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0730" windowHeight="11760" tabRatio="866"/>
  </bookViews>
  <sheets>
    <sheet name="1.Лимит" sheetId="58" r:id="rId1"/>
    <sheet name="2.Лось" sheetId="46" r:id="rId2"/>
    <sheet name="3.Косуля" sheetId="60" r:id="rId3"/>
    <sheet name="Косуля (2)" sheetId="87" state="hidden" r:id="rId4"/>
    <sheet name="4.Олень" sheetId="61" r:id="rId5"/>
    <sheet name="Олень (2)" sheetId="88" state="hidden" r:id="rId6"/>
    <sheet name="5.ДСО лесн." sheetId="62" r:id="rId7"/>
    <sheet name="6.ДСО тундр." sheetId="85" r:id="rId8"/>
    <sheet name="7.Кабарга" sheetId="78" r:id="rId9"/>
    <sheet name="8.Овцебык " sheetId="83" r:id="rId10"/>
    <sheet name="9.Сибирский горный козел" sheetId="72" r:id="rId11"/>
    <sheet name="10.Соболь" sheetId="80" r:id="rId12"/>
    <sheet name="11.Рысь" sheetId="82" r:id="rId13"/>
    <sheet name="12.Медведь" sheetId="79" r:id="rId14"/>
    <sheet name="13.Барсук" sheetId="81" r:id="rId15"/>
    <sheet name="14.Выдра" sheetId="86" r:id="rId16"/>
    <sheet name="Овцебык" sheetId="68" state="hidden" r:id="rId17"/>
    <sheet name="Охотпользователи" sheetId="31" state="hidden" r:id="rId18"/>
  </sheets>
  <definedNames>
    <definedName name="_xlnm._FilterDatabase" localSheetId="11" hidden="1">'10.Соболь'!$A$6:$P$402</definedName>
    <definedName name="_xlnm._FilterDatabase" localSheetId="12" hidden="1">'11.Рысь'!$A$6:$P$28</definedName>
    <definedName name="_xlnm._FilterDatabase" localSheetId="13" hidden="1">'12.Медведь'!$A$6:$P$366</definedName>
    <definedName name="_xlnm._FilterDatabase" localSheetId="14" hidden="1">'13.Барсук'!$A$6:$P$365</definedName>
    <definedName name="_xlnm._FilterDatabase" localSheetId="15" hidden="1">'14.Выдра'!$A$6:$O$8</definedName>
    <definedName name="_xlnm._FilterDatabase" localSheetId="1" hidden="1">'2.Лось'!$A$8:$X$402</definedName>
    <definedName name="_xlnm._FilterDatabase" localSheetId="2" hidden="1">'3.Косуля'!$A$8:$AC$328</definedName>
    <definedName name="_xlnm._FilterDatabase" localSheetId="4" hidden="1">'4.Олень'!$A$8:$AA$347</definedName>
    <definedName name="_xlnm._FilterDatabase" localSheetId="6" hidden="1">'5.ДСО лесн.'!$A$8:$U$91</definedName>
    <definedName name="_xlnm._FilterDatabase" localSheetId="7" hidden="1">'6.ДСО тундр.'!$A$6:$V$83</definedName>
    <definedName name="_xlnm._FilterDatabase" localSheetId="8" hidden="1">'7.Кабарга'!$A$6:$S$398</definedName>
    <definedName name="_xlnm._FilterDatabase" localSheetId="9" hidden="1">'8.Овцебык '!$A$6:$O$8</definedName>
    <definedName name="_xlnm._FilterDatabase" localSheetId="10" hidden="1">'9.Сибирский горный козел'!$A$6:$P$8</definedName>
    <definedName name="_xlnm._FilterDatabase" localSheetId="3" hidden="1">'Косуля (2)'!$A$8:$AD$328</definedName>
    <definedName name="_xlnm._FilterDatabase" localSheetId="16" hidden="1">Овцебык!$A$6:$P$498</definedName>
    <definedName name="_xlnm._FilterDatabase" localSheetId="5" hidden="1">'Олень (2)'!$A$8:$AA$347</definedName>
    <definedName name="_xlnm._FilterDatabase" localSheetId="17" hidden="1">Охотпользователи!$A$3:$AK$239</definedName>
    <definedName name="_xlnm.Print_Titles" localSheetId="11">'10.Соболь'!$4:$5</definedName>
    <definedName name="_xlnm.Print_Titles" localSheetId="12">'11.Рысь'!$4:$5</definedName>
    <definedName name="_xlnm.Print_Titles" localSheetId="13">'12.Медведь'!$4:$5</definedName>
    <definedName name="_xlnm.Print_Titles" localSheetId="14">'13.Барсук'!$4:$5</definedName>
    <definedName name="_xlnm.Print_Titles" localSheetId="15">'14.Выдра'!$4:$5</definedName>
    <definedName name="_xlnm.Print_Titles" localSheetId="1">'2.Лось'!$4:$7</definedName>
    <definedName name="_xlnm.Print_Titles" localSheetId="2">'3.Косуля'!$4:$7</definedName>
    <definedName name="_xlnm.Print_Titles" localSheetId="4">'4.Олень'!$4:$7</definedName>
    <definedName name="_xlnm.Print_Titles" localSheetId="6">'5.ДСО лесн.'!$4:$7</definedName>
    <definedName name="_xlnm.Print_Titles" localSheetId="7">'6.ДСО тундр.'!$4:$5</definedName>
    <definedName name="_xlnm.Print_Titles" localSheetId="8">'7.Кабарга'!$4:$5</definedName>
    <definedName name="_xlnm.Print_Titles" localSheetId="9">'8.Овцебык '!$4:$5</definedName>
    <definedName name="_xlnm.Print_Titles" localSheetId="10">'9.Сибирский горный козел'!$4:$5</definedName>
    <definedName name="_xlnm.Print_Titles" localSheetId="3">'Косуля (2)'!$4:$7</definedName>
    <definedName name="_xlnm.Print_Titles" localSheetId="16">Овцебык!$4:$5</definedName>
    <definedName name="_xlnm.Print_Titles" localSheetId="5">'Олень (2)'!$4:$7</definedName>
    <definedName name="_xlnm.Print_Titles" localSheetId="17">Охотпользователи!$1:$2</definedName>
    <definedName name="_xlnm.Print_Area" localSheetId="11">'10.Соболь'!$A$1:$Q$402</definedName>
    <definedName name="_xlnm.Print_Area" localSheetId="12">'11.Рысь'!$A$1:$R$28</definedName>
    <definedName name="_xlnm.Print_Area" localSheetId="13">'12.Медведь'!$A$1:$Q$369</definedName>
    <definedName name="_xlnm.Print_Area" localSheetId="14">'13.Барсук'!$A$1:$Q$364</definedName>
    <definedName name="_xlnm.Print_Area" localSheetId="15">'14.Выдра'!$A$1:$O$11</definedName>
    <definedName name="_xlnm.Print_Area" localSheetId="1">'2.Лось'!$A$1:$AB$402</definedName>
    <definedName name="_xlnm.Print_Area" localSheetId="2">'3.Косуля'!$A$1:$AB$328</definedName>
    <definedName name="_xlnm.Print_Area" localSheetId="4">'4.Олень'!$A$1:$AD$347</definedName>
    <definedName name="_xlnm.Print_Area" localSheetId="6">'5.ДСО лесн.'!$A$1:$Y$90</definedName>
    <definedName name="_xlnm.Print_Area" localSheetId="7">'6.ДСО тундр.'!$A$1:$V$84</definedName>
    <definedName name="_xlnm.Print_Area" localSheetId="8">'7.Кабарга'!$A$1:$V$397</definedName>
    <definedName name="_xlnm.Print_Area" localSheetId="9">'8.Овцебык '!$A$1:$O$10</definedName>
    <definedName name="_xlnm.Print_Area" localSheetId="10">'9.Сибирский горный козел'!$A$1:$P$10</definedName>
    <definedName name="_xlnm.Print_Area" localSheetId="3">'Косуля (2)'!$A$1:$AC$328</definedName>
    <definedName name="_xlnm.Print_Area" localSheetId="16">Овцебык!$A$1:$P$500</definedName>
    <definedName name="_xlnm.Print_Area" localSheetId="5">'Олень (2)'!$A$1:$AE$347</definedName>
    <definedName name="_xlnm.Print_Area" localSheetId="17">Охотпользователи!$A$1:$T$195</definedName>
  </definedNames>
  <calcPr calcId="152511"/>
</workbook>
</file>

<file path=xl/calcChain.xml><?xml version="1.0" encoding="utf-8"?>
<calcChain xmlns="http://schemas.openxmlformats.org/spreadsheetml/2006/main">
  <c r="N80" i="85" l="1"/>
  <c r="N78" i="85"/>
  <c r="N77" i="85"/>
  <c r="N76" i="85"/>
  <c r="N75" i="85"/>
  <c r="N72" i="85"/>
  <c r="N70" i="85"/>
  <c r="N69" i="85"/>
  <c r="N68" i="85"/>
  <c r="N67" i="85"/>
  <c r="N65" i="85"/>
  <c r="N63" i="85"/>
  <c r="N62" i="85"/>
  <c r="N61" i="85"/>
  <c r="N60" i="85"/>
  <c r="N57" i="85"/>
  <c r="N56" i="85"/>
  <c r="N54" i="85"/>
  <c r="N53" i="85"/>
  <c r="N52" i="85"/>
  <c r="N51" i="85"/>
  <c r="N50" i="85"/>
  <c r="N49" i="85"/>
  <c r="N48" i="85"/>
  <c r="N47" i="85"/>
  <c r="N46" i="85"/>
  <c r="N45" i="85"/>
  <c r="N43" i="85"/>
  <c r="N42" i="85"/>
  <c r="N41" i="85"/>
  <c r="N39" i="85"/>
  <c r="N38" i="85"/>
  <c r="N37" i="85"/>
  <c r="N10" i="85"/>
  <c r="O10" i="85"/>
  <c r="O77" i="85" l="1"/>
  <c r="S80" i="85" l="1"/>
  <c r="S79" i="85"/>
  <c r="O79" i="85" s="1"/>
  <c r="N79" i="85" s="1"/>
  <c r="S78" i="85"/>
  <c r="S77" i="85"/>
  <c r="S76" i="85"/>
  <c r="S75" i="85"/>
  <c r="S74" i="85"/>
  <c r="O74" i="85" s="1"/>
  <c r="N74" i="85" s="1"/>
  <c r="S73" i="85"/>
  <c r="O73" i="85" s="1"/>
  <c r="N73" i="85" s="1"/>
  <c r="N82" i="85" s="1"/>
  <c r="S72" i="85"/>
  <c r="S71" i="85"/>
  <c r="S70" i="85"/>
  <c r="S69" i="85"/>
  <c r="O69" i="85" s="1"/>
  <c r="S68" i="85"/>
  <c r="S67" i="85"/>
  <c r="S65" i="85"/>
  <c r="O65" i="85" s="1"/>
  <c r="S64" i="85"/>
  <c r="O64" i="85" s="1"/>
  <c r="N64" i="85" s="1"/>
  <c r="S63" i="85"/>
  <c r="S62" i="85"/>
  <c r="S61" i="85"/>
  <c r="O61" i="85" s="1"/>
  <c r="S60" i="85"/>
  <c r="O60" i="85" s="1"/>
  <c r="S59" i="85"/>
  <c r="S57" i="85"/>
  <c r="S56" i="85"/>
  <c r="O56" i="85" s="1"/>
  <c r="S54" i="85"/>
  <c r="O54" i="85" s="1"/>
  <c r="S53" i="85"/>
  <c r="S52" i="85"/>
  <c r="S51" i="85"/>
  <c r="S50" i="85"/>
  <c r="S49" i="85"/>
  <c r="S48" i="85"/>
  <c r="O48" i="85" s="1"/>
  <c r="S47" i="85"/>
  <c r="O47" i="85" s="1"/>
  <c r="S46" i="85"/>
  <c r="O46" i="85" s="1"/>
  <c r="S45" i="85"/>
  <c r="S43" i="85"/>
  <c r="S42" i="85"/>
  <c r="O42" i="85" s="1"/>
  <c r="S41" i="85"/>
  <c r="O41" i="85" s="1"/>
  <c r="S39" i="85"/>
  <c r="S38" i="85"/>
  <c r="O38" i="85" s="1"/>
  <c r="S37" i="85"/>
  <c r="O37" i="85" s="1"/>
  <c r="S35" i="85"/>
  <c r="S34" i="85"/>
  <c r="S31" i="85"/>
  <c r="O31" i="85" s="1"/>
  <c r="N31" i="85" s="1"/>
  <c r="S27" i="85"/>
  <c r="O27" i="85" s="1"/>
  <c r="N27" i="85" s="1"/>
  <c r="S22" i="85"/>
  <c r="O22" i="85" s="1"/>
  <c r="N22" i="85" s="1"/>
  <c r="S18" i="85"/>
  <c r="O18" i="85" s="1"/>
  <c r="N18" i="85" s="1"/>
  <c r="S15" i="85"/>
  <c r="S11" i="85"/>
  <c r="O11" i="85" s="1"/>
  <c r="N11" i="85" s="1"/>
  <c r="S10" i="85"/>
  <c r="O51" i="85"/>
  <c r="O50" i="85"/>
  <c r="O75" i="85"/>
  <c r="O67" i="85"/>
  <c r="O57" i="85"/>
  <c r="O39" i="85"/>
  <c r="L9" i="85"/>
  <c r="P9" i="85"/>
  <c r="O80" i="85"/>
  <c r="O78" i="85"/>
  <c r="O76" i="85"/>
  <c r="O72" i="85"/>
  <c r="O71" i="85"/>
  <c r="N71" i="85" s="1"/>
  <c r="O70" i="85"/>
  <c r="O68" i="85"/>
  <c r="O63" i="85"/>
  <c r="O62" i="85"/>
  <c r="O59" i="85"/>
  <c r="N59" i="85" s="1"/>
  <c r="O53" i="85"/>
  <c r="O52" i="85"/>
  <c r="O49" i="85"/>
  <c r="O45" i="85"/>
  <c r="O43" i="85"/>
  <c r="O35" i="85"/>
  <c r="N35" i="85" s="1"/>
  <c r="O34" i="85"/>
  <c r="N34" i="85" s="1"/>
  <c r="O15" i="85"/>
  <c r="N15" i="85" s="1"/>
  <c r="AD344" i="88"/>
  <c r="AD343" i="88"/>
  <c r="AD342" i="88"/>
  <c r="AD279" i="88"/>
  <c r="AD278" i="88"/>
  <c r="AD277" i="88"/>
  <c r="AD275" i="88"/>
  <c r="AD273" i="88"/>
  <c r="AD264" i="88"/>
  <c r="AD263" i="88"/>
  <c r="AD262" i="88"/>
  <c r="AD261" i="88"/>
  <c r="AD260" i="88"/>
  <c r="AD259" i="88"/>
  <c r="AD258" i="88"/>
  <c r="AD256" i="88"/>
  <c r="AD255" i="88"/>
  <c r="AD254" i="88"/>
  <c r="AD249" i="88"/>
  <c r="AD248" i="88"/>
  <c r="AD246" i="88"/>
  <c r="AD245" i="88"/>
  <c r="AD240" i="88"/>
  <c r="AD211" i="88"/>
  <c r="AD210" i="88"/>
  <c r="AD209" i="88"/>
  <c r="AD208" i="88"/>
  <c r="AD204" i="88"/>
  <c r="AD203" i="88"/>
  <c r="AD202" i="88"/>
  <c r="AD197" i="88"/>
  <c r="AD196" i="88"/>
  <c r="AD192" i="88"/>
  <c r="AD189" i="88"/>
  <c r="AD186" i="88"/>
  <c r="AD185" i="88"/>
  <c r="AD184" i="88"/>
  <c r="AD182" i="88"/>
  <c r="AD181" i="88"/>
  <c r="AD179" i="88"/>
  <c r="AD165" i="88"/>
  <c r="AD164" i="88"/>
  <c r="AD163" i="88"/>
  <c r="AD162" i="88"/>
  <c r="AD161" i="88"/>
  <c r="AD160" i="88"/>
  <c r="AD159" i="88"/>
  <c r="AD158" i="88"/>
  <c r="AD157" i="88"/>
  <c r="AD153" i="88"/>
  <c r="AD151" i="88"/>
  <c r="AD150" i="88"/>
  <c r="AD148" i="88"/>
  <c r="AD144" i="88"/>
  <c r="AD142" i="88"/>
  <c r="AD141" i="88"/>
  <c r="AD140" i="88"/>
  <c r="AD139" i="88"/>
  <c r="AD138" i="88"/>
  <c r="AD137" i="88"/>
  <c r="AD136" i="88"/>
  <c r="AD135" i="88"/>
  <c r="AD134" i="88"/>
  <c r="AD110" i="88"/>
  <c r="AD107" i="88"/>
  <c r="AD81" i="88"/>
  <c r="AD78" i="88"/>
  <c r="AD77" i="88"/>
  <c r="AD56" i="88"/>
  <c r="AD55" i="88"/>
  <c r="AD52" i="88"/>
  <c r="AD50" i="88"/>
  <c r="AD46" i="88"/>
  <c r="AD45" i="88"/>
  <c r="AD44" i="88"/>
  <c r="AD43" i="88"/>
  <c r="AD42" i="88"/>
  <c r="AD41" i="88"/>
  <c r="AD39" i="88"/>
  <c r="AD38" i="88"/>
  <c r="AD37" i="88"/>
  <c r="AD36" i="88"/>
  <c r="AD35" i="88"/>
  <c r="AD34" i="88"/>
  <c r="AD33" i="88"/>
  <c r="AD31" i="88"/>
  <c r="AD30" i="88"/>
  <c r="AD29" i="88"/>
  <c r="AD28" i="88"/>
  <c r="AD27" i="88"/>
  <c r="AD26" i="88"/>
  <c r="AD25" i="88"/>
  <c r="AD14" i="88"/>
  <c r="AD9" i="88"/>
  <c r="O345" i="88"/>
  <c r="N345" i="88"/>
  <c r="M345" i="88"/>
  <c r="O344" i="88"/>
  <c r="N344" i="88" s="1"/>
  <c r="L344" i="88"/>
  <c r="R343" i="88"/>
  <c r="P343" i="88" s="1"/>
  <c r="Q343" i="88"/>
  <c r="O343" i="88"/>
  <c r="N343" i="88"/>
  <c r="V343" i="88" s="1"/>
  <c r="U343" i="88" s="1"/>
  <c r="M343" i="88"/>
  <c r="L343" i="88"/>
  <c r="M342" i="88"/>
  <c r="O342" i="88" s="1"/>
  <c r="N342" i="88" s="1"/>
  <c r="L342" i="88"/>
  <c r="W341" i="88"/>
  <c r="S341" i="88"/>
  <c r="N341" i="88"/>
  <c r="M341" i="88"/>
  <c r="O341" i="88" s="1"/>
  <c r="W340" i="88"/>
  <c r="S340" i="88"/>
  <c r="O340" i="88"/>
  <c r="N340" i="88" s="1"/>
  <c r="M340" i="88"/>
  <c r="W339" i="88"/>
  <c r="S339" i="88"/>
  <c r="O339" i="88"/>
  <c r="N339" i="88" s="1"/>
  <c r="M339" i="88"/>
  <c r="W338" i="88"/>
  <c r="S338" i="88"/>
  <c r="O338" i="88"/>
  <c r="N338" i="88" s="1"/>
  <c r="M338" i="88"/>
  <c r="W337" i="88"/>
  <c r="U337" i="88"/>
  <c r="S337" i="88"/>
  <c r="R337" i="88" s="1"/>
  <c r="M337" i="88"/>
  <c r="O337" i="88" s="1"/>
  <c r="N337" i="88" s="1"/>
  <c r="V337" i="88" s="1"/>
  <c r="W336" i="88"/>
  <c r="S336" i="88"/>
  <c r="M336" i="88"/>
  <c r="O336" i="88" s="1"/>
  <c r="N336" i="88" s="1"/>
  <c r="W335" i="88"/>
  <c r="S335" i="88"/>
  <c r="O335" i="88"/>
  <c r="N335" i="88"/>
  <c r="M335" i="88"/>
  <c r="W334" i="88"/>
  <c r="S334" i="88"/>
  <c r="N334" i="88"/>
  <c r="M334" i="88"/>
  <c r="O334" i="88" s="1"/>
  <c r="W333" i="88"/>
  <c r="S333" i="88"/>
  <c r="M333" i="88"/>
  <c r="O333" i="88" s="1"/>
  <c r="N333" i="88" s="1"/>
  <c r="W332" i="88"/>
  <c r="S332" i="88"/>
  <c r="R332" i="88"/>
  <c r="P332" i="88" s="1"/>
  <c r="Q332" i="88"/>
  <c r="O332" i="88"/>
  <c r="N332" i="88" s="1"/>
  <c r="M332" i="88"/>
  <c r="W331" i="88"/>
  <c r="S331" i="88"/>
  <c r="M331" i="88"/>
  <c r="O331" i="88" s="1"/>
  <c r="N331" i="88" s="1"/>
  <c r="W330" i="88"/>
  <c r="S330" i="88"/>
  <c r="O330" i="88"/>
  <c r="N330" i="88" s="1"/>
  <c r="M330" i="88"/>
  <c r="W329" i="88"/>
  <c r="U329" i="88"/>
  <c r="S329" i="88"/>
  <c r="R329" i="88"/>
  <c r="P329" i="88" s="1"/>
  <c r="Q329" i="88"/>
  <c r="M329" i="88"/>
  <c r="O329" i="88" s="1"/>
  <c r="N329" i="88" s="1"/>
  <c r="V329" i="88" s="1"/>
  <c r="W328" i="88"/>
  <c r="V328" i="88"/>
  <c r="U328" i="88" s="1"/>
  <c r="S328" i="88"/>
  <c r="M328" i="88"/>
  <c r="O328" i="88" s="1"/>
  <c r="N328" i="88" s="1"/>
  <c r="W327" i="88"/>
  <c r="S327" i="88"/>
  <c r="R327" i="88" s="1"/>
  <c r="O327" i="88"/>
  <c r="N327" i="88"/>
  <c r="M327" i="88"/>
  <c r="W326" i="88"/>
  <c r="V326" i="88"/>
  <c r="U326" i="88" s="1"/>
  <c r="S326" i="88"/>
  <c r="Q326" i="88"/>
  <c r="N326" i="88"/>
  <c r="R326" i="88" s="1"/>
  <c r="P326" i="88" s="1"/>
  <c r="M326" i="88"/>
  <c r="O326" i="88" s="1"/>
  <c r="W325" i="88"/>
  <c r="V325" i="88"/>
  <c r="U325" i="88"/>
  <c r="S325" i="88"/>
  <c r="N325" i="88"/>
  <c r="M325" i="88"/>
  <c r="O325" i="88" s="1"/>
  <c r="W324" i="88"/>
  <c r="S324" i="88"/>
  <c r="O324" i="88"/>
  <c r="N324" i="88" s="1"/>
  <c r="M324" i="88"/>
  <c r="W323" i="88"/>
  <c r="S323" i="88"/>
  <c r="O323" i="88"/>
  <c r="N323" i="88" s="1"/>
  <c r="M323" i="88"/>
  <c r="W322" i="88"/>
  <c r="S322" i="88"/>
  <c r="O322" i="88"/>
  <c r="N322" i="88" s="1"/>
  <c r="M322" i="88"/>
  <c r="W321" i="88"/>
  <c r="U321" i="88"/>
  <c r="S321" i="88"/>
  <c r="R321" i="88" s="1"/>
  <c r="M321" i="88"/>
  <c r="O321" i="88" s="1"/>
  <c r="N321" i="88" s="1"/>
  <c r="V321" i="88" s="1"/>
  <c r="W320" i="88"/>
  <c r="V320" i="88" s="1"/>
  <c r="U320" i="88" s="1"/>
  <c r="S320" i="88"/>
  <c r="M320" i="88"/>
  <c r="O320" i="88" s="1"/>
  <c r="N320" i="88" s="1"/>
  <c r="W319" i="88"/>
  <c r="S319" i="88"/>
  <c r="O319" i="88"/>
  <c r="N319" i="88"/>
  <c r="M319" i="88"/>
  <c r="W318" i="88"/>
  <c r="S318" i="88"/>
  <c r="N318" i="88"/>
  <c r="M318" i="88"/>
  <c r="O318" i="88" s="1"/>
  <c r="W317" i="88"/>
  <c r="S317" i="88"/>
  <c r="M317" i="88"/>
  <c r="O317" i="88" s="1"/>
  <c r="N317" i="88" s="1"/>
  <c r="W316" i="88"/>
  <c r="S316" i="88"/>
  <c r="R316" i="88"/>
  <c r="P316" i="88" s="1"/>
  <c r="Q316" i="88"/>
  <c r="O316" i="88"/>
  <c r="N316" i="88" s="1"/>
  <c r="M316" i="88"/>
  <c r="W315" i="88"/>
  <c r="S315" i="88"/>
  <c r="M315" i="88"/>
  <c r="O315" i="88" s="1"/>
  <c r="N315" i="88" s="1"/>
  <c r="W314" i="88"/>
  <c r="S314" i="88"/>
  <c r="O314" i="88"/>
  <c r="N314" i="88" s="1"/>
  <c r="M314" i="88"/>
  <c r="W313" i="88"/>
  <c r="U313" i="88"/>
  <c r="S313" i="88"/>
  <c r="R313" i="88"/>
  <c r="M313" i="88"/>
  <c r="O313" i="88" s="1"/>
  <c r="N313" i="88" s="1"/>
  <c r="V313" i="88" s="1"/>
  <c r="W312" i="88"/>
  <c r="V312" i="88"/>
  <c r="U312" i="88" s="1"/>
  <c r="S312" i="88"/>
  <c r="M312" i="88"/>
  <c r="O312" i="88" s="1"/>
  <c r="N312" i="88" s="1"/>
  <c r="W311" i="88"/>
  <c r="S311" i="88"/>
  <c r="O311" i="88"/>
  <c r="N311" i="88"/>
  <c r="M311" i="88"/>
  <c r="W310" i="88"/>
  <c r="V310" i="88"/>
  <c r="U310" i="88" s="1"/>
  <c r="S310" i="88"/>
  <c r="N310" i="88"/>
  <c r="M310" i="88"/>
  <c r="O310" i="88" s="1"/>
  <c r="W309" i="88"/>
  <c r="V309" i="88"/>
  <c r="U309" i="88" s="1"/>
  <c r="S309" i="88"/>
  <c r="N309" i="88"/>
  <c r="M309" i="88"/>
  <c r="O309" i="88" s="1"/>
  <c r="W308" i="88"/>
  <c r="S308" i="88"/>
  <c r="O308" i="88"/>
  <c r="N308" i="88" s="1"/>
  <c r="M308" i="88"/>
  <c r="W307" i="88"/>
  <c r="S307" i="88"/>
  <c r="O307" i="88"/>
  <c r="N307" i="88" s="1"/>
  <c r="M307" i="88"/>
  <c r="W306" i="88"/>
  <c r="S306" i="88"/>
  <c r="O306" i="88"/>
  <c r="N306" i="88" s="1"/>
  <c r="M306" i="88"/>
  <c r="O305" i="88"/>
  <c r="N305" i="88" s="1"/>
  <c r="M305" i="88"/>
  <c r="W304" i="88"/>
  <c r="S304" i="88"/>
  <c r="R304" i="88"/>
  <c r="P304" i="88" s="1"/>
  <c r="Q304" i="88"/>
  <c r="M304" i="88"/>
  <c r="O304" i="88" s="1"/>
  <c r="N304" i="88" s="1"/>
  <c r="O303" i="88"/>
  <c r="N303" i="88"/>
  <c r="L303" i="88"/>
  <c r="W302" i="88"/>
  <c r="S302" i="88"/>
  <c r="M302" i="88"/>
  <c r="O302" i="88" s="1"/>
  <c r="N302" i="88" s="1"/>
  <c r="W301" i="88"/>
  <c r="S301" i="88"/>
  <c r="R301" i="88" s="1"/>
  <c r="M301" i="88"/>
  <c r="O301" i="88" s="1"/>
  <c r="N301" i="88" s="1"/>
  <c r="V301" i="88" s="1"/>
  <c r="U301" i="88" s="1"/>
  <c r="W300" i="88"/>
  <c r="S300" i="88"/>
  <c r="M300" i="88"/>
  <c r="O300" i="88" s="1"/>
  <c r="N300" i="88" s="1"/>
  <c r="W299" i="88"/>
  <c r="S299" i="88"/>
  <c r="O299" i="88"/>
  <c r="N299" i="88" s="1"/>
  <c r="M299" i="88"/>
  <c r="W298" i="88"/>
  <c r="S298" i="88"/>
  <c r="M298" i="88"/>
  <c r="O298" i="88" s="1"/>
  <c r="N298" i="88" s="1"/>
  <c r="W297" i="88"/>
  <c r="S297" i="88"/>
  <c r="M297" i="88"/>
  <c r="O297" i="88" s="1"/>
  <c r="N297" i="88" s="1"/>
  <c r="W296" i="88"/>
  <c r="S296" i="88"/>
  <c r="R296" i="88"/>
  <c r="O296" i="88"/>
  <c r="N296" i="88" s="1"/>
  <c r="M296" i="88"/>
  <c r="R295" i="88"/>
  <c r="M295" i="88"/>
  <c r="O295" i="88" s="1"/>
  <c r="N295" i="88" s="1"/>
  <c r="V295" i="88" s="1"/>
  <c r="U295" i="88" s="1"/>
  <c r="W294" i="88"/>
  <c r="S294" i="88"/>
  <c r="M294" i="88"/>
  <c r="O294" i="88" s="1"/>
  <c r="N294" i="88" s="1"/>
  <c r="W293" i="88"/>
  <c r="S293" i="88"/>
  <c r="R293" i="88"/>
  <c r="P293" i="88"/>
  <c r="O293" i="88"/>
  <c r="N293" i="88" s="1"/>
  <c r="M293" i="88"/>
  <c r="R292" i="88"/>
  <c r="O292" i="88"/>
  <c r="N292" i="88" s="1"/>
  <c r="V292" i="88" s="1"/>
  <c r="U292" i="88" s="1"/>
  <c r="L292" i="88"/>
  <c r="W291" i="88"/>
  <c r="S291" i="88"/>
  <c r="O291" i="88"/>
  <c r="N291" i="88"/>
  <c r="M291" i="88"/>
  <c r="W290" i="88"/>
  <c r="S290" i="88"/>
  <c r="M290" i="88"/>
  <c r="O290" i="88" s="1"/>
  <c r="N290" i="88" s="1"/>
  <c r="W289" i="88"/>
  <c r="S289" i="88"/>
  <c r="M289" i="88"/>
  <c r="O289" i="88" s="1"/>
  <c r="N289" i="88" s="1"/>
  <c r="W288" i="88"/>
  <c r="S288" i="88"/>
  <c r="M288" i="88"/>
  <c r="O288" i="88" s="1"/>
  <c r="N288" i="88" s="1"/>
  <c r="W287" i="88"/>
  <c r="V287" i="88"/>
  <c r="U287" i="88" s="1"/>
  <c r="S287" i="88"/>
  <c r="R287" i="88"/>
  <c r="O287" i="88"/>
  <c r="N287" i="88" s="1"/>
  <c r="M287" i="88"/>
  <c r="W286" i="88"/>
  <c r="V286" i="88"/>
  <c r="U286" i="88"/>
  <c r="S286" i="88"/>
  <c r="R286" i="88"/>
  <c r="M286" i="88"/>
  <c r="O286" i="88" s="1"/>
  <c r="N286" i="88" s="1"/>
  <c r="W285" i="88"/>
  <c r="S285" i="88"/>
  <c r="M285" i="88"/>
  <c r="O285" i="88" s="1"/>
  <c r="N285" i="88" s="1"/>
  <c r="W284" i="88"/>
  <c r="S284" i="88"/>
  <c r="O284" i="88"/>
  <c r="N284" i="88" s="1"/>
  <c r="M284" i="88"/>
  <c r="W283" i="88"/>
  <c r="S283" i="88"/>
  <c r="O283" i="88"/>
  <c r="N283" i="88"/>
  <c r="M283" i="88"/>
  <c r="W282" i="88"/>
  <c r="V282" i="88"/>
  <c r="U282" i="88" s="1"/>
  <c r="S282" i="88"/>
  <c r="R282" i="88"/>
  <c r="M282" i="88"/>
  <c r="O282" i="88" s="1"/>
  <c r="N282" i="88" s="1"/>
  <c r="W281" i="88"/>
  <c r="S281" i="88"/>
  <c r="M281" i="88"/>
  <c r="O281" i="88" s="1"/>
  <c r="N281" i="88" s="1"/>
  <c r="M280" i="88"/>
  <c r="O280" i="88" s="1"/>
  <c r="N280" i="88" s="1"/>
  <c r="R279" i="88"/>
  <c r="Q279" i="88" s="1"/>
  <c r="O279" i="88"/>
  <c r="N279" i="88"/>
  <c r="L279" i="88"/>
  <c r="O278" i="88"/>
  <c r="N278" i="88"/>
  <c r="L278" i="88"/>
  <c r="L277" i="88"/>
  <c r="M277" i="88" s="1"/>
  <c r="O277" i="88" s="1"/>
  <c r="N277" i="88" s="1"/>
  <c r="W276" i="88"/>
  <c r="S276" i="88"/>
  <c r="R276" i="88"/>
  <c r="O276" i="88"/>
  <c r="N276" i="88" s="1"/>
  <c r="M276" i="88"/>
  <c r="O275" i="88"/>
  <c r="N275" i="88"/>
  <c r="L275" i="88"/>
  <c r="R274" i="88"/>
  <c r="O274" i="88"/>
  <c r="N274" i="88" s="1"/>
  <c r="M274" i="88"/>
  <c r="L273" i="88"/>
  <c r="M273" i="88" s="1"/>
  <c r="O273" i="88" s="1"/>
  <c r="N273" i="88" s="1"/>
  <c r="W272" i="88"/>
  <c r="S272" i="88"/>
  <c r="O272" i="88"/>
  <c r="N272" i="88"/>
  <c r="M272" i="88"/>
  <c r="W271" i="88"/>
  <c r="S271" i="88"/>
  <c r="O271" i="88"/>
  <c r="N271" i="88" s="1"/>
  <c r="M271" i="88"/>
  <c r="W270" i="88"/>
  <c r="V270" i="88"/>
  <c r="U270" i="88" s="1"/>
  <c r="S270" i="88"/>
  <c r="R270" i="88"/>
  <c r="O270" i="88"/>
  <c r="N270" i="88" s="1"/>
  <c r="M270" i="88"/>
  <c r="W269" i="88"/>
  <c r="V269" i="88"/>
  <c r="U269" i="88" s="1"/>
  <c r="S269" i="88"/>
  <c r="N269" i="88"/>
  <c r="M269" i="88"/>
  <c r="O269" i="88" s="1"/>
  <c r="W268" i="88"/>
  <c r="S268" i="88"/>
  <c r="M268" i="88"/>
  <c r="O268" i="88" s="1"/>
  <c r="N268" i="88" s="1"/>
  <c r="W267" i="88"/>
  <c r="S267" i="88"/>
  <c r="O267" i="88"/>
  <c r="N267" i="88" s="1"/>
  <c r="M267" i="88"/>
  <c r="W266" i="88"/>
  <c r="S266" i="88"/>
  <c r="O266" i="88"/>
  <c r="N266" i="88" s="1"/>
  <c r="M266" i="88"/>
  <c r="O265" i="88"/>
  <c r="N265" i="88" s="1"/>
  <c r="M265" i="88"/>
  <c r="V264" i="88"/>
  <c r="U264" i="88"/>
  <c r="T264" i="88"/>
  <c r="O264" i="88"/>
  <c r="N264" i="88" s="1"/>
  <c r="R264" i="88" s="1"/>
  <c r="Q264" i="88" s="1"/>
  <c r="L264" i="88"/>
  <c r="U263" i="88"/>
  <c r="T263" i="88" s="1"/>
  <c r="R263" i="88"/>
  <c r="Q263" i="88" s="1"/>
  <c r="O263" i="88"/>
  <c r="N263" i="88" s="1"/>
  <c r="V263" i="88" s="1"/>
  <c r="L263" i="88"/>
  <c r="V262" i="88"/>
  <c r="U262" i="88" s="1"/>
  <c r="R262" i="88"/>
  <c r="M262" i="88"/>
  <c r="O262" i="88" s="1"/>
  <c r="N262" i="88" s="1"/>
  <c r="L262" i="88"/>
  <c r="M261" i="88"/>
  <c r="O261" i="88" s="1"/>
  <c r="N261" i="88" s="1"/>
  <c r="L261" i="88"/>
  <c r="L260" i="88"/>
  <c r="M260" i="88" s="1"/>
  <c r="O260" i="88" s="1"/>
  <c r="N260" i="88" s="1"/>
  <c r="O259" i="88"/>
  <c r="N259" i="88" s="1"/>
  <c r="M259" i="88"/>
  <c r="L259" i="88"/>
  <c r="V258" i="88"/>
  <c r="U258" i="88" s="1"/>
  <c r="O258" i="88"/>
  <c r="N258" i="88" s="1"/>
  <c r="L258" i="88"/>
  <c r="W257" i="88"/>
  <c r="S257" i="88"/>
  <c r="M257" i="88"/>
  <c r="O257" i="88" s="1"/>
  <c r="N257" i="88" s="1"/>
  <c r="O256" i="88"/>
  <c r="N256" i="88"/>
  <c r="M256" i="88"/>
  <c r="L256" i="88"/>
  <c r="V255" i="88"/>
  <c r="U255" i="88" s="1"/>
  <c r="O255" i="88"/>
  <c r="N255" i="88"/>
  <c r="L255" i="88"/>
  <c r="N254" i="88"/>
  <c r="L254" i="88"/>
  <c r="M254" i="88" s="1"/>
  <c r="O254" i="88" s="1"/>
  <c r="R253" i="88"/>
  <c r="P253" i="88" s="1"/>
  <c r="Q253" i="88"/>
  <c r="O253" i="88"/>
  <c r="N253" i="88"/>
  <c r="L253" i="88"/>
  <c r="R252" i="88"/>
  <c r="O252" i="88"/>
  <c r="N252" i="88" s="1"/>
  <c r="M252" i="88"/>
  <c r="W251" i="88"/>
  <c r="S251" i="88"/>
  <c r="N251" i="88"/>
  <c r="M251" i="88"/>
  <c r="O251" i="88" s="1"/>
  <c r="W250" i="88"/>
  <c r="U250" i="88"/>
  <c r="S250" i="88"/>
  <c r="R250" i="88"/>
  <c r="Q250" i="88"/>
  <c r="T250" i="88" s="1"/>
  <c r="P250" i="88"/>
  <c r="N250" i="88"/>
  <c r="V250" i="88" s="1"/>
  <c r="M250" i="88"/>
  <c r="O250" i="88" s="1"/>
  <c r="M249" i="88"/>
  <c r="O249" i="88" s="1"/>
  <c r="N249" i="88" s="1"/>
  <c r="R249" i="88" s="1"/>
  <c r="Q249" i="88" s="1"/>
  <c r="L249" i="88"/>
  <c r="M248" i="88"/>
  <c r="O248" i="88" s="1"/>
  <c r="N248" i="88" s="1"/>
  <c r="L248" i="88"/>
  <c r="W247" i="88"/>
  <c r="S247" i="88"/>
  <c r="O247" i="88"/>
  <c r="N247" i="88"/>
  <c r="M247" i="88"/>
  <c r="R246" i="88"/>
  <c r="P246" i="88"/>
  <c r="O246" i="88"/>
  <c r="N246" i="88"/>
  <c r="V246" i="88" s="1"/>
  <c r="U246" i="88" s="1"/>
  <c r="L246" i="88"/>
  <c r="O245" i="88"/>
  <c r="N245" i="88" s="1"/>
  <c r="L245" i="88"/>
  <c r="W244" i="88"/>
  <c r="S244" i="88"/>
  <c r="M244" i="88"/>
  <c r="O244" i="88" s="1"/>
  <c r="N244" i="88" s="1"/>
  <c r="R243" i="88"/>
  <c r="O243" i="88"/>
  <c r="N243" i="88" s="1"/>
  <c r="M243" i="88"/>
  <c r="O242" i="88"/>
  <c r="N242" i="88" s="1"/>
  <c r="M242" i="88"/>
  <c r="N241" i="88"/>
  <c r="V241" i="88" s="1"/>
  <c r="U241" i="88" s="1"/>
  <c r="M241" i="88"/>
  <c r="O241" i="88" s="1"/>
  <c r="M240" i="88"/>
  <c r="O240" i="88" s="1"/>
  <c r="N240" i="88" s="1"/>
  <c r="L240" i="88"/>
  <c r="M239" i="88"/>
  <c r="O239" i="88" s="1"/>
  <c r="N239" i="88" s="1"/>
  <c r="W238" i="88"/>
  <c r="S238" i="88"/>
  <c r="O238" i="88"/>
  <c r="N238" i="88" s="1"/>
  <c r="M238" i="88"/>
  <c r="W237" i="88"/>
  <c r="V237" i="88"/>
  <c r="U237" i="88" s="1"/>
  <c r="S237" i="88"/>
  <c r="N237" i="88"/>
  <c r="M237" i="88"/>
  <c r="O237" i="88" s="1"/>
  <c r="W236" i="88"/>
  <c r="S236" i="88"/>
  <c r="O236" i="88"/>
  <c r="N236" i="88" s="1"/>
  <c r="M236" i="88"/>
  <c r="W235" i="88"/>
  <c r="S235" i="88"/>
  <c r="O235" i="88"/>
  <c r="N235" i="88"/>
  <c r="M235" i="88"/>
  <c r="O234" i="88"/>
  <c r="N234" i="88" s="1"/>
  <c r="M234" i="88"/>
  <c r="M233" i="88"/>
  <c r="O233" i="88" s="1"/>
  <c r="N233" i="88" s="1"/>
  <c r="W232" i="88"/>
  <c r="S232" i="88"/>
  <c r="O232" i="88"/>
  <c r="N232" i="88" s="1"/>
  <c r="M232" i="88"/>
  <c r="W231" i="88"/>
  <c r="S231" i="88"/>
  <c r="O231" i="88"/>
  <c r="N231" i="88"/>
  <c r="M231" i="88"/>
  <c r="O230" i="88"/>
  <c r="N230" i="88" s="1"/>
  <c r="V230" i="88" s="1"/>
  <c r="U230" i="88" s="1"/>
  <c r="M230" i="88"/>
  <c r="W229" i="88"/>
  <c r="U229" i="88"/>
  <c r="S229" i="88"/>
  <c r="R229" i="88"/>
  <c r="O229" i="88"/>
  <c r="N229" i="88" s="1"/>
  <c r="V229" i="88" s="1"/>
  <c r="M229" i="88"/>
  <c r="W228" i="88"/>
  <c r="V228" i="88"/>
  <c r="U228" i="88" s="1"/>
  <c r="S228" i="88"/>
  <c r="R228" i="88"/>
  <c r="N228" i="88"/>
  <c r="M228" i="88"/>
  <c r="O228" i="88" s="1"/>
  <c r="W227" i="88"/>
  <c r="V227" i="88"/>
  <c r="U227" i="88" s="1"/>
  <c r="S227" i="88"/>
  <c r="M227" i="88"/>
  <c r="O227" i="88" s="1"/>
  <c r="N227" i="88" s="1"/>
  <c r="W226" i="88"/>
  <c r="S226" i="88"/>
  <c r="M226" i="88"/>
  <c r="O226" i="88" s="1"/>
  <c r="N226" i="88" s="1"/>
  <c r="W225" i="88"/>
  <c r="S225" i="88"/>
  <c r="R225" i="88"/>
  <c r="O225" i="88"/>
  <c r="N225" i="88" s="1"/>
  <c r="V225" i="88" s="1"/>
  <c r="U225" i="88" s="1"/>
  <c r="M225" i="88"/>
  <c r="W224" i="88"/>
  <c r="S224" i="88"/>
  <c r="M224" i="88"/>
  <c r="O224" i="88" s="1"/>
  <c r="N224" i="88" s="1"/>
  <c r="W223" i="88"/>
  <c r="S223" i="88"/>
  <c r="O223" i="88"/>
  <c r="N223" i="88"/>
  <c r="M223" i="88"/>
  <c r="W222" i="88"/>
  <c r="S222" i="88"/>
  <c r="O222" i="88"/>
  <c r="N222" i="88" s="1"/>
  <c r="M222" i="88"/>
  <c r="W221" i="88"/>
  <c r="S221" i="88"/>
  <c r="R221" i="88"/>
  <c r="P221" i="88"/>
  <c r="O221" i="88"/>
  <c r="N221" i="88" s="1"/>
  <c r="M221" i="88"/>
  <c r="W220" i="88"/>
  <c r="S220" i="88"/>
  <c r="M220" i="88"/>
  <c r="O220" i="88" s="1"/>
  <c r="N220" i="88" s="1"/>
  <c r="W219" i="88"/>
  <c r="S219" i="88"/>
  <c r="N219" i="88"/>
  <c r="M219" i="88"/>
  <c r="O219" i="88" s="1"/>
  <c r="W218" i="88"/>
  <c r="S218" i="88"/>
  <c r="O218" i="88"/>
  <c r="N218" i="88" s="1"/>
  <c r="M218" i="88"/>
  <c r="W217" i="88"/>
  <c r="S217" i="88"/>
  <c r="O217" i="88"/>
  <c r="N217" i="88" s="1"/>
  <c r="M217" i="88"/>
  <c r="W216" i="88"/>
  <c r="S216" i="88"/>
  <c r="M216" i="88"/>
  <c r="O216" i="88" s="1"/>
  <c r="N216" i="88" s="1"/>
  <c r="W215" i="88"/>
  <c r="S215" i="88"/>
  <c r="O215" i="88"/>
  <c r="N215" i="88" s="1"/>
  <c r="M215" i="88"/>
  <c r="W214" i="88"/>
  <c r="S214" i="88"/>
  <c r="O214" i="88"/>
  <c r="N214" i="88" s="1"/>
  <c r="M214" i="88"/>
  <c r="V213" i="88"/>
  <c r="U213" i="88" s="1"/>
  <c r="P213" i="88"/>
  <c r="M213" i="88"/>
  <c r="O213" i="88" s="1"/>
  <c r="N213" i="88" s="1"/>
  <c r="R213" i="88" s="1"/>
  <c r="M212" i="88"/>
  <c r="O212" i="88" s="1"/>
  <c r="N212" i="88" s="1"/>
  <c r="L211" i="88"/>
  <c r="M211" i="88" s="1"/>
  <c r="O211" i="88" s="1"/>
  <c r="N211" i="88" s="1"/>
  <c r="O210" i="88"/>
  <c r="N210" i="88" s="1"/>
  <c r="L210" i="88"/>
  <c r="M210" i="88" s="1"/>
  <c r="O209" i="88"/>
  <c r="N209" i="88" s="1"/>
  <c r="M209" i="88"/>
  <c r="L209" i="88"/>
  <c r="R208" i="88"/>
  <c r="O208" i="88"/>
  <c r="N208" i="88"/>
  <c r="V208" i="88" s="1"/>
  <c r="U208" i="88" s="1"/>
  <c r="L208" i="88"/>
  <c r="M208" i="88" s="1"/>
  <c r="W207" i="88"/>
  <c r="V207" i="88"/>
  <c r="U207" i="88"/>
  <c r="S207" i="88"/>
  <c r="R207" i="88"/>
  <c r="P207" i="88"/>
  <c r="O207" i="88"/>
  <c r="N207" i="88" s="1"/>
  <c r="M207" i="88"/>
  <c r="W206" i="88"/>
  <c r="V206" i="88"/>
  <c r="U206" i="88"/>
  <c r="S206" i="88"/>
  <c r="M206" i="88"/>
  <c r="O206" i="88" s="1"/>
  <c r="N206" i="88" s="1"/>
  <c r="O205" i="88"/>
  <c r="N205" i="88" s="1"/>
  <c r="M205" i="88"/>
  <c r="O204" i="88"/>
  <c r="N204" i="88" s="1"/>
  <c r="L204" i="88"/>
  <c r="M203" i="88"/>
  <c r="O203" i="88" s="1"/>
  <c r="N203" i="88" s="1"/>
  <c r="L203" i="88"/>
  <c r="N202" i="88"/>
  <c r="M202" i="88"/>
  <c r="O202" i="88" s="1"/>
  <c r="L202" i="88"/>
  <c r="W201" i="88"/>
  <c r="S201" i="88"/>
  <c r="M201" i="88"/>
  <c r="O201" i="88" s="1"/>
  <c r="N201" i="88" s="1"/>
  <c r="W200" i="88"/>
  <c r="S200" i="88"/>
  <c r="M200" i="88"/>
  <c r="O200" i="88" s="1"/>
  <c r="N200" i="88" s="1"/>
  <c r="O199" i="88"/>
  <c r="N199" i="88" s="1"/>
  <c r="M199" i="88"/>
  <c r="M198" i="88"/>
  <c r="O198" i="88" s="1"/>
  <c r="N198" i="88" s="1"/>
  <c r="M197" i="88"/>
  <c r="O197" i="88" s="1"/>
  <c r="N197" i="88" s="1"/>
  <c r="L197" i="88"/>
  <c r="O196" i="88"/>
  <c r="N196" i="88" s="1"/>
  <c r="L196" i="88"/>
  <c r="W195" i="88"/>
  <c r="S195" i="88"/>
  <c r="O195" i="88"/>
  <c r="N195" i="88" s="1"/>
  <c r="M195" i="88"/>
  <c r="W194" i="88"/>
  <c r="S194" i="88"/>
  <c r="M194" i="88"/>
  <c r="O194" i="88" s="1"/>
  <c r="N194" i="88" s="1"/>
  <c r="M193" i="88"/>
  <c r="O193" i="88" s="1"/>
  <c r="N193" i="88" s="1"/>
  <c r="P192" i="88"/>
  <c r="Q192" i="88" s="1"/>
  <c r="O192" i="88"/>
  <c r="N192" i="88"/>
  <c r="R192" i="88" s="1"/>
  <c r="L192" i="88"/>
  <c r="W191" i="88"/>
  <c r="S191" i="88"/>
  <c r="R191" i="88"/>
  <c r="P191" i="88"/>
  <c r="O191" i="88"/>
  <c r="N191" i="88" s="1"/>
  <c r="V191" i="88" s="1"/>
  <c r="U191" i="88" s="1"/>
  <c r="M191" i="88"/>
  <c r="W190" i="88"/>
  <c r="V190" i="88"/>
  <c r="U190" i="88" s="1"/>
  <c r="S190" i="88"/>
  <c r="R190" i="88"/>
  <c r="M190" i="88"/>
  <c r="O190" i="88" s="1"/>
  <c r="N190" i="88" s="1"/>
  <c r="O189" i="88"/>
  <c r="N189" i="88" s="1"/>
  <c r="L189" i="88"/>
  <c r="W188" i="88"/>
  <c r="S188" i="88"/>
  <c r="O188" i="88"/>
  <c r="N188" i="88" s="1"/>
  <c r="M188" i="88"/>
  <c r="O187" i="88"/>
  <c r="N187" i="88" s="1"/>
  <c r="M187" i="88"/>
  <c r="M186" i="88"/>
  <c r="O186" i="88" s="1"/>
  <c r="N186" i="88" s="1"/>
  <c r="L186" i="88"/>
  <c r="O185" i="88"/>
  <c r="N185" i="88"/>
  <c r="M185" i="88"/>
  <c r="L185" i="88"/>
  <c r="O184" i="88"/>
  <c r="N184" i="88" s="1"/>
  <c r="M184" i="88"/>
  <c r="L184" i="88"/>
  <c r="O183" i="88"/>
  <c r="N183" i="88"/>
  <c r="V183" i="88" s="1"/>
  <c r="U183" i="88" s="1"/>
  <c r="M183" i="88"/>
  <c r="L182" i="88"/>
  <c r="M182" i="88" s="1"/>
  <c r="O182" i="88" s="1"/>
  <c r="N182" i="88" s="1"/>
  <c r="O181" i="88"/>
  <c r="N181" i="88" s="1"/>
  <c r="L181" i="88"/>
  <c r="W180" i="88"/>
  <c r="S180" i="88"/>
  <c r="O180" i="88"/>
  <c r="N180" i="88"/>
  <c r="M180" i="88"/>
  <c r="O179" i="88"/>
  <c r="N179" i="88"/>
  <c r="L179" i="88"/>
  <c r="M179" i="88" s="1"/>
  <c r="M178" i="88"/>
  <c r="O178" i="88" s="1"/>
  <c r="N178" i="88" s="1"/>
  <c r="W177" i="88"/>
  <c r="S177" i="88"/>
  <c r="M177" i="88"/>
  <c r="O177" i="88" s="1"/>
  <c r="N177" i="88" s="1"/>
  <c r="W176" i="88"/>
  <c r="V176" i="88"/>
  <c r="U176" i="88" s="1"/>
  <c r="S176" i="88"/>
  <c r="O176" i="88"/>
  <c r="N176" i="88"/>
  <c r="M176" i="88"/>
  <c r="W175" i="88"/>
  <c r="V175" i="88" s="1"/>
  <c r="U175" i="88" s="1"/>
  <c r="S175" i="88"/>
  <c r="R175" i="88"/>
  <c r="P175" i="88" s="1"/>
  <c r="Q175" i="88"/>
  <c r="O175" i="88"/>
  <c r="N175" i="88"/>
  <c r="M175" i="88"/>
  <c r="W174" i="88"/>
  <c r="S174" i="88"/>
  <c r="N174" i="88"/>
  <c r="M174" i="88"/>
  <c r="O174" i="88" s="1"/>
  <c r="W173" i="88"/>
  <c r="S173" i="88"/>
  <c r="M173" i="88"/>
  <c r="O173" i="88" s="1"/>
  <c r="N173" i="88" s="1"/>
  <c r="W172" i="88"/>
  <c r="S172" i="88"/>
  <c r="O172" i="88"/>
  <c r="N172" i="88"/>
  <c r="R172" i="88" s="1"/>
  <c r="M172" i="88"/>
  <c r="W171" i="88"/>
  <c r="S171" i="88"/>
  <c r="M171" i="88"/>
  <c r="O171" i="88" s="1"/>
  <c r="N171" i="88" s="1"/>
  <c r="W170" i="88"/>
  <c r="S170" i="88"/>
  <c r="R170" i="88"/>
  <c r="N170" i="88"/>
  <c r="V170" i="88" s="1"/>
  <c r="U170" i="88" s="1"/>
  <c r="M170" i="88"/>
  <c r="O170" i="88" s="1"/>
  <c r="W169" i="88"/>
  <c r="S169" i="88"/>
  <c r="O169" i="88"/>
  <c r="N169" i="88" s="1"/>
  <c r="M169" i="88"/>
  <c r="W168" i="88"/>
  <c r="V168" i="88"/>
  <c r="U168" i="88" s="1"/>
  <c r="S168" i="88"/>
  <c r="R168" i="88"/>
  <c r="M168" i="88"/>
  <c r="O168" i="88" s="1"/>
  <c r="N168" i="88" s="1"/>
  <c r="W167" i="88"/>
  <c r="S167" i="88"/>
  <c r="O167" i="88"/>
  <c r="N167" i="88" s="1"/>
  <c r="M167" i="88"/>
  <c r="O166" i="88"/>
  <c r="N166" i="88" s="1"/>
  <c r="M166" i="88"/>
  <c r="L165" i="88"/>
  <c r="M165" i="88" s="1"/>
  <c r="O165" i="88" s="1"/>
  <c r="N165" i="88" s="1"/>
  <c r="M164" i="88"/>
  <c r="O164" i="88" s="1"/>
  <c r="N164" i="88" s="1"/>
  <c r="L164" i="88"/>
  <c r="L163" i="88"/>
  <c r="M163" i="88" s="1"/>
  <c r="O163" i="88" s="1"/>
  <c r="N163" i="88" s="1"/>
  <c r="N162" i="88"/>
  <c r="L162" i="88"/>
  <c r="M162" i="88" s="1"/>
  <c r="O162" i="88" s="1"/>
  <c r="N161" i="88"/>
  <c r="L161" i="88"/>
  <c r="M161" i="88" s="1"/>
  <c r="O161" i="88" s="1"/>
  <c r="L160" i="88"/>
  <c r="M160" i="88" s="1"/>
  <c r="O160" i="88" s="1"/>
  <c r="N160" i="88" s="1"/>
  <c r="O159" i="88"/>
  <c r="N159" i="88" s="1"/>
  <c r="M159" i="88"/>
  <c r="L159" i="88"/>
  <c r="M158" i="88"/>
  <c r="O158" i="88" s="1"/>
  <c r="N158" i="88" s="1"/>
  <c r="L158" i="88"/>
  <c r="N157" i="88"/>
  <c r="M157" i="88"/>
  <c r="O157" i="88" s="1"/>
  <c r="L157" i="88"/>
  <c r="O156" i="88"/>
  <c r="N156" i="88" s="1"/>
  <c r="M156" i="88"/>
  <c r="M155" i="88"/>
  <c r="O155" i="88" s="1"/>
  <c r="N155" i="88" s="1"/>
  <c r="R155" i="88" s="1"/>
  <c r="W154" i="88"/>
  <c r="V154" i="88" s="1"/>
  <c r="U154" i="88" s="1"/>
  <c r="S154" i="88"/>
  <c r="O154" i="88"/>
  <c r="N154" i="88"/>
  <c r="M154" i="88"/>
  <c r="L153" i="88"/>
  <c r="M153" i="88" s="1"/>
  <c r="O153" i="88" s="1"/>
  <c r="N153" i="88" s="1"/>
  <c r="R152" i="88"/>
  <c r="P152" i="88" s="1"/>
  <c r="Q152" i="88"/>
  <c r="O152" i="88"/>
  <c r="N152" i="88"/>
  <c r="M152" i="88"/>
  <c r="O151" i="88"/>
  <c r="N151" i="88" s="1"/>
  <c r="L151" i="88"/>
  <c r="M151" i="88" s="1"/>
  <c r="V150" i="88"/>
  <c r="U150" i="88"/>
  <c r="R150" i="88"/>
  <c r="Q150" i="88"/>
  <c r="O150" i="88"/>
  <c r="N150" i="88"/>
  <c r="L150" i="88"/>
  <c r="W149" i="88"/>
  <c r="V149" i="88"/>
  <c r="U149" i="88" s="1"/>
  <c r="S149" i="88"/>
  <c r="O149" i="88"/>
  <c r="N149" i="88"/>
  <c r="R149" i="88" s="1"/>
  <c r="M149" i="88"/>
  <c r="V148" i="88"/>
  <c r="U148" i="88"/>
  <c r="O148" i="88"/>
  <c r="N148" i="88"/>
  <c r="L148" i="88"/>
  <c r="W147" i="88"/>
  <c r="V147" i="88" s="1"/>
  <c r="U147" i="88" s="1"/>
  <c r="S147" i="88"/>
  <c r="R147" i="88"/>
  <c r="P147" i="88" s="1"/>
  <c r="Q147" i="88"/>
  <c r="O147" i="88"/>
  <c r="N147" i="88"/>
  <c r="M147" i="88"/>
  <c r="O146" i="88"/>
  <c r="N146" i="88" s="1"/>
  <c r="M146" i="88"/>
  <c r="M145" i="88"/>
  <c r="O145" i="88" s="1"/>
  <c r="N145" i="88" s="1"/>
  <c r="L144" i="88"/>
  <c r="M144" i="88" s="1"/>
  <c r="O144" i="88" s="1"/>
  <c r="N144" i="88" s="1"/>
  <c r="M143" i="88"/>
  <c r="O143" i="88" s="1"/>
  <c r="N143" i="88" s="1"/>
  <c r="V143" i="88" s="1"/>
  <c r="U143" i="88" s="1"/>
  <c r="O142" i="88"/>
  <c r="N142" i="88"/>
  <c r="L142" i="88"/>
  <c r="O141" i="88"/>
  <c r="N141" i="88"/>
  <c r="L141" i="88"/>
  <c r="L140" i="88"/>
  <c r="M140" i="88" s="1"/>
  <c r="O140" i="88" s="1"/>
  <c r="N140" i="88" s="1"/>
  <c r="L139" i="88"/>
  <c r="M139" i="88" s="1"/>
  <c r="O139" i="88" s="1"/>
  <c r="N139" i="88" s="1"/>
  <c r="L138" i="88"/>
  <c r="M138" i="88" s="1"/>
  <c r="O138" i="88" s="1"/>
  <c r="N138" i="88" s="1"/>
  <c r="O137" i="88"/>
  <c r="N137" i="88" s="1"/>
  <c r="L137" i="88"/>
  <c r="M137" i="88" s="1"/>
  <c r="L136" i="88"/>
  <c r="M136" i="88" s="1"/>
  <c r="O136" i="88" s="1"/>
  <c r="N136" i="88" s="1"/>
  <c r="O135" i="88"/>
  <c r="N135" i="88"/>
  <c r="M135" i="88"/>
  <c r="V134" i="88"/>
  <c r="U134" i="88" s="1"/>
  <c r="O134" i="88"/>
  <c r="N134" i="88"/>
  <c r="L134" i="88"/>
  <c r="M134" i="88" s="1"/>
  <c r="M133" i="88"/>
  <c r="O133" i="88" s="1"/>
  <c r="N133" i="88" s="1"/>
  <c r="W132" i="88"/>
  <c r="S132" i="88"/>
  <c r="M132" i="88"/>
  <c r="O132" i="88" s="1"/>
  <c r="N132" i="88" s="1"/>
  <c r="W131" i="88"/>
  <c r="S131" i="88"/>
  <c r="O131" i="88"/>
  <c r="N131" i="88" s="1"/>
  <c r="M131" i="88"/>
  <c r="W130" i="88"/>
  <c r="S130" i="88"/>
  <c r="O130" i="88"/>
  <c r="N130" i="88"/>
  <c r="M130" i="88"/>
  <c r="W129" i="88"/>
  <c r="S129" i="88"/>
  <c r="M129" i="88"/>
  <c r="O129" i="88" s="1"/>
  <c r="N129" i="88" s="1"/>
  <c r="V129" i="88" s="1"/>
  <c r="U129" i="88" s="1"/>
  <c r="W128" i="88"/>
  <c r="S128" i="88"/>
  <c r="M128" i="88"/>
  <c r="O128" i="88" s="1"/>
  <c r="N128" i="88" s="1"/>
  <c r="W127" i="88"/>
  <c r="S127" i="88"/>
  <c r="O127" i="88"/>
  <c r="N127" i="88" s="1"/>
  <c r="M127" i="88"/>
  <c r="W126" i="88"/>
  <c r="S126" i="88"/>
  <c r="O126" i="88"/>
  <c r="N126" i="88"/>
  <c r="V126" i="88" s="1"/>
  <c r="U126" i="88" s="1"/>
  <c r="M126" i="88"/>
  <c r="W125" i="88"/>
  <c r="V125" i="88"/>
  <c r="U125" i="88" s="1"/>
  <c r="S125" i="88"/>
  <c r="M125" i="88"/>
  <c r="O125" i="88" s="1"/>
  <c r="N125" i="88" s="1"/>
  <c r="W124" i="88"/>
  <c r="S124" i="88"/>
  <c r="M124" i="88"/>
  <c r="O124" i="88" s="1"/>
  <c r="N124" i="88" s="1"/>
  <c r="W123" i="88"/>
  <c r="S123" i="88"/>
  <c r="O123" i="88"/>
  <c r="N123" i="88"/>
  <c r="V123" i="88" s="1"/>
  <c r="U123" i="88" s="1"/>
  <c r="M123" i="88"/>
  <c r="W122" i="88"/>
  <c r="S122" i="88"/>
  <c r="O122" i="88"/>
  <c r="N122" i="88"/>
  <c r="V122" i="88" s="1"/>
  <c r="U122" i="88" s="1"/>
  <c r="M122" i="88"/>
  <c r="W121" i="88"/>
  <c r="V121" i="88"/>
  <c r="U121" i="88" s="1"/>
  <c r="S121" i="88"/>
  <c r="R121" i="88"/>
  <c r="P121" i="88" s="1"/>
  <c r="Q121" i="88"/>
  <c r="M121" i="88"/>
  <c r="O121" i="88" s="1"/>
  <c r="N121" i="88" s="1"/>
  <c r="W120" i="88"/>
  <c r="S120" i="88"/>
  <c r="M120" i="88"/>
  <c r="O120" i="88" s="1"/>
  <c r="N120" i="88" s="1"/>
  <c r="W119" i="88"/>
  <c r="S119" i="88"/>
  <c r="O119" i="88"/>
  <c r="N119" i="88" s="1"/>
  <c r="M119" i="88"/>
  <c r="W118" i="88"/>
  <c r="S118" i="88"/>
  <c r="R118" i="88"/>
  <c r="O118" i="88"/>
  <c r="N118" i="88"/>
  <c r="V118" i="88" s="1"/>
  <c r="U118" i="88" s="1"/>
  <c r="M118" i="88"/>
  <c r="W117" i="88"/>
  <c r="V117" i="88"/>
  <c r="U117" i="88" s="1"/>
  <c r="S117" i="88"/>
  <c r="M117" i="88"/>
  <c r="O117" i="88" s="1"/>
  <c r="N117" i="88" s="1"/>
  <c r="R117" i="88" s="1"/>
  <c r="W116" i="88"/>
  <c r="S116" i="88"/>
  <c r="M116" i="88"/>
  <c r="O116" i="88" s="1"/>
  <c r="N116" i="88" s="1"/>
  <c r="W115" i="88"/>
  <c r="S115" i="88"/>
  <c r="O115" i="88"/>
  <c r="N115" i="88"/>
  <c r="M115" i="88"/>
  <c r="W114" i="88"/>
  <c r="S114" i="88"/>
  <c r="O114" i="88"/>
  <c r="N114" i="88"/>
  <c r="V114" i="88" s="1"/>
  <c r="U114" i="88" s="1"/>
  <c r="M114" i="88"/>
  <c r="W113" i="88"/>
  <c r="S113" i="88"/>
  <c r="M113" i="88"/>
  <c r="O113" i="88" s="1"/>
  <c r="N113" i="88" s="1"/>
  <c r="V113" i="88" s="1"/>
  <c r="U113" i="88" s="1"/>
  <c r="W112" i="88"/>
  <c r="S112" i="88"/>
  <c r="M112" i="88"/>
  <c r="O112" i="88" s="1"/>
  <c r="N112" i="88" s="1"/>
  <c r="M111" i="88"/>
  <c r="O111" i="88" s="1"/>
  <c r="N111" i="88" s="1"/>
  <c r="R110" i="88"/>
  <c r="Q110" i="88" s="1"/>
  <c r="M110" i="88"/>
  <c r="L110" i="88"/>
  <c r="I110" i="88"/>
  <c r="O110" i="88" s="1"/>
  <c r="N110" i="88" s="1"/>
  <c r="W109" i="88"/>
  <c r="S109" i="88"/>
  <c r="N109" i="88"/>
  <c r="M109" i="88"/>
  <c r="O109" i="88" s="1"/>
  <c r="W108" i="88"/>
  <c r="S108" i="88"/>
  <c r="M108" i="88"/>
  <c r="O108" i="88" s="1"/>
  <c r="N108" i="88" s="1"/>
  <c r="R107" i="88"/>
  <c r="Q107" i="88" s="1"/>
  <c r="T107" i="88" s="1"/>
  <c r="O107" i="88"/>
  <c r="N107" i="88"/>
  <c r="V107" i="88" s="1"/>
  <c r="U107" i="88" s="1"/>
  <c r="L107" i="88"/>
  <c r="W106" i="88"/>
  <c r="S106" i="88"/>
  <c r="M106" i="88"/>
  <c r="O106" i="88" s="1"/>
  <c r="N106" i="88" s="1"/>
  <c r="W105" i="88"/>
  <c r="S105" i="88"/>
  <c r="O105" i="88"/>
  <c r="N105" i="88" s="1"/>
  <c r="R105" i="88" s="1"/>
  <c r="M105" i="88"/>
  <c r="M104" i="88"/>
  <c r="O104" i="88" s="1"/>
  <c r="N104" i="88" s="1"/>
  <c r="W103" i="88"/>
  <c r="S103" i="88"/>
  <c r="R103" i="88"/>
  <c r="O103" i="88"/>
  <c r="N103" i="88" s="1"/>
  <c r="V103" i="88" s="1"/>
  <c r="U103" i="88" s="1"/>
  <c r="M103" i="88"/>
  <c r="W102" i="88"/>
  <c r="S102" i="88"/>
  <c r="M102" i="88"/>
  <c r="O102" i="88" s="1"/>
  <c r="N102" i="88" s="1"/>
  <c r="W101" i="88"/>
  <c r="S101" i="88"/>
  <c r="M101" i="88"/>
  <c r="O101" i="88" s="1"/>
  <c r="N101" i="88" s="1"/>
  <c r="W100" i="88"/>
  <c r="S100" i="88"/>
  <c r="M100" i="88"/>
  <c r="O100" i="88" s="1"/>
  <c r="N100" i="88" s="1"/>
  <c r="W99" i="88"/>
  <c r="S99" i="88"/>
  <c r="O99" i="88"/>
  <c r="N99" i="88" s="1"/>
  <c r="M99" i="88"/>
  <c r="W98" i="88"/>
  <c r="S98" i="88"/>
  <c r="R98" i="88"/>
  <c r="P98" i="88" s="1"/>
  <c r="O98" i="88"/>
  <c r="N98" i="88" s="1"/>
  <c r="M98" i="88"/>
  <c r="W97" i="88"/>
  <c r="S97" i="88"/>
  <c r="N97" i="88"/>
  <c r="V97" i="88" s="1"/>
  <c r="U97" i="88" s="1"/>
  <c r="M97" i="88"/>
  <c r="O97" i="88" s="1"/>
  <c r="W96" i="88"/>
  <c r="S96" i="88"/>
  <c r="M96" i="88"/>
  <c r="O96" i="88" s="1"/>
  <c r="N96" i="88" s="1"/>
  <c r="W95" i="88"/>
  <c r="S95" i="88"/>
  <c r="R95" i="88"/>
  <c r="P95" i="88"/>
  <c r="O95" i="88"/>
  <c r="N95" i="88" s="1"/>
  <c r="V95" i="88" s="1"/>
  <c r="U95" i="88" s="1"/>
  <c r="M95" i="88"/>
  <c r="M94" i="88"/>
  <c r="O94" i="88" s="1"/>
  <c r="N94" i="88" s="1"/>
  <c r="V94" i="88" s="1"/>
  <c r="U94" i="88" s="1"/>
  <c r="W93" i="88"/>
  <c r="V93" i="88"/>
  <c r="U93" i="88" s="1"/>
  <c r="S93" i="88"/>
  <c r="O93" i="88"/>
  <c r="N93" i="88"/>
  <c r="R93" i="88" s="1"/>
  <c r="M93" i="88"/>
  <c r="M92" i="88"/>
  <c r="O92" i="88" s="1"/>
  <c r="N92" i="88" s="1"/>
  <c r="W91" i="88"/>
  <c r="S91" i="88"/>
  <c r="R91" i="88"/>
  <c r="P91" i="88"/>
  <c r="O91" i="88"/>
  <c r="N91" i="88" s="1"/>
  <c r="M91" i="88"/>
  <c r="W90" i="88"/>
  <c r="V90" i="88"/>
  <c r="U90" i="88"/>
  <c r="S90" i="88"/>
  <c r="O90" i="88"/>
  <c r="N90" i="88" s="1"/>
  <c r="M90" i="88"/>
  <c r="W89" i="88"/>
  <c r="V89" i="88"/>
  <c r="U89" i="88"/>
  <c r="S89" i="88"/>
  <c r="M89" i="88"/>
  <c r="O89" i="88" s="1"/>
  <c r="N89" i="88" s="1"/>
  <c r="W88" i="88"/>
  <c r="S88" i="88"/>
  <c r="M88" i="88"/>
  <c r="O88" i="88" s="1"/>
  <c r="N88" i="88" s="1"/>
  <c r="W87" i="88"/>
  <c r="S87" i="88"/>
  <c r="O87" i="88"/>
  <c r="N87" i="88" s="1"/>
  <c r="R87" i="88" s="1"/>
  <c r="M87" i="88"/>
  <c r="W86" i="88"/>
  <c r="S86" i="88"/>
  <c r="O86" i="88"/>
  <c r="N86" i="88" s="1"/>
  <c r="V86" i="88" s="1"/>
  <c r="U86" i="88" s="1"/>
  <c r="M86" i="88"/>
  <c r="W85" i="88"/>
  <c r="V85" i="88"/>
  <c r="U85" i="88"/>
  <c r="S85" i="88"/>
  <c r="M85" i="88"/>
  <c r="O85" i="88" s="1"/>
  <c r="N85" i="88" s="1"/>
  <c r="W84" i="88"/>
  <c r="S84" i="88"/>
  <c r="M84" i="88"/>
  <c r="O84" i="88" s="1"/>
  <c r="N84" i="88" s="1"/>
  <c r="R83" i="88"/>
  <c r="P83" i="88"/>
  <c r="N83" i="88"/>
  <c r="V83" i="88" s="1"/>
  <c r="U83" i="88" s="1"/>
  <c r="M83" i="88"/>
  <c r="O83" i="88" s="1"/>
  <c r="O82" i="88"/>
  <c r="N82" i="88" s="1"/>
  <c r="M82" i="88"/>
  <c r="O81" i="88"/>
  <c r="N81" i="88" s="1"/>
  <c r="M81" i="88"/>
  <c r="L81" i="88"/>
  <c r="V80" i="88"/>
  <c r="U80" i="88"/>
  <c r="O80" i="88"/>
  <c r="N80" i="88" s="1"/>
  <c r="L80" i="88"/>
  <c r="W79" i="88"/>
  <c r="S79" i="88"/>
  <c r="O79" i="88"/>
  <c r="N79" i="88" s="1"/>
  <c r="M79" i="88"/>
  <c r="L78" i="88"/>
  <c r="M78" i="88" s="1"/>
  <c r="O78" i="88" s="1"/>
  <c r="N78" i="88" s="1"/>
  <c r="N77" i="88"/>
  <c r="M77" i="88"/>
  <c r="O77" i="88" s="1"/>
  <c r="L77" i="88"/>
  <c r="W76" i="88"/>
  <c r="V76" i="88"/>
  <c r="U76" i="88"/>
  <c r="S76" i="88"/>
  <c r="R76" i="88"/>
  <c r="M76" i="88"/>
  <c r="O76" i="88" s="1"/>
  <c r="N76" i="88" s="1"/>
  <c r="W75" i="88"/>
  <c r="S75" i="88"/>
  <c r="M75" i="88"/>
  <c r="O75" i="88" s="1"/>
  <c r="N75" i="88" s="1"/>
  <c r="W74" i="88"/>
  <c r="S74" i="88"/>
  <c r="R74" i="88"/>
  <c r="P74" i="88"/>
  <c r="O74" i="88"/>
  <c r="N74" i="88" s="1"/>
  <c r="M74" i="88"/>
  <c r="V73" i="88"/>
  <c r="U73" i="88"/>
  <c r="M73" i="88"/>
  <c r="O73" i="88" s="1"/>
  <c r="N73" i="88" s="1"/>
  <c r="R73" i="88" s="1"/>
  <c r="W72" i="88"/>
  <c r="S72" i="88"/>
  <c r="O72" i="88"/>
  <c r="N72" i="88"/>
  <c r="M72" i="88"/>
  <c r="W71" i="88"/>
  <c r="S71" i="88"/>
  <c r="O71" i="88"/>
  <c r="N71" i="88"/>
  <c r="M71" i="88"/>
  <c r="W70" i="88"/>
  <c r="S70" i="88"/>
  <c r="N70" i="88"/>
  <c r="M70" i="88"/>
  <c r="O70" i="88" s="1"/>
  <c r="M69" i="88"/>
  <c r="O69" i="88" s="1"/>
  <c r="N69" i="88" s="1"/>
  <c r="W68" i="88"/>
  <c r="S68" i="88"/>
  <c r="N68" i="88"/>
  <c r="M68" i="88"/>
  <c r="O68" i="88" s="1"/>
  <c r="W67" i="88"/>
  <c r="S67" i="88"/>
  <c r="M67" i="88"/>
  <c r="O67" i="88" s="1"/>
  <c r="N67" i="88" s="1"/>
  <c r="W66" i="88"/>
  <c r="S66" i="88"/>
  <c r="O66" i="88"/>
  <c r="N66" i="88" s="1"/>
  <c r="M66" i="88"/>
  <c r="W65" i="88"/>
  <c r="S65" i="88"/>
  <c r="O65" i="88"/>
  <c r="N65" i="88" s="1"/>
  <c r="M65" i="88"/>
  <c r="W64" i="88"/>
  <c r="S64" i="88"/>
  <c r="M64" i="88"/>
  <c r="O64" i="88" s="1"/>
  <c r="N64" i="88" s="1"/>
  <c r="W63" i="88"/>
  <c r="S63" i="88"/>
  <c r="M63" i="88"/>
  <c r="O63" i="88" s="1"/>
  <c r="N63" i="88" s="1"/>
  <c r="W62" i="88"/>
  <c r="S62" i="88"/>
  <c r="R62" i="88"/>
  <c r="O62" i="88"/>
  <c r="N62" i="88" s="1"/>
  <c r="V62" i="88" s="1"/>
  <c r="U62" i="88" s="1"/>
  <c r="M62" i="88"/>
  <c r="W61" i="88"/>
  <c r="S61" i="88"/>
  <c r="M61" i="88"/>
  <c r="O61" i="88" s="1"/>
  <c r="N61" i="88" s="1"/>
  <c r="W60" i="88"/>
  <c r="S60" i="88"/>
  <c r="M60" i="88"/>
  <c r="O60" i="88" s="1"/>
  <c r="N60" i="88" s="1"/>
  <c r="W59" i="88"/>
  <c r="S59" i="88"/>
  <c r="M59" i="88"/>
  <c r="O59" i="88" s="1"/>
  <c r="N59" i="88" s="1"/>
  <c r="W58" i="88"/>
  <c r="S58" i="88"/>
  <c r="O58" i="88"/>
  <c r="N58" i="88" s="1"/>
  <c r="M58" i="88"/>
  <c r="O57" i="88"/>
  <c r="N57" i="88" s="1"/>
  <c r="M57" i="88"/>
  <c r="V56" i="88"/>
  <c r="U56" i="88" s="1"/>
  <c r="R56" i="88"/>
  <c r="Q56" i="88"/>
  <c r="O56" i="88"/>
  <c r="N56" i="88" s="1"/>
  <c r="L56" i="88"/>
  <c r="V55" i="88"/>
  <c r="U55" i="88" s="1"/>
  <c r="R55" i="88"/>
  <c r="Q55" i="88" s="1"/>
  <c r="O55" i="88"/>
  <c r="N55" i="88" s="1"/>
  <c r="L55" i="88"/>
  <c r="W54" i="88"/>
  <c r="S54" i="88"/>
  <c r="O54" i="88"/>
  <c r="N54" i="88" s="1"/>
  <c r="M54" i="88"/>
  <c r="W53" i="88"/>
  <c r="V53" i="88"/>
  <c r="U53" i="88" s="1"/>
  <c r="S53" i="88"/>
  <c r="R53" i="88"/>
  <c r="O53" i="88"/>
  <c r="N53" i="88"/>
  <c r="M53" i="88"/>
  <c r="O52" i="88"/>
  <c r="N52" i="88"/>
  <c r="L52" i="88"/>
  <c r="W51" i="88"/>
  <c r="S51" i="88"/>
  <c r="M51" i="88"/>
  <c r="O51" i="88" s="1"/>
  <c r="N51" i="88" s="1"/>
  <c r="N50" i="88"/>
  <c r="M50" i="88"/>
  <c r="O50" i="88" s="1"/>
  <c r="L50" i="88"/>
  <c r="O49" i="88"/>
  <c r="N49" i="88" s="1"/>
  <c r="V49" i="88" s="1"/>
  <c r="U49" i="88" s="1"/>
  <c r="M49" i="88"/>
  <c r="P48" i="88"/>
  <c r="M48" i="88"/>
  <c r="O48" i="88" s="1"/>
  <c r="N48" i="88" s="1"/>
  <c r="R48" i="88" s="1"/>
  <c r="O47" i="88"/>
  <c r="N47" i="88"/>
  <c r="O46" i="88"/>
  <c r="N46" i="88" s="1"/>
  <c r="L46" i="88"/>
  <c r="M46" i="88" s="1"/>
  <c r="O45" i="88"/>
  <c r="N45" i="88" s="1"/>
  <c r="L45" i="88"/>
  <c r="M45" i="88" s="1"/>
  <c r="L44" i="88"/>
  <c r="M44" i="88" s="1"/>
  <c r="O44" i="88" s="1"/>
  <c r="N44" i="88" s="1"/>
  <c r="L43" i="88"/>
  <c r="M43" i="88" s="1"/>
  <c r="O43" i="88" s="1"/>
  <c r="N43" i="88" s="1"/>
  <c r="O42" i="88"/>
  <c r="N42" i="88" s="1"/>
  <c r="M42" i="88"/>
  <c r="L42" i="88"/>
  <c r="O41" i="88"/>
  <c r="N41" i="88"/>
  <c r="L41" i="88"/>
  <c r="M41" i="88" s="1"/>
  <c r="M40" i="88"/>
  <c r="O40" i="88" s="1"/>
  <c r="N40" i="88" s="1"/>
  <c r="L39" i="88"/>
  <c r="M39" i="88" s="1"/>
  <c r="O39" i="88" s="1"/>
  <c r="N39" i="88" s="1"/>
  <c r="L38" i="88"/>
  <c r="M38" i="88" s="1"/>
  <c r="O38" i="88" s="1"/>
  <c r="N38" i="88" s="1"/>
  <c r="M37" i="88"/>
  <c r="O37" i="88" s="1"/>
  <c r="N37" i="88" s="1"/>
  <c r="L37" i="88"/>
  <c r="O36" i="88"/>
  <c r="N36" i="88"/>
  <c r="L36" i="88"/>
  <c r="M35" i="88"/>
  <c r="O35" i="88" s="1"/>
  <c r="N35" i="88" s="1"/>
  <c r="L35" i="88"/>
  <c r="L34" i="88"/>
  <c r="M34" i="88" s="1"/>
  <c r="O34" i="88" s="1"/>
  <c r="N34" i="88" s="1"/>
  <c r="M33" i="88"/>
  <c r="O33" i="88" s="1"/>
  <c r="N33" i="88" s="1"/>
  <c r="L33" i="88"/>
  <c r="W32" i="88"/>
  <c r="S32" i="88"/>
  <c r="M32" i="88"/>
  <c r="O32" i="88" s="1"/>
  <c r="N32" i="88" s="1"/>
  <c r="L31" i="88"/>
  <c r="M31" i="88" s="1"/>
  <c r="O31" i="88" s="1"/>
  <c r="N31" i="88" s="1"/>
  <c r="O30" i="88"/>
  <c r="N30" i="88" s="1"/>
  <c r="M30" i="88"/>
  <c r="L30" i="88"/>
  <c r="V29" i="88"/>
  <c r="U29" i="88"/>
  <c r="O29" i="88"/>
  <c r="N29" i="88"/>
  <c r="L29" i="88"/>
  <c r="O28" i="88"/>
  <c r="N28" i="88" s="1"/>
  <c r="L28" i="88"/>
  <c r="M28" i="88" s="1"/>
  <c r="M27" i="88"/>
  <c r="O27" i="88" s="1"/>
  <c r="N27" i="88" s="1"/>
  <c r="L27" i="88"/>
  <c r="L26" i="88"/>
  <c r="M26" i="88" s="1"/>
  <c r="O26" i="88" s="1"/>
  <c r="N26" i="88" s="1"/>
  <c r="L25" i="88"/>
  <c r="M25" i="88" s="1"/>
  <c r="O25" i="88" s="1"/>
  <c r="N25" i="88" s="1"/>
  <c r="W24" i="88"/>
  <c r="S24" i="88"/>
  <c r="M24" i="88"/>
  <c r="O24" i="88" s="1"/>
  <c r="N24" i="88" s="1"/>
  <c r="W23" i="88"/>
  <c r="S23" i="88"/>
  <c r="M23" i="88"/>
  <c r="O23" i="88" s="1"/>
  <c r="N23" i="88" s="1"/>
  <c r="W22" i="88"/>
  <c r="V22" i="88"/>
  <c r="U22" i="88" s="1"/>
  <c r="S22" i="88"/>
  <c r="P22" i="88"/>
  <c r="O22" i="88"/>
  <c r="N22" i="88"/>
  <c r="R22" i="88" s="1"/>
  <c r="M22" i="88"/>
  <c r="W21" i="88"/>
  <c r="V21" i="88"/>
  <c r="U21" i="88" s="1"/>
  <c r="S21" i="88"/>
  <c r="O21" i="88"/>
  <c r="N21" i="88"/>
  <c r="R21" i="88" s="1"/>
  <c r="M21" i="88"/>
  <c r="U20" i="88"/>
  <c r="O20" i="88"/>
  <c r="N20" i="88" s="1"/>
  <c r="V20" i="88" s="1"/>
  <c r="M20" i="88"/>
  <c r="V19" i="88"/>
  <c r="U19" i="88"/>
  <c r="M19" i="88"/>
  <c r="O19" i="88" s="1"/>
  <c r="N19" i="88" s="1"/>
  <c r="R19" i="88" s="1"/>
  <c r="P19" i="88" s="1"/>
  <c r="W18" i="88"/>
  <c r="S18" i="88"/>
  <c r="O18" i="88"/>
  <c r="N18" i="88" s="1"/>
  <c r="M18" i="88"/>
  <c r="W17" i="88"/>
  <c r="S17" i="88"/>
  <c r="O17" i="88"/>
  <c r="N17" i="88" s="1"/>
  <c r="M17" i="88"/>
  <c r="O16" i="88"/>
  <c r="N16" i="88" s="1"/>
  <c r="V16" i="88" s="1"/>
  <c r="U16" i="88" s="1"/>
  <c r="M16" i="88"/>
  <c r="M15" i="88"/>
  <c r="O15" i="88" s="1"/>
  <c r="N15" i="88" s="1"/>
  <c r="R15" i="88" s="1"/>
  <c r="L14" i="88"/>
  <c r="M14" i="88" s="1"/>
  <c r="O14" i="88" s="1"/>
  <c r="N14" i="88" s="1"/>
  <c r="W13" i="88"/>
  <c r="S13" i="88"/>
  <c r="M13" i="88"/>
  <c r="O13" i="88" s="1"/>
  <c r="N13" i="88" s="1"/>
  <c r="R12" i="88"/>
  <c r="P12" i="88" s="1"/>
  <c r="O12" i="88"/>
  <c r="N12" i="88"/>
  <c r="V12" i="88" s="1"/>
  <c r="U12" i="88" s="1"/>
  <c r="L12" i="88"/>
  <c r="W11" i="88"/>
  <c r="S11" i="88"/>
  <c r="M11" i="88"/>
  <c r="O11" i="88" s="1"/>
  <c r="N11" i="88" s="1"/>
  <c r="W10" i="88"/>
  <c r="S10" i="88"/>
  <c r="M10" i="88"/>
  <c r="O10" i="88" s="1"/>
  <c r="N10" i="88" s="1"/>
  <c r="AC9" i="88"/>
  <c r="AB9" i="88"/>
  <c r="AA9" i="88"/>
  <c r="Z9" i="88"/>
  <c r="Y9" i="88"/>
  <c r="X9" i="88"/>
  <c r="AB325" i="87"/>
  <c r="AB323" i="87"/>
  <c r="AB321" i="87"/>
  <c r="AB320" i="87"/>
  <c r="AB319" i="87"/>
  <c r="AB318" i="87"/>
  <c r="AB313" i="87"/>
  <c r="AB309" i="87"/>
  <c r="AB308" i="87"/>
  <c r="AB304" i="87"/>
  <c r="AB303" i="87"/>
  <c r="AB302" i="87"/>
  <c r="AB301" i="87"/>
  <c r="AB300" i="87"/>
  <c r="AB299" i="87"/>
  <c r="AB298" i="87"/>
  <c r="AB279" i="87"/>
  <c r="AB278" i="87"/>
  <c r="AB277" i="87"/>
  <c r="AB276" i="87"/>
  <c r="AB275" i="87"/>
  <c r="AB273" i="87"/>
  <c r="AB272" i="87"/>
  <c r="AB264" i="87"/>
  <c r="AB263" i="87"/>
  <c r="AB262" i="87"/>
  <c r="AB260" i="87"/>
  <c r="AB259" i="87"/>
  <c r="AB258" i="87"/>
  <c r="AB257" i="87"/>
  <c r="AB256" i="87"/>
  <c r="AB255" i="87"/>
  <c r="AB254" i="87"/>
  <c r="AB249" i="87"/>
  <c r="AB248" i="87"/>
  <c r="AB247" i="87"/>
  <c r="AB246" i="87"/>
  <c r="AB245" i="87"/>
  <c r="AB244" i="87"/>
  <c r="AB239" i="87"/>
  <c r="AB238" i="87"/>
  <c r="AB237" i="87"/>
  <c r="AB234" i="87"/>
  <c r="AB232" i="87"/>
  <c r="AB231" i="87"/>
  <c r="AB216" i="87"/>
  <c r="AB215" i="87"/>
  <c r="AB214" i="87"/>
  <c r="AB211" i="87"/>
  <c r="AB210" i="87"/>
  <c r="AB209" i="87"/>
  <c r="AB208" i="87"/>
  <c r="AB207" i="87"/>
  <c r="AB204" i="87"/>
  <c r="AB197" i="87"/>
  <c r="AB196" i="87"/>
  <c r="AB195" i="87"/>
  <c r="AB192" i="87"/>
  <c r="AB190" i="87"/>
  <c r="AB189" i="87"/>
  <c r="AB184" i="87"/>
  <c r="AB182" i="87"/>
  <c r="AB181" i="87"/>
  <c r="AB179" i="87"/>
  <c r="AB174" i="87"/>
  <c r="AB173" i="87"/>
  <c r="AB171" i="87"/>
  <c r="AB165" i="87"/>
  <c r="AB164" i="87"/>
  <c r="AB163" i="87"/>
  <c r="AB160" i="87"/>
  <c r="AB158" i="87"/>
  <c r="AB157" i="87"/>
  <c r="AB153" i="87"/>
  <c r="AB151" i="87"/>
  <c r="AB149" i="87"/>
  <c r="AB148" i="87"/>
  <c r="AB144" i="87"/>
  <c r="AB143" i="87"/>
  <c r="AB141" i="87"/>
  <c r="AB140" i="87"/>
  <c r="AB139" i="87"/>
  <c r="AB138" i="87"/>
  <c r="AB137" i="87"/>
  <c r="AB136" i="87"/>
  <c r="AB135" i="87"/>
  <c r="AB134" i="87"/>
  <c r="AB116" i="87"/>
  <c r="AB107" i="87"/>
  <c r="AB101" i="87"/>
  <c r="AB100" i="87"/>
  <c r="AB99" i="87"/>
  <c r="AB78" i="87"/>
  <c r="AB77" i="87"/>
  <c r="AB56" i="87"/>
  <c r="AB55" i="87"/>
  <c r="AB53" i="87"/>
  <c r="AB52" i="87"/>
  <c r="AB45" i="87"/>
  <c r="AB44" i="87"/>
  <c r="AB43" i="87"/>
  <c r="AB42" i="87"/>
  <c r="AB41" i="87"/>
  <c r="AB40" i="87"/>
  <c r="AB38" i="87"/>
  <c r="AB37" i="87"/>
  <c r="AB36" i="87"/>
  <c r="AB35" i="87"/>
  <c r="AB34" i="87"/>
  <c r="AB33" i="87"/>
  <c r="AB31" i="87"/>
  <c r="AB30" i="87"/>
  <c r="AB29" i="87"/>
  <c r="AB28" i="87"/>
  <c r="AB27" i="87"/>
  <c r="AB26" i="87"/>
  <c r="AB25" i="87"/>
  <c r="AB14" i="87"/>
  <c r="AB12" i="87"/>
  <c r="V326" i="87"/>
  <c r="R326" i="87"/>
  <c r="N326" i="87"/>
  <c r="M326" i="87"/>
  <c r="O326" i="87" s="1"/>
  <c r="O325" i="87"/>
  <c r="N325" i="87"/>
  <c r="L325" i="87"/>
  <c r="V324" i="87"/>
  <c r="R324" i="87"/>
  <c r="N324" i="87"/>
  <c r="M324" i="87"/>
  <c r="O324" i="87" s="1"/>
  <c r="U323" i="87"/>
  <c r="T323" i="87" s="1"/>
  <c r="O323" i="87"/>
  <c r="N323" i="87"/>
  <c r="L323" i="87"/>
  <c r="V322" i="87"/>
  <c r="R322" i="87"/>
  <c r="O322" i="87"/>
  <c r="N322" i="87"/>
  <c r="M322" i="87"/>
  <c r="O321" i="87"/>
  <c r="N321" i="87"/>
  <c r="L321" i="87"/>
  <c r="O320" i="87"/>
  <c r="N320" i="87"/>
  <c r="M320" i="87"/>
  <c r="L320" i="87"/>
  <c r="Q319" i="87"/>
  <c r="P319" i="87" s="1"/>
  <c r="O319" i="87"/>
  <c r="N319" i="87" s="1"/>
  <c r="M319" i="87"/>
  <c r="L319" i="87"/>
  <c r="U318" i="87"/>
  <c r="T318" i="87" s="1"/>
  <c r="O318" i="87"/>
  <c r="N318" i="87" s="1"/>
  <c r="L318" i="87"/>
  <c r="V317" i="87"/>
  <c r="R317" i="87"/>
  <c r="M317" i="87"/>
  <c r="O317" i="87" s="1"/>
  <c r="N317" i="87" s="1"/>
  <c r="V316" i="87"/>
  <c r="U316" i="87"/>
  <c r="T316" i="87" s="1"/>
  <c r="R316" i="87"/>
  <c r="O316" i="87"/>
  <c r="N316" i="87" s="1"/>
  <c r="M316" i="87"/>
  <c r="V315" i="87"/>
  <c r="U315" i="87" s="1"/>
  <c r="T315" i="87" s="1"/>
  <c r="R315" i="87"/>
  <c r="Q315" i="87"/>
  <c r="P315" i="87" s="1"/>
  <c r="M315" i="87"/>
  <c r="O315" i="87" s="1"/>
  <c r="N315" i="87" s="1"/>
  <c r="V314" i="87"/>
  <c r="T314" i="87"/>
  <c r="R314" i="87"/>
  <c r="Q314" i="87"/>
  <c r="P314" i="87" s="1"/>
  <c r="S314" i="87" s="1"/>
  <c r="O314" i="87"/>
  <c r="N314" i="87" s="1"/>
  <c r="U314" i="87" s="1"/>
  <c r="M314" i="87"/>
  <c r="Q313" i="87"/>
  <c r="P313" i="87"/>
  <c r="O313" i="87"/>
  <c r="N313" i="87" s="1"/>
  <c r="L313" i="87"/>
  <c r="M313" i="87" s="1"/>
  <c r="M312" i="87"/>
  <c r="O312" i="87" s="1"/>
  <c r="N312" i="87" s="1"/>
  <c r="L312" i="87"/>
  <c r="V311" i="87"/>
  <c r="R311" i="87"/>
  <c r="M311" i="87"/>
  <c r="O311" i="87" s="1"/>
  <c r="N311" i="87" s="1"/>
  <c r="U310" i="87"/>
  <c r="T310" i="87" s="1"/>
  <c r="L310" i="87"/>
  <c r="M310" i="87" s="1"/>
  <c r="O310" i="87" s="1"/>
  <c r="N310" i="87" s="1"/>
  <c r="O309" i="87"/>
  <c r="N309" i="87" s="1"/>
  <c r="L309" i="87"/>
  <c r="M309" i="87" s="1"/>
  <c r="U308" i="87"/>
  <c r="T308" i="87" s="1"/>
  <c r="O308" i="87"/>
  <c r="N308" i="87"/>
  <c r="L308" i="87"/>
  <c r="V307" i="87"/>
  <c r="R307" i="87"/>
  <c r="O307" i="87"/>
  <c r="N307" i="87"/>
  <c r="M307" i="87"/>
  <c r="V306" i="87"/>
  <c r="R306" i="87"/>
  <c r="M306" i="87"/>
  <c r="O306" i="87" s="1"/>
  <c r="N306" i="87" s="1"/>
  <c r="V305" i="87"/>
  <c r="R305" i="87"/>
  <c r="O305" i="87"/>
  <c r="N305" i="87" s="1"/>
  <c r="M305" i="87"/>
  <c r="L304" i="87"/>
  <c r="M304" i="87" s="1"/>
  <c r="O304" i="87" s="1"/>
  <c r="N304" i="87" s="1"/>
  <c r="O303" i="87"/>
  <c r="N303" i="87" s="1"/>
  <c r="M303" i="87"/>
  <c r="L303" i="87"/>
  <c r="Q302" i="87"/>
  <c r="P302" i="87" s="1"/>
  <c r="M302" i="87"/>
  <c r="O302" i="87" s="1"/>
  <c r="N302" i="87" s="1"/>
  <c r="L302" i="87"/>
  <c r="O301" i="87"/>
  <c r="N301" i="87"/>
  <c r="M301" i="87"/>
  <c r="L301" i="87"/>
  <c r="L300" i="87"/>
  <c r="M300" i="87" s="1"/>
  <c r="O300" i="87" s="1"/>
  <c r="N300" i="87" s="1"/>
  <c r="O299" i="87"/>
  <c r="N299" i="87" s="1"/>
  <c r="L299" i="87"/>
  <c r="O298" i="87"/>
  <c r="N298" i="87"/>
  <c r="L298" i="87"/>
  <c r="M298" i="87" s="1"/>
  <c r="U297" i="87"/>
  <c r="T297" i="87" s="1"/>
  <c r="Q297" i="87"/>
  <c r="P297" i="87"/>
  <c r="O297" i="87"/>
  <c r="N297" i="87" s="1"/>
  <c r="M297" i="87"/>
  <c r="V296" i="87"/>
  <c r="U296" i="87"/>
  <c r="T296" i="87" s="1"/>
  <c r="S296" i="87" s="1"/>
  <c r="R296" i="87"/>
  <c r="N296" i="87"/>
  <c r="Q296" i="87" s="1"/>
  <c r="P296" i="87" s="1"/>
  <c r="M296" i="87"/>
  <c r="O296" i="87" s="1"/>
  <c r="V295" i="87"/>
  <c r="U295" i="87"/>
  <c r="T295" i="87" s="1"/>
  <c r="S295" i="87" s="1"/>
  <c r="R295" i="87"/>
  <c r="O295" i="87"/>
  <c r="N295" i="87" s="1"/>
  <c r="Q295" i="87" s="1"/>
  <c r="P295" i="87" s="1"/>
  <c r="M295" i="87"/>
  <c r="O294" i="87"/>
  <c r="N294" i="87" s="1"/>
  <c r="L294" i="87"/>
  <c r="O293" i="87"/>
  <c r="N293" i="87" s="1"/>
  <c r="L293" i="87"/>
  <c r="U292" i="87"/>
  <c r="T292" i="87" s="1"/>
  <c r="M292" i="87"/>
  <c r="O292" i="87" s="1"/>
  <c r="N292" i="87" s="1"/>
  <c r="V291" i="87"/>
  <c r="U291" i="87"/>
  <c r="T291" i="87" s="1"/>
  <c r="R291" i="87"/>
  <c r="O291" i="87"/>
  <c r="N291" i="87" s="1"/>
  <c r="M291" i="87"/>
  <c r="V290" i="87"/>
  <c r="T290" i="87"/>
  <c r="R290" i="87"/>
  <c r="Q290" i="87"/>
  <c r="P290" i="87" s="1"/>
  <c r="S290" i="87" s="1"/>
  <c r="O290" i="87"/>
  <c r="N290" i="87" s="1"/>
  <c r="U290" i="87" s="1"/>
  <c r="M290" i="87"/>
  <c r="V289" i="87"/>
  <c r="R289" i="87"/>
  <c r="Q289" i="87" s="1"/>
  <c r="P289" i="87" s="1"/>
  <c r="S289" i="87" s="1"/>
  <c r="N289" i="87"/>
  <c r="U289" i="87" s="1"/>
  <c r="T289" i="87" s="1"/>
  <c r="M289" i="87"/>
  <c r="O289" i="87" s="1"/>
  <c r="V288" i="87"/>
  <c r="U288" i="87"/>
  <c r="T288" i="87" s="1"/>
  <c r="R288" i="87"/>
  <c r="O288" i="87"/>
  <c r="N288" i="87" s="1"/>
  <c r="M288" i="87"/>
  <c r="V287" i="87"/>
  <c r="R287" i="87"/>
  <c r="O287" i="87"/>
  <c r="N287" i="87"/>
  <c r="M287" i="87"/>
  <c r="V286" i="87"/>
  <c r="R286" i="87"/>
  <c r="Q286" i="87"/>
  <c r="P286" i="87" s="1"/>
  <c r="O286" i="87"/>
  <c r="N286" i="87" s="1"/>
  <c r="M286" i="87"/>
  <c r="V285" i="87"/>
  <c r="R285" i="87"/>
  <c r="N285" i="87"/>
  <c r="M285" i="87"/>
  <c r="O285" i="87" s="1"/>
  <c r="V284" i="87"/>
  <c r="R284" i="87"/>
  <c r="M284" i="87"/>
  <c r="O284" i="87" s="1"/>
  <c r="N284" i="87" s="1"/>
  <c r="V283" i="87"/>
  <c r="R283" i="87"/>
  <c r="Q283" i="87"/>
  <c r="P283" i="87" s="1"/>
  <c r="N283" i="87"/>
  <c r="M283" i="87"/>
  <c r="O283" i="87" s="1"/>
  <c r="V282" i="87"/>
  <c r="R282" i="87"/>
  <c r="Q282" i="87"/>
  <c r="P282" i="87" s="1"/>
  <c r="O282" i="87"/>
  <c r="N282" i="87" s="1"/>
  <c r="M282" i="87"/>
  <c r="V281" i="87"/>
  <c r="U281" i="87" s="1"/>
  <c r="T281" i="87" s="1"/>
  <c r="R281" i="87"/>
  <c r="M281" i="87"/>
  <c r="O281" i="87" s="1"/>
  <c r="N281" i="87" s="1"/>
  <c r="V280" i="87"/>
  <c r="R280" i="87"/>
  <c r="M280" i="87"/>
  <c r="O280" i="87" s="1"/>
  <c r="N280" i="87" s="1"/>
  <c r="U279" i="87"/>
  <c r="T279" i="87"/>
  <c r="O279" i="87"/>
  <c r="N279" i="87" s="1"/>
  <c r="L279" i="87"/>
  <c r="O278" i="87"/>
  <c r="N278" i="87" s="1"/>
  <c r="L278" i="87"/>
  <c r="U277" i="87"/>
  <c r="T277" i="87" s="1"/>
  <c r="O277" i="87"/>
  <c r="N277" i="87"/>
  <c r="L277" i="87"/>
  <c r="M277" i="87" s="1"/>
  <c r="U276" i="87"/>
  <c r="T276" i="87" s="1"/>
  <c r="O276" i="87"/>
  <c r="N276" i="87" s="1"/>
  <c r="L276" i="87"/>
  <c r="O275" i="87"/>
  <c r="N275" i="87" s="1"/>
  <c r="L275" i="87"/>
  <c r="V274" i="87"/>
  <c r="R274" i="87"/>
  <c r="M274" i="87"/>
  <c r="O274" i="87" s="1"/>
  <c r="N274" i="87" s="1"/>
  <c r="O273" i="87"/>
  <c r="N273" i="87" s="1"/>
  <c r="M273" i="87"/>
  <c r="L273" i="87"/>
  <c r="O272" i="87"/>
  <c r="N272" i="87"/>
  <c r="M272" i="87"/>
  <c r="L272" i="87"/>
  <c r="V271" i="87"/>
  <c r="R271" i="87"/>
  <c r="N271" i="87"/>
  <c r="M271" i="87"/>
  <c r="O271" i="87" s="1"/>
  <c r="V270" i="87"/>
  <c r="U270" i="87"/>
  <c r="T270" i="87" s="1"/>
  <c r="R270" i="87"/>
  <c r="P270" i="87"/>
  <c r="O270" i="87"/>
  <c r="N270" i="87" s="1"/>
  <c r="Q270" i="87" s="1"/>
  <c r="M270" i="87"/>
  <c r="V269" i="87"/>
  <c r="R269" i="87"/>
  <c r="O269" i="87"/>
  <c r="N269" i="87"/>
  <c r="M269" i="87"/>
  <c r="M268" i="87"/>
  <c r="O268" i="87" s="1"/>
  <c r="N268" i="87" s="1"/>
  <c r="L268" i="87"/>
  <c r="O267" i="87"/>
  <c r="N267" i="87"/>
  <c r="L267" i="87"/>
  <c r="V266" i="87"/>
  <c r="U266" i="87"/>
  <c r="T266" i="87" s="1"/>
  <c r="R266" i="87"/>
  <c r="M266" i="87"/>
  <c r="O266" i="87" s="1"/>
  <c r="N266" i="87" s="1"/>
  <c r="V265" i="87"/>
  <c r="R265" i="87"/>
  <c r="O265" i="87"/>
  <c r="N265" i="87" s="1"/>
  <c r="M265" i="87"/>
  <c r="O264" i="87"/>
  <c r="N264" i="87"/>
  <c r="L264" i="87"/>
  <c r="N263" i="87"/>
  <c r="L263" i="87"/>
  <c r="M263" i="87" s="1"/>
  <c r="O263" i="87" s="1"/>
  <c r="U262" i="87"/>
  <c r="T262" i="87"/>
  <c r="M262" i="87"/>
  <c r="O262" i="87" s="1"/>
  <c r="N262" i="87" s="1"/>
  <c r="L262" i="87"/>
  <c r="V261" i="87"/>
  <c r="R261" i="87"/>
  <c r="O261" i="87"/>
  <c r="N261" i="87"/>
  <c r="M261" i="87"/>
  <c r="O260" i="87"/>
  <c r="N260" i="87"/>
  <c r="L260" i="87"/>
  <c r="M260" i="87" s="1"/>
  <c r="O259" i="87"/>
  <c r="N259" i="87" s="1"/>
  <c r="L259" i="87"/>
  <c r="M259" i="87" s="1"/>
  <c r="L258" i="87"/>
  <c r="M258" i="87" s="1"/>
  <c r="O258" i="87" s="1"/>
  <c r="N258" i="87" s="1"/>
  <c r="T257" i="87"/>
  <c r="Q257" i="87"/>
  <c r="P257" i="87" s="1"/>
  <c r="S257" i="87" s="1"/>
  <c r="O257" i="87"/>
  <c r="N257" i="87"/>
  <c r="U257" i="87" s="1"/>
  <c r="L257" i="87"/>
  <c r="Q256" i="87"/>
  <c r="P256" i="87" s="1"/>
  <c r="M256" i="87"/>
  <c r="O256" i="87" s="1"/>
  <c r="N256" i="87" s="1"/>
  <c r="L256" i="87"/>
  <c r="O255" i="87"/>
  <c r="N255" i="87" s="1"/>
  <c r="L255" i="87"/>
  <c r="M255" i="87" s="1"/>
  <c r="L254" i="87"/>
  <c r="M254" i="87" s="1"/>
  <c r="O254" i="87" s="1"/>
  <c r="N254" i="87" s="1"/>
  <c r="AC253" i="87"/>
  <c r="S253" i="87"/>
  <c r="Q253" i="87"/>
  <c r="P253" i="87" s="1"/>
  <c r="O253" i="87"/>
  <c r="N253" i="87"/>
  <c r="U253" i="87" s="1"/>
  <c r="T253" i="87" s="1"/>
  <c r="L253" i="87"/>
  <c r="V252" i="87"/>
  <c r="T252" i="87"/>
  <c r="S252" i="87"/>
  <c r="R252" i="87"/>
  <c r="Q252" i="87"/>
  <c r="P252" i="87" s="1"/>
  <c r="O252" i="87"/>
  <c r="N252" i="87" s="1"/>
  <c r="U252" i="87" s="1"/>
  <c r="M252" i="87"/>
  <c r="O251" i="87"/>
  <c r="N251" i="87" s="1"/>
  <c r="M251" i="87"/>
  <c r="U250" i="87"/>
  <c r="T250" i="87" s="1"/>
  <c r="O250" i="87"/>
  <c r="N250" i="87" s="1"/>
  <c r="L250" i="87"/>
  <c r="O249" i="87"/>
  <c r="N249" i="87" s="1"/>
  <c r="L249" i="87"/>
  <c r="U248" i="87"/>
  <c r="T248" i="87" s="1"/>
  <c r="O248" i="87"/>
  <c r="N248" i="87" s="1"/>
  <c r="Q248" i="87" s="1"/>
  <c r="P248" i="87" s="1"/>
  <c r="L248" i="87"/>
  <c r="U247" i="87"/>
  <c r="T247" i="87" s="1"/>
  <c r="Q247" i="87"/>
  <c r="P247" i="87" s="1"/>
  <c r="S247" i="87" s="1"/>
  <c r="O247" i="87"/>
  <c r="N247" i="87" s="1"/>
  <c r="L247" i="87"/>
  <c r="O246" i="87"/>
  <c r="N246" i="87" s="1"/>
  <c r="L246" i="87"/>
  <c r="M245" i="87"/>
  <c r="O245" i="87" s="1"/>
  <c r="N245" i="87" s="1"/>
  <c r="L245" i="87"/>
  <c r="M244" i="87"/>
  <c r="O244" i="87" s="1"/>
  <c r="N244" i="87" s="1"/>
  <c r="L244" i="87"/>
  <c r="U243" i="87"/>
  <c r="T243" i="87" s="1"/>
  <c r="S243" i="87" s="1"/>
  <c r="O243" i="87"/>
  <c r="N243" i="87" s="1"/>
  <c r="Q243" i="87" s="1"/>
  <c r="P243" i="87" s="1"/>
  <c r="M243" i="87"/>
  <c r="V242" i="87"/>
  <c r="R242" i="87"/>
  <c r="Q242" i="87"/>
  <c r="P242" i="87" s="1"/>
  <c r="M242" i="87"/>
  <c r="O242" i="87" s="1"/>
  <c r="N242" i="87" s="1"/>
  <c r="V241" i="87"/>
  <c r="R241" i="87"/>
  <c r="O241" i="87"/>
  <c r="N241" i="87"/>
  <c r="M241" i="87"/>
  <c r="V240" i="87"/>
  <c r="U240" i="87"/>
  <c r="T240" i="87" s="1"/>
  <c r="R240" i="87"/>
  <c r="Q240" i="87"/>
  <c r="P240" i="87"/>
  <c r="M240" i="87"/>
  <c r="O240" i="87" s="1"/>
  <c r="N240" i="87" s="1"/>
  <c r="M239" i="87"/>
  <c r="O239" i="87" s="1"/>
  <c r="N239" i="87" s="1"/>
  <c r="L239" i="87"/>
  <c r="T238" i="87"/>
  <c r="S238" i="87" s="1"/>
  <c r="O238" i="87"/>
  <c r="N238" i="87" s="1"/>
  <c r="U238" i="87" s="1"/>
  <c r="L238" i="87"/>
  <c r="M237" i="87"/>
  <c r="O237" i="87" s="1"/>
  <c r="N237" i="87" s="1"/>
  <c r="L237" i="87"/>
  <c r="V236" i="87"/>
  <c r="R236" i="87"/>
  <c r="O236" i="87"/>
  <c r="N236" i="87" s="1"/>
  <c r="M236" i="87"/>
  <c r="V235" i="87"/>
  <c r="R235" i="87"/>
  <c r="Q235" i="87"/>
  <c r="P235" i="87" s="1"/>
  <c r="N235" i="87"/>
  <c r="M235" i="87"/>
  <c r="O235" i="87" s="1"/>
  <c r="O234" i="87"/>
  <c r="N234" i="87" s="1"/>
  <c r="M234" i="87"/>
  <c r="L234" i="87"/>
  <c r="V233" i="87"/>
  <c r="U233" i="87"/>
  <c r="T233" i="87" s="1"/>
  <c r="R233" i="87"/>
  <c r="N233" i="87"/>
  <c r="M233" i="87"/>
  <c r="O233" i="87" s="1"/>
  <c r="L232" i="87"/>
  <c r="M232" i="87" s="1"/>
  <c r="O232" i="87" s="1"/>
  <c r="N232" i="87" s="1"/>
  <c r="U231" i="87"/>
  <c r="T231" i="87" s="1"/>
  <c r="Q231" i="87"/>
  <c r="P231" i="87" s="1"/>
  <c r="O231" i="87"/>
  <c r="N231" i="87" s="1"/>
  <c r="L231" i="87"/>
  <c r="V230" i="87"/>
  <c r="R230" i="87"/>
  <c r="O230" i="87"/>
  <c r="N230" i="87" s="1"/>
  <c r="M230" i="87"/>
  <c r="V229" i="87"/>
  <c r="U229" i="87"/>
  <c r="T229" i="87" s="1"/>
  <c r="S229" i="87"/>
  <c r="R229" i="87"/>
  <c r="Q229" i="87" s="1"/>
  <c r="P229" i="87" s="1"/>
  <c r="M229" i="87"/>
  <c r="O229" i="87" s="1"/>
  <c r="N229" i="87" s="1"/>
  <c r="V228" i="87"/>
  <c r="R228" i="87"/>
  <c r="O228" i="87"/>
  <c r="N228" i="87" s="1"/>
  <c r="M228" i="87"/>
  <c r="V227" i="87"/>
  <c r="R227" i="87"/>
  <c r="M227" i="87"/>
  <c r="O227" i="87" s="1"/>
  <c r="N227" i="87" s="1"/>
  <c r="V226" i="87"/>
  <c r="R226" i="87"/>
  <c r="O226" i="87"/>
  <c r="N226" i="87" s="1"/>
  <c r="M226" i="87"/>
  <c r="V225" i="87"/>
  <c r="R225" i="87"/>
  <c r="Q225" i="87"/>
  <c r="P225" i="87" s="1"/>
  <c r="M225" i="87"/>
  <c r="O225" i="87" s="1"/>
  <c r="N225" i="87" s="1"/>
  <c r="U225" i="87" s="1"/>
  <c r="T225" i="87" s="1"/>
  <c r="V224" i="87"/>
  <c r="R224" i="87"/>
  <c r="O224" i="87"/>
  <c r="N224" i="87" s="1"/>
  <c r="M224" i="87"/>
  <c r="V223" i="87"/>
  <c r="U223" i="87"/>
  <c r="T223" i="87" s="1"/>
  <c r="R223" i="87"/>
  <c r="M223" i="87"/>
  <c r="O223" i="87" s="1"/>
  <c r="N223" i="87" s="1"/>
  <c r="V222" i="87"/>
  <c r="R222" i="87"/>
  <c r="O222" i="87"/>
  <c r="N222" i="87"/>
  <c r="M222" i="87"/>
  <c r="V221" i="87"/>
  <c r="R221" i="87"/>
  <c r="M221" i="87"/>
  <c r="O221" i="87" s="1"/>
  <c r="N221" i="87" s="1"/>
  <c r="V220" i="87"/>
  <c r="R220" i="87"/>
  <c r="O220" i="87"/>
  <c r="N220" i="87" s="1"/>
  <c r="M220" i="87"/>
  <c r="V219" i="87"/>
  <c r="R219" i="87"/>
  <c r="O219" i="87"/>
  <c r="N219" i="87"/>
  <c r="M219" i="87"/>
  <c r="V218" i="87"/>
  <c r="R218" i="87"/>
  <c r="O218" i="87"/>
  <c r="N218" i="87" s="1"/>
  <c r="M218" i="87"/>
  <c r="V217" i="87"/>
  <c r="R217" i="87"/>
  <c r="M217" i="87"/>
  <c r="O217" i="87" s="1"/>
  <c r="N217" i="87" s="1"/>
  <c r="T216" i="87"/>
  <c r="S216" i="87"/>
  <c r="Q216" i="87"/>
  <c r="P216" i="87" s="1"/>
  <c r="O216" i="87"/>
  <c r="N216" i="87"/>
  <c r="U216" i="87" s="1"/>
  <c r="L216" i="87"/>
  <c r="F215" i="87"/>
  <c r="I215" i="87" s="1"/>
  <c r="O215" i="87" s="1"/>
  <c r="N215" i="87" s="1"/>
  <c r="Q214" i="87"/>
  <c r="P214" i="87" s="1"/>
  <c r="S214" i="87" s="1"/>
  <c r="O214" i="87"/>
  <c r="N214" i="87"/>
  <c r="U214" i="87" s="1"/>
  <c r="T214" i="87" s="1"/>
  <c r="L214" i="87"/>
  <c r="V213" i="87"/>
  <c r="R213" i="87"/>
  <c r="M213" i="87"/>
  <c r="O213" i="87" s="1"/>
  <c r="N213" i="87" s="1"/>
  <c r="U212" i="87"/>
  <c r="T212" i="87" s="1"/>
  <c r="M212" i="87"/>
  <c r="O212" i="87" s="1"/>
  <c r="N212" i="87" s="1"/>
  <c r="N211" i="87"/>
  <c r="L211" i="87"/>
  <c r="M211" i="87" s="1"/>
  <c r="O211" i="87" s="1"/>
  <c r="U210" i="87"/>
  <c r="T210" i="87" s="1"/>
  <c r="S210" i="87" s="1"/>
  <c r="O210" i="87"/>
  <c r="N210" i="87" s="1"/>
  <c r="Q210" i="87" s="1"/>
  <c r="P210" i="87" s="1"/>
  <c r="L210" i="87"/>
  <c r="U209" i="87"/>
  <c r="T209" i="87" s="1"/>
  <c r="O209" i="87"/>
  <c r="N209" i="87" s="1"/>
  <c r="L209" i="87"/>
  <c r="M209" i="87" s="1"/>
  <c r="M208" i="87"/>
  <c r="O208" i="87" s="1"/>
  <c r="N208" i="87" s="1"/>
  <c r="L208" i="87"/>
  <c r="O207" i="87"/>
  <c r="N207" i="87" s="1"/>
  <c r="L207" i="87"/>
  <c r="I207" i="87"/>
  <c r="V206" i="87"/>
  <c r="R206" i="87"/>
  <c r="M206" i="87"/>
  <c r="O206" i="87" s="1"/>
  <c r="N206" i="87" s="1"/>
  <c r="V205" i="87"/>
  <c r="R205" i="87"/>
  <c r="Q205" i="87"/>
  <c r="P205" i="87" s="1"/>
  <c r="O205" i="87"/>
  <c r="N205" i="87"/>
  <c r="M205" i="87"/>
  <c r="U204" i="87"/>
  <c r="T204" i="87"/>
  <c r="Q204" i="87"/>
  <c r="P204" i="87" s="1"/>
  <c r="O204" i="87"/>
  <c r="N204" i="87" s="1"/>
  <c r="L204" i="87"/>
  <c r="V203" i="87"/>
  <c r="R203" i="87"/>
  <c r="Q203" i="87"/>
  <c r="P203" i="87" s="1"/>
  <c r="N203" i="87"/>
  <c r="M203" i="87"/>
  <c r="O203" i="87" s="1"/>
  <c r="V202" i="87"/>
  <c r="R202" i="87"/>
  <c r="M202" i="87"/>
  <c r="O202" i="87" s="1"/>
  <c r="N202" i="87" s="1"/>
  <c r="V201" i="87"/>
  <c r="R201" i="87"/>
  <c r="M201" i="87"/>
  <c r="O201" i="87" s="1"/>
  <c r="N201" i="87" s="1"/>
  <c r="V200" i="87"/>
  <c r="R200" i="87"/>
  <c r="O200" i="87"/>
  <c r="N200" i="87"/>
  <c r="M200" i="87"/>
  <c r="V199" i="87"/>
  <c r="U199" i="87"/>
  <c r="T199" i="87" s="1"/>
  <c r="S199" i="87"/>
  <c r="R199" i="87"/>
  <c r="M199" i="87"/>
  <c r="O199" i="87" s="1"/>
  <c r="N199" i="87" s="1"/>
  <c r="Q199" i="87" s="1"/>
  <c r="P199" i="87" s="1"/>
  <c r="V198" i="87"/>
  <c r="R198" i="87"/>
  <c r="O198" i="87"/>
  <c r="N198" i="87" s="1"/>
  <c r="M198" i="87"/>
  <c r="M197" i="87"/>
  <c r="O197" i="87" s="1"/>
  <c r="N197" i="87" s="1"/>
  <c r="L197" i="87"/>
  <c r="U196" i="87"/>
  <c r="T196" i="87" s="1"/>
  <c r="O196" i="87"/>
  <c r="N196" i="87" s="1"/>
  <c r="L196" i="87"/>
  <c r="N195" i="87"/>
  <c r="M195" i="87"/>
  <c r="O195" i="87" s="1"/>
  <c r="L195" i="87"/>
  <c r="V194" i="87"/>
  <c r="U194" i="87" s="1"/>
  <c r="T194" i="87" s="1"/>
  <c r="R194" i="87"/>
  <c r="N194" i="87"/>
  <c r="M194" i="87"/>
  <c r="O194" i="87" s="1"/>
  <c r="V193" i="87"/>
  <c r="R193" i="87"/>
  <c r="O193" i="87"/>
  <c r="N193" i="87" s="1"/>
  <c r="M193" i="87"/>
  <c r="O192" i="87"/>
  <c r="N192" i="87"/>
  <c r="L192" i="87"/>
  <c r="V191" i="87"/>
  <c r="R191" i="87"/>
  <c r="O191" i="87"/>
  <c r="N191" i="87" s="1"/>
  <c r="M191" i="87"/>
  <c r="M190" i="87"/>
  <c r="O190" i="87" s="1"/>
  <c r="N190" i="87" s="1"/>
  <c r="L190" i="87"/>
  <c r="L189" i="87"/>
  <c r="M189" i="87" s="1"/>
  <c r="O189" i="87" s="1"/>
  <c r="N189" i="87" s="1"/>
  <c r="V188" i="87"/>
  <c r="R188" i="87"/>
  <c r="O188" i="87"/>
  <c r="N188" i="87"/>
  <c r="M188" i="87"/>
  <c r="V187" i="87"/>
  <c r="R187" i="87"/>
  <c r="Q187" i="87"/>
  <c r="P187" i="87" s="1"/>
  <c r="M187" i="87"/>
  <c r="O187" i="87" s="1"/>
  <c r="N187" i="87" s="1"/>
  <c r="T186" i="87"/>
  <c r="Q186" i="87"/>
  <c r="P186" i="87"/>
  <c r="S186" i="87" s="1"/>
  <c r="O186" i="87"/>
  <c r="N186" i="87"/>
  <c r="U186" i="87" s="1"/>
  <c r="L186" i="87"/>
  <c r="V185" i="87"/>
  <c r="R185" i="87"/>
  <c r="M185" i="87"/>
  <c r="O185" i="87" s="1"/>
  <c r="N185" i="87" s="1"/>
  <c r="N184" i="87"/>
  <c r="L184" i="87"/>
  <c r="M184" i="87" s="1"/>
  <c r="O184" i="87" s="1"/>
  <c r="V183" i="87"/>
  <c r="U183" i="87"/>
  <c r="T183" i="87" s="1"/>
  <c r="R183" i="87"/>
  <c r="M183" i="87"/>
  <c r="O183" i="87" s="1"/>
  <c r="N183" i="87" s="1"/>
  <c r="S182" i="87"/>
  <c r="N182" i="87"/>
  <c r="U182" i="87" s="1"/>
  <c r="T182" i="87" s="1"/>
  <c r="M182" i="87"/>
  <c r="O182" i="87" s="1"/>
  <c r="L182" i="87"/>
  <c r="O181" i="87"/>
  <c r="N181" i="87" s="1"/>
  <c r="M181" i="87"/>
  <c r="L181" i="87"/>
  <c r="V180" i="87"/>
  <c r="U180" i="87"/>
  <c r="T180" i="87"/>
  <c r="R180" i="87"/>
  <c r="Q180" i="87"/>
  <c r="P180" i="87" s="1"/>
  <c r="O180" i="87"/>
  <c r="N180" i="87" s="1"/>
  <c r="M180" i="87"/>
  <c r="O179" i="87"/>
  <c r="N179" i="87" s="1"/>
  <c r="L179" i="87"/>
  <c r="M179" i="87" s="1"/>
  <c r="V178" i="87"/>
  <c r="R178" i="87"/>
  <c r="O178" i="87"/>
  <c r="N178" i="87" s="1"/>
  <c r="M178" i="87"/>
  <c r="V177" i="87"/>
  <c r="R177" i="87"/>
  <c r="M177" i="87"/>
  <c r="O177" i="87" s="1"/>
  <c r="N177" i="87" s="1"/>
  <c r="V176" i="87"/>
  <c r="R176" i="87"/>
  <c r="O176" i="87"/>
  <c r="N176" i="87"/>
  <c r="M176" i="87"/>
  <c r="O175" i="87"/>
  <c r="N175" i="87"/>
  <c r="L175" i="87"/>
  <c r="L174" i="87"/>
  <c r="M174" i="87" s="1"/>
  <c r="O174" i="87" s="1"/>
  <c r="N174" i="87" s="1"/>
  <c r="U173" i="87"/>
  <c r="T173" i="87" s="1"/>
  <c r="O173" i="87"/>
  <c r="N173" i="87" s="1"/>
  <c r="L173" i="87"/>
  <c r="V172" i="87"/>
  <c r="R172" i="87"/>
  <c r="O172" i="87"/>
  <c r="N172" i="87" s="1"/>
  <c r="M172" i="87"/>
  <c r="U171" i="87"/>
  <c r="T171" i="87" s="1"/>
  <c r="O171" i="87"/>
  <c r="N171" i="87"/>
  <c r="M171" i="87"/>
  <c r="S170" i="87"/>
  <c r="Q170" i="87"/>
  <c r="P170" i="87" s="1"/>
  <c r="O170" i="87"/>
  <c r="N170" i="87" s="1"/>
  <c r="U170" i="87" s="1"/>
  <c r="T170" i="87" s="1"/>
  <c r="L170" i="87"/>
  <c r="U169" i="87"/>
  <c r="T169" i="87" s="1"/>
  <c r="Q169" i="87"/>
  <c r="P169" i="87" s="1"/>
  <c r="O169" i="87"/>
  <c r="N169" i="87" s="1"/>
  <c r="L169" i="87"/>
  <c r="O168" i="87"/>
  <c r="N168" i="87"/>
  <c r="L168" i="87"/>
  <c r="M168" i="87" s="1"/>
  <c r="V167" i="87"/>
  <c r="R167" i="87"/>
  <c r="O167" i="87"/>
  <c r="N167" i="87"/>
  <c r="M167" i="87"/>
  <c r="V166" i="87"/>
  <c r="R166" i="87"/>
  <c r="O166" i="87"/>
  <c r="N166" i="87" s="1"/>
  <c r="M166" i="87"/>
  <c r="O165" i="87"/>
  <c r="N165" i="87"/>
  <c r="L165" i="87"/>
  <c r="M165" i="87" s="1"/>
  <c r="L164" i="87"/>
  <c r="M164" i="87" s="1"/>
  <c r="O164" i="87" s="1"/>
  <c r="N164" i="87" s="1"/>
  <c r="M163" i="87"/>
  <c r="O163" i="87" s="1"/>
  <c r="N163" i="87" s="1"/>
  <c r="L163" i="87"/>
  <c r="V162" i="87"/>
  <c r="R162" i="87"/>
  <c r="O162" i="87"/>
  <c r="N162" i="87"/>
  <c r="M162" i="87"/>
  <c r="V161" i="87"/>
  <c r="U161" i="87"/>
  <c r="T161" i="87" s="1"/>
  <c r="R161" i="87"/>
  <c r="Q161" i="87"/>
  <c r="P161" i="87" s="1"/>
  <c r="O161" i="87"/>
  <c r="N161" i="87" s="1"/>
  <c r="S161" i="87" s="1"/>
  <c r="M161" i="87"/>
  <c r="O160" i="87"/>
  <c r="N160" i="87" s="1"/>
  <c r="M160" i="87"/>
  <c r="L160" i="87"/>
  <c r="V159" i="87"/>
  <c r="R159" i="87"/>
  <c r="Q159" i="87"/>
  <c r="P159" i="87" s="1"/>
  <c r="M159" i="87"/>
  <c r="O159" i="87" s="1"/>
  <c r="N159" i="87" s="1"/>
  <c r="U159" i="87" s="1"/>
  <c r="T159" i="87" s="1"/>
  <c r="L158" i="87"/>
  <c r="M158" i="87" s="1"/>
  <c r="O158" i="87" s="1"/>
  <c r="N158" i="87" s="1"/>
  <c r="L157" i="87"/>
  <c r="M157" i="87" s="1"/>
  <c r="O157" i="87" s="1"/>
  <c r="N157" i="87" s="1"/>
  <c r="V156" i="87"/>
  <c r="R156" i="87"/>
  <c r="O156" i="87"/>
  <c r="N156" i="87" s="1"/>
  <c r="M156" i="87"/>
  <c r="V155" i="87"/>
  <c r="U155" i="87"/>
  <c r="T155" i="87" s="1"/>
  <c r="R155" i="87"/>
  <c r="N155" i="87"/>
  <c r="M155" i="87"/>
  <c r="O155" i="87" s="1"/>
  <c r="N154" i="87"/>
  <c r="L154" i="87"/>
  <c r="M154" i="87" s="1"/>
  <c r="O154" i="87" s="1"/>
  <c r="M153" i="87"/>
  <c r="O153" i="87" s="1"/>
  <c r="N153" i="87" s="1"/>
  <c r="L153" i="87"/>
  <c r="V152" i="87"/>
  <c r="U152" i="87"/>
  <c r="T152" i="87"/>
  <c r="R152" i="87"/>
  <c r="M152" i="87"/>
  <c r="O152" i="87" s="1"/>
  <c r="N152" i="87" s="1"/>
  <c r="L151" i="87"/>
  <c r="M151" i="87" s="1"/>
  <c r="O151" i="87" s="1"/>
  <c r="N151" i="87" s="1"/>
  <c r="V150" i="87"/>
  <c r="U150" i="87"/>
  <c r="T150" i="87" s="1"/>
  <c r="R150" i="87"/>
  <c r="M150" i="87"/>
  <c r="O150" i="87" s="1"/>
  <c r="N150" i="87" s="1"/>
  <c r="U149" i="87"/>
  <c r="T149" i="87"/>
  <c r="M149" i="87"/>
  <c r="O149" i="87" s="1"/>
  <c r="N149" i="87" s="1"/>
  <c r="L149" i="87"/>
  <c r="O148" i="87"/>
  <c r="N148" i="87"/>
  <c r="L148" i="87"/>
  <c r="V147" i="87"/>
  <c r="R147" i="87"/>
  <c r="O147" i="87"/>
  <c r="N147" i="87"/>
  <c r="M147" i="87"/>
  <c r="V146" i="87"/>
  <c r="U146" i="87"/>
  <c r="T146" i="87"/>
  <c r="R146" i="87"/>
  <c r="M146" i="87"/>
  <c r="O146" i="87" s="1"/>
  <c r="N146" i="87" s="1"/>
  <c r="V145" i="87"/>
  <c r="R145" i="87"/>
  <c r="O145" i="87"/>
  <c r="N145" i="87"/>
  <c r="M145" i="87"/>
  <c r="O144" i="87"/>
  <c r="N144" i="87"/>
  <c r="L144" i="87"/>
  <c r="M144" i="87" s="1"/>
  <c r="O143" i="87"/>
  <c r="N143" i="87" s="1"/>
  <c r="L143" i="87"/>
  <c r="V142" i="87"/>
  <c r="R142" i="87"/>
  <c r="M142" i="87"/>
  <c r="O142" i="87" s="1"/>
  <c r="N142" i="87" s="1"/>
  <c r="Q141" i="87"/>
  <c r="P141" i="87" s="1"/>
  <c r="O141" i="87"/>
  <c r="N141" i="87" s="1"/>
  <c r="L141" i="87"/>
  <c r="Q140" i="87"/>
  <c r="P140" i="87" s="1"/>
  <c r="S140" i="87" s="1"/>
  <c r="O140" i="87"/>
  <c r="N140" i="87" s="1"/>
  <c r="U140" i="87" s="1"/>
  <c r="T140" i="87" s="1"/>
  <c r="L140" i="87"/>
  <c r="N139" i="87"/>
  <c r="M139" i="87"/>
  <c r="O139" i="87" s="1"/>
  <c r="L139" i="87"/>
  <c r="O138" i="87"/>
  <c r="N138" i="87"/>
  <c r="L138" i="87"/>
  <c r="O137" i="87"/>
  <c r="N137" i="87"/>
  <c r="M137" i="87"/>
  <c r="L137" i="87"/>
  <c r="U136" i="87"/>
  <c r="T136" i="87"/>
  <c r="Q136" i="87"/>
  <c r="O136" i="87"/>
  <c r="N136" i="87"/>
  <c r="M136" i="87"/>
  <c r="L136" i="87"/>
  <c r="U135" i="87"/>
  <c r="T135" i="87"/>
  <c r="Q135" i="87"/>
  <c r="P135" i="87" s="1"/>
  <c r="O135" i="87"/>
  <c r="N135" i="87" s="1"/>
  <c r="M135" i="87"/>
  <c r="L134" i="87"/>
  <c r="M134" i="87" s="1"/>
  <c r="O134" i="87" s="1"/>
  <c r="N134" i="87" s="1"/>
  <c r="V133" i="87"/>
  <c r="R133" i="87"/>
  <c r="O133" i="87"/>
  <c r="N133" i="87"/>
  <c r="M133" i="87"/>
  <c r="V132" i="87"/>
  <c r="R132" i="87"/>
  <c r="N132" i="87"/>
  <c r="M132" i="87"/>
  <c r="O132" i="87" s="1"/>
  <c r="V131" i="87"/>
  <c r="R131" i="87"/>
  <c r="O131" i="87"/>
  <c r="N131" i="87"/>
  <c r="M131" i="87"/>
  <c r="V130" i="87"/>
  <c r="U130" i="87"/>
  <c r="T130" i="87" s="1"/>
  <c r="R130" i="87"/>
  <c r="Q130" i="87"/>
  <c r="P130" i="87" s="1"/>
  <c r="M130" i="87"/>
  <c r="O130" i="87" s="1"/>
  <c r="N130" i="87" s="1"/>
  <c r="V129" i="87"/>
  <c r="R129" i="87"/>
  <c r="O129" i="87"/>
  <c r="N129" i="87"/>
  <c r="M129" i="87"/>
  <c r="V128" i="87"/>
  <c r="U128" i="87"/>
  <c r="T128" i="87"/>
  <c r="R128" i="87"/>
  <c r="N128" i="87"/>
  <c r="M128" i="87"/>
  <c r="O128" i="87" s="1"/>
  <c r="V127" i="87"/>
  <c r="R127" i="87"/>
  <c r="O127" i="87"/>
  <c r="N127" i="87"/>
  <c r="M127" i="87"/>
  <c r="V126" i="87"/>
  <c r="R126" i="87"/>
  <c r="M126" i="87"/>
  <c r="O126" i="87" s="1"/>
  <c r="N126" i="87" s="1"/>
  <c r="V125" i="87"/>
  <c r="R125" i="87"/>
  <c r="O125" i="87"/>
  <c r="N125" i="87"/>
  <c r="M125" i="87"/>
  <c r="V124" i="87"/>
  <c r="U124" i="87"/>
  <c r="T124" i="87" s="1"/>
  <c r="R124" i="87"/>
  <c r="Q124" i="87"/>
  <c r="P124" i="87" s="1"/>
  <c r="N124" i="87"/>
  <c r="M124" i="87"/>
  <c r="O124" i="87" s="1"/>
  <c r="V123" i="87"/>
  <c r="R123" i="87"/>
  <c r="O123" i="87"/>
  <c r="N123" i="87"/>
  <c r="M123" i="87"/>
  <c r="V122" i="87"/>
  <c r="R122" i="87"/>
  <c r="M122" i="87"/>
  <c r="O122" i="87" s="1"/>
  <c r="N122" i="87" s="1"/>
  <c r="V121" i="87"/>
  <c r="R121" i="87"/>
  <c r="O121" i="87"/>
  <c r="N121" i="87"/>
  <c r="M121" i="87"/>
  <c r="V120" i="87"/>
  <c r="U120" i="87"/>
  <c r="T120" i="87" s="1"/>
  <c r="R120" i="87"/>
  <c r="Q120" i="87"/>
  <c r="P120" i="87" s="1"/>
  <c r="M120" i="87"/>
  <c r="O120" i="87" s="1"/>
  <c r="N120" i="87" s="1"/>
  <c r="V119" i="87"/>
  <c r="R119" i="87"/>
  <c r="O119" i="87"/>
  <c r="N119" i="87" s="1"/>
  <c r="M119" i="87"/>
  <c r="V118" i="87"/>
  <c r="U118" i="87"/>
  <c r="T118" i="87"/>
  <c r="R118" i="87"/>
  <c r="Q118" i="87"/>
  <c r="P118" i="87"/>
  <c r="M118" i="87"/>
  <c r="O118" i="87" s="1"/>
  <c r="N118" i="87" s="1"/>
  <c r="V117" i="87"/>
  <c r="R117" i="87"/>
  <c r="O117" i="87"/>
  <c r="N117" i="87"/>
  <c r="M117" i="87"/>
  <c r="O116" i="87"/>
  <c r="N116" i="87" s="1"/>
  <c r="L116" i="87"/>
  <c r="V115" i="87"/>
  <c r="U115" i="87"/>
  <c r="T115" i="87" s="1"/>
  <c r="R115" i="87"/>
  <c r="N115" i="87"/>
  <c r="M115" i="87"/>
  <c r="O115" i="87" s="1"/>
  <c r="V114" i="87"/>
  <c r="R114" i="87"/>
  <c r="M114" i="87"/>
  <c r="O114" i="87" s="1"/>
  <c r="N114" i="87" s="1"/>
  <c r="V113" i="87"/>
  <c r="R113" i="87"/>
  <c r="M113" i="87"/>
  <c r="O113" i="87" s="1"/>
  <c r="N113" i="87" s="1"/>
  <c r="V112" i="87"/>
  <c r="R112" i="87"/>
  <c r="O112" i="87"/>
  <c r="N112" i="87"/>
  <c r="M112" i="87"/>
  <c r="V111" i="87"/>
  <c r="U111" i="87"/>
  <c r="T111" i="87" s="1"/>
  <c r="R111" i="87"/>
  <c r="N111" i="87"/>
  <c r="M111" i="87"/>
  <c r="O111" i="87" s="1"/>
  <c r="U110" i="87"/>
  <c r="T110" i="87"/>
  <c r="O110" i="87"/>
  <c r="N110" i="87"/>
  <c r="L110" i="87"/>
  <c r="Q109" i="87"/>
  <c r="P109" i="87" s="1"/>
  <c r="O109" i="87"/>
  <c r="N109" i="87"/>
  <c r="L109" i="87"/>
  <c r="U108" i="87"/>
  <c r="T108" i="87" s="1"/>
  <c r="Q108" i="87"/>
  <c r="P108" i="87"/>
  <c r="O108" i="87"/>
  <c r="N108" i="87"/>
  <c r="L108" i="87"/>
  <c r="U107" i="87"/>
  <c r="T107" i="87"/>
  <c r="O107" i="87"/>
  <c r="N107" i="87"/>
  <c r="L107" i="87"/>
  <c r="V106" i="87"/>
  <c r="R106" i="87"/>
  <c r="P106" i="87"/>
  <c r="O106" i="87"/>
  <c r="N106" i="87" s="1"/>
  <c r="Q106" i="87" s="1"/>
  <c r="M106" i="87"/>
  <c r="V105" i="87"/>
  <c r="U105" i="87"/>
  <c r="T105" i="87" s="1"/>
  <c r="R105" i="87"/>
  <c r="Q105" i="87"/>
  <c r="P105" i="87"/>
  <c r="M105" i="87"/>
  <c r="O105" i="87" s="1"/>
  <c r="N105" i="87" s="1"/>
  <c r="V104" i="87"/>
  <c r="R104" i="87"/>
  <c r="O104" i="87"/>
  <c r="N104" i="87" s="1"/>
  <c r="M104" i="87"/>
  <c r="V103" i="87"/>
  <c r="R103" i="87"/>
  <c r="M103" i="87"/>
  <c r="O103" i="87" s="1"/>
  <c r="N103" i="87" s="1"/>
  <c r="V102" i="87"/>
  <c r="U102" i="87" s="1"/>
  <c r="T102" i="87" s="1"/>
  <c r="R102" i="87"/>
  <c r="M102" i="87"/>
  <c r="O102" i="87" s="1"/>
  <c r="N102" i="87" s="1"/>
  <c r="O101" i="87"/>
  <c r="N101" i="87"/>
  <c r="M101" i="87"/>
  <c r="L101" i="87"/>
  <c r="Q100" i="87"/>
  <c r="P100" i="87" s="1"/>
  <c r="O100" i="87"/>
  <c r="N100" i="87"/>
  <c r="L100" i="87"/>
  <c r="O99" i="87"/>
  <c r="N99" i="87"/>
  <c r="L99" i="87"/>
  <c r="V98" i="87"/>
  <c r="R98" i="87"/>
  <c r="M98" i="87"/>
  <c r="O98" i="87" s="1"/>
  <c r="N98" i="87" s="1"/>
  <c r="V97" i="87"/>
  <c r="R97" i="87"/>
  <c r="O97" i="87"/>
  <c r="N97" i="87" s="1"/>
  <c r="M97" i="87"/>
  <c r="O96" i="87"/>
  <c r="N96" i="87" s="1"/>
  <c r="L96" i="87"/>
  <c r="O95" i="87"/>
  <c r="N95" i="87" s="1"/>
  <c r="L95" i="87"/>
  <c r="V94" i="87"/>
  <c r="R94" i="87"/>
  <c r="M94" i="87"/>
  <c r="O94" i="87" s="1"/>
  <c r="N94" i="87" s="1"/>
  <c r="U93" i="87"/>
  <c r="T93" i="87" s="1"/>
  <c r="Q93" i="87"/>
  <c r="P93" i="87" s="1"/>
  <c r="O93" i="87"/>
  <c r="N93" i="87" s="1"/>
  <c r="L93" i="87"/>
  <c r="O92" i="87"/>
  <c r="N92" i="87"/>
  <c r="L92" i="87"/>
  <c r="V91" i="87"/>
  <c r="R91" i="87"/>
  <c r="M91" i="87"/>
  <c r="O91" i="87" s="1"/>
  <c r="N91" i="87" s="1"/>
  <c r="O90" i="87"/>
  <c r="N90" i="87" s="1"/>
  <c r="L90" i="87"/>
  <c r="V89" i="87"/>
  <c r="R89" i="87"/>
  <c r="O89" i="87"/>
  <c r="N89" i="87" s="1"/>
  <c r="M89" i="87"/>
  <c r="V88" i="87"/>
  <c r="R88" i="87"/>
  <c r="O88" i="87"/>
  <c r="N88" i="87"/>
  <c r="M88" i="87"/>
  <c r="O87" i="87"/>
  <c r="N87" i="87"/>
  <c r="L87" i="87"/>
  <c r="V86" i="87"/>
  <c r="U86" i="87"/>
  <c r="T86" i="87"/>
  <c r="R86" i="87"/>
  <c r="N86" i="87"/>
  <c r="M86" i="87"/>
  <c r="O86" i="87" s="1"/>
  <c r="V85" i="87"/>
  <c r="U85" i="87"/>
  <c r="T85" i="87" s="1"/>
  <c r="R85" i="87"/>
  <c r="O85" i="87"/>
  <c r="N85" i="87"/>
  <c r="M85" i="87"/>
  <c r="V84" i="87"/>
  <c r="U84" i="87"/>
  <c r="T84" i="87" s="1"/>
  <c r="R84" i="87"/>
  <c r="Q84" i="87"/>
  <c r="P84" i="87" s="1"/>
  <c r="O84" i="87"/>
  <c r="N84" i="87" s="1"/>
  <c r="M84" i="87"/>
  <c r="V83" i="87"/>
  <c r="R83" i="87"/>
  <c r="O83" i="87"/>
  <c r="N83" i="87" s="1"/>
  <c r="M83" i="87"/>
  <c r="L82" i="87"/>
  <c r="M82" i="87" s="1"/>
  <c r="O82" i="87" s="1"/>
  <c r="N82" i="87" s="1"/>
  <c r="O81" i="87"/>
  <c r="N81" i="87" s="1"/>
  <c r="Q81" i="87" s="1"/>
  <c r="P81" i="87" s="1"/>
  <c r="L81" i="87"/>
  <c r="V80" i="87"/>
  <c r="R80" i="87"/>
  <c r="M80" i="87"/>
  <c r="O80" i="87" s="1"/>
  <c r="N80" i="87" s="1"/>
  <c r="O79" i="87"/>
  <c r="N79" i="87"/>
  <c r="L79" i="87"/>
  <c r="L78" i="87"/>
  <c r="M78" i="87" s="1"/>
  <c r="O78" i="87" s="1"/>
  <c r="N78" i="87" s="1"/>
  <c r="U78" i="87" s="1"/>
  <c r="T78" i="87" s="1"/>
  <c r="O77" i="87"/>
  <c r="N77" i="87" s="1"/>
  <c r="L77" i="87"/>
  <c r="V76" i="87"/>
  <c r="R76" i="87"/>
  <c r="N76" i="87"/>
  <c r="M76" i="87"/>
  <c r="O76" i="87" s="1"/>
  <c r="L75" i="87"/>
  <c r="M75" i="87" s="1"/>
  <c r="O75" i="87" s="1"/>
  <c r="N75" i="87" s="1"/>
  <c r="V74" i="87"/>
  <c r="R74" i="87"/>
  <c r="M74" i="87"/>
  <c r="O74" i="87" s="1"/>
  <c r="N74" i="87" s="1"/>
  <c r="U74" i="87" s="1"/>
  <c r="T74" i="87" s="1"/>
  <c r="V73" i="87"/>
  <c r="R73" i="87"/>
  <c r="M73" i="87"/>
  <c r="O73" i="87" s="1"/>
  <c r="N73" i="87" s="1"/>
  <c r="Q72" i="87"/>
  <c r="P72" i="87" s="1"/>
  <c r="S72" i="87" s="1"/>
  <c r="O72" i="87"/>
  <c r="N72" i="87" s="1"/>
  <c r="U72" i="87" s="1"/>
  <c r="T72" i="87" s="1"/>
  <c r="L72" i="87"/>
  <c r="O71" i="87"/>
  <c r="N71" i="87"/>
  <c r="L71" i="87"/>
  <c r="V70" i="87"/>
  <c r="U70" i="87"/>
  <c r="T70" i="87"/>
  <c r="R70" i="87"/>
  <c r="Q70" i="87"/>
  <c r="P70" i="87" s="1"/>
  <c r="M70" i="87"/>
  <c r="O70" i="87" s="1"/>
  <c r="N70" i="87" s="1"/>
  <c r="V69" i="87"/>
  <c r="R69" i="87"/>
  <c r="M69" i="87"/>
  <c r="O69" i="87" s="1"/>
  <c r="N69" i="87" s="1"/>
  <c r="V68" i="87"/>
  <c r="R68" i="87"/>
  <c r="O68" i="87"/>
  <c r="N68" i="87" s="1"/>
  <c r="M68" i="87"/>
  <c r="V67" i="87"/>
  <c r="R67" i="87"/>
  <c r="M67" i="87"/>
  <c r="O67" i="87" s="1"/>
  <c r="N67" i="87" s="1"/>
  <c r="V66" i="87"/>
  <c r="R66" i="87"/>
  <c r="M66" i="87"/>
  <c r="O66" i="87" s="1"/>
  <c r="N66" i="87" s="1"/>
  <c r="V65" i="87"/>
  <c r="R65" i="87"/>
  <c r="M65" i="87"/>
  <c r="O65" i="87" s="1"/>
  <c r="N65" i="87" s="1"/>
  <c r="V64" i="87"/>
  <c r="R64" i="87"/>
  <c r="M64" i="87"/>
  <c r="O64" i="87" s="1"/>
  <c r="N64" i="87" s="1"/>
  <c r="V63" i="87"/>
  <c r="R63" i="87"/>
  <c r="M63" i="87"/>
  <c r="O63" i="87" s="1"/>
  <c r="N63" i="87" s="1"/>
  <c r="Q63" i="87" s="1"/>
  <c r="P63" i="87" s="1"/>
  <c r="V62" i="87"/>
  <c r="R62" i="87"/>
  <c r="M62" i="87"/>
  <c r="O62" i="87" s="1"/>
  <c r="N62" i="87" s="1"/>
  <c r="V61" i="87"/>
  <c r="R61" i="87"/>
  <c r="M61" i="87"/>
  <c r="O61" i="87" s="1"/>
  <c r="N61" i="87" s="1"/>
  <c r="V60" i="87"/>
  <c r="R60" i="87"/>
  <c r="O60" i="87"/>
  <c r="N60" i="87" s="1"/>
  <c r="M60" i="87"/>
  <c r="V59" i="87"/>
  <c r="R59" i="87"/>
  <c r="M59" i="87"/>
  <c r="O59" i="87" s="1"/>
  <c r="N59" i="87" s="1"/>
  <c r="V58" i="87"/>
  <c r="R58" i="87"/>
  <c r="M58" i="87"/>
  <c r="O58" i="87" s="1"/>
  <c r="N58" i="87" s="1"/>
  <c r="V57" i="87"/>
  <c r="R57" i="87"/>
  <c r="M57" i="87"/>
  <c r="O57" i="87" s="1"/>
  <c r="N57" i="87" s="1"/>
  <c r="O56" i="87"/>
  <c r="N56" i="87"/>
  <c r="L56" i="87"/>
  <c r="O55" i="87"/>
  <c r="N55" i="87"/>
  <c r="L55" i="87"/>
  <c r="M54" i="87"/>
  <c r="O54" i="87" s="1"/>
  <c r="N54" i="87" s="1"/>
  <c r="L54" i="87"/>
  <c r="Q53" i="87"/>
  <c r="P53" i="87"/>
  <c r="O53" i="87"/>
  <c r="N53" i="87" s="1"/>
  <c r="L53" i="87"/>
  <c r="O52" i="87"/>
  <c r="N52" i="87" s="1"/>
  <c r="L52" i="87"/>
  <c r="M51" i="87"/>
  <c r="O51" i="87" s="1"/>
  <c r="N51" i="87" s="1"/>
  <c r="L50" i="87"/>
  <c r="M50" i="87" s="1"/>
  <c r="O50" i="87" s="1"/>
  <c r="N50" i="87" s="1"/>
  <c r="V49" i="87"/>
  <c r="R49" i="87"/>
  <c r="M49" i="87"/>
  <c r="O49" i="87" s="1"/>
  <c r="N49" i="87" s="1"/>
  <c r="V48" i="87"/>
  <c r="R48" i="87"/>
  <c r="M48" i="87"/>
  <c r="O48" i="87" s="1"/>
  <c r="N48" i="87" s="1"/>
  <c r="L47" i="87"/>
  <c r="M47" i="87" s="1"/>
  <c r="O47" i="87" s="1"/>
  <c r="N47" i="87" s="1"/>
  <c r="L46" i="87"/>
  <c r="M46" i="87" s="1"/>
  <c r="O46" i="87" s="1"/>
  <c r="N46" i="87" s="1"/>
  <c r="M45" i="87"/>
  <c r="O45" i="87" s="1"/>
  <c r="N45" i="87" s="1"/>
  <c r="L45" i="87"/>
  <c r="U44" i="87"/>
  <c r="T44" i="87"/>
  <c r="O44" i="87"/>
  <c r="N44" i="87"/>
  <c r="L44" i="87"/>
  <c r="M44" i="87" s="1"/>
  <c r="L43" i="87"/>
  <c r="M43" i="87" s="1"/>
  <c r="O43" i="87" s="1"/>
  <c r="N43" i="87" s="1"/>
  <c r="U43" i="87" s="1"/>
  <c r="T43" i="87" s="1"/>
  <c r="O42" i="87"/>
  <c r="N42" i="87" s="1"/>
  <c r="L42" i="87"/>
  <c r="O41" i="87"/>
  <c r="N41" i="87" s="1"/>
  <c r="L41" i="87"/>
  <c r="O40" i="87"/>
  <c r="N40" i="87"/>
  <c r="M40" i="87"/>
  <c r="L40" i="87"/>
  <c r="V39" i="87"/>
  <c r="R39" i="87"/>
  <c r="M39" i="87"/>
  <c r="O39" i="87" s="1"/>
  <c r="N39" i="87" s="1"/>
  <c r="M38" i="87"/>
  <c r="O38" i="87" s="1"/>
  <c r="N38" i="87" s="1"/>
  <c r="U38" i="87" s="1"/>
  <c r="T38" i="87" s="1"/>
  <c r="L38" i="87"/>
  <c r="L37" i="87"/>
  <c r="M37" i="87" s="1"/>
  <c r="O37" i="87" s="1"/>
  <c r="N37" i="87" s="1"/>
  <c r="L36" i="87"/>
  <c r="M36" i="87" s="1"/>
  <c r="O36" i="87" s="1"/>
  <c r="N36" i="87" s="1"/>
  <c r="U35" i="87"/>
  <c r="T35" i="87" s="1"/>
  <c r="O35" i="87"/>
  <c r="N35" i="87"/>
  <c r="L35" i="87"/>
  <c r="U34" i="87"/>
  <c r="T34" i="87" s="1"/>
  <c r="O34" i="87"/>
  <c r="N34" i="87"/>
  <c r="L34" i="87"/>
  <c r="M33" i="87"/>
  <c r="O33" i="87" s="1"/>
  <c r="N33" i="87" s="1"/>
  <c r="U33" i="87" s="1"/>
  <c r="T33" i="87" s="1"/>
  <c r="L33" i="87"/>
  <c r="M32" i="87"/>
  <c r="O32" i="87" s="1"/>
  <c r="N32" i="87" s="1"/>
  <c r="L32" i="87"/>
  <c r="O31" i="87"/>
  <c r="N31" i="87"/>
  <c r="L31" i="87"/>
  <c r="M30" i="87"/>
  <c r="O30" i="87" s="1"/>
  <c r="N30" i="87" s="1"/>
  <c r="L30" i="87"/>
  <c r="O29" i="87"/>
  <c r="N29" i="87" s="1"/>
  <c r="L29" i="87"/>
  <c r="O28" i="87"/>
  <c r="N28" i="87" s="1"/>
  <c r="L28" i="87"/>
  <c r="O27" i="87"/>
  <c r="N27" i="87" s="1"/>
  <c r="L27" i="87"/>
  <c r="O26" i="87"/>
  <c r="N26" i="87" s="1"/>
  <c r="L26" i="87"/>
  <c r="O25" i="87"/>
  <c r="N25" i="87" s="1"/>
  <c r="L25" i="87"/>
  <c r="V24" i="87"/>
  <c r="R24" i="87"/>
  <c r="M24" i="87"/>
  <c r="O24" i="87" s="1"/>
  <c r="N24" i="87" s="1"/>
  <c r="V23" i="87"/>
  <c r="R23" i="87"/>
  <c r="M23" i="87"/>
  <c r="O23" i="87" s="1"/>
  <c r="N23" i="87" s="1"/>
  <c r="V22" i="87"/>
  <c r="R22" i="87"/>
  <c r="M22" i="87"/>
  <c r="O22" i="87" s="1"/>
  <c r="N22" i="87" s="1"/>
  <c r="U22" i="87" s="1"/>
  <c r="T22" i="87" s="1"/>
  <c r="V21" i="87"/>
  <c r="R21" i="87"/>
  <c r="M21" i="87"/>
  <c r="O21" i="87" s="1"/>
  <c r="N21" i="87" s="1"/>
  <c r="V20" i="87"/>
  <c r="R20" i="87"/>
  <c r="M20" i="87"/>
  <c r="O20" i="87" s="1"/>
  <c r="N20" i="87" s="1"/>
  <c r="V19" i="87"/>
  <c r="R19" i="87"/>
  <c r="M19" i="87"/>
  <c r="O19" i="87" s="1"/>
  <c r="N19" i="87" s="1"/>
  <c r="O18" i="87"/>
  <c r="N18" i="87" s="1"/>
  <c r="L18" i="87"/>
  <c r="V17" i="87"/>
  <c r="R17" i="87"/>
  <c r="M17" i="87"/>
  <c r="O17" i="87" s="1"/>
  <c r="N17" i="87" s="1"/>
  <c r="V16" i="87"/>
  <c r="R16" i="87"/>
  <c r="M16" i="87"/>
  <c r="O16" i="87" s="1"/>
  <c r="N16" i="87" s="1"/>
  <c r="V15" i="87"/>
  <c r="R15" i="87"/>
  <c r="M15" i="87"/>
  <c r="O15" i="87" s="1"/>
  <c r="N15" i="87" s="1"/>
  <c r="U15" i="87" s="1"/>
  <c r="T15" i="87" s="1"/>
  <c r="M14" i="87"/>
  <c r="O14" i="87" s="1"/>
  <c r="N14" i="87" s="1"/>
  <c r="U14" i="87" s="1"/>
  <c r="T14" i="87" s="1"/>
  <c r="L14" i="87"/>
  <c r="V13" i="87"/>
  <c r="U13" i="87"/>
  <c r="T13" i="87" s="1"/>
  <c r="R13" i="87"/>
  <c r="M13" i="87"/>
  <c r="O13" i="87" s="1"/>
  <c r="N13" i="87" s="1"/>
  <c r="M12" i="87"/>
  <c r="O12" i="87" s="1"/>
  <c r="N12" i="87" s="1"/>
  <c r="L12" i="87"/>
  <c r="V11" i="87"/>
  <c r="R11" i="87"/>
  <c r="M11" i="87"/>
  <c r="O11" i="87" s="1"/>
  <c r="N11" i="87" s="1"/>
  <c r="U11" i="87" s="1"/>
  <c r="T11" i="87" s="1"/>
  <c r="V10" i="87"/>
  <c r="U10" i="87"/>
  <c r="T10" i="87" s="1"/>
  <c r="R10" i="87"/>
  <c r="M10" i="87"/>
  <c r="O10" i="87" s="1"/>
  <c r="N10" i="87" s="1"/>
  <c r="Q10" i="87" s="1"/>
  <c r="P10" i="87" s="1"/>
  <c r="AA9" i="87"/>
  <c r="Z9" i="87"/>
  <c r="Y9" i="87"/>
  <c r="W9" i="87"/>
  <c r="N81" i="85" l="1"/>
  <c r="N9" i="85"/>
  <c r="O9" i="85"/>
  <c r="R28" i="88"/>
  <c r="Q28" i="88" s="1"/>
  <c r="T28" i="88" s="1"/>
  <c r="V28" i="88"/>
  <c r="U28" i="88" s="1"/>
  <c r="R10" i="88"/>
  <c r="N9" i="88"/>
  <c r="V10" i="88"/>
  <c r="U10" i="88" s="1"/>
  <c r="P21" i="88"/>
  <c r="Q21" i="88" s="1"/>
  <c r="T21" i="88" s="1"/>
  <c r="R44" i="88"/>
  <c r="Q44" i="88" s="1"/>
  <c r="T44" i="88" s="1"/>
  <c r="V44" i="88"/>
  <c r="U44" i="88" s="1"/>
  <c r="V26" i="88"/>
  <c r="U26" i="88" s="1"/>
  <c r="R26" i="88"/>
  <c r="R167" i="88"/>
  <c r="V167" i="88"/>
  <c r="U167" i="88" s="1"/>
  <c r="R63" i="88"/>
  <c r="V63" i="88"/>
  <c r="U63" i="88" s="1"/>
  <c r="V101" i="88"/>
  <c r="U101" i="88" s="1"/>
  <c r="R101" i="88"/>
  <c r="R173" i="88"/>
  <c r="V173" i="88"/>
  <c r="U173" i="88" s="1"/>
  <c r="V273" i="88"/>
  <c r="U273" i="88" s="1"/>
  <c r="R273" i="88"/>
  <c r="V14" i="88"/>
  <c r="U14" i="88" s="1"/>
  <c r="R14" i="88"/>
  <c r="R27" i="88"/>
  <c r="V27" i="88"/>
  <c r="U27" i="88" s="1"/>
  <c r="V33" i="88"/>
  <c r="U33" i="88" s="1"/>
  <c r="T33" i="88"/>
  <c r="R33" i="88"/>
  <c r="Q33" i="88" s="1"/>
  <c r="V37" i="88"/>
  <c r="U37" i="88" s="1"/>
  <c r="R37" i="88"/>
  <c r="Q37" i="88" s="1"/>
  <c r="T37" i="88" s="1"/>
  <c r="R78" i="88"/>
  <c r="V78" i="88"/>
  <c r="U78" i="88" s="1"/>
  <c r="R136" i="88"/>
  <c r="V136" i="88"/>
  <c r="U136" i="88" s="1"/>
  <c r="R24" i="88"/>
  <c r="V24" i="88"/>
  <c r="U24" i="88" s="1"/>
  <c r="R30" i="88"/>
  <c r="Q30" i="88" s="1"/>
  <c r="V30" i="88"/>
  <c r="U30" i="88" s="1"/>
  <c r="T30" i="88"/>
  <c r="AE39" i="88"/>
  <c r="V39" i="88"/>
  <c r="U39" i="88" s="1"/>
  <c r="R39" i="88"/>
  <c r="R43" i="88"/>
  <c r="Q43" i="88" s="1"/>
  <c r="T43" i="88" s="1"/>
  <c r="V43" i="88"/>
  <c r="U43" i="88" s="1"/>
  <c r="V64" i="88"/>
  <c r="U64" i="88" s="1"/>
  <c r="R64" i="88"/>
  <c r="R79" i="88"/>
  <c r="V79" i="88"/>
  <c r="U79" i="88" s="1"/>
  <c r="V102" i="88"/>
  <c r="U102" i="88" s="1"/>
  <c r="R102" i="88"/>
  <c r="R104" i="88"/>
  <c r="V104" i="88"/>
  <c r="U104" i="88" s="1"/>
  <c r="R131" i="88"/>
  <c r="V131" i="88"/>
  <c r="U131" i="88" s="1"/>
  <c r="T31" i="88"/>
  <c r="R31" i="88"/>
  <c r="Q31" i="88" s="1"/>
  <c r="V31" i="88"/>
  <c r="U31" i="88" s="1"/>
  <c r="R35" i="88"/>
  <c r="Q35" i="88" s="1"/>
  <c r="T35" i="88" s="1"/>
  <c r="V35" i="88"/>
  <c r="U35" i="88" s="1"/>
  <c r="V40" i="88"/>
  <c r="U40" i="88" s="1"/>
  <c r="R40" i="88"/>
  <c r="V81" i="88"/>
  <c r="U81" i="88" s="1"/>
  <c r="R81" i="88"/>
  <c r="Q81" i="88" s="1"/>
  <c r="T81" i="88" s="1"/>
  <c r="V138" i="88"/>
  <c r="U138" i="88" s="1"/>
  <c r="R138" i="88"/>
  <c r="T12" i="88"/>
  <c r="Q19" i="88"/>
  <c r="T19" i="88" s="1"/>
  <c r="R32" i="88"/>
  <c r="V32" i="88"/>
  <c r="U32" i="88" s="1"/>
  <c r="V60" i="88"/>
  <c r="U60" i="88" s="1"/>
  <c r="R60" i="88"/>
  <c r="V69" i="88"/>
  <c r="U69" i="88" s="1"/>
  <c r="R69" i="88"/>
  <c r="R96" i="88"/>
  <c r="V96" i="88"/>
  <c r="U96" i="88" s="1"/>
  <c r="R139" i="88"/>
  <c r="Q139" i="88" s="1"/>
  <c r="T139" i="88" s="1"/>
  <c r="V139" i="88"/>
  <c r="U139" i="88" s="1"/>
  <c r="V166" i="88"/>
  <c r="U166" i="88" s="1"/>
  <c r="R166" i="88"/>
  <c r="T213" i="88"/>
  <c r="V13" i="88"/>
  <c r="U13" i="88" s="1"/>
  <c r="R13" i="88"/>
  <c r="V17" i="88"/>
  <c r="U17" i="88" s="1"/>
  <c r="R17" i="88"/>
  <c r="R25" i="88"/>
  <c r="V25" i="88"/>
  <c r="U25" i="88" s="1"/>
  <c r="P117" i="88"/>
  <c r="T117" i="88" s="1"/>
  <c r="Q117" i="88"/>
  <c r="R144" i="88"/>
  <c r="Q144" i="88" s="1"/>
  <c r="T144" i="88" s="1"/>
  <c r="V144" i="88"/>
  <c r="U144" i="88" s="1"/>
  <c r="V11" i="88"/>
  <c r="U11" i="88" s="1"/>
  <c r="R11" i="88"/>
  <c r="R108" i="88"/>
  <c r="V108" i="88"/>
  <c r="U108" i="88" s="1"/>
  <c r="R158" i="88"/>
  <c r="V158" i="88"/>
  <c r="U158" i="88" s="1"/>
  <c r="V344" i="88"/>
  <c r="U344" i="88" s="1"/>
  <c r="T344" i="88"/>
  <c r="R344" i="88"/>
  <c r="V61" i="88"/>
  <c r="U61" i="88" s="1"/>
  <c r="R61" i="88"/>
  <c r="R163" i="88"/>
  <c r="Q163" i="88" s="1"/>
  <c r="V163" i="88"/>
  <c r="U163" i="88" s="1"/>
  <c r="T163" i="88"/>
  <c r="Q15" i="88"/>
  <c r="R18" i="88"/>
  <c r="V18" i="88"/>
  <c r="U18" i="88" s="1"/>
  <c r="R34" i="88"/>
  <c r="V34" i="88"/>
  <c r="U34" i="88" s="1"/>
  <c r="V38" i="88"/>
  <c r="U38" i="88" s="1"/>
  <c r="R38" i="88"/>
  <c r="Q38" i="88" s="1"/>
  <c r="T38" i="88" s="1"/>
  <c r="R42" i="88"/>
  <c r="Q42" i="88" s="1"/>
  <c r="V42" i="88"/>
  <c r="U42" i="88" s="1"/>
  <c r="T42" i="88"/>
  <c r="R51" i="88"/>
  <c r="V51" i="88"/>
  <c r="U51" i="88" s="1"/>
  <c r="R111" i="88"/>
  <c r="V111" i="88"/>
  <c r="U111" i="88" s="1"/>
  <c r="R153" i="88"/>
  <c r="V153" i="88"/>
  <c r="U153" i="88" s="1"/>
  <c r="R159" i="88"/>
  <c r="Q159" i="88" s="1"/>
  <c r="V159" i="88"/>
  <c r="U159" i="88" s="1"/>
  <c r="T159" i="88"/>
  <c r="T41" i="88"/>
  <c r="R41" i="88"/>
  <c r="Q41" i="88" s="1"/>
  <c r="R47" i="88"/>
  <c r="V65" i="88"/>
  <c r="U65" i="88" s="1"/>
  <c r="V68" i="88"/>
  <c r="U68" i="88" s="1"/>
  <c r="R72" i="88"/>
  <c r="V72" i="88"/>
  <c r="U72" i="88" s="1"/>
  <c r="P76" i="88"/>
  <c r="Q76" i="88"/>
  <c r="V82" i="88"/>
  <c r="U82" i="88" s="1"/>
  <c r="Q103" i="88"/>
  <c r="R109" i="88"/>
  <c r="V109" i="88"/>
  <c r="U109" i="88" s="1"/>
  <c r="R115" i="88"/>
  <c r="R162" i="88"/>
  <c r="Q162" i="88" s="1"/>
  <c r="V162" i="88"/>
  <c r="U162" i="88" s="1"/>
  <c r="T162" i="88" s="1"/>
  <c r="R58" i="88"/>
  <c r="V58" i="88"/>
  <c r="U58" i="88" s="1"/>
  <c r="V127" i="88"/>
  <c r="U127" i="88" s="1"/>
  <c r="R127" i="88"/>
  <c r="R133" i="88"/>
  <c r="V133" i="88"/>
  <c r="U133" i="88" s="1"/>
  <c r="R141" i="88"/>
  <c r="V141" i="88"/>
  <c r="U141" i="88" s="1"/>
  <c r="R184" i="88"/>
  <c r="V184" i="88"/>
  <c r="U184" i="88" s="1"/>
  <c r="V212" i="88"/>
  <c r="U212" i="88" s="1"/>
  <c r="R212" i="88"/>
  <c r="V220" i="88"/>
  <c r="U220" i="88" s="1"/>
  <c r="R223" i="88"/>
  <c r="V223" i="88"/>
  <c r="U223" i="88" s="1"/>
  <c r="P313" i="88"/>
  <c r="Q313" i="88" s="1"/>
  <c r="R29" i="88"/>
  <c r="Q29" i="88" s="1"/>
  <c r="T29" i="88" s="1"/>
  <c r="V54" i="88"/>
  <c r="U54" i="88" s="1"/>
  <c r="R57" i="88"/>
  <c r="V59" i="88"/>
  <c r="U59" i="88" s="1"/>
  <c r="R59" i="88"/>
  <c r="V100" i="88"/>
  <c r="U100" i="88" s="1"/>
  <c r="R100" i="88"/>
  <c r="V105" i="88"/>
  <c r="U105" i="88" s="1"/>
  <c r="R112" i="88"/>
  <c r="V112" i="88"/>
  <c r="U112" i="88" s="1"/>
  <c r="P118" i="88"/>
  <c r="R128" i="88"/>
  <c r="V128" i="88"/>
  <c r="U128" i="88" s="1"/>
  <c r="R134" i="88"/>
  <c r="Q134" i="88" s="1"/>
  <c r="T134" i="88" s="1"/>
  <c r="R140" i="88"/>
  <c r="Q140" i="88" s="1"/>
  <c r="T140" i="88" s="1"/>
  <c r="P149" i="88"/>
  <c r="Q149" i="88" s="1"/>
  <c r="R161" i="88"/>
  <c r="Q161" i="88" s="1"/>
  <c r="V161" i="88"/>
  <c r="U161" i="88" s="1"/>
  <c r="R164" i="88"/>
  <c r="Q164" i="88" s="1"/>
  <c r="V164" i="88"/>
  <c r="U164" i="88" s="1"/>
  <c r="P168" i="88"/>
  <c r="R171" i="88"/>
  <c r="R179" i="88"/>
  <c r="Q179" i="88" s="1"/>
  <c r="T179" i="88" s="1"/>
  <c r="V179" i="88"/>
  <c r="U179" i="88" s="1"/>
  <c r="R185" i="88"/>
  <c r="Q185" i="88" s="1"/>
  <c r="V185" i="88"/>
  <c r="U185" i="88" s="1"/>
  <c r="T185" i="88"/>
  <c r="V188" i="88"/>
  <c r="U188" i="88" s="1"/>
  <c r="R198" i="88"/>
  <c r="V198" i="88"/>
  <c r="U198" i="88" s="1"/>
  <c r="V209" i="88"/>
  <c r="U209" i="88" s="1"/>
  <c r="R209" i="88"/>
  <c r="Q209" i="88" s="1"/>
  <c r="T209" i="88"/>
  <c r="R224" i="88"/>
  <c r="R242" i="88"/>
  <c r="V242" i="88"/>
  <c r="U242" i="88" s="1"/>
  <c r="V289" i="88"/>
  <c r="U289" i="88" s="1"/>
  <c r="R289" i="88"/>
  <c r="R46" i="88"/>
  <c r="Q46" i="88" s="1"/>
  <c r="Q48" i="88"/>
  <c r="T48" i="88" s="1"/>
  <c r="R66" i="88"/>
  <c r="V66" i="88"/>
  <c r="U66" i="88" s="1"/>
  <c r="Q73" i="88"/>
  <c r="Q74" i="88"/>
  <c r="T74" i="88" s="1"/>
  <c r="R80" i="88"/>
  <c r="Q83" i="88"/>
  <c r="T83" i="88" s="1"/>
  <c r="R85" i="88"/>
  <c r="V87" i="88"/>
  <c r="U87" i="88" s="1"/>
  <c r="R90" i="88"/>
  <c r="Q91" i="88"/>
  <c r="T91" i="88" s="1"/>
  <c r="Q93" i="88"/>
  <c r="P93" i="88"/>
  <c r="R97" i="88"/>
  <c r="R145" i="88"/>
  <c r="V145" i="88"/>
  <c r="U145" i="88" s="1"/>
  <c r="V152" i="88"/>
  <c r="U152" i="88" s="1"/>
  <c r="T152" i="88"/>
  <c r="Q155" i="88"/>
  <c r="V157" i="88"/>
  <c r="U157" i="88" s="1"/>
  <c r="R157" i="88"/>
  <c r="Q157" i="88" s="1"/>
  <c r="T157" i="88" s="1"/>
  <c r="T161" i="88"/>
  <c r="T164" i="88"/>
  <c r="V172" i="88"/>
  <c r="U172" i="88" s="1"/>
  <c r="R174" i="88"/>
  <c r="V174" i="88"/>
  <c r="U174" i="88" s="1"/>
  <c r="R188" i="88"/>
  <c r="V194" i="88"/>
  <c r="U194" i="88" s="1"/>
  <c r="R226" i="88"/>
  <c r="V226" i="88"/>
  <c r="U226" i="88" s="1"/>
  <c r="R239" i="88"/>
  <c r="V239" i="88"/>
  <c r="U239" i="88" s="1"/>
  <c r="R298" i="88"/>
  <c r="Q12" i="88"/>
  <c r="V15" i="88"/>
  <c r="U15" i="88" s="1"/>
  <c r="R20" i="88"/>
  <c r="T22" i="88"/>
  <c r="V46" i="88"/>
  <c r="U46" i="88" s="1"/>
  <c r="T46" i="88" s="1"/>
  <c r="V50" i="88"/>
  <c r="U50" i="88" s="1"/>
  <c r="R50" i="88"/>
  <c r="Q50" i="88" s="1"/>
  <c r="R54" i="88"/>
  <c r="V57" i="88"/>
  <c r="U57" i="88" s="1"/>
  <c r="P62" i="88"/>
  <c r="Q62" i="88" s="1"/>
  <c r="P73" i="88"/>
  <c r="T76" i="88"/>
  <c r="V77" i="88"/>
  <c r="U77" i="88" s="1"/>
  <c r="R77" i="88"/>
  <c r="Q77" i="88" s="1"/>
  <c r="T77" i="88" s="1"/>
  <c r="R89" i="88"/>
  <c r="P103" i="88"/>
  <c r="T103" i="88" s="1"/>
  <c r="R120" i="88"/>
  <c r="V120" i="88"/>
  <c r="U120" i="88" s="1"/>
  <c r="V140" i="88"/>
  <c r="U140" i="88" s="1"/>
  <c r="V171" i="88"/>
  <c r="U171" i="88" s="1"/>
  <c r="T181" i="88"/>
  <c r="V181" i="88"/>
  <c r="U181" i="88" s="1"/>
  <c r="R181" i="88"/>
  <c r="Q181" i="88" s="1"/>
  <c r="R194" i="88"/>
  <c r="V210" i="88"/>
  <c r="U210" i="88" s="1"/>
  <c r="R210" i="88"/>
  <c r="Q210" i="88" s="1"/>
  <c r="T210" i="88" s="1"/>
  <c r="V224" i="88"/>
  <c r="U224" i="88" s="1"/>
  <c r="V231" i="88"/>
  <c r="U231" i="88" s="1"/>
  <c r="R267" i="88"/>
  <c r="V267" i="88"/>
  <c r="U267" i="88" s="1"/>
  <c r="R318" i="88"/>
  <c r="V318" i="88"/>
  <c r="U318" i="88" s="1"/>
  <c r="V182" i="88"/>
  <c r="U182" i="88" s="1"/>
  <c r="R182" i="88"/>
  <c r="R186" i="88"/>
  <c r="Q186" i="88" s="1"/>
  <c r="T186" i="88" s="1"/>
  <c r="V186" i="88"/>
  <c r="U186" i="88" s="1"/>
  <c r="V203" i="88"/>
  <c r="U203" i="88" s="1"/>
  <c r="R203" i="88"/>
  <c r="R206" i="88"/>
  <c r="V211" i="88"/>
  <c r="U211" i="88" s="1"/>
  <c r="R211" i="88"/>
  <c r="R216" i="88"/>
  <c r="V216" i="88"/>
  <c r="U216" i="88" s="1"/>
  <c r="P243" i="88"/>
  <c r="Q243" i="88" s="1"/>
  <c r="T243" i="88" s="1"/>
  <c r="V277" i="88"/>
  <c r="U277" i="88" s="1"/>
  <c r="R277" i="88"/>
  <c r="V284" i="88"/>
  <c r="U284" i="88" s="1"/>
  <c r="R284" i="88"/>
  <c r="V298" i="88"/>
  <c r="U298" i="88" s="1"/>
  <c r="R303" i="88"/>
  <c r="V303" i="88"/>
  <c r="U303" i="88" s="1"/>
  <c r="V311" i="88"/>
  <c r="U311" i="88" s="1"/>
  <c r="R311" i="88"/>
  <c r="R45" i="88"/>
  <c r="V45" i="88"/>
  <c r="U45" i="88" s="1"/>
  <c r="P53" i="88"/>
  <c r="Q53" i="88" s="1"/>
  <c r="T53" i="88" s="1"/>
  <c r="R84" i="88"/>
  <c r="V84" i="88"/>
  <c r="U84" i="88" s="1"/>
  <c r="R165" i="88"/>
  <c r="Q165" i="88" s="1"/>
  <c r="V165" i="88"/>
  <c r="U165" i="88" s="1"/>
  <c r="T165" i="88" s="1"/>
  <c r="V177" i="88"/>
  <c r="U177" i="88" s="1"/>
  <c r="R177" i="88"/>
  <c r="V71" i="88"/>
  <c r="U71" i="88" s="1"/>
  <c r="R99" i="88"/>
  <c r="V99" i="88"/>
  <c r="U99" i="88" s="1"/>
  <c r="R114" i="88"/>
  <c r="R130" i="88"/>
  <c r="R143" i="88"/>
  <c r="V196" i="88"/>
  <c r="U196" i="88" s="1"/>
  <c r="R196" i="88"/>
  <c r="P208" i="88"/>
  <c r="V261" i="88"/>
  <c r="U261" i="88" s="1"/>
  <c r="R261" i="88"/>
  <c r="R294" i="88"/>
  <c r="V294" i="88"/>
  <c r="U294" i="88" s="1"/>
  <c r="V315" i="88"/>
  <c r="U315" i="88" s="1"/>
  <c r="R315" i="88"/>
  <c r="V23" i="88"/>
  <c r="U23" i="88" s="1"/>
  <c r="R23" i="88"/>
  <c r="V47" i="88"/>
  <c r="U47" i="88" s="1"/>
  <c r="R49" i="88"/>
  <c r="R65" i="88"/>
  <c r="V67" i="88"/>
  <c r="U67" i="88" s="1"/>
  <c r="R67" i="88"/>
  <c r="R68" i="88"/>
  <c r="V70" i="88"/>
  <c r="U70" i="88" s="1"/>
  <c r="R70" i="88"/>
  <c r="R75" i="88"/>
  <c r="V75" i="88"/>
  <c r="U75" i="88" s="1"/>
  <c r="R82" i="88"/>
  <c r="R92" i="88"/>
  <c r="V92" i="88"/>
  <c r="U92" i="88" s="1"/>
  <c r="P105" i="88"/>
  <c r="Q105" i="88" s="1"/>
  <c r="T105" i="88" s="1"/>
  <c r="V119" i="88"/>
  <c r="U119" i="88" s="1"/>
  <c r="R123" i="88"/>
  <c r="V146" i="88"/>
  <c r="U146" i="88" s="1"/>
  <c r="R146" i="88"/>
  <c r="V156" i="88"/>
  <c r="U156" i="88" s="1"/>
  <c r="R156" i="88"/>
  <c r="V160" i="88"/>
  <c r="U160" i="88" s="1"/>
  <c r="T160" i="88" s="1"/>
  <c r="R160" i="88"/>
  <c r="Q160" i="88" s="1"/>
  <c r="P170" i="88"/>
  <c r="Q170" i="88" s="1"/>
  <c r="Q172" i="88"/>
  <c r="P172" i="88"/>
  <c r="T172" i="88" s="1"/>
  <c r="R187" i="88"/>
  <c r="V187" i="88"/>
  <c r="U187" i="88" s="1"/>
  <c r="R189" i="88"/>
  <c r="R200" i="88"/>
  <c r="R220" i="88"/>
  <c r="V234" i="88"/>
  <c r="U234" i="88" s="1"/>
  <c r="R234" i="88"/>
  <c r="V248" i="88"/>
  <c r="U248" i="88" s="1"/>
  <c r="R248" i="88"/>
  <c r="Q248" i="88" s="1"/>
  <c r="T248" i="88" s="1"/>
  <c r="R266" i="88"/>
  <c r="V266" i="88"/>
  <c r="U266" i="88" s="1"/>
  <c r="V268" i="88"/>
  <c r="U268" i="88" s="1"/>
  <c r="R268" i="88"/>
  <c r="P15" i="88"/>
  <c r="T15" i="88" s="1"/>
  <c r="R16" i="88"/>
  <c r="Q22" i="88"/>
  <c r="R36" i="88"/>
  <c r="Q36" i="88" s="1"/>
  <c r="V36" i="88"/>
  <c r="U36" i="88" s="1"/>
  <c r="AE47" i="88"/>
  <c r="P87" i="88"/>
  <c r="Q87" i="88" s="1"/>
  <c r="Q95" i="88"/>
  <c r="T98" i="88"/>
  <c r="V98" i="88"/>
  <c r="U98" i="88" s="1"/>
  <c r="R122" i="88"/>
  <c r="R126" i="88"/>
  <c r="R137" i="88"/>
  <c r="Q137" i="88" s="1"/>
  <c r="T137" i="88" s="1"/>
  <c r="V137" i="88"/>
  <c r="U137" i="88" s="1"/>
  <c r="V151" i="88"/>
  <c r="U151" i="88" s="1"/>
  <c r="R151" i="88"/>
  <c r="V178" i="88"/>
  <c r="U178" i="88" s="1"/>
  <c r="R178" i="88"/>
  <c r="V195" i="88"/>
  <c r="U195" i="88" s="1"/>
  <c r="R195" i="88"/>
  <c r="R197" i="88"/>
  <c r="Q197" i="88" s="1"/>
  <c r="T197" i="88" s="1"/>
  <c r="V197" i="88"/>
  <c r="U197" i="88" s="1"/>
  <c r="P225" i="88"/>
  <c r="Q225" i="88"/>
  <c r="R285" i="88"/>
  <c r="V285" i="88"/>
  <c r="U285" i="88" s="1"/>
  <c r="R297" i="88"/>
  <c r="V297" i="88"/>
  <c r="U297" i="88" s="1"/>
  <c r="V319" i="88"/>
  <c r="U319" i="88" s="1"/>
  <c r="R319" i="88"/>
  <c r="R333" i="88"/>
  <c r="V333" i="88"/>
  <c r="U333" i="88" s="1"/>
  <c r="P337" i="88"/>
  <c r="Q337" i="88" s="1"/>
  <c r="T337" i="88" s="1"/>
  <c r="V41" i="88"/>
  <c r="U41" i="88" s="1"/>
  <c r="R71" i="88"/>
  <c r="R86" i="88"/>
  <c r="R94" i="88"/>
  <c r="Q98" i="88"/>
  <c r="V110" i="88"/>
  <c r="U110" i="88" s="1"/>
  <c r="T110" i="88"/>
  <c r="R113" i="88"/>
  <c r="V115" i="88"/>
  <c r="U115" i="88" s="1"/>
  <c r="R119" i="88"/>
  <c r="T121" i="88"/>
  <c r="R125" i="88"/>
  <c r="R129" i="88"/>
  <c r="V130" i="88"/>
  <c r="U130" i="88" s="1"/>
  <c r="R142" i="88"/>
  <c r="Q142" i="88" s="1"/>
  <c r="V142" i="88"/>
  <c r="U142" i="88" s="1"/>
  <c r="T150" i="88"/>
  <c r="V189" i="88"/>
  <c r="U189" i="88" s="1"/>
  <c r="T191" i="88"/>
  <c r="R193" i="88"/>
  <c r="V193" i="88"/>
  <c r="U193" i="88" s="1"/>
  <c r="V200" i="88"/>
  <c r="U200" i="88" s="1"/>
  <c r="P252" i="88"/>
  <c r="Q252" i="88" s="1"/>
  <c r="T252" i="88" s="1"/>
  <c r="P262" i="88"/>
  <c r="Q262" i="88"/>
  <c r="R202" i="88"/>
  <c r="V202" i="88"/>
  <c r="U202" i="88" s="1"/>
  <c r="V217" i="88"/>
  <c r="U217" i="88" s="1"/>
  <c r="R217" i="88"/>
  <c r="Q221" i="88"/>
  <c r="R233" i="88"/>
  <c r="V233" i="88"/>
  <c r="U233" i="88" s="1"/>
  <c r="V244" i="88"/>
  <c r="U244" i="88" s="1"/>
  <c r="R244" i="88"/>
  <c r="R257" i="88"/>
  <c r="P282" i="88"/>
  <c r="Q282" i="88" s="1"/>
  <c r="T282" i="88" s="1"/>
  <c r="P292" i="88"/>
  <c r="P296" i="88"/>
  <c r="Q296" i="88" s="1"/>
  <c r="P321" i="88"/>
  <c r="Q321" i="88"/>
  <c r="T321" i="88" s="1"/>
  <c r="P327" i="88"/>
  <c r="Q327" i="88"/>
  <c r="T329" i="88"/>
  <c r="T55" i="88"/>
  <c r="V116" i="88"/>
  <c r="U116" i="88" s="1"/>
  <c r="R116" i="88"/>
  <c r="V124" i="88"/>
  <c r="U124" i="88" s="1"/>
  <c r="R124" i="88"/>
  <c r="V132" i="88"/>
  <c r="U132" i="88" s="1"/>
  <c r="R132" i="88"/>
  <c r="V155" i="88"/>
  <c r="U155" i="88" s="1"/>
  <c r="R199" i="88"/>
  <c r="V199" i="88"/>
  <c r="U199" i="88" s="1"/>
  <c r="R204" i="88"/>
  <c r="Q204" i="88" s="1"/>
  <c r="V204" i="88"/>
  <c r="U204" i="88" s="1"/>
  <c r="Q213" i="88"/>
  <c r="R237" i="88"/>
  <c r="R255" i="88"/>
  <c r="Q255" i="88" s="1"/>
  <c r="T255" i="88"/>
  <c r="V291" i="88"/>
  <c r="U291" i="88" s="1"/>
  <c r="R291" i="88"/>
  <c r="V323" i="88"/>
  <c r="U323" i="88" s="1"/>
  <c r="R323" i="88"/>
  <c r="R180" i="88"/>
  <c r="V180" i="88"/>
  <c r="U180" i="88" s="1"/>
  <c r="Q191" i="88"/>
  <c r="V257" i="88"/>
  <c r="U257" i="88" s="1"/>
  <c r="V281" i="88"/>
  <c r="U281" i="88" s="1"/>
  <c r="R281" i="88"/>
  <c r="V308" i="88"/>
  <c r="U308" i="88" s="1"/>
  <c r="R308" i="88"/>
  <c r="R52" i="88"/>
  <c r="Q52" i="88" s="1"/>
  <c r="V52" i="88"/>
  <c r="U52" i="88" s="1"/>
  <c r="V88" i="88"/>
  <c r="U88" i="88" s="1"/>
  <c r="R88" i="88"/>
  <c r="T95" i="88"/>
  <c r="V106" i="88"/>
  <c r="U106" i="88" s="1"/>
  <c r="R106" i="88"/>
  <c r="R135" i="88"/>
  <c r="V135" i="88"/>
  <c r="U135" i="88" s="1"/>
  <c r="T147" i="88"/>
  <c r="R148" i="88"/>
  <c r="Q148" i="88" s="1"/>
  <c r="T148" i="88" s="1"/>
  <c r="R154" i="88"/>
  <c r="P155" i="88"/>
  <c r="V205" i="88"/>
  <c r="U205" i="88" s="1"/>
  <c r="R205" i="88"/>
  <c r="R215" i="88"/>
  <c r="V215" i="88"/>
  <c r="U215" i="88" s="1"/>
  <c r="R231" i="88"/>
  <c r="V240" i="88"/>
  <c r="U240" i="88" s="1"/>
  <c r="T240" i="88"/>
  <c r="T249" i="88"/>
  <c r="R260" i="88"/>
  <c r="Q260" i="88" s="1"/>
  <c r="T260" i="88" s="1"/>
  <c r="V260" i="88"/>
  <c r="U260" i="88" s="1"/>
  <c r="Q276" i="88"/>
  <c r="P276" i="88"/>
  <c r="V290" i="88"/>
  <c r="U290" i="88" s="1"/>
  <c r="R290" i="88"/>
  <c r="Q293" i="88"/>
  <c r="P295" i="88"/>
  <c r="R317" i="88"/>
  <c r="V317" i="88"/>
  <c r="U317" i="88" s="1"/>
  <c r="V324" i="88"/>
  <c r="U324" i="88" s="1"/>
  <c r="P190" i="88"/>
  <c r="Q190" i="88" s="1"/>
  <c r="P229" i="88"/>
  <c r="R232" i="88"/>
  <c r="V232" i="88"/>
  <c r="U232" i="88" s="1"/>
  <c r="V247" i="88"/>
  <c r="U247" i="88" s="1"/>
  <c r="R247" i="88"/>
  <c r="P286" i="88"/>
  <c r="Q286" i="88"/>
  <c r="V306" i="88"/>
  <c r="U306" i="88" s="1"/>
  <c r="R306" i="88"/>
  <c r="V48" i="88"/>
  <c r="U48" i="88" s="1"/>
  <c r="T56" i="88"/>
  <c r="V74" i="88"/>
  <c r="U74" i="88" s="1"/>
  <c r="V91" i="88"/>
  <c r="U91" i="88" s="1"/>
  <c r="V169" i="88"/>
  <c r="U169" i="88" s="1"/>
  <c r="R169" i="88"/>
  <c r="R183" i="88"/>
  <c r="R218" i="88"/>
  <c r="V218" i="88"/>
  <c r="U218" i="88" s="1"/>
  <c r="P228" i="88"/>
  <c r="Q228" i="88"/>
  <c r="T228" i="88" s="1"/>
  <c r="V235" i="88"/>
  <c r="U235" i="88" s="1"/>
  <c r="R235" i="88"/>
  <c r="R238" i="88"/>
  <c r="V238" i="88"/>
  <c r="U238" i="88" s="1"/>
  <c r="R240" i="88"/>
  <c r="Q240" i="88" s="1"/>
  <c r="V249" i="88"/>
  <c r="U249" i="88" s="1"/>
  <c r="R254" i="88"/>
  <c r="Q254" i="88" s="1"/>
  <c r="T254" i="88" s="1"/>
  <c r="V254" i="88"/>
  <c r="U254" i="88" s="1"/>
  <c r="R272" i="88"/>
  <c r="V272" i="88"/>
  <c r="U272" i="88" s="1"/>
  <c r="P274" i="88"/>
  <c r="Q274" i="88"/>
  <c r="R302" i="88"/>
  <c r="V302" i="88"/>
  <c r="U302" i="88" s="1"/>
  <c r="R312" i="88"/>
  <c r="R324" i="88"/>
  <c r="R201" i="88"/>
  <c r="Q207" i="88"/>
  <c r="T207" i="88" s="1"/>
  <c r="R219" i="88"/>
  <c r="V219" i="88"/>
  <c r="U219" i="88" s="1"/>
  <c r="V283" i="88"/>
  <c r="U283" i="88" s="1"/>
  <c r="R283" i="88"/>
  <c r="P287" i="88"/>
  <c r="Q287" i="88" s="1"/>
  <c r="T287" i="88" s="1"/>
  <c r="R300" i="88"/>
  <c r="V300" i="88"/>
  <c r="U300" i="88" s="1"/>
  <c r="V335" i="88"/>
  <c r="U335" i="88" s="1"/>
  <c r="R335" i="88"/>
  <c r="R342" i="88"/>
  <c r="V342" i="88"/>
  <c r="U342" i="88" s="1"/>
  <c r="T175" i="88"/>
  <c r="R176" i="88"/>
  <c r="V192" i="88"/>
  <c r="U192" i="88" s="1"/>
  <c r="T192" i="88" s="1"/>
  <c r="V222" i="88"/>
  <c r="U222" i="88" s="1"/>
  <c r="R222" i="88"/>
  <c r="R245" i="88"/>
  <c r="Q245" i="88" s="1"/>
  <c r="V245" i="88"/>
  <c r="U245" i="88" s="1"/>
  <c r="V256" i="88"/>
  <c r="U256" i="88" s="1"/>
  <c r="R256" i="88"/>
  <c r="Q256" i="88" s="1"/>
  <c r="T256" i="88"/>
  <c r="V276" i="88"/>
  <c r="U276" i="88" s="1"/>
  <c r="T276" i="88" s="1"/>
  <c r="R280" i="88"/>
  <c r="R288" i="88"/>
  <c r="V288" i="88"/>
  <c r="U288" i="88" s="1"/>
  <c r="V299" i="88"/>
  <c r="U299" i="88" s="1"/>
  <c r="Q301" i="88"/>
  <c r="P301" i="88"/>
  <c r="V305" i="88"/>
  <c r="U305" i="88" s="1"/>
  <c r="R305" i="88"/>
  <c r="V331" i="88"/>
  <c r="U331" i="88" s="1"/>
  <c r="R331" i="88"/>
  <c r="V201" i="88"/>
  <c r="U201" i="88" s="1"/>
  <c r="V214" i="88"/>
  <c r="U214" i="88" s="1"/>
  <c r="R214" i="88"/>
  <c r="V221" i="88"/>
  <c r="U221" i="88" s="1"/>
  <c r="T221" i="88"/>
  <c r="R227" i="88"/>
  <c r="R236" i="88"/>
  <c r="V236" i="88"/>
  <c r="U236" i="88" s="1"/>
  <c r="V243" i="88"/>
  <c r="U243" i="88" s="1"/>
  <c r="V251" i="88"/>
  <c r="U251" i="88" s="1"/>
  <c r="R251" i="88"/>
  <c r="R258" i="88"/>
  <c r="Q258" i="88" s="1"/>
  <c r="T258" i="88"/>
  <c r="Q270" i="88"/>
  <c r="T270" i="88" s="1"/>
  <c r="P270" i="88"/>
  <c r="V274" i="88"/>
  <c r="U274" i="88" s="1"/>
  <c r="T274" i="88"/>
  <c r="V280" i="88"/>
  <c r="U280" i="88" s="1"/>
  <c r="R299" i="88"/>
  <c r="V322" i="88"/>
  <c r="U322" i="88" s="1"/>
  <c r="R322" i="88"/>
  <c r="R328" i="88"/>
  <c r="V338" i="88"/>
  <c r="U338" i="88" s="1"/>
  <c r="R338" i="88"/>
  <c r="R230" i="88"/>
  <c r="Q246" i="88"/>
  <c r="T246" i="88" s="1"/>
  <c r="AE253" i="88"/>
  <c r="V253" i="88"/>
  <c r="U253" i="88" s="1"/>
  <c r="R269" i="88"/>
  <c r="T279" i="88"/>
  <c r="V279" i="88"/>
  <c r="U279" i="88" s="1"/>
  <c r="T326" i="88"/>
  <c r="R336" i="88"/>
  <c r="V336" i="88"/>
  <c r="U336" i="88" s="1"/>
  <c r="V339" i="88"/>
  <c r="U339" i="88" s="1"/>
  <c r="R339" i="88"/>
  <c r="R341" i="88"/>
  <c r="V252" i="88"/>
  <c r="U252" i="88" s="1"/>
  <c r="T253" i="88"/>
  <c r="V259" i="88"/>
  <c r="U259" i="88" s="1"/>
  <c r="R310" i="88"/>
  <c r="V340" i="88"/>
  <c r="U340" i="88" s="1"/>
  <c r="R340" i="88"/>
  <c r="V341" i="88"/>
  <c r="U341" i="88" s="1"/>
  <c r="V345" i="88"/>
  <c r="U345" i="88" s="1"/>
  <c r="R345" i="88"/>
  <c r="R241" i="88"/>
  <c r="R259" i="88"/>
  <c r="Q259" i="88" s="1"/>
  <c r="T259" i="88" s="1"/>
  <c r="V275" i="88"/>
  <c r="U275" i="88" s="1"/>
  <c r="R275" i="88"/>
  <c r="Q275" i="88" s="1"/>
  <c r="T275" i="88" s="1"/>
  <c r="T293" i="88"/>
  <c r="V293" i="88"/>
  <c r="U293" i="88" s="1"/>
  <c r="V307" i="88"/>
  <c r="U307" i="88" s="1"/>
  <c r="R307" i="88"/>
  <c r="R309" i="88"/>
  <c r="V316" i="88"/>
  <c r="U316" i="88" s="1"/>
  <c r="T316" i="88"/>
  <c r="R334" i="88"/>
  <c r="V334" i="88"/>
  <c r="U334" i="88" s="1"/>
  <c r="T304" i="88"/>
  <c r="V330" i="88"/>
  <c r="U330" i="88" s="1"/>
  <c r="R330" i="88"/>
  <c r="V271" i="88"/>
  <c r="U271" i="88" s="1"/>
  <c r="R271" i="88"/>
  <c r="V278" i="88"/>
  <c r="U278" i="88" s="1"/>
  <c r="R278" i="88"/>
  <c r="Q278" i="88" s="1"/>
  <c r="T278" i="88" s="1"/>
  <c r="V314" i="88"/>
  <c r="U314" i="88" s="1"/>
  <c r="R314" i="88"/>
  <c r="T343" i="88"/>
  <c r="V265" i="88"/>
  <c r="U265" i="88" s="1"/>
  <c r="R265" i="88"/>
  <c r="T286" i="88"/>
  <c r="V296" i="88"/>
  <c r="U296" i="88" s="1"/>
  <c r="V304" i="88"/>
  <c r="U304" i="88" s="1"/>
  <c r="R320" i="88"/>
  <c r="R325" i="88"/>
  <c r="V327" i="88"/>
  <c r="U327" i="88" s="1"/>
  <c r="T327" i="88" s="1"/>
  <c r="V332" i="88"/>
  <c r="U332" i="88" s="1"/>
  <c r="T332" i="88" s="1"/>
  <c r="U67" i="87"/>
  <c r="T67" i="87" s="1"/>
  <c r="Q67" i="87"/>
  <c r="P67" i="87" s="1"/>
  <c r="S70" i="87"/>
  <c r="S10" i="87"/>
  <c r="U46" i="87"/>
  <c r="T46" i="87" s="1"/>
  <c r="Q46" i="87"/>
  <c r="P46" i="87" s="1"/>
  <c r="S46" i="87" s="1"/>
  <c r="U25" i="87"/>
  <c r="T25" i="87" s="1"/>
  <c r="Q25" i="87"/>
  <c r="P25" i="87" s="1"/>
  <c r="S25" i="87"/>
  <c r="Q12" i="87"/>
  <c r="P12" i="87" s="1"/>
  <c r="N9" i="87"/>
  <c r="U12" i="87"/>
  <c r="T12" i="87" s="1"/>
  <c r="U51" i="87"/>
  <c r="T51" i="87" s="1"/>
  <c r="Q51" i="87"/>
  <c r="P51" i="87" s="1"/>
  <c r="S51" i="87" s="1"/>
  <c r="Q57" i="87"/>
  <c r="P57" i="87" s="1"/>
  <c r="U57" i="87"/>
  <c r="T57" i="87" s="1"/>
  <c r="S57" i="87"/>
  <c r="Q61" i="87"/>
  <c r="P61" i="87" s="1"/>
  <c r="U61" i="87"/>
  <c r="T61" i="87" s="1"/>
  <c r="S61" i="87"/>
  <c r="Q69" i="87"/>
  <c r="P69" i="87" s="1"/>
  <c r="U69" i="87"/>
  <c r="T69" i="87" s="1"/>
  <c r="U30" i="87"/>
  <c r="T30" i="87" s="1"/>
  <c r="Q30" i="87"/>
  <c r="P30" i="87" s="1"/>
  <c r="S30" i="87" s="1"/>
  <c r="U75" i="87"/>
  <c r="T75" i="87" s="1"/>
  <c r="Q75" i="87"/>
  <c r="P75" i="87" s="1"/>
  <c r="S75" i="87" s="1"/>
  <c r="U50" i="87"/>
  <c r="T50" i="87" s="1"/>
  <c r="Q50" i="87"/>
  <c r="P50" i="87" s="1"/>
  <c r="S50" i="87" s="1"/>
  <c r="S17" i="87"/>
  <c r="U17" i="87"/>
  <c r="T17" i="87" s="1"/>
  <c r="Q17" i="87"/>
  <c r="P17" i="87" s="1"/>
  <c r="Q36" i="87"/>
  <c r="P36" i="87" s="1"/>
  <c r="U36" i="87"/>
  <c r="T36" i="87" s="1"/>
  <c r="S36" i="87" s="1"/>
  <c r="U37" i="87"/>
  <c r="T37" i="87" s="1"/>
  <c r="Q37" i="87"/>
  <c r="P37" i="87" s="1"/>
  <c r="S37" i="87" s="1"/>
  <c r="U47" i="87"/>
  <c r="T47" i="87" s="1"/>
  <c r="Q47" i="87"/>
  <c r="P47" i="87" s="1"/>
  <c r="S47" i="87" s="1"/>
  <c r="U31" i="87"/>
  <c r="T31" i="87" s="1"/>
  <c r="Q31" i="87"/>
  <c r="P31" i="87" s="1"/>
  <c r="U40" i="87"/>
  <c r="T40" i="87" s="1"/>
  <c r="Q40" i="87"/>
  <c r="P40" i="87" s="1"/>
  <c r="U42" i="87"/>
  <c r="T42" i="87" s="1"/>
  <c r="Q52" i="87"/>
  <c r="P52" i="87" s="1"/>
  <c r="S52" i="87" s="1"/>
  <c r="U68" i="87"/>
  <c r="T68" i="87" s="1"/>
  <c r="S68" i="87" s="1"/>
  <c r="Q68" i="87"/>
  <c r="P68" i="87" s="1"/>
  <c r="U73" i="87"/>
  <c r="T73" i="87" s="1"/>
  <c r="Q73" i="87"/>
  <c r="P73" i="87" s="1"/>
  <c r="S73" i="87" s="1"/>
  <c r="U112" i="87"/>
  <c r="T112" i="87" s="1"/>
  <c r="Q112" i="87"/>
  <c r="P112" i="87" s="1"/>
  <c r="S112" i="87" s="1"/>
  <c r="Q168" i="87"/>
  <c r="P168" i="87" s="1"/>
  <c r="S168" i="87" s="1"/>
  <c r="U168" i="87"/>
  <c r="T168" i="87" s="1"/>
  <c r="U179" i="87"/>
  <c r="T179" i="87" s="1"/>
  <c r="Q179" i="87"/>
  <c r="P179" i="87" s="1"/>
  <c r="S179" i="87" s="1"/>
  <c r="Q220" i="87"/>
  <c r="P220" i="87" s="1"/>
  <c r="S220" i="87" s="1"/>
  <c r="U220" i="87"/>
  <c r="T220" i="87" s="1"/>
  <c r="Q24" i="87"/>
  <c r="P24" i="87" s="1"/>
  <c r="S24" i="87" s="1"/>
  <c r="S92" i="87"/>
  <c r="U92" i="87"/>
  <c r="Q97" i="87"/>
  <c r="P97" i="87" s="1"/>
  <c r="U97" i="87"/>
  <c r="T97" i="87" s="1"/>
  <c r="S97" i="87"/>
  <c r="Q114" i="87"/>
  <c r="P114" i="87" s="1"/>
  <c r="U114" i="87"/>
  <c r="T114" i="87" s="1"/>
  <c r="S114" i="87"/>
  <c r="Q151" i="87"/>
  <c r="P151" i="87" s="1"/>
  <c r="S151" i="87" s="1"/>
  <c r="S159" i="87"/>
  <c r="Q189" i="87"/>
  <c r="P189" i="87" s="1"/>
  <c r="S189" i="87" s="1"/>
  <c r="U189" i="87"/>
  <c r="T189" i="87" s="1"/>
  <c r="U200" i="87"/>
  <c r="T200" i="87" s="1"/>
  <c r="Q200" i="87"/>
  <c r="P200" i="87" s="1"/>
  <c r="S200" i="87" s="1"/>
  <c r="S259" i="87"/>
  <c r="U259" i="87"/>
  <c r="T259" i="87" s="1"/>
  <c r="Q259" i="87"/>
  <c r="P259" i="87" s="1"/>
  <c r="S299" i="87"/>
  <c r="U299" i="87"/>
  <c r="T299" i="87" s="1"/>
  <c r="Q299" i="87"/>
  <c r="P299" i="87" s="1"/>
  <c r="Q39" i="87"/>
  <c r="P39" i="87" s="1"/>
  <c r="Q42" i="87"/>
  <c r="P42" i="87" s="1"/>
  <c r="S42" i="87" s="1"/>
  <c r="U52" i="87"/>
  <c r="T52" i="87" s="1"/>
  <c r="Q77" i="87"/>
  <c r="P77" i="87" s="1"/>
  <c r="U90" i="87"/>
  <c r="T90" i="87" s="1"/>
  <c r="S90" i="87" s="1"/>
  <c r="Q90" i="87"/>
  <c r="P90" i="87" s="1"/>
  <c r="U101" i="87"/>
  <c r="T101" i="87" s="1"/>
  <c r="Q101" i="87"/>
  <c r="P101" i="87" s="1"/>
  <c r="S101" i="87"/>
  <c r="Q142" i="87"/>
  <c r="P142" i="87" s="1"/>
  <c r="S142" i="87" s="1"/>
  <c r="U142" i="87"/>
  <c r="T142" i="87" s="1"/>
  <c r="Q181" i="87"/>
  <c r="P181" i="87" s="1"/>
  <c r="S181" i="87"/>
  <c r="U325" i="87"/>
  <c r="T325" i="87" s="1"/>
  <c r="Q325" i="87"/>
  <c r="P325" i="87" s="1"/>
  <c r="S325" i="87"/>
  <c r="Q11" i="87"/>
  <c r="P11" i="87" s="1"/>
  <c r="S11" i="87" s="1"/>
  <c r="Q23" i="87"/>
  <c r="P23" i="87" s="1"/>
  <c r="U23" i="87"/>
  <c r="T23" i="87" s="1"/>
  <c r="U24" i="87"/>
  <c r="T24" i="87" s="1"/>
  <c r="Q26" i="87"/>
  <c r="P26" i="87" s="1"/>
  <c r="S26" i="87" s="1"/>
  <c r="U26" i="87"/>
  <c r="Q28" i="87"/>
  <c r="P28" i="87" s="1"/>
  <c r="S28" i="87" s="1"/>
  <c r="U28" i="87"/>
  <c r="T28" i="87" s="1"/>
  <c r="U80" i="87"/>
  <c r="T80" i="87" s="1"/>
  <c r="Q92" i="87"/>
  <c r="P92" i="87" s="1"/>
  <c r="Q116" i="87"/>
  <c r="P116" i="87" s="1"/>
  <c r="U116" i="87"/>
  <c r="T116" i="87" s="1"/>
  <c r="S116" i="87" s="1"/>
  <c r="U133" i="87"/>
  <c r="T133" i="87" s="1"/>
  <c r="S133" i="87" s="1"/>
  <c r="Q133" i="87"/>
  <c r="P133" i="87" s="1"/>
  <c r="S154" i="87"/>
  <c r="U154" i="87"/>
  <c r="T154" i="87" s="1"/>
  <c r="Q154" i="87"/>
  <c r="P154" i="87" s="1"/>
  <c r="U156" i="87"/>
  <c r="T156" i="87" s="1"/>
  <c r="Q156" i="87"/>
  <c r="P156" i="87" s="1"/>
  <c r="S156" i="87"/>
  <c r="U181" i="87"/>
  <c r="T181" i="87" s="1"/>
  <c r="Q206" i="87"/>
  <c r="P206" i="87" s="1"/>
  <c r="S206" i="87" s="1"/>
  <c r="U206" i="87"/>
  <c r="T206" i="87" s="1"/>
  <c r="U221" i="87"/>
  <c r="T221" i="87" s="1"/>
  <c r="Q221" i="87"/>
  <c r="P221" i="87" s="1"/>
  <c r="S221" i="87" s="1"/>
  <c r="U237" i="87"/>
  <c r="T237" i="87" s="1"/>
  <c r="Q237" i="87"/>
  <c r="P237" i="87" s="1"/>
  <c r="S237" i="87" s="1"/>
  <c r="Q18" i="87"/>
  <c r="P18" i="87" s="1"/>
  <c r="S18" i="87" s="1"/>
  <c r="U94" i="87"/>
  <c r="T94" i="87" s="1"/>
  <c r="Q94" i="87"/>
  <c r="P94" i="87" s="1"/>
  <c r="S94" i="87" s="1"/>
  <c r="S122" i="87"/>
  <c r="Q122" i="87"/>
  <c r="P122" i="87" s="1"/>
  <c r="U122" i="87"/>
  <c r="T122" i="87" s="1"/>
  <c r="S134" i="87"/>
  <c r="Q134" i="87"/>
  <c r="P134" i="87" s="1"/>
  <c r="U134" i="87"/>
  <c r="T134" i="87" s="1"/>
  <c r="U175" i="87"/>
  <c r="T175" i="87" s="1"/>
  <c r="Q175" i="87"/>
  <c r="P175" i="87" s="1"/>
  <c r="S175" i="87" s="1"/>
  <c r="Q202" i="87"/>
  <c r="P202" i="87" s="1"/>
  <c r="U202" i="87"/>
  <c r="T202" i="87" s="1"/>
  <c r="S202" i="87" s="1"/>
  <c r="Q232" i="87"/>
  <c r="P232" i="87" s="1"/>
  <c r="S232" i="87" s="1"/>
  <c r="U232" i="87"/>
  <c r="T232" i="87" s="1"/>
  <c r="Q79" i="87"/>
  <c r="P79" i="87" s="1"/>
  <c r="S79" i="87"/>
  <c r="U79" i="87"/>
  <c r="T79" i="87" s="1"/>
  <c r="U99" i="87"/>
  <c r="T99" i="87" s="1"/>
  <c r="S99" i="87" s="1"/>
  <c r="Q99" i="87"/>
  <c r="P99" i="87" s="1"/>
  <c r="Q144" i="87"/>
  <c r="P144" i="87" s="1"/>
  <c r="S144" i="87"/>
  <c r="U144" i="87"/>
  <c r="T144" i="87" s="1"/>
  <c r="U153" i="87"/>
  <c r="T153" i="87" s="1"/>
  <c r="Q153" i="87"/>
  <c r="P153" i="87" s="1"/>
  <c r="S153" i="87" s="1"/>
  <c r="U18" i="87"/>
  <c r="T18" i="87" s="1"/>
  <c r="Q20" i="87"/>
  <c r="P20" i="87" s="1"/>
  <c r="S31" i="87"/>
  <c r="S40" i="87"/>
  <c r="U58" i="87"/>
  <c r="T58" i="87" s="1"/>
  <c r="Q58" i="87"/>
  <c r="P58" i="87" s="1"/>
  <c r="S58" i="87" s="1"/>
  <c r="Q65" i="87"/>
  <c r="P65" i="87" s="1"/>
  <c r="U65" i="87"/>
  <c r="T65" i="87" s="1"/>
  <c r="Q82" i="87"/>
  <c r="P82" i="87" s="1"/>
  <c r="S82" i="87" s="1"/>
  <c r="U82" i="87"/>
  <c r="T82" i="87" s="1"/>
  <c r="Q111" i="87"/>
  <c r="P111" i="87" s="1"/>
  <c r="S111" i="87" s="1"/>
  <c r="Q119" i="87"/>
  <c r="P119" i="87" s="1"/>
  <c r="S119" i="87" s="1"/>
  <c r="U119" i="87"/>
  <c r="T119" i="87" s="1"/>
  <c r="U139" i="87"/>
  <c r="T139" i="87" s="1"/>
  <c r="Q139" i="87"/>
  <c r="P139" i="87" s="1"/>
  <c r="S139" i="87" s="1"/>
  <c r="U151" i="87"/>
  <c r="T151" i="87" s="1"/>
  <c r="S311" i="87"/>
  <c r="Q13" i="87"/>
  <c r="P13" i="87" s="1"/>
  <c r="S13" i="87"/>
  <c r="Q14" i="87"/>
  <c r="P14" i="87" s="1"/>
  <c r="S14" i="87" s="1"/>
  <c r="U16" i="87"/>
  <c r="T16" i="87" s="1"/>
  <c r="Q16" i="87"/>
  <c r="P16" i="87" s="1"/>
  <c r="Q19" i="87"/>
  <c r="P19" i="87" s="1"/>
  <c r="U19" i="87"/>
  <c r="T19" i="87" s="1"/>
  <c r="U20" i="87"/>
  <c r="T20" i="87" s="1"/>
  <c r="U39" i="87"/>
  <c r="T39" i="87" s="1"/>
  <c r="U41" i="87"/>
  <c r="T41" i="87" s="1"/>
  <c r="Q41" i="87"/>
  <c r="P41" i="87" s="1"/>
  <c r="S41" i="87" s="1"/>
  <c r="Q43" i="87"/>
  <c r="P43" i="87" s="1"/>
  <c r="S43" i="87" s="1"/>
  <c r="U49" i="87"/>
  <c r="T49" i="87" s="1"/>
  <c r="Q49" i="87"/>
  <c r="P49" i="87" s="1"/>
  <c r="S49" i="87" s="1"/>
  <c r="U53" i="87"/>
  <c r="T53" i="87" s="1"/>
  <c r="S53" i="87" s="1"/>
  <c r="U55" i="87"/>
  <c r="T55" i="87" s="1"/>
  <c r="Q55" i="87"/>
  <c r="P55" i="87" s="1"/>
  <c r="S55" i="87"/>
  <c r="U77" i="87"/>
  <c r="T77" i="87" s="1"/>
  <c r="S77" i="87" s="1"/>
  <c r="Q80" i="87"/>
  <c r="P80" i="87" s="1"/>
  <c r="S80" i="87" s="1"/>
  <c r="Q87" i="87"/>
  <c r="P87" i="87" s="1"/>
  <c r="S87" i="87" s="1"/>
  <c r="U87" i="87"/>
  <c r="T87" i="87" s="1"/>
  <c r="Q89" i="87"/>
  <c r="P89" i="87" s="1"/>
  <c r="S89" i="87" s="1"/>
  <c r="Q91" i="87"/>
  <c r="P91" i="87" s="1"/>
  <c r="U91" i="87"/>
  <c r="T91" i="87" s="1"/>
  <c r="S91" i="87"/>
  <c r="Q95" i="87"/>
  <c r="P95" i="87" s="1"/>
  <c r="U95" i="87"/>
  <c r="T95" i="87" s="1"/>
  <c r="S95" i="87" s="1"/>
  <c r="U98" i="87"/>
  <c r="T98" i="87" s="1"/>
  <c r="Q98" i="87"/>
  <c r="P98" i="87" s="1"/>
  <c r="S98" i="87" s="1"/>
  <c r="S126" i="87"/>
  <c r="U126" i="87"/>
  <c r="T126" i="87" s="1"/>
  <c r="Q126" i="87"/>
  <c r="P126" i="87" s="1"/>
  <c r="S169" i="87"/>
  <c r="Q178" i="87"/>
  <c r="P178" i="87" s="1"/>
  <c r="U178" i="87"/>
  <c r="T178" i="87" s="1"/>
  <c r="S178" i="87"/>
  <c r="U215" i="87"/>
  <c r="T215" i="87" s="1"/>
  <c r="S215" i="87"/>
  <c r="Q215" i="87"/>
  <c r="Q33" i="87"/>
  <c r="P33" i="87" s="1"/>
  <c r="S33" i="87" s="1"/>
  <c r="U54" i="87"/>
  <c r="T54" i="87" s="1"/>
  <c r="S54" i="87" s="1"/>
  <c r="Q54" i="87"/>
  <c r="P54" i="87" s="1"/>
  <c r="U59" i="87"/>
  <c r="T59" i="87" s="1"/>
  <c r="Q59" i="87"/>
  <c r="P59" i="87" s="1"/>
  <c r="S59" i="87" s="1"/>
  <c r="U71" i="87"/>
  <c r="T71" i="87" s="1"/>
  <c r="Q71" i="87"/>
  <c r="P71" i="87" s="1"/>
  <c r="S71" i="87" s="1"/>
  <c r="U32" i="87"/>
  <c r="T32" i="87" s="1"/>
  <c r="U45" i="87"/>
  <c r="T45" i="87" s="1"/>
  <c r="Q45" i="87"/>
  <c r="P45" i="87" s="1"/>
  <c r="S45" i="87" s="1"/>
  <c r="U60" i="87"/>
  <c r="T60" i="87" s="1"/>
  <c r="S60" i="87" s="1"/>
  <c r="Q60" i="87"/>
  <c r="P60" i="87" s="1"/>
  <c r="Q62" i="87"/>
  <c r="P62" i="87" s="1"/>
  <c r="U62" i="87"/>
  <c r="T62" i="87" s="1"/>
  <c r="S62" i="87"/>
  <c r="Q74" i="87"/>
  <c r="P74" i="87" s="1"/>
  <c r="S74" i="87" s="1"/>
  <c r="Q76" i="87"/>
  <c r="P76" i="87" s="1"/>
  <c r="S76" i="87" s="1"/>
  <c r="U76" i="87"/>
  <c r="T76" i="87" s="1"/>
  <c r="U83" i="87"/>
  <c r="T83" i="87" s="1"/>
  <c r="S83" i="87"/>
  <c r="U104" i="87"/>
  <c r="T104" i="87" s="1"/>
  <c r="Q104" i="87"/>
  <c r="P104" i="87" s="1"/>
  <c r="S104" i="87" s="1"/>
  <c r="Q113" i="87"/>
  <c r="P113" i="87" s="1"/>
  <c r="S113" i="87" s="1"/>
  <c r="U113" i="87"/>
  <c r="T113" i="87" s="1"/>
  <c r="Q115" i="87"/>
  <c r="P115" i="87" s="1"/>
  <c r="S115" i="87" s="1"/>
  <c r="Q123" i="87"/>
  <c r="P123" i="87" s="1"/>
  <c r="U123" i="87"/>
  <c r="T123" i="87" s="1"/>
  <c r="S123" i="87"/>
  <c r="U163" i="87"/>
  <c r="T163" i="87" s="1"/>
  <c r="Q163" i="87"/>
  <c r="P163" i="87" s="1"/>
  <c r="S163" i="87" s="1"/>
  <c r="U188" i="87"/>
  <c r="T188" i="87" s="1"/>
  <c r="Q188" i="87"/>
  <c r="P188" i="87" s="1"/>
  <c r="S188" i="87" s="1"/>
  <c r="Q191" i="87"/>
  <c r="P191" i="87" s="1"/>
  <c r="S191" i="87" s="1"/>
  <c r="U191" i="87"/>
  <c r="T191" i="87" s="1"/>
  <c r="Q213" i="87"/>
  <c r="P213" i="87" s="1"/>
  <c r="S213" i="87"/>
  <c r="U213" i="87"/>
  <c r="T213" i="87" s="1"/>
  <c r="Q22" i="87"/>
  <c r="P22" i="87" s="1"/>
  <c r="S22" i="87" s="1"/>
  <c r="Q32" i="87"/>
  <c r="P32" i="87" s="1"/>
  <c r="S32" i="87" s="1"/>
  <c r="U48" i="87"/>
  <c r="T48" i="87" s="1"/>
  <c r="Q48" i="87"/>
  <c r="P48" i="87" s="1"/>
  <c r="S48" i="87" s="1"/>
  <c r="U64" i="87"/>
  <c r="T64" i="87" s="1"/>
  <c r="Q66" i="87"/>
  <c r="P66" i="87" s="1"/>
  <c r="U66" i="87"/>
  <c r="T66" i="87" s="1"/>
  <c r="Q78" i="87"/>
  <c r="P78" i="87" s="1"/>
  <c r="S78" i="87" s="1"/>
  <c r="Q83" i="87"/>
  <c r="P83" i="87" s="1"/>
  <c r="Q86" i="87"/>
  <c r="P86" i="87" s="1"/>
  <c r="S86" i="87" s="1"/>
  <c r="Q143" i="87"/>
  <c r="P143" i="87" s="1"/>
  <c r="U143" i="87"/>
  <c r="T143" i="87" s="1"/>
  <c r="S143" i="87" s="1"/>
  <c r="Q155" i="87"/>
  <c r="P155" i="87" s="1"/>
  <c r="S155" i="87" s="1"/>
  <c r="U157" i="87"/>
  <c r="T157" i="87" s="1"/>
  <c r="Q157" i="87"/>
  <c r="P157" i="87" s="1"/>
  <c r="S157" i="87" s="1"/>
  <c r="U160" i="87"/>
  <c r="T160" i="87" s="1"/>
  <c r="Q160" i="87"/>
  <c r="P160" i="87" s="1"/>
  <c r="U164" i="87"/>
  <c r="T164" i="87" s="1"/>
  <c r="Q164" i="87"/>
  <c r="P164" i="87" s="1"/>
  <c r="S164" i="87" s="1"/>
  <c r="S174" i="87"/>
  <c r="U174" i="87"/>
  <c r="T174" i="87" s="1"/>
  <c r="Q174" i="87"/>
  <c r="P174" i="87" s="1"/>
  <c r="Q15" i="87"/>
  <c r="P15" i="87" s="1"/>
  <c r="S15" i="87" s="1"/>
  <c r="S16" i="87"/>
  <c r="U21" i="87"/>
  <c r="T21" i="87" s="1"/>
  <c r="Q21" i="87"/>
  <c r="P21" i="87" s="1"/>
  <c r="S21" i="87" s="1"/>
  <c r="U27" i="87"/>
  <c r="T27" i="87" s="1"/>
  <c r="S27" i="87"/>
  <c r="Q27" i="87"/>
  <c r="P27" i="87" s="1"/>
  <c r="U29" i="87"/>
  <c r="T29" i="87" s="1"/>
  <c r="S29" i="87"/>
  <c r="Q29" i="87"/>
  <c r="P29" i="87" s="1"/>
  <c r="Q38" i="87"/>
  <c r="P38" i="87" s="1"/>
  <c r="S38" i="87" s="1"/>
  <c r="Q44" i="87"/>
  <c r="P44" i="87" s="1"/>
  <c r="S44" i="87" s="1"/>
  <c r="Q64" i="87"/>
  <c r="P64" i="87" s="1"/>
  <c r="S64" i="87" s="1"/>
  <c r="U88" i="87"/>
  <c r="T88" i="87" s="1"/>
  <c r="S88" i="87"/>
  <c r="Q88" i="87"/>
  <c r="P88" i="87" s="1"/>
  <c r="U89" i="87"/>
  <c r="T89" i="87" s="1"/>
  <c r="Q96" i="87"/>
  <c r="P96" i="87" s="1"/>
  <c r="U96" i="87"/>
  <c r="T96" i="87" s="1"/>
  <c r="S96" i="87"/>
  <c r="U158" i="87"/>
  <c r="T158" i="87" s="1"/>
  <c r="S158" i="87"/>
  <c r="Q158" i="87"/>
  <c r="P158" i="87" s="1"/>
  <c r="S160" i="87"/>
  <c r="U177" i="87"/>
  <c r="T177" i="87" s="1"/>
  <c r="S177" i="87" s="1"/>
  <c r="Q177" i="87"/>
  <c r="P177" i="87" s="1"/>
  <c r="U245" i="87"/>
  <c r="T245" i="87" s="1"/>
  <c r="S245" i="87"/>
  <c r="Q245" i="87"/>
  <c r="P245" i="87" s="1"/>
  <c r="U298" i="87"/>
  <c r="T298" i="87" s="1"/>
  <c r="S298" i="87" s="1"/>
  <c r="Q298" i="87"/>
  <c r="Q34" i="87"/>
  <c r="P34" i="87" s="1"/>
  <c r="S34" i="87" s="1"/>
  <c r="Q102" i="87"/>
  <c r="P102" i="87" s="1"/>
  <c r="S102" i="87"/>
  <c r="U129" i="87"/>
  <c r="T129" i="87" s="1"/>
  <c r="Q129" i="87"/>
  <c r="P129" i="87" s="1"/>
  <c r="Q152" i="87"/>
  <c r="P152" i="87" s="1"/>
  <c r="S152" i="87" s="1"/>
  <c r="Q185" i="87"/>
  <c r="P185" i="87" s="1"/>
  <c r="S185" i="87"/>
  <c r="U185" i="87"/>
  <c r="T185" i="87" s="1"/>
  <c r="U197" i="87"/>
  <c r="T197" i="87" s="1"/>
  <c r="Q197" i="87"/>
  <c r="P197" i="87" s="1"/>
  <c r="S197" i="87" s="1"/>
  <c r="Q211" i="87"/>
  <c r="S211" i="87"/>
  <c r="U218" i="87"/>
  <c r="T218" i="87" s="1"/>
  <c r="S218" i="87"/>
  <c r="U230" i="87"/>
  <c r="T230" i="87" s="1"/>
  <c r="Q230" i="87"/>
  <c r="P230" i="87" s="1"/>
  <c r="S230" i="87" s="1"/>
  <c r="Q255" i="87"/>
  <c r="P255" i="87" s="1"/>
  <c r="U255" i="87"/>
  <c r="T255" i="87" s="1"/>
  <c r="S255" i="87"/>
  <c r="U324" i="87"/>
  <c r="T324" i="87" s="1"/>
  <c r="S324" i="87"/>
  <c r="Q324" i="87"/>
  <c r="P324" i="87" s="1"/>
  <c r="S93" i="87"/>
  <c r="S105" i="87"/>
  <c r="Q110" i="87"/>
  <c r="P110" i="87" s="1"/>
  <c r="S110" i="87" s="1"/>
  <c r="Q127" i="87"/>
  <c r="P127" i="87" s="1"/>
  <c r="U127" i="87"/>
  <c r="T127" i="87" s="1"/>
  <c r="S132" i="87"/>
  <c r="U132" i="87"/>
  <c r="T132" i="87" s="1"/>
  <c r="Q132" i="87"/>
  <c r="P132" i="87" s="1"/>
  <c r="U141" i="87"/>
  <c r="T141" i="87" s="1"/>
  <c r="S141" i="87" s="1"/>
  <c r="Q149" i="87"/>
  <c r="P149" i="87" s="1"/>
  <c r="S149" i="87"/>
  <c r="Q173" i="87"/>
  <c r="P173" i="87" s="1"/>
  <c r="S173" i="87"/>
  <c r="U187" i="87"/>
  <c r="T187" i="87" s="1"/>
  <c r="S187" i="87" s="1"/>
  <c r="Q198" i="87"/>
  <c r="P198" i="87" s="1"/>
  <c r="S198" i="87" s="1"/>
  <c r="U198" i="87"/>
  <c r="T198" i="87" s="1"/>
  <c r="Q209" i="87"/>
  <c r="P209" i="87" s="1"/>
  <c r="S209" i="87"/>
  <c r="U249" i="87"/>
  <c r="T249" i="87" s="1"/>
  <c r="S249" i="87"/>
  <c r="Q249" i="87"/>
  <c r="P249" i="87" s="1"/>
  <c r="U56" i="87"/>
  <c r="T56" i="87" s="1"/>
  <c r="Q56" i="87"/>
  <c r="P56" i="87" s="1"/>
  <c r="S56" i="87" s="1"/>
  <c r="U63" i="87"/>
  <c r="T63" i="87" s="1"/>
  <c r="S63" i="87" s="1"/>
  <c r="U109" i="87"/>
  <c r="T109" i="87" s="1"/>
  <c r="S109" i="87" s="1"/>
  <c r="Q167" i="87"/>
  <c r="P167" i="87" s="1"/>
  <c r="S167" i="87" s="1"/>
  <c r="U172" i="87"/>
  <c r="T172" i="87" s="1"/>
  <c r="Q172" i="87"/>
  <c r="P172" i="87" s="1"/>
  <c r="Q193" i="87"/>
  <c r="P193" i="87" s="1"/>
  <c r="S193" i="87"/>
  <c r="U207" i="87"/>
  <c r="T207" i="87" s="1"/>
  <c r="S207" i="87" s="1"/>
  <c r="Q219" i="87"/>
  <c r="P219" i="87" s="1"/>
  <c r="S219" i="87" s="1"/>
  <c r="Q264" i="87"/>
  <c r="P264" i="87" s="1"/>
  <c r="S264" i="87" s="1"/>
  <c r="U264" i="87"/>
  <c r="T264" i="87" s="1"/>
  <c r="Q294" i="87"/>
  <c r="P294" i="87" s="1"/>
  <c r="S294" i="87" s="1"/>
  <c r="U294" i="87"/>
  <c r="T294" i="87" s="1"/>
  <c r="U305" i="87"/>
  <c r="T305" i="87" s="1"/>
  <c r="Q305" i="87"/>
  <c r="P305" i="87" s="1"/>
  <c r="S305" i="87"/>
  <c r="Q309" i="87"/>
  <c r="U309" i="87"/>
  <c r="T309" i="87" s="1"/>
  <c r="S309" i="87" s="1"/>
  <c r="Q103" i="87"/>
  <c r="P103" i="87" s="1"/>
  <c r="S103" i="87" s="1"/>
  <c r="U106" i="87"/>
  <c r="T106" i="87" s="1"/>
  <c r="S106" i="87" s="1"/>
  <c r="U117" i="87"/>
  <c r="T117" i="87" s="1"/>
  <c r="Q117" i="87"/>
  <c r="P117" i="87" s="1"/>
  <c r="S117" i="87" s="1"/>
  <c r="S127" i="87"/>
  <c r="U148" i="87"/>
  <c r="T148" i="87" s="1"/>
  <c r="Q148" i="87"/>
  <c r="P148" i="87" s="1"/>
  <c r="S148" i="87" s="1"/>
  <c r="Q150" i="87"/>
  <c r="P150" i="87" s="1"/>
  <c r="S150" i="87"/>
  <c r="U166" i="87"/>
  <c r="T166" i="87" s="1"/>
  <c r="Q166" i="87"/>
  <c r="P166" i="87" s="1"/>
  <c r="S166" i="87" s="1"/>
  <c r="Q184" i="87"/>
  <c r="U184" i="87"/>
  <c r="T184" i="87" s="1"/>
  <c r="S184" i="87" s="1"/>
  <c r="Q207" i="87"/>
  <c r="P207" i="87" s="1"/>
  <c r="Q224" i="87"/>
  <c r="P224" i="87" s="1"/>
  <c r="S224" i="87" s="1"/>
  <c r="U224" i="87"/>
  <c r="T224" i="87" s="1"/>
  <c r="U226" i="87"/>
  <c r="T226" i="87" s="1"/>
  <c r="S226" i="87"/>
  <c r="Q226" i="87"/>
  <c r="P226" i="87" s="1"/>
  <c r="Q236" i="87"/>
  <c r="P236" i="87" s="1"/>
  <c r="U236" i="87"/>
  <c r="T236" i="87" s="1"/>
  <c r="S236" i="87"/>
  <c r="S287" i="87"/>
  <c r="U287" i="87"/>
  <c r="T287" i="87" s="1"/>
  <c r="Q287" i="87"/>
  <c r="P287" i="87" s="1"/>
  <c r="U234" i="87"/>
  <c r="T234" i="87" s="1"/>
  <c r="Q234" i="87"/>
  <c r="P234" i="87" s="1"/>
  <c r="S234" i="87" s="1"/>
  <c r="U269" i="87"/>
  <c r="T269" i="87" s="1"/>
  <c r="Q269" i="87"/>
  <c r="P269" i="87" s="1"/>
  <c r="S269" i="87" s="1"/>
  <c r="U326" i="87"/>
  <c r="T326" i="87" s="1"/>
  <c r="Q326" i="87"/>
  <c r="P326" i="87" s="1"/>
  <c r="S326" i="87" s="1"/>
  <c r="Q35" i="87"/>
  <c r="P35" i="87" s="1"/>
  <c r="S35" i="87" s="1"/>
  <c r="Q85" i="87"/>
  <c r="P85" i="87" s="1"/>
  <c r="S85" i="87"/>
  <c r="U125" i="87"/>
  <c r="T125" i="87" s="1"/>
  <c r="Q125" i="87"/>
  <c r="P125" i="87" s="1"/>
  <c r="S125" i="87" s="1"/>
  <c r="U137" i="87"/>
  <c r="T137" i="87" s="1"/>
  <c r="Q137" i="87"/>
  <c r="P137" i="87" s="1"/>
  <c r="S137" i="87" s="1"/>
  <c r="Q147" i="87"/>
  <c r="P147" i="87" s="1"/>
  <c r="U147" i="87"/>
  <c r="T147" i="87" s="1"/>
  <c r="Q183" i="87"/>
  <c r="P183" i="87" s="1"/>
  <c r="S183" i="87" s="1"/>
  <c r="Q190" i="87"/>
  <c r="P190" i="87" s="1"/>
  <c r="S190" i="87" s="1"/>
  <c r="U190" i="87"/>
  <c r="T190" i="87" s="1"/>
  <c r="S201" i="87"/>
  <c r="U201" i="87"/>
  <c r="T201" i="87" s="1"/>
  <c r="Q201" i="87"/>
  <c r="P201" i="87" s="1"/>
  <c r="Q208" i="87"/>
  <c r="P208" i="87" s="1"/>
  <c r="S208" i="87" s="1"/>
  <c r="U208" i="87"/>
  <c r="T208" i="87" s="1"/>
  <c r="U239" i="87"/>
  <c r="T239" i="87" s="1"/>
  <c r="S239" i="87"/>
  <c r="U265" i="87"/>
  <c r="T265" i="87" s="1"/>
  <c r="S265" i="87" s="1"/>
  <c r="Q265" i="87"/>
  <c r="P265" i="87" s="1"/>
  <c r="Q280" i="87"/>
  <c r="P280" i="87" s="1"/>
  <c r="U280" i="87"/>
  <c r="T280" i="87" s="1"/>
  <c r="S280" i="87" s="1"/>
  <c r="Q311" i="87"/>
  <c r="P311" i="87" s="1"/>
  <c r="U311" i="87"/>
  <c r="T311" i="87" s="1"/>
  <c r="S67" i="87"/>
  <c r="S84" i="87"/>
  <c r="U100" i="87"/>
  <c r="T100" i="87" s="1"/>
  <c r="S100" i="87" s="1"/>
  <c r="U103" i="87"/>
  <c r="T103" i="87" s="1"/>
  <c r="S120" i="87"/>
  <c r="S124" i="87"/>
  <c r="Q128" i="87"/>
  <c r="P128" i="87" s="1"/>
  <c r="S128" i="87" s="1"/>
  <c r="S136" i="87"/>
  <c r="Q146" i="87"/>
  <c r="P146" i="87" s="1"/>
  <c r="S146" i="87" s="1"/>
  <c r="U167" i="87"/>
  <c r="T167" i="87" s="1"/>
  <c r="Q171" i="87"/>
  <c r="P171" i="87" s="1"/>
  <c r="S171" i="87" s="1"/>
  <c r="Q192" i="87"/>
  <c r="P192" i="87" s="1"/>
  <c r="U192" i="87"/>
  <c r="T192" i="87" s="1"/>
  <c r="U193" i="87"/>
  <c r="T193" i="87" s="1"/>
  <c r="U211" i="87"/>
  <c r="T211" i="87" s="1"/>
  <c r="Q218" i="87"/>
  <c r="P218" i="87" s="1"/>
  <c r="U219" i="87"/>
  <c r="T219" i="87" s="1"/>
  <c r="S227" i="87"/>
  <c r="U227" i="87"/>
  <c r="T227" i="87" s="1"/>
  <c r="Q227" i="87"/>
  <c r="P227" i="87" s="1"/>
  <c r="S233" i="87"/>
  <c r="Q233" i="87"/>
  <c r="P233" i="87" s="1"/>
  <c r="Q239" i="87"/>
  <c r="P239" i="87" s="1"/>
  <c r="Q241" i="87"/>
  <c r="P241" i="87" s="1"/>
  <c r="U241" i="87"/>
  <c r="T241" i="87" s="1"/>
  <c r="S241" i="87"/>
  <c r="Q258" i="87"/>
  <c r="P258" i="87" s="1"/>
  <c r="S258" i="87" s="1"/>
  <c r="U258" i="87"/>
  <c r="T258" i="87" s="1"/>
  <c r="S108" i="87"/>
  <c r="U121" i="87"/>
  <c r="T121" i="87" s="1"/>
  <c r="Q121" i="87"/>
  <c r="P121" i="87" s="1"/>
  <c r="S121" i="87" s="1"/>
  <c r="S130" i="87"/>
  <c r="Q131" i="87"/>
  <c r="P131" i="87" s="1"/>
  <c r="S131" i="87" s="1"/>
  <c r="U131" i="87"/>
  <c r="T131" i="87" s="1"/>
  <c r="U138" i="87"/>
  <c r="T138" i="87" s="1"/>
  <c r="Q138" i="87"/>
  <c r="P138" i="87" s="1"/>
  <c r="S138" i="87" s="1"/>
  <c r="U145" i="87"/>
  <c r="T145" i="87" s="1"/>
  <c r="Q145" i="87"/>
  <c r="P145" i="87" s="1"/>
  <c r="S145" i="87" s="1"/>
  <c r="Q162" i="87"/>
  <c r="P162" i="87" s="1"/>
  <c r="S162" i="87" s="1"/>
  <c r="U162" i="87"/>
  <c r="T162" i="87" s="1"/>
  <c r="S165" i="87"/>
  <c r="Q165" i="87"/>
  <c r="P165" i="87" s="1"/>
  <c r="U176" i="87"/>
  <c r="T176" i="87" s="1"/>
  <c r="Q176" i="87"/>
  <c r="P176" i="87" s="1"/>
  <c r="U195" i="87"/>
  <c r="T195" i="87" s="1"/>
  <c r="S195" i="87" s="1"/>
  <c r="Q223" i="87"/>
  <c r="P223" i="87" s="1"/>
  <c r="S223" i="87" s="1"/>
  <c r="U246" i="87"/>
  <c r="T246" i="87" s="1"/>
  <c r="Q254" i="87"/>
  <c r="P254" i="87" s="1"/>
  <c r="S254" i="87" s="1"/>
  <c r="U254" i="87"/>
  <c r="T254" i="87" s="1"/>
  <c r="U268" i="87"/>
  <c r="T268" i="87" s="1"/>
  <c r="Q268" i="87"/>
  <c r="P268" i="87" s="1"/>
  <c r="S268" i="87" s="1"/>
  <c r="U273" i="87"/>
  <c r="T273" i="87" s="1"/>
  <c r="S273" i="87" s="1"/>
  <c r="Q273" i="87"/>
  <c r="P273" i="87" s="1"/>
  <c r="S278" i="87"/>
  <c r="Q278" i="87"/>
  <c r="P278" i="87" s="1"/>
  <c r="U278" i="87"/>
  <c r="T278" i="87" s="1"/>
  <c r="Q284" i="87"/>
  <c r="P284" i="87" s="1"/>
  <c r="U284" i="87"/>
  <c r="T284" i="87" s="1"/>
  <c r="S284" i="87"/>
  <c r="Q316" i="87"/>
  <c r="P316" i="87" s="1"/>
  <c r="S316" i="87"/>
  <c r="Q322" i="87"/>
  <c r="P322" i="87" s="1"/>
  <c r="S322" i="87" s="1"/>
  <c r="U322" i="87"/>
  <c r="T322" i="87" s="1"/>
  <c r="S118" i="87"/>
  <c r="S180" i="87"/>
  <c r="Q182" i="87"/>
  <c r="Q194" i="87"/>
  <c r="P194" i="87" s="1"/>
  <c r="S194" i="87"/>
  <c r="Q195" i="87"/>
  <c r="Q228" i="87"/>
  <c r="P228" i="87" s="1"/>
  <c r="U228" i="87"/>
  <c r="T228" i="87" s="1"/>
  <c r="S228" i="87" s="1"/>
  <c r="Q246" i="87"/>
  <c r="P246" i="87" s="1"/>
  <c r="S246" i="87" s="1"/>
  <c r="U251" i="87"/>
  <c r="T251" i="87" s="1"/>
  <c r="Q251" i="87"/>
  <c r="P251" i="87" s="1"/>
  <c r="S251" i="87" s="1"/>
  <c r="S270" i="87"/>
  <c r="Q274" i="87"/>
  <c r="P274" i="87" s="1"/>
  <c r="S274" i="87" s="1"/>
  <c r="U274" i="87"/>
  <c r="T274" i="87" s="1"/>
  <c r="S292" i="87"/>
  <c r="Q292" i="87"/>
  <c r="P292" i="87" s="1"/>
  <c r="Q307" i="87"/>
  <c r="P307" i="87" s="1"/>
  <c r="S307" i="87" s="1"/>
  <c r="U307" i="87"/>
  <c r="T307" i="87" s="1"/>
  <c r="U81" i="87"/>
  <c r="T81" i="87" s="1"/>
  <c r="S81" i="87" s="1"/>
  <c r="Q107" i="87"/>
  <c r="P107" i="87" s="1"/>
  <c r="S107" i="87" s="1"/>
  <c r="S135" i="87"/>
  <c r="U165" i="87"/>
  <c r="T165" i="87" s="1"/>
  <c r="S176" i="87"/>
  <c r="Q196" i="87"/>
  <c r="P196" i="87" s="1"/>
  <c r="S196" i="87" s="1"/>
  <c r="Q212" i="87"/>
  <c r="P212" i="87" s="1"/>
  <c r="S212" i="87"/>
  <c r="S225" i="87"/>
  <c r="U256" i="87"/>
  <c r="T256" i="87" s="1"/>
  <c r="S256" i="87"/>
  <c r="Q272" i="87"/>
  <c r="P272" i="87" s="1"/>
  <c r="S272" i="87" s="1"/>
  <c r="U272" i="87"/>
  <c r="T272" i="87" s="1"/>
  <c r="U283" i="87"/>
  <c r="T283" i="87" s="1"/>
  <c r="S283" i="87" s="1"/>
  <c r="Q288" i="87"/>
  <c r="P288" i="87" s="1"/>
  <c r="S288" i="87" s="1"/>
  <c r="S203" i="87"/>
  <c r="Q217" i="87"/>
  <c r="P217" i="87" s="1"/>
  <c r="S217" i="87" s="1"/>
  <c r="U222" i="87"/>
  <c r="T222" i="87" s="1"/>
  <c r="Q222" i="87"/>
  <c r="P222" i="87" s="1"/>
  <c r="S231" i="87"/>
  <c r="U235" i="87"/>
  <c r="T235" i="87" s="1"/>
  <c r="S235" i="87" s="1"/>
  <c r="U242" i="87"/>
  <c r="T242" i="87" s="1"/>
  <c r="S242" i="87" s="1"/>
  <c r="AC250" i="87"/>
  <c r="Q250" i="87"/>
  <c r="P250" i="87" s="1"/>
  <c r="S250" i="87" s="1"/>
  <c r="Q262" i="87"/>
  <c r="P262" i="87" s="1"/>
  <c r="S262" i="87" s="1"/>
  <c r="S302" i="87"/>
  <c r="U302" i="87"/>
  <c r="T302" i="87" s="1"/>
  <c r="U312" i="87"/>
  <c r="T312" i="87" s="1"/>
  <c r="Q312" i="87"/>
  <c r="P312" i="87" s="1"/>
  <c r="S312" i="87" s="1"/>
  <c r="U203" i="87"/>
  <c r="T203" i="87" s="1"/>
  <c r="U205" i="87"/>
  <c r="T205" i="87" s="1"/>
  <c r="S205" i="87"/>
  <c r="U217" i="87"/>
  <c r="T217" i="87" s="1"/>
  <c r="S222" i="87"/>
  <c r="Q263" i="87"/>
  <c r="P263" i="87" s="1"/>
  <c r="U263" i="87"/>
  <c r="T263" i="87" s="1"/>
  <c r="S263" i="87"/>
  <c r="Q267" i="87"/>
  <c r="P267" i="87" s="1"/>
  <c r="U267" i="87"/>
  <c r="T267" i="87" s="1"/>
  <c r="U286" i="87"/>
  <c r="T286" i="87" s="1"/>
  <c r="S286" i="87"/>
  <c r="S303" i="87"/>
  <c r="Q303" i="87"/>
  <c r="P303" i="87" s="1"/>
  <c r="U303" i="87"/>
  <c r="T303" i="87" s="1"/>
  <c r="S204" i="87"/>
  <c r="Q260" i="87"/>
  <c r="P260" i="87" s="1"/>
  <c r="U260" i="87"/>
  <c r="T260" i="87" s="1"/>
  <c r="Q266" i="87"/>
  <c r="P266" i="87" s="1"/>
  <c r="S266" i="87" s="1"/>
  <c r="U285" i="87"/>
  <c r="T285" i="87" s="1"/>
  <c r="Q285" i="87"/>
  <c r="P285" i="87" s="1"/>
  <c r="Q300" i="87"/>
  <c r="P300" i="87" s="1"/>
  <c r="U300" i="87"/>
  <c r="T300" i="87" s="1"/>
  <c r="Q304" i="87"/>
  <c r="P304" i="87" s="1"/>
  <c r="U304" i="87"/>
  <c r="T304" i="87" s="1"/>
  <c r="S304" i="87"/>
  <c r="Q310" i="87"/>
  <c r="P310" i="87" s="1"/>
  <c r="S310" i="87" s="1"/>
  <c r="U317" i="87"/>
  <c r="T317" i="87" s="1"/>
  <c r="Q317" i="87"/>
  <c r="P317" i="87" s="1"/>
  <c r="S317" i="87" s="1"/>
  <c r="U319" i="87"/>
  <c r="T319" i="87" s="1"/>
  <c r="S319" i="87" s="1"/>
  <c r="S240" i="87"/>
  <c r="U244" i="87"/>
  <c r="T244" i="87" s="1"/>
  <c r="Q244" i="87"/>
  <c r="P244" i="87" s="1"/>
  <c r="S244" i="87" s="1"/>
  <c r="Q275" i="87"/>
  <c r="P275" i="87" s="1"/>
  <c r="S275" i="87" s="1"/>
  <c r="U275" i="87"/>
  <c r="T275" i="87" s="1"/>
  <c r="S277" i="87"/>
  <c r="Q277" i="87"/>
  <c r="U282" i="87"/>
  <c r="T282" i="87" s="1"/>
  <c r="S282" i="87"/>
  <c r="S306" i="87"/>
  <c r="U306" i="87"/>
  <c r="T306" i="87" s="1"/>
  <c r="Q306" i="87"/>
  <c r="P306" i="87" s="1"/>
  <c r="S313" i="87"/>
  <c r="U313" i="87"/>
  <c r="T313" i="87" s="1"/>
  <c r="U271" i="87"/>
  <c r="T271" i="87" s="1"/>
  <c r="S308" i="87"/>
  <c r="Q308" i="87"/>
  <c r="P308" i="87" s="1"/>
  <c r="S318" i="87"/>
  <c r="Q321" i="87"/>
  <c r="P321" i="87" s="1"/>
  <c r="S321" i="87" s="1"/>
  <c r="U321" i="87"/>
  <c r="T321" i="87" s="1"/>
  <c r="S248" i="87"/>
  <c r="Q271" i="87"/>
  <c r="P271" i="87" s="1"/>
  <c r="S271" i="87" s="1"/>
  <c r="S276" i="87"/>
  <c r="Q276" i="87"/>
  <c r="P276" i="87" s="1"/>
  <c r="Q281" i="87"/>
  <c r="P281" i="87" s="1"/>
  <c r="S281" i="87" s="1"/>
  <c r="Q291" i="87"/>
  <c r="P291" i="87" s="1"/>
  <c r="S291" i="87" s="1"/>
  <c r="Q293" i="87"/>
  <c r="P293" i="87" s="1"/>
  <c r="S293" i="87" s="1"/>
  <c r="U293" i="87"/>
  <c r="T293" i="87" s="1"/>
  <c r="U301" i="87"/>
  <c r="T301" i="87" s="1"/>
  <c r="Q301" i="87"/>
  <c r="P301" i="87" s="1"/>
  <c r="S301" i="87" s="1"/>
  <c r="S315" i="87"/>
  <c r="Q318" i="87"/>
  <c r="S297" i="87"/>
  <c r="Q261" i="87"/>
  <c r="P261" i="87" s="1"/>
  <c r="U261" i="87"/>
  <c r="T261" i="87" s="1"/>
  <c r="Q320" i="87"/>
  <c r="P320" i="87" s="1"/>
  <c r="U320" i="87"/>
  <c r="T320" i="87" s="1"/>
  <c r="S323" i="87"/>
  <c r="Q323" i="87"/>
  <c r="P323" i="87" s="1"/>
  <c r="Q238" i="87"/>
  <c r="S279" i="87"/>
  <c r="Q279" i="87"/>
  <c r="P279" i="87" s="1"/>
  <c r="M379" i="80"/>
  <c r="M50" i="62"/>
  <c r="M360" i="46"/>
  <c r="P200" i="88" l="1"/>
  <c r="Q200" i="88" s="1"/>
  <c r="P146" i="88"/>
  <c r="P49" i="88"/>
  <c r="Q196" i="88"/>
  <c r="P196" i="88"/>
  <c r="P45" i="88"/>
  <c r="P58" i="88"/>
  <c r="P13" i="88"/>
  <c r="Q13" i="88"/>
  <c r="P230" i="88"/>
  <c r="P331" i="88"/>
  <c r="Q331" i="88" s="1"/>
  <c r="P281" i="88"/>
  <c r="P132" i="88"/>
  <c r="Q233" i="88"/>
  <c r="P233" i="88"/>
  <c r="T225" i="88"/>
  <c r="P75" i="88"/>
  <c r="Q75" i="88"/>
  <c r="P311" i="88"/>
  <c r="Q311" i="88" s="1"/>
  <c r="P216" i="88"/>
  <c r="Q216" i="88"/>
  <c r="Q174" i="88"/>
  <c r="P174" i="88"/>
  <c r="P90" i="88"/>
  <c r="T168" i="88"/>
  <c r="Q118" i="88"/>
  <c r="T118" i="88" s="1"/>
  <c r="P184" i="88"/>
  <c r="P138" i="88"/>
  <c r="Q138" i="88" s="1"/>
  <c r="P78" i="88"/>
  <c r="Q78" i="88"/>
  <c r="U9" i="88"/>
  <c r="P265" i="88"/>
  <c r="P271" i="88"/>
  <c r="P334" i="88"/>
  <c r="Q334" i="88"/>
  <c r="P341" i="88"/>
  <c r="P338" i="88"/>
  <c r="Q299" i="88"/>
  <c r="P299" i="88"/>
  <c r="P251" i="88"/>
  <c r="Q251" i="88"/>
  <c r="P227" i="88"/>
  <c r="Q227" i="88"/>
  <c r="P235" i="88"/>
  <c r="Q235" i="88"/>
  <c r="Q169" i="88"/>
  <c r="P169" i="88"/>
  <c r="P232" i="88"/>
  <c r="Q232" i="88" s="1"/>
  <c r="P231" i="88"/>
  <c r="Q231" i="88"/>
  <c r="T155" i="88"/>
  <c r="T62" i="88"/>
  <c r="Q291" i="88"/>
  <c r="P291" i="88"/>
  <c r="P119" i="88"/>
  <c r="Q119" i="88" s="1"/>
  <c r="P94" i="88"/>
  <c r="Q94" i="88" s="1"/>
  <c r="P122" i="88"/>
  <c r="Q122" i="88"/>
  <c r="P189" i="88"/>
  <c r="P70" i="88"/>
  <c r="Q70" i="88"/>
  <c r="P294" i="88"/>
  <c r="P99" i="88"/>
  <c r="Q211" i="88"/>
  <c r="P211" i="88"/>
  <c r="P318" i="88"/>
  <c r="Q318" i="88"/>
  <c r="T73" i="88"/>
  <c r="Q20" i="88"/>
  <c r="P20" i="88"/>
  <c r="Q168" i="88"/>
  <c r="T87" i="88"/>
  <c r="Q223" i="88"/>
  <c r="P223" i="88"/>
  <c r="P127" i="88"/>
  <c r="Q51" i="88"/>
  <c r="P51" i="88"/>
  <c r="P11" i="88"/>
  <c r="Q11" i="88"/>
  <c r="Q27" i="88"/>
  <c r="P27" i="88"/>
  <c r="P63" i="88"/>
  <c r="Q63" i="88"/>
  <c r="P335" i="88"/>
  <c r="P324" i="88"/>
  <c r="Q324" i="88"/>
  <c r="Q290" i="88"/>
  <c r="P290" i="88"/>
  <c r="P237" i="88"/>
  <c r="Q237" i="88"/>
  <c r="T292" i="88"/>
  <c r="P125" i="88"/>
  <c r="P71" i="88"/>
  <c r="P285" i="88"/>
  <c r="Q285" i="88"/>
  <c r="P178" i="88"/>
  <c r="P65" i="88"/>
  <c r="Q65" i="88"/>
  <c r="Q289" i="88"/>
  <c r="P289" i="88"/>
  <c r="P171" i="88"/>
  <c r="Q171" i="88"/>
  <c r="P128" i="88"/>
  <c r="P40" i="88"/>
  <c r="Q102" i="88"/>
  <c r="P102" i="88"/>
  <c r="P307" i="88"/>
  <c r="Q307" i="88" s="1"/>
  <c r="P336" i="88"/>
  <c r="P236" i="88"/>
  <c r="Q238" i="88"/>
  <c r="P238" i="88"/>
  <c r="P306" i="88"/>
  <c r="Q306" i="88" s="1"/>
  <c r="P135" i="88"/>
  <c r="P323" i="88"/>
  <c r="T262" i="88"/>
  <c r="Q16" i="88"/>
  <c r="P16" i="88"/>
  <c r="P60" i="88"/>
  <c r="Q60" i="88"/>
  <c r="Q312" i="88"/>
  <c r="P312" i="88"/>
  <c r="P183" i="88"/>
  <c r="Q183" i="88"/>
  <c r="P325" i="88"/>
  <c r="Q325" i="88" s="1"/>
  <c r="P345" i="88"/>
  <c r="P317" i="88"/>
  <c r="Q317" i="88" s="1"/>
  <c r="P124" i="88"/>
  <c r="P257" i="88"/>
  <c r="Q257" i="88" s="1"/>
  <c r="P92" i="88"/>
  <c r="Q92" i="88"/>
  <c r="Q23" i="88"/>
  <c r="P23" i="88"/>
  <c r="P143" i="88"/>
  <c r="Q277" i="88"/>
  <c r="P277" i="88"/>
  <c r="P85" i="88"/>
  <c r="Q85" i="88"/>
  <c r="Q131" i="88"/>
  <c r="P131" i="88"/>
  <c r="P39" i="88"/>
  <c r="Q24" i="88"/>
  <c r="P24" i="88"/>
  <c r="P320" i="88"/>
  <c r="P330" i="88"/>
  <c r="P106" i="88"/>
  <c r="Q106" i="88"/>
  <c r="T204" i="88"/>
  <c r="T142" i="88"/>
  <c r="T313" i="88"/>
  <c r="P214" i="88"/>
  <c r="Q214" i="88" s="1"/>
  <c r="P244" i="88"/>
  <c r="Q244" i="88"/>
  <c r="T36" i="88"/>
  <c r="Q187" i="88"/>
  <c r="P187" i="88"/>
  <c r="P156" i="88"/>
  <c r="Q123" i="88"/>
  <c r="P123" i="88"/>
  <c r="P67" i="88"/>
  <c r="Q67" i="88"/>
  <c r="Q303" i="88"/>
  <c r="P303" i="88"/>
  <c r="P206" i="88"/>
  <c r="Q206" i="88"/>
  <c r="Q182" i="88"/>
  <c r="P182" i="88"/>
  <c r="P267" i="88"/>
  <c r="Q54" i="88"/>
  <c r="P54" i="88"/>
  <c r="P298" i="88"/>
  <c r="Q298" i="88"/>
  <c r="P97" i="88"/>
  <c r="T190" i="88"/>
  <c r="P17" i="88"/>
  <c r="P166" i="88"/>
  <c r="Q166" i="88" s="1"/>
  <c r="P69" i="88"/>
  <c r="P104" i="88"/>
  <c r="Q104" i="88"/>
  <c r="P101" i="88"/>
  <c r="P167" i="88"/>
  <c r="Q167" i="88" s="1"/>
  <c r="P340" i="88"/>
  <c r="Q340" i="88"/>
  <c r="P322" i="88"/>
  <c r="Q283" i="88"/>
  <c r="P283" i="88"/>
  <c r="P319" i="88"/>
  <c r="Q319" i="88"/>
  <c r="T208" i="88"/>
  <c r="T149" i="88"/>
  <c r="P111" i="88"/>
  <c r="Q18" i="88"/>
  <c r="P18" i="88"/>
  <c r="P273" i="88"/>
  <c r="Q273" i="88"/>
  <c r="P241" i="88"/>
  <c r="Q241" i="88" s="1"/>
  <c r="P218" i="88"/>
  <c r="P205" i="88"/>
  <c r="P88" i="88"/>
  <c r="Q88" i="88"/>
  <c r="Q292" i="88"/>
  <c r="Q126" i="88"/>
  <c r="P126" i="88"/>
  <c r="T170" i="88"/>
  <c r="Q284" i="88"/>
  <c r="P284" i="88"/>
  <c r="P203" i="88"/>
  <c r="P239" i="88"/>
  <c r="P133" i="88"/>
  <c r="Q26" i="88"/>
  <c r="P26" i="88"/>
  <c r="P272" i="88"/>
  <c r="P310" i="88"/>
  <c r="Q310" i="88"/>
  <c r="P305" i="88"/>
  <c r="Q176" i="88"/>
  <c r="P176" i="88"/>
  <c r="P219" i="88"/>
  <c r="P302" i="88"/>
  <c r="P154" i="88"/>
  <c r="Q217" i="88"/>
  <c r="P217" i="88"/>
  <c r="P86" i="88"/>
  <c r="Q86" i="88"/>
  <c r="Q151" i="88"/>
  <c r="P151" i="88"/>
  <c r="P268" i="88"/>
  <c r="Q234" i="88"/>
  <c r="P234" i="88"/>
  <c r="P261" i="88"/>
  <c r="P226" i="88"/>
  <c r="P66" i="88"/>
  <c r="Q34" i="88"/>
  <c r="P34" i="88"/>
  <c r="P158" i="88"/>
  <c r="Q158" i="88"/>
  <c r="P25" i="88"/>
  <c r="Q25" i="88" s="1"/>
  <c r="P10" i="88"/>
  <c r="Q339" i="88"/>
  <c r="P339" i="88"/>
  <c r="P269" i="88"/>
  <c r="Q269" i="88"/>
  <c r="Q288" i="88"/>
  <c r="P288" i="88"/>
  <c r="P300" i="88"/>
  <c r="Q229" i="88"/>
  <c r="T229" i="88" s="1"/>
  <c r="T52" i="88"/>
  <c r="P113" i="88"/>
  <c r="Q113" i="88"/>
  <c r="P297" i="88"/>
  <c r="Q297" i="88"/>
  <c r="P68" i="88"/>
  <c r="P130" i="88"/>
  <c r="Q130" i="88"/>
  <c r="P84" i="88"/>
  <c r="Q84" i="88"/>
  <c r="P194" i="88"/>
  <c r="Q120" i="88"/>
  <c r="P120" i="88"/>
  <c r="P145" i="88"/>
  <c r="Q145" i="88"/>
  <c r="P242" i="88"/>
  <c r="Q242" i="88" s="1"/>
  <c r="P198" i="88"/>
  <c r="Q112" i="88"/>
  <c r="P112" i="88"/>
  <c r="P59" i="88"/>
  <c r="Q59" i="88"/>
  <c r="P115" i="88"/>
  <c r="P47" i="88"/>
  <c r="Q153" i="88"/>
  <c r="P153" i="88"/>
  <c r="P61" i="88"/>
  <c r="P96" i="88"/>
  <c r="Q96" i="88"/>
  <c r="P32" i="88"/>
  <c r="Q32" i="88"/>
  <c r="Q79" i="88"/>
  <c r="P79" i="88"/>
  <c r="P14" i="88"/>
  <c r="Q14" i="88"/>
  <c r="P173" i="88"/>
  <c r="Q173" i="88" s="1"/>
  <c r="P314" i="88"/>
  <c r="Q314" i="88"/>
  <c r="T245" i="88"/>
  <c r="P201" i="88"/>
  <c r="P247" i="88"/>
  <c r="Q247" i="88"/>
  <c r="Q295" i="88"/>
  <c r="T295" i="88" s="1"/>
  <c r="P308" i="88"/>
  <c r="Q308" i="88"/>
  <c r="Q116" i="88"/>
  <c r="P116" i="88"/>
  <c r="P195" i="88"/>
  <c r="T296" i="88"/>
  <c r="Q309" i="88"/>
  <c r="P309" i="88"/>
  <c r="P328" i="88"/>
  <c r="T301" i="88"/>
  <c r="P280" i="88"/>
  <c r="Q280" i="88"/>
  <c r="P222" i="88"/>
  <c r="Q222" i="88"/>
  <c r="P342" i="88"/>
  <c r="Q215" i="88"/>
  <c r="P215" i="88"/>
  <c r="P180" i="88"/>
  <c r="P199" i="88"/>
  <c r="Q199" i="88"/>
  <c r="P202" i="88"/>
  <c r="Q202" i="88"/>
  <c r="Q193" i="88"/>
  <c r="P193" i="88"/>
  <c r="P129" i="88"/>
  <c r="Q129" i="88"/>
  <c r="P333" i="88"/>
  <c r="Q333" i="88" s="1"/>
  <c r="P266" i="88"/>
  <c r="P220" i="88"/>
  <c r="P82" i="88"/>
  <c r="Q82" i="88"/>
  <c r="P315" i="88"/>
  <c r="Q315" i="88" s="1"/>
  <c r="Q208" i="88"/>
  <c r="P114" i="88"/>
  <c r="Q114" i="88"/>
  <c r="P177" i="88"/>
  <c r="P89" i="88"/>
  <c r="Q89" i="88"/>
  <c r="T50" i="88"/>
  <c r="P188" i="88"/>
  <c r="T93" i="88"/>
  <c r="P80" i="88"/>
  <c r="P224" i="88"/>
  <c r="Q224" i="88"/>
  <c r="P100" i="88"/>
  <c r="P57" i="88"/>
  <c r="P212" i="88"/>
  <c r="Q212" i="88"/>
  <c r="P141" i="88"/>
  <c r="Q109" i="88"/>
  <c r="P109" i="88"/>
  <c r="P72" i="88"/>
  <c r="P108" i="88"/>
  <c r="P64" i="88"/>
  <c r="Q64" i="88"/>
  <c r="P136" i="88"/>
  <c r="Q136" i="88" s="1"/>
  <c r="S20" i="87"/>
  <c r="T9" i="87"/>
  <c r="S65" i="87"/>
  <c r="S12" i="87"/>
  <c r="S66" i="87"/>
  <c r="S69" i="87"/>
  <c r="S39" i="87"/>
  <c r="S320" i="87"/>
  <c r="S19" i="87"/>
  <c r="S261" i="87"/>
  <c r="S260" i="87"/>
  <c r="S267" i="87"/>
  <c r="S147" i="87"/>
  <c r="S172" i="87"/>
  <c r="S129" i="87"/>
  <c r="S9" i="87" s="1"/>
  <c r="S300" i="87"/>
  <c r="S192" i="87"/>
  <c r="S23" i="87"/>
  <c r="S285" i="87"/>
  <c r="P9" i="87"/>
  <c r="P81" i="85"/>
  <c r="T97" i="88" l="1"/>
  <c r="T222" i="88"/>
  <c r="T96" i="88"/>
  <c r="T113" i="88"/>
  <c r="T72" i="88"/>
  <c r="T57" i="88"/>
  <c r="T220" i="88"/>
  <c r="T300" i="88"/>
  <c r="P9" i="88"/>
  <c r="T101" i="88"/>
  <c r="T17" i="88"/>
  <c r="T267" i="88"/>
  <c r="T143" i="88"/>
  <c r="T124" i="88"/>
  <c r="T271" i="88"/>
  <c r="T184" i="88"/>
  <c r="T230" i="88"/>
  <c r="Q72" i="88"/>
  <c r="Q57" i="88"/>
  <c r="T114" i="88"/>
  <c r="Q328" i="88"/>
  <c r="T328" i="88" s="1"/>
  <c r="T47" i="88"/>
  <c r="Q300" i="88"/>
  <c r="Q10" i="88"/>
  <c r="Q66" i="88"/>
  <c r="T66" i="88" s="1"/>
  <c r="Q268" i="88"/>
  <c r="T268" i="88" s="1"/>
  <c r="Q154" i="88"/>
  <c r="T154" i="88" s="1"/>
  <c r="T305" i="88"/>
  <c r="Q267" i="88"/>
  <c r="T67" i="88"/>
  <c r="T106" i="88"/>
  <c r="Q39" i="88"/>
  <c r="T39" i="88" s="1"/>
  <c r="Q143" i="88"/>
  <c r="Q124" i="88"/>
  <c r="T183" i="88"/>
  <c r="T323" i="88"/>
  <c r="T236" i="88"/>
  <c r="T40" i="88"/>
  <c r="T125" i="88"/>
  <c r="T324" i="88"/>
  <c r="T11" i="88"/>
  <c r="T99" i="88"/>
  <c r="T265" i="88"/>
  <c r="Q184" i="88"/>
  <c r="T216" i="88"/>
  <c r="T132" i="88"/>
  <c r="T109" i="88"/>
  <c r="Q100" i="88"/>
  <c r="T100" i="88" s="1"/>
  <c r="Q188" i="88"/>
  <c r="T188" i="88" s="1"/>
  <c r="Q266" i="88"/>
  <c r="T266" i="88" s="1"/>
  <c r="T202" i="88"/>
  <c r="Q342" i="88"/>
  <c r="T342" i="88" s="1"/>
  <c r="T309" i="88"/>
  <c r="T308" i="88"/>
  <c r="T314" i="88"/>
  <c r="T32" i="88"/>
  <c r="Q47" i="88"/>
  <c r="Q198" i="88"/>
  <c r="T198" i="88" s="1"/>
  <c r="Q194" i="88"/>
  <c r="T194" i="88" s="1"/>
  <c r="T297" i="88"/>
  <c r="T288" i="88"/>
  <c r="Q226" i="88"/>
  <c r="T226" i="88" s="1"/>
  <c r="T151" i="88"/>
  <c r="Q305" i="88"/>
  <c r="Q133" i="88"/>
  <c r="T133" i="88" s="1"/>
  <c r="T126" i="88"/>
  <c r="Q218" i="88"/>
  <c r="T218" i="88" s="1"/>
  <c r="Q111" i="88"/>
  <c r="T111" i="88" s="1"/>
  <c r="Q322" i="88"/>
  <c r="T322" i="88" s="1"/>
  <c r="T104" i="88"/>
  <c r="Q97" i="88"/>
  <c r="T182" i="88"/>
  <c r="T123" i="88"/>
  <c r="T244" i="88"/>
  <c r="Q330" i="88"/>
  <c r="T330" i="88" s="1"/>
  <c r="T131" i="88"/>
  <c r="T23" i="88"/>
  <c r="T312" i="88"/>
  <c r="Q323" i="88"/>
  <c r="Q236" i="88"/>
  <c r="Q40" i="88"/>
  <c r="T65" i="88"/>
  <c r="Q125" i="88"/>
  <c r="Q335" i="88"/>
  <c r="T335" i="88" s="1"/>
  <c r="T51" i="88"/>
  <c r="T20" i="88"/>
  <c r="Q99" i="88"/>
  <c r="T122" i="88"/>
  <c r="T235" i="88"/>
  <c r="Q338" i="88"/>
  <c r="T338" i="88" s="1"/>
  <c r="Q265" i="88"/>
  <c r="Q132" i="88"/>
  <c r="T13" i="88"/>
  <c r="Q49" i="88"/>
  <c r="T49" i="88" s="1"/>
  <c r="T333" i="88"/>
  <c r="T25" i="88"/>
  <c r="T69" i="88"/>
  <c r="T317" i="88"/>
  <c r="T311" i="88"/>
  <c r="T199" i="88"/>
  <c r="Q115" i="88"/>
  <c r="T115" i="88" s="1"/>
  <c r="T84" i="88"/>
  <c r="Q302" i="88"/>
  <c r="T302" i="88" s="1"/>
  <c r="T310" i="88"/>
  <c r="Q239" i="88"/>
  <c r="T239" i="88" s="1"/>
  <c r="T340" i="88"/>
  <c r="Q69" i="88"/>
  <c r="Q135" i="88"/>
  <c r="T135" i="88" s="1"/>
  <c r="Q336" i="88"/>
  <c r="T336" i="88" s="1"/>
  <c r="Q128" i="88"/>
  <c r="T128" i="88" s="1"/>
  <c r="Q178" i="88"/>
  <c r="T178" i="88" s="1"/>
  <c r="T127" i="88"/>
  <c r="Q294" i="88"/>
  <c r="T294" i="88" s="1"/>
  <c r="T231" i="88"/>
  <c r="T227" i="88"/>
  <c r="Q341" i="88"/>
  <c r="T341" i="88" s="1"/>
  <c r="T90" i="88"/>
  <c r="Q281" i="88"/>
  <c r="T281" i="88" s="1"/>
  <c r="Q58" i="88"/>
  <c r="T58" i="88" s="1"/>
  <c r="Q146" i="88"/>
  <c r="T146" i="88" s="1"/>
  <c r="T64" i="88"/>
  <c r="Q141" i="88"/>
  <c r="T141" i="88" s="1"/>
  <c r="T224" i="88"/>
  <c r="T89" i="88"/>
  <c r="T195" i="88"/>
  <c r="T247" i="88"/>
  <c r="T269" i="88"/>
  <c r="T158" i="88"/>
  <c r="Q261" i="88"/>
  <c r="T261" i="88" s="1"/>
  <c r="T86" i="88"/>
  <c r="T219" i="88"/>
  <c r="T272" i="88"/>
  <c r="T108" i="88"/>
  <c r="T80" i="88"/>
  <c r="T82" i="88"/>
  <c r="T129" i="88"/>
  <c r="Q180" i="88"/>
  <c r="T180" i="88" s="1"/>
  <c r="T280" i="88"/>
  <c r="Q195" i="88"/>
  <c r="T201" i="88"/>
  <c r="T14" i="88"/>
  <c r="Q61" i="88"/>
  <c r="T61" i="88" s="1"/>
  <c r="T59" i="88"/>
  <c r="T145" i="88"/>
  <c r="T130" i="88"/>
  <c r="T339" i="88"/>
  <c r="T34" i="88"/>
  <c r="T234" i="88"/>
  <c r="T217" i="88"/>
  <c r="Q219" i="88"/>
  <c r="Q272" i="88"/>
  <c r="Q203" i="88"/>
  <c r="T203" i="88" s="1"/>
  <c r="T88" i="88"/>
  <c r="T273" i="88"/>
  <c r="T319" i="88"/>
  <c r="T54" i="88"/>
  <c r="T303" i="88"/>
  <c r="T187" i="88"/>
  <c r="T24" i="88"/>
  <c r="T277" i="88"/>
  <c r="T16" i="88"/>
  <c r="T171" i="88"/>
  <c r="T285" i="88"/>
  <c r="T290" i="88"/>
  <c r="T27" i="88"/>
  <c r="T223" i="88"/>
  <c r="T318" i="88"/>
  <c r="T70" i="88"/>
  <c r="T251" i="88"/>
  <c r="T334" i="88"/>
  <c r="T174" i="88"/>
  <c r="Q45" i="88"/>
  <c r="T45" i="88" s="1"/>
  <c r="T136" i="88"/>
  <c r="T315" i="88"/>
  <c r="T173" i="88"/>
  <c r="T242" i="88"/>
  <c r="T241" i="88"/>
  <c r="T214" i="88"/>
  <c r="T94" i="88"/>
  <c r="T167" i="88"/>
  <c r="T166" i="88"/>
  <c r="T298" i="88"/>
  <c r="T206" i="88"/>
  <c r="Q156" i="88"/>
  <c r="T156" i="88" s="1"/>
  <c r="Q320" i="88"/>
  <c r="T320" i="88" s="1"/>
  <c r="T85" i="88"/>
  <c r="T92" i="88"/>
  <c r="Q345" i="88"/>
  <c r="T345" i="88" s="1"/>
  <c r="T60" i="88"/>
  <c r="T306" i="88"/>
  <c r="T307" i="88"/>
  <c r="T237" i="88"/>
  <c r="T63" i="88"/>
  <c r="Q127" i="88"/>
  <c r="T119" i="88"/>
  <c r="T232" i="88"/>
  <c r="T78" i="88"/>
  <c r="Q90" i="88"/>
  <c r="T75" i="88"/>
  <c r="T331" i="88"/>
  <c r="T200" i="88"/>
  <c r="Q108" i="88"/>
  <c r="T212" i="88"/>
  <c r="Q80" i="88"/>
  <c r="Q177" i="88"/>
  <c r="T177" i="88" s="1"/>
  <c r="Q220" i="88"/>
  <c r="T193" i="88"/>
  <c r="T215" i="88"/>
  <c r="T116" i="88"/>
  <c r="Q201" i="88"/>
  <c r="T79" i="88"/>
  <c r="T153" i="88"/>
  <c r="T112" i="88"/>
  <c r="T120" i="88"/>
  <c r="Q68" i="88"/>
  <c r="T68" i="88" s="1"/>
  <c r="T176" i="88"/>
  <c r="T26" i="88"/>
  <c r="T284" i="88"/>
  <c r="Q205" i="88"/>
  <c r="T205" i="88" s="1"/>
  <c r="T18" i="88"/>
  <c r="T283" i="88"/>
  <c r="Q101" i="88"/>
  <c r="Q17" i="88"/>
  <c r="T257" i="88"/>
  <c r="T325" i="88"/>
  <c r="T238" i="88"/>
  <c r="T102" i="88"/>
  <c r="T289" i="88"/>
  <c r="Q71" i="88"/>
  <c r="T71" i="88" s="1"/>
  <c r="T211" i="88"/>
  <c r="Q189" i="88"/>
  <c r="T189" i="88" s="1"/>
  <c r="T291" i="88"/>
  <c r="T169" i="88"/>
  <c r="T299" i="88"/>
  <c r="Q271" i="88"/>
  <c r="T138" i="88"/>
  <c r="T233" i="88"/>
  <c r="Q230" i="88"/>
  <c r="T196" i="88"/>
  <c r="L314" i="81"/>
  <c r="Q9" i="88" l="1"/>
  <c r="T10" i="88"/>
  <c r="T9" i="88" s="1"/>
  <c r="P42" i="85"/>
  <c r="M21" i="58" l="1"/>
  <c r="M78" i="78" l="1"/>
  <c r="M350" i="78"/>
  <c r="I375" i="78"/>
  <c r="O9" i="86" l="1"/>
  <c r="N9" i="86" s="1"/>
  <c r="L9" i="86"/>
  <c r="K9" i="86"/>
  <c r="J9" i="86"/>
  <c r="O8" i="86"/>
  <c r="N8" i="86" s="1"/>
  <c r="N7" i="86" s="1"/>
  <c r="R21" i="58" s="1"/>
  <c r="L8" i="86"/>
  <c r="K8" i="86"/>
  <c r="J8" i="86"/>
  <c r="I171" i="81"/>
  <c r="F171" i="81"/>
  <c r="S21" i="58" l="1"/>
  <c r="M14" i="58" l="1"/>
  <c r="Z9" i="61" l="1"/>
  <c r="P13" i="85"/>
  <c r="P14" i="85"/>
  <c r="P15" i="85"/>
  <c r="P16" i="85"/>
  <c r="P17" i="85"/>
  <c r="S17" i="85" s="1"/>
  <c r="O17" i="85" s="1"/>
  <c r="N17" i="85" s="1"/>
  <c r="P18" i="85"/>
  <c r="P19" i="85"/>
  <c r="S19" i="85" s="1"/>
  <c r="O19" i="85" s="1"/>
  <c r="N19" i="85" s="1"/>
  <c r="P20" i="85"/>
  <c r="P21" i="85"/>
  <c r="S21" i="85" s="1"/>
  <c r="O21" i="85" s="1"/>
  <c r="N21" i="85" s="1"/>
  <c r="P22" i="85"/>
  <c r="P23" i="85"/>
  <c r="P24" i="85"/>
  <c r="P25" i="85"/>
  <c r="P26" i="85"/>
  <c r="S26" i="85" s="1"/>
  <c r="O26" i="85" s="1"/>
  <c r="N26" i="85" s="1"/>
  <c r="P27" i="85"/>
  <c r="P28" i="85"/>
  <c r="P29" i="85"/>
  <c r="P30" i="85"/>
  <c r="P31" i="85"/>
  <c r="P32" i="85"/>
  <c r="S32" i="85" s="1"/>
  <c r="O32" i="85" s="1"/>
  <c r="N32" i="85" s="1"/>
  <c r="P33" i="85"/>
  <c r="P34" i="85"/>
  <c r="P35" i="85"/>
  <c r="P36" i="85"/>
  <c r="P37" i="85"/>
  <c r="P38" i="85"/>
  <c r="P39" i="85"/>
  <c r="P40" i="85"/>
  <c r="P41" i="85"/>
  <c r="P12" i="85"/>
  <c r="M8" i="85"/>
  <c r="S40" i="85" l="1"/>
  <c r="O40" i="85" s="1"/>
  <c r="N40" i="85" s="1"/>
  <c r="S33" i="85"/>
  <c r="O33" i="85" s="1"/>
  <c r="N33" i="85" s="1"/>
  <c r="S30" i="85"/>
  <c r="O30" i="85" s="1"/>
  <c r="N30" i="85" s="1"/>
  <c r="S25" i="85"/>
  <c r="O25" i="85"/>
  <c r="N25" i="85" s="1"/>
  <c r="S16" i="85"/>
  <c r="O16" i="85"/>
  <c r="N16" i="85" s="1"/>
  <c r="S23" i="85"/>
  <c r="O23" i="85"/>
  <c r="N23" i="85" s="1"/>
  <c r="O14" i="85"/>
  <c r="N14" i="85" s="1"/>
  <c r="S14" i="85"/>
  <c r="S13" i="85"/>
  <c r="O13" i="85"/>
  <c r="N13" i="85" s="1"/>
  <c r="P8" i="85"/>
  <c r="S12" i="85"/>
  <c r="O12" i="85"/>
  <c r="S20" i="85"/>
  <c r="O20" i="85" s="1"/>
  <c r="N20" i="85" s="1"/>
  <c r="M15" i="58"/>
  <c r="N12" i="85" l="1"/>
  <c r="O7" i="85"/>
  <c r="O8" i="85"/>
  <c r="C18" i="58"/>
  <c r="N8" i="85" l="1"/>
  <c r="N7" i="85"/>
  <c r="R13" i="58" s="1"/>
  <c r="L18" i="58"/>
  <c r="L8" i="85" l="1"/>
  <c r="K9" i="85"/>
  <c r="K8" i="85"/>
  <c r="P7" i="85"/>
  <c r="F42" i="85" l="1"/>
  <c r="C19" i="58"/>
  <c r="C9" i="58"/>
  <c r="U233" i="31" l="1"/>
  <c r="U232" i="31"/>
  <c r="U231" i="31"/>
  <c r="U230" i="31"/>
  <c r="U229" i="31"/>
  <c r="U228" i="31"/>
  <c r="U227" i="31"/>
  <c r="U226" i="31"/>
  <c r="U225" i="31"/>
  <c r="U224" i="31"/>
  <c r="U223" i="31"/>
  <c r="U222" i="31"/>
  <c r="U221" i="31"/>
  <c r="U220" i="31"/>
  <c r="U219" i="31"/>
  <c r="U218" i="31"/>
  <c r="U217" i="31"/>
  <c r="U216" i="31"/>
  <c r="U215" i="31"/>
  <c r="U214" i="31"/>
  <c r="U213" i="31"/>
  <c r="U212" i="31"/>
  <c r="U211" i="31"/>
  <c r="U210" i="31"/>
  <c r="U209" i="31"/>
  <c r="U208" i="31"/>
  <c r="U207" i="31"/>
  <c r="U206" i="31"/>
  <c r="U205" i="31"/>
  <c r="U204" i="31"/>
  <c r="U203" i="31"/>
  <c r="U202" i="31"/>
  <c r="U201" i="31"/>
  <c r="U200" i="31"/>
  <c r="U195" i="31"/>
  <c r="U193" i="31"/>
  <c r="U192" i="31"/>
  <c r="U191" i="31"/>
  <c r="U190" i="31"/>
  <c r="U188" i="31"/>
  <c r="U186" i="31"/>
  <c r="U184" i="31"/>
  <c r="U183" i="31"/>
  <c r="U182" i="31"/>
  <c r="U181" i="31"/>
  <c r="U180" i="31"/>
  <c r="U178" i="31"/>
  <c r="U177" i="31"/>
  <c r="U175" i="31"/>
  <c r="U174" i="31"/>
  <c r="U173" i="31"/>
  <c r="U171" i="31"/>
  <c r="U168" i="31"/>
  <c r="U167" i="31"/>
  <c r="U166" i="31"/>
  <c r="U165" i="31"/>
  <c r="U164" i="31"/>
  <c r="U163" i="31"/>
  <c r="U162" i="31"/>
  <c r="U160" i="31"/>
  <c r="U159" i="31"/>
  <c r="U158" i="31"/>
  <c r="U156" i="31"/>
  <c r="U155" i="31"/>
  <c r="U153" i="31"/>
  <c r="U152" i="31"/>
  <c r="U151" i="31"/>
  <c r="U150" i="31"/>
  <c r="U149" i="31"/>
  <c r="U148" i="31"/>
  <c r="U146" i="31"/>
  <c r="U145" i="31"/>
  <c r="U144" i="31"/>
  <c r="U143" i="31"/>
  <c r="U142" i="31"/>
  <c r="U141" i="31"/>
  <c r="U140" i="31"/>
  <c r="U139" i="31"/>
  <c r="U138" i="31"/>
  <c r="U137" i="31"/>
  <c r="U136" i="31"/>
  <c r="U135" i="31"/>
  <c r="U133" i="31"/>
  <c r="U131" i="31"/>
  <c r="U129" i="31"/>
  <c r="U127" i="31"/>
  <c r="U125" i="31"/>
  <c r="U124" i="31"/>
  <c r="U121" i="31"/>
  <c r="U119" i="31"/>
  <c r="U118" i="31"/>
  <c r="U117" i="31"/>
  <c r="U116" i="31"/>
  <c r="U115" i="31"/>
  <c r="U114" i="31"/>
  <c r="U113" i="31"/>
  <c r="U112" i="31"/>
  <c r="U110" i="31"/>
  <c r="U109" i="31"/>
  <c r="U107" i="31"/>
  <c r="U106" i="31"/>
  <c r="U105" i="31"/>
  <c r="U102" i="31"/>
  <c r="U100" i="31"/>
  <c r="U98" i="31"/>
  <c r="U97" i="31"/>
  <c r="U96" i="31"/>
  <c r="U95" i="31"/>
  <c r="U93" i="31"/>
  <c r="U92" i="31"/>
  <c r="U91" i="31"/>
  <c r="U90" i="31"/>
  <c r="U88" i="31"/>
  <c r="U86" i="31"/>
  <c r="U85" i="31"/>
  <c r="U82" i="31"/>
  <c r="U81" i="31"/>
  <c r="U80" i="31"/>
  <c r="U79" i="31"/>
  <c r="U78" i="31"/>
  <c r="U76" i="31"/>
  <c r="U75" i="31"/>
  <c r="U73" i="31"/>
  <c r="U72" i="31"/>
  <c r="U71" i="31"/>
  <c r="U70" i="31"/>
  <c r="U68" i="31"/>
  <c r="U67" i="31"/>
  <c r="U66" i="31"/>
  <c r="U64" i="31"/>
  <c r="U62" i="31"/>
  <c r="U61" i="31"/>
  <c r="U60" i="31"/>
  <c r="U58" i="31"/>
  <c r="U56" i="31"/>
  <c r="U55" i="31"/>
  <c r="U54" i="31"/>
  <c r="U53" i="31"/>
  <c r="U52" i="31"/>
  <c r="U50" i="31"/>
  <c r="U49" i="31"/>
  <c r="U48" i="31"/>
  <c r="U47" i="31"/>
  <c r="U45" i="31"/>
  <c r="U43" i="31"/>
  <c r="U42" i="31"/>
  <c r="U41" i="31"/>
  <c r="U39" i="31"/>
  <c r="U38" i="31"/>
  <c r="U37" i="31"/>
  <c r="U36" i="31"/>
  <c r="U35" i="31"/>
  <c r="U34" i="31"/>
  <c r="U32" i="31"/>
  <c r="U31" i="31"/>
  <c r="U30" i="31"/>
  <c r="U29" i="31"/>
  <c r="U28" i="31"/>
  <c r="U27" i="31"/>
  <c r="U26" i="31"/>
  <c r="U25" i="31"/>
  <c r="U24" i="31"/>
  <c r="U22" i="31"/>
  <c r="U21" i="31"/>
  <c r="U20" i="31"/>
  <c r="U19" i="31"/>
  <c r="U18" i="31"/>
  <c r="U17" i="31"/>
  <c r="U16" i="31"/>
  <c r="U15" i="31"/>
  <c r="U14" i="31"/>
  <c r="U13" i="31"/>
  <c r="U12" i="31"/>
  <c r="U10" i="31"/>
  <c r="U9" i="31"/>
  <c r="U7" i="31"/>
  <c r="U6" i="31"/>
  <c r="U4" i="31"/>
  <c r="M360" i="81"/>
  <c r="O360" i="81" s="1"/>
  <c r="N360" i="81" s="1"/>
  <c r="M359" i="81"/>
  <c r="O359" i="81" s="1"/>
  <c r="N359" i="81" s="1"/>
  <c r="M358" i="81"/>
  <c r="O358" i="81" s="1"/>
  <c r="N358" i="81" s="1"/>
  <c r="M357" i="81"/>
  <c r="O357" i="81" s="1"/>
  <c r="N357" i="81" s="1"/>
  <c r="M356" i="81"/>
  <c r="O356" i="81" s="1"/>
  <c r="N356" i="81" s="1"/>
  <c r="M355" i="81"/>
  <c r="O355" i="81" s="1"/>
  <c r="N355" i="81" s="1"/>
  <c r="M354" i="81"/>
  <c r="O354" i="81" s="1"/>
  <c r="N354" i="81" s="1"/>
  <c r="M353" i="81"/>
  <c r="O353" i="81" s="1"/>
  <c r="N353" i="81" s="1"/>
  <c r="M352" i="81"/>
  <c r="O352" i="81" s="1"/>
  <c r="N352" i="81" s="1"/>
  <c r="M351" i="81"/>
  <c r="O351" i="81" s="1"/>
  <c r="N351" i="81" s="1"/>
  <c r="M350" i="81"/>
  <c r="O350" i="81" s="1"/>
  <c r="N350" i="81" s="1"/>
  <c r="M349" i="81"/>
  <c r="O349" i="81" s="1"/>
  <c r="N349" i="81" s="1"/>
  <c r="M348" i="81"/>
  <c r="O348" i="81" s="1"/>
  <c r="N348" i="81" s="1"/>
  <c r="M347" i="81"/>
  <c r="O347" i="81" s="1"/>
  <c r="N347" i="81" s="1"/>
  <c r="M346" i="81"/>
  <c r="O346" i="81" s="1"/>
  <c r="N346" i="81" s="1"/>
  <c r="M345" i="81"/>
  <c r="O345" i="81" s="1"/>
  <c r="N345" i="81" s="1"/>
  <c r="M344" i="81"/>
  <c r="O344" i="81" s="1"/>
  <c r="N344" i="81" s="1"/>
  <c r="M343" i="81"/>
  <c r="O343" i="81" s="1"/>
  <c r="N343" i="81" s="1"/>
  <c r="M342" i="81"/>
  <c r="O342" i="81" s="1"/>
  <c r="N342" i="81" s="1"/>
  <c r="M341" i="81"/>
  <c r="O341" i="81" s="1"/>
  <c r="N341" i="81" s="1"/>
  <c r="M340" i="81"/>
  <c r="O340" i="81" s="1"/>
  <c r="N340" i="81" s="1"/>
  <c r="M339" i="81"/>
  <c r="O339" i="81" s="1"/>
  <c r="N339" i="81" s="1"/>
  <c r="M338" i="81"/>
  <c r="O338" i="81" s="1"/>
  <c r="N338" i="81" s="1"/>
  <c r="M337" i="81"/>
  <c r="O337" i="81" s="1"/>
  <c r="N337" i="81" s="1"/>
  <c r="M336" i="81"/>
  <c r="O336" i="81" s="1"/>
  <c r="N336" i="81" s="1"/>
  <c r="M335" i="81"/>
  <c r="O335" i="81" s="1"/>
  <c r="N335" i="81" s="1"/>
  <c r="M334" i="81"/>
  <c r="O334" i="81" s="1"/>
  <c r="N334" i="81" s="1"/>
  <c r="M333" i="81"/>
  <c r="O333" i="81" s="1"/>
  <c r="N333" i="81" s="1"/>
  <c r="M332" i="81"/>
  <c r="O332" i="81" s="1"/>
  <c r="N332" i="81" s="1"/>
  <c r="M331" i="81"/>
  <c r="O331" i="81" s="1"/>
  <c r="N331" i="81" s="1"/>
  <c r="M330" i="81"/>
  <c r="O330" i="81" s="1"/>
  <c r="N330" i="81" s="1"/>
  <c r="M329" i="81"/>
  <c r="O329" i="81" s="1"/>
  <c r="N329" i="81" s="1"/>
  <c r="M328" i="81"/>
  <c r="O328" i="81" s="1"/>
  <c r="N328" i="81" s="1"/>
  <c r="M327" i="81"/>
  <c r="O327" i="81" s="1"/>
  <c r="N327" i="81" s="1"/>
  <c r="M326" i="81"/>
  <c r="O326" i="81" s="1"/>
  <c r="N326" i="81" s="1"/>
  <c r="O325" i="81"/>
  <c r="N325" i="81" s="1"/>
  <c r="O324" i="81"/>
  <c r="N324" i="81" s="1"/>
  <c r="L324" i="81"/>
  <c r="M323" i="81"/>
  <c r="O323" i="81" s="1"/>
  <c r="N323" i="81" s="1"/>
  <c r="O322" i="81"/>
  <c r="N322" i="81" s="1"/>
  <c r="L322" i="81"/>
  <c r="O321" i="81"/>
  <c r="N321" i="81" s="1"/>
  <c r="O320" i="81"/>
  <c r="N320" i="81" s="1"/>
  <c r="L320" i="81"/>
  <c r="O319" i="81"/>
  <c r="N319" i="81" s="1"/>
  <c r="L319" i="81"/>
  <c r="O318" i="81"/>
  <c r="N318" i="81" s="1"/>
  <c r="L318" i="81"/>
  <c r="M317" i="81"/>
  <c r="O317" i="81" s="1"/>
  <c r="N317" i="81" s="1"/>
  <c r="L317" i="81"/>
  <c r="O316" i="81"/>
  <c r="N316" i="81" s="1"/>
  <c r="M315" i="81"/>
  <c r="O315" i="81" s="1"/>
  <c r="N315" i="81" s="1"/>
  <c r="L315" i="81"/>
  <c r="M314" i="81"/>
  <c r="O314" i="81" s="1"/>
  <c r="N314" i="81" s="1"/>
  <c r="O313" i="81"/>
  <c r="N313" i="81" s="1"/>
  <c r="M312" i="81"/>
  <c r="O312" i="81" s="1"/>
  <c r="N312" i="81" s="1"/>
  <c r="M311" i="81"/>
  <c r="O311" i="81" s="1"/>
  <c r="N311" i="81" s="1"/>
  <c r="L311" i="81"/>
  <c r="O310" i="81"/>
  <c r="N310" i="81" s="1"/>
  <c r="L310" i="81"/>
  <c r="O309" i="81"/>
  <c r="N309" i="81" s="1"/>
  <c r="M308" i="81"/>
  <c r="O308" i="81" s="1"/>
  <c r="N308" i="81" s="1"/>
  <c r="L308" i="81"/>
  <c r="M307" i="81"/>
  <c r="O307" i="81" s="1"/>
  <c r="N307" i="81" s="1"/>
  <c r="L307" i="81"/>
  <c r="M306" i="81"/>
  <c r="O306" i="81" s="1"/>
  <c r="N306" i="81" s="1"/>
  <c r="O305" i="81"/>
  <c r="N305" i="81" s="1"/>
  <c r="L305" i="81"/>
  <c r="M304" i="81"/>
  <c r="O304" i="81" s="1"/>
  <c r="N304" i="81" s="1"/>
  <c r="O303" i="81"/>
  <c r="N303" i="81" s="1"/>
  <c r="L303" i="81"/>
  <c r="O302" i="81"/>
  <c r="N302" i="81" s="1"/>
  <c r="L302" i="81"/>
  <c r="M301" i="81"/>
  <c r="O301" i="81" s="1"/>
  <c r="N301" i="81" s="1"/>
  <c r="O300" i="81"/>
  <c r="N300" i="81" s="1"/>
  <c r="M299" i="81"/>
  <c r="O299" i="81" s="1"/>
  <c r="N299" i="81" s="1"/>
  <c r="M298" i="81"/>
  <c r="O298" i="81" s="1"/>
  <c r="N298" i="81" s="1"/>
  <c r="M297" i="81"/>
  <c r="O297" i="81" s="1"/>
  <c r="N297" i="81" s="1"/>
  <c r="M296" i="81"/>
  <c r="O296" i="81" s="1"/>
  <c r="N296" i="81" s="1"/>
  <c r="M295" i="81"/>
  <c r="O295" i="81" s="1"/>
  <c r="N295" i="81" s="1"/>
  <c r="M294" i="81"/>
  <c r="O294" i="81" s="1"/>
  <c r="N294" i="81" s="1"/>
  <c r="O293" i="81"/>
  <c r="N293" i="81" s="1"/>
  <c r="M292" i="81"/>
  <c r="O292" i="81" s="1"/>
  <c r="N292" i="81" s="1"/>
  <c r="L292" i="81"/>
  <c r="M291" i="81"/>
  <c r="O291" i="81" s="1"/>
  <c r="N291" i="81" s="1"/>
  <c r="L291" i="81"/>
  <c r="O290" i="81"/>
  <c r="N290" i="81" s="1"/>
  <c r="L290" i="81"/>
  <c r="M289" i="81"/>
  <c r="O289" i="81" s="1"/>
  <c r="N289" i="81" s="1"/>
  <c r="O288" i="81"/>
  <c r="N288" i="81" s="1"/>
  <c r="M287" i="81"/>
  <c r="O287" i="81" s="1"/>
  <c r="N287" i="81" s="1"/>
  <c r="M286" i="81"/>
  <c r="O286" i="81" s="1"/>
  <c r="N286" i="81" s="1"/>
  <c r="M285" i="81"/>
  <c r="O285" i="81" s="1"/>
  <c r="N285" i="81" s="1"/>
  <c r="M284" i="81"/>
  <c r="O284" i="81" s="1"/>
  <c r="N284" i="81" s="1"/>
  <c r="M283" i="81"/>
  <c r="O283" i="81" s="1"/>
  <c r="N283" i="81" s="1"/>
  <c r="M282" i="81"/>
  <c r="O282" i="81" s="1"/>
  <c r="N282" i="81" s="1"/>
  <c r="M281" i="81"/>
  <c r="O281" i="81" s="1"/>
  <c r="N281" i="81" s="1"/>
  <c r="M280" i="81"/>
  <c r="O280" i="81" s="1"/>
  <c r="N280" i="81" s="1"/>
  <c r="M279" i="81"/>
  <c r="O279" i="81" s="1"/>
  <c r="N279" i="81" s="1"/>
  <c r="M278" i="81"/>
  <c r="O278" i="81" s="1"/>
  <c r="N278" i="81" s="1"/>
  <c r="M277" i="81"/>
  <c r="O277" i="81" s="1"/>
  <c r="N277" i="81" s="1"/>
  <c r="M276" i="81"/>
  <c r="O276" i="81" s="1"/>
  <c r="N276" i="81" s="1"/>
  <c r="M275" i="81"/>
  <c r="O275" i="81" s="1"/>
  <c r="N275" i="81" s="1"/>
  <c r="M274" i="81"/>
  <c r="O274" i="81" s="1"/>
  <c r="N274" i="81" s="1"/>
  <c r="M273" i="81"/>
  <c r="O273" i="81" s="1"/>
  <c r="N273" i="81" s="1"/>
  <c r="M272" i="81"/>
  <c r="O272" i="81" s="1"/>
  <c r="N272" i="81" s="1"/>
  <c r="M271" i="81"/>
  <c r="O271" i="81" s="1"/>
  <c r="N271" i="81" s="1"/>
  <c r="M270" i="81"/>
  <c r="O270" i="81" s="1"/>
  <c r="N270" i="81" s="1"/>
  <c r="M269" i="81"/>
  <c r="O269" i="81" s="1"/>
  <c r="N269" i="81" s="1"/>
  <c r="M268" i="81"/>
  <c r="O268" i="81" s="1"/>
  <c r="N268" i="81" s="1"/>
  <c r="M267" i="81"/>
  <c r="O267" i="81" s="1"/>
  <c r="N267" i="81" s="1"/>
  <c r="M266" i="81"/>
  <c r="O266" i="81" s="1"/>
  <c r="N266" i="81" s="1"/>
  <c r="M265" i="81"/>
  <c r="O265" i="81" s="1"/>
  <c r="N265" i="81" s="1"/>
  <c r="M264" i="81"/>
  <c r="O264" i="81" s="1"/>
  <c r="N264" i="81" s="1"/>
  <c r="M263" i="81"/>
  <c r="O263" i="81" s="1"/>
  <c r="N263" i="81" s="1"/>
  <c r="M262" i="81"/>
  <c r="O262" i="81" s="1"/>
  <c r="N262" i="81" s="1"/>
  <c r="M261" i="81"/>
  <c r="O261" i="81" s="1"/>
  <c r="N261" i="81" s="1"/>
  <c r="M260" i="81"/>
  <c r="O260" i="81" s="1"/>
  <c r="N260" i="81" s="1"/>
  <c r="M259" i="81"/>
  <c r="O259" i="81" s="1"/>
  <c r="N259" i="81" s="1"/>
  <c r="M258" i="81"/>
  <c r="O258" i="81" s="1"/>
  <c r="N258" i="81" s="1"/>
  <c r="M257" i="81"/>
  <c r="O257" i="81" s="1"/>
  <c r="N257" i="81" s="1"/>
  <c r="M256" i="81"/>
  <c r="O256" i="81" s="1"/>
  <c r="N256" i="81" s="1"/>
  <c r="M255" i="81"/>
  <c r="O255" i="81" s="1"/>
  <c r="N255" i="81" s="1"/>
  <c r="M254" i="81"/>
  <c r="O254" i="81" s="1"/>
  <c r="N254" i="81" s="1"/>
  <c r="M253" i="81"/>
  <c r="O253" i="81" s="1"/>
  <c r="N253" i="81" s="1"/>
  <c r="M252" i="81"/>
  <c r="O252" i="81" s="1"/>
  <c r="N252" i="81" s="1"/>
  <c r="M251" i="81"/>
  <c r="O251" i="81" s="1"/>
  <c r="N251" i="81" s="1"/>
  <c r="M250" i="81"/>
  <c r="O250" i="81" s="1"/>
  <c r="N250" i="81" s="1"/>
  <c r="M249" i="81"/>
  <c r="O249" i="81" s="1"/>
  <c r="N249" i="81" s="1"/>
  <c r="M248" i="81"/>
  <c r="O248" i="81" s="1"/>
  <c r="N248" i="81" s="1"/>
  <c r="M247" i="81"/>
  <c r="O247" i="81" s="1"/>
  <c r="N247" i="81" s="1"/>
  <c r="M246" i="81"/>
  <c r="O246" i="81" s="1"/>
  <c r="N246" i="81" s="1"/>
  <c r="M245" i="81"/>
  <c r="O245" i="81" s="1"/>
  <c r="N245" i="81" s="1"/>
  <c r="M244" i="81"/>
  <c r="O244" i="81" s="1"/>
  <c r="N244" i="81" s="1"/>
  <c r="M243" i="81"/>
  <c r="O243" i="81" s="1"/>
  <c r="N243" i="81" s="1"/>
  <c r="M242" i="81"/>
  <c r="O242" i="81" s="1"/>
  <c r="N242" i="81" s="1"/>
  <c r="M241" i="81"/>
  <c r="O241" i="81" s="1"/>
  <c r="N241" i="81" s="1"/>
  <c r="M240" i="81"/>
  <c r="O240" i="81" s="1"/>
  <c r="N240" i="81" s="1"/>
  <c r="M239" i="81"/>
  <c r="O239" i="81" s="1"/>
  <c r="N239" i="81" s="1"/>
  <c r="O238" i="81"/>
  <c r="N238" i="81" s="1"/>
  <c r="O237" i="81"/>
  <c r="N237" i="81" s="1"/>
  <c r="L237" i="81"/>
  <c r="M236" i="81"/>
  <c r="O236" i="81" s="1"/>
  <c r="N236" i="81" s="1"/>
  <c r="L236" i="81"/>
  <c r="O235" i="81"/>
  <c r="N235" i="81" s="1"/>
  <c r="L235" i="81"/>
  <c r="I235" i="81"/>
  <c r="O234" i="81"/>
  <c r="N234" i="81" s="1"/>
  <c r="M233" i="81"/>
  <c r="O233" i="81" s="1"/>
  <c r="N233" i="81" s="1"/>
  <c r="M232" i="81"/>
  <c r="O232" i="81" s="1"/>
  <c r="N232" i="81" s="1"/>
  <c r="M231" i="81"/>
  <c r="O231" i="81" s="1"/>
  <c r="N231" i="81" s="1"/>
  <c r="M230" i="81"/>
  <c r="O230" i="81" s="1"/>
  <c r="N230" i="81" s="1"/>
  <c r="M229" i="81"/>
  <c r="O229" i="81" s="1"/>
  <c r="N229" i="81" s="1"/>
  <c r="M228" i="81"/>
  <c r="O228" i="81" s="1"/>
  <c r="N228" i="81" s="1"/>
  <c r="O227" i="81"/>
  <c r="N227" i="81" s="1"/>
  <c r="M226" i="81"/>
  <c r="O226" i="81" s="1"/>
  <c r="N226" i="81" s="1"/>
  <c r="M225" i="81"/>
  <c r="O225" i="81" s="1"/>
  <c r="N225" i="81" s="1"/>
  <c r="M224" i="81"/>
  <c r="O224" i="81" s="1"/>
  <c r="N224" i="81" s="1"/>
  <c r="L224" i="81"/>
  <c r="O223" i="81"/>
  <c r="N223" i="81" s="1"/>
  <c r="L223" i="81"/>
  <c r="M222" i="81"/>
  <c r="O222" i="81" s="1"/>
  <c r="N222" i="81" s="1"/>
  <c r="O221" i="81"/>
  <c r="N221" i="81" s="1"/>
  <c r="O220" i="81"/>
  <c r="N220" i="81" s="1"/>
  <c r="L220" i="81"/>
  <c r="M219" i="81"/>
  <c r="O219" i="81" s="1"/>
  <c r="N219" i="81" s="1"/>
  <c r="L219" i="81"/>
  <c r="O218" i="81"/>
  <c r="N218" i="81" s="1"/>
  <c r="M217" i="81"/>
  <c r="O217" i="81" s="1"/>
  <c r="N217" i="81" s="1"/>
  <c r="L217" i="81"/>
  <c r="M216" i="81"/>
  <c r="O216" i="81" s="1"/>
  <c r="N216" i="81" s="1"/>
  <c r="M215" i="81"/>
  <c r="O215" i="81" s="1"/>
  <c r="N215" i="81" s="1"/>
  <c r="M214" i="81"/>
  <c r="O214" i="81" s="1"/>
  <c r="N214" i="81" s="1"/>
  <c r="M213" i="81"/>
  <c r="O213" i="81" s="1"/>
  <c r="N213" i="81" s="1"/>
  <c r="L213" i="81"/>
  <c r="O212" i="81"/>
  <c r="N212" i="81" s="1"/>
  <c r="O211" i="81"/>
  <c r="N211" i="81" s="1"/>
  <c r="Q211" i="81" s="1"/>
  <c r="L211" i="81"/>
  <c r="M210" i="81"/>
  <c r="O210" i="81" s="1"/>
  <c r="N210" i="81" s="1"/>
  <c r="O209" i="81"/>
  <c r="N209" i="81" s="1"/>
  <c r="L209" i="81"/>
  <c r="M208" i="81"/>
  <c r="O208" i="81" s="1"/>
  <c r="N208" i="81" s="1"/>
  <c r="N207" i="81"/>
  <c r="M207" i="81"/>
  <c r="O207" i="81" s="1"/>
  <c r="L207" i="81"/>
  <c r="O206" i="81"/>
  <c r="N206" i="81" s="1"/>
  <c r="M205" i="81"/>
  <c r="O205" i="81" s="1"/>
  <c r="N205" i="81" s="1"/>
  <c r="M204" i="81"/>
  <c r="O204" i="81" s="1"/>
  <c r="N204" i="81" s="1"/>
  <c r="L204" i="81"/>
  <c r="M203" i="81"/>
  <c r="O203" i="81" s="1"/>
  <c r="N203" i="81" s="1"/>
  <c r="M202" i="81"/>
  <c r="O202" i="81" s="1"/>
  <c r="N202" i="81" s="1"/>
  <c r="M201" i="81"/>
  <c r="O201" i="81" s="1"/>
  <c r="N201" i="81" s="1"/>
  <c r="M200" i="81"/>
  <c r="O200" i="81" s="1"/>
  <c r="N200" i="81" s="1"/>
  <c r="O199" i="81"/>
  <c r="N199" i="81" s="1"/>
  <c r="O198" i="81"/>
  <c r="N198" i="81" s="1"/>
  <c r="Q198" i="81" s="1"/>
  <c r="L198" i="81"/>
  <c r="O197" i="81"/>
  <c r="N197" i="81" s="1"/>
  <c r="L197" i="81"/>
  <c r="M196" i="81"/>
  <c r="O196" i="81" s="1"/>
  <c r="N196" i="81" s="1"/>
  <c r="O195" i="81"/>
  <c r="N195" i="81" s="1"/>
  <c r="L195" i="81"/>
  <c r="O194" i="81"/>
  <c r="N194" i="81"/>
  <c r="L194" i="81"/>
  <c r="M193" i="81"/>
  <c r="O193" i="81" s="1"/>
  <c r="N193" i="81" s="1"/>
  <c r="L193" i="81"/>
  <c r="M192" i="81"/>
  <c r="O192" i="81" s="1"/>
  <c r="N192" i="81" s="1"/>
  <c r="L192" i="81"/>
  <c r="M191" i="81"/>
  <c r="O191" i="81" s="1"/>
  <c r="N191" i="81" s="1"/>
  <c r="Q191" i="81" s="1"/>
  <c r="O190" i="81"/>
  <c r="N190" i="81" s="1"/>
  <c r="M189" i="81"/>
  <c r="O189" i="81" s="1"/>
  <c r="N189" i="81" s="1"/>
  <c r="L189" i="81"/>
  <c r="M188" i="81"/>
  <c r="O188" i="81" s="1"/>
  <c r="N188" i="81" s="1"/>
  <c r="L188" i="81"/>
  <c r="M187" i="81"/>
  <c r="O187" i="81" s="1"/>
  <c r="N187" i="81" s="1"/>
  <c r="L187" i="81"/>
  <c r="M186" i="81"/>
  <c r="O186" i="81" s="1"/>
  <c r="N186" i="81" s="1"/>
  <c r="L186" i="81"/>
  <c r="O185" i="81"/>
  <c r="N185" i="81" s="1"/>
  <c r="L185" i="81"/>
  <c r="M184" i="81"/>
  <c r="O184" i="81" s="1"/>
  <c r="N184" i="81" s="1"/>
  <c r="L184" i="81"/>
  <c r="O183" i="81"/>
  <c r="N183" i="81" s="1"/>
  <c r="M182" i="81"/>
  <c r="O182" i="81" s="1"/>
  <c r="N182" i="81" s="1"/>
  <c r="L182" i="81"/>
  <c r="O181" i="81"/>
  <c r="N181" i="81" s="1"/>
  <c r="L181" i="81"/>
  <c r="O180" i="81"/>
  <c r="N180" i="81" s="1"/>
  <c r="M179" i="81"/>
  <c r="O179" i="81" s="1"/>
  <c r="N179" i="81" s="1"/>
  <c r="M178" i="81"/>
  <c r="O178" i="81" s="1"/>
  <c r="N178" i="81" s="1"/>
  <c r="M177" i="81"/>
  <c r="O177" i="81" s="1"/>
  <c r="N177" i="81" s="1"/>
  <c r="M176" i="81"/>
  <c r="O176" i="81" s="1"/>
  <c r="N176" i="81" s="1"/>
  <c r="M175" i="81"/>
  <c r="O175" i="81" s="1"/>
  <c r="N175" i="81" s="1"/>
  <c r="M174" i="81"/>
  <c r="O174" i="81" s="1"/>
  <c r="N174" i="81" s="1"/>
  <c r="O173" i="81"/>
  <c r="N173" i="81" s="1"/>
  <c r="O172" i="81"/>
  <c r="N172" i="81" s="1"/>
  <c r="L172" i="81"/>
  <c r="O171" i="81"/>
  <c r="N171" i="81" s="1"/>
  <c r="O170" i="81"/>
  <c r="N170" i="81" s="1"/>
  <c r="L170" i="81"/>
  <c r="O169" i="81"/>
  <c r="N169" i="81" s="1"/>
  <c r="O168" i="81"/>
  <c r="N168" i="81" s="1"/>
  <c r="M167" i="81"/>
  <c r="O167" i="81" s="1"/>
  <c r="N167" i="81" s="1"/>
  <c r="M166" i="81"/>
  <c r="O166" i="81" s="1"/>
  <c r="N166" i="81" s="1"/>
  <c r="L166" i="81"/>
  <c r="M165" i="81"/>
  <c r="O165" i="81" s="1"/>
  <c r="N165" i="81" s="1"/>
  <c r="L165" i="81"/>
  <c r="M164" i="81"/>
  <c r="O164" i="81" s="1"/>
  <c r="N164" i="81" s="1"/>
  <c r="L164" i="81"/>
  <c r="M163" i="81"/>
  <c r="O163" i="81" s="1"/>
  <c r="N163" i="81" s="1"/>
  <c r="L163" i="81"/>
  <c r="O162" i="81"/>
  <c r="N162" i="81" s="1"/>
  <c r="Q162" i="81" s="1"/>
  <c r="L162" i="81"/>
  <c r="O161" i="81"/>
  <c r="N161" i="81" s="1"/>
  <c r="O160" i="81"/>
  <c r="N160" i="81" s="1"/>
  <c r="L160" i="81"/>
  <c r="M159" i="81"/>
  <c r="O159" i="81" s="1"/>
  <c r="N159" i="81" s="1"/>
  <c r="M158" i="81"/>
  <c r="O158" i="81" s="1"/>
  <c r="N158" i="81" s="1"/>
  <c r="M157" i="81"/>
  <c r="O157" i="81" s="1"/>
  <c r="N157" i="81" s="1"/>
  <c r="M156" i="81"/>
  <c r="O156" i="81" s="1"/>
  <c r="N156" i="81" s="1"/>
  <c r="O155" i="81"/>
  <c r="N155" i="81" s="1"/>
  <c r="M154" i="81"/>
  <c r="O154" i="81" s="1"/>
  <c r="N154" i="81" s="1"/>
  <c r="L154" i="81"/>
  <c r="O153" i="81"/>
  <c r="N153" i="81" s="1"/>
  <c r="M152" i="81"/>
  <c r="O152" i="81" s="1"/>
  <c r="N152" i="81" s="1"/>
  <c r="L152" i="81"/>
  <c r="O151" i="81"/>
  <c r="N151" i="81" s="1"/>
  <c r="O150" i="81"/>
  <c r="N150" i="81" s="1"/>
  <c r="M149" i="81"/>
  <c r="O149" i="81" s="1"/>
  <c r="N149" i="81" s="1"/>
  <c r="M148" i="81"/>
  <c r="O148" i="81" s="1"/>
  <c r="N148" i="81" s="1"/>
  <c r="L148" i="81"/>
  <c r="O147" i="81"/>
  <c r="N147" i="81" s="1"/>
  <c r="L147" i="81"/>
  <c r="O146" i="81"/>
  <c r="N146" i="81" s="1"/>
  <c r="M145" i="81"/>
  <c r="O145" i="81" s="1"/>
  <c r="N145" i="81" s="1"/>
  <c r="M144" i="81"/>
  <c r="O144" i="81" s="1"/>
  <c r="N144" i="81" s="1"/>
  <c r="M143" i="81"/>
  <c r="O143" i="81" s="1"/>
  <c r="N143" i="81" s="1"/>
  <c r="O142" i="81"/>
  <c r="N142" i="81" s="1"/>
  <c r="O141" i="81"/>
  <c r="N141" i="81" s="1"/>
  <c r="L141" i="81"/>
  <c r="M140" i="81"/>
  <c r="O140" i="81" s="1"/>
  <c r="N140" i="81" s="1"/>
  <c r="L140" i="81"/>
  <c r="M139" i="81"/>
  <c r="O139" i="81" s="1"/>
  <c r="N139" i="81" s="1"/>
  <c r="L139" i="81"/>
  <c r="O138" i="81"/>
  <c r="N138" i="81" s="1"/>
  <c r="O137" i="81"/>
  <c r="N137" i="81" s="1"/>
  <c r="L137" i="81"/>
  <c r="M136" i="81"/>
  <c r="O136" i="81" s="1"/>
  <c r="N136" i="81" s="1"/>
  <c r="L136" i="81"/>
  <c r="M135" i="81"/>
  <c r="O135" i="81" s="1"/>
  <c r="N135" i="81" s="1"/>
  <c r="L135" i="81"/>
  <c r="O134" i="81"/>
  <c r="N134" i="81" s="1"/>
  <c r="M133" i="81"/>
  <c r="O133" i="81" s="1"/>
  <c r="N133" i="81" s="1"/>
  <c r="L133" i="81"/>
  <c r="M132" i="81"/>
  <c r="O132" i="81" s="1"/>
  <c r="N132" i="81" s="1"/>
  <c r="L132" i="81"/>
  <c r="O131" i="81"/>
  <c r="N131" i="81" s="1"/>
  <c r="L131" i="81"/>
  <c r="M130" i="81"/>
  <c r="O130" i="81" s="1"/>
  <c r="N130" i="81" s="1"/>
  <c r="L130" i="81"/>
  <c r="O129" i="81"/>
  <c r="N129" i="81"/>
  <c r="M128" i="81"/>
  <c r="O128" i="81" s="1"/>
  <c r="N128" i="81" s="1"/>
  <c r="L128" i="81"/>
  <c r="M127" i="81"/>
  <c r="O127" i="81" s="1"/>
  <c r="N127" i="81" s="1"/>
  <c r="L127" i="81"/>
  <c r="M126" i="81"/>
  <c r="O126" i="81" s="1"/>
  <c r="N126" i="81" s="1"/>
  <c r="O125" i="81"/>
  <c r="N125" i="81" s="1"/>
  <c r="L125" i="81"/>
  <c r="M124" i="81"/>
  <c r="O124" i="81" s="1"/>
  <c r="N124" i="81" s="1"/>
  <c r="L124" i="81"/>
  <c r="O123" i="81"/>
  <c r="N123" i="81" s="1"/>
  <c r="M122" i="81"/>
  <c r="O122" i="81" s="1"/>
  <c r="N122" i="81" s="1"/>
  <c r="L122" i="81"/>
  <c r="M121" i="81"/>
  <c r="O121" i="81" s="1"/>
  <c r="N121" i="81" s="1"/>
  <c r="L121" i="81"/>
  <c r="O120" i="81"/>
  <c r="N120" i="81" s="1"/>
  <c r="M119" i="81"/>
  <c r="O119" i="81" s="1"/>
  <c r="N119" i="81" s="1"/>
  <c r="L119" i="81"/>
  <c r="M118" i="81"/>
  <c r="O118" i="81" s="1"/>
  <c r="N118" i="81" s="1"/>
  <c r="O117" i="81"/>
  <c r="N117" i="81" s="1"/>
  <c r="L117" i="81"/>
  <c r="O116" i="81"/>
  <c r="N116" i="81" s="1"/>
  <c r="L116" i="81"/>
  <c r="O115" i="81"/>
  <c r="N115" i="81" s="1"/>
  <c r="O114" i="81"/>
  <c r="N114" i="81" s="1"/>
  <c r="O113" i="81"/>
  <c r="N113" i="81" s="1"/>
  <c r="M112" i="81"/>
  <c r="O112" i="81" s="1"/>
  <c r="N112" i="81" s="1"/>
  <c r="O111" i="81"/>
  <c r="N111" i="81" s="1"/>
  <c r="M110" i="81"/>
  <c r="O110" i="81" s="1"/>
  <c r="N110" i="81" s="1"/>
  <c r="L110" i="81"/>
  <c r="M109" i="81"/>
  <c r="O109" i="81" s="1"/>
  <c r="N109" i="81" s="1"/>
  <c r="L109" i="81"/>
  <c r="O108" i="81"/>
  <c r="N108" i="81" s="1"/>
  <c r="M107" i="81"/>
  <c r="O107" i="81" s="1"/>
  <c r="N107" i="81" s="1"/>
  <c r="L107" i="81"/>
  <c r="M106" i="81"/>
  <c r="O106" i="81" s="1"/>
  <c r="N106" i="81" s="1"/>
  <c r="M105" i="81"/>
  <c r="O105" i="81" s="1"/>
  <c r="N105" i="81" s="1"/>
  <c r="L105" i="81"/>
  <c r="O104" i="81"/>
  <c r="N104" i="81" s="1"/>
  <c r="M103" i="81"/>
  <c r="O103" i="81" s="1"/>
  <c r="N103" i="81" s="1"/>
  <c r="M102" i="81"/>
  <c r="O102" i="81" s="1"/>
  <c r="N102" i="81" s="1"/>
  <c r="M101" i="81"/>
  <c r="O101" i="81" s="1"/>
  <c r="N101" i="81" s="1"/>
  <c r="M100" i="81"/>
  <c r="O100" i="81" s="1"/>
  <c r="N100" i="81" s="1"/>
  <c r="M99" i="81"/>
  <c r="O99" i="81" s="1"/>
  <c r="N99" i="81" s="1"/>
  <c r="M98" i="81"/>
  <c r="O98" i="81" s="1"/>
  <c r="N98" i="81" s="1"/>
  <c r="M97" i="81"/>
  <c r="O97" i="81" s="1"/>
  <c r="N97" i="81" s="1"/>
  <c r="M96" i="81"/>
  <c r="O96" i="81" s="1"/>
  <c r="N96" i="81" s="1"/>
  <c r="M95" i="81"/>
  <c r="O95" i="81" s="1"/>
  <c r="N95" i="81" s="1"/>
  <c r="M94" i="81"/>
  <c r="O94" i="81" s="1"/>
  <c r="N94" i="81" s="1"/>
  <c r="M93" i="81"/>
  <c r="O93" i="81" s="1"/>
  <c r="N93" i="81" s="1"/>
  <c r="M92" i="81"/>
  <c r="O92" i="81" s="1"/>
  <c r="N92" i="81" s="1"/>
  <c r="L92" i="81"/>
  <c r="O91" i="81"/>
  <c r="N91" i="81" s="1"/>
  <c r="L91" i="81"/>
  <c r="M90" i="81"/>
  <c r="O90" i="81" s="1"/>
  <c r="N90" i="81" s="1"/>
  <c r="O89" i="81"/>
  <c r="N89" i="81" s="1"/>
  <c r="L89" i="81"/>
  <c r="O88" i="81"/>
  <c r="N88" i="81" s="1"/>
  <c r="M87" i="81"/>
  <c r="O87" i="81" s="1"/>
  <c r="N87" i="81" s="1"/>
  <c r="M86" i="81"/>
  <c r="O86" i="81" s="1"/>
  <c r="N86" i="81" s="1"/>
  <c r="L86" i="81"/>
  <c r="O85" i="81"/>
  <c r="N85" i="81" s="1"/>
  <c r="L85" i="81"/>
  <c r="O84" i="81"/>
  <c r="N84" i="81"/>
  <c r="L84" i="81"/>
  <c r="O83" i="81"/>
  <c r="N83" i="81" s="1"/>
  <c r="O82" i="81"/>
  <c r="N82" i="81" s="1"/>
  <c r="M81" i="81"/>
  <c r="O81" i="81" s="1"/>
  <c r="N81" i="81" s="1"/>
  <c r="L81" i="81"/>
  <c r="M80" i="81"/>
  <c r="O80" i="81" s="1"/>
  <c r="N80" i="81" s="1"/>
  <c r="L80" i="81"/>
  <c r="O79" i="81"/>
  <c r="N79" i="81" s="1"/>
  <c r="I79" i="81"/>
  <c r="F79" i="81"/>
  <c r="L79" i="81" s="1"/>
  <c r="O78" i="81"/>
  <c r="N78" i="81" s="1"/>
  <c r="O77" i="81"/>
  <c r="N77" i="81" s="1"/>
  <c r="L77" i="81"/>
  <c r="M76" i="81"/>
  <c r="O76" i="81" s="1"/>
  <c r="N76" i="81" s="1"/>
  <c r="L76" i="81"/>
  <c r="O75" i="81"/>
  <c r="N75" i="81" s="1"/>
  <c r="M74" i="81"/>
  <c r="O74" i="81" s="1"/>
  <c r="N74" i="81" s="1"/>
  <c r="L74" i="81"/>
  <c r="M73" i="81"/>
  <c r="O73" i="81" s="1"/>
  <c r="N73" i="81" s="1"/>
  <c r="M72" i="81"/>
  <c r="O72" i="81" s="1"/>
  <c r="N72" i="81" s="1"/>
  <c r="Q72" i="81" s="1"/>
  <c r="L72" i="81"/>
  <c r="M71" i="81"/>
  <c r="O71" i="81" s="1"/>
  <c r="N71" i="81" s="1"/>
  <c r="M70" i="81"/>
  <c r="O70" i="81" s="1"/>
  <c r="N70" i="81" s="1"/>
  <c r="L70" i="81"/>
  <c r="M69" i="81"/>
  <c r="O69" i="81" s="1"/>
  <c r="N69" i="81" s="1"/>
  <c r="O68" i="81"/>
  <c r="N68" i="81" s="1"/>
  <c r="M67" i="81"/>
  <c r="O67" i="81" s="1"/>
  <c r="N67" i="81" s="1"/>
  <c r="M66" i="81"/>
  <c r="O66" i="81" s="1"/>
  <c r="N66" i="81" s="1"/>
  <c r="M65" i="81"/>
  <c r="O65" i="81" s="1"/>
  <c r="N65" i="81" s="1"/>
  <c r="M64" i="81"/>
  <c r="O64" i="81" s="1"/>
  <c r="N64" i="81" s="1"/>
  <c r="M63" i="81"/>
  <c r="O63" i="81" s="1"/>
  <c r="N63" i="81" s="1"/>
  <c r="M62" i="81"/>
  <c r="O62" i="81" s="1"/>
  <c r="N62" i="81" s="1"/>
  <c r="M61" i="81"/>
  <c r="O61" i="81" s="1"/>
  <c r="N61" i="81" s="1"/>
  <c r="M60" i="81"/>
  <c r="O60" i="81" s="1"/>
  <c r="N60" i="81" s="1"/>
  <c r="O59" i="81"/>
  <c r="N59" i="81"/>
  <c r="O58" i="81"/>
  <c r="N58" i="81" s="1"/>
  <c r="O57" i="81"/>
  <c r="N57" i="81" s="1"/>
  <c r="L57" i="81"/>
  <c r="O56" i="81"/>
  <c r="N56" i="81" s="1"/>
  <c r="M55" i="81"/>
  <c r="O55" i="81" s="1"/>
  <c r="N55" i="81" s="1"/>
  <c r="L55" i="81"/>
  <c r="O54" i="81"/>
  <c r="N54" i="81" s="1"/>
  <c r="Q54" i="81" s="1"/>
  <c r="L54" i="81"/>
  <c r="M53" i="81"/>
  <c r="O53" i="81" s="1"/>
  <c r="N53" i="81" s="1"/>
  <c r="O52" i="81"/>
  <c r="N52" i="81" s="1"/>
  <c r="Q52" i="81" s="1"/>
  <c r="L52" i="81"/>
  <c r="M51" i="81"/>
  <c r="O51" i="81" s="1"/>
  <c r="N51" i="81" s="1"/>
  <c r="O50" i="81"/>
  <c r="N50" i="81" s="1"/>
  <c r="L50" i="81"/>
  <c r="O49" i="81"/>
  <c r="N49" i="81" s="1"/>
  <c r="L49" i="81"/>
  <c r="M48" i="81"/>
  <c r="O48" i="81" s="1"/>
  <c r="N48" i="81" s="1"/>
  <c r="M47" i="81"/>
  <c r="O47" i="81" s="1"/>
  <c r="N47" i="81" s="1"/>
  <c r="O46" i="81"/>
  <c r="N46" i="81" s="1"/>
  <c r="M45" i="81"/>
  <c r="O45" i="81" s="1"/>
  <c r="N45" i="81" s="1"/>
  <c r="M44" i="81"/>
  <c r="O44" i="81" s="1"/>
  <c r="N44" i="81" s="1"/>
  <c r="M43" i="81"/>
  <c r="O43" i="81" s="1"/>
  <c r="N43" i="81" s="1"/>
  <c r="O42" i="81"/>
  <c r="N42" i="81" s="1"/>
  <c r="M41" i="81"/>
  <c r="O41" i="81" s="1"/>
  <c r="N41" i="81" s="1"/>
  <c r="O40" i="81"/>
  <c r="N40" i="81" s="1"/>
  <c r="Q40" i="81" s="1"/>
  <c r="L40" i="81"/>
  <c r="M39" i="81"/>
  <c r="O39" i="81" s="1"/>
  <c r="N39" i="81" s="1"/>
  <c r="O38" i="81"/>
  <c r="N38" i="81" s="1"/>
  <c r="M37" i="81"/>
  <c r="O37" i="81" s="1"/>
  <c r="N37" i="81" s="1"/>
  <c r="M36" i="81"/>
  <c r="O36" i="81" s="1"/>
  <c r="N36" i="81" s="1"/>
  <c r="L36" i="81"/>
  <c r="M35" i="81"/>
  <c r="O35" i="81" s="1"/>
  <c r="N35" i="81" s="1"/>
  <c r="L35" i="81"/>
  <c r="O34" i="81"/>
  <c r="N34" i="81" s="1"/>
  <c r="L34" i="81"/>
  <c r="M33" i="81"/>
  <c r="O33" i="81" s="1"/>
  <c r="N33" i="81" s="1"/>
  <c r="L33" i="81"/>
  <c r="M32" i="81"/>
  <c r="O32" i="81" s="1"/>
  <c r="N32" i="81" s="1"/>
  <c r="L32" i="81"/>
  <c r="M31" i="81"/>
  <c r="O31" i="81" s="1"/>
  <c r="N31" i="81" s="1"/>
  <c r="L31" i="81"/>
  <c r="M30" i="81"/>
  <c r="O30" i="81" s="1"/>
  <c r="N30" i="81" s="1"/>
  <c r="M29" i="81"/>
  <c r="O29" i="81" s="1"/>
  <c r="N29" i="81" s="1"/>
  <c r="L29" i="81"/>
  <c r="M28" i="81"/>
  <c r="O28" i="81" s="1"/>
  <c r="N28" i="81" s="1"/>
  <c r="M27" i="81"/>
  <c r="O27" i="81" s="1"/>
  <c r="N27" i="81" s="1"/>
  <c r="L27" i="81"/>
  <c r="O26" i="81"/>
  <c r="N26" i="81" s="1"/>
  <c r="L26" i="81"/>
  <c r="M25" i="81"/>
  <c r="O25" i="81" s="1"/>
  <c r="N25" i="81" s="1"/>
  <c r="L25" i="81"/>
  <c r="O24" i="81"/>
  <c r="N24" i="81" s="1"/>
  <c r="L24" i="81"/>
  <c r="M23" i="81"/>
  <c r="O23" i="81" s="1"/>
  <c r="N23" i="81" s="1"/>
  <c r="O22" i="81"/>
  <c r="N22" i="81" s="1"/>
  <c r="M21" i="81"/>
  <c r="O21" i="81" s="1"/>
  <c r="N21" i="81" s="1"/>
  <c r="L21" i="81"/>
  <c r="I20" i="81"/>
  <c r="M19" i="81"/>
  <c r="O19" i="81" s="1"/>
  <c r="N19" i="81" s="1"/>
  <c r="M18" i="81"/>
  <c r="O18" i="81" s="1"/>
  <c r="N18" i="81" s="1"/>
  <c r="O17" i="81"/>
  <c r="N17" i="81" s="1"/>
  <c r="Q17" i="81" s="1"/>
  <c r="L17" i="81"/>
  <c r="M16" i="81"/>
  <c r="O16" i="81" s="1"/>
  <c r="N16" i="81" s="1"/>
  <c r="L16" i="81"/>
  <c r="O15" i="81"/>
  <c r="N15" i="81" s="1"/>
  <c r="M14" i="81"/>
  <c r="O14" i="81" s="1"/>
  <c r="N14" i="81" s="1"/>
  <c r="L14" i="81"/>
  <c r="O13" i="81"/>
  <c r="N13" i="81" s="1"/>
  <c r="Q13" i="81" s="1"/>
  <c r="L13" i="81"/>
  <c r="O12" i="81"/>
  <c r="N12" i="81" s="1"/>
  <c r="O11" i="81"/>
  <c r="N11" i="81" s="1"/>
  <c r="L11" i="81"/>
  <c r="M10" i="81"/>
  <c r="O10" i="81" s="1"/>
  <c r="N10" i="81" s="1"/>
  <c r="L10" i="81"/>
  <c r="O9" i="81"/>
  <c r="N9" i="81" s="1"/>
  <c r="L9" i="81"/>
  <c r="M8" i="81"/>
  <c r="O8" i="81" s="1"/>
  <c r="N8" i="81" s="1"/>
  <c r="P7" i="81"/>
  <c r="I365" i="79"/>
  <c r="M365" i="79" s="1"/>
  <c r="O365" i="79" s="1"/>
  <c r="N365" i="79" s="1"/>
  <c r="I364" i="79"/>
  <c r="M364" i="79" s="1"/>
  <c r="O364" i="79" s="1"/>
  <c r="N364" i="79" s="1"/>
  <c r="I363" i="79"/>
  <c r="O363" i="79" s="1"/>
  <c r="N363" i="79" s="1"/>
  <c r="M362" i="79"/>
  <c r="O362" i="79" s="1"/>
  <c r="N362" i="79" s="1"/>
  <c r="L362" i="79"/>
  <c r="M361" i="79"/>
  <c r="O361" i="79" s="1"/>
  <c r="N361" i="79" s="1"/>
  <c r="L361" i="79"/>
  <c r="M360" i="79"/>
  <c r="O360" i="79" s="1"/>
  <c r="N360" i="79" s="1"/>
  <c r="L360" i="79"/>
  <c r="M359" i="79"/>
  <c r="O359" i="79" s="1"/>
  <c r="N359" i="79" s="1"/>
  <c r="L359" i="79"/>
  <c r="M358" i="79"/>
  <c r="O358" i="79" s="1"/>
  <c r="N358" i="79" s="1"/>
  <c r="L358" i="79"/>
  <c r="M357" i="79"/>
  <c r="O357" i="79" s="1"/>
  <c r="N357" i="79" s="1"/>
  <c r="L357" i="79"/>
  <c r="M356" i="79"/>
  <c r="O356" i="79" s="1"/>
  <c r="N356" i="79" s="1"/>
  <c r="Q356" i="79" s="1"/>
  <c r="L356" i="79"/>
  <c r="M355" i="79"/>
  <c r="O355" i="79" s="1"/>
  <c r="N355" i="79" s="1"/>
  <c r="Q355" i="79" s="1"/>
  <c r="L355" i="79"/>
  <c r="M354" i="79"/>
  <c r="O354" i="79" s="1"/>
  <c r="N354" i="79" s="1"/>
  <c r="Q354" i="79" s="1"/>
  <c r="L354" i="79"/>
  <c r="M353" i="79"/>
  <c r="O353" i="79" s="1"/>
  <c r="N353" i="79" s="1"/>
  <c r="Q353" i="79" s="1"/>
  <c r="L353" i="79"/>
  <c r="M352" i="79"/>
  <c r="O352" i="79" s="1"/>
  <c r="N352" i="79" s="1"/>
  <c r="L352" i="79"/>
  <c r="M351" i="79"/>
  <c r="O351" i="79" s="1"/>
  <c r="N351" i="79" s="1"/>
  <c r="L351" i="79"/>
  <c r="M350" i="79"/>
  <c r="O350" i="79" s="1"/>
  <c r="N350" i="79" s="1"/>
  <c r="L350" i="79"/>
  <c r="M349" i="79"/>
  <c r="O349" i="79" s="1"/>
  <c r="N349" i="79" s="1"/>
  <c r="L349" i="79"/>
  <c r="M348" i="79"/>
  <c r="O348" i="79" s="1"/>
  <c r="N348" i="79" s="1"/>
  <c r="L348" i="79"/>
  <c r="M347" i="79"/>
  <c r="O347" i="79" s="1"/>
  <c r="N347" i="79" s="1"/>
  <c r="L347" i="79"/>
  <c r="O346" i="79"/>
  <c r="N346" i="79" s="1"/>
  <c r="L346" i="79"/>
  <c r="M345" i="79"/>
  <c r="O345" i="79" s="1"/>
  <c r="N345" i="79" s="1"/>
  <c r="L345" i="79"/>
  <c r="I344" i="79"/>
  <c r="O344" i="79" s="1"/>
  <c r="N344" i="79" s="1"/>
  <c r="M343" i="79"/>
  <c r="O343" i="79" s="1"/>
  <c r="N343" i="79" s="1"/>
  <c r="L343" i="79"/>
  <c r="O342" i="79"/>
  <c r="N342" i="79" s="1"/>
  <c r="L342" i="79"/>
  <c r="O341" i="79"/>
  <c r="N341" i="79" s="1"/>
  <c r="L341" i="79"/>
  <c r="O340" i="79"/>
  <c r="N340" i="79" s="1"/>
  <c r="L340" i="79"/>
  <c r="M339" i="79"/>
  <c r="O339" i="79" s="1"/>
  <c r="N339" i="79" s="1"/>
  <c r="L339" i="79"/>
  <c r="M338" i="79"/>
  <c r="O338" i="79" s="1"/>
  <c r="N338" i="79" s="1"/>
  <c r="L338" i="79"/>
  <c r="M337" i="79"/>
  <c r="O337" i="79" s="1"/>
  <c r="N337" i="79" s="1"/>
  <c r="L337" i="79"/>
  <c r="O336" i="79"/>
  <c r="N336" i="79" s="1"/>
  <c r="L336" i="79"/>
  <c r="I335" i="79"/>
  <c r="O335" i="79" s="1"/>
  <c r="N335" i="79" s="1"/>
  <c r="M334" i="79"/>
  <c r="O334" i="79" s="1"/>
  <c r="N334" i="79" s="1"/>
  <c r="L334" i="79"/>
  <c r="M333" i="79"/>
  <c r="O333" i="79" s="1"/>
  <c r="N333" i="79" s="1"/>
  <c r="L333" i="79"/>
  <c r="M332" i="79"/>
  <c r="O332" i="79" s="1"/>
  <c r="N332" i="79" s="1"/>
  <c r="L332" i="79"/>
  <c r="M331" i="79"/>
  <c r="O331" i="79" s="1"/>
  <c r="N331" i="79" s="1"/>
  <c r="L331" i="79"/>
  <c r="M330" i="79"/>
  <c r="O330" i="79" s="1"/>
  <c r="N330" i="79" s="1"/>
  <c r="L330" i="79"/>
  <c r="O329" i="79"/>
  <c r="N329" i="79" s="1"/>
  <c r="L329" i="79"/>
  <c r="M328" i="79"/>
  <c r="O328" i="79" s="1"/>
  <c r="N328" i="79" s="1"/>
  <c r="L328" i="79"/>
  <c r="M327" i="79"/>
  <c r="O327" i="79" s="1"/>
  <c r="N327" i="79" s="1"/>
  <c r="L327" i="79"/>
  <c r="M326" i="79"/>
  <c r="O326" i="79" s="1"/>
  <c r="N326" i="79" s="1"/>
  <c r="O325" i="79"/>
  <c r="N325" i="79" s="1"/>
  <c r="L325" i="79"/>
  <c r="M324" i="79"/>
  <c r="O324" i="79" s="1"/>
  <c r="N324" i="79" s="1"/>
  <c r="L324" i="79"/>
  <c r="O323" i="79"/>
  <c r="N323" i="79" s="1"/>
  <c r="L323" i="79"/>
  <c r="M322" i="79"/>
  <c r="O322" i="79" s="1"/>
  <c r="N322" i="79" s="1"/>
  <c r="M321" i="79"/>
  <c r="O321" i="79" s="1"/>
  <c r="N321" i="79" s="1"/>
  <c r="L321" i="79"/>
  <c r="M320" i="79"/>
  <c r="O320" i="79" s="1"/>
  <c r="N320" i="79" s="1"/>
  <c r="L320" i="79"/>
  <c r="M319" i="79"/>
  <c r="O319" i="79" s="1"/>
  <c r="N319" i="79" s="1"/>
  <c r="L319" i="79"/>
  <c r="M318" i="79"/>
  <c r="O318" i="79" s="1"/>
  <c r="N318" i="79" s="1"/>
  <c r="M317" i="79"/>
  <c r="O317" i="79" s="1"/>
  <c r="N317" i="79" s="1"/>
  <c r="M316" i="79"/>
  <c r="O316" i="79" s="1"/>
  <c r="N316" i="79" s="1"/>
  <c r="L316" i="79"/>
  <c r="M315" i="79"/>
  <c r="O315" i="79" s="1"/>
  <c r="N315" i="79" s="1"/>
  <c r="M314" i="79"/>
  <c r="O314" i="79" s="1"/>
  <c r="N314" i="79" s="1"/>
  <c r="M313" i="79"/>
  <c r="O313" i="79" s="1"/>
  <c r="N313" i="79" s="1"/>
  <c r="M312" i="79"/>
  <c r="O312" i="79" s="1"/>
  <c r="N312" i="79" s="1"/>
  <c r="O311" i="79"/>
  <c r="N311" i="79" s="1"/>
  <c r="L311" i="79"/>
  <c r="M310" i="79"/>
  <c r="O310" i="79" s="1"/>
  <c r="N310" i="79" s="1"/>
  <c r="M309" i="79"/>
  <c r="O309" i="79" s="1"/>
  <c r="N309" i="79" s="1"/>
  <c r="L309" i="79"/>
  <c r="M308" i="79"/>
  <c r="O308" i="79" s="1"/>
  <c r="N308" i="79" s="1"/>
  <c r="L308" i="79"/>
  <c r="M307" i="79"/>
  <c r="O307" i="79" s="1"/>
  <c r="N307" i="79" s="1"/>
  <c r="Q307" i="79" s="1"/>
  <c r="M306" i="79"/>
  <c r="O306" i="79" s="1"/>
  <c r="N306" i="79" s="1"/>
  <c r="L306" i="79"/>
  <c r="M305" i="79"/>
  <c r="O305" i="79" s="1"/>
  <c r="N305" i="79" s="1"/>
  <c r="L305" i="79"/>
  <c r="M304" i="79"/>
  <c r="O304" i="79" s="1"/>
  <c r="N304" i="79" s="1"/>
  <c r="L304" i="79"/>
  <c r="M303" i="79"/>
  <c r="O303" i="79" s="1"/>
  <c r="N303" i="79" s="1"/>
  <c r="L303" i="79"/>
  <c r="M302" i="79"/>
  <c r="O302" i="79" s="1"/>
  <c r="N302" i="79" s="1"/>
  <c r="L302" i="79"/>
  <c r="M301" i="79"/>
  <c r="O301" i="79" s="1"/>
  <c r="N301" i="79" s="1"/>
  <c r="O300" i="79"/>
  <c r="N300" i="79" s="1"/>
  <c r="L300" i="79"/>
  <c r="O299" i="79"/>
  <c r="N299" i="79" s="1"/>
  <c r="L299" i="79"/>
  <c r="M298" i="79"/>
  <c r="O298" i="79" s="1"/>
  <c r="N298" i="79" s="1"/>
  <c r="L298" i="79"/>
  <c r="O297" i="79"/>
  <c r="N297" i="79" s="1"/>
  <c r="L297" i="79"/>
  <c r="M296" i="79"/>
  <c r="O296" i="79" s="1"/>
  <c r="N296" i="79" s="1"/>
  <c r="O295" i="79"/>
  <c r="N295" i="79" s="1"/>
  <c r="L295" i="79"/>
  <c r="M294" i="79"/>
  <c r="O294" i="79" s="1"/>
  <c r="N294" i="79" s="1"/>
  <c r="M293" i="79"/>
  <c r="O293" i="79" s="1"/>
  <c r="N293" i="79" s="1"/>
  <c r="L293" i="79"/>
  <c r="M292" i="79"/>
  <c r="O292" i="79" s="1"/>
  <c r="N292" i="79" s="1"/>
  <c r="L292" i="79"/>
  <c r="M291" i="79"/>
  <c r="O291" i="79" s="1"/>
  <c r="N291" i="79" s="1"/>
  <c r="L291" i="79"/>
  <c r="M290" i="79"/>
  <c r="O290" i="79" s="1"/>
  <c r="N290" i="79" s="1"/>
  <c r="M289" i="79"/>
  <c r="O289" i="79" s="1"/>
  <c r="N289" i="79" s="1"/>
  <c r="M288" i="79"/>
  <c r="O288" i="79" s="1"/>
  <c r="N288" i="79" s="1"/>
  <c r="L288" i="79"/>
  <c r="M287" i="79"/>
  <c r="O287" i="79" s="1"/>
  <c r="N287" i="79" s="1"/>
  <c r="M286" i="79"/>
  <c r="O286" i="79" s="1"/>
  <c r="N286" i="79" s="1"/>
  <c r="L286" i="79"/>
  <c r="M285" i="79"/>
  <c r="O285" i="79" s="1"/>
  <c r="N285" i="79" s="1"/>
  <c r="L285" i="79"/>
  <c r="M284" i="79"/>
  <c r="O284" i="79" s="1"/>
  <c r="N284" i="79" s="1"/>
  <c r="L284" i="79"/>
  <c r="M283" i="79"/>
  <c r="O283" i="79" s="1"/>
  <c r="N283" i="79" s="1"/>
  <c r="L283" i="79"/>
  <c r="O282" i="79"/>
  <c r="N282" i="79" s="1"/>
  <c r="L282" i="79"/>
  <c r="M281" i="79"/>
  <c r="O281" i="79" s="1"/>
  <c r="N281" i="79" s="1"/>
  <c r="L281" i="79"/>
  <c r="M280" i="79"/>
  <c r="O280" i="79" s="1"/>
  <c r="N280" i="79" s="1"/>
  <c r="L280" i="79"/>
  <c r="M279" i="79"/>
  <c r="O279" i="79" s="1"/>
  <c r="N279" i="79" s="1"/>
  <c r="L279" i="79"/>
  <c r="M278" i="79"/>
  <c r="O278" i="79" s="1"/>
  <c r="N278" i="79" s="1"/>
  <c r="L278" i="79"/>
  <c r="M277" i="79"/>
  <c r="O277" i="79" s="1"/>
  <c r="N277" i="79" s="1"/>
  <c r="L277" i="79"/>
  <c r="M276" i="79"/>
  <c r="O276" i="79" s="1"/>
  <c r="N276" i="79" s="1"/>
  <c r="L276" i="79"/>
  <c r="O275" i="79"/>
  <c r="N275" i="79" s="1"/>
  <c r="L275" i="79"/>
  <c r="M274" i="79"/>
  <c r="O274" i="79" s="1"/>
  <c r="N274" i="79" s="1"/>
  <c r="L274" i="79"/>
  <c r="O273" i="79"/>
  <c r="N273" i="79" s="1"/>
  <c r="L273" i="79"/>
  <c r="M272" i="79"/>
  <c r="O272" i="79" s="1"/>
  <c r="N272" i="79" s="1"/>
  <c r="M271" i="79"/>
  <c r="O271" i="79" s="1"/>
  <c r="N271" i="79" s="1"/>
  <c r="L271" i="79"/>
  <c r="M270" i="79"/>
  <c r="O270" i="79" s="1"/>
  <c r="N270" i="79" s="1"/>
  <c r="L270" i="79"/>
  <c r="M269" i="79"/>
  <c r="O269" i="79" s="1"/>
  <c r="N269" i="79" s="1"/>
  <c r="L269" i="79"/>
  <c r="M268" i="79"/>
  <c r="O268" i="79" s="1"/>
  <c r="N268" i="79" s="1"/>
  <c r="L268" i="79"/>
  <c r="O267" i="79"/>
  <c r="N267" i="79" s="1"/>
  <c r="L267" i="79"/>
  <c r="M266" i="79"/>
  <c r="O266" i="79" s="1"/>
  <c r="N266" i="79" s="1"/>
  <c r="L266" i="79"/>
  <c r="M265" i="79"/>
  <c r="O265" i="79" s="1"/>
  <c r="N265" i="79" s="1"/>
  <c r="L265" i="79"/>
  <c r="M264" i="79"/>
  <c r="O264" i="79" s="1"/>
  <c r="N264" i="79" s="1"/>
  <c r="L264" i="79"/>
  <c r="M263" i="79"/>
  <c r="O263" i="79" s="1"/>
  <c r="N263" i="79" s="1"/>
  <c r="L263" i="79"/>
  <c r="M262" i="79"/>
  <c r="O262" i="79" s="1"/>
  <c r="N262" i="79" s="1"/>
  <c r="L262" i="79"/>
  <c r="M261" i="79"/>
  <c r="O261" i="79" s="1"/>
  <c r="N261" i="79" s="1"/>
  <c r="L261" i="79"/>
  <c r="M260" i="79"/>
  <c r="O260" i="79" s="1"/>
  <c r="N260" i="79" s="1"/>
  <c r="L260" i="79"/>
  <c r="M259" i="79"/>
  <c r="O259" i="79" s="1"/>
  <c r="N259" i="79" s="1"/>
  <c r="L259" i="79"/>
  <c r="M258" i="79"/>
  <c r="O258" i="79" s="1"/>
  <c r="N258" i="79" s="1"/>
  <c r="L258" i="79"/>
  <c r="M257" i="79"/>
  <c r="O257" i="79" s="1"/>
  <c r="N257" i="79" s="1"/>
  <c r="L257" i="79"/>
  <c r="M256" i="79"/>
  <c r="O256" i="79" s="1"/>
  <c r="N256" i="79" s="1"/>
  <c r="L256" i="79"/>
  <c r="M255" i="79"/>
  <c r="O255" i="79" s="1"/>
  <c r="N255" i="79" s="1"/>
  <c r="L255" i="79"/>
  <c r="M254" i="79"/>
  <c r="O254" i="79" s="1"/>
  <c r="N254" i="79" s="1"/>
  <c r="L254" i="79"/>
  <c r="M253" i="79"/>
  <c r="O253" i="79" s="1"/>
  <c r="N253" i="79" s="1"/>
  <c r="L253" i="79"/>
  <c r="M252" i="79"/>
  <c r="O252" i="79" s="1"/>
  <c r="N252" i="79" s="1"/>
  <c r="Q252" i="79" s="1"/>
  <c r="L252" i="79"/>
  <c r="M251" i="79"/>
  <c r="O251" i="79" s="1"/>
  <c r="N251" i="79" s="1"/>
  <c r="L251" i="79"/>
  <c r="M250" i="79"/>
  <c r="O250" i="79" s="1"/>
  <c r="N250" i="79" s="1"/>
  <c r="L250" i="79"/>
  <c r="M249" i="79"/>
  <c r="O249" i="79" s="1"/>
  <c r="N249" i="79" s="1"/>
  <c r="L249" i="79"/>
  <c r="M248" i="79"/>
  <c r="O248" i="79" s="1"/>
  <c r="N248" i="79" s="1"/>
  <c r="L248" i="79"/>
  <c r="M247" i="79"/>
  <c r="O247" i="79" s="1"/>
  <c r="N247" i="79" s="1"/>
  <c r="L247" i="79"/>
  <c r="M246" i="79"/>
  <c r="O246" i="79" s="1"/>
  <c r="N246" i="79" s="1"/>
  <c r="L246" i="79"/>
  <c r="O245" i="79"/>
  <c r="N245" i="79" s="1"/>
  <c r="L245" i="79"/>
  <c r="M244" i="79"/>
  <c r="O244" i="79" s="1"/>
  <c r="N244" i="79" s="1"/>
  <c r="L244" i="79"/>
  <c r="M243" i="79"/>
  <c r="O243" i="79" s="1"/>
  <c r="N243" i="79" s="1"/>
  <c r="L243" i="79"/>
  <c r="M242" i="79"/>
  <c r="O242" i="79" s="1"/>
  <c r="N242" i="79" s="1"/>
  <c r="L242" i="79"/>
  <c r="M241" i="79"/>
  <c r="O241" i="79" s="1"/>
  <c r="N241" i="79" s="1"/>
  <c r="L241" i="79"/>
  <c r="O240" i="79"/>
  <c r="N240" i="79" s="1"/>
  <c r="L240" i="79"/>
  <c r="M239" i="79"/>
  <c r="O239" i="79" s="1"/>
  <c r="N239" i="79" s="1"/>
  <c r="M238" i="79"/>
  <c r="O238" i="79" s="1"/>
  <c r="N238" i="79" s="1"/>
  <c r="L238" i="79"/>
  <c r="M237" i="79"/>
  <c r="O237" i="79" s="1"/>
  <c r="N237" i="79" s="1"/>
  <c r="L237" i="79"/>
  <c r="O236" i="79"/>
  <c r="N236" i="79" s="1"/>
  <c r="I236" i="79"/>
  <c r="F236" i="79"/>
  <c r="L236" i="79" s="1"/>
  <c r="M235" i="79"/>
  <c r="O235" i="79" s="1"/>
  <c r="N235" i="79" s="1"/>
  <c r="O234" i="79"/>
  <c r="N234" i="79" s="1"/>
  <c r="Q234" i="79" s="1"/>
  <c r="L234" i="79"/>
  <c r="O233" i="79"/>
  <c r="N233" i="79" s="1"/>
  <c r="L233" i="79"/>
  <c r="O232" i="79"/>
  <c r="N232" i="79" s="1"/>
  <c r="L232" i="79"/>
  <c r="O231" i="79"/>
  <c r="N231" i="79" s="1"/>
  <c r="Q231" i="79" s="1"/>
  <c r="L231" i="79"/>
  <c r="O230" i="79"/>
  <c r="N230" i="79" s="1"/>
  <c r="L230" i="79"/>
  <c r="M229" i="79"/>
  <c r="O229" i="79" s="1"/>
  <c r="N229" i="79" s="1"/>
  <c r="L229" i="79"/>
  <c r="M228" i="79"/>
  <c r="O228" i="79" s="1"/>
  <c r="N228" i="79" s="1"/>
  <c r="L228" i="79"/>
  <c r="M227" i="79"/>
  <c r="O227" i="79" s="1"/>
  <c r="N227" i="79" s="1"/>
  <c r="M226" i="79"/>
  <c r="O226" i="79" s="1"/>
  <c r="N226" i="79" s="1"/>
  <c r="L226" i="79"/>
  <c r="M225" i="79"/>
  <c r="O225" i="79" s="1"/>
  <c r="N225" i="79" s="1"/>
  <c r="M224" i="79"/>
  <c r="O224" i="79" s="1"/>
  <c r="N224" i="79" s="1"/>
  <c r="L224" i="79"/>
  <c r="M223" i="79"/>
  <c r="O223" i="79" s="1"/>
  <c r="N223" i="79" s="1"/>
  <c r="L223" i="79"/>
  <c r="M222" i="79"/>
  <c r="O222" i="79" s="1"/>
  <c r="N222" i="79" s="1"/>
  <c r="L222" i="79"/>
  <c r="M221" i="79"/>
  <c r="O221" i="79" s="1"/>
  <c r="N221" i="79" s="1"/>
  <c r="M220" i="79"/>
  <c r="O220" i="79" s="1"/>
  <c r="N220" i="79" s="1"/>
  <c r="L220" i="79"/>
  <c r="M219" i="79"/>
  <c r="O219" i="79" s="1"/>
  <c r="N219" i="79" s="1"/>
  <c r="M218" i="79"/>
  <c r="O218" i="79" s="1"/>
  <c r="N218" i="79" s="1"/>
  <c r="M217" i="79"/>
  <c r="O217" i="79" s="1"/>
  <c r="N217" i="79" s="1"/>
  <c r="L217" i="79"/>
  <c r="O216" i="79"/>
  <c r="N216" i="79" s="1"/>
  <c r="L216" i="79"/>
  <c r="M215" i="79"/>
  <c r="O215" i="79" s="1"/>
  <c r="N215" i="79" s="1"/>
  <c r="L215" i="79"/>
  <c r="M214" i="79"/>
  <c r="O214" i="79" s="1"/>
  <c r="N214" i="79" s="1"/>
  <c r="L214" i="79"/>
  <c r="M213" i="79"/>
  <c r="O213" i="79" s="1"/>
  <c r="N213" i="79" s="1"/>
  <c r="L213" i="79"/>
  <c r="M212" i="79"/>
  <c r="O212" i="79" s="1"/>
  <c r="N212" i="79" s="1"/>
  <c r="O211" i="79"/>
  <c r="N211" i="79" s="1"/>
  <c r="L211" i="79"/>
  <c r="O210" i="79"/>
  <c r="N210" i="79" s="1"/>
  <c r="L210" i="79"/>
  <c r="M209" i="79"/>
  <c r="O209" i="79" s="1"/>
  <c r="N209" i="79" s="1"/>
  <c r="L209" i="79"/>
  <c r="M208" i="79"/>
  <c r="O208" i="79" s="1"/>
  <c r="N208" i="79" s="1"/>
  <c r="L208" i="79"/>
  <c r="M207" i="79"/>
  <c r="O207" i="79" s="1"/>
  <c r="N207" i="79" s="1"/>
  <c r="L207" i="79"/>
  <c r="M206" i="79"/>
  <c r="O206" i="79" s="1"/>
  <c r="N206" i="79" s="1"/>
  <c r="L206" i="79"/>
  <c r="O205" i="79"/>
  <c r="N205" i="79" s="1"/>
  <c r="L205" i="79"/>
  <c r="M204" i="79"/>
  <c r="O204" i="79" s="1"/>
  <c r="N204" i="79" s="1"/>
  <c r="L204" i="79"/>
  <c r="M203" i="79"/>
  <c r="O203" i="79" s="1"/>
  <c r="N203" i="79" s="1"/>
  <c r="L203" i="79"/>
  <c r="O202" i="79"/>
  <c r="N202" i="79" s="1"/>
  <c r="L202" i="79"/>
  <c r="M201" i="79"/>
  <c r="O201" i="79" s="1"/>
  <c r="N201" i="79" s="1"/>
  <c r="L201" i="79"/>
  <c r="O200" i="79"/>
  <c r="N200" i="79" s="1"/>
  <c r="L200" i="79"/>
  <c r="M199" i="79"/>
  <c r="O199" i="79" s="1"/>
  <c r="N199" i="79" s="1"/>
  <c r="M198" i="79"/>
  <c r="O198" i="79" s="1"/>
  <c r="N198" i="79" s="1"/>
  <c r="M197" i="79"/>
  <c r="O197" i="79" s="1"/>
  <c r="N197" i="79" s="1"/>
  <c r="L197" i="79"/>
  <c r="M196" i="79"/>
  <c r="O196" i="79" s="1"/>
  <c r="N196" i="79" s="1"/>
  <c r="L196" i="79"/>
  <c r="M195" i="79"/>
  <c r="O195" i="79" s="1"/>
  <c r="N195" i="79" s="1"/>
  <c r="L195" i="79"/>
  <c r="M194" i="79"/>
  <c r="O194" i="79" s="1"/>
  <c r="N194" i="79" s="1"/>
  <c r="L194" i="79"/>
  <c r="M193" i="79"/>
  <c r="O193" i="79" s="1"/>
  <c r="N193" i="79" s="1"/>
  <c r="L193" i="79"/>
  <c r="M192" i="79"/>
  <c r="O192" i="79" s="1"/>
  <c r="N192" i="79" s="1"/>
  <c r="L192" i="79"/>
  <c r="M191" i="79"/>
  <c r="O191" i="79" s="1"/>
  <c r="N191" i="79" s="1"/>
  <c r="L191" i="79"/>
  <c r="M190" i="79"/>
  <c r="O190" i="79" s="1"/>
  <c r="N190" i="79" s="1"/>
  <c r="M189" i="79"/>
  <c r="O189" i="79" s="1"/>
  <c r="N189" i="79" s="1"/>
  <c r="L189" i="79"/>
  <c r="M188" i="79"/>
  <c r="O188" i="79" s="1"/>
  <c r="N188" i="79" s="1"/>
  <c r="L188" i="79"/>
  <c r="M187" i="79"/>
  <c r="O187" i="79" s="1"/>
  <c r="N187" i="79" s="1"/>
  <c r="L187" i="79"/>
  <c r="M186" i="79"/>
  <c r="O186" i="79" s="1"/>
  <c r="N186" i="79" s="1"/>
  <c r="L186" i="79"/>
  <c r="O185" i="79"/>
  <c r="N185" i="79" s="1"/>
  <c r="L185" i="79"/>
  <c r="O184" i="79"/>
  <c r="N184" i="79" s="1"/>
  <c r="L184" i="79"/>
  <c r="M183" i="79"/>
  <c r="O183" i="79" s="1"/>
  <c r="N183" i="79" s="1"/>
  <c r="M182" i="79"/>
  <c r="O182" i="79" s="1"/>
  <c r="N182" i="79" s="1"/>
  <c r="L182" i="79"/>
  <c r="M181" i="79"/>
  <c r="O181" i="79" s="1"/>
  <c r="N181" i="79" s="1"/>
  <c r="L181" i="79"/>
  <c r="M180" i="79"/>
  <c r="O180" i="79" s="1"/>
  <c r="N180" i="79" s="1"/>
  <c r="O179" i="79"/>
  <c r="N179" i="79" s="1"/>
  <c r="Q179" i="79" s="1"/>
  <c r="L179" i="79"/>
  <c r="O178" i="79"/>
  <c r="N178" i="79" s="1"/>
  <c r="L178" i="79"/>
  <c r="M177" i="79"/>
  <c r="O177" i="79" s="1"/>
  <c r="N177" i="79" s="1"/>
  <c r="L177" i="79"/>
  <c r="O176" i="79"/>
  <c r="N176" i="79" s="1"/>
  <c r="L176" i="79"/>
  <c r="O175" i="79"/>
  <c r="N175" i="79" s="1"/>
  <c r="L175" i="79"/>
  <c r="M174" i="79"/>
  <c r="O174" i="79" s="1"/>
  <c r="N174" i="79" s="1"/>
  <c r="L174" i="79"/>
  <c r="M173" i="79"/>
  <c r="O173" i="79" s="1"/>
  <c r="N173" i="79" s="1"/>
  <c r="M172" i="79"/>
  <c r="O172" i="79" s="1"/>
  <c r="N172" i="79" s="1"/>
  <c r="Q172" i="79" s="1"/>
  <c r="M171" i="79"/>
  <c r="O171" i="79" s="1"/>
  <c r="N171" i="79" s="1"/>
  <c r="M170" i="79"/>
  <c r="O170" i="79" s="1"/>
  <c r="N170" i="79" s="1"/>
  <c r="Q170" i="79" s="1"/>
  <c r="M169" i="79"/>
  <c r="O169" i="79" s="1"/>
  <c r="N169" i="79" s="1"/>
  <c r="M168" i="79"/>
  <c r="O168" i="79" s="1"/>
  <c r="N168" i="79" s="1"/>
  <c r="M167" i="79"/>
  <c r="O167" i="79" s="1"/>
  <c r="N167" i="79" s="1"/>
  <c r="M166" i="79"/>
  <c r="O166" i="79" s="1"/>
  <c r="N166" i="79" s="1"/>
  <c r="L166" i="79"/>
  <c r="M165" i="79"/>
  <c r="O165" i="79" s="1"/>
  <c r="N165" i="79" s="1"/>
  <c r="L165" i="79"/>
  <c r="M164" i="79"/>
  <c r="O164" i="79" s="1"/>
  <c r="N164" i="79" s="1"/>
  <c r="L164" i="79"/>
  <c r="M163" i="79"/>
  <c r="O163" i="79" s="1"/>
  <c r="N163" i="79" s="1"/>
  <c r="L163" i="79"/>
  <c r="M162" i="79"/>
  <c r="O162" i="79" s="1"/>
  <c r="N162" i="79" s="1"/>
  <c r="M161" i="79"/>
  <c r="O161" i="79" s="1"/>
  <c r="N161" i="79" s="1"/>
  <c r="O160" i="79"/>
  <c r="N160" i="79" s="1"/>
  <c r="L160" i="79"/>
  <c r="M159" i="79"/>
  <c r="O159" i="79" s="1"/>
  <c r="N159" i="79" s="1"/>
  <c r="L159" i="79"/>
  <c r="O158" i="79"/>
  <c r="N158" i="79" s="1"/>
  <c r="L158" i="79"/>
  <c r="M157" i="79"/>
  <c r="O157" i="79" s="1"/>
  <c r="N157" i="79" s="1"/>
  <c r="L157" i="79"/>
  <c r="M156" i="79"/>
  <c r="O156" i="79" s="1"/>
  <c r="N156" i="79" s="1"/>
  <c r="L156" i="79"/>
  <c r="M155" i="79"/>
  <c r="O155" i="79" s="1"/>
  <c r="N155" i="79" s="1"/>
  <c r="M154" i="79"/>
  <c r="O154" i="79" s="1"/>
  <c r="N154" i="79" s="1"/>
  <c r="L154" i="79"/>
  <c r="O153" i="79"/>
  <c r="N153" i="79" s="1"/>
  <c r="L153" i="79"/>
  <c r="M152" i="79"/>
  <c r="O152" i="79" s="1"/>
  <c r="N152" i="79" s="1"/>
  <c r="M151" i="79"/>
  <c r="O151" i="79" s="1"/>
  <c r="N151" i="79" s="1"/>
  <c r="O150" i="79"/>
  <c r="N150" i="79" s="1"/>
  <c r="L150" i="79"/>
  <c r="O149" i="79"/>
  <c r="N149" i="79" s="1"/>
  <c r="L149" i="79"/>
  <c r="M148" i="79"/>
  <c r="O148" i="79" s="1"/>
  <c r="N148" i="79" s="1"/>
  <c r="L148" i="79"/>
  <c r="O147" i="79"/>
  <c r="N147" i="79" s="1"/>
  <c r="L147" i="79"/>
  <c r="M146" i="79"/>
  <c r="O146" i="79" s="1"/>
  <c r="N146" i="79" s="1"/>
  <c r="O145" i="79"/>
  <c r="N145" i="79" s="1"/>
  <c r="L145" i="79"/>
  <c r="O144" i="79"/>
  <c r="N144" i="79" s="1"/>
  <c r="L144" i="79"/>
  <c r="M143" i="79"/>
  <c r="O143" i="79" s="1"/>
  <c r="N143" i="79" s="1"/>
  <c r="L143" i="79"/>
  <c r="M142" i="79"/>
  <c r="O142" i="79" s="1"/>
  <c r="N142" i="79" s="1"/>
  <c r="M141" i="79"/>
  <c r="O141" i="79" s="1"/>
  <c r="N141" i="79" s="1"/>
  <c r="L141" i="79"/>
  <c r="O140" i="79"/>
  <c r="N140" i="79" s="1"/>
  <c r="L140" i="79"/>
  <c r="O139" i="79"/>
  <c r="N139" i="79" s="1"/>
  <c r="L139" i="79"/>
  <c r="M138" i="79"/>
  <c r="O138" i="79" s="1"/>
  <c r="N138" i="79" s="1"/>
  <c r="O137" i="79"/>
  <c r="N137" i="79" s="1"/>
  <c r="L137" i="79"/>
  <c r="M136" i="79"/>
  <c r="O136" i="79" s="1"/>
  <c r="N136" i="79" s="1"/>
  <c r="O135" i="79"/>
  <c r="N135" i="79" s="1"/>
  <c r="L135" i="79"/>
  <c r="M134" i="79"/>
  <c r="O134" i="79" s="1"/>
  <c r="N134" i="79" s="1"/>
  <c r="M133" i="79"/>
  <c r="O133" i="79" s="1"/>
  <c r="N133" i="79" s="1"/>
  <c r="L133" i="79"/>
  <c r="M132" i="79"/>
  <c r="O132" i="79" s="1"/>
  <c r="N132" i="79" s="1"/>
  <c r="L132" i="79"/>
  <c r="M131" i="79"/>
  <c r="O131" i="79" s="1"/>
  <c r="N131" i="79" s="1"/>
  <c r="L131" i="79"/>
  <c r="M130" i="79"/>
  <c r="O130" i="79" s="1"/>
  <c r="N130" i="79" s="1"/>
  <c r="L130" i="79"/>
  <c r="M129" i="79"/>
  <c r="O129" i="79" s="1"/>
  <c r="N129" i="79" s="1"/>
  <c r="M128" i="79"/>
  <c r="O128" i="79" s="1"/>
  <c r="N128" i="79" s="1"/>
  <c r="L128" i="79"/>
  <c r="M127" i="79"/>
  <c r="O127" i="79" s="1"/>
  <c r="N127" i="79" s="1"/>
  <c r="L127" i="79"/>
  <c r="M126" i="79"/>
  <c r="O126" i="79" s="1"/>
  <c r="N126" i="79" s="1"/>
  <c r="L126" i="79"/>
  <c r="M125" i="79"/>
  <c r="O125" i="79" s="1"/>
  <c r="N125" i="79" s="1"/>
  <c r="L125" i="79"/>
  <c r="M124" i="79"/>
  <c r="O124" i="79" s="1"/>
  <c r="N124" i="79" s="1"/>
  <c r="L124" i="79"/>
  <c r="M123" i="79"/>
  <c r="O123" i="79" s="1"/>
  <c r="N123" i="79" s="1"/>
  <c r="M122" i="79"/>
  <c r="O122" i="79" s="1"/>
  <c r="N122" i="79" s="1"/>
  <c r="L122" i="79"/>
  <c r="O121" i="79"/>
  <c r="N121" i="79" s="1"/>
  <c r="L121" i="79"/>
  <c r="M120" i="79"/>
  <c r="O120" i="79" s="1"/>
  <c r="N120" i="79" s="1"/>
  <c r="M119" i="79"/>
  <c r="O119" i="79" s="1"/>
  <c r="N119" i="79" s="1"/>
  <c r="L119" i="79"/>
  <c r="M118" i="79"/>
  <c r="O118" i="79" s="1"/>
  <c r="N118" i="79" s="1"/>
  <c r="L118" i="79"/>
  <c r="M117" i="79"/>
  <c r="O117" i="79" s="1"/>
  <c r="N117" i="79" s="1"/>
  <c r="L117" i="79"/>
  <c r="O116" i="79"/>
  <c r="N116" i="79" s="1"/>
  <c r="L116" i="79"/>
  <c r="M115" i="79"/>
  <c r="O115" i="79" s="1"/>
  <c r="N115" i="79" s="1"/>
  <c r="M114" i="79"/>
  <c r="O114" i="79" s="1"/>
  <c r="N114" i="79" s="1"/>
  <c r="L114" i="79"/>
  <c r="O113" i="79"/>
  <c r="N113" i="79" s="1"/>
  <c r="Q113" i="79" s="1"/>
  <c r="L113" i="79"/>
  <c r="O112" i="79"/>
  <c r="N112" i="79" s="1"/>
  <c r="L112" i="79"/>
  <c r="M111" i="79"/>
  <c r="O111" i="79" s="1"/>
  <c r="N111" i="79" s="1"/>
  <c r="L111" i="79"/>
  <c r="O110" i="79"/>
  <c r="N110" i="79" s="1"/>
  <c r="L110" i="79"/>
  <c r="M109" i="79"/>
  <c r="O109" i="79" s="1"/>
  <c r="N109" i="79" s="1"/>
  <c r="L109" i="79"/>
  <c r="M108" i="79"/>
  <c r="O108" i="79" s="1"/>
  <c r="N108" i="79" s="1"/>
  <c r="L108" i="79"/>
  <c r="M107" i="79"/>
  <c r="O107" i="79" s="1"/>
  <c r="N107" i="79" s="1"/>
  <c r="L107" i="79"/>
  <c r="O106" i="79"/>
  <c r="N106" i="79" s="1"/>
  <c r="L106" i="79"/>
  <c r="M105" i="79"/>
  <c r="O105" i="79" s="1"/>
  <c r="N105" i="79" s="1"/>
  <c r="L105" i="79"/>
  <c r="M104" i="79"/>
  <c r="O104" i="79" s="1"/>
  <c r="N104" i="79" s="1"/>
  <c r="O103" i="79"/>
  <c r="N103" i="79" s="1"/>
  <c r="L103" i="79"/>
  <c r="O102" i="79"/>
  <c r="N102" i="79" s="1"/>
  <c r="L102" i="79"/>
  <c r="M101" i="79"/>
  <c r="O101" i="79" s="1"/>
  <c r="N101" i="79" s="1"/>
  <c r="L101" i="79"/>
  <c r="M100" i="79"/>
  <c r="O100" i="79" s="1"/>
  <c r="N100" i="79" s="1"/>
  <c r="M99" i="79"/>
  <c r="O99" i="79" s="1"/>
  <c r="N99" i="79" s="1"/>
  <c r="L99" i="79"/>
  <c r="O98" i="79"/>
  <c r="N98" i="79" s="1"/>
  <c r="L98" i="79"/>
  <c r="M97" i="79"/>
  <c r="O97" i="79" s="1"/>
  <c r="N97" i="79" s="1"/>
  <c r="L97" i="79"/>
  <c r="O96" i="79"/>
  <c r="N96" i="79" s="1"/>
  <c r="L96" i="79"/>
  <c r="M95" i="79"/>
  <c r="O95" i="79" s="1"/>
  <c r="N95" i="79" s="1"/>
  <c r="L95" i="79"/>
  <c r="O94" i="79"/>
  <c r="N94" i="79" s="1"/>
  <c r="L94" i="79"/>
  <c r="O93" i="79"/>
  <c r="N93" i="79" s="1"/>
  <c r="L93" i="79"/>
  <c r="M92" i="79"/>
  <c r="O92" i="79" s="1"/>
  <c r="N92" i="79" s="1"/>
  <c r="L92" i="79"/>
  <c r="O91" i="79"/>
  <c r="N91" i="79" s="1"/>
  <c r="L91" i="79"/>
  <c r="M90" i="79"/>
  <c r="O90" i="79" s="1"/>
  <c r="N90" i="79" s="1"/>
  <c r="O89" i="79"/>
  <c r="N89" i="79" s="1"/>
  <c r="L89" i="79"/>
  <c r="M88" i="79"/>
  <c r="O88" i="79" s="1"/>
  <c r="N88" i="79" s="1"/>
  <c r="M87" i="79"/>
  <c r="O87" i="79" s="1"/>
  <c r="N87" i="79" s="1"/>
  <c r="L87" i="79"/>
  <c r="M86" i="79"/>
  <c r="O86" i="79" s="1"/>
  <c r="N86" i="79" s="1"/>
  <c r="L86" i="79"/>
  <c r="M85" i="79"/>
  <c r="O85" i="79" s="1"/>
  <c r="N85" i="79" s="1"/>
  <c r="L85" i="79"/>
  <c r="M84" i="79"/>
  <c r="O84" i="79" s="1"/>
  <c r="N84" i="79" s="1"/>
  <c r="L84" i="79"/>
  <c r="O83" i="79"/>
  <c r="N83" i="79" s="1"/>
  <c r="L83" i="79"/>
  <c r="M82" i="79"/>
  <c r="O82" i="79" s="1"/>
  <c r="N82" i="79" s="1"/>
  <c r="M81" i="79"/>
  <c r="O81" i="79" s="1"/>
  <c r="N81" i="79" s="1"/>
  <c r="L81" i="79"/>
  <c r="O80" i="79"/>
  <c r="N80" i="79" s="1"/>
  <c r="L80" i="79"/>
  <c r="O79" i="79"/>
  <c r="N79" i="79" s="1"/>
  <c r="L79" i="79"/>
  <c r="M78" i="79"/>
  <c r="O78" i="79" s="1"/>
  <c r="N78" i="79" s="1"/>
  <c r="M77" i="79"/>
  <c r="O77" i="79" s="1"/>
  <c r="N77" i="79" s="1"/>
  <c r="L77" i="79"/>
  <c r="M76" i="79"/>
  <c r="O76" i="79" s="1"/>
  <c r="N76" i="79" s="1"/>
  <c r="L76" i="79"/>
  <c r="M75" i="79"/>
  <c r="O75" i="79" s="1"/>
  <c r="N75" i="79" s="1"/>
  <c r="M74" i="79"/>
  <c r="O74" i="79" s="1"/>
  <c r="N74" i="79" s="1"/>
  <c r="L74" i="79"/>
  <c r="M73" i="79"/>
  <c r="O73" i="79" s="1"/>
  <c r="N73" i="79" s="1"/>
  <c r="L73" i="79"/>
  <c r="M72" i="79"/>
  <c r="O72" i="79" s="1"/>
  <c r="N72" i="79" s="1"/>
  <c r="L72" i="79"/>
  <c r="O71" i="79"/>
  <c r="N71" i="79" s="1"/>
  <c r="L71" i="79"/>
  <c r="M70" i="79"/>
  <c r="O70" i="79" s="1"/>
  <c r="N70" i="79" s="1"/>
  <c r="L70" i="79"/>
  <c r="M69" i="79"/>
  <c r="O69" i="79" s="1"/>
  <c r="N69" i="79" s="1"/>
  <c r="L69" i="79"/>
  <c r="M68" i="79"/>
  <c r="O68" i="79" s="1"/>
  <c r="N68" i="79" s="1"/>
  <c r="M67" i="79"/>
  <c r="O67" i="79" s="1"/>
  <c r="N67" i="79" s="1"/>
  <c r="L67" i="79"/>
  <c r="M66" i="79"/>
  <c r="O66" i="79" s="1"/>
  <c r="N66" i="79" s="1"/>
  <c r="L66" i="79"/>
  <c r="O65" i="79"/>
  <c r="N65" i="79" s="1"/>
  <c r="L65" i="79"/>
  <c r="O64" i="79"/>
  <c r="N64" i="79" s="1"/>
  <c r="Q64" i="79" s="1"/>
  <c r="L64" i="79"/>
  <c r="M63" i="79"/>
  <c r="O63" i="79" s="1"/>
  <c r="N63" i="79" s="1"/>
  <c r="L63" i="79"/>
  <c r="O62" i="79"/>
  <c r="N62" i="79" s="1"/>
  <c r="L62" i="79"/>
  <c r="M61" i="79"/>
  <c r="O61" i="79" s="1"/>
  <c r="N61" i="79" s="1"/>
  <c r="L61" i="79"/>
  <c r="M60" i="79"/>
  <c r="O60" i="79" s="1"/>
  <c r="N60" i="79" s="1"/>
  <c r="L60" i="79"/>
  <c r="M59" i="79"/>
  <c r="O59" i="79" s="1"/>
  <c r="N59" i="79" s="1"/>
  <c r="O58" i="79"/>
  <c r="N58" i="79" s="1"/>
  <c r="L58" i="79"/>
  <c r="M57" i="79"/>
  <c r="O57" i="79" s="1"/>
  <c r="N57" i="79" s="1"/>
  <c r="L57" i="79"/>
  <c r="M56" i="79"/>
  <c r="O56" i="79" s="1"/>
  <c r="N56" i="79" s="1"/>
  <c r="O55" i="79"/>
  <c r="N55" i="79" s="1"/>
  <c r="L55" i="79"/>
  <c r="O54" i="79"/>
  <c r="N54" i="79" s="1"/>
  <c r="L54" i="79"/>
  <c r="M53" i="79"/>
  <c r="O53" i="79" s="1"/>
  <c r="N53" i="79" s="1"/>
  <c r="O52" i="79"/>
  <c r="N52" i="79" s="1"/>
  <c r="L52" i="79"/>
  <c r="O51" i="79"/>
  <c r="N51" i="79" s="1"/>
  <c r="Q51" i="79" s="1"/>
  <c r="L51" i="79"/>
  <c r="M50" i="79"/>
  <c r="O50" i="79" s="1"/>
  <c r="N50" i="79" s="1"/>
  <c r="L50" i="79"/>
  <c r="M49" i="79"/>
  <c r="O49" i="79" s="1"/>
  <c r="N49" i="79" s="1"/>
  <c r="L49" i="79"/>
  <c r="M48" i="79"/>
  <c r="O48" i="79" s="1"/>
  <c r="N48" i="79" s="1"/>
  <c r="L48" i="79"/>
  <c r="M47" i="79"/>
  <c r="O47" i="79" s="1"/>
  <c r="N47" i="79" s="1"/>
  <c r="L47" i="79"/>
  <c r="M46" i="79"/>
  <c r="O46" i="79" s="1"/>
  <c r="N46" i="79" s="1"/>
  <c r="M45" i="79"/>
  <c r="O45" i="79" s="1"/>
  <c r="N45" i="79" s="1"/>
  <c r="L45" i="79"/>
  <c r="I44" i="79"/>
  <c r="M44" i="79" s="1"/>
  <c r="O44" i="79" s="1"/>
  <c r="N44" i="79" s="1"/>
  <c r="M43" i="79"/>
  <c r="O43" i="79" s="1"/>
  <c r="N43" i="79" s="1"/>
  <c r="L43" i="79"/>
  <c r="M42" i="79"/>
  <c r="O42" i="79" s="1"/>
  <c r="N42" i="79" s="1"/>
  <c r="L42" i="79"/>
  <c r="M41" i="79"/>
  <c r="O41" i="79" s="1"/>
  <c r="N41" i="79" s="1"/>
  <c r="L41" i="79"/>
  <c r="M40" i="79"/>
  <c r="O40" i="79" s="1"/>
  <c r="N40" i="79" s="1"/>
  <c r="L40" i="79"/>
  <c r="M39" i="79"/>
  <c r="O39" i="79" s="1"/>
  <c r="N39" i="79" s="1"/>
  <c r="L39" i="79"/>
  <c r="M38" i="79"/>
  <c r="O38" i="79" s="1"/>
  <c r="N38" i="79" s="1"/>
  <c r="M37" i="79"/>
  <c r="O37" i="79" s="1"/>
  <c r="N37" i="79" s="1"/>
  <c r="L37" i="79"/>
  <c r="M36" i="79"/>
  <c r="O36" i="79" s="1"/>
  <c r="N36" i="79" s="1"/>
  <c r="L36" i="79"/>
  <c r="M35" i="79"/>
  <c r="O35" i="79" s="1"/>
  <c r="N35" i="79" s="1"/>
  <c r="L35" i="79"/>
  <c r="M34" i="79"/>
  <c r="O34" i="79" s="1"/>
  <c r="N34" i="79" s="1"/>
  <c r="L34" i="79"/>
  <c r="M33" i="79"/>
  <c r="O33" i="79" s="1"/>
  <c r="N33" i="79" s="1"/>
  <c r="L33" i="79"/>
  <c r="M32" i="79"/>
  <c r="O32" i="79" s="1"/>
  <c r="N32" i="79" s="1"/>
  <c r="L32" i="79"/>
  <c r="M31" i="79"/>
  <c r="O31" i="79" s="1"/>
  <c r="N31" i="79" s="1"/>
  <c r="L31" i="79"/>
  <c r="M30" i="79"/>
  <c r="O30" i="79" s="1"/>
  <c r="N30" i="79" s="1"/>
  <c r="L30" i="79"/>
  <c r="M29" i="79"/>
  <c r="O29" i="79" s="1"/>
  <c r="N29" i="79" s="1"/>
  <c r="L29" i="79"/>
  <c r="M28" i="79"/>
  <c r="O28" i="79" s="1"/>
  <c r="N28" i="79" s="1"/>
  <c r="L28" i="79"/>
  <c r="M27" i="79"/>
  <c r="O27" i="79" s="1"/>
  <c r="N27" i="79" s="1"/>
  <c r="L27" i="79"/>
  <c r="M26" i="79"/>
  <c r="O26" i="79" s="1"/>
  <c r="N26" i="79" s="1"/>
  <c r="L26" i="79"/>
  <c r="M25" i="79"/>
  <c r="O25" i="79" s="1"/>
  <c r="N25" i="79" s="1"/>
  <c r="L25" i="79"/>
  <c r="M24" i="79"/>
  <c r="O24" i="79" s="1"/>
  <c r="N24" i="79" s="1"/>
  <c r="L24" i="79"/>
  <c r="M23" i="79"/>
  <c r="O23" i="79" s="1"/>
  <c r="N23" i="79" s="1"/>
  <c r="O22" i="79"/>
  <c r="N22" i="79" s="1"/>
  <c r="L22" i="79"/>
  <c r="M21" i="79"/>
  <c r="O21" i="79" s="1"/>
  <c r="N21" i="79" s="1"/>
  <c r="L21" i="79"/>
  <c r="O20" i="79"/>
  <c r="N20" i="79" s="1"/>
  <c r="L20" i="79"/>
  <c r="F20" i="79"/>
  <c r="M19" i="79"/>
  <c r="O19" i="79" s="1"/>
  <c r="N19" i="79" s="1"/>
  <c r="L19" i="79"/>
  <c r="M18" i="79"/>
  <c r="O18" i="79" s="1"/>
  <c r="N18" i="79" s="1"/>
  <c r="L18" i="79"/>
  <c r="M17" i="79"/>
  <c r="O17" i="79" s="1"/>
  <c r="N17" i="79" s="1"/>
  <c r="L17" i="79"/>
  <c r="M16" i="79"/>
  <c r="O16" i="79" s="1"/>
  <c r="N16" i="79" s="1"/>
  <c r="L16" i="79"/>
  <c r="M15" i="79"/>
  <c r="O15" i="79" s="1"/>
  <c r="N15" i="79" s="1"/>
  <c r="M14" i="79"/>
  <c r="O14" i="79" s="1"/>
  <c r="N14" i="79" s="1"/>
  <c r="L14" i="79"/>
  <c r="O13" i="79"/>
  <c r="N13" i="79" s="1"/>
  <c r="L13" i="79"/>
  <c r="M12" i="79"/>
  <c r="O12" i="79" s="1"/>
  <c r="N12" i="79" s="1"/>
  <c r="M11" i="79"/>
  <c r="O11" i="79" s="1"/>
  <c r="N11" i="79" s="1"/>
  <c r="L11" i="79"/>
  <c r="M10" i="79"/>
  <c r="O10" i="79" s="1"/>
  <c r="N10" i="79" s="1"/>
  <c r="L10" i="79"/>
  <c r="O9" i="79"/>
  <c r="N9" i="79" s="1"/>
  <c r="L9" i="79"/>
  <c r="M8" i="79"/>
  <c r="O8" i="79" s="1"/>
  <c r="N8" i="79" s="1"/>
  <c r="P7" i="79"/>
  <c r="M24" i="82"/>
  <c r="O24" i="82" s="1"/>
  <c r="N24" i="82" s="1"/>
  <c r="L24" i="82"/>
  <c r="M23" i="82"/>
  <c r="O23" i="82" s="1"/>
  <c r="N23" i="82" s="1"/>
  <c r="L23" i="82"/>
  <c r="M22" i="82"/>
  <c r="O22" i="82" s="1"/>
  <c r="N22" i="82" s="1"/>
  <c r="L22" i="82"/>
  <c r="M21" i="82"/>
  <c r="O21" i="82" s="1"/>
  <c r="N21" i="82" s="1"/>
  <c r="L21" i="82"/>
  <c r="M20" i="82"/>
  <c r="O20" i="82" s="1"/>
  <c r="N20" i="82" s="1"/>
  <c r="L20" i="82"/>
  <c r="M19" i="82"/>
  <c r="O19" i="82" s="1"/>
  <c r="N19" i="82" s="1"/>
  <c r="L19" i="82"/>
  <c r="M18" i="82"/>
  <c r="O18" i="82" s="1"/>
  <c r="N18" i="82" s="1"/>
  <c r="L18" i="82"/>
  <c r="M17" i="82"/>
  <c r="O17" i="82" s="1"/>
  <c r="N17" i="82" s="1"/>
  <c r="L17" i="82"/>
  <c r="M16" i="82"/>
  <c r="O16" i="82" s="1"/>
  <c r="N16" i="82" s="1"/>
  <c r="L16" i="82"/>
  <c r="M15" i="82"/>
  <c r="O15" i="82" s="1"/>
  <c r="N15" i="82" s="1"/>
  <c r="L15" i="82"/>
  <c r="M14" i="82"/>
  <c r="O14" i="82" s="1"/>
  <c r="N14" i="82" s="1"/>
  <c r="L14" i="82"/>
  <c r="M13" i="82"/>
  <c r="O13" i="82" s="1"/>
  <c r="N13" i="82" s="1"/>
  <c r="L13" i="82"/>
  <c r="M12" i="82"/>
  <c r="O12" i="82" s="1"/>
  <c r="N12" i="82" s="1"/>
  <c r="L12" i="82"/>
  <c r="M11" i="82"/>
  <c r="O11" i="82" s="1"/>
  <c r="N11" i="82" s="1"/>
  <c r="L11" i="82"/>
  <c r="M10" i="82"/>
  <c r="O10" i="82" s="1"/>
  <c r="N10" i="82" s="1"/>
  <c r="L10" i="82"/>
  <c r="O9" i="82"/>
  <c r="N9" i="82" s="1"/>
  <c r="L9" i="82"/>
  <c r="M8" i="82"/>
  <c r="O8" i="82" s="1"/>
  <c r="N8" i="82" s="1"/>
  <c r="L8" i="82"/>
  <c r="P7" i="82"/>
  <c r="M398" i="80"/>
  <c r="O398" i="80" s="1"/>
  <c r="N398" i="80" s="1"/>
  <c r="M397" i="80"/>
  <c r="O397" i="80" s="1"/>
  <c r="N397" i="80" s="1"/>
  <c r="O396" i="80"/>
  <c r="N396" i="80" s="1"/>
  <c r="O395" i="80"/>
  <c r="N395" i="80" s="1"/>
  <c r="L395" i="80"/>
  <c r="O394" i="80"/>
  <c r="N394" i="80" s="1"/>
  <c r="L394" i="80"/>
  <c r="O393" i="80"/>
  <c r="N393" i="80" s="1"/>
  <c r="L393" i="80"/>
  <c r="O392" i="80"/>
  <c r="N392" i="80" s="1"/>
  <c r="L392" i="80"/>
  <c r="I391" i="80"/>
  <c r="O391" i="80" s="1"/>
  <c r="N391" i="80" s="1"/>
  <c r="I390" i="80"/>
  <c r="O390" i="80" s="1"/>
  <c r="N390" i="80" s="1"/>
  <c r="O389" i="80"/>
  <c r="N389" i="80" s="1"/>
  <c r="L389" i="80"/>
  <c r="O388" i="80"/>
  <c r="N388" i="80" s="1"/>
  <c r="L388" i="80"/>
  <c r="M387" i="80"/>
  <c r="O387" i="80" s="1"/>
  <c r="N387" i="80" s="1"/>
  <c r="L387" i="80"/>
  <c r="O386" i="80"/>
  <c r="N386" i="80" s="1"/>
  <c r="L386" i="80"/>
  <c r="O385" i="80"/>
  <c r="N385" i="80" s="1"/>
  <c r="L385" i="80"/>
  <c r="O384" i="80"/>
  <c r="N384" i="80" s="1"/>
  <c r="L384" i="80"/>
  <c r="I383" i="80"/>
  <c r="M383" i="80" s="1"/>
  <c r="I382" i="80"/>
  <c r="M382" i="80" s="1"/>
  <c r="M381" i="80"/>
  <c r="O381" i="80" s="1"/>
  <c r="N381" i="80" s="1"/>
  <c r="L381" i="80"/>
  <c r="O380" i="80"/>
  <c r="N380" i="80" s="1"/>
  <c r="L380" i="80"/>
  <c r="O379" i="80"/>
  <c r="N379" i="80" s="1"/>
  <c r="L379" i="80"/>
  <c r="O378" i="80"/>
  <c r="N378" i="80" s="1"/>
  <c r="L378" i="80"/>
  <c r="O377" i="80"/>
  <c r="N377" i="80" s="1"/>
  <c r="L377" i="80"/>
  <c r="O376" i="80"/>
  <c r="N376" i="80" s="1"/>
  <c r="L376" i="80"/>
  <c r="I375" i="80"/>
  <c r="O375" i="80" s="1"/>
  <c r="N375" i="80" s="1"/>
  <c r="O374" i="80"/>
  <c r="N374" i="80" s="1"/>
  <c r="L374" i="80"/>
  <c r="O373" i="80"/>
  <c r="N373" i="80" s="1"/>
  <c r="L373" i="80"/>
  <c r="O372" i="80"/>
  <c r="N372" i="80" s="1"/>
  <c r="L372" i="80"/>
  <c r="O371" i="80"/>
  <c r="N371" i="80" s="1"/>
  <c r="L371" i="80"/>
  <c r="M370" i="80"/>
  <c r="O370" i="80" s="1"/>
  <c r="N370" i="80" s="1"/>
  <c r="L370" i="80"/>
  <c r="M369" i="80"/>
  <c r="O369" i="80" s="1"/>
  <c r="N369" i="80" s="1"/>
  <c r="L369" i="80"/>
  <c r="O368" i="80"/>
  <c r="N368" i="80" s="1"/>
  <c r="L368" i="80"/>
  <c r="O367" i="80"/>
  <c r="N367" i="80" s="1"/>
  <c r="L367" i="80"/>
  <c r="O366" i="80"/>
  <c r="N366" i="80" s="1"/>
  <c r="L366" i="80"/>
  <c r="M365" i="80"/>
  <c r="O365" i="80" s="1"/>
  <c r="N365" i="80" s="1"/>
  <c r="L365" i="80"/>
  <c r="O364" i="80"/>
  <c r="N364" i="80" s="1"/>
  <c r="L364" i="80"/>
  <c r="O363" i="80"/>
  <c r="N363" i="80" s="1"/>
  <c r="L363" i="80"/>
  <c r="O362" i="80"/>
  <c r="N362" i="80" s="1"/>
  <c r="L362" i="80"/>
  <c r="O361" i="80"/>
  <c r="N361" i="80" s="1"/>
  <c r="L361" i="80"/>
  <c r="O360" i="80"/>
  <c r="N360" i="80" s="1"/>
  <c r="L360" i="80"/>
  <c r="M359" i="80"/>
  <c r="O359" i="80" s="1"/>
  <c r="N359" i="80" s="1"/>
  <c r="L359" i="80"/>
  <c r="I358" i="80"/>
  <c r="O357" i="80"/>
  <c r="N357" i="80" s="1"/>
  <c r="L357" i="80"/>
  <c r="O356" i="80"/>
  <c r="N356" i="80" s="1"/>
  <c r="L356" i="80"/>
  <c r="O355" i="80"/>
  <c r="N355" i="80" s="1"/>
  <c r="L355" i="80"/>
  <c r="O354" i="80"/>
  <c r="N354" i="80" s="1"/>
  <c r="L354" i="80"/>
  <c r="O353" i="80"/>
  <c r="N353" i="80" s="1"/>
  <c r="L353" i="80"/>
  <c r="M352" i="80"/>
  <c r="O352" i="80" s="1"/>
  <c r="N352" i="80" s="1"/>
  <c r="L352" i="80"/>
  <c r="M351" i="80"/>
  <c r="O351" i="80" s="1"/>
  <c r="N351" i="80" s="1"/>
  <c r="L351" i="80"/>
  <c r="O350" i="80"/>
  <c r="N350" i="80" s="1"/>
  <c r="L350" i="80"/>
  <c r="M349" i="80"/>
  <c r="O349" i="80" s="1"/>
  <c r="N349" i="80" s="1"/>
  <c r="L349" i="80"/>
  <c r="O348" i="80"/>
  <c r="N348" i="80" s="1"/>
  <c r="L348" i="80"/>
  <c r="O347" i="80"/>
  <c r="N347" i="80" s="1"/>
  <c r="L347" i="80"/>
  <c r="M346" i="80"/>
  <c r="O346" i="80" s="1"/>
  <c r="N346" i="80" s="1"/>
  <c r="L346" i="80"/>
  <c r="O345" i="80"/>
  <c r="N345" i="80" s="1"/>
  <c r="L345" i="80"/>
  <c r="O344" i="80"/>
  <c r="N344" i="80" s="1"/>
  <c r="L344" i="80"/>
  <c r="O343" i="80"/>
  <c r="N343" i="80" s="1"/>
  <c r="M342" i="80"/>
  <c r="O342" i="80" s="1"/>
  <c r="N342" i="80" s="1"/>
  <c r="L342" i="80"/>
  <c r="M341" i="80"/>
  <c r="O341" i="80" s="1"/>
  <c r="N341" i="80" s="1"/>
  <c r="L341" i="80"/>
  <c r="O340" i="80"/>
  <c r="N340" i="80" s="1"/>
  <c r="L340" i="80"/>
  <c r="O339" i="80"/>
  <c r="N339" i="80" s="1"/>
  <c r="M338" i="80"/>
  <c r="O338" i="80" s="1"/>
  <c r="N338" i="80" s="1"/>
  <c r="M337" i="80"/>
  <c r="O337" i="80" s="1"/>
  <c r="N337" i="80" s="1"/>
  <c r="M336" i="80"/>
  <c r="O336" i="80" s="1"/>
  <c r="N336" i="80" s="1"/>
  <c r="M335" i="80"/>
  <c r="O335" i="80" s="1"/>
  <c r="N335" i="80" s="1"/>
  <c r="O334" i="80"/>
  <c r="N334" i="80" s="1"/>
  <c r="O333" i="80"/>
  <c r="N333" i="80" s="1"/>
  <c r="O332" i="80"/>
  <c r="N332" i="80" s="1"/>
  <c r="O331" i="80"/>
  <c r="N331" i="80" s="1"/>
  <c r="M330" i="80"/>
  <c r="O330" i="80" s="1"/>
  <c r="N330" i="80" s="1"/>
  <c r="L330" i="80"/>
  <c r="M329" i="80"/>
  <c r="O329" i="80" s="1"/>
  <c r="N329" i="80" s="1"/>
  <c r="O328" i="80"/>
  <c r="N328" i="80" s="1"/>
  <c r="M327" i="80"/>
  <c r="O327" i="80" s="1"/>
  <c r="N327" i="80" s="1"/>
  <c r="M326" i="80"/>
  <c r="O326" i="80" s="1"/>
  <c r="N326" i="80" s="1"/>
  <c r="M325" i="80"/>
  <c r="O325" i="80" s="1"/>
  <c r="N325" i="80" s="1"/>
  <c r="O324" i="80"/>
  <c r="N324" i="80" s="1"/>
  <c r="O323" i="80"/>
  <c r="N323" i="80" s="1"/>
  <c r="O322" i="80"/>
  <c r="N322" i="80" s="1"/>
  <c r="M321" i="80"/>
  <c r="O321" i="80" s="1"/>
  <c r="N321" i="80" s="1"/>
  <c r="L321" i="80"/>
  <c r="M320" i="80"/>
  <c r="O320" i="80" s="1"/>
  <c r="N320" i="80" s="1"/>
  <c r="L320" i="80"/>
  <c r="O319" i="80"/>
  <c r="N319" i="80" s="1"/>
  <c r="L319" i="80"/>
  <c r="M318" i="80"/>
  <c r="O318" i="80" s="1"/>
  <c r="N318" i="80" s="1"/>
  <c r="L318" i="80"/>
  <c r="M317" i="80"/>
  <c r="O317" i="80" s="1"/>
  <c r="N317" i="80" s="1"/>
  <c r="L317" i="80"/>
  <c r="M316" i="80"/>
  <c r="O316" i="80" s="1"/>
  <c r="N316" i="80" s="1"/>
  <c r="L316" i="80"/>
  <c r="M315" i="80"/>
  <c r="O315" i="80" s="1"/>
  <c r="N315" i="80" s="1"/>
  <c r="L315" i="80"/>
  <c r="M314" i="80"/>
  <c r="O314" i="80" s="1"/>
  <c r="N314" i="80" s="1"/>
  <c r="L314" i="80"/>
  <c r="O313" i="80"/>
  <c r="N313" i="80" s="1"/>
  <c r="O312" i="80"/>
  <c r="N312" i="80" s="1"/>
  <c r="O311" i="80"/>
  <c r="N311" i="80" s="1"/>
  <c r="M310" i="80"/>
  <c r="O310" i="80" s="1"/>
  <c r="N310" i="80" s="1"/>
  <c r="L310" i="80"/>
  <c r="O309" i="80"/>
  <c r="N309" i="80" s="1"/>
  <c r="L309" i="80"/>
  <c r="M308" i="80"/>
  <c r="O308" i="80" s="1"/>
  <c r="N308" i="80" s="1"/>
  <c r="L308" i="80"/>
  <c r="M307" i="80"/>
  <c r="O307" i="80" s="1"/>
  <c r="N307" i="80" s="1"/>
  <c r="L307" i="80"/>
  <c r="M306" i="80"/>
  <c r="O306" i="80" s="1"/>
  <c r="N306" i="80" s="1"/>
  <c r="L306" i="80"/>
  <c r="O305" i="80"/>
  <c r="N305" i="80" s="1"/>
  <c r="L305" i="80"/>
  <c r="O304" i="80"/>
  <c r="N304" i="80" s="1"/>
  <c r="O303" i="80"/>
  <c r="N303" i="80" s="1"/>
  <c r="M302" i="80"/>
  <c r="O302" i="80" s="1"/>
  <c r="N302" i="80" s="1"/>
  <c r="L302" i="80"/>
  <c r="M301" i="80"/>
  <c r="O301" i="80" s="1"/>
  <c r="N301" i="80" s="1"/>
  <c r="L301" i="80"/>
  <c r="M300" i="80"/>
  <c r="O300" i="80" s="1"/>
  <c r="N300" i="80" s="1"/>
  <c r="L300" i="80"/>
  <c r="M299" i="80"/>
  <c r="O299" i="80" s="1"/>
  <c r="N299" i="80" s="1"/>
  <c r="L299" i="80"/>
  <c r="M298" i="80"/>
  <c r="O298" i="80" s="1"/>
  <c r="N298" i="80" s="1"/>
  <c r="L298" i="80"/>
  <c r="M297" i="80"/>
  <c r="O297" i="80" s="1"/>
  <c r="N297" i="80" s="1"/>
  <c r="L297" i="80"/>
  <c r="M296" i="80"/>
  <c r="O296" i="80" s="1"/>
  <c r="N296" i="80" s="1"/>
  <c r="L296" i="80"/>
  <c r="M295" i="80"/>
  <c r="O295" i="80" s="1"/>
  <c r="N295" i="80" s="1"/>
  <c r="O294" i="80"/>
  <c r="N294" i="80" s="1"/>
  <c r="O293" i="80"/>
  <c r="N293" i="80" s="1"/>
  <c r="M292" i="80"/>
  <c r="O292" i="80" s="1"/>
  <c r="N292" i="80" s="1"/>
  <c r="L292" i="80"/>
  <c r="M291" i="80"/>
  <c r="O291" i="80" s="1"/>
  <c r="N291" i="80" s="1"/>
  <c r="L291" i="80"/>
  <c r="K290" i="80"/>
  <c r="I290" i="80"/>
  <c r="L290" i="80" s="1"/>
  <c r="O289" i="80"/>
  <c r="N289" i="80" s="1"/>
  <c r="O288" i="80"/>
  <c r="N288" i="80" s="1"/>
  <c r="O287" i="80"/>
  <c r="N287" i="80" s="1"/>
  <c r="O286" i="80"/>
  <c r="N286" i="80" s="1"/>
  <c r="O285" i="80"/>
  <c r="N285" i="80" s="1"/>
  <c r="L285" i="80"/>
  <c r="M284" i="80"/>
  <c r="O284" i="80" s="1"/>
  <c r="N284" i="80" s="1"/>
  <c r="L284" i="80"/>
  <c r="M283" i="80"/>
  <c r="O283" i="80" s="1"/>
  <c r="N283" i="80" s="1"/>
  <c r="L283" i="80"/>
  <c r="O282" i="80"/>
  <c r="N282" i="80" s="1"/>
  <c r="L282" i="80"/>
  <c r="M281" i="80"/>
  <c r="O281" i="80" s="1"/>
  <c r="N281" i="80" s="1"/>
  <c r="L281" i="80"/>
  <c r="M280" i="80"/>
  <c r="O280" i="80" s="1"/>
  <c r="N280" i="80" s="1"/>
  <c r="L280" i="80"/>
  <c r="M279" i="80"/>
  <c r="O279" i="80" s="1"/>
  <c r="N279" i="80" s="1"/>
  <c r="L279" i="80"/>
  <c r="O278" i="80"/>
  <c r="N278" i="80" s="1"/>
  <c r="O277" i="80"/>
  <c r="N277" i="80" s="1"/>
  <c r="L277" i="80"/>
  <c r="M276" i="80"/>
  <c r="O276" i="80" s="1"/>
  <c r="N276" i="80" s="1"/>
  <c r="L276" i="80"/>
  <c r="M275" i="80"/>
  <c r="O275" i="80" s="1"/>
  <c r="N275" i="80" s="1"/>
  <c r="L275" i="80"/>
  <c r="M274" i="80"/>
  <c r="O274" i="80" s="1"/>
  <c r="N274" i="80" s="1"/>
  <c r="O273" i="80"/>
  <c r="N273" i="80" s="1"/>
  <c r="L273" i="80"/>
  <c r="O272" i="80"/>
  <c r="N272" i="80" s="1"/>
  <c r="M271" i="80"/>
  <c r="O271" i="80" s="1"/>
  <c r="N271" i="80" s="1"/>
  <c r="L271" i="80"/>
  <c r="M270" i="80"/>
  <c r="O270" i="80" s="1"/>
  <c r="N270" i="80" s="1"/>
  <c r="O269" i="80"/>
  <c r="N269" i="80" s="1"/>
  <c r="O268" i="80"/>
  <c r="N268" i="80" s="1"/>
  <c r="L268" i="80"/>
  <c r="M267" i="80"/>
  <c r="O267" i="80" s="1"/>
  <c r="N267" i="80" s="1"/>
  <c r="L267" i="80"/>
  <c r="M266" i="80"/>
  <c r="O266" i="80" s="1"/>
  <c r="N266" i="80" s="1"/>
  <c r="L266" i="80"/>
  <c r="M265" i="80"/>
  <c r="O265" i="80" s="1"/>
  <c r="N265" i="80" s="1"/>
  <c r="L265" i="80"/>
  <c r="M264" i="80"/>
  <c r="O264" i="80" s="1"/>
  <c r="N264" i="80" s="1"/>
  <c r="L264" i="80"/>
  <c r="O263" i="80"/>
  <c r="N263" i="80" s="1"/>
  <c r="O262" i="80"/>
  <c r="N262" i="80" s="1"/>
  <c r="L262" i="80"/>
  <c r="O261" i="80"/>
  <c r="N261" i="80" s="1"/>
  <c r="L261" i="80"/>
  <c r="M260" i="80"/>
  <c r="O260" i="80" s="1"/>
  <c r="N260" i="80" s="1"/>
  <c r="L260" i="80"/>
  <c r="O259" i="80"/>
  <c r="N259" i="80" s="1"/>
  <c r="L259" i="80"/>
  <c r="M258" i="80"/>
  <c r="O258" i="80" s="1"/>
  <c r="N258" i="80" s="1"/>
  <c r="L258" i="80"/>
  <c r="M257" i="80"/>
  <c r="O257" i="80" s="1"/>
  <c r="N257" i="80" s="1"/>
  <c r="L257" i="80"/>
  <c r="O256" i="80"/>
  <c r="N256" i="80" s="1"/>
  <c r="L256" i="80"/>
  <c r="M255" i="80"/>
  <c r="O255" i="80" s="1"/>
  <c r="N255" i="80" s="1"/>
  <c r="L255" i="80"/>
  <c r="M254" i="80"/>
  <c r="O254" i="80" s="1"/>
  <c r="N254" i="80" s="1"/>
  <c r="L254" i="80"/>
  <c r="O253" i="80"/>
  <c r="N253" i="80" s="1"/>
  <c r="L253" i="80"/>
  <c r="M252" i="80"/>
  <c r="O252" i="80" s="1"/>
  <c r="N252" i="80" s="1"/>
  <c r="L252" i="80"/>
  <c r="O251" i="80"/>
  <c r="N251" i="80" s="1"/>
  <c r="L251" i="80"/>
  <c r="O250" i="80"/>
  <c r="N250" i="80" s="1"/>
  <c r="M249" i="80"/>
  <c r="O249" i="80" s="1"/>
  <c r="N249" i="80" s="1"/>
  <c r="L249" i="80"/>
  <c r="M248" i="80"/>
  <c r="O248" i="80" s="1"/>
  <c r="N248" i="80" s="1"/>
  <c r="M247" i="80"/>
  <c r="O247" i="80" s="1"/>
  <c r="N247" i="80" s="1"/>
  <c r="L247" i="80"/>
  <c r="M246" i="80"/>
  <c r="O246" i="80" s="1"/>
  <c r="N246" i="80" s="1"/>
  <c r="L246" i="80"/>
  <c r="M245" i="80"/>
  <c r="O245" i="80" s="1"/>
  <c r="N245" i="80" s="1"/>
  <c r="M244" i="80"/>
  <c r="O244" i="80" s="1"/>
  <c r="N244" i="80" s="1"/>
  <c r="L244" i="80"/>
  <c r="M243" i="80"/>
  <c r="O243" i="80" s="1"/>
  <c r="N243" i="80" s="1"/>
  <c r="L243" i="80"/>
  <c r="M242" i="80"/>
  <c r="O242" i="80" s="1"/>
  <c r="N242" i="80" s="1"/>
  <c r="L242" i="80"/>
  <c r="M241" i="80"/>
  <c r="O241" i="80" s="1"/>
  <c r="N241" i="80" s="1"/>
  <c r="O240" i="80"/>
  <c r="N240" i="80" s="1"/>
  <c r="O239" i="80"/>
  <c r="N239" i="80" s="1"/>
  <c r="M238" i="80"/>
  <c r="O238" i="80" s="1"/>
  <c r="N238" i="80" s="1"/>
  <c r="L238" i="80"/>
  <c r="M237" i="80"/>
  <c r="O237" i="80" s="1"/>
  <c r="N237" i="80" s="1"/>
  <c r="L237" i="80"/>
  <c r="M236" i="80"/>
  <c r="O236" i="80" s="1"/>
  <c r="N236" i="80" s="1"/>
  <c r="L236" i="80"/>
  <c r="O235" i="80"/>
  <c r="N235" i="80" s="1"/>
  <c r="L235" i="80"/>
  <c r="O234" i="80"/>
  <c r="N234" i="80" s="1"/>
  <c r="L234" i="80"/>
  <c r="O233" i="80"/>
  <c r="N233" i="80" s="1"/>
  <c r="O232" i="80"/>
  <c r="N232" i="80" s="1"/>
  <c r="L232" i="80"/>
  <c r="O231" i="80"/>
  <c r="N231" i="80" s="1"/>
  <c r="M230" i="80"/>
  <c r="O230" i="80" s="1"/>
  <c r="N230" i="80" s="1"/>
  <c r="M229" i="80"/>
  <c r="O229" i="80" s="1"/>
  <c r="N229" i="80" s="1"/>
  <c r="L229" i="80"/>
  <c r="O228" i="80"/>
  <c r="N228" i="80" s="1"/>
  <c r="O227" i="80"/>
  <c r="N227" i="80" s="1"/>
  <c r="O226" i="80"/>
  <c r="N226" i="80" s="1"/>
  <c r="O225" i="80"/>
  <c r="N225" i="80" s="1"/>
  <c r="L225" i="80"/>
  <c r="M224" i="80"/>
  <c r="O224" i="80" s="1"/>
  <c r="N224" i="80" s="1"/>
  <c r="L224" i="80"/>
  <c r="M223" i="80"/>
  <c r="O223" i="80" s="1"/>
  <c r="N223" i="80" s="1"/>
  <c r="L223" i="80"/>
  <c r="M222" i="80"/>
  <c r="O222" i="80" s="1"/>
  <c r="N222" i="80" s="1"/>
  <c r="L222" i="80"/>
  <c r="M221" i="80"/>
  <c r="O221" i="80" s="1"/>
  <c r="N221" i="80" s="1"/>
  <c r="L221" i="80"/>
  <c r="M220" i="80"/>
  <c r="O220" i="80" s="1"/>
  <c r="N220" i="80" s="1"/>
  <c r="L220" i="80"/>
  <c r="O219" i="80"/>
  <c r="N219" i="80" s="1"/>
  <c r="O218" i="80"/>
  <c r="N218" i="80" s="1"/>
  <c r="O217" i="80"/>
  <c r="N217" i="80" s="1"/>
  <c r="O216" i="80"/>
  <c r="N216" i="80" s="1"/>
  <c r="O215" i="80"/>
  <c r="N215" i="80" s="1"/>
  <c r="M214" i="80"/>
  <c r="O214" i="80" s="1"/>
  <c r="N214" i="80" s="1"/>
  <c r="M213" i="80"/>
  <c r="O213" i="80" s="1"/>
  <c r="N213" i="80" s="1"/>
  <c r="M212" i="80"/>
  <c r="O212" i="80" s="1"/>
  <c r="N212" i="80" s="1"/>
  <c r="L212" i="80"/>
  <c r="O211" i="80"/>
  <c r="N211" i="80" s="1"/>
  <c r="M210" i="80"/>
  <c r="O210" i="80" s="1"/>
  <c r="N210" i="80" s="1"/>
  <c r="M209" i="80"/>
  <c r="O209" i="80" s="1"/>
  <c r="N209" i="80" s="1"/>
  <c r="L209" i="80"/>
  <c r="M208" i="80"/>
  <c r="O208" i="80" s="1"/>
  <c r="N208" i="80" s="1"/>
  <c r="L208" i="80"/>
  <c r="O207" i="80"/>
  <c r="N207" i="80" s="1"/>
  <c r="L207" i="80"/>
  <c r="M206" i="80"/>
  <c r="O206" i="80" s="1"/>
  <c r="N206" i="80" s="1"/>
  <c r="L206" i="80"/>
  <c r="M205" i="80"/>
  <c r="O205" i="80" s="1"/>
  <c r="N205" i="80" s="1"/>
  <c r="O204" i="80"/>
  <c r="N204" i="80" s="1"/>
  <c r="O203" i="80"/>
  <c r="N203" i="80" s="1"/>
  <c r="O202" i="80"/>
  <c r="N202" i="80" s="1"/>
  <c r="L202" i="80"/>
  <c r="M201" i="80"/>
  <c r="O201" i="80" s="1"/>
  <c r="N201" i="80" s="1"/>
  <c r="L201" i="80"/>
  <c r="O200" i="80"/>
  <c r="N200" i="80" s="1"/>
  <c r="L200" i="80"/>
  <c r="M199" i="80"/>
  <c r="O199" i="80" s="1"/>
  <c r="N199" i="80" s="1"/>
  <c r="L199" i="80"/>
  <c r="M198" i="80"/>
  <c r="O198" i="80" s="1"/>
  <c r="N198" i="80" s="1"/>
  <c r="L198" i="80"/>
  <c r="O197" i="80"/>
  <c r="N197" i="80" s="1"/>
  <c r="O196" i="80"/>
  <c r="N196" i="80" s="1"/>
  <c r="M195" i="80"/>
  <c r="O195" i="80" s="1"/>
  <c r="N195" i="80" s="1"/>
  <c r="L195" i="80"/>
  <c r="M194" i="80"/>
  <c r="O194" i="80" s="1"/>
  <c r="N194" i="80" s="1"/>
  <c r="M193" i="80"/>
  <c r="O193" i="80" s="1"/>
  <c r="N193" i="80" s="1"/>
  <c r="O192" i="80"/>
  <c r="N192" i="80" s="1"/>
  <c r="O191" i="80"/>
  <c r="N191" i="80" s="1"/>
  <c r="O190" i="80"/>
  <c r="N190" i="80" s="1"/>
  <c r="L190" i="80"/>
  <c r="O189" i="80"/>
  <c r="N189" i="80" s="1"/>
  <c r="L189" i="80"/>
  <c r="M188" i="80"/>
  <c r="O188" i="80" s="1"/>
  <c r="N188" i="80" s="1"/>
  <c r="L188" i="80"/>
  <c r="O187" i="80"/>
  <c r="N187" i="80" s="1"/>
  <c r="L187" i="80"/>
  <c r="O186" i="80"/>
  <c r="N186" i="80" s="1"/>
  <c r="O185" i="80"/>
  <c r="N185" i="80" s="1"/>
  <c r="M184" i="80"/>
  <c r="O184" i="80" s="1"/>
  <c r="N184" i="80" s="1"/>
  <c r="L184" i="80"/>
  <c r="M183" i="80"/>
  <c r="O183" i="80" s="1"/>
  <c r="N183" i="80" s="1"/>
  <c r="L183" i="80"/>
  <c r="M182" i="80"/>
  <c r="O182" i="80" s="1"/>
  <c r="N182" i="80" s="1"/>
  <c r="L182" i="80"/>
  <c r="O181" i="80"/>
  <c r="N181" i="80" s="1"/>
  <c r="M180" i="80"/>
  <c r="O180" i="80" s="1"/>
  <c r="N180" i="80" s="1"/>
  <c r="L180" i="80"/>
  <c r="M179" i="80"/>
  <c r="O179" i="80" s="1"/>
  <c r="N179" i="80" s="1"/>
  <c r="L179" i="80"/>
  <c r="O178" i="80"/>
  <c r="N178" i="80" s="1"/>
  <c r="L178" i="80"/>
  <c r="M177" i="80"/>
  <c r="O177" i="80" s="1"/>
  <c r="N177" i="80" s="1"/>
  <c r="L177" i="80"/>
  <c r="O176" i="80"/>
  <c r="N176" i="80" s="1"/>
  <c r="O175" i="80"/>
  <c r="N175" i="80" s="1"/>
  <c r="O174" i="80"/>
  <c r="N174" i="80" s="1"/>
  <c r="M173" i="80"/>
  <c r="O173" i="80" s="1"/>
  <c r="N173" i="80" s="1"/>
  <c r="L173" i="80"/>
  <c r="M172" i="80"/>
  <c r="O172" i="80" s="1"/>
  <c r="N172" i="80" s="1"/>
  <c r="M171" i="80"/>
  <c r="O171" i="80" s="1"/>
  <c r="N171" i="80" s="1"/>
  <c r="L171" i="80"/>
  <c r="O170" i="80"/>
  <c r="N170" i="80" s="1"/>
  <c r="O169" i="80"/>
  <c r="N169" i="80" s="1"/>
  <c r="L169" i="80"/>
  <c r="M168" i="80"/>
  <c r="O168" i="80" s="1"/>
  <c r="N168" i="80" s="1"/>
  <c r="L168" i="80"/>
  <c r="M167" i="80"/>
  <c r="O167" i="80" s="1"/>
  <c r="N167" i="80" s="1"/>
  <c r="L167" i="80"/>
  <c r="M166" i="80"/>
  <c r="O166" i="80" s="1"/>
  <c r="N166" i="80" s="1"/>
  <c r="L166" i="80"/>
  <c r="O165" i="80"/>
  <c r="N165" i="80" s="1"/>
  <c r="O164" i="80"/>
  <c r="N164" i="80" s="1"/>
  <c r="M163" i="80"/>
  <c r="O163" i="80" s="1"/>
  <c r="N163" i="80" s="1"/>
  <c r="L163" i="80"/>
  <c r="M162" i="80"/>
  <c r="O162" i="80" s="1"/>
  <c r="N162" i="80" s="1"/>
  <c r="L162" i="80"/>
  <c r="M161" i="80"/>
  <c r="O161" i="80" s="1"/>
  <c r="N161" i="80" s="1"/>
  <c r="L161" i="80"/>
  <c r="M160" i="80"/>
  <c r="O160" i="80" s="1"/>
  <c r="N160" i="80" s="1"/>
  <c r="L160" i="80"/>
  <c r="M159" i="80"/>
  <c r="O159" i="80" s="1"/>
  <c r="N159" i="80" s="1"/>
  <c r="L159" i="80"/>
  <c r="M158" i="80"/>
  <c r="O158" i="80" s="1"/>
  <c r="N158" i="80" s="1"/>
  <c r="L158" i="80"/>
  <c r="M157" i="80"/>
  <c r="O157" i="80" s="1"/>
  <c r="N157" i="80" s="1"/>
  <c r="L157" i="80"/>
  <c r="M156" i="80"/>
  <c r="O156" i="80" s="1"/>
  <c r="N156" i="80" s="1"/>
  <c r="L156" i="80"/>
  <c r="M155" i="80"/>
  <c r="O155" i="80" s="1"/>
  <c r="N155" i="80" s="1"/>
  <c r="L155" i="80"/>
  <c r="O154" i="80"/>
  <c r="N154" i="80" s="1"/>
  <c r="O153" i="80"/>
  <c r="N153" i="80" s="1"/>
  <c r="M152" i="80"/>
  <c r="O152" i="80" s="1"/>
  <c r="N152" i="80" s="1"/>
  <c r="L152" i="80"/>
  <c r="O151" i="80"/>
  <c r="N151" i="80" s="1"/>
  <c r="L151" i="80"/>
  <c r="O150" i="80"/>
  <c r="N150" i="80" s="1"/>
  <c r="M149" i="80"/>
  <c r="O149" i="80" s="1"/>
  <c r="N149" i="80" s="1"/>
  <c r="L149" i="80"/>
  <c r="M148" i="80"/>
  <c r="O148" i="80" s="1"/>
  <c r="N148" i="80" s="1"/>
  <c r="L148" i="80"/>
  <c r="M147" i="80"/>
  <c r="O147" i="80" s="1"/>
  <c r="N147" i="80" s="1"/>
  <c r="O146" i="80"/>
  <c r="N146" i="80" s="1"/>
  <c r="L146" i="80"/>
  <c r="O145" i="80"/>
  <c r="N145" i="80" s="1"/>
  <c r="O144" i="80"/>
  <c r="N144" i="80" s="1"/>
  <c r="O143" i="80"/>
  <c r="N143" i="80" s="1"/>
  <c r="M142" i="80"/>
  <c r="O142" i="80" s="1"/>
  <c r="N142" i="80" s="1"/>
  <c r="L142" i="80"/>
  <c r="M141" i="80"/>
  <c r="O141" i="80" s="1"/>
  <c r="N141" i="80" s="1"/>
  <c r="L141" i="80"/>
  <c r="O140" i="80"/>
  <c r="N140" i="80" s="1"/>
  <c r="L140" i="80"/>
  <c r="O139" i="80"/>
  <c r="N139" i="80" s="1"/>
  <c r="L139" i="80"/>
  <c r="M138" i="80"/>
  <c r="O138" i="80" s="1"/>
  <c r="N138" i="80" s="1"/>
  <c r="L138" i="80"/>
  <c r="M137" i="80"/>
  <c r="O137" i="80" s="1"/>
  <c r="N137" i="80" s="1"/>
  <c r="L137" i="80"/>
  <c r="M136" i="80"/>
  <c r="O136" i="80" s="1"/>
  <c r="N136" i="80" s="1"/>
  <c r="L136" i="80"/>
  <c r="M135" i="80"/>
  <c r="O135" i="80" s="1"/>
  <c r="N135" i="80" s="1"/>
  <c r="L135" i="80"/>
  <c r="M134" i="80"/>
  <c r="O134" i="80" s="1"/>
  <c r="N134" i="80" s="1"/>
  <c r="L134" i="80"/>
  <c r="M133" i="80"/>
  <c r="O133" i="80" s="1"/>
  <c r="N133" i="80" s="1"/>
  <c r="L133" i="80"/>
  <c r="O132" i="80"/>
  <c r="N132" i="80" s="1"/>
  <c r="L132" i="80"/>
  <c r="O131" i="80"/>
  <c r="N131" i="80" s="1"/>
  <c r="O130" i="80"/>
  <c r="N130" i="80" s="1"/>
  <c r="O129" i="80"/>
  <c r="N129" i="80" s="1"/>
  <c r="O128" i="80"/>
  <c r="N128" i="80" s="1"/>
  <c r="M127" i="80"/>
  <c r="O127" i="80" s="1"/>
  <c r="N127" i="80" s="1"/>
  <c r="L127" i="80"/>
  <c r="M126" i="80"/>
  <c r="O126" i="80" s="1"/>
  <c r="N126" i="80" s="1"/>
  <c r="L126" i="80"/>
  <c r="M125" i="80"/>
  <c r="O125" i="80" s="1"/>
  <c r="N125" i="80" s="1"/>
  <c r="O124" i="80"/>
  <c r="N124" i="80" s="1"/>
  <c r="L124" i="80"/>
  <c r="M123" i="80"/>
  <c r="O123" i="80" s="1"/>
  <c r="N123" i="80" s="1"/>
  <c r="L123" i="80"/>
  <c r="M122" i="80"/>
  <c r="O122" i="80" s="1"/>
  <c r="N122" i="80" s="1"/>
  <c r="L122" i="80"/>
  <c r="M121" i="80"/>
  <c r="O121" i="80" s="1"/>
  <c r="N121" i="80" s="1"/>
  <c r="L121" i="80"/>
  <c r="M120" i="80"/>
  <c r="O120" i="80" s="1"/>
  <c r="N120" i="80" s="1"/>
  <c r="L120" i="80"/>
  <c r="M119" i="80"/>
  <c r="O119" i="80" s="1"/>
  <c r="N119" i="80" s="1"/>
  <c r="L119" i="80"/>
  <c r="M118" i="80"/>
  <c r="O118" i="80" s="1"/>
  <c r="N118" i="80" s="1"/>
  <c r="L118" i="80"/>
  <c r="M117" i="80"/>
  <c r="O117" i="80" s="1"/>
  <c r="N117" i="80" s="1"/>
  <c r="L117" i="80"/>
  <c r="M116" i="80"/>
  <c r="O116" i="80" s="1"/>
  <c r="N116" i="80" s="1"/>
  <c r="L116" i="80"/>
  <c r="M115" i="80"/>
  <c r="O115" i="80" s="1"/>
  <c r="N115" i="80" s="1"/>
  <c r="L115" i="80"/>
  <c r="O114" i="80"/>
  <c r="N114" i="80" s="1"/>
  <c r="L114" i="80"/>
  <c r="M113" i="80"/>
  <c r="O113" i="80" s="1"/>
  <c r="N113" i="80" s="1"/>
  <c r="L113" i="80"/>
  <c r="O112" i="80"/>
  <c r="N112" i="80" s="1"/>
  <c r="L112" i="80"/>
  <c r="O111" i="80"/>
  <c r="N111" i="80" s="1"/>
  <c r="O110" i="80"/>
  <c r="N110" i="80" s="1"/>
  <c r="O109" i="80"/>
  <c r="N109" i="80" s="1"/>
  <c r="I108" i="80"/>
  <c r="M108" i="80" s="1"/>
  <c r="M107" i="80"/>
  <c r="O107" i="80" s="1"/>
  <c r="N107" i="80" s="1"/>
  <c r="L107" i="80"/>
  <c r="M106" i="80"/>
  <c r="O106" i="80" s="1"/>
  <c r="N106" i="80" s="1"/>
  <c r="L106" i="80"/>
  <c r="O105" i="80"/>
  <c r="N105" i="80" s="1"/>
  <c r="L105" i="80"/>
  <c r="O104" i="80"/>
  <c r="N104" i="80" s="1"/>
  <c r="L104" i="80"/>
  <c r="O103" i="80"/>
  <c r="N103" i="80" s="1"/>
  <c r="O102" i="80"/>
  <c r="N102" i="80" s="1"/>
  <c r="O101" i="80"/>
  <c r="N101" i="80" s="1"/>
  <c r="O100" i="80"/>
  <c r="N100" i="80" s="1"/>
  <c r="M99" i="80"/>
  <c r="O99" i="80" s="1"/>
  <c r="N99" i="80" s="1"/>
  <c r="L99" i="80"/>
  <c r="O98" i="80"/>
  <c r="N98" i="80" s="1"/>
  <c r="L98" i="80"/>
  <c r="I97" i="80"/>
  <c r="O96" i="80"/>
  <c r="N96" i="80" s="1"/>
  <c r="O95" i="80"/>
  <c r="N95" i="80" s="1"/>
  <c r="M94" i="80"/>
  <c r="O94" i="80" s="1"/>
  <c r="N94" i="80" s="1"/>
  <c r="L94" i="80"/>
  <c r="O93" i="80"/>
  <c r="N93" i="80" s="1"/>
  <c r="L93" i="80"/>
  <c r="O92" i="80"/>
  <c r="N92" i="80" s="1"/>
  <c r="M91" i="80"/>
  <c r="O91" i="80" s="1"/>
  <c r="N91" i="80" s="1"/>
  <c r="L91" i="80"/>
  <c r="O90" i="80"/>
  <c r="N90" i="80" s="1"/>
  <c r="L90" i="80"/>
  <c r="M89" i="80"/>
  <c r="O89" i="80" s="1"/>
  <c r="N89" i="80" s="1"/>
  <c r="L89" i="80"/>
  <c r="M88" i="80"/>
  <c r="O88" i="80" s="1"/>
  <c r="N88" i="80" s="1"/>
  <c r="L88" i="80"/>
  <c r="O87" i="80"/>
  <c r="N87" i="80" s="1"/>
  <c r="L87" i="80"/>
  <c r="M86" i="80"/>
  <c r="O86" i="80" s="1"/>
  <c r="N86" i="80" s="1"/>
  <c r="L86" i="80"/>
  <c r="O85" i="80"/>
  <c r="N85" i="80" s="1"/>
  <c r="L85" i="80"/>
  <c r="O84" i="80"/>
  <c r="N84" i="80" s="1"/>
  <c r="O83" i="80"/>
  <c r="N83" i="80" s="1"/>
  <c r="O82" i="80"/>
  <c r="N82" i="80" s="1"/>
  <c r="O81" i="80"/>
  <c r="N81" i="80" s="1"/>
  <c r="M80" i="80"/>
  <c r="O80" i="80" s="1"/>
  <c r="N80" i="80" s="1"/>
  <c r="L80" i="80"/>
  <c r="M79" i="80"/>
  <c r="O79" i="80" s="1"/>
  <c r="N79" i="80" s="1"/>
  <c r="L79" i="80"/>
  <c r="M78" i="80"/>
  <c r="O78" i="80" s="1"/>
  <c r="N78" i="80" s="1"/>
  <c r="L78" i="80"/>
  <c r="M77" i="80"/>
  <c r="O77" i="80" s="1"/>
  <c r="N77" i="80" s="1"/>
  <c r="L77" i="80"/>
  <c r="M76" i="80"/>
  <c r="O76" i="80" s="1"/>
  <c r="N76" i="80" s="1"/>
  <c r="L76" i="80"/>
  <c r="M75" i="80"/>
  <c r="O75" i="80" s="1"/>
  <c r="N75" i="80" s="1"/>
  <c r="L75" i="80"/>
  <c r="O74" i="80"/>
  <c r="N74" i="80" s="1"/>
  <c r="L74" i="80"/>
  <c r="O73" i="80"/>
  <c r="N73" i="80" s="1"/>
  <c r="L73" i="80"/>
  <c r="O72" i="80"/>
  <c r="N72" i="80" s="1"/>
  <c r="O71" i="80"/>
  <c r="N71" i="80" s="1"/>
  <c r="M70" i="80"/>
  <c r="O70" i="80" s="1"/>
  <c r="N70" i="80" s="1"/>
  <c r="L70" i="80"/>
  <c r="M69" i="80"/>
  <c r="O69" i="80" s="1"/>
  <c r="N69" i="80" s="1"/>
  <c r="L69" i="80"/>
  <c r="O68" i="80"/>
  <c r="N68" i="80" s="1"/>
  <c r="O67" i="80"/>
  <c r="N67" i="80" s="1"/>
  <c r="O66" i="80"/>
  <c r="N66" i="80" s="1"/>
  <c r="O65" i="80"/>
  <c r="N65" i="80" s="1"/>
  <c r="L65" i="80"/>
  <c r="O64" i="80"/>
  <c r="N64" i="80" s="1"/>
  <c r="L64" i="80"/>
  <c r="O63" i="80"/>
  <c r="N63" i="80" s="1"/>
  <c r="O62" i="80"/>
  <c r="N62" i="80" s="1"/>
  <c r="L62" i="80"/>
  <c r="M61" i="80"/>
  <c r="O61" i="80" s="1"/>
  <c r="N61" i="80" s="1"/>
  <c r="L61" i="80"/>
  <c r="O60" i="80"/>
  <c r="N60" i="80" s="1"/>
  <c r="L60" i="80"/>
  <c r="M59" i="80"/>
  <c r="O59" i="80" s="1"/>
  <c r="N59" i="80" s="1"/>
  <c r="L59" i="80"/>
  <c r="M58" i="80"/>
  <c r="O58" i="80" s="1"/>
  <c r="N58" i="80" s="1"/>
  <c r="L58" i="80"/>
  <c r="O57" i="80"/>
  <c r="N57" i="80" s="1"/>
  <c r="O56" i="80"/>
  <c r="N56" i="80" s="1"/>
  <c r="O55" i="80"/>
  <c r="N55" i="80" s="1"/>
  <c r="O54" i="80"/>
  <c r="N54" i="80" s="1"/>
  <c r="L54" i="80"/>
  <c r="M53" i="80"/>
  <c r="L53" i="80"/>
  <c r="I53" i="80"/>
  <c r="M52" i="80"/>
  <c r="O52" i="80" s="1"/>
  <c r="N52" i="80" s="1"/>
  <c r="L52" i="80"/>
  <c r="O51" i="80"/>
  <c r="N51" i="80" s="1"/>
  <c r="O50" i="80"/>
  <c r="N50" i="80" s="1"/>
  <c r="L50" i="80"/>
  <c r="O49" i="80"/>
  <c r="N49" i="80" s="1"/>
  <c r="L49" i="80"/>
  <c r="M48" i="80"/>
  <c r="O48" i="80" s="1"/>
  <c r="N48" i="80" s="1"/>
  <c r="L48" i="80"/>
  <c r="O47" i="80"/>
  <c r="N47" i="80" s="1"/>
  <c r="O46" i="80"/>
  <c r="N46" i="80" s="1"/>
  <c r="M45" i="80"/>
  <c r="O45" i="80" s="1"/>
  <c r="N45" i="80" s="1"/>
  <c r="L45" i="80"/>
  <c r="M44" i="80"/>
  <c r="O44" i="80" s="1"/>
  <c r="N44" i="80" s="1"/>
  <c r="L44" i="80"/>
  <c r="M43" i="80"/>
  <c r="O43" i="80" s="1"/>
  <c r="N43" i="80" s="1"/>
  <c r="L43" i="80"/>
  <c r="M42" i="80"/>
  <c r="O42" i="80" s="1"/>
  <c r="N42" i="80" s="1"/>
  <c r="L42" i="80"/>
  <c r="M41" i="80"/>
  <c r="O41" i="80" s="1"/>
  <c r="N41" i="80" s="1"/>
  <c r="L41" i="80"/>
  <c r="M40" i="80"/>
  <c r="O40" i="80" s="1"/>
  <c r="N40" i="80" s="1"/>
  <c r="L40" i="80"/>
  <c r="M39" i="80"/>
  <c r="O39" i="80" s="1"/>
  <c r="N39" i="80" s="1"/>
  <c r="L39" i="80"/>
  <c r="M38" i="80"/>
  <c r="O38" i="80" s="1"/>
  <c r="N38" i="80" s="1"/>
  <c r="L38" i="80"/>
  <c r="M37" i="80"/>
  <c r="O37" i="80" s="1"/>
  <c r="N37" i="80" s="1"/>
  <c r="L37" i="80"/>
  <c r="O36" i="80"/>
  <c r="N36" i="80" s="1"/>
  <c r="L36" i="80"/>
  <c r="O35" i="80"/>
  <c r="N35" i="80" s="1"/>
  <c r="L35" i="80"/>
  <c r="O34" i="80"/>
  <c r="N34" i="80" s="1"/>
  <c r="L34" i="80"/>
  <c r="M33" i="80"/>
  <c r="O33" i="80" s="1"/>
  <c r="N33" i="80" s="1"/>
  <c r="L33" i="80"/>
  <c r="M32" i="80"/>
  <c r="O32" i="80" s="1"/>
  <c r="N32" i="80" s="1"/>
  <c r="L32" i="80"/>
  <c r="M31" i="80"/>
  <c r="O31" i="80" s="1"/>
  <c r="N31" i="80" s="1"/>
  <c r="L31" i="80"/>
  <c r="M30" i="80"/>
  <c r="O30" i="80" s="1"/>
  <c r="N30" i="80" s="1"/>
  <c r="L30" i="80"/>
  <c r="O29" i="80"/>
  <c r="N29" i="80" s="1"/>
  <c r="L29" i="80"/>
  <c r="M28" i="80"/>
  <c r="O28" i="80" s="1"/>
  <c r="N28" i="80" s="1"/>
  <c r="L28" i="80"/>
  <c r="I27" i="80"/>
  <c r="O27" i="80" s="1"/>
  <c r="N27" i="80" s="1"/>
  <c r="O26" i="80"/>
  <c r="N26" i="80" s="1"/>
  <c r="L26" i="80"/>
  <c r="M25" i="80"/>
  <c r="O25" i="80" s="1"/>
  <c r="N25" i="80" s="1"/>
  <c r="L25" i="80"/>
  <c r="O24" i="80"/>
  <c r="L24" i="80"/>
  <c r="O23" i="80"/>
  <c r="N23" i="80" s="1"/>
  <c r="L23" i="80"/>
  <c r="O22" i="80"/>
  <c r="N22" i="80" s="1"/>
  <c r="O21" i="80"/>
  <c r="N21" i="80" s="1"/>
  <c r="O20" i="80"/>
  <c r="N20" i="80" s="1"/>
  <c r="O19" i="80"/>
  <c r="N19" i="80" s="1"/>
  <c r="O18" i="80"/>
  <c r="N18" i="80" s="1"/>
  <c r="O17" i="80"/>
  <c r="N17" i="80" s="1"/>
  <c r="M16" i="80"/>
  <c r="O16" i="80" s="1"/>
  <c r="N16" i="80" s="1"/>
  <c r="L16" i="80"/>
  <c r="O15" i="80"/>
  <c r="N15" i="80" s="1"/>
  <c r="O14" i="80"/>
  <c r="N14" i="80" s="1"/>
  <c r="O13" i="80"/>
  <c r="N13" i="80" s="1"/>
  <c r="M12" i="80"/>
  <c r="O12" i="80" s="1"/>
  <c r="N12" i="80" s="1"/>
  <c r="L12" i="80"/>
  <c r="M11" i="80"/>
  <c r="O11" i="80" s="1"/>
  <c r="N11" i="80" s="1"/>
  <c r="L11" i="80"/>
  <c r="O10" i="80"/>
  <c r="L10" i="80"/>
  <c r="M9" i="80"/>
  <c r="O9" i="80" s="1"/>
  <c r="N9" i="80" s="1"/>
  <c r="O8" i="80"/>
  <c r="N8" i="80" s="1"/>
  <c r="P7" i="80"/>
  <c r="O8" i="72"/>
  <c r="N8" i="72" s="1"/>
  <c r="N7" i="72" s="1"/>
  <c r="L8" i="72"/>
  <c r="K8" i="72"/>
  <c r="J8" i="72"/>
  <c r="O8" i="83"/>
  <c r="N8" i="83" s="1"/>
  <c r="N7" i="83" s="1"/>
  <c r="R15" i="58" s="1"/>
  <c r="Y15" i="58" s="1"/>
  <c r="L8" i="83"/>
  <c r="R395" i="78"/>
  <c r="M395" i="78"/>
  <c r="O395" i="78" s="1"/>
  <c r="N395" i="78" s="1"/>
  <c r="R394" i="78"/>
  <c r="M394" i="78"/>
  <c r="O394" i="78" s="1"/>
  <c r="N394" i="78" s="1"/>
  <c r="Q394" i="78" s="1"/>
  <c r="P394" i="78" s="1"/>
  <c r="R393" i="78"/>
  <c r="M393" i="78"/>
  <c r="O393" i="78" s="1"/>
  <c r="N393" i="78" s="1"/>
  <c r="R392" i="78"/>
  <c r="M392" i="78"/>
  <c r="O392" i="78" s="1"/>
  <c r="N392" i="78" s="1"/>
  <c r="R391" i="78"/>
  <c r="M391" i="78"/>
  <c r="O391" i="78" s="1"/>
  <c r="N391" i="78" s="1"/>
  <c r="Q391" i="78" s="1"/>
  <c r="P391" i="78" s="1"/>
  <c r="R390" i="78"/>
  <c r="M390" i="78"/>
  <c r="O390" i="78" s="1"/>
  <c r="N390" i="78" s="1"/>
  <c r="Q390" i="78" s="1"/>
  <c r="P390" i="78" s="1"/>
  <c r="R389" i="78"/>
  <c r="M389" i="78"/>
  <c r="O389" i="78" s="1"/>
  <c r="N389" i="78" s="1"/>
  <c r="Q389" i="78" s="1"/>
  <c r="P389" i="78" s="1"/>
  <c r="R388" i="78"/>
  <c r="O388" i="78"/>
  <c r="N388" i="78" s="1"/>
  <c r="L388" i="78"/>
  <c r="R387" i="78"/>
  <c r="O387" i="78"/>
  <c r="N387" i="78" s="1"/>
  <c r="L387" i="78"/>
  <c r="R386" i="78"/>
  <c r="M386" i="78"/>
  <c r="O386" i="78" s="1"/>
  <c r="N386" i="78" s="1"/>
  <c r="Q386" i="78" s="1"/>
  <c r="P386" i="78" s="1"/>
  <c r="R385" i="78"/>
  <c r="O385" i="78"/>
  <c r="N385" i="78" s="1"/>
  <c r="L385" i="78"/>
  <c r="R384" i="78"/>
  <c r="M384" i="78"/>
  <c r="O384" i="78" s="1"/>
  <c r="N384" i="78" s="1"/>
  <c r="R383" i="78"/>
  <c r="O383" i="78"/>
  <c r="N383" i="78" s="1"/>
  <c r="L383" i="78"/>
  <c r="R382" i="78"/>
  <c r="O382" i="78"/>
  <c r="N382" i="78" s="1"/>
  <c r="L382" i="78"/>
  <c r="R381" i="78"/>
  <c r="M381" i="78"/>
  <c r="O381" i="78" s="1"/>
  <c r="N381" i="78" s="1"/>
  <c r="R380" i="78"/>
  <c r="M380" i="78"/>
  <c r="O380" i="78" s="1"/>
  <c r="N380" i="78" s="1"/>
  <c r="L380" i="78"/>
  <c r="R379" i="78"/>
  <c r="M379" i="78"/>
  <c r="O379" i="78" s="1"/>
  <c r="N379" i="78" s="1"/>
  <c r="R378" i="78"/>
  <c r="M378" i="78"/>
  <c r="O378" i="78" s="1"/>
  <c r="N378" i="78" s="1"/>
  <c r="Q378" i="78" s="1"/>
  <c r="P378" i="78" s="1"/>
  <c r="R377" i="78"/>
  <c r="M377" i="78"/>
  <c r="O377" i="78" s="1"/>
  <c r="N377" i="78" s="1"/>
  <c r="Q377" i="78" s="1"/>
  <c r="P377" i="78" s="1"/>
  <c r="R376" i="78"/>
  <c r="M376" i="78"/>
  <c r="O376" i="78" s="1"/>
  <c r="N376" i="78" s="1"/>
  <c r="R375" i="78"/>
  <c r="O375" i="78"/>
  <c r="N375" i="78" s="1"/>
  <c r="R374" i="78"/>
  <c r="M374" i="78"/>
  <c r="O374" i="78" s="1"/>
  <c r="N374" i="78" s="1"/>
  <c r="R373" i="78"/>
  <c r="M373" i="78"/>
  <c r="O373" i="78" s="1"/>
  <c r="N373" i="78" s="1"/>
  <c r="Q373" i="78" s="1"/>
  <c r="P373" i="78" s="1"/>
  <c r="R372" i="78"/>
  <c r="M372" i="78"/>
  <c r="O372" i="78" s="1"/>
  <c r="N372" i="78" s="1"/>
  <c r="R371" i="78"/>
  <c r="O371" i="78"/>
  <c r="N371" i="78" s="1"/>
  <c r="L371" i="78"/>
  <c r="R370" i="78"/>
  <c r="M370" i="78"/>
  <c r="O370" i="78" s="1"/>
  <c r="N370" i="78" s="1"/>
  <c r="R369" i="78"/>
  <c r="M369" i="78"/>
  <c r="O369" i="78" s="1"/>
  <c r="N369" i="78" s="1"/>
  <c r="R368" i="78"/>
  <c r="M368" i="78"/>
  <c r="O368" i="78" s="1"/>
  <c r="N368" i="78" s="1"/>
  <c r="R367" i="78"/>
  <c r="M367" i="78"/>
  <c r="O367" i="78" s="1"/>
  <c r="N367" i="78" s="1"/>
  <c r="R366" i="78"/>
  <c r="O366" i="78"/>
  <c r="N366" i="78" s="1"/>
  <c r="L366" i="78"/>
  <c r="R365" i="78"/>
  <c r="O365" i="78"/>
  <c r="N365" i="78" s="1"/>
  <c r="L365" i="78"/>
  <c r="R364" i="78"/>
  <c r="M364" i="78"/>
  <c r="O364" i="78" s="1"/>
  <c r="N364" i="78" s="1"/>
  <c r="R363" i="78"/>
  <c r="M363" i="78"/>
  <c r="O363" i="78" s="1"/>
  <c r="N363" i="78" s="1"/>
  <c r="R362" i="78"/>
  <c r="M362" i="78"/>
  <c r="O362" i="78" s="1"/>
  <c r="N362" i="78" s="1"/>
  <c r="R361" i="78"/>
  <c r="M361" i="78"/>
  <c r="O361" i="78" s="1"/>
  <c r="N361" i="78" s="1"/>
  <c r="R360" i="78"/>
  <c r="M360" i="78"/>
  <c r="O360" i="78" s="1"/>
  <c r="N360" i="78" s="1"/>
  <c r="R359" i="78"/>
  <c r="M359" i="78"/>
  <c r="O359" i="78" s="1"/>
  <c r="N359" i="78" s="1"/>
  <c r="R358" i="78"/>
  <c r="M358" i="78"/>
  <c r="O358" i="78" s="1"/>
  <c r="N358" i="78" s="1"/>
  <c r="R357" i="78"/>
  <c r="M357" i="78"/>
  <c r="O357" i="78" s="1"/>
  <c r="N357" i="78" s="1"/>
  <c r="R356" i="78"/>
  <c r="M356" i="78"/>
  <c r="O356" i="78" s="1"/>
  <c r="N356" i="78" s="1"/>
  <c r="R355" i="78"/>
  <c r="M355" i="78"/>
  <c r="O355" i="78" s="1"/>
  <c r="N355" i="78" s="1"/>
  <c r="R354" i="78"/>
  <c r="M354" i="78"/>
  <c r="O354" i="78" s="1"/>
  <c r="N354" i="78" s="1"/>
  <c r="R353" i="78"/>
  <c r="M353" i="78"/>
  <c r="O353" i="78" s="1"/>
  <c r="N353" i="78" s="1"/>
  <c r="R352" i="78"/>
  <c r="M352" i="78"/>
  <c r="O352" i="78" s="1"/>
  <c r="N352" i="78" s="1"/>
  <c r="R351" i="78"/>
  <c r="M351" i="78"/>
  <c r="O351" i="78" s="1"/>
  <c r="N351" i="78" s="1"/>
  <c r="R350" i="78"/>
  <c r="O350" i="78"/>
  <c r="N350" i="78" s="1"/>
  <c r="L350" i="78"/>
  <c r="R349" i="78"/>
  <c r="M349" i="78"/>
  <c r="O349" i="78" s="1"/>
  <c r="N349" i="78" s="1"/>
  <c r="R348" i="78"/>
  <c r="M348" i="78"/>
  <c r="O348" i="78" s="1"/>
  <c r="N348" i="78" s="1"/>
  <c r="R347" i="78"/>
  <c r="M347" i="78"/>
  <c r="O347" i="78" s="1"/>
  <c r="N347" i="78" s="1"/>
  <c r="Q347" i="78" s="1"/>
  <c r="P347" i="78" s="1"/>
  <c r="R346" i="78"/>
  <c r="M346" i="78"/>
  <c r="O346" i="78" s="1"/>
  <c r="N346" i="78" s="1"/>
  <c r="Q346" i="78" s="1"/>
  <c r="P346" i="78" s="1"/>
  <c r="R345" i="78"/>
  <c r="M345" i="78"/>
  <c r="O345" i="78" s="1"/>
  <c r="N345" i="78" s="1"/>
  <c r="R344" i="78"/>
  <c r="M344" i="78"/>
  <c r="O344" i="78" s="1"/>
  <c r="N344" i="78" s="1"/>
  <c r="Q344" i="78" s="1"/>
  <c r="P344" i="78" s="1"/>
  <c r="R343" i="78"/>
  <c r="O343" i="78"/>
  <c r="N343" i="78" s="1"/>
  <c r="R342" i="78"/>
  <c r="M342" i="78"/>
  <c r="O342" i="78" s="1"/>
  <c r="N342" i="78" s="1"/>
  <c r="L342" i="78"/>
  <c r="R341" i="78"/>
  <c r="M341" i="78"/>
  <c r="O341" i="78" s="1"/>
  <c r="N341" i="78" s="1"/>
  <c r="Q341" i="78" s="1"/>
  <c r="P341" i="78" s="1"/>
  <c r="L341" i="78"/>
  <c r="R340" i="78"/>
  <c r="M340" i="78"/>
  <c r="O340" i="78" s="1"/>
  <c r="N340" i="78" s="1"/>
  <c r="L340" i="78"/>
  <c r="R339" i="78"/>
  <c r="M339" i="78"/>
  <c r="O339" i="78" s="1"/>
  <c r="N339" i="78" s="1"/>
  <c r="R338" i="78"/>
  <c r="M338" i="78"/>
  <c r="O338" i="78" s="1"/>
  <c r="N338" i="78" s="1"/>
  <c r="Q338" i="78" s="1"/>
  <c r="P338" i="78" s="1"/>
  <c r="R337" i="78"/>
  <c r="M337" i="78"/>
  <c r="O337" i="78" s="1"/>
  <c r="N337" i="78" s="1"/>
  <c r="R336" i="78"/>
  <c r="M336" i="78"/>
  <c r="O336" i="78" s="1"/>
  <c r="N336" i="78" s="1"/>
  <c r="R335" i="78"/>
  <c r="M335" i="78"/>
  <c r="O335" i="78" s="1"/>
  <c r="N335" i="78" s="1"/>
  <c r="R334" i="78"/>
  <c r="M334" i="78"/>
  <c r="O334" i="78" s="1"/>
  <c r="N334" i="78" s="1"/>
  <c r="R333" i="78"/>
  <c r="M333" i="78"/>
  <c r="O333" i="78" s="1"/>
  <c r="N333" i="78" s="1"/>
  <c r="R332" i="78"/>
  <c r="M332" i="78"/>
  <c r="O332" i="78" s="1"/>
  <c r="N332" i="78" s="1"/>
  <c r="R331" i="78"/>
  <c r="M331" i="78"/>
  <c r="O331" i="78" s="1"/>
  <c r="N331" i="78" s="1"/>
  <c r="R330" i="78"/>
  <c r="M330" i="78"/>
  <c r="O330" i="78" s="1"/>
  <c r="N330" i="78" s="1"/>
  <c r="R329" i="78"/>
  <c r="M329" i="78"/>
  <c r="O329" i="78" s="1"/>
  <c r="N329" i="78" s="1"/>
  <c r="R328" i="78"/>
  <c r="M328" i="78"/>
  <c r="O328" i="78" s="1"/>
  <c r="N328" i="78" s="1"/>
  <c r="R327" i="78"/>
  <c r="M327" i="78"/>
  <c r="O327" i="78" s="1"/>
  <c r="N327" i="78" s="1"/>
  <c r="R326" i="78"/>
  <c r="M326" i="78"/>
  <c r="O326" i="78" s="1"/>
  <c r="N326" i="78" s="1"/>
  <c r="R325" i="78"/>
  <c r="M325" i="78"/>
  <c r="O325" i="78" s="1"/>
  <c r="N325" i="78" s="1"/>
  <c r="R324" i="78"/>
  <c r="M324" i="78"/>
  <c r="O324" i="78" s="1"/>
  <c r="N324" i="78" s="1"/>
  <c r="R323" i="78"/>
  <c r="M323" i="78"/>
  <c r="O323" i="78" s="1"/>
  <c r="N323" i="78" s="1"/>
  <c r="R322" i="78"/>
  <c r="M322" i="78"/>
  <c r="O322" i="78" s="1"/>
  <c r="N322" i="78" s="1"/>
  <c r="R321" i="78"/>
  <c r="M321" i="78"/>
  <c r="O321" i="78" s="1"/>
  <c r="N321" i="78" s="1"/>
  <c r="R320" i="78"/>
  <c r="M320" i="78"/>
  <c r="O320" i="78" s="1"/>
  <c r="N320" i="78" s="1"/>
  <c r="R319" i="78"/>
  <c r="M319" i="78"/>
  <c r="O319" i="78" s="1"/>
  <c r="N319" i="78" s="1"/>
  <c r="R318" i="78"/>
  <c r="M318" i="78"/>
  <c r="O318" i="78" s="1"/>
  <c r="N318" i="78" s="1"/>
  <c r="R317" i="78"/>
  <c r="M317" i="78"/>
  <c r="O317" i="78" s="1"/>
  <c r="N317" i="78" s="1"/>
  <c r="R316" i="78"/>
  <c r="M316" i="78"/>
  <c r="O316" i="78" s="1"/>
  <c r="N316" i="78" s="1"/>
  <c r="R315" i="78"/>
  <c r="M315" i="78"/>
  <c r="O315" i="78" s="1"/>
  <c r="N315" i="78" s="1"/>
  <c r="R314" i="78"/>
  <c r="M314" i="78"/>
  <c r="O314" i="78" s="1"/>
  <c r="N314" i="78" s="1"/>
  <c r="R313" i="78"/>
  <c r="M313" i="78"/>
  <c r="O313" i="78" s="1"/>
  <c r="N313" i="78" s="1"/>
  <c r="R312" i="78"/>
  <c r="M312" i="78"/>
  <c r="O312" i="78" s="1"/>
  <c r="N312" i="78" s="1"/>
  <c r="R311" i="78"/>
  <c r="M311" i="78"/>
  <c r="O311" i="78" s="1"/>
  <c r="N311" i="78" s="1"/>
  <c r="R310" i="78"/>
  <c r="M310" i="78"/>
  <c r="O310" i="78" s="1"/>
  <c r="N310" i="78" s="1"/>
  <c r="R309" i="78"/>
  <c r="M309" i="78"/>
  <c r="O309" i="78" s="1"/>
  <c r="N309" i="78" s="1"/>
  <c r="R308" i="78"/>
  <c r="M308" i="78"/>
  <c r="O308" i="78" s="1"/>
  <c r="N308" i="78" s="1"/>
  <c r="R307" i="78"/>
  <c r="M307" i="78"/>
  <c r="O307" i="78" s="1"/>
  <c r="N307" i="78" s="1"/>
  <c r="R306" i="78"/>
  <c r="M306" i="78"/>
  <c r="O306" i="78" s="1"/>
  <c r="N306" i="78" s="1"/>
  <c r="R305" i="78"/>
  <c r="M305" i="78"/>
  <c r="O305" i="78" s="1"/>
  <c r="N305" i="78" s="1"/>
  <c r="R304" i="78"/>
  <c r="M304" i="78"/>
  <c r="O304" i="78" s="1"/>
  <c r="N304" i="78" s="1"/>
  <c r="R303" i="78"/>
  <c r="M303" i="78"/>
  <c r="O303" i="78" s="1"/>
  <c r="N303" i="78" s="1"/>
  <c r="R302" i="78"/>
  <c r="M302" i="78"/>
  <c r="O302" i="78" s="1"/>
  <c r="N302" i="78" s="1"/>
  <c r="R301" i="78"/>
  <c r="M301" i="78"/>
  <c r="O301" i="78" s="1"/>
  <c r="N301" i="78" s="1"/>
  <c r="R300" i="78"/>
  <c r="M300" i="78"/>
  <c r="O300" i="78" s="1"/>
  <c r="N300" i="78" s="1"/>
  <c r="R299" i="78"/>
  <c r="M299" i="78"/>
  <c r="O299" i="78" s="1"/>
  <c r="N299" i="78" s="1"/>
  <c r="R298" i="78"/>
  <c r="M298" i="78"/>
  <c r="O298" i="78" s="1"/>
  <c r="N298" i="78" s="1"/>
  <c r="R297" i="78"/>
  <c r="M297" i="78"/>
  <c r="O297" i="78" s="1"/>
  <c r="N297" i="78" s="1"/>
  <c r="R296" i="78"/>
  <c r="M296" i="78"/>
  <c r="O296" i="78" s="1"/>
  <c r="N296" i="78" s="1"/>
  <c r="R295" i="78"/>
  <c r="M295" i="78"/>
  <c r="O295" i="78" s="1"/>
  <c r="N295" i="78" s="1"/>
  <c r="R294" i="78"/>
  <c r="M294" i="78"/>
  <c r="O294" i="78" s="1"/>
  <c r="N294" i="78" s="1"/>
  <c r="R293" i="78"/>
  <c r="O293" i="78"/>
  <c r="N293" i="78" s="1"/>
  <c r="R292" i="78"/>
  <c r="M292" i="78"/>
  <c r="O292" i="78" s="1"/>
  <c r="N292" i="78" s="1"/>
  <c r="R291" i="78"/>
  <c r="M291" i="78"/>
  <c r="O291" i="78" s="1"/>
  <c r="N291" i="78" s="1"/>
  <c r="R290" i="78"/>
  <c r="O290" i="78"/>
  <c r="N290" i="78" s="1"/>
  <c r="L290" i="78"/>
  <c r="R289" i="78"/>
  <c r="M289" i="78"/>
  <c r="O289" i="78" s="1"/>
  <c r="N289" i="78" s="1"/>
  <c r="R288" i="78"/>
  <c r="M288" i="78"/>
  <c r="O288" i="78" s="1"/>
  <c r="N288" i="78" s="1"/>
  <c r="Q288" i="78" s="1"/>
  <c r="P288" i="78" s="1"/>
  <c r="R287" i="78"/>
  <c r="M287" i="78"/>
  <c r="O287" i="78" s="1"/>
  <c r="N287" i="78" s="1"/>
  <c r="R286" i="78"/>
  <c r="O286" i="78"/>
  <c r="N286" i="78" s="1"/>
  <c r="R285" i="78"/>
  <c r="M285" i="78"/>
  <c r="O285" i="78" s="1"/>
  <c r="N285" i="78" s="1"/>
  <c r="R284" i="78"/>
  <c r="O284" i="78"/>
  <c r="N284" i="78" s="1"/>
  <c r="L284" i="78"/>
  <c r="R283" i="78"/>
  <c r="M283" i="78"/>
  <c r="O283" i="78" s="1"/>
  <c r="N283" i="78" s="1"/>
  <c r="L283" i="78"/>
  <c r="R282" i="78"/>
  <c r="O282" i="78"/>
  <c r="N282" i="78" s="1"/>
  <c r="L282" i="78"/>
  <c r="R281" i="78"/>
  <c r="M281" i="78"/>
  <c r="O281" i="78" s="1"/>
  <c r="N281" i="78" s="1"/>
  <c r="R280" i="78"/>
  <c r="O280" i="78"/>
  <c r="N280" i="78" s="1"/>
  <c r="L280" i="78"/>
  <c r="R279" i="78"/>
  <c r="O279" i="78"/>
  <c r="N279" i="78" s="1"/>
  <c r="L279" i="78"/>
  <c r="R278" i="78"/>
  <c r="O278" i="78"/>
  <c r="N278" i="78" s="1"/>
  <c r="R277" i="78"/>
  <c r="M277" i="78"/>
  <c r="O277" i="78" s="1"/>
  <c r="N277" i="78" s="1"/>
  <c r="L277" i="78"/>
  <c r="R276" i="78"/>
  <c r="M276" i="78"/>
  <c r="O276" i="78" s="1"/>
  <c r="N276" i="78" s="1"/>
  <c r="L276" i="78"/>
  <c r="R275" i="78"/>
  <c r="M275" i="78"/>
  <c r="O275" i="78" s="1"/>
  <c r="N275" i="78" s="1"/>
  <c r="L275" i="78"/>
  <c r="R274" i="78"/>
  <c r="M274" i="78"/>
  <c r="O274" i="78" s="1"/>
  <c r="N274" i="78" s="1"/>
  <c r="R273" i="78"/>
  <c r="M273" i="78"/>
  <c r="O273" i="78" s="1"/>
  <c r="N273" i="78" s="1"/>
  <c r="L273" i="78"/>
  <c r="R272" i="78"/>
  <c r="M272" i="78"/>
  <c r="O272" i="78" s="1"/>
  <c r="N272" i="78" s="1"/>
  <c r="R271" i="78"/>
  <c r="M271" i="78"/>
  <c r="O271" i="78" s="1"/>
  <c r="N271" i="78" s="1"/>
  <c r="R270" i="78"/>
  <c r="M270" i="78"/>
  <c r="O270" i="78" s="1"/>
  <c r="N270" i="78" s="1"/>
  <c r="R269" i="78"/>
  <c r="M269" i="78"/>
  <c r="O269" i="78" s="1"/>
  <c r="N269" i="78" s="1"/>
  <c r="R268" i="78"/>
  <c r="M268" i="78"/>
  <c r="O268" i="78" s="1"/>
  <c r="N268" i="78" s="1"/>
  <c r="R267" i="78"/>
  <c r="M267" i="78"/>
  <c r="O267" i="78" s="1"/>
  <c r="N267" i="78" s="1"/>
  <c r="R266" i="78"/>
  <c r="M266" i="78"/>
  <c r="O266" i="78" s="1"/>
  <c r="N266" i="78" s="1"/>
  <c r="R265" i="78"/>
  <c r="M265" i="78"/>
  <c r="O265" i="78" s="1"/>
  <c r="N265" i="78" s="1"/>
  <c r="R264" i="78"/>
  <c r="M264" i="78"/>
  <c r="O264" i="78" s="1"/>
  <c r="N264" i="78" s="1"/>
  <c r="R263" i="78"/>
  <c r="O263" i="78"/>
  <c r="N263" i="78" s="1"/>
  <c r="R262" i="78"/>
  <c r="O262" i="78"/>
  <c r="N262" i="78" s="1"/>
  <c r="L262" i="78"/>
  <c r="R261" i="78"/>
  <c r="O261" i="78"/>
  <c r="N261" i="78" s="1"/>
  <c r="L261" i="78"/>
  <c r="R260" i="78"/>
  <c r="M260" i="78"/>
  <c r="O260" i="78" s="1"/>
  <c r="N260" i="78" s="1"/>
  <c r="R259" i="78"/>
  <c r="M259" i="78"/>
  <c r="O259" i="78" s="1"/>
  <c r="N259" i="78" s="1"/>
  <c r="L259" i="78"/>
  <c r="R258" i="78"/>
  <c r="M258" i="78"/>
  <c r="O258" i="78" s="1"/>
  <c r="N258" i="78" s="1"/>
  <c r="L258" i="78"/>
  <c r="R257" i="78"/>
  <c r="M257" i="78"/>
  <c r="O257" i="78" s="1"/>
  <c r="N257" i="78" s="1"/>
  <c r="Q257" i="78" s="1"/>
  <c r="P257" i="78" s="1"/>
  <c r="L257" i="78"/>
  <c r="R256" i="78"/>
  <c r="M256" i="78"/>
  <c r="O256" i="78" s="1"/>
  <c r="N256" i="78" s="1"/>
  <c r="L256" i="78"/>
  <c r="R255" i="78"/>
  <c r="M255" i="78"/>
  <c r="O255" i="78" s="1"/>
  <c r="N255" i="78" s="1"/>
  <c r="R254" i="78"/>
  <c r="M254" i="78"/>
  <c r="O254" i="78" s="1"/>
  <c r="N254" i="78" s="1"/>
  <c r="L254" i="78"/>
  <c r="R253" i="78"/>
  <c r="M253" i="78"/>
  <c r="O253" i="78" s="1"/>
  <c r="N253" i="78" s="1"/>
  <c r="L253" i="78"/>
  <c r="R252" i="78"/>
  <c r="M252" i="78"/>
  <c r="O252" i="78" s="1"/>
  <c r="N252" i="78" s="1"/>
  <c r="L252" i="78"/>
  <c r="R251" i="78"/>
  <c r="M251" i="78"/>
  <c r="O251" i="78" s="1"/>
  <c r="N251" i="78" s="1"/>
  <c r="R250" i="78"/>
  <c r="O250" i="78"/>
  <c r="N250" i="78" s="1"/>
  <c r="R249" i="78"/>
  <c r="M249" i="78"/>
  <c r="O249" i="78" s="1"/>
  <c r="N249" i="78" s="1"/>
  <c r="R248" i="78"/>
  <c r="M248" i="78"/>
  <c r="O248" i="78" s="1"/>
  <c r="N248" i="78" s="1"/>
  <c r="R247" i="78"/>
  <c r="M247" i="78"/>
  <c r="O247" i="78" s="1"/>
  <c r="N247" i="78" s="1"/>
  <c r="R246" i="78"/>
  <c r="M246" i="78"/>
  <c r="O246" i="78" s="1"/>
  <c r="N246" i="78" s="1"/>
  <c r="L246" i="78"/>
  <c r="R245" i="78"/>
  <c r="M245" i="78"/>
  <c r="O245" i="78" s="1"/>
  <c r="N245" i="78" s="1"/>
  <c r="R244" i="78"/>
  <c r="M244" i="78"/>
  <c r="O244" i="78" s="1"/>
  <c r="N244" i="78" s="1"/>
  <c r="R243" i="78"/>
  <c r="M243" i="78"/>
  <c r="O243" i="78" s="1"/>
  <c r="N243" i="78" s="1"/>
  <c r="L243" i="78"/>
  <c r="R242" i="78"/>
  <c r="M242" i="78"/>
  <c r="O242" i="78" s="1"/>
  <c r="N242" i="78" s="1"/>
  <c r="R241" i="78"/>
  <c r="O241" i="78"/>
  <c r="N241" i="78" s="1"/>
  <c r="R240" i="78"/>
  <c r="M240" i="78"/>
  <c r="O240" i="78" s="1"/>
  <c r="N240" i="78" s="1"/>
  <c r="R239" i="78"/>
  <c r="M239" i="78"/>
  <c r="O239" i="78" s="1"/>
  <c r="N239" i="78" s="1"/>
  <c r="R238" i="78"/>
  <c r="M238" i="78"/>
  <c r="O238" i="78" s="1"/>
  <c r="N238" i="78" s="1"/>
  <c r="Q238" i="78" s="1"/>
  <c r="P238" i="78" s="1"/>
  <c r="R237" i="78"/>
  <c r="M237" i="78"/>
  <c r="O237" i="78" s="1"/>
  <c r="N237" i="78" s="1"/>
  <c r="R236" i="78"/>
  <c r="M236" i="78"/>
  <c r="O236" i="78" s="1"/>
  <c r="N236" i="78" s="1"/>
  <c r="R235" i="78"/>
  <c r="M235" i="78"/>
  <c r="O235" i="78" s="1"/>
  <c r="N235" i="78" s="1"/>
  <c r="R234" i="78"/>
  <c r="M234" i="78"/>
  <c r="O234" i="78" s="1"/>
  <c r="N234" i="78" s="1"/>
  <c r="R233" i="78"/>
  <c r="M233" i="78"/>
  <c r="O233" i="78" s="1"/>
  <c r="N233" i="78" s="1"/>
  <c r="R232" i="78"/>
  <c r="M232" i="78"/>
  <c r="O232" i="78" s="1"/>
  <c r="N232" i="78" s="1"/>
  <c r="R231" i="78"/>
  <c r="M231" i="78"/>
  <c r="O231" i="78" s="1"/>
  <c r="N231" i="78" s="1"/>
  <c r="R230" i="78"/>
  <c r="M230" i="78"/>
  <c r="O230" i="78" s="1"/>
  <c r="N230" i="78" s="1"/>
  <c r="R229" i="78"/>
  <c r="M229" i="78"/>
  <c r="O229" i="78" s="1"/>
  <c r="N229" i="78" s="1"/>
  <c r="R228" i="78"/>
  <c r="M228" i="78"/>
  <c r="O228" i="78" s="1"/>
  <c r="N228" i="78" s="1"/>
  <c r="R227" i="78"/>
  <c r="M227" i="78"/>
  <c r="O227" i="78" s="1"/>
  <c r="N227" i="78" s="1"/>
  <c r="R226" i="78"/>
  <c r="O226" i="78"/>
  <c r="N226" i="78" s="1"/>
  <c r="R225" i="78"/>
  <c r="M225" i="78"/>
  <c r="O225" i="78" s="1"/>
  <c r="N225" i="78" s="1"/>
  <c r="R224" i="78"/>
  <c r="M224" i="78"/>
  <c r="O224" i="78" s="1"/>
  <c r="N224" i="78" s="1"/>
  <c r="L224" i="78"/>
  <c r="R223" i="78"/>
  <c r="M223" i="78"/>
  <c r="O223" i="78" s="1"/>
  <c r="N223" i="78" s="1"/>
  <c r="L223" i="78"/>
  <c r="R222" i="78"/>
  <c r="M222" i="78"/>
  <c r="O222" i="78" s="1"/>
  <c r="N222" i="78" s="1"/>
  <c r="L222" i="78"/>
  <c r="R221" i="78"/>
  <c r="M221" i="78"/>
  <c r="O221" i="78" s="1"/>
  <c r="N221" i="78" s="1"/>
  <c r="L221" i="78"/>
  <c r="R220" i="78"/>
  <c r="M220" i="78"/>
  <c r="O220" i="78" s="1"/>
  <c r="N220" i="78" s="1"/>
  <c r="R219" i="78"/>
  <c r="M219" i="78"/>
  <c r="O219" i="78" s="1"/>
  <c r="N219" i="78" s="1"/>
  <c r="R218" i="78"/>
  <c r="M218" i="78"/>
  <c r="O218" i="78" s="1"/>
  <c r="N218" i="78" s="1"/>
  <c r="R217" i="78"/>
  <c r="M217" i="78"/>
  <c r="O217" i="78" s="1"/>
  <c r="N217" i="78" s="1"/>
  <c r="R216" i="78"/>
  <c r="M216" i="78"/>
  <c r="O216" i="78" s="1"/>
  <c r="N216" i="78" s="1"/>
  <c r="R215" i="78"/>
  <c r="M215" i="78"/>
  <c r="O215" i="78" s="1"/>
  <c r="N215" i="78" s="1"/>
  <c r="R214" i="78"/>
  <c r="M214" i="78"/>
  <c r="O214" i="78" s="1"/>
  <c r="N214" i="78" s="1"/>
  <c r="R213" i="78"/>
  <c r="M213" i="78"/>
  <c r="O213" i="78" s="1"/>
  <c r="N213" i="78" s="1"/>
  <c r="R212" i="78"/>
  <c r="M212" i="78"/>
  <c r="O212" i="78" s="1"/>
  <c r="N212" i="78" s="1"/>
  <c r="R211" i="78"/>
  <c r="O211" i="78"/>
  <c r="N211" i="78" s="1"/>
  <c r="R210" i="78"/>
  <c r="M210" i="78"/>
  <c r="O210" i="78" s="1"/>
  <c r="N210" i="78" s="1"/>
  <c r="R209" i="78"/>
  <c r="M209" i="78"/>
  <c r="O209" i="78" s="1"/>
  <c r="N209" i="78" s="1"/>
  <c r="R208" i="78"/>
  <c r="M208" i="78"/>
  <c r="O208" i="78" s="1"/>
  <c r="N208" i="78" s="1"/>
  <c r="L208" i="78"/>
  <c r="R207" i="78"/>
  <c r="M207" i="78"/>
  <c r="O207" i="78" s="1"/>
  <c r="N207" i="78" s="1"/>
  <c r="L207" i="78"/>
  <c r="R206" i="78"/>
  <c r="M206" i="78"/>
  <c r="O206" i="78" s="1"/>
  <c r="N206" i="78" s="1"/>
  <c r="R205" i="78"/>
  <c r="M205" i="78"/>
  <c r="O205" i="78" s="1"/>
  <c r="N205" i="78" s="1"/>
  <c r="R204" i="78"/>
  <c r="M204" i="78"/>
  <c r="O204" i="78" s="1"/>
  <c r="N204" i="78" s="1"/>
  <c r="R203" i="78"/>
  <c r="O203" i="78"/>
  <c r="N203" i="78" s="1"/>
  <c r="R202" i="78"/>
  <c r="O202" i="78"/>
  <c r="N202" i="78" s="1"/>
  <c r="L202" i="78"/>
  <c r="R201" i="78"/>
  <c r="M201" i="78"/>
  <c r="O201" i="78" s="1"/>
  <c r="N201" i="78" s="1"/>
  <c r="L201" i="78"/>
  <c r="R200" i="78"/>
  <c r="M200" i="78"/>
  <c r="O200" i="78" s="1"/>
  <c r="N200" i="78" s="1"/>
  <c r="L200" i="78"/>
  <c r="R199" i="78"/>
  <c r="M199" i="78"/>
  <c r="O199" i="78" s="1"/>
  <c r="N199" i="78" s="1"/>
  <c r="L199" i="78"/>
  <c r="R198" i="78"/>
  <c r="M198" i="78"/>
  <c r="O198" i="78" s="1"/>
  <c r="N198" i="78" s="1"/>
  <c r="L198" i="78"/>
  <c r="R197" i="78"/>
  <c r="M197" i="78"/>
  <c r="O197" i="78" s="1"/>
  <c r="N197" i="78" s="1"/>
  <c r="R196" i="78"/>
  <c r="O196" i="78"/>
  <c r="N196" i="78" s="1"/>
  <c r="R195" i="78"/>
  <c r="M195" i="78"/>
  <c r="O195" i="78" s="1"/>
  <c r="N195" i="78" s="1"/>
  <c r="L195" i="78"/>
  <c r="R194" i="78"/>
  <c r="M194" i="78"/>
  <c r="O194" i="78" s="1"/>
  <c r="N194" i="78" s="1"/>
  <c r="R193" i="78"/>
  <c r="M193" i="78"/>
  <c r="O193" i="78" s="1"/>
  <c r="N193" i="78" s="1"/>
  <c r="R192" i="78"/>
  <c r="M192" i="78"/>
  <c r="O192" i="78" s="1"/>
  <c r="N192" i="78" s="1"/>
  <c r="R191" i="78"/>
  <c r="M191" i="78"/>
  <c r="O191" i="78" s="1"/>
  <c r="N191" i="78" s="1"/>
  <c r="R190" i="78"/>
  <c r="M190" i="78"/>
  <c r="O190" i="78" s="1"/>
  <c r="N190" i="78" s="1"/>
  <c r="R189" i="78"/>
  <c r="M189" i="78"/>
  <c r="O189" i="78" s="1"/>
  <c r="N189" i="78" s="1"/>
  <c r="R188" i="78"/>
  <c r="M188" i="78"/>
  <c r="O188" i="78" s="1"/>
  <c r="N188" i="78" s="1"/>
  <c r="R187" i="78"/>
  <c r="M187" i="78"/>
  <c r="O187" i="78" s="1"/>
  <c r="N187" i="78" s="1"/>
  <c r="R186" i="78"/>
  <c r="M186" i="78"/>
  <c r="O186" i="78" s="1"/>
  <c r="N186" i="78" s="1"/>
  <c r="R185" i="78"/>
  <c r="O185" i="78"/>
  <c r="N185" i="78" s="1"/>
  <c r="R184" i="78"/>
  <c r="O184" i="78"/>
  <c r="N184" i="78" s="1"/>
  <c r="L184" i="78"/>
  <c r="R183" i="78"/>
  <c r="M183" i="78"/>
  <c r="O183" i="78" s="1"/>
  <c r="N183" i="78" s="1"/>
  <c r="R182" i="78"/>
  <c r="M182" i="78"/>
  <c r="O182" i="78" s="1"/>
  <c r="N182" i="78" s="1"/>
  <c r="L182" i="78"/>
  <c r="R181" i="78"/>
  <c r="M181" i="78"/>
  <c r="O181" i="78" s="1"/>
  <c r="N181" i="78" s="1"/>
  <c r="Q181" i="78" s="1"/>
  <c r="P181" i="78" s="1"/>
  <c r="R180" i="78"/>
  <c r="M180" i="78"/>
  <c r="O180" i="78" s="1"/>
  <c r="N180" i="78" s="1"/>
  <c r="R179" i="78"/>
  <c r="M179" i="78"/>
  <c r="O179" i="78" s="1"/>
  <c r="N179" i="78" s="1"/>
  <c r="L179" i="78"/>
  <c r="R178" i="78"/>
  <c r="M178" i="78"/>
  <c r="O178" i="78" s="1"/>
  <c r="N178" i="78" s="1"/>
  <c r="R177" i="78"/>
  <c r="M177" i="78"/>
  <c r="O177" i="78" s="1"/>
  <c r="N177" i="78" s="1"/>
  <c r="R176" i="78"/>
  <c r="M176" i="78"/>
  <c r="O176" i="78" s="1"/>
  <c r="N176" i="78" s="1"/>
  <c r="R175" i="78"/>
  <c r="M175" i="78"/>
  <c r="O175" i="78" s="1"/>
  <c r="N175" i="78" s="1"/>
  <c r="R174" i="78"/>
  <c r="M174" i="78"/>
  <c r="O174" i="78" s="1"/>
  <c r="N174" i="78" s="1"/>
  <c r="R173" i="78"/>
  <c r="M173" i="78"/>
  <c r="O173" i="78" s="1"/>
  <c r="N173" i="78" s="1"/>
  <c r="R172" i="78"/>
  <c r="M172" i="78"/>
  <c r="O172" i="78" s="1"/>
  <c r="N172" i="78" s="1"/>
  <c r="R171" i="78"/>
  <c r="M171" i="78"/>
  <c r="O171" i="78" s="1"/>
  <c r="N171" i="78" s="1"/>
  <c r="R170" i="78"/>
  <c r="M170" i="78"/>
  <c r="O170" i="78" s="1"/>
  <c r="N170" i="78" s="1"/>
  <c r="R169" i="78"/>
  <c r="M169" i="78"/>
  <c r="O169" i="78" s="1"/>
  <c r="N169" i="78" s="1"/>
  <c r="R168" i="78"/>
  <c r="M168" i="78"/>
  <c r="O168" i="78" s="1"/>
  <c r="N168" i="78" s="1"/>
  <c r="R167" i="78"/>
  <c r="M167" i="78"/>
  <c r="O167" i="78" s="1"/>
  <c r="N167" i="78" s="1"/>
  <c r="R166" i="78"/>
  <c r="M166" i="78"/>
  <c r="O166" i="78" s="1"/>
  <c r="N166" i="78" s="1"/>
  <c r="R165" i="78"/>
  <c r="M165" i="78"/>
  <c r="O165" i="78" s="1"/>
  <c r="N165" i="78" s="1"/>
  <c r="R164" i="78"/>
  <c r="O164" i="78"/>
  <c r="N164" i="78" s="1"/>
  <c r="R163" i="78"/>
  <c r="M163" i="78"/>
  <c r="O163" i="78" s="1"/>
  <c r="N163" i="78" s="1"/>
  <c r="L163" i="78"/>
  <c r="R162" i="78"/>
  <c r="M162" i="78"/>
  <c r="O162" i="78" s="1"/>
  <c r="N162" i="78" s="1"/>
  <c r="L162" i="78"/>
  <c r="R161" i="78"/>
  <c r="M161" i="78"/>
  <c r="O161" i="78" s="1"/>
  <c r="N161" i="78" s="1"/>
  <c r="L161" i="78"/>
  <c r="R160" i="78"/>
  <c r="M160" i="78"/>
  <c r="O160" i="78" s="1"/>
  <c r="N160" i="78" s="1"/>
  <c r="L160" i="78"/>
  <c r="R159" i="78"/>
  <c r="M159" i="78"/>
  <c r="O159" i="78" s="1"/>
  <c r="N159" i="78" s="1"/>
  <c r="L159" i="78"/>
  <c r="R158" i="78"/>
  <c r="M158" i="78"/>
  <c r="O158" i="78" s="1"/>
  <c r="N158" i="78" s="1"/>
  <c r="L158" i="78"/>
  <c r="R157" i="78"/>
  <c r="M157" i="78"/>
  <c r="O157" i="78" s="1"/>
  <c r="N157" i="78" s="1"/>
  <c r="L157" i="78"/>
  <c r="R156" i="78"/>
  <c r="M156" i="78"/>
  <c r="O156" i="78" s="1"/>
  <c r="N156" i="78" s="1"/>
  <c r="L156" i="78"/>
  <c r="R155" i="78"/>
  <c r="M155" i="78"/>
  <c r="O155" i="78" s="1"/>
  <c r="N155" i="78" s="1"/>
  <c r="L155" i="78"/>
  <c r="R154" i="78"/>
  <c r="O154" i="78"/>
  <c r="N154" i="78" s="1"/>
  <c r="R153" i="78"/>
  <c r="M153" i="78"/>
  <c r="O153" i="78" s="1"/>
  <c r="N153" i="78" s="1"/>
  <c r="R152" i="78"/>
  <c r="M152" i="78"/>
  <c r="O152" i="78" s="1"/>
  <c r="N152" i="78" s="1"/>
  <c r="R151" i="78"/>
  <c r="M151" i="78"/>
  <c r="O151" i="78" s="1"/>
  <c r="N151" i="78" s="1"/>
  <c r="R150" i="78"/>
  <c r="O150" i="78"/>
  <c r="N150" i="78" s="1"/>
  <c r="R149" i="78"/>
  <c r="M149" i="78"/>
  <c r="O149" i="78" s="1"/>
  <c r="N149" i="78" s="1"/>
  <c r="L149" i="78"/>
  <c r="R148" i="78"/>
  <c r="M148" i="78"/>
  <c r="O148" i="78" s="1"/>
  <c r="N148" i="78" s="1"/>
  <c r="L148" i="78"/>
  <c r="R147" i="78"/>
  <c r="M147" i="78"/>
  <c r="O147" i="78" s="1"/>
  <c r="N147" i="78" s="1"/>
  <c r="R146" i="78"/>
  <c r="O146" i="78"/>
  <c r="N146" i="78" s="1"/>
  <c r="L146" i="78"/>
  <c r="R145" i="78"/>
  <c r="M145" i="78"/>
  <c r="O145" i="78" s="1"/>
  <c r="N145" i="78" s="1"/>
  <c r="R144" i="78"/>
  <c r="O144" i="78"/>
  <c r="N144" i="78"/>
  <c r="R143" i="78"/>
  <c r="O143" i="78"/>
  <c r="N143" i="78" s="1"/>
  <c r="R142" i="78"/>
  <c r="M142" i="78"/>
  <c r="O142" i="78" s="1"/>
  <c r="N142" i="78" s="1"/>
  <c r="L142" i="78"/>
  <c r="R141" i="78"/>
  <c r="M141" i="78"/>
  <c r="O141" i="78" s="1"/>
  <c r="N141" i="78" s="1"/>
  <c r="R140" i="78"/>
  <c r="M140" i="78"/>
  <c r="O140" i="78" s="1"/>
  <c r="N140" i="78" s="1"/>
  <c r="L140" i="78"/>
  <c r="R139" i="78"/>
  <c r="O139" i="78"/>
  <c r="N139" i="78" s="1"/>
  <c r="L139" i="78"/>
  <c r="R138" i="78"/>
  <c r="M138" i="78"/>
  <c r="O138" i="78" s="1"/>
  <c r="N138" i="78" s="1"/>
  <c r="L138" i="78"/>
  <c r="R137" i="78"/>
  <c r="M137" i="78"/>
  <c r="O137" i="78" s="1"/>
  <c r="N137" i="78" s="1"/>
  <c r="L137" i="78"/>
  <c r="R136" i="78"/>
  <c r="M136" i="78"/>
  <c r="O136" i="78" s="1"/>
  <c r="N136" i="78" s="1"/>
  <c r="L136" i="78"/>
  <c r="R135" i="78"/>
  <c r="M135" i="78"/>
  <c r="O135" i="78" s="1"/>
  <c r="N135" i="78" s="1"/>
  <c r="L135" i="78"/>
  <c r="R134" i="78"/>
  <c r="M134" i="78"/>
  <c r="O134" i="78" s="1"/>
  <c r="N134" i="78" s="1"/>
  <c r="R133" i="78"/>
  <c r="O133" i="78"/>
  <c r="N133" i="78" s="1"/>
  <c r="L133" i="78"/>
  <c r="R132" i="78"/>
  <c r="M132" i="78"/>
  <c r="O132" i="78" s="1"/>
  <c r="N132" i="78" s="1"/>
  <c r="L132" i="78"/>
  <c r="R131" i="78"/>
  <c r="M131" i="78"/>
  <c r="O131" i="78" s="1"/>
  <c r="N131" i="78" s="1"/>
  <c r="R130" i="78"/>
  <c r="M130" i="78"/>
  <c r="O130" i="78" s="1"/>
  <c r="N130" i="78" s="1"/>
  <c r="R129" i="78"/>
  <c r="M129" i="78"/>
  <c r="O129" i="78" s="1"/>
  <c r="N129" i="78" s="1"/>
  <c r="Q129" i="78" s="1"/>
  <c r="P129" i="78" s="1"/>
  <c r="R128" i="78"/>
  <c r="O128" i="78"/>
  <c r="N128" i="78" s="1"/>
  <c r="R127" i="78"/>
  <c r="M127" i="78"/>
  <c r="O127" i="78" s="1"/>
  <c r="N127" i="78" s="1"/>
  <c r="R126" i="78"/>
  <c r="M126" i="78"/>
  <c r="O126" i="78" s="1"/>
  <c r="N126" i="78" s="1"/>
  <c r="R125" i="78"/>
  <c r="M125" i="78"/>
  <c r="O125" i="78" s="1"/>
  <c r="N125" i="78" s="1"/>
  <c r="Q125" i="78" s="1"/>
  <c r="P125" i="78" s="1"/>
  <c r="L125" i="78"/>
  <c r="R124" i="78"/>
  <c r="M124" i="78"/>
  <c r="O124" i="78" s="1"/>
  <c r="N124" i="78" s="1"/>
  <c r="R123" i="78"/>
  <c r="M123" i="78"/>
  <c r="O123" i="78" s="1"/>
  <c r="N123" i="78" s="1"/>
  <c r="R122" i="78"/>
  <c r="M122" i="78"/>
  <c r="O122" i="78" s="1"/>
  <c r="N122" i="78" s="1"/>
  <c r="R121" i="78"/>
  <c r="M121" i="78"/>
  <c r="O121" i="78" s="1"/>
  <c r="N121" i="78" s="1"/>
  <c r="L121" i="78"/>
  <c r="R120" i="78"/>
  <c r="M120" i="78"/>
  <c r="O120" i="78" s="1"/>
  <c r="N120" i="78" s="1"/>
  <c r="R119" i="78"/>
  <c r="M119" i="78"/>
  <c r="O119" i="78" s="1"/>
  <c r="N119" i="78" s="1"/>
  <c r="R118" i="78"/>
  <c r="M118" i="78"/>
  <c r="O118" i="78" s="1"/>
  <c r="N118" i="78" s="1"/>
  <c r="L118" i="78"/>
  <c r="R117" i="78"/>
  <c r="M117" i="78"/>
  <c r="O117" i="78" s="1"/>
  <c r="N117" i="78" s="1"/>
  <c r="R116" i="78"/>
  <c r="M116" i="78"/>
  <c r="O116" i="78" s="1"/>
  <c r="N116" i="78" s="1"/>
  <c r="R115" i="78"/>
  <c r="M115" i="78"/>
  <c r="O115" i="78" s="1"/>
  <c r="N115" i="78" s="1"/>
  <c r="R114" i="78"/>
  <c r="O114" i="78"/>
  <c r="N114" i="78" s="1"/>
  <c r="L114" i="78"/>
  <c r="R113" i="78"/>
  <c r="M113" i="78"/>
  <c r="O113" i="78" s="1"/>
  <c r="N113" i="78" s="1"/>
  <c r="R112" i="78"/>
  <c r="M112" i="78"/>
  <c r="O112" i="78" s="1"/>
  <c r="N112" i="78" s="1"/>
  <c r="R111" i="78"/>
  <c r="M111" i="78"/>
  <c r="O111" i="78" s="1"/>
  <c r="N111" i="78" s="1"/>
  <c r="Q111" i="78" s="1"/>
  <c r="P111" i="78" s="1"/>
  <c r="R110" i="78"/>
  <c r="M110" i="78"/>
  <c r="O110" i="78" s="1"/>
  <c r="N110" i="78" s="1"/>
  <c r="R109" i="78"/>
  <c r="O109" i="78"/>
  <c r="N109" i="78" s="1"/>
  <c r="I108" i="78"/>
  <c r="R107" i="78"/>
  <c r="M107" i="78"/>
  <c r="O107" i="78" s="1"/>
  <c r="N107" i="78" s="1"/>
  <c r="R106" i="78"/>
  <c r="M106" i="78"/>
  <c r="O106" i="78" s="1"/>
  <c r="N106" i="78" s="1"/>
  <c r="R105" i="78"/>
  <c r="M105" i="78"/>
  <c r="O105" i="78" s="1"/>
  <c r="N105" i="78" s="1"/>
  <c r="L105" i="78"/>
  <c r="R104" i="78"/>
  <c r="M104" i="78"/>
  <c r="O104" i="78" s="1"/>
  <c r="N104" i="78" s="1"/>
  <c r="R103" i="78"/>
  <c r="M103" i="78"/>
  <c r="O103" i="78" s="1"/>
  <c r="N103" i="78" s="1"/>
  <c r="R102" i="78"/>
  <c r="O102" i="78"/>
  <c r="N102" i="78" s="1"/>
  <c r="R101" i="78"/>
  <c r="M101" i="78"/>
  <c r="O101" i="78" s="1"/>
  <c r="N101" i="78" s="1"/>
  <c r="R100" i="78"/>
  <c r="M100" i="78"/>
  <c r="O100" i="78" s="1"/>
  <c r="N100" i="78" s="1"/>
  <c r="R99" i="78"/>
  <c r="M99" i="78"/>
  <c r="O99" i="78" s="1"/>
  <c r="N99" i="78" s="1"/>
  <c r="Q99" i="78" s="1"/>
  <c r="P99" i="78" s="1"/>
  <c r="R98" i="78"/>
  <c r="M98" i="78"/>
  <c r="O98" i="78" s="1"/>
  <c r="N98" i="78" s="1"/>
  <c r="R97" i="78"/>
  <c r="M97" i="78"/>
  <c r="O97" i="78" s="1"/>
  <c r="N97" i="78" s="1"/>
  <c r="R96" i="78"/>
  <c r="M96" i="78"/>
  <c r="O96" i="78" s="1"/>
  <c r="N96" i="78" s="1"/>
  <c r="R95" i="78"/>
  <c r="M95" i="78"/>
  <c r="O95" i="78" s="1"/>
  <c r="N95" i="78" s="1"/>
  <c r="Q95" i="78" s="1"/>
  <c r="P95" i="78" s="1"/>
  <c r="R94" i="78"/>
  <c r="M94" i="78"/>
  <c r="O94" i="78" s="1"/>
  <c r="N94" i="78" s="1"/>
  <c r="R93" i="78"/>
  <c r="M93" i="78"/>
  <c r="O93" i="78" s="1"/>
  <c r="N93" i="78" s="1"/>
  <c r="R92" i="78"/>
  <c r="M92" i="78"/>
  <c r="O92" i="78" s="1"/>
  <c r="N92" i="78" s="1"/>
  <c r="R91" i="78"/>
  <c r="M91" i="78"/>
  <c r="O91" i="78" s="1"/>
  <c r="N91" i="78" s="1"/>
  <c r="R90" i="78"/>
  <c r="M90" i="78"/>
  <c r="O90" i="78" s="1"/>
  <c r="N90" i="78" s="1"/>
  <c r="R89" i="78"/>
  <c r="M89" i="78"/>
  <c r="O89" i="78" s="1"/>
  <c r="N89" i="78" s="1"/>
  <c r="R88" i="78"/>
  <c r="M88" i="78"/>
  <c r="O88" i="78" s="1"/>
  <c r="N88" i="78" s="1"/>
  <c r="R87" i="78"/>
  <c r="M87" i="78"/>
  <c r="O87" i="78" s="1"/>
  <c r="N87" i="78" s="1"/>
  <c r="Q87" i="78" s="1"/>
  <c r="P87" i="78" s="1"/>
  <c r="R86" i="78"/>
  <c r="M86" i="78"/>
  <c r="O86" i="78" s="1"/>
  <c r="N86" i="78" s="1"/>
  <c r="R85" i="78"/>
  <c r="M85" i="78"/>
  <c r="O85" i="78" s="1"/>
  <c r="N85" i="78" s="1"/>
  <c r="R84" i="78"/>
  <c r="M84" i="78"/>
  <c r="O84" i="78" s="1"/>
  <c r="N84" i="78" s="1"/>
  <c r="R83" i="78"/>
  <c r="M83" i="78"/>
  <c r="O83" i="78" s="1"/>
  <c r="N83" i="78" s="1"/>
  <c r="Q83" i="78" s="1"/>
  <c r="P83" i="78" s="1"/>
  <c r="R82" i="78"/>
  <c r="M82" i="78"/>
  <c r="O82" i="78" s="1"/>
  <c r="N82" i="78" s="1"/>
  <c r="R81" i="78"/>
  <c r="O81" i="78"/>
  <c r="N81" i="78" s="1"/>
  <c r="R80" i="78"/>
  <c r="M80" i="78"/>
  <c r="O80" i="78" s="1"/>
  <c r="N80" i="78" s="1"/>
  <c r="L80" i="78"/>
  <c r="R79" i="78"/>
  <c r="M79" i="78"/>
  <c r="O79" i="78" s="1"/>
  <c r="N79" i="78" s="1"/>
  <c r="L79" i="78"/>
  <c r="R78" i="78"/>
  <c r="O78" i="78"/>
  <c r="N78" i="78" s="1"/>
  <c r="L78" i="78"/>
  <c r="R77" i="78"/>
  <c r="O77" i="78"/>
  <c r="N77" i="78" s="1"/>
  <c r="L77" i="78"/>
  <c r="R76" i="78"/>
  <c r="O76" i="78"/>
  <c r="N76" i="78" s="1"/>
  <c r="L76" i="78"/>
  <c r="R75" i="78"/>
  <c r="O75" i="78"/>
  <c r="N75" i="78" s="1"/>
  <c r="L75" i="78"/>
  <c r="R74" i="78"/>
  <c r="O74" i="78"/>
  <c r="N74" i="78" s="1"/>
  <c r="L74" i="78"/>
  <c r="R73" i="78"/>
  <c r="M73" i="78"/>
  <c r="O73" i="78" s="1"/>
  <c r="N73" i="78" s="1"/>
  <c r="L73" i="78"/>
  <c r="R72" i="78"/>
  <c r="M72" i="78"/>
  <c r="O72" i="78" s="1"/>
  <c r="N72" i="78" s="1"/>
  <c r="R71" i="78"/>
  <c r="M71" i="78"/>
  <c r="O71" i="78" s="1"/>
  <c r="N71" i="78" s="1"/>
  <c r="R70" i="78"/>
  <c r="M70" i="78"/>
  <c r="O70" i="78" s="1"/>
  <c r="N70" i="78" s="1"/>
  <c r="R69" i="78"/>
  <c r="M69" i="78"/>
  <c r="O69" i="78" s="1"/>
  <c r="N69" i="78" s="1"/>
  <c r="R68" i="78"/>
  <c r="M68" i="78"/>
  <c r="O68" i="78" s="1"/>
  <c r="N68" i="78" s="1"/>
  <c r="R67" i="78"/>
  <c r="M67" i="78"/>
  <c r="O67" i="78" s="1"/>
  <c r="N67" i="78" s="1"/>
  <c r="Q67" i="78" s="1"/>
  <c r="P67" i="78" s="1"/>
  <c r="R66" i="78"/>
  <c r="M66" i="78"/>
  <c r="O66" i="78" s="1"/>
  <c r="N66" i="78" s="1"/>
  <c r="R65" i="78"/>
  <c r="M65" i="78"/>
  <c r="O65" i="78" s="1"/>
  <c r="N65" i="78" s="1"/>
  <c r="R64" i="78"/>
  <c r="M64" i="78"/>
  <c r="O64" i="78" s="1"/>
  <c r="N64" i="78" s="1"/>
  <c r="R63" i="78"/>
  <c r="M63" i="78"/>
  <c r="O63" i="78" s="1"/>
  <c r="N63" i="78" s="1"/>
  <c r="R62" i="78"/>
  <c r="M62" i="78"/>
  <c r="O62" i="78" s="1"/>
  <c r="N62" i="78" s="1"/>
  <c r="R61" i="78"/>
  <c r="M61" i="78"/>
  <c r="O61" i="78" s="1"/>
  <c r="N61" i="78" s="1"/>
  <c r="R60" i="78"/>
  <c r="M60" i="78"/>
  <c r="O60" i="78" s="1"/>
  <c r="N60" i="78" s="1"/>
  <c r="R59" i="78"/>
  <c r="M59" i="78"/>
  <c r="O59" i="78" s="1"/>
  <c r="N59" i="78" s="1"/>
  <c r="Q59" i="78" s="1"/>
  <c r="P59" i="78" s="1"/>
  <c r="R58" i="78"/>
  <c r="M58" i="78"/>
  <c r="O58" i="78" s="1"/>
  <c r="N58" i="78" s="1"/>
  <c r="R57" i="78"/>
  <c r="M57" i="78"/>
  <c r="O57" i="78" s="1"/>
  <c r="N57" i="78" s="1"/>
  <c r="R56" i="78"/>
  <c r="M56" i="78"/>
  <c r="O56" i="78" s="1"/>
  <c r="N56" i="78" s="1"/>
  <c r="R55" i="78"/>
  <c r="O55" i="78"/>
  <c r="N55" i="78" s="1"/>
  <c r="R54" i="78"/>
  <c r="O54" i="78"/>
  <c r="N54" i="78" s="1"/>
  <c r="L54" i="78"/>
  <c r="R53" i="78"/>
  <c r="M53" i="78"/>
  <c r="O53" i="78" s="1"/>
  <c r="N53" i="78" s="1"/>
  <c r="L53" i="78"/>
  <c r="R52" i="78"/>
  <c r="M52" i="78"/>
  <c r="O52" i="78" s="1"/>
  <c r="N52" i="78" s="1"/>
  <c r="R51" i="78"/>
  <c r="M51" i="78"/>
  <c r="O51" i="78" s="1"/>
  <c r="N51" i="78" s="1"/>
  <c r="R50" i="78"/>
  <c r="O50" i="78"/>
  <c r="N50" i="78" s="1"/>
  <c r="L50" i="78"/>
  <c r="R49" i="78"/>
  <c r="M49" i="78"/>
  <c r="O49" i="78" s="1"/>
  <c r="N49" i="78" s="1"/>
  <c r="R48" i="78"/>
  <c r="M48" i="78"/>
  <c r="O48" i="78" s="1"/>
  <c r="N48" i="78" s="1"/>
  <c r="L48" i="78"/>
  <c r="R47" i="78"/>
  <c r="O47" i="78"/>
  <c r="N47" i="78" s="1"/>
  <c r="R46" i="78"/>
  <c r="O46" i="78"/>
  <c r="N46" i="78" s="1"/>
  <c r="R45" i="78"/>
  <c r="M45" i="78"/>
  <c r="O45" i="78" s="1"/>
  <c r="N45" i="78" s="1"/>
  <c r="L45" i="78"/>
  <c r="R44" i="78"/>
  <c r="M44" i="78"/>
  <c r="O44" i="78" s="1"/>
  <c r="N44" i="78" s="1"/>
  <c r="L44" i="78"/>
  <c r="R43" i="78"/>
  <c r="M43" i="78"/>
  <c r="O43" i="78" s="1"/>
  <c r="N43" i="78" s="1"/>
  <c r="L43" i="78"/>
  <c r="R42" i="78"/>
  <c r="M42" i="78"/>
  <c r="O42" i="78" s="1"/>
  <c r="N42" i="78" s="1"/>
  <c r="L42" i="78"/>
  <c r="R41" i="78"/>
  <c r="M41" i="78"/>
  <c r="O41" i="78" s="1"/>
  <c r="N41" i="78" s="1"/>
  <c r="L41" i="78"/>
  <c r="R40" i="78"/>
  <c r="O40" i="78"/>
  <c r="N40" i="78" s="1"/>
  <c r="L40" i="78"/>
  <c r="R39" i="78"/>
  <c r="M39" i="78"/>
  <c r="O39" i="78" s="1"/>
  <c r="N39" i="78" s="1"/>
  <c r="R38" i="78"/>
  <c r="M38" i="78"/>
  <c r="O38" i="78" s="1"/>
  <c r="N38" i="78" s="1"/>
  <c r="R37" i="78"/>
  <c r="M37" i="78"/>
  <c r="O37" i="78" s="1"/>
  <c r="N37" i="78" s="1"/>
  <c r="L37" i="78"/>
  <c r="R36" i="78"/>
  <c r="M36" i="78"/>
  <c r="O36" i="78" s="1"/>
  <c r="N36" i="78" s="1"/>
  <c r="L36" i="78"/>
  <c r="R35" i="78"/>
  <c r="M35" i="78"/>
  <c r="O35" i="78" s="1"/>
  <c r="N35" i="78" s="1"/>
  <c r="L35" i="78"/>
  <c r="R34" i="78"/>
  <c r="O34" i="78"/>
  <c r="N34" i="78" s="1"/>
  <c r="Q34" i="78" s="1"/>
  <c r="P34" i="78" s="1"/>
  <c r="L34" i="78"/>
  <c r="R33" i="78"/>
  <c r="M33" i="78"/>
  <c r="O33" i="78" s="1"/>
  <c r="N33" i="78" s="1"/>
  <c r="L33" i="78"/>
  <c r="R32" i="78"/>
  <c r="M32" i="78"/>
  <c r="O32" i="78" s="1"/>
  <c r="N32" i="78" s="1"/>
  <c r="Q32" i="78" s="1"/>
  <c r="P32" i="78" s="1"/>
  <c r="L32" i="78"/>
  <c r="R31" i="78"/>
  <c r="M31" i="78"/>
  <c r="O31" i="78" s="1"/>
  <c r="N31" i="78" s="1"/>
  <c r="L31" i="78"/>
  <c r="R30" i="78"/>
  <c r="M30" i="78"/>
  <c r="O30" i="78" s="1"/>
  <c r="N30" i="78" s="1"/>
  <c r="R29" i="78"/>
  <c r="O29" i="78"/>
  <c r="N29" i="78" s="1"/>
  <c r="L29" i="78"/>
  <c r="R28" i="78"/>
  <c r="M28" i="78"/>
  <c r="O28" i="78" s="1"/>
  <c r="N28" i="78" s="1"/>
  <c r="L28" i="78"/>
  <c r="R27" i="78"/>
  <c r="O27" i="78"/>
  <c r="N27" i="78" s="1"/>
  <c r="L27" i="78"/>
  <c r="R26" i="78"/>
  <c r="M26" i="78"/>
  <c r="O26" i="78" s="1"/>
  <c r="N26" i="78" s="1"/>
  <c r="L26" i="78"/>
  <c r="R25" i="78"/>
  <c r="O25" i="78"/>
  <c r="N25" i="78" s="1"/>
  <c r="L25" i="78"/>
  <c r="R24" i="78"/>
  <c r="M24" i="78"/>
  <c r="O24" i="78" s="1"/>
  <c r="N24" i="78" s="1"/>
  <c r="L24" i="78"/>
  <c r="R23" i="78"/>
  <c r="M23" i="78"/>
  <c r="O23" i="78" s="1"/>
  <c r="N23" i="78" s="1"/>
  <c r="L23" i="78"/>
  <c r="R22" i="78"/>
  <c r="M22" i="78"/>
  <c r="O22" i="78" s="1"/>
  <c r="N22" i="78" s="1"/>
  <c r="R21" i="78"/>
  <c r="M21" i="78"/>
  <c r="O21" i="78" s="1"/>
  <c r="N21" i="78" s="1"/>
  <c r="R20" i="78"/>
  <c r="M20" i="78"/>
  <c r="O20" i="78" s="1"/>
  <c r="N20" i="78" s="1"/>
  <c r="R19" i="78"/>
  <c r="M19" i="78"/>
  <c r="O19" i="78" s="1"/>
  <c r="N19" i="78" s="1"/>
  <c r="R18" i="78"/>
  <c r="M18" i="78"/>
  <c r="O18" i="78" s="1"/>
  <c r="N18" i="78" s="1"/>
  <c r="R17" i="78"/>
  <c r="M17" i="78"/>
  <c r="O17" i="78" s="1"/>
  <c r="N17" i="78" s="1"/>
  <c r="R16" i="78"/>
  <c r="M16" i="78"/>
  <c r="O16" i="78" s="1"/>
  <c r="N16" i="78" s="1"/>
  <c r="R15" i="78"/>
  <c r="M15" i="78"/>
  <c r="O15" i="78" s="1"/>
  <c r="N15" i="78" s="1"/>
  <c r="R14" i="78"/>
  <c r="M14" i="78"/>
  <c r="O14" i="78" s="1"/>
  <c r="N14" i="78" s="1"/>
  <c r="R13" i="78"/>
  <c r="M13" i="78"/>
  <c r="O13" i="78" s="1"/>
  <c r="N13" i="78" s="1"/>
  <c r="R12" i="78"/>
  <c r="M12" i="78"/>
  <c r="O12" i="78" s="1"/>
  <c r="N12" i="78" s="1"/>
  <c r="R11" i="78"/>
  <c r="M11" i="78"/>
  <c r="O11" i="78" s="1"/>
  <c r="N11" i="78" s="1"/>
  <c r="R10" i="78"/>
  <c r="M10" i="78"/>
  <c r="O10" i="78" s="1"/>
  <c r="N10" i="78" s="1"/>
  <c r="R9" i="78"/>
  <c r="M9" i="78"/>
  <c r="O9" i="78" s="1"/>
  <c r="N9" i="78" s="1"/>
  <c r="R8" i="78"/>
  <c r="M8" i="78"/>
  <c r="O8" i="78" s="1"/>
  <c r="N8" i="78" s="1"/>
  <c r="U7" i="78"/>
  <c r="S7" i="78"/>
  <c r="U9" i="85"/>
  <c r="U8" i="85"/>
  <c r="U7" i="85"/>
  <c r="Y13" i="58"/>
  <c r="S89" i="62"/>
  <c r="T89" i="62" s="1"/>
  <c r="O89" i="62" s="1"/>
  <c r="S88" i="62"/>
  <c r="T88" i="62" s="1"/>
  <c r="O88" i="62" s="1"/>
  <c r="S87" i="62"/>
  <c r="T87" i="62" s="1"/>
  <c r="P87" i="62"/>
  <c r="R87" i="62" s="1"/>
  <c r="Q87" i="62" s="1"/>
  <c r="M87" i="62"/>
  <c r="S86" i="62"/>
  <c r="T86" i="62" s="1"/>
  <c r="R86" i="62"/>
  <c r="Q86" i="62" s="1"/>
  <c r="M86" i="62"/>
  <c r="S85" i="62"/>
  <c r="T85" i="62" s="1"/>
  <c r="R85" i="62"/>
  <c r="Q85" i="62" s="1"/>
  <c r="M85" i="62"/>
  <c r="I84" i="62"/>
  <c r="P84" i="62" s="1"/>
  <c r="S83" i="62"/>
  <c r="T83" i="62" s="1"/>
  <c r="P83" i="62"/>
  <c r="R83" i="62" s="1"/>
  <c r="Q83" i="62" s="1"/>
  <c r="I82" i="62"/>
  <c r="S81" i="62"/>
  <c r="T81" i="62" s="1"/>
  <c r="I81" i="62"/>
  <c r="R81" i="62" s="1"/>
  <c r="Q81" i="62" s="1"/>
  <c r="S80" i="62"/>
  <c r="T80" i="62" s="1"/>
  <c r="R80" i="62"/>
  <c r="Q80" i="62" s="1"/>
  <c r="M80" i="62"/>
  <c r="S79" i="62"/>
  <c r="T79" i="62" s="1"/>
  <c r="R79" i="62"/>
  <c r="Q79" i="62" s="1"/>
  <c r="M79" i="62"/>
  <c r="V78" i="62"/>
  <c r="S78" i="62"/>
  <c r="T78" i="62" s="1"/>
  <c r="R78" i="62"/>
  <c r="Q78" i="62" s="1"/>
  <c r="M78" i="62"/>
  <c r="S77" i="62"/>
  <c r="T77" i="62" s="1"/>
  <c r="R77" i="62"/>
  <c r="Q77" i="62" s="1"/>
  <c r="M77" i="62"/>
  <c r="S76" i="62"/>
  <c r="T76" i="62" s="1"/>
  <c r="P76" i="62"/>
  <c r="R76" i="62" s="1"/>
  <c r="Q76" i="62" s="1"/>
  <c r="M76" i="62"/>
  <c r="S75" i="62"/>
  <c r="T75" i="62" s="1"/>
  <c r="R75" i="62"/>
  <c r="Q75" i="62" s="1"/>
  <c r="M75" i="62"/>
  <c r="I74" i="62"/>
  <c r="P74" i="62" s="1"/>
  <c r="R74" i="62" s="1"/>
  <c r="Q74" i="62" s="1"/>
  <c r="O74" i="62" s="1"/>
  <c r="S73" i="62"/>
  <c r="T73" i="62" s="1"/>
  <c r="I73" i="62"/>
  <c r="R73" i="62" s="1"/>
  <c r="Q73" i="62" s="1"/>
  <c r="I72" i="62"/>
  <c r="V71" i="62"/>
  <c r="S71" i="62"/>
  <c r="T71" i="62" s="1"/>
  <c r="I71" i="62"/>
  <c r="S70" i="62"/>
  <c r="T70" i="62" s="1"/>
  <c r="P70" i="62"/>
  <c r="R70" i="62" s="1"/>
  <c r="Q70" i="62" s="1"/>
  <c r="M70" i="62"/>
  <c r="S69" i="62"/>
  <c r="T69" i="62" s="1"/>
  <c r="R69" i="62"/>
  <c r="Q69" i="62" s="1"/>
  <c r="M69" i="62"/>
  <c r="S68" i="62"/>
  <c r="T68" i="62" s="1"/>
  <c r="P68" i="62"/>
  <c r="R68" i="62" s="1"/>
  <c r="Q68" i="62" s="1"/>
  <c r="M68" i="62"/>
  <c r="S67" i="62"/>
  <c r="T67" i="62" s="1"/>
  <c r="I67" i="62"/>
  <c r="R67" i="62" s="1"/>
  <c r="Q67" i="62" s="1"/>
  <c r="S66" i="62"/>
  <c r="T66" i="62" s="1"/>
  <c r="R66" i="62"/>
  <c r="Q66" i="62" s="1"/>
  <c r="M66" i="62"/>
  <c r="S65" i="62"/>
  <c r="T65" i="62" s="1"/>
  <c r="P65" i="62"/>
  <c r="R65" i="62" s="1"/>
  <c r="Q65" i="62" s="1"/>
  <c r="M65" i="62"/>
  <c r="S64" i="62"/>
  <c r="T64" i="62" s="1"/>
  <c r="R64" i="62"/>
  <c r="Q64" i="62" s="1"/>
  <c r="M64" i="62"/>
  <c r="S63" i="62"/>
  <c r="T63" i="62" s="1"/>
  <c r="P63" i="62"/>
  <c r="R63" i="62" s="1"/>
  <c r="Q63" i="62" s="1"/>
  <c r="M63" i="62"/>
  <c r="S62" i="62"/>
  <c r="T62" i="62" s="1"/>
  <c r="P62" i="62"/>
  <c r="R62" i="62" s="1"/>
  <c r="Q62" i="62" s="1"/>
  <c r="M62" i="62"/>
  <c r="S61" i="62"/>
  <c r="T61" i="62" s="1"/>
  <c r="R61" i="62"/>
  <c r="Q61" i="62" s="1"/>
  <c r="M61" i="62"/>
  <c r="S60" i="62"/>
  <c r="T60" i="62" s="1"/>
  <c r="R60" i="62"/>
  <c r="Q60" i="62" s="1"/>
  <c r="M60" i="62"/>
  <c r="S59" i="62"/>
  <c r="T59" i="62" s="1"/>
  <c r="P59" i="62"/>
  <c r="R59" i="62" s="1"/>
  <c r="Q59" i="62" s="1"/>
  <c r="M59" i="62"/>
  <c r="S58" i="62"/>
  <c r="T58" i="62" s="1"/>
  <c r="I58" i="62"/>
  <c r="R58" i="62" s="1"/>
  <c r="Q58" i="62" s="1"/>
  <c r="S57" i="62"/>
  <c r="T57" i="62" s="1"/>
  <c r="P57" i="62"/>
  <c r="R57" i="62" s="1"/>
  <c r="Q57" i="62" s="1"/>
  <c r="M57" i="62"/>
  <c r="S56" i="62"/>
  <c r="T56" i="62" s="1"/>
  <c r="R56" i="62"/>
  <c r="Q56" i="62" s="1"/>
  <c r="M56" i="62"/>
  <c r="S55" i="62"/>
  <c r="T55" i="62" s="1"/>
  <c r="P55" i="62"/>
  <c r="R55" i="62" s="1"/>
  <c r="Q55" i="62" s="1"/>
  <c r="M55" i="62"/>
  <c r="S54" i="62"/>
  <c r="T54" i="62" s="1"/>
  <c r="R54" i="62"/>
  <c r="Q54" i="62" s="1"/>
  <c r="M54" i="62"/>
  <c r="S53" i="62"/>
  <c r="T53" i="62" s="1"/>
  <c r="P53" i="62"/>
  <c r="R53" i="62" s="1"/>
  <c r="Q53" i="62" s="1"/>
  <c r="M53" i="62"/>
  <c r="I52" i="62"/>
  <c r="R52" i="62" s="1"/>
  <c r="Q52" i="62" s="1"/>
  <c r="O52" i="62" s="1"/>
  <c r="S51" i="62"/>
  <c r="T51" i="62" s="1"/>
  <c r="I51" i="62"/>
  <c r="P51" i="62" s="1"/>
  <c r="S50" i="62"/>
  <c r="T50" i="62" s="1"/>
  <c r="P50" i="62"/>
  <c r="R50" i="62" s="1"/>
  <c r="Q50" i="62" s="1"/>
  <c r="V49" i="62"/>
  <c r="S49" i="62"/>
  <c r="T49" i="62" s="1"/>
  <c r="R49" i="62"/>
  <c r="Q49" i="62" s="1"/>
  <c r="M49" i="62"/>
  <c r="S48" i="62"/>
  <c r="T48" i="62" s="1"/>
  <c r="P48" i="62"/>
  <c r="R48" i="62" s="1"/>
  <c r="Q48" i="62" s="1"/>
  <c r="M48" i="62"/>
  <c r="S47" i="62"/>
  <c r="T47" i="62" s="1"/>
  <c r="P47" i="62"/>
  <c r="R47" i="62" s="1"/>
  <c r="Q47" i="62" s="1"/>
  <c r="M47" i="62"/>
  <c r="S46" i="62"/>
  <c r="T46" i="62" s="1"/>
  <c r="P46" i="62"/>
  <c r="R46" i="62" s="1"/>
  <c r="Q46" i="62" s="1"/>
  <c r="S45" i="62"/>
  <c r="T45" i="62" s="1"/>
  <c r="P45" i="62"/>
  <c r="R45" i="62" s="1"/>
  <c r="Q45" i="62" s="1"/>
  <c r="M45" i="62"/>
  <c r="S44" i="62"/>
  <c r="T44" i="62" s="1"/>
  <c r="R44" i="62"/>
  <c r="Q44" i="62" s="1"/>
  <c r="M44" i="62"/>
  <c r="P43" i="62"/>
  <c r="R43" i="62" s="1"/>
  <c r="Q43" i="62" s="1"/>
  <c r="O43" i="62" s="1"/>
  <c r="M43" i="62"/>
  <c r="S42" i="62"/>
  <c r="T42" i="62" s="1"/>
  <c r="P42" i="62"/>
  <c r="R42" i="62" s="1"/>
  <c r="Q42" i="62" s="1"/>
  <c r="V41" i="62"/>
  <c r="S41" i="62"/>
  <c r="T41" i="62" s="1"/>
  <c r="R41" i="62"/>
  <c r="Q41" i="62" s="1"/>
  <c r="M41" i="62"/>
  <c r="V40" i="62"/>
  <c r="S40" i="62"/>
  <c r="T40" i="62" s="1"/>
  <c r="R40" i="62"/>
  <c r="Q40" i="62" s="1"/>
  <c r="M40" i="62"/>
  <c r="S39" i="62"/>
  <c r="T39" i="62" s="1"/>
  <c r="P39" i="62"/>
  <c r="R39" i="62" s="1"/>
  <c r="Q39" i="62" s="1"/>
  <c r="M39" i="62"/>
  <c r="S38" i="62"/>
  <c r="T38" i="62" s="1"/>
  <c r="R38" i="62"/>
  <c r="Q38" i="62" s="1"/>
  <c r="M38" i="62"/>
  <c r="S37" i="62"/>
  <c r="T37" i="62" s="1"/>
  <c r="R37" i="62"/>
  <c r="Q37" i="62" s="1"/>
  <c r="M37" i="62"/>
  <c r="S36" i="62"/>
  <c r="T36" i="62" s="1"/>
  <c r="R36" i="62"/>
  <c r="Q36" i="62" s="1"/>
  <c r="M36" i="62"/>
  <c r="S35" i="62"/>
  <c r="T35" i="62" s="1"/>
  <c r="P35" i="62"/>
  <c r="R35" i="62" s="1"/>
  <c r="Q35" i="62" s="1"/>
  <c r="M35" i="62"/>
  <c r="S34" i="62"/>
  <c r="T34" i="62" s="1"/>
  <c r="R34" i="62"/>
  <c r="Q34" i="62" s="1"/>
  <c r="M34" i="62"/>
  <c r="S33" i="62"/>
  <c r="T33" i="62" s="1"/>
  <c r="P33" i="62"/>
  <c r="R33" i="62" s="1"/>
  <c r="Q33" i="62" s="1"/>
  <c r="M33" i="62"/>
  <c r="S32" i="62"/>
  <c r="T32" i="62" s="1"/>
  <c r="P32" i="62"/>
  <c r="R32" i="62" s="1"/>
  <c r="Q32" i="62" s="1"/>
  <c r="M32" i="62"/>
  <c r="S31" i="62"/>
  <c r="T31" i="62" s="1"/>
  <c r="R31" i="62"/>
  <c r="Q31" i="62" s="1"/>
  <c r="M31" i="62"/>
  <c r="S30" i="62"/>
  <c r="T30" i="62" s="1"/>
  <c r="O30" i="62" s="1"/>
  <c r="R30" i="62"/>
  <c r="M30" i="62"/>
  <c r="S29" i="62"/>
  <c r="T29" i="62" s="1"/>
  <c r="P29" i="62"/>
  <c r="R29" i="62" s="1"/>
  <c r="Q29" i="62" s="1"/>
  <c r="M29" i="62"/>
  <c r="S28" i="62"/>
  <c r="T28" i="62" s="1"/>
  <c r="R28" i="62"/>
  <c r="Q28" i="62" s="1"/>
  <c r="M28" i="62"/>
  <c r="S27" i="62"/>
  <c r="T27" i="62" s="1"/>
  <c r="P27" i="62"/>
  <c r="R27" i="62" s="1"/>
  <c r="Q27" i="62" s="1"/>
  <c r="M27" i="62"/>
  <c r="S26" i="62"/>
  <c r="T26" i="62" s="1"/>
  <c r="R26" i="62"/>
  <c r="Q26" i="62" s="1"/>
  <c r="M26" i="62"/>
  <c r="S25" i="62"/>
  <c r="T25" i="62" s="1"/>
  <c r="R25" i="62"/>
  <c r="Q25" i="62" s="1"/>
  <c r="M25" i="62"/>
  <c r="S24" i="62"/>
  <c r="T24" i="62" s="1"/>
  <c r="P24" i="62"/>
  <c r="R24" i="62" s="1"/>
  <c r="Q24" i="62" s="1"/>
  <c r="M24" i="62"/>
  <c r="S23" i="62"/>
  <c r="T23" i="62" s="1"/>
  <c r="P23" i="62"/>
  <c r="R23" i="62" s="1"/>
  <c r="Q23" i="62" s="1"/>
  <c r="M23" i="62"/>
  <c r="S22" i="62"/>
  <c r="T22" i="62" s="1"/>
  <c r="P22" i="62"/>
  <c r="R22" i="62" s="1"/>
  <c r="Q22" i="62" s="1"/>
  <c r="M22" i="62"/>
  <c r="S21" i="62"/>
  <c r="T21" i="62" s="1"/>
  <c r="P21" i="62"/>
  <c r="R21" i="62" s="1"/>
  <c r="Q21" i="62" s="1"/>
  <c r="M21" i="62"/>
  <c r="S20" i="62"/>
  <c r="T20" i="62" s="1"/>
  <c r="P20" i="62"/>
  <c r="R20" i="62" s="1"/>
  <c r="Q20" i="62" s="1"/>
  <c r="M20" i="62"/>
  <c r="S19" i="62"/>
  <c r="T19" i="62" s="1"/>
  <c r="P19" i="62"/>
  <c r="R19" i="62" s="1"/>
  <c r="Q19" i="62" s="1"/>
  <c r="M19" i="62"/>
  <c r="S18" i="62"/>
  <c r="T18" i="62" s="1"/>
  <c r="P18" i="62"/>
  <c r="R18" i="62" s="1"/>
  <c r="Q18" i="62" s="1"/>
  <c r="M18" i="62"/>
  <c r="S17" i="62"/>
  <c r="T17" i="62" s="1"/>
  <c r="R17" i="62"/>
  <c r="Q17" i="62" s="1"/>
  <c r="M17" i="62"/>
  <c r="S16" i="62"/>
  <c r="T16" i="62" s="1"/>
  <c r="P16" i="62"/>
  <c r="R16" i="62" s="1"/>
  <c r="Q16" i="62" s="1"/>
  <c r="M16" i="62"/>
  <c r="S15" i="62"/>
  <c r="T15" i="62" s="1"/>
  <c r="P15" i="62"/>
  <c r="R15" i="62" s="1"/>
  <c r="Q15" i="62" s="1"/>
  <c r="M15" i="62"/>
  <c r="S14" i="62"/>
  <c r="T14" i="62" s="1"/>
  <c r="R14" i="62"/>
  <c r="Q14" i="62" s="1"/>
  <c r="M14" i="62"/>
  <c r="S13" i="62"/>
  <c r="T13" i="62" s="1"/>
  <c r="P13" i="62"/>
  <c r="R13" i="62" s="1"/>
  <c r="Q13" i="62" s="1"/>
  <c r="M13" i="62"/>
  <c r="S12" i="62"/>
  <c r="T12" i="62" s="1"/>
  <c r="P12" i="62"/>
  <c r="R12" i="62" s="1"/>
  <c r="Q12" i="62" s="1"/>
  <c r="M12" i="62"/>
  <c r="S11" i="62"/>
  <c r="T11" i="62" s="1"/>
  <c r="R11" i="62"/>
  <c r="Q11" i="62" s="1"/>
  <c r="M11" i="62"/>
  <c r="S10" i="62"/>
  <c r="R10" i="62"/>
  <c r="Q10" i="62" s="1"/>
  <c r="X9" i="62"/>
  <c r="U9" i="62"/>
  <c r="M345" i="61"/>
  <c r="O345" i="61" s="1"/>
  <c r="N345" i="61" s="1"/>
  <c r="O344" i="61"/>
  <c r="N344" i="61" s="1"/>
  <c r="L344" i="61"/>
  <c r="L343" i="61"/>
  <c r="M343" i="61" s="1"/>
  <c r="O343" i="61" s="1"/>
  <c r="N343" i="61" s="1"/>
  <c r="L342" i="61"/>
  <c r="M342" i="61" s="1"/>
  <c r="O342" i="61" s="1"/>
  <c r="N342" i="61" s="1"/>
  <c r="W341" i="61"/>
  <c r="S341" i="61"/>
  <c r="M341" i="61"/>
  <c r="O341" i="61" s="1"/>
  <c r="N341" i="61" s="1"/>
  <c r="W340" i="61"/>
  <c r="S340" i="61"/>
  <c r="M340" i="61"/>
  <c r="O340" i="61" s="1"/>
  <c r="N340" i="61" s="1"/>
  <c r="W339" i="61"/>
  <c r="S339" i="61"/>
  <c r="M339" i="61"/>
  <c r="O339" i="61" s="1"/>
  <c r="N339" i="61" s="1"/>
  <c r="W338" i="61"/>
  <c r="S338" i="61"/>
  <c r="M338" i="61"/>
  <c r="O338" i="61" s="1"/>
  <c r="N338" i="61" s="1"/>
  <c r="W337" i="61"/>
  <c r="S337" i="61"/>
  <c r="M337" i="61"/>
  <c r="O337" i="61" s="1"/>
  <c r="N337" i="61" s="1"/>
  <c r="V337" i="61" s="1"/>
  <c r="U337" i="61" s="1"/>
  <c r="W336" i="61"/>
  <c r="S336" i="61"/>
  <c r="M336" i="61"/>
  <c r="O336" i="61" s="1"/>
  <c r="N336" i="61" s="1"/>
  <c r="W335" i="61"/>
  <c r="S335" i="61"/>
  <c r="M335" i="61"/>
  <c r="O335" i="61" s="1"/>
  <c r="N335" i="61" s="1"/>
  <c r="W334" i="61"/>
  <c r="S334" i="61"/>
  <c r="M334" i="61"/>
  <c r="O334" i="61" s="1"/>
  <c r="N334" i="61" s="1"/>
  <c r="W333" i="61"/>
  <c r="S333" i="61"/>
  <c r="M333" i="61"/>
  <c r="O333" i="61" s="1"/>
  <c r="N333" i="61" s="1"/>
  <c r="W332" i="61"/>
  <c r="S332" i="61"/>
  <c r="M332" i="61"/>
  <c r="O332" i="61" s="1"/>
  <c r="N332" i="61" s="1"/>
  <c r="W331" i="61"/>
  <c r="S331" i="61"/>
  <c r="M331" i="61"/>
  <c r="O331" i="61" s="1"/>
  <c r="N331" i="61" s="1"/>
  <c r="W330" i="61"/>
  <c r="S330" i="61"/>
  <c r="M330" i="61"/>
  <c r="O330" i="61" s="1"/>
  <c r="N330" i="61" s="1"/>
  <c r="W329" i="61"/>
  <c r="S329" i="61"/>
  <c r="M329" i="61"/>
  <c r="O329" i="61" s="1"/>
  <c r="N329" i="61" s="1"/>
  <c r="W328" i="61"/>
  <c r="S328" i="61"/>
  <c r="M328" i="61"/>
  <c r="O328" i="61" s="1"/>
  <c r="N328" i="61" s="1"/>
  <c r="W327" i="61"/>
  <c r="S327" i="61"/>
  <c r="M327" i="61"/>
  <c r="O327" i="61" s="1"/>
  <c r="N327" i="61" s="1"/>
  <c r="W326" i="61"/>
  <c r="S326" i="61"/>
  <c r="M326" i="61"/>
  <c r="O326" i="61" s="1"/>
  <c r="N326" i="61" s="1"/>
  <c r="W325" i="61"/>
  <c r="S325" i="61"/>
  <c r="M325" i="61"/>
  <c r="O325" i="61" s="1"/>
  <c r="N325" i="61" s="1"/>
  <c r="W324" i="61"/>
  <c r="S324" i="61"/>
  <c r="M324" i="61"/>
  <c r="O324" i="61" s="1"/>
  <c r="N324" i="61" s="1"/>
  <c r="W323" i="61"/>
  <c r="S323" i="61"/>
  <c r="M323" i="61"/>
  <c r="O323" i="61" s="1"/>
  <c r="N323" i="61" s="1"/>
  <c r="W322" i="61"/>
  <c r="S322" i="61"/>
  <c r="M322" i="61"/>
  <c r="O322" i="61" s="1"/>
  <c r="N322" i="61" s="1"/>
  <c r="W321" i="61"/>
  <c r="S321" i="61"/>
  <c r="M321" i="61"/>
  <c r="O321" i="61" s="1"/>
  <c r="N321" i="61" s="1"/>
  <c r="W320" i="61"/>
  <c r="S320" i="61"/>
  <c r="M320" i="61"/>
  <c r="O320" i="61" s="1"/>
  <c r="N320" i="61" s="1"/>
  <c r="W319" i="61"/>
  <c r="S319" i="61"/>
  <c r="M319" i="61"/>
  <c r="O319" i="61" s="1"/>
  <c r="N319" i="61" s="1"/>
  <c r="W318" i="61"/>
  <c r="S318" i="61"/>
  <c r="M318" i="61"/>
  <c r="O318" i="61" s="1"/>
  <c r="N318" i="61" s="1"/>
  <c r="W317" i="61"/>
  <c r="S317" i="61"/>
  <c r="M317" i="61"/>
  <c r="O317" i="61" s="1"/>
  <c r="N317" i="61" s="1"/>
  <c r="W316" i="61"/>
  <c r="S316" i="61"/>
  <c r="M316" i="61"/>
  <c r="O316" i="61" s="1"/>
  <c r="N316" i="61" s="1"/>
  <c r="W315" i="61"/>
  <c r="S315" i="61"/>
  <c r="M315" i="61"/>
  <c r="O315" i="61" s="1"/>
  <c r="N315" i="61" s="1"/>
  <c r="W314" i="61"/>
  <c r="S314" i="61"/>
  <c r="M314" i="61"/>
  <c r="O314" i="61" s="1"/>
  <c r="N314" i="61" s="1"/>
  <c r="W313" i="61"/>
  <c r="S313" i="61"/>
  <c r="M313" i="61"/>
  <c r="O313" i="61" s="1"/>
  <c r="N313" i="61" s="1"/>
  <c r="W312" i="61"/>
  <c r="S312" i="61"/>
  <c r="M312" i="61"/>
  <c r="O312" i="61" s="1"/>
  <c r="N312" i="61" s="1"/>
  <c r="W311" i="61"/>
  <c r="S311" i="61"/>
  <c r="M311" i="61"/>
  <c r="O311" i="61" s="1"/>
  <c r="N311" i="61" s="1"/>
  <c r="W310" i="61"/>
  <c r="S310" i="61"/>
  <c r="M310" i="61"/>
  <c r="O310" i="61" s="1"/>
  <c r="N310" i="61" s="1"/>
  <c r="W309" i="61"/>
  <c r="S309" i="61"/>
  <c r="M309" i="61"/>
  <c r="O309" i="61" s="1"/>
  <c r="N309" i="61" s="1"/>
  <c r="W308" i="61"/>
  <c r="S308" i="61"/>
  <c r="M308" i="61"/>
  <c r="O308" i="61" s="1"/>
  <c r="N308" i="61" s="1"/>
  <c r="W307" i="61"/>
  <c r="S307" i="61"/>
  <c r="M307" i="61"/>
  <c r="O307" i="61" s="1"/>
  <c r="N307" i="61" s="1"/>
  <c r="W306" i="61"/>
  <c r="S306" i="61"/>
  <c r="M306" i="61"/>
  <c r="O306" i="61" s="1"/>
  <c r="N306" i="61" s="1"/>
  <c r="M305" i="61"/>
  <c r="O305" i="61" s="1"/>
  <c r="N305" i="61" s="1"/>
  <c r="W304" i="61"/>
  <c r="S304" i="61"/>
  <c r="M304" i="61"/>
  <c r="O304" i="61" s="1"/>
  <c r="N304" i="61" s="1"/>
  <c r="O303" i="61"/>
  <c r="N303" i="61" s="1"/>
  <c r="V303" i="61" s="1"/>
  <c r="U303" i="61" s="1"/>
  <c r="L303" i="61"/>
  <c r="W302" i="61"/>
  <c r="S302" i="61"/>
  <c r="M302" i="61"/>
  <c r="O302" i="61" s="1"/>
  <c r="N302" i="61" s="1"/>
  <c r="W301" i="61"/>
  <c r="S301" i="61"/>
  <c r="M301" i="61"/>
  <c r="O301" i="61" s="1"/>
  <c r="N301" i="61" s="1"/>
  <c r="W300" i="61"/>
  <c r="S300" i="61"/>
  <c r="M300" i="61"/>
  <c r="O300" i="61" s="1"/>
  <c r="N300" i="61" s="1"/>
  <c r="W299" i="61"/>
  <c r="S299" i="61"/>
  <c r="M299" i="61"/>
  <c r="O299" i="61" s="1"/>
  <c r="N299" i="61" s="1"/>
  <c r="W298" i="61"/>
  <c r="S298" i="61"/>
  <c r="M298" i="61"/>
  <c r="O298" i="61" s="1"/>
  <c r="N298" i="61" s="1"/>
  <c r="W297" i="61"/>
  <c r="S297" i="61"/>
  <c r="M297" i="61"/>
  <c r="O297" i="61" s="1"/>
  <c r="N297" i="61" s="1"/>
  <c r="W296" i="61"/>
  <c r="S296" i="61"/>
  <c r="M296" i="61"/>
  <c r="O296" i="61" s="1"/>
  <c r="N296" i="61" s="1"/>
  <c r="M295" i="61"/>
  <c r="O295" i="61" s="1"/>
  <c r="N295" i="61" s="1"/>
  <c r="W294" i="61"/>
  <c r="S294" i="61"/>
  <c r="M294" i="61"/>
  <c r="O294" i="61" s="1"/>
  <c r="N294" i="61" s="1"/>
  <c r="W293" i="61"/>
  <c r="S293" i="61"/>
  <c r="M293" i="61"/>
  <c r="O293" i="61" s="1"/>
  <c r="N293" i="61" s="1"/>
  <c r="O292" i="61"/>
  <c r="N292" i="61" s="1"/>
  <c r="R292" i="61" s="1"/>
  <c r="L292" i="61"/>
  <c r="W291" i="61"/>
  <c r="S291" i="61"/>
  <c r="M291" i="61"/>
  <c r="O291" i="61" s="1"/>
  <c r="N291" i="61" s="1"/>
  <c r="W290" i="61"/>
  <c r="S290" i="61"/>
  <c r="M290" i="61"/>
  <c r="O290" i="61" s="1"/>
  <c r="N290" i="61" s="1"/>
  <c r="W289" i="61"/>
  <c r="S289" i="61"/>
  <c r="M289" i="61"/>
  <c r="O289" i="61" s="1"/>
  <c r="N289" i="61" s="1"/>
  <c r="W288" i="61"/>
  <c r="S288" i="61"/>
  <c r="M288" i="61"/>
  <c r="O288" i="61" s="1"/>
  <c r="N288" i="61" s="1"/>
  <c r="W287" i="61"/>
  <c r="S287" i="61"/>
  <c r="M287" i="61"/>
  <c r="O287" i="61" s="1"/>
  <c r="N287" i="61" s="1"/>
  <c r="W286" i="61"/>
  <c r="S286" i="61"/>
  <c r="M286" i="61"/>
  <c r="O286" i="61" s="1"/>
  <c r="N286" i="61" s="1"/>
  <c r="W285" i="61"/>
  <c r="S285" i="61"/>
  <c r="M285" i="61"/>
  <c r="O285" i="61" s="1"/>
  <c r="N285" i="61" s="1"/>
  <c r="W284" i="61"/>
  <c r="S284" i="61"/>
  <c r="M284" i="61"/>
  <c r="O284" i="61" s="1"/>
  <c r="N284" i="61" s="1"/>
  <c r="W283" i="61"/>
  <c r="S283" i="61"/>
  <c r="M283" i="61"/>
  <c r="O283" i="61" s="1"/>
  <c r="N283" i="61" s="1"/>
  <c r="W282" i="61"/>
  <c r="S282" i="61"/>
  <c r="M282" i="61"/>
  <c r="O282" i="61" s="1"/>
  <c r="N282" i="61" s="1"/>
  <c r="W281" i="61"/>
  <c r="S281" i="61"/>
  <c r="M281" i="61"/>
  <c r="O281" i="61" s="1"/>
  <c r="N281" i="61" s="1"/>
  <c r="M280" i="61"/>
  <c r="O280" i="61" s="1"/>
  <c r="N280" i="61" s="1"/>
  <c r="O279" i="61"/>
  <c r="N279" i="61" s="1"/>
  <c r="V279" i="61" s="1"/>
  <c r="U279" i="61" s="1"/>
  <c r="L279" i="61"/>
  <c r="O278" i="61"/>
  <c r="N278" i="61" s="1"/>
  <c r="V278" i="61" s="1"/>
  <c r="U278" i="61" s="1"/>
  <c r="L278" i="61"/>
  <c r="L277" i="61"/>
  <c r="M277" i="61" s="1"/>
  <c r="O277" i="61" s="1"/>
  <c r="N277" i="61" s="1"/>
  <c r="W276" i="61"/>
  <c r="S276" i="61"/>
  <c r="M276" i="61"/>
  <c r="O276" i="61" s="1"/>
  <c r="N276" i="61" s="1"/>
  <c r="O275" i="61"/>
  <c r="N275" i="61" s="1"/>
  <c r="R275" i="61" s="1"/>
  <c r="Q275" i="61" s="1"/>
  <c r="L275" i="61"/>
  <c r="M274" i="61"/>
  <c r="O274" i="61" s="1"/>
  <c r="N274" i="61" s="1"/>
  <c r="L273" i="61"/>
  <c r="M273" i="61" s="1"/>
  <c r="O273" i="61" s="1"/>
  <c r="N273" i="61" s="1"/>
  <c r="W272" i="61"/>
  <c r="S272" i="61"/>
  <c r="M272" i="61"/>
  <c r="O272" i="61" s="1"/>
  <c r="N272" i="61" s="1"/>
  <c r="W271" i="61"/>
  <c r="S271" i="61"/>
  <c r="M271" i="61"/>
  <c r="O271" i="61" s="1"/>
  <c r="N271" i="61" s="1"/>
  <c r="W270" i="61"/>
  <c r="S270" i="61"/>
  <c r="M270" i="61"/>
  <c r="O270" i="61" s="1"/>
  <c r="N270" i="61" s="1"/>
  <c r="W269" i="61"/>
  <c r="S269" i="61"/>
  <c r="M269" i="61"/>
  <c r="O269" i="61" s="1"/>
  <c r="N269" i="61" s="1"/>
  <c r="W268" i="61"/>
  <c r="S268" i="61"/>
  <c r="M268" i="61"/>
  <c r="O268" i="61" s="1"/>
  <c r="N268" i="61" s="1"/>
  <c r="W267" i="61"/>
  <c r="S267" i="61"/>
  <c r="M267" i="61"/>
  <c r="O267" i="61" s="1"/>
  <c r="N267" i="61" s="1"/>
  <c r="W266" i="61"/>
  <c r="S266" i="61"/>
  <c r="M266" i="61"/>
  <c r="O266" i="61" s="1"/>
  <c r="N266" i="61" s="1"/>
  <c r="M265" i="61"/>
  <c r="O265" i="61" s="1"/>
  <c r="N265" i="61" s="1"/>
  <c r="O264" i="61"/>
  <c r="N264" i="61" s="1"/>
  <c r="V264" i="61" s="1"/>
  <c r="U264" i="61" s="1"/>
  <c r="L264" i="61"/>
  <c r="O263" i="61"/>
  <c r="N263" i="61" s="1"/>
  <c r="L263" i="61"/>
  <c r="L262" i="61"/>
  <c r="M262" i="61" s="1"/>
  <c r="O262" i="61" s="1"/>
  <c r="N262" i="61" s="1"/>
  <c r="L261" i="61"/>
  <c r="M261" i="61" s="1"/>
  <c r="O261" i="61" s="1"/>
  <c r="N261" i="61" s="1"/>
  <c r="L260" i="61"/>
  <c r="M260" i="61" s="1"/>
  <c r="O260" i="61" s="1"/>
  <c r="N260" i="61" s="1"/>
  <c r="L259" i="61"/>
  <c r="M259" i="61" s="1"/>
  <c r="O259" i="61" s="1"/>
  <c r="N259" i="61" s="1"/>
  <c r="O258" i="61"/>
  <c r="N258" i="61" s="1"/>
  <c r="V258" i="61" s="1"/>
  <c r="U258" i="61" s="1"/>
  <c r="L258" i="61"/>
  <c r="W257" i="61"/>
  <c r="S257" i="61"/>
  <c r="M257" i="61"/>
  <c r="O257" i="61" s="1"/>
  <c r="N257" i="61" s="1"/>
  <c r="L256" i="61"/>
  <c r="M256" i="61" s="1"/>
  <c r="O256" i="61" s="1"/>
  <c r="N256" i="61" s="1"/>
  <c r="O255" i="61"/>
  <c r="N255" i="61" s="1"/>
  <c r="V255" i="61" s="1"/>
  <c r="U255" i="61" s="1"/>
  <c r="L255" i="61"/>
  <c r="L254" i="61"/>
  <c r="M254" i="61" s="1"/>
  <c r="O254" i="61" s="1"/>
  <c r="N254" i="61" s="1"/>
  <c r="O253" i="61"/>
  <c r="N253" i="61" s="1"/>
  <c r="V253" i="61" s="1"/>
  <c r="U253" i="61" s="1"/>
  <c r="L253" i="61"/>
  <c r="M252" i="61"/>
  <c r="O252" i="61" s="1"/>
  <c r="N252" i="61" s="1"/>
  <c r="W251" i="61"/>
  <c r="S251" i="61"/>
  <c r="M251" i="61"/>
  <c r="O251" i="61" s="1"/>
  <c r="N251" i="61" s="1"/>
  <c r="W250" i="61"/>
  <c r="S250" i="61"/>
  <c r="M250" i="61"/>
  <c r="O250" i="61" s="1"/>
  <c r="N250" i="61" s="1"/>
  <c r="L249" i="61"/>
  <c r="M249" i="61" s="1"/>
  <c r="O249" i="61" s="1"/>
  <c r="N249" i="61" s="1"/>
  <c r="L248" i="61"/>
  <c r="M248" i="61" s="1"/>
  <c r="O248" i="61" s="1"/>
  <c r="N248" i="61" s="1"/>
  <c r="W247" i="61"/>
  <c r="S247" i="61"/>
  <c r="M247" i="61"/>
  <c r="O247" i="61" s="1"/>
  <c r="N247" i="61" s="1"/>
  <c r="O246" i="61"/>
  <c r="N246" i="61" s="1"/>
  <c r="L246" i="61"/>
  <c r="O245" i="61"/>
  <c r="N245" i="61" s="1"/>
  <c r="V245" i="61" s="1"/>
  <c r="U245" i="61" s="1"/>
  <c r="L245" i="61"/>
  <c r="W244" i="61"/>
  <c r="S244" i="61"/>
  <c r="M244" i="61"/>
  <c r="O244" i="61" s="1"/>
  <c r="N244" i="61" s="1"/>
  <c r="M243" i="61"/>
  <c r="O243" i="61" s="1"/>
  <c r="N243" i="61" s="1"/>
  <c r="M242" i="61"/>
  <c r="O242" i="61" s="1"/>
  <c r="N242" i="61" s="1"/>
  <c r="M241" i="61"/>
  <c r="O241" i="61" s="1"/>
  <c r="N241" i="61" s="1"/>
  <c r="V241" i="61" s="1"/>
  <c r="U241" i="61" s="1"/>
  <c r="L240" i="61"/>
  <c r="M240" i="61" s="1"/>
  <c r="O240" i="61" s="1"/>
  <c r="N240" i="61" s="1"/>
  <c r="M239" i="61"/>
  <c r="O239" i="61" s="1"/>
  <c r="N239" i="61" s="1"/>
  <c r="W238" i="61"/>
  <c r="S238" i="61"/>
  <c r="M238" i="61"/>
  <c r="O238" i="61" s="1"/>
  <c r="N238" i="61" s="1"/>
  <c r="W237" i="61"/>
  <c r="S237" i="61"/>
  <c r="M237" i="61"/>
  <c r="O237" i="61" s="1"/>
  <c r="N237" i="61" s="1"/>
  <c r="W236" i="61"/>
  <c r="S236" i="61"/>
  <c r="M236" i="61"/>
  <c r="O236" i="61" s="1"/>
  <c r="N236" i="61" s="1"/>
  <c r="W235" i="61"/>
  <c r="S235" i="61"/>
  <c r="M235" i="61"/>
  <c r="O235" i="61" s="1"/>
  <c r="N235" i="61" s="1"/>
  <c r="M234" i="61"/>
  <c r="O234" i="61" s="1"/>
  <c r="N234" i="61" s="1"/>
  <c r="M233" i="61"/>
  <c r="O233" i="61" s="1"/>
  <c r="N233" i="61" s="1"/>
  <c r="W232" i="61"/>
  <c r="S232" i="61"/>
  <c r="M232" i="61"/>
  <c r="O232" i="61" s="1"/>
  <c r="N232" i="61" s="1"/>
  <c r="W231" i="61"/>
  <c r="S231" i="61"/>
  <c r="M231" i="61"/>
  <c r="O231" i="61" s="1"/>
  <c r="N231" i="61" s="1"/>
  <c r="M230" i="61"/>
  <c r="O230" i="61" s="1"/>
  <c r="N230" i="61" s="1"/>
  <c r="W229" i="61"/>
  <c r="S229" i="61"/>
  <c r="M229" i="61"/>
  <c r="O229" i="61" s="1"/>
  <c r="N229" i="61" s="1"/>
  <c r="W228" i="61"/>
  <c r="S228" i="61"/>
  <c r="M228" i="61"/>
  <c r="O228" i="61" s="1"/>
  <c r="N228" i="61" s="1"/>
  <c r="W227" i="61"/>
  <c r="S227" i="61"/>
  <c r="M227" i="61"/>
  <c r="O227" i="61" s="1"/>
  <c r="N227" i="61" s="1"/>
  <c r="W226" i="61"/>
  <c r="S226" i="61"/>
  <c r="M226" i="61"/>
  <c r="O226" i="61" s="1"/>
  <c r="N226" i="61" s="1"/>
  <c r="W225" i="61"/>
  <c r="S225" i="61"/>
  <c r="M225" i="61"/>
  <c r="O225" i="61" s="1"/>
  <c r="N225" i="61" s="1"/>
  <c r="W224" i="61"/>
  <c r="S224" i="61"/>
  <c r="M224" i="61"/>
  <c r="O224" i="61" s="1"/>
  <c r="N224" i="61" s="1"/>
  <c r="W223" i="61"/>
  <c r="S223" i="61"/>
  <c r="M223" i="61"/>
  <c r="O223" i="61" s="1"/>
  <c r="N223" i="61" s="1"/>
  <c r="W222" i="61"/>
  <c r="S222" i="61"/>
  <c r="M222" i="61"/>
  <c r="O222" i="61" s="1"/>
  <c r="N222" i="61" s="1"/>
  <c r="W221" i="61"/>
  <c r="S221" i="61"/>
  <c r="M221" i="61"/>
  <c r="O221" i="61" s="1"/>
  <c r="N221" i="61" s="1"/>
  <c r="W220" i="61"/>
  <c r="S220" i="61"/>
  <c r="M220" i="61"/>
  <c r="O220" i="61" s="1"/>
  <c r="N220" i="61" s="1"/>
  <c r="W219" i="61"/>
  <c r="S219" i="61"/>
  <c r="M219" i="61"/>
  <c r="O219" i="61" s="1"/>
  <c r="N219" i="61" s="1"/>
  <c r="W218" i="61"/>
  <c r="S218" i="61"/>
  <c r="M218" i="61"/>
  <c r="O218" i="61" s="1"/>
  <c r="N218" i="61" s="1"/>
  <c r="W217" i="61"/>
  <c r="S217" i="61"/>
  <c r="M217" i="61"/>
  <c r="O217" i="61" s="1"/>
  <c r="N217" i="61" s="1"/>
  <c r="W216" i="61"/>
  <c r="S216" i="61"/>
  <c r="M216" i="61"/>
  <c r="O216" i="61" s="1"/>
  <c r="N216" i="61" s="1"/>
  <c r="W215" i="61"/>
  <c r="S215" i="61"/>
  <c r="M215" i="61"/>
  <c r="O215" i="61" s="1"/>
  <c r="N215" i="61" s="1"/>
  <c r="W214" i="61"/>
  <c r="S214" i="61"/>
  <c r="M214" i="61"/>
  <c r="O214" i="61" s="1"/>
  <c r="N214" i="61" s="1"/>
  <c r="M213" i="61"/>
  <c r="O213" i="61" s="1"/>
  <c r="N213" i="61" s="1"/>
  <c r="M212" i="61"/>
  <c r="O212" i="61" s="1"/>
  <c r="N212" i="61" s="1"/>
  <c r="L211" i="61"/>
  <c r="M211" i="61" s="1"/>
  <c r="O211" i="61" s="1"/>
  <c r="N211" i="61" s="1"/>
  <c r="L210" i="61"/>
  <c r="M210" i="61" s="1"/>
  <c r="O210" i="61" s="1"/>
  <c r="N210" i="61" s="1"/>
  <c r="L209" i="61"/>
  <c r="M209" i="61" s="1"/>
  <c r="O209" i="61" s="1"/>
  <c r="N209" i="61" s="1"/>
  <c r="L208" i="61"/>
  <c r="M208" i="61" s="1"/>
  <c r="O208" i="61" s="1"/>
  <c r="N208" i="61" s="1"/>
  <c r="W207" i="61"/>
  <c r="S207" i="61"/>
  <c r="M207" i="61"/>
  <c r="O207" i="61" s="1"/>
  <c r="N207" i="61" s="1"/>
  <c r="W206" i="61"/>
  <c r="S206" i="61"/>
  <c r="M206" i="61"/>
  <c r="O206" i="61" s="1"/>
  <c r="N206" i="61" s="1"/>
  <c r="M205" i="61"/>
  <c r="O205" i="61" s="1"/>
  <c r="N205" i="61" s="1"/>
  <c r="O204" i="61"/>
  <c r="N204" i="61" s="1"/>
  <c r="V204" i="61" s="1"/>
  <c r="U204" i="61" s="1"/>
  <c r="L204" i="61"/>
  <c r="L203" i="61"/>
  <c r="M203" i="61" s="1"/>
  <c r="O203" i="61" s="1"/>
  <c r="N203" i="61" s="1"/>
  <c r="V203" i="61" s="1"/>
  <c r="U203" i="61" s="1"/>
  <c r="L202" i="61"/>
  <c r="M202" i="61" s="1"/>
  <c r="O202" i="61" s="1"/>
  <c r="N202" i="61" s="1"/>
  <c r="V202" i="61" s="1"/>
  <c r="U202" i="61" s="1"/>
  <c r="W201" i="61"/>
  <c r="S201" i="61"/>
  <c r="M201" i="61"/>
  <c r="O201" i="61" s="1"/>
  <c r="N201" i="61" s="1"/>
  <c r="W200" i="61"/>
  <c r="S200" i="61"/>
  <c r="M200" i="61"/>
  <c r="O200" i="61" s="1"/>
  <c r="N200" i="61" s="1"/>
  <c r="M199" i="61"/>
  <c r="O199" i="61" s="1"/>
  <c r="N199" i="61" s="1"/>
  <c r="M198" i="61"/>
  <c r="O198" i="61" s="1"/>
  <c r="N198" i="61" s="1"/>
  <c r="V198" i="61" s="1"/>
  <c r="U198" i="61" s="1"/>
  <c r="L197" i="61"/>
  <c r="M197" i="61" s="1"/>
  <c r="O197" i="61" s="1"/>
  <c r="N197" i="61" s="1"/>
  <c r="O196" i="61"/>
  <c r="N196" i="61" s="1"/>
  <c r="V196" i="61" s="1"/>
  <c r="U196" i="61" s="1"/>
  <c r="L196" i="61"/>
  <c r="W195" i="61"/>
  <c r="S195" i="61"/>
  <c r="M195" i="61"/>
  <c r="O195" i="61" s="1"/>
  <c r="N195" i="61" s="1"/>
  <c r="W194" i="61"/>
  <c r="S194" i="61"/>
  <c r="M194" i="61"/>
  <c r="O194" i="61" s="1"/>
  <c r="N194" i="61" s="1"/>
  <c r="M193" i="61"/>
  <c r="O193" i="61" s="1"/>
  <c r="N193" i="61" s="1"/>
  <c r="O192" i="61"/>
  <c r="N192" i="61" s="1"/>
  <c r="L192" i="61"/>
  <c r="W191" i="61"/>
  <c r="S191" i="61"/>
  <c r="M191" i="61"/>
  <c r="O191" i="61" s="1"/>
  <c r="N191" i="61" s="1"/>
  <c r="W190" i="61"/>
  <c r="S190" i="61"/>
  <c r="M190" i="61"/>
  <c r="O190" i="61" s="1"/>
  <c r="N190" i="61" s="1"/>
  <c r="O189" i="61"/>
  <c r="N189" i="61" s="1"/>
  <c r="L189" i="61"/>
  <c r="W188" i="61"/>
  <c r="S188" i="61"/>
  <c r="M188" i="61"/>
  <c r="O188" i="61" s="1"/>
  <c r="N188" i="61" s="1"/>
  <c r="M187" i="61"/>
  <c r="O187" i="61" s="1"/>
  <c r="N187" i="61" s="1"/>
  <c r="L186" i="61"/>
  <c r="M186" i="61" s="1"/>
  <c r="O186" i="61" s="1"/>
  <c r="N186" i="61" s="1"/>
  <c r="L185" i="61"/>
  <c r="M185" i="61" s="1"/>
  <c r="O185" i="61" s="1"/>
  <c r="N185" i="61" s="1"/>
  <c r="L184" i="61"/>
  <c r="M184" i="61" s="1"/>
  <c r="O184" i="61" s="1"/>
  <c r="N184" i="61" s="1"/>
  <c r="M183" i="61"/>
  <c r="O183" i="61" s="1"/>
  <c r="N183" i="61" s="1"/>
  <c r="L182" i="61"/>
  <c r="M182" i="61" s="1"/>
  <c r="O182" i="61" s="1"/>
  <c r="N182" i="61" s="1"/>
  <c r="O181" i="61"/>
  <c r="N181" i="61" s="1"/>
  <c r="L181" i="61"/>
  <c r="W180" i="61"/>
  <c r="S180" i="61"/>
  <c r="M180" i="61"/>
  <c r="O180" i="61" s="1"/>
  <c r="N180" i="61" s="1"/>
  <c r="L179" i="61"/>
  <c r="M179" i="61" s="1"/>
  <c r="O179" i="61" s="1"/>
  <c r="N179" i="61" s="1"/>
  <c r="M178" i="61"/>
  <c r="O178" i="61" s="1"/>
  <c r="N178" i="61" s="1"/>
  <c r="V178" i="61" s="1"/>
  <c r="U178" i="61" s="1"/>
  <c r="W177" i="61"/>
  <c r="S177" i="61"/>
  <c r="M177" i="61"/>
  <c r="O177" i="61" s="1"/>
  <c r="N177" i="61" s="1"/>
  <c r="W176" i="61"/>
  <c r="S176" i="61"/>
  <c r="M176" i="61"/>
  <c r="O176" i="61" s="1"/>
  <c r="N176" i="61" s="1"/>
  <c r="W175" i="61"/>
  <c r="S175" i="61"/>
  <c r="M175" i="61"/>
  <c r="O175" i="61" s="1"/>
  <c r="N175" i="61" s="1"/>
  <c r="W174" i="61"/>
  <c r="S174" i="61"/>
  <c r="M174" i="61"/>
  <c r="O174" i="61" s="1"/>
  <c r="N174" i="61" s="1"/>
  <c r="W173" i="61"/>
  <c r="S173" i="61"/>
  <c r="M173" i="61"/>
  <c r="O173" i="61" s="1"/>
  <c r="N173" i="61" s="1"/>
  <c r="W172" i="61"/>
  <c r="S172" i="61"/>
  <c r="M172" i="61"/>
  <c r="O172" i="61" s="1"/>
  <c r="N172" i="61" s="1"/>
  <c r="W171" i="61"/>
  <c r="S171" i="61"/>
  <c r="M171" i="61"/>
  <c r="O171" i="61" s="1"/>
  <c r="N171" i="61" s="1"/>
  <c r="W170" i="61"/>
  <c r="S170" i="61"/>
  <c r="M170" i="61"/>
  <c r="O170" i="61" s="1"/>
  <c r="N170" i="61" s="1"/>
  <c r="W169" i="61"/>
  <c r="S169" i="61"/>
  <c r="M169" i="61"/>
  <c r="O169" i="61" s="1"/>
  <c r="N169" i="61" s="1"/>
  <c r="W168" i="61"/>
  <c r="S168" i="61"/>
  <c r="M168" i="61"/>
  <c r="O168" i="61" s="1"/>
  <c r="N168" i="61" s="1"/>
  <c r="W167" i="61"/>
  <c r="S167" i="61"/>
  <c r="M167" i="61"/>
  <c r="O167" i="61" s="1"/>
  <c r="N167" i="61" s="1"/>
  <c r="M166" i="61"/>
  <c r="O166" i="61" s="1"/>
  <c r="N166" i="61" s="1"/>
  <c r="L165" i="61"/>
  <c r="M165" i="61" s="1"/>
  <c r="O165" i="61" s="1"/>
  <c r="N165" i="61" s="1"/>
  <c r="L164" i="61"/>
  <c r="M164" i="61" s="1"/>
  <c r="O164" i="61" s="1"/>
  <c r="N164" i="61" s="1"/>
  <c r="L163" i="61"/>
  <c r="M163" i="61" s="1"/>
  <c r="O163" i="61" s="1"/>
  <c r="N163" i="61" s="1"/>
  <c r="L162" i="61"/>
  <c r="M162" i="61" s="1"/>
  <c r="O162" i="61" s="1"/>
  <c r="N162" i="61" s="1"/>
  <c r="L161" i="61"/>
  <c r="M161" i="61" s="1"/>
  <c r="O161" i="61" s="1"/>
  <c r="N161" i="61" s="1"/>
  <c r="L160" i="61"/>
  <c r="M160" i="61" s="1"/>
  <c r="O160" i="61" s="1"/>
  <c r="N160" i="61" s="1"/>
  <c r="L159" i="61"/>
  <c r="M159" i="61" s="1"/>
  <c r="O159" i="61" s="1"/>
  <c r="N159" i="61" s="1"/>
  <c r="L158" i="61"/>
  <c r="M158" i="61" s="1"/>
  <c r="O158" i="61" s="1"/>
  <c r="N158" i="61" s="1"/>
  <c r="L157" i="61"/>
  <c r="M157" i="61" s="1"/>
  <c r="O157" i="61" s="1"/>
  <c r="N157" i="61" s="1"/>
  <c r="M156" i="61"/>
  <c r="O156" i="61" s="1"/>
  <c r="N156" i="61" s="1"/>
  <c r="V156" i="61" s="1"/>
  <c r="U156" i="61" s="1"/>
  <c r="M155" i="61"/>
  <c r="O155" i="61" s="1"/>
  <c r="N155" i="61" s="1"/>
  <c r="V155" i="61" s="1"/>
  <c r="U155" i="61" s="1"/>
  <c r="W154" i="61"/>
  <c r="S154" i="61"/>
  <c r="M154" i="61"/>
  <c r="O154" i="61" s="1"/>
  <c r="N154" i="61" s="1"/>
  <c r="L153" i="61"/>
  <c r="M153" i="61" s="1"/>
  <c r="O153" i="61" s="1"/>
  <c r="N153" i="61" s="1"/>
  <c r="M152" i="61"/>
  <c r="O152" i="61" s="1"/>
  <c r="N152" i="61" s="1"/>
  <c r="L151" i="61"/>
  <c r="M151" i="61" s="1"/>
  <c r="O151" i="61" s="1"/>
  <c r="N151" i="61" s="1"/>
  <c r="O150" i="61"/>
  <c r="N150" i="61" s="1"/>
  <c r="R150" i="61" s="1"/>
  <c r="Q150" i="61" s="1"/>
  <c r="L150" i="61"/>
  <c r="W149" i="61"/>
  <c r="S149" i="61"/>
  <c r="M149" i="61"/>
  <c r="O149" i="61" s="1"/>
  <c r="N149" i="61" s="1"/>
  <c r="O148" i="61"/>
  <c r="N148" i="61" s="1"/>
  <c r="R148" i="61" s="1"/>
  <c r="Q148" i="61" s="1"/>
  <c r="L148" i="61"/>
  <c r="W147" i="61"/>
  <c r="S147" i="61"/>
  <c r="M147" i="61"/>
  <c r="O147" i="61" s="1"/>
  <c r="N147" i="61" s="1"/>
  <c r="M146" i="61"/>
  <c r="O146" i="61" s="1"/>
  <c r="N146" i="61" s="1"/>
  <c r="V146" i="61" s="1"/>
  <c r="U146" i="61" s="1"/>
  <c r="M145" i="61"/>
  <c r="O145" i="61" s="1"/>
  <c r="N145" i="61" s="1"/>
  <c r="V145" i="61" s="1"/>
  <c r="U145" i="61" s="1"/>
  <c r="L144" i="61"/>
  <c r="M144" i="61" s="1"/>
  <c r="O144" i="61" s="1"/>
  <c r="N144" i="61" s="1"/>
  <c r="M143" i="61"/>
  <c r="O143" i="61" s="1"/>
  <c r="N143" i="61" s="1"/>
  <c r="O142" i="61"/>
  <c r="N142" i="61" s="1"/>
  <c r="L142" i="61"/>
  <c r="O141" i="61"/>
  <c r="N141" i="61" s="1"/>
  <c r="L141" i="61"/>
  <c r="L140" i="61"/>
  <c r="M140" i="61" s="1"/>
  <c r="O140" i="61" s="1"/>
  <c r="N140" i="61" s="1"/>
  <c r="L139" i="61"/>
  <c r="M139" i="61" s="1"/>
  <c r="O139" i="61" s="1"/>
  <c r="N139" i="61" s="1"/>
  <c r="L138" i="61"/>
  <c r="M138" i="61" s="1"/>
  <c r="O138" i="61" s="1"/>
  <c r="N138" i="61" s="1"/>
  <c r="L137" i="61"/>
  <c r="M137" i="61" s="1"/>
  <c r="O137" i="61" s="1"/>
  <c r="N137" i="61" s="1"/>
  <c r="L136" i="61"/>
  <c r="M136" i="61" s="1"/>
  <c r="O136" i="61" s="1"/>
  <c r="N136" i="61" s="1"/>
  <c r="M135" i="61"/>
  <c r="O135" i="61" s="1"/>
  <c r="N135" i="61" s="1"/>
  <c r="L134" i="61"/>
  <c r="M134" i="61" s="1"/>
  <c r="O134" i="61" s="1"/>
  <c r="N134" i="61" s="1"/>
  <c r="M133" i="61"/>
  <c r="O133" i="61" s="1"/>
  <c r="N133" i="61" s="1"/>
  <c r="R133" i="61" s="1"/>
  <c r="W132" i="61"/>
  <c r="S132" i="61"/>
  <c r="M132" i="61"/>
  <c r="O132" i="61" s="1"/>
  <c r="N132" i="61" s="1"/>
  <c r="W131" i="61"/>
  <c r="S131" i="61"/>
  <c r="M131" i="61"/>
  <c r="O131" i="61" s="1"/>
  <c r="N131" i="61" s="1"/>
  <c r="W130" i="61"/>
  <c r="S130" i="61"/>
  <c r="M130" i="61"/>
  <c r="O130" i="61" s="1"/>
  <c r="N130" i="61" s="1"/>
  <c r="W129" i="61"/>
  <c r="S129" i="61"/>
  <c r="M129" i="61"/>
  <c r="O129" i="61" s="1"/>
  <c r="N129" i="61" s="1"/>
  <c r="W128" i="61"/>
  <c r="S128" i="61"/>
  <c r="M128" i="61"/>
  <c r="O128" i="61" s="1"/>
  <c r="N128" i="61" s="1"/>
  <c r="W127" i="61"/>
  <c r="S127" i="61"/>
  <c r="M127" i="61"/>
  <c r="O127" i="61" s="1"/>
  <c r="N127" i="61" s="1"/>
  <c r="W126" i="61"/>
  <c r="S126" i="61"/>
  <c r="M126" i="61"/>
  <c r="O126" i="61" s="1"/>
  <c r="N126" i="61" s="1"/>
  <c r="W125" i="61"/>
  <c r="S125" i="61"/>
  <c r="M125" i="61"/>
  <c r="O125" i="61" s="1"/>
  <c r="N125" i="61" s="1"/>
  <c r="W124" i="61"/>
  <c r="S124" i="61"/>
  <c r="M124" i="61"/>
  <c r="O124" i="61" s="1"/>
  <c r="N124" i="61" s="1"/>
  <c r="W123" i="61"/>
  <c r="S123" i="61"/>
  <c r="M123" i="61"/>
  <c r="O123" i="61" s="1"/>
  <c r="N123" i="61" s="1"/>
  <c r="W122" i="61"/>
  <c r="S122" i="61"/>
  <c r="M122" i="61"/>
  <c r="O122" i="61" s="1"/>
  <c r="N122" i="61" s="1"/>
  <c r="W121" i="61"/>
  <c r="S121" i="61"/>
  <c r="M121" i="61"/>
  <c r="O121" i="61" s="1"/>
  <c r="N121" i="61" s="1"/>
  <c r="W120" i="61"/>
  <c r="S120" i="61"/>
  <c r="M120" i="61"/>
  <c r="O120" i="61" s="1"/>
  <c r="N120" i="61" s="1"/>
  <c r="W119" i="61"/>
  <c r="S119" i="61"/>
  <c r="M119" i="61"/>
  <c r="O119" i="61" s="1"/>
  <c r="N119" i="61" s="1"/>
  <c r="W118" i="61"/>
  <c r="S118" i="61"/>
  <c r="M118" i="61"/>
  <c r="O118" i="61" s="1"/>
  <c r="N118" i="61" s="1"/>
  <c r="W117" i="61"/>
  <c r="S117" i="61"/>
  <c r="M117" i="61"/>
  <c r="O117" i="61" s="1"/>
  <c r="N117" i="61" s="1"/>
  <c r="W116" i="61"/>
  <c r="S116" i="61"/>
  <c r="M116" i="61"/>
  <c r="O116" i="61" s="1"/>
  <c r="N116" i="61" s="1"/>
  <c r="W115" i="61"/>
  <c r="S115" i="61"/>
  <c r="M115" i="61"/>
  <c r="O115" i="61" s="1"/>
  <c r="N115" i="61" s="1"/>
  <c r="W114" i="61"/>
  <c r="S114" i="61"/>
  <c r="M114" i="61"/>
  <c r="O114" i="61" s="1"/>
  <c r="N114" i="61" s="1"/>
  <c r="W113" i="61"/>
  <c r="S113" i="61"/>
  <c r="M113" i="61"/>
  <c r="O113" i="61" s="1"/>
  <c r="N113" i="61" s="1"/>
  <c r="W112" i="61"/>
  <c r="S112" i="61"/>
  <c r="M112" i="61"/>
  <c r="O112" i="61" s="1"/>
  <c r="N112" i="61" s="1"/>
  <c r="M111" i="61"/>
  <c r="O111" i="61" s="1"/>
  <c r="N111" i="61" s="1"/>
  <c r="I110" i="61"/>
  <c r="L110" i="61" s="1"/>
  <c r="M110" i="61" s="1"/>
  <c r="W109" i="61"/>
  <c r="S109" i="61"/>
  <c r="M109" i="61"/>
  <c r="O109" i="61" s="1"/>
  <c r="N109" i="61" s="1"/>
  <c r="W108" i="61"/>
  <c r="S108" i="61"/>
  <c r="M108" i="61"/>
  <c r="O108" i="61" s="1"/>
  <c r="N108" i="61" s="1"/>
  <c r="O107" i="61"/>
  <c r="N107" i="61" s="1"/>
  <c r="L107" i="61"/>
  <c r="W106" i="61"/>
  <c r="S106" i="61"/>
  <c r="M106" i="61"/>
  <c r="O106" i="61" s="1"/>
  <c r="N106" i="61" s="1"/>
  <c r="W105" i="61"/>
  <c r="S105" i="61"/>
  <c r="M105" i="61"/>
  <c r="O105" i="61" s="1"/>
  <c r="N105" i="61" s="1"/>
  <c r="M104" i="61"/>
  <c r="O104" i="61" s="1"/>
  <c r="N104" i="61" s="1"/>
  <c r="W103" i="61"/>
  <c r="S103" i="61"/>
  <c r="M103" i="61"/>
  <c r="O103" i="61" s="1"/>
  <c r="N103" i="61" s="1"/>
  <c r="W102" i="61"/>
  <c r="S102" i="61"/>
  <c r="M102" i="61"/>
  <c r="O102" i="61" s="1"/>
  <c r="N102" i="61" s="1"/>
  <c r="W101" i="61"/>
  <c r="S101" i="61"/>
  <c r="M101" i="61"/>
  <c r="O101" i="61" s="1"/>
  <c r="N101" i="61" s="1"/>
  <c r="W100" i="61"/>
  <c r="S100" i="61"/>
  <c r="M100" i="61"/>
  <c r="O100" i="61" s="1"/>
  <c r="N100" i="61" s="1"/>
  <c r="W99" i="61"/>
  <c r="S99" i="61"/>
  <c r="M99" i="61"/>
  <c r="O99" i="61" s="1"/>
  <c r="N99" i="61" s="1"/>
  <c r="W98" i="61"/>
  <c r="S98" i="61"/>
  <c r="M98" i="61"/>
  <c r="O98" i="61" s="1"/>
  <c r="N98" i="61" s="1"/>
  <c r="W97" i="61"/>
  <c r="S97" i="61"/>
  <c r="M97" i="61"/>
  <c r="O97" i="61" s="1"/>
  <c r="N97" i="61" s="1"/>
  <c r="W96" i="61"/>
  <c r="S96" i="61"/>
  <c r="M96" i="61"/>
  <c r="O96" i="61" s="1"/>
  <c r="N96" i="61" s="1"/>
  <c r="W95" i="61"/>
  <c r="S95" i="61"/>
  <c r="M95" i="61"/>
  <c r="O95" i="61" s="1"/>
  <c r="N95" i="61" s="1"/>
  <c r="M94" i="61"/>
  <c r="O94" i="61" s="1"/>
  <c r="N94" i="61" s="1"/>
  <c r="W93" i="61"/>
  <c r="S93" i="61"/>
  <c r="M93" i="61"/>
  <c r="O93" i="61" s="1"/>
  <c r="N93" i="61" s="1"/>
  <c r="M92" i="61"/>
  <c r="O92" i="61" s="1"/>
  <c r="N92" i="61" s="1"/>
  <c r="W91" i="61"/>
  <c r="S91" i="61"/>
  <c r="M91" i="61"/>
  <c r="O91" i="61" s="1"/>
  <c r="N91" i="61" s="1"/>
  <c r="W90" i="61"/>
  <c r="S90" i="61"/>
  <c r="M90" i="61"/>
  <c r="O90" i="61" s="1"/>
  <c r="N90" i="61" s="1"/>
  <c r="W89" i="61"/>
  <c r="S89" i="61"/>
  <c r="M89" i="61"/>
  <c r="O89" i="61" s="1"/>
  <c r="N89" i="61" s="1"/>
  <c r="W88" i="61"/>
  <c r="S88" i="61"/>
  <c r="M88" i="61"/>
  <c r="O88" i="61" s="1"/>
  <c r="N88" i="61" s="1"/>
  <c r="W87" i="61"/>
  <c r="S87" i="61"/>
  <c r="M87" i="61"/>
  <c r="O87" i="61" s="1"/>
  <c r="N87" i="61" s="1"/>
  <c r="W86" i="61"/>
  <c r="S86" i="61"/>
  <c r="M86" i="61"/>
  <c r="O86" i="61" s="1"/>
  <c r="N86" i="61" s="1"/>
  <c r="W85" i="61"/>
  <c r="S85" i="61"/>
  <c r="M85" i="61"/>
  <c r="O85" i="61" s="1"/>
  <c r="N85" i="61" s="1"/>
  <c r="W84" i="61"/>
  <c r="S84" i="61"/>
  <c r="M84" i="61"/>
  <c r="O84" i="61" s="1"/>
  <c r="N84" i="61" s="1"/>
  <c r="M83" i="61"/>
  <c r="O83" i="61" s="1"/>
  <c r="N83" i="61" s="1"/>
  <c r="M82" i="61"/>
  <c r="O82" i="61" s="1"/>
  <c r="N82" i="61" s="1"/>
  <c r="R82" i="61" s="1"/>
  <c r="L81" i="61"/>
  <c r="M81" i="61" s="1"/>
  <c r="O81" i="61" s="1"/>
  <c r="N81" i="61" s="1"/>
  <c r="O80" i="61"/>
  <c r="N80" i="61" s="1"/>
  <c r="V80" i="61" s="1"/>
  <c r="U80" i="61" s="1"/>
  <c r="L80" i="61"/>
  <c r="W79" i="61"/>
  <c r="S79" i="61"/>
  <c r="M79" i="61"/>
  <c r="O79" i="61" s="1"/>
  <c r="N79" i="61" s="1"/>
  <c r="L78" i="61"/>
  <c r="M78" i="61" s="1"/>
  <c r="O78" i="61" s="1"/>
  <c r="N78" i="61" s="1"/>
  <c r="L77" i="61"/>
  <c r="M77" i="61" s="1"/>
  <c r="O77" i="61" s="1"/>
  <c r="N77" i="61" s="1"/>
  <c r="R77" i="61" s="1"/>
  <c r="Q77" i="61" s="1"/>
  <c r="W76" i="61"/>
  <c r="S76" i="61"/>
  <c r="M76" i="61"/>
  <c r="O76" i="61" s="1"/>
  <c r="N76" i="61" s="1"/>
  <c r="W75" i="61"/>
  <c r="S75" i="61"/>
  <c r="M75" i="61"/>
  <c r="O75" i="61" s="1"/>
  <c r="N75" i="61" s="1"/>
  <c r="W74" i="61"/>
  <c r="S74" i="61"/>
  <c r="M74" i="61"/>
  <c r="O74" i="61" s="1"/>
  <c r="N74" i="61" s="1"/>
  <c r="M73" i="61"/>
  <c r="O73" i="61" s="1"/>
  <c r="N73" i="61" s="1"/>
  <c r="W72" i="61"/>
  <c r="S72" i="61"/>
  <c r="M72" i="61"/>
  <c r="O72" i="61" s="1"/>
  <c r="N72" i="61" s="1"/>
  <c r="W71" i="61"/>
  <c r="S71" i="61"/>
  <c r="M71" i="61"/>
  <c r="O71" i="61" s="1"/>
  <c r="N71" i="61" s="1"/>
  <c r="W70" i="61"/>
  <c r="S70" i="61"/>
  <c r="M70" i="61"/>
  <c r="O70" i="61" s="1"/>
  <c r="N70" i="61" s="1"/>
  <c r="M69" i="61"/>
  <c r="O69" i="61" s="1"/>
  <c r="N69" i="61" s="1"/>
  <c r="R69" i="61" s="1"/>
  <c r="W68" i="61"/>
  <c r="S68" i="61"/>
  <c r="M68" i="61"/>
  <c r="O68" i="61" s="1"/>
  <c r="N68" i="61" s="1"/>
  <c r="W67" i="61"/>
  <c r="S67" i="61"/>
  <c r="M67" i="61"/>
  <c r="O67" i="61" s="1"/>
  <c r="N67" i="61" s="1"/>
  <c r="W66" i="61"/>
  <c r="S66" i="61"/>
  <c r="M66" i="61"/>
  <c r="O66" i="61" s="1"/>
  <c r="N66" i="61" s="1"/>
  <c r="W65" i="61"/>
  <c r="S65" i="61"/>
  <c r="M65" i="61"/>
  <c r="O65" i="61" s="1"/>
  <c r="N65" i="61" s="1"/>
  <c r="W64" i="61"/>
  <c r="S64" i="61"/>
  <c r="M64" i="61"/>
  <c r="O64" i="61" s="1"/>
  <c r="N64" i="61" s="1"/>
  <c r="W63" i="61"/>
  <c r="S63" i="61"/>
  <c r="M63" i="61"/>
  <c r="O63" i="61" s="1"/>
  <c r="N63" i="61" s="1"/>
  <c r="W62" i="61"/>
  <c r="S62" i="61"/>
  <c r="M62" i="61"/>
  <c r="O62" i="61" s="1"/>
  <c r="N62" i="61" s="1"/>
  <c r="W61" i="61"/>
  <c r="S61" i="61"/>
  <c r="M61" i="61"/>
  <c r="O61" i="61" s="1"/>
  <c r="N61" i="61" s="1"/>
  <c r="W60" i="61"/>
  <c r="S60" i="61"/>
  <c r="M60" i="61"/>
  <c r="O60" i="61" s="1"/>
  <c r="N60" i="61" s="1"/>
  <c r="W59" i="61"/>
  <c r="S59" i="61"/>
  <c r="M59" i="61"/>
  <c r="O59" i="61" s="1"/>
  <c r="N59" i="61" s="1"/>
  <c r="W58" i="61"/>
  <c r="S58" i="61"/>
  <c r="M58" i="61"/>
  <c r="O58" i="61" s="1"/>
  <c r="N58" i="61" s="1"/>
  <c r="M57" i="61"/>
  <c r="O57" i="61" s="1"/>
  <c r="N57" i="61" s="1"/>
  <c r="O56" i="61"/>
  <c r="N56" i="61" s="1"/>
  <c r="V56" i="61" s="1"/>
  <c r="U56" i="61" s="1"/>
  <c r="L56" i="61"/>
  <c r="O55" i="61"/>
  <c r="N55" i="61" s="1"/>
  <c r="V55" i="61" s="1"/>
  <c r="U55" i="61" s="1"/>
  <c r="L55" i="61"/>
  <c r="W54" i="61"/>
  <c r="S54" i="61"/>
  <c r="M54" i="61"/>
  <c r="O54" i="61" s="1"/>
  <c r="N54" i="61" s="1"/>
  <c r="W53" i="61"/>
  <c r="S53" i="61"/>
  <c r="M53" i="61"/>
  <c r="O53" i="61" s="1"/>
  <c r="N53" i="61" s="1"/>
  <c r="O52" i="61"/>
  <c r="N52" i="61" s="1"/>
  <c r="L52" i="61"/>
  <c r="W51" i="61"/>
  <c r="S51" i="61"/>
  <c r="M51" i="61"/>
  <c r="O51" i="61" s="1"/>
  <c r="N51" i="61" s="1"/>
  <c r="L50" i="61"/>
  <c r="M50" i="61" s="1"/>
  <c r="O50" i="61" s="1"/>
  <c r="N50" i="61" s="1"/>
  <c r="M49" i="61"/>
  <c r="O49" i="61" s="1"/>
  <c r="N49" i="61" s="1"/>
  <c r="M48" i="61"/>
  <c r="O48" i="61" s="1"/>
  <c r="N48" i="61" s="1"/>
  <c r="O47" i="61"/>
  <c r="N47" i="61" s="1"/>
  <c r="R47" i="61" s="1"/>
  <c r="L46" i="61"/>
  <c r="M46" i="61" s="1"/>
  <c r="O46" i="61" s="1"/>
  <c r="N46" i="61" s="1"/>
  <c r="L45" i="61"/>
  <c r="M45" i="61" s="1"/>
  <c r="O45" i="61" s="1"/>
  <c r="N45" i="61" s="1"/>
  <c r="L44" i="61"/>
  <c r="M44" i="61" s="1"/>
  <c r="O44" i="61" s="1"/>
  <c r="N44" i="61" s="1"/>
  <c r="L43" i="61"/>
  <c r="M43" i="61" s="1"/>
  <c r="O43" i="61" s="1"/>
  <c r="N43" i="61" s="1"/>
  <c r="R43" i="61" s="1"/>
  <c r="Q43" i="61" s="1"/>
  <c r="L42" i="61"/>
  <c r="M42" i="61" s="1"/>
  <c r="O42" i="61" s="1"/>
  <c r="N42" i="61" s="1"/>
  <c r="L41" i="61"/>
  <c r="M41" i="61" s="1"/>
  <c r="O41" i="61" s="1"/>
  <c r="N41" i="61" s="1"/>
  <c r="M40" i="61"/>
  <c r="O40" i="61" s="1"/>
  <c r="N40" i="61" s="1"/>
  <c r="L39" i="61"/>
  <c r="M39" i="61" s="1"/>
  <c r="O39" i="61" s="1"/>
  <c r="N39" i="61" s="1"/>
  <c r="L38" i="61"/>
  <c r="M38" i="61" s="1"/>
  <c r="O38" i="61" s="1"/>
  <c r="N38" i="61" s="1"/>
  <c r="L37" i="61"/>
  <c r="M37" i="61" s="1"/>
  <c r="O37" i="61" s="1"/>
  <c r="N37" i="61" s="1"/>
  <c r="R37" i="61" s="1"/>
  <c r="Q37" i="61" s="1"/>
  <c r="O36" i="61"/>
  <c r="N36" i="61" s="1"/>
  <c r="L36" i="61"/>
  <c r="L35" i="61"/>
  <c r="M35" i="61" s="1"/>
  <c r="O35" i="61" s="1"/>
  <c r="N35" i="61" s="1"/>
  <c r="L34" i="61"/>
  <c r="M34" i="61" s="1"/>
  <c r="O34" i="61" s="1"/>
  <c r="N34" i="61" s="1"/>
  <c r="L33" i="61"/>
  <c r="M33" i="61" s="1"/>
  <c r="O33" i="61" s="1"/>
  <c r="N33" i="61" s="1"/>
  <c r="W32" i="61"/>
  <c r="S32" i="61"/>
  <c r="M32" i="61"/>
  <c r="O32" i="61" s="1"/>
  <c r="N32" i="61" s="1"/>
  <c r="L31" i="61"/>
  <c r="M31" i="61" s="1"/>
  <c r="O31" i="61" s="1"/>
  <c r="N31" i="61" s="1"/>
  <c r="L30" i="61"/>
  <c r="M30" i="61" s="1"/>
  <c r="O30" i="61" s="1"/>
  <c r="N30" i="61" s="1"/>
  <c r="O29" i="61"/>
  <c r="N29" i="61" s="1"/>
  <c r="L29" i="61"/>
  <c r="L28" i="61"/>
  <c r="M28" i="61" s="1"/>
  <c r="O28" i="61" s="1"/>
  <c r="N28" i="61" s="1"/>
  <c r="L27" i="61"/>
  <c r="M27" i="61" s="1"/>
  <c r="O27" i="61" s="1"/>
  <c r="N27" i="61" s="1"/>
  <c r="L26" i="61"/>
  <c r="M26" i="61" s="1"/>
  <c r="O26" i="61" s="1"/>
  <c r="N26" i="61" s="1"/>
  <c r="L25" i="61"/>
  <c r="M25" i="61" s="1"/>
  <c r="O25" i="61" s="1"/>
  <c r="N25" i="61" s="1"/>
  <c r="W24" i="61"/>
  <c r="S24" i="61"/>
  <c r="M24" i="61"/>
  <c r="O24" i="61" s="1"/>
  <c r="N24" i="61" s="1"/>
  <c r="W23" i="61"/>
  <c r="S23" i="61"/>
  <c r="M23" i="61"/>
  <c r="O23" i="61" s="1"/>
  <c r="N23" i="61" s="1"/>
  <c r="W22" i="61"/>
  <c r="S22" i="61"/>
  <c r="M22" i="61"/>
  <c r="O22" i="61" s="1"/>
  <c r="N22" i="61" s="1"/>
  <c r="W21" i="61"/>
  <c r="S21" i="61"/>
  <c r="M21" i="61"/>
  <c r="O21" i="61" s="1"/>
  <c r="N21" i="61" s="1"/>
  <c r="M20" i="61"/>
  <c r="O20" i="61" s="1"/>
  <c r="N20" i="61" s="1"/>
  <c r="M19" i="61"/>
  <c r="O19" i="61" s="1"/>
  <c r="N19" i="61" s="1"/>
  <c r="W18" i="61"/>
  <c r="S18" i="61"/>
  <c r="M18" i="61"/>
  <c r="O18" i="61" s="1"/>
  <c r="N18" i="61" s="1"/>
  <c r="W17" i="61"/>
  <c r="S17" i="61"/>
  <c r="M17" i="61"/>
  <c r="O17" i="61" s="1"/>
  <c r="N17" i="61" s="1"/>
  <c r="M16" i="61"/>
  <c r="O16" i="61" s="1"/>
  <c r="N16" i="61" s="1"/>
  <c r="M15" i="61"/>
  <c r="O15" i="61" s="1"/>
  <c r="N15" i="61" s="1"/>
  <c r="L14" i="61"/>
  <c r="M14" i="61" s="1"/>
  <c r="O14" i="61" s="1"/>
  <c r="N14" i="61" s="1"/>
  <c r="W13" i="61"/>
  <c r="S13" i="61"/>
  <c r="M13" i="61"/>
  <c r="O13" i="61" s="1"/>
  <c r="N13" i="61" s="1"/>
  <c r="O12" i="61"/>
  <c r="N12" i="61" s="1"/>
  <c r="R12" i="61" s="1"/>
  <c r="L12" i="61"/>
  <c r="W11" i="61"/>
  <c r="S11" i="61"/>
  <c r="M11" i="61"/>
  <c r="O11" i="61" s="1"/>
  <c r="N11" i="61" s="1"/>
  <c r="W10" i="61"/>
  <c r="S10" i="61"/>
  <c r="M10" i="61"/>
  <c r="O10" i="61" s="1"/>
  <c r="N10" i="61" s="1"/>
  <c r="AC9" i="61"/>
  <c r="AB9" i="61"/>
  <c r="AA9" i="61"/>
  <c r="Y9" i="61"/>
  <c r="X9" i="61"/>
  <c r="V326" i="60"/>
  <c r="R326" i="60"/>
  <c r="M326" i="60"/>
  <c r="O326" i="60" s="1"/>
  <c r="N326" i="60" s="1"/>
  <c r="O325" i="60"/>
  <c r="N325" i="60" s="1"/>
  <c r="U325" i="60" s="1"/>
  <c r="T325" i="60" s="1"/>
  <c r="L325" i="60"/>
  <c r="V324" i="60"/>
  <c r="R324" i="60"/>
  <c r="M324" i="60"/>
  <c r="O324" i="60" s="1"/>
  <c r="N324" i="60" s="1"/>
  <c r="O323" i="60"/>
  <c r="N323" i="60" s="1"/>
  <c r="L323" i="60"/>
  <c r="V322" i="60"/>
  <c r="R322" i="60"/>
  <c r="M322" i="60"/>
  <c r="O322" i="60" s="1"/>
  <c r="N322" i="60" s="1"/>
  <c r="O321" i="60"/>
  <c r="N321" i="60" s="1"/>
  <c r="L321" i="60"/>
  <c r="L320" i="60"/>
  <c r="M320" i="60" s="1"/>
  <c r="O320" i="60" s="1"/>
  <c r="N320" i="60" s="1"/>
  <c r="L319" i="60"/>
  <c r="M319" i="60" s="1"/>
  <c r="O319" i="60" s="1"/>
  <c r="N319" i="60" s="1"/>
  <c r="L318" i="60"/>
  <c r="O318" i="60" s="1"/>
  <c r="N318" i="60" s="1"/>
  <c r="U318" i="60" s="1"/>
  <c r="T318" i="60" s="1"/>
  <c r="V317" i="60"/>
  <c r="R317" i="60"/>
  <c r="M317" i="60"/>
  <c r="O317" i="60" s="1"/>
  <c r="N317" i="60" s="1"/>
  <c r="V316" i="60"/>
  <c r="R316" i="60"/>
  <c r="M316" i="60"/>
  <c r="O316" i="60" s="1"/>
  <c r="N316" i="60" s="1"/>
  <c r="V315" i="60"/>
  <c r="R315" i="60"/>
  <c r="M315" i="60"/>
  <c r="O315" i="60" s="1"/>
  <c r="N315" i="60" s="1"/>
  <c r="V314" i="60"/>
  <c r="R314" i="60"/>
  <c r="M314" i="60"/>
  <c r="O314" i="60" s="1"/>
  <c r="N314" i="60" s="1"/>
  <c r="L313" i="60"/>
  <c r="M313" i="60" s="1"/>
  <c r="O313" i="60" s="1"/>
  <c r="N313" i="60" s="1"/>
  <c r="L312" i="60"/>
  <c r="M312" i="60" s="1"/>
  <c r="O312" i="60" s="1"/>
  <c r="N312" i="60" s="1"/>
  <c r="V311" i="60"/>
  <c r="R311" i="60"/>
  <c r="M311" i="60"/>
  <c r="O311" i="60" s="1"/>
  <c r="N311" i="60" s="1"/>
  <c r="L310" i="60"/>
  <c r="M310" i="60" s="1"/>
  <c r="O310" i="60" s="1"/>
  <c r="N310" i="60" s="1"/>
  <c r="Q310" i="60" s="1"/>
  <c r="P310" i="60" s="1"/>
  <c r="L309" i="60"/>
  <c r="M309" i="60" s="1"/>
  <c r="O309" i="60" s="1"/>
  <c r="N309" i="60" s="1"/>
  <c r="O308" i="60"/>
  <c r="N308" i="60" s="1"/>
  <c r="L308" i="60"/>
  <c r="V307" i="60"/>
  <c r="R307" i="60"/>
  <c r="M307" i="60"/>
  <c r="O307" i="60" s="1"/>
  <c r="N307" i="60" s="1"/>
  <c r="V306" i="60"/>
  <c r="R306" i="60"/>
  <c r="M306" i="60"/>
  <c r="O306" i="60" s="1"/>
  <c r="N306" i="60" s="1"/>
  <c r="V305" i="60"/>
  <c r="R305" i="60"/>
  <c r="M305" i="60"/>
  <c r="O305" i="60" s="1"/>
  <c r="N305" i="60" s="1"/>
  <c r="L304" i="60"/>
  <c r="M304" i="60" s="1"/>
  <c r="O304" i="60" s="1"/>
  <c r="N304" i="60" s="1"/>
  <c r="U304" i="60" s="1"/>
  <c r="T304" i="60" s="1"/>
  <c r="L303" i="60"/>
  <c r="M303" i="60" s="1"/>
  <c r="O303" i="60" s="1"/>
  <c r="N303" i="60" s="1"/>
  <c r="L302" i="60"/>
  <c r="M302" i="60" s="1"/>
  <c r="O302" i="60" s="1"/>
  <c r="N302" i="60" s="1"/>
  <c r="L301" i="60"/>
  <c r="M301" i="60" s="1"/>
  <c r="O301" i="60" s="1"/>
  <c r="N301" i="60" s="1"/>
  <c r="L300" i="60"/>
  <c r="M300" i="60" s="1"/>
  <c r="O300" i="60" s="1"/>
  <c r="N300" i="60" s="1"/>
  <c r="O299" i="60"/>
  <c r="N299" i="60" s="1"/>
  <c r="Q299" i="60" s="1"/>
  <c r="P299" i="60" s="1"/>
  <c r="L299" i="60"/>
  <c r="L298" i="60"/>
  <c r="M298" i="60" s="1"/>
  <c r="O298" i="60" s="1"/>
  <c r="N298" i="60" s="1"/>
  <c r="Q298" i="60" s="1"/>
  <c r="M297" i="60"/>
  <c r="O297" i="60" s="1"/>
  <c r="N297" i="60" s="1"/>
  <c r="U297" i="60" s="1"/>
  <c r="T297" i="60" s="1"/>
  <c r="V296" i="60"/>
  <c r="R296" i="60"/>
  <c r="M296" i="60"/>
  <c r="O296" i="60" s="1"/>
  <c r="N296" i="60" s="1"/>
  <c r="V295" i="60"/>
  <c r="R295" i="60"/>
  <c r="M295" i="60"/>
  <c r="O295" i="60" s="1"/>
  <c r="N295" i="60" s="1"/>
  <c r="O294" i="60"/>
  <c r="N294" i="60" s="1"/>
  <c r="L294" i="60"/>
  <c r="O293" i="60"/>
  <c r="N293" i="60" s="1"/>
  <c r="L293" i="60"/>
  <c r="M292" i="60"/>
  <c r="O292" i="60" s="1"/>
  <c r="N292" i="60" s="1"/>
  <c r="V291" i="60"/>
  <c r="R291" i="60"/>
  <c r="M291" i="60"/>
  <c r="O291" i="60" s="1"/>
  <c r="N291" i="60" s="1"/>
  <c r="V290" i="60"/>
  <c r="R290" i="60"/>
  <c r="M290" i="60"/>
  <c r="O290" i="60" s="1"/>
  <c r="N290" i="60" s="1"/>
  <c r="V289" i="60"/>
  <c r="R289" i="60"/>
  <c r="M289" i="60"/>
  <c r="O289" i="60" s="1"/>
  <c r="N289" i="60" s="1"/>
  <c r="V288" i="60"/>
  <c r="R288" i="60"/>
  <c r="M288" i="60"/>
  <c r="O288" i="60" s="1"/>
  <c r="N288" i="60" s="1"/>
  <c r="V287" i="60"/>
  <c r="R287" i="60"/>
  <c r="M287" i="60"/>
  <c r="O287" i="60" s="1"/>
  <c r="N287" i="60" s="1"/>
  <c r="V286" i="60"/>
  <c r="R286" i="60"/>
  <c r="M286" i="60"/>
  <c r="O286" i="60" s="1"/>
  <c r="N286" i="60" s="1"/>
  <c r="V285" i="60"/>
  <c r="R285" i="60"/>
  <c r="M285" i="60"/>
  <c r="O285" i="60" s="1"/>
  <c r="N285" i="60" s="1"/>
  <c r="V284" i="60"/>
  <c r="R284" i="60"/>
  <c r="M284" i="60"/>
  <c r="O284" i="60" s="1"/>
  <c r="N284" i="60" s="1"/>
  <c r="V283" i="60"/>
  <c r="R283" i="60"/>
  <c r="M283" i="60"/>
  <c r="O283" i="60" s="1"/>
  <c r="N283" i="60" s="1"/>
  <c r="V282" i="60"/>
  <c r="R282" i="60"/>
  <c r="M282" i="60"/>
  <c r="O282" i="60" s="1"/>
  <c r="N282" i="60" s="1"/>
  <c r="V281" i="60"/>
  <c r="R281" i="60"/>
  <c r="M281" i="60"/>
  <c r="O281" i="60" s="1"/>
  <c r="N281" i="60" s="1"/>
  <c r="V280" i="60"/>
  <c r="R280" i="60"/>
  <c r="M280" i="60"/>
  <c r="O280" i="60" s="1"/>
  <c r="N280" i="60" s="1"/>
  <c r="O279" i="60"/>
  <c r="N279" i="60" s="1"/>
  <c r="L279" i="60"/>
  <c r="O278" i="60"/>
  <c r="N278" i="60" s="1"/>
  <c r="L278" i="60"/>
  <c r="L277" i="60"/>
  <c r="M277" i="60" s="1"/>
  <c r="O277" i="60" s="1"/>
  <c r="N277" i="60" s="1"/>
  <c r="O276" i="60"/>
  <c r="N276" i="60" s="1"/>
  <c r="Q276" i="60" s="1"/>
  <c r="P276" i="60" s="1"/>
  <c r="L276" i="60"/>
  <c r="O275" i="60"/>
  <c r="N275" i="60" s="1"/>
  <c r="U275" i="60" s="1"/>
  <c r="T275" i="60" s="1"/>
  <c r="L275" i="60"/>
  <c r="V274" i="60"/>
  <c r="R274" i="60"/>
  <c r="M274" i="60"/>
  <c r="O274" i="60" s="1"/>
  <c r="N274" i="60" s="1"/>
  <c r="L273" i="60"/>
  <c r="M273" i="60" s="1"/>
  <c r="O273" i="60" s="1"/>
  <c r="N273" i="60" s="1"/>
  <c r="L272" i="60"/>
  <c r="M272" i="60" s="1"/>
  <c r="O272" i="60" s="1"/>
  <c r="N272" i="60" s="1"/>
  <c r="V271" i="60"/>
  <c r="R271" i="60"/>
  <c r="M271" i="60"/>
  <c r="O271" i="60" s="1"/>
  <c r="N271" i="60" s="1"/>
  <c r="V270" i="60"/>
  <c r="R270" i="60"/>
  <c r="M270" i="60"/>
  <c r="O270" i="60" s="1"/>
  <c r="N270" i="60" s="1"/>
  <c r="V269" i="60"/>
  <c r="R269" i="60"/>
  <c r="M269" i="60"/>
  <c r="O269" i="60" s="1"/>
  <c r="N269" i="60" s="1"/>
  <c r="L268" i="60"/>
  <c r="M268" i="60" s="1"/>
  <c r="O268" i="60" s="1"/>
  <c r="N268" i="60" s="1"/>
  <c r="Q268" i="60" s="1"/>
  <c r="P268" i="60" s="1"/>
  <c r="O267" i="60"/>
  <c r="N267" i="60" s="1"/>
  <c r="L267" i="60"/>
  <c r="V266" i="60"/>
  <c r="R266" i="60"/>
  <c r="M266" i="60"/>
  <c r="O266" i="60" s="1"/>
  <c r="N266" i="60" s="1"/>
  <c r="U266" i="60" s="1"/>
  <c r="T266" i="60" s="1"/>
  <c r="V265" i="60"/>
  <c r="R265" i="60"/>
  <c r="M265" i="60"/>
  <c r="O265" i="60" s="1"/>
  <c r="N265" i="60" s="1"/>
  <c r="O264" i="60"/>
  <c r="N264" i="60" s="1"/>
  <c r="L264" i="60"/>
  <c r="L263" i="60"/>
  <c r="M263" i="60" s="1"/>
  <c r="O263" i="60" s="1"/>
  <c r="N263" i="60" s="1"/>
  <c r="L262" i="60"/>
  <c r="M262" i="60" s="1"/>
  <c r="O262" i="60" s="1"/>
  <c r="N262" i="60" s="1"/>
  <c r="V261" i="60"/>
  <c r="R261" i="60"/>
  <c r="M261" i="60"/>
  <c r="O261" i="60" s="1"/>
  <c r="N261" i="60" s="1"/>
  <c r="L260" i="60"/>
  <c r="M260" i="60" s="1"/>
  <c r="O260" i="60" s="1"/>
  <c r="N260" i="60" s="1"/>
  <c r="L259" i="60"/>
  <c r="M259" i="60" s="1"/>
  <c r="O259" i="60" s="1"/>
  <c r="N259" i="60" s="1"/>
  <c r="L258" i="60"/>
  <c r="M258" i="60" s="1"/>
  <c r="O258" i="60" s="1"/>
  <c r="N258" i="60" s="1"/>
  <c r="L257" i="60"/>
  <c r="O257" i="60" s="1"/>
  <c r="N257" i="60" s="1"/>
  <c r="L256" i="60"/>
  <c r="M256" i="60" s="1"/>
  <c r="O256" i="60" s="1"/>
  <c r="N256" i="60" s="1"/>
  <c r="L255" i="60"/>
  <c r="M255" i="60" s="1"/>
  <c r="O255" i="60" s="1"/>
  <c r="N255" i="60" s="1"/>
  <c r="L254" i="60"/>
  <c r="M254" i="60" s="1"/>
  <c r="O254" i="60" s="1"/>
  <c r="N254" i="60" s="1"/>
  <c r="U254" i="60" s="1"/>
  <c r="T254" i="60" s="1"/>
  <c r="O253" i="60"/>
  <c r="N253" i="60" s="1"/>
  <c r="L253" i="60"/>
  <c r="V252" i="60"/>
  <c r="R252" i="60"/>
  <c r="M252" i="60"/>
  <c r="O252" i="60" s="1"/>
  <c r="N252" i="60" s="1"/>
  <c r="M251" i="60"/>
  <c r="O251" i="60" s="1"/>
  <c r="N251" i="60" s="1"/>
  <c r="O250" i="60"/>
  <c r="N250" i="60" s="1"/>
  <c r="L250" i="60"/>
  <c r="O249" i="60"/>
  <c r="N249" i="60" s="1"/>
  <c r="U249" i="60" s="1"/>
  <c r="T249" i="60" s="1"/>
  <c r="L249" i="60"/>
  <c r="O248" i="60"/>
  <c r="N248" i="60" s="1"/>
  <c r="L248" i="60"/>
  <c r="O247" i="60"/>
  <c r="N247" i="60" s="1"/>
  <c r="U247" i="60" s="1"/>
  <c r="T247" i="60" s="1"/>
  <c r="L247" i="60"/>
  <c r="O246" i="60"/>
  <c r="N246" i="60" s="1"/>
  <c r="L246" i="60"/>
  <c r="L245" i="60"/>
  <c r="M245" i="60" s="1"/>
  <c r="O245" i="60" s="1"/>
  <c r="N245" i="60" s="1"/>
  <c r="Q245" i="60" s="1"/>
  <c r="P245" i="60" s="1"/>
  <c r="L244" i="60"/>
  <c r="M244" i="60" s="1"/>
  <c r="O244" i="60" s="1"/>
  <c r="N244" i="60" s="1"/>
  <c r="M243" i="60"/>
  <c r="O243" i="60" s="1"/>
  <c r="N243" i="60" s="1"/>
  <c r="V242" i="60"/>
  <c r="R242" i="60"/>
  <c r="M242" i="60"/>
  <c r="O242" i="60" s="1"/>
  <c r="N242" i="60" s="1"/>
  <c r="V241" i="60"/>
  <c r="R241" i="60"/>
  <c r="M241" i="60"/>
  <c r="O241" i="60" s="1"/>
  <c r="N241" i="60" s="1"/>
  <c r="V240" i="60"/>
  <c r="R240" i="60"/>
  <c r="M240" i="60"/>
  <c r="O240" i="60" s="1"/>
  <c r="N240" i="60" s="1"/>
  <c r="L239" i="60"/>
  <c r="M239" i="60" s="1"/>
  <c r="O239" i="60" s="1"/>
  <c r="N239" i="60" s="1"/>
  <c r="L238" i="60"/>
  <c r="O238" i="60" s="1"/>
  <c r="N238" i="60" s="1"/>
  <c r="L237" i="60"/>
  <c r="M237" i="60" s="1"/>
  <c r="O237" i="60" s="1"/>
  <c r="N237" i="60" s="1"/>
  <c r="V236" i="60"/>
  <c r="R236" i="60"/>
  <c r="M236" i="60"/>
  <c r="O236" i="60" s="1"/>
  <c r="N236" i="60" s="1"/>
  <c r="V235" i="60"/>
  <c r="R235" i="60"/>
  <c r="M235" i="60"/>
  <c r="O235" i="60" s="1"/>
  <c r="N235" i="60" s="1"/>
  <c r="L234" i="60"/>
  <c r="M234" i="60" s="1"/>
  <c r="O234" i="60" s="1"/>
  <c r="N234" i="60" s="1"/>
  <c r="V233" i="60"/>
  <c r="R233" i="60"/>
  <c r="M233" i="60"/>
  <c r="O233" i="60" s="1"/>
  <c r="N233" i="60" s="1"/>
  <c r="L232" i="60"/>
  <c r="M232" i="60" s="1"/>
  <c r="O232" i="60" s="1"/>
  <c r="N232" i="60" s="1"/>
  <c r="O231" i="60"/>
  <c r="N231" i="60" s="1"/>
  <c r="Q231" i="60" s="1"/>
  <c r="P231" i="60" s="1"/>
  <c r="L231" i="60"/>
  <c r="V230" i="60"/>
  <c r="R230" i="60"/>
  <c r="M230" i="60"/>
  <c r="O230" i="60" s="1"/>
  <c r="N230" i="60" s="1"/>
  <c r="V229" i="60"/>
  <c r="R229" i="60"/>
  <c r="M229" i="60"/>
  <c r="O229" i="60" s="1"/>
  <c r="N229" i="60" s="1"/>
  <c r="V228" i="60"/>
  <c r="R228" i="60"/>
  <c r="M228" i="60"/>
  <c r="O228" i="60" s="1"/>
  <c r="N228" i="60" s="1"/>
  <c r="V227" i="60"/>
  <c r="R227" i="60"/>
  <c r="M227" i="60"/>
  <c r="O227" i="60" s="1"/>
  <c r="N227" i="60" s="1"/>
  <c r="V226" i="60"/>
  <c r="R226" i="60"/>
  <c r="M226" i="60"/>
  <c r="O226" i="60" s="1"/>
  <c r="N226" i="60" s="1"/>
  <c r="V225" i="60"/>
  <c r="R225" i="60"/>
  <c r="M225" i="60"/>
  <c r="O225" i="60" s="1"/>
  <c r="N225" i="60" s="1"/>
  <c r="V224" i="60"/>
  <c r="R224" i="60"/>
  <c r="M224" i="60"/>
  <c r="O224" i="60" s="1"/>
  <c r="N224" i="60" s="1"/>
  <c r="V223" i="60"/>
  <c r="R223" i="60"/>
  <c r="M223" i="60"/>
  <c r="O223" i="60" s="1"/>
  <c r="N223" i="60" s="1"/>
  <c r="V222" i="60"/>
  <c r="R222" i="60"/>
  <c r="M222" i="60"/>
  <c r="O222" i="60" s="1"/>
  <c r="N222" i="60" s="1"/>
  <c r="V221" i="60"/>
  <c r="R221" i="60"/>
  <c r="M221" i="60"/>
  <c r="O221" i="60" s="1"/>
  <c r="N221" i="60" s="1"/>
  <c r="V220" i="60"/>
  <c r="R220" i="60"/>
  <c r="M220" i="60"/>
  <c r="O220" i="60" s="1"/>
  <c r="N220" i="60" s="1"/>
  <c r="V219" i="60"/>
  <c r="R219" i="60"/>
  <c r="M219" i="60"/>
  <c r="O219" i="60" s="1"/>
  <c r="N219" i="60" s="1"/>
  <c r="V218" i="60"/>
  <c r="R218" i="60"/>
  <c r="M218" i="60"/>
  <c r="O218" i="60" s="1"/>
  <c r="N218" i="60" s="1"/>
  <c r="V217" i="60"/>
  <c r="R217" i="60"/>
  <c r="M217" i="60"/>
  <c r="O217" i="60" s="1"/>
  <c r="N217" i="60" s="1"/>
  <c r="O216" i="60"/>
  <c r="N216" i="60" s="1"/>
  <c r="U216" i="60" s="1"/>
  <c r="T216" i="60" s="1"/>
  <c r="L216" i="60"/>
  <c r="I215" i="60"/>
  <c r="F215" i="60"/>
  <c r="O214" i="60"/>
  <c r="N214" i="60" s="1"/>
  <c r="L214" i="60"/>
  <c r="V213" i="60"/>
  <c r="R213" i="60"/>
  <c r="M213" i="60"/>
  <c r="O213" i="60" s="1"/>
  <c r="N213" i="60" s="1"/>
  <c r="M212" i="60"/>
  <c r="O212" i="60" s="1"/>
  <c r="N212" i="60" s="1"/>
  <c r="L211" i="60"/>
  <c r="M211" i="60" s="1"/>
  <c r="O211" i="60" s="1"/>
  <c r="N211" i="60" s="1"/>
  <c r="U211" i="60" s="1"/>
  <c r="T211" i="60" s="1"/>
  <c r="O210" i="60"/>
  <c r="N210" i="60" s="1"/>
  <c r="Q210" i="60" s="1"/>
  <c r="P210" i="60" s="1"/>
  <c r="L210" i="60"/>
  <c r="L209" i="60"/>
  <c r="M209" i="60" s="1"/>
  <c r="O209" i="60" s="1"/>
  <c r="N209" i="60" s="1"/>
  <c r="L208" i="60"/>
  <c r="M208" i="60" s="1"/>
  <c r="O208" i="60" s="1"/>
  <c r="N208" i="60" s="1"/>
  <c r="U208" i="60" s="1"/>
  <c r="T208" i="60" s="1"/>
  <c r="O207" i="60"/>
  <c r="N207" i="60" s="1"/>
  <c r="L207" i="60"/>
  <c r="I207" i="60"/>
  <c r="V206" i="60"/>
  <c r="R206" i="60"/>
  <c r="M206" i="60"/>
  <c r="O206" i="60" s="1"/>
  <c r="N206" i="60" s="1"/>
  <c r="V205" i="60"/>
  <c r="R205" i="60"/>
  <c r="M205" i="60"/>
  <c r="O205" i="60" s="1"/>
  <c r="N205" i="60" s="1"/>
  <c r="O204" i="60"/>
  <c r="N204" i="60" s="1"/>
  <c r="Q204" i="60" s="1"/>
  <c r="P204" i="60" s="1"/>
  <c r="L204" i="60"/>
  <c r="V203" i="60"/>
  <c r="R203" i="60"/>
  <c r="M203" i="60"/>
  <c r="O203" i="60" s="1"/>
  <c r="N203" i="60" s="1"/>
  <c r="V202" i="60"/>
  <c r="R202" i="60"/>
  <c r="M202" i="60"/>
  <c r="O202" i="60" s="1"/>
  <c r="N202" i="60" s="1"/>
  <c r="V201" i="60"/>
  <c r="R201" i="60"/>
  <c r="M201" i="60"/>
  <c r="O201" i="60" s="1"/>
  <c r="N201" i="60" s="1"/>
  <c r="V200" i="60"/>
  <c r="R200" i="60"/>
  <c r="M200" i="60"/>
  <c r="O200" i="60" s="1"/>
  <c r="N200" i="60" s="1"/>
  <c r="V199" i="60"/>
  <c r="R199" i="60"/>
  <c r="M199" i="60"/>
  <c r="O199" i="60" s="1"/>
  <c r="N199" i="60" s="1"/>
  <c r="V198" i="60"/>
  <c r="R198" i="60"/>
  <c r="M198" i="60"/>
  <c r="O198" i="60" s="1"/>
  <c r="N198" i="60" s="1"/>
  <c r="L197" i="60"/>
  <c r="M197" i="60" s="1"/>
  <c r="O197" i="60" s="1"/>
  <c r="N197" i="60" s="1"/>
  <c r="O196" i="60"/>
  <c r="N196" i="60" s="1"/>
  <c r="Q196" i="60" s="1"/>
  <c r="P196" i="60" s="1"/>
  <c r="L196" i="60"/>
  <c r="L195" i="60"/>
  <c r="M195" i="60" s="1"/>
  <c r="O195" i="60" s="1"/>
  <c r="N195" i="60" s="1"/>
  <c r="V194" i="60"/>
  <c r="R194" i="60"/>
  <c r="M194" i="60"/>
  <c r="O194" i="60" s="1"/>
  <c r="N194" i="60" s="1"/>
  <c r="V193" i="60"/>
  <c r="R193" i="60"/>
  <c r="M193" i="60"/>
  <c r="O193" i="60" s="1"/>
  <c r="N193" i="60" s="1"/>
  <c r="O192" i="60"/>
  <c r="N192" i="60" s="1"/>
  <c r="L192" i="60"/>
  <c r="V191" i="60"/>
  <c r="R191" i="60"/>
  <c r="M191" i="60"/>
  <c r="O191" i="60" s="1"/>
  <c r="N191" i="60" s="1"/>
  <c r="L190" i="60"/>
  <c r="M190" i="60" s="1"/>
  <c r="O190" i="60" s="1"/>
  <c r="N190" i="60" s="1"/>
  <c r="L189" i="60"/>
  <c r="M189" i="60" s="1"/>
  <c r="O189" i="60" s="1"/>
  <c r="N189" i="60" s="1"/>
  <c r="V188" i="60"/>
  <c r="R188" i="60"/>
  <c r="M188" i="60"/>
  <c r="O188" i="60" s="1"/>
  <c r="N188" i="60" s="1"/>
  <c r="V187" i="60"/>
  <c r="R187" i="60"/>
  <c r="M187" i="60"/>
  <c r="O187" i="60" s="1"/>
  <c r="N187" i="60" s="1"/>
  <c r="O186" i="60"/>
  <c r="N186" i="60" s="1"/>
  <c r="L186" i="60"/>
  <c r="V185" i="60"/>
  <c r="R185" i="60"/>
  <c r="M185" i="60"/>
  <c r="O185" i="60" s="1"/>
  <c r="N185" i="60" s="1"/>
  <c r="L184" i="60"/>
  <c r="M184" i="60" s="1"/>
  <c r="O184" i="60" s="1"/>
  <c r="N184" i="60" s="1"/>
  <c r="V183" i="60"/>
  <c r="R183" i="60"/>
  <c r="M183" i="60"/>
  <c r="O183" i="60" s="1"/>
  <c r="N183" i="60" s="1"/>
  <c r="L182" i="60"/>
  <c r="M182" i="60" s="1"/>
  <c r="O182" i="60" s="1"/>
  <c r="N182" i="60" s="1"/>
  <c r="L181" i="60"/>
  <c r="M181" i="60" s="1"/>
  <c r="O181" i="60" s="1"/>
  <c r="N181" i="60" s="1"/>
  <c r="V180" i="60"/>
  <c r="R180" i="60"/>
  <c r="M180" i="60"/>
  <c r="O180" i="60" s="1"/>
  <c r="N180" i="60" s="1"/>
  <c r="L179" i="60"/>
  <c r="M179" i="60" s="1"/>
  <c r="O179" i="60" s="1"/>
  <c r="N179" i="60" s="1"/>
  <c r="V178" i="60"/>
  <c r="R178" i="60"/>
  <c r="M178" i="60"/>
  <c r="O178" i="60" s="1"/>
  <c r="N178" i="60" s="1"/>
  <c r="V177" i="60"/>
  <c r="R177" i="60"/>
  <c r="M177" i="60"/>
  <c r="O177" i="60" s="1"/>
  <c r="N177" i="60" s="1"/>
  <c r="V176" i="60"/>
  <c r="R176" i="60"/>
  <c r="M176" i="60"/>
  <c r="O176" i="60" s="1"/>
  <c r="N176" i="60" s="1"/>
  <c r="O175" i="60"/>
  <c r="N175" i="60" s="1"/>
  <c r="U175" i="60" s="1"/>
  <c r="T175" i="60" s="1"/>
  <c r="L175" i="60"/>
  <c r="L174" i="60"/>
  <c r="M174" i="60" s="1"/>
  <c r="O174" i="60" s="1"/>
  <c r="N174" i="60" s="1"/>
  <c r="O173" i="60"/>
  <c r="N173" i="60" s="1"/>
  <c r="Q173" i="60" s="1"/>
  <c r="P173" i="60" s="1"/>
  <c r="L173" i="60"/>
  <c r="V172" i="60"/>
  <c r="R172" i="60"/>
  <c r="M172" i="60"/>
  <c r="O172" i="60" s="1"/>
  <c r="N172" i="60" s="1"/>
  <c r="M171" i="60"/>
  <c r="O171" i="60" s="1"/>
  <c r="N171" i="60" s="1"/>
  <c r="U171" i="60" s="1"/>
  <c r="T171" i="60" s="1"/>
  <c r="O170" i="60"/>
  <c r="N170" i="60" s="1"/>
  <c r="L170" i="60"/>
  <c r="O169" i="60"/>
  <c r="N169" i="60" s="1"/>
  <c r="L169" i="60"/>
  <c r="L168" i="60"/>
  <c r="M168" i="60" s="1"/>
  <c r="O168" i="60" s="1"/>
  <c r="N168" i="60" s="1"/>
  <c r="Q168" i="60" s="1"/>
  <c r="P168" i="60" s="1"/>
  <c r="V167" i="60"/>
  <c r="R167" i="60"/>
  <c r="M167" i="60"/>
  <c r="O167" i="60" s="1"/>
  <c r="N167" i="60" s="1"/>
  <c r="V166" i="60"/>
  <c r="R166" i="60"/>
  <c r="M166" i="60"/>
  <c r="O166" i="60" s="1"/>
  <c r="N166" i="60" s="1"/>
  <c r="L165" i="60"/>
  <c r="M165" i="60" s="1"/>
  <c r="O165" i="60" s="1"/>
  <c r="N165" i="60" s="1"/>
  <c r="U165" i="60" s="1"/>
  <c r="T165" i="60" s="1"/>
  <c r="L164" i="60"/>
  <c r="M164" i="60" s="1"/>
  <c r="O164" i="60" s="1"/>
  <c r="N164" i="60" s="1"/>
  <c r="L163" i="60"/>
  <c r="M163" i="60" s="1"/>
  <c r="O163" i="60" s="1"/>
  <c r="N163" i="60" s="1"/>
  <c r="V162" i="60"/>
  <c r="R162" i="60"/>
  <c r="M162" i="60"/>
  <c r="O162" i="60" s="1"/>
  <c r="N162" i="60" s="1"/>
  <c r="V161" i="60"/>
  <c r="R161" i="60"/>
  <c r="M161" i="60"/>
  <c r="O161" i="60" s="1"/>
  <c r="N161" i="60" s="1"/>
  <c r="L160" i="60"/>
  <c r="M160" i="60" s="1"/>
  <c r="O160" i="60" s="1"/>
  <c r="N160" i="60" s="1"/>
  <c r="V159" i="60"/>
  <c r="R159" i="60"/>
  <c r="M159" i="60"/>
  <c r="O159" i="60" s="1"/>
  <c r="N159" i="60" s="1"/>
  <c r="L158" i="60"/>
  <c r="M158" i="60" s="1"/>
  <c r="O158" i="60" s="1"/>
  <c r="N158" i="60" s="1"/>
  <c r="L157" i="60"/>
  <c r="M157" i="60" s="1"/>
  <c r="O157" i="60" s="1"/>
  <c r="N157" i="60" s="1"/>
  <c r="V156" i="60"/>
  <c r="R156" i="60"/>
  <c r="M156" i="60"/>
  <c r="O156" i="60" s="1"/>
  <c r="N156" i="60" s="1"/>
  <c r="V155" i="60"/>
  <c r="R155" i="60"/>
  <c r="M155" i="60"/>
  <c r="O155" i="60" s="1"/>
  <c r="N155" i="60" s="1"/>
  <c r="L154" i="60"/>
  <c r="M154" i="60" s="1"/>
  <c r="O154" i="60" s="1"/>
  <c r="N154" i="60" s="1"/>
  <c r="L153" i="60"/>
  <c r="M153" i="60" s="1"/>
  <c r="O153" i="60" s="1"/>
  <c r="N153" i="60" s="1"/>
  <c r="V152" i="60"/>
  <c r="R152" i="60"/>
  <c r="M152" i="60"/>
  <c r="O152" i="60" s="1"/>
  <c r="N152" i="60" s="1"/>
  <c r="L151" i="60"/>
  <c r="M151" i="60" s="1"/>
  <c r="O151" i="60" s="1"/>
  <c r="N151" i="60" s="1"/>
  <c r="V150" i="60"/>
  <c r="R150" i="60"/>
  <c r="M150" i="60"/>
  <c r="O150" i="60" s="1"/>
  <c r="N150" i="60" s="1"/>
  <c r="L149" i="60"/>
  <c r="M149" i="60" s="1"/>
  <c r="O149" i="60" s="1"/>
  <c r="N149" i="60" s="1"/>
  <c r="O148" i="60"/>
  <c r="N148" i="60" s="1"/>
  <c r="U148" i="60" s="1"/>
  <c r="T148" i="60" s="1"/>
  <c r="L148" i="60"/>
  <c r="V147" i="60"/>
  <c r="R147" i="60"/>
  <c r="M147" i="60"/>
  <c r="O147" i="60" s="1"/>
  <c r="N147" i="60" s="1"/>
  <c r="V146" i="60"/>
  <c r="R146" i="60"/>
  <c r="M146" i="60"/>
  <c r="O146" i="60" s="1"/>
  <c r="N146" i="60" s="1"/>
  <c r="V145" i="60"/>
  <c r="R145" i="60"/>
  <c r="M145" i="60"/>
  <c r="O145" i="60" s="1"/>
  <c r="N145" i="60" s="1"/>
  <c r="U145" i="60" s="1"/>
  <c r="T145" i="60" s="1"/>
  <c r="L144" i="60"/>
  <c r="M144" i="60" s="1"/>
  <c r="O144" i="60" s="1"/>
  <c r="N144" i="60" s="1"/>
  <c r="O143" i="60"/>
  <c r="N143" i="60" s="1"/>
  <c r="Q143" i="60" s="1"/>
  <c r="P143" i="60" s="1"/>
  <c r="L143" i="60"/>
  <c r="V142" i="60"/>
  <c r="R142" i="60"/>
  <c r="M142" i="60"/>
  <c r="O142" i="60" s="1"/>
  <c r="N142" i="60" s="1"/>
  <c r="O141" i="60"/>
  <c r="N141" i="60" s="1"/>
  <c r="U141" i="60" s="1"/>
  <c r="T141" i="60" s="1"/>
  <c r="L141" i="60"/>
  <c r="O140" i="60"/>
  <c r="N140" i="60" s="1"/>
  <c r="L140" i="60"/>
  <c r="L139" i="60"/>
  <c r="M139" i="60" s="1"/>
  <c r="O139" i="60" s="1"/>
  <c r="N139" i="60" s="1"/>
  <c r="O138" i="60"/>
  <c r="N138" i="60" s="1"/>
  <c r="Q138" i="60" s="1"/>
  <c r="P138" i="60" s="1"/>
  <c r="L138" i="60"/>
  <c r="L137" i="60"/>
  <c r="M137" i="60" s="1"/>
  <c r="O137" i="60" s="1"/>
  <c r="N137" i="60" s="1"/>
  <c r="L136" i="60"/>
  <c r="M136" i="60" s="1"/>
  <c r="O136" i="60" s="1"/>
  <c r="N136" i="60" s="1"/>
  <c r="M135" i="60"/>
  <c r="O135" i="60" s="1"/>
  <c r="N135" i="60" s="1"/>
  <c r="L134" i="60"/>
  <c r="M134" i="60" s="1"/>
  <c r="O134" i="60" s="1"/>
  <c r="N134" i="60" s="1"/>
  <c r="V133" i="60"/>
  <c r="R133" i="60"/>
  <c r="M133" i="60"/>
  <c r="O133" i="60" s="1"/>
  <c r="N133" i="60" s="1"/>
  <c r="V132" i="60"/>
  <c r="R132" i="60"/>
  <c r="M132" i="60"/>
  <c r="O132" i="60" s="1"/>
  <c r="N132" i="60" s="1"/>
  <c r="V131" i="60"/>
  <c r="R131" i="60"/>
  <c r="M131" i="60"/>
  <c r="O131" i="60" s="1"/>
  <c r="N131" i="60" s="1"/>
  <c r="V130" i="60"/>
  <c r="R130" i="60"/>
  <c r="M130" i="60"/>
  <c r="O130" i="60" s="1"/>
  <c r="N130" i="60" s="1"/>
  <c r="V129" i="60"/>
  <c r="R129" i="60"/>
  <c r="M129" i="60"/>
  <c r="O129" i="60" s="1"/>
  <c r="N129" i="60" s="1"/>
  <c r="V128" i="60"/>
  <c r="R128" i="60"/>
  <c r="M128" i="60"/>
  <c r="O128" i="60" s="1"/>
  <c r="N128" i="60" s="1"/>
  <c r="V127" i="60"/>
  <c r="R127" i="60"/>
  <c r="M127" i="60"/>
  <c r="O127" i="60" s="1"/>
  <c r="N127" i="60" s="1"/>
  <c r="V126" i="60"/>
  <c r="R126" i="60"/>
  <c r="M126" i="60"/>
  <c r="O126" i="60" s="1"/>
  <c r="N126" i="60" s="1"/>
  <c r="V125" i="60"/>
  <c r="R125" i="60"/>
  <c r="M125" i="60"/>
  <c r="O125" i="60" s="1"/>
  <c r="N125" i="60" s="1"/>
  <c r="V124" i="60"/>
  <c r="R124" i="60"/>
  <c r="M124" i="60"/>
  <c r="O124" i="60" s="1"/>
  <c r="N124" i="60" s="1"/>
  <c r="V123" i="60"/>
  <c r="R123" i="60"/>
  <c r="M123" i="60"/>
  <c r="O123" i="60" s="1"/>
  <c r="N123" i="60" s="1"/>
  <c r="V122" i="60"/>
  <c r="R122" i="60"/>
  <c r="M122" i="60"/>
  <c r="O122" i="60" s="1"/>
  <c r="N122" i="60" s="1"/>
  <c r="V121" i="60"/>
  <c r="R121" i="60"/>
  <c r="M121" i="60"/>
  <c r="O121" i="60" s="1"/>
  <c r="N121" i="60" s="1"/>
  <c r="U121" i="60" s="1"/>
  <c r="T121" i="60" s="1"/>
  <c r="V120" i="60"/>
  <c r="R120" i="60"/>
  <c r="M120" i="60"/>
  <c r="O120" i="60" s="1"/>
  <c r="N120" i="60" s="1"/>
  <c r="V119" i="60"/>
  <c r="R119" i="60"/>
  <c r="M119" i="60"/>
  <c r="O119" i="60" s="1"/>
  <c r="N119" i="60" s="1"/>
  <c r="V118" i="60"/>
  <c r="R118" i="60"/>
  <c r="M118" i="60"/>
  <c r="O118" i="60" s="1"/>
  <c r="N118" i="60" s="1"/>
  <c r="V117" i="60"/>
  <c r="R117" i="60"/>
  <c r="M117" i="60"/>
  <c r="O117" i="60" s="1"/>
  <c r="N117" i="60" s="1"/>
  <c r="O116" i="60"/>
  <c r="N116" i="60" s="1"/>
  <c r="Q116" i="60" s="1"/>
  <c r="P116" i="60" s="1"/>
  <c r="L116" i="60"/>
  <c r="V115" i="60"/>
  <c r="R115" i="60"/>
  <c r="M115" i="60"/>
  <c r="O115" i="60" s="1"/>
  <c r="N115" i="60" s="1"/>
  <c r="V114" i="60"/>
  <c r="R114" i="60"/>
  <c r="M114" i="60"/>
  <c r="O114" i="60" s="1"/>
  <c r="N114" i="60" s="1"/>
  <c r="V113" i="60"/>
  <c r="R113" i="60"/>
  <c r="M113" i="60"/>
  <c r="O113" i="60" s="1"/>
  <c r="N113" i="60" s="1"/>
  <c r="V112" i="60"/>
  <c r="R112" i="60"/>
  <c r="M112" i="60"/>
  <c r="O112" i="60" s="1"/>
  <c r="N112" i="60" s="1"/>
  <c r="V111" i="60"/>
  <c r="R111" i="60"/>
  <c r="M111" i="60"/>
  <c r="O111" i="60" s="1"/>
  <c r="N111" i="60" s="1"/>
  <c r="O110" i="60"/>
  <c r="N110" i="60" s="1"/>
  <c r="Q110" i="60" s="1"/>
  <c r="P110" i="60" s="1"/>
  <c r="L110" i="60"/>
  <c r="O109" i="60"/>
  <c r="N109" i="60" s="1"/>
  <c r="L109" i="60"/>
  <c r="O108" i="60"/>
  <c r="N108" i="60" s="1"/>
  <c r="U108" i="60" s="1"/>
  <c r="T108" i="60" s="1"/>
  <c r="L108" i="60"/>
  <c r="O107" i="60"/>
  <c r="N107" i="60" s="1"/>
  <c r="Q107" i="60" s="1"/>
  <c r="P107" i="60" s="1"/>
  <c r="L107" i="60"/>
  <c r="V106" i="60"/>
  <c r="R106" i="60"/>
  <c r="M106" i="60"/>
  <c r="O106" i="60" s="1"/>
  <c r="N106" i="60" s="1"/>
  <c r="V105" i="60"/>
  <c r="R105" i="60"/>
  <c r="M105" i="60"/>
  <c r="O105" i="60" s="1"/>
  <c r="N105" i="60" s="1"/>
  <c r="V104" i="60"/>
  <c r="R104" i="60"/>
  <c r="M104" i="60"/>
  <c r="O104" i="60" s="1"/>
  <c r="N104" i="60" s="1"/>
  <c r="V103" i="60"/>
  <c r="R103" i="60"/>
  <c r="M103" i="60"/>
  <c r="O103" i="60" s="1"/>
  <c r="N103" i="60" s="1"/>
  <c r="V102" i="60"/>
  <c r="R102" i="60"/>
  <c r="M102" i="60"/>
  <c r="O102" i="60" s="1"/>
  <c r="N102" i="60" s="1"/>
  <c r="L101" i="60"/>
  <c r="M101" i="60" s="1"/>
  <c r="O101" i="60" s="1"/>
  <c r="N101" i="60" s="1"/>
  <c r="O100" i="60"/>
  <c r="N100" i="60" s="1"/>
  <c r="L100" i="60"/>
  <c r="O99" i="60"/>
  <c r="N99" i="60" s="1"/>
  <c r="L99" i="60"/>
  <c r="V98" i="60"/>
  <c r="R98" i="60"/>
  <c r="M98" i="60"/>
  <c r="O98" i="60" s="1"/>
  <c r="N98" i="60" s="1"/>
  <c r="V97" i="60"/>
  <c r="R97" i="60"/>
  <c r="M97" i="60"/>
  <c r="O97" i="60" s="1"/>
  <c r="N97" i="60" s="1"/>
  <c r="O96" i="60"/>
  <c r="N96" i="60" s="1"/>
  <c r="U96" i="60" s="1"/>
  <c r="T96" i="60" s="1"/>
  <c r="L96" i="60"/>
  <c r="O95" i="60"/>
  <c r="N95" i="60" s="1"/>
  <c r="L95" i="60"/>
  <c r="V94" i="60"/>
  <c r="R94" i="60"/>
  <c r="M94" i="60"/>
  <c r="O94" i="60" s="1"/>
  <c r="N94" i="60" s="1"/>
  <c r="O93" i="60"/>
  <c r="N93" i="60" s="1"/>
  <c r="L93" i="60"/>
  <c r="O92" i="60"/>
  <c r="N92" i="60" s="1"/>
  <c r="Q92" i="60" s="1"/>
  <c r="P92" i="60" s="1"/>
  <c r="L92" i="60"/>
  <c r="V91" i="60"/>
  <c r="R91" i="60"/>
  <c r="M91" i="60"/>
  <c r="O91" i="60" s="1"/>
  <c r="N91" i="60" s="1"/>
  <c r="O90" i="60"/>
  <c r="N90" i="60" s="1"/>
  <c r="L90" i="60"/>
  <c r="V89" i="60"/>
  <c r="R89" i="60"/>
  <c r="M89" i="60"/>
  <c r="O89" i="60" s="1"/>
  <c r="N89" i="60" s="1"/>
  <c r="V88" i="60"/>
  <c r="R88" i="60"/>
  <c r="M88" i="60"/>
  <c r="O88" i="60" s="1"/>
  <c r="N88" i="60" s="1"/>
  <c r="O87" i="60"/>
  <c r="N87" i="60" s="1"/>
  <c r="U87" i="60" s="1"/>
  <c r="T87" i="60" s="1"/>
  <c r="L87" i="60"/>
  <c r="V86" i="60"/>
  <c r="R86" i="60"/>
  <c r="M86" i="60"/>
  <c r="O86" i="60" s="1"/>
  <c r="N86" i="60" s="1"/>
  <c r="V85" i="60"/>
  <c r="R85" i="60"/>
  <c r="M85" i="60"/>
  <c r="O85" i="60" s="1"/>
  <c r="N85" i="60" s="1"/>
  <c r="V84" i="60"/>
  <c r="R84" i="60"/>
  <c r="M84" i="60"/>
  <c r="O84" i="60" s="1"/>
  <c r="N84" i="60" s="1"/>
  <c r="V83" i="60"/>
  <c r="R83" i="60"/>
  <c r="M83" i="60"/>
  <c r="O83" i="60" s="1"/>
  <c r="N83" i="60" s="1"/>
  <c r="L82" i="60"/>
  <c r="M82" i="60" s="1"/>
  <c r="O82" i="60" s="1"/>
  <c r="N82" i="60" s="1"/>
  <c r="O81" i="60"/>
  <c r="N81" i="60" s="1"/>
  <c r="U81" i="60" s="1"/>
  <c r="T81" i="60" s="1"/>
  <c r="L81" i="60"/>
  <c r="V80" i="60"/>
  <c r="R80" i="60"/>
  <c r="M80" i="60"/>
  <c r="O80" i="60" s="1"/>
  <c r="N80" i="60" s="1"/>
  <c r="O79" i="60"/>
  <c r="N79" i="60" s="1"/>
  <c r="U79" i="60" s="1"/>
  <c r="T79" i="60" s="1"/>
  <c r="L79" i="60"/>
  <c r="L78" i="60"/>
  <c r="M78" i="60" s="1"/>
  <c r="O78" i="60" s="1"/>
  <c r="N78" i="60" s="1"/>
  <c r="O77" i="60"/>
  <c r="N77" i="60" s="1"/>
  <c r="L77" i="60"/>
  <c r="V76" i="60"/>
  <c r="R76" i="60"/>
  <c r="M76" i="60"/>
  <c r="O76" i="60" s="1"/>
  <c r="N76" i="60" s="1"/>
  <c r="L75" i="60"/>
  <c r="M75" i="60" s="1"/>
  <c r="O75" i="60" s="1"/>
  <c r="N75" i="60" s="1"/>
  <c r="U75" i="60" s="1"/>
  <c r="T75" i="60" s="1"/>
  <c r="V74" i="60"/>
  <c r="R74" i="60"/>
  <c r="M74" i="60"/>
  <c r="O74" i="60" s="1"/>
  <c r="N74" i="60" s="1"/>
  <c r="V73" i="60"/>
  <c r="R73" i="60"/>
  <c r="M73" i="60"/>
  <c r="O73" i="60" s="1"/>
  <c r="N73" i="60" s="1"/>
  <c r="O72" i="60"/>
  <c r="N72" i="60" s="1"/>
  <c r="L72" i="60"/>
  <c r="O71" i="60"/>
  <c r="N71" i="60" s="1"/>
  <c r="Q71" i="60" s="1"/>
  <c r="P71" i="60" s="1"/>
  <c r="L71" i="60"/>
  <c r="V70" i="60"/>
  <c r="R70" i="60"/>
  <c r="M70" i="60"/>
  <c r="O70" i="60" s="1"/>
  <c r="N70" i="60" s="1"/>
  <c r="V69" i="60"/>
  <c r="R69" i="60"/>
  <c r="M69" i="60"/>
  <c r="O69" i="60" s="1"/>
  <c r="N69" i="60" s="1"/>
  <c r="V68" i="60"/>
  <c r="R68" i="60"/>
  <c r="M68" i="60"/>
  <c r="O68" i="60" s="1"/>
  <c r="N68" i="60" s="1"/>
  <c r="V67" i="60"/>
  <c r="R67" i="60"/>
  <c r="M67" i="60"/>
  <c r="O67" i="60" s="1"/>
  <c r="N67" i="60" s="1"/>
  <c r="V66" i="60"/>
  <c r="R66" i="60"/>
  <c r="M66" i="60"/>
  <c r="O66" i="60" s="1"/>
  <c r="N66" i="60" s="1"/>
  <c r="V65" i="60"/>
  <c r="R65" i="60"/>
  <c r="M65" i="60"/>
  <c r="O65" i="60" s="1"/>
  <c r="N65" i="60" s="1"/>
  <c r="V64" i="60"/>
  <c r="R64" i="60"/>
  <c r="M64" i="60"/>
  <c r="O64" i="60" s="1"/>
  <c r="N64" i="60" s="1"/>
  <c r="V63" i="60"/>
  <c r="R63" i="60"/>
  <c r="M63" i="60"/>
  <c r="O63" i="60" s="1"/>
  <c r="N63" i="60" s="1"/>
  <c r="V62" i="60"/>
  <c r="R62" i="60"/>
  <c r="M62" i="60"/>
  <c r="O62" i="60" s="1"/>
  <c r="N62" i="60" s="1"/>
  <c r="V61" i="60"/>
  <c r="R61" i="60"/>
  <c r="M61" i="60"/>
  <c r="O61" i="60" s="1"/>
  <c r="N61" i="60" s="1"/>
  <c r="V60" i="60"/>
  <c r="R60" i="60"/>
  <c r="M60" i="60"/>
  <c r="O60" i="60" s="1"/>
  <c r="N60" i="60" s="1"/>
  <c r="V59" i="60"/>
  <c r="R59" i="60"/>
  <c r="M59" i="60"/>
  <c r="O59" i="60" s="1"/>
  <c r="N59" i="60" s="1"/>
  <c r="V58" i="60"/>
  <c r="R58" i="60"/>
  <c r="M58" i="60"/>
  <c r="O58" i="60" s="1"/>
  <c r="N58" i="60" s="1"/>
  <c r="V57" i="60"/>
  <c r="R57" i="60"/>
  <c r="M57" i="60"/>
  <c r="O57" i="60" s="1"/>
  <c r="N57" i="60" s="1"/>
  <c r="O56" i="60"/>
  <c r="N56" i="60" s="1"/>
  <c r="U56" i="60" s="1"/>
  <c r="T56" i="60" s="1"/>
  <c r="L56" i="60"/>
  <c r="O55" i="60"/>
  <c r="N55" i="60" s="1"/>
  <c r="U55" i="60" s="1"/>
  <c r="T55" i="60" s="1"/>
  <c r="L55" i="60"/>
  <c r="L54" i="60"/>
  <c r="M54" i="60" s="1"/>
  <c r="O54" i="60" s="1"/>
  <c r="N54" i="60" s="1"/>
  <c r="O53" i="60"/>
  <c r="N53" i="60" s="1"/>
  <c r="U53" i="60" s="1"/>
  <c r="T53" i="60" s="1"/>
  <c r="L53" i="60"/>
  <c r="O52" i="60"/>
  <c r="N52" i="60" s="1"/>
  <c r="Q52" i="60" s="1"/>
  <c r="P52" i="60" s="1"/>
  <c r="L52" i="60"/>
  <c r="M51" i="60"/>
  <c r="O51" i="60" s="1"/>
  <c r="N51" i="60" s="1"/>
  <c r="L50" i="60"/>
  <c r="M50" i="60" s="1"/>
  <c r="O50" i="60" s="1"/>
  <c r="N50" i="60" s="1"/>
  <c r="V49" i="60"/>
  <c r="R49" i="60"/>
  <c r="M49" i="60"/>
  <c r="O49" i="60" s="1"/>
  <c r="N49" i="60" s="1"/>
  <c r="V48" i="60"/>
  <c r="R48" i="60"/>
  <c r="M48" i="60"/>
  <c r="O48" i="60" s="1"/>
  <c r="N48" i="60" s="1"/>
  <c r="L47" i="60"/>
  <c r="M47" i="60" s="1"/>
  <c r="O47" i="60" s="1"/>
  <c r="N47" i="60" s="1"/>
  <c r="L46" i="60"/>
  <c r="M46" i="60" s="1"/>
  <c r="O46" i="60" s="1"/>
  <c r="N46" i="60" s="1"/>
  <c r="L45" i="60"/>
  <c r="M45" i="60" s="1"/>
  <c r="O45" i="60" s="1"/>
  <c r="N45" i="60" s="1"/>
  <c r="L44" i="60"/>
  <c r="M44" i="60" s="1"/>
  <c r="O44" i="60" s="1"/>
  <c r="N44" i="60" s="1"/>
  <c r="L43" i="60"/>
  <c r="M43" i="60" s="1"/>
  <c r="O43" i="60" s="1"/>
  <c r="N43" i="60" s="1"/>
  <c r="O42" i="60"/>
  <c r="N42" i="60" s="1"/>
  <c r="L42" i="60"/>
  <c r="O41" i="60"/>
  <c r="N41" i="60" s="1"/>
  <c r="U41" i="60" s="1"/>
  <c r="T41" i="60" s="1"/>
  <c r="L41" i="60"/>
  <c r="L40" i="60"/>
  <c r="M40" i="60" s="1"/>
  <c r="O40" i="60" s="1"/>
  <c r="N40" i="60" s="1"/>
  <c r="V39" i="60"/>
  <c r="R39" i="60"/>
  <c r="M39" i="60"/>
  <c r="O39" i="60" s="1"/>
  <c r="N39" i="60" s="1"/>
  <c r="L38" i="60"/>
  <c r="M38" i="60" s="1"/>
  <c r="O38" i="60" s="1"/>
  <c r="N38" i="60" s="1"/>
  <c r="L37" i="60"/>
  <c r="M37" i="60" s="1"/>
  <c r="O37" i="60" s="1"/>
  <c r="N37" i="60" s="1"/>
  <c r="L36" i="60"/>
  <c r="M36" i="60" s="1"/>
  <c r="O36" i="60" s="1"/>
  <c r="N36" i="60" s="1"/>
  <c r="O35" i="60"/>
  <c r="N35" i="60" s="1"/>
  <c r="L35" i="60"/>
  <c r="L34" i="60"/>
  <c r="O34" i="60" s="1"/>
  <c r="N34" i="60" s="1"/>
  <c r="L33" i="60"/>
  <c r="M33" i="60" s="1"/>
  <c r="O33" i="60" s="1"/>
  <c r="N33" i="60" s="1"/>
  <c r="L32" i="60"/>
  <c r="M32" i="60" s="1"/>
  <c r="O32" i="60" s="1"/>
  <c r="N32" i="60" s="1"/>
  <c r="O31" i="60"/>
  <c r="N31" i="60" s="1"/>
  <c r="Q31" i="60" s="1"/>
  <c r="P31" i="60" s="1"/>
  <c r="L31" i="60"/>
  <c r="L30" i="60"/>
  <c r="M30" i="60" s="1"/>
  <c r="O30" i="60" s="1"/>
  <c r="N30" i="60" s="1"/>
  <c r="O29" i="60"/>
  <c r="N29" i="60" s="1"/>
  <c r="L29" i="60"/>
  <c r="O28" i="60"/>
  <c r="N28" i="60" s="1"/>
  <c r="U28" i="60" s="1"/>
  <c r="T28" i="60" s="1"/>
  <c r="L28" i="60"/>
  <c r="O27" i="60"/>
  <c r="N27" i="60" s="1"/>
  <c r="L27" i="60"/>
  <c r="O26" i="60"/>
  <c r="N26" i="60" s="1"/>
  <c r="U26" i="60" s="1"/>
  <c r="L26" i="60"/>
  <c r="L25" i="60"/>
  <c r="M25" i="60" s="1"/>
  <c r="O25" i="60" s="1"/>
  <c r="N25" i="60" s="1"/>
  <c r="V24" i="60"/>
  <c r="R24" i="60"/>
  <c r="M24" i="60"/>
  <c r="O24" i="60" s="1"/>
  <c r="N24" i="60" s="1"/>
  <c r="V23" i="60"/>
  <c r="R23" i="60"/>
  <c r="M23" i="60"/>
  <c r="O23" i="60" s="1"/>
  <c r="N23" i="60" s="1"/>
  <c r="V22" i="60"/>
  <c r="R22" i="60"/>
  <c r="M22" i="60"/>
  <c r="O22" i="60" s="1"/>
  <c r="N22" i="60" s="1"/>
  <c r="V21" i="60"/>
  <c r="R21" i="60"/>
  <c r="M21" i="60"/>
  <c r="O21" i="60" s="1"/>
  <c r="N21" i="60" s="1"/>
  <c r="V20" i="60"/>
  <c r="R20" i="60"/>
  <c r="M20" i="60"/>
  <c r="O20" i="60" s="1"/>
  <c r="N20" i="60" s="1"/>
  <c r="V19" i="60"/>
  <c r="R19" i="60"/>
  <c r="M19" i="60"/>
  <c r="O19" i="60" s="1"/>
  <c r="N19" i="60" s="1"/>
  <c r="O18" i="60"/>
  <c r="N18" i="60" s="1"/>
  <c r="Q18" i="60" s="1"/>
  <c r="P18" i="60" s="1"/>
  <c r="L18" i="60"/>
  <c r="V17" i="60"/>
  <c r="R17" i="60"/>
  <c r="M17" i="60"/>
  <c r="O17" i="60" s="1"/>
  <c r="N17" i="60" s="1"/>
  <c r="V16" i="60"/>
  <c r="R16" i="60"/>
  <c r="M16" i="60"/>
  <c r="O16" i="60" s="1"/>
  <c r="N16" i="60" s="1"/>
  <c r="V15" i="60"/>
  <c r="R15" i="60"/>
  <c r="M15" i="60"/>
  <c r="O15" i="60" s="1"/>
  <c r="N15" i="60" s="1"/>
  <c r="L14" i="60"/>
  <c r="M14" i="60" s="1"/>
  <c r="O14" i="60" s="1"/>
  <c r="N14" i="60" s="1"/>
  <c r="V13" i="60"/>
  <c r="R13" i="60"/>
  <c r="M13" i="60"/>
  <c r="O13" i="60" s="1"/>
  <c r="N13" i="60" s="1"/>
  <c r="L12" i="60"/>
  <c r="M12" i="60" s="1"/>
  <c r="O12" i="60" s="1"/>
  <c r="N12" i="60" s="1"/>
  <c r="V11" i="60"/>
  <c r="R11" i="60"/>
  <c r="M11" i="60"/>
  <c r="O11" i="60" s="1"/>
  <c r="N11" i="60" s="1"/>
  <c r="V10" i="60"/>
  <c r="R10" i="60"/>
  <c r="M10" i="60"/>
  <c r="O10" i="60" s="1"/>
  <c r="N10" i="60" s="1"/>
  <c r="AA9" i="60"/>
  <c r="Z9" i="60"/>
  <c r="Y9" i="60"/>
  <c r="W9" i="60"/>
  <c r="V400" i="46"/>
  <c r="R400" i="46"/>
  <c r="M400" i="46"/>
  <c r="O400" i="46" s="1"/>
  <c r="V399" i="46"/>
  <c r="R399" i="46"/>
  <c r="N399" i="46"/>
  <c r="M399" i="46"/>
  <c r="L398" i="46"/>
  <c r="O397" i="46"/>
  <c r="N397" i="46" s="1"/>
  <c r="L397" i="46"/>
  <c r="V397" i="46" s="1"/>
  <c r="O396" i="46"/>
  <c r="N396" i="46" s="1"/>
  <c r="L396" i="46"/>
  <c r="R396" i="46" s="1"/>
  <c r="O395" i="46"/>
  <c r="N395" i="46" s="1"/>
  <c r="L395" i="46"/>
  <c r="V395" i="46" s="1"/>
  <c r="I394" i="46"/>
  <c r="R394" i="46" s="1"/>
  <c r="I393" i="46"/>
  <c r="V393" i="46" s="1"/>
  <c r="O392" i="46"/>
  <c r="N392" i="46" s="1"/>
  <c r="L392" i="46"/>
  <c r="O391" i="46"/>
  <c r="N391" i="46" s="1"/>
  <c r="L391" i="46"/>
  <c r="L390" i="46"/>
  <c r="R390" i="46" s="1"/>
  <c r="O389" i="46"/>
  <c r="N389" i="46" s="1"/>
  <c r="L389" i="46"/>
  <c r="L388" i="46"/>
  <c r="R388" i="46" s="1"/>
  <c r="O387" i="46"/>
  <c r="N387" i="46" s="1"/>
  <c r="L387" i="46"/>
  <c r="R387" i="46" s="1"/>
  <c r="I386" i="46"/>
  <c r="V386" i="46" s="1"/>
  <c r="I385" i="46"/>
  <c r="V385" i="46" s="1"/>
  <c r="L384" i="46"/>
  <c r="V384" i="46" s="1"/>
  <c r="O383" i="46"/>
  <c r="N383" i="46" s="1"/>
  <c r="Q383" i="46" s="1"/>
  <c r="P383" i="46" s="1"/>
  <c r="L383" i="46"/>
  <c r="V383" i="46" s="1"/>
  <c r="O382" i="46"/>
  <c r="N382" i="46" s="1"/>
  <c r="L382" i="46"/>
  <c r="R382" i="46" s="1"/>
  <c r="L381" i="46"/>
  <c r="M381" i="46" s="1"/>
  <c r="O381" i="46" s="1"/>
  <c r="N381" i="46" s="1"/>
  <c r="V380" i="46"/>
  <c r="R380" i="46"/>
  <c r="M380" i="46"/>
  <c r="O380" i="46" s="1"/>
  <c r="N380" i="46" s="1"/>
  <c r="L379" i="46"/>
  <c r="R379" i="46" s="1"/>
  <c r="I378" i="46"/>
  <c r="O377" i="46"/>
  <c r="N377" i="46" s="1"/>
  <c r="L377" i="46"/>
  <c r="L376" i="46"/>
  <c r="M376" i="46" s="1"/>
  <c r="O376" i="46" s="1"/>
  <c r="N376" i="46" s="1"/>
  <c r="V375" i="46"/>
  <c r="R375" i="46"/>
  <c r="O375" i="46"/>
  <c r="N375" i="46" s="1"/>
  <c r="L375" i="46"/>
  <c r="O374" i="46"/>
  <c r="N374" i="46" s="1"/>
  <c r="L374" i="46"/>
  <c r="L373" i="46"/>
  <c r="M373" i="46" s="1"/>
  <c r="O373" i="46" s="1"/>
  <c r="N373" i="46" s="1"/>
  <c r="O372" i="46"/>
  <c r="N372" i="46" s="1"/>
  <c r="L372" i="46"/>
  <c r="R372" i="46" s="1"/>
  <c r="O371" i="46"/>
  <c r="N371" i="46" s="1"/>
  <c r="L371" i="46"/>
  <c r="R371" i="46" s="1"/>
  <c r="L370" i="46"/>
  <c r="R370" i="46" s="1"/>
  <c r="O369" i="46"/>
  <c r="N369" i="46" s="1"/>
  <c r="L369" i="46"/>
  <c r="R369" i="46" s="1"/>
  <c r="O368" i="46"/>
  <c r="N368" i="46" s="1"/>
  <c r="Q368" i="46" s="1"/>
  <c r="P368" i="46" s="1"/>
  <c r="L368" i="46"/>
  <c r="I367" i="46"/>
  <c r="V367" i="46" s="1"/>
  <c r="L366" i="46"/>
  <c r="V366" i="46" s="1"/>
  <c r="L365" i="46"/>
  <c r="M365" i="46" s="1"/>
  <c r="O365" i="46" s="1"/>
  <c r="N365" i="46" s="1"/>
  <c r="L364" i="46"/>
  <c r="M364" i="46" s="1"/>
  <c r="O364" i="46" s="1"/>
  <c r="N364" i="46" s="1"/>
  <c r="O363" i="46"/>
  <c r="N363" i="46" s="1"/>
  <c r="L363" i="46"/>
  <c r="R363" i="46" s="1"/>
  <c r="L362" i="46"/>
  <c r="V362" i="46" s="1"/>
  <c r="I361" i="46"/>
  <c r="O361" i="46" s="1"/>
  <c r="N361" i="46" s="1"/>
  <c r="Q361" i="46" s="1"/>
  <c r="P361" i="46" s="1"/>
  <c r="O360" i="46"/>
  <c r="N360" i="46" s="1"/>
  <c r="L360" i="46"/>
  <c r="L359" i="46"/>
  <c r="R359" i="46" s="1"/>
  <c r="L358" i="46"/>
  <c r="L357" i="46"/>
  <c r="V357" i="46" s="1"/>
  <c r="L356" i="46"/>
  <c r="M356" i="46" s="1"/>
  <c r="O356" i="46" s="1"/>
  <c r="N356" i="46" s="1"/>
  <c r="L355" i="46"/>
  <c r="V355" i="46" s="1"/>
  <c r="O354" i="46"/>
  <c r="N354" i="46" s="1"/>
  <c r="L354" i="46"/>
  <c r="O353" i="46"/>
  <c r="N353" i="46" s="1"/>
  <c r="L353" i="46"/>
  <c r="V353" i="46" s="1"/>
  <c r="L352" i="46"/>
  <c r="L351" i="46"/>
  <c r="V351" i="46" s="1"/>
  <c r="L350" i="46"/>
  <c r="M350" i="46" s="1"/>
  <c r="O350" i="46" s="1"/>
  <c r="N350" i="46" s="1"/>
  <c r="O349" i="46"/>
  <c r="N349" i="46" s="1"/>
  <c r="L349" i="46"/>
  <c r="V349" i="46" s="1"/>
  <c r="O348" i="46"/>
  <c r="N348" i="46" s="1"/>
  <c r="AB348" i="46" s="1"/>
  <c r="L348" i="46"/>
  <c r="V348" i="46" s="1"/>
  <c r="O347" i="46"/>
  <c r="N347" i="46" s="1"/>
  <c r="L347" i="46"/>
  <c r="V347" i="46" s="1"/>
  <c r="V346" i="46"/>
  <c r="R346" i="46"/>
  <c r="M346" i="46"/>
  <c r="O346" i="46" s="1"/>
  <c r="N346" i="46" s="1"/>
  <c r="L345" i="46"/>
  <c r="M345" i="46" s="1"/>
  <c r="O345" i="46" s="1"/>
  <c r="N345" i="46" s="1"/>
  <c r="Q345" i="46" s="1"/>
  <c r="P345" i="46" s="1"/>
  <c r="L344" i="46"/>
  <c r="L343" i="46"/>
  <c r="M343" i="46" s="1"/>
  <c r="O343" i="46" s="1"/>
  <c r="N343" i="46" s="1"/>
  <c r="Q343" i="46" s="1"/>
  <c r="P343" i="46" s="1"/>
  <c r="V342" i="46"/>
  <c r="R342" i="46"/>
  <c r="M342" i="46"/>
  <c r="O342" i="46" s="1"/>
  <c r="N342" i="46" s="1"/>
  <c r="V341" i="46"/>
  <c r="R341" i="46"/>
  <c r="M341" i="46"/>
  <c r="O341" i="46" s="1"/>
  <c r="N341" i="46" s="1"/>
  <c r="V340" i="46"/>
  <c r="R340" i="46"/>
  <c r="M340" i="46"/>
  <c r="O340" i="46" s="1"/>
  <c r="N340" i="46" s="1"/>
  <c r="L339" i="46"/>
  <c r="M339" i="46" s="1"/>
  <c r="O339" i="46" s="1"/>
  <c r="N339" i="46" s="1"/>
  <c r="V338" i="46"/>
  <c r="R338" i="46"/>
  <c r="M338" i="46"/>
  <c r="O338" i="46" s="1"/>
  <c r="N338" i="46" s="1"/>
  <c r="V337" i="46"/>
  <c r="R337" i="46"/>
  <c r="M337" i="46"/>
  <c r="O337" i="46" s="1"/>
  <c r="N337" i="46" s="1"/>
  <c r="V336" i="46"/>
  <c r="R336" i="46"/>
  <c r="M336" i="46"/>
  <c r="O336" i="46" s="1"/>
  <c r="N336" i="46" s="1"/>
  <c r="V335" i="46"/>
  <c r="R335" i="46"/>
  <c r="M335" i="46"/>
  <c r="O335" i="46" s="1"/>
  <c r="N335" i="46" s="1"/>
  <c r="V334" i="46"/>
  <c r="R334" i="46"/>
  <c r="M334" i="46"/>
  <c r="O334" i="46" s="1"/>
  <c r="N334" i="46" s="1"/>
  <c r="L333" i="46"/>
  <c r="M333" i="46" s="1"/>
  <c r="O333" i="46" s="1"/>
  <c r="N333" i="46" s="1"/>
  <c r="U333" i="46" s="1"/>
  <c r="T333" i="46" s="1"/>
  <c r="V332" i="46"/>
  <c r="R332" i="46"/>
  <c r="M332" i="46"/>
  <c r="O332" i="46" s="1"/>
  <c r="N332" i="46" s="1"/>
  <c r="V331" i="46"/>
  <c r="R331" i="46"/>
  <c r="M331" i="46"/>
  <c r="O331" i="46" s="1"/>
  <c r="N331" i="46" s="1"/>
  <c r="V330" i="46"/>
  <c r="R330" i="46"/>
  <c r="M330" i="46"/>
  <c r="O330" i="46" s="1"/>
  <c r="N330" i="46" s="1"/>
  <c r="V329" i="46"/>
  <c r="R329" i="46"/>
  <c r="M329" i="46"/>
  <c r="O329" i="46" s="1"/>
  <c r="N329" i="46" s="1"/>
  <c r="V328" i="46"/>
  <c r="R328" i="46"/>
  <c r="M328" i="46"/>
  <c r="O328" i="46" s="1"/>
  <c r="N328" i="46" s="1"/>
  <c r="V327" i="46"/>
  <c r="R327" i="46"/>
  <c r="M327" i="46"/>
  <c r="O327" i="46" s="1"/>
  <c r="N327" i="46" s="1"/>
  <c r="V326" i="46"/>
  <c r="R326" i="46"/>
  <c r="M326" i="46"/>
  <c r="O326" i="46" s="1"/>
  <c r="N326" i="46" s="1"/>
  <c r="V325" i="46"/>
  <c r="R325" i="46"/>
  <c r="M325" i="46"/>
  <c r="O325" i="46" s="1"/>
  <c r="N325" i="46" s="1"/>
  <c r="L324" i="46"/>
  <c r="M324" i="46" s="1"/>
  <c r="O324" i="46" s="1"/>
  <c r="N324" i="46" s="1"/>
  <c r="Q324" i="46" s="1"/>
  <c r="P324" i="46" s="1"/>
  <c r="L323" i="46"/>
  <c r="M323" i="46" s="1"/>
  <c r="O323" i="46" s="1"/>
  <c r="N323" i="46" s="1"/>
  <c r="O322" i="46"/>
  <c r="N322" i="46" s="1"/>
  <c r="U322" i="46" s="1"/>
  <c r="T322" i="46" s="1"/>
  <c r="L322" i="46"/>
  <c r="L321" i="46"/>
  <c r="M321" i="46" s="1"/>
  <c r="O321" i="46" s="1"/>
  <c r="N321" i="46" s="1"/>
  <c r="U321" i="46" s="1"/>
  <c r="T321" i="46" s="1"/>
  <c r="L320" i="46"/>
  <c r="M320" i="46" s="1"/>
  <c r="O320" i="46" s="1"/>
  <c r="N320" i="46" s="1"/>
  <c r="Q320" i="46" s="1"/>
  <c r="P320" i="46" s="1"/>
  <c r="L319" i="46"/>
  <c r="M319" i="46" s="1"/>
  <c r="O319" i="46" s="1"/>
  <c r="N319" i="46" s="1"/>
  <c r="L318" i="46"/>
  <c r="M318" i="46" s="1"/>
  <c r="O318" i="46" s="1"/>
  <c r="N318" i="46" s="1"/>
  <c r="L317" i="46"/>
  <c r="M317" i="46" s="1"/>
  <c r="O317" i="46" s="1"/>
  <c r="N317" i="46" s="1"/>
  <c r="V316" i="46"/>
  <c r="R316" i="46"/>
  <c r="M316" i="46"/>
  <c r="O316" i="46" s="1"/>
  <c r="N316" i="46" s="1"/>
  <c r="V315" i="46"/>
  <c r="R315" i="46"/>
  <c r="M315" i="46"/>
  <c r="O315" i="46" s="1"/>
  <c r="N315" i="46" s="1"/>
  <c r="V314" i="46"/>
  <c r="R314" i="46"/>
  <c r="M314" i="46"/>
  <c r="O314" i="46" s="1"/>
  <c r="N314" i="46" s="1"/>
  <c r="L313" i="46"/>
  <c r="M313" i="46" s="1"/>
  <c r="O313" i="46" s="1"/>
  <c r="N313" i="46" s="1"/>
  <c r="O312" i="46"/>
  <c r="N312" i="46" s="1"/>
  <c r="U312" i="46" s="1"/>
  <c r="T312" i="46" s="1"/>
  <c r="L312" i="46"/>
  <c r="L311" i="46"/>
  <c r="M311" i="46" s="1"/>
  <c r="O311" i="46" s="1"/>
  <c r="N311" i="46" s="1"/>
  <c r="U311" i="46" s="1"/>
  <c r="T311" i="46" s="1"/>
  <c r="L310" i="46"/>
  <c r="M310" i="46" s="1"/>
  <c r="O310" i="46" s="1"/>
  <c r="N310" i="46" s="1"/>
  <c r="Q310" i="46" s="1"/>
  <c r="P310" i="46" s="1"/>
  <c r="L309" i="46"/>
  <c r="M309" i="46" s="1"/>
  <c r="O309" i="46" s="1"/>
  <c r="N309" i="46" s="1"/>
  <c r="O308" i="46"/>
  <c r="N308" i="46" s="1"/>
  <c r="L308" i="46"/>
  <c r="V307" i="46"/>
  <c r="R307" i="46"/>
  <c r="M307" i="46"/>
  <c r="O307" i="46" s="1"/>
  <c r="N307" i="46" s="1"/>
  <c r="V306" i="46"/>
  <c r="R306" i="46"/>
  <c r="M306" i="46"/>
  <c r="O306" i="46" s="1"/>
  <c r="N306" i="46" s="1"/>
  <c r="L305" i="46"/>
  <c r="M305" i="46" s="1"/>
  <c r="O305" i="46" s="1"/>
  <c r="N305" i="46" s="1"/>
  <c r="L304" i="46"/>
  <c r="M304" i="46" s="1"/>
  <c r="O304" i="46" s="1"/>
  <c r="N304" i="46" s="1"/>
  <c r="U304" i="46" s="1"/>
  <c r="T304" i="46" s="1"/>
  <c r="L303" i="46"/>
  <c r="M303" i="46" s="1"/>
  <c r="O303" i="46" s="1"/>
  <c r="N303" i="46" s="1"/>
  <c r="Q303" i="46" s="1"/>
  <c r="P303" i="46" s="1"/>
  <c r="L302" i="46"/>
  <c r="M302" i="46" s="1"/>
  <c r="O302" i="46" s="1"/>
  <c r="N302" i="46" s="1"/>
  <c r="L301" i="46"/>
  <c r="M301" i="46" s="1"/>
  <c r="O301" i="46" s="1"/>
  <c r="N301" i="46" s="1"/>
  <c r="L300" i="46"/>
  <c r="M300" i="46" s="1"/>
  <c r="O300" i="46" s="1"/>
  <c r="N300" i="46" s="1"/>
  <c r="U300" i="46" s="1"/>
  <c r="T300" i="46" s="1"/>
  <c r="L299" i="46"/>
  <c r="M299" i="46" s="1"/>
  <c r="O299" i="46" s="1"/>
  <c r="N299" i="46" s="1"/>
  <c r="M298" i="46"/>
  <c r="O298" i="46" s="1"/>
  <c r="N298" i="46" s="1"/>
  <c r="V297" i="46"/>
  <c r="R297" i="46"/>
  <c r="M297" i="46"/>
  <c r="O297" i="46" s="1"/>
  <c r="N297" i="46" s="1"/>
  <c r="O296" i="46"/>
  <c r="N296" i="46" s="1"/>
  <c r="L296" i="46"/>
  <c r="R296" i="46" s="1"/>
  <c r="V295" i="46"/>
  <c r="R295" i="46"/>
  <c r="M295" i="46"/>
  <c r="O295" i="46" s="1"/>
  <c r="N295" i="46" s="1"/>
  <c r="L294" i="46"/>
  <c r="M294" i="46" s="1"/>
  <c r="O294" i="46" s="1"/>
  <c r="N294" i="46" s="1"/>
  <c r="L293" i="46"/>
  <c r="V293" i="46" s="1"/>
  <c r="O292" i="46"/>
  <c r="N292" i="46" s="1"/>
  <c r="U292" i="46" s="1"/>
  <c r="T292" i="46" s="1"/>
  <c r="L292" i="46"/>
  <c r="V291" i="46"/>
  <c r="R291" i="46"/>
  <c r="M291" i="46"/>
  <c r="O291" i="46" s="1"/>
  <c r="N291" i="46" s="1"/>
  <c r="V290" i="46"/>
  <c r="R290" i="46"/>
  <c r="M290" i="46"/>
  <c r="O290" i="46" s="1"/>
  <c r="N290" i="46" s="1"/>
  <c r="V289" i="46"/>
  <c r="R289" i="46"/>
  <c r="M289" i="46"/>
  <c r="O289" i="46" s="1"/>
  <c r="N289" i="46" s="1"/>
  <c r="V288" i="46"/>
  <c r="R288" i="46"/>
  <c r="M288" i="46"/>
  <c r="O288" i="46" s="1"/>
  <c r="N288" i="46" s="1"/>
  <c r="L287" i="46"/>
  <c r="M287" i="46" s="1"/>
  <c r="O287" i="46" s="1"/>
  <c r="N287" i="46" s="1"/>
  <c r="L286" i="46"/>
  <c r="M286" i="46" s="1"/>
  <c r="O286" i="46" s="1"/>
  <c r="N286" i="46" s="1"/>
  <c r="Q286" i="46" s="1"/>
  <c r="P286" i="46" s="1"/>
  <c r="L285" i="46"/>
  <c r="M285" i="46" s="1"/>
  <c r="O285" i="46" s="1"/>
  <c r="N285" i="46" s="1"/>
  <c r="L284" i="46"/>
  <c r="M284" i="46" s="1"/>
  <c r="O284" i="46" s="1"/>
  <c r="N284" i="46" s="1"/>
  <c r="O283" i="46"/>
  <c r="N283" i="46" s="1"/>
  <c r="U283" i="46" s="1"/>
  <c r="T283" i="46" s="1"/>
  <c r="L283" i="46"/>
  <c r="L282" i="46"/>
  <c r="M282" i="46" s="1"/>
  <c r="O282" i="46" s="1"/>
  <c r="N282" i="46" s="1"/>
  <c r="U282" i="46" s="1"/>
  <c r="T282" i="46" s="1"/>
  <c r="L281" i="46"/>
  <c r="M281" i="46" s="1"/>
  <c r="O281" i="46" s="1"/>
  <c r="N281" i="46" s="1"/>
  <c r="V280" i="46"/>
  <c r="R280" i="46"/>
  <c r="M280" i="46"/>
  <c r="O280" i="46" s="1"/>
  <c r="N280" i="46" s="1"/>
  <c r="O279" i="46"/>
  <c r="N279" i="46" s="1"/>
  <c r="U279" i="46" s="1"/>
  <c r="T279" i="46" s="1"/>
  <c r="L279" i="46"/>
  <c r="V278" i="46"/>
  <c r="R278" i="46"/>
  <c r="M278" i="46"/>
  <c r="O278" i="46" s="1"/>
  <c r="N278" i="46" s="1"/>
  <c r="V277" i="46"/>
  <c r="R277" i="46"/>
  <c r="M277" i="46"/>
  <c r="O277" i="46" s="1"/>
  <c r="N277" i="46" s="1"/>
  <c r="V276" i="46"/>
  <c r="R276" i="46"/>
  <c r="M276" i="46"/>
  <c r="O276" i="46" s="1"/>
  <c r="N276" i="46" s="1"/>
  <c r="L275" i="46"/>
  <c r="M275" i="46" s="1"/>
  <c r="O275" i="46" s="1"/>
  <c r="N275" i="46" s="1"/>
  <c r="V274" i="46"/>
  <c r="R274" i="46"/>
  <c r="M274" i="46"/>
  <c r="O274" i="46" s="1"/>
  <c r="N274" i="46" s="1"/>
  <c r="L273" i="46"/>
  <c r="M273" i="46" s="1"/>
  <c r="O273" i="46" s="1"/>
  <c r="N273" i="46" s="1"/>
  <c r="V272" i="46"/>
  <c r="R272" i="46"/>
  <c r="M272" i="46"/>
  <c r="O272" i="46" s="1"/>
  <c r="N272" i="46" s="1"/>
  <c r="V271" i="46"/>
  <c r="R271" i="46"/>
  <c r="M271" i="46"/>
  <c r="O271" i="46" s="1"/>
  <c r="N271" i="46" s="1"/>
  <c r="L270" i="46"/>
  <c r="M270" i="46" s="1"/>
  <c r="O270" i="46" s="1"/>
  <c r="N270" i="46" s="1"/>
  <c r="L269" i="46"/>
  <c r="M269" i="46" s="1"/>
  <c r="O269" i="46" s="1"/>
  <c r="N269" i="46" s="1"/>
  <c r="L268" i="46"/>
  <c r="M268" i="46" s="1"/>
  <c r="O268" i="46" s="1"/>
  <c r="N268" i="46" s="1"/>
  <c r="U268" i="46" s="1"/>
  <c r="T268" i="46" s="1"/>
  <c r="L267" i="46"/>
  <c r="M267" i="46" s="1"/>
  <c r="O267" i="46" s="1"/>
  <c r="N267" i="46" s="1"/>
  <c r="Q267" i="46" s="1"/>
  <c r="P267" i="46" s="1"/>
  <c r="L266" i="46"/>
  <c r="M266" i="46" s="1"/>
  <c r="O266" i="46" s="1"/>
  <c r="N266" i="46" s="1"/>
  <c r="V265" i="46"/>
  <c r="R265" i="46"/>
  <c r="M265" i="46"/>
  <c r="O265" i="46" s="1"/>
  <c r="N265" i="46" s="1"/>
  <c r="L264" i="46"/>
  <c r="M264" i="46" s="1"/>
  <c r="O264" i="46" s="1"/>
  <c r="N264" i="46" s="1"/>
  <c r="L263" i="46"/>
  <c r="M263" i="46" s="1"/>
  <c r="O263" i="46" s="1"/>
  <c r="N263" i="46" s="1"/>
  <c r="L262" i="46"/>
  <c r="M262" i="46" s="1"/>
  <c r="O262" i="46" s="1"/>
  <c r="N262" i="46" s="1"/>
  <c r="V261" i="46"/>
  <c r="R261" i="46"/>
  <c r="M261" i="46"/>
  <c r="O261" i="46" s="1"/>
  <c r="N261" i="46" s="1"/>
  <c r="L260" i="46"/>
  <c r="M260" i="46" s="1"/>
  <c r="O260" i="46" s="1"/>
  <c r="N260" i="46" s="1"/>
  <c r="Q260" i="46" s="1"/>
  <c r="P260" i="46" s="1"/>
  <c r="L259" i="46"/>
  <c r="M259" i="46" s="1"/>
  <c r="O259" i="46" s="1"/>
  <c r="N259" i="46" s="1"/>
  <c r="L258" i="46"/>
  <c r="M258" i="46" s="1"/>
  <c r="O258" i="46" s="1"/>
  <c r="N258" i="46" s="1"/>
  <c r="U258" i="46" s="1"/>
  <c r="T258" i="46" s="1"/>
  <c r="L257" i="46"/>
  <c r="V257" i="46" s="1"/>
  <c r="L256" i="46"/>
  <c r="M256" i="46" s="1"/>
  <c r="O256" i="46" s="1"/>
  <c r="N256" i="46" s="1"/>
  <c r="O255" i="46"/>
  <c r="N255" i="46" s="1"/>
  <c r="L255" i="46"/>
  <c r="L254" i="46"/>
  <c r="M254" i="46" s="1"/>
  <c r="O254" i="46" s="1"/>
  <c r="N254" i="46" s="1"/>
  <c r="L253" i="46"/>
  <c r="M253" i="46" s="1"/>
  <c r="O253" i="46" s="1"/>
  <c r="N253" i="46" s="1"/>
  <c r="V252" i="46"/>
  <c r="R252" i="46"/>
  <c r="M252" i="46"/>
  <c r="O252" i="46" s="1"/>
  <c r="N252" i="46" s="1"/>
  <c r="L251" i="46"/>
  <c r="V251" i="46" s="1"/>
  <c r="V250" i="46"/>
  <c r="R250" i="46"/>
  <c r="M250" i="46"/>
  <c r="O250" i="46" s="1"/>
  <c r="N250" i="46" s="1"/>
  <c r="L249" i="46"/>
  <c r="M249" i="46" s="1"/>
  <c r="O249" i="46" s="1"/>
  <c r="N249" i="46" s="1"/>
  <c r="U249" i="46" s="1"/>
  <c r="T249" i="46" s="1"/>
  <c r="L248" i="46"/>
  <c r="M248" i="46" s="1"/>
  <c r="O248" i="46" s="1"/>
  <c r="N248" i="46" s="1"/>
  <c r="Q248" i="46" s="1"/>
  <c r="P248" i="46" s="1"/>
  <c r="V247" i="46"/>
  <c r="R247" i="46"/>
  <c r="M247" i="46"/>
  <c r="O247" i="46" s="1"/>
  <c r="N247" i="46" s="1"/>
  <c r="O246" i="46"/>
  <c r="N246" i="46" s="1"/>
  <c r="Q246" i="46" s="1"/>
  <c r="P246" i="46" s="1"/>
  <c r="L246" i="46"/>
  <c r="L245" i="46"/>
  <c r="M245" i="46" s="1"/>
  <c r="O245" i="46" s="1"/>
  <c r="N245" i="46" s="1"/>
  <c r="Q245" i="46" s="1"/>
  <c r="P245" i="46" s="1"/>
  <c r="L244" i="46"/>
  <c r="M243" i="46"/>
  <c r="O243" i="46" s="1"/>
  <c r="N243" i="46" s="1"/>
  <c r="Q243" i="46" s="1"/>
  <c r="P243" i="46" s="1"/>
  <c r="V242" i="46"/>
  <c r="R242" i="46"/>
  <c r="M242" i="46"/>
  <c r="O242" i="46" s="1"/>
  <c r="N242" i="46" s="1"/>
  <c r="V241" i="46"/>
  <c r="R241" i="46"/>
  <c r="M241" i="46"/>
  <c r="O241" i="46" s="1"/>
  <c r="N241" i="46" s="1"/>
  <c r="L240" i="46"/>
  <c r="M240" i="46" s="1"/>
  <c r="O240" i="46" s="1"/>
  <c r="N240" i="46" s="1"/>
  <c r="Q240" i="46" s="1"/>
  <c r="P240" i="46" s="1"/>
  <c r="L239" i="46"/>
  <c r="M239" i="46" s="1"/>
  <c r="O239" i="46" s="1"/>
  <c r="N239" i="46" s="1"/>
  <c r="L238" i="46"/>
  <c r="M238" i="46" s="1"/>
  <c r="O238" i="46" s="1"/>
  <c r="N238" i="46" s="1"/>
  <c r="L237" i="46"/>
  <c r="M237" i="46" s="1"/>
  <c r="O237" i="46" s="1"/>
  <c r="N237" i="46" s="1"/>
  <c r="U237" i="46" s="1"/>
  <c r="T237" i="46" s="1"/>
  <c r="L236" i="46"/>
  <c r="M236" i="46" s="1"/>
  <c r="O236" i="46" s="1"/>
  <c r="N236" i="46" s="1"/>
  <c r="V235" i="46"/>
  <c r="R235" i="46"/>
  <c r="M235" i="46"/>
  <c r="O235" i="46" s="1"/>
  <c r="N235" i="46" s="1"/>
  <c r="L234" i="46"/>
  <c r="M234" i="46" s="1"/>
  <c r="O234" i="46" s="1"/>
  <c r="N234" i="46" s="1"/>
  <c r="U234" i="46" s="1"/>
  <c r="T234" i="46" s="1"/>
  <c r="V233" i="46"/>
  <c r="R233" i="46"/>
  <c r="M233" i="46"/>
  <c r="O233" i="46" s="1"/>
  <c r="N233" i="46" s="1"/>
  <c r="V232" i="46"/>
  <c r="R232" i="46"/>
  <c r="M232" i="46"/>
  <c r="O232" i="46" s="1"/>
  <c r="N232" i="46" s="1"/>
  <c r="L231" i="46"/>
  <c r="M231" i="46" s="1"/>
  <c r="O231" i="46" s="1"/>
  <c r="N231" i="46" s="1"/>
  <c r="V230" i="46"/>
  <c r="R230" i="46"/>
  <c r="M230" i="46"/>
  <c r="O230" i="46" s="1"/>
  <c r="N230" i="46" s="1"/>
  <c r="V229" i="46"/>
  <c r="R229" i="46"/>
  <c r="M229" i="46"/>
  <c r="O229" i="46" s="1"/>
  <c r="N229" i="46" s="1"/>
  <c r="V228" i="46"/>
  <c r="R228" i="46"/>
  <c r="M228" i="46"/>
  <c r="O228" i="46" s="1"/>
  <c r="N228" i="46" s="1"/>
  <c r="L227" i="46"/>
  <c r="M227" i="46" s="1"/>
  <c r="O227" i="46" s="1"/>
  <c r="N227" i="46" s="1"/>
  <c r="Q227" i="46" s="1"/>
  <c r="P227" i="46" s="1"/>
  <c r="L226" i="46"/>
  <c r="M226" i="46" s="1"/>
  <c r="O226" i="46" s="1"/>
  <c r="N226" i="46" s="1"/>
  <c r="L225" i="46"/>
  <c r="M225" i="46" s="1"/>
  <c r="O225" i="46" s="1"/>
  <c r="N225" i="46" s="1"/>
  <c r="L224" i="46"/>
  <c r="M224" i="46" s="1"/>
  <c r="O224" i="46" s="1"/>
  <c r="N224" i="46" s="1"/>
  <c r="U224" i="46" s="1"/>
  <c r="T224" i="46" s="1"/>
  <c r="L223" i="46"/>
  <c r="M223" i="46" s="1"/>
  <c r="O223" i="46" s="1"/>
  <c r="N223" i="46" s="1"/>
  <c r="L222" i="46"/>
  <c r="M222" i="46" s="1"/>
  <c r="O222" i="46" s="1"/>
  <c r="N222" i="46" s="1"/>
  <c r="V221" i="46"/>
  <c r="R221" i="46"/>
  <c r="M221" i="46"/>
  <c r="O221" i="46" s="1"/>
  <c r="N221" i="46" s="1"/>
  <c r="V220" i="46"/>
  <c r="R220" i="46"/>
  <c r="M220" i="46"/>
  <c r="O220" i="46" s="1"/>
  <c r="N220" i="46" s="1"/>
  <c r="V219" i="46"/>
  <c r="R219" i="46"/>
  <c r="M219" i="46"/>
  <c r="O219" i="46" s="1"/>
  <c r="N219" i="46" s="1"/>
  <c r="V218" i="46"/>
  <c r="R218" i="46"/>
  <c r="M218" i="46"/>
  <c r="O218" i="46" s="1"/>
  <c r="N218" i="46" s="1"/>
  <c r="V217" i="46"/>
  <c r="R217" i="46"/>
  <c r="M217" i="46"/>
  <c r="O217" i="46" s="1"/>
  <c r="N217" i="46" s="1"/>
  <c r="V216" i="46"/>
  <c r="R216" i="46"/>
  <c r="M216" i="46"/>
  <c r="O216" i="46" s="1"/>
  <c r="N216" i="46" s="1"/>
  <c r="V215" i="46"/>
  <c r="R215" i="46"/>
  <c r="M215" i="46"/>
  <c r="O215" i="46" s="1"/>
  <c r="N215" i="46" s="1"/>
  <c r="U215" i="46" s="1"/>
  <c r="T215" i="46" s="1"/>
  <c r="L214" i="46"/>
  <c r="V214" i="46" s="1"/>
  <c r="V213" i="46"/>
  <c r="R213" i="46"/>
  <c r="M213" i="46"/>
  <c r="O213" i="46" s="1"/>
  <c r="N213" i="46" s="1"/>
  <c r="M212" i="46"/>
  <c r="O212" i="46" s="1"/>
  <c r="N212" i="46" s="1"/>
  <c r="L211" i="46"/>
  <c r="M211" i="46" s="1"/>
  <c r="O211" i="46" s="1"/>
  <c r="N211" i="46" s="1"/>
  <c r="L210" i="46"/>
  <c r="M210" i="46" s="1"/>
  <c r="O210" i="46" s="1"/>
  <c r="N210" i="46" s="1"/>
  <c r="L209" i="46"/>
  <c r="M209" i="46" s="1"/>
  <c r="O209" i="46" s="1"/>
  <c r="N209" i="46" s="1"/>
  <c r="U209" i="46" s="1"/>
  <c r="T209" i="46" s="1"/>
  <c r="L208" i="46"/>
  <c r="M208" i="46" s="1"/>
  <c r="O208" i="46" s="1"/>
  <c r="N208" i="46" s="1"/>
  <c r="M207" i="46"/>
  <c r="O207" i="46" s="1"/>
  <c r="N207" i="46" s="1"/>
  <c r="V206" i="46"/>
  <c r="R206" i="46"/>
  <c r="M206" i="46"/>
  <c r="O206" i="46" s="1"/>
  <c r="N206" i="46" s="1"/>
  <c r="V205" i="46"/>
  <c r="R205" i="46"/>
  <c r="M205" i="46"/>
  <c r="O205" i="46" s="1"/>
  <c r="N205" i="46" s="1"/>
  <c r="O204" i="46"/>
  <c r="N204" i="46" s="1"/>
  <c r="L204" i="46"/>
  <c r="L203" i="46"/>
  <c r="M203" i="46" s="1"/>
  <c r="O203" i="46" s="1"/>
  <c r="N203" i="46" s="1"/>
  <c r="L202" i="46"/>
  <c r="M202" i="46" s="1"/>
  <c r="O202" i="46" s="1"/>
  <c r="N202" i="46" s="1"/>
  <c r="L201" i="46"/>
  <c r="M201" i="46" s="1"/>
  <c r="O201" i="46" s="1"/>
  <c r="N201" i="46" s="1"/>
  <c r="L200" i="46"/>
  <c r="V200" i="46" s="1"/>
  <c r="V199" i="46"/>
  <c r="R199" i="46"/>
  <c r="M199" i="46"/>
  <c r="O199" i="46" s="1"/>
  <c r="N199" i="46" s="1"/>
  <c r="V198" i="46"/>
  <c r="R198" i="46"/>
  <c r="M198" i="46"/>
  <c r="O198" i="46" s="1"/>
  <c r="N198" i="46" s="1"/>
  <c r="L197" i="46"/>
  <c r="M197" i="46" s="1"/>
  <c r="O197" i="46" s="1"/>
  <c r="N197" i="46" s="1"/>
  <c r="V196" i="46"/>
  <c r="R196" i="46"/>
  <c r="M196" i="46"/>
  <c r="O196" i="46" s="1"/>
  <c r="N196" i="46" s="1"/>
  <c r="V195" i="46"/>
  <c r="R195" i="46"/>
  <c r="M195" i="46"/>
  <c r="O195" i="46" s="1"/>
  <c r="N195" i="46" s="1"/>
  <c r="V194" i="46"/>
  <c r="R194" i="46"/>
  <c r="M194" i="46"/>
  <c r="O194" i="46" s="1"/>
  <c r="N194" i="46" s="1"/>
  <c r="V193" i="46"/>
  <c r="R193" i="46"/>
  <c r="M193" i="46"/>
  <c r="O193" i="46" s="1"/>
  <c r="N193" i="46" s="1"/>
  <c r="L192" i="46"/>
  <c r="M192" i="46" s="1"/>
  <c r="O192" i="46" s="1"/>
  <c r="N192" i="46" s="1"/>
  <c r="U192" i="46" s="1"/>
  <c r="T192" i="46" s="1"/>
  <c r="O191" i="46"/>
  <c r="N191" i="46" s="1"/>
  <c r="Q191" i="46" s="1"/>
  <c r="P191" i="46" s="1"/>
  <c r="L191" i="46"/>
  <c r="L190" i="46"/>
  <c r="M190" i="46" s="1"/>
  <c r="O190" i="46" s="1"/>
  <c r="N190" i="46" s="1"/>
  <c r="Q190" i="46" s="1"/>
  <c r="P190" i="46" s="1"/>
  <c r="L189" i="46"/>
  <c r="M189" i="46" s="1"/>
  <c r="O189" i="46" s="1"/>
  <c r="N189" i="46" s="1"/>
  <c r="V188" i="46"/>
  <c r="R188" i="46"/>
  <c r="M188" i="46"/>
  <c r="O188" i="46" s="1"/>
  <c r="N188" i="46" s="1"/>
  <c r="V187" i="46"/>
  <c r="R187" i="46"/>
  <c r="M187" i="46"/>
  <c r="O187" i="46" s="1"/>
  <c r="N187" i="46" s="1"/>
  <c r="L186" i="46"/>
  <c r="M186" i="46" s="1"/>
  <c r="O186" i="46" s="1"/>
  <c r="N186" i="46" s="1"/>
  <c r="O185" i="46"/>
  <c r="N185" i="46" s="1"/>
  <c r="U185" i="46" s="1"/>
  <c r="T185" i="46" s="1"/>
  <c r="L185" i="46"/>
  <c r="L184" i="46"/>
  <c r="M184" i="46" s="1"/>
  <c r="O184" i="46" s="1"/>
  <c r="N184" i="46" s="1"/>
  <c r="V183" i="46"/>
  <c r="R183" i="46"/>
  <c r="M183" i="46"/>
  <c r="O183" i="46" s="1"/>
  <c r="N183" i="46" s="1"/>
  <c r="L182" i="46"/>
  <c r="M182" i="46" s="1"/>
  <c r="O182" i="46" s="1"/>
  <c r="N182" i="46" s="1"/>
  <c r="O181" i="46"/>
  <c r="N181" i="46" s="1"/>
  <c r="U181" i="46" s="1"/>
  <c r="T181" i="46" s="1"/>
  <c r="L181" i="46"/>
  <c r="L180" i="46"/>
  <c r="M180" i="46" s="1"/>
  <c r="O180" i="46" s="1"/>
  <c r="N180" i="46" s="1"/>
  <c r="L179" i="46"/>
  <c r="M179" i="46" s="1"/>
  <c r="O179" i="46" s="1"/>
  <c r="N179" i="46" s="1"/>
  <c r="V178" i="46"/>
  <c r="R178" i="46"/>
  <c r="M178" i="46"/>
  <c r="O178" i="46" s="1"/>
  <c r="N178" i="46" s="1"/>
  <c r="V177" i="46"/>
  <c r="R177" i="46"/>
  <c r="M177" i="46"/>
  <c r="O177" i="46" s="1"/>
  <c r="N177" i="46" s="1"/>
  <c r="V176" i="46"/>
  <c r="R176" i="46"/>
  <c r="M176" i="46"/>
  <c r="O176" i="46" s="1"/>
  <c r="N176" i="46" s="1"/>
  <c r="L175" i="46"/>
  <c r="M175" i="46" s="1"/>
  <c r="O175" i="46" s="1"/>
  <c r="N175" i="46" s="1"/>
  <c r="V174" i="46"/>
  <c r="R174" i="46"/>
  <c r="M174" i="46"/>
  <c r="O174" i="46" s="1"/>
  <c r="N174" i="46" s="1"/>
  <c r="L173" i="46"/>
  <c r="M173" i="46" s="1"/>
  <c r="O173" i="46" s="1"/>
  <c r="N173" i="46" s="1"/>
  <c r="Q173" i="46" s="1"/>
  <c r="P173" i="46" s="1"/>
  <c r="V172" i="46"/>
  <c r="R172" i="46"/>
  <c r="M172" i="46"/>
  <c r="O172" i="46" s="1"/>
  <c r="N172" i="46" s="1"/>
  <c r="L171" i="46"/>
  <c r="M171" i="46" s="1"/>
  <c r="O171" i="46" s="1"/>
  <c r="N171" i="46" s="1"/>
  <c r="L170" i="46"/>
  <c r="M170" i="46" s="1"/>
  <c r="O170" i="46" s="1"/>
  <c r="N170" i="46" s="1"/>
  <c r="Q170" i="46" s="1"/>
  <c r="P170" i="46" s="1"/>
  <c r="L169" i="46"/>
  <c r="M169" i="46" s="1"/>
  <c r="O169" i="46" s="1"/>
  <c r="N169" i="46" s="1"/>
  <c r="L168" i="46"/>
  <c r="M168" i="46" s="1"/>
  <c r="O168" i="46" s="1"/>
  <c r="N168" i="46" s="1"/>
  <c r="V167" i="46"/>
  <c r="R167" i="46"/>
  <c r="M167" i="46"/>
  <c r="O167" i="46" s="1"/>
  <c r="N167" i="46" s="1"/>
  <c r="V166" i="46"/>
  <c r="R166" i="46"/>
  <c r="M166" i="46"/>
  <c r="O166" i="46" s="1"/>
  <c r="N166" i="46" s="1"/>
  <c r="L165" i="46"/>
  <c r="M165" i="46" s="1"/>
  <c r="O165" i="46" s="1"/>
  <c r="N165" i="46" s="1"/>
  <c r="U165" i="46" s="1"/>
  <c r="T165" i="46" s="1"/>
  <c r="M164" i="46"/>
  <c r="O164" i="46" s="1"/>
  <c r="N164" i="46" s="1"/>
  <c r="Q164" i="46" s="1"/>
  <c r="P164" i="46" s="1"/>
  <c r="L164" i="46"/>
  <c r="L163" i="46"/>
  <c r="M163" i="46" s="1"/>
  <c r="O163" i="46" s="1"/>
  <c r="N163" i="46" s="1"/>
  <c r="L162" i="46"/>
  <c r="M162" i="46" s="1"/>
  <c r="O162" i="46" s="1"/>
  <c r="N162" i="46" s="1"/>
  <c r="L161" i="46"/>
  <c r="M161" i="46" s="1"/>
  <c r="O161" i="46" s="1"/>
  <c r="N161" i="46" s="1"/>
  <c r="L160" i="46"/>
  <c r="M160" i="46" s="1"/>
  <c r="O160" i="46" s="1"/>
  <c r="N160" i="46" s="1"/>
  <c r="Q160" i="46" s="1"/>
  <c r="P160" i="46" s="1"/>
  <c r="L159" i="46"/>
  <c r="M159" i="46" s="1"/>
  <c r="O159" i="46" s="1"/>
  <c r="N159" i="46" s="1"/>
  <c r="L158" i="46"/>
  <c r="M158" i="46" s="1"/>
  <c r="O158" i="46" s="1"/>
  <c r="N158" i="46" s="1"/>
  <c r="L157" i="46"/>
  <c r="M157" i="46" s="1"/>
  <c r="O157" i="46" s="1"/>
  <c r="N157" i="46" s="1"/>
  <c r="U157" i="46" s="1"/>
  <c r="T157" i="46" s="1"/>
  <c r="V156" i="46"/>
  <c r="R156" i="46"/>
  <c r="M156" i="46"/>
  <c r="O156" i="46" s="1"/>
  <c r="N156" i="46" s="1"/>
  <c r="V155" i="46"/>
  <c r="R155" i="46"/>
  <c r="M155" i="46"/>
  <c r="O155" i="46" s="1"/>
  <c r="N155" i="46" s="1"/>
  <c r="L154" i="46"/>
  <c r="V154" i="46" s="1"/>
  <c r="L153" i="46"/>
  <c r="M153" i="46" s="1"/>
  <c r="O153" i="46" s="1"/>
  <c r="N153" i="46" s="1"/>
  <c r="U153" i="46" s="1"/>
  <c r="T153" i="46" s="1"/>
  <c r="V152" i="46"/>
  <c r="R152" i="46"/>
  <c r="M152" i="46"/>
  <c r="O152" i="46" s="1"/>
  <c r="N152" i="46" s="1"/>
  <c r="L151" i="46"/>
  <c r="M151" i="46" s="1"/>
  <c r="O151" i="46" s="1"/>
  <c r="N151" i="46" s="1"/>
  <c r="O150" i="46"/>
  <c r="N150" i="46" s="1"/>
  <c r="U150" i="46" s="1"/>
  <c r="T150" i="46" s="1"/>
  <c r="L150" i="46"/>
  <c r="V149" i="46"/>
  <c r="R149" i="46"/>
  <c r="M149" i="46"/>
  <c r="O149" i="46" s="1"/>
  <c r="N149" i="46" s="1"/>
  <c r="L148" i="46"/>
  <c r="M148" i="46" s="1"/>
  <c r="O148" i="46" s="1"/>
  <c r="N148" i="46" s="1"/>
  <c r="V147" i="46"/>
  <c r="R147" i="46"/>
  <c r="M147" i="46"/>
  <c r="O147" i="46" s="1"/>
  <c r="N147" i="46" s="1"/>
  <c r="V146" i="46"/>
  <c r="R146" i="46"/>
  <c r="M146" i="46"/>
  <c r="O146" i="46" s="1"/>
  <c r="N146" i="46" s="1"/>
  <c r="V145" i="46"/>
  <c r="R145" i="46"/>
  <c r="M145" i="46"/>
  <c r="O145" i="46" s="1"/>
  <c r="N145" i="46" s="1"/>
  <c r="L144" i="46"/>
  <c r="M144" i="46" s="1"/>
  <c r="O144" i="46" s="1"/>
  <c r="N144" i="46" s="1"/>
  <c r="Q144" i="46" s="1"/>
  <c r="P144" i="46" s="1"/>
  <c r="L143" i="46"/>
  <c r="V142" i="46"/>
  <c r="R142" i="46"/>
  <c r="M142" i="46"/>
  <c r="O142" i="46" s="1"/>
  <c r="N142" i="46" s="1"/>
  <c r="O141" i="46"/>
  <c r="N141" i="46" s="1"/>
  <c r="U141" i="46" s="1"/>
  <c r="T141" i="46" s="1"/>
  <c r="L141" i="46"/>
  <c r="O140" i="46"/>
  <c r="N140" i="46" s="1"/>
  <c r="U140" i="46" s="1"/>
  <c r="T140" i="46" s="1"/>
  <c r="L140" i="46"/>
  <c r="L139" i="46"/>
  <c r="M139" i="46" s="1"/>
  <c r="O139" i="46" s="1"/>
  <c r="N139" i="46" s="1"/>
  <c r="U139" i="46" s="1"/>
  <c r="T139" i="46" s="1"/>
  <c r="V138" i="46"/>
  <c r="R138" i="46"/>
  <c r="M138" i="46"/>
  <c r="O138" i="46" s="1"/>
  <c r="N138" i="46" s="1"/>
  <c r="L137" i="46"/>
  <c r="V137" i="46" s="1"/>
  <c r="L136" i="46"/>
  <c r="M136" i="46" s="1"/>
  <c r="O136" i="46" s="1"/>
  <c r="N136" i="46" s="1"/>
  <c r="O135" i="46"/>
  <c r="N135" i="46" s="1"/>
  <c r="U135" i="46" s="1"/>
  <c r="T135" i="46" s="1"/>
  <c r="L135" i="46"/>
  <c r="L134" i="46"/>
  <c r="M134" i="46" s="1"/>
  <c r="O134" i="46" s="1"/>
  <c r="N134" i="46" s="1"/>
  <c r="U134" i="46" s="1"/>
  <c r="T134" i="46" s="1"/>
  <c r="V133" i="46"/>
  <c r="R133" i="46"/>
  <c r="M133" i="46"/>
  <c r="O133" i="46" s="1"/>
  <c r="N133" i="46" s="1"/>
  <c r="V132" i="46"/>
  <c r="R132" i="46"/>
  <c r="M132" i="46"/>
  <c r="O132" i="46" s="1"/>
  <c r="N132" i="46" s="1"/>
  <c r="U132" i="46" s="1"/>
  <c r="T132" i="46" s="1"/>
  <c r="V131" i="46"/>
  <c r="R131" i="46"/>
  <c r="M131" i="46"/>
  <c r="O131" i="46" s="1"/>
  <c r="N131" i="46" s="1"/>
  <c r="V130" i="46"/>
  <c r="R130" i="46"/>
  <c r="M130" i="46"/>
  <c r="O130" i="46" s="1"/>
  <c r="N130" i="46" s="1"/>
  <c r="L129" i="46"/>
  <c r="M129" i="46" s="1"/>
  <c r="O129" i="46" s="1"/>
  <c r="N129" i="46" s="1"/>
  <c r="Q129" i="46" s="1"/>
  <c r="P129" i="46" s="1"/>
  <c r="L128" i="46"/>
  <c r="M128" i="46" s="1"/>
  <c r="O128" i="46" s="1"/>
  <c r="N128" i="46" s="1"/>
  <c r="M127" i="46"/>
  <c r="O127" i="46" s="1"/>
  <c r="N127" i="46" s="1"/>
  <c r="L126" i="46"/>
  <c r="M126" i="46" s="1"/>
  <c r="O126" i="46" s="1"/>
  <c r="N126" i="46" s="1"/>
  <c r="L125" i="46"/>
  <c r="M125" i="46" s="1"/>
  <c r="O125" i="46" s="1"/>
  <c r="N125" i="46" s="1"/>
  <c r="U125" i="46" s="1"/>
  <c r="T125" i="46" s="1"/>
  <c r="L124" i="46"/>
  <c r="M124" i="46" s="1"/>
  <c r="O124" i="46" s="1"/>
  <c r="N124" i="46" s="1"/>
  <c r="Q124" i="46" s="1"/>
  <c r="P124" i="46" s="1"/>
  <c r="O123" i="46"/>
  <c r="N123" i="46" s="1"/>
  <c r="L123" i="46"/>
  <c r="L122" i="46"/>
  <c r="M122" i="46" s="1"/>
  <c r="O122" i="46" s="1"/>
  <c r="N122" i="46" s="1"/>
  <c r="L121" i="46"/>
  <c r="M121" i="46" s="1"/>
  <c r="O121" i="46" s="1"/>
  <c r="N121" i="46" s="1"/>
  <c r="O120" i="46"/>
  <c r="N120" i="46" s="1"/>
  <c r="U120" i="46" s="1"/>
  <c r="T120" i="46" s="1"/>
  <c r="L120" i="46"/>
  <c r="L119" i="46"/>
  <c r="M119" i="46" s="1"/>
  <c r="O119" i="46" s="1"/>
  <c r="N119" i="46" s="1"/>
  <c r="U119" i="46" s="1"/>
  <c r="T119" i="46" s="1"/>
  <c r="L118" i="46"/>
  <c r="M118" i="46" s="1"/>
  <c r="O118" i="46" s="1"/>
  <c r="N118" i="46" s="1"/>
  <c r="Q118" i="46" s="1"/>
  <c r="P118" i="46" s="1"/>
  <c r="L117" i="46"/>
  <c r="M117" i="46" s="1"/>
  <c r="O117" i="46" s="1"/>
  <c r="N117" i="46" s="1"/>
  <c r="O116" i="46"/>
  <c r="N116" i="46" s="1"/>
  <c r="L116" i="46"/>
  <c r="O115" i="46"/>
  <c r="N115" i="46" s="1"/>
  <c r="L115" i="46"/>
  <c r="O114" i="46"/>
  <c r="N114" i="46" s="1"/>
  <c r="L114" i="46"/>
  <c r="V113" i="46"/>
  <c r="R113" i="46"/>
  <c r="M113" i="46"/>
  <c r="O113" i="46" s="1"/>
  <c r="N113" i="46" s="1"/>
  <c r="V112" i="46"/>
  <c r="R112" i="46"/>
  <c r="M112" i="46"/>
  <c r="O112" i="46" s="1"/>
  <c r="N112" i="46" s="1"/>
  <c r="V111" i="46"/>
  <c r="R111" i="46"/>
  <c r="M111" i="46"/>
  <c r="O111" i="46" s="1"/>
  <c r="N111" i="46" s="1"/>
  <c r="L110" i="46"/>
  <c r="M110" i="46" s="1"/>
  <c r="O110" i="46" s="1"/>
  <c r="N110" i="46" s="1"/>
  <c r="Q110" i="46" s="1"/>
  <c r="P110" i="46" s="1"/>
  <c r="L109" i="46"/>
  <c r="M109" i="46" s="1"/>
  <c r="O109" i="46" s="1"/>
  <c r="N109" i="46" s="1"/>
  <c r="L108" i="46"/>
  <c r="M108" i="46" s="1"/>
  <c r="O108" i="46" s="1"/>
  <c r="N108" i="46" s="1"/>
  <c r="O107" i="46"/>
  <c r="N107" i="46" s="1"/>
  <c r="Q107" i="46" s="1"/>
  <c r="P107" i="46" s="1"/>
  <c r="L107" i="46"/>
  <c r="O106" i="46"/>
  <c r="N106" i="46" s="1"/>
  <c r="Q106" i="46" s="1"/>
  <c r="P106" i="46" s="1"/>
  <c r="L106" i="46"/>
  <c r="V105" i="46"/>
  <c r="R105" i="46"/>
  <c r="M105" i="46"/>
  <c r="O105" i="46" s="1"/>
  <c r="N105" i="46" s="1"/>
  <c r="V104" i="46"/>
  <c r="R104" i="46"/>
  <c r="M104" i="46"/>
  <c r="O104" i="46" s="1"/>
  <c r="N104" i="46" s="1"/>
  <c r="V103" i="46"/>
  <c r="R103" i="46"/>
  <c r="M103" i="46"/>
  <c r="O103" i="46" s="1"/>
  <c r="N103" i="46" s="1"/>
  <c r="V102" i="46"/>
  <c r="R102" i="46"/>
  <c r="M102" i="46"/>
  <c r="O102" i="46" s="1"/>
  <c r="N102" i="46" s="1"/>
  <c r="L101" i="46"/>
  <c r="M101" i="46" s="1"/>
  <c r="O101" i="46" s="1"/>
  <c r="N101" i="46" s="1"/>
  <c r="Q101" i="46" s="1"/>
  <c r="P101" i="46" s="1"/>
  <c r="O100" i="46"/>
  <c r="N100" i="46" s="1"/>
  <c r="Q100" i="46" s="1"/>
  <c r="P100" i="46" s="1"/>
  <c r="L100" i="46"/>
  <c r="O99" i="46"/>
  <c r="N99" i="46" s="1"/>
  <c r="Q99" i="46" s="1"/>
  <c r="P99" i="46" s="1"/>
  <c r="L99" i="46"/>
  <c r="V98" i="46"/>
  <c r="R98" i="46"/>
  <c r="M98" i="46"/>
  <c r="O98" i="46" s="1"/>
  <c r="N98" i="46" s="1"/>
  <c r="V97" i="46"/>
  <c r="R97" i="46"/>
  <c r="M97" i="46"/>
  <c r="O97" i="46" s="1"/>
  <c r="N97" i="46" s="1"/>
  <c r="L96" i="46"/>
  <c r="M96" i="46" s="1"/>
  <c r="O96" i="46" s="1"/>
  <c r="N96" i="46" s="1"/>
  <c r="O95" i="46"/>
  <c r="N95" i="46" s="1"/>
  <c r="Q95" i="46" s="1"/>
  <c r="P95" i="46" s="1"/>
  <c r="L95" i="46"/>
  <c r="V95" i="46" s="1"/>
  <c r="V94" i="46"/>
  <c r="R94" i="46"/>
  <c r="M94" i="46"/>
  <c r="O94" i="46" s="1"/>
  <c r="N94" i="46" s="1"/>
  <c r="L93" i="46"/>
  <c r="M93" i="46" s="1"/>
  <c r="O93" i="46" s="1"/>
  <c r="N93" i="46" s="1"/>
  <c r="O92" i="46"/>
  <c r="N92" i="46" s="1"/>
  <c r="L92" i="46"/>
  <c r="L91" i="46"/>
  <c r="M91" i="46" s="1"/>
  <c r="O91" i="46" s="1"/>
  <c r="N91" i="46" s="1"/>
  <c r="Q91" i="46" s="1"/>
  <c r="P91" i="46" s="1"/>
  <c r="L90" i="46"/>
  <c r="M90" i="46" s="1"/>
  <c r="O90" i="46" s="1"/>
  <c r="N90" i="46" s="1"/>
  <c r="L89" i="46"/>
  <c r="M89" i="46" s="1"/>
  <c r="O89" i="46" s="1"/>
  <c r="N89" i="46" s="1"/>
  <c r="L88" i="46"/>
  <c r="M88" i="46" s="1"/>
  <c r="O88" i="46" s="1"/>
  <c r="N88" i="46" s="1"/>
  <c r="Q88" i="46" s="1"/>
  <c r="P88" i="46" s="1"/>
  <c r="O87" i="46"/>
  <c r="N87" i="46" s="1"/>
  <c r="Q87" i="46" s="1"/>
  <c r="P87" i="46" s="1"/>
  <c r="L87" i="46"/>
  <c r="V86" i="46"/>
  <c r="R86" i="46"/>
  <c r="M86" i="46"/>
  <c r="O86" i="46" s="1"/>
  <c r="N86" i="46" s="1"/>
  <c r="V85" i="46"/>
  <c r="R85" i="46"/>
  <c r="M85" i="46"/>
  <c r="O85" i="46" s="1"/>
  <c r="N85" i="46" s="1"/>
  <c r="U85" i="46" s="1"/>
  <c r="T85" i="46" s="1"/>
  <c r="V84" i="46"/>
  <c r="R84" i="46"/>
  <c r="M84" i="46"/>
  <c r="O84" i="46" s="1"/>
  <c r="N84" i="46" s="1"/>
  <c r="V83" i="46"/>
  <c r="R83" i="46"/>
  <c r="M83" i="46"/>
  <c r="O83" i="46" s="1"/>
  <c r="N83" i="46" s="1"/>
  <c r="L82" i="46"/>
  <c r="M82" i="46" s="1"/>
  <c r="O82" i="46" s="1"/>
  <c r="N82" i="46" s="1"/>
  <c r="L81" i="46"/>
  <c r="M81" i="46" s="1"/>
  <c r="O81" i="46" s="1"/>
  <c r="N81" i="46" s="1"/>
  <c r="O80" i="46"/>
  <c r="N80" i="46" s="1"/>
  <c r="L80" i="46"/>
  <c r="L79" i="46"/>
  <c r="M79" i="46" s="1"/>
  <c r="O79" i="46" s="1"/>
  <c r="N79" i="46" s="1"/>
  <c r="L78" i="46"/>
  <c r="M78" i="46" s="1"/>
  <c r="O78" i="46" s="1"/>
  <c r="N78" i="46" s="1"/>
  <c r="O77" i="46"/>
  <c r="N77" i="46" s="1"/>
  <c r="Q77" i="46" s="1"/>
  <c r="P77" i="46" s="1"/>
  <c r="L77" i="46"/>
  <c r="O76" i="46"/>
  <c r="N76" i="46" s="1"/>
  <c r="L76" i="46"/>
  <c r="L75" i="46"/>
  <c r="M75" i="46" s="1"/>
  <c r="O75" i="46" s="1"/>
  <c r="N75" i="46" s="1"/>
  <c r="V74" i="46"/>
  <c r="R74" i="46"/>
  <c r="O74" i="46"/>
  <c r="N74" i="46" s="1"/>
  <c r="M74" i="46"/>
  <c r="V73" i="46"/>
  <c r="R73" i="46"/>
  <c r="M73" i="46"/>
  <c r="O73" i="46" s="1"/>
  <c r="N73" i="46" s="1"/>
  <c r="L72" i="46"/>
  <c r="M72" i="46" s="1"/>
  <c r="O72" i="46" s="1"/>
  <c r="N72" i="46" s="1"/>
  <c r="O71" i="46"/>
  <c r="N71" i="46" s="1"/>
  <c r="AB71" i="46" s="1"/>
  <c r="L71" i="46"/>
  <c r="V70" i="46"/>
  <c r="R70" i="46"/>
  <c r="M70" i="46"/>
  <c r="O70" i="46" s="1"/>
  <c r="N70" i="46" s="1"/>
  <c r="V69" i="46"/>
  <c r="R69" i="46"/>
  <c r="M69" i="46"/>
  <c r="O69" i="46" s="1"/>
  <c r="N69" i="46" s="1"/>
  <c r="V68" i="46"/>
  <c r="R68" i="46"/>
  <c r="M68" i="46"/>
  <c r="O68" i="46" s="1"/>
  <c r="N68" i="46" s="1"/>
  <c r="L67" i="46"/>
  <c r="M67" i="46" s="1"/>
  <c r="O67" i="46" s="1"/>
  <c r="N67" i="46" s="1"/>
  <c r="O66" i="46"/>
  <c r="N66" i="46" s="1"/>
  <c r="L66" i="46"/>
  <c r="O65" i="46"/>
  <c r="N65" i="46" s="1"/>
  <c r="Q65" i="46" s="1"/>
  <c r="P65" i="46" s="1"/>
  <c r="L64" i="46"/>
  <c r="M64" i="46" s="1"/>
  <c r="O64" i="46" s="1"/>
  <c r="N64" i="46" s="1"/>
  <c r="L63" i="46"/>
  <c r="M63" i="46" s="1"/>
  <c r="O63" i="46" s="1"/>
  <c r="N63" i="46" s="1"/>
  <c r="L62" i="46"/>
  <c r="M62" i="46" s="1"/>
  <c r="O62" i="46" s="1"/>
  <c r="N62" i="46" s="1"/>
  <c r="L61" i="46"/>
  <c r="M61" i="46" s="1"/>
  <c r="O61" i="46" s="1"/>
  <c r="N61" i="46" s="1"/>
  <c r="L60" i="46"/>
  <c r="M60" i="46" s="1"/>
  <c r="O60" i="46" s="1"/>
  <c r="N60" i="46" s="1"/>
  <c r="V59" i="46"/>
  <c r="R59" i="46"/>
  <c r="M59" i="46"/>
  <c r="O59" i="46" s="1"/>
  <c r="N59" i="46" s="1"/>
  <c r="V58" i="46"/>
  <c r="R58" i="46"/>
  <c r="M58" i="46"/>
  <c r="O58" i="46" s="1"/>
  <c r="N58" i="46" s="1"/>
  <c r="V57" i="46"/>
  <c r="R57" i="46"/>
  <c r="M57" i="46"/>
  <c r="O57" i="46" s="1"/>
  <c r="N57" i="46" s="1"/>
  <c r="O56" i="46"/>
  <c r="N56" i="46" s="1"/>
  <c r="U56" i="46" s="1"/>
  <c r="T56" i="46" s="1"/>
  <c r="L56" i="46"/>
  <c r="O55" i="46"/>
  <c r="N55" i="46" s="1"/>
  <c r="Q55" i="46" s="1"/>
  <c r="P55" i="46" s="1"/>
  <c r="L55" i="46"/>
  <c r="V54" i="46"/>
  <c r="R54" i="46"/>
  <c r="O54" i="46"/>
  <c r="N54" i="46" s="1"/>
  <c r="M54" i="46"/>
  <c r="M53" i="46"/>
  <c r="O53" i="46" s="1"/>
  <c r="N53" i="46" s="1"/>
  <c r="O52" i="46"/>
  <c r="N52" i="46" s="1"/>
  <c r="L52" i="46"/>
  <c r="O51" i="46"/>
  <c r="N51" i="46" s="1"/>
  <c r="L51" i="46"/>
  <c r="O50" i="46"/>
  <c r="N50" i="46" s="1"/>
  <c r="U50" i="46" s="1"/>
  <c r="T50" i="46" s="1"/>
  <c r="L50" i="46"/>
  <c r="V49" i="46"/>
  <c r="R49" i="46"/>
  <c r="M49" i="46"/>
  <c r="O49" i="46" s="1"/>
  <c r="N49" i="46" s="1"/>
  <c r="V48" i="46"/>
  <c r="R48" i="46"/>
  <c r="M48" i="46"/>
  <c r="O48" i="46" s="1"/>
  <c r="N48" i="46" s="1"/>
  <c r="L47" i="46"/>
  <c r="M47" i="46" s="1"/>
  <c r="O47" i="46" s="1"/>
  <c r="N47" i="46" s="1"/>
  <c r="O46" i="46"/>
  <c r="N46" i="46" s="1"/>
  <c r="L46" i="46"/>
  <c r="L45" i="46"/>
  <c r="M45" i="46" s="1"/>
  <c r="O45" i="46" s="1"/>
  <c r="N45" i="46" s="1"/>
  <c r="L44" i="46"/>
  <c r="M44" i="46" s="1"/>
  <c r="O44" i="46" s="1"/>
  <c r="N44" i="46" s="1"/>
  <c r="Q44" i="46" s="1"/>
  <c r="P44" i="46" s="1"/>
  <c r="L43" i="46"/>
  <c r="M43" i="46" s="1"/>
  <c r="O43" i="46" s="1"/>
  <c r="N43" i="46" s="1"/>
  <c r="O42" i="46"/>
  <c r="N42" i="46" s="1"/>
  <c r="L42" i="46"/>
  <c r="V41" i="46"/>
  <c r="R41" i="46"/>
  <c r="O41" i="46"/>
  <c r="N41" i="46" s="1"/>
  <c r="O40" i="46"/>
  <c r="N40" i="46" s="1"/>
  <c r="L40" i="46"/>
  <c r="R40" i="46" s="1"/>
  <c r="L39" i="46"/>
  <c r="M39" i="46" s="1"/>
  <c r="O39" i="46" s="1"/>
  <c r="N39" i="46" s="1"/>
  <c r="O38" i="46"/>
  <c r="N38" i="46" s="1"/>
  <c r="L38" i="46"/>
  <c r="O37" i="46"/>
  <c r="N37" i="46" s="1"/>
  <c r="U37" i="46" s="1"/>
  <c r="T37" i="46" s="1"/>
  <c r="L37" i="46"/>
  <c r="O36" i="46"/>
  <c r="N36" i="46" s="1"/>
  <c r="L36" i="46"/>
  <c r="O35" i="46"/>
  <c r="N35" i="46" s="1"/>
  <c r="L35" i="46"/>
  <c r="L34" i="46"/>
  <c r="M34" i="46" s="1"/>
  <c r="O34" i="46" s="1"/>
  <c r="N34" i="46" s="1"/>
  <c r="L33" i="46"/>
  <c r="M33" i="46" s="1"/>
  <c r="O33" i="46" s="1"/>
  <c r="N33" i="46" s="1"/>
  <c r="Q33" i="46" s="1"/>
  <c r="P33" i="46" s="1"/>
  <c r="L32" i="46"/>
  <c r="M32" i="46" s="1"/>
  <c r="O32" i="46" s="1"/>
  <c r="N32" i="46" s="1"/>
  <c r="L31" i="46"/>
  <c r="M31" i="46" s="1"/>
  <c r="O31" i="46" s="1"/>
  <c r="N31" i="46" s="1"/>
  <c r="L30" i="46"/>
  <c r="M30" i="46" s="1"/>
  <c r="O30" i="46" s="1"/>
  <c r="N30" i="46" s="1"/>
  <c r="L29" i="46"/>
  <c r="M29" i="46" s="1"/>
  <c r="O29" i="46" s="1"/>
  <c r="N29" i="46" s="1"/>
  <c r="L28" i="46"/>
  <c r="M28" i="46" s="1"/>
  <c r="O28" i="46" s="1"/>
  <c r="N28" i="46" s="1"/>
  <c r="L27" i="46"/>
  <c r="M27" i="46" s="1"/>
  <c r="O27" i="46" s="1"/>
  <c r="N27" i="46" s="1"/>
  <c r="L26" i="46"/>
  <c r="M26" i="46" s="1"/>
  <c r="O26" i="46" s="1"/>
  <c r="N26" i="46" s="1"/>
  <c r="O25" i="46"/>
  <c r="N25" i="46" s="1"/>
  <c r="L25" i="46"/>
  <c r="V24" i="46"/>
  <c r="R24" i="46"/>
  <c r="M24" i="46"/>
  <c r="O24" i="46" s="1"/>
  <c r="N24" i="46" s="1"/>
  <c r="V23" i="46"/>
  <c r="R23" i="46"/>
  <c r="M23" i="46"/>
  <c r="O23" i="46" s="1"/>
  <c r="N23" i="46" s="1"/>
  <c r="V22" i="46"/>
  <c r="R22" i="46"/>
  <c r="M22" i="46"/>
  <c r="O22" i="46" s="1"/>
  <c r="N22" i="46" s="1"/>
  <c r="V21" i="46"/>
  <c r="R21" i="46"/>
  <c r="M21" i="46"/>
  <c r="O21" i="46" s="1"/>
  <c r="N21" i="46" s="1"/>
  <c r="V20" i="46"/>
  <c r="R20" i="46"/>
  <c r="M20" i="46"/>
  <c r="O20" i="46" s="1"/>
  <c r="N20" i="46" s="1"/>
  <c r="V19" i="46"/>
  <c r="R19" i="46"/>
  <c r="M19" i="46"/>
  <c r="O19" i="46" s="1"/>
  <c r="N19" i="46" s="1"/>
  <c r="O18" i="46"/>
  <c r="N18" i="46" s="1"/>
  <c r="L18" i="46"/>
  <c r="V17" i="46"/>
  <c r="R17" i="46"/>
  <c r="M17" i="46"/>
  <c r="O17" i="46" s="1"/>
  <c r="N17" i="46" s="1"/>
  <c r="V16" i="46"/>
  <c r="R16" i="46"/>
  <c r="M16" i="46"/>
  <c r="O16" i="46" s="1"/>
  <c r="N16" i="46" s="1"/>
  <c r="V15" i="46"/>
  <c r="R15" i="46"/>
  <c r="M15" i="46"/>
  <c r="O15" i="46" s="1"/>
  <c r="N15" i="46" s="1"/>
  <c r="O14" i="46"/>
  <c r="N14" i="46" s="1"/>
  <c r="L14" i="46"/>
  <c r="L13" i="46"/>
  <c r="M13" i="46" s="1"/>
  <c r="O13" i="46" s="1"/>
  <c r="N13" i="46" s="1"/>
  <c r="O12" i="46"/>
  <c r="N12" i="46" s="1"/>
  <c r="Q12" i="46" s="1"/>
  <c r="P12" i="46" s="1"/>
  <c r="L12" i="46"/>
  <c r="M11" i="46"/>
  <c r="O11" i="46" s="1"/>
  <c r="N11" i="46" s="1"/>
  <c r="Q11" i="46" s="1"/>
  <c r="P11" i="46" s="1"/>
  <c r="V10" i="46"/>
  <c r="R10" i="46"/>
  <c r="M10" i="46"/>
  <c r="O10" i="46" s="1"/>
  <c r="N10" i="46" s="1"/>
  <c r="AA9" i="46"/>
  <c r="Z9" i="46"/>
  <c r="X9" i="46"/>
  <c r="W9" i="46"/>
  <c r="M20" i="58"/>
  <c r="K20" i="58"/>
  <c r="G20" i="58"/>
  <c r="M19" i="58"/>
  <c r="K19" i="58"/>
  <c r="G19" i="58"/>
  <c r="M18" i="58"/>
  <c r="K18" i="58"/>
  <c r="G18" i="58"/>
  <c r="M17" i="58"/>
  <c r="K17" i="58"/>
  <c r="G17" i="58"/>
  <c r="L16" i="58"/>
  <c r="M16" i="58" s="1"/>
  <c r="K16" i="58"/>
  <c r="H16" i="58"/>
  <c r="G16" i="58"/>
  <c r="D16" i="58"/>
  <c r="K15" i="58"/>
  <c r="G15" i="58"/>
  <c r="K14" i="58"/>
  <c r="G14" i="58"/>
  <c r="M13" i="58"/>
  <c r="K13" i="58"/>
  <c r="M12" i="58"/>
  <c r="J12" i="58"/>
  <c r="K12" i="58" s="1"/>
  <c r="G12" i="58"/>
  <c r="M11" i="58"/>
  <c r="K11" i="58"/>
  <c r="G11" i="58"/>
  <c r="M10" i="58"/>
  <c r="K10" i="58"/>
  <c r="G10" i="58"/>
  <c r="M9" i="58"/>
  <c r="K9" i="58"/>
  <c r="G9" i="58"/>
  <c r="U281" i="60" l="1"/>
  <c r="T281" i="60" s="1"/>
  <c r="Q113" i="60"/>
  <c r="P113" i="60" s="1"/>
  <c r="Q270" i="60"/>
  <c r="P270" i="60" s="1"/>
  <c r="R251" i="46"/>
  <c r="R386" i="46"/>
  <c r="Q219" i="46"/>
  <c r="P219" i="46" s="1"/>
  <c r="Q232" i="46"/>
  <c r="P232" i="46" s="1"/>
  <c r="M257" i="46"/>
  <c r="O257" i="46" s="1"/>
  <c r="N257" i="46" s="1"/>
  <c r="R347" i="46"/>
  <c r="Q347" i="46" s="1"/>
  <c r="P347" i="46" s="1"/>
  <c r="S347" i="46" s="1"/>
  <c r="M357" i="46"/>
  <c r="O357" i="46" s="1"/>
  <c r="N357" i="46" s="1"/>
  <c r="U357" i="46" s="1"/>
  <c r="T357" i="46" s="1"/>
  <c r="Q217" i="46"/>
  <c r="P217" i="46" s="1"/>
  <c r="V376" i="46"/>
  <c r="U376" i="46" s="1"/>
  <c r="T376" i="46" s="1"/>
  <c r="U105" i="60"/>
  <c r="T105" i="60" s="1"/>
  <c r="U120" i="60"/>
  <c r="T120" i="60" s="1"/>
  <c r="Q252" i="78"/>
  <c r="P252" i="78" s="1"/>
  <c r="Q353" i="78"/>
  <c r="P353" i="78" s="1"/>
  <c r="Q357" i="78"/>
  <c r="P357" i="78" s="1"/>
  <c r="Q26" i="78"/>
  <c r="P26" i="78" s="1"/>
  <c r="Q43" i="78"/>
  <c r="P43" i="78" s="1"/>
  <c r="Q46" i="78"/>
  <c r="P46" i="78" s="1"/>
  <c r="Q56" i="78"/>
  <c r="P56" i="78" s="1"/>
  <c r="Q60" i="78"/>
  <c r="P60" i="78" s="1"/>
  <c r="Q64" i="78"/>
  <c r="P64" i="78" s="1"/>
  <c r="Q80" i="78"/>
  <c r="P80" i="78" s="1"/>
  <c r="Q96" i="78"/>
  <c r="P96" i="78" s="1"/>
  <c r="Q112" i="78"/>
  <c r="P112" i="78" s="1"/>
  <c r="Q119" i="78"/>
  <c r="P119" i="78" s="1"/>
  <c r="Q126" i="78"/>
  <c r="P126" i="78" s="1"/>
  <c r="Q130" i="78"/>
  <c r="P130" i="78" s="1"/>
  <c r="Q136" i="78"/>
  <c r="P136" i="78" s="1"/>
  <c r="Q243" i="78"/>
  <c r="P243" i="78" s="1"/>
  <c r="Q270" i="78"/>
  <c r="P270" i="78" s="1"/>
  <c r="Q325" i="78"/>
  <c r="P325" i="78" s="1"/>
  <c r="Q333" i="78"/>
  <c r="P333" i="78" s="1"/>
  <c r="Q337" i="78"/>
  <c r="P337" i="78" s="1"/>
  <c r="Q153" i="78"/>
  <c r="P153" i="78" s="1"/>
  <c r="Q187" i="78"/>
  <c r="P187" i="78" s="1"/>
  <c r="Q198" i="78"/>
  <c r="P198" i="78" s="1"/>
  <c r="Q215" i="78"/>
  <c r="P215" i="78" s="1"/>
  <c r="Q233" i="78"/>
  <c r="P233" i="78" s="1"/>
  <c r="Q38" i="78"/>
  <c r="P38" i="78" s="1"/>
  <c r="Q41" i="78"/>
  <c r="P41" i="78" s="1"/>
  <c r="Q50" i="78"/>
  <c r="P50" i="78" s="1"/>
  <c r="Q57" i="78"/>
  <c r="P57" i="78" s="1"/>
  <c r="Q109" i="78"/>
  <c r="P109" i="78" s="1"/>
  <c r="Q127" i="78"/>
  <c r="P127" i="78" s="1"/>
  <c r="Q131" i="78"/>
  <c r="P131" i="78" s="1"/>
  <c r="Q134" i="78"/>
  <c r="P134" i="78" s="1"/>
  <c r="Q168" i="78"/>
  <c r="P168" i="78" s="1"/>
  <c r="Q172" i="78"/>
  <c r="P172" i="78" s="1"/>
  <c r="Q176" i="78"/>
  <c r="P176" i="78" s="1"/>
  <c r="Q183" i="78"/>
  <c r="P183" i="78" s="1"/>
  <c r="Q207" i="78"/>
  <c r="P207" i="78" s="1"/>
  <c r="Q251" i="78"/>
  <c r="P251" i="78" s="1"/>
  <c r="Q262" i="78"/>
  <c r="P262" i="78" s="1"/>
  <c r="Q266" i="78"/>
  <c r="P266" i="78" s="1"/>
  <c r="Q273" i="78"/>
  <c r="P273" i="78" s="1"/>
  <c r="Q276" i="78"/>
  <c r="P276" i="78" s="1"/>
  <c r="Q292" i="78"/>
  <c r="P292" i="78" s="1"/>
  <c r="Q300" i="78"/>
  <c r="P300" i="78" s="1"/>
  <c r="Q320" i="78"/>
  <c r="P320" i="78" s="1"/>
  <c r="Q324" i="78"/>
  <c r="P324" i="78" s="1"/>
  <c r="Q328" i="78"/>
  <c r="P328" i="78" s="1"/>
  <c r="Q332" i="78"/>
  <c r="P332" i="78" s="1"/>
  <c r="Q12" i="78"/>
  <c r="P12" i="78" s="1"/>
  <c r="Q16" i="78"/>
  <c r="P16" i="78" s="1"/>
  <c r="Q20" i="78"/>
  <c r="P20" i="78" s="1"/>
  <c r="Q42" i="78"/>
  <c r="P42" i="78" s="1"/>
  <c r="Q114" i="78"/>
  <c r="P114" i="78" s="1"/>
  <c r="Q255" i="78"/>
  <c r="P255" i="78" s="1"/>
  <c r="Q271" i="78"/>
  <c r="P271" i="78" s="1"/>
  <c r="Q286" i="78"/>
  <c r="P286" i="78" s="1"/>
  <c r="Q352" i="78"/>
  <c r="P352" i="78" s="1"/>
  <c r="Q202" i="78"/>
  <c r="P202" i="78" s="1"/>
  <c r="Q227" i="78"/>
  <c r="P227" i="78" s="1"/>
  <c r="Q231" i="78"/>
  <c r="P231" i="78" s="1"/>
  <c r="Q239" i="78"/>
  <c r="P239" i="78" s="1"/>
  <c r="Q272" i="78"/>
  <c r="P272" i="78" s="1"/>
  <c r="Q9" i="78"/>
  <c r="P9" i="78" s="1"/>
  <c r="Q13" i="78"/>
  <c r="P13" i="78" s="1"/>
  <c r="Q77" i="78"/>
  <c r="P77" i="78" s="1"/>
  <c r="Q107" i="78"/>
  <c r="P107" i="78" s="1"/>
  <c r="Q115" i="78"/>
  <c r="P115" i="78" s="1"/>
  <c r="Q147" i="78"/>
  <c r="P147" i="78" s="1"/>
  <c r="Q150" i="78"/>
  <c r="P150" i="78" s="1"/>
  <c r="Q154" i="78"/>
  <c r="P154" i="78" s="1"/>
  <c r="Q165" i="78"/>
  <c r="P165" i="78" s="1"/>
  <c r="Q169" i="78"/>
  <c r="P169" i="78" s="1"/>
  <c r="Q173" i="78"/>
  <c r="P173" i="78" s="1"/>
  <c r="Q177" i="78"/>
  <c r="P177" i="78" s="1"/>
  <c r="Q195" i="78"/>
  <c r="P195" i="78" s="1"/>
  <c r="Q380" i="78"/>
  <c r="P380" i="78" s="1"/>
  <c r="Q53" i="78"/>
  <c r="P53" i="78" s="1"/>
  <c r="Q75" i="78"/>
  <c r="P75" i="78" s="1"/>
  <c r="Q151" i="78"/>
  <c r="P151" i="78" s="1"/>
  <c r="Q160" i="78"/>
  <c r="P160" i="78" s="1"/>
  <c r="Q174" i="78"/>
  <c r="P174" i="78" s="1"/>
  <c r="Q223" i="78"/>
  <c r="P223" i="78" s="1"/>
  <c r="Q258" i="78"/>
  <c r="P258" i="78" s="1"/>
  <c r="Q264" i="78"/>
  <c r="P264" i="78" s="1"/>
  <c r="Q280" i="78"/>
  <c r="P280" i="78" s="1"/>
  <c r="Q355" i="78"/>
  <c r="P355" i="78" s="1"/>
  <c r="Q359" i="78"/>
  <c r="P359" i="78" s="1"/>
  <c r="Q363" i="78"/>
  <c r="P363" i="78" s="1"/>
  <c r="Q366" i="78"/>
  <c r="P366" i="78" s="1"/>
  <c r="Q370" i="78"/>
  <c r="P370" i="78" s="1"/>
  <c r="Q384" i="78"/>
  <c r="P384" i="78" s="1"/>
  <c r="Q11" i="78"/>
  <c r="P11" i="78" s="1"/>
  <c r="Q15" i="78"/>
  <c r="P15" i="78" s="1"/>
  <c r="Q19" i="78"/>
  <c r="P19" i="78" s="1"/>
  <c r="Q25" i="78"/>
  <c r="P25" i="78" s="1"/>
  <c r="Q152" i="78"/>
  <c r="P152" i="78" s="1"/>
  <c r="Q167" i="78"/>
  <c r="P167" i="78" s="1"/>
  <c r="Q171" i="78"/>
  <c r="P171" i="78" s="1"/>
  <c r="Q175" i="78"/>
  <c r="P175" i="78" s="1"/>
  <c r="Q182" i="78"/>
  <c r="P182" i="78" s="1"/>
  <c r="Q221" i="78"/>
  <c r="P221" i="78" s="1"/>
  <c r="Q281" i="78"/>
  <c r="P281" i="78" s="1"/>
  <c r="Q360" i="78"/>
  <c r="P360" i="78" s="1"/>
  <c r="Q364" i="78"/>
  <c r="P364" i="78" s="1"/>
  <c r="Q367" i="78"/>
  <c r="P367" i="78" s="1"/>
  <c r="Q28" i="78"/>
  <c r="P28" i="78" s="1"/>
  <c r="Q36" i="78"/>
  <c r="P36" i="78" s="1"/>
  <c r="Q39" i="78"/>
  <c r="P39" i="78" s="1"/>
  <c r="Q70" i="78"/>
  <c r="P70" i="78" s="1"/>
  <c r="Q110" i="78"/>
  <c r="P110" i="78" s="1"/>
  <c r="Q190" i="78"/>
  <c r="P190" i="78" s="1"/>
  <c r="Q203" i="78"/>
  <c r="P203" i="78" s="1"/>
  <c r="Q247" i="78"/>
  <c r="P247" i="78" s="1"/>
  <c r="Q291" i="78"/>
  <c r="P291" i="78" s="1"/>
  <c r="Q299" i="78"/>
  <c r="P299" i="78" s="1"/>
  <c r="Q303" i="78"/>
  <c r="P303" i="78" s="1"/>
  <c r="Q323" i="78"/>
  <c r="P323" i="78" s="1"/>
  <c r="Q327" i="78"/>
  <c r="P327" i="78" s="1"/>
  <c r="Q335" i="78"/>
  <c r="P335" i="78" s="1"/>
  <c r="Q339" i="78"/>
  <c r="P339" i="78" s="1"/>
  <c r="Q345" i="78"/>
  <c r="P345" i="78" s="1"/>
  <c r="Q349" i="78"/>
  <c r="P349" i="78" s="1"/>
  <c r="Q382" i="78"/>
  <c r="P382" i="78" s="1"/>
  <c r="Q385" i="78"/>
  <c r="P385" i="78" s="1"/>
  <c r="Q10" i="78"/>
  <c r="P10" i="78" s="1"/>
  <c r="Q90" i="78"/>
  <c r="P90" i="78" s="1"/>
  <c r="Q98" i="78"/>
  <c r="P98" i="78" s="1"/>
  <c r="Q105" i="78"/>
  <c r="P105" i="78" s="1"/>
  <c r="Q117" i="78"/>
  <c r="P117" i="78" s="1"/>
  <c r="Q124" i="78"/>
  <c r="P124" i="78" s="1"/>
  <c r="Q137" i="78"/>
  <c r="P137" i="78" s="1"/>
  <c r="Q148" i="78"/>
  <c r="P148" i="78" s="1"/>
  <c r="Q155" i="78"/>
  <c r="P155" i="78" s="1"/>
  <c r="Q189" i="78"/>
  <c r="P189" i="78" s="1"/>
  <c r="Q208" i="78"/>
  <c r="P208" i="78" s="1"/>
  <c r="Q216" i="78"/>
  <c r="P216" i="78" s="1"/>
  <c r="Q226" i="78"/>
  <c r="P226" i="78" s="1"/>
  <c r="Q230" i="78"/>
  <c r="P230" i="78" s="1"/>
  <c r="Q290" i="78"/>
  <c r="P290" i="78" s="1"/>
  <c r="Q302" i="78"/>
  <c r="P302" i="78" s="1"/>
  <c r="Q310" i="78"/>
  <c r="P310" i="78" s="1"/>
  <c r="Q350" i="78"/>
  <c r="P350" i="78" s="1"/>
  <c r="Q45" i="78"/>
  <c r="P45" i="78" s="1"/>
  <c r="Q48" i="78"/>
  <c r="P48" i="78" s="1"/>
  <c r="Q89" i="78"/>
  <c r="P89" i="78" s="1"/>
  <c r="Q93" i="78"/>
  <c r="P93" i="78" s="1"/>
  <c r="Q101" i="78"/>
  <c r="P101" i="78" s="1"/>
  <c r="Q139" i="78"/>
  <c r="P139" i="78" s="1"/>
  <c r="Q261" i="78"/>
  <c r="P261" i="78" s="1"/>
  <c r="Q305" i="78"/>
  <c r="P305" i="78" s="1"/>
  <c r="Q313" i="78"/>
  <c r="P313" i="78" s="1"/>
  <c r="Q317" i="78"/>
  <c r="P317" i="78" s="1"/>
  <c r="Q340" i="78"/>
  <c r="P340" i="78" s="1"/>
  <c r="Q196" i="78"/>
  <c r="P196" i="78" s="1"/>
  <c r="Q199" i="78"/>
  <c r="P199" i="78" s="1"/>
  <c r="Q278" i="78"/>
  <c r="P278" i="78" s="1"/>
  <c r="Q343" i="78"/>
  <c r="P343" i="78" s="1"/>
  <c r="Q17" i="78"/>
  <c r="P17" i="78" s="1"/>
  <c r="Q51" i="78"/>
  <c r="P51" i="78" s="1"/>
  <c r="Q74" i="78"/>
  <c r="P74" i="78" s="1"/>
  <c r="Q82" i="78"/>
  <c r="P82" i="78" s="1"/>
  <c r="Q121" i="78"/>
  <c r="P121" i="78" s="1"/>
  <c r="Q213" i="78"/>
  <c r="P213" i="78" s="1"/>
  <c r="Q241" i="78"/>
  <c r="P241" i="78" s="1"/>
  <c r="Q307" i="78"/>
  <c r="P307" i="78" s="1"/>
  <c r="Q318" i="78"/>
  <c r="P318" i="78" s="1"/>
  <c r="Q94" i="78"/>
  <c r="P94" i="78" s="1"/>
  <c r="Q65" i="78"/>
  <c r="P65" i="78" s="1"/>
  <c r="Q143" i="78"/>
  <c r="P143" i="78" s="1"/>
  <c r="Q164" i="78"/>
  <c r="P164" i="78" s="1"/>
  <c r="Q254" i="78"/>
  <c r="P254" i="78" s="1"/>
  <c r="Q369" i="78"/>
  <c r="P369" i="78" s="1"/>
  <c r="Q22" i="78"/>
  <c r="P22" i="78" s="1"/>
  <c r="Q35" i="78"/>
  <c r="P35" i="78" s="1"/>
  <c r="Q52" i="78"/>
  <c r="P52" i="78" s="1"/>
  <c r="Q72" i="78"/>
  <c r="P72" i="78" s="1"/>
  <c r="Q116" i="78"/>
  <c r="P116" i="78" s="1"/>
  <c r="Q138" i="78"/>
  <c r="P138" i="78" s="1"/>
  <c r="Q214" i="78"/>
  <c r="P214" i="78" s="1"/>
  <c r="Q249" i="78"/>
  <c r="P249" i="78" s="1"/>
  <c r="Q259" i="78"/>
  <c r="P259" i="78" s="1"/>
  <c r="Q277" i="78"/>
  <c r="P277" i="78" s="1"/>
  <c r="Q297" i="78"/>
  <c r="P297" i="78" s="1"/>
  <c r="Q308" i="78"/>
  <c r="P308" i="78" s="1"/>
  <c r="Q311" i="78"/>
  <c r="P311" i="78" s="1"/>
  <c r="Q336" i="78"/>
  <c r="P336" i="78" s="1"/>
  <c r="Q358" i="78"/>
  <c r="P358" i="78" s="1"/>
  <c r="Q365" i="78"/>
  <c r="P365" i="78" s="1"/>
  <c r="Q374" i="78"/>
  <c r="P374" i="78" s="1"/>
  <c r="Q383" i="78"/>
  <c r="P383" i="78" s="1"/>
  <c r="L108" i="80"/>
  <c r="L27" i="80"/>
  <c r="U194" i="60"/>
  <c r="T194" i="60" s="1"/>
  <c r="U291" i="60"/>
  <c r="T291" i="60" s="1"/>
  <c r="Q59" i="60"/>
  <c r="P59" i="60" s="1"/>
  <c r="Q73" i="60"/>
  <c r="P73" i="60" s="1"/>
  <c r="U203" i="60"/>
  <c r="T203" i="60" s="1"/>
  <c r="U124" i="60"/>
  <c r="T124" i="60" s="1"/>
  <c r="U284" i="60"/>
  <c r="T284" i="60" s="1"/>
  <c r="Q22" i="60"/>
  <c r="P22" i="60" s="1"/>
  <c r="U220" i="60"/>
  <c r="T220" i="60" s="1"/>
  <c r="U131" i="60"/>
  <c r="T131" i="60" s="1"/>
  <c r="U218" i="60"/>
  <c r="T218" i="60" s="1"/>
  <c r="U229" i="60"/>
  <c r="T229" i="60" s="1"/>
  <c r="U236" i="60"/>
  <c r="T236" i="60" s="1"/>
  <c r="U64" i="60"/>
  <c r="T64" i="60" s="1"/>
  <c r="U80" i="60"/>
  <c r="T80" i="60" s="1"/>
  <c r="U115" i="60"/>
  <c r="T115" i="60" s="1"/>
  <c r="Q282" i="60"/>
  <c r="P282" i="60" s="1"/>
  <c r="U326" i="60"/>
  <c r="T326" i="60" s="1"/>
  <c r="U31" i="60"/>
  <c r="T31" i="60" s="1"/>
  <c r="S31" i="60" s="1"/>
  <c r="Q49" i="60"/>
  <c r="P49" i="60" s="1"/>
  <c r="Q81" i="60"/>
  <c r="P81" i="60" s="1"/>
  <c r="S81" i="60" s="1"/>
  <c r="Q175" i="60"/>
  <c r="P175" i="60" s="1"/>
  <c r="S175" i="60" s="1"/>
  <c r="Q183" i="60"/>
  <c r="P183" i="60" s="1"/>
  <c r="U274" i="60"/>
  <c r="T274" i="60" s="1"/>
  <c r="Q171" i="60"/>
  <c r="P171" i="60" s="1"/>
  <c r="S171" i="60" s="1"/>
  <c r="U231" i="60"/>
  <c r="T231" i="60" s="1"/>
  <c r="S231" i="60" s="1"/>
  <c r="Q55" i="60"/>
  <c r="P55" i="60" s="1"/>
  <c r="S55" i="60" s="1"/>
  <c r="Q130" i="60"/>
  <c r="P130" i="60" s="1"/>
  <c r="U159" i="60"/>
  <c r="T159" i="60" s="1"/>
  <c r="Q202" i="60"/>
  <c r="P202" i="60" s="1"/>
  <c r="U307" i="60"/>
  <c r="T307" i="60" s="1"/>
  <c r="U86" i="46"/>
  <c r="T86" i="46" s="1"/>
  <c r="Q86" i="46"/>
  <c r="P86" i="46" s="1"/>
  <c r="S86" i="46" s="1"/>
  <c r="Q95" i="60"/>
  <c r="P95" i="60" s="1"/>
  <c r="U95" i="60"/>
  <c r="T95" i="60" s="1"/>
  <c r="U61" i="60"/>
  <c r="T61" i="60" s="1"/>
  <c r="U74" i="60"/>
  <c r="T74" i="60" s="1"/>
  <c r="O367" i="46"/>
  <c r="N367" i="46" s="1"/>
  <c r="U367" i="46" s="1"/>
  <c r="T367" i="46" s="1"/>
  <c r="U59" i="60"/>
  <c r="T59" i="60" s="1"/>
  <c r="Q69" i="60"/>
  <c r="P69" i="60" s="1"/>
  <c r="U283" i="60"/>
  <c r="T283" i="60" s="1"/>
  <c r="Q288" i="60"/>
  <c r="P288" i="60" s="1"/>
  <c r="Q118" i="78"/>
  <c r="P118" i="78" s="1"/>
  <c r="Q242" i="78"/>
  <c r="P242" i="78" s="1"/>
  <c r="Q295" i="78"/>
  <c r="P295" i="78" s="1"/>
  <c r="Q309" i="78"/>
  <c r="P309" i="78" s="1"/>
  <c r="Q249" i="60"/>
  <c r="P249" i="60" s="1"/>
  <c r="S249" i="60" s="1"/>
  <c r="Q92" i="46"/>
  <c r="P92" i="46" s="1"/>
  <c r="V359" i="46"/>
  <c r="Q28" i="60"/>
  <c r="P28" i="60" s="1"/>
  <c r="S28" i="60" s="1"/>
  <c r="U57" i="60"/>
  <c r="T57" i="60" s="1"/>
  <c r="Q79" i="60"/>
  <c r="P79" i="60" s="1"/>
  <c r="S79" i="60" s="1"/>
  <c r="Q325" i="60"/>
  <c r="P325" i="60" s="1"/>
  <c r="S325" i="60" s="1"/>
  <c r="V392" i="46"/>
  <c r="R392" i="46"/>
  <c r="Q392" i="46" s="1"/>
  <c r="P392" i="46" s="1"/>
  <c r="U73" i="60"/>
  <c r="T73" i="60" s="1"/>
  <c r="U191" i="60"/>
  <c r="T191" i="60" s="1"/>
  <c r="Q146" i="78"/>
  <c r="P146" i="78" s="1"/>
  <c r="V374" i="46"/>
  <c r="U374" i="46" s="1"/>
  <c r="T374" i="46" s="1"/>
  <c r="R374" i="46"/>
  <c r="Q374" i="46" s="1"/>
  <c r="P374" i="46" s="1"/>
  <c r="Q14" i="78"/>
  <c r="P14" i="78" s="1"/>
  <c r="Q29" i="78"/>
  <c r="P29" i="78" s="1"/>
  <c r="Q40" i="78"/>
  <c r="P40" i="78" s="1"/>
  <c r="Q86" i="78"/>
  <c r="P86" i="78" s="1"/>
  <c r="Q149" i="78"/>
  <c r="P149" i="78" s="1"/>
  <c r="Q205" i="78"/>
  <c r="P205" i="78" s="1"/>
  <c r="Q210" i="78"/>
  <c r="P210" i="78" s="1"/>
  <c r="Q248" i="78"/>
  <c r="P248" i="78" s="1"/>
  <c r="Q285" i="78"/>
  <c r="P285" i="78" s="1"/>
  <c r="Q319" i="78"/>
  <c r="P319" i="78" s="1"/>
  <c r="Q376" i="78"/>
  <c r="P376" i="78" s="1"/>
  <c r="Q83" i="46"/>
  <c r="P83" i="46" s="1"/>
  <c r="U219" i="46"/>
  <c r="T219" i="46" s="1"/>
  <c r="S219" i="46" s="1"/>
  <c r="U13" i="60"/>
  <c r="T13" i="60" s="1"/>
  <c r="Q62" i="60"/>
  <c r="P62" i="60" s="1"/>
  <c r="Q230" i="60"/>
  <c r="P230" i="60" s="1"/>
  <c r="Q30" i="78"/>
  <c r="P30" i="78" s="1"/>
  <c r="Q54" i="78"/>
  <c r="P54" i="78" s="1"/>
  <c r="Q76" i="78"/>
  <c r="P76" i="78" s="1"/>
  <c r="Q144" i="78"/>
  <c r="P144" i="78" s="1"/>
  <c r="Q156" i="78"/>
  <c r="P156" i="78" s="1"/>
  <c r="Q178" i="78"/>
  <c r="P178" i="78" s="1"/>
  <c r="Q200" i="78"/>
  <c r="P200" i="78" s="1"/>
  <c r="Q245" i="78"/>
  <c r="P245" i="78" s="1"/>
  <c r="Q287" i="78"/>
  <c r="P287" i="78" s="1"/>
  <c r="Q312" i="78"/>
  <c r="P312" i="78" s="1"/>
  <c r="Q316" i="78"/>
  <c r="P316" i="78" s="1"/>
  <c r="Q342" i="78"/>
  <c r="P342" i="78" s="1"/>
  <c r="Q155" i="46"/>
  <c r="P155" i="46" s="1"/>
  <c r="Q63" i="60"/>
  <c r="P63" i="60" s="1"/>
  <c r="U123" i="60"/>
  <c r="T123" i="60" s="1"/>
  <c r="U240" i="60"/>
  <c r="T240" i="60" s="1"/>
  <c r="Q8" i="78"/>
  <c r="P8" i="78" s="1"/>
  <c r="Q18" i="78"/>
  <c r="P18" i="78" s="1"/>
  <c r="Q21" i="78"/>
  <c r="P21" i="78" s="1"/>
  <c r="Q31" i="78"/>
  <c r="P31" i="78" s="1"/>
  <c r="Q58" i="78"/>
  <c r="P58" i="78" s="1"/>
  <c r="Q66" i="78"/>
  <c r="P66" i="78" s="1"/>
  <c r="Q100" i="78"/>
  <c r="P100" i="78" s="1"/>
  <c r="Q103" i="78"/>
  <c r="P103" i="78" s="1"/>
  <c r="Q123" i="78"/>
  <c r="P123" i="78" s="1"/>
  <c r="Q142" i="78"/>
  <c r="P142" i="78" s="1"/>
  <c r="Q162" i="78"/>
  <c r="P162" i="78" s="1"/>
  <c r="Q170" i="78"/>
  <c r="P170" i="78" s="1"/>
  <c r="Q220" i="78"/>
  <c r="P220" i="78" s="1"/>
  <c r="Q263" i="78"/>
  <c r="P263" i="78" s="1"/>
  <c r="Q294" i="78"/>
  <c r="P294" i="78" s="1"/>
  <c r="Q304" i="78"/>
  <c r="P304" i="78" s="1"/>
  <c r="Q326" i="78"/>
  <c r="P326" i="78" s="1"/>
  <c r="Q395" i="78"/>
  <c r="P395" i="78" s="1"/>
  <c r="U58" i="60"/>
  <c r="T58" i="60" s="1"/>
  <c r="U177" i="60"/>
  <c r="T177" i="60" s="1"/>
  <c r="Q281" i="60"/>
  <c r="P281" i="60" s="1"/>
  <c r="S281" i="60" s="1"/>
  <c r="Q24" i="78"/>
  <c r="P24" i="78" s="1"/>
  <c r="Q44" i="78"/>
  <c r="P44" i="78" s="1"/>
  <c r="Q91" i="78"/>
  <c r="P91" i="78" s="1"/>
  <c r="Q97" i="78"/>
  <c r="P97" i="78" s="1"/>
  <c r="Q106" i="78"/>
  <c r="P106" i="78" s="1"/>
  <c r="Q120" i="78"/>
  <c r="P120" i="78" s="1"/>
  <c r="Q140" i="78"/>
  <c r="P140" i="78" s="1"/>
  <c r="Q145" i="78"/>
  <c r="P145" i="78" s="1"/>
  <c r="Q194" i="78"/>
  <c r="P194" i="78" s="1"/>
  <c r="Q234" i="78"/>
  <c r="P234" i="78" s="1"/>
  <c r="Q267" i="78"/>
  <c r="P267" i="78" s="1"/>
  <c r="Q275" i="78"/>
  <c r="P275" i="78" s="1"/>
  <c r="Q283" i="78"/>
  <c r="P283" i="78" s="1"/>
  <c r="Q298" i="78"/>
  <c r="P298" i="78" s="1"/>
  <c r="Q321" i="78"/>
  <c r="P321" i="78" s="1"/>
  <c r="Q330" i="78"/>
  <c r="P330" i="78" s="1"/>
  <c r="Q334" i="78"/>
  <c r="P334" i="78" s="1"/>
  <c r="Q356" i="78"/>
  <c r="P356" i="78" s="1"/>
  <c r="Q27" i="78"/>
  <c r="P27" i="78" s="1"/>
  <c r="Q47" i="78"/>
  <c r="P47" i="78" s="1"/>
  <c r="Q92" i="78"/>
  <c r="P92" i="78" s="1"/>
  <c r="Q158" i="78"/>
  <c r="P158" i="78" s="1"/>
  <c r="Q186" i="78"/>
  <c r="P186" i="78" s="1"/>
  <c r="Q218" i="78"/>
  <c r="P218" i="78" s="1"/>
  <c r="Q235" i="78"/>
  <c r="P235" i="78" s="1"/>
  <c r="Q268" i="78"/>
  <c r="P268" i="78" s="1"/>
  <c r="Q315" i="78"/>
  <c r="P315" i="78" s="1"/>
  <c r="Q322" i="78"/>
  <c r="P322" i="78" s="1"/>
  <c r="Q331" i="78"/>
  <c r="P331" i="78" s="1"/>
  <c r="Q62" i="78"/>
  <c r="P62" i="78" s="1"/>
  <c r="Q81" i="78"/>
  <c r="P81" i="78" s="1"/>
  <c r="Q84" i="78"/>
  <c r="P84" i="78" s="1"/>
  <c r="Q132" i="78"/>
  <c r="P132" i="78" s="1"/>
  <c r="Q184" i="78"/>
  <c r="P184" i="78" s="1"/>
  <c r="Q192" i="78"/>
  <c r="P192" i="78" s="1"/>
  <c r="Q206" i="78"/>
  <c r="P206" i="78" s="1"/>
  <c r="Q228" i="78"/>
  <c r="P228" i="78" s="1"/>
  <c r="Q246" i="78"/>
  <c r="P246" i="78" s="1"/>
  <c r="Q260" i="78"/>
  <c r="P260" i="78" s="1"/>
  <c r="Q284" i="78"/>
  <c r="P284" i="78" s="1"/>
  <c r="Q293" i="78"/>
  <c r="P293" i="78" s="1"/>
  <c r="Q296" i="78"/>
  <c r="P296" i="78" s="1"/>
  <c r="Q306" i="78"/>
  <c r="P306" i="78" s="1"/>
  <c r="Q314" i="78"/>
  <c r="P314" i="78" s="1"/>
  <c r="Q368" i="78"/>
  <c r="P368" i="78" s="1"/>
  <c r="Q379" i="78"/>
  <c r="P379" i="78" s="1"/>
  <c r="Q393" i="78"/>
  <c r="P393" i="78" s="1"/>
  <c r="Q68" i="78"/>
  <c r="P68" i="78" s="1"/>
  <c r="Q73" i="78"/>
  <c r="P73" i="78" s="1"/>
  <c r="Q161" i="78"/>
  <c r="P161" i="78" s="1"/>
  <c r="Q229" i="78"/>
  <c r="P229" i="78" s="1"/>
  <c r="Q250" i="78"/>
  <c r="P250" i="78" s="1"/>
  <c r="N7" i="82"/>
  <c r="Q79" i="78"/>
  <c r="P79" i="78" s="1"/>
  <c r="Q85" i="78"/>
  <c r="P85" i="78" s="1"/>
  <c r="Q88" i="78"/>
  <c r="P88" i="78" s="1"/>
  <c r="Q133" i="78"/>
  <c r="P133" i="78" s="1"/>
  <c r="Q157" i="78"/>
  <c r="P157" i="78" s="1"/>
  <c r="Q166" i="78"/>
  <c r="P166" i="78" s="1"/>
  <c r="Q180" i="78"/>
  <c r="P180" i="78" s="1"/>
  <c r="Q188" i="78"/>
  <c r="P188" i="78" s="1"/>
  <c r="Q204" i="78"/>
  <c r="P204" i="78" s="1"/>
  <c r="Q209" i="78"/>
  <c r="P209" i="78" s="1"/>
  <c r="Q212" i="78"/>
  <c r="P212" i="78" s="1"/>
  <c r="Q224" i="78"/>
  <c r="P224" i="78" s="1"/>
  <c r="Q237" i="78"/>
  <c r="P237" i="78" s="1"/>
  <c r="Q301" i="78"/>
  <c r="P301" i="78" s="1"/>
  <c r="Q329" i="78"/>
  <c r="P329" i="78" s="1"/>
  <c r="Q348" i="78"/>
  <c r="P348" i="78" s="1"/>
  <c r="Q387" i="78"/>
  <c r="P387" i="78" s="1"/>
  <c r="O108" i="80"/>
  <c r="N108" i="80" s="1"/>
  <c r="Q351" i="78"/>
  <c r="P351" i="78" s="1"/>
  <c r="V169" i="61"/>
  <c r="U169" i="61" s="1"/>
  <c r="V173" i="61"/>
  <c r="U173" i="61" s="1"/>
  <c r="R119" i="61"/>
  <c r="V109" i="61"/>
  <c r="U109" i="61" s="1"/>
  <c r="V154" i="61"/>
  <c r="U154" i="61" s="1"/>
  <c r="R294" i="61"/>
  <c r="P294" i="61" s="1"/>
  <c r="Q294" i="61" s="1"/>
  <c r="R17" i="61"/>
  <c r="P17" i="61" s="1"/>
  <c r="Q17" i="61" s="1"/>
  <c r="V244" i="61"/>
  <c r="U244" i="61" s="1"/>
  <c r="V90" i="61"/>
  <c r="U90" i="61" s="1"/>
  <c r="R313" i="61"/>
  <c r="P313" i="61" s="1"/>
  <c r="Q313" i="61" s="1"/>
  <c r="R317" i="61"/>
  <c r="P317" i="61" s="1"/>
  <c r="Q317" i="61" s="1"/>
  <c r="V107" i="61"/>
  <c r="U107" i="61" s="1"/>
  <c r="R107" i="61"/>
  <c r="Q107" i="61" s="1"/>
  <c r="R71" i="61"/>
  <c r="P71" i="61" s="1"/>
  <c r="Q71" i="61" s="1"/>
  <c r="R190" i="61"/>
  <c r="P190" i="61" s="1"/>
  <c r="Q190" i="61" s="1"/>
  <c r="R267" i="61"/>
  <c r="P267" i="61" s="1"/>
  <c r="Q267" i="61" s="1"/>
  <c r="R272" i="61"/>
  <c r="P272" i="61" s="1"/>
  <c r="Q272" i="61" s="1"/>
  <c r="V101" i="61"/>
  <c r="U101" i="61" s="1"/>
  <c r="V177" i="61"/>
  <c r="U177" i="61" s="1"/>
  <c r="V238" i="61"/>
  <c r="U238" i="61" s="1"/>
  <c r="V296" i="61"/>
  <c r="U296" i="61" s="1"/>
  <c r="V300" i="61"/>
  <c r="U300" i="61" s="1"/>
  <c r="R86" i="61"/>
  <c r="P86" i="61" s="1"/>
  <c r="R21" i="61"/>
  <c r="P21" i="61" s="1"/>
  <c r="Q21" i="61" s="1"/>
  <c r="R53" i="61"/>
  <c r="P53" i="61" s="1"/>
  <c r="Q53" i="61" s="1"/>
  <c r="R196" i="61"/>
  <c r="P196" i="61" s="1"/>
  <c r="Q196" i="61" s="1"/>
  <c r="T196" i="61" s="1"/>
  <c r="R329" i="61"/>
  <c r="P329" i="61" s="1"/>
  <c r="Q329" i="61" s="1"/>
  <c r="R98" i="61"/>
  <c r="V190" i="61"/>
  <c r="U190" i="61" s="1"/>
  <c r="R228" i="61"/>
  <c r="R250" i="61"/>
  <c r="P250" i="61" s="1"/>
  <c r="Q250" i="61" s="1"/>
  <c r="R251" i="61"/>
  <c r="P251" i="61" s="1"/>
  <c r="R268" i="61"/>
  <c r="P268" i="61" s="1"/>
  <c r="Q268" i="61" s="1"/>
  <c r="R271" i="61"/>
  <c r="P271" i="61" s="1"/>
  <c r="Q271" i="61" s="1"/>
  <c r="R333" i="61"/>
  <c r="P333" i="61" s="1"/>
  <c r="Q333" i="61" s="1"/>
  <c r="V181" i="61"/>
  <c r="U181" i="61" s="1"/>
  <c r="R181" i="61"/>
  <c r="Q181" i="61" s="1"/>
  <c r="V200" i="61"/>
  <c r="U200" i="61" s="1"/>
  <c r="R200" i="61"/>
  <c r="P200" i="61" s="1"/>
  <c r="Q200" i="61" s="1"/>
  <c r="R220" i="61"/>
  <c r="P220" i="61" s="1"/>
  <c r="V220" i="61"/>
  <c r="U220" i="61" s="1"/>
  <c r="V189" i="61"/>
  <c r="U189" i="61" s="1"/>
  <c r="R189" i="61"/>
  <c r="R216" i="61"/>
  <c r="P216" i="61" s="1"/>
  <c r="V216" i="61"/>
  <c r="U216" i="61" s="1"/>
  <c r="V274" i="61"/>
  <c r="U274" i="61" s="1"/>
  <c r="R274" i="61"/>
  <c r="P274" i="61" s="1"/>
  <c r="Q274" i="61" s="1"/>
  <c r="V295" i="61"/>
  <c r="U295" i="61" s="1"/>
  <c r="R295" i="61"/>
  <c r="P295" i="61" s="1"/>
  <c r="Q295" i="61" s="1"/>
  <c r="V224" i="61"/>
  <c r="U224" i="61" s="1"/>
  <c r="R224" i="61"/>
  <c r="P224" i="61" s="1"/>
  <c r="V212" i="61"/>
  <c r="U212" i="61" s="1"/>
  <c r="R212" i="61"/>
  <c r="P212" i="61" s="1"/>
  <c r="Q212" i="61" s="1"/>
  <c r="V265" i="61"/>
  <c r="U265" i="61" s="1"/>
  <c r="R265" i="61"/>
  <c r="P265" i="61" s="1"/>
  <c r="Q265" i="61" s="1"/>
  <c r="AD47" i="61"/>
  <c r="R173" i="61"/>
  <c r="P173" i="61" s="1"/>
  <c r="Q173" i="61" s="1"/>
  <c r="V275" i="61"/>
  <c r="U275" i="61" s="1"/>
  <c r="T275" i="61" s="1"/>
  <c r="R253" i="61"/>
  <c r="P253" i="61" s="1"/>
  <c r="Q253" i="61" s="1"/>
  <c r="R204" i="61"/>
  <c r="Q204" i="61" s="1"/>
  <c r="T204" i="61" s="1"/>
  <c r="Q57" i="46"/>
  <c r="P57" i="46" s="1"/>
  <c r="V201" i="46"/>
  <c r="U201" i="46" s="1"/>
  <c r="T201" i="46" s="1"/>
  <c r="U174" i="46"/>
  <c r="T174" i="46" s="1"/>
  <c r="M214" i="46"/>
  <c r="O214" i="46" s="1"/>
  <c r="N214" i="46" s="1"/>
  <c r="U214" i="46" s="1"/>
  <c r="T214" i="46" s="1"/>
  <c r="Q221" i="46"/>
  <c r="P221" i="46" s="1"/>
  <c r="U232" i="46"/>
  <c r="T232" i="46" s="1"/>
  <c r="V262" i="46"/>
  <c r="Q329" i="46"/>
  <c r="P329" i="46" s="1"/>
  <c r="V382" i="46"/>
  <c r="U382" i="46" s="1"/>
  <c r="T382" i="46" s="1"/>
  <c r="O393" i="46"/>
  <c r="N393" i="46" s="1"/>
  <c r="U393" i="46" s="1"/>
  <c r="T393" i="46" s="1"/>
  <c r="U399" i="46"/>
  <c r="T399" i="46" s="1"/>
  <c r="Q21" i="46"/>
  <c r="P21" i="46" s="1"/>
  <c r="Q113" i="46"/>
  <c r="P113" i="46" s="1"/>
  <c r="Q41" i="46"/>
  <c r="P41" i="46" s="1"/>
  <c r="Q71" i="46"/>
  <c r="P71" i="46" s="1"/>
  <c r="Q130" i="46"/>
  <c r="P130" i="46" s="1"/>
  <c r="Q188" i="46"/>
  <c r="P188" i="46" s="1"/>
  <c r="R201" i="46"/>
  <c r="Q201" i="46" s="1"/>
  <c r="P201" i="46" s="1"/>
  <c r="Q274" i="46"/>
  <c r="P274" i="46" s="1"/>
  <c r="Q371" i="46"/>
  <c r="P371" i="46" s="1"/>
  <c r="M390" i="46"/>
  <c r="O390" i="46" s="1"/>
  <c r="N390" i="46" s="1"/>
  <c r="U390" i="46" s="1"/>
  <c r="T390" i="46" s="1"/>
  <c r="R393" i="46"/>
  <c r="R395" i="46"/>
  <c r="Q145" i="46"/>
  <c r="P145" i="46" s="1"/>
  <c r="Q230" i="46"/>
  <c r="P230" i="46" s="1"/>
  <c r="Q327" i="46"/>
  <c r="P327" i="46" s="1"/>
  <c r="Q331" i="46"/>
  <c r="P331" i="46" s="1"/>
  <c r="V390" i="46"/>
  <c r="Q111" i="46"/>
  <c r="P111" i="46" s="1"/>
  <c r="U113" i="46"/>
  <c r="T113" i="46" s="1"/>
  <c r="Q132" i="46"/>
  <c r="P132" i="46" s="1"/>
  <c r="Q215" i="46"/>
  <c r="P215" i="46" s="1"/>
  <c r="S215" i="46" s="1"/>
  <c r="AB246" i="46"/>
  <c r="U307" i="46"/>
  <c r="T307" i="46" s="1"/>
  <c r="U315" i="46"/>
  <c r="T315" i="46" s="1"/>
  <c r="R355" i="46"/>
  <c r="M359" i="46"/>
  <c r="O359" i="46" s="1"/>
  <c r="N359" i="46" s="1"/>
  <c r="U359" i="46" s="1"/>
  <c r="T359" i="46" s="1"/>
  <c r="O386" i="46"/>
  <c r="N386" i="46" s="1"/>
  <c r="U386" i="46" s="1"/>
  <c r="T386" i="46" s="1"/>
  <c r="Q59" i="46"/>
  <c r="P59" i="46" s="1"/>
  <c r="R137" i="46"/>
  <c r="Q147" i="46"/>
  <c r="P147" i="46" s="1"/>
  <c r="U155" i="46"/>
  <c r="T155" i="46" s="1"/>
  <c r="Q174" i="46"/>
  <c r="P174" i="46" s="1"/>
  <c r="S174" i="46" s="1"/>
  <c r="U188" i="46"/>
  <c r="T188" i="46" s="1"/>
  <c r="U221" i="46"/>
  <c r="T221" i="46" s="1"/>
  <c r="S221" i="46" s="1"/>
  <c r="U228" i="46"/>
  <c r="T228" i="46" s="1"/>
  <c r="U241" i="46"/>
  <c r="T241" i="46" s="1"/>
  <c r="U325" i="46"/>
  <c r="T325" i="46" s="1"/>
  <c r="U331" i="46"/>
  <c r="T331" i="46" s="1"/>
  <c r="M355" i="46"/>
  <c r="O355" i="46" s="1"/>
  <c r="N355" i="46" s="1"/>
  <c r="U355" i="46" s="1"/>
  <c r="T355" i="46" s="1"/>
  <c r="R356" i="46"/>
  <c r="Q356" i="46" s="1"/>
  <c r="P356" i="46" s="1"/>
  <c r="V373" i="46"/>
  <c r="U373" i="46" s="1"/>
  <c r="T373" i="46" s="1"/>
  <c r="R397" i="46"/>
  <c r="Q397" i="46" s="1"/>
  <c r="P397" i="46" s="1"/>
  <c r="S18" i="46"/>
  <c r="Q18" i="46"/>
  <c r="P18" i="46" s="1"/>
  <c r="U18" i="46"/>
  <c r="T18" i="46" s="1"/>
  <c r="AB18" i="46"/>
  <c r="Q400" i="46"/>
  <c r="P400" i="46" s="1"/>
  <c r="U400" i="46"/>
  <c r="T400" i="46" s="1"/>
  <c r="AB256" i="46"/>
  <c r="Q256" i="46"/>
  <c r="P256" i="46" s="1"/>
  <c r="U38" i="46"/>
  <c r="T38" i="46" s="1"/>
  <c r="Q38" i="46"/>
  <c r="P38" i="46" s="1"/>
  <c r="AB38" i="46"/>
  <c r="U21" i="46"/>
  <c r="T21" i="46" s="1"/>
  <c r="V32" i="46"/>
  <c r="U32" i="46" s="1"/>
  <c r="T32" i="46" s="1"/>
  <c r="U57" i="46"/>
  <c r="T57" i="46" s="1"/>
  <c r="U83" i="46"/>
  <c r="T83" i="46" s="1"/>
  <c r="U145" i="46"/>
  <c r="T145" i="46" s="1"/>
  <c r="V180" i="46"/>
  <c r="U180" i="46" s="1"/>
  <c r="T180" i="46" s="1"/>
  <c r="R200" i="46"/>
  <c r="U230" i="46"/>
  <c r="T230" i="46" s="1"/>
  <c r="R262" i="46"/>
  <c r="Q262" i="46" s="1"/>
  <c r="P262" i="46" s="1"/>
  <c r="U327" i="46"/>
  <c r="T327" i="46" s="1"/>
  <c r="V350" i="46"/>
  <c r="U350" i="46" s="1"/>
  <c r="T350" i="46" s="1"/>
  <c r="R362" i="46"/>
  <c r="V363" i="46"/>
  <c r="U363" i="46" s="1"/>
  <c r="T363" i="46" s="1"/>
  <c r="Q372" i="46"/>
  <c r="P372" i="46" s="1"/>
  <c r="R384" i="46"/>
  <c r="Q387" i="46"/>
  <c r="P387" i="46" s="1"/>
  <c r="M137" i="46"/>
  <c r="O137" i="46" s="1"/>
  <c r="N137" i="46" s="1"/>
  <c r="R180" i="46"/>
  <c r="Q180" i="46" s="1"/>
  <c r="P180" i="46" s="1"/>
  <c r="U217" i="46"/>
  <c r="T217" i="46" s="1"/>
  <c r="M251" i="46"/>
  <c r="O251" i="46" s="1"/>
  <c r="N251" i="46" s="1"/>
  <c r="U274" i="46"/>
  <c r="T274" i="46" s="1"/>
  <c r="S274" i="46" s="1"/>
  <c r="M293" i="46"/>
  <c r="O293" i="46" s="1"/>
  <c r="N293" i="46" s="1"/>
  <c r="U293" i="46" s="1"/>
  <c r="T293" i="46" s="1"/>
  <c r="AB345" i="46"/>
  <c r="R350" i="46"/>
  <c r="Q350" i="46" s="1"/>
  <c r="P350" i="46" s="1"/>
  <c r="V356" i="46"/>
  <c r="U356" i="46" s="1"/>
  <c r="T356" i="46" s="1"/>
  <c r="M362" i="46"/>
  <c r="O362" i="46" s="1"/>
  <c r="N362" i="46" s="1"/>
  <c r="U362" i="46" s="1"/>
  <c r="T362" i="46" s="1"/>
  <c r="R366" i="46"/>
  <c r="Q369" i="46"/>
  <c r="P369" i="46" s="1"/>
  <c r="V372" i="46"/>
  <c r="U372" i="46" s="1"/>
  <c r="T372" i="46" s="1"/>
  <c r="M384" i="46"/>
  <c r="O384" i="46" s="1"/>
  <c r="N384" i="46" s="1"/>
  <c r="U384" i="46" s="1"/>
  <c r="T384" i="46" s="1"/>
  <c r="Q396" i="46"/>
  <c r="P396" i="46" s="1"/>
  <c r="U59" i="46"/>
  <c r="T59" i="46" s="1"/>
  <c r="S59" i="46" s="1"/>
  <c r="U111" i="46"/>
  <c r="T111" i="46" s="1"/>
  <c r="U130" i="46"/>
  <c r="T130" i="46" s="1"/>
  <c r="S130" i="46" s="1"/>
  <c r="U147" i="46"/>
  <c r="T147" i="46" s="1"/>
  <c r="M154" i="46"/>
  <c r="O154" i="46" s="1"/>
  <c r="N154" i="46" s="1"/>
  <c r="U154" i="46" s="1"/>
  <c r="T154" i="46" s="1"/>
  <c r="M200" i="46"/>
  <c r="O200" i="46" s="1"/>
  <c r="N200" i="46" s="1"/>
  <c r="Q228" i="46"/>
  <c r="P228" i="46" s="1"/>
  <c r="S228" i="46" s="1"/>
  <c r="Q241" i="46"/>
  <c r="P241" i="46" s="1"/>
  <c r="S241" i="46" s="1"/>
  <c r="Q307" i="46"/>
  <c r="P307" i="46" s="1"/>
  <c r="Q315" i="46"/>
  <c r="P315" i="46" s="1"/>
  <c r="Q325" i="46"/>
  <c r="P325" i="46" s="1"/>
  <c r="S325" i="46" s="1"/>
  <c r="U329" i="46"/>
  <c r="T329" i="46" s="1"/>
  <c r="S329" i="46" s="1"/>
  <c r="U349" i="46"/>
  <c r="T349" i="46" s="1"/>
  <c r="V364" i="46"/>
  <c r="U364" i="46" s="1"/>
  <c r="T364" i="46" s="1"/>
  <c r="M366" i="46"/>
  <c r="O366" i="46" s="1"/>
  <c r="N366" i="46" s="1"/>
  <c r="U366" i="46" s="1"/>
  <c r="T366" i="46" s="1"/>
  <c r="Q399" i="46"/>
  <c r="P399" i="46" s="1"/>
  <c r="O40" i="62"/>
  <c r="O49" i="62"/>
  <c r="O68" i="62"/>
  <c r="O27" i="62"/>
  <c r="O41" i="62"/>
  <c r="O32" i="62"/>
  <c r="O66" i="62"/>
  <c r="O34" i="62"/>
  <c r="O42" i="62"/>
  <c r="O57" i="62"/>
  <c r="O60" i="62"/>
  <c r="O64" i="62"/>
  <c r="O77" i="62"/>
  <c r="O39" i="62"/>
  <c r="O44" i="62"/>
  <c r="O63" i="62"/>
  <c r="O80" i="62"/>
  <c r="O46" i="62"/>
  <c r="O61" i="62"/>
  <c r="O65" i="62"/>
  <c r="O75" i="62"/>
  <c r="O26" i="62"/>
  <c r="O31" i="62"/>
  <c r="O22" i="62"/>
  <c r="O33" i="62"/>
  <c r="O55" i="62"/>
  <c r="O59" i="62"/>
  <c r="O70" i="62"/>
  <c r="O73" i="62"/>
  <c r="O36" i="62"/>
  <c r="O62" i="62"/>
  <c r="V62" i="62" s="1"/>
  <c r="O67" i="62"/>
  <c r="O76" i="62"/>
  <c r="O13" i="62"/>
  <c r="O38" i="62"/>
  <c r="O54" i="62"/>
  <c r="O81" i="62"/>
  <c r="O28" i="62"/>
  <c r="O79" i="62"/>
  <c r="O58" i="62"/>
  <c r="O86" i="62"/>
  <c r="O87" i="62"/>
  <c r="O23" i="62"/>
  <c r="O35" i="62"/>
  <c r="O45" i="62"/>
  <c r="O56" i="62"/>
  <c r="R84" i="62"/>
  <c r="Q84" i="62" s="1"/>
  <c r="O84" i="62" s="1"/>
  <c r="O16" i="62"/>
  <c r="O19" i="62"/>
  <c r="O29" i="62"/>
  <c r="O37" i="62"/>
  <c r="O48" i="62"/>
  <c r="O69" i="62"/>
  <c r="U10" i="46"/>
  <c r="T10" i="46" s="1"/>
  <c r="Q10" i="46"/>
  <c r="P10" i="46" s="1"/>
  <c r="U29" i="46"/>
  <c r="T29" i="46" s="1"/>
  <c r="Q29" i="46"/>
  <c r="P29" i="46" s="1"/>
  <c r="U60" i="46"/>
  <c r="T60" i="46" s="1"/>
  <c r="Q60" i="46"/>
  <c r="P60" i="46" s="1"/>
  <c r="Q66" i="46"/>
  <c r="P66" i="46" s="1"/>
  <c r="U66" i="46"/>
  <c r="T66" i="46" s="1"/>
  <c r="Q81" i="46"/>
  <c r="P81" i="46" s="1"/>
  <c r="U81" i="46"/>
  <c r="T81" i="46" s="1"/>
  <c r="Q175" i="46"/>
  <c r="P175" i="46" s="1"/>
  <c r="U175" i="46"/>
  <c r="T175" i="46" s="1"/>
  <c r="Q222" i="46"/>
  <c r="P222" i="46" s="1"/>
  <c r="U222" i="46"/>
  <c r="T222" i="46" s="1"/>
  <c r="Q13" i="46"/>
  <c r="P13" i="46" s="1"/>
  <c r="U13" i="46"/>
  <c r="T13" i="46" s="1"/>
  <c r="U15" i="46"/>
  <c r="T15" i="46" s="1"/>
  <c r="Q15" i="46"/>
  <c r="P15" i="46" s="1"/>
  <c r="U19" i="46"/>
  <c r="T19" i="46" s="1"/>
  <c r="Q19" i="46"/>
  <c r="P19" i="46" s="1"/>
  <c r="U20" i="46"/>
  <c r="T20" i="46" s="1"/>
  <c r="Q20" i="46"/>
  <c r="P20" i="46" s="1"/>
  <c r="Q28" i="46"/>
  <c r="P28" i="46" s="1"/>
  <c r="U28" i="46"/>
  <c r="T28" i="46" s="1"/>
  <c r="U36" i="46"/>
  <c r="T36" i="46" s="1"/>
  <c r="Q36" i="46"/>
  <c r="P36" i="46" s="1"/>
  <c r="AB36" i="46"/>
  <c r="Q45" i="46"/>
  <c r="P45" i="46" s="1"/>
  <c r="U45" i="46"/>
  <c r="T45" i="46" s="1"/>
  <c r="Q52" i="46"/>
  <c r="P52" i="46" s="1"/>
  <c r="U52" i="46"/>
  <c r="T52" i="46" s="1"/>
  <c r="U61" i="46"/>
  <c r="T61" i="46" s="1"/>
  <c r="Q61" i="46"/>
  <c r="P61" i="46" s="1"/>
  <c r="Q63" i="46"/>
  <c r="P63" i="46" s="1"/>
  <c r="U63" i="46"/>
  <c r="T63" i="46" s="1"/>
  <c r="Q73" i="46"/>
  <c r="P73" i="46" s="1"/>
  <c r="U73" i="46"/>
  <c r="T73" i="46" s="1"/>
  <c r="U74" i="46"/>
  <c r="T74" i="46" s="1"/>
  <c r="Q74" i="46"/>
  <c r="P74" i="46" s="1"/>
  <c r="S83" i="46"/>
  <c r="U96" i="46"/>
  <c r="T96" i="46" s="1"/>
  <c r="Q96" i="46"/>
  <c r="P96" i="46" s="1"/>
  <c r="U17" i="46"/>
  <c r="T17" i="46" s="1"/>
  <c r="Q17" i="46"/>
  <c r="P17" i="46" s="1"/>
  <c r="U26" i="46"/>
  <c r="T26" i="46" s="1"/>
  <c r="Q26" i="46"/>
  <c r="P26" i="46" s="1"/>
  <c r="AB26" i="46"/>
  <c r="U75" i="46"/>
  <c r="T75" i="46" s="1"/>
  <c r="Q75" i="46"/>
  <c r="P75" i="46" s="1"/>
  <c r="Q24" i="46"/>
  <c r="P24" i="46" s="1"/>
  <c r="U24" i="46"/>
  <c r="T24" i="46" s="1"/>
  <c r="Q30" i="46"/>
  <c r="P30" i="46" s="1"/>
  <c r="U30" i="46"/>
  <c r="T30" i="46" s="1"/>
  <c r="Q40" i="46"/>
  <c r="P40" i="46" s="1"/>
  <c r="U58" i="46"/>
  <c r="T58" i="46" s="1"/>
  <c r="Q58" i="46"/>
  <c r="P58" i="46" s="1"/>
  <c r="Q78" i="46"/>
  <c r="P78" i="46" s="1"/>
  <c r="U78" i="46"/>
  <c r="T78" i="46" s="1"/>
  <c r="U80" i="46"/>
  <c r="T80" i="46" s="1"/>
  <c r="Q80" i="46"/>
  <c r="P80" i="46" s="1"/>
  <c r="Q97" i="46"/>
  <c r="P97" i="46" s="1"/>
  <c r="U97" i="46"/>
  <c r="T97" i="46" s="1"/>
  <c r="Q148" i="46"/>
  <c r="P148" i="46" s="1"/>
  <c r="U148" i="46"/>
  <c r="T148" i="46" s="1"/>
  <c r="Q16" i="46"/>
  <c r="P16" i="46" s="1"/>
  <c r="U16" i="46"/>
  <c r="T16" i="46" s="1"/>
  <c r="Q34" i="46"/>
  <c r="P34" i="46" s="1"/>
  <c r="U34" i="46"/>
  <c r="T34" i="46" s="1"/>
  <c r="Q39" i="46"/>
  <c r="P39" i="46" s="1"/>
  <c r="U39" i="46"/>
  <c r="T39" i="46" s="1"/>
  <c r="Q49" i="46"/>
  <c r="P49" i="46" s="1"/>
  <c r="U49" i="46"/>
  <c r="T49" i="46" s="1"/>
  <c r="U64" i="46"/>
  <c r="T64" i="46" s="1"/>
  <c r="Q64" i="46"/>
  <c r="P64" i="46" s="1"/>
  <c r="Q68" i="46"/>
  <c r="P68" i="46" s="1"/>
  <c r="U68" i="46"/>
  <c r="T68" i="46" s="1"/>
  <c r="U72" i="46"/>
  <c r="T72" i="46" s="1"/>
  <c r="AB72" i="46"/>
  <c r="Q72" i="46"/>
  <c r="P72" i="46" s="1"/>
  <c r="U79" i="46"/>
  <c r="T79" i="46" s="1"/>
  <c r="Q79" i="46"/>
  <c r="P79" i="46" s="1"/>
  <c r="Q14" i="46"/>
  <c r="P14" i="46" s="1"/>
  <c r="S14" i="46" s="1"/>
  <c r="U14" i="46"/>
  <c r="T14" i="46" s="1"/>
  <c r="Q22" i="46"/>
  <c r="P22" i="46" s="1"/>
  <c r="U22" i="46"/>
  <c r="T22" i="46" s="1"/>
  <c r="Q51" i="46"/>
  <c r="P51" i="46" s="1"/>
  <c r="U51" i="46"/>
  <c r="T51" i="46" s="1"/>
  <c r="Q53" i="46"/>
  <c r="P53" i="46" s="1"/>
  <c r="U53" i="46"/>
  <c r="T53" i="46" s="1"/>
  <c r="Q62" i="46"/>
  <c r="P62" i="46" s="1"/>
  <c r="U62" i="46"/>
  <c r="T62" i="46" s="1"/>
  <c r="U67" i="46"/>
  <c r="T67" i="46" s="1"/>
  <c r="Q67" i="46"/>
  <c r="P67" i="46" s="1"/>
  <c r="U69" i="46"/>
  <c r="T69" i="46" s="1"/>
  <c r="Q69" i="46"/>
  <c r="P69" i="46" s="1"/>
  <c r="U70" i="46"/>
  <c r="T70" i="46" s="1"/>
  <c r="Q70" i="46"/>
  <c r="P70" i="46" s="1"/>
  <c r="Q84" i="46"/>
  <c r="P84" i="46" s="1"/>
  <c r="U84" i="46"/>
  <c r="T84" i="46" s="1"/>
  <c r="U104" i="46"/>
  <c r="T104" i="46" s="1"/>
  <c r="Q104" i="46"/>
  <c r="P104" i="46" s="1"/>
  <c r="S104" i="46" s="1"/>
  <c r="U25" i="46"/>
  <c r="T25" i="46" s="1"/>
  <c r="U27" i="46"/>
  <c r="T27" i="46" s="1"/>
  <c r="U31" i="46"/>
  <c r="T31" i="46" s="1"/>
  <c r="AB35" i="46"/>
  <c r="Q35" i="46"/>
  <c r="P35" i="46" s="1"/>
  <c r="AB42" i="46"/>
  <c r="Q42" i="46"/>
  <c r="P42" i="46" s="1"/>
  <c r="U43" i="46"/>
  <c r="T43" i="46" s="1"/>
  <c r="AB46" i="46"/>
  <c r="Q46" i="46"/>
  <c r="P46" i="46" s="1"/>
  <c r="U47" i="46"/>
  <c r="T47" i="46" s="1"/>
  <c r="U54" i="46"/>
  <c r="T54" i="46" s="1"/>
  <c r="Q54" i="46"/>
  <c r="P54" i="46" s="1"/>
  <c r="U76" i="46"/>
  <c r="T76" i="46" s="1"/>
  <c r="U82" i="46"/>
  <c r="T82" i="46" s="1"/>
  <c r="U89" i="46"/>
  <c r="T89" i="46" s="1"/>
  <c r="U90" i="46"/>
  <c r="T90" i="46" s="1"/>
  <c r="S90" i="46" s="1"/>
  <c r="U93" i="46"/>
  <c r="T93" i="46" s="1"/>
  <c r="U94" i="46"/>
  <c r="T94" i="46" s="1"/>
  <c r="U98" i="46"/>
  <c r="T98" i="46" s="1"/>
  <c r="U102" i="46"/>
  <c r="T102" i="46" s="1"/>
  <c r="Q102" i="46"/>
  <c r="P102" i="46" s="1"/>
  <c r="U107" i="46"/>
  <c r="T107" i="46" s="1"/>
  <c r="S107" i="46" s="1"/>
  <c r="Q117" i="46"/>
  <c r="P117" i="46" s="1"/>
  <c r="U117" i="46"/>
  <c r="T117" i="46" s="1"/>
  <c r="Q126" i="46"/>
  <c r="P126" i="46" s="1"/>
  <c r="U126" i="46"/>
  <c r="T126" i="46" s="1"/>
  <c r="Q136" i="46"/>
  <c r="P136" i="46" s="1"/>
  <c r="S136" i="46" s="1"/>
  <c r="U136" i="46"/>
  <c r="T136" i="46" s="1"/>
  <c r="U149" i="46"/>
  <c r="T149" i="46" s="1"/>
  <c r="Q149" i="46"/>
  <c r="P149" i="46" s="1"/>
  <c r="S149" i="46" s="1"/>
  <c r="Q158" i="46"/>
  <c r="P158" i="46" s="1"/>
  <c r="U158" i="46"/>
  <c r="T158" i="46" s="1"/>
  <c r="Q161" i="46"/>
  <c r="P161" i="46" s="1"/>
  <c r="Q163" i="46"/>
  <c r="P163" i="46" s="1"/>
  <c r="S163" i="46" s="1"/>
  <c r="U163" i="46"/>
  <c r="T163" i="46" s="1"/>
  <c r="U166" i="46"/>
  <c r="T166" i="46" s="1"/>
  <c r="Q166" i="46"/>
  <c r="P166" i="46" s="1"/>
  <c r="Q168" i="46"/>
  <c r="P168" i="46" s="1"/>
  <c r="U168" i="46"/>
  <c r="T168" i="46" s="1"/>
  <c r="Q171" i="46"/>
  <c r="P171" i="46" s="1"/>
  <c r="U176" i="46"/>
  <c r="T176" i="46" s="1"/>
  <c r="Q176" i="46"/>
  <c r="P176" i="46" s="1"/>
  <c r="U177" i="46"/>
  <c r="T177" i="46" s="1"/>
  <c r="Q177" i="46"/>
  <c r="P177" i="46" s="1"/>
  <c r="Q179" i="46"/>
  <c r="P179" i="46" s="1"/>
  <c r="U179" i="46"/>
  <c r="T179" i="46" s="1"/>
  <c r="U183" i="46"/>
  <c r="T183" i="46" s="1"/>
  <c r="Q183" i="46"/>
  <c r="P183" i="46" s="1"/>
  <c r="Q184" i="46"/>
  <c r="P184" i="46" s="1"/>
  <c r="U194" i="46"/>
  <c r="T194" i="46" s="1"/>
  <c r="Q194" i="46"/>
  <c r="P194" i="46" s="1"/>
  <c r="U195" i="46"/>
  <c r="T195" i="46" s="1"/>
  <c r="Q195" i="46"/>
  <c r="P195" i="46" s="1"/>
  <c r="AB197" i="46"/>
  <c r="Q197" i="46"/>
  <c r="P197" i="46" s="1"/>
  <c r="U197" i="46"/>
  <c r="T197" i="46" s="1"/>
  <c r="Q202" i="46"/>
  <c r="P202" i="46" s="1"/>
  <c r="U202" i="46"/>
  <c r="T202" i="46" s="1"/>
  <c r="Q207" i="46"/>
  <c r="P207" i="46" s="1"/>
  <c r="U207" i="46"/>
  <c r="T207" i="46" s="1"/>
  <c r="U208" i="46"/>
  <c r="T208" i="46" s="1"/>
  <c r="U223" i="46"/>
  <c r="T223" i="46" s="1"/>
  <c r="U236" i="46"/>
  <c r="T236" i="46" s="1"/>
  <c r="U250" i="46"/>
  <c r="T250" i="46" s="1"/>
  <c r="Q250" i="46"/>
  <c r="P250" i="46" s="1"/>
  <c r="U252" i="46"/>
  <c r="T252" i="46" s="1"/>
  <c r="S252" i="46" s="1"/>
  <c r="Q252" i="46"/>
  <c r="P252" i="46" s="1"/>
  <c r="AB253" i="46"/>
  <c r="Q253" i="46"/>
  <c r="P253" i="46" s="1"/>
  <c r="Q254" i="46"/>
  <c r="P254" i="46" s="1"/>
  <c r="U254" i="46"/>
  <c r="T254" i="46" s="1"/>
  <c r="U257" i="46"/>
  <c r="T257" i="46" s="1"/>
  <c r="Q269" i="46"/>
  <c r="P269" i="46" s="1"/>
  <c r="U269" i="46"/>
  <c r="T269" i="46" s="1"/>
  <c r="U273" i="46"/>
  <c r="T273" i="46" s="1"/>
  <c r="Q275" i="46"/>
  <c r="P275" i="46" s="1"/>
  <c r="U275" i="46"/>
  <c r="T275" i="46" s="1"/>
  <c r="U281" i="46"/>
  <c r="T281" i="46" s="1"/>
  <c r="Q284" i="46"/>
  <c r="P284" i="46" s="1"/>
  <c r="U284" i="46"/>
  <c r="T284" i="46" s="1"/>
  <c r="Q287" i="46"/>
  <c r="P287" i="46" s="1"/>
  <c r="Q294" i="46"/>
  <c r="P294" i="46" s="1"/>
  <c r="Q298" i="46"/>
  <c r="P298" i="46" s="1"/>
  <c r="U298" i="46"/>
  <c r="T298" i="46" s="1"/>
  <c r="U299" i="46"/>
  <c r="T299" i="46" s="1"/>
  <c r="Q305" i="46"/>
  <c r="P305" i="46" s="1"/>
  <c r="U305" i="46"/>
  <c r="T305" i="46" s="1"/>
  <c r="Q309" i="46"/>
  <c r="P309" i="46" s="1"/>
  <c r="U309" i="46"/>
  <c r="T309" i="46" s="1"/>
  <c r="U316" i="46"/>
  <c r="T316" i="46" s="1"/>
  <c r="S316" i="46" s="1"/>
  <c r="Q316" i="46"/>
  <c r="P316" i="46" s="1"/>
  <c r="Q317" i="46"/>
  <c r="P317" i="46" s="1"/>
  <c r="Q319" i="46"/>
  <c r="P319" i="46" s="1"/>
  <c r="U319" i="46"/>
  <c r="T319" i="46" s="1"/>
  <c r="U335" i="46"/>
  <c r="T335" i="46" s="1"/>
  <c r="Q335" i="46"/>
  <c r="P335" i="46" s="1"/>
  <c r="U336" i="46"/>
  <c r="T336" i="46" s="1"/>
  <c r="Q336" i="46"/>
  <c r="P336" i="46" s="1"/>
  <c r="U339" i="46"/>
  <c r="T339" i="46" s="1"/>
  <c r="U346" i="46"/>
  <c r="T346" i="46" s="1"/>
  <c r="Q346" i="46"/>
  <c r="P346" i="46" s="1"/>
  <c r="V352" i="46"/>
  <c r="R352" i="46"/>
  <c r="M352" i="46"/>
  <c r="O352" i="46" s="1"/>
  <c r="N352" i="46" s="1"/>
  <c r="Q353" i="46"/>
  <c r="P353" i="46" s="1"/>
  <c r="U353" i="46"/>
  <c r="T353" i="46" s="1"/>
  <c r="AB354" i="46"/>
  <c r="Q363" i="46"/>
  <c r="P363" i="46" s="1"/>
  <c r="V396" i="46"/>
  <c r="Q16" i="60"/>
  <c r="P16" i="60" s="1"/>
  <c r="U16" i="60"/>
  <c r="T16" i="60" s="1"/>
  <c r="U72" i="60"/>
  <c r="T72" i="60" s="1"/>
  <c r="Q72" i="60"/>
  <c r="P72" i="60" s="1"/>
  <c r="Q90" i="60"/>
  <c r="P90" i="60" s="1"/>
  <c r="U90" i="60"/>
  <c r="T90" i="60" s="1"/>
  <c r="Q150" i="60"/>
  <c r="P150" i="60" s="1"/>
  <c r="U150" i="60"/>
  <c r="T150" i="60" s="1"/>
  <c r="U214" i="60"/>
  <c r="T214" i="60" s="1"/>
  <c r="Q214" i="60"/>
  <c r="P214" i="60" s="1"/>
  <c r="Q228" i="60"/>
  <c r="P228" i="60" s="1"/>
  <c r="U228" i="60"/>
  <c r="T228" i="60" s="1"/>
  <c r="R14" i="61"/>
  <c r="V14" i="61"/>
  <c r="U14" i="61" s="1"/>
  <c r="R19" i="61"/>
  <c r="V19" i="61"/>
  <c r="U19" i="61" s="1"/>
  <c r="R30" i="61"/>
  <c r="Q30" i="61" s="1"/>
  <c r="V30" i="61"/>
  <c r="U30" i="61" s="1"/>
  <c r="V32" i="61"/>
  <c r="U32" i="61" s="1"/>
  <c r="R32" i="61"/>
  <c r="V51" i="61"/>
  <c r="U51" i="61" s="1"/>
  <c r="R51" i="61"/>
  <c r="R61" i="61"/>
  <c r="P82" i="61"/>
  <c r="Q82" i="61" s="1"/>
  <c r="P119" i="61"/>
  <c r="Q119" i="61" s="1"/>
  <c r="R138" i="61"/>
  <c r="V138" i="61"/>
  <c r="U138" i="61" s="1"/>
  <c r="R144" i="61"/>
  <c r="Q144" i="61" s="1"/>
  <c r="V144" i="61"/>
  <c r="U144" i="61" s="1"/>
  <c r="R171" i="61"/>
  <c r="V171" i="61"/>
  <c r="U171" i="61" s="1"/>
  <c r="V172" i="61"/>
  <c r="U172" i="61" s="1"/>
  <c r="R172" i="61"/>
  <c r="V192" i="61"/>
  <c r="U192" i="61" s="1"/>
  <c r="R192" i="61"/>
  <c r="R195" i="61"/>
  <c r="V195" i="61"/>
  <c r="U195" i="61" s="1"/>
  <c r="R209" i="61"/>
  <c r="Q209" i="61" s="1"/>
  <c r="V209" i="61"/>
  <c r="U209" i="61" s="1"/>
  <c r="V215" i="61"/>
  <c r="U215" i="61" s="1"/>
  <c r="R215" i="61"/>
  <c r="V223" i="61"/>
  <c r="U223" i="61" s="1"/>
  <c r="R223" i="61"/>
  <c r="R16" i="58"/>
  <c r="Y16" i="58" s="1"/>
  <c r="O20" i="81"/>
  <c r="N20" i="81" s="1"/>
  <c r="N7" i="81" s="1"/>
  <c r="R20" i="58" s="1"/>
  <c r="Y20" i="58" s="1"/>
  <c r="L20" i="81"/>
  <c r="U12" i="46"/>
  <c r="T12" i="46" s="1"/>
  <c r="S12" i="46" s="1"/>
  <c r="Q23" i="46"/>
  <c r="P23" i="46" s="1"/>
  <c r="U23" i="46"/>
  <c r="T23" i="46" s="1"/>
  <c r="AB25" i="46"/>
  <c r="R32" i="46"/>
  <c r="Q32" i="46" s="1"/>
  <c r="P32" i="46" s="1"/>
  <c r="U35" i="46"/>
  <c r="T35" i="46" s="1"/>
  <c r="Q37" i="46"/>
  <c r="P37" i="46" s="1"/>
  <c r="S37" i="46" s="1"/>
  <c r="U41" i="46"/>
  <c r="T41" i="46" s="1"/>
  <c r="U42" i="46"/>
  <c r="T42" i="46" s="1"/>
  <c r="U46" i="46"/>
  <c r="T46" i="46" s="1"/>
  <c r="AB47" i="46"/>
  <c r="Q48" i="46"/>
  <c r="P48" i="46" s="1"/>
  <c r="U48" i="46"/>
  <c r="T48" i="46" s="1"/>
  <c r="AB50" i="46"/>
  <c r="U55" i="46"/>
  <c r="T55" i="46" s="1"/>
  <c r="S55" i="46" s="1"/>
  <c r="U65" i="46"/>
  <c r="T65" i="46" s="1"/>
  <c r="S65" i="46" s="1"/>
  <c r="Q85" i="46"/>
  <c r="P85" i="46" s="1"/>
  <c r="S85" i="46" s="1"/>
  <c r="U88" i="46"/>
  <c r="T88" i="46" s="1"/>
  <c r="S88" i="46" s="1"/>
  <c r="Q89" i="46"/>
  <c r="P89" i="46" s="1"/>
  <c r="Q90" i="46"/>
  <c r="Q93" i="46"/>
  <c r="P93" i="46" s="1"/>
  <c r="S93" i="46" s="1"/>
  <c r="Q94" i="46"/>
  <c r="P94" i="46" s="1"/>
  <c r="Q98" i="46"/>
  <c r="P98" i="46" s="1"/>
  <c r="U110" i="46"/>
  <c r="T110" i="46" s="1"/>
  <c r="S110" i="46" s="1"/>
  <c r="U112" i="46"/>
  <c r="T112" i="46" s="1"/>
  <c r="Q112" i="46"/>
  <c r="P112" i="46" s="1"/>
  <c r="Q116" i="46"/>
  <c r="P116" i="46" s="1"/>
  <c r="U116" i="46"/>
  <c r="T116" i="46" s="1"/>
  <c r="Q119" i="46"/>
  <c r="P119" i="46" s="1"/>
  <c r="S119" i="46" s="1"/>
  <c r="Q123" i="46"/>
  <c r="P123" i="46" s="1"/>
  <c r="U123" i="46"/>
  <c r="T123" i="46" s="1"/>
  <c r="U124" i="46"/>
  <c r="T124" i="46" s="1"/>
  <c r="S124" i="46" s="1"/>
  <c r="U129" i="46"/>
  <c r="T129" i="46" s="1"/>
  <c r="S129" i="46" s="1"/>
  <c r="U131" i="46"/>
  <c r="T131" i="46" s="1"/>
  <c r="Q131" i="46"/>
  <c r="P131" i="46" s="1"/>
  <c r="S132" i="46"/>
  <c r="U138" i="46"/>
  <c r="T138" i="46" s="1"/>
  <c r="Q138" i="46"/>
  <c r="P138" i="46" s="1"/>
  <c r="Q139" i="46"/>
  <c r="P139" i="46" s="1"/>
  <c r="S139" i="46" s="1"/>
  <c r="Q162" i="46"/>
  <c r="P162" i="46" s="1"/>
  <c r="U162" i="46"/>
  <c r="T162" i="46" s="1"/>
  <c r="Q165" i="46"/>
  <c r="P165" i="46" s="1"/>
  <c r="S165" i="46" s="1"/>
  <c r="U173" i="46"/>
  <c r="T173" i="46" s="1"/>
  <c r="S173" i="46" s="1"/>
  <c r="Q182" i="46"/>
  <c r="P182" i="46" s="1"/>
  <c r="U182" i="46"/>
  <c r="T182" i="46" s="1"/>
  <c r="U187" i="46"/>
  <c r="T187" i="46" s="1"/>
  <c r="Q187" i="46"/>
  <c r="P187" i="46" s="1"/>
  <c r="U191" i="46"/>
  <c r="T191" i="46" s="1"/>
  <c r="S191" i="46" s="1"/>
  <c r="Q208" i="46"/>
  <c r="P208" i="46" s="1"/>
  <c r="Q212" i="46"/>
  <c r="P212" i="46" s="1"/>
  <c r="U212" i="46"/>
  <c r="T212" i="46" s="1"/>
  <c r="U213" i="46"/>
  <c r="T213" i="46" s="1"/>
  <c r="Q213" i="46"/>
  <c r="P213" i="46" s="1"/>
  <c r="U218" i="46"/>
  <c r="T218" i="46" s="1"/>
  <c r="Q218" i="46"/>
  <c r="P218" i="46" s="1"/>
  <c r="Q223" i="46"/>
  <c r="P223" i="46" s="1"/>
  <c r="U227" i="46"/>
  <c r="T227" i="46" s="1"/>
  <c r="S227" i="46" s="1"/>
  <c r="U229" i="46"/>
  <c r="T229" i="46" s="1"/>
  <c r="Q229" i="46"/>
  <c r="P229" i="46" s="1"/>
  <c r="Q236" i="46"/>
  <c r="P236" i="46" s="1"/>
  <c r="U240" i="46"/>
  <c r="T240" i="46" s="1"/>
  <c r="S240" i="46" s="1"/>
  <c r="U242" i="46"/>
  <c r="T242" i="46" s="1"/>
  <c r="Q242" i="46"/>
  <c r="P242" i="46" s="1"/>
  <c r="U243" i="46"/>
  <c r="T243" i="46" s="1"/>
  <c r="S243" i="46" s="1"/>
  <c r="U247" i="46"/>
  <c r="T247" i="46" s="1"/>
  <c r="Q247" i="46"/>
  <c r="P247" i="46" s="1"/>
  <c r="Q249" i="46"/>
  <c r="P249" i="46" s="1"/>
  <c r="S249" i="46" s="1"/>
  <c r="Q261" i="46"/>
  <c r="P261" i="46" s="1"/>
  <c r="Q265" i="46"/>
  <c r="P265" i="46" s="1"/>
  <c r="U267" i="46"/>
  <c r="T267" i="46" s="1"/>
  <c r="S267" i="46" s="1"/>
  <c r="Q273" i="46"/>
  <c r="P273" i="46" s="1"/>
  <c r="U278" i="46"/>
  <c r="T278" i="46" s="1"/>
  <c r="Q278" i="46"/>
  <c r="P278" i="46" s="1"/>
  <c r="Q281" i="46"/>
  <c r="P281" i="46" s="1"/>
  <c r="U289" i="46"/>
  <c r="T289" i="46" s="1"/>
  <c r="Q289" i="46"/>
  <c r="P289" i="46" s="1"/>
  <c r="U290" i="46"/>
  <c r="T290" i="46" s="1"/>
  <c r="Q290" i="46"/>
  <c r="P290" i="46" s="1"/>
  <c r="Q299" i="46"/>
  <c r="P299" i="46" s="1"/>
  <c r="U303" i="46"/>
  <c r="T303" i="46" s="1"/>
  <c r="S303" i="46" s="1"/>
  <c r="Q308" i="46"/>
  <c r="P308" i="46" s="1"/>
  <c r="U308" i="46"/>
  <c r="T308" i="46" s="1"/>
  <c r="Q311" i="46"/>
  <c r="P311" i="46" s="1"/>
  <c r="S311" i="46" s="1"/>
  <c r="Q318" i="46"/>
  <c r="P318" i="46" s="1"/>
  <c r="U318" i="46"/>
  <c r="T318" i="46" s="1"/>
  <c r="Q321" i="46"/>
  <c r="P321" i="46" s="1"/>
  <c r="S321" i="46" s="1"/>
  <c r="U324" i="46"/>
  <c r="T324" i="46" s="1"/>
  <c r="S324" i="46" s="1"/>
  <c r="U326" i="46"/>
  <c r="T326" i="46" s="1"/>
  <c r="Q326" i="46"/>
  <c r="P326" i="46" s="1"/>
  <c r="U330" i="46"/>
  <c r="T330" i="46" s="1"/>
  <c r="Q330" i="46"/>
  <c r="P330" i="46" s="1"/>
  <c r="Q339" i="46"/>
  <c r="P339" i="46" s="1"/>
  <c r="S339" i="46" s="1"/>
  <c r="U341" i="46"/>
  <c r="T341" i="46" s="1"/>
  <c r="Q341" i="46"/>
  <c r="P341" i="46" s="1"/>
  <c r="U342" i="46"/>
  <c r="T342" i="46" s="1"/>
  <c r="Q342" i="46"/>
  <c r="P342" i="46" s="1"/>
  <c r="V344" i="46"/>
  <c r="R344" i="46"/>
  <c r="M344" i="46"/>
  <c r="O344" i="46" s="1"/>
  <c r="N344" i="46" s="1"/>
  <c r="U345" i="46"/>
  <c r="T345" i="46" s="1"/>
  <c r="S345" i="46" s="1"/>
  <c r="Q355" i="46"/>
  <c r="P355" i="46" s="1"/>
  <c r="V358" i="46"/>
  <c r="R358" i="46"/>
  <c r="M358" i="46"/>
  <c r="O358" i="46" s="1"/>
  <c r="N358" i="46" s="1"/>
  <c r="Q367" i="46"/>
  <c r="P367" i="46" s="1"/>
  <c r="S367" i="46" s="1"/>
  <c r="V371" i="46"/>
  <c r="U371" i="46" s="1"/>
  <c r="T371" i="46" s="1"/>
  <c r="U375" i="46"/>
  <c r="T375" i="46" s="1"/>
  <c r="Q375" i="46"/>
  <c r="P375" i="46" s="1"/>
  <c r="AB375" i="46"/>
  <c r="U380" i="46"/>
  <c r="T380" i="46" s="1"/>
  <c r="Q380" i="46"/>
  <c r="P380" i="46" s="1"/>
  <c r="R385" i="46"/>
  <c r="M385" i="46"/>
  <c r="O385" i="46" s="1"/>
  <c r="N385" i="46" s="1"/>
  <c r="U392" i="46"/>
  <c r="T392" i="46" s="1"/>
  <c r="O394" i="46"/>
  <c r="N394" i="46" s="1"/>
  <c r="V394" i="46"/>
  <c r="U93" i="60"/>
  <c r="T93" i="60" s="1"/>
  <c r="Q93" i="60"/>
  <c r="P93" i="60" s="1"/>
  <c r="Q115" i="60"/>
  <c r="P115" i="60" s="1"/>
  <c r="U138" i="60"/>
  <c r="T138" i="60" s="1"/>
  <c r="S138" i="60" s="1"/>
  <c r="Q140" i="60"/>
  <c r="P140" i="60" s="1"/>
  <c r="U140" i="60"/>
  <c r="T140" i="60" s="1"/>
  <c r="U142" i="60"/>
  <c r="T142" i="60" s="1"/>
  <c r="U169" i="60"/>
  <c r="T169" i="60" s="1"/>
  <c r="Q169" i="60"/>
  <c r="P169" i="60" s="1"/>
  <c r="U217" i="60"/>
  <c r="T217" i="60" s="1"/>
  <c r="V10" i="61"/>
  <c r="U10" i="61" s="1"/>
  <c r="R10" i="61"/>
  <c r="R25" i="61"/>
  <c r="V25" i="61"/>
  <c r="U25" i="61" s="1"/>
  <c r="R34" i="61"/>
  <c r="V34" i="61"/>
  <c r="U34" i="61" s="1"/>
  <c r="V68" i="61"/>
  <c r="U68" i="61" s="1"/>
  <c r="R68" i="61"/>
  <c r="R102" i="61"/>
  <c r="V102" i="61"/>
  <c r="U102" i="61" s="1"/>
  <c r="R137" i="61"/>
  <c r="Q137" i="61" s="1"/>
  <c r="V137" i="61"/>
  <c r="U137" i="61" s="1"/>
  <c r="V142" i="61"/>
  <c r="U142" i="61" s="1"/>
  <c r="R142" i="61"/>
  <c r="Q142" i="61" s="1"/>
  <c r="V159" i="61"/>
  <c r="U159" i="61" s="1"/>
  <c r="R159" i="61"/>
  <c r="Q159" i="61" s="1"/>
  <c r="V231" i="61"/>
  <c r="U231" i="61" s="1"/>
  <c r="R231" i="61"/>
  <c r="R277" i="61"/>
  <c r="V277" i="61"/>
  <c r="U277" i="61" s="1"/>
  <c r="Q25" i="46"/>
  <c r="P25" i="46" s="1"/>
  <c r="Q27" i="46"/>
  <c r="P27" i="46" s="1"/>
  <c r="S27" i="46" s="1"/>
  <c r="Q31" i="46"/>
  <c r="P31" i="46" s="1"/>
  <c r="V40" i="46"/>
  <c r="U40" i="46" s="1"/>
  <c r="T40" i="46" s="1"/>
  <c r="Q43" i="46"/>
  <c r="P43" i="46" s="1"/>
  <c r="Q47" i="46"/>
  <c r="P47" i="46" s="1"/>
  <c r="Q50" i="46"/>
  <c r="P50" i="46" s="1"/>
  <c r="S50" i="46" s="1"/>
  <c r="Q56" i="46"/>
  <c r="P56" i="46" s="1"/>
  <c r="S56" i="46" s="1"/>
  <c r="U71" i="46"/>
  <c r="T71" i="46" s="1"/>
  <c r="S71" i="46" s="1"/>
  <c r="Q76" i="46"/>
  <c r="P76" i="46" s="1"/>
  <c r="U77" i="46"/>
  <c r="T77" i="46" s="1"/>
  <c r="S77" i="46" s="1"/>
  <c r="Q82" i="46"/>
  <c r="P82" i="46" s="1"/>
  <c r="U87" i="46"/>
  <c r="T87" i="46" s="1"/>
  <c r="S87" i="46" s="1"/>
  <c r="U91" i="46"/>
  <c r="T91" i="46" s="1"/>
  <c r="S91" i="46" s="1"/>
  <c r="U92" i="46"/>
  <c r="T92" i="46" s="1"/>
  <c r="U101" i="46"/>
  <c r="T101" i="46" s="1"/>
  <c r="S101" i="46" s="1"/>
  <c r="U103" i="46"/>
  <c r="T103" i="46" s="1"/>
  <c r="Q103" i="46"/>
  <c r="P103" i="46" s="1"/>
  <c r="U106" i="46"/>
  <c r="T106" i="46" s="1"/>
  <c r="S106" i="46" s="1"/>
  <c r="Q109" i="46"/>
  <c r="P109" i="46" s="1"/>
  <c r="U109" i="46"/>
  <c r="T109" i="46" s="1"/>
  <c r="Q115" i="46"/>
  <c r="P115" i="46" s="1"/>
  <c r="U115" i="46"/>
  <c r="T115" i="46" s="1"/>
  <c r="Q122" i="46"/>
  <c r="P122" i="46" s="1"/>
  <c r="U122" i="46"/>
  <c r="T122" i="46" s="1"/>
  <c r="Q128" i="46"/>
  <c r="P128" i="46" s="1"/>
  <c r="U128" i="46"/>
  <c r="T128" i="46" s="1"/>
  <c r="U152" i="46"/>
  <c r="T152" i="46" s="1"/>
  <c r="Q152" i="46"/>
  <c r="P152" i="46" s="1"/>
  <c r="Q153" i="46"/>
  <c r="P153" i="46" s="1"/>
  <c r="S153" i="46" s="1"/>
  <c r="U160" i="46"/>
  <c r="T160" i="46" s="1"/>
  <c r="S160" i="46" s="1"/>
  <c r="U161" i="46"/>
  <c r="T161" i="46" s="1"/>
  <c r="U167" i="46"/>
  <c r="T167" i="46" s="1"/>
  <c r="Q167" i="46"/>
  <c r="P167" i="46" s="1"/>
  <c r="U170" i="46"/>
  <c r="T170" i="46" s="1"/>
  <c r="S170" i="46" s="1"/>
  <c r="U171" i="46"/>
  <c r="T171" i="46" s="1"/>
  <c r="U178" i="46"/>
  <c r="T178" i="46" s="1"/>
  <c r="Q178" i="46"/>
  <c r="P178" i="46" s="1"/>
  <c r="U184" i="46"/>
  <c r="T184" i="46" s="1"/>
  <c r="Q186" i="46"/>
  <c r="P186" i="46" s="1"/>
  <c r="U186" i="46"/>
  <c r="T186" i="46" s="1"/>
  <c r="U190" i="46"/>
  <c r="T190" i="46" s="1"/>
  <c r="S190" i="46" s="1"/>
  <c r="U193" i="46"/>
  <c r="T193" i="46" s="1"/>
  <c r="Q193" i="46"/>
  <c r="P193" i="46" s="1"/>
  <c r="U196" i="46"/>
  <c r="T196" i="46" s="1"/>
  <c r="Q196" i="46"/>
  <c r="P196" i="46" s="1"/>
  <c r="S196" i="46" s="1"/>
  <c r="Q204" i="46"/>
  <c r="P204" i="46" s="1"/>
  <c r="U204" i="46"/>
  <c r="T204" i="46" s="1"/>
  <c r="U205" i="46"/>
  <c r="T205" i="46" s="1"/>
  <c r="Q205" i="46"/>
  <c r="P205" i="46" s="1"/>
  <c r="U206" i="46"/>
  <c r="T206" i="46" s="1"/>
  <c r="Q206" i="46"/>
  <c r="P206" i="46" s="1"/>
  <c r="Q209" i="46"/>
  <c r="P209" i="46" s="1"/>
  <c r="S209" i="46" s="1"/>
  <c r="Q211" i="46"/>
  <c r="P211" i="46" s="1"/>
  <c r="U211" i="46"/>
  <c r="T211" i="46" s="1"/>
  <c r="Q224" i="46"/>
  <c r="P224" i="46" s="1"/>
  <c r="S224" i="46" s="1"/>
  <c r="Q226" i="46"/>
  <c r="P226" i="46" s="1"/>
  <c r="U226" i="46"/>
  <c r="T226" i="46" s="1"/>
  <c r="U235" i="46"/>
  <c r="T235" i="46" s="1"/>
  <c r="Q235" i="46"/>
  <c r="P235" i="46" s="1"/>
  <c r="Q237" i="46"/>
  <c r="P237" i="46" s="1"/>
  <c r="S237" i="46" s="1"/>
  <c r="Q239" i="46"/>
  <c r="P239" i="46" s="1"/>
  <c r="U239" i="46"/>
  <c r="T239" i="46" s="1"/>
  <c r="U246" i="46"/>
  <c r="T246" i="46" s="1"/>
  <c r="S246" i="46" s="1"/>
  <c r="U253" i="46"/>
  <c r="T253" i="46" s="1"/>
  <c r="Q258" i="46"/>
  <c r="P258" i="46" s="1"/>
  <c r="S258" i="46" s="1"/>
  <c r="U260" i="46"/>
  <c r="T260" i="46" s="1"/>
  <c r="S260" i="46" s="1"/>
  <c r="U262" i="46"/>
  <c r="T262" i="46" s="1"/>
  <c r="AB264" i="46"/>
  <c r="Q264" i="46"/>
  <c r="P264" i="46" s="1"/>
  <c r="U264" i="46"/>
  <c r="T264" i="46" s="1"/>
  <c r="Q266" i="46"/>
  <c r="P266" i="46" s="1"/>
  <c r="U266" i="46"/>
  <c r="T266" i="46" s="1"/>
  <c r="U271" i="46"/>
  <c r="T271" i="46" s="1"/>
  <c r="Q271" i="46"/>
  <c r="P271" i="46" s="1"/>
  <c r="U272" i="46"/>
  <c r="T272" i="46" s="1"/>
  <c r="Q272" i="46"/>
  <c r="P272" i="46" s="1"/>
  <c r="U280" i="46"/>
  <c r="T280" i="46" s="1"/>
  <c r="Q280" i="46"/>
  <c r="P280" i="46" s="1"/>
  <c r="Q282" i="46"/>
  <c r="P282" i="46" s="1"/>
  <c r="S282" i="46" s="1"/>
  <c r="U286" i="46"/>
  <c r="T286" i="46" s="1"/>
  <c r="S286" i="46" s="1"/>
  <c r="U287" i="46"/>
  <c r="T287" i="46" s="1"/>
  <c r="U294" i="46"/>
  <c r="T294" i="46" s="1"/>
  <c r="U297" i="46"/>
  <c r="T297" i="46" s="1"/>
  <c r="Q297" i="46"/>
  <c r="P297" i="46" s="1"/>
  <c r="Q300" i="46"/>
  <c r="P300" i="46" s="1"/>
  <c r="S300" i="46" s="1"/>
  <c r="Q302" i="46"/>
  <c r="P302" i="46" s="1"/>
  <c r="U302" i="46"/>
  <c r="T302" i="46" s="1"/>
  <c r="U314" i="46"/>
  <c r="T314" i="46" s="1"/>
  <c r="Q314" i="46"/>
  <c r="P314" i="46" s="1"/>
  <c r="U317" i="46"/>
  <c r="T317" i="46" s="1"/>
  <c r="Q323" i="46"/>
  <c r="P323" i="46" s="1"/>
  <c r="U323" i="46"/>
  <c r="T323" i="46" s="1"/>
  <c r="U334" i="46"/>
  <c r="T334" i="46" s="1"/>
  <c r="Q334" i="46"/>
  <c r="P334" i="46" s="1"/>
  <c r="U337" i="46"/>
  <c r="T337" i="46" s="1"/>
  <c r="Q337" i="46"/>
  <c r="P337" i="46" s="1"/>
  <c r="U338" i="46"/>
  <c r="T338" i="46" s="1"/>
  <c r="Q338" i="46"/>
  <c r="P338" i="46" s="1"/>
  <c r="AB339" i="46"/>
  <c r="U347" i="46"/>
  <c r="T347" i="46" s="1"/>
  <c r="AB347" i="46"/>
  <c r="U361" i="46"/>
  <c r="T361" i="46" s="1"/>
  <c r="S361" i="46" s="1"/>
  <c r="AB382" i="46"/>
  <c r="Q382" i="46"/>
  <c r="P382" i="46" s="1"/>
  <c r="AB391" i="46"/>
  <c r="U76" i="60"/>
  <c r="T76" i="60" s="1"/>
  <c r="Q76" i="60"/>
  <c r="P76" i="60" s="1"/>
  <c r="U77" i="60"/>
  <c r="T77" i="60" s="1"/>
  <c r="Q77" i="60"/>
  <c r="P77" i="60" s="1"/>
  <c r="U91" i="60"/>
  <c r="T91" i="60" s="1"/>
  <c r="Q91" i="60"/>
  <c r="P91" i="60" s="1"/>
  <c r="U114" i="60"/>
  <c r="T114" i="60" s="1"/>
  <c r="Q114" i="60"/>
  <c r="P114" i="60" s="1"/>
  <c r="U149" i="60"/>
  <c r="T149" i="60" s="1"/>
  <c r="Q149" i="60"/>
  <c r="P149" i="60" s="1"/>
  <c r="Q207" i="60"/>
  <c r="P207" i="60" s="1"/>
  <c r="U207" i="60"/>
  <c r="T207" i="60" s="1"/>
  <c r="R20" i="61"/>
  <c r="V20" i="61"/>
  <c r="U20" i="61" s="1"/>
  <c r="R27" i="61"/>
  <c r="V27" i="61"/>
  <c r="U27" i="61" s="1"/>
  <c r="R40" i="61"/>
  <c r="V40" i="61"/>
  <c r="U40" i="61" s="1"/>
  <c r="V66" i="61"/>
  <c r="U66" i="61" s="1"/>
  <c r="R66" i="61"/>
  <c r="V84" i="61"/>
  <c r="U84" i="61" s="1"/>
  <c r="R84" i="61"/>
  <c r="R111" i="61"/>
  <c r="V111" i="61"/>
  <c r="U111" i="61" s="1"/>
  <c r="V123" i="61"/>
  <c r="U123" i="61" s="1"/>
  <c r="R123" i="61"/>
  <c r="R126" i="61"/>
  <c r="V126" i="61"/>
  <c r="U126" i="61" s="1"/>
  <c r="P133" i="61"/>
  <c r="Q133" i="61" s="1"/>
  <c r="V141" i="61"/>
  <c r="U141" i="61" s="1"/>
  <c r="R141" i="61"/>
  <c r="R160" i="61"/>
  <c r="Q160" i="61" s="1"/>
  <c r="R162" i="61"/>
  <c r="Q162" i="61" s="1"/>
  <c r="V162" i="61"/>
  <c r="U162" i="61" s="1"/>
  <c r="R164" i="61"/>
  <c r="Q164" i="61" s="1"/>
  <c r="V164" i="61"/>
  <c r="U164" i="61" s="1"/>
  <c r="R184" i="61"/>
  <c r="V184" i="61"/>
  <c r="U184" i="61" s="1"/>
  <c r="R213" i="61"/>
  <c r="V213" i="61"/>
  <c r="U213" i="61" s="1"/>
  <c r="R237" i="61"/>
  <c r="V237" i="61"/>
  <c r="U237" i="61" s="1"/>
  <c r="R321" i="61"/>
  <c r="V321" i="61"/>
  <c r="U321" i="61" s="1"/>
  <c r="U11" i="46"/>
  <c r="T11" i="46" s="1"/>
  <c r="S11" i="46" s="1"/>
  <c r="U33" i="46"/>
  <c r="T33" i="46" s="1"/>
  <c r="S33" i="46" s="1"/>
  <c r="U44" i="46"/>
  <c r="T44" i="46" s="1"/>
  <c r="S44" i="46" s="1"/>
  <c r="U95" i="46"/>
  <c r="T95" i="46" s="1"/>
  <c r="S95" i="46" s="1"/>
  <c r="U99" i="46"/>
  <c r="T99" i="46" s="1"/>
  <c r="S99" i="46" s="1"/>
  <c r="U100" i="46"/>
  <c r="T100" i="46" s="1"/>
  <c r="S100" i="46" s="1"/>
  <c r="U105" i="46"/>
  <c r="T105" i="46" s="1"/>
  <c r="Q105" i="46"/>
  <c r="P105" i="46" s="1"/>
  <c r="Q108" i="46"/>
  <c r="P108" i="46" s="1"/>
  <c r="U108" i="46"/>
  <c r="T108" i="46" s="1"/>
  <c r="Q114" i="46"/>
  <c r="P114" i="46" s="1"/>
  <c r="U114" i="46"/>
  <c r="T114" i="46" s="1"/>
  <c r="U118" i="46"/>
  <c r="T118" i="46" s="1"/>
  <c r="S118" i="46" s="1"/>
  <c r="Q121" i="46"/>
  <c r="P121" i="46" s="1"/>
  <c r="U121" i="46"/>
  <c r="T121" i="46" s="1"/>
  <c r="Q125" i="46"/>
  <c r="P125" i="46" s="1"/>
  <c r="S125" i="46" s="1"/>
  <c r="Q127" i="46"/>
  <c r="P127" i="46" s="1"/>
  <c r="U127" i="46"/>
  <c r="T127" i="46" s="1"/>
  <c r="U133" i="46"/>
  <c r="T133" i="46" s="1"/>
  <c r="Q133" i="46"/>
  <c r="P133" i="46" s="1"/>
  <c r="Q134" i="46"/>
  <c r="P134" i="46" s="1"/>
  <c r="S134" i="46" s="1"/>
  <c r="U142" i="46"/>
  <c r="T142" i="46" s="1"/>
  <c r="Q142" i="46"/>
  <c r="P142" i="46" s="1"/>
  <c r="V143" i="46"/>
  <c r="R143" i="46"/>
  <c r="M143" i="46"/>
  <c r="O143" i="46" s="1"/>
  <c r="N143" i="46" s="1"/>
  <c r="U144" i="46"/>
  <c r="T144" i="46" s="1"/>
  <c r="S144" i="46" s="1"/>
  <c r="U146" i="46"/>
  <c r="T146" i="46" s="1"/>
  <c r="Q146" i="46"/>
  <c r="P146" i="46" s="1"/>
  <c r="Q151" i="46"/>
  <c r="P151" i="46" s="1"/>
  <c r="U151" i="46"/>
  <c r="T151" i="46" s="1"/>
  <c r="U156" i="46"/>
  <c r="T156" i="46" s="1"/>
  <c r="Q156" i="46"/>
  <c r="P156" i="46" s="1"/>
  <c r="Q157" i="46"/>
  <c r="P157" i="46" s="1"/>
  <c r="S157" i="46" s="1"/>
  <c r="Q159" i="46"/>
  <c r="P159" i="46" s="1"/>
  <c r="U159" i="46"/>
  <c r="T159" i="46" s="1"/>
  <c r="U164" i="46"/>
  <c r="T164" i="46" s="1"/>
  <c r="S164" i="46" s="1"/>
  <c r="Q169" i="46"/>
  <c r="P169" i="46" s="1"/>
  <c r="U169" i="46"/>
  <c r="T169" i="46" s="1"/>
  <c r="U172" i="46"/>
  <c r="T172" i="46" s="1"/>
  <c r="Q172" i="46"/>
  <c r="P172" i="46" s="1"/>
  <c r="S172" i="46" s="1"/>
  <c r="Q189" i="46"/>
  <c r="P189" i="46" s="1"/>
  <c r="U189" i="46"/>
  <c r="T189" i="46" s="1"/>
  <c r="Q192" i="46"/>
  <c r="P192" i="46" s="1"/>
  <c r="S192" i="46" s="1"/>
  <c r="U198" i="46"/>
  <c r="T198" i="46" s="1"/>
  <c r="Q198" i="46"/>
  <c r="P198" i="46" s="1"/>
  <c r="U199" i="46"/>
  <c r="T199" i="46" s="1"/>
  <c r="Q199" i="46"/>
  <c r="P199" i="46" s="1"/>
  <c r="Q203" i="46"/>
  <c r="P203" i="46" s="1"/>
  <c r="U203" i="46"/>
  <c r="T203" i="46" s="1"/>
  <c r="Q210" i="46"/>
  <c r="P210" i="46" s="1"/>
  <c r="U210" i="46"/>
  <c r="T210" i="46" s="1"/>
  <c r="U216" i="46"/>
  <c r="T216" i="46" s="1"/>
  <c r="Q216" i="46"/>
  <c r="P216" i="46" s="1"/>
  <c r="U220" i="46"/>
  <c r="T220" i="46" s="1"/>
  <c r="Q220" i="46"/>
  <c r="P220" i="46" s="1"/>
  <c r="Q225" i="46"/>
  <c r="P225" i="46" s="1"/>
  <c r="U225" i="46"/>
  <c r="T225" i="46" s="1"/>
  <c r="AB231" i="46"/>
  <c r="Q231" i="46"/>
  <c r="P231" i="46" s="1"/>
  <c r="U231" i="46"/>
  <c r="T231" i="46" s="1"/>
  <c r="U233" i="46"/>
  <c r="T233" i="46" s="1"/>
  <c r="Q233" i="46"/>
  <c r="P233" i="46" s="1"/>
  <c r="Q234" i="46"/>
  <c r="P234" i="46" s="1"/>
  <c r="S234" i="46" s="1"/>
  <c r="Q238" i="46"/>
  <c r="P238" i="46" s="1"/>
  <c r="U238" i="46"/>
  <c r="T238" i="46" s="1"/>
  <c r="V244" i="46"/>
  <c r="R244" i="46"/>
  <c r="M244" i="46"/>
  <c r="O244" i="46" s="1"/>
  <c r="N244" i="46" s="1"/>
  <c r="U245" i="46"/>
  <c r="T245" i="46" s="1"/>
  <c r="S245" i="46" s="1"/>
  <c r="U248" i="46"/>
  <c r="T248" i="46" s="1"/>
  <c r="S248" i="46" s="1"/>
  <c r="Q255" i="46"/>
  <c r="P255" i="46" s="1"/>
  <c r="U255" i="46"/>
  <c r="T255" i="46" s="1"/>
  <c r="U256" i="46"/>
  <c r="T256" i="46" s="1"/>
  <c r="AB259" i="46"/>
  <c r="Q259" i="46"/>
  <c r="P259" i="46" s="1"/>
  <c r="U259" i="46"/>
  <c r="T259" i="46" s="1"/>
  <c r="U261" i="46"/>
  <c r="T261" i="46" s="1"/>
  <c r="Q263" i="46"/>
  <c r="P263" i="46" s="1"/>
  <c r="U263" i="46"/>
  <c r="T263" i="46" s="1"/>
  <c r="U265" i="46"/>
  <c r="T265" i="46" s="1"/>
  <c r="Q268" i="46"/>
  <c r="P268" i="46" s="1"/>
  <c r="S268" i="46" s="1"/>
  <c r="Q270" i="46"/>
  <c r="P270" i="46" s="1"/>
  <c r="U270" i="46"/>
  <c r="T270" i="46" s="1"/>
  <c r="U276" i="46"/>
  <c r="T276" i="46" s="1"/>
  <c r="Q276" i="46"/>
  <c r="P276" i="46" s="1"/>
  <c r="U277" i="46"/>
  <c r="T277" i="46" s="1"/>
  <c r="Q277" i="46"/>
  <c r="P277" i="46" s="1"/>
  <c r="Q285" i="46"/>
  <c r="P285" i="46" s="1"/>
  <c r="U285" i="46"/>
  <c r="T285" i="46" s="1"/>
  <c r="U288" i="46"/>
  <c r="T288" i="46" s="1"/>
  <c r="Q288" i="46"/>
  <c r="P288" i="46" s="1"/>
  <c r="U291" i="46"/>
  <c r="T291" i="46" s="1"/>
  <c r="Q291" i="46"/>
  <c r="P291" i="46" s="1"/>
  <c r="U295" i="46"/>
  <c r="T295" i="46" s="1"/>
  <c r="Q295" i="46"/>
  <c r="P295" i="46" s="1"/>
  <c r="Q301" i="46"/>
  <c r="P301" i="46" s="1"/>
  <c r="U301" i="46"/>
  <c r="T301" i="46" s="1"/>
  <c r="Q304" i="46"/>
  <c r="P304" i="46" s="1"/>
  <c r="S304" i="46" s="1"/>
  <c r="U306" i="46"/>
  <c r="T306" i="46" s="1"/>
  <c r="Q306" i="46"/>
  <c r="P306" i="46" s="1"/>
  <c r="U310" i="46"/>
  <c r="T310" i="46" s="1"/>
  <c r="S310" i="46" s="1"/>
  <c r="Q313" i="46"/>
  <c r="P313" i="46" s="1"/>
  <c r="U313" i="46"/>
  <c r="T313" i="46" s="1"/>
  <c r="U320" i="46"/>
  <c r="T320" i="46" s="1"/>
  <c r="S320" i="46" s="1"/>
  <c r="U328" i="46"/>
  <c r="T328" i="46" s="1"/>
  <c r="Q328" i="46"/>
  <c r="P328" i="46" s="1"/>
  <c r="U332" i="46"/>
  <c r="T332" i="46" s="1"/>
  <c r="Q332" i="46"/>
  <c r="P332" i="46" s="1"/>
  <c r="S332" i="46" s="1"/>
  <c r="Q333" i="46"/>
  <c r="P333" i="46" s="1"/>
  <c r="S333" i="46" s="1"/>
  <c r="U340" i="46"/>
  <c r="T340" i="46" s="1"/>
  <c r="Q340" i="46"/>
  <c r="P340" i="46" s="1"/>
  <c r="U343" i="46"/>
  <c r="T343" i="46" s="1"/>
  <c r="S343" i="46" s="1"/>
  <c r="U348" i="46"/>
  <c r="T348" i="46" s="1"/>
  <c r="V354" i="46"/>
  <c r="U354" i="46" s="1"/>
  <c r="T354" i="46" s="1"/>
  <c r="R354" i="46"/>
  <c r="Q354" i="46" s="1"/>
  <c r="P354" i="46" s="1"/>
  <c r="AB363" i="46"/>
  <c r="M370" i="46"/>
  <c r="O370" i="46" s="1"/>
  <c r="N370" i="46" s="1"/>
  <c r="V370" i="46"/>
  <c r="Q377" i="46"/>
  <c r="P377" i="46" s="1"/>
  <c r="U377" i="46"/>
  <c r="T377" i="46" s="1"/>
  <c r="Q389" i="46"/>
  <c r="P389" i="46" s="1"/>
  <c r="U389" i="46"/>
  <c r="T389" i="46" s="1"/>
  <c r="U29" i="60"/>
  <c r="T29" i="60" s="1"/>
  <c r="Q29" i="60"/>
  <c r="P29" i="60" s="1"/>
  <c r="U94" i="60"/>
  <c r="T94" i="60" s="1"/>
  <c r="Q94" i="60"/>
  <c r="P94" i="60" s="1"/>
  <c r="U197" i="60"/>
  <c r="T197" i="60" s="1"/>
  <c r="Q197" i="60"/>
  <c r="P197" i="60" s="1"/>
  <c r="R29" i="61"/>
  <c r="Q29" i="61" s="1"/>
  <c r="V29" i="61"/>
  <c r="U29" i="61" s="1"/>
  <c r="R35" i="61"/>
  <c r="Q35" i="61" s="1"/>
  <c r="V35" i="61"/>
  <c r="U35" i="61" s="1"/>
  <c r="R42" i="61"/>
  <c r="Q42" i="61" s="1"/>
  <c r="V42" i="61"/>
  <c r="U42" i="61" s="1"/>
  <c r="V61" i="61"/>
  <c r="U61" i="61" s="1"/>
  <c r="P69" i="61"/>
  <c r="V75" i="61"/>
  <c r="U75" i="61" s="1"/>
  <c r="R75" i="61"/>
  <c r="R81" i="61"/>
  <c r="Q81" i="61" s="1"/>
  <c r="V81" i="61"/>
  <c r="U81" i="61" s="1"/>
  <c r="R90" i="61"/>
  <c r="V96" i="61"/>
  <c r="U96" i="61" s="1"/>
  <c r="R96" i="61"/>
  <c r="R105" i="61"/>
  <c r="V105" i="61"/>
  <c r="U105" i="61" s="1"/>
  <c r="V106" i="61"/>
  <c r="U106" i="61" s="1"/>
  <c r="R106" i="61"/>
  <c r="V108" i="61"/>
  <c r="U108" i="61" s="1"/>
  <c r="R108" i="61"/>
  <c r="R136" i="61"/>
  <c r="V136" i="61"/>
  <c r="U136" i="61" s="1"/>
  <c r="V160" i="61"/>
  <c r="U160" i="61" s="1"/>
  <c r="R193" i="61"/>
  <c r="V193" i="61"/>
  <c r="U193" i="61" s="1"/>
  <c r="V217" i="61"/>
  <c r="U217" i="61" s="1"/>
  <c r="R217" i="61"/>
  <c r="V225" i="61"/>
  <c r="U225" i="61" s="1"/>
  <c r="R225" i="61"/>
  <c r="R261" i="61"/>
  <c r="V261" i="61"/>
  <c r="U261" i="61" s="1"/>
  <c r="R281" i="61"/>
  <c r="V281" i="61"/>
  <c r="U281" i="61" s="1"/>
  <c r="V282" i="61"/>
  <c r="U282" i="61" s="1"/>
  <c r="R282" i="61"/>
  <c r="R288" i="61"/>
  <c r="V288" i="61"/>
  <c r="U288" i="61" s="1"/>
  <c r="R289" i="61"/>
  <c r="V289" i="61"/>
  <c r="U289" i="61" s="1"/>
  <c r="V290" i="61"/>
  <c r="U290" i="61" s="1"/>
  <c r="R290" i="61"/>
  <c r="Q120" i="46"/>
  <c r="P120" i="46" s="1"/>
  <c r="S120" i="46" s="1"/>
  <c r="Q135" i="46"/>
  <c r="P135" i="46" s="1"/>
  <c r="S135" i="46" s="1"/>
  <c r="AB135" i="46"/>
  <c r="Q140" i="46"/>
  <c r="P140" i="46" s="1"/>
  <c r="S140" i="46" s="1"/>
  <c r="Q141" i="46"/>
  <c r="P141" i="46" s="1"/>
  <c r="S141" i="46" s="1"/>
  <c r="AB141" i="46"/>
  <c r="Q150" i="46"/>
  <c r="P150" i="46" s="1"/>
  <c r="S150" i="46" s="1"/>
  <c r="Q181" i="46"/>
  <c r="P181" i="46" s="1"/>
  <c r="S181" i="46" s="1"/>
  <c r="Q185" i="46"/>
  <c r="P185" i="46" s="1"/>
  <c r="S185" i="46" s="1"/>
  <c r="Q279" i="46"/>
  <c r="P279" i="46" s="1"/>
  <c r="S279" i="46" s="1"/>
  <c r="Q283" i="46"/>
  <c r="P283" i="46" s="1"/>
  <c r="S283" i="46" s="1"/>
  <c r="Q292" i="46"/>
  <c r="P292" i="46" s="1"/>
  <c r="S292" i="46" s="1"/>
  <c r="Q312" i="46"/>
  <c r="P312" i="46" s="1"/>
  <c r="S312" i="46" s="1"/>
  <c r="Q322" i="46"/>
  <c r="P322" i="46" s="1"/>
  <c r="S322" i="46" s="1"/>
  <c r="AB322" i="46"/>
  <c r="R364" i="46"/>
  <c r="Q364" i="46" s="1"/>
  <c r="P364" i="46" s="1"/>
  <c r="V365" i="46"/>
  <c r="U365" i="46" s="1"/>
  <c r="T365" i="46" s="1"/>
  <c r="R365" i="46"/>
  <c r="Q365" i="46" s="1"/>
  <c r="P365" i="46" s="1"/>
  <c r="AB371" i="46"/>
  <c r="R373" i="46"/>
  <c r="Q373" i="46" s="1"/>
  <c r="P373" i="46" s="1"/>
  <c r="V387" i="46"/>
  <c r="U387" i="46" s="1"/>
  <c r="T387" i="46" s="1"/>
  <c r="U395" i="46"/>
  <c r="T395" i="46" s="1"/>
  <c r="Q395" i="46"/>
  <c r="P395" i="46" s="1"/>
  <c r="V398" i="46"/>
  <c r="R398" i="46"/>
  <c r="Q166" i="60"/>
  <c r="P166" i="60" s="1"/>
  <c r="U245" i="60"/>
  <c r="T245" i="60" s="1"/>
  <c r="S245" i="60" s="1"/>
  <c r="Q289" i="60"/>
  <c r="P289" i="60" s="1"/>
  <c r="U296" i="60"/>
  <c r="T296" i="60" s="1"/>
  <c r="Q296" i="60"/>
  <c r="P296" i="60" s="1"/>
  <c r="V11" i="61"/>
  <c r="U11" i="61" s="1"/>
  <c r="R11" i="61"/>
  <c r="P12" i="61"/>
  <c r="Q12" i="61" s="1"/>
  <c r="V18" i="61"/>
  <c r="U18" i="61" s="1"/>
  <c r="R18" i="61"/>
  <c r="V23" i="61"/>
  <c r="U23" i="61" s="1"/>
  <c r="R23" i="61"/>
  <c r="R26" i="61"/>
  <c r="V26" i="61"/>
  <c r="U26" i="61" s="1"/>
  <c r="R28" i="61"/>
  <c r="Q28" i="61" s="1"/>
  <c r="V28" i="61"/>
  <c r="U28" i="61" s="1"/>
  <c r="R38" i="61"/>
  <c r="Q38" i="61" s="1"/>
  <c r="R41" i="61"/>
  <c r="Q41" i="61" s="1"/>
  <c r="V41" i="61"/>
  <c r="U41" i="61" s="1"/>
  <c r="R44" i="61"/>
  <c r="Q44" i="61" s="1"/>
  <c r="V46" i="61"/>
  <c r="U46" i="61" s="1"/>
  <c r="P47" i="61"/>
  <c r="Q47" i="61" s="1"/>
  <c r="V54" i="61"/>
  <c r="U54" i="61" s="1"/>
  <c r="R54" i="61"/>
  <c r="V59" i="61"/>
  <c r="U59" i="61" s="1"/>
  <c r="R59" i="61"/>
  <c r="V65" i="61"/>
  <c r="U65" i="61" s="1"/>
  <c r="V70" i="61"/>
  <c r="U70" i="61" s="1"/>
  <c r="R70" i="61"/>
  <c r="R73" i="61"/>
  <c r="V73" i="61"/>
  <c r="U73" i="61" s="1"/>
  <c r="V74" i="61"/>
  <c r="U74" i="61" s="1"/>
  <c r="R74" i="61"/>
  <c r="V76" i="61"/>
  <c r="U76" i="61" s="1"/>
  <c r="R76" i="61"/>
  <c r="R78" i="61"/>
  <c r="V78" i="61"/>
  <c r="U78" i="61" s="1"/>
  <c r="V79" i="61"/>
  <c r="U79" i="61" s="1"/>
  <c r="R79" i="61"/>
  <c r="R83" i="61"/>
  <c r="V85" i="61"/>
  <c r="U85" i="61" s="1"/>
  <c r="R85" i="61"/>
  <c r="V88" i="61"/>
  <c r="U88" i="61" s="1"/>
  <c r="R88" i="61"/>
  <c r="R94" i="61"/>
  <c r="V94" i="61"/>
  <c r="U94" i="61" s="1"/>
  <c r="V95" i="61"/>
  <c r="U95" i="61" s="1"/>
  <c r="R95" i="61"/>
  <c r="V97" i="61"/>
  <c r="U97" i="61" s="1"/>
  <c r="R97" i="61"/>
  <c r="V100" i="61"/>
  <c r="U100" i="61" s="1"/>
  <c r="R100" i="61"/>
  <c r="R103" i="61"/>
  <c r="V103" i="61"/>
  <c r="U103" i="61" s="1"/>
  <c r="R104" i="61"/>
  <c r="V104" i="61"/>
  <c r="U104" i="61" s="1"/>
  <c r="R114" i="61"/>
  <c r="V114" i="61"/>
  <c r="U114" i="61" s="1"/>
  <c r="V127" i="61"/>
  <c r="U127" i="61" s="1"/>
  <c r="R130" i="61"/>
  <c r="V130" i="61"/>
  <c r="U130" i="61" s="1"/>
  <c r="V135" i="61"/>
  <c r="U135" i="61" s="1"/>
  <c r="R135" i="61"/>
  <c r="R140" i="61"/>
  <c r="Q140" i="61" s="1"/>
  <c r="V140" i="61"/>
  <c r="U140" i="61" s="1"/>
  <c r="V143" i="61"/>
  <c r="U143" i="61" s="1"/>
  <c r="V147" i="61"/>
  <c r="U147" i="61" s="1"/>
  <c r="R153" i="61"/>
  <c r="R158" i="61"/>
  <c r="V158" i="61"/>
  <c r="U158" i="61" s="1"/>
  <c r="V165" i="61"/>
  <c r="U165" i="61" s="1"/>
  <c r="R165" i="61"/>
  <c r="Q165" i="61" s="1"/>
  <c r="R174" i="61"/>
  <c r="V174" i="61"/>
  <c r="U174" i="61" s="1"/>
  <c r="V179" i="61"/>
  <c r="U179" i="61" s="1"/>
  <c r="R179" i="61"/>
  <c r="Q179" i="61" s="1"/>
  <c r="R185" i="61"/>
  <c r="Q185" i="61" s="1"/>
  <c r="V186" i="61"/>
  <c r="U186" i="61" s="1"/>
  <c r="R186" i="61"/>
  <c r="Q186" i="61" s="1"/>
  <c r="V188" i="61"/>
  <c r="U188" i="61" s="1"/>
  <c r="R188" i="61"/>
  <c r="R197" i="61"/>
  <c r="Q197" i="61" s="1"/>
  <c r="V197" i="61"/>
  <c r="U197" i="61" s="1"/>
  <c r="V206" i="61"/>
  <c r="U206" i="61" s="1"/>
  <c r="R206" i="61"/>
  <c r="R208" i="61"/>
  <c r="R211" i="61"/>
  <c r="V211" i="61"/>
  <c r="U211" i="61" s="1"/>
  <c r="V218" i="61"/>
  <c r="U218" i="61" s="1"/>
  <c r="R218" i="61"/>
  <c r="V226" i="61"/>
  <c r="U226" i="61" s="1"/>
  <c r="R226" i="61"/>
  <c r="R238" i="61"/>
  <c r="R246" i="61"/>
  <c r="V246" i="61"/>
  <c r="U246" i="61" s="1"/>
  <c r="R259" i="61"/>
  <c r="Q259" i="61" s="1"/>
  <c r="V259" i="61"/>
  <c r="U259" i="61" s="1"/>
  <c r="V263" i="61"/>
  <c r="U263" i="61" s="1"/>
  <c r="R263" i="61"/>
  <c r="Q263" i="61" s="1"/>
  <c r="V273" i="61"/>
  <c r="U273" i="61" s="1"/>
  <c r="R273" i="61"/>
  <c r="P292" i="61"/>
  <c r="Q292" i="61" s="1"/>
  <c r="V297" i="61"/>
  <c r="U297" i="61" s="1"/>
  <c r="R297" i="61"/>
  <c r="R300" i="61"/>
  <c r="V304" i="61"/>
  <c r="U304" i="61" s="1"/>
  <c r="R304" i="61"/>
  <c r="V328" i="61"/>
  <c r="U328" i="61" s="1"/>
  <c r="R328" i="61"/>
  <c r="V342" i="61"/>
  <c r="U342" i="61" s="1"/>
  <c r="R342" i="61"/>
  <c r="R349" i="46"/>
  <c r="Q349" i="46" s="1"/>
  <c r="P349" i="46" s="1"/>
  <c r="V360" i="46"/>
  <c r="U360" i="46" s="1"/>
  <c r="T360" i="46" s="1"/>
  <c r="R360" i="46"/>
  <c r="Q360" i="46" s="1"/>
  <c r="P360" i="46" s="1"/>
  <c r="U368" i="46"/>
  <c r="T368" i="46" s="1"/>
  <c r="S368" i="46" s="1"/>
  <c r="V378" i="46"/>
  <c r="R378" i="46"/>
  <c r="V379" i="46"/>
  <c r="U383" i="46"/>
  <c r="T383" i="46" s="1"/>
  <c r="S383" i="46" s="1"/>
  <c r="AB387" i="46"/>
  <c r="V388" i="46"/>
  <c r="U397" i="46"/>
  <c r="T397" i="46" s="1"/>
  <c r="M398" i="46"/>
  <c r="O398" i="46" s="1"/>
  <c r="N398" i="46" s="1"/>
  <c r="U117" i="60"/>
  <c r="T117" i="60" s="1"/>
  <c r="O215" i="60"/>
  <c r="N215" i="60" s="1"/>
  <c r="U271" i="60"/>
  <c r="T271" i="60" s="1"/>
  <c r="Q271" i="60"/>
  <c r="P271" i="60" s="1"/>
  <c r="V13" i="61"/>
  <c r="U13" i="61" s="1"/>
  <c r="R13" i="61"/>
  <c r="V17" i="61"/>
  <c r="U17" i="61" s="1"/>
  <c r="V22" i="61"/>
  <c r="U22" i="61" s="1"/>
  <c r="R22" i="61"/>
  <c r="V24" i="61"/>
  <c r="U24" i="61" s="1"/>
  <c r="R24" i="61"/>
  <c r="V31" i="61"/>
  <c r="U31" i="61" s="1"/>
  <c r="V33" i="61"/>
  <c r="U33" i="61" s="1"/>
  <c r="AD39" i="61"/>
  <c r="R39" i="61"/>
  <c r="V39" i="61"/>
  <c r="U39" i="61" s="1"/>
  <c r="R45" i="61"/>
  <c r="V45" i="61"/>
  <c r="U45" i="61" s="1"/>
  <c r="R46" i="61"/>
  <c r="Q46" i="61" s="1"/>
  <c r="V50" i="61"/>
  <c r="U50" i="61" s="1"/>
  <c r="R52" i="61"/>
  <c r="Q52" i="61" s="1"/>
  <c r="V52" i="61"/>
  <c r="U52" i="61" s="1"/>
  <c r="V53" i="61"/>
  <c r="U53" i="61" s="1"/>
  <c r="R57" i="61"/>
  <c r="V57" i="61"/>
  <c r="U57" i="61" s="1"/>
  <c r="V58" i="61"/>
  <c r="U58" i="61" s="1"/>
  <c r="R58" i="61"/>
  <c r="V60" i="61"/>
  <c r="U60" i="61" s="1"/>
  <c r="R60" i="61"/>
  <c r="V63" i="61"/>
  <c r="U63" i="61" s="1"/>
  <c r="R63" i="61"/>
  <c r="V69" i="61"/>
  <c r="U69" i="61" s="1"/>
  <c r="V72" i="61"/>
  <c r="U72" i="61" s="1"/>
  <c r="R72" i="61"/>
  <c r="V82" i="61"/>
  <c r="U82" i="61" s="1"/>
  <c r="V87" i="61"/>
  <c r="U87" i="61" s="1"/>
  <c r="R87" i="61"/>
  <c r="V89" i="61"/>
  <c r="U89" i="61" s="1"/>
  <c r="R89" i="61"/>
  <c r="R92" i="61"/>
  <c r="V92" i="61"/>
  <c r="U92" i="61" s="1"/>
  <c r="V93" i="61"/>
  <c r="U93" i="61" s="1"/>
  <c r="R93" i="61"/>
  <c r="V99" i="61"/>
  <c r="U99" i="61" s="1"/>
  <c r="R99" i="61"/>
  <c r="V115" i="61"/>
  <c r="U115" i="61" s="1"/>
  <c r="R118" i="61"/>
  <c r="V118" i="61"/>
  <c r="U118" i="61" s="1"/>
  <c r="R127" i="61"/>
  <c r="V131" i="61"/>
  <c r="U131" i="61" s="1"/>
  <c r="R134" i="61"/>
  <c r="Q134" i="61" s="1"/>
  <c r="V134" i="61"/>
  <c r="U134" i="61" s="1"/>
  <c r="R143" i="61"/>
  <c r="R145" i="61"/>
  <c r="R147" i="61"/>
  <c r="V149" i="61"/>
  <c r="U149" i="61" s="1"/>
  <c r="V151" i="61"/>
  <c r="U151" i="61" s="1"/>
  <c r="R151" i="61"/>
  <c r="R152" i="61"/>
  <c r="V157" i="61"/>
  <c r="U157" i="61" s="1"/>
  <c r="V161" i="61"/>
  <c r="U161" i="61" s="1"/>
  <c r="R161" i="61"/>
  <c r="Q161" i="61" s="1"/>
  <c r="R167" i="61"/>
  <c r="V167" i="61"/>
  <c r="U167" i="61" s="1"/>
  <c r="V168" i="61"/>
  <c r="U168" i="61" s="1"/>
  <c r="R168" i="61"/>
  <c r="R169" i="61"/>
  <c r="R175" i="61"/>
  <c r="V175" i="61"/>
  <c r="U175" i="61" s="1"/>
  <c r="V176" i="61"/>
  <c r="U176" i="61" s="1"/>
  <c r="R176" i="61"/>
  <c r="R177" i="61"/>
  <c r="V183" i="61"/>
  <c r="U183" i="61" s="1"/>
  <c r="R183" i="61"/>
  <c r="V185" i="61"/>
  <c r="U185" i="61" s="1"/>
  <c r="V187" i="61"/>
  <c r="U187" i="61" s="1"/>
  <c r="V194" i="61"/>
  <c r="U194" i="61" s="1"/>
  <c r="R194" i="61"/>
  <c r="R199" i="61"/>
  <c r="V199" i="61"/>
  <c r="U199" i="61" s="1"/>
  <c r="V201" i="61"/>
  <c r="U201" i="61" s="1"/>
  <c r="R201" i="61"/>
  <c r="R202" i="61"/>
  <c r="V205" i="61"/>
  <c r="U205" i="61" s="1"/>
  <c r="V207" i="61"/>
  <c r="U207" i="61" s="1"/>
  <c r="R207" i="61"/>
  <c r="V219" i="61"/>
  <c r="U219" i="61" s="1"/>
  <c r="V221" i="61"/>
  <c r="U221" i="61" s="1"/>
  <c r="R221" i="61"/>
  <c r="V227" i="61"/>
  <c r="U227" i="61" s="1"/>
  <c r="R233" i="61"/>
  <c r="V240" i="61"/>
  <c r="U240" i="61" s="1"/>
  <c r="R240" i="61"/>
  <c r="Q240" i="61" s="1"/>
  <c r="V249" i="61"/>
  <c r="U249" i="61" s="1"/>
  <c r="R249" i="61"/>
  <c r="Q249" i="61" s="1"/>
  <c r="V257" i="61"/>
  <c r="U257" i="61" s="1"/>
  <c r="R257" i="61"/>
  <c r="R280" i="61"/>
  <c r="V280" i="61"/>
  <c r="U280" i="61" s="1"/>
  <c r="R284" i="61"/>
  <c r="V284" i="61"/>
  <c r="U284" i="61" s="1"/>
  <c r="R285" i="61"/>
  <c r="V285" i="61"/>
  <c r="U285" i="61" s="1"/>
  <c r="V286" i="61"/>
  <c r="U286" i="61" s="1"/>
  <c r="R286" i="61"/>
  <c r="V312" i="61"/>
  <c r="U312" i="61" s="1"/>
  <c r="R312" i="61"/>
  <c r="V326" i="61"/>
  <c r="U326" i="61" s="1"/>
  <c r="R326" i="61"/>
  <c r="V331" i="61"/>
  <c r="U331" i="61" s="1"/>
  <c r="R331" i="61"/>
  <c r="R345" i="61"/>
  <c r="V345" i="61"/>
  <c r="U345" i="61" s="1"/>
  <c r="R154" i="46"/>
  <c r="R214" i="46"/>
  <c r="R257" i="46"/>
  <c r="Q257" i="46" s="1"/>
  <c r="P257" i="46" s="1"/>
  <c r="R293" i="46"/>
  <c r="R348" i="46"/>
  <c r="Q348" i="46" s="1"/>
  <c r="P348" i="46" s="1"/>
  <c r="M351" i="46"/>
  <c r="O351" i="46" s="1"/>
  <c r="N351" i="46" s="1"/>
  <c r="R357" i="46"/>
  <c r="U369" i="46"/>
  <c r="T369" i="46" s="1"/>
  <c r="R376" i="46"/>
  <c r="Q376" i="46" s="1"/>
  <c r="P376" i="46" s="1"/>
  <c r="M378" i="46"/>
  <c r="O378" i="46" s="1"/>
  <c r="N378" i="46" s="1"/>
  <c r="M379" i="46"/>
  <c r="O379" i="46" s="1"/>
  <c r="N379" i="46" s="1"/>
  <c r="V381" i="46"/>
  <c r="U381" i="46" s="1"/>
  <c r="T381" i="46" s="1"/>
  <c r="R381" i="46"/>
  <c r="Q381" i="46" s="1"/>
  <c r="P381" i="46" s="1"/>
  <c r="M388" i="46"/>
  <c r="O388" i="46" s="1"/>
  <c r="N388" i="46" s="1"/>
  <c r="V391" i="46"/>
  <c r="U391" i="46" s="1"/>
  <c r="T391" i="46" s="1"/>
  <c r="R391" i="46"/>
  <c r="Q391" i="46" s="1"/>
  <c r="P391" i="46" s="1"/>
  <c r="U396" i="46"/>
  <c r="T396" i="46" s="1"/>
  <c r="S396" i="46" s="1"/>
  <c r="U18" i="60"/>
  <c r="T18" i="60" s="1"/>
  <c r="S18" i="60" s="1"/>
  <c r="Q26" i="60"/>
  <c r="P26" i="60" s="1"/>
  <c r="S26" i="60" s="1"/>
  <c r="Q58" i="60"/>
  <c r="P58" i="60" s="1"/>
  <c r="U107" i="60"/>
  <c r="T107" i="60" s="1"/>
  <c r="S107" i="60" s="1"/>
  <c r="U110" i="60"/>
  <c r="T110" i="60" s="1"/>
  <c r="S110" i="60" s="1"/>
  <c r="U196" i="60"/>
  <c r="T196" i="60" s="1"/>
  <c r="S196" i="60" s="1"/>
  <c r="Q287" i="60"/>
  <c r="P287" i="60" s="1"/>
  <c r="Q311" i="60"/>
  <c r="P311" i="60" s="1"/>
  <c r="V12" i="61"/>
  <c r="U12" i="61" s="1"/>
  <c r="R15" i="61"/>
  <c r="V15" i="61"/>
  <c r="U15" i="61" s="1"/>
  <c r="R16" i="61"/>
  <c r="V16" i="61"/>
  <c r="U16" i="61" s="1"/>
  <c r="V21" i="61"/>
  <c r="U21" i="61" s="1"/>
  <c r="R31" i="61"/>
  <c r="Q31" i="61" s="1"/>
  <c r="R33" i="61"/>
  <c r="Q33" i="61" s="1"/>
  <c r="R36" i="61"/>
  <c r="Q36" i="61" s="1"/>
  <c r="V36" i="61"/>
  <c r="U36" i="61" s="1"/>
  <c r="V37" i="61"/>
  <c r="U37" i="61" s="1"/>
  <c r="T37" i="61" s="1"/>
  <c r="V38" i="61"/>
  <c r="U38" i="61" s="1"/>
  <c r="V43" i="61"/>
  <c r="U43" i="61" s="1"/>
  <c r="T43" i="61" s="1"/>
  <c r="V44" i="61"/>
  <c r="U44" i="61" s="1"/>
  <c r="V47" i="61"/>
  <c r="U47" i="61" s="1"/>
  <c r="R48" i="61"/>
  <c r="V48" i="61"/>
  <c r="U48" i="61" s="1"/>
  <c r="R49" i="61"/>
  <c r="V49" i="61"/>
  <c r="U49" i="61" s="1"/>
  <c r="R50" i="61"/>
  <c r="Q50" i="61" s="1"/>
  <c r="V62" i="61"/>
  <c r="U62" i="61" s="1"/>
  <c r="R62" i="61"/>
  <c r="V64" i="61"/>
  <c r="U64" i="61" s="1"/>
  <c r="R64" i="61"/>
  <c r="R65" i="61"/>
  <c r="V67" i="61"/>
  <c r="U67" i="61" s="1"/>
  <c r="R67" i="61"/>
  <c r="V71" i="61"/>
  <c r="U71" i="61" s="1"/>
  <c r="V77" i="61"/>
  <c r="U77" i="61" s="1"/>
  <c r="T77" i="61" s="1"/>
  <c r="V83" i="61"/>
  <c r="U83" i="61" s="1"/>
  <c r="V86" i="61"/>
  <c r="U86" i="61" s="1"/>
  <c r="V91" i="61"/>
  <c r="U91" i="61" s="1"/>
  <c r="R91" i="61"/>
  <c r="V98" i="61"/>
  <c r="U98" i="61" s="1"/>
  <c r="R101" i="61"/>
  <c r="R109" i="61"/>
  <c r="V112" i="61"/>
  <c r="U112" i="61" s="1"/>
  <c r="R112" i="61"/>
  <c r="V113" i="61"/>
  <c r="U113" i="61" s="1"/>
  <c r="R113" i="61"/>
  <c r="R115" i="61"/>
  <c r="V119" i="61"/>
  <c r="U119" i="61" s="1"/>
  <c r="R122" i="61"/>
  <c r="V122" i="61"/>
  <c r="U122" i="61" s="1"/>
  <c r="R131" i="61"/>
  <c r="V139" i="61"/>
  <c r="U139" i="61" s="1"/>
  <c r="R139" i="61"/>
  <c r="Q139" i="61" s="1"/>
  <c r="R149" i="61"/>
  <c r="V152" i="61"/>
  <c r="U152" i="61" s="1"/>
  <c r="V153" i="61"/>
  <c r="U153" i="61" s="1"/>
  <c r="R155" i="61"/>
  <c r="R157" i="61"/>
  <c r="Q157" i="61" s="1"/>
  <c r="V163" i="61"/>
  <c r="U163" i="61" s="1"/>
  <c r="R163" i="61"/>
  <c r="Q163" i="61" s="1"/>
  <c r="R166" i="61"/>
  <c r="V166" i="61"/>
  <c r="U166" i="61" s="1"/>
  <c r="R170" i="61"/>
  <c r="V170" i="61"/>
  <c r="U170" i="61" s="1"/>
  <c r="R178" i="61"/>
  <c r="V180" i="61"/>
  <c r="U180" i="61" s="1"/>
  <c r="R180" i="61"/>
  <c r="R182" i="61"/>
  <c r="V182" i="61"/>
  <c r="U182" i="61" s="1"/>
  <c r="R187" i="61"/>
  <c r="R191" i="61"/>
  <c r="V191" i="61"/>
  <c r="U191" i="61" s="1"/>
  <c r="R198" i="61"/>
  <c r="R203" i="61"/>
  <c r="R205" i="61"/>
  <c r="V208" i="61"/>
  <c r="U208" i="61" s="1"/>
  <c r="V210" i="61"/>
  <c r="U210" i="61" s="1"/>
  <c r="R210" i="61"/>
  <c r="V214" i="61"/>
  <c r="U214" i="61" s="1"/>
  <c r="R214" i="61"/>
  <c r="R219" i="61"/>
  <c r="V222" i="61"/>
  <c r="U222" i="61" s="1"/>
  <c r="R222" i="61"/>
  <c r="R227" i="61"/>
  <c r="V233" i="61"/>
  <c r="U233" i="61" s="1"/>
  <c r="V236" i="61"/>
  <c r="U236" i="61" s="1"/>
  <c r="R236" i="61"/>
  <c r="R241" i="61"/>
  <c r="R244" i="61"/>
  <c r="R247" i="61"/>
  <c r="V247" i="61"/>
  <c r="U247" i="61" s="1"/>
  <c r="R248" i="61"/>
  <c r="Q248" i="61" s="1"/>
  <c r="V248" i="61"/>
  <c r="U248" i="61" s="1"/>
  <c r="R254" i="61"/>
  <c r="Q254" i="61" s="1"/>
  <c r="V254" i="61"/>
  <c r="U254" i="61" s="1"/>
  <c r="R256" i="61"/>
  <c r="Q256" i="61" s="1"/>
  <c r="V256" i="61"/>
  <c r="U256" i="61" s="1"/>
  <c r="V260" i="61"/>
  <c r="U260" i="61" s="1"/>
  <c r="R260" i="61"/>
  <c r="Q260" i="61" s="1"/>
  <c r="V262" i="61"/>
  <c r="U262" i="61" s="1"/>
  <c r="R262" i="61"/>
  <c r="V276" i="61"/>
  <c r="U276" i="61" s="1"/>
  <c r="R276" i="61"/>
  <c r="R296" i="61"/>
  <c r="V301" i="61"/>
  <c r="U301" i="61" s="1"/>
  <c r="R301" i="61"/>
  <c r="V310" i="61"/>
  <c r="U310" i="61" s="1"/>
  <c r="R310" i="61"/>
  <c r="V315" i="61"/>
  <c r="U315" i="61" s="1"/>
  <c r="R315" i="61"/>
  <c r="R337" i="61"/>
  <c r="T10" i="62"/>
  <c r="S9" i="62"/>
  <c r="U252" i="60"/>
  <c r="T252" i="60" s="1"/>
  <c r="U289" i="60"/>
  <c r="T289" i="60" s="1"/>
  <c r="U310" i="60"/>
  <c r="T310" i="60" s="1"/>
  <c r="S310" i="60" s="1"/>
  <c r="R55" i="61"/>
  <c r="Q55" i="61" s="1"/>
  <c r="T55" i="61" s="1"/>
  <c r="R56" i="61"/>
  <c r="Q56" i="61" s="1"/>
  <c r="T56" i="61" s="1"/>
  <c r="R117" i="61"/>
  <c r="V117" i="61"/>
  <c r="U117" i="61" s="1"/>
  <c r="R121" i="61"/>
  <c r="V121" i="61"/>
  <c r="U121" i="61" s="1"/>
  <c r="R125" i="61"/>
  <c r="V125" i="61"/>
  <c r="U125" i="61" s="1"/>
  <c r="R129" i="61"/>
  <c r="V129" i="61"/>
  <c r="U129" i="61" s="1"/>
  <c r="R146" i="61"/>
  <c r="R154" i="61"/>
  <c r="R156" i="61"/>
  <c r="V229" i="61"/>
  <c r="U229" i="61" s="1"/>
  <c r="R229" i="61"/>
  <c r="V232" i="61"/>
  <c r="U232" i="61" s="1"/>
  <c r="R232" i="61"/>
  <c r="R234" i="61"/>
  <c r="V234" i="61"/>
  <c r="U234" i="61" s="1"/>
  <c r="R242" i="61"/>
  <c r="V242" i="61"/>
  <c r="U242" i="61" s="1"/>
  <c r="R252" i="61"/>
  <c r="V252" i="61"/>
  <c r="U252" i="61" s="1"/>
  <c r="R255" i="61"/>
  <c r="Q255" i="61" s="1"/>
  <c r="T255" i="61" s="1"/>
  <c r="V269" i="61"/>
  <c r="U269" i="61" s="1"/>
  <c r="R269" i="61"/>
  <c r="V283" i="61"/>
  <c r="U283" i="61" s="1"/>
  <c r="R283" i="61"/>
  <c r="V287" i="61"/>
  <c r="U287" i="61" s="1"/>
  <c r="R287" i="61"/>
  <c r="V291" i="61"/>
  <c r="U291" i="61" s="1"/>
  <c r="R291" i="61"/>
  <c r="V292" i="61"/>
  <c r="U292" i="61" s="1"/>
  <c r="V309" i="61"/>
  <c r="U309" i="61" s="1"/>
  <c r="V314" i="61"/>
  <c r="U314" i="61" s="1"/>
  <c r="R314" i="61"/>
  <c r="V316" i="61"/>
  <c r="U316" i="61" s="1"/>
  <c r="R316" i="61"/>
  <c r="V319" i="61"/>
  <c r="U319" i="61" s="1"/>
  <c r="R319" i="61"/>
  <c r="V325" i="61"/>
  <c r="U325" i="61" s="1"/>
  <c r="V330" i="61"/>
  <c r="U330" i="61" s="1"/>
  <c r="R330" i="61"/>
  <c r="V332" i="61"/>
  <c r="U332" i="61" s="1"/>
  <c r="R332" i="61"/>
  <c r="V335" i="61"/>
  <c r="U335" i="61" s="1"/>
  <c r="R335" i="61"/>
  <c r="V341" i="61"/>
  <c r="U341" i="61" s="1"/>
  <c r="R71" i="62"/>
  <c r="Q23" i="78"/>
  <c r="P23" i="78" s="1"/>
  <c r="U314" i="60"/>
  <c r="T314" i="60" s="1"/>
  <c r="R80" i="61"/>
  <c r="O110" i="61"/>
  <c r="N110" i="61" s="1"/>
  <c r="V116" i="61"/>
  <c r="U116" i="61" s="1"/>
  <c r="R116" i="61"/>
  <c r="V120" i="61"/>
  <c r="U120" i="61" s="1"/>
  <c r="R120" i="61"/>
  <c r="V124" i="61"/>
  <c r="U124" i="61" s="1"/>
  <c r="R124" i="61"/>
  <c r="V128" i="61"/>
  <c r="U128" i="61" s="1"/>
  <c r="R128" i="61"/>
  <c r="V132" i="61"/>
  <c r="U132" i="61" s="1"/>
  <c r="R132" i="61"/>
  <c r="V150" i="61"/>
  <c r="U150" i="61" s="1"/>
  <c r="T150" i="61" s="1"/>
  <c r="V228" i="61"/>
  <c r="U228" i="61" s="1"/>
  <c r="R230" i="61"/>
  <c r="V230" i="61"/>
  <c r="U230" i="61" s="1"/>
  <c r="V251" i="61"/>
  <c r="U251" i="61" s="1"/>
  <c r="AD253" i="61"/>
  <c r="R258" i="61"/>
  <c r="Q258" i="61" s="1"/>
  <c r="T258" i="61" s="1"/>
  <c r="V266" i="61"/>
  <c r="U266" i="61" s="1"/>
  <c r="R266" i="61"/>
  <c r="V268" i="61"/>
  <c r="U268" i="61" s="1"/>
  <c r="V270" i="61"/>
  <c r="U270" i="61" s="1"/>
  <c r="R270" i="61"/>
  <c r="V272" i="61"/>
  <c r="U272" i="61" s="1"/>
  <c r="R278" i="61"/>
  <c r="Q278" i="61" s="1"/>
  <c r="T278" i="61" s="1"/>
  <c r="V293" i="61"/>
  <c r="U293" i="61" s="1"/>
  <c r="R293" i="61"/>
  <c r="V298" i="61"/>
  <c r="U298" i="61" s="1"/>
  <c r="R298" i="61"/>
  <c r="V302" i="61"/>
  <c r="U302" i="61" s="1"/>
  <c r="R302" i="61"/>
  <c r="V307" i="61"/>
  <c r="U307" i="61" s="1"/>
  <c r="R307" i="61"/>
  <c r="V313" i="61"/>
  <c r="U313" i="61" s="1"/>
  <c r="V318" i="61"/>
  <c r="U318" i="61" s="1"/>
  <c r="R318" i="61"/>
  <c r="V320" i="61"/>
  <c r="U320" i="61" s="1"/>
  <c r="R320" i="61"/>
  <c r="V323" i="61"/>
  <c r="U323" i="61" s="1"/>
  <c r="R323" i="61"/>
  <c r="V329" i="61"/>
  <c r="U329" i="61" s="1"/>
  <c r="V334" i="61"/>
  <c r="U334" i="61" s="1"/>
  <c r="R334" i="61"/>
  <c r="V336" i="61"/>
  <c r="U336" i="61" s="1"/>
  <c r="R336" i="61"/>
  <c r="V339" i="61"/>
  <c r="U339" i="61" s="1"/>
  <c r="R339" i="61"/>
  <c r="R343" i="61"/>
  <c r="V343" i="61"/>
  <c r="U343" i="61" s="1"/>
  <c r="R344" i="61"/>
  <c r="O11" i="62"/>
  <c r="O14" i="62"/>
  <c r="O17" i="62"/>
  <c r="O20" i="62"/>
  <c r="O53" i="62"/>
  <c r="P82" i="62"/>
  <c r="R82" i="62" s="1"/>
  <c r="Q82" i="62" s="1"/>
  <c r="O82" i="62" s="1"/>
  <c r="U49" i="60"/>
  <c r="T49" i="60" s="1"/>
  <c r="U180" i="60"/>
  <c r="T180" i="60" s="1"/>
  <c r="Q297" i="60"/>
  <c r="P297" i="60" s="1"/>
  <c r="S297" i="60" s="1"/>
  <c r="V133" i="61"/>
  <c r="U133" i="61" s="1"/>
  <c r="V148" i="61"/>
  <c r="U148" i="61" s="1"/>
  <c r="T148" i="61" s="1"/>
  <c r="V235" i="61"/>
  <c r="U235" i="61" s="1"/>
  <c r="R235" i="61"/>
  <c r="R239" i="61"/>
  <c r="V239" i="61"/>
  <c r="U239" i="61" s="1"/>
  <c r="R243" i="61"/>
  <c r="V243" i="61"/>
  <c r="U243" i="61" s="1"/>
  <c r="R245" i="61"/>
  <c r="Q245" i="61" s="1"/>
  <c r="T245" i="61" s="1"/>
  <c r="V250" i="61"/>
  <c r="U250" i="61" s="1"/>
  <c r="R264" i="61"/>
  <c r="Q264" i="61" s="1"/>
  <c r="T264" i="61" s="1"/>
  <c r="V267" i="61"/>
  <c r="U267" i="61" s="1"/>
  <c r="V271" i="61"/>
  <c r="U271" i="61" s="1"/>
  <c r="R279" i="61"/>
  <c r="Q279" i="61" s="1"/>
  <c r="T279" i="61" s="1"/>
  <c r="V294" i="61"/>
  <c r="U294" i="61" s="1"/>
  <c r="V299" i="61"/>
  <c r="U299" i="61" s="1"/>
  <c r="R299" i="61"/>
  <c r="R305" i="61"/>
  <c r="V305" i="61"/>
  <c r="U305" i="61" s="1"/>
  <c r="V306" i="61"/>
  <c r="U306" i="61" s="1"/>
  <c r="R306" i="61"/>
  <c r="V308" i="61"/>
  <c r="U308" i="61" s="1"/>
  <c r="R308" i="61"/>
  <c r="R309" i="61"/>
  <c r="V311" i="61"/>
  <c r="U311" i="61" s="1"/>
  <c r="R311" i="61"/>
  <c r="V317" i="61"/>
  <c r="U317" i="61" s="1"/>
  <c r="V322" i="61"/>
  <c r="U322" i="61" s="1"/>
  <c r="R322" i="61"/>
  <c r="V324" i="61"/>
  <c r="U324" i="61" s="1"/>
  <c r="R324" i="61"/>
  <c r="R325" i="61"/>
  <c r="V327" i="61"/>
  <c r="U327" i="61" s="1"/>
  <c r="R327" i="61"/>
  <c r="V333" i="61"/>
  <c r="U333" i="61" s="1"/>
  <c r="V338" i="61"/>
  <c r="U338" i="61" s="1"/>
  <c r="R338" i="61"/>
  <c r="V340" i="61"/>
  <c r="U340" i="61" s="1"/>
  <c r="R340" i="61"/>
  <c r="R341" i="61"/>
  <c r="V344" i="61"/>
  <c r="U344" i="61" s="1"/>
  <c r="T344" i="61" s="1"/>
  <c r="O12" i="62"/>
  <c r="O15" i="62"/>
  <c r="O18" i="62"/>
  <c r="O21" i="62"/>
  <c r="O24" i="62"/>
  <c r="O25" i="62"/>
  <c r="O47" i="62"/>
  <c r="O50" i="62"/>
  <c r="O78" i="62"/>
  <c r="O83" i="62"/>
  <c r="Q33" i="78"/>
  <c r="P33" i="78" s="1"/>
  <c r="Q37" i="78"/>
  <c r="P37" i="78" s="1"/>
  <c r="M97" i="80"/>
  <c r="O97" i="80" s="1"/>
  <c r="N97" i="80" s="1"/>
  <c r="L97" i="80"/>
  <c r="R303" i="61"/>
  <c r="R51" i="62"/>
  <c r="Q51" i="62" s="1"/>
  <c r="O51" i="62" s="1"/>
  <c r="O85" i="62"/>
  <c r="Q55" i="78"/>
  <c r="P55" i="78" s="1"/>
  <c r="Q63" i="78"/>
  <c r="P63" i="78" s="1"/>
  <c r="Q71" i="78"/>
  <c r="P71" i="78" s="1"/>
  <c r="Q78" i="78"/>
  <c r="P78" i="78" s="1"/>
  <c r="Q104" i="78"/>
  <c r="P104" i="78" s="1"/>
  <c r="Q122" i="78"/>
  <c r="P122" i="78" s="1"/>
  <c r="Q128" i="78"/>
  <c r="P128" i="78" s="1"/>
  <c r="Q141" i="78"/>
  <c r="P141" i="78" s="1"/>
  <c r="Q159" i="78"/>
  <c r="P159" i="78" s="1"/>
  <c r="Q179" i="78"/>
  <c r="P179" i="78" s="1"/>
  <c r="Q185" i="78"/>
  <c r="P185" i="78" s="1"/>
  <c r="Q193" i="78"/>
  <c r="P193" i="78" s="1"/>
  <c r="Q197" i="78"/>
  <c r="P197" i="78" s="1"/>
  <c r="Q211" i="78"/>
  <c r="P211" i="78" s="1"/>
  <c r="Q219" i="78"/>
  <c r="P219" i="78" s="1"/>
  <c r="Q222" i="78"/>
  <c r="P222" i="78" s="1"/>
  <c r="Q225" i="78"/>
  <c r="P225" i="78" s="1"/>
  <c r="Q282" i="78"/>
  <c r="P282" i="78" s="1"/>
  <c r="Q49" i="78"/>
  <c r="P49" i="78" s="1"/>
  <c r="Q61" i="78"/>
  <c r="P61" i="78" s="1"/>
  <c r="Q69" i="78"/>
  <c r="P69" i="78" s="1"/>
  <c r="Q102" i="78"/>
  <c r="P102" i="78" s="1"/>
  <c r="R108" i="78"/>
  <c r="M108" i="78"/>
  <c r="O108" i="78" s="1"/>
  <c r="N108" i="78" s="1"/>
  <c r="L108" i="78"/>
  <c r="Q113" i="78"/>
  <c r="P113" i="78" s="1"/>
  <c r="Q135" i="78"/>
  <c r="P135" i="78" s="1"/>
  <c r="Q163" i="78"/>
  <c r="P163" i="78" s="1"/>
  <c r="Q191" i="78"/>
  <c r="P191" i="78" s="1"/>
  <c r="Q201" i="78"/>
  <c r="P201" i="78" s="1"/>
  <c r="Q217" i="78"/>
  <c r="P217" i="78" s="1"/>
  <c r="Q361" i="78"/>
  <c r="P361" i="78" s="1"/>
  <c r="Q375" i="78"/>
  <c r="P375" i="78" s="1"/>
  <c r="Q381" i="78"/>
  <c r="P381" i="78" s="1"/>
  <c r="Q253" i="78"/>
  <c r="P253" i="78" s="1"/>
  <c r="Q265" i="78"/>
  <c r="P265" i="78" s="1"/>
  <c r="Q269" i="78"/>
  <c r="P269" i="78" s="1"/>
  <c r="Q232" i="78"/>
  <c r="P232" i="78" s="1"/>
  <c r="Q236" i="78"/>
  <c r="P236" i="78" s="1"/>
  <c r="Q240" i="78"/>
  <c r="P240" i="78" s="1"/>
  <c r="Q244" i="78"/>
  <c r="P244" i="78" s="1"/>
  <c r="Q256" i="78"/>
  <c r="P256" i="78" s="1"/>
  <c r="Q274" i="78"/>
  <c r="P274" i="78" s="1"/>
  <c r="Q279" i="78"/>
  <c r="P279" i="78" s="1"/>
  <c r="Q289" i="78"/>
  <c r="P289" i="78" s="1"/>
  <c r="Q354" i="78"/>
  <c r="P354" i="78" s="1"/>
  <c r="Q362" i="78"/>
  <c r="P362" i="78" s="1"/>
  <c r="Q371" i="78"/>
  <c r="P371" i="78" s="1"/>
  <c r="Q372" i="78"/>
  <c r="P372" i="78" s="1"/>
  <c r="Q388" i="78"/>
  <c r="P388" i="78" s="1"/>
  <c r="Q392" i="78"/>
  <c r="P392" i="78" s="1"/>
  <c r="N10" i="80"/>
  <c r="O53" i="80"/>
  <c r="N53" i="80" s="1"/>
  <c r="O290" i="80"/>
  <c r="N290" i="80" s="1"/>
  <c r="M358" i="80"/>
  <c r="O358" i="80" s="1"/>
  <c r="N358" i="80" s="1"/>
  <c r="O382" i="80"/>
  <c r="N382" i="80" s="1"/>
  <c r="O383" i="80"/>
  <c r="N383" i="80" s="1"/>
  <c r="O7" i="82"/>
  <c r="L44" i="79"/>
  <c r="N7" i="79"/>
  <c r="R19" i="58" s="1"/>
  <c r="S19" i="58" s="1"/>
  <c r="S15" i="58"/>
  <c r="S13" i="58"/>
  <c r="U157" i="60"/>
  <c r="T157" i="60" s="1"/>
  <c r="Q157" i="60"/>
  <c r="P157" i="60" s="1"/>
  <c r="U44" i="60"/>
  <c r="T44" i="60" s="1"/>
  <c r="Q44" i="60"/>
  <c r="P44" i="60" s="1"/>
  <c r="U27" i="60"/>
  <c r="T27" i="60" s="1"/>
  <c r="Q27" i="60"/>
  <c r="P27" i="60" s="1"/>
  <c r="Q102" i="60"/>
  <c r="P102" i="60" s="1"/>
  <c r="Q189" i="60"/>
  <c r="P189" i="60" s="1"/>
  <c r="U189" i="60"/>
  <c r="T189" i="60" s="1"/>
  <c r="Q19" i="60"/>
  <c r="P19" i="60" s="1"/>
  <c r="Q21" i="60"/>
  <c r="P21" i="60" s="1"/>
  <c r="U32" i="60"/>
  <c r="T32" i="60" s="1"/>
  <c r="Q32" i="60"/>
  <c r="P32" i="60" s="1"/>
  <c r="U36" i="60"/>
  <c r="T36" i="60" s="1"/>
  <c r="Q42" i="60"/>
  <c r="P42" i="60" s="1"/>
  <c r="U42" i="60"/>
  <c r="T42" i="60" s="1"/>
  <c r="U50" i="60"/>
  <c r="T50" i="60" s="1"/>
  <c r="Q50" i="60"/>
  <c r="P50" i="60" s="1"/>
  <c r="Q78" i="60"/>
  <c r="P78" i="60" s="1"/>
  <c r="U78" i="60"/>
  <c r="T78" i="60" s="1"/>
  <c r="U82" i="60"/>
  <c r="T82" i="60" s="1"/>
  <c r="Q82" i="60"/>
  <c r="P82" i="60" s="1"/>
  <c r="U122" i="60"/>
  <c r="T122" i="60" s="1"/>
  <c r="Q122" i="60"/>
  <c r="P122" i="60" s="1"/>
  <c r="Q125" i="60"/>
  <c r="P125" i="60" s="1"/>
  <c r="U125" i="60"/>
  <c r="T125" i="60" s="1"/>
  <c r="Q129" i="60"/>
  <c r="P129" i="60" s="1"/>
  <c r="U129" i="60"/>
  <c r="T129" i="60" s="1"/>
  <c r="Q135" i="60"/>
  <c r="P135" i="60" s="1"/>
  <c r="U135" i="60"/>
  <c r="T135" i="60" s="1"/>
  <c r="Q153" i="60"/>
  <c r="P153" i="60" s="1"/>
  <c r="U153" i="60"/>
  <c r="T153" i="60" s="1"/>
  <c r="Q156" i="60"/>
  <c r="P156" i="60" s="1"/>
  <c r="U156" i="60"/>
  <c r="T156" i="60" s="1"/>
  <c r="Q164" i="60"/>
  <c r="P164" i="60" s="1"/>
  <c r="U164" i="60"/>
  <c r="T164" i="60" s="1"/>
  <c r="Q188" i="60"/>
  <c r="P188" i="60" s="1"/>
  <c r="U188" i="60"/>
  <c r="T188" i="60" s="1"/>
  <c r="U199" i="60"/>
  <c r="T199" i="60" s="1"/>
  <c r="Q199" i="60"/>
  <c r="P199" i="60" s="1"/>
  <c r="Q285" i="60"/>
  <c r="P285" i="60" s="1"/>
  <c r="U285" i="60"/>
  <c r="T285" i="60" s="1"/>
  <c r="U11" i="60"/>
  <c r="T11" i="60" s="1"/>
  <c r="Q14" i="60"/>
  <c r="P14" i="60" s="1"/>
  <c r="U14" i="60"/>
  <c r="T14" i="60" s="1"/>
  <c r="Q24" i="60"/>
  <c r="P24" i="60" s="1"/>
  <c r="U24" i="60"/>
  <c r="T24" i="60" s="1"/>
  <c r="U30" i="60"/>
  <c r="T30" i="60" s="1"/>
  <c r="Q36" i="60"/>
  <c r="P36" i="60" s="1"/>
  <c r="U45" i="60"/>
  <c r="T45" i="60" s="1"/>
  <c r="U67" i="60"/>
  <c r="T67" i="60" s="1"/>
  <c r="U83" i="60"/>
  <c r="T83" i="60" s="1"/>
  <c r="Q86" i="60"/>
  <c r="P86" i="60" s="1"/>
  <c r="U86" i="60"/>
  <c r="T86" i="60" s="1"/>
  <c r="Q127" i="60"/>
  <c r="P127" i="60" s="1"/>
  <c r="U127" i="60"/>
  <c r="T127" i="60" s="1"/>
  <c r="U133" i="60"/>
  <c r="T133" i="60" s="1"/>
  <c r="Q133" i="60"/>
  <c r="P133" i="60" s="1"/>
  <c r="U147" i="60"/>
  <c r="T147" i="60" s="1"/>
  <c r="Q147" i="60"/>
  <c r="P147" i="60" s="1"/>
  <c r="Q154" i="60"/>
  <c r="P154" i="60" s="1"/>
  <c r="U154" i="60"/>
  <c r="T154" i="60" s="1"/>
  <c r="Q178" i="60"/>
  <c r="P178" i="60" s="1"/>
  <c r="U178" i="60"/>
  <c r="T178" i="60" s="1"/>
  <c r="U233" i="60"/>
  <c r="T233" i="60" s="1"/>
  <c r="Q233" i="60"/>
  <c r="P233" i="60" s="1"/>
  <c r="Q11" i="60"/>
  <c r="P11" i="60" s="1"/>
  <c r="S11" i="60" s="1"/>
  <c r="U19" i="60"/>
  <c r="T19" i="60" s="1"/>
  <c r="U21" i="60"/>
  <c r="T21" i="60" s="1"/>
  <c r="Q30" i="60"/>
  <c r="P30" i="60" s="1"/>
  <c r="Q33" i="60"/>
  <c r="P33" i="60" s="1"/>
  <c r="U33" i="60"/>
  <c r="T33" i="60" s="1"/>
  <c r="Q37" i="60"/>
  <c r="P37" i="60" s="1"/>
  <c r="U37" i="60"/>
  <c r="T37" i="60" s="1"/>
  <c r="Q45" i="60"/>
  <c r="P45" i="60" s="1"/>
  <c r="Q54" i="60"/>
  <c r="P54" i="60" s="1"/>
  <c r="U54" i="60"/>
  <c r="T54" i="60" s="1"/>
  <c r="Q65" i="60"/>
  <c r="P65" i="60" s="1"/>
  <c r="U65" i="60"/>
  <c r="T65" i="60" s="1"/>
  <c r="Q67" i="60"/>
  <c r="P67" i="60" s="1"/>
  <c r="Q83" i="60"/>
  <c r="P83" i="60" s="1"/>
  <c r="U97" i="60"/>
  <c r="T97" i="60" s="1"/>
  <c r="Q97" i="60"/>
  <c r="P97" i="60" s="1"/>
  <c r="U101" i="60"/>
  <c r="T101" i="60" s="1"/>
  <c r="Q101" i="60"/>
  <c r="P101" i="60" s="1"/>
  <c r="Q104" i="60"/>
  <c r="P104" i="60" s="1"/>
  <c r="U104" i="60"/>
  <c r="T104" i="60" s="1"/>
  <c r="U106" i="60"/>
  <c r="T106" i="60" s="1"/>
  <c r="Q106" i="60"/>
  <c r="P106" i="60" s="1"/>
  <c r="U119" i="60"/>
  <c r="T119" i="60" s="1"/>
  <c r="Q119" i="60"/>
  <c r="P119" i="60" s="1"/>
  <c r="Q136" i="60"/>
  <c r="U136" i="60"/>
  <c r="T136" i="60" s="1"/>
  <c r="U162" i="60"/>
  <c r="T162" i="60" s="1"/>
  <c r="Q162" i="60"/>
  <c r="P162" i="60" s="1"/>
  <c r="Q174" i="60"/>
  <c r="P174" i="60" s="1"/>
  <c r="U174" i="60"/>
  <c r="T174" i="60" s="1"/>
  <c r="Q218" i="60"/>
  <c r="P218" i="60" s="1"/>
  <c r="U303" i="60"/>
  <c r="T303" i="60" s="1"/>
  <c r="Q303" i="60"/>
  <c r="P303" i="60" s="1"/>
  <c r="U308" i="60"/>
  <c r="T308" i="60" s="1"/>
  <c r="Q308" i="60"/>
  <c r="P308" i="60" s="1"/>
  <c r="U40" i="60"/>
  <c r="T40" i="60" s="1"/>
  <c r="Q40" i="60"/>
  <c r="P40" i="60" s="1"/>
  <c r="U172" i="60"/>
  <c r="T172" i="60" s="1"/>
  <c r="Q172" i="60"/>
  <c r="P172" i="60" s="1"/>
  <c r="U200" i="60"/>
  <c r="T200" i="60" s="1"/>
  <c r="U237" i="60"/>
  <c r="T237" i="60" s="1"/>
  <c r="Q237" i="60"/>
  <c r="P237" i="60" s="1"/>
  <c r="Q269" i="60"/>
  <c r="P269" i="60" s="1"/>
  <c r="U269" i="60"/>
  <c r="T269" i="60" s="1"/>
  <c r="Q34" i="60"/>
  <c r="P34" i="60" s="1"/>
  <c r="U34" i="60"/>
  <c r="T34" i="60" s="1"/>
  <c r="Q43" i="60"/>
  <c r="P43" i="60" s="1"/>
  <c r="U43" i="60"/>
  <c r="T43" i="60" s="1"/>
  <c r="U60" i="60"/>
  <c r="T60" i="60" s="1"/>
  <c r="Q60" i="60"/>
  <c r="P60" i="60" s="1"/>
  <c r="U89" i="60"/>
  <c r="T89" i="60" s="1"/>
  <c r="Q89" i="60"/>
  <c r="P89" i="60" s="1"/>
  <c r="Q128" i="60"/>
  <c r="P128" i="60" s="1"/>
  <c r="U128" i="60"/>
  <c r="T128" i="60" s="1"/>
  <c r="Q265" i="60"/>
  <c r="P265" i="60" s="1"/>
  <c r="U265" i="60"/>
  <c r="T265" i="60" s="1"/>
  <c r="Q10" i="60"/>
  <c r="P10" i="60" s="1"/>
  <c r="U10" i="60"/>
  <c r="T10" i="60" s="1"/>
  <c r="Q47" i="60"/>
  <c r="P47" i="60" s="1"/>
  <c r="U47" i="60"/>
  <c r="T47" i="60" s="1"/>
  <c r="Q70" i="60"/>
  <c r="P70" i="60" s="1"/>
  <c r="U70" i="60"/>
  <c r="T70" i="60" s="1"/>
  <c r="Q139" i="60"/>
  <c r="P139" i="60" s="1"/>
  <c r="U139" i="60"/>
  <c r="T139" i="60" s="1"/>
  <c r="Q152" i="60"/>
  <c r="P152" i="60" s="1"/>
  <c r="U152" i="60"/>
  <c r="T152" i="60" s="1"/>
  <c r="U190" i="60"/>
  <c r="T190" i="60" s="1"/>
  <c r="Q190" i="60"/>
  <c r="P190" i="60" s="1"/>
  <c r="Q46" i="60"/>
  <c r="P46" i="60" s="1"/>
  <c r="U137" i="60"/>
  <c r="T137" i="60" s="1"/>
  <c r="Q137" i="60"/>
  <c r="P137" i="60" s="1"/>
  <c r="U184" i="60"/>
  <c r="T184" i="60" s="1"/>
  <c r="Q184" i="60"/>
  <c r="Q272" i="60"/>
  <c r="P272" i="60" s="1"/>
  <c r="U272" i="60"/>
  <c r="T272" i="60" s="1"/>
  <c r="Q15" i="60"/>
  <c r="P15" i="60" s="1"/>
  <c r="Q20" i="60"/>
  <c r="P20" i="60" s="1"/>
  <c r="Q23" i="60"/>
  <c r="P23" i="60" s="1"/>
  <c r="Q38" i="60"/>
  <c r="P38" i="60" s="1"/>
  <c r="U46" i="60"/>
  <c r="T46" i="60" s="1"/>
  <c r="U160" i="60"/>
  <c r="T160" i="60" s="1"/>
  <c r="Q160" i="60"/>
  <c r="P160" i="60" s="1"/>
  <c r="Q185" i="60"/>
  <c r="P185" i="60" s="1"/>
  <c r="U185" i="60"/>
  <c r="T185" i="60" s="1"/>
  <c r="Q198" i="60"/>
  <c r="P198" i="60" s="1"/>
  <c r="U198" i="60"/>
  <c r="T198" i="60" s="1"/>
  <c r="Q200" i="60"/>
  <c r="P200" i="60" s="1"/>
  <c r="Q248" i="60"/>
  <c r="P248" i="60" s="1"/>
  <c r="U248" i="60"/>
  <c r="T248" i="60" s="1"/>
  <c r="U290" i="60"/>
  <c r="T290" i="60" s="1"/>
  <c r="Q290" i="60"/>
  <c r="P290" i="60" s="1"/>
  <c r="U25" i="60"/>
  <c r="T25" i="60" s="1"/>
  <c r="Q25" i="60"/>
  <c r="P25" i="60" s="1"/>
  <c r="U38" i="60"/>
  <c r="T38" i="60" s="1"/>
  <c r="U102" i="60"/>
  <c r="T102" i="60" s="1"/>
  <c r="U126" i="60"/>
  <c r="T126" i="60" s="1"/>
  <c r="Q126" i="60"/>
  <c r="P126" i="60" s="1"/>
  <c r="Q146" i="60"/>
  <c r="P146" i="60" s="1"/>
  <c r="Q158" i="60"/>
  <c r="P158" i="60" s="1"/>
  <c r="Q170" i="60"/>
  <c r="P170" i="60" s="1"/>
  <c r="U170" i="60"/>
  <c r="T170" i="60" s="1"/>
  <c r="Q182" i="60"/>
  <c r="U238" i="60"/>
  <c r="T238" i="60" s="1"/>
  <c r="Q238" i="60"/>
  <c r="U20" i="60"/>
  <c r="T20" i="60" s="1"/>
  <c r="U35" i="60"/>
  <c r="T35" i="60" s="1"/>
  <c r="Q35" i="60"/>
  <c r="P35" i="60" s="1"/>
  <c r="Q66" i="60"/>
  <c r="P66" i="60" s="1"/>
  <c r="U66" i="60"/>
  <c r="T66" i="60" s="1"/>
  <c r="U98" i="60"/>
  <c r="T98" i="60" s="1"/>
  <c r="U112" i="60"/>
  <c r="T112" i="60" s="1"/>
  <c r="Q112" i="60"/>
  <c r="P112" i="60" s="1"/>
  <c r="U118" i="60"/>
  <c r="T118" i="60" s="1"/>
  <c r="Q118" i="60"/>
  <c r="P118" i="60" s="1"/>
  <c r="Q132" i="60"/>
  <c r="P132" i="60" s="1"/>
  <c r="U132" i="60"/>
  <c r="T132" i="60" s="1"/>
  <c r="Q134" i="60"/>
  <c r="P134" i="60" s="1"/>
  <c r="U134" i="60"/>
  <c r="T134" i="60" s="1"/>
  <c r="U144" i="60"/>
  <c r="T144" i="60" s="1"/>
  <c r="Q144" i="60"/>
  <c r="P144" i="60" s="1"/>
  <c r="U158" i="60"/>
  <c r="T158" i="60" s="1"/>
  <c r="U161" i="60"/>
  <c r="T161" i="60" s="1"/>
  <c r="Q161" i="60"/>
  <c r="P161" i="60" s="1"/>
  <c r="Q163" i="60"/>
  <c r="P163" i="60" s="1"/>
  <c r="U163" i="60"/>
  <c r="T163" i="60" s="1"/>
  <c r="U179" i="60"/>
  <c r="T179" i="60" s="1"/>
  <c r="Q179" i="60"/>
  <c r="P179" i="60" s="1"/>
  <c r="U182" i="60"/>
  <c r="T182" i="60" s="1"/>
  <c r="U230" i="60"/>
  <c r="T230" i="60" s="1"/>
  <c r="U258" i="60"/>
  <c r="T258" i="60" s="1"/>
  <c r="Q258" i="60"/>
  <c r="P258" i="60" s="1"/>
  <c r="Q301" i="60"/>
  <c r="P301" i="60" s="1"/>
  <c r="U301" i="60"/>
  <c r="T301" i="60" s="1"/>
  <c r="Q12" i="60"/>
  <c r="P12" i="60" s="1"/>
  <c r="U12" i="60"/>
  <c r="T12" i="60" s="1"/>
  <c r="U15" i="60"/>
  <c r="T15" i="60" s="1"/>
  <c r="U17" i="60"/>
  <c r="T17" i="60" s="1"/>
  <c r="Q17" i="60"/>
  <c r="P17" i="60" s="1"/>
  <c r="U23" i="60"/>
  <c r="T23" i="60" s="1"/>
  <c r="Q48" i="60"/>
  <c r="P48" i="60" s="1"/>
  <c r="U48" i="60"/>
  <c r="T48" i="60" s="1"/>
  <c r="Q80" i="60"/>
  <c r="P80" i="60" s="1"/>
  <c r="U88" i="60"/>
  <c r="T88" i="60" s="1"/>
  <c r="Q88" i="60"/>
  <c r="P88" i="60" s="1"/>
  <c r="Q98" i="60"/>
  <c r="P98" i="60" s="1"/>
  <c r="Q103" i="60"/>
  <c r="P103" i="60" s="1"/>
  <c r="U103" i="60"/>
  <c r="T103" i="60" s="1"/>
  <c r="U146" i="60"/>
  <c r="T146" i="60" s="1"/>
  <c r="Q232" i="60"/>
  <c r="P232" i="60" s="1"/>
  <c r="U232" i="60"/>
  <c r="T232" i="60" s="1"/>
  <c r="U319" i="60"/>
  <c r="T319" i="60" s="1"/>
  <c r="Q319" i="60"/>
  <c r="P319" i="60" s="1"/>
  <c r="Q213" i="60"/>
  <c r="P213" i="60" s="1"/>
  <c r="U213" i="60"/>
  <c r="T213" i="60" s="1"/>
  <c r="U263" i="60"/>
  <c r="T263" i="60" s="1"/>
  <c r="Q263" i="60"/>
  <c r="P263" i="60" s="1"/>
  <c r="Q13" i="60"/>
  <c r="P13" i="60" s="1"/>
  <c r="Q85" i="60"/>
  <c r="P85" i="60" s="1"/>
  <c r="U85" i="60"/>
  <c r="T85" i="60" s="1"/>
  <c r="U92" i="60"/>
  <c r="Q99" i="60"/>
  <c r="P99" i="60" s="1"/>
  <c r="U99" i="60"/>
  <c r="T99" i="60" s="1"/>
  <c r="Q108" i="60"/>
  <c r="P108" i="60" s="1"/>
  <c r="S108" i="60" s="1"/>
  <c r="Q124" i="60"/>
  <c r="P124" i="60" s="1"/>
  <c r="Q151" i="60"/>
  <c r="P151" i="60" s="1"/>
  <c r="U151" i="60"/>
  <c r="T151" i="60" s="1"/>
  <c r="U167" i="60"/>
  <c r="T167" i="60" s="1"/>
  <c r="U183" i="60"/>
  <c r="T183" i="60" s="1"/>
  <c r="U187" i="60"/>
  <c r="T187" i="60" s="1"/>
  <c r="Q187" i="60"/>
  <c r="P187" i="60" s="1"/>
  <c r="Q201" i="60"/>
  <c r="P201" i="60" s="1"/>
  <c r="U201" i="60"/>
  <c r="T201" i="60" s="1"/>
  <c r="Q205" i="60"/>
  <c r="P205" i="60" s="1"/>
  <c r="U205" i="60"/>
  <c r="T205" i="60" s="1"/>
  <c r="U221" i="60"/>
  <c r="T221" i="60" s="1"/>
  <c r="Q221" i="60"/>
  <c r="P221" i="60" s="1"/>
  <c r="U239" i="60"/>
  <c r="T239" i="60" s="1"/>
  <c r="Q239" i="60"/>
  <c r="P239" i="60" s="1"/>
  <c r="U316" i="60"/>
  <c r="T316" i="60" s="1"/>
  <c r="Q316" i="60"/>
  <c r="P316" i="60" s="1"/>
  <c r="U51" i="60"/>
  <c r="T51" i="60" s="1"/>
  <c r="Q51" i="60"/>
  <c r="P51" i="60" s="1"/>
  <c r="U62" i="60"/>
  <c r="T62" i="60" s="1"/>
  <c r="U63" i="60"/>
  <c r="T63" i="60" s="1"/>
  <c r="U68" i="60"/>
  <c r="T68" i="60" s="1"/>
  <c r="U84" i="60"/>
  <c r="T84" i="60" s="1"/>
  <c r="Q84" i="60"/>
  <c r="P84" i="60" s="1"/>
  <c r="Q120" i="60"/>
  <c r="P120" i="60" s="1"/>
  <c r="U130" i="60"/>
  <c r="T130" i="60" s="1"/>
  <c r="Q131" i="60"/>
  <c r="P131" i="60" s="1"/>
  <c r="Q141" i="60"/>
  <c r="P141" i="60" s="1"/>
  <c r="S141" i="60" s="1"/>
  <c r="Q145" i="60"/>
  <c r="P145" i="60" s="1"/>
  <c r="S145" i="60" s="1"/>
  <c r="U173" i="60"/>
  <c r="T173" i="60" s="1"/>
  <c r="S173" i="60" s="1"/>
  <c r="U193" i="60"/>
  <c r="T193" i="60" s="1"/>
  <c r="U202" i="60"/>
  <c r="T202" i="60" s="1"/>
  <c r="Q212" i="60"/>
  <c r="P212" i="60" s="1"/>
  <c r="U212" i="60"/>
  <c r="T212" i="60" s="1"/>
  <c r="Q216" i="60"/>
  <c r="P216" i="60" s="1"/>
  <c r="S216" i="60" s="1"/>
  <c r="Q217" i="60"/>
  <c r="P217" i="60" s="1"/>
  <c r="U226" i="60"/>
  <c r="T226" i="60" s="1"/>
  <c r="U235" i="60"/>
  <c r="T235" i="60" s="1"/>
  <c r="Q235" i="60"/>
  <c r="P235" i="60" s="1"/>
  <c r="Q236" i="60"/>
  <c r="P236" i="60" s="1"/>
  <c r="U250" i="60"/>
  <c r="T250" i="60" s="1"/>
  <c r="Q250" i="60"/>
  <c r="P250" i="60" s="1"/>
  <c r="Q260" i="60"/>
  <c r="P260" i="60" s="1"/>
  <c r="U260" i="60"/>
  <c r="T260" i="60" s="1"/>
  <c r="U262" i="60"/>
  <c r="T262" i="60" s="1"/>
  <c r="Q274" i="60"/>
  <c r="P274" i="60" s="1"/>
  <c r="Q280" i="60"/>
  <c r="P280" i="60" s="1"/>
  <c r="U280" i="60"/>
  <c r="T280" i="60" s="1"/>
  <c r="Q283" i="60"/>
  <c r="P283" i="60" s="1"/>
  <c r="U311" i="60"/>
  <c r="T311" i="60" s="1"/>
  <c r="Q320" i="60"/>
  <c r="P320" i="60" s="1"/>
  <c r="Q57" i="60"/>
  <c r="P57" i="60" s="1"/>
  <c r="Q68" i="60"/>
  <c r="P68" i="60" s="1"/>
  <c r="Q74" i="60"/>
  <c r="P74" i="60" s="1"/>
  <c r="Q75" i="60"/>
  <c r="P75" i="60" s="1"/>
  <c r="S75" i="60" s="1"/>
  <c r="U113" i="60"/>
  <c r="T113" i="60" s="1"/>
  <c r="Q121" i="60"/>
  <c r="P121" i="60" s="1"/>
  <c r="S121" i="60" s="1"/>
  <c r="Q123" i="60"/>
  <c r="P123" i="60" s="1"/>
  <c r="U168" i="60"/>
  <c r="T168" i="60" s="1"/>
  <c r="S168" i="60" s="1"/>
  <c r="Q193" i="60"/>
  <c r="P193" i="60" s="1"/>
  <c r="Q208" i="60"/>
  <c r="P208" i="60" s="1"/>
  <c r="S208" i="60" s="1"/>
  <c r="Q220" i="60"/>
  <c r="P220" i="60" s="1"/>
  <c r="Q226" i="60"/>
  <c r="P226" i="60" s="1"/>
  <c r="Q229" i="60"/>
  <c r="P229" i="60" s="1"/>
  <c r="AB250" i="60"/>
  <c r="U255" i="60"/>
  <c r="T255" i="60" s="1"/>
  <c r="Q255" i="60"/>
  <c r="P255" i="60" s="1"/>
  <c r="Q262" i="60"/>
  <c r="P262" i="60" s="1"/>
  <c r="U276" i="60"/>
  <c r="T276" i="60" s="1"/>
  <c r="S276" i="60" s="1"/>
  <c r="Q304" i="60"/>
  <c r="P304" i="60" s="1"/>
  <c r="S304" i="60" s="1"/>
  <c r="U306" i="60"/>
  <c r="T306" i="60" s="1"/>
  <c r="Q306" i="60"/>
  <c r="P306" i="60" s="1"/>
  <c r="Q318" i="60"/>
  <c r="S318" i="60" s="1"/>
  <c r="U320" i="60"/>
  <c r="T320" i="60" s="1"/>
  <c r="U186" i="60"/>
  <c r="T186" i="60" s="1"/>
  <c r="U225" i="60"/>
  <c r="T225" i="60" s="1"/>
  <c r="Q225" i="60"/>
  <c r="P225" i="60" s="1"/>
  <c r="U242" i="60"/>
  <c r="T242" i="60" s="1"/>
  <c r="U261" i="60"/>
  <c r="T261" i="60" s="1"/>
  <c r="Q261" i="60"/>
  <c r="P261" i="60" s="1"/>
  <c r="U312" i="60"/>
  <c r="T312" i="60" s="1"/>
  <c r="Q312" i="60"/>
  <c r="P312" i="60" s="1"/>
  <c r="U39" i="60"/>
  <c r="T39" i="60" s="1"/>
  <c r="Q56" i="60"/>
  <c r="P56" i="60" s="1"/>
  <c r="S56" i="60" s="1"/>
  <c r="Q100" i="60"/>
  <c r="P100" i="60" s="1"/>
  <c r="U100" i="60"/>
  <c r="T100" i="60" s="1"/>
  <c r="Q109" i="60"/>
  <c r="P109" i="60" s="1"/>
  <c r="U109" i="60"/>
  <c r="T109" i="60" s="1"/>
  <c r="Q111" i="60"/>
  <c r="P111" i="60" s="1"/>
  <c r="U111" i="60"/>
  <c r="T111" i="60" s="1"/>
  <c r="U143" i="60"/>
  <c r="T143" i="60" s="1"/>
  <c r="S143" i="60" s="1"/>
  <c r="Q167" i="60"/>
  <c r="P167" i="60" s="1"/>
  <c r="Q177" i="60"/>
  <c r="P177" i="60" s="1"/>
  <c r="Q181" i="60"/>
  <c r="P181" i="60" s="1"/>
  <c r="U209" i="60"/>
  <c r="T209" i="60" s="1"/>
  <c r="Q209" i="60"/>
  <c r="P209" i="60" s="1"/>
  <c r="Q219" i="60"/>
  <c r="P219" i="60" s="1"/>
  <c r="U219" i="60"/>
  <c r="T219" i="60" s="1"/>
  <c r="Q222" i="60"/>
  <c r="P222" i="60" s="1"/>
  <c r="U222" i="60"/>
  <c r="T222" i="60" s="1"/>
  <c r="Q227" i="60"/>
  <c r="P227" i="60" s="1"/>
  <c r="U227" i="60"/>
  <c r="T227" i="60" s="1"/>
  <c r="U246" i="60"/>
  <c r="T246" i="60" s="1"/>
  <c r="Q246" i="60"/>
  <c r="P246" i="60" s="1"/>
  <c r="U256" i="60"/>
  <c r="T256" i="60" s="1"/>
  <c r="Q256" i="60"/>
  <c r="P256" i="60" s="1"/>
  <c r="U22" i="60"/>
  <c r="T22" i="60" s="1"/>
  <c r="U52" i="60"/>
  <c r="T52" i="60" s="1"/>
  <c r="S52" i="60" s="1"/>
  <c r="Q53" i="60"/>
  <c r="P53" i="60" s="1"/>
  <c r="S53" i="60" s="1"/>
  <c r="Q61" i="60"/>
  <c r="P61" i="60" s="1"/>
  <c r="Q64" i="60"/>
  <c r="P64" i="60" s="1"/>
  <c r="U69" i="60"/>
  <c r="T69" i="60" s="1"/>
  <c r="Q117" i="60"/>
  <c r="P117" i="60" s="1"/>
  <c r="Q142" i="60"/>
  <c r="P142" i="60" s="1"/>
  <c r="Q148" i="60"/>
  <c r="P148" i="60" s="1"/>
  <c r="S148" i="60" s="1"/>
  <c r="U155" i="60"/>
  <c r="T155" i="60" s="1"/>
  <c r="Q155" i="60"/>
  <c r="P155" i="60" s="1"/>
  <c r="Q165" i="60"/>
  <c r="P165" i="60" s="1"/>
  <c r="S165" i="60" s="1"/>
  <c r="U176" i="60"/>
  <c r="T176" i="60" s="1"/>
  <c r="Q176" i="60"/>
  <c r="P176" i="60" s="1"/>
  <c r="Q180" i="60"/>
  <c r="P180" i="60" s="1"/>
  <c r="Q186" i="60"/>
  <c r="P186" i="60" s="1"/>
  <c r="Q192" i="60"/>
  <c r="P192" i="60" s="1"/>
  <c r="Q194" i="60"/>
  <c r="P194" i="60" s="1"/>
  <c r="Q195" i="60"/>
  <c r="U204" i="60"/>
  <c r="T204" i="60" s="1"/>
  <c r="S204" i="60" s="1"/>
  <c r="Q206" i="60"/>
  <c r="P206" i="60" s="1"/>
  <c r="U206" i="60"/>
  <c r="T206" i="60" s="1"/>
  <c r="Q211" i="60"/>
  <c r="S211" i="60" s="1"/>
  <c r="Q234" i="60"/>
  <c r="P234" i="60" s="1"/>
  <c r="U234" i="60"/>
  <c r="T234" i="60" s="1"/>
  <c r="Q242" i="60"/>
  <c r="P242" i="60" s="1"/>
  <c r="Q259" i="60"/>
  <c r="P259" i="60" s="1"/>
  <c r="U259" i="60"/>
  <c r="T259" i="60" s="1"/>
  <c r="U273" i="60"/>
  <c r="T273" i="60" s="1"/>
  <c r="Q284" i="60"/>
  <c r="P284" i="60" s="1"/>
  <c r="U302" i="60"/>
  <c r="T302" i="60" s="1"/>
  <c r="Q302" i="60"/>
  <c r="P302" i="60" s="1"/>
  <c r="U309" i="60"/>
  <c r="T309" i="60" s="1"/>
  <c r="Q309" i="60"/>
  <c r="U313" i="60"/>
  <c r="T313" i="60" s="1"/>
  <c r="Q39" i="60"/>
  <c r="P39" i="60" s="1"/>
  <c r="Q41" i="60"/>
  <c r="P41" i="60" s="1"/>
  <c r="S41" i="60" s="1"/>
  <c r="Q87" i="60"/>
  <c r="P87" i="60" s="1"/>
  <c r="S87" i="60" s="1"/>
  <c r="S92" i="60"/>
  <c r="Q96" i="60"/>
  <c r="P96" i="60" s="1"/>
  <c r="S96" i="60" s="1"/>
  <c r="Q105" i="60"/>
  <c r="P105" i="60" s="1"/>
  <c r="U116" i="60"/>
  <c r="T116" i="60" s="1"/>
  <c r="S116" i="60" s="1"/>
  <c r="Q159" i="60"/>
  <c r="P159" i="60" s="1"/>
  <c r="U181" i="60"/>
  <c r="T181" i="60" s="1"/>
  <c r="Q191" i="60"/>
  <c r="P191" i="60" s="1"/>
  <c r="U192" i="60"/>
  <c r="T192" i="60" s="1"/>
  <c r="U195" i="60"/>
  <c r="T195" i="60" s="1"/>
  <c r="Q203" i="60"/>
  <c r="P203" i="60" s="1"/>
  <c r="Q224" i="60"/>
  <c r="P224" i="60" s="1"/>
  <c r="U224" i="60"/>
  <c r="T224" i="60" s="1"/>
  <c r="Q247" i="60"/>
  <c r="P247" i="60" s="1"/>
  <c r="S247" i="60" s="1"/>
  <c r="Q254" i="60"/>
  <c r="P254" i="60" s="1"/>
  <c r="S254" i="60" s="1"/>
  <c r="U270" i="60"/>
  <c r="T270" i="60" s="1"/>
  <c r="S270" i="60" s="1"/>
  <c r="Q273" i="60"/>
  <c r="P273" i="60" s="1"/>
  <c r="U277" i="60"/>
  <c r="T277" i="60" s="1"/>
  <c r="Q277" i="60"/>
  <c r="U294" i="60"/>
  <c r="T294" i="60" s="1"/>
  <c r="Q294" i="60"/>
  <c r="P294" i="60" s="1"/>
  <c r="Q313" i="60"/>
  <c r="P313" i="60" s="1"/>
  <c r="U322" i="60"/>
  <c r="T322" i="60" s="1"/>
  <c r="Q322" i="60"/>
  <c r="P322" i="60" s="1"/>
  <c r="Q257" i="60"/>
  <c r="P257" i="60" s="1"/>
  <c r="Q266" i="60"/>
  <c r="P266" i="60" s="1"/>
  <c r="S266" i="60" s="1"/>
  <c r="Q300" i="60"/>
  <c r="P300" i="60" s="1"/>
  <c r="U300" i="60"/>
  <c r="T300" i="60" s="1"/>
  <c r="Q240" i="60"/>
  <c r="P240" i="60" s="1"/>
  <c r="Q243" i="60"/>
  <c r="P243" i="60" s="1"/>
  <c r="U243" i="60"/>
  <c r="T243" i="60" s="1"/>
  <c r="Q252" i="60"/>
  <c r="P252" i="60" s="1"/>
  <c r="U257" i="60"/>
  <c r="T257" i="60" s="1"/>
  <c r="U268" i="60"/>
  <c r="T268" i="60" s="1"/>
  <c r="S268" i="60" s="1"/>
  <c r="U279" i="60"/>
  <c r="T279" i="60" s="1"/>
  <c r="Q279" i="60"/>
  <c r="P279" i="60" s="1"/>
  <c r="U287" i="60"/>
  <c r="T287" i="60" s="1"/>
  <c r="U288" i="60"/>
  <c r="T288" i="60" s="1"/>
  <c r="U292" i="60"/>
  <c r="T292" i="60" s="1"/>
  <c r="Q292" i="60"/>
  <c r="P292" i="60" s="1"/>
  <c r="U299" i="60"/>
  <c r="T299" i="60" s="1"/>
  <c r="S299" i="60" s="1"/>
  <c r="Q305" i="60"/>
  <c r="P305" i="60" s="1"/>
  <c r="U305" i="60"/>
  <c r="T305" i="60" s="1"/>
  <c r="Q321" i="60"/>
  <c r="P321" i="60" s="1"/>
  <c r="U321" i="60"/>
  <c r="T321" i="60" s="1"/>
  <c r="Q275" i="60"/>
  <c r="P275" i="60" s="1"/>
  <c r="S275" i="60" s="1"/>
  <c r="U286" i="60"/>
  <c r="T286" i="60" s="1"/>
  <c r="Q286" i="60"/>
  <c r="P286" i="60" s="1"/>
  <c r="Q295" i="60"/>
  <c r="P295" i="60" s="1"/>
  <c r="U295" i="60"/>
  <c r="T295" i="60" s="1"/>
  <c r="Q307" i="60"/>
  <c r="P307" i="60" s="1"/>
  <c r="Q314" i="60"/>
  <c r="P314" i="60" s="1"/>
  <c r="U317" i="60"/>
  <c r="T317" i="60" s="1"/>
  <c r="Q317" i="60"/>
  <c r="P317" i="60" s="1"/>
  <c r="Q324" i="60"/>
  <c r="P324" i="60" s="1"/>
  <c r="U324" i="60"/>
  <c r="T324" i="60" s="1"/>
  <c r="U71" i="60"/>
  <c r="T71" i="60" s="1"/>
  <c r="S71" i="60" s="1"/>
  <c r="U166" i="60"/>
  <c r="T166" i="60" s="1"/>
  <c r="Q223" i="60"/>
  <c r="P223" i="60" s="1"/>
  <c r="U223" i="60"/>
  <c r="T223" i="60" s="1"/>
  <c r="U251" i="60"/>
  <c r="T251" i="60" s="1"/>
  <c r="Q251" i="60"/>
  <c r="P251" i="60" s="1"/>
  <c r="Q267" i="60"/>
  <c r="P267" i="60" s="1"/>
  <c r="U267" i="60"/>
  <c r="T267" i="60" s="1"/>
  <c r="U282" i="60"/>
  <c r="T282" i="60" s="1"/>
  <c r="U298" i="60"/>
  <c r="T298" i="60" s="1"/>
  <c r="S298" i="60" s="1"/>
  <c r="U264" i="60"/>
  <c r="T264" i="60" s="1"/>
  <c r="Q264" i="60"/>
  <c r="P264" i="60" s="1"/>
  <c r="U293" i="60"/>
  <c r="T293" i="60" s="1"/>
  <c r="Q293" i="60"/>
  <c r="P293" i="60" s="1"/>
  <c r="Q323" i="60"/>
  <c r="P323" i="60" s="1"/>
  <c r="U323" i="60"/>
  <c r="T323" i="60" s="1"/>
  <c r="Q326" i="60"/>
  <c r="P326" i="60" s="1"/>
  <c r="U210" i="60"/>
  <c r="T210" i="60" s="1"/>
  <c r="S210" i="60" s="1"/>
  <c r="Q241" i="60"/>
  <c r="P241" i="60" s="1"/>
  <c r="U241" i="60"/>
  <c r="T241" i="60" s="1"/>
  <c r="U244" i="60"/>
  <c r="T244" i="60" s="1"/>
  <c r="Q244" i="60"/>
  <c r="P244" i="60" s="1"/>
  <c r="AB253" i="60"/>
  <c r="U253" i="60"/>
  <c r="T253" i="60" s="1"/>
  <c r="Q253" i="60"/>
  <c r="P253" i="60" s="1"/>
  <c r="Q315" i="60"/>
  <c r="P315" i="60" s="1"/>
  <c r="U315" i="60"/>
  <c r="T315" i="60" s="1"/>
  <c r="U278" i="60"/>
  <c r="T278" i="60" s="1"/>
  <c r="Q278" i="60"/>
  <c r="P278" i="60" s="1"/>
  <c r="Q291" i="60"/>
  <c r="P291" i="60" s="1"/>
  <c r="Q296" i="46"/>
  <c r="P296" i="46" s="1"/>
  <c r="T33" i="61" l="1"/>
  <c r="T164" i="61"/>
  <c r="T259" i="61"/>
  <c r="T157" i="61"/>
  <c r="T50" i="61"/>
  <c r="S113" i="60"/>
  <c r="S105" i="60"/>
  <c r="S80" i="60"/>
  <c r="S120" i="60"/>
  <c r="S256" i="46"/>
  <c r="S178" i="46"/>
  <c r="S346" i="46"/>
  <c r="S275" i="46"/>
  <c r="S195" i="46"/>
  <c r="S166" i="46"/>
  <c r="S62" i="46"/>
  <c r="S92" i="46"/>
  <c r="Q357" i="46"/>
  <c r="P357" i="46" s="1"/>
  <c r="S272" i="46"/>
  <c r="S80" i="46"/>
  <c r="S340" i="46"/>
  <c r="S277" i="46"/>
  <c r="S235" i="46"/>
  <c r="S206" i="46"/>
  <c r="S79" i="46"/>
  <c r="Q393" i="46"/>
  <c r="P393" i="46" s="1"/>
  <c r="S232" i="46"/>
  <c r="S269" i="46"/>
  <c r="S46" i="46"/>
  <c r="S315" i="46"/>
  <c r="S331" i="46"/>
  <c r="S230" i="46"/>
  <c r="S238" i="46"/>
  <c r="S217" i="46"/>
  <c r="S376" i="46"/>
  <c r="S259" i="46"/>
  <c r="S114" i="46"/>
  <c r="S116" i="46"/>
  <c r="S158" i="46"/>
  <c r="Q366" i="46"/>
  <c r="P366" i="46" s="1"/>
  <c r="S366" i="46" s="1"/>
  <c r="S155" i="46"/>
  <c r="S205" i="46"/>
  <c r="S167" i="46"/>
  <c r="S103" i="46"/>
  <c r="S290" i="46"/>
  <c r="S399" i="46"/>
  <c r="S374" i="46"/>
  <c r="S177" i="60"/>
  <c r="S194" i="60"/>
  <c r="S220" i="60"/>
  <c r="S300" i="60"/>
  <c r="S59" i="60"/>
  <c r="S291" i="60"/>
  <c r="S73" i="60"/>
  <c r="S313" i="60"/>
  <c r="S124" i="60"/>
  <c r="S22" i="60"/>
  <c r="S131" i="60"/>
  <c r="S307" i="60"/>
  <c r="S203" i="60"/>
  <c r="S48" i="60"/>
  <c r="S288" i="60"/>
  <c r="S166" i="60"/>
  <c r="S191" i="60"/>
  <c r="S235" i="60"/>
  <c r="S21" i="60"/>
  <c r="S135" i="60"/>
  <c r="S228" i="60"/>
  <c r="S95" i="60"/>
  <c r="S314" i="60"/>
  <c r="S61" i="60"/>
  <c r="S326" i="60"/>
  <c r="S284" i="60"/>
  <c r="S258" i="60"/>
  <c r="S161" i="60"/>
  <c r="S296" i="60"/>
  <c r="S77" i="60"/>
  <c r="S169" i="60"/>
  <c r="S90" i="60"/>
  <c r="S294" i="60"/>
  <c r="S309" i="60"/>
  <c r="S167" i="60"/>
  <c r="S319" i="60"/>
  <c r="S139" i="60"/>
  <c r="S119" i="60"/>
  <c r="S97" i="60"/>
  <c r="S45" i="60"/>
  <c r="S94" i="60"/>
  <c r="S115" i="60"/>
  <c r="S57" i="60"/>
  <c r="S260" i="60"/>
  <c r="S49" i="60"/>
  <c r="S123" i="60"/>
  <c r="S130" i="60"/>
  <c r="S271" i="60"/>
  <c r="S114" i="60"/>
  <c r="S16" i="60"/>
  <c r="S64" i="60"/>
  <c r="S159" i="60"/>
  <c r="S72" i="60"/>
  <c r="S274" i="60"/>
  <c r="S229" i="60"/>
  <c r="S236" i="60"/>
  <c r="S202" i="60"/>
  <c r="S263" i="60"/>
  <c r="S89" i="60"/>
  <c r="S93" i="60"/>
  <c r="S33" i="60"/>
  <c r="S193" i="60"/>
  <c r="S255" i="60"/>
  <c r="S239" i="60"/>
  <c r="S237" i="60"/>
  <c r="S14" i="60"/>
  <c r="S282" i="60"/>
  <c r="S244" i="60"/>
  <c r="S293" i="60"/>
  <c r="S277" i="60"/>
  <c r="S63" i="60"/>
  <c r="S98" i="60"/>
  <c r="S126" i="60"/>
  <c r="S303" i="60"/>
  <c r="S147" i="60"/>
  <c r="S183" i="60"/>
  <c r="S273" i="60"/>
  <c r="S306" i="60"/>
  <c r="S172" i="60"/>
  <c r="S218" i="60"/>
  <c r="S233" i="60"/>
  <c r="S133" i="60"/>
  <c r="S136" i="60"/>
  <c r="S151" i="60"/>
  <c r="S129" i="60"/>
  <c r="S286" i="60"/>
  <c r="S217" i="60"/>
  <c r="S201" i="60"/>
  <c r="S190" i="60"/>
  <c r="S174" i="60"/>
  <c r="S67" i="60"/>
  <c r="S157" i="60"/>
  <c r="S58" i="60"/>
  <c r="S241" i="60"/>
  <c r="S192" i="60"/>
  <c r="S248" i="60"/>
  <c r="S85" i="60"/>
  <c r="S27" i="60"/>
  <c r="S232" i="60"/>
  <c r="S43" i="60"/>
  <c r="S69" i="60"/>
  <c r="S311" i="60"/>
  <c r="S321" i="60"/>
  <c r="S315" i="60"/>
  <c r="S243" i="60"/>
  <c r="S117" i="60"/>
  <c r="S205" i="60"/>
  <c r="S164" i="60"/>
  <c r="S134" i="60"/>
  <c r="S78" i="60"/>
  <c r="S207" i="60"/>
  <c r="S259" i="60"/>
  <c r="S195" i="60"/>
  <c r="S155" i="60"/>
  <c r="S181" i="60"/>
  <c r="S226" i="60"/>
  <c r="S283" i="60"/>
  <c r="S213" i="60"/>
  <c r="S17" i="60"/>
  <c r="S272" i="60"/>
  <c r="S269" i="60"/>
  <c r="S308" i="60"/>
  <c r="S30" i="60"/>
  <c r="S305" i="60"/>
  <c r="S279" i="60"/>
  <c r="S240" i="60"/>
  <c r="S242" i="60"/>
  <c r="S246" i="60"/>
  <c r="S111" i="60"/>
  <c r="S74" i="60"/>
  <c r="S280" i="60"/>
  <c r="S301" i="60"/>
  <c r="S200" i="60"/>
  <c r="S265" i="60"/>
  <c r="S178" i="60"/>
  <c r="S156" i="60"/>
  <c r="S50" i="60"/>
  <c r="S198" i="46"/>
  <c r="S149" i="60"/>
  <c r="S76" i="60"/>
  <c r="S335" i="46"/>
  <c r="S372" i="46"/>
  <c r="S145" i="46"/>
  <c r="S103" i="60"/>
  <c r="S198" i="60"/>
  <c r="S51" i="46"/>
  <c r="S113" i="46"/>
  <c r="S62" i="60"/>
  <c r="S236" i="46"/>
  <c r="S100" i="60"/>
  <c r="S221" i="60"/>
  <c r="S88" i="60"/>
  <c r="S15" i="60"/>
  <c r="S118" i="60"/>
  <c r="S146" i="60"/>
  <c r="S290" i="60"/>
  <c r="S47" i="60"/>
  <c r="S37" i="60"/>
  <c r="S82" i="60"/>
  <c r="Q293" i="46"/>
  <c r="P293" i="46" s="1"/>
  <c r="S293" i="46" s="1"/>
  <c r="S289" i="60"/>
  <c r="S91" i="60"/>
  <c r="S47" i="46"/>
  <c r="S371" i="46"/>
  <c r="S94" i="46"/>
  <c r="O7" i="81"/>
  <c r="S298" i="46"/>
  <c r="S21" i="46"/>
  <c r="S302" i="60"/>
  <c r="S66" i="60"/>
  <c r="S128" i="60"/>
  <c r="S24" i="60"/>
  <c r="S189" i="60"/>
  <c r="S117" i="46"/>
  <c r="S132" i="60"/>
  <c r="S86" i="60"/>
  <c r="S42" i="60"/>
  <c r="S140" i="60"/>
  <c r="S264" i="60"/>
  <c r="S252" i="60"/>
  <c r="S39" i="60"/>
  <c r="S180" i="60"/>
  <c r="S142" i="60"/>
  <c r="S12" i="60"/>
  <c r="S179" i="60"/>
  <c r="S20" i="60"/>
  <c r="S160" i="60"/>
  <c r="Q108" i="78"/>
  <c r="P108" i="78" s="1"/>
  <c r="S393" i="46"/>
  <c r="S197" i="60"/>
  <c r="AB384" i="46"/>
  <c r="S151" i="46"/>
  <c r="S338" i="46"/>
  <c r="S84" i="46"/>
  <c r="S23" i="60"/>
  <c r="S46" i="60"/>
  <c r="S70" i="60"/>
  <c r="S153" i="60"/>
  <c r="S264" i="46"/>
  <c r="S254" i="46"/>
  <c r="S168" i="46"/>
  <c r="S148" i="46"/>
  <c r="T173" i="61"/>
  <c r="T53" i="61"/>
  <c r="S267" i="60"/>
  <c r="S230" i="60"/>
  <c r="S188" i="60"/>
  <c r="S313" i="46"/>
  <c r="S150" i="60"/>
  <c r="S319" i="46"/>
  <c r="S287" i="60"/>
  <c r="S176" i="60"/>
  <c r="S256" i="60"/>
  <c r="S262" i="60"/>
  <c r="S250" i="60"/>
  <c r="S13" i="60"/>
  <c r="S238" i="60"/>
  <c r="S184" i="60"/>
  <c r="S162" i="60"/>
  <c r="Y19" i="58"/>
  <c r="Q214" i="46"/>
  <c r="P214" i="46" s="1"/>
  <c r="Q386" i="46"/>
  <c r="P386" i="46" s="1"/>
  <c r="S386" i="46" s="1"/>
  <c r="S82" i="46"/>
  <c r="S24" i="46"/>
  <c r="Q384" i="46"/>
  <c r="P384" i="46" s="1"/>
  <c r="S384" i="46" s="1"/>
  <c r="S147" i="46"/>
  <c r="S188" i="46"/>
  <c r="S57" i="46"/>
  <c r="R18" i="58"/>
  <c r="T265" i="61"/>
  <c r="T44" i="61"/>
  <c r="T139" i="61"/>
  <c r="T31" i="61"/>
  <c r="T179" i="61"/>
  <c r="T260" i="61"/>
  <c r="T254" i="61"/>
  <c r="T134" i="61"/>
  <c r="T46" i="61"/>
  <c r="T142" i="61"/>
  <c r="T30" i="61"/>
  <c r="T274" i="61"/>
  <c r="T200" i="61"/>
  <c r="T317" i="61"/>
  <c r="T248" i="61"/>
  <c r="T81" i="61"/>
  <c r="T35" i="61"/>
  <c r="T137" i="61"/>
  <c r="T107" i="61"/>
  <c r="Q86" i="61"/>
  <c r="T86" i="61" s="1"/>
  <c r="T29" i="61"/>
  <c r="Q224" i="61"/>
  <c r="T224" i="61" s="1"/>
  <c r="T140" i="61"/>
  <c r="T82" i="61"/>
  <c r="T181" i="61"/>
  <c r="T197" i="61"/>
  <c r="P98" i="61"/>
  <c r="Q98" i="61" s="1"/>
  <c r="T17" i="61"/>
  <c r="Q220" i="61"/>
  <c r="T220" i="61" s="1"/>
  <c r="T240" i="61"/>
  <c r="T38" i="61"/>
  <c r="T52" i="61"/>
  <c r="T28" i="61"/>
  <c r="T333" i="61"/>
  <c r="T12" i="61"/>
  <c r="T71" i="61"/>
  <c r="P228" i="61"/>
  <c r="Q228" i="61" s="1"/>
  <c r="T272" i="61"/>
  <c r="T292" i="61"/>
  <c r="T267" i="61"/>
  <c r="T295" i="61"/>
  <c r="T212" i="61"/>
  <c r="T263" i="61"/>
  <c r="T163" i="61"/>
  <c r="T268" i="61"/>
  <c r="T249" i="61"/>
  <c r="T186" i="61"/>
  <c r="T162" i="61"/>
  <c r="T133" i="61"/>
  <c r="T159" i="61"/>
  <c r="P189" i="61"/>
  <c r="T329" i="61"/>
  <c r="T119" i="61"/>
  <c r="T185" i="61"/>
  <c r="T313" i="61"/>
  <c r="T160" i="61"/>
  <c r="Q216" i="61"/>
  <c r="T216" i="61" s="1"/>
  <c r="T250" i="61"/>
  <c r="T161" i="61"/>
  <c r="T165" i="61"/>
  <c r="T47" i="61"/>
  <c r="T41" i="61"/>
  <c r="T42" i="61"/>
  <c r="T209" i="61"/>
  <c r="T144" i="61"/>
  <c r="S201" i="46"/>
  <c r="S382" i="46"/>
  <c r="S115" i="46"/>
  <c r="S299" i="46"/>
  <c r="S89" i="46"/>
  <c r="S19" i="46"/>
  <c r="S357" i="46"/>
  <c r="S302" i="46"/>
  <c r="S280" i="46"/>
  <c r="S186" i="46"/>
  <c r="S122" i="46"/>
  <c r="S109" i="46"/>
  <c r="S392" i="46"/>
  <c r="S247" i="46"/>
  <c r="S223" i="46"/>
  <c r="S48" i="46"/>
  <c r="S41" i="46"/>
  <c r="Q390" i="46"/>
  <c r="P390" i="46" s="1"/>
  <c r="S390" i="46" s="1"/>
  <c r="S353" i="46"/>
  <c r="S207" i="46"/>
  <c r="S126" i="46"/>
  <c r="S69" i="46"/>
  <c r="S111" i="46"/>
  <c r="S363" i="46"/>
  <c r="S105" i="46"/>
  <c r="S98" i="46"/>
  <c r="S29" i="46"/>
  <c r="S349" i="46"/>
  <c r="S182" i="46"/>
  <c r="S162" i="46"/>
  <c r="S309" i="46"/>
  <c r="S202" i="46"/>
  <c r="S67" i="46"/>
  <c r="S39" i="46"/>
  <c r="S63" i="46"/>
  <c r="S327" i="46"/>
  <c r="S288" i="46"/>
  <c r="S220" i="46"/>
  <c r="S142" i="46"/>
  <c r="S193" i="46"/>
  <c r="S355" i="46"/>
  <c r="S64" i="46"/>
  <c r="S73" i="46"/>
  <c r="S15" i="46"/>
  <c r="S38" i="46"/>
  <c r="S214" i="46"/>
  <c r="S263" i="46"/>
  <c r="S159" i="46"/>
  <c r="S121" i="46"/>
  <c r="S239" i="46"/>
  <c r="S35" i="46"/>
  <c r="S23" i="46"/>
  <c r="S273" i="46"/>
  <c r="S54" i="46"/>
  <c r="S22" i="46"/>
  <c r="S16" i="46"/>
  <c r="S45" i="46"/>
  <c r="S307" i="46"/>
  <c r="S350" i="46"/>
  <c r="S387" i="46"/>
  <c r="Q362" i="46"/>
  <c r="P362" i="46" s="1"/>
  <c r="S362" i="46" s="1"/>
  <c r="S262" i="46"/>
  <c r="Q359" i="46"/>
  <c r="P359" i="46" s="1"/>
  <c r="S359" i="46" s="1"/>
  <c r="S400" i="46"/>
  <c r="S253" i="46"/>
  <c r="S391" i="46"/>
  <c r="S295" i="46"/>
  <c r="S337" i="46"/>
  <c r="S265" i="46"/>
  <c r="S176" i="46"/>
  <c r="S75" i="46"/>
  <c r="S36" i="46"/>
  <c r="S222" i="46"/>
  <c r="S60" i="46"/>
  <c r="S377" i="46"/>
  <c r="S328" i="46"/>
  <c r="S276" i="46"/>
  <c r="S233" i="46"/>
  <c r="S216" i="46"/>
  <c r="S210" i="46"/>
  <c r="S133" i="46"/>
  <c r="S127" i="46"/>
  <c r="S108" i="46"/>
  <c r="S297" i="46"/>
  <c r="S375" i="46"/>
  <c r="S341" i="46"/>
  <c r="S330" i="46"/>
  <c r="S308" i="46"/>
  <c r="S281" i="46"/>
  <c r="S183" i="46"/>
  <c r="S42" i="46"/>
  <c r="S72" i="46"/>
  <c r="S68" i="46"/>
  <c r="S30" i="46"/>
  <c r="S26" i="46"/>
  <c r="S96" i="46"/>
  <c r="S13" i="46"/>
  <c r="S175" i="46"/>
  <c r="S66" i="46"/>
  <c r="U200" i="46"/>
  <c r="T200" i="46" s="1"/>
  <c r="Q200" i="46"/>
  <c r="P200" i="46" s="1"/>
  <c r="U137" i="46"/>
  <c r="T137" i="46" s="1"/>
  <c r="Q137" i="46"/>
  <c r="P137" i="46" s="1"/>
  <c r="N9" i="46"/>
  <c r="R9" i="58" s="1"/>
  <c r="S365" i="46"/>
  <c r="S156" i="46"/>
  <c r="S31" i="46"/>
  <c r="S294" i="46"/>
  <c r="S58" i="46"/>
  <c r="S369" i="46"/>
  <c r="S397" i="46"/>
  <c r="S306" i="46"/>
  <c r="S301" i="46"/>
  <c r="S291" i="46"/>
  <c r="S225" i="46"/>
  <c r="S203" i="46"/>
  <c r="S199" i="46"/>
  <c r="S180" i="46"/>
  <c r="S146" i="46"/>
  <c r="S334" i="46"/>
  <c r="S317" i="46"/>
  <c r="S271" i="46"/>
  <c r="S226" i="46"/>
  <c r="S211" i="46"/>
  <c r="S380" i="46"/>
  <c r="S342" i="46"/>
  <c r="S278" i="46"/>
  <c r="S229" i="46"/>
  <c r="S213" i="46"/>
  <c r="S208" i="46"/>
  <c r="S336" i="46"/>
  <c r="S305" i="46"/>
  <c r="S284" i="46"/>
  <c r="S194" i="46"/>
  <c r="S177" i="46"/>
  <c r="S171" i="46"/>
  <c r="S70" i="46"/>
  <c r="S53" i="46"/>
  <c r="S34" i="46"/>
  <c r="S78" i="46"/>
  <c r="S17" i="46"/>
  <c r="S61" i="46"/>
  <c r="S81" i="46"/>
  <c r="S10" i="46"/>
  <c r="U251" i="46"/>
  <c r="T251" i="46" s="1"/>
  <c r="Q251" i="46"/>
  <c r="P251" i="46" s="1"/>
  <c r="S32" i="46"/>
  <c r="S364" i="46"/>
  <c r="S257" i="46"/>
  <c r="S395" i="46"/>
  <c r="S289" i="46"/>
  <c r="S250" i="46"/>
  <c r="S102" i="46"/>
  <c r="S74" i="46"/>
  <c r="S20" i="46"/>
  <c r="S348" i="46"/>
  <c r="Q154" i="46"/>
  <c r="P154" i="46" s="1"/>
  <c r="S154" i="46" s="1"/>
  <c r="S373" i="46"/>
  <c r="S389" i="46"/>
  <c r="S255" i="46"/>
  <c r="S189" i="46"/>
  <c r="S169" i="46"/>
  <c r="S356" i="46"/>
  <c r="S323" i="46"/>
  <c r="S287" i="46"/>
  <c r="S266" i="46"/>
  <c r="S76" i="46"/>
  <c r="S43" i="46"/>
  <c r="S25" i="46"/>
  <c r="S318" i="46"/>
  <c r="S261" i="46"/>
  <c r="S197" i="46"/>
  <c r="S184" i="46"/>
  <c r="S179" i="46"/>
  <c r="S161" i="46"/>
  <c r="S49" i="46"/>
  <c r="S97" i="46"/>
  <c r="S40" i="46"/>
  <c r="S52" i="46"/>
  <c r="S28" i="46"/>
  <c r="Q71" i="62"/>
  <c r="R9" i="62"/>
  <c r="U215" i="60"/>
  <c r="T215" i="60" s="1"/>
  <c r="T9" i="60" s="1"/>
  <c r="P10" i="58" s="1"/>
  <c r="Q215" i="60"/>
  <c r="N9" i="60"/>
  <c r="R10" i="58" s="1"/>
  <c r="S354" i="46"/>
  <c r="P324" i="61"/>
  <c r="Q324" i="61" s="1"/>
  <c r="P343" i="61"/>
  <c r="P323" i="61"/>
  <c r="P298" i="61"/>
  <c r="P293" i="61"/>
  <c r="Q293" i="61" s="1"/>
  <c r="P124" i="61"/>
  <c r="Q124" i="61" s="1"/>
  <c r="R110" i="61"/>
  <c r="Q110" i="61" s="1"/>
  <c r="V110" i="61"/>
  <c r="U110" i="61" s="1"/>
  <c r="U9" i="61" s="1"/>
  <c r="P11" i="58" s="1"/>
  <c r="P234" i="61"/>
  <c r="Q234" i="61" s="1"/>
  <c r="P146" i="61"/>
  <c r="Q146" i="61" s="1"/>
  <c r="P244" i="61"/>
  <c r="Q244" i="61" s="1"/>
  <c r="P222" i="61"/>
  <c r="Q222" i="61" s="1"/>
  <c r="P214" i="61"/>
  <c r="Q214" i="61" s="1"/>
  <c r="P198" i="61"/>
  <c r="Q198" i="61" s="1"/>
  <c r="P109" i="61"/>
  <c r="P48" i="61"/>
  <c r="Q48" i="61" s="1"/>
  <c r="P199" i="61"/>
  <c r="AB398" i="46"/>
  <c r="Q398" i="46"/>
  <c r="P398" i="46" s="1"/>
  <c r="U398" i="46"/>
  <c r="T398" i="46" s="1"/>
  <c r="P342" i="61"/>
  <c r="Q342" i="61" s="1"/>
  <c r="P218" i="61"/>
  <c r="Q218" i="61" s="1"/>
  <c r="P114" i="61"/>
  <c r="Q114" i="61" s="1"/>
  <c r="P74" i="61"/>
  <c r="Q74" i="61" s="1"/>
  <c r="P59" i="61"/>
  <c r="Q59" i="61" s="1"/>
  <c r="P54" i="61"/>
  <c r="Q54" i="61" s="1"/>
  <c r="P289" i="61"/>
  <c r="Q289" i="61" s="1"/>
  <c r="P217" i="61"/>
  <c r="Q217" i="61" s="1"/>
  <c r="S381" i="46"/>
  <c r="P184" i="61"/>
  <c r="P126" i="61"/>
  <c r="Q126" i="61" s="1"/>
  <c r="N9" i="61"/>
  <c r="P223" i="61"/>
  <c r="P19" i="61"/>
  <c r="Q19" i="61" s="1"/>
  <c r="P341" i="61"/>
  <c r="Q341" i="61" s="1"/>
  <c r="P322" i="61"/>
  <c r="Q322" i="61" s="1"/>
  <c r="P311" i="61"/>
  <c r="Q311" i="61" s="1"/>
  <c r="P336" i="61"/>
  <c r="Q336" i="61" s="1"/>
  <c r="P334" i="61"/>
  <c r="Q334" i="61" s="1"/>
  <c r="P7" i="78"/>
  <c r="U14" i="58" s="1"/>
  <c r="P287" i="61"/>
  <c r="P125" i="61"/>
  <c r="Q125" i="61" s="1"/>
  <c r="P117" i="61"/>
  <c r="Q117" i="61" s="1"/>
  <c r="T9" i="62"/>
  <c r="O10" i="62"/>
  <c r="P276" i="61"/>
  <c r="P236" i="61"/>
  <c r="P203" i="61"/>
  <c r="Q203" i="61" s="1"/>
  <c r="P166" i="61"/>
  <c r="P149" i="61"/>
  <c r="Q149" i="61" s="1"/>
  <c r="P326" i="61"/>
  <c r="P286" i="61"/>
  <c r="Q286" i="61" s="1"/>
  <c r="P201" i="61"/>
  <c r="Q201" i="61" s="1"/>
  <c r="P168" i="61"/>
  <c r="P167" i="61"/>
  <c r="P143" i="61"/>
  <c r="Q143" i="61" s="1"/>
  <c r="P99" i="61"/>
  <c r="P89" i="61"/>
  <c r="Q89" i="61" s="1"/>
  <c r="P87" i="61"/>
  <c r="P246" i="61"/>
  <c r="P206" i="61"/>
  <c r="T190" i="61"/>
  <c r="P153" i="61"/>
  <c r="Q153" i="61" s="1"/>
  <c r="P88" i="61"/>
  <c r="Q88" i="61" s="1"/>
  <c r="P85" i="61"/>
  <c r="P76" i="61"/>
  <c r="Q76" i="61" s="1"/>
  <c r="S251" i="60"/>
  <c r="S317" i="60"/>
  <c r="S292" i="60"/>
  <c r="S224" i="60"/>
  <c r="S234" i="60"/>
  <c r="S186" i="60"/>
  <c r="S227" i="60"/>
  <c r="S219" i="60"/>
  <c r="S109" i="60"/>
  <c r="S261" i="60"/>
  <c r="S225" i="60"/>
  <c r="S84" i="60"/>
  <c r="S316" i="60"/>
  <c r="S163" i="60"/>
  <c r="S170" i="60"/>
  <c r="S34" i="60"/>
  <c r="S104" i="60"/>
  <c r="S65" i="60"/>
  <c r="S285" i="60"/>
  <c r="P340" i="61"/>
  <c r="P338" i="61"/>
  <c r="Q338" i="61" s="1"/>
  <c r="P327" i="61"/>
  <c r="Q327" i="61" s="1"/>
  <c r="Q299" i="61"/>
  <c r="P299" i="61"/>
  <c r="P239" i="61"/>
  <c r="Q239" i="61" s="1"/>
  <c r="P270" i="61"/>
  <c r="Q270" i="61" s="1"/>
  <c r="P230" i="61"/>
  <c r="P128" i="61"/>
  <c r="Q128" i="61" s="1"/>
  <c r="P80" i="61"/>
  <c r="Q80" i="61" s="1"/>
  <c r="P335" i="61"/>
  <c r="Q335" i="61" s="1"/>
  <c r="P332" i="61"/>
  <c r="P330" i="61"/>
  <c r="Q330" i="61" s="1"/>
  <c r="P319" i="61"/>
  <c r="Q319" i="61" s="1"/>
  <c r="P316" i="61"/>
  <c r="Q316" i="61" s="1"/>
  <c r="P314" i="61"/>
  <c r="Q314" i="61" s="1"/>
  <c r="P291" i="61"/>
  <c r="Q291" i="61" s="1"/>
  <c r="P269" i="61"/>
  <c r="Q269" i="61" s="1"/>
  <c r="T253" i="61"/>
  <c r="P242" i="61"/>
  <c r="Q242" i="61" s="1"/>
  <c r="P229" i="61"/>
  <c r="P156" i="61"/>
  <c r="Q156" i="61" s="1"/>
  <c r="P337" i="61"/>
  <c r="P310" i="61"/>
  <c r="Q310" i="61" s="1"/>
  <c r="T256" i="61"/>
  <c r="P191" i="61"/>
  <c r="Q191" i="61" s="1"/>
  <c r="P182" i="61"/>
  <c r="Q182" i="61" s="1"/>
  <c r="P178" i="61"/>
  <c r="Q178" i="61" s="1"/>
  <c r="P170" i="61"/>
  <c r="P155" i="61"/>
  <c r="Q155" i="61" s="1"/>
  <c r="P122" i="61"/>
  <c r="P115" i="61"/>
  <c r="Q115" i="61" s="1"/>
  <c r="P65" i="61"/>
  <c r="Q65" i="61" s="1"/>
  <c r="T36" i="61"/>
  <c r="T21" i="61"/>
  <c r="P15" i="61"/>
  <c r="Q15" i="61" s="1"/>
  <c r="Q379" i="46"/>
  <c r="P379" i="46" s="1"/>
  <c r="U379" i="46"/>
  <c r="T379" i="46" s="1"/>
  <c r="P331" i="61"/>
  <c r="P233" i="61"/>
  <c r="Q233" i="61" s="1"/>
  <c r="P207" i="61"/>
  <c r="P194" i="61"/>
  <c r="Q194" i="61" s="1"/>
  <c r="P183" i="61"/>
  <c r="P176" i="61"/>
  <c r="Q176" i="61" s="1"/>
  <c r="P175" i="61"/>
  <c r="P151" i="61"/>
  <c r="P147" i="61"/>
  <c r="Q147" i="61" s="1"/>
  <c r="P118" i="61"/>
  <c r="Q118" i="61" s="1"/>
  <c r="P72" i="61"/>
  <c r="P63" i="61"/>
  <c r="Q63" i="61" s="1"/>
  <c r="P45" i="61"/>
  <c r="S360" i="46"/>
  <c r="P300" i="61"/>
  <c r="P238" i="61"/>
  <c r="Q238" i="61" s="1"/>
  <c r="P226" i="61"/>
  <c r="Q226" i="61" s="1"/>
  <c r="P211" i="61"/>
  <c r="Q211" i="61" s="1"/>
  <c r="P158" i="61"/>
  <c r="Q158" i="61" s="1"/>
  <c r="P26" i="61"/>
  <c r="Q26" i="61" s="1"/>
  <c r="P290" i="61"/>
  <c r="Q290" i="61" s="1"/>
  <c r="P281" i="61"/>
  <c r="Q281" i="61" s="1"/>
  <c r="P225" i="61"/>
  <c r="Q225" i="61" s="1"/>
  <c r="P106" i="61"/>
  <c r="Q106" i="61" s="1"/>
  <c r="P105" i="61"/>
  <c r="Q105" i="61" s="1"/>
  <c r="P90" i="61"/>
  <c r="Q90" i="61" s="1"/>
  <c r="Q69" i="61"/>
  <c r="T69" i="61" s="1"/>
  <c r="S29" i="60"/>
  <c r="S285" i="46"/>
  <c r="S270" i="46"/>
  <c r="U244" i="46"/>
  <c r="T244" i="46" s="1"/>
  <c r="Q244" i="46"/>
  <c r="P244" i="46" s="1"/>
  <c r="S244" i="46" s="1"/>
  <c r="S231" i="46"/>
  <c r="U143" i="46"/>
  <c r="T143" i="46" s="1"/>
  <c r="Q143" i="46"/>
  <c r="P143" i="46" s="1"/>
  <c r="P321" i="61"/>
  <c r="P66" i="61"/>
  <c r="P27" i="61"/>
  <c r="Q27" i="61" s="1"/>
  <c r="P20" i="61"/>
  <c r="S204" i="46"/>
  <c r="S152" i="46"/>
  <c r="S128" i="46"/>
  <c r="Q251" i="61"/>
  <c r="T251" i="61" s="1"/>
  <c r="P68" i="61"/>
  <c r="Q68" i="61" s="1"/>
  <c r="P34" i="61"/>
  <c r="P25" i="61"/>
  <c r="Q25" i="61" s="1"/>
  <c r="Q394" i="46"/>
  <c r="P394" i="46" s="1"/>
  <c r="U394" i="46"/>
  <c r="T394" i="46" s="1"/>
  <c r="U358" i="46"/>
  <c r="T358" i="46" s="1"/>
  <c r="Q358" i="46"/>
  <c r="P358" i="46" s="1"/>
  <c r="U344" i="46"/>
  <c r="T344" i="46" s="1"/>
  <c r="Q344" i="46"/>
  <c r="P344" i="46" s="1"/>
  <c r="S242" i="46"/>
  <c r="S212" i="46"/>
  <c r="S123" i="46"/>
  <c r="P192" i="61"/>
  <c r="P61" i="61"/>
  <c r="Q61" i="61" s="1"/>
  <c r="S257" i="60"/>
  <c r="S209" i="60"/>
  <c r="S144" i="60"/>
  <c r="S35" i="60"/>
  <c r="S158" i="60"/>
  <c r="S25" i="60"/>
  <c r="S185" i="60"/>
  <c r="S152" i="60"/>
  <c r="S40" i="60"/>
  <c r="S106" i="60"/>
  <c r="S101" i="60"/>
  <c r="S83" i="60"/>
  <c r="S54" i="60"/>
  <c r="S154" i="60"/>
  <c r="S127" i="60"/>
  <c r="S199" i="60"/>
  <c r="S125" i="60"/>
  <c r="S36" i="60"/>
  <c r="S19" i="60"/>
  <c r="S102" i="60"/>
  <c r="S44" i="60"/>
  <c r="S20" i="58"/>
  <c r="O7" i="80"/>
  <c r="P303" i="61"/>
  <c r="Q303" i="61" s="1"/>
  <c r="P309" i="61"/>
  <c r="Q309" i="61" s="1"/>
  <c r="P305" i="61"/>
  <c r="Q305" i="61" s="1"/>
  <c r="P235" i="61"/>
  <c r="Q235" i="61" s="1"/>
  <c r="P339" i="61"/>
  <c r="Q339" i="61" s="1"/>
  <c r="P320" i="61"/>
  <c r="Q320" i="61" s="1"/>
  <c r="P318" i="61"/>
  <c r="Q318" i="61" s="1"/>
  <c r="P307" i="61"/>
  <c r="Q307" i="61" s="1"/>
  <c r="P302" i="61"/>
  <c r="Q302" i="61" s="1"/>
  <c r="T294" i="61"/>
  <c r="P132" i="61"/>
  <c r="Q132" i="61" s="1"/>
  <c r="P116" i="61"/>
  <c r="Q116" i="61" s="1"/>
  <c r="P154" i="61"/>
  <c r="P129" i="61"/>
  <c r="Q129" i="61" s="1"/>
  <c r="P121" i="61"/>
  <c r="Q121" i="61" s="1"/>
  <c r="P315" i="61"/>
  <c r="P296" i="61"/>
  <c r="Q296" i="61" s="1"/>
  <c r="P262" i="61"/>
  <c r="P247" i="61"/>
  <c r="P241" i="61"/>
  <c r="Q241" i="61" s="1"/>
  <c r="Q210" i="61"/>
  <c r="P131" i="61"/>
  <c r="P113" i="61"/>
  <c r="Q113" i="61" s="1"/>
  <c r="P112" i="61"/>
  <c r="Q112" i="61" s="1"/>
  <c r="P101" i="61"/>
  <c r="Q101" i="61" s="1"/>
  <c r="P91" i="61"/>
  <c r="P64" i="61"/>
  <c r="Q64" i="61" s="1"/>
  <c r="P62" i="61"/>
  <c r="P49" i="61"/>
  <c r="Q49" i="61" s="1"/>
  <c r="Q388" i="46"/>
  <c r="P388" i="46" s="1"/>
  <c r="U388" i="46"/>
  <c r="T388" i="46" s="1"/>
  <c r="Q378" i="46"/>
  <c r="P378" i="46" s="1"/>
  <c r="U378" i="46"/>
  <c r="T378" i="46" s="1"/>
  <c r="P345" i="61"/>
  <c r="Q345" i="61" s="1"/>
  <c r="P312" i="61"/>
  <c r="Q312" i="61" s="1"/>
  <c r="P284" i="61"/>
  <c r="Q284" i="61" s="1"/>
  <c r="P280" i="61"/>
  <c r="P221" i="61"/>
  <c r="Q221" i="61" s="1"/>
  <c r="P202" i="61"/>
  <c r="P169" i="61"/>
  <c r="P127" i="61"/>
  <c r="P92" i="61"/>
  <c r="Q92" i="61" s="1"/>
  <c r="P57" i="61"/>
  <c r="P24" i="61"/>
  <c r="Q24" i="61" s="1"/>
  <c r="P22" i="61"/>
  <c r="P13" i="61"/>
  <c r="Q13" i="61" s="1"/>
  <c r="P273" i="61"/>
  <c r="P208" i="61"/>
  <c r="Q208" i="61" s="1"/>
  <c r="P188" i="61"/>
  <c r="P174" i="61"/>
  <c r="Q174" i="61" s="1"/>
  <c r="P130" i="61"/>
  <c r="Q130" i="61" s="1"/>
  <c r="P103" i="61"/>
  <c r="Q103" i="61" s="1"/>
  <c r="P94" i="61"/>
  <c r="P78" i="61"/>
  <c r="P23" i="61"/>
  <c r="P282" i="61"/>
  <c r="P261" i="61"/>
  <c r="P108" i="61"/>
  <c r="Q108" i="61" s="1"/>
  <c r="P75" i="61"/>
  <c r="P237" i="61"/>
  <c r="Q237" i="61" s="1"/>
  <c r="P213" i="61"/>
  <c r="Q213" i="61" s="1"/>
  <c r="P123" i="61"/>
  <c r="P84" i="61"/>
  <c r="P40" i="61"/>
  <c r="Q40" i="61" s="1"/>
  <c r="P277" i="61"/>
  <c r="P10" i="61"/>
  <c r="Q10" i="61" s="1"/>
  <c r="S218" i="46"/>
  <c r="S138" i="46"/>
  <c r="S131" i="46"/>
  <c r="S112" i="46"/>
  <c r="P195" i="61"/>
  <c r="Q195" i="61" s="1"/>
  <c r="P172" i="61"/>
  <c r="P171" i="61"/>
  <c r="P32" i="61"/>
  <c r="Q32" i="61" s="1"/>
  <c r="U352" i="46"/>
  <c r="T352" i="46" s="1"/>
  <c r="Q352" i="46"/>
  <c r="P352" i="46" s="1"/>
  <c r="S278" i="60"/>
  <c r="S253" i="60"/>
  <c r="S295" i="60"/>
  <c r="S322" i="60"/>
  <c r="S206" i="60"/>
  <c r="S222" i="60"/>
  <c r="S312" i="60"/>
  <c r="S320" i="60"/>
  <c r="S212" i="60"/>
  <c r="S112" i="60"/>
  <c r="S182" i="60"/>
  <c r="S38" i="60"/>
  <c r="S137" i="60"/>
  <c r="S60" i="60"/>
  <c r="S122" i="60"/>
  <c r="S32" i="60"/>
  <c r="S16" i="58"/>
  <c r="N7" i="80"/>
  <c r="R17" i="58" s="1"/>
  <c r="P325" i="61"/>
  <c r="Q325" i="61" s="1"/>
  <c r="P308" i="61"/>
  <c r="Q308" i="61" s="1"/>
  <c r="P306" i="61"/>
  <c r="P243" i="61"/>
  <c r="T271" i="61"/>
  <c r="P266" i="61"/>
  <c r="P120" i="61"/>
  <c r="Q120" i="61" s="1"/>
  <c r="N7" i="78"/>
  <c r="P283" i="61"/>
  <c r="P252" i="61"/>
  <c r="P232" i="61"/>
  <c r="P301" i="61"/>
  <c r="P227" i="61"/>
  <c r="Q227" i="61" s="1"/>
  <c r="P219" i="61"/>
  <c r="Q219" i="61" s="1"/>
  <c r="P205" i="61"/>
  <c r="P187" i="61"/>
  <c r="Q187" i="61" s="1"/>
  <c r="P180" i="61"/>
  <c r="P67" i="61"/>
  <c r="P16" i="61"/>
  <c r="Q351" i="46"/>
  <c r="P351" i="46" s="1"/>
  <c r="U351" i="46"/>
  <c r="T351" i="46" s="1"/>
  <c r="P285" i="61"/>
  <c r="Q285" i="61" s="1"/>
  <c r="P257" i="61"/>
  <c r="Q257" i="61" s="1"/>
  <c r="P177" i="61"/>
  <c r="Q177" i="61" s="1"/>
  <c r="P152" i="61"/>
  <c r="P145" i="61"/>
  <c r="Q145" i="61" s="1"/>
  <c r="P93" i="61"/>
  <c r="Q93" i="61" s="1"/>
  <c r="P60" i="61"/>
  <c r="Q60" i="61" s="1"/>
  <c r="P58" i="61"/>
  <c r="Q58" i="61" s="1"/>
  <c r="P39" i="61"/>
  <c r="Q39" i="61" s="1"/>
  <c r="P328" i="61"/>
  <c r="P304" i="61"/>
  <c r="Q304" i="61" s="1"/>
  <c r="P297" i="61"/>
  <c r="Q297" i="61" s="1"/>
  <c r="P135" i="61"/>
  <c r="Q135" i="61" s="1"/>
  <c r="P104" i="61"/>
  <c r="Q104" i="61" s="1"/>
  <c r="P100" i="61"/>
  <c r="Q100" i="61" s="1"/>
  <c r="P97" i="61"/>
  <c r="P95" i="61"/>
  <c r="Q95" i="61" s="1"/>
  <c r="P83" i="61"/>
  <c r="P79" i="61"/>
  <c r="Q79" i="61" s="1"/>
  <c r="P73" i="61"/>
  <c r="Q73" i="61" s="1"/>
  <c r="P70" i="61"/>
  <c r="Q70" i="61" s="1"/>
  <c r="P18" i="61"/>
  <c r="Q18" i="61" s="1"/>
  <c r="P11" i="61"/>
  <c r="Q11" i="61" s="1"/>
  <c r="P288" i="61"/>
  <c r="P193" i="61"/>
  <c r="Q193" i="61" s="1"/>
  <c r="P136" i="61"/>
  <c r="Q136" i="61" s="1"/>
  <c r="P96" i="61"/>
  <c r="Q96" i="61" s="1"/>
  <c r="U370" i="46"/>
  <c r="T370" i="46" s="1"/>
  <c r="Q370" i="46"/>
  <c r="P370" i="46" s="1"/>
  <c r="P141" i="61"/>
  <c r="Q141" i="61" s="1"/>
  <c r="P111" i="61"/>
  <c r="S314" i="46"/>
  <c r="P231" i="61"/>
  <c r="Q231" i="61" s="1"/>
  <c r="P102" i="61"/>
  <c r="Q102" i="61" s="1"/>
  <c r="U385" i="46"/>
  <c r="T385" i="46" s="1"/>
  <c r="Q385" i="46"/>
  <c r="P385" i="46" s="1"/>
  <c r="S326" i="46"/>
  <c r="S187" i="46"/>
  <c r="P215" i="61"/>
  <c r="Q215" i="61" s="1"/>
  <c r="P138" i="61"/>
  <c r="P51" i="61"/>
  <c r="Q51" i="61" s="1"/>
  <c r="P14" i="61"/>
  <c r="S214" i="60"/>
  <c r="S323" i="60"/>
  <c r="S10" i="60"/>
  <c r="S68" i="60"/>
  <c r="S51" i="60"/>
  <c r="S324" i="60"/>
  <c r="S223" i="60"/>
  <c r="S187" i="60"/>
  <c r="S99" i="60"/>
  <c r="S296" i="46"/>
  <c r="S378" i="46" l="1"/>
  <c r="S215" i="60"/>
  <c r="P9" i="60"/>
  <c r="U10" i="58" s="1"/>
  <c r="V10" i="58" s="1"/>
  <c r="Y18" i="58"/>
  <c r="S18" i="58"/>
  <c r="S394" i="46"/>
  <c r="S137" i="46"/>
  <c r="S143" i="46"/>
  <c r="T98" i="61"/>
  <c r="T228" i="61"/>
  <c r="T110" i="61"/>
  <c r="Q189" i="61"/>
  <c r="T189" i="61" s="1"/>
  <c r="S358" i="46"/>
  <c r="S385" i="46"/>
  <c r="S379" i="46"/>
  <c r="S251" i="46"/>
  <c r="S344" i="46"/>
  <c r="S352" i="46"/>
  <c r="S200" i="46"/>
  <c r="S370" i="46"/>
  <c r="S351" i="46"/>
  <c r="S388" i="46"/>
  <c r="P9" i="46"/>
  <c r="U9" i="58" s="1"/>
  <c r="V9" i="58" s="1"/>
  <c r="S398" i="46"/>
  <c r="T96" i="61"/>
  <c r="T79" i="61"/>
  <c r="T95" i="61"/>
  <c r="T100" i="61"/>
  <c r="T135" i="61"/>
  <c r="T304" i="61"/>
  <c r="T39" i="61"/>
  <c r="T145" i="61"/>
  <c r="T177" i="61"/>
  <c r="T285" i="61"/>
  <c r="Q67" i="61"/>
  <c r="T67" i="61" s="1"/>
  <c r="T187" i="61"/>
  <c r="T219" i="61"/>
  <c r="Q301" i="61"/>
  <c r="T301" i="61" s="1"/>
  <c r="Q252" i="61"/>
  <c r="T252" i="61" s="1"/>
  <c r="Q306" i="61"/>
  <c r="T306" i="61" s="1"/>
  <c r="T32" i="61"/>
  <c r="Q172" i="61"/>
  <c r="T172" i="61" s="1"/>
  <c r="T40" i="61"/>
  <c r="Q123" i="61"/>
  <c r="T123" i="61" s="1"/>
  <c r="T237" i="61"/>
  <c r="Q282" i="61"/>
  <c r="T282" i="61" s="1"/>
  <c r="Q78" i="61"/>
  <c r="T78" i="61" s="1"/>
  <c r="T174" i="61"/>
  <c r="T13" i="61"/>
  <c r="T24" i="61"/>
  <c r="Q169" i="61"/>
  <c r="T169" i="61" s="1"/>
  <c r="T284" i="61"/>
  <c r="T64" i="61"/>
  <c r="T113" i="61"/>
  <c r="T210" i="61"/>
  <c r="Q247" i="61"/>
  <c r="T247" i="61" s="1"/>
  <c r="T296" i="61"/>
  <c r="T121" i="61"/>
  <c r="Q154" i="61"/>
  <c r="T154" i="61" s="1"/>
  <c r="T132" i="61"/>
  <c r="T307" i="61"/>
  <c r="T235" i="61"/>
  <c r="T309" i="61"/>
  <c r="T25" i="61"/>
  <c r="T68" i="61"/>
  <c r="T27" i="61"/>
  <c r="Q321" i="61"/>
  <c r="T321" i="61" s="1"/>
  <c r="T90" i="61"/>
  <c r="T106" i="61"/>
  <c r="T281" i="61"/>
  <c r="T26" i="61"/>
  <c r="T238" i="61"/>
  <c r="T118" i="61"/>
  <c r="Q151" i="61"/>
  <c r="T151" i="61" s="1"/>
  <c r="T194" i="61"/>
  <c r="T233" i="61"/>
  <c r="T115" i="61"/>
  <c r="T155" i="61"/>
  <c r="T291" i="61"/>
  <c r="T330" i="61"/>
  <c r="T335" i="61"/>
  <c r="T299" i="61"/>
  <c r="T338" i="61"/>
  <c r="T88" i="61"/>
  <c r="Q246" i="61"/>
  <c r="T246" i="61" s="1"/>
  <c r="T89" i="61"/>
  <c r="T143" i="61"/>
  <c r="Q168" i="61"/>
  <c r="T168" i="61" s="1"/>
  <c r="T203" i="61"/>
  <c r="Q276" i="61"/>
  <c r="T276" i="61" s="1"/>
  <c r="T117" i="61"/>
  <c r="Q287" i="61"/>
  <c r="T287" i="61" s="1"/>
  <c r="T322" i="61"/>
  <c r="T19" i="61"/>
  <c r="R11" i="58"/>
  <c r="Q11" i="58" s="1"/>
  <c r="Q184" i="61"/>
  <c r="T184" i="61" s="1"/>
  <c r="T289" i="61"/>
  <c r="T59" i="61"/>
  <c r="T342" i="61"/>
  <c r="T48" i="61"/>
  <c r="T198" i="61"/>
  <c r="T222" i="61"/>
  <c r="T146" i="61"/>
  <c r="T124" i="61"/>
  <c r="Q298" i="61"/>
  <c r="T298" i="61" s="1"/>
  <c r="Q343" i="61"/>
  <c r="T343" i="61" s="1"/>
  <c r="T141" i="61"/>
  <c r="T9" i="46"/>
  <c r="P9" i="58" s="1"/>
  <c r="Q9" i="58" s="1"/>
  <c r="P9" i="61"/>
  <c r="T10" i="61"/>
  <c r="T103" i="61"/>
  <c r="T221" i="61"/>
  <c r="T49" i="61"/>
  <c r="T63" i="61"/>
  <c r="T176" i="61"/>
  <c r="T156" i="61"/>
  <c r="T149" i="61"/>
  <c r="T51" i="61"/>
  <c r="T215" i="61"/>
  <c r="T102" i="61"/>
  <c r="T193" i="61"/>
  <c r="T11" i="61"/>
  <c r="T70" i="61"/>
  <c r="T60" i="61"/>
  <c r="T120" i="61"/>
  <c r="T211" i="61"/>
  <c r="T178" i="61"/>
  <c r="T191" i="61"/>
  <c r="T316" i="61"/>
  <c r="T128" i="61"/>
  <c r="T270" i="61"/>
  <c r="T76" i="61"/>
  <c r="T336" i="61"/>
  <c r="T114" i="61"/>
  <c r="R14" i="58"/>
  <c r="V14" i="58" s="1"/>
  <c r="T325" i="61"/>
  <c r="T108" i="61"/>
  <c r="T208" i="61"/>
  <c r="T92" i="61"/>
  <c r="T345" i="61"/>
  <c r="T101" i="61"/>
  <c r="T61" i="61"/>
  <c r="T310" i="61"/>
  <c r="T242" i="61"/>
  <c r="T286" i="61"/>
  <c r="Y17" i="58"/>
  <c r="S17" i="58"/>
  <c r="T320" i="61"/>
  <c r="Q14" i="61"/>
  <c r="Q138" i="61"/>
  <c r="T138" i="61" s="1"/>
  <c r="T231" i="61"/>
  <c r="Q111" i="61"/>
  <c r="T111" i="61" s="1"/>
  <c r="T136" i="61"/>
  <c r="Q288" i="61"/>
  <c r="T288" i="61" s="1"/>
  <c r="T18" i="61"/>
  <c r="T73" i="61"/>
  <c r="Q83" i="61"/>
  <c r="T83" i="61" s="1"/>
  <c r="Q97" i="61"/>
  <c r="T97" i="61" s="1"/>
  <c r="T104" i="61"/>
  <c r="T297" i="61"/>
  <c r="Q328" i="61"/>
  <c r="T328" i="61" s="1"/>
  <c r="T58" i="61"/>
  <c r="T93" i="61"/>
  <c r="Q152" i="61"/>
  <c r="T152" i="61" s="1"/>
  <c r="T257" i="61"/>
  <c r="Q16" i="61"/>
  <c r="T16" i="61" s="1"/>
  <c r="Q180" i="61"/>
  <c r="T180" i="61" s="1"/>
  <c r="Q205" i="61"/>
  <c r="T205" i="61" s="1"/>
  <c r="T227" i="61"/>
  <c r="Q232" i="61"/>
  <c r="T232" i="61" s="1"/>
  <c r="Q283" i="61"/>
  <c r="T283" i="61" s="1"/>
  <c r="Q266" i="61"/>
  <c r="T266" i="61" s="1"/>
  <c r="Q243" i="61"/>
  <c r="T243" i="61" s="1"/>
  <c r="T308" i="61"/>
  <c r="Q171" i="61"/>
  <c r="T171" i="61" s="1"/>
  <c r="T195" i="61"/>
  <c r="Q277" i="61"/>
  <c r="T277" i="61" s="1"/>
  <c r="Q84" i="61"/>
  <c r="T84" i="61" s="1"/>
  <c r="T213" i="61"/>
  <c r="Q75" i="61"/>
  <c r="T75" i="61" s="1"/>
  <c r="Q261" i="61"/>
  <c r="T261" i="61" s="1"/>
  <c r="Q23" i="61"/>
  <c r="T23" i="61" s="1"/>
  <c r="Q94" i="61"/>
  <c r="T94" i="61" s="1"/>
  <c r="T130" i="61"/>
  <c r="Q188" i="61"/>
  <c r="T188" i="61" s="1"/>
  <c r="Q273" i="61"/>
  <c r="T273" i="61" s="1"/>
  <c r="Q22" i="61"/>
  <c r="T22" i="61" s="1"/>
  <c r="Q57" i="61"/>
  <c r="T57" i="61" s="1"/>
  <c r="Q127" i="61"/>
  <c r="T127" i="61" s="1"/>
  <c r="Q202" i="61"/>
  <c r="T202" i="61" s="1"/>
  <c r="Q280" i="61"/>
  <c r="T280" i="61" s="1"/>
  <c r="T312" i="61"/>
  <c r="Q62" i="61"/>
  <c r="T62" i="61" s="1"/>
  <c r="Q91" i="61"/>
  <c r="T91" i="61" s="1"/>
  <c r="T112" i="61"/>
  <c r="Q131" i="61"/>
  <c r="T131" i="61" s="1"/>
  <c r="T241" i="61"/>
  <c r="Q262" i="61"/>
  <c r="T262" i="61" s="1"/>
  <c r="Q315" i="61"/>
  <c r="T315" i="61" s="1"/>
  <c r="T129" i="61"/>
  <c r="T116" i="61"/>
  <c r="T302" i="61"/>
  <c r="T318" i="61"/>
  <c r="T339" i="61"/>
  <c r="T305" i="61"/>
  <c r="T303" i="61"/>
  <c r="Q192" i="61"/>
  <c r="T192" i="61" s="1"/>
  <c r="Q34" i="61"/>
  <c r="T34" i="61" s="1"/>
  <c r="Q20" i="61"/>
  <c r="T20" i="61" s="1"/>
  <c r="Q66" i="61"/>
  <c r="T66" i="61" s="1"/>
  <c r="T105" i="61"/>
  <c r="T225" i="61"/>
  <c r="T290" i="61"/>
  <c r="T158" i="61"/>
  <c r="T226" i="61"/>
  <c r="Q300" i="61"/>
  <c r="T300" i="61" s="1"/>
  <c r="Q45" i="61"/>
  <c r="T45" i="61" s="1"/>
  <c r="Q72" i="61"/>
  <c r="T72" i="61" s="1"/>
  <c r="T147" i="61"/>
  <c r="Q175" i="61"/>
  <c r="T175" i="61" s="1"/>
  <c r="Q183" i="61"/>
  <c r="T183" i="61" s="1"/>
  <c r="Q207" i="61"/>
  <c r="T207" i="61" s="1"/>
  <c r="Q331" i="61"/>
  <c r="T331" i="61" s="1"/>
  <c r="T15" i="61"/>
  <c r="T65" i="61"/>
  <c r="Q122" i="61"/>
  <c r="T122" i="61" s="1"/>
  <c r="Q170" i="61"/>
  <c r="T170" i="61" s="1"/>
  <c r="T182" i="61"/>
  <c r="Q337" i="61"/>
  <c r="T337" i="61" s="1"/>
  <c r="Q229" i="61"/>
  <c r="T229" i="61" s="1"/>
  <c r="T269" i="61"/>
  <c r="T314" i="61"/>
  <c r="T319" i="61"/>
  <c r="Q332" i="61"/>
  <c r="T332" i="61" s="1"/>
  <c r="T80" i="61"/>
  <c r="Q230" i="61"/>
  <c r="T230" i="61" s="1"/>
  <c r="T239" i="61"/>
  <c r="T327" i="61"/>
  <c r="Q340" i="61"/>
  <c r="T340" i="61" s="1"/>
  <c r="Q85" i="61"/>
  <c r="T85" i="61" s="1"/>
  <c r="T153" i="61"/>
  <c r="Q206" i="61"/>
  <c r="T206" i="61" s="1"/>
  <c r="Q87" i="61"/>
  <c r="T87" i="61" s="1"/>
  <c r="Q99" i="61"/>
  <c r="T99" i="61" s="1"/>
  <c r="Q167" i="61"/>
  <c r="T167" i="61" s="1"/>
  <c r="T201" i="61"/>
  <c r="Q326" i="61"/>
  <c r="T326" i="61" s="1"/>
  <c r="Q166" i="61"/>
  <c r="T166" i="61" s="1"/>
  <c r="Q236" i="61"/>
  <c r="T236" i="61" s="1"/>
  <c r="T125" i="61"/>
  <c r="T334" i="61"/>
  <c r="T311" i="61"/>
  <c r="T341" i="61"/>
  <c r="Q223" i="61"/>
  <c r="T223" i="61" s="1"/>
  <c r="T126" i="61"/>
  <c r="T217" i="61"/>
  <c r="T54" i="61"/>
  <c r="T74" i="61"/>
  <c r="T218" i="61"/>
  <c r="Q199" i="61"/>
  <c r="T199" i="61" s="1"/>
  <c r="Q109" i="61"/>
  <c r="T109" i="61" s="1"/>
  <c r="T214" i="61"/>
  <c r="T244" i="61"/>
  <c r="T234" i="61"/>
  <c r="T293" i="61"/>
  <c r="Q323" i="61"/>
  <c r="T323" i="61" s="1"/>
  <c r="T324" i="61"/>
  <c r="O71" i="62"/>
  <c r="O9" i="62" s="1"/>
  <c r="R12" i="58" s="1"/>
  <c r="Q9" i="62"/>
  <c r="Y9" i="58"/>
  <c r="S10" i="58"/>
  <c r="Y10" i="58"/>
  <c r="Q10" i="58"/>
  <c r="S9" i="60"/>
  <c r="S9" i="58"/>
  <c r="Q9" i="61" l="1"/>
  <c r="W11" i="58" s="1"/>
  <c r="X11" i="58" s="1"/>
  <c r="S9" i="46"/>
  <c r="T9" i="58" s="1"/>
  <c r="Y12" i="58"/>
  <c r="S12" i="58"/>
  <c r="N10" i="58"/>
  <c r="O10" i="58" s="1"/>
  <c r="T10" i="58"/>
  <c r="Y14" i="58"/>
  <c r="T14" i="58"/>
  <c r="S14" i="58"/>
  <c r="U11" i="58"/>
  <c r="V11" i="58" s="1"/>
  <c r="T14" i="61"/>
  <c r="T9" i="61" s="1"/>
  <c r="T11" i="58" s="1"/>
  <c r="Y11" i="58"/>
  <c r="S11" i="58"/>
  <c r="N9" i="58" l="1"/>
  <c r="O9" i="58" s="1"/>
  <c r="N11" i="58"/>
  <c r="O11" i="58" s="1"/>
  <c r="F49" i="68" l="1"/>
  <c r="B81" i="68"/>
  <c r="I101" i="68"/>
  <c r="C300" i="68"/>
  <c r="B391" i="68"/>
  <c r="F351" i="68"/>
  <c r="B373" i="68"/>
  <c r="C165" i="68"/>
  <c r="F78" i="68"/>
  <c r="C367" i="68"/>
  <c r="C172" i="68"/>
  <c r="L258" i="68"/>
  <c r="I446" i="68"/>
  <c r="F67" i="68"/>
  <c r="C158" i="68"/>
  <c r="L257" i="68"/>
  <c r="C87" i="68"/>
  <c r="L39" i="68"/>
  <c r="F355" i="68"/>
  <c r="B61" i="68"/>
  <c r="B441" i="68"/>
  <c r="F124" i="68"/>
  <c r="C218" i="68"/>
  <c r="I491" i="68"/>
  <c r="C189" i="68"/>
  <c r="L206" i="68"/>
  <c r="F118" i="68"/>
  <c r="L179" i="68"/>
  <c r="B328" i="68"/>
  <c r="L204" i="68"/>
  <c r="C273" i="68"/>
  <c r="C192" i="68"/>
  <c r="L122" i="68"/>
  <c r="C182" i="68"/>
  <c r="F165" i="68"/>
  <c r="B467" i="68"/>
  <c r="L382" i="68"/>
  <c r="I473" i="68"/>
  <c r="C148" i="68"/>
  <c r="B110" i="68"/>
  <c r="F246" i="68"/>
  <c r="C46" i="68"/>
  <c r="F302" i="68"/>
  <c r="I153" i="68"/>
  <c r="F91" i="68"/>
  <c r="B207" i="68"/>
  <c r="F423" i="68"/>
  <c r="C111" i="68"/>
  <c r="I291" i="68"/>
  <c r="C341" i="68"/>
  <c r="F484" i="68"/>
  <c r="F475" i="68"/>
  <c r="B127" i="68"/>
  <c r="B73" i="68"/>
  <c r="F109" i="68"/>
  <c r="F160" i="68"/>
  <c r="C29" i="68"/>
  <c r="B208" i="68"/>
  <c r="F172" i="68"/>
  <c r="I467" i="68"/>
  <c r="F349" i="68"/>
  <c r="L249" i="68"/>
  <c r="B203" i="68"/>
  <c r="F332" i="68"/>
  <c r="L207" i="68"/>
  <c r="I443" i="68"/>
  <c r="C207" i="68"/>
  <c r="B229" i="68"/>
  <c r="B144" i="68"/>
  <c r="I384" i="68"/>
  <c r="L148" i="68"/>
  <c r="B458" i="68"/>
  <c r="B215" i="68"/>
  <c r="B164" i="68"/>
  <c r="F305" i="68"/>
  <c r="B228" i="68"/>
  <c r="C426" i="68"/>
  <c r="C434" i="68"/>
  <c r="C448" i="68"/>
  <c r="F231" i="68"/>
  <c r="L93" i="68"/>
  <c r="B188" i="68"/>
  <c r="C92" i="68"/>
  <c r="C479" i="68"/>
  <c r="B411" i="68"/>
  <c r="F318" i="68"/>
  <c r="I268" i="68"/>
  <c r="B234" i="68"/>
  <c r="L107" i="68"/>
  <c r="B120" i="68"/>
  <c r="F319" i="68"/>
  <c r="I145" i="68"/>
  <c r="B382" i="68"/>
  <c r="L20" i="68"/>
  <c r="C455" i="68"/>
  <c r="F362" i="68"/>
  <c r="I237" i="68"/>
  <c r="F255" i="68"/>
  <c r="B427" i="68"/>
  <c r="B238" i="68"/>
  <c r="I472" i="68"/>
  <c r="C237" i="68"/>
  <c r="B35" i="68"/>
  <c r="I287" i="68"/>
  <c r="F257" i="68"/>
  <c r="C259" i="68"/>
  <c r="L48" i="68"/>
  <c r="F402" i="68"/>
  <c r="F346" i="68"/>
  <c r="L306" i="68"/>
  <c r="C90" i="68"/>
  <c r="I401" i="68"/>
  <c r="I315" i="68"/>
  <c r="I225" i="68"/>
  <c r="C285" i="68"/>
  <c r="L395" i="68"/>
  <c r="F253" i="68"/>
  <c r="F82" i="68"/>
  <c r="B422" i="68"/>
  <c r="B293" i="68"/>
  <c r="C121" i="68"/>
  <c r="I410" i="68"/>
  <c r="F13" i="68"/>
  <c r="I496" i="68"/>
  <c r="B123" i="68"/>
  <c r="I378" i="68"/>
  <c r="F83" i="68"/>
  <c r="I274" i="68"/>
  <c r="F303" i="68"/>
  <c r="B300" i="68"/>
  <c r="L311" i="68"/>
  <c r="F314" i="68"/>
  <c r="C253" i="68"/>
  <c r="C68" i="68"/>
  <c r="F252" i="68"/>
  <c r="B353" i="68"/>
  <c r="B294" i="68"/>
  <c r="F473" i="68"/>
  <c r="F98" i="68"/>
  <c r="F97" i="68"/>
  <c r="L266" i="68"/>
  <c r="L216" i="68"/>
  <c r="C415" i="68"/>
  <c r="I192" i="68"/>
  <c r="B158" i="68"/>
  <c r="L156" i="68"/>
  <c r="F248" i="68"/>
  <c r="F483" i="68"/>
  <c r="F205" i="68"/>
  <c r="B472" i="68"/>
  <c r="F476" i="68"/>
  <c r="B15" i="68"/>
  <c r="F386" i="68"/>
  <c r="B209" i="68"/>
  <c r="L69" i="68"/>
  <c r="B192" i="68"/>
  <c r="F57" i="68"/>
  <c r="F201" i="68"/>
  <c r="L455" i="68"/>
  <c r="I42" i="68"/>
  <c r="C80" i="68"/>
  <c r="C65" i="68"/>
  <c r="C302" i="68"/>
  <c r="B246" i="68"/>
  <c r="I490" i="68"/>
  <c r="C460" i="68"/>
  <c r="B175" i="68"/>
  <c r="B415" i="68"/>
  <c r="L429" i="68"/>
  <c r="I482" i="68"/>
  <c r="L229" i="68"/>
  <c r="L355" i="68"/>
  <c r="L285" i="68"/>
  <c r="F249" i="68"/>
  <c r="L142" i="68"/>
  <c r="F411" i="68"/>
  <c r="I438" i="68"/>
  <c r="L253" i="68"/>
  <c r="B428" i="68"/>
  <c r="C315" i="68"/>
  <c r="F376" i="68"/>
  <c r="L214" i="68"/>
  <c r="F233" i="68"/>
  <c r="F426" i="68"/>
  <c r="I179" i="68"/>
  <c r="I313" i="68"/>
  <c r="F265" i="68"/>
  <c r="C102" i="68"/>
  <c r="F460" i="68"/>
  <c r="F77" i="68"/>
  <c r="I300" i="68"/>
  <c r="F372" i="68"/>
  <c r="I389" i="68"/>
  <c r="L164" i="68"/>
  <c r="C355" i="68"/>
  <c r="L33" i="68"/>
  <c r="C328" i="68"/>
  <c r="C482" i="68"/>
  <c r="F354" i="68"/>
  <c r="F494" i="68"/>
  <c r="C201" i="68"/>
  <c r="C314" i="68"/>
  <c r="C17" i="68"/>
  <c r="I318" i="68"/>
  <c r="C275" i="68"/>
  <c r="I442" i="68"/>
  <c r="L119" i="68"/>
  <c r="C257" i="68"/>
  <c r="B153" i="68"/>
  <c r="I278" i="68"/>
  <c r="I216" i="68"/>
  <c r="F229" i="68"/>
  <c r="C78" i="68"/>
  <c r="F284" i="68"/>
  <c r="C38" i="68"/>
  <c r="B151" i="68"/>
  <c r="C347" i="68"/>
  <c r="B338" i="68"/>
  <c r="I58" i="68"/>
  <c r="I417" i="68"/>
  <c r="F42" i="68"/>
  <c r="B156" i="68"/>
  <c r="F278" i="68"/>
  <c r="F111" i="68"/>
  <c r="B493" i="68"/>
  <c r="B162" i="68"/>
  <c r="I255" i="68"/>
  <c r="L30" i="68"/>
  <c r="C62" i="68"/>
  <c r="F210" i="68"/>
  <c r="L303" i="68"/>
  <c r="F261" i="68"/>
  <c r="I404" i="68"/>
  <c r="F492" i="68"/>
  <c r="I112" i="68"/>
  <c r="L366" i="68"/>
  <c r="I304" i="68"/>
  <c r="L281" i="68"/>
  <c r="L459" i="68"/>
  <c r="C452" i="68"/>
  <c r="B409" i="68"/>
  <c r="F50" i="68"/>
  <c r="B78" i="68"/>
  <c r="F141" i="68"/>
  <c r="F116" i="68"/>
  <c r="B157" i="68"/>
  <c r="B337" i="68"/>
  <c r="C305" i="68"/>
  <c r="I465" i="68"/>
  <c r="B334" i="68"/>
  <c r="C411" i="68"/>
  <c r="C255" i="68"/>
  <c r="I124" i="68"/>
  <c r="F478" i="68"/>
  <c r="F136" i="68"/>
  <c r="F338" i="68"/>
  <c r="F59" i="68"/>
  <c r="I385" i="68"/>
  <c r="I346" i="68"/>
  <c r="F153" i="68"/>
  <c r="L42" i="68"/>
  <c r="I121" i="68"/>
  <c r="B393" i="68"/>
  <c r="B273" i="68"/>
  <c r="F187" i="68"/>
  <c r="B155" i="68"/>
  <c r="C164" i="68"/>
  <c r="L360" i="68"/>
  <c r="L434" i="68"/>
  <c r="F404" i="68"/>
  <c r="B390" i="68"/>
  <c r="I18" i="68"/>
  <c r="F211" i="68"/>
  <c r="L74" i="68"/>
  <c r="C396" i="68"/>
  <c r="I248" i="68"/>
  <c r="C213" i="68"/>
  <c r="I235" i="68"/>
  <c r="L452" i="68"/>
  <c r="C82" i="68"/>
  <c r="F430" i="68"/>
  <c r="C135" i="68"/>
  <c r="B361" i="68"/>
  <c r="L338" i="68"/>
  <c r="I456" i="68"/>
  <c r="B316" i="68"/>
  <c r="C401" i="68"/>
  <c r="B181" i="68"/>
  <c r="L94" i="68"/>
  <c r="L112" i="68"/>
  <c r="L49" i="68"/>
  <c r="F131" i="68"/>
  <c r="B289" i="68"/>
  <c r="F449" i="68"/>
  <c r="C319" i="68"/>
  <c r="F307" i="68"/>
  <c r="L293" i="68"/>
  <c r="I151" i="68"/>
  <c r="L172" i="68"/>
  <c r="B288" i="68"/>
  <c r="I129" i="68"/>
  <c r="I338" i="68"/>
  <c r="I108" i="68"/>
  <c r="C409" i="68"/>
  <c r="F27" i="68"/>
  <c r="F101" i="68"/>
  <c r="B475" i="68"/>
  <c r="C120" i="68"/>
  <c r="C469" i="68"/>
  <c r="L84" i="68"/>
  <c r="I136" i="68"/>
  <c r="F336" i="68"/>
  <c r="I215" i="68"/>
  <c r="I157" i="68"/>
  <c r="F173" i="68"/>
  <c r="C9" i="68"/>
  <c r="C152" i="68"/>
  <c r="C487" i="68"/>
  <c r="I177" i="68"/>
  <c r="I463" i="68"/>
  <c r="B152" i="68"/>
  <c r="I176" i="68"/>
  <c r="L383" i="68"/>
  <c r="L79" i="68"/>
  <c r="B305" i="68"/>
  <c r="F330" i="68"/>
  <c r="B174" i="68"/>
  <c r="C307" i="68"/>
  <c r="L441" i="68"/>
  <c r="L151" i="68"/>
  <c r="L447" i="68"/>
  <c r="L245" i="68"/>
  <c r="I127" i="68"/>
  <c r="I94" i="68"/>
  <c r="L456" i="68"/>
  <c r="I150" i="68"/>
  <c r="I360" i="68"/>
  <c r="I90" i="68"/>
  <c r="I279" i="68"/>
  <c r="L27" i="68"/>
  <c r="I92" i="68"/>
  <c r="F489" i="68"/>
  <c r="B183" i="68"/>
  <c r="L131" i="68"/>
  <c r="I139" i="68"/>
  <c r="C308" i="68"/>
  <c r="F397" i="68"/>
  <c r="F138" i="68"/>
  <c r="I147" i="68"/>
  <c r="B168" i="68"/>
  <c r="L161" i="68"/>
  <c r="C481" i="68"/>
  <c r="I459" i="68"/>
  <c r="C238" i="68"/>
  <c r="B290" i="68"/>
  <c r="I12" i="68"/>
  <c r="C457" i="68"/>
  <c r="I56" i="68"/>
  <c r="B319" i="68"/>
  <c r="B419" i="68"/>
  <c r="L58" i="68"/>
  <c r="C83" i="68"/>
  <c r="B354" i="68"/>
  <c r="B137" i="68"/>
  <c r="B205" i="68"/>
  <c r="C104" i="68"/>
  <c r="I426" i="68"/>
  <c r="I228" i="68"/>
  <c r="I441" i="68"/>
  <c r="I149" i="68"/>
  <c r="B417" i="68"/>
  <c r="L29" i="68"/>
  <c r="B13" i="68"/>
  <c r="C141" i="68"/>
  <c r="L485" i="68"/>
  <c r="B473" i="68"/>
  <c r="I332" i="68"/>
  <c r="L369" i="68"/>
  <c r="C480" i="68"/>
  <c r="L198" i="68"/>
  <c r="I423" i="68"/>
  <c r="B116" i="68"/>
  <c r="F345" i="68"/>
  <c r="B366" i="68"/>
  <c r="I368" i="68"/>
  <c r="F85" i="68"/>
  <c r="I376" i="68"/>
  <c r="I122" i="68"/>
  <c r="C136" i="68"/>
  <c r="I17" i="68"/>
  <c r="F391" i="68"/>
  <c r="C154" i="68"/>
  <c r="L66" i="68"/>
  <c r="I155" i="68"/>
  <c r="B452" i="68"/>
  <c r="C466" i="68"/>
  <c r="B68" i="68"/>
  <c r="L351" i="68"/>
  <c r="L92" i="68"/>
  <c r="I372" i="68"/>
  <c r="F63" i="68"/>
  <c r="C200" i="68"/>
  <c r="F28" i="68"/>
  <c r="F374" i="68"/>
  <c r="I321" i="68"/>
  <c r="B356" i="68"/>
  <c r="I231" i="68"/>
  <c r="F407" i="68"/>
  <c r="L339" i="68"/>
  <c r="B387" i="68"/>
  <c r="C110" i="68"/>
  <c r="C220" i="68"/>
  <c r="C478" i="68"/>
  <c r="B412" i="68"/>
  <c r="F424" i="68"/>
  <c r="B433" i="68"/>
  <c r="F206" i="68"/>
  <c r="F434" i="68"/>
  <c r="B83" i="68"/>
  <c r="L242" i="68"/>
  <c r="L105" i="68"/>
  <c r="C25" i="68"/>
  <c r="B423" i="68"/>
  <c r="L21" i="68"/>
  <c r="B447" i="68"/>
  <c r="L100" i="68"/>
  <c r="C267" i="68"/>
  <c r="L64" i="68"/>
  <c r="I263" i="68"/>
  <c r="B84" i="68"/>
  <c r="I485" i="68"/>
  <c r="B125" i="68"/>
  <c r="I271" i="68"/>
  <c r="B193" i="68"/>
  <c r="L363" i="68"/>
  <c r="C361" i="68"/>
  <c r="B222" i="68"/>
  <c r="C246" i="68"/>
  <c r="I362" i="68"/>
  <c r="B126" i="68"/>
  <c r="B371" i="68"/>
  <c r="B182" i="68"/>
  <c r="F409" i="68"/>
  <c r="C123" i="68"/>
  <c r="B252" i="68"/>
  <c r="L415" i="68"/>
  <c r="I392" i="68"/>
  <c r="C263" i="68"/>
  <c r="I39" i="68"/>
  <c r="F388" i="68"/>
  <c r="F438" i="68"/>
  <c r="F316" i="68"/>
  <c r="L108" i="68"/>
  <c r="L68" i="68"/>
  <c r="L176" i="68"/>
  <c r="C375" i="68"/>
  <c r="L13" i="68"/>
  <c r="F15" i="68"/>
  <c r="B217" i="68"/>
  <c r="F321" i="68"/>
  <c r="C321" i="68"/>
  <c r="I474" i="68"/>
  <c r="L304" i="68"/>
  <c r="I160" i="68"/>
  <c r="C160" i="68"/>
  <c r="L23" i="68"/>
  <c r="C81" i="68"/>
  <c r="L102" i="68"/>
  <c r="B272" i="68"/>
  <c r="L251" i="68"/>
  <c r="L208" i="68"/>
  <c r="B227" i="68"/>
  <c r="C214" i="68"/>
  <c r="L397" i="68"/>
  <c r="F368" i="68"/>
  <c r="L40" i="68"/>
  <c r="B342" i="68"/>
  <c r="L328" i="68"/>
  <c r="C107" i="68"/>
  <c r="I208" i="68"/>
  <c r="C195" i="68"/>
  <c r="F182" i="68"/>
  <c r="F89" i="68"/>
  <c r="B322" i="68"/>
  <c r="F207" i="68"/>
  <c r="B326" i="68"/>
  <c r="C408" i="68"/>
  <c r="F393" i="68"/>
  <c r="F369" i="68"/>
  <c r="C146" i="68"/>
  <c r="B318" i="68"/>
  <c r="C440" i="68"/>
  <c r="L467" i="68"/>
  <c r="C491" i="68"/>
  <c r="B147" i="68"/>
  <c r="F365" i="68"/>
  <c r="I20" i="68"/>
  <c r="I117" i="68"/>
  <c r="B269" i="68"/>
  <c r="I256" i="68"/>
  <c r="C229" i="68"/>
  <c r="L373" i="68"/>
  <c r="F134" i="68"/>
  <c r="B465" i="68"/>
  <c r="B476" i="68"/>
  <c r="F113" i="68"/>
  <c r="L402" i="68"/>
  <c r="B296" i="68"/>
  <c r="B439" i="68"/>
  <c r="F221" i="68"/>
  <c r="I259" i="68"/>
  <c r="L167" i="68"/>
  <c r="F403" i="68"/>
  <c r="L35" i="68"/>
  <c r="L343" i="68"/>
  <c r="C231" i="68"/>
  <c r="L169" i="68"/>
  <c r="I164" i="68"/>
  <c r="C493" i="68"/>
  <c r="C84" i="68"/>
  <c r="L273" i="68"/>
  <c r="F266" i="68"/>
  <c r="I191" i="68"/>
  <c r="B244" i="68"/>
  <c r="B12" i="68"/>
  <c r="L469" i="68"/>
  <c r="L425" i="68"/>
  <c r="F363" i="68"/>
  <c r="C363" i="68"/>
  <c r="F214" i="68"/>
  <c r="F177" i="68"/>
  <c r="L324" i="68"/>
  <c r="F298" i="68"/>
  <c r="C366" i="68"/>
  <c r="F154" i="68"/>
  <c r="B196" i="68"/>
  <c r="C58" i="68"/>
  <c r="C179" i="68"/>
  <c r="I86" i="68"/>
  <c r="I46" i="68"/>
  <c r="C60" i="68"/>
  <c r="F272" i="68"/>
  <c r="C186" i="68"/>
  <c r="I422" i="68"/>
  <c r="B112" i="68"/>
  <c r="I357" i="68"/>
  <c r="B426" i="68"/>
  <c r="L126" i="68"/>
  <c r="C115" i="68"/>
  <c r="I11" i="68"/>
  <c r="L22" i="68"/>
  <c r="I196" i="68"/>
  <c r="B359" i="68"/>
  <c r="I116" i="68"/>
  <c r="B459" i="68"/>
  <c r="C105" i="68"/>
  <c r="F342" i="68"/>
  <c r="C369" i="68"/>
  <c r="I375" i="68"/>
  <c r="F470" i="68"/>
  <c r="B487" i="68"/>
  <c r="C10" i="68"/>
  <c r="I439" i="68"/>
  <c r="F213" i="68"/>
  <c r="C163" i="68"/>
  <c r="L335" i="68"/>
  <c r="F495" i="68"/>
  <c r="L376" i="68"/>
  <c r="I22" i="68"/>
  <c r="I379" i="68"/>
  <c r="B17" i="68"/>
  <c r="F188" i="68"/>
  <c r="L374" i="68"/>
  <c r="L88" i="68"/>
  <c r="B8" i="68"/>
  <c r="C217" i="68"/>
  <c r="I340" i="68"/>
  <c r="I115" i="68"/>
  <c r="C139" i="68"/>
  <c r="F60" i="68"/>
  <c r="I347" i="68"/>
  <c r="B306" i="68"/>
  <c r="B32" i="68"/>
  <c r="F418" i="68"/>
  <c r="C16" i="68"/>
  <c r="L361" i="68"/>
  <c r="C125" i="68"/>
  <c r="L81" i="68"/>
  <c r="B388" i="68"/>
  <c r="L388" i="68"/>
  <c r="F291" i="68"/>
  <c r="C427" i="68"/>
  <c r="I329" i="68"/>
  <c r="C376" i="68"/>
  <c r="L394" i="68"/>
  <c r="B97" i="68"/>
  <c r="F184" i="68"/>
  <c r="C282" i="68"/>
  <c r="F390" i="68"/>
  <c r="L106" i="68"/>
  <c r="B478" i="68"/>
  <c r="C403" i="68"/>
  <c r="I427" i="68"/>
  <c r="C166" i="68"/>
  <c r="B226" i="68"/>
  <c r="L276" i="68"/>
  <c r="F121" i="68"/>
  <c r="I48" i="68"/>
  <c r="L445" i="68"/>
  <c r="I106" i="68"/>
  <c r="C99" i="68"/>
  <c r="L67" i="68"/>
  <c r="B336" i="68"/>
  <c r="L262" i="68"/>
  <c r="B95" i="68"/>
  <c r="I88" i="68"/>
  <c r="C85" i="68"/>
  <c r="I257" i="68"/>
  <c r="F115" i="68"/>
  <c r="L453" i="68"/>
  <c r="I481" i="68"/>
  <c r="C382" i="68"/>
  <c r="L378" i="68"/>
  <c r="C248" i="68"/>
  <c r="L11" i="68"/>
  <c r="I75" i="68"/>
  <c r="I359" i="68"/>
  <c r="B466" i="68"/>
  <c r="B105" i="68"/>
  <c r="B309" i="68"/>
  <c r="I266" i="68"/>
  <c r="F343" i="68"/>
  <c r="I242" i="68"/>
  <c r="C332" i="68"/>
  <c r="I189" i="68"/>
  <c r="F139" i="68"/>
  <c r="F414" i="68"/>
  <c r="F445" i="68"/>
  <c r="B136" i="68"/>
  <c r="C241" i="68"/>
  <c r="L489" i="68"/>
  <c r="F178" i="68"/>
  <c r="I222" i="68"/>
  <c r="F335" i="68"/>
  <c r="F44" i="68"/>
  <c r="L226" i="68"/>
  <c r="L191" i="68"/>
  <c r="I107" i="68"/>
  <c r="I302" i="68"/>
  <c r="B372" i="68"/>
  <c r="F247" i="68"/>
  <c r="I69" i="68"/>
  <c r="I171" i="68"/>
  <c r="C95" i="68"/>
  <c r="B80" i="68"/>
  <c r="I381" i="68"/>
  <c r="C52" i="68"/>
  <c r="F274" i="68"/>
  <c r="F33" i="68"/>
  <c r="C15" i="68"/>
  <c r="C432" i="68"/>
  <c r="F146" i="68"/>
  <c r="L377" i="68"/>
  <c r="L239" i="68"/>
  <c r="I323" i="68"/>
  <c r="C261" i="68"/>
  <c r="B474" i="68"/>
  <c r="B425" i="68"/>
  <c r="B282" i="68"/>
  <c r="C281" i="68"/>
  <c r="B71" i="68"/>
  <c r="B313" i="68"/>
  <c r="L416" i="68"/>
  <c r="B320" i="68"/>
  <c r="C336" i="68"/>
  <c r="B31" i="68"/>
  <c r="B343" i="68"/>
  <c r="L109" i="68"/>
  <c r="L450" i="68"/>
  <c r="I97" i="68"/>
  <c r="C286" i="68"/>
  <c r="C98" i="68"/>
  <c r="I141" i="68"/>
  <c r="L232" i="68"/>
  <c r="F95" i="68"/>
  <c r="L312" i="68"/>
  <c r="F267" i="68"/>
  <c r="B260" i="68"/>
  <c r="C306" i="68"/>
  <c r="I81" i="68"/>
  <c r="C177" i="68"/>
  <c r="I203" i="68"/>
  <c r="B30" i="68"/>
  <c r="F440" i="68"/>
  <c r="B399" i="68"/>
  <c r="I276" i="68"/>
  <c r="B375" i="68"/>
  <c r="L334" i="68"/>
  <c r="C89" i="68"/>
  <c r="I364" i="68"/>
  <c r="B42" i="68"/>
  <c r="I335" i="68"/>
  <c r="F328" i="68"/>
  <c r="F151" i="68"/>
  <c r="B38" i="68"/>
  <c r="F234" i="68"/>
  <c r="F223" i="68"/>
  <c r="F309" i="68"/>
  <c r="I495" i="68"/>
  <c r="L125" i="68"/>
  <c r="L404" i="68"/>
  <c r="F320" i="68"/>
  <c r="B329" i="68"/>
  <c r="F222" i="68"/>
  <c r="C496" i="68"/>
  <c r="C36" i="68"/>
  <c r="F241" i="68"/>
  <c r="L283" i="68"/>
  <c r="F439" i="68"/>
  <c r="C174" i="68"/>
  <c r="C234" i="68"/>
  <c r="C323" i="68"/>
  <c r="F295" i="68"/>
  <c r="C142" i="68"/>
  <c r="I84" i="68"/>
  <c r="F215" i="68"/>
  <c r="L174" i="68"/>
  <c r="B96" i="68"/>
  <c r="C153" i="68"/>
  <c r="F432" i="68"/>
  <c r="F155" i="68"/>
  <c r="B263" i="68"/>
  <c r="L146" i="68"/>
  <c r="I452" i="68"/>
  <c r="C374" i="68"/>
  <c r="C342" i="68"/>
  <c r="F108" i="68"/>
  <c r="B167" i="68"/>
  <c r="C464" i="68"/>
  <c r="I146" i="68"/>
  <c r="I243" i="68"/>
  <c r="F488" i="68"/>
  <c r="F400" i="68"/>
  <c r="C441" i="68"/>
  <c r="B56" i="68"/>
  <c r="B29" i="68"/>
  <c r="L308" i="68"/>
  <c r="I40" i="68"/>
  <c r="C272" i="68"/>
  <c r="F150" i="68"/>
  <c r="B225" i="68"/>
  <c r="F436" i="68"/>
  <c r="C39" i="68"/>
  <c r="I143" i="68"/>
  <c r="I26" i="68"/>
  <c r="I54" i="68"/>
  <c r="C55" i="68"/>
  <c r="F456" i="68"/>
  <c r="I468" i="68"/>
  <c r="L422" i="68"/>
  <c r="I132" i="68"/>
  <c r="B389" i="68"/>
  <c r="I111" i="68"/>
  <c r="B257" i="68"/>
  <c r="C456" i="68"/>
  <c r="I188" i="68"/>
  <c r="L476" i="68"/>
  <c r="F420" i="68"/>
  <c r="L477" i="68"/>
  <c r="L321" i="68"/>
  <c r="B492" i="68"/>
  <c r="L221" i="68"/>
  <c r="L188" i="68"/>
  <c r="L166" i="68"/>
  <c r="F269" i="68"/>
  <c r="I72" i="68"/>
  <c r="I383" i="68"/>
  <c r="I93" i="68"/>
  <c r="F496" i="68"/>
  <c r="I275" i="68"/>
  <c r="B362" i="68"/>
  <c r="C187" i="68"/>
  <c r="L492" i="68"/>
  <c r="B405" i="68"/>
  <c r="B54" i="68"/>
  <c r="F240" i="68"/>
  <c r="B352" i="68"/>
  <c r="B444" i="68"/>
  <c r="L380" i="68"/>
  <c r="I239" i="68"/>
  <c r="C203" i="68"/>
  <c r="I102" i="68"/>
  <c r="C320" i="68"/>
  <c r="I125" i="68"/>
  <c r="B115" i="68"/>
  <c r="I394" i="68"/>
  <c r="I131" i="68"/>
  <c r="L290" i="68"/>
  <c r="L454" i="68"/>
  <c r="I409" i="68"/>
  <c r="F383" i="68"/>
  <c r="B210" i="68"/>
  <c r="I224" i="68"/>
  <c r="C428" i="68"/>
  <c r="L406" i="68"/>
  <c r="F40" i="68"/>
  <c r="C61" i="68"/>
  <c r="I158" i="68"/>
  <c r="C468" i="68"/>
  <c r="B186" i="68"/>
  <c r="B111" i="68"/>
  <c r="L292" i="68"/>
  <c r="B211" i="68"/>
  <c r="L181" i="68"/>
  <c r="L137" i="68"/>
  <c r="L310" i="68"/>
  <c r="C322" i="68"/>
  <c r="F353" i="68"/>
  <c r="B242" i="68"/>
  <c r="B19" i="68"/>
  <c r="F399" i="68"/>
  <c r="L313" i="68"/>
  <c r="I23" i="68"/>
  <c r="F159" i="68"/>
  <c r="B146" i="68"/>
  <c r="I344" i="68"/>
  <c r="I249" i="68"/>
  <c r="C209" i="68"/>
  <c r="L202" i="68"/>
  <c r="F331" i="68"/>
  <c r="B218" i="68"/>
  <c r="F398" i="68"/>
  <c r="L118" i="68"/>
  <c r="I306" i="68"/>
  <c r="C138" i="68"/>
  <c r="I25" i="68"/>
  <c r="B355" i="68"/>
  <c r="B430" i="68"/>
  <c r="F280" i="68"/>
  <c r="F429" i="68"/>
  <c r="C334" i="68"/>
  <c r="I15" i="68"/>
  <c r="L53" i="68"/>
  <c r="L325" i="68"/>
  <c r="F442" i="68"/>
  <c r="I142" i="68"/>
  <c r="C169" i="68"/>
  <c r="F37" i="68"/>
  <c r="B403" i="68"/>
  <c r="L330" i="68"/>
  <c r="I411" i="68"/>
  <c r="L472" i="68"/>
  <c r="F51" i="68"/>
  <c r="B454" i="68"/>
  <c r="L332" i="68"/>
  <c r="F431" i="68"/>
  <c r="B212" i="68"/>
  <c r="L85" i="68"/>
  <c r="F306" i="68"/>
  <c r="I393" i="68"/>
  <c r="B266" i="68"/>
  <c r="I167" i="68"/>
  <c r="C75" i="68"/>
  <c r="F293" i="68"/>
  <c r="C299" i="68"/>
  <c r="B297" i="68"/>
  <c r="F276" i="68"/>
  <c r="I218" i="68"/>
  <c r="F285" i="68"/>
  <c r="L65" i="68"/>
  <c r="F238" i="68"/>
  <c r="F289" i="68"/>
  <c r="L90" i="68"/>
  <c r="C161" i="68"/>
  <c r="I166" i="68"/>
  <c r="C30" i="68"/>
  <c r="L96" i="68"/>
  <c r="F380" i="68"/>
  <c r="F437" i="68"/>
  <c r="C145" i="68"/>
  <c r="B376" i="68"/>
  <c r="C34" i="68"/>
  <c r="C370" i="68"/>
  <c r="L224" i="68"/>
  <c r="I290" i="68"/>
  <c r="F119" i="68"/>
  <c r="L479" i="68"/>
  <c r="C131" i="68"/>
  <c r="F243" i="68"/>
  <c r="F193" i="68"/>
  <c r="L175" i="68"/>
  <c r="B311" i="68"/>
  <c r="C404" i="68"/>
  <c r="C212" i="68"/>
  <c r="I451" i="68"/>
  <c r="C459" i="68"/>
  <c r="B134" i="68"/>
  <c r="B59" i="68"/>
  <c r="C296" i="68"/>
  <c r="B331" i="68"/>
  <c r="L295" i="68"/>
  <c r="F196" i="68"/>
  <c r="L97" i="68"/>
  <c r="C389" i="68"/>
  <c r="F56" i="68"/>
  <c r="I57" i="68"/>
  <c r="C21" i="68"/>
  <c r="C76" i="68"/>
  <c r="F472" i="68"/>
  <c r="B307" i="68"/>
  <c r="C420" i="68"/>
  <c r="B201" i="68"/>
  <c r="F106" i="68"/>
  <c r="L52" i="68"/>
  <c r="I471" i="68"/>
  <c r="C13" i="68"/>
  <c r="C492" i="68"/>
  <c r="C20" i="68"/>
  <c r="L130" i="68"/>
  <c r="C66" i="68"/>
  <c r="L144" i="68"/>
  <c r="C256" i="68"/>
  <c r="C239" i="68"/>
  <c r="B79" i="68"/>
  <c r="I457" i="68"/>
  <c r="I91" i="68"/>
  <c r="F490" i="68"/>
  <c r="I30" i="68"/>
  <c r="L267" i="68"/>
  <c r="L474" i="68"/>
  <c r="I161" i="68"/>
  <c r="C467" i="68"/>
  <c r="I396" i="68"/>
  <c r="B87" i="68"/>
  <c r="C270" i="68"/>
  <c r="L448" i="68"/>
  <c r="L41" i="68"/>
  <c r="I354" i="68"/>
  <c r="B69" i="68"/>
  <c r="B55" i="68"/>
  <c r="L210" i="68"/>
  <c r="F300" i="68"/>
  <c r="B462" i="68"/>
  <c r="F140" i="68"/>
  <c r="I77" i="68"/>
  <c r="L427" i="68"/>
  <c r="F179" i="68"/>
  <c r="C223" i="68"/>
  <c r="B161" i="68"/>
  <c r="I432" i="68"/>
  <c r="B194" i="68"/>
  <c r="L316" i="68"/>
  <c r="C405" i="68"/>
  <c r="I9" i="68"/>
  <c r="C345" i="68"/>
  <c r="L98" i="68"/>
  <c r="L307" i="68"/>
  <c r="C387" i="68"/>
  <c r="L305" i="68"/>
  <c r="F88" i="68"/>
  <c r="F212" i="68"/>
  <c r="I99" i="68"/>
  <c r="C473" i="68"/>
  <c r="F367" i="68"/>
  <c r="F149" i="68"/>
  <c r="B43" i="68"/>
  <c r="F41" i="68"/>
  <c r="F174" i="68"/>
  <c r="C202" i="68"/>
  <c r="C106" i="68"/>
  <c r="I400" i="68"/>
  <c r="L271" i="68"/>
  <c r="F127" i="68"/>
  <c r="L78" i="68"/>
  <c r="F239" i="68"/>
  <c r="L478" i="68"/>
  <c r="F259" i="68"/>
  <c r="B482" i="68"/>
  <c r="L46" i="68"/>
  <c r="F22" i="68"/>
  <c r="B248" i="68"/>
  <c r="I49" i="68"/>
  <c r="C96" i="68"/>
  <c r="F11" i="68"/>
  <c r="B101" i="68"/>
  <c r="I240" i="68"/>
  <c r="C471" i="68"/>
  <c r="F156" i="68"/>
  <c r="B253" i="68"/>
  <c r="F264" i="68"/>
  <c r="F26" i="68"/>
  <c r="F66" i="68"/>
  <c r="B129" i="68"/>
  <c r="I325" i="68"/>
  <c r="I428" i="68"/>
  <c r="C399" i="68"/>
  <c r="C198" i="68"/>
  <c r="L113" i="68"/>
  <c r="B245" i="68"/>
  <c r="F347" i="68"/>
  <c r="I322" i="68"/>
  <c r="L250" i="68"/>
  <c r="B60" i="68"/>
  <c r="I352" i="68"/>
  <c r="F384" i="68"/>
  <c r="L25" i="68"/>
  <c r="F408" i="68"/>
  <c r="F192" i="68"/>
  <c r="C69" i="68"/>
  <c r="F225" i="68"/>
  <c r="B20" i="68"/>
  <c r="L212" i="68"/>
  <c r="L390" i="68"/>
  <c r="B66" i="68"/>
  <c r="I65" i="68"/>
  <c r="I14" i="68"/>
  <c r="C236" i="68"/>
  <c r="I133" i="68"/>
  <c r="F17" i="68"/>
  <c r="B64" i="68"/>
  <c r="L317" i="68"/>
  <c r="L162" i="68"/>
  <c r="C77" i="68"/>
  <c r="F482" i="68"/>
  <c r="B490" i="68"/>
  <c r="B93" i="68"/>
  <c r="L72" i="68"/>
  <c r="L182" i="68"/>
  <c r="F169" i="68"/>
  <c r="C150" i="68"/>
  <c r="L260" i="68"/>
  <c r="I353" i="68"/>
  <c r="L236" i="68"/>
  <c r="I59" i="68"/>
  <c r="L222" i="68"/>
  <c r="F12" i="68"/>
  <c r="L386" i="68"/>
  <c r="I351" i="68"/>
  <c r="L491" i="68"/>
  <c r="C410" i="68"/>
  <c r="F348" i="68"/>
  <c r="C422" i="68"/>
  <c r="I148" i="68"/>
  <c r="C450" i="68"/>
  <c r="I273" i="68"/>
  <c r="B275" i="68"/>
  <c r="B308" i="68"/>
  <c r="F36" i="68"/>
  <c r="C271" i="68"/>
  <c r="L70" i="68"/>
  <c r="I61" i="68"/>
  <c r="I175" i="68"/>
  <c r="C266" i="68"/>
  <c r="I159" i="68"/>
  <c r="I233" i="68"/>
  <c r="I413" i="68"/>
  <c r="F167" i="68"/>
  <c r="L294" i="68"/>
  <c r="C280" i="68"/>
  <c r="L381" i="68"/>
  <c r="C97" i="68"/>
  <c r="I390" i="68"/>
  <c r="I10" i="68"/>
  <c r="B414" i="68"/>
  <c r="C151" i="68"/>
  <c r="C171" i="68"/>
  <c r="B383" i="68"/>
  <c r="L184" i="68"/>
  <c r="I154" i="68"/>
  <c r="I226" i="68"/>
  <c r="F258" i="68"/>
  <c r="B121" i="68"/>
  <c r="I261" i="68"/>
  <c r="C100" i="68"/>
  <c r="F491" i="68"/>
  <c r="C94" i="68"/>
  <c r="C219" i="68"/>
  <c r="L205" i="68"/>
  <c r="L230" i="68"/>
  <c r="B191" i="68"/>
  <c r="L15" i="68"/>
  <c r="L443" i="68"/>
  <c r="F412" i="68"/>
  <c r="I32" i="68"/>
  <c r="L396" i="68"/>
  <c r="C461" i="68"/>
  <c r="L291" i="68"/>
  <c r="L409" i="68"/>
  <c r="L426" i="68"/>
  <c r="L347" i="68"/>
  <c r="L36" i="68"/>
  <c r="B11" i="68"/>
  <c r="F471" i="68"/>
  <c r="F317" i="68"/>
  <c r="I286" i="68"/>
  <c r="F251" i="68"/>
  <c r="L375" i="68"/>
  <c r="C225" i="68"/>
  <c r="L171" i="68"/>
  <c r="B259" i="68"/>
  <c r="F102" i="68"/>
  <c r="L57" i="68"/>
  <c r="I50" i="68"/>
  <c r="B36" i="68"/>
  <c r="B463" i="68"/>
  <c r="B332" i="68"/>
  <c r="I282" i="68"/>
  <c r="F379" i="68"/>
  <c r="B416" i="68"/>
  <c r="L189" i="68"/>
  <c r="F245" i="68"/>
  <c r="F135" i="68"/>
  <c r="C240" i="68"/>
  <c r="C317" i="68"/>
  <c r="B92" i="68"/>
  <c r="F443" i="68"/>
  <c r="C416" i="68"/>
  <c r="I310" i="68"/>
  <c r="B250" i="68"/>
  <c r="L296" i="68"/>
  <c r="C41" i="68"/>
  <c r="B82" i="68"/>
  <c r="B341" i="68"/>
  <c r="B21" i="68"/>
  <c r="L152" i="68"/>
  <c r="F162" i="68"/>
  <c r="I349" i="68"/>
  <c r="F364" i="68"/>
  <c r="L319" i="68"/>
  <c r="C313" i="68"/>
  <c r="L299" i="68"/>
  <c r="F45" i="68"/>
  <c r="L364" i="68"/>
  <c r="C191" i="68"/>
  <c r="L385" i="68"/>
  <c r="C232" i="68"/>
  <c r="C331" i="68"/>
  <c r="I212" i="68"/>
  <c r="B230" i="68"/>
  <c r="I262" i="68"/>
  <c r="C249" i="68"/>
  <c r="L16" i="68"/>
  <c r="B364" i="68"/>
  <c r="I195" i="68"/>
  <c r="F453" i="68"/>
  <c r="F236" i="68"/>
  <c r="B357" i="68"/>
  <c r="I387" i="68"/>
  <c r="L155" i="68"/>
  <c r="C269" i="68"/>
  <c r="I96" i="68"/>
  <c r="B185" i="68"/>
  <c r="I415" i="68"/>
  <c r="F163" i="68"/>
  <c r="L436" i="68"/>
  <c r="L247" i="68"/>
  <c r="I187" i="68"/>
  <c r="B22" i="68"/>
  <c r="C204" i="68"/>
  <c r="B496" i="68"/>
  <c r="I420" i="68"/>
  <c r="L341" i="68"/>
  <c r="I421" i="68"/>
  <c r="I29" i="68"/>
  <c r="C14" i="68"/>
  <c r="C252" i="68"/>
  <c r="L234" i="68"/>
  <c r="I209" i="68"/>
  <c r="L300" i="68"/>
  <c r="I487" i="68"/>
  <c r="F185" i="68"/>
  <c r="B431" i="68"/>
  <c r="I317" i="68"/>
  <c r="I118" i="68"/>
  <c r="F359" i="68"/>
  <c r="I269" i="68"/>
  <c r="I453" i="68"/>
  <c r="I476" i="68"/>
  <c r="L9" i="68"/>
  <c r="L264" i="68"/>
  <c r="C379" i="68"/>
  <c r="F100" i="68"/>
  <c r="F454" i="68"/>
  <c r="C483" i="68"/>
  <c r="I33" i="68"/>
  <c r="L168" i="68"/>
  <c r="F31" i="68"/>
  <c r="I416" i="68"/>
  <c r="B28" i="68"/>
  <c r="B276" i="68"/>
  <c r="L428" i="68"/>
  <c r="L165" i="68"/>
  <c r="L51" i="68"/>
  <c r="I395" i="68"/>
  <c r="I337" i="68"/>
  <c r="L387" i="68"/>
  <c r="I445" i="68"/>
  <c r="L117" i="68"/>
  <c r="F80" i="68"/>
  <c r="B10" i="68"/>
  <c r="C26" i="68"/>
  <c r="B128" i="68"/>
  <c r="C72" i="68"/>
  <c r="C295" i="68"/>
  <c r="B233" i="68"/>
  <c r="L12" i="68"/>
  <c r="L344" i="68"/>
  <c r="F371" i="68"/>
  <c r="C143" i="68"/>
  <c r="I162" i="68"/>
  <c r="B380" i="68"/>
  <c r="B434" i="68"/>
  <c r="B268" i="68"/>
  <c r="I193" i="68"/>
  <c r="L413" i="68"/>
  <c r="C392" i="68"/>
  <c r="I140" i="68"/>
  <c r="L60" i="68"/>
  <c r="I66" i="68"/>
  <c r="C349" i="68"/>
  <c r="C474" i="68"/>
  <c r="F175" i="68"/>
  <c r="B139" i="68"/>
  <c r="I348" i="68"/>
  <c r="C23" i="68"/>
  <c r="L8" i="68"/>
  <c r="B241" i="68"/>
  <c r="I130" i="68"/>
  <c r="B177" i="68"/>
  <c r="L462" i="68"/>
  <c r="I366" i="68"/>
  <c r="I244" i="68"/>
  <c r="F21" i="68"/>
  <c r="L77" i="68"/>
  <c r="C244" i="68"/>
  <c r="L412" i="68"/>
  <c r="B367" i="68"/>
  <c r="I252" i="68"/>
  <c r="I89" i="68"/>
  <c r="F123" i="68"/>
  <c r="F268" i="68"/>
  <c r="F203" i="68"/>
  <c r="B204" i="68"/>
  <c r="B213" i="68"/>
  <c r="B26" i="68"/>
  <c r="I63" i="68"/>
  <c r="F277" i="68"/>
  <c r="C32" i="68"/>
  <c r="F143" i="68"/>
  <c r="I31" i="68"/>
  <c r="L471" i="68"/>
  <c r="B317" i="68"/>
  <c r="C449" i="68"/>
  <c r="F209" i="68"/>
  <c r="C260" i="68"/>
  <c r="F9" i="68"/>
  <c r="I301" i="68"/>
  <c r="L297" i="68"/>
  <c r="F281" i="68"/>
  <c r="L32" i="68"/>
  <c r="B442" i="68"/>
  <c r="L215" i="68"/>
  <c r="I165" i="68"/>
  <c r="I382" i="68"/>
  <c r="C400" i="68"/>
  <c r="F458" i="68"/>
  <c r="F93" i="68"/>
  <c r="C211" i="68"/>
  <c r="B456" i="68"/>
  <c r="B57" i="68"/>
  <c r="I477" i="68"/>
  <c r="L433" i="68"/>
  <c r="C167" i="68"/>
  <c r="L76" i="68"/>
  <c r="I406" i="68"/>
  <c r="B148" i="68"/>
  <c r="L180" i="68"/>
  <c r="C258" i="68"/>
  <c r="B471" i="68"/>
  <c r="I458" i="68"/>
  <c r="F366" i="68"/>
  <c r="L418" i="68"/>
  <c r="F327" i="68"/>
  <c r="I205" i="68"/>
  <c r="I309" i="68"/>
  <c r="B160" i="68"/>
  <c r="F227" i="68"/>
  <c r="B221" i="68"/>
  <c r="B398" i="68"/>
  <c r="L480" i="68"/>
  <c r="L460" i="68"/>
  <c r="C12" i="68"/>
  <c r="L389" i="68"/>
  <c r="I24" i="68"/>
  <c r="I311" i="68"/>
  <c r="L246" i="68"/>
  <c r="C309" i="68"/>
  <c r="C226" i="68"/>
  <c r="B70" i="68"/>
  <c r="I370" i="68"/>
  <c r="F10" i="68"/>
  <c r="I214" i="68"/>
  <c r="I232" i="68"/>
  <c r="F19" i="68"/>
  <c r="L71" i="68"/>
  <c r="L136" i="68"/>
  <c r="F417" i="68"/>
  <c r="L278" i="68"/>
  <c r="B18" i="68"/>
  <c r="B187" i="68"/>
  <c r="F378" i="68"/>
  <c r="F410" i="68"/>
  <c r="I109" i="68"/>
  <c r="B247" i="68"/>
  <c r="C235" i="68"/>
  <c r="L393" i="68"/>
  <c r="I82" i="68"/>
  <c r="F52" i="68"/>
  <c r="C327" i="68"/>
  <c r="C326" i="68"/>
  <c r="I229" i="68"/>
  <c r="I194" i="68"/>
  <c r="C185" i="68"/>
  <c r="B62" i="68"/>
  <c r="F112" i="68"/>
  <c r="I277" i="68"/>
  <c r="I123" i="68"/>
  <c r="F232" i="68"/>
  <c r="C439" i="68"/>
  <c r="C79" i="68"/>
  <c r="C393" i="68"/>
  <c r="I448" i="68"/>
  <c r="F377" i="68"/>
  <c r="B44" i="68"/>
  <c r="L259" i="68"/>
  <c r="C346" i="68"/>
  <c r="L135" i="68"/>
  <c r="L153" i="68"/>
  <c r="I184" i="68"/>
  <c r="L116" i="68"/>
  <c r="F486" i="68"/>
  <c r="F339" i="68"/>
  <c r="L482" i="68"/>
  <c r="L139" i="68"/>
  <c r="F183" i="68"/>
  <c r="C264" i="68"/>
  <c r="F447" i="68"/>
  <c r="F308" i="68"/>
  <c r="F58" i="68"/>
  <c r="C489" i="68"/>
  <c r="F62" i="68"/>
  <c r="L56" i="68"/>
  <c r="B150" i="68"/>
  <c r="I79" i="68"/>
  <c r="I288" i="68"/>
  <c r="I134" i="68"/>
  <c r="I479" i="68"/>
  <c r="C329" i="68"/>
  <c r="I71" i="68"/>
  <c r="B41" i="68"/>
  <c r="F218" i="68"/>
  <c r="F180" i="68"/>
  <c r="F271" i="68"/>
  <c r="L333" i="68"/>
  <c r="B457" i="68"/>
  <c r="C116" i="68"/>
  <c r="F23" i="68"/>
  <c r="L24" i="68"/>
  <c r="L379" i="68"/>
  <c r="I403" i="68"/>
  <c r="F357" i="68"/>
  <c r="C175" i="68"/>
  <c r="C429" i="68"/>
  <c r="I206" i="68"/>
  <c r="I260" i="68"/>
  <c r="I461" i="68"/>
  <c r="L368" i="68"/>
  <c r="B395" i="68"/>
  <c r="I258" i="68"/>
  <c r="B216" i="68"/>
  <c r="F452" i="68"/>
  <c r="L365" i="68"/>
  <c r="F39" i="68"/>
  <c r="F73" i="68"/>
  <c r="C316" i="68"/>
  <c r="C31" i="68"/>
  <c r="I95" i="68"/>
  <c r="L87" i="68"/>
  <c r="C371" i="68"/>
  <c r="L63" i="68"/>
  <c r="C243" i="68"/>
  <c r="B108" i="68"/>
  <c r="B363" i="68"/>
  <c r="C351" i="68"/>
  <c r="C27" i="68"/>
  <c r="I408" i="68"/>
  <c r="I285" i="68"/>
  <c r="C339" i="68"/>
  <c r="F333" i="68"/>
  <c r="L225" i="68"/>
  <c r="I440" i="68"/>
  <c r="L203" i="68"/>
  <c r="B40" i="68"/>
  <c r="L134" i="68"/>
  <c r="L75" i="68"/>
  <c r="F72" i="68"/>
  <c r="C284" i="68"/>
  <c r="I221" i="68"/>
  <c r="L326" i="68"/>
  <c r="L329" i="68"/>
  <c r="L439" i="68"/>
  <c r="C475" i="68"/>
  <c r="I21" i="68"/>
  <c r="B429" i="68"/>
  <c r="B310" i="68"/>
  <c r="C93" i="68"/>
  <c r="F244" i="68"/>
  <c r="L37" i="68"/>
  <c r="B89" i="68"/>
  <c r="F181" i="68"/>
  <c r="F325" i="68"/>
  <c r="L62" i="68"/>
  <c r="C210" i="68"/>
  <c r="C291" i="68"/>
  <c r="F164" i="68"/>
  <c r="F288" i="68"/>
  <c r="B67" i="68"/>
  <c r="B325" i="68"/>
  <c r="F190" i="68"/>
  <c r="L327" i="68"/>
  <c r="I284" i="68"/>
  <c r="L263" i="68"/>
  <c r="F114" i="68"/>
  <c r="C438" i="68"/>
  <c r="I339" i="68"/>
  <c r="C228" i="68"/>
  <c r="F90" i="68"/>
  <c r="C494" i="68"/>
  <c r="B435" i="68"/>
  <c r="L104" i="68"/>
  <c r="F416" i="68"/>
  <c r="I265" i="68"/>
  <c r="I412" i="68"/>
  <c r="C419" i="68"/>
  <c r="I246" i="68"/>
  <c r="B176" i="68"/>
  <c r="L80" i="68"/>
  <c r="I137" i="68"/>
  <c r="F451" i="68"/>
  <c r="B45" i="68"/>
  <c r="C44" i="68"/>
  <c r="L186" i="68"/>
  <c r="C462" i="68"/>
  <c r="C348" i="68"/>
  <c r="I138" i="68"/>
  <c r="I373" i="68"/>
  <c r="C465" i="68"/>
  <c r="L410" i="68"/>
  <c r="L371" i="68"/>
  <c r="C118" i="68"/>
  <c r="F433" i="68"/>
  <c r="I294" i="68"/>
  <c r="B179" i="68"/>
  <c r="C390" i="68"/>
  <c r="B145" i="68"/>
  <c r="B392" i="68"/>
  <c r="B386" i="68"/>
  <c r="B48" i="68"/>
  <c r="I68" i="68"/>
  <c r="B251" i="68"/>
  <c r="I466" i="68"/>
  <c r="L336" i="68"/>
  <c r="C402" i="68"/>
  <c r="B378" i="68"/>
  <c r="F48" i="68"/>
  <c r="B286" i="68"/>
  <c r="C74" i="68"/>
  <c r="L269" i="68"/>
  <c r="F35" i="68"/>
  <c r="B237" i="68"/>
  <c r="I363" i="68"/>
  <c r="L103" i="68"/>
  <c r="L199" i="68"/>
  <c r="C477" i="68"/>
  <c r="C57" i="68"/>
  <c r="L160" i="68"/>
  <c r="B312" i="68"/>
  <c r="F485" i="68"/>
  <c r="F263" i="68"/>
  <c r="B72" i="68"/>
  <c r="F446" i="68"/>
  <c r="L481" i="68"/>
  <c r="B448" i="68"/>
  <c r="I250" i="68"/>
  <c r="I272" i="68"/>
  <c r="C59" i="68"/>
  <c r="L432" i="68"/>
  <c r="L157" i="68"/>
  <c r="B497" i="68"/>
  <c r="B461" i="68"/>
  <c r="L348" i="68"/>
  <c r="I113" i="68"/>
  <c r="B495" i="68"/>
  <c r="F47" i="68"/>
  <c r="B281" i="68"/>
  <c r="F419" i="68"/>
  <c r="L47" i="68"/>
  <c r="B323" i="68"/>
  <c r="L43" i="68"/>
  <c r="F122" i="68"/>
  <c r="C357" i="68"/>
  <c r="C63" i="68"/>
  <c r="B172" i="68"/>
  <c r="C250" i="68"/>
  <c r="C421" i="68"/>
  <c r="L277" i="68"/>
  <c r="I201" i="68"/>
  <c r="L268" i="68"/>
  <c r="L124" i="68"/>
  <c r="I434" i="68"/>
  <c r="I343" i="68"/>
  <c r="C64" i="68"/>
  <c r="I374" i="68"/>
  <c r="F74" i="68"/>
  <c r="B413" i="68"/>
  <c r="F448" i="68"/>
  <c r="B432" i="68"/>
  <c r="L359" i="68"/>
  <c r="L240" i="68"/>
  <c r="B240" i="68"/>
  <c r="C433" i="68"/>
  <c r="I326" i="68"/>
  <c r="I13" i="68"/>
  <c r="L483" i="68"/>
  <c r="I293" i="68"/>
  <c r="C304" i="68"/>
  <c r="C358" i="68"/>
  <c r="C337" i="68"/>
  <c r="I67" i="68"/>
  <c r="I156" i="68"/>
  <c r="F142" i="68"/>
  <c r="C352" i="68"/>
  <c r="F405" i="68"/>
  <c r="C424" i="68"/>
  <c r="I126" i="68"/>
  <c r="L17" i="68"/>
  <c r="F425" i="68"/>
  <c r="L484" i="68"/>
  <c r="C28" i="68"/>
  <c r="C278" i="68"/>
  <c r="I45" i="68"/>
  <c r="B231" i="68"/>
  <c r="I199" i="68"/>
  <c r="C190" i="68"/>
  <c r="F195" i="68"/>
  <c r="L391" i="68"/>
  <c r="F312" i="68"/>
  <c r="I402" i="68"/>
  <c r="I213" i="68"/>
  <c r="L414" i="68"/>
  <c r="L265" i="68"/>
  <c r="L170" i="68"/>
  <c r="L193" i="68"/>
  <c r="C137" i="68"/>
  <c r="I51" i="68"/>
  <c r="I180" i="68"/>
  <c r="B163" i="68"/>
  <c r="I178" i="68"/>
  <c r="I60" i="68"/>
  <c r="B274" i="68"/>
  <c r="B330" i="68"/>
  <c r="I454" i="68"/>
  <c r="B368" i="68"/>
  <c r="F24" i="68"/>
  <c r="C311" i="68"/>
  <c r="F14" i="68"/>
  <c r="I264" i="68"/>
  <c r="I44" i="68"/>
  <c r="L401" i="68"/>
  <c r="F381" i="68"/>
  <c r="C362" i="68"/>
  <c r="F360" i="68"/>
  <c r="C215" i="68"/>
  <c r="I80" i="68"/>
  <c r="B130" i="68"/>
  <c r="L435" i="68"/>
  <c r="F465" i="68"/>
  <c r="C276" i="68"/>
  <c r="L357" i="68"/>
  <c r="L44" i="68"/>
  <c r="C335" i="68"/>
  <c r="C197" i="68"/>
  <c r="B254" i="68"/>
  <c r="F186" i="68"/>
  <c r="C338" i="68"/>
  <c r="F87" i="68"/>
  <c r="L149" i="68"/>
  <c r="B206" i="68"/>
  <c r="F262" i="68"/>
  <c r="B279" i="68"/>
  <c r="I73" i="68"/>
  <c r="F105" i="68"/>
  <c r="F396" i="68"/>
  <c r="C227" i="68"/>
  <c r="C183" i="68"/>
  <c r="I307" i="68"/>
  <c r="B195" i="68"/>
  <c r="C117" i="68"/>
  <c r="L223" i="68"/>
  <c r="L237" i="68"/>
  <c r="L405" i="68"/>
  <c r="I464" i="68"/>
  <c r="I405" i="68"/>
  <c r="L73" i="68"/>
  <c r="B76" i="68"/>
  <c r="L309" i="68"/>
  <c r="F8" i="68"/>
  <c r="I198" i="68"/>
  <c r="F200" i="68"/>
  <c r="B178" i="68"/>
  <c r="I388" i="68"/>
  <c r="L461" i="68"/>
  <c r="B379" i="68"/>
  <c r="I305" i="68"/>
  <c r="B420" i="68"/>
  <c r="C445" i="68"/>
  <c r="C42" i="68"/>
  <c r="I435" i="68"/>
  <c r="F428" i="68"/>
  <c r="C262" i="68"/>
  <c r="L200" i="68"/>
  <c r="B483" i="68"/>
  <c r="L270" i="68"/>
  <c r="F158" i="68"/>
  <c r="C447" i="68"/>
  <c r="B284" i="68"/>
  <c r="C290" i="68"/>
  <c r="L183" i="68"/>
  <c r="F435" i="68"/>
  <c r="B106" i="68"/>
  <c r="C293" i="68"/>
  <c r="B345" i="68"/>
  <c r="C184" i="68"/>
  <c r="L211" i="68"/>
  <c r="B264" i="68"/>
  <c r="L358" i="68"/>
  <c r="B52" i="68"/>
  <c r="I200" i="68"/>
  <c r="L494" i="68"/>
  <c r="B304" i="68"/>
  <c r="B479" i="68"/>
  <c r="L133" i="68"/>
  <c r="F254" i="68"/>
  <c r="B235" i="68"/>
  <c r="F25" i="68"/>
  <c r="L197" i="68"/>
  <c r="C359" i="68"/>
  <c r="B394" i="68"/>
  <c r="C40" i="68"/>
  <c r="C277" i="68"/>
  <c r="C130" i="68"/>
  <c r="B261" i="68"/>
  <c r="B103" i="68"/>
  <c r="L235" i="68"/>
  <c r="F64" i="68"/>
  <c r="B14" i="68"/>
  <c r="B262" i="68"/>
  <c r="I186" i="68"/>
  <c r="L497" i="68"/>
  <c r="B402" i="68"/>
  <c r="C454" i="68"/>
  <c r="B90" i="68"/>
  <c r="C48" i="68"/>
  <c r="I493" i="68"/>
  <c r="C208" i="68"/>
  <c r="F290" i="68"/>
  <c r="I16" i="68"/>
  <c r="B25" i="68"/>
  <c r="L150" i="68"/>
  <c r="C45" i="68"/>
  <c r="B340" i="68"/>
  <c r="I308" i="68"/>
  <c r="B369" i="68"/>
  <c r="I174" i="68"/>
  <c r="B443" i="68"/>
  <c r="C49" i="68"/>
  <c r="B404" i="68"/>
  <c r="L256" i="68"/>
  <c r="F479" i="68"/>
  <c r="I460" i="68"/>
  <c r="I27" i="68"/>
  <c r="C194" i="68"/>
  <c r="I245" i="68"/>
  <c r="C242" i="68"/>
  <c r="C245" i="68"/>
  <c r="F117" i="68"/>
  <c r="I475" i="68"/>
  <c r="C108" i="68"/>
  <c r="B287" i="68"/>
  <c r="C297" i="68"/>
  <c r="B491" i="68"/>
  <c r="I128" i="68"/>
  <c r="L95" i="68"/>
  <c r="I324" i="68"/>
  <c r="I168" i="68"/>
  <c r="L280" i="68"/>
  <c r="B249" i="68"/>
  <c r="C330" i="68"/>
  <c r="F389" i="68"/>
  <c r="B154" i="68"/>
  <c r="C364" i="68"/>
  <c r="B49" i="68"/>
  <c r="L398" i="68"/>
  <c r="F132" i="68"/>
  <c r="C43" i="68"/>
  <c r="C394" i="68"/>
  <c r="C274" i="68"/>
  <c r="L345" i="68"/>
  <c r="B265" i="68"/>
  <c r="L147" i="68"/>
  <c r="C155" i="68"/>
  <c r="I267" i="68"/>
  <c r="I55" i="68"/>
  <c r="B65" i="68"/>
  <c r="B75" i="68"/>
  <c r="B348" i="68"/>
  <c r="C18" i="68"/>
  <c r="C437" i="68"/>
  <c r="C230" i="68"/>
  <c r="L337" i="68"/>
  <c r="I74" i="68"/>
  <c r="L457" i="68"/>
  <c r="L34" i="68"/>
  <c r="L54" i="68"/>
  <c r="B63" i="68"/>
  <c r="L192" i="68"/>
  <c r="I483" i="68"/>
  <c r="C86" i="68"/>
  <c r="C442" i="68"/>
  <c r="I336" i="68"/>
  <c r="F350" i="68"/>
  <c r="B170" i="68"/>
  <c r="B24" i="68"/>
  <c r="B171" i="68"/>
  <c r="F70" i="68"/>
  <c r="F395" i="68"/>
  <c r="I358" i="68"/>
  <c r="L468" i="68"/>
  <c r="F237" i="68"/>
  <c r="B360" i="68"/>
  <c r="L194" i="68"/>
  <c r="B239" i="68"/>
  <c r="F20" i="68"/>
  <c r="F286" i="68"/>
  <c r="L209" i="68"/>
  <c r="F228" i="68"/>
  <c r="I210" i="68"/>
  <c r="B232" i="68"/>
  <c r="F256" i="68"/>
  <c r="C344" i="68"/>
  <c r="B173" i="68"/>
  <c r="L473" i="68"/>
  <c r="C54" i="68"/>
  <c r="L128" i="68"/>
  <c r="L185" i="68"/>
  <c r="C446" i="68"/>
  <c r="F401" i="68"/>
  <c r="F413" i="68"/>
  <c r="I371" i="68"/>
  <c r="B385" i="68"/>
  <c r="F30" i="68"/>
  <c r="F283" i="68"/>
  <c r="C340" i="68"/>
  <c r="B88" i="68"/>
  <c r="B46" i="68"/>
  <c r="I462" i="68"/>
  <c r="F92" i="68"/>
  <c r="B335" i="68"/>
  <c r="L241" i="68"/>
  <c r="I330" i="68"/>
  <c r="L127" i="68"/>
  <c r="B469" i="68"/>
  <c r="F392" i="68"/>
  <c r="I98" i="68"/>
  <c r="I414" i="68"/>
  <c r="F421" i="68"/>
  <c r="L243" i="68"/>
  <c r="L298" i="68"/>
  <c r="L254" i="68"/>
  <c r="F450" i="68"/>
  <c r="L331" i="68"/>
  <c r="C373" i="68"/>
  <c r="B374" i="68"/>
  <c r="L407" i="68"/>
  <c r="F71" i="68"/>
  <c r="F130" i="68"/>
  <c r="C224" i="68"/>
  <c r="B267" i="68"/>
  <c r="C216" i="68"/>
  <c r="F455" i="68"/>
  <c r="L449" i="68"/>
  <c r="I152" i="68"/>
  <c r="C222" i="68"/>
  <c r="F441" i="68"/>
  <c r="L288" i="68"/>
  <c r="C444" i="68"/>
  <c r="I185" i="68"/>
  <c r="F422" i="68"/>
  <c r="I247" i="68"/>
  <c r="F466" i="68"/>
  <c r="L342" i="68"/>
  <c r="C391" i="68"/>
  <c r="L231" i="68"/>
  <c r="C124" i="68"/>
  <c r="L31" i="68"/>
  <c r="I419" i="68"/>
  <c r="B277" i="68"/>
  <c r="L318" i="68"/>
  <c r="L177" i="68"/>
  <c r="C22" i="68"/>
  <c r="F199" i="68"/>
  <c r="I331" i="68"/>
  <c r="C406" i="68"/>
  <c r="I425" i="68"/>
  <c r="B440" i="68"/>
  <c r="C472" i="68"/>
  <c r="C196" i="68"/>
  <c r="F311" i="68"/>
  <c r="I455" i="68"/>
  <c r="I386" i="68"/>
  <c r="L498" i="68"/>
  <c r="C35" i="68"/>
  <c r="C453" i="68"/>
  <c r="B143" i="68"/>
  <c r="C132" i="68"/>
  <c r="B410" i="68"/>
  <c r="B451" i="68"/>
  <c r="F459" i="68"/>
  <c r="L275" i="68"/>
  <c r="L99" i="68"/>
  <c r="C380" i="68"/>
  <c r="B224" i="68"/>
  <c r="B85" i="68"/>
  <c r="F191" i="68"/>
  <c r="L370" i="68"/>
  <c r="I296" i="68"/>
  <c r="F382" i="68"/>
  <c r="C476" i="68"/>
  <c r="L120" i="68"/>
  <c r="L220" i="68"/>
  <c r="C395" i="68"/>
  <c r="L438" i="68"/>
  <c r="I437" i="68"/>
  <c r="F208" i="68"/>
  <c r="B406" i="68"/>
  <c r="L132" i="68"/>
  <c r="L384" i="68"/>
  <c r="F497" i="68"/>
  <c r="B141" i="68"/>
  <c r="I497" i="68"/>
  <c r="F120" i="68"/>
  <c r="I169" i="68"/>
  <c r="L284" i="68"/>
  <c r="L430" i="68"/>
  <c r="B365" i="68"/>
  <c r="B77" i="68"/>
  <c r="C287" i="68"/>
  <c r="F270" i="68"/>
  <c r="L86" i="68"/>
  <c r="B197" i="68"/>
  <c r="I70" i="68"/>
  <c r="L219" i="68"/>
  <c r="I356" i="68"/>
  <c r="F287" i="68"/>
  <c r="L350" i="68"/>
  <c r="C221" i="68"/>
  <c r="C199" i="68"/>
  <c r="F145" i="68"/>
  <c r="F61" i="68"/>
  <c r="C378" i="68"/>
  <c r="I289" i="68"/>
  <c r="F427" i="68"/>
  <c r="F304" i="68"/>
  <c r="L196" i="68"/>
  <c r="C168" i="68"/>
  <c r="I43" i="68"/>
  <c r="F415" i="68"/>
  <c r="L272" i="68"/>
  <c r="C372" i="68"/>
  <c r="I120" i="68"/>
  <c r="F133" i="68"/>
  <c r="C425" i="68"/>
  <c r="C498" i="68"/>
  <c r="F480" i="68"/>
  <c r="L111" i="68"/>
  <c r="C170" i="68"/>
  <c r="B117" i="68"/>
  <c r="B169" i="68"/>
  <c r="B119" i="68"/>
  <c r="C114" i="68"/>
  <c r="I342" i="68"/>
  <c r="I298" i="68"/>
  <c r="B285" i="68"/>
  <c r="F315" i="68"/>
  <c r="I241" i="68"/>
  <c r="L217" i="68"/>
  <c r="F469" i="68"/>
  <c r="L252" i="68"/>
  <c r="B396" i="68"/>
  <c r="C33" i="68"/>
  <c r="F161" i="68"/>
  <c r="B464" i="68"/>
  <c r="I8" i="68"/>
  <c r="L38" i="68"/>
  <c r="F361" i="68"/>
  <c r="L495" i="68"/>
  <c r="L314" i="68"/>
  <c r="B358" i="68"/>
  <c r="F198" i="68"/>
  <c r="I319" i="68"/>
  <c r="B47" i="68"/>
  <c r="I211" i="68"/>
  <c r="C126" i="68"/>
  <c r="I83" i="68"/>
  <c r="I119" i="68"/>
  <c r="I334" i="68"/>
  <c r="B100" i="68"/>
  <c r="C233" i="68"/>
  <c r="I163" i="68"/>
  <c r="B33" i="68"/>
  <c r="C431" i="68"/>
  <c r="L444" i="68"/>
  <c r="I418" i="68"/>
  <c r="B133" i="68"/>
  <c r="C384" i="68"/>
  <c r="B86" i="68"/>
  <c r="C360" i="68"/>
  <c r="F337" i="68"/>
  <c r="B189" i="68"/>
  <c r="L353" i="68"/>
  <c r="I52" i="68"/>
  <c r="F322" i="68"/>
  <c r="C127" i="68"/>
  <c r="F444" i="68"/>
  <c r="F375" i="68"/>
  <c r="F189" i="68"/>
  <c r="F235" i="68"/>
  <c r="F297" i="68"/>
  <c r="F176" i="68"/>
  <c r="C113" i="68"/>
  <c r="I320" i="68"/>
  <c r="L187" i="68"/>
  <c r="I197" i="68"/>
  <c r="I47" i="68"/>
  <c r="C463" i="68"/>
  <c r="B51" i="68"/>
  <c r="I449" i="68"/>
  <c r="F230" i="68"/>
  <c r="F457" i="68"/>
  <c r="B321" i="68"/>
  <c r="B449" i="68"/>
  <c r="F217" i="68"/>
  <c r="L159" i="68"/>
  <c r="F477" i="68"/>
  <c r="B102" i="68"/>
  <c r="B27" i="68"/>
  <c r="L419" i="68"/>
  <c r="C365" i="68"/>
  <c r="F461" i="68"/>
  <c r="C333" i="68"/>
  <c r="B298" i="68"/>
  <c r="F125" i="68"/>
  <c r="F493" i="68"/>
  <c r="I100" i="68"/>
  <c r="I299" i="68"/>
  <c r="C70" i="68"/>
  <c r="F219" i="68"/>
  <c r="B214" i="68"/>
  <c r="L55" i="68"/>
  <c r="L493" i="68"/>
  <c r="I345" i="68"/>
  <c r="L465" i="68"/>
  <c r="I64" i="68"/>
  <c r="F326" i="68"/>
  <c r="F464" i="68"/>
  <c r="C486" i="68"/>
  <c r="I492" i="68"/>
  <c r="C368" i="68"/>
  <c r="C181" i="68"/>
  <c r="B450" i="68"/>
  <c r="L470" i="68"/>
  <c r="I182" i="68"/>
  <c r="C268" i="68"/>
  <c r="C129" i="68"/>
  <c r="B301" i="68"/>
  <c r="B401" i="68"/>
  <c r="L466" i="68"/>
  <c r="B349" i="68"/>
  <c r="B445" i="68"/>
  <c r="B351" i="68"/>
  <c r="I234" i="68"/>
  <c r="F170" i="68"/>
  <c r="L238" i="68"/>
  <c r="L110" i="68"/>
  <c r="F75" i="68"/>
  <c r="C353" i="68"/>
  <c r="F54" i="68"/>
  <c r="I62" i="68"/>
  <c r="I436" i="68"/>
  <c r="I204" i="68"/>
  <c r="L244" i="68"/>
  <c r="F282" i="68"/>
  <c r="I223" i="68"/>
  <c r="I429" i="68"/>
  <c r="F294" i="68"/>
  <c r="B437" i="68"/>
  <c r="C128" i="68"/>
  <c r="I469" i="68"/>
  <c r="L411" i="68"/>
  <c r="C157" i="68"/>
  <c r="F166" i="68"/>
  <c r="I447" i="68"/>
  <c r="I34" i="68"/>
  <c r="C71" i="68"/>
  <c r="I295" i="68"/>
  <c r="F79" i="68"/>
  <c r="B350" i="68"/>
  <c r="F29" i="68"/>
  <c r="C144" i="68"/>
  <c r="B219" i="68"/>
  <c r="C101" i="68"/>
  <c r="I312" i="68"/>
  <c r="F202" i="68"/>
  <c r="B407" i="68"/>
  <c r="C414" i="68"/>
  <c r="B470" i="68"/>
  <c r="F107" i="68"/>
  <c r="F152" i="68"/>
  <c r="F498" i="68"/>
  <c r="B477" i="68"/>
  <c r="I355" i="68"/>
  <c r="C73" i="68"/>
  <c r="I430" i="68"/>
  <c r="F220" i="68"/>
  <c r="C451" i="68"/>
  <c r="F292" i="68"/>
  <c r="B199" i="68"/>
  <c r="I488" i="68"/>
  <c r="C149" i="68"/>
  <c r="L83" i="68"/>
  <c r="C53" i="68"/>
  <c r="I76" i="68"/>
  <c r="B315" i="68"/>
  <c r="I303" i="68"/>
  <c r="C247" i="68"/>
  <c r="B109" i="68"/>
  <c r="F487" i="68"/>
  <c r="L421" i="68"/>
  <c r="B291" i="68"/>
  <c r="C24" i="68"/>
  <c r="C122" i="68"/>
  <c r="L274" i="68"/>
  <c r="F224" i="68"/>
  <c r="F94" i="68"/>
  <c r="I480" i="68"/>
  <c r="I433" i="68"/>
  <c r="L367" i="68"/>
  <c r="I85" i="68"/>
  <c r="C289" i="68"/>
  <c r="B302" i="68"/>
  <c r="L154" i="68"/>
  <c r="L121" i="68"/>
  <c r="I202" i="68"/>
  <c r="I424" i="68"/>
  <c r="L437" i="68"/>
  <c r="B346" i="68"/>
  <c r="C470" i="68"/>
  <c r="B271" i="68"/>
  <c r="C443" i="68"/>
  <c r="I207" i="68"/>
  <c r="I103" i="68"/>
  <c r="B255" i="68"/>
  <c r="L190" i="68"/>
  <c r="B166" i="68"/>
  <c r="L286" i="68"/>
  <c r="L255" i="68"/>
  <c r="B184" i="68"/>
  <c r="I283" i="68"/>
  <c r="L145" i="68"/>
  <c r="B453" i="68"/>
  <c r="B481" i="68"/>
  <c r="B91" i="68"/>
  <c r="L213" i="68"/>
  <c r="F394" i="68"/>
  <c r="F168" i="68"/>
  <c r="C51" i="68"/>
  <c r="I292" i="68"/>
  <c r="F387" i="68"/>
  <c r="C103" i="68"/>
  <c r="C254" i="68"/>
  <c r="I53" i="68"/>
  <c r="F34" i="68"/>
  <c r="I253" i="68"/>
  <c r="F104" i="68"/>
  <c r="F84" i="68"/>
  <c r="L372" i="68"/>
  <c r="I486" i="68"/>
  <c r="B9" i="68"/>
  <c r="C140" i="68"/>
  <c r="C176" i="68"/>
  <c r="B480" i="68"/>
  <c r="C156" i="68"/>
  <c r="I190" i="68"/>
  <c r="I484" i="68"/>
  <c r="C283" i="68"/>
  <c r="C430" i="68"/>
  <c r="I367" i="68"/>
  <c r="L451" i="68"/>
  <c r="B400" i="68"/>
  <c r="B180" i="68"/>
  <c r="C178" i="68"/>
  <c r="B397" i="68"/>
  <c r="I281" i="68"/>
  <c r="L248" i="68"/>
  <c r="I398" i="68"/>
  <c r="I41" i="68"/>
  <c r="I444" i="68"/>
  <c r="F344" i="68"/>
  <c r="I172" i="68"/>
  <c r="C205" i="68"/>
  <c r="F370" i="68"/>
  <c r="F32" i="68"/>
  <c r="I270" i="68"/>
  <c r="I219" i="68"/>
  <c r="C436" i="68"/>
  <c r="B202" i="68"/>
  <c r="L138" i="68"/>
  <c r="F324" i="68"/>
  <c r="B424" i="68"/>
  <c r="C484" i="68"/>
  <c r="L488" i="68"/>
  <c r="B347" i="68"/>
  <c r="F463" i="68"/>
  <c r="F46" i="68"/>
  <c r="C193" i="68"/>
  <c r="L158" i="68"/>
  <c r="C417" i="68"/>
  <c r="B258" i="68"/>
  <c r="C56" i="68"/>
  <c r="I114" i="68"/>
  <c r="L178" i="68"/>
  <c r="C91" i="68"/>
  <c r="F81" i="68"/>
  <c r="C318" i="68"/>
  <c r="C265" i="68"/>
  <c r="L18" i="68"/>
  <c r="F38" i="68"/>
  <c r="I37" i="68"/>
  <c r="I350" i="68"/>
  <c r="B122" i="68"/>
  <c r="B236" i="68"/>
  <c r="F204" i="68"/>
  <c r="B377" i="68"/>
  <c r="B384" i="68"/>
  <c r="L301" i="68"/>
  <c r="L475" i="68"/>
  <c r="L408" i="68"/>
  <c r="C412" i="68"/>
  <c r="B494" i="68"/>
  <c r="C251" i="68"/>
  <c r="I341" i="68"/>
  <c r="L91" i="68"/>
  <c r="C112" i="68"/>
  <c r="I170" i="68"/>
  <c r="L442" i="68"/>
  <c r="F96" i="68"/>
  <c r="C47" i="68"/>
  <c r="I478" i="68"/>
  <c r="B324" i="68"/>
  <c r="L322" i="68"/>
  <c r="C279" i="68"/>
  <c r="L487" i="68"/>
  <c r="L195" i="68"/>
  <c r="C497" i="68"/>
  <c r="L463" i="68"/>
  <c r="B278" i="68"/>
  <c r="B149" i="68"/>
  <c r="L10" i="68"/>
  <c r="B104" i="68"/>
  <c r="B98" i="68"/>
  <c r="F406" i="68"/>
  <c r="B131" i="68"/>
  <c r="C119" i="68"/>
  <c r="L163" i="68"/>
  <c r="F358" i="68"/>
  <c r="I183" i="68"/>
  <c r="B295" i="68"/>
  <c r="F352" i="68"/>
  <c r="F341" i="68"/>
  <c r="L490" i="68"/>
  <c r="C162" i="68"/>
  <c r="C386" i="68"/>
  <c r="I173" i="68"/>
  <c r="I280" i="68"/>
  <c r="I470" i="68"/>
  <c r="F468" i="68"/>
  <c r="I36" i="68"/>
  <c r="I110" i="68"/>
  <c r="C11" i="68"/>
  <c r="B446" i="68"/>
  <c r="I35" i="68"/>
  <c r="I135" i="68"/>
  <c r="C133" i="68"/>
  <c r="L417" i="68"/>
  <c r="C350" i="68"/>
  <c r="F126" i="68"/>
  <c r="I28" i="68"/>
  <c r="L315" i="68"/>
  <c r="L400" i="68"/>
  <c r="B132" i="68"/>
  <c r="F194" i="68"/>
  <c r="L101" i="68"/>
  <c r="B37" i="68"/>
  <c r="B23" i="68"/>
  <c r="C180" i="68"/>
  <c r="L496" i="68"/>
  <c r="B190" i="68"/>
  <c r="F481" i="68"/>
  <c r="B303" i="68"/>
  <c r="L354" i="68"/>
  <c r="B283" i="68"/>
  <c r="B438" i="68"/>
  <c r="L114" i="68"/>
  <c r="L446" i="68"/>
  <c r="L323" i="68"/>
  <c r="B198" i="68"/>
  <c r="F474" i="68"/>
  <c r="C173" i="68"/>
  <c r="C343" i="68"/>
  <c r="I227" i="68"/>
  <c r="B50" i="68"/>
  <c r="C294" i="68"/>
  <c r="L464" i="68"/>
  <c r="C303" i="68"/>
  <c r="I333" i="68"/>
  <c r="F323" i="68"/>
  <c r="B280" i="68"/>
  <c r="F296" i="68"/>
  <c r="B370" i="68"/>
  <c r="L399" i="68"/>
  <c r="B159" i="68"/>
  <c r="B484" i="68"/>
  <c r="F226" i="68"/>
  <c r="B99" i="68"/>
  <c r="I220" i="68"/>
  <c r="I399" i="68"/>
  <c r="L349" i="68"/>
  <c r="L486" i="68"/>
  <c r="L61" i="68"/>
  <c r="L173" i="68"/>
  <c r="C206" i="68"/>
  <c r="I236" i="68"/>
  <c r="L424" i="68"/>
  <c r="L282" i="68"/>
  <c r="I489" i="68"/>
  <c r="F171" i="68"/>
  <c r="C324" i="68"/>
  <c r="L115" i="68"/>
  <c r="L431" i="68"/>
  <c r="C8" i="68"/>
  <c r="L287" i="68"/>
  <c r="C19" i="68"/>
  <c r="B486" i="68"/>
  <c r="F197" i="68"/>
  <c r="I254" i="68"/>
  <c r="F329" i="68"/>
  <c r="C292" i="68"/>
  <c r="B488" i="68"/>
  <c r="B381" i="68"/>
  <c r="L82" i="68"/>
  <c r="C388" i="68"/>
  <c r="I297" i="68"/>
  <c r="L26" i="68"/>
  <c r="I238" i="68"/>
  <c r="F157" i="68"/>
  <c r="F86" i="68"/>
  <c r="L227" i="68"/>
  <c r="B74" i="68"/>
  <c r="B165" i="68"/>
  <c r="L129" i="68"/>
  <c r="L279" i="68"/>
  <c r="C377" i="68"/>
  <c r="C88" i="68"/>
  <c r="L45" i="68"/>
  <c r="I377" i="68"/>
  <c r="L14" i="68"/>
  <c r="C356" i="68"/>
  <c r="F313" i="68"/>
  <c r="B455" i="68"/>
  <c r="C383" i="68"/>
  <c r="I314" i="68"/>
  <c r="L233" i="68"/>
  <c r="B436" i="68"/>
  <c r="B333" i="68"/>
  <c r="F242" i="68"/>
  <c r="L59" i="68"/>
  <c r="B485" i="68"/>
  <c r="L340" i="68"/>
  <c r="B124" i="68"/>
  <c r="L228" i="68"/>
  <c r="L89" i="68"/>
  <c r="I328" i="68"/>
  <c r="L289" i="68"/>
  <c r="I87" i="68"/>
  <c r="L356" i="68"/>
  <c r="F467" i="68"/>
  <c r="B327" i="68"/>
  <c r="F43" i="68"/>
  <c r="F129" i="68"/>
  <c r="F356" i="68"/>
  <c r="I181" i="68"/>
  <c r="I361" i="68"/>
  <c r="L50" i="68"/>
  <c r="L423" i="68"/>
  <c r="L302" i="68"/>
  <c r="B39" i="68"/>
  <c r="I494" i="68"/>
  <c r="B421" i="68"/>
  <c r="F216" i="68"/>
  <c r="C288" i="68"/>
  <c r="F310" i="68"/>
  <c r="C418" i="68"/>
  <c r="I104" i="68"/>
  <c r="F99" i="68"/>
  <c r="B16" i="68"/>
  <c r="F373" i="68"/>
  <c r="L346" i="68"/>
  <c r="F65" i="68"/>
  <c r="F462" i="68"/>
  <c r="I407" i="68"/>
  <c r="B299" i="68"/>
  <c r="B220" i="68"/>
  <c r="I397" i="68"/>
  <c r="I327" i="68"/>
  <c r="C490" i="68"/>
  <c r="I391" i="68"/>
  <c r="B114" i="68"/>
  <c r="I450" i="68"/>
  <c r="L19" i="68"/>
  <c r="B408" i="68"/>
  <c r="B34" i="68"/>
  <c r="F68" i="68"/>
  <c r="B292" i="68"/>
  <c r="C413" i="68"/>
  <c r="B138" i="68"/>
  <c r="B223" i="68"/>
  <c r="B200" i="68"/>
  <c r="F128" i="68"/>
  <c r="F144" i="68"/>
  <c r="C301" i="68"/>
  <c r="L458" i="68"/>
  <c r="L123" i="68"/>
  <c r="C354" i="68"/>
  <c r="F279" i="68"/>
  <c r="C485" i="68"/>
  <c r="F53" i="68"/>
  <c r="I380" i="68"/>
  <c r="B94" i="68"/>
  <c r="C423" i="68"/>
  <c r="F147" i="68"/>
  <c r="C298" i="68"/>
  <c r="C407" i="68"/>
  <c r="C147" i="68"/>
  <c r="C312" i="68"/>
  <c r="B140" i="68"/>
  <c r="C398" i="68"/>
  <c r="B339" i="68"/>
  <c r="L218" i="68"/>
  <c r="F273" i="68"/>
  <c r="I217" i="68"/>
  <c r="B418" i="68"/>
  <c r="L141" i="68"/>
  <c r="F148" i="68"/>
  <c r="C385" i="68"/>
  <c r="C325" i="68"/>
  <c r="B344" i="68"/>
  <c r="L28" i="68"/>
  <c r="I78" i="68"/>
  <c r="C159" i="68"/>
  <c r="L420" i="68"/>
  <c r="C458" i="68"/>
  <c r="B498" i="68"/>
  <c r="I38" i="68"/>
  <c r="I144" i="68"/>
  <c r="C397" i="68"/>
  <c r="I369" i="68"/>
  <c r="F16" i="68"/>
  <c r="B243" i="68"/>
  <c r="F260" i="68"/>
  <c r="B142" i="68"/>
  <c r="I431" i="68"/>
  <c r="B270" i="68"/>
  <c r="C310" i="68"/>
  <c r="B314" i="68"/>
  <c r="B460" i="68"/>
  <c r="F340" i="68"/>
  <c r="F69" i="68"/>
  <c r="B135" i="68"/>
  <c r="B468" i="68"/>
  <c r="F55" i="68"/>
  <c r="C435" i="68"/>
  <c r="F385" i="68"/>
  <c r="F110" i="68"/>
  <c r="C50" i="68"/>
  <c r="C109" i="68"/>
  <c r="L392" i="68"/>
  <c r="L440" i="68"/>
  <c r="I230" i="68"/>
  <c r="B58" i="68"/>
  <c r="C495" i="68"/>
  <c r="B118" i="68"/>
  <c r="B107" i="68"/>
  <c r="F299" i="68"/>
  <c r="F103" i="68"/>
  <c r="C188" i="68"/>
  <c r="B113" i="68"/>
  <c r="F334" i="68"/>
  <c r="I365" i="68"/>
  <c r="B489" i="68"/>
  <c r="L320" i="68"/>
  <c r="F18" i="68"/>
  <c r="C37" i="68"/>
  <c r="F275" i="68"/>
  <c r="C381" i="68"/>
  <c r="I105" i="68"/>
  <c r="L362" i="68"/>
  <c r="I251" i="68"/>
  <c r="L143" i="68"/>
  <c r="L201" i="68"/>
  <c r="C488" i="68"/>
  <c r="L403" i="68"/>
  <c r="I498" i="68"/>
  <c r="I19" i="68"/>
  <c r="C134" i="68"/>
  <c r="F250" i="68"/>
  <c r="L352" i="68"/>
  <c r="B256" i="68"/>
  <c r="F137" i="68"/>
  <c r="I316" i="68"/>
  <c r="F301" i="68"/>
  <c r="L140" i="68"/>
  <c r="C67" i="68"/>
  <c r="F76" i="68"/>
  <c r="L261" i="68"/>
  <c r="B53" i="68"/>
  <c r="M316" i="68" l="1"/>
  <c r="O316" i="68" s="1"/>
  <c r="N316" i="68" s="1"/>
  <c r="M19" i="68"/>
  <c r="O19" i="68" s="1"/>
  <c r="N19" i="68" s="1"/>
  <c r="M498" i="68"/>
  <c r="O498" i="68" s="1"/>
  <c r="N498" i="68" s="1"/>
  <c r="M251" i="68"/>
  <c r="O251" i="68" s="1"/>
  <c r="N251" i="68" s="1"/>
  <c r="M105" i="68"/>
  <c r="O105" i="68" s="1"/>
  <c r="N105" i="68" s="1"/>
  <c r="M365" i="68"/>
  <c r="O365" i="68" s="1"/>
  <c r="N365" i="68" s="1"/>
  <c r="M230" i="68"/>
  <c r="O230" i="68" s="1"/>
  <c r="N230" i="68" s="1"/>
  <c r="M431" i="68"/>
  <c r="O431" i="68" s="1"/>
  <c r="N431" i="68" s="1"/>
  <c r="M369" i="68"/>
  <c r="O369" i="68" s="1"/>
  <c r="N369" i="68" s="1"/>
  <c r="M144" i="68"/>
  <c r="O144" i="68" s="1"/>
  <c r="N144" i="68" s="1"/>
  <c r="M38" i="68"/>
  <c r="O38" i="68" s="1"/>
  <c r="N38" i="68" s="1"/>
  <c r="M78" i="68"/>
  <c r="O78" i="68" s="1"/>
  <c r="N78" i="68" s="1"/>
  <c r="M217" i="68"/>
  <c r="O217" i="68" s="1"/>
  <c r="N217" i="68" s="1"/>
  <c r="M380" i="68"/>
  <c r="O380" i="68" s="1"/>
  <c r="N380" i="68" s="1"/>
  <c r="M450" i="68"/>
  <c r="O450" i="68" s="1"/>
  <c r="N450" i="68" s="1"/>
  <c r="M391" i="68"/>
  <c r="O391" i="68" s="1"/>
  <c r="N391" i="68" s="1"/>
  <c r="M327" i="68"/>
  <c r="O327" i="68" s="1"/>
  <c r="N327" i="68" s="1"/>
  <c r="M397" i="68"/>
  <c r="O397" i="68" s="1"/>
  <c r="N397" i="68" s="1"/>
  <c r="M407" i="68"/>
  <c r="O407" i="68" s="1"/>
  <c r="N407" i="68" s="1"/>
  <c r="M104" i="68"/>
  <c r="O104" i="68" s="1"/>
  <c r="N104" i="68" s="1"/>
  <c r="M494" i="68"/>
  <c r="O494" i="68" s="1"/>
  <c r="N494" i="68" s="1"/>
  <c r="M361" i="68"/>
  <c r="O361" i="68" s="1"/>
  <c r="N361" i="68" s="1"/>
  <c r="M181" i="68"/>
  <c r="O181" i="68" s="1"/>
  <c r="N181" i="68" s="1"/>
  <c r="M87" i="68"/>
  <c r="O87" i="68" s="1"/>
  <c r="N87" i="68" s="1"/>
  <c r="M328" i="68"/>
  <c r="O328" i="68" s="1"/>
  <c r="N328" i="68" s="1"/>
  <c r="M314" i="68"/>
  <c r="O314" i="68" s="1"/>
  <c r="N314" i="68" s="1"/>
  <c r="M377" i="68"/>
  <c r="O377" i="68" s="1"/>
  <c r="N377" i="68" s="1"/>
  <c r="M238" i="68"/>
  <c r="O238" i="68" s="1"/>
  <c r="N238" i="68" s="1"/>
  <c r="M297" i="68"/>
  <c r="O297" i="68" s="1"/>
  <c r="N297" i="68" s="1"/>
  <c r="M254" i="68"/>
  <c r="O254" i="68" s="1"/>
  <c r="N254" i="68" s="1"/>
  <c r="M489" i="68"/>
  <c r="O489" i="68" s="1"/>
  <c r="N489" i="68" s="1"/>
  <c r="M236" i="68"/>
  <c r="O236" i="68" s="1"/>
  <c r="N236" i="68" s="1"/>
  <c r="M399" i="68"/>
  <c r="O399" i="68" s="1"/>
  <c r="N399" i="68" s="1"/>
  <c r="M220" i="68"/>
  <c r="O220" i="68" s="1"/>
  <c r="N220" i="68" s="1"/>
  <c r="M333" i="68"/>
  <c r="O333" i="68" s="1"/>
  <c r="N333" i="68" s="1"/>
  <c r="M227" i="68"/>
  <c r="O227" i="68" s="1"/>
  <c r="N227" i="68" s="1"/>
  <c r="M28" i="68"/>
  <c r="O28" i="68" s="1"/>
  <c r="N28" i="68" s="1"/>
  <c r="M135" i="68"/>
  <c r="O135" i="68" s="1"/>
  <c r="N135" i="68" s="1"/>
  <c r="M35" i="68"/>
  <c r="O35" i="68" s="1"/>
  <c r="N35" i="68" s="1"/>
  <c r="M110" i="68"/>
  <c r="O110" i="68" s="1"/>
  <c r="N110" i="68" s="1"/>
  <c r="M36" i="68"/>
  <c r="O36" i="68" s="1"/>
  <c r="N36" i="68" s="1"/>
  <c r="M470" i="68"/>
  <c r="O470" i="68" s="1"/>
  <c r="N470" i="68" s="1"/>
  <c r="M280" i="68"/>
  <c r="O280" i="68" s="1"/>
  <c r="N280" i="68" s="1"/>
  <c r="M173" i="68"/>
  <c r="O173" i="68" s="1"/>
  <c r="N173" i="68" s="1"/>
  <c r="M183" i="68"/>
  <c r="O183" i="68" s="1"/>
  <c r="N183" i="68" s="1"/>
  <c r="M478" i="68"/>
  <c r="O478" i="68" s="1"/>
  <c r="N478" i="68" s="1"/>
  <c r="M170" i="68"/>
  <c r="O170" i="68" s="1"/>
  <c r="N170" i="68" s="1"/>
  <c r="M341" i="68"/>
  <c r="O341" i="68" s="1"/>
  <c r="N341" i="68" s="1"/>
  <c r="M350" i="68"/>
  <c r="O350" i="68" s="1"/>
  <c r="N350" i="68" s="1"/>
  <c r="M37" i="68"/>
  <c r="O37" i="68" s="1"/>
  <c r="N37" i="68" s="1"/>
  <c r="M114" i="68"/>
  <c r="O114" i="68" s="1"/>
  <c r="N114" i="68" s="1"/>
  <c r="M219" i="68"/>
  <c r="O219" i="68" s="1"/>
  <c r="N219" i="68" s="1"/>
  <c r="M270" i="68"/>
  <c r="O270" i="68" s="1"/>
  <c r="N270" i="68" s="1"/>
  <c r="M172" i="68"/>
  <c r="O172" i="68" s="1"/>
  <c r="N172" i="68" s="1"/>
  <c r="M444" i="68"/>
  <c r="O444" i="68" s="1"/>
  <c r="N444" i="68" s="1"/>
  <c r="M41" i="68"/>
  <c r="O41" i="68" s="1"/>
  <c r="N41" i="68" s="1"/>
  <c r="M398" i="68"/>
  <c r="O398" i="68" s="1"/>
  <c r="N398" i="68" s="1"/>
  <c r="M281" i="68"/>
  <c r="O281" i="68" s="1"/>
  <c r="N281" i="68" s="1"/>
  <c r="M367" i="68"/>
  <c r="O367" i="68" s="1"/>
  <c r="N367" i="68" s="1"/>
  <c r="M484" i="68"/>
  <c r="O484" i="68" s="1"/>
  <c r="N484" i="68" s="1"/>
  <c r="M190" i="68"/>
  <c r="O190" i="68" s="1"/>
  <c r="N190" i="68" s="1"/>
  <c r="M486" i="68"/>
  <c r="O486" i="68" s="1"/>
  <c r="N486" i="68" s="1"/>
  <c r="M253" i="68"/>
  <c r="O253" i="68" s="1"/>
  <c r="N253" i="68" s="1"/>
  <c r="M53" i="68"/>
  <c r="O53" i="68" s="1"/>
  <c r="N53" i="68" s="1"/>
  <c r="M292" i="68"/>
  <c r="O292" i="68" s="1"/>
  <c r="N292" i="68" s="1"/>
  <c r="M283" i="68"/>
  <c r="O283" i="68" s="1"/>
  <c r="N283" i="68" s="1"/>
  <c r="M103" i="68"/>
  <c r="O103" i="68" s="1"/>
  <c r="N103" i="68" s="1"/>
  <c r="M207" i="68"/>
  <c r="O207" i="68" s="1"/>
  <c r="N207" i="68" s="1"/>
  <c r="M424" i="68"/>
  <c r="O424" i="68" s="1"/>
  <c r="N424" i="68" s="1"/>
  <c r="M202" i="68"/>
  <c r="O202" i="68" s="1"/>
  <c r="N202" i="68" s="1"/>
  <c r="M85" i="68"/>
  <c r="O85" i="68" s="1"/>
  <c r="N85" i="68" s="1"/>
  <c r="M433" i="68"/>
  <c r="O433" i="68" s="1"/>
  <c r="N433" i="68" s="1"/>
  <c r="M480" i="68"/>
  <c r="O480" i="68" s="1"/>
  <c r="N480" i="68" s="1"/>
  <c r="M303" i="68"/>
  <c r="O303" i="68" s="1"/>
  <c r="N303" i="68" s="1"/>
  <c r="M76" i="68"/>
  <c r="O76" i="68" s="1"/>
  <c r="N76" i="68" s="1"/>
  <c r="M488" i="68"/>
  <c r="O488" i="68" s="1"/>
  <c r="N488" i="68" s="1"/>
  <c r="M430" i="68"/>
  <c r="O430" i="68" s="1"/>
  <c r="N430" i="68" s="1"/>
  <c r="M355" i="68"/>
  <c r="O355" i="68" s="1"/>
  <c r="N355" i="68" s="1"/>
  <c r="M312" i="68"/>
  <c r="O312" i="68" s="1"/>
  <c r="N312" i="68" s="1"/>
  <c r="M295" i="68"/>
  <c r="O295" i="68" s="1"/>
  <c r="N295" i="68" s="1"/>
  <c r="M34" i="68"/>
  <c r="O34" i="68" s="1"/>
  <c r="N34" i="68" s="1"/>
  <c r="M447" i="68"/>
  <c r="O447" i="68" s="1"/>
  <c r="N447" i="68" s="1"/>
  <c r="M469" i="68"/>
  <c r="O469" i="68" s="1"/>
  <c r="N469" i="68" s="1"/>
  <c r="M429" i="68"/>
  <c r="O429" i="68" s="1"/>
  <c r="N429" i="68" s="1"/>
  <c r="M223" i="68"/>
  <c r="O223" i="68" s="1"/>
  <c r="N223" i="68" s="1"/>
  <c r="M204" i="68"/>
  <c r="O204" i="68" s="1"/>
  <c r="N204" i="68" s="1"/>
  <c r="M436" i="68"/>
  <c r="O436" i="68" s="1"/>
  <c r="N436" i="68" s="1"/>
  <c r="M62" i="68"/>
  <c r="O62" i="68" s="1"/>
  <c r="N62" i="68" s="1"/>
  <c r="M234" i="68"/>
  <c r="O234" i="68" s="1"/>
  <c r="N234" i="68" s="1"/>
  <c r="M182" i="68"/>
  <c r="O182" i="68" s="1"/>
  <c r="N182" i="68" s="1"/>
  <c r="M492" i="68"/>
  <c r="O492" i="68" s="1"/>
  <c r="N492" i="68" s="1"/>
  <c r="M64" i="68"/>
  <c r="O64" i="68" s="1"/>
  <c r="N64" i="68" s="1"/>
  <c r="M345" i="68"/>
  <c r="O345" i="68" s="1"/>
  <c r="N345" i="68" s="1"/>
  <c r="M299" i="68"/>
  <c r="O299" i="68" s="1"/>
  <c r="N299" i="68" s="1"/>
  <c r="M100" i="68"/>
  <c r="O100" i="68" s="1"/>
  <c r="N100" i="68" s="1"/>
  <c r="M449" i="68"/>
  <c r="O449" i="68" s="1"/>
  <c r="N449" i="68" s="1"/>
  <c r="M47" i="68"/>
  <c r="O47" i="68" s="1"/>
  <c r="N47" i="68" s="1"/>
  <c r="M197" i="68"/>
  <c r="O197" i="68" s="1"/>
  <c r="N197" i="68" s="1"/>
  <c r="M320" i="68"/>
  <c r="O320" i="68" s="1"/>
  <c r="N320" i="68" s="1"/>
  <c r="M52" i="68"/>
  <c r="O52" i="68" s="1"/>
  <c r="N52" i="68" s="1"/>
  <c r="M418" i="68"/>
  <c r="O418" i="68" s="1"/>
  <c r="N418" i="68" s="1"/>
  <c r="M163" i="68"/>
  <c r="O163" i="68" s="1"/>
  <c r="N163" i="68" s="1"/>
  <c r="M334" i="68"/>
  <c r="O334" i="68" s="1"/>
  <c r="N334" i="68" s="1"/>
  <c r="M119" i="68"/>
  <c r="O119" i="68" s="1"/>
  <c r="N119" i="68" s="1"/>
  <c r="M83" i="68"/>
  <c r="O83" i="68" s="1"/>
  <c r="N83" i="68" s="1"/>
  <c r="M211" i="68"/>
  <c r="O211" i="68" s="1"/>
  <c r="N211" i="68" s="1"/>
  <c r="M319" i="68"/>
  <c r="O319" i="68" s="1"/>
  <c r="N319" i="68" s="1"/>
  <c r="I7" i="68"/>
  <c r="M8" i="68"/>
  <c r="O8" i="68" s="1"/>
  <c r="N8" i="68" s="1"/>
  <c r="N7" i="68" s="1"/>
  <c r="M241" i="68"/>
  <c r="O241" i="68" s="1"/>
  <c r="N241" i="68" s="1"/>
  <c r="M298" i="68"/>
  <c r="O298" i="68" s="1"/>
  <c r="N298" i="68" s="1"/>
  <c r="M342" i="68"/>
  <c r="O342" i="68" s="1"/>
  <c r="N342" i="68" s="1"/>
  <c r="M120" i="68"/>
  <c r="O120" i="68" s="1"/>
  <c r="N120" i="68" s="1"/>
  <c r="M43" i="68"/>
  <c r="O43" i="68" s="1"/>
  <c r="N43" i="68" s="1"/>
  <c r="M289" i="68"/>
  <c r="O289" i="68" s="1"/>
  <c r="N289" i="68" s="1"/>
  <c r="M356" i="68"/>
  <c r="O356" i="68" s="1"/>
  <c r="N356" i="68" s="1"/>
  <c r="M70" i="68"/>
  <c r="O70" i="68" s="1"/>
  <c r="N70" i="68" s="1"/>
  <c r="M169" i="68"/>
  <c r="O169" i="68" s="1"/>
  <c r="N169" i="68" s="1"/>
  <c r="M497" i="68"/>
  <c r="O497" i="68" s="1"/>
  <c r="N497" i="68" s="1"/>
  <c r="M437" i="68"/>
  <c r="O437" i="68" s="1"/>
  <c r="N437" i="68" s="1"/>
  <c r="M296" i="68"/>
  <c r="O296" i="68" s="1"/>
  <c r="N296" i="68" s="1"/>
  <c r="M386" i="68"/>
  <c r="O386" i="68" s="1"/>
  <c r="N386" i="68" s="1"/>
  <c r="M455" i="68"/>
  <c r="O455" i="68" s="1"/>
  <c r="N455" i="68" s="1"/>
  <c r="M425" i="68"/>
  <c r="O425" i="68" s="1"/>
  <c r="N425" i="68" s="1"/>
  <c r="M331" i="68"/>
  <c r="O331" i="68" s="1"/>
  <c r="N331" i="68" s="1"/>
  <c r="M419" i="68"/>
  <c r="O419" i="68" s="1"/>
  <c r="N419" i="68" s="1"/>
  <c r="M247" i="68"/>
  <c r="O247" i="68" s="1"/>
  <c r="N247" i="68" s="1"/>
  <c r="M185" i="68"/>
  <c r="O185" i="68" s="1"/>
  <c r="N185" i="68" s="1"/>
  <c r="M152" i="68"/>
  <c r="O152" i="68" s="1"/>
  <c r="N152" i="68" s="1"/>
  <c r="M414" i="68"/>
  <c r="O414" i="68" s="1"/>
  <c r="N414" i="68" s="1"/>
  <c r="M98" i="68"/>
  <c r="O98" i="68" s="1"/>
  <c r="N98" i="68" s="1"/>
  <c r="M330" i="68"/>
  <c r="O330" i="68" s="1"/>
  <c r="N330" i="68" s="1"/>
  <c r="M462" i="68"/>
  <c r="O462" i="68" s="1"/>
  <c r="N462" i="68" s="1"/>
  <c r="M371" i="68"/>
  <c r="O371" i="68" s="1"/>
  <c r="N371" i="68" s="1"/>
  <c r="M210" i="68"/>
  <c r="O210" i="68" s="1"/>
  <c r="N210" i="68" s="1"/>
  <c r="M358" i="68"/>
  <c r="O358" i="68" s="1"/>
  <c r="N358" i="68" s="1"/>
  <c r="M336" i="68"/>
  <c r="O336" i="68" s="1"/>
  <c r="N336" i="68" s="1"/>
  <c r="M483" i="68"/>
  <c r="O483" i="68" s="1"/>
  <c r="N483" i="68" s="1"/>
  <c r="M74" i="68"/>
  <c r="O74" i="68" s="1"/>
  <c r="N74" i="68" s="1"/>
  <c r="M55" i="68"/>
  <c r="O55" i="68" s="1"/>
  <c r="N55" i="68" s="1"/>
  <c r="M267" i="68"/>
  <c r="O267" i="68" s="1"/>
  <c r="N267" i="68" s="1"/>
  <c r="M168" i="68"/>
  <c r="O168" i="68" s="1"/>
  <c r="N168" i="68" s="1"/>
  <c r="M324" i="68"/>
  <c r="O324" i="68" s="1"/>
  <c r="N324" i="68" s="1"/>
  <c r="M128" i="68"/>
  <c r="O128" i="68" s="1"/>
  <c r="N128" i="68" s="1"/>
  <c r="M475" i="68"/>
  <c r="O475" i="68" s="1"/>
  <c r="N475" i="68" s="1"/>
  <c r="M245" i="68"/>
  <c r="O245" i="68" s="1"/>
  <c r="N245" i="68" s="1"/>
  <c r="M27" i="68"/>
  <c r="O27" i="68" s="1"/>
  <c r="N27" i="68" s="1"/>
  <c r="M460" i="68"/>
  <c r="O460" i="68" s="1"/>
  <c r="N460" i="68" s="1"/>
  <c r="M174" i="68"/>
  <c r="O174" i="68" s="1"/>
  <c r="N174" i="68" s="1"/>
  <c r="M308" i="68"/>
  <c r="O308" i="68" s="1"/>
  <c r="N308" i="68" s="1"/>
  <c r="M16" i="68"/>
  <c r="O16" i="68" s="1"/>
  <c r="N16" i="68" s="1"/>
  <c r="M493" i="68"/>
  <c r="O493" i="68" s="1"/>
  <c r="N493" i="68" s="1"/>
  <c r="M186" i="68"/>
  <c r="O186" i="68" s="1"/>
  <c r="N186" i="68" s="1"/>
  <c r="M200" i="68"/>
  <c r="O200" i="68" s="1"/>
  <c r="N200" i="68" s="1"/>
  <c r="M435" i="68"/>
  <c r="O435" i="68" s="1"/>
  <c r="N435" i="68" s="1"/>
  <c r="M305" i="68"/>
  <c r="O305" i="68" s="1"/>
  <c r="N305" i="68" s="1"/>
  <c r="M388" i="68"/>
  <c r="O388" i="68" s="1"/>
  <c r="N388" i="68" s="1"/>
  <c r="M198" i="68"/>
  <c r="O198" i="68" s="1"/>
  <c r="N198" i="68" s="1"/>
  <c r="F7" i="68"/>
  <c r="M405" i="68"/>
  <c r="O405" i="68" s="1"/>
  <c r="N405" i="68" s="1"/>
  <c r="M464" i="68"/>
  <c r="O464" i="68" s="1"/>
  <c r="N464" i="68" s="1"/>
  <c r="M307" i="68"/>
  <c r="O307" i="68" s="1"/>
  <c r="N307" i="68" s="1"/>
  <c r="M73" i="68"/>
  <c r="O73" i="68" s="1"/>
  <c r="N73" i="68" s="1"/>
  <c r="M80" i="68"/>
  <c r="O80" i="68" s="1"/>
  <c r="N80" i="68" s="1"/>
  <c r="M44" i="68"/>
  <c r="O44" i="68" s="1"/>
  <c r="N44" i="68" s="1"/>
  <c r="M264" i="68"/>
  <c r="O264" i="68" s="1"/>
  <c r="N264" i="68" s="1"/>
  <c r="M454" i="68"/>
  <c r="O454" i="68" s="1"/>
  <c r="N454" i="68" s="1"/>
  <c r="M60" i="68"/>
  <c r="O60" i="68" s="1"/>
  <c r="N60" i="68" s="1"/>
  <c r="M178" i="68"/>
  <c r="O178" i="68" s="1"/>
  <c r="N178" i="68" s="1"/>
  <c r="M180" i="68"/>
  <c r="O180" i="68" s="1"/>
  <c r="N180" i="68" s="1"/>
  <c r="M51" i="68"/>
  <c r="O51" i="68" s="1"/>
  <c r="N51" i="68" s="1"/>
  <c r="M213" i="68"/>
  <c r="O213" i="68" s="1"/>
  <c r="N213" i="68" s="1"/>
  <c r="M402" i="68"/>
  <c r="O402" i="68" s="1"/>
  <c r="N402" i="68" s="1"/>
  <c r="M199" i="68"/>
  <c r="O199" i="68" s="1"/>
  <c r="N199" i="68" s="1"/>
  <c r="M45" i="68"/>
  <c r="O45" i="68" s="1"/>
  <c r="N45" i="68" s="1"/>
  <c r="M126" i="68"/>
  <c r="O126" i="68" s="1"/>
  <c r="N126" i="68" s="1"/>
  <c r="M156" i="68"/>
  <c r="O156" i="68" s="1"/>
  <c r="N156" i="68" s="1"/>
  <c r="M67" i="68"/>
  <c r="O67" i="68" s="1"/>
  <c r="N67" i="68" s="1"/>
  <c r="M293" i="68"/>
  <c r="O293" i="68" s="1"/>
  <c r="N293" i="68" s="1"/>
  <c r="M13" i="68"/>
  <c r="O13" i="68" s="1"/>
  <c r="N13" i="68" s="1"/>
  <c r="M326" i="68"/>
  <c r="O326" i="68" s="1"/>
  <c r="N326" i="68" s="1"/>
  <c r="M374" i="68"/>
  <c r="O374" i="68" s="1"/>
  <c r="N374" i="68" s="1"/>
  <c r="M343" i="68"/>
  <c r="O343" i="68" s="1"/>
  <c r="N343" i="68" s="1"/>
  <c r="M434" i="68"/>
  <c r="O434" i="68" s="1"/>
  <c r="N434" i="68" s="1"/>
  <c r="M201" i="68"/>
  <c r="O201" i="68" s="1"/>
  <c r="N201" i="68" s="1"/>
  <c r="M113" i="68"/>
  <c r="O113" i="68" s="1"/>
  <c r="N113" i="68" s="1"/>
  <c r="M272" i="68"/>
  <c r="O272" i="68" s="1"/>
  <c r="N272" i="68" s="1"/>
  <c r="M250" i="68"/>
  <c r="O250" i="68" s="1"/>
  <c r="N250" i="68" s="1"/>
  <c r="M363" i="68"/>
  <c r="O363" i="68" s="1"/>
  <c r="N363" i="68" s="1"/>
  <c r="M466" i="68"/>
  <c r="O466" i="68" s="1"/>
  <c r="N466" i="68" s="1"/>
  <c r="M68" i="68"/>
  <c r="O68" i="68" s="1"/>
  <c r="N68" i="68" s="1"/>
  <c r="M294" i="68"/>
  <c r="O294" i="68" s="1"/>
  <c r="N294" i="68" s="1"/>
  <c r="M373" i="68"/>
  <c r="O373" i="68" s="1"/>
  <c r="N373" i="68" s="1"/>
  <c r="M138" i="68"/>
  <c r="O138" i="68" s="1"/>
  <c r="N138" i="68" s="1"/>
  <c r="M137" i="68"/>
  <c r="O137" i="68" s="1"/>
  <c r="N137" i="68" s="1"/>
  <c r="M246" i="68"/>
  <c r="O246" i="68" s="1"/>
  <c r="N246" i="68" s="1"/>
  <c r="M412" i="68"/>
  <c r="O412" i="68" s="1"/>
  <c r="N412" i="68" s="1"/>
  <c r="M265" i="68"/>
  <c r="O265" i="68" s="1"/>
  <c r="N265" i="68" s="1"/>
  <c r="M339" i="68"/>
  <c r="O339" i="68" s="1"/>
  <c r="N339" i="68" s="1"/>
  <c r="M284" i="68"/>
  <c r="O284" i="68" s="1"/>
  <c r="N284" i="68" s="1"/>
  <c r="M21" i="68"/>
  <c r="O21" i="68" s="1"/>
  <c r="N21" i="68" s="1"/>
  <c r="M221" i="68"/>
  <c r="O221" i="68" s="1"/>
  <c r="N221" i="68" s="1"/>
  <c r="M440" i="68"/>
  <c r="O440" i="68" s="1"/>
  <c r="N440" i="68" s="1"/>
  <c r="M285" i="68"/>
  <c r="O285" i="68" s="1"/>
  <c r="N285" i="68" s="1"/>
  <c r="M408" i="68"/>
  <c r="O408" i="68" s="1"/>
  <c r="N408" i="68" s="1"/>
  <c r="M95" i="68"/>
  <c r="O95" i="68" s="1"/>
  <c r="N95" i="68" s="1"/>
  <c r="M258" i="68"/>
  <c r="O258" i="68" s="1"/>
  <c r="N258" i="68" s="1"/>
  <c r="M461" i="68"/>
  <c r="O461" i="68" s="1"/>
  <c r="N461" i="68" s="1"/>
  <c r="M260" i="68"/>
  <c r="O260" i="68" s="1"/>
  <c r="N260" i="68" s="1"/>
  <c r="M206" i="68"/>
  <c r="O206" i="68" s="1"/>
  <c r="N206" i="68" s="1"/>
  <c r="M403" i="68"/>
  <c r="O403" i="68" s="1"/>
  <c r="N403" i="68" s="1"/>
  <c r="M71" i="68"/>
  <c r="O71" i="68" s="1"/>
  <c r="N71" i="68" s="1"/>
  <c r="M479" i="68"/>
  <c r="O479" i="68" s="1"/>
  <c r="N479" i="68" s="1"/>
  <c r="M134" i="68"/>
  <c r="O134" i="68" s="1"/>
  <c r="N134" i="68" s="1"/>
  <c r="M288" i="68"/>
  <c r="O288" i="68" s="1"/>
  <c r="N288" i="68" s="1"/>
  <c r="M79" i="68"/>
  <c r="O79" i="68" s="1"/>
  <c r="N79" i="68" s="1"/>
  <c r="M184" i="68"/>
  <c r="O184" i="68" s="1"/>
  <c r="N184" i="68" s="1"/>
  <c r="M448" i="68"/>
  <c r="O448" i="68" s="1"/>
  <c r="N448" i="68" s="1"/>
  <c r="M123" i="68"/>
  <c r="O123" i="68" s="1"/>
  <c r="N123" i="68" s="1"/>
  <c r="M277" i="68"/>
  <c r="O277" i="68" s="1"/>
  <c r="N277" i="68" s="1"/>
  <c r="M194" i="68"/>
  <c r="O194" i="68" s="1"/>
  <c r="N194" i="68" s="1"/>
  <c r="M229" i="68"/>
  <c r="O229" i="68" s="1"/>
  <c r="N229" i="68" s="1"/>
  <c r="M82" i="68"/>
  <c r="O82" i="68" s="1"/>
  <c r="N82" i="68" s="1"/>
  <c r="M109" i="68"/>
  <c r="O109" i="68" s="1"/>
  <c r="N109" i="68" s="1"/>
  <c r="M232" i="68"/>
  <c r="O232" i="68" s="1"/>
  <c r="N232" i="68" s="1"/>
  <c r="M214" i="68"/>
  <c r="O214" i="68" s="1"/>
  <c r="N214" i="68" s="1"/>
  <c r="M370" i="68"/>
  <c r="O370" i="68" s="1"/>
  <c r="N370" i="68" s="1"/>
  <c r="M311" i="68"/>
  <c r="O311" i="68" s="1"/>
  <c r="N311" i="68" s="1"/>
  <c r="M24" i="68"/>
  <c r="O24" i="68" s="1"/>
  <c r="N24" i="68" s="1"/>
  <c r="M309" i="68"/>
  <c r="O309" i="68" s="1"/>
  <c r="N309" i="68" s="1"/>
  <c r="M205" i="68"/>
  <c r="O205" i="68" s="1"/>
  <c r="N205" i="68" s="1"/>
  <c r="M458" i="68"/>
  <c r="O458" i="68" s="1"/>
  <c r="N458" i="68" s="1"/>
  <c r="M406" i="68"/>
  <c r="O406" i="68" s="1"/>
  <c r="N406" i="68" s="1"/>
  <c r="M477" i="68"/>
  <c r="O477" i="68" s="1"/>
  <c r="N477" i="68" s="1"/>
  <c r="M382" i="68"/>
  <c r="O382" i="68" s="1"/>
  <c r="N382" i="68" s="1"/>
  <c r="M165" i="68"/>
  <c r="O165" i="68" s="1"/>
  <c r="N165" i="68" s="1"/>
  <c r="M301" i="68"/>
  <c r="O301" i="68" s="1"/>
  <c r="N301" i="68" s="1"/>
  <c r="M31" i="68"/>
  <c r="O31" i="68" s="1"/>
  <c r="N31" i="68" s="1"/>
  <c r="M63" i="68"/>
  <c r="O63" i="68" s="1"/>
  <c r="N63" i="68" s="1"/>
  <c r="M89" i="68"/>
  <c r="O89" i="68" s="1"/>
  <c r="N89" i="68" s="1"/>
  <c r="M252" i="68"/>
  <c r="O252" i="68" s="1"/>
  <c r="N252" i="68" s="1"/>
  <c r="M244" i="68"/>
  <c r="O244" i="68" s="1"/>
  <c r="N244" i="68" s="1"/>
  <c r="M366" i="68"/>
  <c r="O366" i="68" s="1"/>
  <c r="N366" i="68" s="1"/>
  <c r="M130" i="68"/>
  <c r="O130" i="68" s="1"/>
  <c r="N130" i="68" s="1"/>
  <c r="L7" i="68"/>
  <c r="M348" i="68"/>
  <c r="O348" i="68" s="1"/>
  <c r="N348" i="68" s="1"/>
  <c r="M66" i="68"/>
  <c r="O66" i="68" s="1"/>
  <c r="N66" i="68" s="1"/>
  <c r="M140" i="68"/>
  <c r="O140" i="68" s="1"/>
  <c r="N140" i="68" s="1"/>
  <c r="M193" i="68"/>
  <c r="O193" i="68" s="1"/>
  <c r="N193" i="68" s="1"/>
  <c r="M162" i="68"/>
  <c r="O162" i="68" s="1"/>
  <c r="N162" i="68" s="1"/>
  <c r="M445" i="68"/>
  <c r="O445" i="68" s="1"/>
  <c r="N445" i="68" s="1"/>
  <c r="M337" i="68"/>
  <c r="O337" i="68" s="1"/>
  <c r="N337" i="68" s="1"/>
  <c r="M395" i="68"/>
  <c r="O395" i="68" s="1"/>
  <c r="N395" i="68" s="1"/>
  <c r="M416" i="68"/>
  <c r="O416" i="68" s="1"/>
  <c r="N416" i="68" s="1"/>
  <c r="M33" i="68"/>
  <c r="O33" i="68" s="1"/>
  <c r="N33" i="68" s="1"/>
  <c r="M476" i="68"/>
  <c r="O476" i="68" s="1"/>
  <c r="N476" i="68" s="1"/>
  <c r="M453" i="68"/>
  <c r="O453" i="68" s="1"/>
  <c r="N453" i="68" s="1"/>
  <c r="M269" i="68"/>
  <c r="O269" i="68" s="1"/>
  <c r="N269" i="68" s="1"/>
  <c r="M118" i="68"/>
  <c r="O118" i="68" s="1"/>
  <c r="N118" i="68" s="1"/>
  <c r="M317" i="68"/>
  <c r="O317" i="68" s="1"/>
  <c r="N317" i="68" s="1"/>
  <c r="M487" i="68"/>
  <c r="O487" i="68" s="1"/>
  <c r="N487" i="68" s="1"/>
  <c r="M209" i="68"/>
  <c r="O209" i="68" s="1"/>
  <c r="N209" i="68" s="1"/>
  <c r="M29" i="68"/>
  <c r="O29" i="68" s="1"/>
  <c r="N29" i="68" s="1"/>
  <c r="M421" i="68"/>
  <c r="O421" i="68" s="1"/>
  <c r="N421" i="68" s="1"/>
  <c r="M420" i="68"/>
  <c r="O420" i="68" s="1"/>
  <c r="N420" i="68" s="1"/>
  <c r="M187" i="68"/>
  <c r="O187" i="68" s="1"/>
  <c r="N187" i="68" s="1"/>
  <c r="M415" i="68"/>
  <c r="O415" i="68" s="1"/>
  <c r="N415" i="68" s="1"/>
  <c r="M96" i="68"/>
  <c r="O96" i="68" s="1"/>
  <c r="N96" i="68" s="1"/>
  <c r="M387" i="68"/>
  <c r="O387" i="68" s="1"/>
  <c r="N387" i="68" s="1"/>
  <c r="M195" i="68"/>
  <c r="O195" i="68" s="1"/>
  <c r="N195" i="68" s="1"/>
  <c r="M262" i="68"/>
  <c r="O262" i="68" s="1"/>
  <c r="N262" i="68" s="1"/>
  <c r="M212" i="68"/>
  <c r="O212" i="68" s="1"/>
  <c r="N212" i="68" s="1"/>
  <c r="M349" i="68"/>
  <c r="O349" i="68" s="1"/>
  <c r="N349" i="68" s="1"/>
  <c r="M310" i="68"/>
  <c r="O310" i="68" s="1"/>
  <c r="N310" i="68" s="1"/>
  <c r="M282" i="68"/>
  <c r="O282" i="68" s="1"/>
  <c r="N282" i="68" s="1"/>
  <c r="M50" i="68"/>
  <c r="O50" i="68" s="1"/>
  <c r="N50" i="68" s="1"/>
  <c r="M286" i="68"/>
  <c r="O286" i="68" s="1"/>
  <c r="N286" i="68" s="1"/>
  <c r="M32" i="68"/>
  <c r="O32" i="68" s="1"/>
  <c r="N32" i="68" s="1"/>
  <c r="M261" i="68"/>
  <c r="O261" i="68" s="1"/>
  <c r="N261" i="68" s="1"/>
  <c r="M226" i="68"/>
  <c r="O226" i="68" s="1"/>
  <c r="N226" i="68" s="1"/>
  <c r="M154" i="68"/>
  <c r="O154" i="68" s="1"/>
  <c r="N154" i="68" s="1"/>
  <c r="M10" i="68"/>
  <c r="O10" i="68" s="1"/>
  <c r="N10" i="68" s="1"/>
  <c r="M390" i="68"/>
  <c r="O390" i="68" s="1"/>
  <c r="N390" i="68" s="1"/>
  <c r="M413" i="68"/>
  <c r="O413" i="68" s="1"/>
  <c r="N413" i="68" s="1"/>
  <c r="M233" i="68"/>
  <c r="O233" i="68" s="1"/>
  <c r="N233" i="68" s="1"/>
  <c r="M159" i="68"/>
  <c r="O159" i="68" s="1"/>
  <c r="N159" i="68" s="1"/>
  <c r="M175" i="68"/>
  <c r="O175" i="68" s="1"/>
  <c r="N175" i="68" s="1"/>
  <c r="M61" i="68"/>
  <c r="O61" i="68" s="1"/>
  <c r="N61" i="68" s="1"/>
  <c r="M273" i="68"/>
  <c r="O273" i="68" s="1"/>
  <c r="N273" i="68" s="1"/>
  <c r="M148" i="68"/>
  <c r="O148" i="68" s="1"/>
  <c r="N148" i="68" s="1"/>
  <c r="M351" i="68"/>
  <c r="O351" i="68" s="1"/>
  <c r="N351" i="68" s="1"/>
  <c r="M59" i="68"/>
  <c r="O59" i="68" s="1"/>
  <c r="N59" i="68" s="1"/>
  <c r="M353" i="68"/>
  <c r="O353" i="68" s="1"/>
  <c r="N353" i="68" s="1"/>
  <c r="M133" i="68"/>
  <c r="O133" i="68" s="1"/>
  <c r="N133" i="68" s="1"/>
  <c r="M14" i="68"/>
  <c r="O14" i="68" s="1"/>
  <c r="N14" i="68" s="1"/>
  <c r="M65" i="68"/>
  <c r="O65" i="68" s="1"/>
  <c r="N65" i="68" s="1"/>
  <c r="M352" i="68"/>
  <c r="O352" i="68" s="1"/>
  <c r="N352" i="68" s="1"/>
  <c r="M322" i="68"/>
  <c r="O322" i="68" s="1"/>
  <c r="N322" i="68" s="1"/>
  <c r="M428" i="68"/>
  <c r="O428" i="68" s="1"/>
  <c r="N428" i="68" s="1"/>
  <c r="M325" i="68"/>
  <c r="O325" i="68" s="1"/>
  <c r="N325" i="68" s="1"/>
  <c r="M240" i="68"/>
  <c r="O240" i="68" s="1"/>
  <c r="N240" i="68" s="1"/>
  <c r="M49" i="68"/>
  <c r="O49" i="68" s="1"/>
  <c r="N49" i="68" s="1"/>
  <c r="M400" i="68"/>
  <c r="O400" i="68" s="1"/>
  <c r="N400" i="68" s="1"/>
  <c r="M99" i="68"/>
  <c r="O99" i="68" s="1"/>
  <c r="N99" i="68" s="1"/>
  <c r="M9" i="68"/>
  <c r="O9" i="68" s="1"/>
  <c r="N9" i="68" s="1"/>
  <c r="M432" i="68"/>
  <c r="O432" i="68" s="1"/>
  <c r="N432" i="68" s="1"/>
  <c r="M77" i="68"/>
  <c r="O77" i="68" s="1"/>
  <c r="N77" i="68" s="1"/>
  <c r="M354" i="68"/>
  <c r="O354" i="68" s="1"/>
  <c r="N354" i="68" s="1"/>
  <c r="M396" i="68"/>
  <c r="O396" i="68" s="1"/>
  <c r="N396" i="68" s="1"/>
  <c r="M161" i="68"/>
  <c r="O161" i="68" s="1"/>
  <c r="N161" i="68" s="1"/>
  <c r="M30" i="68"/>
  <c r="O30" i="68" s="1"/>
  <c r="N30" i="68" s="1"/>
  <c r="M91" i="68"/>
  <c r="O91" i="68" s="1"/>
  <c r="N91" i="68" s="1"/>
  <c r="M457" i="68"/>
  <c r="O457" i="68" s="1"/>
  <c r="N457" i="68" s="1"/>
  <c r="M471" i="68"/>
  <c r="O471" i="68" s="1"/>
  <c r="N471" i="68" s="1"/>
  <c r="M57" i="68"/>
  <c r="O57" i="68" s="1"/>
  <c r="N57" i="68" s="1"/>
  <c r="M451" i="68"/>
  <c r="O451" i="68" s="1"/>
  <c r="N451" i="68" s="1"/>
  <c r="M290" i="68"/>
  <c r="O290" i="68" s="1"/>
  <c r="N290" i="68" s="1"/>
  <c r="M166" i="68"/>
  <c r="O166" i="68" s="1"/>
  <c r="N166" i="68" s="1"/>
  <c r="M218" i="68"/>
  <c r="O218" i="68" s="1"/>
  <c r="N218" i="68" s="1"/>
  <c r="M167" i="68"/>
  <c r="O167" i="68" s="1"/>
  <c r="N167" i="68" s="1"/>
  <c r="M393" i="68"/>
  <c r="O393" i="68" s="1"/>
  <c r="N393" i="68" s="1"/>
  <c r="M411" i="68"/>
  <c r="O411" i="68" s="1"/>
  <c r="N411" i="68" s="1"/>
  <c r="M142" i="68"/>
  <c r="O142" i="68" s="1"/>
  <c r="N142" i="68" s="1"/>
  <c r="M15" i="68"/>
  <c r="O15" i="68" s="1"/>
  <c r="N15" i="68" s="1"/>
  <c r="M25" i="68"/>
  <c r="O25" i="68" s="1"/>
  <c r="N25" i="68" s="1"/>
  <c r="M306" i="68"/>
  <c r="O306" i="68" s="1"/>
  <c r="N306" i="68" s="1"/>
  <c r="M249" i="68"/>
  <c r="O249" i="68" s="1"/>
  <c r="N249" i="68" s="1"/>
  <c r="M344" i="68"/>
  <c r="O344" i="68" s="1"/>
  <c r="N344" i="68" s="1"/>
  <c r="M23" i="68"/>
  <c r="O23" i="68" s="1"/>
  <c r="N23" i="68" s="1"/>
  <c r="M158" i="68"/>
  <c r="O158" i="68" s="1"/>
  <c r="N158" i="68" s="1"/>
  <c r="M224" i="68"/>
  <c r="O224" i="68" s="1"/>
  <c r="N224" i="68" s="1"/>
  <c r="M409" i="68"/>
  <c r="O409" i="68" s="1"/>
  <c r="N409" i="68" s="1"/>
  <c r="M131" i="68"/>
  <c r="O131" i="68" s="1"/>
  <c r="N131" i="68" s="1"/>
  <c r="M394" i="68"/>
  <c r="O394" i="68" s="1"/>
  <c r="N394" i="68" s="1"/>
  <c r="M125" i="68"/>
  <c r="O125" i="68" s="1"/>
  <c r="N125" i="68" s="1"/>
  <c r="M102" i="68"/>
  <c r="O102" i="68" s="1"/>
  <c r="N102" i="68" s="1"/>
  <c r="M239" i="68"/>
  <c r="O239" i="68" s="1"/>
  <c r="N239" i="68" s="1"/>
  <c r="M275" i="68"/>
  <c r="O275" i="68" s="1"/>
  <c r="N275" i="68" s="1"/>
  <c r="M93" i="68"/>
  <c r="O93" i="68" s="1"/>
  <c r="N93" i="68" s="1"/>
  <c r="M383" i="68"/>
  <c r="O383" i="68" s="1"/>
  <c r="N383" i="68" s="1"/>
  <c r="M72" i="68"/>
  <c r="O72" i="68" s="1"/>
  <c r="N72" i="68" s="1"/>
  <c r="M188" i="68"/>
  <c r="O188" i="68" s="1"/>
  <c r="N188" i="68" s="1"/>
  <c r="M111" i="68"/>
  <c r="O111" i="68" s="1"/>
  <c r="N111" i="68" s="1"/>
  <c r="M132" i="68"/>
  <c r="O132" i="68" s="1"/>
  <c r="N132" i="68" s="1"/>
  <c r="M468" i="68"/>
  <c r="O468" i="68" s="1"/>
  <c r="N468" i="68" s="1"/>
  <c r="M54" i="68"/>
  <c r="O54" i="68" s="1"/>
  <c r="N54" i="68" s="1"/>
  <c r="M26" i="68"/>
  <c r="O26" i="68" s="1"/>
  <c r="N26" i="68" s="1"/>
  <c r="M143" i="68"/>
  <c r="O143" i="68" s="1"/>
  <c r="N143" i="68" s="1"/>
  <c r="M40" i="68"/>
  <c r="O40" i="68" s="1"/>
  <c r="N40" i="68" s="1"/>
  <c r="M243" i="68"/>
  <c r="O243" i="68" s="1"/>
  <c r="N243" i="68" s="1"/>
  <c r="M146" i="68"/>
  <c r="O146" i="68" s="1"/>
  <c r="N146" i="68" s="1"/>
  <c r="M452" i="68"/>
  <c r="O452" i="68" s="1"/>
  <c r="N452" i="68" s="1"/>
  <c r="M84" i="68"/>
  <c r="O84" i="68" s="1"/>
  <c r="N84" i="68" s="1"/>
  <c r="M495" i="68"/>
  <c r="O495" i="68" s="1"/>
  <c r="N495" i="68" s="1"/>
  <c r="M335" i="68"/>
  <c r="O335" i="68" s="1"/>
  <c r="N335" i="68" s="1"/>
  <c r="M364" i="68"/>
  <c r="O364" i="68" s="1"/>
  <c r="N364" i="68" s="1"/>
  <c r="M276" i="68"/>
  <c r="O276" i="68" s="1"/>
  <c r="N276" i="68" s="1"/>
  <c r="M203" i="68"/>
  <c r="O203" i="68" s="1"/>
  <c r="N203" i="68" s="1"/>
  <c r="M81" i="68"/>
  <c r="O81" i="68" s="1"/>
  <c r="N81" i="68" s="1"/>
  <c r="M141" i="68"/>
  <c r="O141" i="68" s="1"/>
  <c r="N141" i="68" s="1"/>
  <c r="M97" i="68"/>
  <c r="O97" i="68" s="1"/>
  <c r="N97" i="68" s="1"/>
  <c r="M323" i="68"/>
  <c r="O323" i="68" s="1"/>
  <c r="N323" i="68" s="1"/>
  <c r="M381" i="68"/>
  <c r="O381" i="68" s="1"/>
  <c r="N381" i="68" s="1"/>
  <c r="M171" i="68"/>
  <c r="O171" i="68" s="1"/>
  <c r="N171" i="68" s="1"/>
  <c r="M69" i="68"/>
  <c r="O69" i="68" s="1"/>
  <c r="N69" i="68" s="1"/>
  <c r="M302" i="68"/>
  <c r="O302" i="68" s="1"/>
  <c r="N302" i="68" s="1"/>
  <c r="M107" i="68"/>
  <c r="O107" i="68" s="1"/>
  <c r="N107" i="68" s="1"/>
  <c r="M222" i="68"/>
  <c r="O222" i="68" s="1"/>
  <c r="N222" i="68" s="1"/>
  <c r="M189" i="68"/>
  <c r="O189" i="68" s="1"/>
  <c r="N189" i="68" s="1"/>
  <c r="M242" i="68"/>
  <c r="O242" i="68" s="1"/>
  <c r="N242" i="68" s="1"/>
  <c r="M266" i="68"/>
  <c r="O266" i="68" s="1"/>
  <c r="N266" i="68" s="1"/>
  <c r="M359" i="68"/>
  <c r="O359" i="68" s="1"/>
  <c r="N359" i="68" s="1"/>
  <c r="M75" i="68"/>
  <c r="O75" i="68" s="1"/>
  <c r="N75" i="68" s="1"/>
  <c r="M481" i="68"/>
  <c r="O481" i="68" s="1"/>
  <c r="N481" i="68" s="1"/>
  <c r="M257" i="68"/>
  <c r="O257" i="68" s="1"/>
  <c r="N257" i="68" s="1"/>
  <c r="M88" i="68"/>
  <c r="O88" i="68" s="1"/>
  <c r="N88" i="68" s="1"/>
  <c r="M106" i="68"/>
  <c r="O106" i="68" s="1"/>
  <c r="N106" i="68" s="1"/>
  <c r="M48" i="68"/>
  <c r="O48" i="68" s="1"/>
  <c r="N48" i="68" s="1"/>
  <c r="M427" i="68"/>
  <c r="O427" i="68" s="1"/>
  <c r="N427" i="68" s="1"/>
  <c r="M329" i="68"/>
  <c r="O329" i="68" s="1"/>
  <c r="N329" i="68" s="1"/>
  <c r="M347" i="68"/>
  <c r="O347" i="68" s="1"/>
  <c r="N347" i="68" s="1"/>
  <c r="M115" i="68"/>
  <c r="O115" i="68" s="1"/>
  <c r="N115" i="68" s="1"/>
  <c r="M340" i="68"/>
  <c r="O340" i="68" s="1"/>
  <c r="N340" i="68" s="1"/>
  <c r="M379" i="68"/>
  <c r="O379" i="68" s="1"/>
  <c r="N379" i="68" s="1"/>
  <c r="M22" i="68"/>
  <c r="O22" i="68" s="1"/>
  <c r="N22" i="68" s="1"/>
  <c r="M439" i="68"/>
  <c r="O439" i="68" s="1"/>
  <c r="N439" i="68" s="1"/>
  <c r="M375" i="68"/>
  <c r="O375" i="68" s="1"/>
  <c r="N375" i="68" s="1"/>
  <c r="M116" i="68"/>
  <c r="O116" i="68" s="1"/>
  <c r="N116" i="68" s="1"/>
  <c r="M196" i="68"/>
  <c r="O196" i="68" s="1"/>
  <c r="N196" i="68" s="1"/>
  <c r="M11" i="68"/>
  <c r="O11" i="68" s="1"/>
  <c r="N11" i="68" s="1"/>
  <c r="M357" i="68"/>
  <c r="O357" i="68" s="1"/>
  <c r="N357" i="68" s="1"/>
  <c r="M422" i="68"/>
  <c r="O422" i="68" s="1"/>
  <c r="N422" i="68" s="1"/>
  <c r="M46" i="68"/>
  <c r="O46" i="68" s="1"/>
  <c r="N46" i="68" s="1"/>
  <c r="M86" i="68"/>
  <c r="O86" i="68" s="1"/>
  <c r="N86" i="68" s="1"/>
  <c r="M191" i="68"/>
  <c r="O191" i="68" s="1"/>
  <c r="N191" i="68" s="1"/>
  <c r="M164" i="68"/>
  <c r="O164" i="68" s="1"/>
  <c r="N164" i="68" s="1"/>
  <c r="M259" i="68"/>
  <c r="O259" i="68" s="1"/>
  <c r="N259" i="68" s="1"/>
  <c r="M256" i="68"/>
  <c r="O256" i="68" s="1"/>
  <c r="N256" i="68" s="1"/>
  <c r="M117" i="68"/>
  <c r="O117" i="68" s="1"/>
  <c r="N117" i="68" s="1"/>
  <c r="M20" i="68"/>
  <c r="O20" i="68" s="1"/>
  <c r="N20" i="68" s="1"/>
  <c r="M208" i="68"/>
  <c r="O208" i="68" s="1"/>
  <c r="N208" i="68" s="1"/>
  <c r="M160" i="68"/>
  <c r="O160" i="68" s="1"/>
  <c r="N160" i="68" s="1"/>
  <c r="M474" i="68"/>
  <c r="O474" i="68" s="1"/>
  <c r="N474" i="68" s="1"/>
  <c r="M39" i="68"/>
  <c r="O39" i="68" s="1"/>
  <c r="N39" i="68" s="1"/>
  <c r="M392" i="68"/>
  <c r="O392" i="68" s="1"/>
  <c r="N392" i="68" s="1"/>
  <c r="M362" i="68"/>
  <c r="O362" i="68" s="1"/>
  <c r="N362" i="68" s="1"/>
  <c r="M271" i="68"/>
  <c r="O271" i="68" s="1"/>
  <c r="N271" i="68" s="1"/>
  <c r="M485" i="68"/>
  <c r="O485" i="68" s="1"/>
  <c r="N485" i="68" s="1"/>
  <c r="M263" i="68"/>
  <c r="O263" i="68" s="1"/>
  <c r="N263" i="68" s="1"/>
  <c r="M231" i="68"/>
  <c r="O231" i="68" s="1"/>
  <c r="N231" i="68" s="1"/>
  <c r="M321" i="68"/>
  <c r="O321" i="68" s="1"/>
  <c r="N321" i="68" s="1"/>
  <c r="M372" i="68"/>
  <c r="O372" i="68" s="1"/>
  <c r="N372" i="68" s="1"/>
  <c r="M155" i="68"/>
  <c r="O155" i="68" s="1"/>
  <c r="N155" i="68" s="1"/>
  <c r="M17" i="68"/>
  <c r="O17" i="68" s="1"/>
  <c r="N17" i="68" s="1"/>
  <c r="M122" i="68"/>
  <c r="O122" i="68" s="1"/>
  <c r="N122" i="68" s="1"/>
  <c r="M376" i="68"/>
  <c r="O376" i="68" s="1"/>
  <c r="N376" i="68" s="1"/>
  <c r="M368" i="68"/>
  <c r="O368" i="68" s="1"/>
  <c r="N368" i="68" s="1"/>
  <c r="M423" i="68"/>
  <c r="O423" i="68" s="1"/>
  <c r="N423" i="68" s="1"/>
  <c r="M332" i="68"/>
  <c r="O332" i="68" s="1"/>
  <c r="N332" i="68" s="1"/>
  <c r="M149" i="68"/>
  <c r="O149" i="68" s="1"/>
  <c r="N149" i="68" s="1"/>
  <c r="M441" i="68"/>
  <c r="O441" i="68" s="1"/>
  <c r="N441" i="68" s="1"/>
  <c r="M228" i="68"/>
  <c r="O228" i="68" s="1"/>
  <c r="N228" i="68" s="1"/>
  <c r="M426" i="68"/>
  <c r="O426" i="68" s="1"/>
  <c r="N426" i="68" s="1"/>
  <c r="M56" i="68"/>
  <c r="O56" i="68" s="1"/>
  <c r="N56" i="68" s="1"/>
  <c r="M12" i="68"/>
  <c r="O12" i="68" s="1"/>
  <c r="N12" i="68" s="1"/>
  <c r="M459" i="68"/>
  <c r="O459" i="68" s="1"/>
  <c r="N459" i="68" s="1"/>
  <c r="M147" i="68"/>
  <c r="O147" i="68" s="1"/>
  <c r="N147" i="68" s="1"/>
  <c r="M139" i="68"/>
  <c r="O139" i="68" s="1"/>
  <c r="N139" i="68" s="1"/>
  <c r="M92" i="68"/>
  <c r="O92" i="68" s="1"/>
  <c r="N92" i="68" s="1"/>
  <c r="M279" i="68"/>
  <c r="O279" i="68" s="1"/>
  <c r="N279" i="68" s="1"/>
  <c r="M90" i="68"/>
  <c r="O90" i="68" s="1"/>
  <c r="N90" i="68" s="1"/>
  <c r="M360" i="68"/>
  <c r="O360" i="68" s="1"/>
  <c r="N360" i="68" s="1"/>
  <c r="M150" i="68"/>
  <c r="O150" i="68" s="1"/>
  <c r="N150" i="68" s="1"/>
  <c r="M94" i="68"/>
  <c r="O94" i="68" s="1"/>
  <c r="N94" i="68" s="1"/>
  <c r="M127" i="68"/>
  <c r="O127" i="68" s="1"/>
  <c r="N127" i="68" s="1"/>
  <c r="M176" i="68"/>
  <c r="O176" i="68" s="1"/>
  <c r="N176" i="68" s="1"/>
  <c r="M463" i="68"/>
  <c r="O463" i="68" s="1"/>
  <c r="N463" i="68" s="1"/>
  <c r="M177" i="68"/>
  <c r="O177" i="68" s="1"/>
  <c r="N177" i="68" s="1"/>
  <c r="M157" i="68"/>
  <c r="O157" i="68" s="1"/>
  <c r="N157" i="68" s="1"/>
  <c r="M215" i="68"/>
  <c r="O215" i="68" s="1"/>
  <c r="N215" i="68" s="1"/>
  <c r="M136" i="68"/>
  <c r="O136" i="68" s="1"/>
  <c r="N136" i="68" s="1"/>
  <c r="M108" i="68"/>
  <c r="O108" i="68" s="1"/>
  <c r="N108" i="68" s="1"/>
  <c r="M338" i="68"/>
  <c r="O338" i="68" s="1"/>
  <c r="N338" i="68" s="1"/>
  <c r="M129" i="68"/>
  <c r="O129" i="68" s="1"/>
  <c r="N129" i="68" s="1"/>
  <c r="M151" i="68"/>
  <c r="O151" i="68" s="1"/>
  <c r="N151" i="68" s="1"/>
  <c r="M456" i="68"/>
  <c r="O456" i="68" s="1"/>
  <c r="N456" i="68" s="1"/>
  <c r="M235" i="68"/>
  <c r="O235" i="68" s="1"/>
  <c r="N235" i="68" s="1"/>
  <c r="M248" i="68"/>
  <c r="O248" i="68" s="1"/>
  <c r="N248" i="68" s="1"/>
  <c r="M18" i="68"/>
  <c r="O18" i="68" s="1"/>
  <c r="N18" i="68" s="1"/>
  <c r="M121" i="68"/>
  <c r="O121" i="68" s="1"/>
  <c r="N121" i="68" s="1"/>
  <c r="M346" i="68"/>
  <c r="O346" i="68" s="1"/>
  <c r="N346" i="68" s="1"/>
  <c r="M385" i="68"/>
  <c r="O385" i="68" s="1"/>
  <c r="N385" i="68" s="1"/>
  <c r="M124" i="68"/>
  <c r="O124" i="68" s="1"/>
  <c r="N124" i="68" s="1"/>
  <c r="M465" i="68"/>
  <c r="O465" i="68" s="1"/>
  <c r="N465" i="68" s="1"/>
  <c r="M304" i="68"/>
  <c r="O304" i="68" s="1"/>
  <c r="N304" i="68" s="1"/>
  <c r="M112" i="68"/>
  <c r="O112" i="68" s="1"/>
  <c r="N112" i="68" s="1"/>
  <c r="M404" i="68"/>
  <c r="O404" i="68" s="1"/>
  <c r="N404" i="68" s="1"/>
  <c r="M255" i="68"/>
  <c r="O255" i="68" s="1"/>
  <c r="N255" i="68" s="1"/>
  <c r="M417" i="68"/>
  <c r="O417" i="68" s="1"/>
  <c r="N417" i="68" s="1"/>
  <c r="M58" i="68"/>
  <c r="O58" i="68" s="1"/>
  <c r="N58" i="68" s="1"/>
  <c r="M216" i="68"/>
  <c r="O216" i="68" s="1"/>
  <c r="N216" i="68" s="1"/>
  <c r="M278" i="68"/>
  <c r="O278" i="68" s="1"/>
  <c r="N278" i="68" s="1"/>
  <c r="M442" i="68"/>
  <c r="O442" i="68" s="1"/>
  <c r="N442" i="68" s="1"/>
  <c r="M318" i="68"/>
  <c r="O318" i="68" s="1"/>
  <c r="N318" i="68" s="1"/>
  <c r="M389" i="68"/>
  <c r="O389" i="68" s="1"/>
  <c r="N389" i="68" s="1"/>
  <c r="M300" i="68"/>
  <c r="O300" i="68" s="1"/>
  <c r="N300" i="68" s="1"/>
  <c r="M313" i="68"/>
  <c r="O313" i="68" s="1"/>
  <c r="N313" i="68" s="1"/>
  <c r="M179" i="68"/>
  <c r="O179" i="68" s="1"/>
  <c r="N179" i="68" s="1"/>
  <c r="M438" i="68"/>
  <c r="O438" i="68" s="1"/>
  <c r="N438" i="68" s="1"/>
  <c r="M482" i="68"/>
  <c r="O482" i="68" s="1"/>
  <c r="N482" i="68" s="1"/>
  <c r="M490" i="68"/>
  <c r="O490" i="68" s="1"/>
  <c r="N490" i="68" s="1"/>
  <c r="M42" i="68"/>
  <c r="O42" i="68" s="1"/>
  <c r="N42" i="68" s="1"/>
  <c r="M192" i="68"/>
  <c r="O192" i="68" s="1"/>
  <c r="N192" i="68" s="1"/>
  <c r="M274" i="68"/>
  <c r="O274" i="68" s="1"/>
  <c r="N274" i="68" s="1"/>
  <c r="M378" i="68"/>
  <c r="O378" i="68" s="1"/>
  <c r="N378" i="68" s="1"/>
  <c r="M496" i="68"/>
  <c r="O496" i="68" s="1"/>
  <c r="N496" i="68" s="1"/>
  <c r="M410" i="68"/>
  <c r="O410" i="68" s="1"/>
  <c r="N410" i="68" s="1"/>
  <c r="M225" i="68"/>
  <c r="O225" i="68" s="1"/>
  <c r="N225" i="68" s="1"/>
  <c r="M315" i="68"/>
  <c r="O315" i="68" s="1"/>
  <c r="N315" i="68" s="1"/>
  <c r="M401" i="68"/>
  <c r="O401" i="68" s="1"/>
  <c r="N401" i="68" s="1"/>
  <c r="M287" i="68"/>
  <c r="O287" i="68" s="1"/>
  <c r="N287" i="68" s="1"/>
  <c r="M472" i="68"/>
  <c r="O472" i="68" s="1"/>
  <c r="N472" i="68" s="1"/>
  <c r="M237" i="68"/>
  <c r="O237" i="68" s="1"/>
  <c r="N237" i="68" s="1"/>
  <c r="M145" i="68"/>
  <c r="O145" i="68" s="1"/>
  <c r="N145" i="68" s="1"/>
  <c r="M268" i="68"/>
  <c r="O268" i="68" s="1"/>
  <c r="N268" i="68" s="1"/>
  <c r="M384" i="68"/>
  <c r="O384" i="68" s="1"/>
  <c r="N384" i="68" s="1"/>
  <c r="M443" i="68"/>
  <c r="O443" i="68" s="1"/>
  <c r="N443" i="68" s="1"/>
  <c r="M467" i="68"/>
  <c r="O467" i="68" s="1"/>
  <c r="N467" i="68" s="1"/>
  <c r="M291" i="68"/>
  <c r="O291" i="68" s="1"/>
  <c r="N291" i="68" s="1"/>
  <c r="M153" i="68"/>
  <c r="O153" i="68" s="1"/>
  <c r="N153" i="68" s="1"/>
  <c r="M473" i="68"/>
  <c r="O473" i="68" s="1"/>
  <c r="N473" i="68" s="1"/>
  <c r="M491" i="68"/>
  <c r="O491" i="68" s="1"/>
  <c r="N491" i="68" s="1"/>
  <c r="M446" i="68"/>
  <c r="O446" i="68" s="1"/>
  <c r="N446" i="68" s="1"/>
  <c r="M101" i="68"/>
  <c r="O101" i="68" s="1"/>
  <c r="N101" i="68" s="1"/>
  <c r="M7" i="68" l="1"/>
</calcChain>
</file>

<file path=xl/sharedStrings.xml><?xml version="1.0" encoding="utf-8"?>
<sst xmlns="http://schemas.openxmlformats.org/spreadsheetml/2006/main" count="9635" uniqueCount="1063">
  <si>
    <t>№ п/п</t>
  </si>
  <si>
    <t>Площадь, свойственная для обитания вида, тыс.га</t>
  </si>
  <si>
    <t>Общедоступные охотничьи угодья</t>
  </si>
  <si>
    <t>Красноярская региональная общественная организация  «Приморские охотники»</t>
  </si>
  <si>
    <t>Красноярское региональное некоммерческое партнерство  «Охотник»</t>
  </si>
  <si>
    <t>Некоммерческое партнерство  «Спортивный охотник»</t>
  </si>
  <si>
    <t>Берёзовский</t>
  </si>
  <si>
    <t>Крестьянское хозяйство «Ясные поляны»</t>
  </si>
  <si>
    <t xml:space="preserve">Богучанский </t>
  </si>
  <si>
    <t>Дзержинский</t>
  </si>
  <si>
    <t>Местная общественная организация охотников Дзержинского района</t>
  </si>
  <si>
    <t>Красноярская региональная общественная организация охотников  «Охотничья тропа»</t>
  </si>
  <si>
    <t xml:space="preserve">Ермаковский </t>
  </si>
  <si>
    <t xml:space="preserve">Общедоступные охотничьи угодья </t>
  </si>
  <si>
    <t xml:space="preserve">Идринский </t>
  </si>
  <si>
    <t>Красноярская региональная общественная организация охотников  «Убрус»</t>
  </si>
  <si>
    <t>Ирбейский</t>
  </si>
  <si>
    <t>Казачинский</t>
  </si>
  <si>
    <t>Канский</t>
  </si>
  <si>
    <t>Местная общественная организация охотников Канского района</t>
  </si>
  <si>
    <t>Каратузский</t>
  </si>
  <si>
    <t>Красноярская региональная общественная организация охотников «Природа»</t>
  </si>
  <si>
    <t xml:space="preserve">Кежемский </t>
  </si>
  <si>
    <t>Козульский</t>
  </si>
  <si>
    <t>Местная общественная организация охотников и рыболовов Козульского района</t>
  </si>
  <si>
    <t xml:space="preserve">Краснотуранский </t>
  </si>
  <si>
    <t>Курагинский</t>
  </si>
  <si>
    <t>Манский</t>
  </si>
  <si>
    <t>Манская местная районная общественная организация охотников и рыболовов</t>
  </si>
  <si>
    <t>Красноярская региональная общественная организация охотников «Синер»</t>
  </si>
  <si>
    <t>Минусинский</t>
  </si>
  <si>
    <t>Нижнеингашский</t>
  </si>
  <si>
    <t>Новосёловский</t>
  </si>
  <si>
    <t>Партизанский</t>
  </si>
  <si>
    <t>Красноярская региональная общественная организация Добровольное общество охотников «Барс»</t>
  </si>
  <si>
    <t>Пировский</t>
  </si>
  <si>
    <t>Рыбинский</t>
  </si>
  <si>
    <t>Общественная организация городское общество охотников и рыболовов 
г. Зеленогорска</t>
  </si>
  <si>
    <t>Региональная общественная организация охотников  «Кан» Красноярского края</t>
  </si>
  <si>
    <t xml:space="preserve">Саянский </t>
  </si>
  <si>
    <t>Тасеевский</t>
  </si>
  <si>
    <t>Уярский</t>
  </si>
  <si>
    <t xml:space="preserve">Шарыповский </t>
  </si>
  <si>
    <t>Региональная общественная организация охотников и рыболовов Шарыповского, Ужурского, Назаровского, Новоселовского районов</t>
  </si>
  <si>
    <t>Шушенский</t>
  </si>
  <si>
    <t>Местная общественная организация охотников и рыболовов Шушенского района</t>
  </si>
  <si>
    <t xml:space="preserve">Абанский </t>
  </si>
  <si>
    <t>Местная общественная организация охотников и рыболовов Абанского района</t>
  </si>
  <si>
    <t>Красноярская региональная общественная организация охотников «Кречет»</t>
  </si>
  <si>
    <t>Бирилюсский</t>
  </si>
  <si>
    <t>Местная общественная организация охотников Бирилюсского района</t>
  </si>
  <si>
    <t>Большемуртинский</t>
  </si>
  <si>
    <t>Некоммерческое партнерство «Международный институт мониторинга лесных экосистем»</t>
  </si>
  <si>
    <t>Большеулуйский</t>
  </si>
  <si>
    <t>Местная общественная организация охотников Большеулуйского района</t>
  </si>
  <si>
    <t>Емельяновский</t>
  </si>
  <si>
    <t xml:space="preserve">Местная общественная организация 
«Емельяновское районное общество 
охотников и рыболовов»
</t>
  </si>
  <si>
    <t>Потребительское общество «Кемчуг»</t>
  </si>
  <si>
    <t xml:space="preserve">Енисейский </t>
  </si>
  <si>
    <t>Местная общественная организация охотников и рыболовов Енисейского района</t>
  </si>
  <si>
    <t>Местная общественная организация охотников Енисейского района</t>
  </si>
  <si>
    <t>Иланский</t>
  </si>
  <si>
    <t>Красноярская региональная общественная организация «Красноярский краевой центр развития охоты и рыболовства»</t>
  </si>
  <si>
    <t>Мотыгинский</t>
  </si>
  <si>
    <t xml:space="preserve">Нижнеингашская районная общественная организация «Нижнеингашские любители спортивной охоты»
</t>
  </si>
  <si>
    <t>Северо-Енисейский</t>
  </si>
  <si>
    <t xml:space="preserve">Сухобузимский </t>
  </si>
  <si>
    <t>Туруханский</t>
  </si>
  <si>
    <t xml:space="preserve">Некоммерческое партнерство 
«Туруханское промысловое хозяйство» </t>
  </si>
  <si>
    <t>Тюхтетский</t>
  </si>
  <si>
    <t>Эвенкийский</t>
  </si>
  <si>
    <t>Потребительское охотничье общество «Ванаварское»</t>
  </si>
  <si>
    <t>ТГБОУ НПО Профессиональный лицей № 91</t>
  </si>
  <si>
    <t>Ачинский</t>
  </si>
  <si>
    <t>Боготольский</t>
  </si>
  <si>
    <t xml:space="preserve">Красноярская региональная общественная организация охотников-ветеранов, пенсионеров, сотрудников органов внутренних дел  «Динамо-Можары»
</t>
  </si>
  <si>
    <t>Лось</t>
  </si>
  <si>
    <t>Кабарга</t>
  </si>
  <si>
    <t>Соболь</t>
  </si>
  <si>
    <t>Рысь</t>
  </si>
  <si>
    <t>Барсук</t>
  </si>
  <si>
    <t xml:space="preserve"> </t>
  </si>
  <si>
    <t>х</t>
  </si>
  <si>
    <t xml:space="preserve">Исполняющий обязанности министра </t>
  </si>
  <si>
    <t>природных ресурсов и экологии Красноярского края ______________ Е.В. Вавилова</t>
  </si>
  <si>
    <t>Наименование закрепленного охотничьего угодья, общедоступных охотничьих угодий муниципальных районов и иной территории, являющейся средой обитания охотничьих ресурсов</t>
  </si>
  <si>
    <t>Региональная общественная организация «Красноярское краевое общество охотников и рыболовов»</t>
  </si>
  <si>
    <t>Красноярская краевая общественная организация охотников «Единство»</t>
  </si>
  <si>
    <t>Общество с ограниченной ответственностью «Кречет»</t>
  </si>
  <si>
    <t>Общество с ограниченной ответственностью «Сибирь Авиа»</t>
  </si>
  <si>
    <t>Общество с ограниченной ответственностью «Медикс»</t>
  </si>
  <si>
    <t>Общество с ограниченной ответственностью «Лосиный угол»</t>
  </si>
  <si>
    <t>Общество с ограниченной ответственностью «Региональная промысловая компания»</t>
  </si>
  <si>
    <t>Общество с ограниченной ответственностью «Заповедное 2»</t>
  </si>
  <si>
    <t>Общество с ограниченной ответственностью «СО-БР»</t>
  </si>
  <si>
    <t>Общество с ограниченной ответственностью «Ермаковский коопзверопромхоз»</t>
  </si>
  <si>
    <t>Общество с ограниченной ответственностью «Таёжное»</t>
  </si>
  <si>
    <t>Общество с ограниченной ответственностью «Союз»</t>
  </si>
  <si>
    <t>Общество с ограниченной ответственностью «Новокозульский леспромхоз»</t>
  </si>
  <si>
    <t>Общество с ограниченной ответственностью «Курагинское промыслово-охотничье хозяйство»</t>
  </si>
  <si>
    <t>Общество с ограниченной ответственностью «Эко-ресурс»</t>
  </si>
  <si>
    <t>Общество с ограниченной ответственностью «Райтопсбыт»</t>
  </si>
  <si>
    <t>Общество с ограниченной ответственностью фирма «Рэгги»</t>
  </si>
  <si>
    <t>Общество с ограниченной ответственностью «Альф Красноярск»</t>
  </si>
  <si>
    <t>Общество с ограниченной ответственностью «Красресурс и К»</t>
  </si>
  <si>
    <t>Общество с ограниченной ответственностью «Белисказ»</t>
  </si>
  <si>
    <t>Общество с ограниченной ответственностью «Рыбхоз»</t>
  </si>
  <si>
    <t>Общество с ограниченной ответственностью «Модуль-Б»</t>
  </si>
  <si>
    <t>Общество с ограниченной ответственностью «Заповедное»</t>
  </si>
  <si>
    <t>Общество с ограниченной ответственностью «Форест»</t>
  </si>
  <si>
    <t>Общество с ограниченной ответственностью «Компания Эвенкия»</t>
  </si>
  <si>
    <t>Общество с ограниченной ответственностью «Крайсеверпром+»</t>
  </si>
  <si>
    <t>Общество с ограниченной ответственностью «Промысловик»</t>
  </si>
  <si>
    <t>Общество с ограниченной ответственностью «Охотник»</t>
  </si>
  <si>
    <t>Общество с ограниченной ответственностью «Тайга»</t>
  </si>
  <si>
    <t>Общество с ограниченной ответственностью «Белогорье»</t>
  </si>
  <si>
    <t>Общество с ограниченной ответственностью «Жура»</t>
  </si>
  <si>
    <t>Общество с ограниченной ответственностью «Буран»</t>
  </si>
  <si>
    <t>Общество с ограниченной ответственностью «Александровка»</t>
  </si>
  <si>
    <t>Общество с ограниченной ответственностью «Большая речка»</t>
  </si>
  <si>
    <t>Общество с ограниченной ответственностью «Иджир»</t>
  </si>
  <si>
    <t>Общество с ограниченной ответственностью «Ермак-2009»</t>
  </si>
  <si>
    <t>Общество с ограниченной ответственностью «Чулым»</t>
  </si>
  <si>
    <t>Общество с ограниченной ответственностью «Белогория»</t>
  </si>
  <si>
    <t>Местная общественная организация «Общество охотников и рыбаков по Ужурскому району»</t>
  </si>
  <si>
    <t>Общество с ограниченной ответственностью «СолДан»</t>
  </si>
  <si>
    <t>Общество с ограниченной ответственностью «Имени Лопе де Вега»</t>
  </si>
  <si>
    <t>Общество с ограниченной ответственностью «Казыр-Суг»</t>
  </si>
  <si>
    <t>Общество с ограниченной ответственностью «Охота Рыбалка Сибири»</t>
  </si>
  <si>
    <t>Общество с ограниченной ответственностью «Агульское»</t>
  </si>
  <si>
    <t>Общественная организация «Куюмбинское общество охотников»</t>
  </si>
  <si>
    <t>Открытое акционерное общество «Гамбит»</t>
  </si>
  <si>
    <t>Открытое акционерное общество «Галанинское хлебоприемное предприятие»</t>
  </si>
  <si>
    <t>Открытое акционерное общество «Российские железные дороги»</t>
  </si>
  <si>
    <t>Закрытое акционерное общество «Производственно-строительная компания «Союз»</t>
  </si>
  <si>
    <t>Наименование муниципального района Красноярского края</t>
  </si>
  <si>
    <t>Муниципальное предприятие Эвенкийского муниципального района оленеводческо-племенное хозяйство «Суриндинский»</t>
  </si>
  <si>
    <t>Родовая община коренных малочисленных народов Севера «Колды»</t>
  </si>
  <si>
    <t>Семейная (родовая) община коренных малочисленных народов Севера «Верхняя Чунка»</t>
  </si>
  <si>
    <t>Родовая община коренных малочисленных народов Севера «Кунноир»</t>
  </si>
  <si>
    <t xml:space="preserve">Некоммерческое партнерство охотников и рыболовов «Забава»
</t>
  </si>
  <si>
    <t>Общество с ограниченной ответственностью « Орион+»</t>
  </si>
  <si>
    <t>Общество с ограниченной ответственностью «Арбалет»</t>
  </si>
  <si>
    <t>Общество с ограниченной ответственностью «Фарт»</t>
  </si>
  <si>
    <t>Индивидуальный предприниматель                       Алейников А.В.</t>
  </si>
  <si>
    <t>Индивидуальный предприниматель                    Леончиков А.А.</t>
  </si>
  <si>
    <t>Индивидуальный предприниматель                       Салаткин С.Г.</t>
  </si>
  <si>
    <t>Индивидуальный предприниматель                         Тыганов И.И.</t>
  </si>
  <si>
    <t>Индивидуальный предприниматель                      Удыгир В.А.</t>
  </si>
  <si>
    <t>Индивидуальный предприниматель                      Щепко Л.Н.</t>
  </si>
  <si>
    <t>Муниципальное предприятие Эвенкийского муниципального района «Эвенкиянефтепродукт»</t>
  </si>
  <si>
    <t>Община коренных малочисленных народов Севера «Учами»</t>
  </si>
  <si>
    <t>Родовая община коренных малочисленных народов Севера «Горбылек»</t>
  </si>
  <si>
    <t>Семейная (родовая) община коренных малочисленных народов Севера «Уркэ»</t>
  </si>
  <si>
    <t>Родовая община коренных малочисленных народов Севера «Аява»</t>
  </si>
  <si>
    <t>Семейная (родовая) община коренных малочисленных народов Севера  «Катанга»</t>
  </si>
  <si>
    <t>Семейная (родовая) община коренных малочисленных народов Севера «Наракан»</t>
  </si>
  <si>
    <t>Семейная (родовая) община коренных малочисленных народов Севера «Орончакан»</t>
  </si>
  <si>
    <t>Семейная (родовая) община коренных малочисленных народов Севера «Сулимкай»</t>
  </si>
  <si>
    <t>Семейная (родовая) община коренных малочисленных народов Севера «Ямбукан»</t>
  </si>
  <si>
    <t>Семейная (родовая)  община коренных малочисленных народов Севера «Бирая»</t>
  </si>
  <si>
    <t>Община коренных малочисленных народов Севера «Бергима»</t>
  </si>
  <si>
    <t>Община коренных малочисленных народов Севера «Мадра»</t>
  </si>
  <si>
    <t>Община коренных малочисленных народов Севера«Таимба»</t>
  </si>
  <si>
    <t>Семейная (родовая) община коренных малочисленных народов Севера«Кукшида»</t>
  </si>
  <si>
    <t>Общество с ограниченной ответственностью «Охотничье хозяйство Чадобец»</t>
  </si>
  <si>
    <t>Право на добычу лимитируемых охотничьих ресурсов</t>
  </si>
  <si>
    <t>медведь, лось, марал, косуля, кабарга, кабан  соболь</t>
  </si>
  <si>
    <t xml:space="preserve">медведь, лось, марал, косуля,  соболь </t>
  </si>
  <si>
    <t>медведь, лось, марал, косуля, кабарга, кабан, рысь, соболь, барсук</t>
  </si>
  <si>
    <t>Местная общественная организация охотников и рыболовов Богучанского района Красноярского края «Белка»</t>
  </si>
  <si>
    <t>медведь, лось, соболь, барсук, рысь</t>
  </si>
  <si>
    <t>медведь, лось, соболь, барсук</t>
  </si>
  <si>
    <t>медведь, лось, ДСО, соболь</t>
  </si>
  <si>
    <t>медведь, лось, марал, косуля, кабарга, рысь, соболь</t>
  </si>
  <si>
    <t>медведь, лось, ДСО, кабарга, соболь</t>
  </si>
  <si>
    <t>Закрытое акционерное общество «Жилищная коммунальная компания»</t>
  </si>
  <si>
    <t>медведь, лось, марал, косуля, кабарга, соболь, барсук</t>
  </si>
  <si>
    <t>Общество с ограниченной ответственностью Региональный Охотничий Клуб «Сорокополье»</t>
  </si>
  <si>
    <t>медведь, лось, марал, косуля, рысь, соболь, барсук</t>
  </si>
  <si>
    <t>медведь, лось, марал, косуля, кабарга, кабан, соболь</t>
  </si>
  <si>
    <t>медведь, лось, марал, косуля, кабарга, кабан, рысь, соболь, барсук, выдра</t>
  </si>
  <si>
    <t>медведь, лось, ДСО, соболь, барсук, рысь, выдра</t>
  </si>
  <si>
    <t>медведь, лось, марал, косуля, рысь, соболь, барсук, выдра</t>
  </si>
  <si>
    <t>медведь, лось, косуля, кабан, рысь, соболь, барсук, выдра</t>
  </si>
  <si>
    <t>медведь, лось, марал, косуля, кабарга, рысь, соболь, барсук, выдра</t>
  </si>
  <si>
    <t>Каратузская районная местная общественная организация охотников и рыболовов</t>
  </si>
  <si>
    <t>медведь, лось, марал, косуля, рысь, соболь, выдра, барсук</t>
  </si>
  <si>
    <t>Открытое акционерное общество «Сосновый бор»</t>
  </si>
  <si>
    <t>барсук, медведь, выдра, кабарга, косуля, лось, марал, соболь</t>
  </si>
  <si>
    <t>соболь, рысь, барсук, выдра, медведь, лось, марал, косуля, кабарга</t>
  </si>
  <si>
    <t>медведь, лось, марал, косуля, кабан, соболь, барсук, рысь, выдра</t>
  </si>
  <si>
    <t>медведь, лось, марал, косуля, кабарга, рысь, соболь, барсук</t>
  </si>
  <si>
    <t>Ачинская межрайонная общественная организация охотников и рыболовов</t>
  </si>
  <si>
    <t>лось, марал, косуля, медведь, соболь, рысь, барсук, выдра</t>
  </si>
  <si>
    <t>Общество с ограниченной ответственностью «Сибохота»</t>
  </si>
  <si>
    <t>Общество с ограниченной ответственностью «Езагаш»</t>
  </si>
  <si>
    <t>лось, марал, косуля, кабарга, соболь</t>
  </si>
  <si>
    <t xml:space="preserve">Местная общественная организация охотников и рыболовов Балахтинского района </t>
  </si>
  <si>
    <t>Общество с ограниченной ответственностью «В.В.В.»</t>
  </si>
  <si>
    <t>медведь, лось, марал, косуля, кабарга, барсук, выдра, рысь, соболь</t>
  </si>
  <si>
    <t>медведь, лось, марал, косуля, кабарга, рысь, кабан, соболь, барсук, выдра</t>
  </si>
  <si>
    <t>медведь, лось, марал, косуля, кабарга, рысь, соболь, выдра</t>
  </si>
  <si>
    <t>Общество с ограниченной ответственностью «Охотничье-промысловое хозяйство «Ояхтинское»</t>
  </si>
  <si>
    <t>медведь, лось, рысь, соболь, выдра</t>
  </si>
  <si>
    <t>медведь, лось, косуля, рысь, соболь, выдра</t>
  </si>
  <si>
    <t>медведь, лось, рысь, соболь, барсук, выдра</t>
  </si>
  <si>
    <t xml:space="preserve">медведь, лось, марал, косуля, кабарга, рысь, соболь, </t>
  </si>
  <si>
    <t>медведь, лось, марал, косуля, кабарга, кабан, рысь, соболь, выдра, барсук</t>
  </si>
  <si>
    <t>Общество с ограниченной ответственностью «Бир Пекс Красноярск»</t>
  </si>
  <si>
    <t>медведь, лось, косуля, рысь, соболь, барсук, выдра</t>
  </si>
  <si>
    <t>Общество с ограниченной ответственностью «Сибсэбл»</t>
  </si>
  <si>
    <t>лось, кабарга, марал, косуля, медведь, соболь, выдра</t>
  </si>
  <si>
    <t>медведь, лось, косуля, рысь, соболь, барсук</t>
  </si>
  <si>
    <t>медведь, лось, марал, рысь, соболь, барсук, выдра</t>
  </si>
  <si>
    <t>Промысловое общество с ограниченной ответственностью «Енисейский кряж»</t>
  </si>
  <si>
    <t>медведь, лось, ДСО, кабарга, соболь, выдра</t>
  </si>
  <si>
    <t>лось, соболь</t>
  </si>
  <si>
    <r>
      <t xml:space="preserve">медведь, лось, </t>
    </r>
    <r>
      <rPr>
        <sz val="8"/>
        <color theme="1"/>
        <rFont val="Times New Roman"/>
        <family val="1"/>
        <charset val="204"/>
      </rPr>
      <t>кабарга, рысь, соболь, барсук, выдра</t>
    </r>
  </si>
  <si>
    <t>медведь, лось, соболь, рысь, выдра, барсук</t>
  </si>
  <si>
    <t>медведь, лось, мрал, кабарга, соболь, рысь, барсук</t>
  </si>
  <si>
    <t>Местная общественная организация охотников Иланского района</t>
  </si>
  <si>
    <t>медведь, лось, марал, кабарга, соболь, выдра</t>
  </si>
  <si>
    <t>Общество с ограниченной ответственностью «Спецэлектромонтаж»</t>
  </si>
  <si>
    <t>Общество с ограниченной ответственностью «Иджим»</t>
  </si>
  <si>
    <t>медведь, лось, косуля, рысь, соболь, выдра, барсук</t>
  </si>
  <si>
    <t>медведь, лось, косуля, соболь</t>
  </si>
  <si>
    <t xml:space="preserve">Общественная организация районного общества охотников и рыболовов г.Кодинск
</t>
  </si>
  <si>
    <t>медведь, лось, косуля, рысь, соболь,  барсук</t>
  </si>
  <si>
    <t>медведь, лось, косуля, соболь, барсук</t>
  </si>
  <si>
    <t>медведь, лось, марал, косуля, кабан, соболь</t>
  </si>
  <si>
    <t>медведь, лось, соболь, выдра</t>
  </si>
  <si>
    <t xml:space="preserve">Некоммерческое партнёрство охотников-промысловиков </t>
  </si>
  <si>
    <t>медведь, лось, марал, кабарга, рысь, соболь, выдра</t>
  </si>
  <si>
    <t>медведь, лось, соболь</t>
  </si>
  <si>
    <t>Общество с ограниченной ответственностью «Русь»</t>
  </si>
  <si>
    <t>медведь, лось, марал, косуля, кабарга, козерог, кабан, рысь, соболь</t>
  </si>
  <si>
    <t>Местная общественная организация охотников  «Заманье» Манского района</t>
  </si>
  <si>
    <t>медведь, лось, марал, косуля, кабан, рысь, соболь, барсук, выдра</t>
  </si>
  <si>
    <t>медведь, лось, марал, косуля, кабарга, кабан, соболь, рысь, барсук, выдра</t>
  </si>
  <si>
    <t>Общество с ограниченной ответственностью «Кашпай»</t>
  </si>
  <si>
    <t>медведь, лось, марал, косуля, кабарга, соболь, рысь, барсук, выдра</t>
  </si>
  <si>
    <t>Общество с ограниченной ответственностью «Хантер»</t>
  </si>
  <si>
    <t>Общество с ограниченной ответственностью «Север»</t>
  </si>
  <si>
    <t>Общество с ограниченной ответственностью «Охотничье хозяйство Гуран»</t>
  </si>
  <si>
    <t>медведь, марал, косуля, соболь, рысь, барсук</t>
  </si>
  <si>
    <t>медведь, косуля, барсук</t>
  </si>
  <si>
    <t>Индивидуальный предприниматель                            Рябинин Александр Николаевич</t>
  </si>
  <si>
    <t>Индивидуальный предприниматель                              Брацук Сергей Александрович</t>
  </si>
  <si>
    <t>Индивидуальный предприниматель                   Полухин Анатолий Николаевич</t>
  </si>
  <si>
    <t xml:space="preserve">Индивидуальный предприниматель Бербушенко Андрей Николаевич </t>
  </si>
  <si>
    <t>Индивидуальный предприниматель                         Горбунов Геннадий Артемьевич</t>
  </si>
  <si>
    <t>Индивидуальный предприниматель Разумовский Мин Федорович</t>
  </si>
  <si>
    <t>Индивидуальный предприниматель                   Пашин Виктор Александрович</t>
  </si>
  <si>
    <t>Индивидуальный предприниматель                            Шамов Алексей Викторович</t>
  </si>
  <si>
    <t>Индивидуальный предприниматель                          Жираков Сергей Александрович</t>
  </si>
  <si>
    <t>Индивидуальный предприниматель                             Новоселов Николай Николаевич</t>
  </si>
  <si>
    <t>Индивидуальный предприниматель                            Персман Виктор Энделевич</t>
  </si>
  <si>
    <t>медведь, лось, косуля, кабарга, соболь</t>
  </si>
  <si>
    <t>Потребительское общество «АНГУЛ»</t>
  </si>
  <si>
    <t>Общество с ограниченной ответственностью 
«Пента-Е»</t>
  </si>
  <si>
    <t>медведь, лось, марал, косуля, соболь, рысь, барсук</t>
  </si>
  <si>
    <t>Красноярская региональная общественная организация  «Общество охотников и рыболовов  «САЯНЫ»</t>
  </si>
  <si>
    <t>Индивидуальный предприниматель                       Шевляков Евгений Александрович</t>
  </si>
  <si>
    <t>медведь, лось, соболь, рысь, выдра</t>
  </si>
  <si>
    <t>Индивидуальный предприниматель                    Дворников Александр Яковлевич</t>
  </si>
  <si>
    <t>Индивидуальный предприниматель                    Подоляк Василий Михайлович</t>
  </si>
  <si>
    <t xml:space="preserve">Муниципальное предприятие Северо-Енисейского района «Охотничье-промысловое хозяйство Север»
</t>
  </si>
  <si>
    <t>Местная общественная организация «Рыбинское районное добровольное общество охотников и рыболовов»</t>
  </si>
  <si>
    <t>медведь, лось, косуля, кабарга, кабан, рысь, соболь, барсук</t>
  </si>
  <si>
    <t>Ужурский</t>
  </si>
  <si>
    <t>медведь, лось, соболь, рысь, барсук, выдра</t>
  </si>
  <si>
    <t>Промыслово-заготовительное общество с ограниченной ответственностью «Мал-Яр»</t>
  </si>
  <si>
    <t>медведь, лось, марал, кабан, косуля, кабарга, соболь, рысь, выдра</t>
  </si>
  <si>
    <t xml:space="preserve">медведь, ДСО, лось, рысь, соболь, выдра </t>
  </si>
  <si>
    <t>медведь, лось, марал, кабан, косуля, кабарга, соболь, рысь, барсук, выдра</t>
  </si>
  <si>
    <t>Общество с ограниченной ответственностью «Фортуна Плюс»</t>
  </si>
  <si>
    <t xml:space="preserve">лось, косуля, </t>
  </si>
  <si>
    <t>Индивидуальный предприниматель                     Кузьмин Михаил Яковлевич</t>
  </si>
  <si>
    <t>медведь, лось, соболь, барсук, выдра, рысь</t>
  </si>
  <si>
    <t>Общество с ограниченной ответственностью «ЛесПромСтрой»</t>
  </si>
  <si>
    <t>медведь, лось, ДСО, рысь, соболь, выдра</t>
  </si>
  <si>
    <t>Индивидуальный предприниматель                       Новиков Геннадий Николаевич</t>
  </si>
  <si>
    <t>Назаровский</t>
  </si>
  <si>
    <t>Местная общественная организация охотников и рыболовов Назаровского района и города Назарово</t>
  </si>
  <si>
    <t>лось, косуля, барсук</t>
  </si>
  <si>
    <t>медведь, лось, марал, косуля, барсук</t>
  </si>
  <si>
    <t>медведь, лось, марал, кабан, косуля, кабарга, рысь, соболь, барсук, выдра</t>
  </si>
  <si>
    <t>Местная городская общественная организация спортивное охотничье и рыболовное общество г. Железногорска</t>
  </si>
  <si>
    <t>ЛФ</t>
  </si>
  <si>
    <t>СХН</t>
  </si>
  <si>
    <t>Реквизиты охотхозяйственного соглашения (ОХС)</t>
  </si>
  <si>
    <t>Дата</t>
  </si>
  <si>
    <t>№ 24/ОС-</t>
  </si>
  <si>
    <t xml:space="preserve">Островский Виктор Алексадрович </t>
  </si>
  <si>
    <t xml:space="preserve">Фрибус Михаил Александрович </t>
  </si>
  <si>
    <t>Анищев Василий Иванович</t>
  </si>
  <si>
    <t>01.12.2011                     01.12.2011</t>
  </si>
  <si>
    <t>30 и 31</t>
  </si>
  <si>
    <t>Всего</t>
  </si>
  <si>
    <t>Срок действия долгосрочной лицензии (ДЛ)</t>
  </si>
  <si>
    <t>Примечание</t>
  </si>
  <si>
    <t>Нестеров Валерий Владимирович</t>
  </si>
  <si>
    <t xml:space="preserve">Дутов Денис Владимирович </t>
  </si>
  <si>
    <t xml:space="preserve">Нусс Виталий Николаевич </t>
  </si>
  <si>
    <t>Гафаров Амир Загирович</t>
  </si>
  <si>
    <t xml:space="preserve">Тимошкина Ольга Александровна </t>
  </si>
  <si>
    <t xml:space="preserve">Чеберяк Юрий Иванович </t>
  </si>
  <si>
    <t xml:space="preserve">Зайцев Юрий Петрович </t>
  </si>
  <si>
    <t xml:space="preserve">Рейнгардт Владимир Гарольдович </t>
  </si>
  <si>
    <t xml:space="preserve">Дмитриев Владими Сергеевич </t>
  </si>
  <si>
    <t xml:space="preserve">Юртаев Семен Николаевич </t>
  </si>
  <si>
    <t xml:space="preserve">Дворников Евгений Михайлович  </t>
  </si>
  <si>
    <t xml:space="preserve">Путриков Андрей Валерьевич </t>
  </si>
  <si>
    <t>Борисенко Юрий Яковлевич</t>
  </si>
  <si>
    <t xml:space="preserve">Карабанов Александр Сергеевич </t>
  </si>
  <si>
    <t xml:space="preserve">Прядко Василий Романович </t>
  </si>
  <si>
    <t>Кухаренко Виктор Александрович</t>
  </si>
  <si>
    <t xml:space="preserve">Гаврик Ольга Валентиновна </t>
  </si>
  <si>
    <t xml:space="preserve">Селиванов Сергей Георгиевич </t>
  </si>
  <si>
    <t xml:space="preserve">Любутин Леонид Алексеевич </t>
  </si>
  <si>
    <t xml:space="preserve">Колокольцев Владимир Николаевич  </t>
  </si>
  <si>
    <t xml:space="preserve">Содатова Людмила Николаевна </t>
  </si>
  <si>
    <t xml:space="preserve">Толстолугов Анатолий Иванович </t>
  </si>
  <si>
    <t xml:space="preserve">Даньшин Андрей Геннадьевич </t>
  </si>
  <si>
    <t xml:space="preserve">Вараксин Геннадий Сергеевич </t>
  </si>
  <si>
    <t xml:space="preserve">Селин Дмитрий Александрович </t>
  </si>
  <si>
    <t xml:space="preserve">Журавле Владимир Михайлович </t>
  </si>
  <si>
    <t xml:space="preserve">Шотт Александр Валерьевич </t>
  </si>
  <si>
    <t xml:space="preserve">Ворончихин Олег Васильевич </t>
  </si>
  <si>
    <t xml:space="preserve">Панкевич Владимир Ильич </t>
  </si>
  <si>
    <t xml:space="preserve">Орлов Максим Вадимович </t>
  </si>
  <si>
    <t xml:space="preserve">Сафонов Евгений Алексеевич </t>
  </si>
  <si>
    <t xml:space="preserve">Милоенко Виктор Александрович </t>
  </si>
  <si>
    <t>Шиповалов Юрий Геннадьевич</t>
  </si>
  <si>
    <t xml:space="preserve">Дубинников Рифат Владимирович </t>
  </si>
  <si>
    <t xml:space="preserve">Вавулин Игорь Николаевич </t>
  </si>
  <si>
    <t xml:space="preserve">Кузьмичук Андрей Валерьевич </t>
  </si>
  <si>
    <t>Луцкий Сергей Владимирович</t>
  </si>
  <si>
    <t xml:space="preserve">Кадулич Руслан Семенович </t>
  </si>
  <si>
    <t>Волков Сергей Дмитриевич</t>
  </si>
  <si>
    <t xml:space="preserve">Доровских Валерий Анатольевич </t>
  </si>
  <si>
    <t>Андросов Владимир Владимирович</t>
  </si>
  <si>
    <t xml:space="preserve">Волков Алексей Сергеевич </t>
  </si>
  <si>
    <t xml:space="preserve">Вербицкий Николай Иванович </t>
  </si>
  <si>
    <t xml:space="preserve">Курс, Юрий Николаевич </t>
  </si>
  <si>
    <t>Иванкевич Галина Харитоновна</t>
  </si>
  <si>
    <t>Берестов Александр Александрович (ИП Утехин)</t>
  </si>
  <si>
    <t xml:space="preserve">Малых Юрий Николаевич </t>
  </si>
  <si>
    <t xml:space="preserve">Орлов Алексей Владимирович </t>
  </si>
  <si>
    <t xml:space="preserve">Тонких Сергей Николаевич </t>
  </si>
  <si>
    <t>Удалова Любовь Григорьевна</t>
  </si>
  <si>
    <t>Васюкова Татьяна Васильевна</t>
  </si>
  <si>
    <t xml:space="preserve">Богданов Валей Григорьевич  </t>
  </si>
  <si>
    <t xml:space="preserve">Богданов Валей Григорьевич </t>
  </si>
  <si>
    <t xml:space="preserve">Тимофеев Александр Сергеевич </t>
  </si>
  <si>
    <t xml:space="preserve">Звягин Валерий Викторович </t>
  </si>
  <si>
    <t xml:space="preserve">Упит Владимир Михайлович </t>
  </si>
  <si>
    <t>Каунов Николай Эдемович</t>
  </si>
  <si>
    <t>Гусев Сергей Валерьевич</t>
  </si>
  <si>
    <t>отказано в заключении соглашения, суд</t>
  </si>
  <si>
    <t xml:space="preserve">Николаев Владимир Иванович </t>
  </si>
  <si>
    <t>Орлов Максим Вадимович</t>
  </si>
  <si>
    <t xml:space="preserve">Русинов Игорь Геннадьевич </t>
  </si>
  <si>
    <t xml:space="preserve">Свиридов Эдуард Юрьевич </t>
  </si>
  <si>
    <t xml:space="preserve">Лектусаров Николай Михайлович </t>
  </si>
  <si>
    <t xml:space="preserve">Ивков Олег Владимирович </t>
  </si>
  <si>
    <t xml:space="preserve">Скрипкин Федор Петрович </t>
  </si>
  <si>
    <t xml:space="preserve">Исаев Сергей Иванович </t>
  </si>
  <si>
    <t>Клюев Леонид Анатольевич</t>
  </si>
  <si>
    <t>Минаков Иван Анатольевич</t>
  </si>
  <si>
    <t xml:space="preserve">Мухина Эрика Алексеевна     </t>
  </si>
  <si>
    <t xml:space="preserve">Кравцов Сергей Геннадьевич </t>
  </si>
  <si>
    <t>Хоботов Виктор Михайлович</t>
  </si>
  <si>
    <t xml:space="preserve">Емельянов Александр Владимирович </t>
  </si>
  <si>
    <t xml:space="preserve">Шилько Сергей Иванович </t>
  </si>
  <si>
    <t xml:space="preserve">Сысоев Владимир Владимирович </t>
  </si>
  <si>
    <t>Грохотов Сергей Валерьевич</t>
  </si>
  <si>
    <t xml:space="preserve">Малышев Андрей Николаевич </t>
  </si>
  <si>
    <t xml:space="preserve">Тишин Валерий Павлович </t>
  </si>
  <si>
    <t>Соколов Петр Константинович</t>
  </si>
  <si>
    <t xml:space="preserve">Калмыков Евгений Викторович </t>
  </si>
  <si>
    <t xml:space="preserve">Маценко Владимир Иванович </t>
  </si>
  <si>
    <t>Носков Виктор Александрович</t>
  </si>
  <si>
    <t xml:space="preserve">Мишин Игорь Анатольевич </t>
  </si>
  <si>
    <t>Дмитриев Александр Николаевич</t>
  </si>
  <si>
    <t xml:space="preserve">Казанцева Марина Владимировна </t>
  </si>
  <si>
    <t>Дементьев Александр Валерьевич</t>
  </si>
  <si>
    <t xml:space="preserve">Мурзаханов Артур Рахимжанович </t>
  </si>
  <si>
    <t xml:space="preserve">Хандошко Алексей Леонидович </t>
  </si>
  <si>
    <t xml:space="preserve">Юрченко Сергей Алексеевич </t>
  </si>
  <si>
    <t xml:space="preserve">Юшков Владислав Иванович </t>
  </si>
  <si>
    <t xml:space="preserve">Кушнарев Владимир Михайлович </t>
  </si>
  <si>
    <t xml:space="preserve">Березинский Николай Сидорович </t>
  </si>
  <si>
    <t>Масленников Александр Петрович</t>
  </si>
  <si>
    <t>Неволин Сергей Иванович</t>
  </si>
  <si>
    <t>66 и 67</t>
  </si>
  <si>
    <t>99 и 100</t>
  </si>
  <si>
    <t>87 и 88</t>
  </si>
  <si>
    <t>85 и 89</t>
  </si>
  <si>
    <t>19.12.2013,                   ДС 10.03.14</t>
  </si>
  <si>
    <t>82;                              ДС №1</t>
  </si>
  <si>
    <t>19.11.2013                         ДС 30.12.13</t>
  </si>
  <si>
    <t xml:space="preserve"> 76,                        № 1</t>
  </si>
  <si>
    <t>03.09.2016 и 30.01.2016</t>
  </si>
  <si>
    <t>02.08.2016 и 25.09.2016</t>
  </si>
  <si>
    <t xml:space="preserve"> 17.07.2012</t>
  </si>
  <si>
    <t xml:space="preserve">09.02.2012                ДС 08.05.2014 </t>
  </si>
  <si>
    <t>38,                       ДС №3</t>
  </si>
  <si>
    <t xml:space="preserve">08.05.2014 ДС 23.06.2014 </t>
  </si>
  <si>
    <t>96,                              ДС №1</t>
  </si>
  <si>
    <t xml:space="preserve"> *</t>
  </si>
  <si>
    <t>ГЗЗ</t>
  </si>
  <si>
    <t xml:space="preserve">в т.ч. Козульский - 0,422  </t>
  </si>
  <si>
    <t>в т.ч. Козульский - 1,967</t>
  </si>
  <si>
    <t xml:space="preserve"> 1,934 -запаса, 2,268-иные</t>
  </si>
  <si>
    <t>земли запаса</t>
  </si>
  <si>
    <t>проектируемое ООПТ "Заливы озераУлюколь"</t>
  </si>
  <si>
    <t xml:space="preserve"> в т.ч. Козульский - 1,663 </t>
  </si>
  <si>
    <t>ОХС 147,811 (57,911 ЛФ, 89,900 СХН), ДЛ 348,24</t>
  </si>
  <si>
    <t xml:space="preserve">в т.ч. Новоселовский - 2,1685 ЛФ      </t>
  </si>
  <si>
    <t>0,088 ГЗЗ, 0,413 подсоб. хоз.</t>
  </si>
  <si>
    <t>острова</t>
  </si>
  <si>
    <t>земли водного фонда</t>
  </si>
  <si>
    <t>земли адм-ций сельских поселений</t>
  </si>
  <si>
    <t xml:space="preserve">Иные </t>
  </si>
  <si>
    <t>Зарубин Юрий Константинович</t>
  </si>
  <si>
    <t>6,991- спецземфонд (с/х), 2,953-ГЗЗ, 113,473 - иные</t>
  </si>
  <si>
    <t>3,247 сельской админ, 5,420 оз.Белое</t>
  </si>
  <si>
    <t>Марал</t>
  </si>
  <si>
    <t>Косуля</t>
  </si>
  <si>
    <t>ДСО</t>
  </si>
  <si>
    <t>Козерог</t>
  </si>
  <si>
    <t>Медведь</t>
  </si>
  <si>
    <t>Выдра</t>
  </si>
  <si>
    <t>Кабан</t>
  </si>
  <si>
    <t>27.06.2006  ХХ № 2209 до 08.06.2016</t>
  </si>
  <si>
    <t>в т.ч. 3,112 Богучанский</t>
  </si>
  <si>
    <t xml:space="preserve">Таймырский Долгано-Ненецкий </t>
  </si>
  <si>
    <t>ЗОУ</t>
  </si>
  <si>
    <t xml:space="preserve">Примечание </t>
  </si>
  <si>
    <t>Площадь охотничьих угодий: закрепленных - в соответствии с ОХС и ДЛ, общедоступных - в соответствии с ОХР, тыс га</t>
  </si>
  <si>
    <t xml:space="preserve">района нет в соглашении </t>
  </si>
  <si>
    <t xml:space="preserve">х </t>
  </si>
  <si>
    <t>Итого по району</t>
  </si>
  <si>
    <t>Илимпийская промысловая зона</t>
  </si>
  <si>
    <t>Байкитская промысловая зона</t>
  </si>
  <si>
    <t>Тунгусско-Чунская промысловая зона</t>
  </si>
  <si>
    <t xml:space="preserve"> в т.ч. общедоступные охотничьи угодья </t>
  </si>
  <si>
    <t>Самотесов Валерий Павлович</t>
  </si>
  <si>
    <t>в т.ч. Кежемский - 7,940</t>
  </si>
  <si>
    <t>площадь района 74937,3</t>
  </si>
  <si>
    <t>Казачинский, Тасеевский</t>
  </si>
  <si>
    <t>Балахтинский - 5,459; Манский - 239,832</t>
  </si>
  <si>
    <t>153 км</t>
  </si>
  <si>
    <t>Абанского района нет в соглашении (площадь 19,835 тыс га)</t>
  </si>
  <si>
    <t>05.05.11, 06.05.11</t>
  </si>
  <si>
    <t>9 и 10</t>
  </si>
  <si>
    <t>Индивидуальный предприниматель                                                            Горовой Николай Юрьевич</t>
  </si>
  <si>
    <t>Индивидуальный предприниматель                                          Ильин Сергей Егорович</t>
  </si>
  <si>
    <t>Индивидуальный предприниматель                                  Мамаев Геннадий Викторович</t>
  </si>
  <si>
    <t>Индивидуальный предприниматель                                             Милкин Николай Сергеевич</t>
  </si>
  <si>
    <t>Индивидуальный предприниматель                                Перминов Павел Михайлович</t>
  </si>
  <si>
    <t>25 и 26</t>
  </si>
  <si>
    <t>Березовский - 9,993, манский - 7,886</t>
  </si>
  <si>
    <t>Енисейский, Пировский</t>
  </si>
  <si>
    <t xml:space="preserve">30.01.2012,  ДС 04.06.2014 и  04.09.2014 </t>
  </si>
  <si>
    <t xml:space="preserve"> 36 и 37</t>
  </si>
  <si>
    <t>Енисейский - 44,854, Пировский - 30,763</t>
  </si>
  <si>
    <t>Кежемский, Богучанский</t>
  </si>
  <si>
    <t>Эвенкийский Тунгусско-Чунская промысловая зона</t>
  </si>
  <si>
    <t>06.11.2009-05.11.2034 № 0000216</t>
  </si>
  <si>
    <t>Березовский - 18,667, Манский - 20,933</t>
  </si>
  <si>
    <t>Партизанский, Саянский</t>
  </si>
  <si>
    <t>Партизанский - 47,167, Саянский - 7,571</t>
  </si>
  <si>
    <t>Балахтинский - 8,129, Идринский - 19,775</t>
  </si>
  <si>
    <t>Общедоступные охотничьи угодья + Ергаки</t>
  </si>
  <si>
    <t>40 км</t>
  </si>
  <si>
    <t>17 км</t>
  </si>
  <si>
    <t>28 км</t>
  </si>
  <si>
    <t>27 км</t>
  </si>
  <si>
    <t>47 км</t>
  </si>
  <si>
    <t>42 км</t>
  </si>
  <si>
    <t>ФИО руководителя/ государственного охотничьего инспектора</t>
  </si>
  <si>
    <t>Богуцкий Александр Викторович</t>
  </si>
  <si>
    <r>
      <t xml:space="preserve">Трофимов </t>
    </r>
    <r>
      <rPr>
        <sz val="9"/>
        <color theme="5" tint="0.39997558519241921"/>
        <rFont val="Times New Roman"/>
        <family val="1"/>
        <charset val="204"/>
      </rPr>
      <t xml:space="preserve">Дмитрий </t>
    </r>
    <r>
      <rPr>
        <sz val="9"/>
        <color theme="1"/>
        <rFont val="Times New Roman"/>
        <family val="1"/>
        <charset val="204"/>
      </rPr>
      <t xml:space="preserve">Александрович </t>
    </r>
  </si>
  <si>
    <r>
      <t xml:space="preserve">Трофимов </t>
    </r>
    <r>
      <rPr>
        <sz val="9"/>
        <color theme="3" tint="0.39997558519241921"/>
        <rFont val="Times New Roman"/>
        <family val="1"/>
        <charset val="204"/>
      </rPr>
      <t>Дмитрий</t>
    </r>
    <r>
      <rPr>
        <sz val="9"/>
        <color theme="1"/>
        <rFont val="Times New Roman"/>
        <family val="1"/>
        <charset val="204"/>
      </rPr>
      <t xml:space="preserve"> Александрович </t>
    </r>
  </si>
  <si>
    <t>Вершков Василий Владимирович</t>
  </si>
  <si>
    <t>Спирин Андрей Евгеньевич</t>
  </si>
  <si>
    <t>Потапов Петр Иванович</t>
  </si>
  <si>
    <t>Рыженков Николай Дмитриевич</t>
  </si>
  <si>
    <t>Веприк Владимир Алексеевич</t>
  </si>
  <si>
    <t>Логинов Михаил григорьевич</t>
  </si>
  <si>
    <t>Загребельный Федор Викторович</t>
  </si>
  <si>
    <t>Михеев Владимир Александрович</t>
  </si>
  <si>
    <t>Хоботов Евгений Викторович</t>
  </si>
  <si>
    <t>Тарасов Евгений Петрович</t>
  </si>
  <si>
    <t>Гущин Сергей Николаевич</t>
  </si>
  <si>
    <t>Заусаев Андрей Борисович</t>
  </si>
  <si>
    <t xml:space="preserve">Глушко Светлана </t>
  </si>
  <si>
    <t>Иванов Олег Владимирович</t>
  </si>
  <si>
    <t>Иванкевич Дмитрий Викторович</t>
  </si>
  <si>
    <t>Репин Константин Анатольевич</t>
  </si>
  <si>
    <t>Анучин Владимир Еремеевич</t>
  </si>
  <si>
    <t>Мущинкин Михаил Акиндинович</t>
  </si>
  <si>
    <t>Вербицкий Дмитрий Николаевич</t>
  </si>
  <si>
    <t>Тарасенко Евгений Александрович</t>
  </si>
  <si>
    <t>Хохряков Евгений Викторович</t>
  </si>
  <si>
    <t>Козлов Юрий Александрович</t>
  </si>
  <si>
    <t>Фомкин Александр Алексеевич</t>
  </si>
  <si>
    <t>Авсиевич Игорь Николаевич</t>
  </si>
  <si>
    <t>Зыков Валерий Михайлович</t>
  </si>
  <si>
    <t>Ногин Евгений Тимофеевич</t>
  </si>
  <si>
    <t>Хавень Виталий Геннадьевич</t>
  </si>
  <si>
    <t>Бардакова Татьяна Анатольевна</t>
  </si>
  <si>
    <t>Бочаров Александр Анатольевич</t>
  </si>
  <si>
    <t>Бевзюк Юрий Дмитриевич</t>
  </si>
  <si>
    <t>Юнг Михаил Андреевич</t>
  </si>
  <si>
    <t>Харченок Сергей Сергеевич</t>
  </si>
  <si>
    <t>Чертов Андрей Алексеевич</t>
  </si>
  <si>
    <t>Пархоменко Евгений Николаевич</t>
  </si>
  <si>
    <t>Бурзаковский Владлен Михайлович</t>
  </si>
  <si>
    <t>10438,6; Сымский - 2416,2</t>
  </si>
  <si>
    <t>19593,1; Ворговские острова - 35,5; Кангатовские протоки - 175,6</t>
  </si>
  <si>
    <t>963,7; Агульский - 54,6; Кунгусский - 4,5</t>
  </si>
  <si>
    <t>245,0 Лугавский бор - 17,7</t>
  </si>
  <si>
    <t>1581,7;</t>
  </si>
  <si>
    <t>4654,3; Чиримба - 67,5</t>
  </si>
  <si>
    <t>505,6; Саратовское болото - 7,3</t>
  </si>
  <si>
    <t xml:space="preserve">328,9; </t>
  </si>
  <si>
    <t>969,0;</t>
  </si>
  <si>
    <t>706,7; Шушенские острова - 4,2; Ойское болото - 4,3; Кантегирский - 54,5</t>
  </si>
  <si>
    <t>895,8; Тиличетский - 44,236</t>
  </si>
  <si>
    <t>592,2; Тиличетский - 15,064</t>
  </si>
  <si>
    <t>5174,2; Чадобецкий - 7,826</t>
  </si>
  <si>
    <t>3347,8; Дешембинский -50,9; Кежемское многоостровье - 11,8; Чадобецкий - 20,568</t>
  </si>
  <si>
    <t>859,3 (Ергаки 17,43; Бугуртакский - 10,822; Верхнеамыльский -100,0; Тюхтетско-Шадатский - 45,0</t>
  </si>
  <si>
    <t>Ергаки  262,4; Урбунский - 62,2; Усинский - 21</t>
  </si>
  <si>
    <t>2341,7;  Бугуртакский - 7,678</t>
  </si>
  <si>
    <t>350,2 (ООУ внутри ЗОУ, квоты выделять на 30,37 тыс.га ООУ); Салбат - 6,306; Косогольско-Сережский - 4,8 с Шарыповским; Пойма р.Сереж -8,3</t>
  </si>
  <si>
    <t>546,9; Хайдакский - 15,5</t>
  </si>
  <si>
    <t>477,1; Хайдакский - 2,8; Агашульское болото - 3,815</t>
  </si>
  <si>
    <t>511,1; Канское Белогорье - 251,7; Канско-Тугачский -30,9; Агашульское болото - 3,185</t>
  </si>
  <si>
    <t xml:space="preserve">311,4; Салбат -11,094; </t>
  </si>
  <si>
    <t>Краснотуранский, Новоселовский</t>
  </si>
  <si>
    <t>50 км</t>
  </si>
  <si>
    <t>87 км</t>
  </si>
  <si>
    <t>Берёзовский, Манский</t>
  </si>
  <si>
    <t>9 км</t>
  </si>
  <si>
    <t>Большемуртинский, Пировский</t>
  </si>
  <si>
    <t>113 и 114</t>
  </si>
  <si>
    <t>Большемуртинский - 16,286, Пировский - 106,503</t>
  </si>
  <si>
    <t>Сухобузимский</t>
  </si>
  <si>
    <t>Сухобузимский - 195,355, Березовский - 68,433.                                               Кроме того 3,603 - зел.зона</t>
  </si>
  <si>
    <t>Берёзовский, Сухобузимский</t>
  </si>
  <si>
    <t>Курагинский - 1718,121, Идринский - 44,962</t>
  </si>
  <si>
    <t xml:space="preserve">Богучанский, Кежемский </t>
  </si>
  <si>
    <r>
      <rPr>
        <b/>
        <sz val="14"/>
        <color theme="1"/>
        <rFont val="Times New Roman"/>
        <family val="1"/>
        <charset val="204"/>
      </rPr>
      <t>Емельяновский</t>
    </r>
    <r>
      <rPr>
        <sz val="14"/>
        <color theme="1"/>
        <rFont val="Times New Roman"/>
        <family val="1"/>
        <charset val="204"/>
      </rPr>
      <t>, Балахтинский, Козульский, земли МО г.Дивногорска</t>
    </r>
  </si>
  <si>
    <t>Балахтинский - 8,600;  Козульский - 0,7873; Емельяновского - 28,097; МО г.Дивногорска - 2,104</t>
  </si>
  <si>
    <t>медведь, лось, марал, ДСО, косуля, кабарга, рысь, соболь, выдра, барсук</t>
  </si>
  <si>
    <t>Кулаков Николай Васильевич</t>
  </si>
  <si>
    <t>28.06.2012; 04.02.2015</t>
  </si>
  <si>
    <t>45; 126</t>
  </si>
  <si>
    <t>673,383- согл, 1360,429-согл 2</t>
  </si>
  <si>
    <t>земельные участки</t>
  </si>
  <si>
    <t>земельные участки; Сухобузимский - 1,625, Большемуртинский - 250,68</t>
  </si>
  <si>
    <r>
      <rPr>
        <b/>
        <sz val="14"/>
        <color theme="1"/>
        <rFont val="Times New Roman"/>
        <family val="1"/>
        <charset val="204"/>
      </rPr>
      <t xml:space="preserve">Большемуртинский, </t>
    </r>
    <r>
      <rPr>
        <sz val="14"/>
        <color theme="1"/>
        <rFont val="Times New Roman"/>
        <family val="1"/>
        <charset val="204"/>
      </rPr>
      <t>Сухобузимский</t>
    </r>
  </si>
  <si>
    <t>медведь, лось, марал, кабан, косуля, рысь, соболь, выдра, барсук</t>
  </si>
  <si>
    <t>медведь, лось, марал, косуля, кабан,  рысь, соболь, выдра, барсук</t>
  </si>
  <si>
    <t>земельные участки и часть акватории р.Енисей</t>
  </si>
  <si>
    <t xml:space="preserve"> косуля, выдра, барсук</t>
  </si>
  <si>
    <t>всего</t>
  </si>
  <si>
    <t>Манский, Балахтинский</t>
  </si>
  <si>
    <t>Балахтинский ЛБ</t>
  </si>
  <si>
    <t>Балахтинский ПБ</t>
  </si>
  <si>
    <t xml:space="preserve">Балахтинский, Новоселовский </t>
  </si>
  <si>
    <t>Воронина Галина Григорьевна</t>
  </si>
  <si>
    <t>Вершкова Елена Владимировна</t>
  </si>
  <si>
    <t>лось, косуля, медведь, соболь, рысь, барсук, выдра</t>
  </si>
  <si>
    <t>Абанский, Тасеевский</t>
  </si>
  <si>
    <t>Абанский - 220,196; Тасеевский - 4,486</t>
  </si>
  <si>
    <t>Топоченок Владислав Демидович</t>
  </si>
  <si>
    <t>144 и 145</t>
  </si>
  <si>
    <t>Велигура Владимир михайлович</t>
  </si>
  <si>
    <t>косуля, соболь, выдра, рысь</t>
  </si>
  <si>
    <t xml:space="preserve">Дзержинский, Тасеевский, Абанский </t>
  </si>
  <si>
    <t xml:space="preserve">Емельяновский, Балахтинский </t>
  </si>
  <si>
    <t>Зайцев Леонид Васильевич</t>
  </si>
  <si>
    <t>медведь, лось, марал, косуля, кабан, рысь, барсук</t>
  </si>
  <si>
    <t>Численность  вида охотничьих ресурсов, особей</t>
  </si>
  <si>
    <t>Показатель численности, особей на 1000 га</t>
  </si>
  <si>
    <t>Квоты добычи</t>
  </si>
  <si>
    <t xml:space="preserve">особей </t>
  </si>
  <si>
    <t>старше 1 года, особей</t>
  </si>
  <si>
    <t>без подразделения по половому признаку</t>
  </si>
  <si>
    <t xml:space="preserve">% от численности </t>
  </si>
  <si>
    <t xml:space="preserve">в том числе: </t>
  </si>
  <si>
    <t>%</t>
  </si>
  <si>
    <t>самцы на гону</t>
  </si>
  <si>
    <t>самцы с пантами</t>
  </si>
  <si>
    <t xml:space="preserve">самцы во время гона </t>
  </si>
  <si>
    <t>% от численности</t>
  </si>
  <si>
    <t>особей</t>
  </si>
  <si>
    <t>Наименование муниципального района</t>
  </si>
  <si>
    <t>Наименование охотничьего угодья</t>
  </si>
  <si>
    <t>Заместитель министра природных ресурсов и экологии Красноярского края ____________________________ В.В. Званцев</t>
  </si>
  <si>
    <t xml:space="preserve">№ п/п </t>
  </si>
  <si>
    <t xml:space="preserve">Вид охотничьих ресурсов </t>
  </si>
  <si>
    <t>Площадь охотничьих угодий, тыс. га</t>
  </si>
  <si>
    <t>численность, особей</t>
  </si>
  <si>
    <t>лимит, особей</t>
  </si>
  <si>
    <t>освоение лимита, в т.ч.</t>
  </si>
  <si>
    <t>лимит, в т.ч.</t>
  </si>
  <si>
    <t>старше 1 года</t>
  </si>
  <si>
    <t>до года</t>
  </si>
  <si>
    <t>всего лимит</t>
  </si>
  <si>
    <t>% от лимита</t>
  </si>
  <si>
    <t>Косуля сибирская</t>
  </si>
  <si>
    <t>Благородный олень</t>
  </si>
  <si>
    <t>Овцебык</t>
  </si>
  <si>
    <t>Сибирский горный козел</t>
  </si>
  <si>
    <t>Всего, особей</t>
  </si>
  <si>
    <t>лесного северного оленя</t>
  </si>
  <si>
    <t>таймырской популяции</t>
  </si>
  <si>
    <t>до 1 года, особей</t>
  </si>
  <si>
    <t>Показатель численности,                                   особей на 1000 га</t>
  </si>
  <si>
    <t>особей (max)</t>
  </si>
  <si>
    <t>самцы во время гона (max)</t>
  </si>
  <si>
    <t>до 1 года              (max), особей</t>
  </si>
  <si>
    <t xml:space="preserve">Заявка </t>
  </si>
  <si>
    <t xml:space="preserve">самцы с пантами </t>
  </si>
  <si>
    <t>самцы (max)</t>
  </si>
  <si>
    <t xml:space="preserve">Всего, особей </t>
  </si>
  <si>
    <t xml:space="preserve">Всего, особей  </t>
  </si>
  <si>
    <t>в том числе самцы, особей</t>
  </si>
  <si>
    <t>29 апреля 2016 г.</t>
  </si>
  <si>
    <t>Норматив</t>
  </si>
  <si>
    <t>До 1 года</t>
  </si>
  <si>
    <t>Взрослых</t>
  </si>
  <si>
    <t>Числ.</t>
  </si>
  <si>
    <t>Мин. кол</t>
  </si>
  <si>
    <t>Численность, особей</t>
  </si>
  <si>
    <t>Имя файла</t>
  </si>
  <si>
    <t>Имя листа</t>
  </si>
  <si>
    <t>Олень</t>
  </si>
  <si>
    <t>Источники (два года назад, год назад, текущий)</t>
  </si>
  <si>
    <t>[2016.xlsx]</t>
  </si>
  <si>
    <t>Источник</t>
  </si>
  <si>
    <t>Файл</t>
  </si>
  <si>
    <t>Сев.олень</t>
  </si>
  <si>
    <t>[2016др.xlsx]</t>
  </si>
  <si>
    <t>Проект квот добычи овцебыка на территории Красноярского края в период с 1 августа 2017 года до 1 августа 2018 года</t>
  </si>
  <si>
    <t>Численность вида охотничьих ресурсов, особей</t>
  </si>
  <si>
    <t>Итого в Красноярском крае</t>
  </si>
  <si>
    <t>Квота 2019-2020</t>
  </si>
  <si>
    <t>Добыто за сезон 2019-2020</t>
  </si>
  <si>
    <t>Дзержинский, Тасеевский, Абанский</t>
  </si>
  <si>
    <t>Березовский, Манский</t>
  </si>
  <si>
    <t>Балахтинский, Новоселовский</t>
  </si>
  <si>
    <t>Заместитель министра экологии и рационального природопользования Красноярского края ____________________________ П.Л. Борзых</t>
  </si>
  <si>
    <t>Проект квот добычи лося на территории Красноярского края в период с 1 августа 2020 года до 1 августа 2021 года</t>
  </si>
  <si>
    <t>Проект квот добычи косули сибирской на территории Красноярского края в период с 1 августа 2020 года до 1 августа 2021 года</t>
  </si>
  <si>
    <t>Проект квот добычи благородного оленя на территории Красноярского края в период с 1 августа 2020 года до 1 августа 2021 года</t>
  </si>
  <si>
    <t>Проект квот добычи кабарги на территории Красноярского края в период с 1 августа 2020 года до 1 августа 2021 года</t>
  </si>
  <si>
    <t>Проект квот добычи бурого медведя на территории Красноярского края в период с 1 августа 2020 года до 1 августа 2021 года</t>
  </si>
  <si>
    <t>Проект квот добычи соболя на территории Красноярского края в период с 1 августа 2020 года до 1 августа 2021 года</t>
  </si>
  <si>
    <t>Проект квот добычи барсука на территории Красноярского края в период с 1 августа 2020 года до 1 августа 2021 года</t>
  </si>
  <si>
    <t>Проект квот добычи рыси на территории Красноярского края в период с 1 августа 2020 года до 1 августа 2021 года</t>
  </si>
  <si>
    <t>Красноярская региональная общественная организация охотников «Охотничья тропа»</t>
  </si>
  <si>
    <t>Абанский</t>
  </si>
  <si>
    <t>Балахтинский</t>
  </si>
  <si>
    <t>Индивидуальный предприниматель Брацук Сергей Александрович</t>
  </si>
  <si>
    <t>Индивидуальный предприниматель Ильин Сергей Егорович</t>
  </si>
  <si>
    <t>Красноярская региональная общественная организация «Общество охотников и рыболовов «САЯНЫ»</t>
  </si>
  <si>
    <t>Красноярская региональная общественная организация «Приморские охотники»</t>
  </si>
  <si>
    <t>Красноярская региональная спортивная общественная организация «Клуб охотников и рыболовов «Бучило»</t>
  </si>
  <si>
    <t>Красноярское региональное некоммерческое партнерство «Охотник»</t>
  </si>
  <si>
    <t>Местная общественная организация охотников и рыболовов Балахтинского района</t>
  </si>
  <si>
    <t>Некоммерческое партнерство «Спортивный охотник»</t>
  </si>
  <si>
    <t>Общество с ограниченной ответственностью «Глобальный Офисный Стандарт»</t>
  </si>
  <si>
    <t>Общество с ограниченной ответственностью «Соболь»</t>
  </si>
  <si>
    <t>Общество с ограниченной ответственностью «Урап»</t>
  </si>
  <si>
    <t>Березовский</t>
  </si>
  <si>
    <t>Индивидуальный предприниматель Милкин Николай Сергеевич</t>
  </si>
  <si>
    <t>Индивидуальный предприниматель Перминов Павел Михайлович</t>
  </si>
  <si>
    <t>Общество с ограниченной ответственностью «Конда»</t>
  </si>
  <si>
    <t>Общество с ограниченной ответственностью «Фаст Фуд Поинтс»</t>
  </si>
  <si>
    <t>Общество с ограниченной ответственностью «БАИМ»</t>
  </si>
  <si>
    <t>Индивидуальный предприниматель Зубков Николай Юрьевич</t>
  </si>
  <si>
    <t>Богучанский</t>
  </si>
  <si>
    <t>Общество с ограниченной ответственностью «СИБЭКОТУР»</t>
  </si>
  <si>
    <t>Общество с ограниченной ответственностью «Орион+»</t>
  </si>
  <si>
    <t>Региональная общественная организация «Красноярское краевое общество охотников и рыболовов» (Большемуртинский район)</t>
  </si>
  <si>
    <t>Красноярская региональная общественная организация охотников-ветеранов, пенсионеров, сотрудников органов внутренних дел «Динамо-Можары»</t>
  </si>
  <si>
    <t>Местная общественная организация «Емельяновское районное общество охотников и рыболовов»</t>
  </si>
  <si>
    <t>Индивидуальный предприниматель Манченко Александр Леонидович</t>
  </si>
  <si>
    <t>Енисейский</t>
  </si>
  <si>
    <t>Некоммерческое партнерство охотников и рыболовов «Забава»</t>
  </si>
  <si>
    <t>Общество с ограниченной ответственностью «Альтаир»</t>
  </si>
  <si>
    <t>Общество с ограниченной ответственностью «Гаревка»</t>
  </si>
  <si>
    <t>Общество с ограниченной ответственностью «КРОНА»</t>
  </si>
  <si>
    <t>Общество с ограниченной ответственностью «Охотничье хозяйство «Покров»</t>
  </si>
  <si>
    <t>Общество с ограниченной ответственностью «СО-БР» (левый берег)</t>
  </si>
  <si>
    <t>Общество с ограниченной ответственностью «СО-БР» (правый берег)</t>
  </si>
  <si>
    <t>Общество с ограниченной ответственностью «Тугулан»</t>
  </si>
  <si>
    <t>Общество с ограниченной ответственностью «Фрегат»</t>
  </si>
  <si>
    <t>Индивидуальный предприниматель Заводовский Руслан Владимирович</t>
  </si>
  <si>
    <t>Ермаковский</t>
  </si>
  <si>
    <t>КГБУ «Дирекция природного парка «Ергаки»</t>
  </si>
  <si>
    <t>Общество с ограниченной ответственностью «ЗАСЛОН-М»</t>
  </si>
  <si>
    <t>Общество с ограниченной ответственностью «ИДЖИР»</t>
  </si>
  <si>
    <t>Красноярская региональная общественная организация охотников «Убрус»</t>
  </si>
  <si>
    <t>Идринский</t>
  </si>
  <si>
    <t>Общество с ограниченной ответственностью «Дельта»</t>
  </si>
  <si>
    <t>Общество с ограниченной ответственностью «Тайбин»</t>
  </si>
  <si>
    <t>Индивидуальный предприниматель Бербушенко Андрей Николаевич</t>
  </si>
  <si>
    <t>Кежемский</t>
  </si>
  <si>
    <t>Общественная организация районного общества охотников и рыболовов г. Кодинск</t>
  </si>
  <si>
    <t>Краснотуранский</t>
  </si>
  <si>
    <t>Индивидуальный предприниматель Новиков Геннадий Николаевич</t>
  </si>
  <si>
    <t>Некомерческое партнерство охотников промысловиков</t>
  </si>
  <si>
    <t>Местная общественная организация охотников «Заманье» Манского района</t>
  </si>
  <si>
    <t>Общество с ограниченной ответственностью «Угодья »У Борисыча"</t>
  </si>
  <si>
    <t>Общедоступные охотничь угодья и зеленая зона</t>
  </si>
  <si>
    <t>Общество с ограниченной ответственностью «Вепрь»</t>
  </si>
  <si>
    <t>Общество с ограниченной ответственностью «Медведь»</t>
  </si>
  <si>
    <t>Общество с ограниченной ответственностью «Сибирская промысловая компания»</t>
  </si>
  <si>
    <t>Общество с ограниченной ответственностью «Топливная Компания «Ресурс»</t>
  </si>
  <si>
    <t>Индивидуальный предприниматель Пугачев Вячеслав Степанович</t>
  </si>
  <si>
    <t>Нижнеингашская районная общественная организация «Нижнеингашские любители спортивной охоты»</t>
  </si>
  <si>
    <t>Общество с ограниченной ответственностью «Паллада»</t>
  </si>
  <si>
    <t>Новоселовский</t>
  </si>
  <si>
    <t>Индивидуальный предприниматель Персман Виктор Энделевич</t>
  </si>
  <si>
    <t>Общество с ограниченной ответственностью «АНТЕЙ»</t>
  </si>
  <si>
    <t>Общество с ограниченной ответственностью «КрасноярскЛесПроект»</t>
  </si>
  <si>
    <t>Общество с ограниченной ответственностью «Пента-Е»</t>
  </si>
  <si>
    <t>Индивидуальный предприниматель Шевляков Евгений Александрович</t>
  </si>
  <si>
    <t>Общественная организация городское общество охотников и рыболовов г. Зеленогорска</t>
  </si>
  <si>
    <t>Саянский</t>
  </si>
  <si>
    <t>Региональная общественная организация охотников «Кан» Красноярского края</t>
  </si>
  <si>
    <t>Индивидуальный предприниматель Жираков Сергей Александрович</t>
  </si>
  <si>
    <t>Индивидуальный предприниматель Новоселов Николай Николаевич</t>
  </si>
  <si>
    <t>Индивидуальный предприниматель Подоляк Василий Михайлович</t>
  </si>
  <si>
    <t>Муниципальное предприятие Северо-Енисейского района «Охотничье-промысловое хозяйство Север»</t>
  </si>
  <si>
    <t>Общество с ограниченной ответственностью фирма «Вершина»</t>
  </si>
  <si>
    <t>Местная городская общественная организация спортивное охотничье и рыболовное общество г. Железногорска (Сухобузимский)</t>
  </si>
  <si>
    <t>Региональная общественная организация «Красноярское краевое общество охотников и рыболовов» (Сухобузимский район)</t>
  </si>
  <si>
    <t>Индивидуальный предприниматель Агеева Наталья Владимировна</t>
  </si>
  <si>
    <t>Индивидуальный предприниматель Андрюшина Людмила Николаевна</t>
  </si>
  <si>
    <t>Индивидуальный предприниматель Анисимов Евгений Анатольевич</t>
  </si>
  <si>
    <t>Индивидуальный предприниматель Беляев Александр Константинович</t>
  </si>
  <si>
    <t>Индивидуальный предприниматель Бетту Дмитрий Григорьевич</t>
  </si>
  <si>
    <t>Индивидуальный предприниматель Бетту Сергей Иванович</t>
  </si>
  <si>
    <t>Индивидуальный предприниматель Болин Сергей Касьянович</t>
  </si>
  <si>
    <t>Индивидуальный предприниматель Ганус Дмитрий Ефимович</t>
  </si>
  <si>
    <t>Индивидуальный предприниматель Жарков Александр Николаевич</t>
  </si>
  <si>
    <t>Индивидуальный предприниматель Железников Сергей Николаевич</t>
  </si>
  <si>
    <t>Индивидуальный предприниматель Козак Николай Викторович</t>
  </si>
  <si>
    <t>Индивидуальный предприниматель Кондратенко Виталий Анатольевич</t>
  </si>
  <si>
    <t>Индивидуальный предприниматель Ляуман Константин Сергеевич</t>
  </si>
  <si>
    <t>Индивидуальный предприниматель Малах Татьяна Геннадьевна</t>
  </si>
  <si>
    <t>Индивидуальный предприниматель Мамонов Александр Владимирович</t>
  </si>
  <si>
    <t>Индивидуальный предприниматель Мамонов Владимир Александрович</t>
  </si>
  <si>
    <t>Индивидуальный предприниматель Михайлов Валерьян Дмитриевич</t>
  </si>
  <si>
    <t>Индивидуальный предприниматель Михайлова Анна Васильевна</t>
  </si>
  <si>
    <t>Индивидуальный предприниматель Михайлова Надежда Михайловна</t>
  </si>
  <si>
    <t xml:space="preserve">Индивидуальный предприниматель Осипов Леонид Иванович </t>
  </si>
  <si>
    <t>Индивидуальный предприниматель Петрова Светлана Ивановна</t>
  </si>
  <si>
    <t>Индивидуальный предприниматель Попов Михаил Игнатьевич</t>
  </si>
  <si>
    <t>Индивидуальный предприниматель Поротов Олег Владимирович</t>
  </si>
  <si>
    <t>Индивидуальный предприниматель Пюрбеева Виолетта Николаевна</t>
  </si>
  <si>
    <t>Индивидуальный предприниматель Райш Виталий Гейнрихович</t>
  </si>
  <si>
    <t>Индивидуальный предприниматель Сотников Арсений Семенович</t>
  </si>
  <si>
    <t>Индивидуальный предприниматель Степанов Иван Владимирович</t>
  </si>
  <si>
    <t>Индивидуальный предприниматель Тибекин Эдуард Николаевич</t>
  </si>
  <si>
    <t>Индивидуальный предприниматель Турдагин Ростислав Нигумякович</t>
  </si>
  <si>
    <t>Индивидуальный предприниматель Чуприн Владимир Олегович</t>
  </si>
  <si>
    <t>Индивидуальный предприниматель Шейн Фёдор Иосифович</t>
  </si>
  <si>
    <t>Индивидуальный предприниматель Шкуратов Андрей Сергеевич</t>
  </si>
  <si>
    <t>Местная общественная организация охотников и рыболовов г. Норильска</t>
  </si>
  <si>
    <t>Община коренных малочисленных народов «Мукустур»</t>
  </si>
  <si>
    <t>Общество с ограниченной ответственностью «Весна»</t>
  </si>
  <si>
    <t>Общество с ограниченной ответственностью «Заготовительная фирма «Антур»</t>
  </si>
  <si>
    <t>Общество с ограниченной ответственностью «Промысловое хозяйство «Пясино»</t>
  </si>
  <si>
    <t>Общество с ограниченной ответственностью «Россомаха»</t>
  </si>
  <si>
    <t>Общество с ограниченной ответственностью «Северная гавань»</t>
  </si>
  <si>
    <t>Общество с ограниченной ответственностью «Фактория»</t>
  </si>
  <si>
    <t>Промысловая сельскохозяйственная артель «Наско»</t>
  </si>
  <si>
    <t>Сельскохозяйственная, производственно-рыболовецкая, охотничья Артель «Горбита»</t>
  </si>
  <si>
    <t>Сельскохозяйственная промыслово-рыболовецкая артель «Новая»</t>
  </si>
  <si>
    <t>Семейная (родовая) община коренных малочисленных народов Севера «АГАПА»</t>
  </si>
  <si>
    <t>Семейно-родовое промысловое хозяйство «Нумги»</t>
  </si>
  <si>
    <t>Сельскохозяйственный потребительский снабженческо-сбытовой перерабатывающий кооператив «Катырык»</t>
  </si>
  <si>
    <t>Территориально-соседская община Коренных Малочисленных Народов Крайнего Севера «Кыталык» (Птица Счастья)</t>
  </si>
  <si>
    <t>Некоммерческое партнерство «Туруханское промысловое хозяйство»</t>
  </si>
  <si>
    <t>Общество с ограниченной ответственностью «Берег»</t>
  </si>
  <si>
    <t>Общество с ограниченной ответственностью «ЛиСК»</t>
  </si>
  <si>
    <t>Общество с ограниченной ответственностью «Сибирская пушная компания»</t>
  </si>
  <si>
    <t>Индивидуальный предприниматель Кузьмин Михаил Яковлевич</t>
  </si>
  <si>
    <t>Общество с ограниченной ответственностью «Аксет»</t>
  </si>
  <si>
    <t>Общество с ограниченной ответственностью «Николаевка»</t>
  </si>
  <si>
    <t>Шарыповский</t>
  </si>
  <si>
    <t>Индивидуальный предприниматель Донцов Эдуард Николаевич</t>
  </si>
  <si>
    <t>Индивидуальный предприниматель Леончиков Андрей Александрович</t>
  </si>
  <si>
    <t>Индивидуальный предприниматель Тыганов Иван Иванович</t>
  </si>
  <si>
    <t>Индивидуальный предприниматель Удыгир Вячеслав Арсентьевич</t>
  </si>
  <si>
    <t>Индивидуальный предприниматель Щепко Любовь Николаевна</t>
  </si>
  <si>
    <t>Краевое государственное бюджетное профессиональное образовательное учреждение «Эвенкийский многопрофильный техникум»</t>
  </si>
  <si>
    <t>Муниципальное предприятие Эвенкийского муниципального района Оленеводческо-племенное хозяйство «Суриндинский»</t>
  </si>
  <si>
    <t>Общество с ограниченной ответственностью «Завет»</t>
  </si>
  <si>
    <t>Общество с ограниченной ответственностью «Крайсеверпром+» (Байкитская ПЗ)</t>
  </si>
  <si>
    <t>Общество с ограниченной ответственностью «Крайсеверпром+» (Илимпийская ПЗ)</t>
  </si>
  <si>
    <t>Семейная (родовая) община коренных малочисленных народов Севера «Бирая»</t>
  </si>
  <si>
    <t>Семейная (родовая) община коренных малочисленных народов Севера «Буварик» (Быстрая речка)</t>
  </si>
  <si>
    <t>Семейная (родовая) община коренных малочисленных народов Севера «Катанга» (Твердый)</t>
  </si>
  <si>
    <t>Семейная (родовая) община коренных малочисленных народов Севера «Кунноир» (Взывающий)</t>
  </si>
  <si>
    <t>Семейная (родовая) община коренных малочисленных народов Севера «Мадра» (Чуткая)</t>
  </si>
  <si>
    <t>Семейная (родовая) община коренных малочисленных народов Севера «Таимба» (Кузница)</t>
  </si>
  <si>
    <t>Семейная (родовая) община коренных малочисленных народов Севера «Учами» (Верховой олень)</t>
  </si>
  <si>
    <t>Семейная (родовая) община коренных малочисленных народов Севера «Ямбукан» (Полноводный)</t>
  </si>
  <si>
    <t>Семейная (родовая) община малочисленных народов Севера «Орончакан»</t>
  </si>
  <si>
    <t>Семейная община «Уркэ»</t>
  </si>
  <si>
    <t>Семейная община коренных малочисленных народов Севера «Аява» (Любимая)</t>
  </si>
  <si>
    <t>Семейно (родовая) община коренных малочисленных народов Севера «Верхняя Чунка»</t>
  </si>
  <si>
    <t>Семейно (родовая) община коренных малочисленных народов Севера «Кукшида»</t>
  </si>
  <si>
    <t>Индивидуальный предприниматель Бабешко Андрей Юрьевич</t>
  </si>
  <si>
    <t>Региональная общественная организация «Красноярское краевое общество охотников и рыболовов» (правый берег)</t>
  </si>
  <si>
    <t>ПО "Ванаварское"</t>
  </si>
  <si>
    <t>Индивидуальный предприниматель Ридель Иван Иванович</t>
  </si>
  <si>
    <t>ПО "Ванаварское" (учет не проведен)</t>
  </si>
  <si>
    <t>ИП Боягир В.С. (учет не проведен) Ессей</t>
  </si>
  <si>
    <t>н/д</t>
  </si>
  <si>
    <t>Березовский, Сухобузимский</t>
  </si>
  <si>
    <t>Сухобузимский, Березовский</t>
  </si>
  <si>
    <t>отказ</t>
  </si>
  <si>
    <t>превышение НДД</t>
  </si>
  <si>
    <t>отсутсвие данных о численности</t>
  </si>
  <si>
    <t>Общедоступные охотничьи угодья (правый берег)</t>
  </si>
  <si>
    <t>Заказник «Тиличетский»</t>
  </si>
  <si>
    <t>Заказник «Арга»</t>
  </si>
  <si>
    <t>Заказник «Причулымский»</t>
  </si>
  <si>
    <t>Заказник «Бюзинский»</t>
  </si>
  <si>
    <t>Заказник «Жура»</t>
  </si>
  <si>
    <t>Заказник «Красноярский»</t>
  </si>
  <si>
    <t>Заказник «Пушкариха»</t>
  </si>
  <si>
    <t>Заказник «Солгонский кряж»</t>
  </si>
  <si>
    <t>Заказник «Красноярский», кластеры 3 - 6</t>
  </si>
  <si>
    <t>Заказник «Кандатский»</t>
  </si>
  <si>
    <t>Заказник «Маковский»</t>
  </si>
  <si>
    <t>Заказник «Богучанский»</t>
  </si>
  <si>
    <t>Заказник «Большемуртинский»</t>
  </si>
  <si>
    <t>Заказник «Мало-Кемчугский»</t>
  </si>
  <si>
    <t>Заказник «Тальско-Гаревский»</t>
  </si>
  <si>
    <t>Общество с ограниченной ответственностью «Сибирское Возрождение»</t>
  </si>
  <si>
    <t>Заказник «Большая Степь»</t>
  </si>
  <si>
    <t>Заказник «Больше-Кемчугский»</t>
  </si>
  <si>
    <t>Заказник «Больше-Касский»</t>
  </si>
  <si>
    <t>Общество с ограниченной ответственностью «Сибирский промысел»</t>
  </si>
  <si>
    <t>Заказник «Гагульская котловина»</t>
  </si>
  <si>
    <t>Заказник «Кебежский»</t>
  </si>
  <si>
    <t>Заказник «Тохтай»</t>
  </si>
  <si>
    <t>Общество с ограниченной ответственностью «Тайны Саян»</t>
  </si>
  <si>
    <t>Заказник «Сисимский»</t>
  </si>
  <si>
    <t>Заказник «Хабыкский»</t>
  </si>
  <si>
    <t>Заказник «Тайбинский»</t>
  </si>
  <si>
    <t>Общество с ограниченной ответственностью «Енисей-Агро»</t>
  </si>
  <si>
    <t>Общество с ограниченной ответственностью «Ёрма»</t>
  </si>
  <si>
    <t>Общество с ограниченной ответственностью «Тагул»</t>
  </si>
  <si>
    <t>Общество с ограниченной ответственностью «Тегур»</t>
  </si>
  <si>
    <t>Заказник «Кемский»</t>
  </si>
  <si>
    <t>Заказник «Тюхтетско-Шадатский»</t>
  </si>
  <si>
    <t>Заказник «Краснотуранский бор»</t>
  </si>
  <si>
    <t>Некоммерческое партнёрство охотников-промысловиков</t>
  </si>
  <si>
    <t>Общедоступные охотничь угодья, Зеленая зона</t>
  </si>
  <si>
    <t>Заказник «Машуковский»</t>
  </si>
  <si>
    <t>Заказник «Мотыгинское многоостровье»</t>
  </si>
  <si>
    <t>Заказник «Огнянский»</t>
  </si>
  <si>
    <t>Заказник «Река Татарка»</t>
  </si>
  <si>
    <t>Заказник «Березовая дубрава»</t>
  </si>
  <si>
    <t>Ассоциация Иланских Лесопромышленников и Охотников</t>
  </si>
  <si>
    <t>Заказник «Убейско-Салбинский»</t>
  </si>
  <si>
    <t>Памятник природы «Анашинский бор»</t>
  </si>
  <si>
    <t>ООО «Бир Пекс Красноярск»</t>
  </si>
  <si>
    <t>Общественная организация городское общество охотников и рыболовов г.Зеленогорска</t>
  </si>
  <si>
    <t>Общество с ограниченной ответственностью «Охотничье-промысловое хозяйство Север»</t>
  </si>
  <si>
    <t>Заказник «Саратовское болото»</t>
  </si>
  <si>
    <t>Общество с ограниченной ответственностью «Велес»</t>
  </si>
  <si>
    <t>Общество с ограниченной ответственностью «Лидер»</t>
  </si>
  <si>
    <t>Общество с ограниченной ответственностью «Сапсан»</t>
  </si>
  <si>
    <t>Общество с ограниченной ответственностью «Сутяга»</t>
  </si>
  <si>
    <t>Заказник «Туруханский»</t>
  </si>
  <si>
    <t>Заказник «Чулымский»</t>
  </si>
  <si>
    <t>Заказник «Салбат»</t>
  </si>
  <si>
    <t>Заказник «Березовский»</t>
  </si>
  <si>
    <t>Индивидуальный предприниматель Ботулу Алексей Капитонович</t>
  </si>
  <si>
    <t>Индивидуальный предприниматель Ботулу Владимир Терентьевич</t>
  </si>
  <si>
    <t>Индивидуальный предприниматель Греб Виктор Викторович</t>
  </si>
  <si>
    <t>Индивидуальный предприниматель Гургугир Алексей Павлович</t>
  </si>
  <si>
    <t>Индивидуальный предприниматель Кузнецов Михаил Иванович</t>
  </si>
  <si>
    <t>Индивидуальный предприниматель Львов Алексей Вячеславович</t>
  </si>
  <si>
    <t>Индивидуальный предприниматель Осогосток Василий Саввич</t>
  </si>
  <si>
    <t>Индивидуальный предприниматель Павлова Ольга Васильевна</t>
  </si>
  <si>
    <t>Индивидуальный предприниматель Пересыпкин Денис Николаевич</t>
  </si>
  <si>
    <t>Индивидуальный предприниматель Пересыпкин Николай Владимирович</t>
  </si>
  <si>
    <t>Индивидуальный предприниматель Усольцев Михаил Дмитриевич</t>
  </si>
  <si>
    <t>Индивидуальный предприниматель Эспек Антон Васильевич</t>
  </si>
  <si>
    <t>Индивидуальный предприниматель Ялогир Станислав Юрьевич</t>
  </si>
  <si>
    <t>Общество с ограниченной ответственностью «Казара»</t>
  </si>
  <si>
    <t>Общество с ограниченной ответственностью «Регион-Сибирь»</t>
  </si>
  <si>
    <t>Общество с ограниченной ответственностью «Сибирская Пушная Компания»</t>
  </si>
  <si>
    <t>Общество с ограниченной ответственностью «Таймура+»</t>
  </si>
  <si>
    <t>Семейная (родовая) община коренных малочисленных народов Севера «Бат» (Медведь)</t>
  </si>
  <si>
    <t>Семейная (родовая) община коренных малочисленных народов Севера «Онега» (Мерцающее озеро)</t>
  </si>
  <si>
    <t>Семейная (родовая) община коренных малочисленных народов Севера «Сулимкай» (Красная гора)</t>
  </si>
  <si>
    <t>Семейная (родовая) община коренных малочисленных народов Севера «Сумдяк» (Тающий снег)</t>
  </si>
  <si>
    <t xml:space="preserve"> апреля 2020 г.</t>
  </si>
  <si>
    <t>*</t>
  </si>
  <si>
    <t>Проект квот добычи сибирского горного козла на территории Красноярского края в период  с 1 августа 2020 года до 1 августа 2021 года</t>
  </si>
  <si>
    <t>Проект квот добычи овцебыка на территории Красноярского края в период  с 1 августа 2020 года до 1 августа 2021 года</t>
  </si>
  <si>
    <t>Проект лимита добычи охотничьих ресурсов в Красноярском крае на период с 1 августа 2020 года до 1 августа 2021 года</t>
  </si>
  <si>
    <t>Устанавливаемые лимиты добычи в 2020 году</t>
  </si>
  <si>
    <t>2019 год</t>
  </si>
  <si>
    <t>2018 год</t>
  </si>
  <si>
    <t>12 апреля 2020 г.</t>
  </si>
  <si>
    <t>Проект квот добычи лесного дикого северного оленя на территории Красноярского края в период с 1 августа 2020 года до 1 августа 2021 года</t>
  </si>
  <si>
    <t>Заявка тундр</t>
  </si>
  <si>
    <t>Заявка лесной</t>
  </si>
  <si>
    <t>Индивидуальный предприниматель Боягир В.С. (учет не проведен) Ессей</t>
  </si>
  <si>
    <t>Индивидуальный предприниматель Ботулу Алексей Капитонович, Ессей-Чиринда</t>
  </si>
  <si>
    <t>Индивидуальный предприниматель Ботулу Владимир Терентьевич, Ессей</t>
  </si>
  <si>
    <t>Индивидуальный предприниматель Греб Виктор Викторович, Тутончанское л-во</t>
  </si>
  <si>
    <t>Индивидуальный предприниматель Гургугир Алексей Павлович, Чиринда</t>
  </si>
  <si>
    <t>Индивидуальный предприниматель Донцов Эдуард Николаевич, Эконда, Чиринда, СВ от Крайсеверпром+</t>
  </si>
  <si>
    <t>Индивидуальный предприниматель Кузнецов Михаил Иванович, Ессей</t>
  </si>
  <si>
    <t>Индивидуальный предприниматель Леончиков Андрей Александрович, Тутончанское л-во</t>
  </si>
  <si>
    <t>Индивидуальный предприниматель Леончиков Андрей Александрович, Чиринда</t>
  </si>
  <si>
    <t>Индивидуальный предприниматель Львов Алексей Вячеславович, Ессей</t>
  </si>
  <si>
    <t>Индивидуальный предприниматель Осогосток Василий Саввич, Ессей</t>
  </si>
  <si>
    <t>Индивидуальный предприниматель Павлова Ольга Васильевна, Чиринда</t>
  </si>
  <si>
    <t>Индивидуальный предприниматель Пересыпкин Денис Николаевич, Ессей</t>
  </si>
  <si>
    <t>Индивидуальный предприниматель Ридель Иван Иванович, р.Кочечум - ЮЗ от Эконды</t>
  </si>
  <si>
    <t>Индивидуальный предприниматель Усольцев Михаил Дмитриевич, Ессей</t>
  </si>
  <si>
    <t>Индивидуальный предприниматель Эспек Антон Васильевич, Ессей</t>
  </si>
  <si>
    <t>Индивидуальный предприниматель Ялогир Станислав Юрьевич, Кислоканское л-во, р. Вилюй (Эконда? 65 гр, 106 гр)</t>
  </si>
  <si>
    <t>Общество с ограниченной ответственностью «Таймура+», Чиринда-Ессей</t>
  </si>
  <si>
    <t>Семейная (родовая) община коренных малочисленных народов Севера «Бат» (Медведь), Эконда</t>
  </si>
  <si>
    <t>Индивидуальный предприниматель Удыгир Вячеслав Арсентьевич, ДЛ</t>
  </si>
  <si>
    <t>Индивидуальный предприниматель Удыгир Вячеслав Арсентьевич, ОХС</t>
  </si>
  <si>
    <t>Семейная (родовая) община коренных малочисленных народов Севера «Кунноир» (Взывающий), ДЛ</t>
  </si>
  <si>
    <t>Семейная (родовая) община коренных малочисленных народов Севера «Кунноир» (Взывающий), ОХС</t>
  </si>
  <si>
    <t>Семейная (родовая) община коренных малочисленных народов Севера «Ямбукан» (Полноводный), ДЛ</t>
  </si>
  <si>
    <t>Семейная (родовая) община коренных малочисленных народов Севера «Ямбукан» (Полноводный), ОХС, Чиринда</t>
  </si>
  <si>
    <t>Семейная (родовая) община малочисленных народов Севера «Орончакан», ДЛ</t>
  </si>
  <si>
    <t>Семейная (родовая) община малочисленных народов Севера «Орончакан», ОХС, Чиринда</t>
  </si>
  <si>
    <t>ДЛ</t>
  </si>
  <si>
    <t>Нет данных по численности</t>
  </si>
  <si>
    <t>численность меньше 33</t>
  </si>
  <si>
    <t>Индивидуальный предприниматель Боягир В.С.</t>
  </si>
  <si>
    <t>Уведомление о причинах несоответствия квоты заявке</t>
  </si>
  <si>
    <t>Таймырский Долгано-Ненцкий</t>
  </si>
  <si>
    <t>Заявка</t>
  </si>
  <si>
    <t>2017-2018</t>
  </si>
  <si>
    <t>2018-2019</t>
  </si>
  <si>
    <t>Квота</t>
  </si>
  <si>
    <t>Добыто, особей</t>
  </si>
  <si>
    <t>2019-2020</t>
  </si>
  <si>
    <t>Проект квот добычи тундрового дикого северного оленя на территории Красноярского края                                                                                                                                                                              в период с 1 августа 2020 года до 1 августа 2021 года</t>
  </si>
  <si>
    <t>3 % от 270 000</t>
  </si>
  <si>
    <t>5 % от 270 000</t>
  </si>
  <si>
    <t>нет данных о численности</t>
  </si>
  <si>
    <t>Дзержинский, Тасеевский</t>
  </si>
  <si>
    <t>Емельяновский, Балахтинский</t>
  </si>
  <si>
    <t>Манский, Березовский</t>
  </si>
  <si>
    <t>нет данных по численности</t>
  </si>
  <si>
    <t>популяция в Красной книге КК</t>
  </si>
  <si>
    <t>Общественная организация «Куюмбинское общество охотников», ДЛ</t>
  </si>
  <si>
    <t>Общество с ограниченной ответственностью «Промысловик», ДЛ</t>
  </si>
  <si>
    <t>Семейная (родовая) община коренных малочисленных народов Севера «Мадра» (Чуткая), ДЛ</t>
  </si>
  <si>
    <t>Семейная (родовая) община коренных малочисленных народов Севера «Сулимкай» (Красная гора), ДЛ</t>
  </si>
  <si>
    <t>Семейная (родовая) община коренных малочисленных народов Севера «Таимба» (Кузница), ДЛ</t>
  </si>
  <si>
    <t>Семейная община «Уркэ», ДЛ</t>
  </si>
  <si>
    <t>Семейно (родовая) община коренных малочисленных народов Севера «Верхняя Чунка», ДЛ</t>
  </si>
  <si>
    <t>Семейно (родовая) община коренных малочисленных народов Севера «Кукшида», ДЛ</t>
  </si>
  <si>
    <t>Индивидуальный предприниматель Пересыпкин Николай Владимирович, Кислоканское л-во, р. Мойеро</t>
  </si>
  <si>
    <t>Общество с ограниченной ответственностью «Регион-Сибирь», Кислоканское л-во, р. Мойеро</t>
  </si>
  <si>
    <t>Семейная (родовая) община коренных малочисленных народов Севера «Онега» (Мерцающее озеро), Кислоканское л-во, р.Мойеро</t>
  </si>
  <si>
    <t>Семейная (родовая) община коренных малочисленных народов Севера «Сумдяк» (Тающий снег), Кислоканское л-во, Мойеро</t>
  </si>
  <si>
    <t>группирвка занесена в Красную книгу КК</t>
  </si>
  <si>
    <t>Лесной дикий северный олень</t>
  </si>
  <si>
    <t>Тундровый дикий северный олень</t>
  </si>
  <si>
    <t>Общество с ограниченной ответственностью «Крайсеверпром+» Тембенчи, Кочечум</t>
  </si>
  <si>
    <t>Индивидуальный предприниматель Боягир Владимир Сергеевич, Ессей</t>
  </si>
  <si>
    <t>Р</t>
  </si>
  <si>
    <t>10 % от 417 582</t>
  </si>
  <si>
    <t>Таймырский Долгано-Ненецкий</t>
  </si>
  <si>
    <t>Семейная (родовая) община коренных малочисленных народов Севера «Катанга» (Твердый), ОХС</t>
  </si>
  <si>
    <t>Семейная (родовая) община коренных малочисленных народов Севера «Катанга» (Твердый), ДЛ</t>
  </si>
  <si>
    <t>Семейная (родовая) община коренных малочисленных народов Севера «Катанга» (Твердый), Мойеро</t>
  </si>
  <si>
    <t>на гону</t>
  </si>
  <si>
    <t>с пантами</t>
  </si>
  <si>
    <t>рост квоты %</t>
  </si>
  <si>
    <t>% от Lim</t>
  </si>
  <si>
    <t>ос.</t>
  </si>
  <si>
    <t>без подразд</t>
  </si>
  <si>
    <t>Итого в Эвенкии</t>
  </si>
  <si>
    <t>Итого на Таймыре</t>
  </si>
  <si>
    <t>не представлены</t>
  </si>
  <si>
    <t>Проект квот, особей (по предложениям района)</t>
  </si>
  <si>
    <t>Проект квот, особей</t>
  </si>
  <si>
    <t>Протокол заседания комиссии адм-ции ЭМР от 27.04.2020</t>
  </si>
  <si>
    <t>превышение НДИ</t>
  </si>
  <si>
    <t>превышение НДИ, ДЛ</t>
  </si>
  <si>
    <t>Проект квот добычи выдры на территории Красноярского края в период  с 1 августа 2020 года до 1 августа 2021 года</t>
  </si>
  <si>
    <t>27 апреля 2020 г.</t>
  </si>
  <si>
    <t>численность меньше минимальной</t>
  </si>
  <si>
    <t>численность ниже минимальной</t>
  </si>
  <si>
    <t>28 апреля 2020 г.</t>
  </si>
  <si>
    <t>Заместитель министра экологии и рационального природопользования Красноярского края ____________ П.Л. Борзых</t>
  </si>
  <si>
    <t>Заместитель министра экологии и рационального природопользования Красноярского края ___________________ П.Л. Борзых</t>
  </si>
  <si>
    <t>Индивидуальный предприниматель Агеева Наталья Владимировна, Западный Таймыр</t>
  </si>
  <si>
    <t>Индивидуальный предприниматель Анисимов Евгений Анатольевич, Пясино</t>
  </si>
  <si>
    <t>Индивидуальный предприниматель Беляев Александр Константинович, Пясино</t>
  </si>
  <si>
    <t>Индивидуальный предприниматель Бетту Дмитрий Григорьевич, Западный Таймыр</t>
  </si>
  <si>
    <t>Индивидуальный предприниматель Бетту Сергей Иванович, Хета</t>
  </si>
  <si>
    <t>Индивидуальный предприниматель Жарков Александр Николаевич, Хатанга</t>
  </si>
  <si>
    <t>Индивидуальный предприниматель Железников Сергей Николаевич, Западный Таймыр</t>
  </si>
  <si>
    <t>Индивидуальный предприниматель Козак Николай Викторович, Хатанга</t>
  </si>
  <si>
    <t>Индивидуальный предприниматель Кондратенко Виталий Анатольевич, Пясино</t>
  </si>
  <si>
    <t>Индивидуальный предприниматель Ляуман Константин Сергеевич, Западный Таймыр</t>
  </si>
  <si>
    <t>Индивидуальный предприниматель Малах Татьяна Геннадьевна, Пясино</t>
  </si>
  <si>
    <t>Индивидуальный предприниматель Михайлова Анна Васильевна, Хатанга</t>
  </si>
  <si>
    <t>Индивидуальный предприниматель Петрова Светлана Ивановна, Пясино</t>
  </si>
  <si>
    <t>Индивидуальный предприниматель Поротов Олег Владимирович, Западный Таймыр</t>
  </si>
  <si>
    <t>Индивидуальный предприниматель Пюрбеева Виолетта Николаевна, Хатанга</t>
  </si>
  <si>
    <t>Индивидуальный предприниматель Райш Виталий Гейнрихович, Западный Таймыр</t>
  </si>
  <si>
    <t>Индивидуальный предприниматель Сотников Арсений Семенович, Хатанга</t>
  </si>
  <si>
    <t>Индивидуальный предприниматель Степанов Иван Владимирович, Пясино</t>
  </si>
  <si>
    <t>Индивидуальный предприниматель Турдагин Ростислав Нигумякович, Волочанка</t>
  </si>
  <si>
    <t>Индивидуальный предприниматель Чуприн Владимир Олегович, Хатанга</t>
  </si>
  <si>
    <t>Индивидуальный предприниматель Шкуратов Андрей Сергеевич, Хатанга</t>
  </si>
  <si>
    <t>Местная общественная организация охотников и рыболовов г. Норильска, Западный Таймыр</t>
  </si>
  <si>
    <t>Община коренных малочисленных народов «Мукустур», Пясино</t>
  </si>
  <si>
    <t>Общество с ограниченной ответственностью «Весна», Хатанга</t>
  </si>
  <si>
    <t>Общество с ограниченной ответственностью «Заготовительная фирма «Антур», Западный Таймыр, Хета</t>
  </si>
  <si>
    <t>Общество с ограниченной ответственностью «Охотник», Хатанга</t>
  </si>
  <si>
    <t>Общество с ограниченной ответственностью «Промысловое хозяйство «Пясино», Пясино</t>
  </si>
  <si>
    <t>Общество с ограниченной ответственностью «Россомаха», Западный Таймыр</t>
  </si>
  <si>
    <t>Промысловая сельскохозяйственная артель «Наско», Хатанга</t>
  </si>
  <si>
    <t>Сельскохозяйственная промыслово-рыболовецкая артель «Новая», Хатанга</t>
  </si>
  <si>
    <t>Семейно-родовая община коренных малочисленных народов Севера «Агапа», Пясино (С-з часть)</t>
  </si>
  <si>
    <t>Семейно-родовое промысловое хозяйство «Нумги», Западный Таймыр</t>
  </si>
  <si>
    <t>Сельскохозяйственный потребительский снабженческо-сбытовой перерабатывающий кооператив «Катырык», Хатанга</t>
  </si>
  <si>
    <t>Территориально-соседская община Коренных Малочисленных Народов Крайнего Севера «Кыталык», Хатанга</t>
  </si>
  <si>
    <t>кмнс</t>
  </si>
  <si>
    <t>Пясино</t>
  </si>
  <si>
    <t>Запад.Таймыр</t>
  </si>
  <si>
    <t xml:space="preserve">  </t>
  </si>
  <si>
    <t>% добычи</t>
  </si>
  <si>
    <t>8 % от 417 582</t>
  </si>
  <si>
    <t>Замечания ГЭЭ</t>
  </si>
  <si>
    <t>Протокол заседания комиссии адм-ции ЭМР от 27.04.2020, замечания ГЭЭ</t>
  </si>
  <si>
    <t>Замечания ГЭЭ, снижение численности западной группировки</t>
  </si>
  <si>
    <t>05.06.2020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</si>
</sst>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"/>
    <numFmt numFmtId="165" formatCode="0.0000"/>
    <numFmt numFmtId="166" formatCode="dd/mm/yy;@"/>
    <numFmt numFmtId="167" formatCode="0.0"/>
  </numFmts>
  <fonts count="36" x14ac:knownFonts="1"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4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22"/>
      <color theme="1"/>
      <name val="Calibri"/>
      <family val="2"/>
      <scheme val="minor"/>
    </font>
    <font>
      <sz val="21"/>
      <color theme="1"/>
      <name val="Times New Roman"/>
      <family val="1"/>
      <charset val="204"/>
    </font>
    <font>
      <sz val="8"/>
      <color theme="1"/>
      <name val="Calibri"/>
      <family val="2"/>
      <scheme val="minor"/>
    </font>
    <font>
      <sz val="8"/>
      <color theme="1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8"/>
      <color rgb="FFFF0000"/>
      <name val="Times New Roman"/>
      <family val="1"/>
      <charset val="204"/>
    </font>
    <font>
      <b/>
      <sz val="14"/>
      <color theme="1"/>
      <name val="Calibri"/>
      <family val="2"/>
      <scheme val="minor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Calibri"/>
      <family val="2"/>
      <scheme val="minor"/>
    </font>
    <font>
      <sz val="12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9"/>
      <color theme="5" tint="0.39997558519241921"/>
      <name val="Times New Roman"/>
      <family val="1"/>
      <charset val="204"/>
    </font>
    <font>
      <sz val="9"/>
      <color theme="3" tint="0.3999755851924192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9"/>
      <color theme="1"/>
      <name val="Calibri"/>
      <family val="2"/>
      <scheme val="minor"/>
    </font>
    <font>
      <sz val="8"/>
      <name val="Times New Roman"/>
      <family val="1"/>
      <charset val="204"/>
    </font>
    <font>
      <sz val="9"/>
      <name val="Times New Roman"/>
      <family val="1"/>
      <charset val="204"/>
    </font>
    <font>
      <b/>
      <sz val="12"/>
      <color theme="1"/>
      <name val="Calibri"/>
      <family val="2"/>
      <scheme val="minor"/>
    </font>
    <font>
      <sz val="12"/>
      <color rgb="FFFF0000"/>
      <name val="Times New Roman"/>
      <family val="1"/>
      <charset val="204"/>
    </font>
    <font>
      <sz val="12"/>
      <color rgb="FFFF000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0" fontId="4" fillId="0" borderId="0"/>
    <xf numFmtId="0" fontId="3" fillId="0" borderId="0"/>
  </cellStyleXfs>
  <cellXfs count="740">
    <xf numFmtId="0" fontId="0" fillId="0" borderId="0" xfId="0"/>
    <xf numFmtId="0" fontId="2" fillId="0" borderId="0" xfId="0" applyFont="1"/>
    <xf numFmtId="0" fontId="2" fillId="0" borderId="0" xfId="0" applyFont="1" applyFill="1" applyAlignment="1">
      <alignment horizontal="right"/>
    </xf>
    <xf numFmtId="0" fontId="2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right"/>
    </xf>
    <xf numFmtId="0" fontId="1" fillId="0" borderId="0" xfId="0" applyFont="1" applyFill="1" applyAlignment="1">
      <alignment horizontal="right" vertical="center"/>
    </xf>
    <xf numFmtId="0" fontId="5" fillId="0" borderId="0" xfId="0" applyFont="1"/>
    <xf numFmtId="0" fontId="2" fillId="0" borderId="0" xfId="0" applyFont="1" applyAlignment="1">
      <alignment horizontal="center"/>
    </xf>
    <xf numFmtId="3" fontId="1" fillId="0" borderId="1" xfId="0" applyNumberFormat="1" applyFont="1" applyFill="1" applyBorder="1" applyAlignment="1" applyProtection="1">
      <alignment horizontal="left" wrapText="1"/>
    </xf>
    <xf numFmtId="3" fontId="1" fillId="0" borderId="3" xfId="0" applyNumberFormat="1" applyFont="1" applyFill="1" applyBorder="1" applyAlignment="1" applyProtection="1">
      <alignment horizontal="left" vertical="center" wrapText="1"/>
    </xf>
    <xf numFmtId="3" fontId="1" fillId="0" borderId="3" xfId="0" applyNumberFormat="1" applyFont="1" applyFill="1" applyBorder="1" applyAlignment="1" applyProtection="1">
      <alignment vertical="top" wrapText="1"/>
    </xf>
    <xf numFmtId="0" fontId="2" fillId="0" borderId="0" xfId="0" applyFont="1" applyAlignment="1">
      <alignment horizontal="left" vertical="top"/>
    </xf>
    <xf numFmtId="0" fontId="8" fillId="0" borderId="0" xfId="0" applyFont="1"/>
    <xf numFmtId="0" fontId="9" fillId="0" borderId="0" xfId="0" applyFont="1" applyAlignment="1">
      <alignment horizontal="left"/>
    </xf>
    <xf numFmtId="165" fontId="11" fillId="0" borderId="3" xfId="0" applyNumberFormat="1" applyFont="1" applyFill="1" applyBorder="1" applyAlignment="1" applyProtection="1">
      <alignment horizontal="left" wrapText="1"/>
    </xf>
    <xf numFmtId="166" fontId="11" fillId="0" borderId="3" xfId="0" applyNumberFormat="1" applyFont="1" applyFill="1" applyBorder="1" applyAlignment="1" applyProtection="1">
      <alignment horizontal="left" wrapText="1"/>
    </xf>
    <xf numFmtId="166" fontId="11" fillId="0" borderId="3" xfId="0" applyNumberFormat="1" applyFont="1" applyFill="1" applyBorder="1" applyAlignment="1" applyProtection="1">
      <alignment horizontal="left" vertical="center" wrapText="1"/>
    </xf>
    <xf numFmtId="1" fontId="11" fillId="0" borderId="3" xfId="0" applyNumberFormat="1" applyFont="1" applyFill="1" applyBorder="1" applyAlignment="1" applyProtection="1">
      <alignment horizontal="left" wrapText="1"/>
    </xf>
    <xf numFmtId="1" fontId="11" fillId="2" borderId="3" xfId="0" applyNumberFormat="1" applyFont="1" applyFill="1" applyBorder="1" applyAlignment="1" applyProtection="1">
      <alignment horizontal="left" wrapText="1"/>
    </xf>
    <xf numFmtId="1" fontId="11" fillId="0" borderId="0" xfId="0" applyNumberFormat="1" applyFont="1" applyAlignment="1">
      <alignment horizontal="left" wrapText="1"/>
    </xf>
    <xf numFmtId="1" fontId="10" fillId="0" borderId="0" xfId="0" applyNumberFormat="1" applyFont="1" applyAlignment="1">
      <alignment horizontal="left" wrapText="1"/>
    </xf>
    <xf numFmtId="1" fontId="11" fillId="3" borderId="3" xfId="0" applyNumberFormat="1" applyFont="1" applyFill="1" applyBorder="1" applyAlignment="1" applyProtection="1">
      <alignment horizontal="left" wrapText="1"/>
    </xf>
    <xf numFmtId="166" fontId="12" fillId="0" borderId="3" xfId="0" applyNumberFormat="1" applyFont="1" applyFill="1" applyBorder="1" applyAlignment="1" applyProtection="1">
      <alignment horizontal="left" wrapText="1"/>
    </xf>
    <xf numFmtId="166" fontId="11" fillId="0" borderId="3" xfId="0" applyNumberFormat="1" applyFont="1" applyFill="1" applyBorder="1" applyAlignment="1" applyProtection="1">
      <alignment horizontal="left" vertical="top" wrapText="1"/>
    </xf>
    <xf numFmtId="1" fontId="12" fillId="0" borderId="3" xfId="0" applyNumberFormat="1" applyFont="1" applyFill="1" applyBorder="1" applyAlignment="1" applyProtection="1">
      <alignment horizontal="left" wrapText="1"/>
    </xf>
    <xf numFmtId="0" fontId="9" fillId="0" borderId="0" xfId="0" applyFont="1" applyFill="1" applyAlignment="1">
      <alignment horizontal="left" wrapText="1"/>
    </xf>
    <xf numFmtId="166" fontId="11" fillId="0" borderId="0" xfId="0" applyNumberFormat="1" applyFont="1" applyFill="1" applyAlignment="1">
      <alignment horizontal="left" wrapText="1"/>
    </xf>
    <xf numFmtId="1" fontId="11" fillId="0" borderId="0" xfId="0" applyNumberFormat="1" applyFont="1" applyFill="1" applyAlignment="1">
      <alignment horizontal="left" wrapText="1"/>
    </xf>
    <xf numFmtId="0" fontId="2" fillId="0" borderId="0" xfId="0" applyFont="1" applyFill="1" applyAlignment="1">
      <alignment horizontal="left" wrapText="1"/>
    </xf>
    <xf numFmtId="166" fontId="10" fillId="0" borderId="0" xfId="0" applyNumberFormat="1" applyFont="1" applyFill="1" applyAlignment="1">
      <alignment horizontal="left" wrapText="1"/>
    </xf>
    <xf numFmtId="1" fontId="10" fillId="0" borderId="0" xfId="0" applyNumberFormat="1" applyFont="1" applyFill="1" applyAlignment="1">
      <alignment horizontal="left" wrapText="1"/>
    </xf>
    <xf numFmtId="165" fontId="11" fillId="0" borderId="0" xfId="0" applyNumberFormat="1" applyFont="1" applyFill="1" applyAlignment="1">
      <alignment horizontal="left" wrapText="1"/>
    </xf>
    <xf numFmtId="165" fontId="10" fillId="0" borderId="0" xfId="0" applyNumberFormat="1" applyFont="1" applyFill="1" applyAlignment="1">
      <alignment horizontal="left" wrapText="1"/>
    </xf>
    <xf numFmtId="3" fontId="1" fillId="0" borderId="3" xfId="0" applyNumberFormat="1" applyFont="1" applyFill="1" applyBorder="1" applyAlignment="1" applyProtection="1">
      <alignment horizontal="right" wrapText="1"/>
    </xf>
    <xf numFmtId="3" fontId="14" fillId="0" borderId="3" xfId="0" applyNumberFormat="1" applyFont="1" applyFill="1" applyBorder="1" applyAlignment="1" applyProtection="1">
      <alignment horizontal="right" wrapText="1"/>
    </xf>
    <xf numFmtId="165" fontId="15" fillId="0" borderId="3" xfId="0" applyNumberFormat="1" applyFont="1" applyFill="1" applyBorder="1" applyAlignment="1" applyProtection="1">
      <alignment horizontal="left" wrapText="1"/>
    </xf>
    <xf numFmtId="166" fontId="15" fillId="0" borderId="3" xfId="0" applyNumberFormat="1" applyFont="1" applyFill="1" applyBorder="1" applyAlignment="1" applyProtection="1">
      <alignment horizontal="left" wrapText="1"/>
    </xf>
    <xf numFmtId="1" fontId="15" fillId="0" borderId="3" xfId="0" applyNumberFormat="1" applyFont="1" applyFill="1" applyBorder="1" applyAlignment="1" applyProtection="1">
      <alignment horizontal="left" wrapText="1"/>
    </xf>
    <xf numFmtId="166" fontId="16" fillId="0" borderId="3" xfId="0" applyNumberFormat="1" applyFont="1" applyFill="1" applyBorder="1" applyAlignment="1" applyProtection="1">
      <alignment horizontal="left" wrapText="1"/>
    </xf>
    <xf numFmtId="0" fontId="17" fillId="0" borderId="0" xfId="0" applyFont="1" applyFill="1" applyAlignment="1">
      <alignment horizontal="right"/>
    </xf>
    <xf numFmtId="164" fontId="19" fillId="0" borderId="3" xfId="0" applyNumberFormat="1" applyFont="1" applyFill="1" applyBorder="1" applyAlignment="1" applyProtection="1">
      <alignment horizontal="left" wrapText="1"/>
    </xf>
    <xf numFmtId="164" fontId="19" fillId="4" borderId="3" xfId="0" applyNumberFormat="1" applyFont="1" applyFill="1" applyBorder="1" applyAlignment="1" applyProtection="1">
      <alignment horizontal="left" wrapText="1"/>
    </xf>
    <xf numFmtId="164" fontId="20" fillId="0" borderId="3" xfId="0" applyNumberFormat="1" applyFont="1" applyFill="1" applyBorder="1" applyAlignment="1" applyProtection="1">
      <alignment horizontal="left" wrapText="1"/>
    </xf>
    <xf numFmtId="164" fontId="21" fillId="0" borderId="3" xfId="0" applyNumberFormat="1" applyFont="1" applyFill="1" applyBorder="1" applyAlignment="1" applyProtection="1">
      <alignment horizontal="left" wrapText="1"/>
    </xf>
    <xf numFmtId="164" fontId="19" fillId="0" borderId="0" xfId="0" applyNumberFormat="1" applyFont="1" applyFill="1" applyAlignment="1">
      <alignment horizontal="left" wrapText="1"/>
    </xf>
    <xf numFmtId="164" fontId="22" fillId="0" borderId="0" xfId="0" applyNumberFormat="1" applyFont="1" applyFill="1" applyAlignment="1">
      <alignment horizontal="left" wrapText="1"/>
    </xf>
    <xf numFmtId="164" fontId="18" fillId="0" borderId="3" xfId="0" applyNumberFormat="1" applyFont="1" applyFill="1" applyBorder="1" applyAlignment="1" applyProtection="1">
      <alignment horizontal="left" wrapText="1"/>
    </xf>
    <xf numFmtId="2" fontId="6" fillId="0" borderId="3" xfId="0" applyNumberFormat="1" applyFont="1" applyFill="1" applyBorder="1" applyAlignment="1" applyProtection="1">
      <alignment horizontal="left" wrapText="1"/>
    </xf>
    <xf numFmtId="2" fontId="6" fillId="2" borderId="3" xfId="0" applyNumberFormat="1" applyFont="1" applyFill="1" applyBorder="1" applyAlignment="1" applyProtection="1">
      <alignment horizontal="left" wrapText="1"/>
    </xf>
    <xf numFmtId="2" fontId="7" fillId="0" borderId="3" xfId="0" applyNumberFormat="1" applyFont="1" applyFill="1" applyBorder="1" applyAlignment="1" applyProtection="1">
      <alignment horizontal="left" wrapText="1"/>
    </xf>
    <xf numFmtId="2" fontId="6" fillId="3" borderId="3" xfId="0" applyNumberFormat="1" applyFont="1" applyFill="1" applyBorder="1" applyAlignment="1" applyProtection="1">
      <alignment horizontal="left" wrapText="1"/>
    </xf>
    <xf numFmtId="2" fontId="6" fillId="0" borderId="0" xfId="0" applyNumberFormat="1" applyFont="1" applyAlignment="1">
      <alignment horizontal="left" wrapText="1"/>
    </xf>
    <xf numFmtId="2" fontId="5" fillId="0" borderId="0" xfId="0" applyNumberFormat="1" applyFont="1"/>
    <xf numFmtId="2" fontId="6" fillId="0" borderId="0" xfId="0" applyNumberFormat="1" applyFont="1" applyAlignment="1">
      <alignment vertical="top"/>
    </xf>
    <xf numFmtId="2" fontId="5" fillId="0" borderId="0" xfId="0" applyNumberFormat="1" applyFont="1" applyAlignment="1">
      <alignment horizontal="left" wrapText="1"/>
    </xf>
    <xf numFmtId="3" fontId="1" fillId="0" borderId="3" xfId="0" applyNumberFormat="1" applyFont="1" applyFill="1" applyBorder="1" applyAlignment="1" applyProtection="1">
      <alignment horizontal="left" vertical="top" wrapText="1"/>
    </xf>
    <xf numFmtId="1" fontId="13" fillId="0" borderId="3" xfId="0" applyNumberFormat="1" applyFont="1" applyFill="1" applyBorder="1" applyAlignment="1" applyProtection="1">
      <alignment horizontal="center" textRotation="90" wrapText="1"/>
    </xf>
    <xf numFmtId="2" fontId="6" fillId="0" borderId="3" xfId="0" applyNumberFormat="1" applyFont="1" applyFill="1" applyBorder="1" applyAlignment="1" applyProtection="1">
      <alignment horizontal="center" textRotation="90" wrapText="1"/>
    </xf>
    <xf numFmtId="166" fontId="13" fillId="0" borderId="3" xfId="0" applyNumberFormat="1" applyFont="1" applyFill="1" applyBorder="1" applyAlignment="1" applyProtection="1">
      <alignment horizontal="center" wrapText="1"/>
    </xf>
    <xf numFmtId="1" fontId="13" fillId="0" borderId="3" xfId="0" applyNumberFormat="1" applyFont="1" applyFill="1" applyBorder="1" applyAlignment="1" applyProtection="1">
      <alignment horizontal="center" wrapText="1"/>
    </xf>
    <xf numFmtId="3" fontId="13" fillId="0" borderId="3" xfId="0" applyNumberFormat="1" applyFont="1" applyFill="1" applyBorder="1" applyAlignment="1" applyProtection="1">
      <alignment horizontal="center" wrapText="1"/>
    </xf>
    <xf numFmtId="164" fontId="19" fillId="0" borderId="3" xfId="0" applyNumberFormat="1" applyFont="1" applyFill="1" applyBorder="1" applyAlignment="1" applyProtection="1">
      <alignment horizontal="center" wrapText="1"/>
    </xf>
    <xf numFmtId="3" fontId="1" fillId="0" borderId="10" xfId="0" applyNumberFormat="1" applyFont="1" applyFill="1" applyBorder="1" applyAlignment="1" applyProtection="1">
      <alignment vertical="top" wrapText="1"/>
    </xf>
    <xf numFmtId="3" fontId="1" fillId="0" borderId="0" xfId="0" applyNumberFormat="1" applyFont="1" applyFill="1" applyBorder="1" applyAlignment="1" applyProtection="1">
      <alignment vertical="top" wrapText="1"/>
    </xf>
    <xf numFmtId="2" fontId="23" fillId="2" borderId="3" xfId="0" applyNumberFormat="1" applyFont="1" applyFill="1" applyBorder="1" applyAlignment="1" applyProtection="1">
      <alignment horizontal="left" wrapText="1"/>
    </xf>
    <xf numFmtId="164" fontId="1" fillId="0" borderId="3" xfId="0" applyNumberFormat="1" applyFont="1" applyFill="1" applyBorder="1" applyAlignment="1" applyProtection="1">
      <alignment vertical="top" wrapText="1"/>
    </xf>
    <xf numFmtId="3" fontId="13" fillId="0" borderId="3" xfId="0" applyNumberFormat="1" applyFont="1" applyFill="1" applyBorder="1" applyAlignment="1" applyProtection="1">
      <alignment vertical="top" wrapText="1"/>
    </xf>
    <xf numFmtId="165" fontId="13" fillId="0" borderId="3" xfId="0" applyNumberFormat="1" applyFont="1" applyFill="1" applyBorder="1" applyAlignment="1" applyProtection="1">
      <alignment horizontal="left" wrapText="1"/>
    </xf>
    <xf numFmtId="165" fontId="24" fillId="0" borderId="3" xfId="0" applyNumberFormat="1" applyFont="1" applyFill="1" applyBorder="1" applyAlignment="1" applyProtection="1">
      <alignment horizontal="left" wrapText="1"/>
    </xf>
    <xf numFmtId="164" fontId="13" fillId="0" borderId="3" xfId="0" applyNumberFormat="1" applyFont="1" applyFill="1" applyBorder="1" applyAlignment="1" applyProtection="1">
      <alignment horizontal="left" wrapText="1"/>
    </xf>
    <xf numFmtId="3" fontId="13" fillId="0" borderId="3" xfId="0" applyNumberFormat="1" applyFont="1" applyFill="1" applyBorder="1" applyAlignment="1" applyProtection="1">
      <alignment horizontal="left" wrapText="1"/>
    </xf>
    <xf numFmtId="165" fontId="13" fillId="0" borderId="1" xfId="0" applyNumberFormat="1" applyFont="1" applyFill="1" applyBorder="1" applyAlignment="1" applyProtection="1">
      <alignment horizontal="left" wrapText="1"/>
    </xf>
    <xf numFmtId="165" fontId="27" fillId="0" borderId="3" xfId="0" applyNumberFormat="1" applyFont="1" applyFill="1" applyBorder="1" applyAlignment="1" applyProtection="1">
      <alignment horizontal="left" wrapText="1"/>
    </xf>
    <xf numFmtId="0" fontId="13" fillId="0" borderId="0" xfId="0" applyFont="1" applyFill="1" applyAlignment="1">
      <alignment horizontal="left" wrapText="1"/>
    </xf>
    <xf numFmtId="0" fontId="28" fillId="0" borderId="0" xfId="0" applyFont="1" applyFill="1" applyAlignment="1">
      <alignment horizontal="left" wrapText="1"/>
    </xf>
    <xf numFmtId="3" fontId="1" fillId="0" borderId="1" xfId="0" applyNumberFormat="1" applyFont="1" applyFill="1" applyBorder="1" applyAlignment="1" applyProtection="1">
      <alignment horizontal="left" vertical="top"/>
    </xf>
    <xf numFmtId="3" fontId="1" fillId="0" borderId="1" xfId="0" applyNumberFormat="1" applyFont="1" applyFill="1" applyBorder="1" applyAlignment="1" applyProtection="1">
      <alignment vertical="top" wrapText="1"/>
    </xf>
    <xf numFmtId="0" fontId="2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3" fontId="1" fillId="0" borderId="3" xfId="0" applyNumberFormat="1" applyFont="1" applyFill="1" applyBorder="1" applyAlignment="1" applyProtection="1">
      <alignment vertical="center" wrapText="1"/>
    </xf>
    <xf numFmtId="1" fontId="29" fillId="2" borderId="3" xfId="0" applyNumberFormat="1" applyFont="1" applyFill="1" applyBorder="1" applyAlignment="1" applyProtection="1">
      <alignment horizontal="left" wrapText="1"/>
    </xf>
    <xf numFmtId="1" fontId="11" fillId="5" borderId="3" xfId="0" applyNumberFormat="1" applyFont="1" applyFill="1" applyBorder="1" applyAlignment="1" applyProtection="1">
      <alignment horizontal="left" wrapText="1"/>
    </xf>
    <xf numFmtId="1" fontId="2" fillId="0" borderId="0" xfId="0" applyNumberFormat="1" applyFont="1"/>
    <xf numFmtId="167" fontId="2" fillId="0" borderId="0" xfId="0" applyNumberFormat="1" applyFont="1"/>
    <xf numFmtId="2" fontId="2" fillId="0" borderId="0" xfId="0" applyNumberFormat="1" applyFont="1"/>
    <xf numFmtId="0" fontId="1" fillId="0" borderId="0" xfId="0" applyFont="1" applyAlignment="1">
      <alignment horizontal="left"/>
    </xf>
    <xf numFmtId="0" fontId="1" fillId="0" borderId="0" xfId="0" applyFont="1"/>
    <xf numFmtId="165" fontId="13" fillId="0" borderId="3" xfId="0" applyNumberFormat="1" applyFont="1" applyFill="1" applyBorder="1" applyAlignment="1" applyProtection="1">
      <alignment vertical="center" wrapText="1"/>
    </xf>
    <xf numFmtId="165" fontId="13" fillId="0" borderId="3" xfId="0" applyNumberFormat="1" applyFont="1" applyFill="1" applyBorder="1" applyAlignment="1" applyProtection="1">
      <alignment horizontal="left" vertical="center" wrapText="1"/>
    </xf>
    <xf numFmtId="166" fontId="11" fillId="0" borderId="1" xfId="0" applyNumberFormat="1" applyFont="1" applyFill="1" applyBorder="1" applyAlignment="1" applyProtection="1">
      <alignment horizontal="left" wrapText="1"/>
    </xf>
    <xf numFmtId="1" fontId="11" fillId="0" borderId="3" xfId="0" applyNumberFormat="1" applyFont="1" applyFill="1" applyBorder="1" applyAlignment="1" applyProtection="1">
      <alignment horizontal="left" vertical="center" wrapText="1"/>
    </xf>
    <xf numFmtId="1" fontId="11" fillId="0" borderId="1" xfId="0" applyNumberFormat="1" applyFont="1" applyFill="1" applyBorder="1" applyAlignment="1" applyProtection="1">
      <alignment horizontal="left" wrapText="1"/>
    </xf>
    <xf numFmtId="165" fontId="11" fillId="0" borderId="3" xfId="0" applyNumberFormat="1" applyFont="1" applyFill="1" applyBorder="1" applyAlignment="1" applyProtection="1">
      <alignment horizontal="center" vertical="center" wrapText="1"/>
    </xf>
    <xf numFmtId="165" fontId="11" fillId="0" borderId="1" xfId="0" applyNumberFormat="1" applyFont="1" applyFill="1" applyBorder="1" applyAlignment="1" applyProtection="1">
      <alignment horizontal="left" wrapText="1"/>
    </xf>
    <xf numFmtId="164" fontId="19" fillId="0" borderId="3" xfId="0" applyNumberFormat="1" applyFont="1" applyFill="1" applyBorder="1" applyAlignment="1" applyProtection="1">
      <alignment wrapText="1"/>
    </xf>
    <xf numFmtId="164" fontId="19" fillId="0" borderId="1" xfId="0" applyNumberFormat="1" applyFont="1" applyFill="1" applyBorder="1" applyAlignment="1" applyProtection="1">
      <alignment horizontal="left" wrapText="1"/>
    </xf>
    <xf numFmtId="166" fontId="12" fillId="0" borderId="1" xfId="0" applyNumberFormat="1" applyFont="1" applyFill="1" applyBorder="1" applyAlignment="1" applyProtection="1">
      <alignment horizontal="left" wrapText="1"/>
    </xf>
    <xf numFmtId="3" fontId="1" fillId="0" borderId="3" xfId="0" applyNumberFormat="1" applyFont="1" applyFill="1" applyBorder="1" applyAlignment="1" applyProtection="1">
      <alignment horizontal="left" vertical="top" wrapText="1"/>
    </xf>
    <xf numFmtId="3" fontId="1" fillId="0" borderId="3" xfId="0" applyNumberFormat="1" applyFont="1" applyFill="1" applyBorder="1" applyAlignment="1" applyProtection="1">
      <alignment horizontal="left" wrapText="1"/>
    </xf>
    <xf numFmtId="165" fontId="30" fillId="0" borderId="3" xfId="0" applyNumberFormat="1" applyFont="1" applyFill="1" applyBorder="1" applyAlignment="1" applyProtection="1">
      <alignment horizontal="left" wrapText="1"/>
    </xf>
    <xf numFmtId="1" fontId="29" fillId="0" borderId="3" xfId="0" applyNumberFormat="1" applyFont="1" applyFill="1" applyBorder="1" applyAlignment="1" applyProtection="1">
      <alignment horizontal="left" wrapText="1"/>
    </xf>
    <xf numFmtId="1" fontId="1" fillId="0" borderId="0" xfId="0" applyNumberFormat="1" applyFont="1"/>
    <xf numFmtId="2" fontId="1" fillId="0" borderId="0" xfId="0" applyNumberFormat="1" applyFont="1"/>
    <xf numFmtId="167" fontId="1" fillId="0" borderId="0" xfId="0" applyNumberFormat="1" applyFont="1"/>
    <xf numFmtId="1" fontId="2" fillId="5" borderId="0" xfId="0" applyNumberFormat="1" applyFont="1" applyFill="1"/>
    <xf numFmtId="167" fontId="2" fillId="5" borderId="0" xfId="0" applyNumberFormat="1" applyFont="1" applyFill="1"/>
    <xf numFmtId="2" fontId="2" fillId="5" borderId="0" xfId="0" applyNumberFormat="1" applyFont="1" applyFill="1"/>
    <xf numFmtId="167" fontId="1" fillId="5" borderId="0" xfId="0" applyNumberFormat="1" applyFont="1" applyFill="1"/>
    <xf numFmtId="1" fontId="1" fillId="5" borderId="0" xfId="0" applyNumberFormat="1" applyFont="1" applyFill="1"/>
    <xf numFmtId="2" fontId="1" fillId="5" borderId="0" xfId="0" applyNumberFormat="1" applyFont="1" applyFill="1"/>
    <xf numFmtId="0" fontId="1" fillId="0" borderId="0" xfId="0" applyFont="1" applyAlignment="1">
      <alignment horizontal="center"/>
    </xf>
    <xf numFmtId="0" fontId="14" fillId="0" borderId="0" xfId="0" applyFont="1"/>
    <xf numFmtId="0" fontId="6" fillId="0" borderId="0" xfId="0" applyFont="1"/>
    <xf numFmtId="167" fontId="6" fillId="0" borderId="0" xfId="0" applyNumberFormat="1" applyFont="1"/>
    <xf numFmtId="1" fontId="6" fillId="0" borderId="0" xfId="0" applyNumberFormat="1" applyFont="1"/>
    <xf numFmtId="0" fontId="7" fillId="0" borderId="0" xfId="0" applyFont="1" applyAlignment="1">
      <alignment horizontal="right" vertical="center"/>
    </xf>
    <xf numFmtId="0" fontId="6" fillId="0" borderId="3" xfId="0" applyFont="1" applyBorder="1" applyAlignment="1">
      <alignment horizontal="center" vertical="center" wrapText="1"/>
    </xf>
    <xf numFmtId="167" fontId="6" fillId="0" borderId="3" xfId="0" applyNumberFormat="1" applyFont="1" applyBorder="1" applyAlignment="1">
      <alignment horizontal="center" vertical="center" wrapText="1"/>
    </xf>
    <xf numFmtId="1" fontId="6" fillId="0" borderId="3" xfId="0" applyNumberFormat="1" applyFont="1" applyBorder="1" applyAlignment="1">
      <alignment horizontal="center" vertical="center" wrapText="1"/>
    </xf>
    <xf numFmtId="0" fontId="6" fillId="0" borderId="3" xfId="0" applyFont="1" applyBorder="1" applyAlignment="1">
      <alignment vertical="center" wrapText="1"/>
    </xf>
    <xf numFmtId="3" fontId="6" fillId="0" borderId="3" xfId="0" applyNumberFormat="1" applyFont="1" applyBorder="1" applyAlignment="1">
      <alignment horizontal="center" vertical="center" wrapText="1"/>
    </xf>
    <xf numFmtId="1" fontId="6" fillId="0" borderId="3" xfId="0" applyNumberFormat="1" applyFont="1" applyBorder="1" applyAlignment="1">
      <alignment vertical="center" wrapText="1"/>
    </xf>
    <xf numFmtId="1" fontId="5" fillId="0" borderId="0" xfId="0" applyNumberFormat="1" applyFont="1"/>
    <xf numFmtId="0" fontId="6" fillId="0" borderId="0" xfId="0" applyFont="1" applyAlignment="1">
      <alignment vertical="center"/>
    </xf>
    <xf numFmtId="0" fontId="6" fillId="0" borderId="0" xfId="0" applyFont="1" applyAlignment="1">
      <alignment horizontal="left" vertical="top"/>
    </xf>
    <xf numFmtId="167" fontId="6" fillId="0" borderId="0" xfId="0" applyNumberFormat="1" applyFont="1" applyAlignment="1">
      <alignment horizontal="left" wrapText="1"/>
    </xf>
    <xf numFmtId="2" fontId="6" fillId="0" borderId="0" xfId="0" applyNumberFormat="1" applyFont="1"/>
    <xf numFmtId="1" fontId="6" fillId="0" borderId="0" xfId="0" applyNumberFormat="1" applyFont="1" applyAlignment="1">
      <alignment horizontal="center"/>
    </xf>
    <xf numFmtId="167" fontId="5" fillId="0" borderId="0" xfId="0" applyNumberFormat="1" applyFont="1"/>
    <xf numFmtId="0" fontId="6" fillId="0" borderId="0" xfId="0" applyFont="1" applyAlignment="1">
      <alignment horizontal="center"/>
    </xf>
    <xf numFmtId="0" fontId="5" fillId="0" borderId="0" xfId="0" applyFont="1" applyAlignment="1">
      <alignment vertical="center"/>
    </xf>
    <xf numFmtId="1" fontId="6" fillId="5" borderId="3" xfId="0" applyNumberFormat="1" applyFont="1" applyFill="1" applyBorder="1" applyAlignment="1">
      <alignment horizontal="center" vertical="center" wrapText="1"/>
    </xf>
    <xf numFmtId="2" fontId="6" fillId="5" borderId="3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1" fontId="6" fillId="5" borderId="10" xfId="0" applyNumberFormat="1" applyFont="1" applyFill="1" applyBorder="1" applyAlignment="1" applyProtection="1">
      <alignment horizontal="center" wrapText="1"/>
    </xf>
    <xf numFmtId="1" fontId="6" fillId="5" borderId="3" xfId="0" applyNumberFormat="1" applyFont="1" applyFill="1" applyBorder="1" applyAlignment="1" applyProtection="1">
      <alignment horizont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1" fontId="6" fillId="0" borderId="10" xfId="0" applyNumberFormat="1" applyFont="1" applyFill="1" applyBorder="1" applyAlignment="1" applyProtection="1">
      <alignment vertical="top" wrapText="1"/>
    </xf>
    <xf numFmtId="1" fontId="6" fillId="0" borderId="0" xfId="0" applyNumberFormat="1" applyFont="1" applyFill="1" applyBorder="1" applyAlignment="1" applyProtection="1">
      <alignment vertical="top" wrapText="1"/>
    </xf>
    <xf numFmtId="1" fontId="6" fillId="5" borderId="3" xfId="0" applyNumberFormat="1" applyFont="1" applyFill="1" applyBorder="1" applyAlignment="1" applyProtection="1">
      <alignment wrapText="1"/>
    </xf>
    <xf numFmtId="167" fontId="6" fillId="5" borderId="3" xfId="0" applyNumberFormat="1" applyFont="1" applyFill="1" applyBorder="1" applyAlignment="1" applyProtection="1">
      <alignment horizontal="center" wrapText="1"/>
    </xf>
    <xf numFmtId="167" fontId="6" fillId="5" borderId="3" xfId="0" applyNumberFormat="1" applyFont="1" applyFill="1" applyBorder="1" applyAlignment="1" applyProtection="1">
      <alignment wrapText="1"/>
    </xf>
    <xf numFmtId="2" fontId="6" fillId="5" borderId="3" xfId="0" applyNumberFormat="1" applyFont="1" applyFill="1" applyBorder="1" applyAlignment="1" applyProtection="1">
      <alignment wrapText="1"/>
    </xf>
    <xf numFmtId="1" fontId="7" fillId="6" borderId="0" xfId="0" applyNumberFormat="1" applyFont="1" applyFill="1" applyBorder="1" applyAlignment="1" applyProtection="1">
      <alignment vertical="top" wrapText="1"/>
    </xf>
    <xf numFmtId="167" fontId="6" fillId="5" borderId="3" xfId="0" applyNumberFormat="1" applyFont="1" applyFill="1" applyBorder="1" applyAlignment="1"/>
    <xf numFmtId="1" fontId="6" fillId="5" borderId="3" xfId="0" applyNumberFormat="1" applyFont="1" applyFill="1" applyBorder="1" applyAlignment="1"/>
    <xf numFmtId="2" fontId="6" fillId="5" borderId="3" xfId="0" applyNumberFormat="1" applyFont="1" applyFill="1" applyBorder="1" applyAlignment="1"/>
    <xf numFmtId="0" fontId="5" fillId="0" borderId="0" xfId="0" applyFont="1" applyFill="1" applyAlignment="1">
      <alignment horizontal="right"/>
    </xf>
    <xf numFmtId="0" fontId="5" fillId="5" borderId="3" xfId="0" applyFont="1" applyFill="1" applyBorder="1"/>
    <xf numFmtId="0" fontId="5" fillId="0" borderId="0" xfId="0" applyFont="1" applyAlignment="1"/>
    <xf numFmtId="0" fontId="6" fillId="5" borderId="3" xfId="0" applyFont="1" applyFill="1" applyBorder="1"/>
    <xf numFmtId="1" fontId="5" fillId="5" borderId="3" xfId="0" applyNumberFormat="1" applyFont="1" applyFill="1" applyBorder="1"/>
    <xf numFmtId="0" fontId="6" fillId="5" borderId="0" xfId="0" applyFont="1" applyFill="1" applyAlignment="1">
      <alignment horizontal="left"/>
    </xf>
    <xf numFmtId="0" fontId="5" fillId="5" borderId="0" xfId="0" applyFont="1" applyFill="1" applyAlignment="1"/>
    <xf numFmtId="0" fontId="5" fillId="5" borderId="0" xfId="0" applyFont="1" applyFill="1"/>
    <xf numFmtId="2" fontId="5" fillId="5" borderId="0" xfId="0" applyNumberFormat="1" applyFont="1" applyFill="1"/>
    <xf numFmtId="1" fontId="5" fillId="5" borderId="0" xfId="0" applyNumberFormat="1" applyFont="1" applyFill="1"/>
    <xf numFmtId="0" fontId="5" fillId="0" borderId="0" xfId="0" applyFont="1" applyAlignment="1">
      <alignment horizontal="center"/>
    </xf>
    <xf numFmtId="167" fontId="5" fillId="0" borderId="3" xfId="0" applyNumberFormat="1" applyFont="1" applyBorder="1" applyAlignment="1">
      <alignment horizontal="center" vertical="center"/>
    </xf>
    <xf numFmtId="2" fontId="5" fillId="0" borderId="3" xfId="0" applyNumberFormat="1" applyFont="1" applyBorder="1" applyAlignment="1">
      <alignment horizontal="center" vertical="center"/>
    </xf>
    <xf numFmtId="167" fontId="5" fillId="0" borderId="0" xfId="0" applyNumberFormat="1" applyFont="1" applyBorder="1"/>
    <xf numFmtId="1" fontId="6" fillId="5" borderId="3" xfId="0" applyNumberFormat="1" applyFont="1" applyFill="1" applyBorder="1" applyAlignment="1" applyProtection="1">
      <alignment horizontal="left" wrapText="1"/>
    </xf>
    <xf numFmtId="167" fontId="5" fillId="5" borderId="0" xfId="0" applyNumberFormat="1" applyFont="1" applyFill="1"/>
    <xf numFmtId="0" fontId="6" fillId="5" borderId="0" xfId="0" applyFont="1" applyFill="1"/>
    <xf numFmtId="0" fontId="5" fillId="5" borderId="0" xfId="0" applyFont="1" applyFill="1" applyAlignment="1">
      <alignment vertical="center"/>
    </xf>
    <xf numFmtId="0" fontId="5" fillId="5" borderId="0" xfId="0" applyFont="1" applyFill="1" applyAlignment="1">
      <alignment horizontal="center" vertical="center"/>
    </xf>
    <xf numFmtId="1" fontId="6" fillId="5" borderId="10" xfId="0" applyNumberFormat="1" applyFont="1" applyFill="1" applyBorder="1" applyAlignment="1" applyProtection="1">
      <alignment vertical="top" wrapText="1"/>
    </xf>
    <xf numFmtId="1" fontId="6" fillId="5" borderId="0" xfId="0" applyNumberFormat="1" applyFont="1" applyFill="1" applyBorder="1" applyAlignment="1" applyProtection="1">
      <alignment vertical="top" wrapText="1"/>
    </xf>
    <xf numFmtId="0" fontId="5" fillId="5" borderId="0" xfId="0" applyFont="1" applyFill="1" applyAlignment="1">
      <alignment horizontal="right"/>
    </xf>
    <xf numFmtId="0" fontId="5" fillId="5" borderId="0" xfId="0" applyFont="1" applyFill="1" applyAlignment="1">
      <alignment horizontal="center"/>
    </xf>
    <xf numFmtId="167" fontId="5" fillId="5" borderId="3" xfId="0" applyNumberFormat="1" applyFont="1" applyFill="1" applyBorder="1" applyAlignment="1">
      <alignment horizontal="center" vertical="center"/>
    </xf>
    <xf numFmtId="2" fontId="5" fillId="5" borderId="3" xfId="0" applyNumberFormat="1" applyFont="1" applyFill="1" applyBorder="1" applyAlignment="1">
      <alignment horizontal="center" vertical="center"/>
    </xf>
    <xf numFmtId="1" fontId="5" fillId="5" borderId="0" xfId="0" applyNumberFormat="1" applyFont="1" applyFill="1" applyBorder="1"/>
    <xf numFmtId="2" fontId="5" fillId="5" borderId="0" xfId="0" applyNumberFormat="1" applyFont="1" applyFill="1" applyBorder="1"/>
    <xf numFmtId="2" fontId="6" fillId="5" borderId="1" xfId="0" applyNumberFormat="1" applyFont="1" applyFill="1" applyBorder="1" applyAlignment="1">
      <alignment horizontal="center" vertical="center" wrapText="1"/>
    </xf>
    <xf numFmtId="167" fontId="6" fillId="5" borderId="1" xfId="0" applyNumberFormat="1" applyFont="1" applyFill="1" applyBorder="1" applyAlignment="1">
      <alignment horizontal="center" vertical="center" wrapText="1"/>
    </xf>
    <xf numFmtId="1" fontId="6" fillId="5" borderId="3" xfId="0" applyNumberFormat="1" applyFont="1" applyFill="1" applyBorder="1" applyAlignment="1">
      <alignment vertical="center" wrapText="1"/>
    </xf>
    <xf numFmtId="2" fontId="6" fillId="5" borderId="3" xfId="0" applyNumberFormat="1" applyFont="1" applyFill="1" applyBorder="1" applyAlignment="1">
      <alignment horizontal="right"/>
    </xf>
    <xf numFmtId="0" fontId="5" fillId="6" borderId="0" xfId="0" applyFont="1" applyFill="1" applyAlignment="1">
      <alignment horizontal="right"/>
    </xf>
    <xf numFmtId="1" fontId="6" fillId="5" borderId="3" xfId="0" applyNumberFormat="1" applyFont="1" applyFill="1" applyBorder="1"/>
    <xf numFmtId="2" fontId="5" fillId="0" borderId="0" xfId="0" applyNumberFormat="1" applyFont="1" applyBorder="1" applyAlignment="1">
      <alignment horizontal="center" vertical="center"/>
    </xf>
    <xf numFmtId="2" fontId="5" fillId="0" borderId="0" xfId="0" applyNumberFormat="1" applyFont="1" applyBorder="1" applyAlignment="1">
      <alignment horizontal="center"/>
    </xf>
    <xf numFmtId="1" fontId="6" fillId="5" borderId="7" xfId="0" applyNumberFormat="1" applyFont="1" applyFill="1" applyBorder="1" applyAlignment="1">
      <alignment vertical="center" wrapText="1"/>
    </xf>
    <xf numFmtId="167" fontId="6" fillId="5" borderId="12" xfId="0" applyNumberFormat="1" applyFont="1" applyFill="1" applyBorder="1" applyAlignment="1" applyProtection="1">
      <alignment wrapText="1"/>
    </xf>
    <xf numFmtId="1" fontId="6" fillId="5" borderId="12" xfId="0" applyNumberFormat="1" applyFont="1" applyFill="1" applyBorder="1" applyAlignment="1" applyProtection="1">
      <alignment wrapText="1"/>
    </xf>
    <xf numFmtId="2" fontId="6" fillId="5" borderId="12" xfId="0" applyNumberFormat="1" applyFont="1" applyFill="1" applyBorder="1" applyAlignment="1" applyProtection="1">
      <alignment wrapText="1"/>
    </xf>
    <xf numFmtId="1" fontId="6" fillId="5" borderId="12" xfId="0" applyNumberFormat="1" applyFont="1" applyFill="1" applyBorder="1" applyAlignment="1"/>
    <xf numFmtId="1" fontId="6" fillId="5" borderId="3" xfId="0" applyNumberFormat="1" applyFont="1" applyFill="1" applyBorder="1" applyAlignment="1">
      <alignment horizontal="right"/>
    </xf>
    <xf numFmtId="1" fontId="6" fillId="0" borderId="0" xfId="0" applyNumberFormat="1" applyFont="1" applyFill="1" applyBorder="1" applyAlignment="1" applyProtection="1">
      <alignment horizontal="center" vertical="top" wrapText="1"/>
    </xf>
    <xf numFmtId="1" fontId="6" fillId="5" borderId="3" xfId="0" applyNumberFormat="1" applyFont="1" applyFill="1" applyBorder="1" applyAlignment="1" applyProtection="1">
      <alignment horizontal="center" vertical="center" wrapText="1"/>
    </xf>
    <xf numFmtId="0" fontId="6" fillId="0" borderId="0" xfId="0" applyFont="1" applyAlignment="1">
      <alignment horizontal="left"/>
    </xf>
    <xf numFmtId="0" fontId="5" fillId="0" borderId="0" xfId="0" applyFont="1" applyFill="1" applyAlignment="1">
      <alignment horizontal="left"/>
    </xf>
    <xf numFmtId="0" fontId="6" fillId="5" borderId="0" xfId="0" applyFont="1" applyFill="1" applyAlignment="1">
      <alignment horizontal="left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3" xfId="0" quotePrefix="1" applyFont="1" applyBorder="1" applyAlignment="1">
      <alignment horizontal="left" vertical="center" wrapText="1"/>
    </xf>
    <xf numFmtId="0" fontId="5" fillId="0" borderId="0" xfId="0" applyFont="1" applyFill="1" applyAlignment="1">
      <alignment horizontal="left" wrapText="1"/>
    </xf>
    <xf numFmtId="0" fontId="5" fillId="0" borderId="0" xfId="0" applyFont="1" applyAlignment="1">
      <alignment horizontal="left" wrapText="1"/>
    </xf>
    <xf numFmtId="0" fontId="7" fillId="0" borderId="0" xfId="0" applyFont="1"/>
    <xf numFmtId="0" fontId="31" fillId="0" borderId="0" xfId="0" applyFont="1"/>
    <xf numFmtId="167" fontId="6" fillId="0" borderId="3" xfId="0" applyNumberFormat="1" applyFont="1" applyFill="1" applyBorder="1" applyAlignment="1"/>
    <xf numFmtId="1" fontId="6" fillId="0" borderId="3" xfId="0" applyNumberFormat="1" applyFont="1" applyFill="1" applyBorder="1" applyAlignment="1">
      <alignment horizontal="right"/>
    </xf>
    <xf numFmtId="2" fontId="6" fillId="0" borderId="3" xfId="0" applyNumberFormat="1" applyFont="1" applyFill="1" applyBorder="1" applyAlignment="1"/>
    <xf numFmtId="1" fontId="6" fillId="0" borderId="3" xfId="0" applyNumberFormat="1" applyFont="1" applyFill="1" applyBorder="1" applyAlignment="1"/>
    <xf numFmtId="0" fontId="5" fillId="0" borderId="3" xfId="0" applyFont="1" applyBorder="1"/>
    <xf numFmtId="1" fontId="5" fillId="0" borderId="3" xfId="0" applyNumberFormat="1" applyFont="1" applyBorder="1"/>
    <xf numFmtId="1" fontId="6" fillId="0" borderId="3" xfId="0" applyNumberFormat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>
      <alignment horizontal="left" wrapText="1"/>
    </xf>
    <xf numFmtId="0" fontId="5" fillId="5" borderId="3" xfId="0" applyFont="1" applyFill="1" applyBorder="1" applyAlignment="1">
      <alignment horizontal="left" vertical="center" wrapText="1"/>
    </xf>
    <xf numFmtId="0" fontId="5" fillId="5" borderId="3" xfId="0" quotePrefix="1" applyFont="1" applyFill="1" applyBorder="1" applyAlignment="1">
      <alignment horizontal="left" vertical="center" wrapText="1"/>
    </xf>
    <xf numFmtId="0" fontId="5" fillId="5" borderId="0" xfId="0" applyFont="1" applyFill="1" applyAlignment="1">
      <alignment horizontal="left" wrapText="1"/>
    </xf>
    <xf numFmtId="0" fontId="6" fillId="0" borderId="0" xfId="0" applyFont="1" applyAlignment="1">
      <alignment horizontal="left" wrapText="1"/>
    </xf>
    <xf numFmtId="0" fontId="6" fillId="0" borderId="3" xfId="0" applyFont="1" applyFill="1" applyBorder="1" applyAlignment="1">
      <alignment horizontal="right"/>
    </xf>
    <xf numFmtId="1" fontId="6" fillId="5" borderId="3" xfId="0" applyNumberFormat="1" applyFont="1" applyFill="1" applyBorder="1" applyAlignment="1">
      <alignment horizontal="center" vertical="center" wrapText="1"/>
    </xf>
    <xf numFmtId="1" fontId="6" fillId="5" borderId="0" xfId="0" applyNumberFormat="1" applyFont="1" applyFill="1" applyBorder="1" applyAlignment="1"/>
    <xf numFmtId="0" fontId="6" fillId="5" borderId="0" xfId="0" applyFont="1" applyFill="1" applyBorder="1"/>
    <xf numFmtId="1" fontId="2" fillId="7" borderId="0" xfId="0" applyNumberFormat="1" applyFont="1" applyFill="1"/>
    <xf numFmtId="1" fontId="1" fillId="7" borderId="0" xfId="0" applyNumberFormat="1" applyFont="1" applyFill="1"/>
    <xf numFmtId="1" fontId="6" fillId="7" borderId="3" xfId="0" applyNumberFormat="1" applyFont="1" applyFill="1" applyBorder="1" applyAlignment="1" applyProtection="1">
      <alignment wrapText="1"/>
    </xf>
    <xf numFmtId="1" fontId="6" fillId="7" borderId="3" xfId="0" applyNumberFormat="1" applyFont="1" applyFill="1" applyBorder="1" applyAlignment="1"/>
    <xf numFmtId="2" fontId="5" fillId="7" borderId="3" xfId="0" applyNumberFormat="1" applyFont="1" applyFill="1" applyBorder="1" applyAlignment="1">
      <alignment horizontal="center" vertical="center"/>
    </xf>
    <xf numFmtId="2" fontId="5" fillId="7" borderId="3" xfId="0" applyNumberFormat="1" applyFont="1" applyFill="1" applyBorder="1" applyAlignment="1">
      <alignment horizontal="center"/>
    </xf>
    <xf numFmtId="1" fontId="5" fillId="7" borderId="0" xfId="0" applyNumberFormat="1" applyFont="1" applyFill="1"/>
    <xf numFmtId="1" fontId="6" fillId="0" borderId="3" xfId="0" applyNumberFormat="1" applyFont="1" applyFill="1" applyBorder="1"/>
    <xf numFmtId="1" fontId="6" fillId="7" borderId="3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left"/>
    </xf>
    <xf numFmtId="167" fontId="5" fillId="0" borderId="0" xfId="0" applyNumberFormat="1" applyFont="1" applyAlignment="1">
      <alignment horizontal="left"/>
    </xf>
    <xf numFmtId="1" fontId="5" fillId="0" borderId="0" xfId="0" applyNumberFormat="1" applyFont="1" applyAlignment="1">
      <alignment horizontal="left"/>
    </xf>
    <xf numFmtId="2" fontId="5" fillId="0" borderId="0" xfId="0" applyNumberFormat="1" applyFont="1" applyAlignment="1">
      <alignment horizontal="left"/>
    </xf>
    <xf numFmtId="0" fontId="5" fillId="5" borderId="0" xfId="0" applyFont="1" applyFill="1" applyAlignment="1">
      <alignment horizontal="left"/>
    </xf>
    <xf numFmtId="0" fontId="5" fillId="7" borderId="0" xfId="0" applyFont="1" applyFill="1" applyAlignment="1">
      <alignment horizontal="left"/>
    </xf>
    <xf numFmtId="0" fontId="6" fillId="5" borderId="0" xfId="0" applyFont="1" applyFill="1" applyAlignment="1">
      <alignment vertical="top"/>
    </xf>
    <xf numFmtId="1" fontId="6" fillId="7" borderId="3" xfId="0" applyNumberFormat="1" applyFont="1" applyFill="1" applyBorder="1" applyAlignment="1" applyProtection="1">
      <alignment horizontal="center" vertical="center" wrapText="1"/>
    </xf>
    <xf numFmtId="1" fontId="6" fillId="7" borderId="12" xfId="0" applyNumberFormat="1" applyFont="1" applyFill="1" applyBorder="1" applyAlignment="1" applyProtection="1">
      <alignment wrapText="1"/>
    </xf>
    <xf numFmtId="1" fontId="6" fillId="7" borderId="3" xfId="0" applyNumberFormat="1" applyFont="1" applyFill="1" applyBorder="1" applyAlignment="1">
      <alignment horizontal="right"/>
    </xf>
    <xf numFmtId="0" fontId="5" fillId="7" borderId="0" xfId="0" applyFont="1" applyFill="1" applyAlignment="1"/>
    <xf numFmtId="0" fontId="1" fillId="7" borderId="0" xfId="0" applyFont="1" applyFill="1"/>
    <xf numFmtId="1" fontId="6" fillId="7" borderId="3" xfId="0" applyNumberFormat="1" applyFont="1" applyFill="1" applyBorder="1" applyAlignment="1" applyProtection="1">
      <alignment horizontal="center" wrapText="1"/>
    </xf>
    <xf numFmtId="2" fontId="5" fillId="7" borderId="0" xfId="0" applyNumberFormat="1" applyFont="1" applyFill="1" applyBorder="1" applyAlignment="1">
      <alignment horizontal="center" vertical="center"/>
    </xf>
    <xf numFmtId="0" fontId="5" fillId="7" borderId="0" xfId="0" applyFont="1" applyFill="1"/>
    <xf numFmtId="1" fontId="6" fillId="5" borderId="12" xfId="0" applyNumberFormat="1" applyFont="1" applyFill="1" applyBorder="1" applyAlignment="1" applyProtection="1">
      <alignment horizontal="center" wrapText="1"/>
    </xf>
    <xf numFmtId="1" fontId="6" fillId="5" borderId="12" xfId="0" applyNumberFormat="1" applyFont="1" applyFill="1" applyBorder="1" applyAlignment="1" applyProtection="1">
      <alignment horizontal="left" wrapText="1"/>
    </xf>
    <xf numFmtId="167" fontId="6" fillId="5" borderId="12" xfId="0" applyNumberFormat="1" applyFont="1" applyFill="1" applyBorder="1" applyAlignment="1" applyProtection="1">
      <alignment horizontal="center" wrapText="1"/>
    </xf>
    <xf numFmtId="1" fontId="5" fillId="5" borderId="0" xfId="0" applyNumberFormat="1" applyFont="1" applyFill="1" applyAlignment="1">
      <alignment horizontal="right"/>
    </xf>
    <xf numFmtId="1" fontId="6" fillId="5" borderId="0" xfId="0" applyNumberFormat="1" applyFont="1" applyFill="1"/>
    <xf numFmtId="167" fontId="6" fillId="3" borderId="3" xfId="0" applyNumberFormat="1" applyFont="1" applyFill="1" applyBorder="1" applyAlignment="1" applyProtection="1">
      <alignment wrapText="1"/>
    </xf>
    <xf numFmtId="0" fontId="6" fillId="0" borderId="0" xfId="0" applyFont="1" applyFill="1" applyAlignment="1">
      <alignment horizontal="right"/>
    </xf>
    <xf numFmtId="1" fontId="6" fillId="5" borderId="0" xfId="0" applyNumberFormat="1" applyFont="1" applyFill="1" applyBorder="1"/>
    <xf numFmtId="1" fontId="1" fillId="8" borderId="0" xfId="0" applyNumberFormat="1" applyFont="1" applyFill="1"/>
    <xf numFmtId="1" fontId="6" fillId="8" borderId="3" xfId="0" applyNumberFormat="1" applyFont="1" applyFill="1" applyBorder="1" applyAlignment="1">
      <alignment horizontal="center" vertical="center" wrapText="1"/>
    </xf>
    <xf numFmtId="1" fontId="6" fillId="8" borderId="3" xfId="0" applyNumberFormat="1" applyFont="1" applyFill="1" applyBorder="1" applyAlignment="1" applyProtection="1">
      <alignment wrapText="1"/>
    </xf>
    <xf numFmtId="1" fontId="6" fillId="8" borderId="3" xfId="0" applyNumberFormat="1" applyFont="1" applyFill="1" applyBorder="1" applyAlignment="1"/>
    <xf numFmtId="1" fontId="6" fillId="8" borderId="3" xfId="0" applyNumberFormat="1" applyFont="1" applyFill="1" applyBorder="1"/>
    <xf numFmtId="1" fontId="6" fillId="9" borderId="3" xfId="0" applyNumberFormat="1" applyFont="1" applyFill="1" applyBorder="1" applyAlignment="1" applyProtection="1">
      <alignment horizontal="left" wrapText="1"/>
    </xf>
    <xf numFmtId="2" fontId="6" fillId="7" borderId="3" xfId="0" applyNumberFormat="1" applyFont="1" applyFill="1" applyBorder="1" applyAlignment="1" applyProtection="1">
      <alignment wrapText="1"/>
    </xf>
    <xf numFmtId="2" fontId="6" fillId="0" borderId="3" xfId="0" applyNumberFormat="1" applyFont="1" applyFill="1" applyBorder="1" applyAlignment="1" applyProtection="1">
      <alignment wrapText="1"/>
    </xf>
    <xf numFmtId="1" fontId="6" fillId="9" borderId="3" xfId="0" applyNumberFormat="1" applyFont="1" applyFill="1" applyBorder="1"/>
    <xf numFmtId="1" fontId="6" fillId="0" borderId="3" xfId="0" applyNumberFormat="1" applyFont="1" applyFill="1" applyBorder="1" applyAlignment="1" applyProtection="1">
      <alignment wrapText="1"/>
    </xf>
    <xf numFmtId="1" fontId="2" fillId="8" borderId="0" xfId="0" applyNumberFormat="1" applyFont="1" applyFill="1"/>
    <xf numFmtId="0" fontId="6" fillId="8" borderId="3" xfId="0" applyFont="1" applyFill="1" applyBorder="1"/>
    <xf numFmtId="1" fontId="5" fillId="8" borderId="0" xfId="0" applyNumberFormat="1" applyFont="1" applyFill="1"/>
    <xf numFmtId="167" fontId="6" fillId="9" borderId="3" xfId="0" applyNumberFormat="1" applyFont="1" applyFill="1" applyBorder="1" applyAlignment="1" applyProtection="1">
      <alignment wrapText="1"/>
    </xf>
    <xf numFmtId="167" fontId="6" fillId="0" borderId="3" xfId="0" applyNumberFormat="1" applyFont="1" applyFill="1" applyBorder="1" applyAlignment="1" applyProtection="1">
      <alignment wrapText="1"/>
    </xf>
    <xf numFmtId="1" fontId="6" fillId="0" borderId="3" xfId="0" applyNumberFormat="1" applyFont="1" applyFill="1" applyBorder="1" applyAlignment="1" applyProtection="1">
      <alignment horizontal="left" wrapText="1"/>
    </xf>
    <xf numFmtId="0" fontId="6" fillId="0" borderId="3" xfId="0" applyFont="1" applyBorder="1"/>
    <xf numFmtId="1" fontId="6" fillId="0" borderId="3" xfId="0" applyNumberFormat="1" applyFont="1" applyBorder="1"/>
    <xf numFmtId="1" fontId="2" fillId="0" borderId="0" xfId="0" applyNumberFormat="1" applyFont="1" applyFill="1"/>
    <xf numFmtId="1" fontId="1" fillId="0" borderId="0" xfId="0" applyNumberFormat="1" applyFont="1" applyFill="1"/>
    <xf numFmtId="1" fontId="6" fillId="0" borderId="1" xfId="0" applyNumberFormat="1" applyFont="1" applyFill="1" applyBorder="1" applyAlignment="1">
      <alignment horizontal="center" vertical="center" wrapText="1"/>
    </xf>
    <xf numFmtId="2" fontId="2" fillId="0" borderId="0" xfId="0" applyNumberFormat="1" applyFont="1" applyFill="1"/>
    <xf numFmtId="2" fontId="1" fillId="0" borderId="0" xfId="0" applyNumberFormat="1" applyFont="1" applyFill="1"/>
    <xf numFmtId="1" fontId="6" fillId="0" borderId="3" xfId="0" applyNumberFormat="1" applyFont="1" applyFill="1" applyBorder="1" applyAlignment="1">
      <alignment horizontal="center" vertical="center" wrapText="1"/>
    </xf>
    <xf numFmtId="2" fontId="6" fillId="0" borderId="3" xfId="0" applyNumberFormat="1" applyFont="1" applyFill="1" applyBorder="1" applyAlignment="1">
      <alignment horizontal="center" vertical="center" wrapText="1"/>
    </xf>
    <xf numFmtId="1" fontId="5" fillId="0" borderId="0" xfId="0" applyNumberFormat="1" applyFont="1" applyFill="1"/>
    <xf numFmtId="2" fontId="5" fillId="0" borderId="3" xfId="0" applyNumberFormat="1" applyFont="1" applyFill="1" applyBorder="1" applyAlignment="1">
      <alignment horizontal="center" vertical="center"/>
    </xf>
    <xf numFmtId="2" fontId="5" fillId="0" borderId="0" xfId="0" applyNumberFormat="1" applyFont="1" applyFill="1"/>
    <xf numFmtId="1" fontId="6" fillId="0" borderId="0" xfId="0" applyNumberFormat="1" applyFont="1" applyFill="1"/>
    <xf numFmtId="1" fontId="6" fillId="7" borderId="1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wrapText="1"/>
    </xf>
    <xf numFmtId="1" fontId="6" fillId="0" borderId="4" xfId="0" applyNumberFormat="1" applyFont="1" applyFill="1" applyBorder="1" applyAlignment="1" applyProtection="1">
      <alignment horizontal="center" vertical="top" wrapText="1"/>
    </xf>
    <xf numFmtId="1" fontId="6" fillId="5" borderId="4" xfId="0" applyNumberFormat="1" applyFont="1" applyFill="1" applyBorder="1" applyAlignment="1" applyProtection="1">
      <alignment wrapText="1"/>
    </xf>
    <xf numFmtId="0" fontId="6" fillId="0" borderId="4" xfId="0" applyFont="1" applyFill="1" applyBorder="1" applyAlignment="1">
      <alignment horizontal="right"/>
    </xf>
    <xf numFmtId="0" fontId="6" fillId="0" borderId="1" xfId="0" applyFont="1" applyFill="1" applyBorder="1" applyAlignment="1">
      <alignment horizontal="right"/>
    </xf>
    <xf numFmtId="0" fontId="6" fillId="0" borderId="12" xfId="0" applyFont="1" applyFill="1" applyBorder="1" applyAlignment="1">
      <alignment horizontal="right"/>
    </xf>
    <xf numFmtId="0" fontId="6" fillId="0" borderId="6" xfId="0" applyFont="1" applyFill="1" applyBorder="1" applyAlignment="1">
      <alignment horizontal="right"/>
    </xf>
    <xf numFmtId="1" fontId="6" fillId="5" borderId="12" xfId="0" applyNumberFormat="1" applyFont="1" applyFill="1" applyBorder="1"/>
    <xf numFmtId="0" fontId="6" fillId="9" borderId="12" xfId="0" applyFont="1" applyFill="1" applyBorder="1" applyAlignment="1">
      <alignment horizontal="right"/>
    </xf>
    <xf numFmtId="0" fontId="6" fillId="0" borderId="3" xfId="0" applyFont="1" applyBorder="1" applyAlignment="1">
      <alignment wrapText="1"/>
    </xf>
    <xf numFmtId="167" fontId="6" fillId="5" borderId="7" xfId="0" applyNumberFormat="1" applyFont="1" applyFill="1" applyBorder="1" applyAlignment="1">
      <alignment horizontal="center" vertical="center" wrapText="1"/>
    </xf>
    <xf numFmtId="2" fontId="6" fillId="5" borderId="1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1" fontId="6" fillId="5" borderId="3" xfId="0" applyNumberFormat="1" applyFont="1" applyFill="1" applyBorder="1" applyAlignment="1">
      <alignment horizontal="center" vertical="center" wrapText="1"/>
    </xf>
    <xf numFmtId="1" fontId="6" fillId="7" borderId="1" xfId="0" applyNumberFormat="1" applyFont="1" applyFill="1" applyBorder="1" applyAlignment="1">
      <alignment horizontal="center" vertical="center" wrapText="1"/>
    </xf>
    <xf numFmtId="167" fontId="6" fillId="0" borderId="3" xfId="0" applyNumberFormat="1" applyFont="1" applyFill="1" applyBorder="1" applyAlignment="1" applyProtection="1">
      <alignment horizontal="center" wrapText="1"/>
    </xf>
    <xf numFmtId="1" fontId="6" fillId="7" borderId="3" xfId="0" applyNumberFormat="1" applyFont="1" applyFill="1" applyBorder="1" applyAlignment="1" applyProtection="1">
      <alignment horizontal="left" wrapText="1"/>
    </xf>
    <xf numFmtId="1" fontId="6" fillId="9" borderId="3" xfId="0" applyNumberFormat="1" applyFont="1" applyFill="1" applyBorder="1" applyAlignment="1"/>
    <xf numFmtId="1" fontId="14" fillId="8" borderId="0" xfId="0" applyNumberFormat="1" applyFont="1" applyFill="1"/>
    <xf numFmtId="1" fontId="6" fillId="8" borderId="3" xfId="0" applyNumberFormat="1" applyFont="1" applyFill="1" applyBorder="1" applyAlignment="1" applyProtection="1">
      <alignment horizontal="center" wrapText="1"/>
    </xf>
    <xf numFmtId="1" fontId="6" fillId="8" borderId="0" xfId="0" applyNumberFormat="1" applyFont="1" applyFill="1"/>
    <xf numFmtId="1" fontId="6" fillId="5" borderId="3" xfId="0" applyNumberFormat="1" applyFont="1" applyFill="1" applyBorder="1" applyAlignment="1">
      <alignment horizontal="center" vertical="center" wrapText="1"/>
    </xf>
    <xf numFmtId="167" fontId="6" fillId="5" borderId="4" xfId="0" applyNumberFormat="1" applyFont="1" applyFill="1" applyBorder="1" applyAlignment="1">
      <alignment vertical="center" wrapText="1"/>
    </xf>
    <xf numFmtId="1" fontId="6" fillId="8" borderId="3" xfId="0" applyNumberFormat="1" applyFont="1" applyFill="1" applyBorder="1" applyAlignment="1" applyProtection="1">
      <alignment vertical="center" wrapText="1"/>
    </xf>
    <xf numFmtId="1" fontId="6" fillId="0" borderId="12" xfId="0" applyNumberFormat="1" applyFont="1" applyFill="1" applyBorder="1" applyAlignment="1" applyProtection="1">
      <alignment wrapText="1"/>
    </xf>
    <xf numFmtId="1" fontId="6" fillId="8" borderId="12" xfId="0" applyNumberFormat="1" applyFont="1" applyFill="1" applyBorder="1" applyAlignment="1" applyProtection="1">
      <alignment wrapText="1"/>
    </xf>
    <xf numFmtId="1" fontId="5" fillId="8" borderId="3" xfId="0" applyNumberFormat="1" applyFont="1" applyFill="1" applyBorder="1"/>
    <xf numFmtId="1" fontId="6" fillId="5" borderId="4" xfId="0" applyNumberFormat="1" applyFont="1" applyFill="1" applyBorder="1" applyAlignment="1">
      <alignment vertical="center" wrapText="1"/>
    </xf>
    <xf numFmtId="2" fontId="6" fillId="5" borderId="4" xfId="0" applyNumberFormat="1" applyFont="1" applyFill="1" applyBorder="1" applyAlignment="1">
      <alignment vertical="center" wrapText="1"/>
    </xf>
    <xf numFmtId="167" fontId="6" fillId="9" borderId="3" xfId="0" applyNumberFormat="1" applyFont="1" applyFill="1" applyBorder="1" applyAlignment="1" applyProtection="1">
      <alignment horizontal="center" wrapText="1"/>
    </xf>
    <xf numFmtId="1" fontId="6" fillId="9" borderId="3" xfId="0" applyNumberFormat="1" applyFont="1" applyFill="1" applyBorder="1" applyAlignment="1" applyProtection="1">
      <alignment wrapText="1"/>
    </xf>
    <xf numFmtId="2" fontId="6" fillId="9" borderId="3" xfId="0" applyNumberFormat="1" applyFont="1" applyFill="1" applyBorder="1" applyAlignment="1" applyProtection="1">
      <alignment wrapText="1"/>
    </xf>
    <xf numFmtId="0" fontId="6" fillId="0" borderId="0" xfId="0" applyFont="1" applyFill="1" applyAlignment="1">
      <alignment horizontal="left" wrapText="1"/>
    </xf>
    <xf numFmtId="167" fontId="6" fillId="0" borderId="0" xfId="0" applyNumberFormat="1" applyFont="1" applyAlignment="1">
      <alignment horizontal="left"/>
    </xf>
    <xf numFmtId="1" fontId="6" fillId="0" borderId="0" xfId="0" applyNumberFormat="1" applyFont="1" applyAlignment="1">
      <alignment horizontal="left"/>
    </xf>
    <xf numFmtId="2" fontId="6" fillId="0" borderId="0" xfId="0" applyNumberFormat="1" applyFont="1" applyAlignment="1">
      <alignment horizontal="left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1" fontId="6" fillId="5" borderId="3" xfId="0" applyNumberFormat="1" applyFont="1" applyFill="1" applyBorder="1" applyAlignment="1" applyProtection="1">
      <alignment horizontal="right" vertical="center" wrapText="1"/>
    </xf>
    <xf numFmtId="0" fontId="6" fillId="5" borderId="3" xfId="0" applyFont="1" applyFill="1" applyBorder="1" applyAlignment="1">
      <alignment horizontal="right"/>
    </xf>
    <xf numFmtId="1" fontId="6" fillId="0" borderId="3" xfId="0" applyNumberFormat="1" applyFont="1" applyFill="1" applyBorder="1" applyAlignment="1" applyProtection="1">
      <alignment horizontal="center" wrapText="1"/>
    </xf>
    <xf numFmtId="0" fontId="5" fillId="0" borderId="0" xfId="0" applyFont="1" applyFill="1"/>
    <xf numFmtId="1" fontId="6" fillId="4" borderId="3" xfId="0" applyNumberFormat="1" applyFont="1" applyFill="1" applyBorder="1"/>
    <xf numFmtId="167" fontId="6" fillId="0" borderId="4" xfId="0" applyNumberFormat="1" applyFont="1" applyFill="1" applyBorder="1" applyAlignment="1">
      <alignment vertical="center" wrapText="1"/>
    </xf>
    <xf numFmtId="1" fontId="6" fillId="0" borderId="4" xfId="0" applyNumberFormat="1" applyFont="1" applyFill="1" applyBorder="1" applyAlignment="1">
      <alignment vertical="center" wrapText="1"/>
    </xf>
    <xf numFmtId="0" fontId="6" fillId="0" borderId="3" xfId="0" applyFont="1" applyBorder="1" applyAlignment="1">
      <alignment horizontal="right"/>
    </xf>
    <xf numFmtId="167" fontId="6" fillId="10" borderId="3" xfId="0" applyNumberFormat="1" applyFont="1" applyFill="1" applyBorder="1" applyAlignment="1" applyProtection="1">
      <alignment horizontal="center" wrapText="1"/>
    </xf>
    <xf numFmtId="167" fontId="6" fillId="10" borderId="3" xfId="0" applyNumberFormat="1" applyFont="1" applyFill="1" applyBorder="1" applyAlignment="1" applyProtection="1">
      <alignment wrapText="1"/>
    </xf>
    <xf numFmtId="1" fontId="6" fillId="10" borderId="3" xfId="0" applyNumberFormat="1" applyFont="1" applyFill="1" applyBorder="1" applyAlignment="1" applyProtection="1">
      <alignment wrapText="1"/>
    </xf>
    <xf numFmtId="2" fontId="6" fillId="10" borderId="3" xfId="0" applyNumberFormat="1" applyFont="1" applyFill="1" applyBorder="1" applyAlignment="1" applyProtection="1">
      <alignment wrapText="1"/>
    </xf>
    <xf numFmtId="1" fontId="6" fillId="0" borderId="3" xfId="0" applyNumberFormat="1" applyFont="1" applyFill="1" applyBorder="1" applyAlignment="1" applyProtection="1">
      <alignment vertical="top" wrapText="1"/>
    </xf>
    <xf numFmtId="1" fontId="6" fillId="5" borderId="12" xfId="0" applyNumberFormat="1" applyFont="1" applyFill="1" applyBorder="1" applyAlignment="1" applyProtection="1">
      <alignment horizontal="right" wrapText="1"/>
    </xf>
    <xf numFmtId="1" fontId="5" fillId="5" borderId="1" xfId="0" applyNumberFormat="1" applyFont="1" applyFill="1" applyBorder="1"/>
    <xf numFmtId="0" fontId="6" fillId="5" borderId="0" xfId="0" applyFont="1" applyFill="1" applyAlignment="1">
      <alignment horizontal="right"/>
    </xf>
    <xf numFmtId="0" fontId="6" fillId="5" borderId="0" xfId="0" applyFont="1" applyFill="1" applyAlignment="1">
      <alignment horizontal="right" vertical="top"/>
    </xf>
    <xf numFmtId="0" fontId="6" fillId="7" borderId="0" xfId="0" applyFont="1" applyFill="1" applyAlignment="1">
      <alignment horizontal="right" vertical="top"/>
    </xf>
    <xf numFmtId="167" fontId="6" fillId="5" borderId="7" xfId="0" applyNumberFormat="1" applyFont="1" applyFill="1" applyBorder="1" applyAlignment="1">
      <alignment vertical="center" wrapText="1"/>
    </xf>
    <xf numFmtId="167" fontId="6" fillId="5" borderId="10" xfId="0" applyNumberFormat="1" applyFont="1" applyFill="1" applyBorder="1" applyAlignment="1">
      <alignment vertical="center" wrapText="1"/>
    </xf>
    <xf numFmtId="167" fontId="6" fillId="5" borderId="0" xfId="0" applyNumberFormat="1" applyFont="1" applyFill="1" applyBorder="1" applyAlignment="1">
      <alignment vertical="center" wrapText="1"/>
    </xf>
    <xf numFmtId="167" fontId="6" fillId="5" borderId="13" xfId="0" applyNumberFormat="1" applyFont="1" applyFill="1" applyBorder="1" applyAlignment="1">
      <alignment vertical="center" wrapText="1"/>
    </xf>
    <xf numFmtId="167" fontId="6" fillId="5" borderId="14" xfId="0" applyNumberFormat="1" applyFont="1" applyFill="1" applyBorder="1" applyAlignment="1">
      <alignment vertical="center" wrapText="1"/>
    </xf>
    <xf numFmtId="0" fontId="6" fillId="5" borderId="0" xfId="0" applyFont="1" applyFill="1" applyAlignment="1">
      <alignment horizontal="right" vertical="top"/>
    </xf>
    <xf numFmtId="1" fontId="6" fillId="5" borderId="3" xfId="0" applyNumberFormat="1" applyFont="1" applyFill="1" applyBorder="1" applyAlignment="1">
      <alignment horizontal="center" vertical="center" wrapText="1"/>
    </xf>
    <xf numFmtId="0" fontId="5" fillId="8" borderId="3" xfId="0" applyFont="1" applyFill="1" applyBorder="1"/>
    <xf numFmtId="1" fontId="6" fillId="5" borderId="3" xfId="0" applyNumberFormat="1" applyFont="1" applyFill="1" applyBorder="1" applyAlignment="1" applyProtection="1">
      <alignment vertical="top" wrapText="1"/>
    </xf>
    <xf numFmtId="167" fontId="32" fillId="5" borderId="3" xfId="0" applyNumberFormat="1" applyFont="1" applyFill="1" applyBorder="1" applyAlignment="1" applyProtection="1">
      <alignment wrapText="1"/>
    </xf>
    <xf numFmtId="1" fontId="32" fillId="5" borderId="3" xfId="0" applyNumberFormat="1" applyFont="1" applyFill="1" applyBorder="1" applyAlignment="1" applyProtection="1">
      <alignment wrapText="1"/>
    </xf>
    <xf numFmtId="2" fontId="32" fillId="5" borderId="3" xfId="0" applyNumberFormat="1" applyFont="1" applyFill="1" applyBorder="1" applyAlignment="1" applyProtection="1">
      <alignment wrapText="1"/>
    </xf>
    <xf numFmtId="1" fontId="32" fillId="7" borderId="3" xfId="0" applyNumberFormat="1" applyFont="1" applyFill="1" applyBorder="1" applyAlignment="1"/>
    <xf numFmtId="167" fontId="32" fillId="5" borderId="3" xfId="0" applyNumberFormat="1" applyFont="1" applyFill="1" applyBorder="1" applyAlignment="1"/>
    <xf numFmtId="1" fontId="32" fillId="5" borderId="3" xfId="0" applyNumberFormat="1" applyFont="1" applyFill="1" applyBorder="1" applyAlignment="1"/>
    <xf numFmtId="2" fontId="32" fillId="5" borderId="3" xfId="0" applyNumberFormat="1" applyFont="1" applyFill="1" applyBorder="1" applyAlignment="1"/>
    <xf numFmtId="1" fontId="32" fillId="8" borderId="3" xfId="0" applyNumberFormat="1" applyFont="1" applyFill="1" applyBorder="1"/>
    <xf numFmtId="1" fontId="23" fillId="7" borderId="3" xfId="0" applyNumberFormat="1" applyFont="1" applyFill="1" applyBorder="1" applyAlignment="1"/>
    <xf numFmtId="167" fontId="23" fillId="5" borderId="3" xfId="0" applyNumberFormat="1" applyFont="1" applyFill="1" applyBorder="1" applyAlignment="1"/>
    <xf numFmtId="1" fontId="23" fillId="5" borderId="3" xfId="0" applyNumberFormat="1" applyFont="1" applyFill="1" applyBorder="1" applyAlignment="1"/>
    <xf numFmtId="2" fontId="23" fillId="5" borderId="3" xfId="0" applyNumberFormat="1" applyFont="1" applyFill="1" applyBorder="1" applyAlignment="1"/>
    <xf numFmtId="1" fontId="23" fillId="5" borderId="3" xfId="0" applyNumberFormat="1" applyFont="1" applyFill="1" applyBorder="1" applyAlignment="1" applyProtection="1">
      <alignment horizontal="center" wrapText="1"/>
    </xf>
    <xf numFmtId="1" fontId="23" fillId="5" borderId="3" xfId="0" applyNumberFormat="1" applyFont="1" applyFill="1" applyBorder="1" applyAlignment="1" applyProtection="1">
      <alignment horizontal="left" wrapText="1"/>
    </xf>
    <xf numFmtId="167" fontId="23" fillId="5" borderId="3" xfId="0" applyNumberFormat="1" applyFont="1" applyFill="1" applyBorder="1" applyAlignment="1" applyProtection="1">
      <alignment wrapText="1"/>
    </xf>
    <xf numFmtId="1" fontId="23" fillId="5" borderId="3" xfId="0" applyNumberFormat="1" applyFont="1" applyFill="1" applyBorder="1" applyAlignment="1" applyProtection="1">
      <alignment wrapText="1"/>
    </xf>
    <xf numFmtId="2" fontId="23" fillId="5" borderId="3" xfId="0" applyNumberFormat="1" applyFont="1" applyFill="1" applyBorder="1" applyAlignment="1" applyProtection="1">
      <alignment wrapText="1"/>
    </xf>
    <xf numFmtId="0" fontId="34" fillId="0" borderId="0" xfId="0" applyFont="1"/>
    <xf numFmtId="1" fontId="6" fillId="0" borderId="3" xfId="0" applyNumberFormat="1" applyFont="1" applyBorder="1" applyAlignment="1">
      <alignment wrapText="1"/>
    </xf>
    <xf numFmtId="0" fontId="6" fillId="0" borderId="12" xfId="0" applyFont="1" applyBorder="1" applyAlignment="1">
      <alignment vertical="center" wrapText="1"/>
    </xf>
    <xf numFmtId="1" fontId="6" fillId="5" borderId="13" xfId="0" applyNumberFormat="1" applyFont="1" applyFill="1" applyBorder="1" applyAlignment="1" applyProtection="1">
      <alignment wrapText="1"/>
    </xf>
    <xf numFmtId="0" fontId="6" fillId="5" borderId="4" xfId="0" applyFont="1" applyFill="1" applyBorder="1"/>
    <xf numFmtId="0" fontId="6" fillId="5" borderId="4" xfId="0" applyFont="1" applyFill="1" applyBorder="1" applyAlignment="1">
      <alignment horizontal="right"/>
    </xf>
    <xf numFmtId="1" fontId="6" fillId="5" borderId="4" xfId="0" applyNumberFormat="1" applyFont="1" applyFill="1" applyBorder="1"/>
    <xf numFmtId="1" fontId="6" fillId="0" borderId="4" xfId="0" applyNumberFormat="1" applyFont="1" applyFill="1" applyBorder="1"/>
    <xf numFmtId="1" fontId="23" fillId="5" borderId="3" xfId="0" applyNumberFormat="1" applyFont="1" applyFill="1" applyBorder="1" applyAlignment="1">
      <alignment horizontal="right"/>
    </xf>
    <xf numFmtId="1" fontId="23" fillId="5" borderId="4" xfId="0" applyNumberFormat="1" applyFont="1" applyFill="1" applyBorder="1"/>
    <xf numFmtId="1" fontId="6" fillId="0" borderId="3" xfId="0" applyNumberFormat="1" applyFont="1" applyBorder="1" applyAlignment="1">
      <alignment horizontal="right" wrapText="1"/>
    </xf>
    <xf numFmtId="0" fontId="6" fillId="0" borderId="0" xfId="0" applyFont="1" applyAlignment="1">
      <alignment horizontal="right" wrapText="1"/>
    </xf>
    <xf numFmtId="0" fontId="7" fillId="0" borderId="0" xfId="0" applyFont="1" applyAlignment="1">
      <alignment horizontal="right" wrapText="1"/>
    </xf>
    <xf numFmtId="0" fontId="6" fillId="0" borderId="3" xfId="0" applyFont="1" applyBorder="1" applyAlignment="1">
      <alignment horizontal="right" wrapText="1"/>
    </xf>
    <xf numFmtId="1" fontId="6" fillId="5" borderId="4" xfId="0" applyNumberFormat="1" applyFont="1" applyFill="1" applyBorder="1" applyAlignment="1" applyProtection="1">
      <alignment horizontal="center" vertical="center" wrapText="1"/>
    </xf>
    <xf numFmtId="3" fontId="35" fillId="0" borderId="3" xfId="0" applyNumberFormat="1" applyFont="1" applyFill="1" applyBorder="1" applyAlignment="1" applyProtection="1">
      <alignment horizontal="left" vertical="top" wrapText="1"/>
      <protection locked="0"/>
    </xf>
    <xf numFmtId="2" fontId="35" fillId="0" borderId="3" xfId="0" applyNumberFormat="1" applyFont="1" applyFill="1" applyBorder="1" applyAlignment="1" applyProtection="1">
      <alignment vertical="top"/>
      <protection locked="0"/>
    </xf>
    <xf numFmtId="2" fontId="35" fillId="0" borderId="12" xfId="0" applyNumberFormat="1" applyFont="1" applyFill="1" applyBorder="1" applyAlignment="1" applyProtection="1">
      <alignment vertical="top" wrapText="1"/>
      <protection locked="0"/>
    </xf>
    <xf numFmtId="0" fontId="5" fillId="3" borderId="0" xfId="0" applyFont="1" applyFill="1" applyAlignment="1">
      <alignment horizontal="left"/>
    </xf>
    <xf numFmtId="1" fontId="35" fillId="0" borderId="12" xfId="0" applyNumberFormat="1" applyFont="1" applyFill="1" applyBorder="1" applyAlignment="1" applyProtection="1">
      <alignment vertical="top" wrapText="1"/>
      <protection locked="0"/>
    </xf>
    <xf numFmtId="1" fontId="35" fillId="0" borderId="3" xfId="0" applyNumberFormat="1" applyFont="1" applyFill="1" applyBorder="1" applyAlignment="1" applyProtection="1">
      <alignment vertical="top" wrapText="1"/>
      <protection locked="0"/>
    </xf>
    <xf numFmtId="1" fontId="6" fillId="8" borderId="4" xfId="0" applyNumberFormat="1" applyFont="1" applyFill="1" applyBorder="1" applyAlignment="1"/>
    <xf numFmtId="1" fontId="32" fillId="8" borderId="4" xfId="0" applyNumberFormat="1" applyFont="1" applyFill="1" applyBorder="1" applyAlignment="1"/>
    <xf numFmtId="1" fontId="23" fillId="8" borderId="4" xfId="0" applyNumberFormat="1" applyFont="1" applyFill="1" applyBorder="1" applyAlignment="1"/>
    <xf numFmtId="1" fontId="35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/>
    <xf numFmtId="1" fontId="6" fillId="0" borderId="4" xfId="0" applyNumberFormat="1" applyFont="1" applyFill="1" applyBorder="1" applyAlignment="1"/>
    <xf numFmtId="1" fontId="32" fillId="0" borderId="4" xfId="0" applyNumberFormat="1" applyFont="1" applyFill="1" applyBorder="1" applyAlignment="1"/>
    <xf numFmtId="1" fontId="23" fillId="0" borderId="3" xfId="0" applyNumberFormat="1" applyFont="1" applyFill="1" applyBorder="1" applyAlignment="1"/>
    <xf numFmtId="1" fontId="23" fillId="0" borderId="4" xfId="0" applyNumberFormat="1" applyFont="1" applyFill="1" applyBorder="1" applyAlignment="1"/>
    <xf numFmtId="49" fontId="35" fillId="0" borderId="3" xfId="0" applyNumberFormat="1" applyFont="1" applyFill="1" applyBorder="1" applyAlignment="1">
      <alignment horizontal="center" vertical="center" wrapText="1"/>
    </xf>
    <xf numFmtId="49" fontId="6" fillId="0" borderId="3" xfId="0" applyNumberFormat="1" applyFont="1" applyFill="1" applyBorder="1" applyAlignment="1">
      <alignment horizontal="center" vertical="center" wrapText="1"/>
    </xf>
    <xf numFmtId="167" fontId="6" fillId="5" borderId="1" xfId="0" applyNumberFormat="1" applyFont="1" applyFill="1" applyBorder="1" applyAlignment="1" applyProtection="1">
      <alignment horizontal="center" wrapText="1"/>
    </xf>
    <xf numFmtId="167" fontId="6" fillId="5" borderId="1" xfId="0" applyNumberFormat="1" applyFont="1" applyFill="1" applyBorder="1" applyAlignment="1" applyProtection="1">
      <alignment wrapText="1"/>
    </xf>
    <xf numFmtId="0" fontId="5" fillId="0" borderId="3" xfId="0" applyFont="1" applyFill="1" applyBorder="1" applyAlignment="1">
      <alignment horizontal="left" wrapText="1"/>
    </xf>
    <xf numFmtId="1" fontId="35" fillId="0" borderId="3" xfId="0" applyNumberFormat="1" applyFont="1" applyFill="1" applyBorder="1" applyAlignment="1" applyProtection="1">
      <alignment vertical="top"/>
      <protection locked="0"/>
    </xf>
    <xf numFmtId="1" fontId="35" fillId="0" borderId="3" xfId="0" applyNumberFormat="1" applyFont="1" applyFill="1" applyBorder="1" applyAlignment="1">
      <alignment vertical="top"/>
    </xf>
    <xf numFmtId="1" fontId="32" fillId="8" borderId="3" xfId="0" applyNumberFormat="1" applyFont="1" applyFill="1" applyBorder="1" applyAlignment="1"/>
    <xf numFmtId="0" fontId="6" fillId="0" borderId="3" xfId="0" applyFont="1" applyBorder="1" applyAlignment="1">
      <alignment horizontal="center" wrapText="1"/>
    </xf>
    <xf numFmtId="0" fontId="6" fillId="0" borderId="0" xfId="0" applyFont="1" applyAlignment="1"/>
    <xf numFmtId="0" fontId="6" fillId="0" borderId="0" xfId="0" applyFont="1" applyFill="1" applyAlignment="1">
      <alignment horizontal="right" wrapText="1"/>
    </xf>
    <xf numFmtId="0" fontId="6" fillId="0" borderId="0" xfId="0" applyFont="1" applyFill="1" applyAlignment="1">
      <alignment wrapText="1"/>
    </xf>
    <xf numFmtId="1" fontId="6" fillId="0" borderId="3" xfId="0" applyNumberFormat="1" applyFont="1" applyFill="1" applyBorder="1" applyAlignment="1">
      <alignment horizontal="right" wrapText="1"/>
    </xf>
    <xf numFmtId="0" fontId="6" fillId="0" borderId="3" xfId="0" applyFont="1" applyBorder="1" applyAlignment="1">
      <alignment horizontal="center" vertical="center" wrapText="1"/>
    </xf>
    <xf numFmtId="1" fontId="6" fillId="0" borderId="3" xfId="0" applyNumberFormat="1" applyFont="1" applyBorder="1" applyAlignment="1">
      <alignment horizontal="center" vertical="center" wrapText="1"/>
    </xf>
    <xf numFmtId="1" fontId="6" fillId="5" borderId="9" xfId="0" applyNumberFormat="1" applyFont="1" applyFill="1" applyBorder="1" applyAlignment="1">
      <alignment horizontal="center" vertical="center" wrapText="1"/>
    </xf>
    <xf numFmtId="1" fontId="6" fillId="5" borderId="3" xfId="0" applyNumberFormat="1" applyFont="1" applyFill="1" applyBorder="1" applyAlignment="1">
      <alignment horizontal="center" vertical="center" wrapText="1"/>
    </xf>
    <xf numFmtId="1" fontId="6" fillId="5" borderId="4" xfId="0" applyNumberFormat="1" applyFont="1" applyFill="1" applyBorder="1" applyAlignment="1">
      <alignment horizontal="center" vertical="center" wrapText="1"/>
    </xf>
    <xf numFmtId="1" fontId="32" fillId="8" borderId="3" xfId="0" applyNumberFormat="1" applyFont="1" applyFill="1" applyBorder="1" applyAlignment="1">
      <alignment horizontal="center"/>
    </xf>
    <xf numFmtId="1" fontId="6" fillId="5" borderId="8" xfId="0" applyNumberFormat="1" applyFont="1" applyFill="1" applyBorder="1" applyAlignment="1">
      <alignment vertical="center" wrapText="1"/>
    </xf>
    <xf numFmtId="1" fontId="6" fillId="5" borderId="9" xfId="0" applyNumberFormat="1" applyFont="1" applyFill="1" applyBorder="1" applyAlignment="1">
      <alignment vertical="center" wrapText="1"/>
    </xf>
    <xf numFmtId="1" fontId="6" fillId="5" borderId="13" xfId="0" applyNumberFormat="1" applyFont="1" applyFill="1" applyBorder="1" applyAlignment="1">
      <alignment vertical="center" wrapText="1"/>
    </xf>
    <xf numFmtId="1" fontId="6" fillId="5" borderId="14" xfId="0" applyNumberFormat="1" applyFont="1" applyFill="1" applyBorder="1" applyAlignment="1">
      <alignment vertical="center" wrapText="1"/>
    </xf>
    <xf numFmtId="1" fontId="6" fillId="5" borderId="15" xfId="0" applyNumberFormat="1" applyFont="1" applyFill="1" applyBorder="1" applyAlignment="1">
      <alignment vertical="center" wrapText="1"/>
    </xf>
    <xf numFmtId="1" fontId="6" fillId="5" borderId="5" xfId="0" applyNumberFormat="1" applyFont="1" applyFill="1" applyBorder="1" applyAlignment="1">
      <alignment vertical="center" wrapText="1"/>
    </xf>
    <xf numFmtId="2" fontId="6" fillId="5" borderId="7" xfId="0" applyNumberFormat="1" applyFont="1" applyFill="1" applyBorder="1" applyAlignment="1">
      <alignment vertical="center" wrapText="1"/>
    </xf>
    <xf numFmtId="2" fontId="6" fillId="5" borderId="9" xfId="0" applyNumberFormat="1" applyFont="1" applyFill="1" applyBorder="1" applyAlignment="1">
      <alignment vertical="center" wrapText="1"/>
    </xf>
    <xf numFmtId="2" fontId="6" fillId="5" borderId="13" xfId="0" applyNumberFormat="1" applyFont="1" applyFill="1" applyBorder="1" applyAlignment="1">
      <alignment vertical="center" wrapText="1"/>
    </xf>
    <xf numFmtId="2" fontId="6" fillId="5" borderId="14" xfId="0" applyNumberFormat="1" applyFont="1" applyFill="1" applyBorder="1" applyAlignment="1">
      <alignment vertical="center" wrapText="1"/>
    </xf>
    <xf numFmtId="2" fontId="6" fillId="5" borderId="15" xfId="0" applyNumberFormat="1" applyFont="1" applyFill="1" applyBorder="1" applyAlignment="1">
      <alignment vertical="center" wrapText="1"/>
    </xf>
    <xf numFmtId="2" fontId="6" fillId="5" borderId="5" xfId="0" applyNumberFormat="1" applyFont="1" applyFill="1" applyBorder="1" applyAlignment="1">
      <alignment vertical="center" wrapText="1"/>
    </xf>
    <xf numFmtId="167" fontId="32" fillId="5" borderId="3" xfId="0" applyNumberFormat="1" applyFont="1" applyFill="1" applyBorder="1" applyAlignment="1" applyProtection="1">
      <alignment horizontal="center" wrapText="1"/>
    </xf>
    <xf numFmtId="0" fontId="33" fillId="5" borderId="0" xfId="0" applyFont="1" applyFill="1" applyAlignment="1">
      <alignment horizontal="right"/>
    </xf>
    <xf numFmtId="2" fontId="32" fillId="5" borderId="3" xfId="0" applyNumberFormat="1" applyFont="1" applyFill="1" applyBorder="1" applyAlignment="1">
      <alignment horizontal="right"/>
    </xf>
    <xf numFmtId="1" fontId="6" fillId="7" borderId="7" xfId="0" applyNumberFormat="1" applyFont="1" applyFill="1" applyBorder="1" applyAlignment="1">
      <alignment vertical="center" wrapText="1"/>
    </xf>
    <xf numFmtId="1" fontId="6" fillId="7" borderId="13" xfId="0" applyNumberFormat="1" applyFont="1" applyFill="1" applyBorder="1" applyAlignment="1">
      <alignment vertical="center" wrapText="1"/>
    </xf>
    <xf numFmtId="1" fontId="23" fillId="0" borderId="3" xfId="0" applyNumberFormat="1" applyFont="1" applyBorder="1" applyAlignment="1">
      <alignment wrapText="1"/>
    </xf>
    <xf numFmtId="0" fontId="23" fillId="0" borderId="3" xfId="0" applyFont="1" applyBorder="1"/>
    <xf numFmtId="0" fontId="23" fillId="0" borderId="3" xfId="0" applyFont="1" applyBorder="1" applyAlignment="1">
      <alignment wrapText="1"/>
    </xf>
    <xf numFmtId="1" fontId="35" fillId="0" borderId="4" xfId="0" applyNumberFormat="1" applyFont="1" applyFill="1" applyBorder="1" applyAlignment="1" applyProtection="1">
      <alignment vertical="top" wrapText="1"/>
      <protection locked="0"/>
    </xf>
    <xf numFmtId="1" fontId="6" fillId="5" borderId="3" xfId="0" applyNumberFormat="1" applyFont="1" applyFill="1" applyBorder="1" applyAlignment="1">
      <alignment horizontal="right" wrapText="1"/>
    </xf>
    <xf numFmtId="0" fontId="6" fillId="5" borderId="0" xfId="0" applyFont="1" applyFill="1" applyAlignment="1">
      <alignment wrapText="1"/>
    </xf>
    <xf numFmtId="1" fontId="23" fillId="0" borderId="3" xfId="0" applyNumberFormat="1" applyFont="1" applyFill="1" applyBorder="1"/>
    <xf numFmtId="0" fontId="23" fillId="0" borderId="4" xfId="0" applyFont="1" applyFill="1" applyBorder="1" applyAlignment="1">
      <alignment horizontal="right"/>
    </xf>
    <xf numFmtId="1" fontId="23" fillId="0" borderId="3" xfId="0" applyNumberFormat="1" applyFont="1" applyBorder="1" applyAlignment="1">
      <alignment horizontal="right" wrapText="1"/>
    </xf>
    <xf numFmtId="1" fontId="35" fillId="7" borderId="3" xfId="0" applyNumberFormat="1" applyFont="1" applyFill="1" applyBorder="1" applyAlignment="1" applyProtection="1">
      <alignment vertical="top"/>
      <protection locked="0"/>
    </xf>
    <xf numFmtId="3" fontId="35" fillId="0" borderId="12" xfId="0" applyNumberFormat="1" applyFont="1" applyFill="1" applyBorder="1" applyAlignment="1" applyProtection="1">
      <alignment horizontal="left" vertical="top" wrapText="1"/>
      <protection locked="0"/>
    </xf>
    <xf numFmtId="1" fontId="23" fillId="0" borderId="3" xfId="0" applyNumberFormat="1" applyFont="1" applyFill="1" applyBorder="1" applyAlignment="1" applyProtection="1">
      <alignment horizontal="left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left"/>
    </xf>
    <xf numFmtId="0" fontId="1" fillId="0" borderId="0" xfId="0" applyFont="1" applyFill="1" applyAlignment="1">
      <alignment horizontal="left" wrapText="1"/>
    </xf>
    <xf numFmtId="0" fontId="14" fillId="0" borderId="0" xfId="0" applyFont="1" applyFill="1"/>
    <xf numFmtId="0" fontId="6" fillId="0" borderId="3" xfId="0" applyFont="1" applyBorder="1" applyAlignment="1">
      <alignment horizontal="center" vertical="center" wrapText="1"/>
    </xf>
    <xf numFmtId="1" fontId="6" fillId="0" borderId="3" xfId="0" applyNumberFormat="1" applyFont="1" applyBorder="1" applyAlignment="1">
      <alignment horizontal="center" vertical="center" wrapText="1"/>
    </xf>
    <xf numFmtId="167" fontId="6" fillId="5" borderId="3" xfId="0" applyNumberFormat="1" applyFont="1" applyFill="1" applyBorder="1" applyAlignment="1">
      <alignment horizontal="center" vertical="center" wrapText="1"/>
    </xf>
    <xf numFmtId="2" fontId="6" fillId="5" borderId="3" xfId="0" applyNumberFormat="1" applyFont="1" applyFill="1" applyBorder="1" applyAlignment="1">
      <alignment horizontal="center" vertical="center" wrapText="1"/>
    </xf>
    <xf numFmtId="1" fontId="6" fillId="5" borderId="3" xfId="0" applyNumberFormat="1" applyFont="1" applyFill="1" applyBorder="1" applyAlignment="1">
      <alignment horizontal="center" vertical="center" wrapText="1"/>
    </xf>
    <xf numFmtId="2" fontId="6" fillId="0" borderId="3" xfId="0" applyNumberFormat="1" applyFont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/>
    </xf>
    <xf numFmtId="0" fontId="6" fillId="0" borderId="3" xfId="0" applyFont="1" applyBorder="1" applyAlignment="1">
      <alignment horizontal="center" vertical="center" wrapText="1"/>
    </xf>
    <xf numFmtId="1" fontId="6" fillId="0" borderId="3" xfId="0" applyNumberFormat="1" applyFont="1" applyBorder="1" applyAlignment="1">
      <alignment horizontal="center" vertical="center" wrapText="1"/>
    </xf>
    <xf numFmtId="167" fontId="6" fillId="0" borderId="3" xfId="0" applyNumberFormat="1" applyFont="1" applyFill="1" applyBorder="1" applyAlignment="1">
      <alignment horizontal="center" vertical="center" wrapText="1"/>
    </xf>
    <xf numFmtId="167" fontId="31" fillId="0" borderId="0" xfId="0" applyNumberFormat="1" applyFont="1"/>
    <xf numFmtId="1" fontId="7" fillId="0" borderId="0" xfId="0" applyNumberFormat="1" applyFont="1" applyAlignment="1">
      <alignment horizontal="center" vertical="center"/>
    </xf>
    <xf numFmtId="1" fontId="6" fillId="0" borderId="0" xfId="0" applyNumberFormat="1" applyFont="1" applyBorder="1" applyAlignment="1">
      <alignment horizontal="center" vertical="center" wrapText="1"/>
    </xf>
    <xf numFmtId="1" fontId="6" fillId="3" borderId="3" xfId="0" applyNumberFormat="1" applyFont="1" applyFill="1" applyBorder="1" applyAlignment="1" applyProtection="1">
      <alignment horizontal="center" wrapText="1"/>
    </xf>
    <xf numFmtId="1" fontId="6" fillId="3" borderId="3" xfId="0" applyNumberFormat="1" applyFont="1" applyFill="1" applyBorder="1" applyAlignment="1">
      <alignment horizontal="right"/>
    </xf>
    <xf numFmtId="1" fontId="6" fillId="3" borderId="3" xfId="0" applyNumberFormat="1" applyFont="1" applyFill="1" applyBorder="1" applyAlignment="1" applyProtection="1">
      <alignment wrapText="1"/>
    </xf>
    <xf numFmtId="1" fontId="23" fillId="3" borderId="3" xfId="0" applyNumberFormat="1" applyFont="1" applyFill="1" applyBorder="1" applyAlignment="1">
      <alignment horizontal="right"/>
    </xf>
    <xf numFmtId="1" fontId="35" fillId="3" borderId="12" xfId="0" applyNumberFormat="1" applyFont="1" applyFill="1" applyBorder="1" applyAlignment="1" applyProtection="1">
      <alignment vertical="top"/>
      <protection locked="0"/>
    </xf>
    <xf numFmtId="1" fontId="35" fillId="3" borderId="3" xfId="0" applyNumberFormat="1" applyFont="1" applyFill="1" applyBorder="1" applyAlignment="1" applyProtection="1">
      <alignment vertical="top"/>
      <protection locked="0"/>
    </xf>
    <xf numFmtId="1" fontId="23" fillId="0" borderId="3" xfId="0" applyNumberFormat="1" applyFont="1" applyFill="1" applyBorder="1" applyAlignment="1" applyProtection="1">
      <alignment horizontal="center" wrapText="1"/>
    </xf>
    <xf numFmtId="167" fontId="23" fillId="0" borderId="3" xfId="0" applyNumberFormat="1" applyFont="1" applyFill="1" applyBorder="1" applyAlignment="1" applyProtection="1">
      <alignment horizontal="center" wrapText="1"/>
    </xf>
    <xf numFmtId="167" fontId="23" fillId="0" borderId="3" xfId="0" applyNumberFormat="1" applyFont="1" applyFill="1" applyBorder="1" applyAlignment="1" applyProtection="1">
      <alignment wrapText="1"/>
    </xf>
    <xf numFmtId="1" fontId="23" fillId="0" borderId="3" xfId="0" applyNumberFormat="1" applyFont="1" applyFill="1" applyBorder="1" applyAlignment="1" applyProtection="1">
      <alignment wrapText="1"/>
    </xf>
    <xf numFmtId="0" fontId="34" fillId="0" borderId="0" xfId="0" applyFont="1" applyFill="1" applyAlignment="1">
      <alignment horizontal="right"/>
    </xf>
    <xf numFmtId="2" fontId="23" fillId="0" borderId="3" xfId="0" applyNumberFormat="1" applyFont="1" applyFill="1" applyBorder="1" applyAlignment="1" applyProtection="1">
      <alignment wrapText="1"/>
    </xf>
    <xf numFmtId="2" fontId="23" fillId="0" borderId="3" xfId="0" applyNumberFormat="1" applyFont="1" applyFill="1" applyBorder="1" applyAlignment="1">
      <alignment horizontal="right"/>
    </xf>
    <xf numFmtId="167" fontId="23" fillId="0" borderId="3" xfId="0" applyNumberFormat="1" applyFont="1" applyFill="1" applyBorder="1" applyAlignment="1"/>
    <xf numFmtId="2" fontId="23" fillId="0" borderId="3" xfId="0" applyNumberFormat="1" applyFont="1" applyFill="1" applyBorder="1" applyAlignment="1"/>
    <xf numFmtId="0" fontId="23" fillId="0" borderId="0" xfId="0" applyFont="1" applyFill="1"/>
    <xf numFmtId="0" fontId="34" fillId="0" borderId="0" xfId="0" applyFont="1" applyFill="1"/>
    <xf numFmtId="1" fontId="23" fillId="0" borderId="1" xfId="0" applyNumberFormat="1" applyFont="1" applyBorder="1" applyAlignment="1">
      <alignment vertical="center" wrapText="1"/>
    </xf>
    <xf numFmtId="2" fontId="35" fillId="0" borderId="12" xfId="0" applyNumberFormat="1" applyFont="1" applyFill="1" applyBorder="1" applyAlignment="1" applyProtection="1">
      <protection locked="0"/>
    </xf>
    <xf numFmtId="1" fontId="35" fillId="0" borderId="12" xfId="0" applyNumberFormat="1" applyFont="1" applyFill="1" applyBorder="1" applyAlignment="1"/>
    <xf numFmtId="1" fontId="35" fillId="0" borderId="12" xfId="0" applyNumberFormat="1" applyFont="1" applyFill="1" applyBorder="1" applyAlignment="1" applyProtection="1">
      <protection locked="0"/>
    </xf>
    <xf numFmtId="1" fontId="35" fillId="5" borderId="12" xfId="0" applyNumberFormat="1" applyFont="1" applyFill="1" applyBorder="1" applyAlignment="1"/>
    <xf numFmtId="2" fontId="35" fillId="0" borderId="3" xfId="0" applyNumberFormat="1" applyFont="1" applyFill="1" applyBorder="1" applyAlignment="1" applyProtection="1">
      <protection locked="0"/>
    </xf>
    <xf numFmtId="1" fontId="35" fillId="0" borderId="3" xfId="0" applyNumberFormat="1" applyFont="1" applyFill="1" applyBorder="1" applyAlignment="1"/>
    <xf numFmtId="1" fontId="35" fillId="0" borderId="3" xfId="0" applyNumberFormat="1" applyFont="1" applyFill="1" applyBorder="1" applyAlignment="1" applyProtection="1">
      <protection locked="0"/>
    </xf>
    <xf numFmtId="1" fontId="1" fillId="0" borderId="0" xfId="0" applyNumberFormat="1" applyFont="1" applyFill="1" applyAlignment="1"/>
    <xf numFmtId="1" fontId="35" fillId="0" borderId="13" xfId="0" applyNumberFormat="1" applyFont="1" applyFill="1" applyBorder="1" applyAlignment="1" applyProtection="1">
      <alignment wrapText="1"/>
      <protection locked="0"/>
    </xf>
    <xf numFmtId="1" fontId="35" fillId="0" borderId="4" xfId="0" applyNumberFormat="1" applyFont="1" applyFill="1" applyBorder="1" applyAlignment="1" applyProtection="1">
      <alignment wrapText="1"/>
      <protection locked="0"/>
    </xf>
    <xf numFmtId="1" fontId="6" fillId="0" borderId="0" xfId="0" applyNumberFormat="1" applyFont="1" applyFill="1" applyAlignment="1"/>
    <xf numFmtId="1" fontId="6" fillId="0" borderId="4" xfId="0" applyNumberFormat="1" applyFont="1" applyFill="1" applyBorder="1" applyAlignment="1" applyProtection="1">
      <alignment horizontal="center" vertical="center" wrapText="1"/>
    </xf>
    <xf numFmtId="1" fontId="6" fillId="7" borderId="3" xfId="0" applyNumberFormat="1" applyFont="1" applyFill="1" applyBorder="1" applyAlignment="1">
      <alignment horizontal="center" vertical="center" wrapText="1"/>
    </xf>
    <xf numFmtId="0" fontId="6" fillId="5" borderId="3" xfId="0" applyFont="1" applyFill="1" applyBorder="1" applyAlignment="1">
      <alignment wrapText="1"/>
    </xf>
    <xf numFmtId="0" fontId="6" fillId="0" borderId="3" xfId="0" applyFont="1" applyBorder="1" applyAlignment="1">
      <alignment horizontal="center" vertical="center" wrapText="1"/>
    </xf>
    <xf numFmtId="1" fontId="6" fillId="0" borderId="3" xfId="0" applyNumberFormat="1" applyFont="1" applyBorder="1" applyAlignment="1">
      <alignment horizontal="center" vertical="center" wrapText="1"/>
    </xf>
    <xf numFmtId="0" fontId="6" fillId="5" borderId="0" xfId="0" applyFont="1" applyFill="1" applyAlignment="1">
      <alignment horizontal="right" vertical="top"/>
    </xf>
    <xf numFmtId="1" fontId="6" fillId="7" borderId="3" xfId="0" applyNumberFormat="1" applyFont="1" applyFill="1" applyBorder="1" applyAlignment="1">
      <alignment horizontal="center" vertical="center" wrapText="1"/>
    </xf>
    <xf numFmtId="2" fontId="6" fillId="5" borderId="1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167" fontId="6" fillId="5" borderId="1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1" fontId="6" fillId="5" borderId="2" xfId="0" applyNumberFormat="1" applyFont="1" applyFill="1" applyBorder="1" applyAlignment="1" applyProtection="1">
      <alignment horizontal="center" vertical="center" wrapText="1"/>
    </xf>
    <xf numFmtId="1" fontId="6" fillId="5" borderId="5" xfId="0" applyNumberFormat="1" applyFont="1" applyFill="1" applyBorder="1" applyAlignment="1" applyProtection="1">
      <alignment horizontal="center" vertical="center" wrapText="1"/>
    </xf>
    <xf numFmtId="1" fontId="6" fillId="5" borderId="0" xfId="0" applyNumberFormat="1" applyFont="1" applyFill="1" applyBorder="1" applyAlignment="1" applyProtection="1">
      <alignment horizontal="center" vertical="center" wrapText="1"/>
    </xf>
    <xf numFmtId="1" fontId="23" fillId="7" borderId="3" xfId="0" applyNumberFormat="1" applyFont="1" applyFill="1" applyBorder="1" applyAlignment="1">
      <alignment horizontal="right"/>
    </xf>
    <xf numFmtId="1" fontId="34" fillId="8" borderId="3" xfId="0" applyNumberFormat="1" applyFont="1" applyFill="1" applyBorder="1"/>
    <xf numFmtId="1" fontId="6" fillId="8" borderId="0" xfId="0" applyNumberFormat="1" applyFont="1" applyFill="1" applyAlignment="1">
      <alignment horizontal="left"/>
    </xf>
    <xf numFmtId="167" fontId="5" fillId="5" borderId="2" xfId="0" applyNumberFormat="1" applyFont="1" applyFill="1" applyBorder="1" applyAlignment="1">
      <alignment horizontal="center" vertical="center"/>
    </xf>
    <xf numFmtId="0" fontId="5" fillId="5" borderId="0" xfId="0" applyFont="1" applyFill="1" applyBorder="1" applyAlignment="1">
      <alignment horizontal="center"/>
    </xf>
    <xf numFmtId="0" fontId="5" fillId="5" borderId="0" xfId="0" applyFont="1" applyFill="1" applyBorder="1" applyAlignment="1">
      <alignment horizontal="left" vertical="center" wrapText="1"/>
    </xf>
    <xf numFmtId="0" fontId="5" fillId="5" borderId="0" xfId="0" quotePrefix="1" applyFont="1" applyFill="1" applyBorder="1" applyAlignment="1">
      <alignment horizontal="left" vertical="center" wrapText="1"/>
    </xf>
    <xf numFmtId="0" fontId="5" fillId="5" borderId="0" xfId="0" applyFont="1" applyFill="1" applyBorder="1" applyAlignment="1">
      <alignment horizontal="left" wrapText="1"/>
    </xf>
    <xf numFmtId="1" fontId="6" fillId="0" borderId="3" xfId="0" applyNumberFormat="1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/>
    </xf>
    <xf numFmtId="1" fontId="6" fillId="0" borderId="3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167" fontId="2" fillId="0" borderId="0" xfId="0" applyNumberFormat="1" applyFont="1" applyFill="1"/>
    <xf numFmtId="167" fontId="1" fillId="0" borderId="0" xfId="0" applyNumberFormat="1" applyFont="1" applyFill="1"/>
    <xf numFmtId="167" fontId="5" fillId="0" borderId="0" xfId="0" applyNumberFormat="1" applyFont="1" applyFill="1"/>
    <xf numFmtId="0" fontId="6" fillId="0" borderId="3" xfId="0" applyFont="1" applyBorder="1" applyAlignment="1">
      <alignment horizontal="center" vertical="center" wrapText="1"/>
    </xf>
    <xf numFmtId="1" fontId="6" fillId="0" borderId="10" xfId="0" applyNumberFormat="1" applyFont="1" applyFill="1" applyBorder="1" applyAlignment="1" applyProtection="1">
      <alignment horizontal="center" wrapText="1"/>
    </xf>
    <xf numFmtId="1" fontId="6" fillId="0" borderId="1" xfId="0" applyNumberFormat="1" applyFont="1" applyFill="1" applyBorder="1" applyAlignment="1" applyProtection="1">
      <alignment horizontal="center" wrapText="1"/>
    </xf>
    <xf numFmtId="2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left"/>
    </xf>
    <xf numFmtId="0" fontId="5" fillId="0" borderId="0" xfId="0" applyFont="1" applyFill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1" fillId="0" borderId="0" xfId="0" applyFont="1" applyFill="1" applyAlignment="1">
      <alignment wrapText="1"/>
    </xf>
    <xf numFmtId="0" fontId="14" fillId="0" borderId="0" xfId="0" applyFont="1" applyFill="1" applyAlignment="1">
      <alignment wrapText="1"/>
    </xf>
    <xf numFmtId="0" fontId="6" fillId="0" borderId="0" xfId="0" applyFont="1" applyFill="1" applyAlignment="1">
      <alignment vertical="top"/>
    </xf>
    <xf numFmtId="0" fontId="6" fillId="0" borderId="0" xfId="0" applyFont="1" applyFill="1"/>
    <xf numFmtId="0" fontId="6" fillId="0" borderId="0" xfId="0" applyFont="1" applyFill="1" applyAlignment="1">
      <alignment horizontal="right" vertical="top"/>
    </xf>
    <xf numFmtId="1" fontId="5" fillId="0" borderId="0" xfId="0" applyNumberFormat="1" applyFont="1" applyFill="1" applyAlignment="1">
      <alignment horizontal="left"/>
    </xf>
    <xf numFmtId="1" fontId="14" fillId="0" borderId="0" xfId="0" applyNumberFormat="1" applyFont="1" applyFill="1"/>
    <xf numFmtId="0" fontId="7" fillId="0" borderId="0" xfId="0" applyFont="1" applyFill="1"/>
    <xf numFmtId="2" fontId="5" fillId="0" borderId="0" xfId="0" applyNumberFormat="1" applyFont="1" applyFill="1" applyBorder="1" applyAlignment="1">
      <alignment horizontal="center" vertical="center"/>
    </xf>
    <xf numFmtId="1" fontId="6" fillId="0" borderId="1" xfId="0" applyNumberFormat="1" applyFont="1" applyBorder="1" applyAlignment="1">
      <alignment horizontal="right" wrapText="1"/>
    </xf>
    <xf numFmtId="1" fontId="6" fillId="0" borderId="6" xfId="0" applyNumberFormat="1" applyFont="1" applyBorder="1" applyAlignment="1">
      <alignment horizontal="right" wrapText="1"/>
    </xf>
    <xf numFmtId="1" fontId="6" fillId="0" borderId="12" xfId="0" applyNumberFormat="1" applyFont="1" applyBorder="1" applyAlignment="1">
      <alignment horizontal="right" wrapText="1"/>
    </xf>
    <xf numFmtId="1" fontId="6" fillId="0" borderId="1" xfId="0" applyNumberFormat="1" applyFont="1" applyFill="1" applyBorder="1" applyAlignment="1">
      <alignment horizontal="right"/>
    </xf>
    <xf numFmtId="3" fontId="35" fillId="7" borderId="3" xfId="0" applyNumberFormat="1" applyFont="1" applyFill="1" applyBorder="1" applyAlignment="1" applyProtection="1">
      <alignment horizontal="left" vertical="top" wrapText="1"/>
      <protection locked="0"/>
    </xf>
    <xf numFmtId="3" fontId="35" fillId="11" borderId="3" xfId="0" applyNumberFormat="1" applyFont="1" applyFill="1" applyBorder="1" applyAlignment="1" applyProtection="1">
      <alignment horizontal="left" vertical="top" wrapText="1"/>
      <protection locked="0"/>
    </xf>
    <xf numFmtId="0" fontId="5" fillId="0" borderId="3" xfId="0" applyFont="1" applyBorder="1" applyAlignment="1">
      <alignment vertical="center"/>
    </xf>
    <xf numFmtId="0" fontId="5" fillId="0" borderId="3" xfId="0" applyFont="1" applyBorder="1" applyAlignment="1">
      <alignment horizontal="center" vertical="center"/>
    </xf>
    <xf numFmtId="0" fontId="5" fillId="6" borderId="3" xfId="0" applyFont="1" applyFill="1" applyBorder="1" applyAlignment="1">
      <alignment horizontal="right"/>
    </xf>
    <xf numFmtId="0" fontId="34" fillId="0" borderId="3" xfId="0" applyFont="1" applyBorder="1"/>
    <xf numFmtId="1" fontId="6" fillId="5" borderId="1" xfId="0" applyNumberFormat="1" applyFont="1" applyFill="1" applyBorder="1" applyAlignment="1">
      <alignment horizontal="center" vertical="center" wrapText="1"/>
    </xf>
    <xf numFmtId="0" fontId="6" fillId="5" borderId="0" xfId="0" applyFont="1" applyFill="1" applyAlignment="1">
      <alignment horizontal="right" vertical="top"/>
    </xf>
    <xf numFmtId="1" fontId="6" fillId="5" borderId="7" xfId="0" applyNumberFormat="1" applyFont="1" applyFill="1" applyBorder="1" applyAlignment="1">
      <alignment horizontal="center" vertical="center" wrapText="1"/>
    </xf>
    <xf numFmtId="1" fontId="6" fillId="5" borderId="10" xfId="0" applyNumberFormat="1" applyFont="1" applyFill="1" applyBorder="1" applyAlignment="1">
      <alignment horizontal="center" vertical="center" wrapText="1"/>
    </xf>
    <xf numFmtId="1" fontId="6" fillId="7" borderId="3" xfId="0" applyNumberFormat="1" applyFont="1" applyFill="1" applyBorder="1" applyAlignment="1">
      <alignment horizontal="center" vertical="center" wrapText="1"/>
    </xf>
    <xf numFmtId="1" fontId="6" fillId="0" borderId="3" xfId="0" applyNumberFormat="1" applyFont="1" applyFill="1" applyBorder="1" applyAlignment="1">
      <alignment horizontal="center" vertical="center" wrapText="1"/>
    </xf>
    <xf numFmtId="2" fontId="6" fillId="5" borderId="3" xfId="0" applyNumberFormat="1" applyFont="1" applyFill="1" applyBorder="1" applyAlignment="1">
      <alignment horizontal="center" vertical="center" wrapText="1"/>
    </xf>
    <xf numFmtId="1" fontId="6" fillId="5" borderId="3" xfId="0" applyNumberFormat="1" applyFont="1" applyFill="1" applyBorder="1" applyAlignment="1">
      <alignment horizontal="center" vertical="center" wrapText="1"/>
    </xf>
    <xf numFmtId="1" fontId="6" fillId="8" borderId="3" xfId="0" applyNumberFormat="1" applyFont="1" applyFill="1" applyBorder="1" applyAlignment="1">
      <alignment horizontal="center" vertical="center" wrapText="1"/>
    </xf>
    <xf numFmtId="1" fontId="6" fillId="5" borderId="4" xfId="0" applyNumberFormat="1" applyFont="1" applyFill="1" applyBorder="1" applyAlignment="1" applyProtection="1">
      <alignment vertical="center" wrapText="1"/>
    </xf>
    <xf numFmtId="1" fontId="6" fillId="5" borderId="2" xfId="0" applyNumberFormat="1" applyFont="1" applyFill="1" applyBorder="1" applyAlignment="1" applyProtection="1">
      <alignment vertical="center" wrapText="1"/>
    </xf>
    <xf numFmtId="1" fontId="6" fillId="5" borderId="12" xfId="0" applyNumberFormat="1" applyFont="1" applyFill="1" applyBorder="1" applyAlignment="1">
      <alignment vertical="center" wrapText="1"/>
    </xf>
    <xf numFmtId="1" fontId="6" fillId="12" borderId="3" xfId="0" applyNumberFormat="1" applyFont="1" applyFill="1" applyBorder="1" applyAlignment="1"/>
    <xf numFmtId="167" fontId="6" fillId="12" borderId="3" xfId="0" applyNumberFormat="1" applyFont="1" applyFill="1" applyBorder="1" applyAlignment="1"/>
    <xf numFmtId="1" fontId="6" fillId="12" borderId="7" xfId="0" applyNumberFormat="1" applyFont="1" applyFill="1" applyBorder="1" applyAlignment="1">
      <alignment horizontal="center" vertical="center" wrapText="1"/>
    </xf>
    <xf numFmtId="1" fontId="6" fillId="12" borderId="10" xfId="0" applyNumberFormat="1" applyFont="1" applyFill="1" applyBorder="1" applyAlignment="1">
      <alignment horizontal="center" vertical="center" wrapText="1"/>
    </xf>
    <xf numFmtId="1" fontId="6" fillId="0" borderId="3" xfId="0" applyNumberFormat="1" applyFont="1" applyFill="1" applyBorder="1" applyAlignment="1" applyProtection="1">
      <alignment horizontal="center" vertical="top" wrapText="1"/>
    </xf>
    <xf numFmtId="2" fontId="6" fillId="0" borderId="8" xfId="0" applyNumberFormat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/>
    </xf>
    <xf numFmtId="0" fontId="14" fillId="0" borderId="0" xfId="0" applyFont="1" applyFill="1" applyAlignment="1">
      <alignment horizontal="center"/>
    </xf>
    <xf numFmtId="2" fontId="14" fillId="0" borderId="0" xfId="0" applyNumberFormat="1" applyFont="1"/>
    <xf numFmtId="2" fontId="5" fillId="0" borderId="0" xfId="0" applyNumberFormat="1" applyFont="1" applyAlignment="1">
      <alignment vertical="center"/>
    </xf>
    <xf numFmtId="2" fontId="5" fillId="0" borderId="0" xfId="0" applyNumberFormat="1" applyFont="1" applyAlignment="1">
      <alignment horizontal="center" vertical="center"/>
    </xf>
    <xf numFmtId="2" fontId="6" fillId="0" borderId="0" xfId="0" applyNumberFormat="1" applyFont="1" applyFill="1" applyBorder="1" applyAlignment="1" applyProtection="1">
      <alignment vertical="top" wrapText="1"/>
    </xf>
    <xf numFmtId="2" fontId="5" fillId="0" borderId="0" xfId="0" applyNumberFormat="1" applyFont="1" applyFill="1" applyAlignment="1">
      <alignment horizontal="right"/>
    </xf>
    <xf numFmtId="2" fontId="5" fillId="0" borderId="0" xfId="0" applyNumberFormat="1" applyFont="1" applyAlignment="1"/>
    <xf numFmtId="2" fontId="6" fillId="0" borderId="3" xfId="0" applyNumberFormat="1" applyFont="1" applyFill="1" applyBorder="1" applyAlignment="1">
      <alignment horizontal="right"/>
    </xf>
    <xf numFmtId="2" fontId="35" fillId="7" borderId="1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Fill="1"/>
    <xf numFmtId="2" fontId="6" fillId="0" borderId="12" xfId="0" applyNumberFormat="1" applyFont="1" applyFill="1" applyBorder="1" applyAlignment="1">
      <alignment horizontal="center" vertical="center" wrapText="1"/>
    </xf>
    <xf numFmtId="2" fontId="6" fillId="0" borderId="3" xfId="0" applyNumberFormat="1" applyFont="1" applyFill="1" applyBorder="1" applyAlignment="1" applyProtection="1">
      <alignment horizontal="center" wrapText="1"/>
    </xf>
    <xf numFmtId="2" fontId="6" fillId="0" borderId="4" xfId="0" applyNumberFormat="1" applyFont="1" applyFill="1" applyBorder="1" applyAlignment="1"/>
    <xf numFmtId="2" fontId="35" fillId="0" borderId="1" xfId="0" applyNumberFormat="1" applyFont="1" applyFill="1" applyBorder="1" applyAlignment="1">
      <alignment horizontal="center" vertical="center" wrapText="1"/>
    </xf>
    <xf numFmtId="1" fontId="23" fillId="0" borderId="3" xfId="0" applyNumberFormat="1" applyFont="1" applyFill="1" applyBorder="1" applyAlignment="1">
      <alignment horizontal="right"/>
    </xf>
    <xf numFmtId="2" fontId="5" fillId="0" borderId="3" xfId="0" applyNumberFormat="1" applyFont="1" applyFill="1" applyBorder="1"/>
    <xf numFmtId="1" fontId="5" fillId="0" borderId="3" xfId="0" applyNumberFormat="1" applyFont="1" applyFill="1" applyBorder="1"/>
    <xf numFmtId="0" fontId="6" fillId="0" borderId="3" xfId="0" applyFont="1" applyFill="1" applyBorder="1" applyAlignment="1">
      <alignment horizontal="center"/>
    </xf>
    <xf numFmtId="14" fontId="6" fillId="0" borderId="0" xfId="0" applyNumberFormat="1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167" fontId="6" fillId="0" borderId="1" xfId="0" applyNumberFormat="1" applyFont="1" applyBorder="1" applyAlignment="1">
      <alignment horizontal="center" vertical="center" wrapText="1"/>
    </xf>
    <xf numFmtId="167" fontId="6" fillId="0" borderId="6" xfId="0" applyNumberFormat="1" applyFont="1" applyBorder="1" applyAlignment="1">
      <alignment horizontal="center" vertical="center" wrapText="1"/>
    </xf>
    <xf numFmtId="167" fontId="6" fillId="0" borderId="12" xfId="0" applyNumberFormat="1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1" fontId="6" fillId="0" borderId="6" xfId="0" applyNumberFormat="1" applyFont="1" applyBorder="1" applyAlignment="1">
      <alignment horizontal="center" vertical="center" wrapText="1"/>
    </xf>
    <xf numFmtId="1" fontId="6" fillId="0" borderId="12" xfId="0" applyNumberFormat="1" applyFont="1" applyBorder="1" applyAlignment="1">
      <alignment horizontal="center" vertical="center" wrapText="1"/>
    </xf>
    <xf numFmtId="1" fontId="6" fillId="0" borderId="3" xfId="0" applyNumberFormat="1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6" fillId="0" borderId="0" xfId="0" applyFont="1" applyAlignment="1">
      <alignment horizontal="right" vertical="top"/>
    </xf>
    <xf numFmtId="0" fontId="6" fillId="0" borderId="7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3" fontId="6" fillId="0" borderId="3" xfId="0" applyNumberFormat="1" applyFont="1" applyFill="1" applyBorder="1" applyAlignment="1" applyProtection="1">
      <alignment horizontal="center" vertical="center" wrapText="1"/>
    </xf>
    <xf numFmtId="167" fontId="6" fillId="0" borderId="9" xfId="0" applyNumberFormat="1" applyFont="1" applyFill="1" applyBorder="1" applyAlignment="1">
      <alignment horizontal="center" vertical="center" wrapText="1"/>
    </xf>
    <xf numFmtId="167" fontId="6" fillId="0" borderId="11" xfId="0" applyNumberFormat="1" applyFont="1" applyFill="1" applyBorder="1" applyAlignment="1">
      <alignment horizontal="center" vertical="center" wrapText="1"/>
    </xf>
    <xf numFmtId="167" fontId="6" fillId="0" borderId="15" xfId="0" applyNumberFormat="1" applyFont="1" applyFill="1" applyBorder="1" applyAlignment="1">
      <alignment horizontal="center" vertical="center" wrapText="1"/>
    </xf>
    <xf numFmtId="0" fontId="6" fillId="5" borderId="0" xfId="0" applyFont="1" applyFill="1" applyAlignment="1">
      <alignment horizontal="right" vertical="top"/>
    </xf>
    <xf numFmtId="0" fontId="6" fillId="7" borderId="0" xfId="0" applyFont="1" applyFill="1" applyAlignment="1">
      <alignment horizontal="right" vertical="top"/>
    </xf>
    <xf numFmtId="1" fontId="6" fillId="0" borderId="7" xfId="0" applyNumberFormat="1" applyFont="1" applyFill="1" applyBorder="1" applyAlignment="1">
      <alignment horizontal="center" vertical="center" wrapText="1"/>
    </xf>
    <xf numFmtId="1" fontId="6" fillId="0" borderId="8" xfId="0" applyNumberFormat="1" applyFont="1" applyFill="1" applyBorder="1" applyAlignment="1">
      <alignment horizontal="center" vertical="center" wrapText="1"/>
    </xf>
    <xf numFmtId="1" fontId="6" fillId="0" borderId="9" xfId="0" applyNumberFormat="1" applyFont="1" applyFill="1" applyBorder="1" applyAlignment="1">
      <alignment horizontal="center" vertical="center" wrapText="1"/>
    </xf>
    <xf numFmtId="1" fontId="6" fillId="0" borderId="10" xfId="0" applyNumberFormat="1" applyFont="1" applyFill="1" applyBorder="1" applyAlignment="1">
      <alignment horizontal="center" vertical="center" wrapText="1"/>
    </xf>
    <xf numFmtId="1" fontId="6" fillId="0" borderId="0" xfId="0" applyNumberFormat="1" applyFont="1" applyFill="1" applyBorder="1" applyAlignment="1">
      <alignment horizontal="center" vertical="center" wrapText="1"/>
    </xf>
    <xf numFmtId="1" fontId="6" fillId="0" borderId="11" xfId="0" applyNumberFormat="1" applyFont="1" applyFill="1" applyBorder="1" applyAlignment="1">
      <alignment horizontal="center" vertical="center" wrapText="1"/>
    </xf>
    <xf numFmtId="1" fontId="6" fillId="5" borderId="7" xfId="0" applyNumberFormat="1" applyFont="1" applyFill="1" applyBorder="1" applyAlignment="1">
      <alignment horizontal="center" vertical="center" wrapText="1"/>
    </xf>
    <xf numFmtId="1" fontId="6" fillId="5" borderId="10" xfId="0" applyNumberFormat="1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/>
    </xf>
    <xf numFmtId="0" fontId="14" fillId="0" borderId="0" xfId="0" applyFont="1" applyAlignment="1">
      <alignment horizontal="center"/>
    </xf>
    <xf numFmtId="2" fontId="14" fillId="0" borderId="0" xfId="0" applyNumberFormat="1" applyFont="1" applyFill="1" applyAlignment="1">
      <alignment horizontal="center"/>
    </xf>
    <xf numFmtId="167" fontId="6" fillId="0" borderId="3" xfId="0" applyNumberFormat="1" applyFont="1" applyFill="1" applyBorder="1" applyAlignment="1">
      <alignment horizontal="center" vertical="center" wrapText="1"/>
    </xf>
    <xf numFmtId="2" fontId="6" fillId="0" borderId="3" xfId="0" applyNumberFormat="1" applyFont="1" applyFill="1" applyBorder="1" applyAlignment="1">
      <alignment horizontal="center" vertical="center" wrapText="1"/>
    </xf>
    <xf numFmtId="1" fontId="6" fillId="0" borderId="13" xfId="0" applyNumberFormat="1" applyFont="1" applyFill="1" applyBorder="1" applyAlignment="1">
      <alignment horizontal="center" vertical="center" wrapText="1"/>
    </xf>
    <xf numFmtId="1" fontId="6" fillId="0" borderId="14" xfId="0" applyNumberFormat="1" applyFont="1" applyFill="1" applyBorder="1" applyAlignment="1">
      <alignment horizontal="center" vertical="center" wrapText="1"/>
    </xf>
    <xf numFmtId="1" fontId="6" fillId="0" borderId="15" xfId="0" applyNumberFormat="1" applyFont="1" applyFill="1" applyBorder="1" applyAlignment="1">
      <alignment horizontal="center" vertical="center" wrapText="1"/>
    </xf>
    <xf numFmtId="2" fontId="6" fillId="0" borderId="7" xfId="0" applyNumberFormat="1" applyFont="1" applyFill="1" applyBorder="1" applyAlignment="1">
      <alignment horizontal="center" vertical="center" wrapText="1"/>
    </xf>
    <xf numFmtId="2" fontId="6" fillId="0" borderId="8" xfId="0" applyNumberFormat="1" applyFont="1" applyFill="1" applyBorder="1" applyAlignment="1">
      <alignment horizontal="center" vertical="center" wrapText="1"/>
    </xf>
    <xf numFmtId="2" fontId="6" fillId="0" borderId="9" xfId="0" applyNumberFormat="1" applyFont="1" applyFill="1" applyBorder="1" applyAlignment="1">
      <alignment horizontal="center" vertical="center" wrapText="1"/>
    </xf>
    <xf numFmtId="2" fontId="6" fillId="0" borderId="10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Fill="1" applyBorder="1" applyAlignment="1">
      <alignment horizontal="center" vertical="center" wrapText="1"/>
    </xf>
    <xf numFmtId="2" fontId="6" fillId="0" borderId="11" xfId="0" applyNumberFormat="1" applyFont="1" applyFill="1" applyBorder="1" applyAlignment="1">
      <alignment horizontal="center" vertical="center" wrapText="1"/>
    </xf>
    <xf numFmtId="2" fontId="6" fillId="0" borderId="13" xfId="0" applyNumberFormat="1" applyFont="1" applyFill="1" applyBorder="1" applyAlignment="1">
      <alignment horizontal="center" vertical="center" wrapText="1"/>
    </xf>
    <xf numFmtId="2" fontId="6" fillId="0" borderId="14" xfId="0" applyNumberFormat="1" applyFont="1" applyFill="1" applyBorder="1" applyAlignment="1">
      <alignment horizontal="center" vertical="center" wrapText="1"/>
    </xf>
    <xf numFmtId="2" fontId="6" fillId="0" borderId="15" xfId="0" applyNumberFormat="1" applyFont="1" applyFill="1" applyBorder="1" applyAlignment="1">
      <alignment horizontal="center" vertical="center" wrapText="1"/>
    </xf>
    <xf numFmtId="1" fontId="6" fillId="7" borderId="3" xfId="0" applyNumberFormat="1" applyFont="1" applyFill="1" applyBorder="1" applyAlignment="1">
      <alignment horizontal="center" vertical="center" wrapText="1"/>
    </xf>
    <xf numFmtId="2" fontId="6" fillId="5" borderId="1" xfId="0" applyNumberFormat="1" applyFont="1" applyFill="1" applyBorder="1" applyAlignment="1">
      <alignment horizontal="center" vertical="center" wrapText="1"/>
    </xf>
    <xf numFmtId="2" fontId="6" fillId="5" borderId="6" xfId="0" applyNumberFormat="1" applyFont="1" applyFill="1" applyBorder="1" applyAlignment="1">
      <alignment horizontal="center" vertical="center" wrapText="1"/>
    </xf>
    <xf numFmtId="2" fontId="6" fillId="5" borderId="12" xfId="0" applyNumberFormat="1" applyFont="1" applyFill="1" applyBorder="1" applyAlignment="1">
      <alignment horizontal="center" vertical="center" wrapText="1"/>
    </xf>
    <xf numFmtId="1" fontId="6" fillId="0" borderId="3" xfId="0" applyNumberFormat="1" applyFont="1" applyFill="1" applyBorder="1" applyAlignment="1">
      <alignment horizontal="center" vertical="center" wrapText="1"/>
    </xf>
    <xf numFmtId="167" fontId="6" fillId="0" borderId="4" xfId="0" applyNumberFormat="1" applyFont="1" applyFill="1" applyBorder="1" applyAlignment="1">
      <alignment horizontal="center" vertical="center" wrapText="1"/>
    </xf>
    <xf numFmtId="167" fontId="6" fillId="7" borderId="5" xfId="0" applyNumberFormat="1" applyFont="1" applyFill="1" applyBorder="1" applyAlignment="1">
      <alignment horizontal="center" vertical="center" wrapText="1"/>
    </xf>
    <xf numFmtId="167" fontId="6" fillId="5" borderId="5" xfId="0" applyNumberFormat="1" applyFont="1" applyFill="1" applyBorder="1" applyAlignment="1">
      <alignment horizontal="center" vertical="center" wrapText="1"/>
    </xf>
    <xf numFmtId="167" fontId="6" fillId="0" borderId="5" xfId="0" applyNumberFormat="1" applyFont="1" applyFill="1" applyBorder="1" applyAlignment="1">
      <alignment horizontal="center" vertical="center" wrapText="1"/>
    </xf>
    <xf numFmtId="167" fontId="6" fillId="0" borderId="2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1" fontId="6" fillId="0" borderId="12" xfId="0" applyNumberFormat="1" applyFont="1" applyFill="1" applyBorder="1" applyAlignment="1">
      <alignment horizontal="center" vertical="center" wrapText="1"/>
    </xf>
    <xf numFmtId="167" fontId="6" fillId="5" borderId="9" xfId="0" applyNumberFormat="1" applyFont="1" applyFill="1" applyBorder="1" applyAlignment="1">
      <alignment horizontal="center" vertical="center" wrapText="1"/>
    </xf>
    <xf numFmtId="167" fontId="6" fillId="5" borderId="11" xfId="0" applyNumberFormat="1" applyFont="1" applyFill="1" applyBorder="1" applyAlignment="1">
      <alignment horizontal="center" vertical="center" wrapText="1"/>
    </xf>
    <xf numFmtId="167" fontId="6" fillId="5" borderId="15" xfId="0" applyNumberFormat="1" applyFont="1" applyFill="1" applyBorder="1" applyAlignment="1">
      <alignment horizontal="center" vertical="center" wrapText="1"/>
    </xf>
    <xf numFmtId="0" fontId="14" fillId="5" borderId="0" xfId="0" applyFont="1" applyFill="1" applyAlignment="1">
      <alignment horizontal="center"/>
    </xf>
    <xf numFmtId="3" fontId="6" fillId="5" borderId="3" xfId="0" applyNumberFormat="1" applyFont="1" applyFill="1" applyBorder="1" applyAlignment="1" applyProtection="1">
      <alignment horizontal="center" vertical="center" wrapText="1"/>
    </xf>
    <xf numFmtId="167" fontId="6" fillId="7" borderId="4" xfId="0" applyNumberFormat="1" applyFont="1" applyFill="1" applyBorder="1" applyAlignment="1">
      <alignment horizontal="center" vertical="center" wrapText="1"/>
    </xf>
    <xf numFmtId="167" fontId="6" fillId="5" borderId="2" xfId="0" applyNumberFormat="1" applyFont="1" applyFill="1" applyBorder="1" applyAlignment="1">
      <alignment horizontal="center" vertical="center" wrapText="1"/>
    </xf>
    <xf numFmtId="1" fontId="6" fillId="8" borderId="7" xfId="0" applyNumberFormat="1" applyFont="1" applyFill="1" applyBorder="1" applyAlignment="1">
      <alignment horizontal="center" vertical="center" wrapText="1"/>
    </xf>
    <xf numFmtId="1" fontId="6" fillId="5" borderId="8" xfId="0" applyNumberFormat="1" applyFont="1" applyFill="1" applyBorder="1" applyAlignment="1">
      <alignment horizontal="center" vertical="center" wrapText="1"/>
    </xf>
    <xf numFmtId="1" fontId="6" fillId="5" borderId="9" xfId="0" applyNumberFormat="1" applyFont="1" applyFill="1" applyBorder="1" applyAlignment="1">
      <alignment horizontal="center" vertical="center" wrapText="1"/>
    </xf>
    <xf numFmtId="1" fontId="6" fillId="8" borderId="10" xfId="0" applyNumberFormat="1" applyFont="1" applyFill="1" applyBorder="1" applyAlignment="1">
      <alignment horizontal="center" vertical="center" wrapText="1"/>
    </xf>
    <xf numFmtId="1" fontId="6" fillId="5" borderId="0" xfId="0" applyNumberFormat="1" applyFont="1" applyFill="1" applyBorder="1" applyAlignment="1">
      <alignment horizontal="center" vertical="center" wrapText="1"/>
    </xf>
    <xf numFmtId="1" fontId="6" fillId="5" borderId="11" xfId="0" applyNumberFormat="1" applyFont="1" applyFill="1" applyBorder="1" applyAlignment="1">
      <alignment horizontal="center" vertical="center" wrapText="1"/>
    </xf>
    <xf numFmtId="1" fontId="6" fillId="8" borderId="13" xfId="0" applyNumberFormat="1" applyFont="1" applyFill="1" applyBorder="1" applyAlignment="1">
      <alignment horizontal="center" vertical="center" wrapText="1"/>
    </xf>
    <xf numFmtId="1" fontId="6" fillId="5" borderId="14" xfId="0" applyNumberFormat="1" applyFont="1" applyFill="1" applyBorder="1" applyAlignment="1">
      <alignment horizontal="center" vertical="center" wrapText="1"/>
    </xf>
    <xf numFmtId="1" fontId="6" fillId="5" borderId="15" xfId="0" applyNumberFormat="1" applyFont="1" applyFill="1" applyBorder="1" applyAlignment="1">
      <alignment horizontal="center" vertical="center" wrapText="1"/>
    </xf>
    <xf numFmtId="2" fontId="6" fillId="5" borderId="3" xfId="0" applyNumberFormat="1" applyFont="1" applyFill="1" applyBorder="1" applyAlignment="1">
      <alignment horizontal="center" vertical="center" wrapText="1"/>
    </xf>
    <xf numFmtId="167" fontId="6" fillId="5" borderId="3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1" fontId="6" fillId="5" borderId="12" xfId="0" applyNumberFormat="1" applyFont="1" applyFill="1" applyBorder="1" applyAlignment="1">
      <alignment horizontal="center" vertical="center" wrapText="1"/>
    </xf>
    <xf numFmtId="1" fontId="6" fillId="12" borderId="7" xfId="0" applyNumberFormat="1" applyFont="1" applyFill="1" applyBorder="1" applyAlignment="1">
      <alignment horizontal="center" vertical="center" wrapText="1"/>
    </xf>
    <xf numFmtId="1" fontId="6" fillId="12" borderId="10" xfId="0" applyNumberFormat="1" applyFont="1" applyFill="1" applyBorder="1" applyAlignment="1">
      <alignment horizontal="center" vertical="center" wrapText="1"/>
    </xf>
    <xf numFmtId="1" fontId="14" fillId="0" borderId="0" xfId="0" applyNumberFormat="1" applyFont="1" applyFill="1" applyAlignment="1">
      <alignment horizontal="center"/>
    </xf>
    <xf numFmtId="1" fontId="6" fillId="5" borderId="3" xfId="0" applyNumberFormat="1" applyFont="1" applyFill="1" applyBorder="1" applyAlignment="1">
      <alignment horizontal="center" vertical="center" wrapText="1"/>
    </xf>
    <xf numFmtId="167" fontId="6" fillId="7" borderId="3" xfId="0" applyNumberFormat="1" applyFont="1" applyFill="1" applyBorder="1" applyAlignment="1">
      <alignment horizontal="center" vertical="center" wrapText="1"/>
    </xf>
    <xf numFmtId="1" fontId="6" fillId="8" borderId="3" xfId="0" applyNumberFormat="1" applyFont="1" applyFill="1" applyBorder="1" applyAlignment="1">
      <alignment horizontal="center" vertical="center" wrapText="1"/>
    </xf>
    <xf numFmtId="1" fontId="23" fillId="5" borderId="1" xfId="0" applyNumberFormat="1" applyFont="1" applyFill="1" applyBorder="1" applyAlignment="1">
      <alignment horizontal="right" vertical="center"/>
    </xf>
    <xf numFmtId="1" fontId="23" fillId="5" borderId="12" xfId="0" applyNumberFormat="1" applyFont="1" applyFill="1" applyBorder="1" applyAlignment="1">
      <alignment horizontal="right" vertical="center"/>
    </xf>
    <xf numFmtId="0" fontId="14" fillId="0" borderId="0" xfId="0" applyFont="1" applyFill="1" applyAlignment="1">
      <alignment horizontal="center" wrapText="1"/>
    </xf>
    <xf numFmtId="0" fontId="14" fillId="7" borderId="0" xfId="0" applyFont="1" applyFill="1" applyAlignment="1">
      <alignment horizontal="center"/>
    </xf>
    <xf numFmtId="167" fontId="6" fillId="5" borderId="4" xfId="0" applyNumberFormat="1" applyFont="1" applyFill="1" applyBorder="1" applyAlignment="1">
      <alignment horizontal="center" vertical="center" wrapText="1"/>
    </xf>
    <xf numFmtId="1" fontId="6" fillId="7" borderId="1" xfId="0" applyNumberFormat="1" applyFont="1" applyFill="1" applyBorder="1" applyAlignment="1">
      <alignment horizontal="center" vertical="center" wrapText="1"/>
    </xf>
    <xf numFmtId="1" fontId="6" fillId="7" borderId="6" xfId="0" applyNumberFormat="1" applyFont="1" applyFill="1" applyBorder="1" applyAlignment="1">
      <alignment horizontal="center" vertical="center" wrapText="1"/>
    </xf>
    <xf numFmtId="1" fontId="6" fillId="5" borderId="2" xfId="0" applyNumberFormat="1" applyFont="1" applyFill="1" applyBorder="1" applyAlignment="1">
      <alignment horizontal="center" vertical="center" wrapText="1"/>
    </xf>
    <xf numFmtId="3" fontId="6" fillId="5" borderId="1" xfId="0" applyNumberFormat="1" applyFont="1" applyFill="1" applyBorder="1" applyAlignment="1" applyProtection="1">
      <alignment horizontal="center" vertical="center" wrapText="1"/>
    </xf>
    <xf numFmtId="3" fontId="6" fillId="0" borderId="1" xfId="0" applyNumberFormat="1" applyFont="1" applyFill="1" applyBorder="1" applyAlignment="1" applyProtection="1">
      <alignment horizontal="center" vertical="center" wrapText="1"/>
    </xf>
    <xf numFmtId="1" fontId="23" fillId="0" borderId="1" xfId="0" applyNumberFormat="1" applyFont="1" applyFill="1" applyBorder="1" applyAlignment="1">
      <alignment horizontal="right" vertical="center"/>
    </xf>
    <xf numFmtId="1" fontId="23" fillId="0" borderId="12" xfId="0" applyNumberFormat="1" applyFont="1" applyFill="1" applyBorder="1" applyAlignment="1">
      <alignment horizontal="right" vertical="center"/>
    </xf>
    <xf numFmtId="2" fontId="6" fillId="5" borderId="0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right" vertical="center"/>
    </xf>
    <xf numFmtId="1" fontId="6" fillId="0" borderId="6" xfId="0" applyNumberFormat="1" applyFont="1" applyFill="1" applyBorder="1" applyAlignment="1">
      <alignment horizontal="center" vertical="center" wrapText="1"/>
    </xf>
    <xf numFmtId="1" fontId="6" fillId="8" borderId="6" xfId="0" applyNumberFormat="1" applyFont="1" applyFill="1" applyBorder="1" applyAlignment="1">
      <alignment horizontal="center" vertical="center" wrapText="1"/>
    </xf>
    <xf numFmtId="1" fontId="6" fillId="0" borderId="12" xfId="0" applyNumberFormat="1" applyFont="1" applyFill="1" applyBorder="1" applyAlignment="1">
      <alignment horizontal="right" vertical="center"/>
    </xf>
    <xf numFmtId="1" fontId="6" fillId="8" borderId="1" xfId="0" applyNumberFormat="1" applyFont="1" applyFill="1" applyBorder="1" applyAlignment="1">
      <alignment horizontal="center" vertical="center" wrapText="1"/>
    </xf>
    <xf numFmtId="1" fontId="6" fillId="8" borderId="12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right" vertical="center"/>
    </xf>
    <xf numFmtId="1" fontId="6" fillId="5" borderId="12" xfId="0" applyNumberFormat="1" applyFont="1" applyFill="1" applyBorder="1" applyAlignment="1">
      <alignment horizontal="right" vertical="center"/>
    </xf>
    <xf numFmtId="1" fontId="5" fillId="0" borderId="3" xfId="0" applyNumberFormat="1" applyFont="1" applyBorder="1" applyAlignment="1">
      <alignment horizontal="center"/>
    </xf>
    <xf numFmtId="1" fontId="5" fillId="0" borderId="4" xfId="0" applyNumberFormat="1" applyFont="1" applyBorder="1" applyAlignment="1">
      <alignment horizontal="center"/>
    </xf>
    <xf numFmtId="1" fontId="5" fillId="0" borderId="2" xfId="0" applyNumberFormat="1" applyFont="1" applyBorder="1" applyAlignment="1">
      <alignment horizontal="center"/>
    </xf>
    <xf numFmtId="0" fontId="14" fillId="0" borderId="0" xfId="0" applyFont="1" applyFill="1" applyAlignment="1">
      <alignment horizontal="center" vertical="center" wrapText="1"/>
    </xf>
    <xf numFmtId="2" fontId="14" fillId="0" borderId="0" xfId="0" applyNumberFormat="1" applyFont="1" applyFill="1" applyAlignment="1">
      <alignment horizontal="center" vertical="center" wrapText="1"/>
    </xf>
    <xf numFmtId="1" fontId="35" fillId="0" borderId="4" xfId="0" applyNumberFormat="1" applyFont="1" applyFill="1" applyBorder="1" applyAlignment="1">
      <alignment horizontal="center" vertical="center" wrapText="1"/>
    </xf>
    <xf numFmtId="1" fontId="0" fillId="0" borderId="2" xfId="0" applyNumberFormat="1" applyBorder="1" applyAlignment="1">
      <alignment horizontal="center" vertical="center" wrapText="1"/>
    </xf>
    <xf numFmtId="1" fontId="6" fillId="5" borderId="4" xfId="0" applyNumberFormat="1" applyFont="1" applyFill="1" applyBorder="1" applyAlignment="1">
      <alignment horizontal="center" vertical="center" wrapText="1"/>
    </xf>
    <xf numFmtId="1" fontId="6" fillId="3" borderId="1" xfId="0" applyNumberFormat="1" applyFont="1" applyFill="1" applyBorder="1" applyAlignment="1">
      <alignment horizontal="center" vertical="center" wrapText="1"/>
    </xf>
    <xf numFmtId="1" fontId="6" fillId="3" borderId="12" xfId="0" applyNumberFormat="1" applyFont="1" applyFill="1" applyBorder="1" applyAlignment="1">
      <alignment horizontal="center" vertical="center" wrapText="1"/>
    </xf>
    <xf numFmtId="2" fontId="6" fillId="7" borderId="4" xfId="0" applyNumberFormat="1" applyFont="1" applyFill="1" applyBorder="1" applyAlignment="1">
      <alignment horizontal="center" vertical="center" wrapText="1"/>
    </xf>
    <xf numFmtId="2" fontId="6" fillId="7" borderId="5" xfId="0" applyNumberFormat="1" applyFont="1" applyFill="1" applyBorder="1" applyAlignment="1">
      <alignment horizontal="center" vertical="center" wrapText="1"/>
    </xf>
    <xf numFmtId="0" fontId="6" fillId="5" borderId="0" xfId="0" applyFont="1" applyFill="1" applyAlignment="1">
      <alignment horizontal="left"/>
    </xf>
    <xf numFmtId="0" fontId="6" fillId="5" borderId="0" xfId="0" applyFont="1" applyFill="1" applyAlignment="1">
      <alignment horizontal="left" vertical="top"/>
    </xf>
    <xf numFmtId="0" fontId="6" fillId="7" borderId="0" xfId="0" applyFont="1" applyFill="1" applyAlignment="1">
      <alignment horizontal="left"/>
    </xf>
    <xf numFmtId="0" fontId="14" fillId="8" borderId="0" xfId="0" applyFont="1" applyFill="1" applyAlignment="1">
      <alignment horizontal="center"/>
    </xf>
    <xf numFmtId="167" fontId="6" fillId="5" borderId="1" xfId="0" applyNumberFormat="1" applyFont="1" applyFill="1" applyBorder="1" applyAlignment="1">
      <alignment horizontal="center" vertical="center" wrapText="1"/>
    </xf>
    <xf numFmtId="167" fontId="6" fillId="5" borderId="6" xfId="0" applyNumberFormat="1" applyFont="1" applyFill="1" applyBorder="1" applyAlignment="1">
      <alignment horizontal="center" vertical="center" wrapText="1"/>
    </xf>
    <xf numFmtId="2" fontId="6" fillId="5" borderId="7" xfId="0" applyNumberFormat="1" applyFont="1" applyFill="1" applyBorder="1" applyAlignment="1">
      <alignment horizontal="center" vertical="center" wrapText="1"/>
    </xf>
    <xf numFmtId="2" fontId="6" fillId="5" borderId="8" xfId="0" applyNumberFormat="1" applyFont="1" applyFill="1" applyBorder="1" applyAlignment="1">
      <alignment horizontal="center" vertical="center" wrapText="1"/>
    </xf>
    <xf numFmtId="2" fontId="6" fillId="5" borderId="9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167" fontId="6" fillId="5" borderId="12" xfId="0" applyNumberFormat="1" applyFont="1" applyFill="1" applyBorder="1" applyAlignment="1">
      <alignment horizontal="center" vertical="center" wrapText="1"/>
    </xf>
    <xf numFmtId="0" fontId="6" fillId="0" borderId="8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0" xfId="0" applyFont="1" applyAlignment="1">
      <alignment horizontal="left"/>
    </xf>
    <xf numFmtId="1" fontId="6" fillId="0" borderId="0" xfId="0" applyNumberFormat="1" applyFont="1" applyAlignment="1">
      <alignment horizontal="center"/>
    </xf>
    <xf numFmtId="1" fontId="6" fillId="5" borderId="7" xfId="0" applyNumberFormat="1" applyFont="1" applyFill="1" applyBorder="1" applyAlignment="1">
      <alignment horizontal="right" vertical="center" wrapText="1"/>
    </xf>
    <xf numFmtId="1" fontId="6" fillId="5" borderId="13" xfId="0" applyNumberFormat="1" applyFont="1" applyFill="1" applyBorder="1" applyAlignment="1">
      <alignment horizontal="right" vertical="center" wrapText="1"/>
    </xf>
    <xf numFmtId="2" fontId="6" fillId="5" borderId="4" xfId="0" applyNumberFormat="1" applyFont="1" applyFill="1" applyBorder="1" applyAlignment="1">
      <alignment horizontal="center" vertical="center" wrapText="1"/>
    </xf>
    <xf numFmtId="2" fontId="6" fillId="5" borderId="2" xfId="0" applyNumberFormat="1" applyFont="1" applyFill="1" applyBorder="1" applyAlignment="1">
      <alignment horizontal="center" vertical="center" wrapText="1"/>
    </xf>
    <xf numFmtId="1" fontId="6" fillId="5" borderId="10" xfId="0" applyNumberFormat="1" applyFont="1" applyFill="1" applyBorder="1" applyAlignment="1">
      <alignment horizontal="right" vertical="center" wrapText="1"/>
    </xf>
    <xf numFmtId="0" fontId="0" fillId="0" borderId="5" xfId="0" applyBorder="1"/>
    <xf numFmtId="0" fontId="0" fillId="0" borderId="2" xfId="0" applyBorder="1"/>
    <xf numFmtId="1" fontId="6" fillId="5" borderId="13" xfId="0" applyNumberFormat="1" applyFont="1" applyFill="1" applyBorder="1" applyAlignment="1">
      <alignment horizontal="center" vertical="center" wrapText="1"/>
    </xf>
    <xf numFmtId="167" fontId="6" fillId="0" borderId="1" xfId="0" applyNumberFormat="1" applyFont="1" applyFill="1" applyBorder="1" applyAlignment="1">
      <alignment horizontal="center" vertical="center" wrapText="1"/>
    </xf>
    <xf numFmtId="167" fontId="6" fillId="0" borderId="12" xfId="0" applyNumberFormat="1" applyFont="1" applyFill="1" applyBorder="1" applyAlignment="1">
      <alignment horizontal="center" vertical="center" wrapText="1"/>
    </xf>
    <xf numFmtId="167" fontId="6" fillId="5" borderId="7" xfId="0" applyNumberFormat="1" applyFont="1" applyFill="1" applyBorder="1" applyAlignment="1">
      <alignment horizontal="center" vertical="center" wrapText="1"/>
    </xf>
    <xf numFmtId="167" fontId="6" fillId="5" borderId="8" xfId="0" applyNumberFormat="1" applyFont="1" applyFill="1" applyBorder="1" applyAlignment="1">
      <alignment horizontal="center" vertical="center" wrapText="1"/>
    </xf>
    <xf numFmtId="2" fontId="6" fillId="0" borderId="4" xfId="0" applyNumberFormat="1" applyFont="1" applyFill="1" applyBorder="1" applyAlignment="1" applyProtection="1">
      <alignment horizontal="center" vertical="center" wrapText="1"/>
    </xf>
    <xf numFmtId="2" fontId="6" fillId="0" borderId="5" xfId="0" applyNumberFormat="1" applyFont="1" applyFill="1" applyBorder="1" applyAlignment="1" applyProtection="1">
      <alignment horizontal="center" vertical="center" wrapText="1"/>
    </xf>
    <xf numFmtId="2" fontId="6" fillId="0" borderId="2" xfId="0" applyNumberFormat="1" applyFont="1" applyFill="1" applyBorder="1" applyAlignment="1" applyProtection="1">
      <alignment horizontal="center" vertical="center" wrapText="1"/>
    </xf>
    <xf numFmtId="3" fontId="1" fillId="0" borderId="3" xfId="0" applyNumberFormat="1" applyFont="1" applyFill="1" applyBorder="1" applyAlignment="1" applyProtection="1">
      <alignment horizontal="left" vertical="top" wrapText="1"/>
    </xf>
    <xf numFmtId="0" fontId="9" fillId="0" borderId="0" xfId="0" applyFont="1" applyAlignment="1">
      <alignment horizontal="left" vertical="top"/>
    </xf>
    <xf numFmtId="1" fontId="13" fillId="0" borderId="4" xfId="0" applyNumberFormat="1" applyFont="1" applyFill="1" applyBorder="1" applyAlignment="1" applyProtection="1">
      <alignment horizontal="center" vertical="center" wrapText="1"/>
    </xf>
    <xf numFmtId="1" fontId="13" fillId="0" borderId="5" xfId="0" applyNumberFormat="1" applyFont="1" applyFill="1" applyBorder="1" applyAlignment="1" applyProtection="1">
      <alignment horizontal="center" vertical="center" wrapText="1"/>
    </xf>
    <xf numFmtId="1" fontId="13" fillId="0" borderId="2" xfId="0" applyNumberFormat="1" applyFont="1" applyFill="1" applyBorder="1" applyAlignment="1" applyProtection="1">
      <alignment horizontal="center" vertical="center" wrapText="1"/>
    </xf>
    <xf numFmtId="3" fontId="19" fillId="0" borderId="4" xfId="0" applyNumberFormat="1" applyFont="1" applyFill="1" applyBorder="1" applyAlignment="1" applyProtection="1">
      <alignment horizontal="center" vertical="center" wrapText="1"/>
    </xf>
    <xf numFmtId="3" fontId="19" fillId="0" borderId="5" xfId="0" applyNumberFormat="1" applyFont="1" applyFill="1" applyBorder="1" applyAlignment="1" applyProtection="1">
      <alignment horizontal="center" vertical="center" wrapText="1"/>
    </xf>
    <xf numFmtId="3" fontId="19" fillId="0" borderId="2" xfId="0" applyNumberFormat="1" applyFont="1" applyFill="1" applyBorder="1" applyAlignment="1" applyProtection="1">
      <alignment horizontal="center" vertical="center" wrapText="1"/>
    </xf>
    <xf numFmtId="3" fontId="1" fillId="0" borderId="1" xfId="0" applyNumberFormat="1" applyFont="1" applyFill="1" applyBorder="1" applyAlignment="1" applyProtection="1">
      <alignment horizontal="center" vertical="center" wrapText="1"/>
    </xf>
    <xf numFmtId="3" fontId="1" fillId="0" borderId="12" xfId="0" applyNumberFormat="1" applyFont="1" applyFill="1" applyBorder="1" applyAlignment="1" applyProtection="1">
      <alignment horizontal="center" vertical="center" wrapText="1"/>
    </xf>
    <xf numFmtId="3" fontId="13" fillId="0" borderId="3" xfId="0" applyNumberFormat="1" applyFont="1" applyFill="1" applyBorder="1" applyAlignment="1" applyProtection="1">
      <alignment horizontal="center" vertical="center" wrapText="1"/>
    </xf>
    <xf numFmtId="166" fontId="13" fillId="0" borderId="3" xfId="0" applyNumberFormat="1" applyFont="1" applyFill="1" applyBorder="1" applyAlignment="1" applyProtection="1">
      <alignment horizontal="center" vertical="center" wrapText="1"/>
    </xf>
  </cellXfs>
  <cellStyles count="4">
    <cellStyle name="Excel Built-in Normal" xfId="1"/>
    <cellStyle name="Обычный" xfId="0" builtinId="0"/>
    <cellStyle name="Обычный 2" xfId="2"/>
    <cellStyle name="Обычный 3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1:AB24"/>
  <sheetViews>
    <sheetView tabSelected="1" view="pageBreakPreview" zoomScale="75" zoomScaleNormal="100" zoomScaleSheetLayoutView="75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G13" sqref="AG13"/>
    </sheetView>
  </sheetViews>
  <sheetFormatPr defaultRowHeight="15.75" outlineLevelCol="1" x14ac:dyDescent="0.25"/>
  <cols>
    <col min="1" max="1" width="5.5703125" style="6" customWidth="1"/>
    <col min="2" max="2" width="19.7109375" style="6" customWidth="1"/>
    <col min="3" max="3" width="13.140625" style="128" customWidth="1"/>
    <col min="4" max="4" width="8.5703125" style="6" customWidth="1" outlineLevel="1"/>
    <col min="5" max="5" width="8.28515625" style="122" customWidth="1" outlineLevel="1"/>
    <col min="6" max="6" width="8.28515625" style="6" customWidth="1" outlineLevel="1"/>
    <col min="7" max="7" width="7.28515625" style="6" customWidth="1" outlineLevel="1"/>
    <col min="8" max="8" width="8.42578125" style="122" customWidth="1" outlineLevel="1"/>
    <col min="9" max="9" width="8.28515625" style="122" customWidth="1" outlineLevel="1"/>
    <col min="10" max="10" width="8.5703125" style="6" customWidth="1" outlineLevel="1"/>
    <col min="11" max="11" width="6.7109375" style="128" customWidth="1" outlineLevel="1"/>
    <col min="12" max="12" width="8.7109375" style="6" customWidth="1"/>
    <col min="13" max="13" width="7" style="6" hidden="1" customWidth="1" outlineLevel="1"/>
    <col min="14" max="14" width="7.85546875" style="6" customWidth="1" collapsed="1"/>
    <col min="15" max="15" width="8.42578125" style="122" customWidth="1"/>
    <col min="16" max="16" width="8.28515625" style="6" customWidth="1"/>
    <col min="17" max="17" width="7.85546875" style="122" customWidth="1"/>
    <col min="18" max="18" width="8.42578125" style="6" customWidth="1"/>
    <col min="19" max="19" width="8.28515625" style="6" customWidth="1"/>
    <col min="20" max="20" width="5.7109375" style="122" hidden="1" customWidth="1" outlineLevel="1"/>
    <col min="21" max="21" width="5.28515625" style="6" hidden="1" customWidth="1" outlineLevel="1"/>
    <col min="22" max="22" width="4.7109375" style="6" hidden="1" customWidth="1" outlineLevel="1"/>
    <col min="23" max="23" width="4.42578125" style="6" hidden="1" customWidth="1" outlineLevel="1"/>
    <col min="24" max="24" width="5.42578125" style="6" hidden="1" customWidth="1" outlineLevel="1"/>
    <col min="25" max="25" width="6.42578125" style="128" hidden="1" customWidth="1" outlineLevel="1"/>
    <col min="26" max="27" width="9.140625" style="6" hidden="1" customWidth="1" outlineLevel="1"/>
    <col min="28" max="28" width="9.140625" style="6" collapsed="1"/>
    <col min="29" max="16384" width="9.140625" style="6"/>
  </cols>
  <sheetData>
    <row r="1" spans="1:27" x14ac:dyDescent="0.25">
      <c r="A1" s="112"/>
      <c r="B1" s="112"/>
      <c r="C1" s="113"/>
      <c r="D1" s="112"/>
      <c r="E1" s="114"/>
      <c r="F1" s="112"/>
      <c r="G1" s="112"/>
      <c r="H1" s="114"/>
      <c r="I1" s="114"/>
      <c r="J1" s="112"/>
      <c r="K1" s="113"/>
      <c r="L1" s="112"/>
      <c r="M1" s="112"/>
      <c r="N1" s="112"/>
      <c r="O1" s="114"/>
      <c r="P1" s="112"/>
      <c r="Q1" s="114"/>
      <c r="R1" s="112"/>
      <c r="S1" s="112"/>
      <c r="T1" s="114"/>
      <c r="U1" s="112"/>
      <c r="V1" s="112"/>
    </row>
    <row r="2" spans="1:27" s="199" customFormat="1" x14ac:dyDescent="0.25">
      <c r="A2" s="577" t="s">
        <v>919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453"/>
      <c r="U2" s="198"/>
      <c r="V2" s="198"/>
      <c r="Y2" s="452"/>
    </row>
    <row r="3" spans="1:27" ht="17.25" customHeight="1" x14ac:dyDescent="0.25">
      <c r="A3" s="115"/>
      <c r="B3" s="112"/>
      <c r="C3" s="113"/>
      <c r="D3" s="112"/>
      <c r="E3" s="114"/>
      <c r="F3" s="112"/>
      <c r="G3" s="112"/>
      <c r="H3" s="114"/>
      <c r="I3" s="114"/>
      <c r="J3" s="112"/>
      <c r="K3" s="113"/>
      <c r="L3" s="112"/>
      <c r="M3" s="112"/>
      <c r="N3" s="112"/>
      <c r="O3" s="114"/>
      <c r="P3" s="112"/>
      <c r="Q3" s="114"/>
      <c r="R3" s="112"/>
      <c r="S3" s="112"/>
      <c r="T3" s="114"/>
      <c r="U3" s="112"/>
      <c r="V3" s="112"/>
    </row>
    <row r="4" spans="1:27" ht="22.5" customHeight="1" x14ac:dyDescent="0.25">
      <c r="A4" s="578" t="s">
        <v>606</v>
      </c>
      <c r="B4" s="578" t="s">
        <v>607</v>
      </c>
      <c r="C4" s="581" t="s">
        <v>608</v>
      </c>
      <c r="D4" s="584" t="s">
        <v>922</v>
      </c>
      <c r="E4" s="584"/>
      <c r="F4" s="584"/>
      <c r="G4" s="584"/>
      <c r="H4" s="584" t="s">
        <v>921</v>
      </c>
      <c r="I4" s="584"/>
      <c r="J4" s="584"/>
      <c r="K4" s="584"/>
      <c r="L4" s="584" t="s">
        <v>920</v>
      </c>
      <c r="M4" s="584"/>
      <c r="N4" s="584"/>
      <c r="O4" s="584"/>
      <c r="P4" s="584"/>
      <c r="Q4" s="584"/>
      <c r="R4" s="584"/>
      <c r="S4" s="584"/>
      <c r="T4" s="454"/>
      <c r="U4" s="112"/>
      <c r="V4" s="112"/>
    </row>
    <row r="5" spans="1:27" ht="22.5" customHeight="1" x14ac:dyDescent="0.25">
      <c r="A5" s="579"/>
      <c r="B5" s="579"/>
      <c r="C5" s="582"/>
      <c r="D5" s="584" t="s">
        <v>609</v>
      </c>
      <c r="E5" s="585" t="s">
        <v>610</v>
      </c>
      <c r="F5" s="592" t="s">
        <v>611</v>
      </c>
      <c r="G5" s="593"/>
      <c r="H5" s="588" t="s">
        <v>609</v>
      </c>
      <c r="I5" s="585" t="s">
        <v>610</v>
      </c>
      <c r="J5" s="592" t="s">
        <v>611</v>
      </c>
      <c r="K5" s="593"/>
      <c r="L5" s="584" t="s">
        <v>609</v>
      </c>
      <c r="M5" s="578" t="s">
        <v>992</v>
      </c>
      <c r="N5" s="584" t="s">
        <v>612</v>
      </c>
      <c r="O5" s="584"/>
      <c r="P5" s="584"/>
      <c r="Q5" s="584"/>
      <c r="R5" s="584"/>
      <c r="S5" s="584"/>
      <c r="T5" s="454"/>
      <c r="U5" s="112"/>
      <c r="V5" s="112"/>
    </row>
    <row r="6" spans="1:27" ht="22.5" customHeight="1" x14ac:dyDescent="0.25">
      <c r="A6" s="579"/>
      <c r="B6" s="579"/>
      <c r="C6" s="582"/>
      <c r="D6" s="584"/>
      <c r="E6" s="586"/>
      <c r="F6" s="594"/>
      <c r="G6" s="595"/>
      <c r="H6" s="588"/>
      <c r="I6" s="586"/>
      <c r="J6" s="594"/>
      <c r="K6" s="595"/>
      <c r="L6" s="584"/>
      <c r="M6" s="579"/>
      <c r="N6" s="584" t="s">
        <v>613</v>
      </c>
      <c r="O6" s="584"/>
      <c r="P6" s="584" t="s">
        <v>614</v>
      </c>
      <c r="Q6" s="584"/>
      <c r="R6" s="584" t="s">
        <v>615</v>
      </c>
      <c r="S6" s="584"/>
      <c r="T6" s="450"/>
      <c r="U6" s="589" t="s">
        <v>998</v>
      </c>
      <c r="V6" s="589"/>
      <c r="W6" s="590" t="s">
        <v>999</v>
      </c>
      <c r="X6" s="590"/>
    </row>
    <row r="7" spans="1:27" ht="44.25" customHeight="1" x14ac:dyDescent="0.25">
      <c r="A7" s="580"/>
      <c r="B7" s="580"/>
      <c r="C7" s="583"/>
      <c r="D7" s="584"/>
      <c r="E7" s="587"/>
      <c r="F7" s="116" t="s">
        <v>602</v>
      </c>
      <c r="G7" s="117" t="s">
        <v>597</v>
      </c>
      <c r="H7" s="588"/>
      <c r="I7" s="587"/>
      <c r="J7" s="116" t="s">
        <v>602</v>
      </c>
      <c r="K7" s="117" t="s">
        <v>597</v>
      </c>
      <c r="L7" s="584"/>
      <c r="M7" s="580"/>
      <c r="N7" s="116" t="s">
        <v>602</v>
      </c>
      <c r="O7" s="118" t="s">
        <v>616</v>
      </c>
      <c r="P7" s="116" t="s">
        <v>602</v>
      </c>
      <c r="Q7" s="118" t="s">
        <v>616</v>
      </c>
      <c r="R7" s="116" t="s">
        <v>602</v>
      </c>
      <c r="S7" s="116" t="s">
        <v>601</v>
      </c>
      <c r="T7" s="450" t="s">
        <v>1003</v>
      </c>
      <c r="U7" s="449" t="s">
        <v>1002</v>
      </c>
      <c r="V7" s="449" t="s">
        <v>1001</v>
      </c>
      <c r="W7" s="449" t="s">
        <v>1002</v>
      </c>
      <c r="X7" s="449" t="s">
        <v>1001</v>
      </c>
      <c r="Y7" s="117" t="s">
        <v>1000</v>
      </c>
      <c r="Z7" s="449"/>
      <c r="AA7" s="449"/>
    </row>
    <row r="8" spans="1:27" x14ac:dyDescent="0.25">
      <c r="A8" s="116">
        <v>1</v>
      </c>
      <c r="B8" s="116">
        <v>2</v>
      </c>
      <c r="C8" s="116">
        <v>3</v>
      </c>
      <c r="D8" s="116">
        <v>4</v>
      </c>
      <c r="E8" s="118">
        <v>5</v>
      </c>
      <c r="F8" s="116">
        <v>6</v>
      </c>
      <c r="G8" s="116">
        <v>7</v>
      </c>
      <c r="H8" s="118">
        <v>8</v>
      </c>
      <c r="I8" s="116">
        <v>9</v>
      </c>
      <c r="J8" s="116">
        <v>10</v>
      </c>
      <c r="K8" s="116">
        <v>11</v>
      </c>
      <c r="L8" s="116">
        <v>12</v>
      </c>
      <c r="M8" s="442"/>
      <c r="N8" s="116">
        <v>13</v>
      </c>
      <c r="O8" s="118">
        <v>14</v>
      </c>
      <c r="P8" s="116">
        <v>15</v>
      </c>
      <c r="Q8" s="118">
        <v>16</v>
      </c>
      <c r="R8" s="116">
        <v>17</v>
      </c>
      <c r="S8" s="116">
        <v>18</v>
      </c>
      <c r="T8" s="450"/>
      <c r="U8" s="449"/>
      <c r="V8" s="449"/>
      <c r="W8" s="449"/>
      <c r="X8" s="449"/>
      <c r="Y8" s="117"/>
      <c r="Z8" s="449"/>
      <c r="AA8" s="449"/>
    </row>
    <row r="9" spans="1:27" ht="40.5" customHeight="1" x14ac:dyDescent="0.25">
      <c r="A9" s="116">
        <v>1</v>
      </c>
      <c r="B9" s="119" t="s">
        <v>76</v>
      </c>
      <c r="C9" s="451">
        <f>140799.03+10000</f>
        <v>150799.03</v>
      </c>
      <c r="D9" s="116">
        <v>79811</v>
      </c>
      <c r="E9" s="118">
        <v>1899</v>
      </c>
      <c r="F9" s="442">
        <v>1265</v>
      </c>
      <c r="G9" s="117">
        <f t="shared" ref="G9:G20" si="0">F9*100/E9</f>
        <v>66.614007372301216</v>
      </c>
      <c r="H9" s="443">
        <v>72078</v>
      </c>
      <c r="I9" s="443">
        <v>2193</v>
      </c>
      <c r="J9" s="442">
        <v>1443</v>
      </c>
      <c r="K9" s="117">
        <f>J9*100/I9</f>
        <v>65.800273597811213</v>
      </c>
      <c r="L9" s="443">
        <v>85293</v>
      </c>
      <c r="M9" s="447">
        <f>L9/C9</f>
        <v>0.56560708646468083</v>
      </c>
      <c r="N9" s="443">
        <f>'2.Лось'!P9+'2.Лось'!S9</f>
        <v>2140</v>
      </c>
      <c r="O9" s="443">
        <f>N9*100/R9</f>
        <v>83.855799373040753</v>
      </c>
      <c r="P9" s="443">
        <f>'2.Лось'!T9</f>
        <v>412</v>
      </c>
      <c r="Q9" s="443">
        <f>P9*100/R9</f>
        <v>16.144200626959247</v>
      </c>
      <c r="R9" s="485">
        <f>'2.Лось'!N9</f>
        <v>2552</v>
      </c>
      <c r="S9" s="117">
        <f>R9*100/L9</f>
        <v>2.9920392060309755</v>
      </c>
      <c r="T9" s="450">
        <f>'2.Лось'!S9</f>
        <v>1840</v>
      </c>
      <c r="U9" s="450">
        <f>'2.Лось'!P9</f>
        <v>300</v>
      </c>
      <c r="V9" s="450">
        <f>U9*100/R9</f>
        <v>11.755485893416928</v>
      </c>
      <c r="W9" s="449"/>
      <c r="X9" s="449"/>
      <c r="Y9" s="117">
        <f>R9*100/I9-100</f>
        <v>16.370269037847692</v>
      </c>
      <c r="Z9" s="449"/>
      <c r="AA9" s="449"/>
    </row>
    <row r="10" spans="1:27" ht="27.75" customHeight="1" x14ac:dyDescent="0.25">
      <c r="A10" s="116">
        <v>2</v>
      </c>
      <c r="B10" s="119" t="s">
        <v>617</v>
      </c>
      <c r="C10" s="117">
        <v>30120.089999999997</v>
      </c>
      <c r="D10" s="116">
        <v>40215</v>
      </c>
      <c r="E10" s="118">
        <v>1426</v>
      </c>
      <c r="F10" s="116">
        <v>820</v>
      </c>
      <c r="G10" s="117">
        <f t="shared" si="0"/>
        <v>57.503506311360447</v>
      </c>
      <c r="H10" s="118">
        <v>46128</v>
      </c>
      <c r="I10" s="118">
        <v>1933</v>
      </c>
      <c r="J10" s="116">
        <v>1341</v>
      </c>
      <c r="K10" s="117">
        <f t="shared" ref="K10:K20" si="1">J10*100/I10</f>
        <v>69.37403000517331</v>
      </c>
      <c r="L10" s="120">
        <v>50594</v>
      </c>
      <c r="M10" s="447">
        <f t="shared" ref="M10:M20" si="2">L10/C10</f>
        <v>1.6797426568114506</v>
      </c>
      <c r="N10" s="118">
        <f>'3.Косуля'!P9+'3.Косуля'!S9</f>
        <v>1505</v>
      </c>
      <c r="O10" s="118">
        <f>N10*100/R10</f>
        <v>60.931174089068826</v>
      </c>
      <c r="P10" s="118">
        <f>'3.Косуля'!T9</f>
        <v>965</v>
      </c>
      <c r="Q10" s="118">
        <f>P10*100/R10</f>
        <v>39.068825910931174</v>
      </c>
      <c r="R10" s="485">
        <f>'3.Косуля'!N9</f>
        <v>2470</v>
      </c>
      <c r="S10" s="117">
        <f>R10*100/L10</f>
        <v>4.8820018183974385</v>
      </c>
      <c r="T10" s="450">
        <f>'3.Косуля'!S9</f>
        <v>1210</v>
      </c>
      <c r="U10" s="450">
        <f>'3.Косуля'!P9</f>
        <v>295</v>
      </c>
      <c r="V10" s="450">
        <f>U10*100/R10</f>
        <v>11.943319838056681</v>
      </c>
      <c r="W10" s="449"/>
      <c r="X10" s="449"/>
      <c r="Y10" s="117">
        <f t="shared" ref="Y10:Y20" si="3">R10*100/I10-100</f>
        <v>27.780651836523532</v>
      </c>
      <c r="Z10" s="449"/>
      <c r="AA10" s="449"/>
    </row>
    <row r="11" spans="1:27" ht="40.5" customHeight="1" x14ac:dyDescent="0.25">
      <c r="A11" s="116">
        <v>3</v>
      </c>
      <c r="B11" s="119" t="s">
        <v>618</v>
      </c>
      <c r="C11" s="117">
        <v>25537.26</v>
      </c>
      <c r="D11" s="116">
        <v>17528</v>
      </c>
      <c r="E11" s="118">
        <v>657</v>
      </c>
      <c r="F11" s="116">
        <v>295</v>
      </c>
      <c r="G11" s="117">
        <f t="shared" si="0"/>
        <v>44.901065449010652</v>
      </c>
      <c r="H11" s="118">
        <v>18305</v>
      </c>
      <c r="I11" s="118">
        <v>685</v>
      </c>
      <c r="J11" s="116">
        <v>318</v>
      </c>
      <c r="K11" s="117">
        <f t="shared" si="1"/>
        <v>46.423357664233578</v>
      </c>
      <c r="L11" s="118">
        <v>20694</v>
      </c>
      <c r="M11" s="447">
        <f t="shared" si="2"/>
        <v>0.81034535420009823</v>
      </c>
      <c r="N11" s="118">
        <f>'4.Олень'!P9+'4.Олень'!Q9+'4.Олень'!T9</f>
        <v>818</v>
      </c>
      <c r="O11" s="118">
        <f>N11*100/R11</f>
        <v>87.11395101171459</v>
      </c>
      <c r="P11" s="118">
        <f>'4.Олень'!U9</f>
        <v>121</v>
      </c>
      <c r="Q11" s="118">
        <f>P11*100/R11</f>
        <v>12.88604898828541</v>
      </c>
      <c r="R11" s="485">
        <f>'4.Олень'!N9</f>
        <v>939</v>
      </c>
      <c r="S11" s="117">
        <f t="shared" ref="S11:S20" si="4">R11*100/L11</f>
        <v>4.537547115105828</v>
      </c>
      <c r="T11" s="450">
        <f>'4.Олень'!T9</f>
        <v>648</v>
      </c>
      <c r="U11" s="450">
        <f>'4.Олень'!P9</f>
        <v>78</v>
      </c>
      <c r="V11" s="450">
        <f>U11*100/R11</f>
        <v>8.3067092651757193</v>
      </c>
      <c r="W11" s="450">
        <f>'4.Олень'!Q9</f>
        <v>92</v>
      </c>
      <c r="X11" s="450">
        <f>W11*100/R11</f>
        <v>9.7976570820021305</v>
      </c>
      <c r="Y11" s="117">
        <f t="shared" si="3"/>
        <v>37.080291970802932</v>
      </c>
      <c r="Z11" s="449"/>
      <c r="AA11" s="449"/>
    </row>
    <row r="12" spans="1:27" ht="40.5" customHeight="1" x14ac:dyDescent="0.25">
      <c r="A12" s="116">
        <v>4</v>
      </c>
      <c r="B12" s="119" t="s">
        <v>988</v>
      </c>
      <c r="C12" s="117">
        <v>118395.04</v>
      </c>
      <c r="D12" s="116">
        <v>131589</v>
      </c>
      <c r="E12" s="118">
        <v>15096</v>
      </c>
      <c r="F12" s="578">
        <v>44357</v>
      </c>
      <c r="G12" s="581">
        <f>F12*100/(E12+E13)</f>
        <v>78.266930161979033</v>
      </c>
      <c r="H12" s="118">
        <v>89380</v>
      </c>
      <c r="I12" s="118">
        <v>7144</v>
      </c>
      <c r="J12" s="116">
        <f>44379-J13</f>
        <v>4995</v>
      </c>
      <c r="K12" s="117">
        <f t="shared" si="1"/>
        <v>69.918812989921619</v>
      </c>
      <c r="L12" s="118">
        <v>88979</v>
      </c>
      <c r="M12" s="447">
        <f t="shared" si="2"/>
        <v>0.75154330789533075</v>
      </c>
      <c r="N12" s="118" t="s">
        <v>82</v>
      </c>
      <c r="O12" s="118" t="s">
        <v>82</v>
      </c>
      <c r="P12" s="118" t="s">
        <v>82</v>
      </c>
      <c r="Q12" s="118" t="s">
        <v>82</v>
      </c>
      <c r="R12" s="485">
        <f>'5.ДСО лесн.'!O9</f>
        <v>7546</v>
      </c>
      <c r="S12" s="117">
        <f t="shared" si="4"/>
        <v>8.4806527382865617</v>
      </c>
      <c r="T12" s="450"/>
      <c r="U12" s="449"/>
      <c r="V12" s="450"/>
      <c r="W12" s="449"/>
      <c r="X12" s="449"/>
      <c r="Y12" s="117">
        <f t="shared" si="3"/>
        <v>5.6270996640537447</v>
      </c>
      <c r="Z12" s="449"/>
      <c r="AA12" s="449"/>
    </row>
    <row r="13" spans="1:27" ht="40.5" customHeight="1" x14ac:dyDescent="0.25">
      <c r="A13" s="403">
        <v>5</v>
      </c>
      <c r="B13" s="119" t="s">
        <v>989</v>
      </c>
      <c r="C13" s="117">
        <v>70000</v>
      </c>
      <c r="D13" s="120">
        <v>417582</v>
      </c>
      <c r="E13" s="404">
        <v>41578</v>
      </c>
      <c r="F13" s="580"/>
      <c r="G13" s="583"/>
      <c r="H13" s="443">
        <v>417582</v>
      </c>
      <c r="I13" s="404">
        <v>41700</v>
      </c>
      <c r="J13" s="403">
        <v>39384</v>
      </c>
      <c r="K13" s="117">
        <f t="shared" si="1"/>
        <v>94.446043165467628</v>
      </c>
      <c r="L13" s="443">
        <v>417582</v>
      </c>
      <c r="M13" s="447">
        <f t="shared" si="2"/>
        <v>5.9654571428571428</v>
      </c>
      <c r="N13" s="404" t="s">
        <v>82</v>
      </c>
      <c r="O13" s="404" t="s">
        <v>82</v>
      </c>
      <c r="P13" s="404" t="s">
        <v>82</v>
      </c>
      <c r="Q13" s="404" t="s">
        <v>82</v>
      </c>
      <c r="R13" s="485">
        <f>'6.ДСО тундр.'!N7</f>
        <v>33405</v>
      </c>
      <c r="S13" s="117">
        <f t="shared" si="4"/>
        <v>7.9996264206790526</v>
      </c>
      <c r="T13" s="450"/>
      <c r="U13" s="449"/>
      <c r="V13" s="450"/>
      <c r="W13" s="449"/>
      <c r="X13" s="449"/>
      <c r="Y13" s="117">
        <f t="shared" si="3"/>
        <v>-19.892086330935257</v>
      </c>
      <c r="Z13" s="449"/>
      <c r="AA13" s="449"/>
    </row>
    <row r="14" spans="1:27" ht="29.25" customHeight="1" x14ac:dyDescent="0.25">
      <c r="A14" s="116">
        <v>6</v>
      </c>
      <c r="B14" s="119" t="s">
        <v>77</v>
      </c>
      <c r="C14" s="117">
        <v>41659.340000000004</v>
      </c>
      <c r="D14" s="116">
        <v>31843</v>
      </c>
      <c r="E14" s="118">
        <v>955</v>
      </c>
      <c r="F14" s="116">
        <v>818</v>
      </c>
      <c r="G14" s="117">
        <f t="shared" si="0"/>
        <v>85.654450261780099</v>
      </c>
      <c r="H14" s="118">
        <v>30825</v>
      </c>
      <c r="I14" s="118">
        <v>1107</v>
      </c>
      <c r="J14" s="116">
        <v>896</v>
      </c>
      <c r="K14" s="117">
        <f t="shared" si="1"/>
        <v>80.939476061427285</v>
      </c>
      <c r="L14" s="120">
        <v>33715</v>
      </c>
      <c r="M14" s="447">
        <f>L14/C14</f>
        <v>0.80930230771778899</v>
      </c>
      <c r="N14" s="118" t="s">
        <v>82</v>
      </c>
      <c r="O14" s="118" t="s">
        <v>82</v>
      </c>
      <c r="P14" s="116" t="s">
        <v>82</v>
      </c>
      <c r="Q14" s="118" t="s">
        <v>82</v>
      </c>
      <c r="R14" s="485">
        <f>'7.Кабарга'!N7</f>
        <v>1218</v>
      </c>
      <c r="S14" s="117">
        <f t="shared" si="4"/>
        <v>3.6126353255227643</v>
      </c>
      <c r="T14" s="450">
        <f>R14-U14</f>
        <v>335</v>
      </c>
      <c r="U14" s="450">
        <f>'7.Кабарга'!P7</f>
        <v>883</v>
      </c>
      <c r="V14" s="450">
        <f>U14*100/R14</f>
        <v>72.495894909688019</v>
      </c>
      <c r="W14" s="449"/>
      <c r="X14" s="449"/>
      <c r="Y14" s="117">
        <f t="shared" si="3"/>
        <v>10.027100271002709</v>
      </c>
      <c r="Z14" s="449"/>
      <c r="AA14" s="449"/>
    </row>
    <row r="15" spans="1:27" ht="29.25" customHeight="1" x14ac:dyDescent="0.25">
      <c r="A15" s="116">
        <v>7</v>
      </c>
      <c r="B15" s="119" t="s">
        <v>619</v>
      </c>
      <c r="C15" s="117">
        <v>19500</v>
      </c>
      <c r="D15" s="116">
        <v>9000</v>
      </c>
      <c r="E15" s="118">
        <v>20</v>
      </c>
      <c r="F15" s="116">
        <v>10</v>
      </c>
      <c r="G15" s="117">
        <f t="shared" si="0"/>
        <v>50</v>
      </c>
      <c r="H15" s="118">
        <v>9000</v>
      </c>
      <c r="I15" s="118">
        <v>20</v>
      </c>
      <c r="J15" s="116">
        <v>6</v>
      </c>
      <c r="K15" s="117">
        <f t="shared" si="1"/>
        <v>30</v>
      </c>
      <c r="L15" s="404">
        <v>9000</v>
      </c>
      <c r="M15" s="447">
        <f t="shared" si="2"/>
        <v>0.46153846153846156</v>
      </c>
      <c r="N15" s="118" t="s">
        <v>82</v>
      </c>
      <c r="O15" s="118" t="s">
        <v>82</v>
      </c>
      <c r="P15" s="118" t="s">
        <v>82</v>
      </c>
      <c r="Q15" s="118" t="s">
        <v>82</v>
      </c>
      <c r="R15" s="485">
        <f>'8.Овцебык '!N7</f>
        <v>20</v>
      </c>
      <c r="S15" s="117">
        <f t="shared" si="4"/>
        <v>0.22222222222222221</v>
      </c>
      <c r="T15" s="450"/>
      <c r="U15" s="449"/>
      <c r="V15" s="449"/>
      <c r="W15" s="449"/>
      <c r="X15" s="449"/>
      <c r="Y15" s="117">
        <f t="shared" si="3"/>
        <v>0</v>
      </c>
      <c r="Z15" s="449"/>
      <c r="AA15" s="449"/>
    </row>
    <row r="16" spans="1:27" ht="40.5" customHeight="1" x14ac:dyDescent="0.25">
      <c r="A16" s="403">
        <v>8</v>
      </c>
      <c r="B16" s="119" t="s">
        <v>620</v>
      </c>
      <c r="C16" s="117">
        <v>94.8</v>
      </c>
      <c r="D16" s="118">
        <f>'9.Сибирский горный козел'!G8</f>
        <v>1367</v>
      </c>
      <c r="E16" s="118">
        <v>30</v>
      </c>
      <c r="F16" s="116">
        <v>30</v>
      </c>
      <c r="G16" s="117">
        <f t="shared" si="0"/>
        <v>100</v>
      </c>
      <c r="H16" s="118">
        <f>'9.Сибирский горный козел'!H8</f>
        <v>1385</v>
      </c>
      <c r="I16" s="118">
        <v>40</v>
      </c>
      <c r="J16" s="116">
        <v>40</v>
      </c>
      <c r="K16" s="117">
        <f t="shared" si="1"/>
        <v>100</v>
      </c>
      <c r="L16" s="118">
        <f>'9.Сибирский горный козел'!I8</f>
        <v>1386</v>
      </c>
      <c r="M16" s="447">
        <f t="shared" si="2"/>
        <v>14.620253164556962</v>
      </c>
      <c r="N16" s="118" t="s">
        <v>82</v>
      </c>
      <c r="O16" s="118" t="s">
        <v>82</v>
      </c>
      <c r="P16" s="116" t="s">
        <v>82</v>
      </c>
      <c r="Q16" s="118" t="s">
        <v>82</v>
      </c>
      <c r="R16" s="485">
        <f>'9.Сибирский горный козел'!N7</f>
        <v>40</v>
      </c>
      <c r="S16" s="117">
        <f>R16*100/L16</f>
        <v>2.8860028860028861</v>
      </c>
      <c r="T16" s="450"/>
      <c r="U16" s="449"/>
      <c r="V16" s="449"/>
      <c r="W16" s="449"/>
      <c r="X16" s="449"/>
      <c r="Y16" s="117">
        <f t="shared" si="3"/>
        <v>0</v>
      </c>
      <c r="Z16" s="449"/>
      <c r="AA16" s="449"/>
    </row>
    <row r="17" spans="1:27" ht="24.75" customHeight="1" x14ac:dyDescent="0.25">
      <c r="A17" s="116">
        <v>9</v>
      </c>
      <c r="B17" s="119" t="s">
        <v>78</v>
      </c>
      <c r="C17" s="117">
        <v>141208.49</v>
      </c>
      <c r="D17" s="116">
        <v>280512</v>
      </c>
      <c r="E17" s="118">
        <v>86893</v>
      </c>
      <c r="F17" s="494">
        <v>68713</v>
      </c>
      <c r="G17" s="117">
        <f t="shared" si="0"/>
        <v>79.077716271736506</v>
      </c>
      <c r="H17" s="118">
        <v>294172</v>
      </c>
      <c r="I17" s="118">
        <v>93967</v>
      </c>
      <c r="J17" s="116">
        <v>73983</v>
      </c>
      <c r="K17" s="117">
        <f t="shared" si="1"/>
        <v>78.732959443208784</v>
      </c>
      <c r="L17" s="118">
        <v>332570</v>
      </c>
      <c r="M17" s="447">
        <f t="shared" si="2"/>
        <v>2.3551700042964838</v>
      </c>
      <c r="N17" s="118" t="s">
        <v>82</v>
      </c>
      <c r="O17" s="118" t="s">
        <v>82</v>
      </c>
      <c r="P17" s="116" t="s">
        <v>82</v>
      </c>
      <c r="Q17" s="118" t="s">
        <v>82</v>
      </c>
      <c r="R17" s="485">
        <f>'10.Соболь'!N7</f>
        <v>99722</v>
      </c>
      <c r="S17" s="117">
        <f t="shared" si="4"/>
        <v>29.985266259734793</v>
      </c>
      <c r="T17" s="450"/>
      <c r="U17" s="449"/>
      <c r="V17" s="449"/>
      <c r="W17" s="449"/>
      <c r="X17" s="449"/>
      <c r="Y17" s="117">
        <f t="shared" si="3"/>
        <v>6.1244905126267781</v>
      </c>
      <c r="Z17" s="449"/>
      <c r="AA17" s="449"/>
    </row>
    <row r="18" spans="1:27" s="122" customFormat="1" ht="24.75" customHeight="1" x14ac:dyDescent="0.25">
      <c r="A18" s="118">
        <v>10</v>
      </c>
      <c r="B18" s="121" t="s">
        <v>79</v>
      </c>
      <c r="C18" s="117">
        <f>107949.33+8000</f>
        <v>115949.33</v>
      </c>
      <c r="D18" s="118">
        <v>1000</v>
      </c>
      <c r="E18" s="118">
        <v>14</v>
      </c>
      <c r="F18" s="118">
        <v>0</v>
      </c>
      <c r="G18" s="117">
        <f t="shared" si="0"/>
        <v>0</v>
      </c>
      <c r="H18" s="118">
        <v>1000</v>
      </c>
      <c r="I18" s="118">
        <v>21</v>
      </c>
      <c r="J18" s="118">
        <v>2</v>
      </c>
      <c r="K18" s="117">
        <f t="shared" si="1"/>
        <v>9.5238095238095237</v>
      </c>
      <c r="L18" s="118">
        <f>858+165</f>
        <v>1023</v>
      </c>
      <c r="M18" s="447">
        <f t="shared" si="2"/>
        <v>8.8228194160328479E-3</v>
      </c>
      <c r="N18" s="118" t="s">
        <v>82</v>
      </c>
      <c r="O18" s="118" t="s">
        <v>82</v>
      </c>
      <c r="P18" s="118" t="s">
        <v>82</v>
      </c>
      <c r="Q18" s="118" t="s">
        <v>82</v>
      </c>
      <c r="R18" s="485">
        <f>'11.Рысь'!N7</f>
        <v>33</v>
      </c>
      <c r="S18" s="117">
        <f t="shared" si="4"/>
        <v>3.225806451612903</v>
      </c>
      <c r="T18" s="450"/>
      <c r="U18" s="449"/>
      <c r="V18" s="449"/>
      <c r="W18" s="449"/>
      <c r="X18" s="449"/>
      <c r="Y18" s="117">
        <f t="shared" si="3"/>
        <v>57.142857142857139</v>
      </c>
      <c r="Z18" s="449"/>
      <c r="AA18" s="449"/>
    </row>
    <row r="19" spans="1:27" ht="24.75" customHeight="1" x14ac:dyDescent="0.25">
      <c r="A19" s="116">
        <v>11</v>
      </c>
      <c r="B19" s="119" t="s">
        <v>433</v>
      </c>
      <c r="C19" s="451">
        <f>125979.3+15000</f>
        <v>140979.29999999999</v>
      </c>
      <c r="D19" s="116">
        <v>27513</v>
      </c>
      <c r="E19" s="118">
        <v>1314</v>
      </c>
      <c r="F19" s="116">
        <v>352</v>
      </c>
      <c r="G19" s="117">
        <f t="shared" si="0"/>
        <v>26.788432267884321</v>
      </c>
      <c r="H19" s="118">
        <v>27311</v>
      </c>
      <c r="I19" s="118">
        <v>1567</v>
      </c>
      <c r="J19" s="116">
        <v>99</v>
      </c>
      <c r="K19" s="117">
        <f t="shared" si="1"/>
        <v>6.3178047223994893</v>
      </c>
      <c r="L19" s="118">
        <v>30851</v>
      </c>
      <c r="M19" s="447">
        <f t="shared" si="2"/>
        <v>0.21883354506654526</v>
      </c>
      <c r="N19" s="118" t="s">
        <v>82</v>
      </c>
      <c r="O19" s="118" t="s">
        <v>82</v>
      </c>
      <c r="P19" s="116" t="s">
        <v>82</v>
      </c>
      <c r="Q19" s="118" t="s">
        <v>82</v>
      </c>
      <c r="R19" s="485">
        <f>'12.Медведь'!N7</f>
        <v>1942</v>
      </c>
      <c r="S19" s="117">
        <f t="shared" si="4"/>
        <v>6.2947716443551265</v>
      </c>
      <c r="T19" s="450"/>
      <c r="U19" s="449"/>
      <c r="V19" s="449"/>
      <c r="W19" s="449"/>
      <c r="X19" s="449"/>
      <c r="Y19" s="117">
        <f t="shared" si="3"/>
        <v>23.931078493937463</v>
      </c>
      <c r="Z19" s="449"/>
      <c r="AA19" s="449"/>
    </row>
    <row r="20" spans="1:27" ht="24.75" customHeight="1" x14ac:dyDescent="0.25">
      <c r="A20" s="116">
        <v>12</v>
      </c>
      <c r="B20" s="119" t="s">
        <v>80</v>
      </c>
      <c r="C20" s="117">
        <v>21394</v>
      </c>
      <c r="D20" s="443">
        <v>25096</v>
      </c>
      <c r="E20" s="118">
        <v>1283</v>
      </c>
      <c r="F20" s="116">
        <v>313</v>
      </c>
      <c r="G20" s="117">
        <f t="shared" si="0"/>
        <v>24.395946999220577</v>
      </c>
      <c r="H20" s="118">
        <v>25797</v>
      </c>
      <c r="I20" s="118">
        <v>1392</v>
      </c>
      <c r="J20" s="116">
        <v>345</v>
      </c>
      <c r="K20" s="117">
        <f t="shared" si="1"/>
        <v>24.78448275862069</v>
      </c>
      <c r="L20" s="118">
        <v>31083</v>
      </c>
      <c r="M20" s="447">
        <f t="shared" si="2"/>
        <v>1.4528839861643452</v>
      </c>
      <c r="N20" s="118" t="s">
        <v>82</v>
      </c>
      <c r="O20" s="118" t="s">
        <v>82</v>
      </c>
      <c r="P20" s="116" t="s">
        <v>82</v>
      </c>
      <c r="Q20" s="118" t="s">
        <v>82</v>
      </c>
      <c r="R20" s="485">
        <f>'13.Барсук'!N7</f>
        <v>1557</v>
      </c>
      <c r="S20" s="117">
        <f t="shared" si="4"/>
        <v>5.0091689991313579</v>
      </c>
      <c r="T20" s="450"/>
      <c r="U20" s="449"/>
      <c r="V20" s="449"/>
      <c r="W20" s="449"/>
      <c r="X20" s="449"/>
      <c r="Y20" s="117">
        <f t="shared" si="3"/>
        <v>11.853448275862064</v>
      </c>
      <c r="Z20" s="449"/>
      <c r="AA20" s="449"/>
    </row>
    <row r="21" spans="1:27" ht="24.75" customHeight="1" x14ac:dyDescent="0.25">
      <c r="A21" s="487">
        <v>13</v>
      </c>
      <c r="B21" s="119" t="s">
        <v>434</v>
      </c>
      <c r="C21" s="117">
        <v>11350</v>
      </c>
      <c r="D21" s="488">
        <v>1666</v>
      </c>
      <c r="E21" s="488">
        <v>0</v>
      </c>
      <c r="F21" s="487">
        <v>0</v>
      </c>
      <c r="G21" s="117"/>
      <c r="H21" s="488">
        <v>1382</v>
      </c>
      <c r="I21" s="488">
        <v>0</v>
      </c>
      <c r="J21" s="487">
        <v>0</v>
      </c>
      <c r="K21" s="117"/>
      <c r="L21" s="488">
        <v>1779</v>
      </c>
      <c r="M21" s="447">
        <f t="shared" ref="M21" si="5">L21/C21</f>
        <v>0.15674008810572687</v>
      </c>
      <c r="N21" s="488" t="s">
        <v>82</v>
      </c>
      <c r="O21" s="488" t="s">
        <v>82</v>
      </c>
      <c r="P21" s="487" t="s">
        <v>82</v>
      </c>
      <c r="Q21" s="488" t="s">
        <v>82</v>
      </c>
      <c r="R21" s="490">
        <f>'14.Выдра'!N7</f>
        <v>2</v>
      </c>
      <c r="S21" s="117">
        <f t="shared" ref="S21" si="6">R21*100/L21</f>
        <v>0.11242270938729623</v>
      </c>
      <c r="T21" s="488"/>
      <c r="U21" s="487"/>
      <c r="V21" s="487"/>
      <c r="W21" s="487"/>
      <c r="X21" s="487"/>
      <c r="Y21" s="117"/>
      <c r="Z21" s="487"/>
      <c r="AA21" s="487"/>
    </row>
    <row r="22" spans="1:27" ht="18.75" customHeight="1" x14ac:dyDescent="0.25">
      <c r="A22" s="123"/>
      <c r="B22" s="112"/>
      <c r="C22" s="113"/>
      <c r="D22" s="112"/>
      <c r="E22" s="114"/>
      <c r="F22" s="112"/>
      <c r="G22" s="112"/>
      <c r="H22" s="114"/>
      <c r="I22" s="114"/>
      <c r="J22" s="112"/>
      <c r="K22" s="113"/>
      <c r="L22" s="112"/>
      <c r="M22" s="112"/>
      <c r="N22" s="112"/>
      <c r="O22" s="114"/>
      <c r="P22" s="112"/>
      <c r="Q22" s="114"/>
      <c r="R22" s="112"/>
      <c r="S22" s="112"/>
      <c r="T22" s="114"/>
      <c r="U22" s="112"/>
      <c r="V22" s="112"/>
    </row>
    <row r="23" spans="1:27" x14ac:dyDescent="0.25">
      <c r="A23" s="152" t="s">
        <v>659</v>
      </c>
      <c r="B23" s="124"/>
      <c r="C23" s="125"/>
      <c r="D23" s="112"/>
      <c r="E23" s="114"/>
      <c r="F23" s="112"/>
      <c r="G23" s="112"/>
      <c r="H23" s="114"/>
      <c r="I23" s="114"/>
      <c r="J23" s="112"/>
      <c r="K23" s="113"/>
      <c r="L23" s="114"/>
      <c r="M23" s="114"/>
      <c r="N23" s="126"/>
      <c r="O23" s="127"/>
      <c r="P23" s="112"/>
      <c r="Q23" s="114"/>
      <c r="R23" s="112"/>
      <c r="S23" s="112"/>
      <c r="T23" s="114"/>
      <c r="U23" s="112"/>
      <c r="V23" s="112"/>
    </row>
    <row r="24" spans="1:27" x14ac:dyDescent="0.25">
      <c r="A24" s="591" t="s">
        <v>1062</v>
      </c>
      <c r="B24" s="591"/>
      <c r="C24" s="591"/>
      <c r="D24" s="591"/>
      <c r="E24" s="591"/>
      <c r="F24" s="591"/>
      <c r="G24" s="591"/>
      <c r="H24" s="591"/>
      <c r="I24" s="591"/>
      <c r="J24" s="591"/>
      <c r="K24" s="591"/>
      <c r="L24" s="591"/>
      <c r="M24" s="591"/>
      <c r="N24" s="591"/>
      <c r="O24" s="591"/>
      <c r="P24" s="591"/>
      <c r="Q24" s="591"/>
      <c r="R24" s="112"/>
      <c r="S24" s="112"/>
      <c r="T24" s="114"/>
      <c r="U24" s="112"/>
      <c r="V24" s="112"/>
    </row>
  </sheetData>
  <mergeCells count="24">
    <mergeCell ref="U6:V6"/>
    <mergeCell ref="W6:X6"/>
    <mergeCell ref="A24:Q24"/>
    <mergeCell ref="N5:S5"/>
    <mergeCell ref="N6:O6"/>
    <mergeCell ref="F5:G6"/>
    <mergeCell ref="J5:K6"/>
    <mergeCell ref="F12:F13"/>
    <mergeCell ref="G12:G13"/>
    <mergeCell ref="A2:S2"/>
    <mergeCell ref="A4:A7"/>
    <mergeCell ref="B4:B7"/>
    <mergeCell ref="C4:C7"/>
    <mergeCell ref="D4:G4"/>
    <mergeCell ref="H4:K4"/>
    <mergeCell ref="L4:S4"/>
    <mergeCell ref="D5:D7"/>
    <mergeCell ref="E5:E7"/>
    <mergeCell ref="P6:Q6"/>
    <mergeCell ref="R6:S6"/>
    <mergeCell ref="H5:H7"/>
    <mergeCell ref="I5:I7"/>
    <mergeCell ref="L5:L7"/>
    <mergeCell ref="M5:M7"/>
  </mergeCells>
  <pageMargins left="0.43307086614173229" right="0.19685039370078741" top="0.6692913385826772" bottom="0.47244094488188981" header="0.31496062992125984" footer="0.31496062992125984"/>
  <pageSetup paperSize="9" scale="83" orientation="landscape" r:id="rId1"/>
  <colBreaks count="1" manualBreakCount="1">
    <brk id="25" max="22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P498"/>
  <sheetViews>
    <sheetView view="pageBreakPreview" zoomScale="75" zoomScaleSheetLayoutView="75" workbookViewId="0">
      <pane xSplit="3" ySplit="6" topLeftCell="D7" activePane="bottomRight" state="frozen"/>
      <selection pane="topRight" activeCell="D1" sqref="D1"/>
      <selection pane="bottomLeft" activeCell="A10" sqref="A10"/>
      <selection pane="bottomRight" activeCell="I15" sqref="I15"/>
    </sheetView>
  </sheetViews>
  <sheetFormatPr defaultRowHeight="15.75" outlineLevelCol="1" x14ac:dyDescent="0.25"/>
  <cols>
    <col min="1" max="1" width="6.5703125" style="157" customWidth="1"/>
    <col min="2" max="2" width="56" style="196" customWidth="1"/>
    <col min="3" max="3" width="25.5703125" style="197" customWidth="1"/>
    <col min="4" max="4" width="11.5703125" style="128" customWidth="1"/>
    <col min="5" max="6" width="11.140625" style="128" customWidth="1"/>
    <col min="7" max="7" width="11" style="122" customWidth="1"/>
    <col min="8" max="8" width="11.5703125" style="122" customWidth="1"/>
    <col min="9" max="9" width="16.28515625" style="122" bestFit="1" customWidth="1"/>
    <col min="10" max="11" width="11.28515625" style="52" bestFit="1" customWidth="1"/>
    <col min="12" max="12" width="12.85546875" style="52" bestFit="1" customWidth="1"/>
    <col min="13" max="13" width="15.7109375" style="128" customWidth="1"/>
    <col min="14" max="14" width="12.140625" style="122" customWidth="1"/>
    <col min="15" max="15" width="12.85546875" style="6" hidden="1" customWidth="1" outlineLevel="1"/>
    <col min="16" max="16" width="9.140625" style="6" collapsed="1"/>
    <col min="17" max="16384" width="9.140625" style="6"/>
  </cols>
  <sheetData>
    <row r="1" spans="1:15" s="86" customFormat="1" ht="18.75" x14ac:dyDescent="0.3">
      <c r="A1" s="110"/>
      <c r="B1" s="85"/>
      <c r="C1" s="85"/>
      <c r="D1" s="83"/>
      <c r="E1" s="83"/>
      <c r="F1" s="83"/>
      <c r="G1" s="82"/>
      <c r="H1" s="82"/>
      <c r="I1" s="82"/>
      <c r="J1" s="84"/>
      <c r="K1" s="84"/>
      <c r="L1" s="84"/>
      <c r="M1" s="83"/>
      <c r="N1" s="82"/>
    </row>
    <row r="2" spans="1:15" s="111" customFormat="1" ht="18.75" x14ac:dyDescent="0.3">
      <c r="A2" s="707" t="s">
        <v>918</v>
      </c>
      <c r="B2" s="707"/>
      <c r="C2" s="707"/>
      <c r="D2" s="707"/>
      <c r="E2" s="707"/>
      <c r="F2" s="707"/>
      <c r="G2" s="707"/>
      <c r="H2" s="707"/>
      <c r="I2" s="707"/>
      <c r="J2" s="707"/>
      <c r="K2" s="707"/>
      <c r="L2" s="707"/>
      <c r="M2" s="707"/>
      <c r="N2" s="707"/>
    </row>
    <row r="3" spans="1:15" s="86" customFormat="1" ht="18.75" x14ac:dyDescent="0.3">
      <c r="A3" s="110"/>
      <c r="B3" s="85"/>
      <c r="C3" s="85"/>
      <c r="D3" s="103"/>
      <c r="E3" s="103"/>
      <c r="F3" s="103"/>
      <c r="G3" s="101"/>
      <c r="H3" s="101"/>
      <c r="I3" s="101"/>
      <c r="J3" s="102"/>
      <c r="K3" s="102"/>
      <c r="L3" s="102"/>
      <c r="M3" s="103"/>
      <c r="N3" s="101"/>
    </row>
    <row r="4" spans="1:15" s="130" customFormat="1" ht="54.75" customHeight="1" x14ac:dyDescent="0.25">
      <c r="A4" s="643" t="s">
        <v>0</v>
      </c>
      <c r="B4" s="643" t="s">
        <v>604</v>
      </c>
      <c r="C4" s="643" t="s">
        <v>603</v>
      </c>
      <c r="D4" s="656" t="s">
        <v>1</v>
      </c>
      <c r="E4" s="656"/>
      <c r="F4" s="656"/>
      <c r="G4" s="662" t="s">
        <v>589</v>
      </c>
      <c r="H4" s="662"/>
      <c r="I4" s="662"/>
      <c r="J4" s="655" t="s">
        <v>590</v>
      </c>
      <c r="K4" s="655"/>
      <c r="L4" s="655"/>
      <c r="M4" s="656" t="s">
        <v>591</v>
      </c>
      <c r="N4" s="656"/>
      <c r="O4" s="656"/>
    </row>
    <row r="5" spans="1:15" s="133" customFormat="1" ht="56.25" customHeight="1" x14ac:dyDescent="0.25">
      <c r="A5" s="643"/>
      <c r="B5" s="643"/>
      <c r="C5" s="643"/>
      <c r="D5" s="446">
        <v>2018</v>
      </c>
      <c r="E5" s="446">
        <v>2019</v>
      </c>
      <c r="F5" s="446">
        <v>2020</v>
      </c>
      <c r="G5" s="446">
        <v>2018</v>
      </c>
      <c r="H5" s="446">
        <v>2019</v>
      </c>
      <c r="I5" s="446">
        <v>2020</v>
      </c>
      <c r="J5" s="446">
        <v>2018</v>
      </c>
      <c r="K5" s="446">
        <v>2019</v>
      </c>
      <c r="L5" s="446">
        <v>2020</v>
      </c>
      <c r="M5" s="444" t="s">
        <v>595</v>
      </c>
      <c r="N5" s="446" t="s">
        <v>633</v>
      </c>
      <c r="O5" s="445" t="s">
        <v>626</v>
      </c>
    </row>
    <row r="6" spans="1:15" s="138" customFormat="1" ht="19.5" customHeight="1" x14ac:dyDescent="0.25">
      <c r="A6" s="189">
        <v>1</v>
      </c>
      <c r="B6" s="189">
        <v>2</v>
      </c>
      <c r="C6" s="189">
        <v>3</v>
      </c>
      <c r="D6" s="189">
        <v>4</v>
      </c>
      <c r="E6" s="189">
        <v>5</v>
      </c>
      <c r="F6" s="189">
        <v>6</v>
      </c>
      <c r="G6" s="189">
        <v>7</v>
      </c>
      <c r="H6" s="189">
        <v>8</v>
      </c>
      <c r="I6" s="189">
        <v>9</v>
      </c>
      <c r="J6" s="189">
        <v>10</v>
      </c>
      <c r="K6" s="189">
        <v>11</v>
      </c>
      <c r="L6" s="189">
        <v>12</v>
      </c>
      <c r="M6" s="189">
        <v>13</v>
      </c>
      <c r="N6" s="189">
        <v>14</v>
      </c>
      <c r="O6" s="189">
        <v>15</v>
      </c>
    </row>
    <row r="7" spans="1:15" s="147" customFormat="1" ht="18" customHeight="1" x14ac:dyDescent="0.25">
      <c r="A7" s="135">
        <v>1</v>
      </c>
      <c r="B7" s="161" t="s">
        <v>653</v>
      </c>
      <c r="C7" s="448"/>
      <c r="D7" s="140"/>
      <c r="E7" s="141"/>
      <c r="F7" s="141"/>
      <c r="G7" s="139"/>
      <c r="H7" s="139"/>
      <c r="I7" s="139"/>
      <c r="J7" s="142"/>
      <c r="K7" s="142"/>
      <c r="L7" s="142"/>
      <c r="M7" s="141"/>
      <c r="N7" s="139">
        <f>SUM(N8:N8)</f>
        <v>20</v>
      </c>
      <c r="O7" s="142"/>
    </row>
    <row r="8" spans="1:15" s="147" customFormat="1" ht="36.75" customHeight="1" x14ac:dyDescent="0.25">
      <c r="A8" s="135">
        <v>2</v>
      </c>
      <c r="B8" s="161" t="s">
        <v>2</v>
      </c>
      <c r="C8" s="161" t="s">
        <v>438</v>
      </c>
      <c r="D8" s="140">
        <v>19500</v>
      </c>
      <c r="E8" s="141">
        <v>19500</v>
      </c>
      <c r="F8" s="141">
        <v>19500</v>
      </c>
      <c r="G8" s="139">
        <v>9000</v>
      </c>
      <c r="H8" s="139">
        <v>9000</v>
      </c>
      <c r="I8" s="139">
        <v>9000</v>
      </c>
      <c r="J8" s="142">
        <v>0.46</v>
      </c>
      <c r="K8" s="142">
        <v>0.46</v>
      </c>
      <c r="L8" s="142">
        <f>I8/F8</f>
        <v>0.46153846153846156</v>
      </c>
      <c r="M8" s="144">
        <v>0.23</v>
      </c>
      <c r="N8" s="187">
        <f>ROUNDDOWN(O8,0)</f>
        <v>20</v>
      </c>
      <c r="O8" s="146">
        <f>I8*M8/100</f>
        <v>20.7</v>
      </c>
    </row>
    <row r="9" spans="1:15" ht="33" customHeight="1" x14ac:dyDescent="0.25">
      <c r="A9" s="152" t="s">
        <v>659</v>
      </c>
      <c r="B9" s="152"/>
      <c r="C9" s="192"/>
      <c r="D9" s="153"/>
      <c r="E9" s="153"/>
      <c r="F9" s="153"/>
      <c r="G9" s="153"/>
      <c r="H9" s="153"/>
      <c r="I9" s="153"/>
      <c r="J9" s="153"/>
      <c r="K9" s="153"/>
      <c r="L9" s="153"/>
      <c r="M9" s="153"/>
      <c r="N9" s="153"/>
      <c r="O9" s="154"/>
    </row>
    <row r="10" spans="1:15" ht="33" customHeight="1" x14ac:dyDescent="0.25">
      <c r="A10" s="600" t="s">
        <v>1013</v>
      </c>
      <c r="B10" s="600"/>
      <c r="C10" s="600"/>
      <c r="D10" s="600"/>
      <c r="E10" s="600"/>
      <c r="F10" s="600"/>
      <c r="G10" s="600"/>
      <c r="H10" s="600"/>
      <c r="I10" s="600"/>
      <c r="J10" s="600"/>
      <c r="K10" s="600"/>
      <c r="L10" s="600"/>
      <c r="M10" s="600"/>
      <c r="N10" s="600"/>
      <c r="O10" s="154"/>
    </row>
    <row r="11" spans="1:15" ht="33" customHeight="1" x14ac:dyDescent="0.25"/>
    <row r="12" spans="1:15" ht="33" customHeight="1" x14ac:dyDescent="0.25">
      <c r="B12" s="193"/>
      <c r="C12" s="194"/>
      <c r="D12" s="158"/>
    </row>
    <row r="13" spans="1:15" ht="33" customHeight="1" x14ac:dyDescent="0.25">
      <c r="B13" s="193"/>
      <c r="C13" s="194"/>
      <c r="D13" s="158"/>
    </row>
    <row r="14" spans="1:15" ht="33" customHeight="1" x14ac:dyDescent="0.25">
      <c r="B14" s="193"/>
      <c r="C14" s="195"/>
      <c r="D14" s="158"/>
    </row>
    <row r="15" spans="1:15" ht="33" customHeight="1" x14ac:dyDescent="0.25">
      <c r="B15" s="193"/>
      <c r="C15" s="194"/>
      <c r="D15" s="158"/>
    </row>
    <row r="16" spans="1:15" ht="33" customHeight="1" x14ac:dyDescent="0.25"/>
    <row r="17" ht="33" customHeight="1" x14ac:dyDescent="0.25"/>
    <row r="18" ht="33" customHeight="1" x14ac:dyDescent="0.25"/>
    <row r="19" ht="33" customHeight="1" x14ac:dyDescent="0.25"/>
    <row r="20" ht="33" customHeight="1" x14ac:dyDescent="0.25"/>
    <row r="21" ht="33" customHeight="1" x14ac:dyDescent="0.25"/>
    <row r="22" ht="33" customHeight="1" x14ac:dyDescent="0.25"/>
    <row r="23" ht="33" customHeight="1" x14ac:dyDescent="0.25"/>
    <row r="24" ht="33" customHeight="1" x14ac:dyDescent="0.25"/>
    <row r="25" ht="33" customHeight="1" x14ac:dyDescent="0.25"/>
    <row r="26" ht="33" customHeight="1" x14ac:dyDescent="0.25"/>
    <row r="27" ht="33" customHeight="1" x14ac:dyDescent="0.25"/>
    <row r="28" ht="33" customHeight="1" x14ac:dyDescent="0.25"/>
    <row r="29" ht="33" customHeight="1" x14ac:dyDescent="0.25"/>
    <row r="30" ht="33" customHeight="1" x14ac:dyDescent="0.25"/>
    <row r="31" ht="33" customHeight="1" x14ac:dyDescent="0.25"/>
    <row r="32" ht="33" customHeight="1" x14ac:dyDescent="0.25"/>
    <row r="33" ht="33" customHeight="1" x14ac:dyDescent="0.25"/>
    <row r="34" ht="33" customHeight="1" x14ac:dyDescent="0.25"/>
    <row r="35" ht="33" customHeight="1" x14ac:dyDescent="0.25"/>
    <row r="36" ht="33" customHeight="1" x14ac:dyDescent="0.25"/>
    <row r="37" ht="33" customHeight="1" x14ac:dyDescent="0.25"/>
    <row r="38" ht="33" customHeight="1" x14ac:dyDescent="0.25"/>
    <row r="39" ht="33" customHeight="1" x14ac:dyDescent="0.25"/>
    <row r="40" ht="33" customHeight="1" x14ac:dyDescent="0.25"/>
    <row r="41" ht="33" customHeight="1" x14ac:dyDescent="0.25"/>
    <row r="42" ht="33" customHeight="1" x14ac:dyDescent="0.25"/>
    <row r="43" ht="33" customHeight="1" x14ac:dyDescent="0.25"/>
    <row r="44" ht="33" customHeight="1" x14ac:dyDescent="0.25"/>
    <row r="45" ht="33" customHeight="1" x14ac:dyDescent="0.25"/>
    <row r="46" ht="33" customHeight="1" x14ac:dyDescent="0.25"/>
    <row r="47" ht="33" customHeight="1" x14ac:dyDescent="0.25"/>
    <row r="48" ht="33" customHeight="1" x14ac:dyDescent="0.25"/>
    <row r="49" ht="33" customHeight="1" x14ac:dyDescent="0.25"/>
    <row r="50" ht="33" customHeight="1" x14ac:dyDescent="0.25"/>
    <row r="51" ht="33" customHeight="1" x14ac:dyDescent="0.25"/>
    <row r="52" ht="33" customHeight="1" x14ac:dyDescent="0.25"/>
    <row r="53" ht="33" customHeight="1" x14ac:dyDescent="0.25"/>
    <row r="54" ht="33" customHeight="1" x14ac:dyDescent="0.25"/>
    <row r="55" ht="33" customHeight="1" x14ac:dyDescent="0.25"/>
    <row r="56" ht="33" customHeight="1" x14ac:dyDescent="0.25"/>
    <row r="57" ht="33" customHeight="1" x14ac:dyDescent="0.25"/>
    <row r="58" ht="33" customHeight="1" x14ac:dyDescent="0.25"/>
    <row r="59" ht="33" customHeight="1" x14ac:dyDescent="0.25"/>
    <row r="60" ht="33" customHeight="1" x14ac:dyDescent="0.25"/>
    <row r="61" ht="33" customHeight="1" x14ac:dyDescent="0.25"/>
    <row r="62" ht="33" customHeight="1" x14ac:dyDescent="0.25"/>
    <row r="63" ht="33" customHeight="1" x14ac:dyDescent="0.25"/>
    <row r="64" ht="33" customHeight="1" x14ac:dyDescent="0.25"/>
    <row r="65" ht="33" customHeight="1" x14ac:dyDescent="0.25"/>
    <row r="66" ht="33" customHeight="1" x14ac:dyDescent="0.25"/>
    <row r="67" ht="33" customHeight="1" x14ac:dyDescent="0.25"/>
    <row r="68" ht="33" customHeight="1" x14ac:dyDescent="0.25"/>
    <row r="69" ht="33" customHeight="1" x14ac:dyDescent="0.25"/>
    <row r="70" ht="33" customHeight="1" x14ac:dyDescent="0.25"/>
    <row r="71" ht="33" customHeight="1" x14ac:dyDescent="0.25"/>
    <row r="72" ht="33" customHeight="1" x14ac:dyDescent="0.25"/>
    <row r="73" ht="33" customHeight="1" x14ac:dyDescent="0.25"/>
    <row r="74" ht="33" customHeight="1" x14ac:dyDescent="0.25"/>
    <row r="75" ht="33" customHeight="1" x14ac:dyDescent="0.25"/>
    <row r="76" ht="33" customHeight="1" x14ac:dyDescent="0.25"/>
    <row r="77" ht="33" customHeight="1" x14ac:dyDescent="0.25"/>
    <row r="78" ht="33" customHeight="1" x14ac:dyDescent="0.25"/>
    <row r="79" ht="33" customHeight="1" x14ac:dyDescent="0.25"/>
    <row r="80" ht="33" customHeight="1" x14ac:dyDescent="0.25"/>
    <row r="81" ht="33" customHeight="1" x14ac:dyDescent="0.25"/>
    <row r="82" ht="33" customHeight="1" x14ac:dyDescent="0.25"/>
    <row r="83" ht="33" customHeight="1" x14ac:dyDescent="0.25"/>
    <row r="84" ht="33" customHeight="1" x14ac:dyDescent="0.25"/>
    <row r="85" ht="33" customHeight="1" x14ac:dyDescent="0.25"/>
    <row r="86" ht="33" customHeight="1" x14ac:dyDescent="0.25"/>
    <row r="87" ht="33" customHeight="1" x14ac:dyDescent="0.25"/>
    <row r="88" ht="33" customHeight="1" x14ac:dyDescent="0.25"/>
    <row r="89" ht="33" customHeight="1" x14ac:dyDescent="0.25"/>
    <row r="90" ht="33" customHeight="1" x14ac:dyDescent="0.25"/>
    <row r="91" ht="33" customHeight="1" x14ac:dyDescent="0.25"/>
    <row r="92" ht="33" customHeight="1" x14ac:dyDescent="0.25"/>
    <row r="93" ht="33" customHeight="1" x14ac:dyDescent="0.25"/>
    <row r="94" ht="33" customHeight="1" x14ac:dyDescent="0.25"/>
    <row r="95" ht="33" customHeight="1" x14ac:dyDescent="0.25"/>
    <row r="96" ht="33" customHeight="1" x14ac:dyDescent="0.25"/>
    <row r="97" ht="33" customHeight="1" x14ac:dyDescent="0.25"/>
    <row r="98" ht="33" customHeight="1" x14ac:dyDescent="0.25"/>
    <row r="99" ht="33" customHeight="1" x14ac:dyDescent="0.25"/>
    <row r="100" ht="33" customHeight="1" x14ac:dyDescent="0.25"/>
    <row r="101" ht="33" customHeight="1" x14ac:dyDescent="0.25"/>
    <row r="102" ht="33" customHeight="1" x14ac:dyDescent="0.25"/>
    <row r="103" ht="33" customHeight="1" x14ac:dyDescent="0.25"/>
    <row r="104" ht="33" customHeight="1" x14ac:dyDescent="0.25"/>
    <row r="105" ht="33" customHeight="1" x14ac:dyDescent="0.25"/>
    <row r="106" ht="33" customHeight="1" x14ac:dyDescent="0.25"/>
    <row r="107" ht="33" customHeight="1" x14ac:dyDescent="0.25"/>
    <row r="108" ht="33" customHeight="1" x14ac:dyDescent="0.25"/>
    <row r="109" ht="33" customHeight="1" x14ac:dyDescent="0.25"/>
    <row r="110" ht="33" customHeight="1" x14ac:dyDescent="0.25"/>
    <row r="111" ht="33" customHeight="1" x14ac:dyDescent="0.25"/>
    <row r="112" ht="33" customHeight="1" x14ac:dyDescent="0.25"/>
    <row r="113" ht="33" customHeight="1" x14ac:dyDescent="0.25"/>
    <row r="114" ht="33" customHeight="1" x14ac:dyDescent="0.25"/>
    <row r="115" ht="33" customHeight="1" x14ac:dyDescent="0.25"/>
    <row r="116" ht="33" customHeight="1" x14ac:dyDescent="0.25"/>
    <row r="117" ht="33" customHeight="1" x14ac:dyDescent="0.25"/>
    <row r="118" ht="33" customHeight="1" x14ac:dyDescent="0.25"/>
    <row r="119" ht="33" customHeight="1" x14ac:dyDescent="0.25"/>
    <row r="120" ht="33" customHeight="1" x14ac:dyDescent="0.25"/>
    <row r="121" ht="33" customHeight="1" x14ac:dyDescent="0.25"/>
    <row r="122" ht="33" customHeight="1" x14ac:dyDescent="0.25"/>
    <row r="123" ht="33" customHeight="1" x14ac:dyDescent="0.25"/>
    <row r="124" ht="33" customHeight="1" x14ac:dyDescent="0.25"/>
    <row r="125" ht="33" customHeight="1" x14ac:dyDescent="0.25"/>
    <row r="126" ht="33" customHeight="1" x14ac:dyDescent="0.25"/>
    <row r="127" ht="33" customHeight="1" x14ac:dyDescent="0.25"/>
    <row r="128" ht="33" customHeight="1" x14ac:dyDescent="0.25"/>
    <row r="129" ht="33" customHeight="1" x14ac:dyDescent="0.25"/>
    <row r="130" ht="33" customHeight="1" x14ac:dyDescent="0.25"/>
    <row r="131" ht="33" customHeight="1" x14ac:dyDescent="0.25"/>
    <row r="132" ht="33" customHeight="1" x14ac:dyDescent="0.25"/>
    <row r="133" ht="33" customHeight="1" x14ac:dyDescent="0.25"/>
    <row r="134" ht="33" customHeight="1" x14ac:dyDescent="0.25"/>
    <row r="135" ht="33" customHeight="1" x14ac:dyDescent="0.25"/>
    <row r="136" ht="33" customHeight="1" x14ac:dyDescent="0.25"/>
    <row r="137" ht="33" customHeight="1" x14ac:dyDescent="0.25"/>
    <row r="138" ht="33" customHeight="1" x14ac:dyDescent="0.25"/>
    <row r="139" ht="33" customHeight="1" x14ac:dyDescent="0.25"/>
    <row r="140" ht="33" customHeight="1" x14ac:dyDescent="0.25"/>
    <row r="141" ht="33" customHeight="1" x14ac:dyDescent="0.25"/>
    <row r="142" ht="33" customHeight="1" x14ac:dyDescent="0.25"/>
    <row r="143" ht="33" customHeight="1" x14ac:dyDescent="0.25"/>
    <row r="144" ht="33" customHeight="1" x14ac:dyDescent="0.25"/>
    <row r="145" ht="33" customHeight="1" x14ac:dyDescent="0.25"/>
    <row r="146" ht="33" customHeight="1" x14ac:dyDescent="0.25"/>
    <row r="147" ht="33" customHeight="1" x14ac:dyDescent="0.25"/>
    <row r="148" ht="33" customHeight="1" x14ac:dyDescent="0.25"/>
    <row r="149" ht="33" customHeight="1" x14ac:dyDescent="0.25"/>
    <row r="150" ht="33" customHeight="1" x14ac:dyDescent="0.25"/>
    <row r="151" ht="33" customHeight="1" x14ac:dyDescent="0.25"/>
    <row r="152" ht="33" customHeight="1" x14ac:dyDescent="0.25"/>
    <row r="153" ht="33" customHeight="1" x14ac:dyDescent="0.25"/>
    <row r="154" ht="33" customHeight="1" x14ac:dyDescent="0.25"/>
    <row r="155" ht="33" customHeight="1" x14ac:dyDescent="0.25"/>
    <row r="156" ht="33" customHeight="1" x14ac:dyDescent="0.25"/>
    <row r="157" ht="33" customHeight="1" x14ac:dyDescent="0.25"/>
    <row r="158" ht="33" customHeight="1" x14ac:dyDescent="0.25"/>
    <row r="159" ht="33" customHeight="1" x14ac:dyDescent="0.25"/>
    <row r="160" ht="33" customHeight="1" x14ac:dyDescent="0.25"/>
    <row r="161" ht="33" customHeight="1" x14ac:dyDescent="0.25"/>
    <row r="162" ht="33" customHeight="1" x14ac:dyDescent="0.25"/>
    <row r="163" ht="33" customHeight="1" x14ac:dyDescent="0.25"/>
    <row r="164" ht="33" customHeight="1" x14ac:dyDescent="0.25"/>
    <row r="165" ht="33" customHeight="1" x14ac:dyDescent="0.25"/>
    <row r="166" ht="33" customHeight="1" x14ac:dyDescent="0.25"/>
    <row r="167" ht="33" customHeight="1" x14ac:dyDescent="0.25"/>
    <row r="168" ht="33" customHeight="1" x14ac:dyDescent="0.25"/>
    <row r="169" ht="33" customHeight="1" x14ac:dyDescent="0.25"/>
    <row r="170" ht="33" customHeight="1" x14ac:dyDescent="0.25"/>
    <row r="171" ht="33" customHeight="1" x14ac:dyDescent="0.25"/>
    <row r="172" ht="33" customHeight="1" x14ac:dyDescent="0.25"/>
    <row r="173" ht="33" customHeight="1" x14ac:dyDescent="0.25"/>
    <row r="174" ht="33" customHeight="1" x14ac:dyDescent="0.25"/>
    <row r="175" ht="33" customHeight="1" x14ac:dyDescent="0.25"/>
    <row r="176" ht="33" customHeight="1" x14ac:dyDescent="0.25"/>
    <row r="177" ht="33" customHeight="1" x14ac:dyDescent="0.25"/>
    <row r="178" ht="33" customHeight="1" x14ac:dyDescent="0.25"/>
    <row r="179" ht="33" customHeight="1" x14ac:dyDescent="0.25"/>
    <row r="180" ht="33" customHeight="1" x14ac:dyDescent="0.25"/>
    <row r="181" ht="33" customHeight="1" x14ac:dyDescent="0.25"/>
    <row r="182" ht="33" customHeight="1" x14ac:dyDescent="0.25"/>
    <row r="183" ht="33" customHeight="1" x14ac:dyDescent="0.25"/>
    <row r="184" ht="33" customHeight="1" x14ac:dyDescent="0.25"/>
    <row r="185" ht="33" customHeight="1" x14ac:dyDescent="0.25"/>
    <row r="186" ht="33" customHeight="1" x14ac:dyDescent="0.25"/>
    <row r="187" ht="33" customHeight="1" x14ac:dyDescent="0.25"/>
    <row r="188" ht="33" customHeight="1" x14ac:dyDescent="0.25"/>
    <row r="189" ht="33" customHeight="1" x14ac:dyDescent="0.25"/>
    <row r="190" ht="33" customHeight="1" x14ac:dyDescent="0.25"/>
    <row r="191" ht="33" customHeight="1" x14ac:dyDescent="0.25"/>
    <row r="192" ht="33" customHeight="1" x14ac:dyDescent="0.25"/>
    <row r="193" ht="33" customHeight="1" x14ac:dyDescent="0.25"/>
    <row r="194" ht="33" customHeight="1" x14ac:dyDescent="0.25"/>
    <row r="195" ht="33" customHeight="1" x14ac:dyDescent="0.25"/>
    <row r="196" ht="33" customHeight="1" x14ac:dyDescent="0.25"/>
    <row r="197" ht="33" customHeight="1" x14ac:dyDescent="0.25"/>
    <row r="198" ht="33" customHeight="1" x14ac:dyDescent="0.25"/>
    <row r="199" ht="33" customHeight="1" x14ac:dyDescent="0.25"/>
    <row r="200" ht="33" customHeight="1" x14ac:dyDescent="0.25"/>
    <row r="201" ht="33" customHeight="1" x14ac:dyDescent="0.25"/>
    <row r="202" ht="33" customHeight="1" x14ac:dyDescent="0.25"/>
    <row r="203" ht="33" customHeight="1" x14ac:dyDescent="0.25"/>
    <row r="204" ht="33" customHeight="1" x14ac:dyDescent="0.25"/>
    <row r="205" ht="33" customHeight="1" x14ac:dyDescent="0.25"/>
    <row r="206" ht="33" customHeight="1" x14ac:dyDescent="0.25"/>
    <row r="207" ht="33" customHeight="1" x14ac:dyDescent="0.25"/>
    <row r="208" ht="33" customHeight="1" x14ac:dyDescent="0.25"/>
    <row r="209" ht="33" customHeight="1" x14ac:dyDescent="0.25"/>
    <row r="210" ht="33" customHeight="1" x14ac:dyDescent="0.25"/>
    <row r="211" ht="33" customHeight="1" x14ac:dyDescent="0.25"/>
    <row r="212" ht="33" customHeight="1" x14ac:dyDescent="0.25"/>
    <row r="213" ht="33" customHeight="1" x14ac:dyDescent="0.25"/>
    <row r="214" ht="33" customHeight="1" x14ac:dyDescent="0.25"/>
    <row r="215" ht="33" customHeight="1" x14ac:dyDescent="0.25"/>
    <row r="216" ht="33" customHeight="1" x14ac:dyDescent="0.25"/>
    <row r="217" ht="33" customHeight="1" x14ac:dyDescent="0.25"/>
    <row r="218" ht="33" customHeight="1" x14ac:dyDescent="0.25"/>
    <row r="219" ht="33" customHeight="1" x14ac:dyDescent="0.25"/>
    <row r="220" ht="33" customHeight="1" x14ac:dyDescent="0.25"/>
    <row r="221" ht="33" customHeight="1" x14ac:dyDescent="0.25"/>
    <row r="222" ht="33" customHeight="1" x14ac:dyDescent="0.25"/>
    <row r="223" ht="33" customHeight="1" x14ac:dyDescent="0.25"/>
    <row r="224" ht="33" customHeight="1" x14ac:dyDescent="0.25"/>
    <row r="225" ht="33" customHeight="1" x14ac:dyDescent="0.25"/>
    <row r="226" ht="33" customHeight="1" x14ac:dyDescent="0.25"/>
    <row r="227" ht="33" customHeight="1" x14ac:dyDescent="0.25"/>
    <row r="228" ht="33" customHeight="1" x14ac:dyDescent="0.25"/>
    <row r="229" ht="33" customHeight="1" x14ac:dyDescent="0.25"/>
    <row r="230" ht="33" customHeight="1" x14ac:dyDescent="0.25"/>
    <row r="231" ht="33" customHeight="1" x14ac:dyDescent="0.25"/>
    <row r="232" ht="33" customHeight="1" x14ac:dyDescent="0.25"/>
    <row r="233" ht="33" customHeight="1" x14ac:dyDescent="0.25"/>
    <row r="234" ht="33" customHeight="1" x14ac:dyDescent="0.25"/>
    <row r="235" ht="33" customHeight="1" x14ac:dyDescent="0.25"/>
    <row r="236" ht="33" customHeight="1" x14ac:dyDescent="0.25"/>
    <row r="237" ht="33" customHeight="1" x14ac:dyDescent="0.25"/>
    <row r="238" ht="33" customHeight="1" x14ac:dyDescent="0.25"/>
    <row r="239" ht="33" customHeight="1" x14ac:dyDescent="0.25"/>
    <row r="240" ht="33" customHeight="1" x14ac:dyDescent="0.25"/>
    <row r="241" ht="33" customHeight="1" x14ac:dyDescent="0.25"/>
    <row r="242" ht="33" customHeight="1" x14ac:dyDescent="0.25"/>
    <row r="243" ht="33" customHeight="1" x14ac:dyDescent="0.25"/>
    <row r="244" ht="33" customHeight="1" x14ac:dyDescent="0.25"/>
    <row r="245" ht="33" customHeight="1" x14ac:dyDescent="0.25"/>
    <row r="246" ht="33" customHeight="1" x14ac:dyDescent="0.25"/>
    <row r="247" ht="33" customHeight="1" x14ac:dyDescent="0.25"/>
    <row r="248" ht="33" customHeight="1" x14ac:dyDescent="0.25"/>
    <row r="249" ht="33" customHeight="1" x14ac:dyDescent="0.25"/>
    <row r="250" ht="33" customHeight="1" x14ac:dyDescent="0.25"/>
    <row r="251" ht="33" customHeight="1" x14ac:dyDescent="0.25"/>
    <row r="252" ht="33" customHeight="1" x14ac:dyDescent="0.25"/>
    <row r="253" ht="33" customHeight="1" x14ac:dyDescent="0.25"/>
    <row r="254" ht="33" customHeight="1" x14ac:dyDescent="0.25"/>
    <row r="255" ht="33" customHeight="1" x14ac:dyDescent="0.25"/>
    <row r="256" ht="33" customHeight="1" x14ac:dyDescent="0.25"/>
    <row r="257" ht="33" customHeight="1" x14ac:dyDescent="0.25"/>
    <row r="258" ht="33" customHeight="1" x14ac:dyDescent="0.25"/>
    <row r="259" ht="33" customHeight="1" x14ac:dyDescent="0.25"/>
    <row r="260" ht="33" customHeight="1" x14ac:dyDescent="0.25"/>
    <row r="261" ht="33" customHeight="1" x14ac:dyDescent="0.25"/>
    <row r="262" ht="33" customHeight="1" x14ac:dyDescent="0.25"/>
    <row r="263" ht="33" customHeight="1" x14ac:dyDescent="0.25"/>
    <row r="264" ht="33" customHeight="1" x14ac:dyDescent="0.25"/>
    <row r="265" ht="33" customHeight="1" x14ac:dyDescent="0.25"/>
    <row r="266" ht="33" customHeight="1" x14ac:dyDescent="0.25"/>
    <row r="267" ht="33" customHeight="1" x14ac:dyDescent="0.25"/>
    <row r="268" ht="33" customHeight="1" x14ac:dyDescent="0.25"/>
    <row r="269" ht="33" customHeight="1" x14ac:dyDescent="0.25"/>
    <row r="270" ht="33" customHeight="1" x14ac:dyDescent="0.25"/>
    <row r="271" ht="33" customHeight="1" x14ac:dyDescent="0.25"/>
    <row r="272" ht="33" customHeight="1" x14ac:dyDescent="0.25"/>
    <row r="273" ht="33" customHeight="1" x14ac:dyDescent="0.25"/>
    <row r="274" ht="33" customHeight="1" x14ac:dyDescent="0.25"/>
    <row r="275" ht="33" customHeight="1" x14ac:dyDescent="0.25"/>
    <row r="276" ht="33" customHeight="1" x14ac:dyDescent="0.25"/>
    <row r="277" ht="33" customHeight="1" x14ac:dyDescent="0.25"/>
    <row r="278" ht="33" customHeight="1" x14ac:dyDescent="0.25"/>
    <row r="279" ht="33" customHeight="1" x14ac:dyDescent="0.25"/>
    <row r="280" ht="33" customHeight="1" x14ac:dyDescent="0.25"/>
    <row r="281" ht="33" customHeight="1" x14ac:dyDescent="0.25"/>
    <row r="282" ht="33" customHeight="1" x14ac:dyDescent="0.25"/>
    <row r="283" ht="33" customHeight="1" x14ac:dyDescent="0.25"/>
    <row r="284" ht="33" customHeight="1" x14ac:dyDescent="0.25"/>
    <row r="285" ht="33" customHeight="1" x14ac:dyDescent="0.25"/>
    <row r="286" ht="33" customHeight="1" x14ac:dyDescent="0.25"/>
    <row r="287" ht="33" customHeight="1" x14ac:dyDescent="0.25"/>
    <row r="288" ht="33" customHeight="1" x14ac:dyDescent="0.25"/>
    <row r="289" ht="33" customHeight="1" x14ac:dyDescent="0.25"/>
    <row r="290" ht="33" customHeight="1" x14ac:dyDescent="0.25"/>
    <row r="291" ht="33" customHeight="1" x14ac:dyDescent="0.25"/>
    <row r="292" ht="33" customHeight="1" x14ac:dyDescent="0.25"/>
    <row r="293" ht="33" customHeight="1" x14ac:dyDescent="0.25"/>
    <row r="294" ht="33" customHeight="1" x14ac:dyDescent="0.25"/>
    <row r="295" ht="33" customHeight="1" x14ac:dyDescent="0.25"/>
    <row r="296" ht="33" customHeight="1" x14ac:dyDescent="0.25"/>
    <row r="297" ht="33" customHeight="1" x14ac:dyDescent="0.25"/>
    <row r="298" ht="33" customHeight="1" x14ac:dyDescent="0.25"/>
    <row r="299" ht="33" customHeight="1" x14ac:dyDescent="0.25"/>
    <row r="300" ht="33" customHeight="1" x14ac:dyDescent="0.25"/>
    <row r="301" ht="33" customHeight="1" x14ac:dyDescent="0.25"/>
    <row r="302" ht="33" customHeight="1" x14ac:dyDescent="0.25"/>
    <row r="303" ht="33" customHeight="1" x14ac:dyDescent="0.25"/>
    <row r="304" ht="33" customHeight="1" x14ac:dyDescent="0.25"/>
    <row r="305" ht="33" customHeight="1" x14ac:dyDescent="0.25"/>
    <row r="306" ht="33" customHeight="1" x14ac:dyDescent="0.25"/>
    <row r="307" ht="33" customHeight="1" x14ac:dyDescent="0.25"/>
    <row r="308" ht="33" customHeight="1" x14ac:dyDescent="0.25"/>
    <row r="309" ht="33" customHeight="1" x14ac:dyDescent="0.25"/>
    <row r="310" ht="33" customHeight="1" x14ac:dyDescent="0.25"/>
    <row r="311" ht="33" customHeight="1" x14ac:dyDescent="0.25"/>
    <row r="312" ht="33" customHeight="1" x14ac:dyDescent="0.25"/>
    <row r="313" ht="33" customHeight="1" x14ac:dyDescent="0.25"/>
    <row r="314" ht="33" customHeight="1" x14ac:dyDescent="0.25"/>
    <row r="315" ht="33" customHeight="1" x14ac:dyDescent="0.25"/>
    <row r="316" ht="33" customHeight="1" x14ac:dyDescent="0.25"/>
    <row r="317" ht="33" customHeight="1" x14ac:dyDescent="0.25"/>
    <row r="318" ht="33" customHeight="1" x14ac:dyDescent="0.25"/>
    <row r="319" ht="33" customHeight="1" x14ac:dyDescent="0.25"/>
    <row r="320" ht="33" customHeight="1" x14ac:dyDescent="0.25"/>
    <row r="321" ht="33" customHeight="1" x14ac:dyDescent="0.25"/>
    <row r="322" ht="33" customHeight="1" x14ac:dyDescent="0.25"/>
    <row r="323" ht="33" customHeight="1" x14ac:dyDescent="0.25"/>
    <row r="324" ht="33" customHeight="1" x14ac:dyDescent="0.25"/>
    <row r="325" ht="33" customHeight="1" x14ac:dyDescent="0.25"/>
    <row r="326" ht="33" customHeight="1" x14ac:dyDescent="0.25"/>
    <row r="327" ht="33" customHeight="1" x14ac:dyDescent="0.25"/>
    <row r="328" ht="33" customHeight="1" x14ac:dyDescent="0.25"/>
    <row r="329" ht="33" customHeight="1" x14ac:dyDescent="0.25"/>
    <row r="330" ht="33" customHeight="1" x14ac:dyDescent="0.25"/>
    <row r="331" ht="33" customHeight="1" x14ac:dyDescent="0.25"/>
    <row r="332" ht="33" customHeight="1" x14ac:dyDescent="0.25"/>
    <row r="333" ht="33" customHeight="1" x14ac:dyDescent="0.25"/>
    <row r="334" ht="33" customHeight="1" x14ac:dyDescent="0.25"/>
    <row r="335" ht="33" customHeight="1" x14ac:dyDescent="0.25"/>
    <row r="336" ht="33" customHeight="1" x14ac:dyDescent="0.25"/>
    <row r="337" ht="33" customHeight="1" x14ac:dyDescent="0.25"/>
    <row r="338" ht="33" customHeight="1" x14ac:dyDescent="0.25"/>
    <row r="339" ht="33" customHeight="1" x14ac:dyDescent="0.25"/>
    <row r="340" ht="33" customHeight="1" x14ac:dyDescent="0.25"/>
    <row r="341" ht="33" customHeight="1" x14ac:dyDescent="0.25"/>
    <row r="342" ht="33" customHeight="1" x14ac:dyDescent="0.25"/>
    <row r="343" ht="33" customHeight="1" x14ac:dyDescent="0.25"/>
    <row r="344" ht="33" customHeight="1" x14ac:dyDescent="0.25"/>
    <row r="345" ht="33" customHeight="1" x14ac:dyDescent="0.25"/>
    <row r="346" ht="33" customHeight="1" x14ac:dyDescent="0.25"/>
    <row r="347" ht="33" customHeight="1" x14ac:dyDescent="0.25"/>
    <row r="348" ht="33" customHeight="1" x14ac:dyDescent="0.25"/>
    <row r="349" ht="33" customHeight="1" x14ac:dyDescent="0.25"/>
    <row r="350" ht="33" customHeight="1" x14ac:dyDescent="0.25"/>
    <row r="351" ht="33" customHeight="1" x14ac:dyDescent="0.25"/>
    <row r="352" ht="33" customHeight="1" x14ac:dyDescent="0.25"/>
    <row r="353" ht="33" customHeight="1" x14ac:dyDescent="0.25"/>
    <row r="354" ht="33" customHeight="1" x14ac:dyDescent="0.25"/>
    <row r="355" ht="33" customHeight="1" x14ac:dyDescent="0.25"/>
    <row r="356" ht="33" customHeight="1" x14ac:dyDescent="0.25"/>
    <row r="357" ht="33" customHeight="1" x14ac:dyDescent="0.25"/>
    <row r="358" ht="33" customHeight="1" x14ac:dyDescent="0.25"/>
    <row r="359" ht="33" customHeight="1" x14ac:dyDescent="0.25"/>
    <row r="360" ht="33" customHeight="1" x14ac:dyDescent="0.25"/>
    <row r="361" ht="33" customHeight="1" x14ac:dyDescent="0.25"/>
    <row r="362" ht="33" customHeight="1" x14ac:dyDescent="0.25"/>
    <row r="363" ht="33" customHeight="1" x14ac:dyDescent="0.25"/>
    <row r="364" ht="33" customHeight="1" x14ac:dyDescent="0.25"/>
    <row r="365" ht="33" customHeight="1" x14ac:dyDescent="0.25"/>
    <row r="366" ht="33" customHeight="1" x14ac:dyDescent="0.25"/>
    <row r="367" ht="33" customHeight="1" x14ac:dyDescent="0.25"/>
    <row r="368" ht="33" customHeight="1" x14ac:dyDescent="0.25"/>
    <row r="369" ht="33" customHeight="1" x14ac:dyDescent="0.25"/>
    <row r="370" ht="33" customHeight="1" x14ac:dyDescent="0.25"/>
    <row r="371" ht="33" customHeight="1" x14ac:dyDescent="0.25"/>
    <row r="372" ht="33" customHeight="1" x14ac:dyDescent="0.25"/>
    <row r="373" ht="33" customHeight="1" x14ac:dyDescent="0.25"/>
    <row r="374" ht="33" customHeight="1" x14ac:dyDescent="0.25"/>
    <row r="375" ht="33" customHeight="1" x14ac:dyDescent="0.25"/>
    <row r="376" ht="33" customHeight="1" x14ac:dyDescent="0.25"/>
    <row r="377" ht="33" customHeight="1" x14ac:dyDescent="0.25"/>
    <row r="378" ht="33" customHeight="1" x14ac:dyDescent="0.25"/>
    <row r="379" ht="33" customHeight="1" x14ac:dyDescent="0.25"/>
    <row r="380" ht="33" customHeight="1" x14ac:dyDescent="0.25"/>
    <row r="381" ht="33" customHeight="1" x14ac:dyDescent="0.25"/>
    <row r="382" ht="33" customHeight="1" x14ac:dyDescent="0.25"/>
    <row r="383" ht="33" customHeight="1" x14ac:dyDescent="0.25"/>
    <row r="384" ht="33" customHeight="1" x14ac:dyDescent="0.25"/>
    <row r="385" ht="33" customHeight="1" x14ac:dyDescent="0.25"/>
    <row r="386" ht="33" customHeight="1" x14ac:dyDescent="0.25"/>
    <row r="387" ht="33" customHeight="1" x14ac:dyDescent="0.25"/>
    <row r="388" ht="33" customHeight="1" x14ac:dyDescent="0.25"/>
    <row r="389" ht="33" customHeight="1" x14ac:dyDescent="0.25"/>
    <row r="390" ht="33" customHeight="1" x14ac:dyDescent="0.25"/>
    <row r="391" ht="33" customHeight="1" x14ac:dyDescent="0.25"/>
    <row r="392" ht="33" customHeight="1" x14ac:dyDescent="0.25"/>
    <row r="393" ht="33" customHeight="1" x14ac:dyDescent="0.25"/>
    <row r="394" ht="33" customHeight="1" x14ac:dyDescent="0.25"/>
    <row r="395" ht="33" customHeight="1" x14ac:dyDescent="0.25"/>
    <row r="396" ht="33" customHeight="1" x14ac:dyDescent="0.25"/>
    <row r="397" ht="33" customHeight="1" x14ac:dyDescent="0.25"/>
    <row r="398" ht="33" customHeight="1" x14ac:dyDescent="0.25"/>
    <row r="399" ht="33" customHeight="1" x14ac:dyDescent="0.25"/>
    <row r="400" ht="33" customHeight="1" x14ac:dyDescent="0.25"/>
    <row r="401" ht="33" customHeight="1" x14ac:dyDescent="0.25"/>
    <row r="402" ht="33" customHeight="1" x14ac:dyDescent="0.25"/>
    <row r="403" ht="33" customHeight="1" x14ac:dyDescent="0.25"/>
    <row r="404" ht="33" customHeight="1" x14ac:dyDescent="0.25"/>
    <row r="405" ht="33" customHeight="1" x14ac:dyDescent="0.25"/>
    <row r="406" ht="33" customHeight="1" x14ac:dyDescent="0.25"/>
    <row r="407" ht="33" customHeight="1" x14ac:dyDescent="0.25"/>
    <row r="408" ht="33" customHeight="1" x14ac:dyDescent="0.25"/>
    <row r="409" ht="33" customHeight="1" x14ac:dyDescent="0.25"/>
    <row r="410" ht="33" customHeight="1" x14ac:dyDescent="0.25"/>
    <row r="411" ht="33" customHeight="1" x14ac:dyDescent="0.25"/>
    <row r="412" ht="33" customHeight="1" x14ac:dyDescent="0.25"/>
    <row r="413" ht="33" customHeight="1" x14ac:dyDescent="0.25"/>
    <row r="414" ht="33" customHeight="1" x14ac:dyDescent="0.25"/>
    <row r="415" ht="33" customHeight="1" x14ac:dyDescent="0.25"/>
    <row r="416" ht="33" customHeight="1" x14ac:dyDescent="0.25"/>
    <row r="417" ht="33" customHeight="1" x14ac:dyDescent="0.25"/>
    <row r="418" ht="33" customHeight="1" x14ac:dyDescent="0.25"/>
    <row r="419" ht="33" customHeight="1" x14ac:dyDescent="0.25"/>
    <row r="420" ht="33" customHeight="1" x14ac:dyDescent="0.25"/>
    <row r="421" ht="33" customHeight="1" x14ac:dyDescent="0.25"/>
    <row r="422" ht="33" customHeight="1" x14ac:dyDescent="0.25"/>
    <row r="423" ht="33" customHeight="1" x14ac:dyDescent="0.25"/>
    <row r="424" ht="33" customHeight="1" x14ac:dyDescent="0.25"/>
    <row r="425" ht="33" customHeight="1" x14ac:dyDescent="0.25"/>
    <row r="426" ht="33" customHeight="1" x14ac:dyDescent="0.25"/>
    <row r="427" ht="33" customHeight="1" x14ac:dyDescent="0.25"/>
    <row r="428" ht="33" customHeight="1" x14ac:dyDescent="0.25"/>
    <row r="429" ht="33" customHeight="1" x14ac:dyDescent="0.25"/>
    <row r="430" ht="33" customHeight="1" x14ac:dyDescent="0.25"/>
    <row r="431" ht="33" customHeight="1" x14ac:dyDescent="0.25"/>
    <row r="432" ht="33" customHeight="1" x14ac:dyDescent="0.25"/>
    <row r="433" ht="33" customHeight="1" x14ac:dyDescent="0.25"/>
    <row r="434" ht="33" customHeight="1" x14ac:dyDescent="0.25"/>
    <row r="435" ht="33" customHeight="1" x14ac:dyDescent="0.25"/>
    <row r="436" ht="33" customHeight="1" x14ac:dyDescent="0.25"/>
    <row r="437" ht="33" customHeight="1" x14ac:dyDescent="0.25"/>
    <row r="438" ht="33" customHeight="1" x14ac:dyDescent="0.25"/>
    <row r="439" ht="33" customHeight="1" x14ac:dyDescent="0.25"/>
    <row r="440" ht="33" customHeight="1" x14ac:dyDescent="0.25"/>
    <row r="441" ht="33" customHeight="1" x14ac:dyDescent="0.25"/>
    <row r="442" ht="33" customHeight="1" x14ac:dyDescent="0.25"/>
    <row r="443" ht="33" customHeight="1" x14ac:dyDescent="0.25"/>
    <row r="444" ht="33" customHeight="1" x14ac:dyDescent="0.25"/>
    <row r="445" ht="33" customHeight="1" x14ac:dyDescent="0.25"/>
    <row r="446" ht="33" customHeight="1" x14ac:dyDescent="0.25"/>
    <row r="447" ht="33" customHeight="1" x14ac:dyDescent="0.25"/>
    <row r="448" ht="33" customHeight="1" x14ac:dyDescent="0.25"/>
    <row r="449" ht="33" customHeight="1" x14ac:dyDescent="0.25"/>
    <row r="450" ht="33" customHeight="1" x14ac:dyDescent="0.25"/>
    <row r="451" ht="33" customHeight="1" x14ac:dyDescent="0.25"/>
    <row r="452" ht="33" customHeight="1" x14ac:dyDescent="0.25"/>
    <row r="453" ht="33" customHeight="1" x14ac:dyDescent="0.25"/>
    <row r="454" ht="33" customHeight="1" x14ac:dyDescent="0.25"/>
    <row r="455" ht="33" customHeight="1" x14ac:dyDescent="0.25"/>
    <row r="456" ht="33" customHeight="1" x14ac:dyDescent="0.25"/>
    <row r="457" ht="33" customHeight="1" x14ac:dyDescent="0.25"/>
    <row r="458" ht="33" customHeight="1" x14ac:dyDescent="0.25"/>
    <row r="459" ht="33" customHeight="1" x14ac:dyDescent="0.25"/>
    <row r="460" ht="33" customHeight="1" x14ac:dyDescent="0.25"/>
    <row r="461" ht="33" customHeight="1" x14ac:dyDescent="0.25"/>
    <row r="462" ht="33" customHeight="1" x14ac:dyDescent="0.25"/>
    <row r="463" ht="33" customHeight="1" x14ac:dyDescent="0.25"/>
    <row r="464" ht="33" customHeight="1" x14ac:dyDescent="0.25"/>
    <row r="465" ht="33" customHeight="1" x14ac:dyDescent="0.25"/>
    <row r="466" ht="33" customHeight="1" x14ac:dyDescent="0.25"/>
    <row r="467" ht="33" customHeight="1" x14ac:dyDescent="0.25"/>
    <row r="468" ht="33" customHeight="1" x14ac:dyDescent="0.25"/>
    <row r="469" ht="33" customHeight="1" x14ac:dyDescent="0.25"/>
    <row r="470" ht="33" customHeight="1" x14ac:dyDescent="0.25"/>
    <row r="471" ht="33" customHeight="1" x14ac:dyDescent="0.25"/>
    <row r="472" ht="33" customHeight="1" x14ac:dyDescent="0.25"/>
    <row r="473" ht="33" customHeight="1" x14ac:dyDescent="0.25"/>
    <row r="474" ht="33" customHeight="1" x14ac:dyDescent="0.25"/>
    <row r="475" ht="33" customHeight="1" x14ac:dyDescent="0.25"/>
    <row r="476" ht="33" customHeight="1" x14ac:dyDescent="0.25"/>
    <row r="477" ht="33" customHeight="1" x14ac:dyDescent="0.25"/>
    <row r="478" ht="33" customHeight="1" x14ac:dyDescent="0.25"/>
    <row r="479" ht="33" customHeight="1" x14ac:dyDescent="0.25"/>
    <row r="480" ht="33" customHeight="1" x14ac:dyDescent="0.25"/>
    <row r="481" ht="33" customHeight="1" x14ac:dyDescent="0.25"/>
    <row r="482" ht="33" customHeight="1" x14ac:dyDescent="0.25"/>
    <row r="483" ht="33" customHeight="1" x14ac:dyDescent="0.25"/>
    <row r="484" ht="33" customHeight="1" x14ac:dyDescent="0.25"/>
    <row r="485" ht="33" customHeight="1" x14ac:dyDescent="0.25"/>
    <row r="486" ht="33" customHeight="1" x14ac:dyDescent="0.25"/>
    <row r="487" ht="33" customHeight="1" x14ac:dyDescent="0.25"/>
    <row r="488" ht="33" customHeight="1" x14ac:dyDescent="0.25"/>
    <row r="489" ht="33" customHeight="1" x14ac:dyDescent="0.25"/>
    <row r="490" ht="33" customHeight="1" x14ac:dyDescent="0.25"/>
    <row r="491" ht="33" customHeight="1" x14ac:dyDescent="0.25"/>
    <row r="492" ht="33" customHeight="1" x14ac:dyDescent="0.25"/>
    <row r="493" ht="33" customHeight="1" x14ac:dyDescent="0.25"/>
    <row r="494" ht="33" customHeight="1" x14ac:dyDescent="0.25"/>
    <row r="495" ht="33" customHeight="1" x14ac:dyDescent="0.25"/>
    <row r="496" ht="33" customHeight="1" x14ac:dyDescent="0.25"/>
    <row r="497" ht="33" customHeight="1" x14ac:dyDescent="0.25"/>
    <row r="498" ht="33" customHeight="1" x14ac:dyDescent="0.25"/>
  </sheetData>
  <autoFilter ref="A6:O8"/>
  <mergeCells count="9">
    <mergeCell ref="A10:N10"/>
    <mergeCell ref="A2:N2"/>
    <mergeCell ref="A4:A5"/>
    <mergeCell ref="B4:B5"/>
    <mergeCell ref="C4:C5"/>
    <mergeCell ref="D4:F4"/>
    <mergeCell ref="G4:I4"/>
    <mergeCell ref="J4:L4"/>
    <mergeCell ref="M4:O4"/>
  </mergeCells>
  <pageMargins left="0.43307086614173229" right="0.23622047244094491" top="0.49" bottom="0.35433070866141736" header="0.31496062992125984" footer="0.31496062992125984"/>
  <pageSetup paperSize="9" scale="62" fitToHeight="0" orientation="landscape" r:id="rId1"/>
  <headerFooter differentFirst="1">
    <oddHeader>&amp;C&amp;"Times New Roman,обычный"&amp;16&amp;P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Y498"/>
  <sheetViews>
    <sheetView view="pageBreakPreview" zoomScale="75" zoomScaleSheetLayoutView="75" workbookViewId="0">
      <pane xSplit="3" ySplit="6" topLeftCell="D7" activePane="bottomRight" state="frozen"/>
      <selection pane="topRight" activeCell="D1" sqref="D1"/>
      <selection pane="bottomLeft" activeCell="A10" sqref="A10"/>
      <selection pane="bottomRight" activeCell="M7" sqref="M7"/>
    </sheetView>
  </sheetViews>
  <sheetFormatPr defaultRowHeight="15.75" x14ac:dyDescent="0.25"/>
  <cols>
    <col min="1" max="1" width="6.5703125" style="157" customWidth="1"/>
    <col min="2" max="2" width="56" style="196" customWidth="1"/>
    <col min="3" max="3" width="25.5703125" style="197" customWidth="1"/>
    <col min="4" max="4" width="11.5703125" style="128" hidden="1" customWidth="1"/>
    <col min="5" max="5" width="11.140625" style="128" hidden="1" customWidth="1"/>
    <col min="6" max="6" width="14.5703125" style="128" customWidth="1"/>
    <col min="7" max="9" width="10.42578125" style="122" customWidth="1"/>
    <col min="10" max="11" width="11.28515625" style="52" bestFit="1" customWidth="1"/>
    <col min="12" max="12" width="12.85546875" style="52" bestFit="1" customWidth="1"/>
    <col min="13" max="13" width="15.7109375" style="128" customWidth="1"/>
    <col min="14" max="14" width="12.140625" style="122" customWidth="1"/>
    <col min="15" max="15" width="12.85546875" style="6" hidden="1" customWidth="1"/>
    <col min="16" max="16" width="9.7109375" style="6" bestFit="1" customWidth="1"/>
    <col min="17" max="16384" width="9.140625" style="6"/>
  </cols>
  <sheetData>
    <row r="1" spans="1:25" s="86" customFormat="1" ht="18.75" x14ac:dyDescent="0.3">
      <c r="A1" s="110"/>
      <c r="B1" s="85"/>
      <c r="C1" s="85"/>
      <c r="D1" s="83"/>
      <c r="E1" s="83"/>
      <c r="F1" s="83"/>
      <c r="G1" s="82"/>
      <c r="H1" s="82"/>
      <c r="I1" s="82"/>
      <c r="J1" s="84"/>
      <c r="K1" s="84"/>
      <c r="L1" s="84"/>
      <c r="M1" s="83"/>
      <c r="N1" s="82"/>
    </row>
    <row r="2" spans="1:25" s="111" customFormat="1" ht="18.75" x14ac:dyDescent="0.3">
      <c r="A2" s="707" t="s">
        <v>917</v>
      </c>
      <c r="B2" s="707"/>
      <c r="C2" s="707"/>
      <c r="D2" s="707"/>
      <c r="E2" s="707"/>
      <c r="F2" s="707"/>
      <c r="G2" s="707"/>
      <c r="H2" s="707"/>
      <c r="I2" s="707"/>
      <c r="J2" s="707"/>
      <c r="K2" s="707"/>
      <c r="L2" s="707"/>
      <c r="M2" s="707"/>
      <c r="N2" s="707"/>
    </row>
    <row r="3" spans="1:25" s="86" customFormat="1" ht="18.75" x14ac:dyDescent="0.3">
      <c r="A3" s="110"/>
      <c r="B3" s="85"/>
      <c r="C3" s="85"/>
      <c r="D3" s="103"/>
      <c r="E3" s="103"/>
      <c r="F3" s="103"/>
      <c r="G3" s="101"/>
      <c r="H3" s="101"/>
      <c r="I3" s="101"/>
      <c r="J3" s="102"/>
      <c r="K3" s="102"/>
      <c r="L3" s="102"/>
      <c r="M3" s="103"/>
      <c r="N3" s="101"/>
    </row>
    <row r="4" spans="1:25" s="130" customFormat="1" ht="54.75" customHeight="1" x14ac:dyDescent="0.25">
      <c r="A4" s="643" t="s">
        <v>0</v>
      </c>
      <c r="B4" s="643" t="s">
        <v>604</v>
      </c>
      <c r="C4" s="643" t="s">
        <v>603</v>
      </c>
      <c r="D4" s="300" t="s">
        <v>1</v>
      </c>
      <c r="E4" s="300" t="s">
        <v>1</v>
      </c>
      <c r="F4" s="702" t="s">
        <v>1</v>
      </c>
      <c r="G4" s="608" t="s">
        <v>589</v>
      </c>
      <c r="H4" s="647"/>
      <c r="I4" s="648"/>
      <c r="J4" s="704" t="s">
        <v>590</v>
      </c>
      <c r="K4" s="705"/>
      <c r="L4" s="706"/>
      <c r="M4" s="669" t="s">
        <v>591</v>
      </c>
      <c r="N4" s="634"/>
      <c r="O4" s="634"/>
      <c r="P4" s="182" t="s">
        <v>629</v>
      </c>
    </row>
    <row r="5" spans="1:25" s="133" customFormat="1" ht="56.25" customHeight="1" x14ac:dyDescent="0.25">
      <c r="A5" s="673"/>
      <c r="B5" s="673"/>
      <c r="C5" s="673"/>
      <c r="D5" s="299">
        <v>2018</v>
      </c>
      <c r="E5" s="299">
        <v>2019</v>
      </c>
      <c r="F5" s="708"/>
      <c r="G5" s="299">
        <v>2018</v>
      </c>
      <c r="H5" s="299">
        <v>2019</v>
      </c>
      <c r="I5" s="299">
        <v>2020</v>
      </c>
      <c r="J5" s="299">
        <v>2018</v>
      </c>
      <c r="K5" s="299">
        <v>2019</v>
      </c>
      <c r="L5" s="299">
        <v>2020</v>
      </c>
      <c r="M5" s="175" t="s">
        <v>595</v>
      </c>
      <c r="N5" s="136" t="s">
        <v>633</v>
      </c>
      <c r="O5" s="174" t="s">
        <v>626</v>
      </c>
      <c r="P5" s="136" t="s">
        <v>571</v>
      </c>
    </row>
    <row r="6" spans="1:25" s="137" customFormat="1" ht="19.5" customHeight="1" x14ac:dyDescent="0.25">
      <c r="A6" s="189">
        <v>1</v>
      </c>
      <c r="B6" s="189">
        <v>2</v>
      </c>
      <c r="C6" s="189">
        <v>3</v>
      </c>
      <c r="D6" s="189">
        <v>4</v>
      </c>
      <c r="E6" s="189">
        <v>5</v>
      </c>
      <c r="F6" s="189">
        <v>6</v>
      </c>
      <c r="G6" s="189">
        <v>7</v>
      </c>
      <c r="H6" s="189">
        <v>8</v>
      </c>
      <c r="I6" s="189">
        <v>9</v>
      </c>
      <c r="J6" s="189">
        <v>10</v>
      </c>
      <c r="K6" s="189">
        <v>11</v>
      </c>
      <c r="L6" s="189">
        <v>12</v>
      </c>
      <c r="M6" s="189">
        <v>13</v>
      </c>
      <c r="N6" s="189">
        <v>14</v>
      </c>
      <c r="O6" s="189">
        <v>15</v>
      </c>
      <c r="P6" s="189">
        <v>16</v>
      </c>
      <c r="Q6" s="138"/>
      <c r="R6" s="138"/>
      <c r="S6" s="138"/>
      <c r="T6" s="138"/>
      <c r="U6" s="138"/>
      <c r="V6" s="138"/>
      <c r="W6" s="138"/>
      <c r="X6" s="138"/>
      <c r="Y6" s="138"/>
    </row>
    <row r="7" spans="1:25" s="147" customFormat="1" ht="18" customHeight="1" x14ac:dyDescent="0.25">
      <c r="A7" s="135">
        <v>1</v>
      </c>
      <c r="B7" s="161" t="s">
        <v>653</v>
      </c>
      <c r="C7" s="191"/>
      <c r="D7" s="140"/>
      <c r="E7" s="141"/>
      <c r="F7" s="141"/>
      <c r="G7" s="139"/>
      <c r="H7" s="139"/>
      <c r="I7" s="139"/>
      <c r="J7" s="142"/>
      <c r="K7" s="142"/>
      <c r="L7" s="142"/>
      <c r="M7" s="183"/>
      <c r="N7" s="184">
        <f>SUM(N8:N8)</f>
        <v>40</v>
      </c>
      <c r="O7" s="185"/>
      <c r="P7" s="186"/>
    </row>
    <row r="8" spans="1:25" s="147" customFormat="1" ht="18" customHeight="1" x14ac:dyDescent="0.25">
      <c r="A8" s="135">
        <v>2</v>
      </c>
      <c r="B8" s="161" t="s">
        <v>120</v>
      </c>
      <c r="C8" s="161" t="s">
        <v>707</v>
      </c>
      <c r="D8" s="140"/>
      <c r="E8" s="141"/>
      <c r="F8" s="141">
        <v>94.8</v>
      </c>
      <c r="G8" s="139">
        <v>1367</v>
      </c>
      <c r="H8" s="139">
        <v>1385</v>
      </c>
      <c r="I8" s="139">
        <v>1386</v>
      </c>
      <c r="J8" s="142">
        <f>G8/F8</f>
        <v>14.419831223628693</v>
      </c>
      <c r="K8" s="142">
        <f>H8/F8</f>
        <v>14.609704641350211</v>
      </c>
      <c r="L8" s="142">
        <f>I8/F8</f>
        <v>14.620253164556962</v>
      </c>
      <c r="M8" s="144">
        <v>2.9</v>
      </c>
      <c r="N8" s="187">
        <f>ROUNDDOWN(O8,0)</f>
        <v>40</v>
      </c>
      <c r="O8" s="146">
        <f>I8*M8/100</f>
        <v>40.194000000000003</v>
      </c>
      <c r="P8" s="145">
        <v>40</v>
      </c>
    </row>
    <row r="9" spans="1:25" ht="33" customHeight="1" x14ac:dyDescent="0.25">
      <c r="A9" s="152" t="s">
        <v>659</v>
      </c>
      <c r="B9" s="152"/>
      <c r="C9" s="192"/>
      <c r="D9" s="153"/>
      <c r="E9" s="153"/>
      <c r="F9" s="153"/>
      <c r="G9" s="153"/>
      <c r="H9" s="153"/>
      <c r="I9" s="153"/>
      <c r="J9" s="153"/>
      <c r="K9" s="153"/>
      <c r="L9" s="153"/>
      <c r="M9" s="153"/>
      <c r="N9" s="153"/>
      <c r="O9" s="154"/>
      <c r="P9" s="154"/>
    </row>
    <row r="10" spans="1:25" ht="33" customHeight="1" x14ac:dyDescent="0.25">
      <c r="A10" s="600" t="s">
        <v>1013</v>
      </c>
      <c r="B10" s="600"/>
      <c r="C10" s="600"/>
      <c r="D10" s="600"/>
      <c r="E10" s="600"/>
      <c r="F10" s="600"/>
      <c r="G10" s="600"/>
      <c r="H10" s="600"/>
      <c r="I10" s="600"/>
      <c r="J10" s="600"/>
      <c r="K10" s="600"/>
      <c r="L10" s="600"/>
      <c r="M10" s="600"/>
      <c r="N10" s="600"/>
      <c r="O10" s="154"/>
      <c r="P10" s="154"/>
    </row>
    <row r="11" spans="1:25" ht="33" customHeight="1" x14ac:dyDescent="0.25"/>
    <row r="12" spans="1:25" ht="33" customHeight="1" x14ac:dyDescent="0.25">
      <c r="B12" s="193"/>
      <c r="C12" s="194" t="s">
        <v>642</v>
      </c>
      <c r="D12" s="158" t="s">
        <v>643</v>
      </c>
    </row>
    <row r="13" spans="1:25" ht="33" customHeight="1" x14ac:dyDescent="0.25">
      <c r="B13" s="193"/>
      <c r="C13" s="194"/>
      <c r="D13" s="158"/>
    </row>
    <row r="14" spans="1:25" ht="33" customHeight="1" x14ac:dyDescent="0.25">
      <c r="B14" s="193"/>
      <c r="C14" s="195"/>
      <c r="D14" s="158"/>
    </row>
    <row r="15" spans="1:25" ht="33" customHeight="1" x14ac:dyDescent="0.25">
      <c r="B15" s="193" t="s">
        <v>647</v>
      </c>
      <c r="C15" s="194" t="s">
        <v>646</v>
      </c>
      <c r="D15" s="158" t="s">
        <v>620</v>
      </c>
    </row>
    <row r="16" spans="1:25" ht="33" customHeight="1" x14ac:dyDescent="0.25"/>
    <row r="17" ht="33" customHeight="1" x14ac:dyDescent="0.25"/>
    <row r="18" ht="33" customHeight="1" x14ac:dyDescent="0.25"/>
    <row r="19" ht="33" customHeight="1" x14ac:dyDescent="0.25"/>
    <row r="20" ht="33" customHeight="1" x14ac:dyDescent="0.25"/>
    <row r="21" ht="33" customHeight="1" x14ac:dyDescent="0.25"/>
    <row r="22" ht="33" customHeight="1" x14ac:dyDescent="0.25"/>
    <row r="23" ht="33" customHeight="1" x14ac:dyDescent="0.25"/>
    <row r="24" ht="33" customHeight="1" x14ac:dyDescent="0.25"/>
    <row r="25" ht="33" customHeight="1" x14ac:dyDescent="0.25"/>
    <row r="26" ht="33" customHeight="1" x14ac:dyDescent="0.25"/>
    <row r="27" ht="33" customHeight="1" x14ac:dyDescent="0.25"/>
    <row r="28" ht="33" customHeight="1" x14ac:dyDescent="0.25"/>
    <row r="29" ht="33" customHeight="1" x14ac:dyDescent="0.25"/>
    <row r="30" ht="33" customHeight="1" x14ac:dyDescent="0.25"/>
    <row r="31" ht="33" customHeight="1" x14ac:dyDescent="0.25"/>
    <row r="32" ht="33" customHeight="1" x14ac:dyDescent="0.25"/>
    <row r="33" ht="33" customHeight="1" x14ac:dyDescent="0.25"/>
    <row r="34" ht="33" customHeight="1" x14ac:dyDescent="0.25"/>
    <row r="35" ht="33" customHeight="1" x14ac:dyDescent="0.25"/>
    <row r="36" ht="33" customHeight="1" x14ac:dyDescent="0.25"/>
    <row r="37" ht="33" customHeight="1" x14ac:dyDescent="0.25"/>
    <row r="38" ht="33" customHeight="1" x14ac:dyDescent="0.25"/>
    <row r="39" ht="33" customHeight="1" x14ac:dyDescent="0.25"/>
    <row r="40" ht="33" customHeight="1" x14ac:dyDescent="0.25"/>
    <row r="41" ht="33" customHeight="1" x14ac:dyDescent="0.25"/>
    <row r="42" ht="33" customHeight="1" x14ac:dyDescent="0.25"/>
    <row r="43" ht="33" customHeight="1" x14ac:dyDescent="0.25"/>
    <row r="44" ht="33" customHeight="1" x14ac:dyDescent="0.25"/>
    <row r="45" ht="33" customHeight="1" x14ac:dyDescent="0.25"/>
    <row r="46" ht="33" customHeight="1" x14ac:dyDescent="0.25"/>
    <row r="47" ht="33" customHeight="1" x14ac:dyDescent="0.25"/>
    <row r="48" ht="33" customHeight="1" x14ac:dyDescent="0.25"/>
    <row r="49" ht="33" customHeight="1" x14ac:dyDescent="0.25"/>
    <row r="50" ht="33" customHeight="1" x14ac:dyDescent="0.25"/>
    <row r="51" ht="33" customHeight="1" x14ac:dyDescent="0.25"/>
    <row r="52" ht="33" customHeight="1" x14ac:dyDescent="0.25"/>
    <row r="53" ht="33" customHeight="1" x14ac:dyDescent="0.25"/>
    <row r="54" ht="33" customHeight="1" x14ac:dyDescent="0.25"/>
    <row r="55" ht="33" customHeight="1" x14ac:dyDescent="0.25"/>
    <row r="56" ht="33" customHeight="1" x14ac:dyDescent="0.25"/>
    <row r="57" ht="33" customHeight="1" x14ac:dyDescent="0.25"/>
    <row r="58" ht="33" customHeight="1" x14ac:dyDescent="0.25"/>
    <row r="59" ht="33" customHeight="1" x14ac:dyDescent="0.25"/>
    <row r="60" ht="33" customHeight="1" x14ac:dyDescent="0.25"/>
    <row r="61" ht="33" customHeight="1" x14ac:dyDescent="0.25"/>
    <row r="62" ht="33" customHeight="1" x14ac:dyDescent="0.25"/>
    <row r="63" ht="33" customHeight="1" x14ac:dyDescent="0.25"/>
    <row r="64" ht="33" customHeight="1" x14ac:dyDescent="0.25"/>
    <row r="65" ht="33" customHeight="1" x14ac:dyDescent="0.25"/>
    <row r="66" ht="33" customHeight="1" x14ac:dyDescent="0.25"/>
    <row r="67" ht="33" customHeight="1" x14ac:dyDescent="0.25"/>
    <row r="68" ht="33" customHeight="1" x14ac:dyDescent="0.25"/>
    <row r="69" ht="33" customHeight="1" x14ac:dyDescent="0.25"/>
    <row r="70" ht="33" customHeight="1" x14ac:dyDescent="0.25"/>
    <row r="71" ht="33" customHeight="1" x14ac:dyDescent="0.25"/>
    <row r="72" ht="33" customHeight="1" x14ac:dyDescent="0.25"/>
    <row r="73" ht="33" customHeight="1" x14ac:dyDescent="0.25"/>
    <row r="74" ht="33" customHeight="1" x14ac:dyDescent="0.25"/>
    <row r="75" ht="33" customHeight="1" x14ac:dyDescent="0.25"/>
    <row r="76" ht="33" customHeight="1" x14ac:dyDescent="0.25"/>
    <row r="77" ht="33" customHeight="1" x14ac:dyDescent="0.25"/>
    <row r="78" ht="33" customHeight="1" x14ac:dyDescent="0.25"/>
    <row r="79" ht="33" customHeight="1" x14ac:dyDescent="0.25"/>
    <row r="80" ht="33" customHeight="1" x14ac:dyDescent="0.25"/>
    <row r="81" ht="33" customHeight="1" x14ac:dyDescent="0.25"/>
    <row r="82" ht="33" customHeight="1" x14ac:dyDescent="0.25"/>
    <row r="83" ht="33" customHeight="1" x14ac:dyDescent="0.25"/>
    <row r="84" ht="33" customHeight="1" x14ac:dyDescent="0.25"/>
    <row r="85" ht="33" customHeight="1" x14ac:dyDescent="0.25"/>
    <row r="86" ht="33" customHeight="1" x14ac:dyDescent="0.25"/>
    <row r="87" ht="33" customHeight="1" x14ac:dyDescent="0.25"/>
    <row r="88" ht="33" customHeight="1" x14ac:dyDescent="0.25"/>
    <row r="89" ht="33" customHeight="1" x14ac:dyDescent="0.25"/>
    <row r="90" ht="33" customHeight="1" x14ac:dyDescent="0.25"/>
    <row r="91" ht="33" customHeight="1" x14ac:dyDescent="0.25"/>
    <row r="92" ht="33" customHeight="1" x14ac:dyDescent="0.25"/>
    <row r="93" ht="33" customHeight="1" x14ac:dyDescent="0.25"/>
    <row r="94" ht="33" customHeight="1" x14ac:dyDescent="0.25"/>
    <row r="95" ht="33" customHeight="1" x14ac:dyDescent="0.25"/>
    <row r="96" ht="33" customHeight="1" x14ac:dyDescent="0.25"/>
    <row r="97" ht="33" customHeight="1" x14ac:dyDescent="0.25"/>
    <row r="98" ht="33" customHeight="1" x14ac:dyDescent="0.25"/>
    <row r="99" ht="33" customHeight="1" x14ac:dyDescent="0.25"/>
    <row r="100" ht="33" customHeight="1" x14ac:dyDescent="0.25"/>
    <row r="101" ht="33" customHeight="1" x14ac:dyDescent="0.25"/>
    <row r="102" ht="33" customHeight="1" x14ac:dyDescent="0.25"/>
    <row r="103" ht="33" customHeight="1" x14ac:dyDescent="0.25"/>
    <row r="104" ht="33" customHeight="1" x14ac:dyDescent="0.25"/>
    <row r="105" ht="33" customHeight="1" x14ac:dyDescent="0.25"/>
    <row r="106" ht="33" customHeight="1" x14ac:dyDescent="0.25"/>
    <row r="107" ht="33" customHeight="1" x14ac:dyDescent="0.25"/>
    <row r="108" ht="33" customHeight="1" x14ac:dyDescent="0.25"/>
    <row r="109" ht="33" customHeight="1" x14ac:dyDescent="0.25"/>
    <row r="110" ht="33" customHeight="1" x14ac:dyDescent="0.25"/>
    <row r="111" ht="33" customHeight="1" x14ac:dyDescent="0.25"/>
    <row r="112" ht="33" customHeight="1" x14ac:dyDescent="0.25"/>
    <row r="113" ht="33" customHeight="1" x14ac:dyDescent="0.25"/>
    <row r="114" ht="33" customHeight="1" x14ac:dyDescent="0.25"/>
    <row r="115" ht="33" customHeight="1" x14ac:dyDescent="0.25"/>
    <row r="116" ht="33" customHeight="1" x14ac:dyDescent="0.25"/>
    <row r="117" ht="33" customHeight="1" x14ac:dyDescent="0.25"/>
    <row r="118" ht="33" customHeight="1" x14ac:dyDescent="0.25"/>
    <row r="119" ht="33" customHeight="1" x14ac:dyDescent="0.25"/>
    <row r="120" ht="33" customHeight="1" x14ac:dyDescent="0.25"/>
    <row r="121" ht="33" customHeight="1" x14ac:dyDescent="0.25"/>
    <row r="122" ht="33" customHeight="1" x14ac:dyDescent="0.25"/>
    <row r="123" ht="33" customHeight="1" x14ac:dyDescent="0.25"/>
    <row r="124" ht="33" customHeight="1" x14ac:dyDescent="0.25"/>
    <row r="125" ht="33" customHeight="1" x14ac:dyDescent="0.25"/>
    <row r="126" ht="33" customHeight="1" x14ac:dyDescent="0.25"/>
    <row r="127" ht="33" customHeight="1" x14ac:dyDescent="0.25"/>
    <row r="128" ht="33" customHeight="1" x14ac:dyDescent="0.25"/>
    <row r="129" ht="33" customHeight="1" x14ac:dyDescent="0.25"/>
    <row r="130" ht="33" customHeight="1" x14ac:dyDescent="0.25"/>
    <row r="131" ht="33" customHeight="1" x14ac:dyDescent="0.25"/>
    <row r="132" ht="33" customHeight="1" x14ac:dyDescent="0.25"/>
    <row r="133" ht="33" customHeight="1" x14ac:dyDescent="0.25"/>
    <row r="134" ht="33" customHeight="1" x14ac:dyDescent="0.25"/>
    <row r="135" ht="33" customHeight="1" x14ac:dyDescent="0.25"/>
    <row r="136" ht="33" customHeight="1" x14ac:dyDescent="0.25"/>
    <row r="137" ht="33" customHeight="1" x14ac:dyDescent="0.25"/>
    <row r="138" ht="33" customHeight="1" x14ac:dyDescent="0.25"/>
    <row r="139" ht="33" customHeight="1" x14ac:dyDescent="0.25"/>
    <row r="140" ht="33" customHeight="1" x14ac:dyDescent="0.25"/>
    <row r="141" ht="33" customHeight="1" x14ac:dyDescent="0.25"/>
    <row r="142" ht="33" customHeight="1" x14ac:dyDescent="0.25"/>
    <row r="143" ht="33" customHeight="1" x14ac:dyDescent="0.25"/>
    <row r="144" ht="33" customHeight="1" x14ac:dyDescent="0.25"/>
    <row r="145" ht="33" customHeight="1" x14ac:dyDescent="0.25"/>
    <row r="146" ht="33" customHeight="1" x14ac:dyDescent="0.25"/>
    <row r="147" ht="33" customHeight="1" x14ac:dyDescent="0.25"/>
    <row r="148" ht="33" customHeight="1" x14ac:dyDescent="0.25"/>
    <row r="149" ht="33" customHeight="1" x14ac:dyDescent="0.25"/>
    <row r="150" ht="33" customHeight="1" x14ac:dyDescent="0.25"/>
    <row r="151" ht="33" customHeight="1" x14ac:dyDescent="0.25"/>
    <row r="152" ht="33" customHeight="1" x14ac:dyDescent="0.25"/>
    <row r="153" ht="33" customHeight="1" x14ac:dyDescent="0.25"/>
    <row r="154" ht="33" customHeight="1" x14ac:dyDescent="0.25"/>
    <row r="155" ht="33" customHeight="1" x14ac:dyDescent="0.25"/>
    <row r="156" ht="33" customHeight="1" x14ac:dyDescent="0.25"/>
    <row r="157" ht="33" customHeight="1" x14ac:dyDescent="0.25"/>
    <row r="158" ht="33" customHeight="1" x14ac:dyDescent="0.25"/>
    <row r="159" ht="33" customHeight="1" x14ac:dyDescent="0.25"/>
    <row r="160" ht="33" customHeight="1" x14ac:dyDescent="0.25"/>
    <row r="161" ht="33" customHeight="1" x14ac:dyDescent="0.25"/>
    <row r="162" ht="33" customHeight="1" x14ac:dyDescent="0.25"/>
    <row r="163" ht="33" customHeight="1" x14ac:dyDescent="0.25"/>
    <row r="164" ht="33" customHeight="1" x14ac:dyDescent="0.25"/>
    <row r="165" ht="33" customHeight="1" x14ac:dyDescent="0.25"/>
    <row r="166" ht="33" customHeight="1" x14ac:dyDescent="0.25"/>
    <row r="167" ht="33" customHeight="1" x14ac:dyDescent="0.25"/>
    <row r="168" ht="33" customHeight="1" x14ac:dyDescent="0.25"/>
    <row r="169" ht="33" customHeight="1" x14ac:dyDescent="0.25"/>
    <row r="170" ht="33" customHeight="1" x14ac:dyDescent="0.25"/>
    <row r="171" ht="33" customHeight="1" x14ac:dyDescent="0.25"/>
    <row r="172" ht="33" customHeight="1" x14ac:dyDescent="0.25"/>
    <row r="173" ht="33" customHeight="1" x14ac:dyDescent="0.25"/>
    <row r="174" ht="33" customHeight="1" x14ac:dyDescent="0.25"/>
    <row r="175" ht="33" customHeight="1" x14ac:dyDescent="0.25"/>
    <row r="176" ht="33" customHeight="1" x14ac:dyDescent="0.25"/>
    <row r="177" ht="33" customHeight="1" x14ac:dyDescent="0.25"/>
    <row r="178" ht="33" customHeight="1" x14ac:dyDescent="0.25"/>
    <row r="179" ht="33" customHeight="1" x14ac:dyDescent="0.25"/>
    <row r="180" ht="33" customHeight="1" x14ac:dyDescent="0.25"/>
    <row r="181" ht="33" customHeight="1" x14ac:dyDescent="0.25"/>
    <row r="182" ht="33" customHeight="1" x14ac:dyDescent="0.25"/>
    <row r="183" ht="33" customHeight="1" x14ac:dyDescent="0.25"/>
    <row r="184" ht="33" customHeight="1" x14ac:dyDescent="0.25"/>
    <row r="185" ht="33" customHeight="1" x14ac:dyDescent="0.25"/>
    <row r="186" ht="33" customHeight="1" x14ac:dyDescent="0.25"/>
    <row r="187" ht="33" customHeight="1" x14ac:dyDescent="0.25"/>
    <row r="188" ht="33" customHeight="1" x14ac:dyDescent="0.25"/>
    <row r="189" ht="33" customHeight="1" x14ac:dyDescent="0.25"/>
    <row r="190" ht="33" customHeight="1" x14ac:dyDescent="0.25"/>
    <row r="191" ht="33" customHeight="1" x14ac:dyDescent="0.25"/>
    <row r="192" ht="33" customHeight="1" x14ac:dyDescent="0.25"/>
    <row r="193" ht="33" customHeight="1" x14ac:dyDescent="0.25"/>
    <row r="194" ht="33" customHeight="1" x14ac:dyDescent="0.25"/>
    <row r="195" ht="33" customHeight="1" x14ac:dyDescent="0.25"/>
    <row r="196" ht="33" customHeight="1" x14ac:dyDescent="0.25"/>
    <row r="197" ht="33" customHeight="1" x14ac:dyDescent="0.25"/>
    <row r="198" ht="33" customHeight="1" x14ac:dyDescent="0.25"/>
    <row r="199" ht="33" customHeight="1" x14ac:dyDescent="0.25"/>
    <row r="200" ht="33" customHeight="1" x14ac:dyDescent="0.25"/>
    <row r="201" ht="33" customHeight="1" x14ac:dyDescent="0.25"/>
    <row r="202" ht="33" customHeight="1" x14ac:dyDescent="0.25"/>
    <row r="203" ht="33" customHeight="1" x14ac:dyDescent="0.25"/>
    <row r="204" ht="33" customHeight="1" x14ac:dyDescent="0.25"/>
    <row r="205" ht="33" customHeight="1" x14ac:dyDescent="0.25"/>
    <row r="206" ht="33" customHeight="1" x14ac:dyDescent="0.25"/>
    <row r="207" ht="33" customHeight="1" x14ac:dyDescent="0.25"/>
    <row r="208" ht="33" customHeight="1" x14ac:dyDescent="0.25"/>
    <row r="209" ht="33" customHeight="1" x14ac:dyDescent="0.25"/>
    <row r="210" ht="33" customHeight="1" x14ac:dyDescent="0.25"/>
    <row r="211" ht="33" customHeight="1" x14ac:dyDescent="0.25"/>
    <row r="212" ht="33" customHeight="1" x14ac:dyDescent="0.25"/>
    <row r="213" ht="33" customHeight="1" x14ac:dyDescent="0.25"/>
    <row r="214" ht="33" customHeight="1" x14ac:dyDescent="0.25"/>
    <row r="215" ht="33" customHeight="1" x14ac:dyDescent="0.25"/>
    <row r="216" ht="33" customHeight="1" x14ac:dyDescent="0.25"/>
    <row r="217" ht="33" customHeight="1" x14ac:dyDescent="0.25"/>
    <row r="218" ht="33" customHeight="1" x14ac:dyDescent="0.25"/>
    <row r="219" ht="33" customHeight="1" x14ac:dyDescent="0.25"/>
    <row r="220" ht="33" customHeight="1" x14ac:dyDescent="0.25"/>
    <row r="221" ht="33" customHeight="1" x14ac:dyDescent="0.25"/>
    <row r="222" ht="33" customHeight="1" x14ac:dyDescent="0.25"/>
    <row r="223" ht="33" customHeight="1" x14ac:dyDescent="0.25"/>
    <row r="224" ht="33" customHeight="1" x14ac:dyDescent="0.25"/>
    <row r="225" ht="33" customHeight="1" x14ac:dyDescent="0.25"/>
    <row r="226" ht="33" customHeight="1" x14ac:dyDescent="0.25"/>
    <row r="227" ht="33" customHeight="1" x14ac:dyDescent="0.25"/>
    <row r="228" ht="33" customHeight="1" x14ac:dyDescent="0.25"/>
    <row r="229" ht="33" customHeight="1" x14ac:dyDescent="0.25"/>
    <row r="230" ht="33" customHeight="1" x14ac:dyDescent="0.25"/>
    <row r="231" ht="33" customHeight="1" x14ac:dyDescent="0.25"/>
    <row r="232" ht="33" customHeight="1" x14ac:dyDescent="0.25"/>
    <row r="233" ht="33" customHeight="1" x14ac:dyDescent="0.25"/>
    <row r="234" ht="33" customHeight="1" x14ac:dyDescent="0.25"/>
    <row r="235" ht="33" customHeight="1" x14ac:dyDescent="0.25"/>
    <row r="236" ht="33" customHeight="1" x14ac:dyDescent="0.25"/>
    <row r="237" ht="33" customHeight="1" x14ac:dyDescent="0.25"/>
    <row r="238" ht="33" customHeight="1" x14ac:dyDescent="0.25"/>
    <row r="239" ht="33" customHeight="1" x14ac:dyDescent="0.25"/>
    <row r="240" ht="33" customHeight="1" x14ac:dyDescent="0.25"/>
    <row r="241" ht="33" customHeight="1" x14ac:dyDescent="0.25"/>
    <row r="242" ht="33" customHeight="1" x14ac:dyDescent="0.25"/>
    <row r="243" ht="33" customHeight="1" x14ac:dyDescent="0.25"/>
    <row r="244" ht="33" customHeight="1" x14ac:dyDescent="0.25"/>
    <row r="245" ht="33" customHeight="1" x14ac:dyDescent="0.25"/>
    <row r="246" ht="33" customHeight="1" x14ac:dyDescent="0.25"/>
    <row r="247" ht="33" customHeight="1" x14ac:dyDescent="0.25"/>
    <row r="248" ht="33" customHeight="1" x14ac:dyDescent="0.25"/>
    <row r="249" ht="33" customHeight="1" x14ac:dyDescent="0.25"/>
    <row r="250" ht="33" customHeight="1" x14ac:dyDescent="0.25"/>
    <row r="251" ht="33" customHeight="1" x14ac:dyDescent="0.25"/>
    <row r="252" ht="33" customHeight="1" x14ac:dyDescent="0.25"/>
    <row r="253" ht="33" customHeight="1" x14ac:dyDescent="0.25"/>
    <row r="254" ht="33" customHeight="1" x14ac:dyDescent="0.25"/>
    <row r="255" ht="33" customHeight="1" x14ac:dyDescent="0.25"/>
    <row r="256" ht="33" customHeight="1" x14ac:dyDescent="0.25"/>
    <row r="257" ht="33" customHeight="1" x14ac:dyDescent="0.25"/>
    <row r="258" ht="33" customHeight="1" x14ac:dyDescent="0.25"/>
    <row r="259" ht="33" customHeight="1" x14ac:dyDescent="0.25"/>
    <row r="260" ht="33" customHeight="1" x14ac:dyDescent="0.25"/>
    <row r="261" ht="33" customHeight="1" x14ac:dyDescent="0.25"/>
    <row r="262" ht="33" customHeight="1" x14ac:dyDescent="0.25"/>
    <row r="263" ht="33" customHeight="1" x14ac:dyDescent="0.25"/>
    <row r="264" ht="33" customHeight="1" x14ac:dyDescent="0.25"/>
    <row r="265" ht="33" customHeight="1" x14ac:dyDescent="0.25"/>
    <row r="266" ht="33" customHeight="1" x14ac:dyDescent="0.25"/>
    <row r="267" ht="33" customHeight="1" x14ac:dyDescent="0.25"/>
    <row r="268" ht="33" customHeight="1" x14ac:dyDescent="0.25"/>
    <row r="269" ht="33" customHeight="1" x14ac:dyDescent="0.25"/>
    <row r="270" ht="33" customHeight="1" x14ac:dyDescent="0.25"/>
    <row r="271" ht="33" customHeight="1" x14ac:dyDescent="0.25"/>
    <row r="272" ht="33" customHeight="1" x14ac:dyDescent="0.25"/>
    <row r="273" ht="33" customHeight="1" x14ac:dyDescent="0.25"/>
    <row r="274" ht="33" customHeight="1" x14ac:dyDescent="0.25"/>
    <row r="275" ht="33" customHeight="1" x14ac:dyDescent="0.25"/>
    <row r="276" ht="33" customHeight="1" x14ac:dyDescent="0.25"/>
    <row r="277" ht="33" customHeight="1" x14ac:dyDescent="0.25"/>
    <row r="278" ht="33" customHeight="1" x14ac:dyDescent="0.25"/>
    <row r="279" ht="33" customHeight="1" x14ac:dyDescent="0.25"/>
    <row r="280" ht="33" customHeight="1" x14ac:dyDescent="0.25"/>
    <row r="281" ht="33" customHeight="1" x14ac:dyDescent="0.25"/>
    <row r="282" ht="33" customHeight="1" x14ac:dyDescent="0.25"/>
    <row r="283" ht="33" customHeight="1" x14ac:dyDescent="0.25"/>
    <row r="284" ht="33" customHeight="1" x14ac:dyDescent="0.25"/>
    <row r="285" ht="33" customHeight="1" x14ac:dyDescent="0.25"/>
    <row r="286" ht="33" customHeight="1" x14ac:dyDescent="0.25"/>
    <row r="287" ht="33" customHeight="1" x14ac:dyDescent="0.25"/>
    <row r="288" ht="33" customHeight="1" x14ac:dyDescent="0.25"/>
    <row r="289" ht="33" customHeight="1" x14ac:dyDescent="0.25"/>
    <row r="290" ht="33" customHeight="1" x14ac:dyDescent="0.25"/>
    <row r="291" ht="33" customHeight="1" x14ac:dyDescent="0.25"/>
    <row r="292" ht="33" customHeight="1" x14ac:dyDescent="0.25"/>
    <row r="293" ht="33" customHeight="1" x14ac:dyDescent="0.25"/>
    <row r="294" ht="33" customHeight="1" x14ac:dyDescent="0.25"/>
    <row r="295" ht="33" customHeight="1" x14ac:dyDescent="0.25"/>
    <row r="296" ht="33" customHeight="1" x14ac:dyDescent="0.25"/>
    <row r="297" ht="33" customHeight="1" x14ac:dyDescent="0.25"/>
    <row r="298" ht="33" customHeight="1" x14ac:dyDescent="0.25"/>
    <row r="299" ht="33" customHeight="1" x14ac:dyDescent="0.25"/>
    <row r="300" ht="33" customHeight="1" x14ac:dyDescent="0.25"/>
    <row r="301" ht="33" customHeight="1" x14ac:dyDescent="0.25"/>
    <row r="302" ht="33" customHeight="1" x14ac:dyDescent="0.25"/>
    <row r="303" ht="33" customHeight="1" x14ac:dyDescent="0.25"/>
    <row r="304" ht="33" customHeight="1" x14ac:dyDescent="0.25"/>
    <row r="305" ht="33" customHeight="1" x14ac:dyDescent="0.25"/>
    <row r="306" ht="33" customHeight="1" x14ac:dyDescent="0.25"/>
    <row r="307" ht="33" customHeight="1" x14ac:dyDescent="0.25"/>
    <row r="308" ht="33" customHeight="1" x14ac:dyDescent="0.25"/>
    <row r="309" ht="33" customHeight="1" x14ac:dyDescent="0.25"/>
    <row r="310" ht="33" customHeight="1" x14ac:dyDescent="0.25"/>
    <row r="311" ht="33" customHeight="1" x14ac:dyDescent="0.25"/>
    <row r="312" ht="33" customHeight="1" x14ac:dyDescent="0.25"/>
    <row r="313" ht="33" customHeight="1" x14ac:dyDescent="0.25"/>
    <row r="314" ht="33" customHeight="1" x14ac:dyDescent="0.25"/>
    <row r="315" ht="33" customHeight="1" x14ac:dyDescent="0.25"/>
    <row r="316" ht="33" customHeight="1" x14ac:dyDescent="0.25"/>
    <row r="317" ht="33" customHeight="1" x14ac:dyDescent="0.25"/>
    <row r="318" ht="33" customHeight="1" x14ac:dyDescent="0.25"/>
    <row r="319" ht="33" customHeight="1" x14ac:dyDescent="0.25"/>
    <row r="320" ht="33" customHeight="1" x14ac:dyDescent="0.25"/>
    <row r="321" ht="33" customHeight="1" x14ac:dyDescent="0.25"/>
    <row r="322" ht="33" customHeight="1" x14ac:dyDescent="0.25"/>
    <row r="323" ht="33" customHeight="1" x14ac:dyDescent="0.25"/>
    <row r="324" ht="33" customHeight="1" x14ac:dyDescent="0.25"/>
    <row r="325" ht="33" customHeight="1" x14ac:dyDescent="0.25"/>
    <row r="326" ht="33" customHeight="1" x14ac:dyDescent="0.25"/>
    <row r="327" ht="33" customHeight="1" x14ac:dyDescent="0.25"/>
    <row r="328" ht="33" customHeight="1" x14ac:dyDescent="0.25"/>
    <row r="329" ht="33" customHeight="1" x14ac:dyDescent="0.25"/>
    <row r="330" ht="33" customHeight="1" x14ac:dyDescent="0.25"/>
    <row r="331" ht="33" customHeight="1" x14ac:dyDescent="0.25"/>
    <row r="332" ht="33" customHeight="1" x14ac:dyDescent="0.25"/>
    <row r="333" ht="33" customHeight="1" x14ac:dyDescent="0.25"/>
    <row r="334" ht="33" customHeight="1" x14ac:dyDescent="0.25"/>
    <row r="335" ht="33" customHeight="1" x14ac:dyDescent="0.25"/>
    <row r="336" ht="33" customHeight="1" x14ac:dyDescent="0.25"/>
    <row r="337" ht="33" customHeight="1" x14ac:dyDescent="0.25"/>
    <row r="338" ht="33" customHeight="1" x14ac:dyDescent="0.25"/>
    <row r="339" ht="33" customHeight="1" x14ac:dyDescent="0.25"/>
    <row r="340" ht="33" customHeight="1" x14ac:dyDescent="0.25"/>
    <row r="341" ht="33" customHeight="1" x14ac:dyDescent="0.25"/>
    <row r="342" ht="33" customHeight="1" x14ac:dyDescent="0.25"/>
    <row r="343" ht="33" customHeight="1" x14ac:dyDescent="0.25"/>
    <row r="344" ht="33" customHeight="1" x14ac:dyDescent="0.25"/>
    <row r="345" ht="33" customHeight="1" x14ac:dyDescent="0.25"/>
    <row r="346" ht="33" customHeight="1" x14ac:dyDescent="0.25"/>
    <row r="347" ht="33" customHeight="1" x14ac:dyDescent="0.25"/>
    <row r="348" ht="33" customHeight="1" x14ac:dyDescent="0.25"/>
    <row r="349" ht="33" customHeight="1" x14ac:dyDescent="0.25"/>
    <row r="350" ht="33" customHeight="1" x14ac:dyDescent="0.25"/>
    <row r="351" ht="33" customHeight="1" x14ac:dyDescent="0.25"/>
    <row r="352" ht="33" customHeight="1" x14ac:dyDescent="0.25"/>
    <row r="353" ht="33" customHeight="1" x14ac:dyDescent="0.25"/>
    <row r="354" ht="33" customHeight="1" x14ac:dyDescent="0.25"/>
    <row r="355" ht="33" customHeight="1" x14ac:dyDescent="0.25"/>
    <row r="356" ht="33" customHeight="1" x14ac:dyDescent="0.25"/>
    <row r="357" ht="33" customHeight="1" x14ac:dyDescent="0.25"/>
    <row r="358" ht="33" customHeight="1" x14ac:dyDescent="0.25"/>
    <row r="359" ht="33" customHeight="1" x14ac:dyDescent="0.25"/>
    <row r="360" ht="33" customHeight="1" x14ac:dyDescent="0.25"/>
    <row r="361" ht="33" customHeight="1" x14ac:dyDescent="0.25"/>
    <row r="362" ht="33" customHeight="1" x14ac:dyDescent="0.25"/>
    <row r="363" ht="33" customHeight="1" x14ac:dyDescent="0.25"/>
    <row r="364" ht="33" customHeight="1" x14ac:dyDescent="0.25"/>
    <row r="365" ht="33" customHeight="1" x14ac:dyDescent="0.25"/>
    <row r="366" ht="33" customHeight="1" x14ac:dyDescent="0.25"/>
    <row r="367" ht="33" customHeight="1" x14ac:dyDescent="0.25"/>
    <row r="368" ht="33" customHeight="1" x14ac:dyDescent="0.25"/>
    <row r="369" ht="33" customHeight="1" x14ac:dyDescent="0.25"/>
    <row r="370" ht="33" customHeight="1" x14ac:dyDescent="0.25"/>
    <row r="371" ht="33" customHeight="1" x14ac:dyDescent="0.25"/>
    <row r="372" ht="33" customHeight="1" x14ac:dyDescent="0.25"/>
    <row r="373" ht="33" customHeight="1" x14ac:dyDescent="0.25"/>
    <row r="374" ht="33" customHeight="1" x14ac:dyDescent="0.25"/>
    <row r="375" ht="33" customHeight="1" x14ac:dyDescent="0.25"/>
    <row r="376" ht="33" customHeight="1" x14ac:dyDescent="0.25"/>
    <row r="377" ht="33" customHeight="1" x14ac:dyDescent="0.25"/>
    <row r="378" ht="33" customHeight="1" x14ac:dyDescent="0.25"/>
    <row r="379" ht="33" customHeight="1" x14ac:dyDescent="0.25"/>
    <row r="380" ht="33" customHeight="1" x14ac:dyDescent="0.25"/>
    <row r="381" ht="33" customHeight="1" x14ac:dyDescent="0.25"/>
    <row r="382" ht="33" customHeight="1" x14ac:dyDescent="0.25"/>
    <row r="383" ht="33" customHeight="1" x14ac:dyDescent="0.25"/>
    <row r="384" ht="33" customHeight="1" x14ac:dyDescent="0.25"/>
    <row r="385" ht="33" customHeight="1" x14ac:dyDescent="0.25"/>
    <row r="386" ht="33" customHeight="1" x14ac:dyDescent="0.25"/>
    <row r="387" ht="33" customHeight="1" x14ac:dyDescent="0.25"/>
    <row r="388" ht="33" customHeight="1" x14ac:dyDescent="0.25"/>
    <row r="389" ht="33" customHeight="1" x14ac:dyDescent="0.25"/>
    <row r="390" ht="33" customHeight="1" x14ac:dyDescent="0.25"/>
    <row r="391" ht="33" customHeight="1" x14ac:dyDescent="0.25"/>
    <row r="392" ht="33" customHeight="1" x14ac:dyDescent="0.25"/>
    <row r="393" ht="33" customHeight="1" x14ac:dyDescent="0.25"/>
    <row r="394" ht="33" customHeight="1" x14ac:dyDescent="0.25"/>
    <row r="395" ht="33" customHeight="1" x14ac:dyDescent="0.25"/>
    <row r="396" ht="33" customHeight="1" x14ac:dyDescent="0.25"/>
    <row r="397" ht="33" customHeight="1" x14ac:dyDescent="0.25"/>
    <row r="398" ht="33" customHeight="1" x14ac:dyDescent="0.25"/>
    <row r="399" ht="33" customHeight="1" x14ac:dyDescent="0.25"/>
    <row r="400" ht="33" customHeight="1" x14ac:dyDescent="0.25"/>
    <row r="401" ht="33" customHeight="1" x14ac:dyDescent="0.25"/>
    <row r="402" ht="33" customHeight="1" x14ac:dyDescent="0.25"/>
    <row r="403" ht="33" customHeight="1" x14ac:dyDescent="0.25"/>
    <row r="404" ht="33" customHeight="1" x14ac:dyDescent="0.25"/>
    <row r="405" ht="33" customHeight="1" x14ac:dyDescent="0.25"/>
    <row r="406" ht="33" customHeight="1" x14ac:dyDescent="0.25"/>
    <row r="407" ht="33" customHeight="1" x14ac:dyDescent="0.25"/>
    <row r="408" ht="33" customHeight="1" x14ac:dyDescent="0.25"/>
    <row r="409" ht="33" customHeight="1" x14ac:dyDescent="0.25"/>
    <row r="410" ht="33" customHeight="1" x14ac:dyDescent="0.25"/>
    <row r="411" ht="33" customHeight="1" x14ac:dyDescent="0.25"/>
    <row r="412" ht="33" customHeight="1" x14ac:dyDescent="0.25"/>
    <row r="413" ht="33" customHeight="1" x14ac:dyDescent="0.25"/>
    <row r="414" ht="33" customHeight="1" x14ac:dyDescent="0.25"/>
    <row r="415" ht="33" customHeight="1" x14ac:dyDescent="0.25"/>
    <row r="416" ht="33" customHeight="1" x14ac:dyDescent="0.25"/>
    <row r="417" ht="33" customHeight="1" x14ac:dyDescent="0.25"/>
    <row r="418" ht="33" customHeight="1" x14ac:dyDescent="0.25"/>
    <row r="419" ht="33" customHeight="1" x14ac:dyDescent="0.25"/>
    <row r="420" ht="33" customHeight="1" x14ac:dyDescent="0.25"/>
    <row r="421" ht="33" customHeight="1" x14ac:dyDescent="0.25"/>
    <row r="422" ht="33" customHeight="1" x14ac:dyDescent="0.25"/>
    <row r="423" ht="33" customHeight="1" x14ac:dyDescent="0.25"/>
    <row r="424" ht="33" customHeight="1" x14ac:dyDescent="0.25"/>
    <row r="425" ht="33" customHeight="1" x14ac:dyDescent="0.25"/>
    <row r="426" ht="33" customHeight="1" x14ac:dyDescent="0.25"/>
    <row r="427" ht="33" customHeight="1" x14ac:dyDescent="0.25"/>
    <row r="428" ht="33" customHeight="1" x14ac:dyDescent="0.25"/>
    <row r="429" ht="33" customHeight="1" x14ac:dyDescent="0.25"/>
    <row r="430" ht="33" customHeight="1" x14ac:dyDescent="0.25"/>
    <row r="431" ht="33" customHeight="1" x14ac:dyDescent="0.25"/>
    <row r="432" ht="33" customHeight="1" x14ac:dyDescent="0.25"/>
    <row r="433" ht="33" customHeight="1" x14ac:dyDescent="0.25"/>
    <row r="434" ht="33" customHeight="1" x14ac:dyDescent="0.25"/>
    <row r="435" ht="33" customHeight="1" x14ac:dyDescent="0.25"/>
    <row r="436" ht="33" customHeight="1" x14ac:dyDescent="0.25"/>
    <row r="437" ht="33" customHeight="1" x14ac:dyDescent="0.25"/>
    <row r="438" ht="33" customHeight="1" x14ac:dyDescent="0.25"/>
    <row r="439" ht="33" customHeight="1" x14ac:dyDescent="0.25"/>
    <row r="440" ht="33" customHeight="1" x14ac:dyDescent="0.25"/>
    <row r="441" ht="33" customHeight="1" x14ac:dyDescent="0.25"/>
    <row r="442" ht="33" customHeight="1" x14ac:dyDescent="0.25"/>
    <row r="443" ht="33" customHeight="1" x14ac:dyDescent="0.25"/>
    <row r="444" ht="33" customHeight="1" x14ac:dyDescent="0.25"/>
    <row r="445" ht="33" customHeight="1" x14ac:dyDescent="0.25"/>
    <row r="446" ht="33" customHeight="1" x14ac:dyDescent="0.25"/>
    <row r="447" ht="33" customHeight="1" x14ac:dyDescent="0.25"/>
    <row r="448" ht="33" customHeight="1" x14ac:dyDescent="0.25"/>
    <row r="449" ht="33" customHeight="1" x14ac:dyDescent="0.25"/>
    <row r="450" ht="33" customHeight="1" x14ac:dyDescent="0.25"/>
    <row r="451" ht="33" customHeight="1" x14ac:dyDescent="0.25"/>
    <row r="452" ht="33" customHeight="1" x14ac:dyDescent="0.25"/>
    <row r="453" ht="33" customHeight="1" x14ac:dyDescent="0.25"/>
    <row r="454" ht="33" customHeight="1" x14ac:dyDescent="0.25"/>
    <row r="455" ht="33" customHeight="1" x14ac:dyDescent="0.25"/>
    <row r="456" ht="33" customHeight="1" x14ac:dyDescent="0.25"/>
    <row r="457" ht="33" customHeight="1" x14ac:dyDescent="0.25"/>
    <row r="458" ht="33" customHeight="1" x14ac:dyDescent="0.25"/>
    <row r="459" ht="33" customHeight="1" x14ac:dyDescent="0.25"/>
    <row r="460" ht="33" customHeight="1" x14ac:dyDescent="0.25"/>
    <row r="461" ht="33" customHeight="1" x14ac:dyDescent="0.25"/>
    <row r="462" ht="33" customHeight="1" x14ac:dyDescent="0.25"/>
    <row r="463" ht="33" customHeight="1" x14ac:dyDescent="0.25"/>
    <row r="464" ht="33" customHeight="1" x14ac:dyDescent="0.25"/>
    <row r="465" ht="33" customHeight="1" x14ac:dyDescent="0.25"/>
    <row r="466" ht="33" customHeight="1" x14ac:dyDescent="0.25"/>
    <row r="467" ht="33" customHeight="1" x14ac:dyDescent="0.25"/>
    <row r="468" ht="33" customHeight="1" x14ac:dyDescent="0.25"/>
    <row r="469" ht="33" customHeight="1" x14ac:dyDescent="0.25"/>
    <row r="470" ht="33" customHeight="1" x14ac:dyDescent="0.25"/>
    <row r="471" ht="33" customHeight="1" x14ac:dyDescent="0.25"/>
    <row r="472" ht="33" customHeight="1" x14ac:dyDescent="0.25"/>
    <row r="473" ht="33" customHeight="1" x14ac:dyDescent="0.25"/>
    <row r="474" ht="33" customHeight="1" x14ac:dyDescent="0.25"/>
    <row r="475" ht="33" customHeight="1" x14ac:dyDescent="0.25"/>
    <row r="476" ht="33" customHeight="1" x14ac:dyDescent="0.25"/>
    <row r="477" ht="33" customHeight="1" x14ac:dyDescent="0.25"/>
    <row r="478" ht="33" customHeight="1" x14ac:dyDescent="0.25"/>
    <row r="479" ht="33" customHeight="1" x14ac:dyDescent="0.25"/>
    <row r="480" ht="33" customHeight="1" x14ac:dyDescent="0.25"/>
    <row r="481" ht="33" customHeight="1" x14ac:dyDescent="0.25"/>
    <row r="482" ht="33" customHeight="1" x14ac:dyDescent="0.25"/>
    <row r="483" ht="33" customHeight="1" x14ac:dyDescent="0.25"/>
    <row r="484" ht="33" customHeight="1" x14ac:dyDescent="0.25"/>
    <row r="485" ht="33" customHeight="1" x14ac:dyDescent="0.25"/>
    <row r="486" ht="33" customHeight="1" x14ac:dyDescent="0.25"/>
    <row r="487" ht="33" customHeight="1" x14ac:dyDescent="0.25"/>
    <row r="488" ht="33" customHeight="1" x14ac:dyDescent="0.25"/>
    <row r="489" ht="33" customHeight="1" x14ac:dyDescent="0.25"/>
    <row r="490" ht="33" customHeight="1" x14ac:dyDescent="0.25"/>
    <row r="491" ht="33" customHeight="1" x14ac:dyDescent="0.25"/>
    <row r="492" ht="33" customHeight="1" x14ac:dyDescent="0.25"/>
    <row r="493" ht="33" customHeight="1" x14ac:dyDescent="0.25"/>
    <row r="494" ht="33" customHeight="1" x14ac:dyDescent="0.25"/>
    <row r="495" ht="33" customHeight="1" x14ac:dyDescent="0.25"/>
    <row r="496" ht="33" customHeight="1" x14ac:dyDescent="0.25"/>
    <row r="497" ht="33" customHeight="1" x14ac:dyDescent="0.25"/>
    <row r="498" ht="33" customHeight="1" x14ac:dyDescent="0.25"/>
  </sheetData>
  <autoFilter ref="A6:P8"/>
  <mergeCells count="9">
    <mergeCell ref="A10:N10"/>
    <mergeCell ref="A2:N2"/>
    <mergeCell ref="A4:A5"/>
    <mergeCell ref="B4:B5"/>
    <mergeCell ref="C4:C5"/>
    <mergeCell ref="G4:I4"/>
    <mergeCell ref="J4:L4"/>
    <mergeCell ref="M4:O4"/>
    <mergeCell ref="F4:F5"/>
  </mergeCells>
  <pageMargins left="0.43307086614173229" right="0.23622047244094491" top="0.49" bottom="0.35433070866141736" header="0.31496062992125984" footer="0.31496062992125984"/>
  <pageSetup paperSize="9" scale="67" fitToHeight="0" orientation="landscape" r:id="rId1"/>
  <headerFooter differentFirst="1">
    <oddHeader>&amp;C&amp;"Times New Roman,обычный"&amp;16&amp;P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39997558519241921"/>
    <pageSetUpPr fitToPage="1"/>
  </sheetPr>
  <dimension ref="A1:XBK402"/>
  <sheetViews>
    <sheetView view="pageBreakPreview" zoomScale="75" zoomScaleNormal="100" zoomScaleSheetLayoutView="75" workbookViewId="0">
      <pane xSplit="3" ySplit="6" topLeftCell="F7" activePane="bottomRight" state="frozen"/>
      <selection activeCell="A2" sqref="A2:X2"/>
      <selection pane="topRight" activeCell="A2" sqref="A2:X2"/>
      <selection pane="bottomLeft" activeCell="A2" sqref="A2:X2"/>
      <selection pane="bottomRight" activeCell="N10" sqref="N10:N398"/>
    </sheetView>
  </sheetViews>
  <sheetFormatPr defaultRowHeight="15.75" outlineLevelCol="1" x14ac:dyDescent="0.25"/>
  <cols>
    <col min="1" max="1" width="6.5703125" style="157" customWidth="1"/>
    <col min="2" max="2" width="45.85546875" style="196" customWidth="1"/>
    <col min="3" max="3" width="21" style="197" customWidth="1"/>
    <col min="4" max="5" width="9.42578125" style="128" hidden="1" customWidth="1"/>
    <col min="6" max="6" width="14.28515625" style="128" customWidth="1"/>
    <col min="7" max="7" width="9.7109375" style="122" hidden="1" customWidth="1"/>
    <col min="8" max="9" width="9.7109375" style="122" customWidth="1"/>
    <col min="10" max="10" width="8.7109375" style="52" hidden="1" customWidth="1"/>
    <col min="11" max="12" width="8.7109375" style="52" customWidth="1"/>
    <col min="13" max="13" width="13.42578125" style="128" customWidth="1"/>
    <col min="14" max="14" width="9.140625" style="122" customWidth="1"/>
    <col min="15" max="15" width="9.5703125" style="6" hidden="1" customWidth="1" outlineLevel="1"/>
    <col min="16" max="16" width="8.140625" style="314" customWidth="1" collapsed="1"/>
    <col min="17" max="17" width="15.28515625" style="371" customWidth="1"/>
    <col min="18" max="16384" width="9.140625" style="6"/>
  </cols>
  <sheetData>
    <row r="1" spans="1:16287" s="112" customFormat="1" x14ac:dyDescent="0.25">
      <c r="A1" s="129"/>
      <c r="B1" s="190"/>
      <c r="C1" s="190"/>
      <c r="D1" s="128"/>
      <c r="E1" s="128"/>
      <c r="F1" s="128"/>
      <c r="G1" s="122"/>
      <c r="H1" s="122"/>
      <c r="I1" s="122"/>
      <c r="J1" s="52"/>
      <c r="K1" s="52"/>
      <c r="L1" s="52"/>
      <c r="M1" s="128"/>
      <c r="N1" s="122"/>
      <c r="P1" s="314"/>
      <c r="Q1" s="371"/>
    </row>
    <row r="2" spans="1:16287" s="198" customFormat="1" x14ac:dyDescent="0.25">
      <c r="A2" s="577" t="s">
        <v>665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P2" s="315"/>
      <c r="Q2" s="372"/>
    </row>
    <row r="3" spans="1:16287" s="112" customFormat="1" x14ac:dyDescent="0.25">
      <c r="A3" s="129"/>
      <c r="B3" s="190"/>
      <c r="C3" s="190"/>
      <c r="D3" s="113"/>
      <c r="E3" s="113"/>
      <c r="F3" s="113"/>
      <c r="G3" s="114"/>
      <c r="H3" s="114"/>
      <c r="I3" s="114"/>
      <c r="J3" s="126"/>
      <c r="K3" s="126"/>
      <c r="L3" s="126"/>
      <c r="M3" s="113"/>
      <c r="N3" s="114"/>
      <c r="P3" s="314"/>
      <c r="Q3" s="371"/>
    </row>
    <row r="4" spans="1:16287" s="130" customFormat="1" ht="55.5" customHeight="1" x14ac:dyDescent="0.25">
      <c r="A4" s="643" t="s">
        <v>0</v>
      </c>
      <c r="B4" s="643" t="s">
        <v>604</v>
      </c>
      <c r="C4" s="643" t="s">
        <v>603</v>
      </c>
      <c r="D4" s="300" t="s">
        <v>1</v>
      </c>
      <c r="E4" s="300" t="s">
        <v>1</v>
      </c>
      <c r="F4" s="702" t="s">
        <v>1</v>
      </c>
      <c r="G4" s="305" t="s">
        <v>589</v>
      </c>
      <c r="H4" s="693" t="s">
        <v>589</v>
      </c>
      <c r="I4" s="672"/>
      <c r="J4" s="306"/>
      <c r="K4" s="715" t="s">
        <v>590</v>
      </c>
      <c r="L4" s="716"/>
      <c r="M4" s="669" t="s">
        <v>591</v>
      </c>
      <c r="N4" s="634"/>
      <c r="O4" s="634"/>
      <c r="P4" s="713" t="s">
        <v>629</v>
      </c>
      <c r="Q4" s="584" t="s">
        <v>958</v>
      </c>
    </row>
    <row r="5" spans="1:16287" s="133" customFormat="1" ht="47.25" x14ac:dyDescent="0.25">
      <c r="A5" s="673"/>
      <c r="B5" s="673"/>
      <c r="C5" s="673"/>
      <c r="D5" s="290">
        <v>2018</v>
      </c>
      <c r="E5" s="290">
        <v>2019</v>
      </c>
      <c r="F5" s="708"/>
      <c r="G5" s="290">
        <v>2018</v>
      </c>
      <c r="H5" s="290">
        <v>2019</v>
      </c>
      <c r="I5" s="290">
        <v>2020</v>
      </c>
      <c r="J5" s="290">
        <v>2018</v>
      </c>
      <c r="K5" s="290">
        <v>2019</v>
      </c>
      <c r="L5" s="290">
        <v>2020</v>
      </c>
      <c r="M5" s="175" t="s">
        <v>595</v>
      </c>
      <c r="N5" s="290" t="s">
        <v>633</v>
      </c>
      <c r="O5" s="289" t="s">
        <v>626</v>
      </c>
      <c r="P5" s="714"/>
      <c r="Q5" s="584"/>
    </row>
    <row r="6" spans="1:16287" s="138" customFormat="1" x14ac:dyDescent="0.25">
      <c r="A6" s="189">
        <v>1</v>
      </c>
      <c r="B6" s="189">
        <v>2</v>
      </c>
      <c r="C6" s="189">
        <v>3</v>
      </c>
      <c r="D6" s="189">
        <v>4</v>
      </c>
      <c r="E6" s="189">
        <v>5</v>
      </c>
      <c r="F6" s="189">
        <v>4</v>
      </c>
      <c r="G6" s="189">
        <v>7</v>
      </c>
      <c r="H6" s="189">
        <v>5</v>
      </c>
      <c r="I6" s="189">
        <v>6</v>
      </c>
      <c r="J6" s="189">
        <v>10</v>
      </c>
      <c r="K6" s="189">
        <v>7</v>
      </c>
      <c r="L6" s="189">
        <v>8</v>
      </c>
      <c r="M6" s="189">
        <v>9</v>
      </c>
      <c r="N6" s="189">
        <v>10</v>
      </c>
      <c r="O6" s="189">
        <v>15</v>
      </c>
      <c r="P6" s="374">
        <v>11</v>
      </c>
      <c r="Q6" s="513">
        <v>12</v>
      </c>
    </row>
    <row r="7" spans="1:16287" s="147" customFormat="1" x14ac:dyDescent="0.25">
      <c r="A7" s="240">
        <v>1</v>
      </c>
      <c r="B7" s="241" t="s">
        <v>653</v>
      </c>
      <c r="C7" s="191"/>
      <c r="D7" s="242"/>
      <c r="E7" s="183"/>
      <c r="F7" s="183"/>
      <c r="G7" s="184"/>
      <c r="H7" s="184"/>
      <c r="I7" s="184"/>
      <c r="J7" s="185"/>
      <c r="K7" s="185"/>
      <c r="L7" s="185"/>
      <c r="M7" s="183"/>
      <c r="N7" s="184">
        <f>SUBTOTAL(9,N10:N395)</f>
        <v>99722</v>
      </c>
      <c r="O7" s="184">
        <f>SUBTOTAL(9,O10:O395)</f>
        <v>99826.730234500021</v>
      </c>
      <c r="P7" s="363">
        <f>SUBTOTAL(9,P10:P395)</f>
        <v>70308</v>
      </c>
      <c r="Q7" s="119"/>
    </row>
    <row r="8" spans="1:16287" s="147" customFormat="1" hidden="1" x14ac:dyDescent="0.25">
      <c r="A8" s="135">
        <v>2</v>
      </c>
      <c r="B8" s="161" t="s">
        <v>838</v>
      </c>
      <c r="C8" s="161" t="s">
        <v>669</v>
      </c>
      <c r="D8" s="140"/>
      <c r="E8" s="141"/>
      <c r="F8" s="141">
        <v>39.72</v>
      </c>
      <c r="G8" s="139"/>
      <c r="H8" s="139"/>
      <c r="I8" s="139">
        <v>45</v>
      </c>
      <c r="J8" s="142"/>
      <c r="K8" s="142"/>
      <c r="L8" s="142">
        <v>1.1329305135951662</v>
      </c>
      <c r="M8" s="144">
        <v>0</v>
      </c>
      <c r="N8" s="187">
        <f>ROUNDDOWN(O8,0)</f>
        <v>0</v>
      </c>
      <c r="O8" s="146">
        <f>I8*M8/100</f>
        <v>0</v>
      </c>
      <c r="P8" s="145"/>
      <c r="Q8" s="400"/>
    </row>
    <row r="9" spans="1:16287" s="147" customFormat="1" ht="31.5" hidden="1" x14ac:dyDescent="0.25">
      <c r="A9" s="135">
        <v>3</v>
      </c>
      <c r="B9" s="161" t="s">
        <v>668</v>
      </c>
      <c r="C9" s="161" t="s">
        <v>669</v>
      </c>
      <c r="D9" s="140"/>
      <c r="E9" s="141"/>
      <c r="F9" s="141">
        <v>0</v>
      </c>
      <c r="G9" s="139"/>
      <c r="H9" s="139"/>
      <c r="I9" s="139">
        <v>0</v>
      </c>
      <c r="J9" s="142"/>
      <c r="K9" s="142"/>
      <c r="L9" s="142"/>
      <c r="M9" s="144">
        <f>IF(I9&lt;33,0,35)</f>
        <v>0</v>
      </c>
      <c r="N9" s="187">
        <f t="shared" ref="N9:N72" si="0">ROUNDDOWN(O9,0)</f>
        <v>0</v>
      </c>
      <c r="O9" s="146">
        <f t="shared" ref="O9:O72" si="1">I9*M9/100</f>
        <v>0</v>
      </c>
      <c r="P9" s="145"/>
      <c r="Q9" s="400"/>
    </row>
    <row r="10" spans="1:16287" s="147" customFormat="1" ht="31.5" x14ac:dyDescent="0.25">
      <c r="A10" s="135">
        <v>4</v>
      </c>
      <c r="B10" s="161" t="s">
        <v>47</v>
      </c>
      <c r="C10" s="161" t="s">
        <v>669</v>
      </c>
      <c r="D10" s="140"/>
      <c r="E10" s="141"/>
      <c r="F10" s="141">
        <v>385.33</v>
      </c>
      <c r="G10" s="139"/>
      <c r="H10" s="139">
        <v>456</v>
      </c>
      <c r="I10" s="139">
        <v>334</v>
      </c>
      <c r="J10" s="142"/>
      <c r="K10" s="142">
        <v>1.18</v>
      </c>
      <c r="L10" s="142">
        <f>I10/F10</f>
        <v>0.86678950509952513</v>
      </c>
      <c r="M10" s="144">
        <v>15</v>
      </c>
      <c r="N10" s="187">
        <f t="shared" si="0"/>
        <v>50</v>
      </c>
      <c r="O10" s="146">
        <f t="shared" si="1"/>
        <v>50.1</v>
      </c>
      <c r="P10" s="364">
        <v>50</v>
      </c>
      <c r="Q10" s="370"/>
      <c r="R10" s="149"/>
      <c r="S10" s="149"/>
      <c r="T10" s="149"/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  <c r="BJ10" s="149"/>
      <c r="BK10" s="149"/>
      <c r="BL10" s="149"/>
      <c r="BM10" s="149"/>
      <c r="BN10" s="149"/>
      <c r="BO10" s="149"/>
      <c r="BP10" s="149"/>
      <c r="BQ10" s="149"/>
      <c r="BR10" s="149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9"/>
      <c r="CF10" s="149"/>
      <c r="CG10" s="149"/>
      <c r="CH10" s="149"/>
      <c r="CI10" s="149"/>
      <c r="CJ10" s="149"/>
      <c r="CK10" s="149"/>
      <c r="CL10" s="149"/>
      <c r="CM10" s="149"/>
      <c r="CN10" s="149"/>
      <c r="CO10" s="149"/>
      <c r="CP10" s="149"/>
      <c r="CQ10" s="149"/>
      <c r="CR10" s="149"/>
      <c r="CS10" s="149"/>
      <c r="CT10" s="149"/>
      <c r="CU10" s="149"/>
      <c r="CV10" s="149"/>
      <c r="CW10" s="149"/>
      <c r="CX10" s="149"/>
      <c r="CY10" s="149"/>
      <c r="CZ10" s="149"/>
      <c r="DA10" s="149"/>
      <c r="DB10" s="149"/>
      <c r="DC10" s="149"/>
      <c r="DD10" s="149"/>
      <c r="DE10" s="149"/>
      <c r="DF10" s="149"/>
      <c r="DG10" s="149"/>
      <c r="DH10" s="149"/>
      <c r="DI10" s="149"/>
      <c r="DJ10" s="149"/>
      <c r="DK10" s="149"/>
      <c r="DL10" s="149"/>
      <c r="DM10" s="149"/>
      <c r="DN10" s="149"/>
      <c r="DO10" s="149"/>
      <c r="DP10" s="149"/>
      <c r="DQ10" s="149"/>
      <c r="DR10" s="149"/>
      <c r="DS10" s="149"/>
      <c r="DT10" s="149"/>
      <c r="DU10" s="149"/>
      <c r="DV10" s="149"/>
      <c r="DW10" s="149"/>
      <c r="DX10" s="149"/>
      <c r="DY10" s="149"/>
      <c r="DZ10" s="149"/>
      <c r="EA10" s="149"/>
      <c r="EB10" s="149"/>
      <c r="EC10" s="149"/>
      <c r="ED10" s="149"/>
      <c r="EE10" s="149"/>
      <c r="EF10" s="149"/>
      <c r="EG10" s="149"/>
      <c r="EH10" s="149"/>
      <c r="EI10" s="149"/>
      <c r="EJ10" s="149"/>
      <c r="EK10" s="149"/>
      <c r="EL10" s="149"/>
      <c r="EM10" s="149"/>
      <c r="EN10" s="149"/>
      <c r="EO10" s="149"/>
      <c r="EP10" s="149"/>
      <c r="EQ10" s="149"/>
      <c r="ER10" s="149"/>
      <c r="ES10" s="149"/>
      <c r="ET10" s="149"/>
      <c r="EU10" s="149"/>
      <c r="EV10" s="149"/>
      <c r="EW10" s="149"/>
      <c r="EX10" s="149"/>
      <c r="EY10" s="149"/>
      <c r="EZ10" s="149"/>
      <c r="FA10" s="149"/>
      <c r="FB10" s="149"/>
      <c r="FC10" s="149"/>
      <c r="FD10" s="149"/>
      <c r="FE10" s="149"/>
      <c r="FF10" s="149"/>
      <c r="FG10" s="149"/>
      <c r="FH10" s="149"/>
      <c r="FI10" s="149"/>
      <c r="FJ10" s="149"/>
      <c r="FK10" s="149"/>
      <c r="FL10" s="149"/>
      <c r="FM10" s="149"/>
      <c r="FN10" s="149"/>
      <c r="FO10" s="149"/>
      <c r="FP10" s="149"/>
      <c r="FQ10" s="149"/>
      <c r="FR10" s="149"/>
      <c r="FS10" s="149"/>
      <c r="FT10" s="149"/>
      <c r="FU10" s="149"/>
      <c r="FV10" s="149"/>
      <c r="FW10" s="149"/>
      <c r="FX10" s="149"/>
      <c r="FY10" s="149"/>
      <c r="FZ10" s="149"/>
      <c r="GA10" s="149"/>
      <c r="GB10" s="149"/>
      <c r="GC10" s="149"/>
      <c r="GD10" s="149"/>
      <c r="GE10" s="149"/>
      <c r="GF10" s="149"/>
      <c r="GG10" s="149"/>
      <c r="GH10" s="149"/>
      <c r="GI10" s="149"/>
      <c r="GJ10" s="149"/>
      <c r="GK10" s="149"/>
      <c r="GL10" s="149"/>
      <c r="GM10" s="149"/>
      <c r="GN10" s="149"/>
      <c r="GO10" s="149"/>
      <c r="GP10" s="149"/>
      <c r="GQ10" s="149"/>
      <c r="GR10" s="149"/>
      <c r="GS10" s="149"/>
      <c r="GT10" s="149"/>
      <c r="GU10" s="149"/>
      <c r="GV10" s="149"/>
      <c r="GW10" s="149"/>
      <c r="GX10" s="149"/>
      <c r="GY10" s="149"/>
      <c r="GZ10" s="149"/>
      <c r="HA10" s="149"/>
      <c r="HB10" s="149"/>
      <c r="HC10" s="149"/>
      <c r="HD10" s="149"/>
      <c r="HE10" s="149"/>
      <c r="HF10" s="149"/>
      <c r="HG10" s="149"/>
      <c r="HH10" s="149"/>
      <c r="HI10" s="149"/>
      <c r="HJ10" s="149"/>
      <c r="HK10" s="149"/>
      <c r="HL10" s="149"/>
      <c r="HM10" s="149"/>
      <c r="HN10" s="149"/>
      <c r="HO10" s="149"/>
      <c r="HP10" s="149"/>
      <c r="HQ10" s="149"/>
      <c r="HR10" s="149"/>
      <c r="HS10" s="149"/>
      <c r="HT10" s="149"/>
      <c r="HU10" s="149"/>
      <c r="HV10" s="149"/>
      <c r="HW10" s="149"/>
      <c r="HX10" s="149"/>
      <c r="HY10" s="149"/>
      <c r="HZ10" s="149"/>
      <c r="IA10" s="149"/>
      <c r="IB10" s="149"/>
      <c r="IC10" s="149"/>
      <c r="ID10" s="149"/>
      <c r="IE10" s="149"/>
      <c r="IF10" s="149"/>
      <c r="IG10" s="149"/>
      <c r="IH10" s="149"/>
      <c r="II10" s="149"/>
      <c r="IJ10" s="149"/>
      <c r="IK10" s="149"/>
      <c r="IL10" s="149"/>
      <c r="IM10" s="149"/>
      <c r="IN10" s="149"/>
      <c r="IO10" s="149"/>
      <c r="IP10" s="149"/>
      <c r="IQ10" s="149"/>
      <c r="IR10" s="149"/>
      <c r="IS10" s="149"/>
      <c r="IT10" s="149"/>
      <c r="IU10" s="149"/>
      <c r="IV10" s="149"/>
      <c r="IW10" s="149"/>
      <c r="IX10" s="149"/>
      <c r="IY10" s="149"/>
      <c r="IZ10" s="149"/>
      <c r="JA10" s="149"/>
      <c r="JB10" s="149"/>
      <c r="JC10" s="149"/>
      <c r="JD10" s="149"/>
      <c r="JE10" s="149"/>
      <c r="JF10" s="149"/>
      <c r="JG10" s="149"/>
      <c r="JH10" s="149"/>
      <c r="JI10" s="149"/>
      <c r="JJ10" s="149"/>
      <c r="JK10" s="149"/>
      <c r="JL10" s="149"/>
      <c r="JM10" s="149"/>
      <c r="JN10" s="149"/>
      <c r="JO10" s="149"/>
      <c r="JP10" s="149"/>
      <c r="JQ10" s="149"/>
      <c r="JR10" s="149"/>
      <c r="JS10" s="149"/>
      <c r="JT10" s="149"/>
      <c r="JU10" s="149"/>
      <c r="JV10" s="149"/>
      <c r="JW10" s="149"/>
      <c r="JX10" s="149"/>
      <c r="JY10" s="149"/>
      <c r="JZ10" s="149"/>
      <c r="KA10" s="149"/>
      <c r="KB10" s="149"/>
      <c r="KC10" s="149"/>
      <c r="KD10" s="149"/>
      <c r="KE10" s="149"/>
      <c r="KF10" s="149"/>
      <c r="KG10" s="149"/>
      <c r="KH10" s="149"/>
      <c r="KI10" s="149"/>
      <c r="KJ10" s="149"/>
      <c r="KK10" s="149"/>
      <c r="KL10" s="149"/>
      <c r="KM10" s="149"/>
      <c r="KN10" s="149"/>
      <c r="KO10" s="149"/>
      <c r="KP10" s="149"/>
      <c r="KQ10" s="149"/>
      <c r="KR10" s="149"/>
      <c r="KS10" s="149"/>
      <c r="KT10" s="149"/>
      <c r="KU10" s="149"/>
      <c r="KV10" s="149"/>
      <c r="KW10" s="149"/>
      <c r="KX10" s="149"/>
      <c r="KY10" s="149"/>
      <c r="KZ10" s="149"/>
      <c r="LA10" s="149"/>
      <c r="LB10" s="149"/>
      <c r="LC10" s="149"/>
      <c r="LD10" s="149"/>
      <c r="LE10" s="149"/>
      <c r="LF10" s="149"/>
      <c r="LG10" s="149"/>
      <c r="LH10" s="149"/>
      <c r="LI10" s="149"/>
      <c r="LJ10" s="149"/>
      <c r="LK10" s="149"/>
      <c r="LL10" s="149"/>
      <c r="LM10" s="149"/>
      <c r="LN10" s="149"/>
      <c r="LO10" s="149"/>
      <c r="LP10" s="149"/>
      <c r="LQ10" s="149"/>
      <c r="LR10" s="149"/>
      <c r="LS10" s="149"/>
      <c r="LT10" s="149"/>
      <c r="LU10" s="149"/>
      <c r="LV10" s="149"/>
      <c r="LW10" s="149"/>
      <c r="LX10" s="149"/>
      <c r="LY10" s="149"/>
      <c r="LZ10" s="149"/>
      <c r="MA10" s="149"/>
      <c r="MB10" s="149"/>
      <c r="MC10" s="149"/>
      <c r="MD10" s="149"/>
      <c r="ME10" s="149"/>
      <c r="MF10" s="149"/>
      <c r="MG10" s="149"/>
      <c r="MH10" s="149"/>
      <c r="MI10" s="149"/>
      <c r="MJ10" s="149"/>
      <c r="MK10" s="149"/>
      <c r="ML10" s="149"/>
      <c r="MM10" s="149"/>
      <c r="MN10" s="149"/>
      <c r="MO10" s="149"/>
      <c r="MP10" s="149"/>
      <c r="MQ10" s="149"/>
      <c r="MR10" s="149"/>
      <c r="MS10" s="149"/>
      <c r="MT10" s="149"/>
      <c r="MU10" s="149"/>
      <c r="MV10" s="149"/>
      <c r="MW10" s="149"/>
      <c r="MX10" s="149"/>
      <c r="MY10" s="149"/>
      <c r="MZ10" s="149"/>
      <c r="NA10" s="149"/>
      <c r="NB10" s="149"/>
      <c r="NC10" s="149"/>
      <c r="ND10" s="149"/>
      <c r="NE10" s="149"/>
      <c r="NF10" s="149"/>
      <c r="NG10" s="149"/>
      <c r="NH10" s="149"/>
      <c r="NI10" s="149"/>
      <c r="NJ10" s="149"/>
      <c r="NK10" s="149"/>
      <c r="NL10" s="149"/>
      <c r="NM10" s="149"/>
      <c r="NN10" s="149"/>
      <c r="NO10" s="149"/>
      <c r="NP10" s="149"/>
      <c r="NQ10" s="149"/>
      <c r="NR10" s="149"/>
      <c r="NS10" s="149"/>
      <c r="NT10" s="149"/>
      <c r="NU10" s="149"/>
      <c r="NV10" s="149"/>
      <c r="NW10" s="149"/>
      <c r="NX10" s="149"/>
      <c r="NY10" s="149"/>
      <c r="NZ10" s="149"/>
      <c r="OA10" s="149"/>
      <c r="OB10" s="149"/>
      <c r="OC10" s="149"/>
      <c r="OD10" s="149"/>
      <c r="OE10" s="149"/>
      <c r="OF10" s="149"/>
      <c r="OG10" s="149"/>
      <c r="OH10" s="149"/>
      <c r="OI10" s="149"/>
      <c r="OJ10" s="149"/>
      <c r="OK10" s="149"/>
      <c r="OL10" s="149"/>
      <c r="OM10" s="149"/>
      <c r="ON10" s="149"/>
      <c r="OO10" s="149"/>
      <c r="OP10" s="149"/>
      <c r="OQ10" s="149"/>
      <c r="OR10" s="149"/>
      <c r="OS10" s="149"/>
      <c r="OT10" s="149"/>
      <c r="OU10" s="149"/>
      <c r="OV10" s="149"/>
      <c r="OW10" s="149"/>
      <c r="OX10" s="149"/>
      <c r="OY10" s="149"/>
      <c r="OZ10" s="149"/>
      <c r="PA10" s="149"/>
      <c r="PB10" s="149"/>
      <c r="PC10" s="149"/>
      <c r="PD10" s="149"/>
      <c r="PE10" s="149"/>
      <c r="PF10" s="149"/>
      <c r="PG10" s="149"/>
      <c r="PH10" s="149"/>
      <c r="PI10" s="149"/>
      <c r="PJ10" s="149"/>
      <c r="PK10" s="149"/>
      <c r="PL10" s="149"/>
      <c r="PM10" s="149"/>
      <c r="PN10" s="149"/>
      <c r="PO10" s="149"/>
      <c r="PP10" s="149"/>
      <c r="PQ10" s="149"/>
      <c r="PR10" s="149"/>
      <c r="PS10" s="149"/>
      <c r="PT10" s="149"/>
      <c r="PU10" s="149"/>
      <c r="PV10" s="149"/>
      <c r="PW10" s="149"/>
      <c r="PX10" s="149"/>
      <c r="PY10" s="149"/>
      <c r="PZ10" s="149"/>
      <c r="QA10" s="149"/>
      <c r="QB10" s="149"/>
      <c r="QC10" s="149"/>
      <c r="QD10" s="149"/>
      <c r="QE10" s="149"/>
      <c r="QF10" s="149"/>
      <c r="QG10" s="149"/>
      <c r="QH10" s="149"/>
      <c r="QI10" s="149"/>
      <c r="QJ10" s="149"/>
      <c r="QK10" s="149"/>
      <c r="QL10" s="149"/>
      <c r="QM10" s="149"/>
      <c r="QN10" s="149"/>
      <c r="QO10" s="149"/>
      <c r="QP10" s="149"/>
      <c r="QQ10" s="149"/>
      <c r="QR10" s="149"/>
      <c r="QS10" s="149"/>
      <c r="QT10" s="149"/>
      <c r="QU10" s="149"/>
      <c r="QV10" s="149"/>
      <c r="QW10" s="149"/>
      <c r="QX10" s="149"/>
      <c r="QY10" s="149"/>
      <c r="QZ10" s="149"/>
      <c r="RA10" s="149"/>
      <c r="RB10" s="149"/>
      <c r="RC10" s="149"/>
      <c r="RD10" s="149"/>
      <c r="RE10" s="149"/>
      <c r="RF10" s="149"/>
      <c r="RG10" s="149"/>
      <c r="RH10" s="149"/>
      <c r="RI10" s="149"/>
      <c r="RJ10" s="149"/>
      <c r="RK10" s="149"/>
      <c r="RL10" s="149"/>
      <c r="RM10" s="149"/>
      <c r="RN10" s="149"/>
      <c r="RO10" s="149"/>
      <c r="RP10" s="149"/>
      <c r="RQ10" s="149"/>
      <c r="RR10" s="149"/>
      <c r="RS10" s="149"/>
      <c r="RT10" s="149"/>
      <c r="RU10" s="149"/>
      <c r="RV10" s="149"/>
      <c r="RW10" s="149"/>
      <c r="RX10" s="149"/>
      <c r="RY10" s="149"/>
      <c r="RZ10" s="149"/>
      <c r="SA10" s="149"/>
      <c r="SB10" s="149"/>
      <c r="SC10" s="149"/>
      <c r="SD10" s="149"/>
      <c r="SE10" s="149"/>
      <c r="SF10" s="149"/>
      <c r="SG10" s="149"/>
      <c r="SH10" s="149"/>
      <c r="SI10" s="149"/>
      <c r="SJ10" s="149"/>
      <c r="SK10" s="149"/>
      <c r="SL10" s="149"/>
      <c r="SM10" s="149"/>
      <c r="SN10" s="149"/>
      <c r="SO10" s="149"/>
      <c r="SP10" s="149"/>
      <c r="SQ10" s="149"/>
      <c r="SR10" s="149"/>
      <c r="SS10" s="149"/>
      <c r="ST10" s="149"/>
      <c r="SU10" s="149"/>
      <c r="SV10" s="149"/>
      <c r="SW10" s="149"/>
      <c r="SX10" s="149"/>
      <c r="SY10" s="149"/>
      <c r="SZ10" s="149"/>
      <c r="TA10" s="149"/>
      <c r="TB10" s="149"/>
      <c r="TC10" s="149"/>
      <c r="TD10" s="149"/>
      <c r="TE10" s="149"/>
      <c r="TF10" s="149"/>
      <c r="TG10" s="149"/>
      <c r="TH10" s="149"/>
      <c r="TI10" s="149"/>
      <c r="TJ10" s="149"/>
      <c r="TK10" s="149"/>
      <c r="TL10" s="149"/>
      <c r="TM10" s="149"/>
      <c r="TN10" s="149"/>
      <c r="TO10" s="149"/>
      <c r="TP10" s="149"/>
      <c r="TQ10" s="149"/>
      <c r="TR10" s="149"/>
      <c r="TS10" s="149"/>
      <c r="TT10" s="149"/>
      <c r="TU10" s="149"/>
      <c r="TV10" s="149"/>
      <c r="TW10" s="149"/>
      <c r="TX10" s="149"/>
      <c r="TY10" s="149"/>
      <c r="TZ10" s="149"/>
      <c r="UA10" s="149"/>
      <c r="UB10" s="149"/>
      <c r="UC10" s="149"/>
      <c r="UD10" s="149"/>
      <c r="UE10" s="149"/>
      <c r="UF10" s="149"/>
      <c r="UG10" s="149"/>
      <c r="UH10" s="149"/>
      <c r="UI10" s="149"/>
      <c r="UJ10" s="149"/>
      <c r="UK10" s="149"/>
      <c r="UL10" s="149"/>
      <c r="UM10" s="149"/>
      <c r="UN10" s="149"/>
      <c r="UO10" s="149"/>
      <c r="UP10" s="149"/>
      <c r="UQ10" s="149"/>
      <c r="UR10" s="149"/>
      <c r="US10" s="149"/>
      <c r="UT10" s="149"/>
      <c r="UU10" s="149"/>
      <c r="UV10" s="149"/>
      <c r="UW10" s="149"/>
      <c r="UX10" s="149"/>
      <c r="UY10" s="149"/>
      <c r="UZ10" s="149"/>
      <c r="VA10" s="149"/>
      <c r="VB10" s="149"/>
      <c r="VC10" s="149"/>
      <c r="VD10" s="149"/>
      <c r="VE10" s="149"/>
      <c r="VF10" s="149"/>
      <c r="VG10" s="149"/>
      <c r="VH10" s="149"/>
      <c r="VI10" s="149"/>
      <c r="VJ10" s="149"/>
      <c r="VK10" s="149"/>
      <c r="VL10" s="149"/>
      <c r="VM10" s="149"/>
      <c r="VN10" s="149"/>
      <c r="VO10" s="149"/>
      <c r="VP10" s="149"/>
      <c r="VQ10" s="149"/>
      <c r="VR10" s="149"/>
      <c r="VS10" s="149"/>
      <c r="VT10" s="149"/>
      <c r="VU10" s="149"/>
      <c r="VV10" s="149"/>
      <c r="VW10" s="149"/>
      <c r="VX10" s="149"/>
      <c r="VY10" s="149"/>
      <c r="VZ10" s="149"/>
      <c r="WA10" s="149"/>
      <c r="WB10" s="149"/>
      <c r="WC10" s="149"/>
      <c r="WD10" s="149"/>
      <c r="WE10" s="149"/>
      <c r="WF10" s="149"/>
      <c r="WG10" s="149"/>
      <c r="WH10" s="149"/>
      <c r="WI10" s="149"/>
      <c r="WJ10" s="149"/>
      <c r="WK10" s="149"/>
      <c r="WL10" s="149"/>
      <c r="WM10" s="149"/>
      <c r="WN10" s="149"/>
      <c r="WO10" s="149"/>
      <c r="WP10" s="149"/>
      <c r="WQ10" s="149"/>
      <c r="WR10" s="149"/>
      <c r="WS10" s="149"/>
      <c r="WT10" s="149"/>
      <c r="WU10" s="149"/>
      <c r="WV10" s="149"/>
      <c r="WW10" s="149"/>
      <c r="WX10" s="149"/>
      <c r="WY10" s="149"/>
      <c r="WZ10" s="149"/>
      <c r="XA10" s="149"/>
      <c r="XB10" s="149"/>
      <c r="XC10" s="149"/>
      <c r="XD10" s="149"/>
      <c r="XE10" s="149"/>
      <c r="XF10" s="149"/>
      <c r="XG10" s="149"/>
      <c r="XH10" s="149"/>
      <c r="XI10" s="149"/>
      <c r="XJ10" s="149"/>
      <c r="XK10" s="149"/>
      <c r="XL10" s="149"/>
      <c r="XM10" s="149"/>
      <c r="XN10" s="149"/>
      <c r="XO10" s="149"/>
      <c r="XP10" s="149"/>
      <c r="XQ10" s="149"/>
      <c r="XR10" s="149"/>
      <c r="XS10" s="149"/>
      <c r="XT10" s="149"/>
      <c r="XU10" s="149"/>
      <c r="XV10" s="149"/>
      <c r="XW10" s="149"/>
      <c r="XX10" s="149"/>
      <c r="XY10" s="149"/>
      <c r="XZ10" s="149"/>
      <c r="YA10" s="149"/>
      <c r="YB10" s="149"/>
      <c r="YC10" s="149"/>
      <c r="YD10" s="149"/>
      <c r="YE10" s="149"/>
      <c r="YF10" s="149"/>
      <c r="YG10" s="149"/>
      <c r="YH10" s="149"/>
      <c r="YI10" s="149"/>
      <c r="YJ10" s="149"/>
      <c r="YK10" s="149"/>
      <c r="YL10" s="149"/>
      <c r="YM10" s="149"/>
      <c r="YN10" s="149"/>
      <c r="YO10" s="149"/>
      <c r="YP10" s="149"/>
      <c r="YQ10" s="149"/>
      <c r="YR10" s="149"/>
      <c r="YS10" s="149"/>
      <c r="YT10" s="149"/>
      <c r="YU10" s="149"/>
      <c r="YV10" s="149"/>
      <c r="YW10" s="149"/>
      <c r="YX10" s="149"/>
      <c r="YY10" s="149"/>
      <c r="YZ10" s="149"/>
      <c r="ZA10" s="149"/>
      <c r="ZB10" s="149"/>
      <c r="ZC10" s="149"/>
      <c r="ZD10" s="149"/>
      <c r="ZE10" s="149"/>
      <c r="ZF10" s="149"/>
      <c r="ZG10" s="149"/>
      <c r="ZH10" s="149"/>
      <c r="ZI10" s="149"/>
      <c r="ZJ10" s="149"/>
      <c r="ZK10" s="149"/>
      <c r="ZL10" s="149"/>
      <c r="ZM10" s="149"/>
      <c r="ZN10" s="149"/>
      <c r="ZO10" s="149"/>
      <c r="ZP10" s="149"/>
      <c r="ZQ10" s="149"/>
      <c r="ZR10" s="149"/>
      <c r="ZS10" s="149"/>
      <c r="ZT10" s="149"/>
      <c r="ZU10" s="149"/>
      <c r="ZV10" s="149"/>
      <c r="ZW10" s="149"/>
      <c r="ZX10" s="149"/>
      <c r="ZY10" s="149"/>
      <c r="ZZ10" s="149"/>
      <c r="AAA10" s="149"/>
      <c r="AAB10" s="149"/>
      <c r="AAC10" s="149"/>
      <c r="AAD10" s="149"/>
      <c r="AAE10" s="149"/>
      <c r="AAF10" s="149"/>
      <c r="AAG10" s="149"/>
      <c r="AAH10" s="149"/>
      <c r="AAI10" s="149"/>
      <c r="AAJ10" s="149"/>
      <c r="AAK10" s="149"/>
      <c r="AAL10" s="149"/>
      <c r="AAM10" s="149"/>
      <c r="AAN10" s="149"/>
      <c r="AAO10" s="149"/>
      <c r="AAP10" s="149"/>
      <c r="AAQ10" s="149"/>
      <c r="AAR10" s="149"/>
      <c r="AAS10" s="149"/>
      <c r="AAT10" s="149"/>
      <c r="AAU10" s="149"/>
      <c r="AAV10" s="149"/>
      <c r="AAW10" s="149"/>
      <c r="AAX10" s="149"/>
      <c r="AAY10" s="149"/>
      <c r="AAZ10" s="149"/>
      <c r="ABA10" s="149"/>
      <c r="ABB10" s="149"/>
      <c r="ABC10" s="149"/>
      <c r="ABD10" s="149"/>
      <c r="ABE10" s="149"/>
      <c r="ABF10" s="149"/>
      <c r="ABG10" s="149"/>
      <c r="ABH10" s="149"/>
      <c r="ABI10" s="149"/>
      <c r="ABJ10" s="149"/>
      <c r="ABK10" s="149"/>
      <c r="ABL10" s="149"/>
      <c r="ABM10" s="149"/>
      <c r="ABN10" s="149"/>
      <c r="ABO10" s="149"/>
      <c r="ABP10" s="149"/>
      <c r="ABQ10" s="149"/>
      <c r="ABR10" s="149"/>
      <c r="ABS10" s="149"/>
      <c r="ABT10" s="149"/>
      <c r="ABU10" s="149"/>
      <c r="ABV10" s="149"/>
      <c r="ABW10" s="149"/>
      <c r="ABX10" s="149"/>
      <c r="ABY10" s="149"/>
      <c r="ABZ10" s="149"/>
      <c r="ACA10" s="149"/>
      <c r="ACB10" s="149"/>
      <c r="ACC10" s="149"/>
      <c r="ACD10" s="149"/>
      <c r="ACE10" s="149"/>
      <c r="ACF10" s="149"/>
      <c r="ACG10" s="149"/>
      <c r="ACH10" s="149"/>
      <c r="ACI10" s="149"/>
      <c r="ACJ10" s="149"/>
      <c r="ACK10" s="149"/>
      <c r="ACL10" s="149"/>
      <c r="ACM10" s="149"/>
      <c r="ACN10" s="149"/>
      <c r="ACO10" s="149"/>
      <c r="ACP10" s="149"/>
      <c r="ACQ10" s="149"/>
      <c r="ACR10" s="149"/>
      <c r="ACS10" s="149"/>
      <c r="ACT10" s="149"/>
      <c r="ACU10" s="149"/>
      <c r="ACV10" s="149"/>
      <c r="ACW10" s="149"/>
      <c r="ACX10" s="149"/>
      <c r="ACY10" s="149"/>
      <c r="ACZ10" s="149"/>
      <c r="ADA10" s="149"/>
      <c r="ADB10" s="149"/>
      <c r="ADC10" s="149"/>
      <c r="ADD10" s="149"/>
      <c r="ADE10" s="149"/>
      <c r="ADF10" s="149"/>
      <c r="ADG10" s="149"/>
      <c r="ADH10" s="149"/>
      <c r="ADI10" s="149"/>
      <c r="ADJ10" s="149"/>
      <c r="ADK10" s="149"/>
      <c r="ADL10" s="149"/>
      <c r="ADM10" s="149"/>
      <c r="ADN10" s="149"/>
      <c r="ADO10" s="149"/>
      <c r="ADP10" s="149"/>
      <c r="ADQ10" s="149"/>
      <c r="ADR10" s="149"/>
      <c r="ADS10" s="149"/>
      <c r="ADT10" s="149"/>
      <c r="ADU10" s="149"/>
      <c r="ADV10" s="149"/>
      <c r="ADW10" s="149"/>
      <c r="ADX10" s="149"/>
      <c r="ADY10" s="149"/>
      <c r="ADZ10" s="149"/>
      <c r="AEA10" s="149"/>
      <c r="AEB10" s="149"/>
      <c r="AEC10" s="149"/>
      <c r="AED10" s="149"/>
      <c r="AEE10" s="149"/>
      <c r="AEF10" s="149"/>
      <c r="AEG10" s="149"/>
      <c r="AEH10" s="149"/>
      <c r="AEI10" s="149"/>
      <c r="AEJ10" s="149"/>
      <c r="AEK10" s="149"/>
      <c r="AEL10" s="149"/>
      <c r="AEM10" s="149"/>
      <c r="AEN10" s="149"/>
      <c r="AEO10" s="149"/>
      <c r="AEP10" s="149"/>
      <c r="AEQ10" s="149"/>
      <c r="AER10" s="149"/>
      <c r="AES10" s="149"/>
      <c r="AET10" s="149"/>
      <c r="AEU10" s="149"/>
      <c r="AEV10" s="149"/>
      <c r="AEW10" s="149"/>
      <c r="AEX10" s="149"/>
      <c r="AEY10" s="149"/>
      <c r="AEZ10" s="149"/>
      <c r="AFA10" s="149"/>
      <c r="AFB10" s="149"/>
      <c r="AFC10" s="149"/>
      <c r="AFD10" s="149"/>
      <c r="AFE10" s="149"/>
      <c r="AFF10" s="149"/>
      <c r="AFG10" s="149"/>
      <c r="AFH10" s="149"/>
      <c r="AFI10" s="149"/>
      <c r="AFJ10" s="149"/>
      <c r="AFK10" s="149"/>
      <c r="AFL10" s="149"/>
      <c r="AFM10" s="149"/>
      <c r="AFN10" s="149"/>
      <c r="AFO10" s="149"/>
      <c r="AFP10" s="149"/>
      <c r="AFQ10" s="149"/>
      <c r="AFR10" s="149"/>
      <c r="AFS10" s="149"/>
      <c r="AFT10" s="149"/>
      <c r="AFU10" s="149"/>
      <c r="AFV10" s="149"/>
      <c r="AFW10" s="149"/>
      <c r="AFX10" s="149"/>
      <c r="AFY10" s="149"/>
      <c r="AFZ10" s="149"/>
      <c r="AGA10" s="149"/>
      <c r="AGB10" s="149"/>
      <c r="AGC10" s="149"/>
      <c r="AGD10" s="149"/>
      <c r="AGE10" s="149"/>
      <c r="AGF10" s="149"/>
      <c r="AGG10" s="149"/>
      <c r="AGH10" s="149"/>
      <c r="AGI10" s="149"/>
      <c r="AGJ10" s="149"/>
      <c r="AGK10" s="149"/>
      <c r="AGL10" s="149"/>
      <c r="AGM10" s="149"/>
      <c r="AGN10" s="149"/>
      <c r="AGO10" s="149"/>
      <c r="AGP10" s="149"/>
      <c r="AGQ10" s="149"/>
      <c r="AGR10" s="149"/>
      <c r="AGS10" s="149"/>
      <c r="AGT10" s="149"/>
      <c r="AGU10" s="149"/>
      <c r="AGV10" s="149"/>
      <c r="AGW10" s="149"/>
      <c r="AGX10" s="149"/>
      <c r="AGY10" s="149"/>
      <c r="AGZ10" s="149"/>
      <c r="AHA10" s="149"/>
      <c r="AHB10" s="149"/>
      <c r="AHC10" s="149"/>
      <c r="AHD10" s="149"/>
      <c r="AHE10" s="149"/>
      <c r="AHF10" s="149"/>
      <c r="AHG10" s="149"/>
      <c r="AHH10" s="149"/>
      <c r="AHI10" s="149"/>
      <c r="AHJ10" s="149"/>
      <c r="AHK10" s="149"/>
      <c r="AHL10" s="149"/>
      <c r="AHM10" s="149"/>
      <c r="AHN10" s="149"/>
      <c r="AHO10" s="149"/>
      <c r="AHP10" s="149"/>
      <c r="AHQ10" s="149"/>
      <c r="AHR10" s="149"/>
      <c r="AHS10" s="149"/>
      <c r="AHT10" s="149"/>
      <c r="AHU10" s="149"/>
      <c r="AHV10" s="149"/>
      <c r="AHW10" s="149"/>
      <c r="AHX10" s="149"/>
      <c r="AHY10" s="149"/>
      <c r="AHZ10" s="149"/>
      <c r="AIA10" s="149"/>
      <c r="AIB10" s="149"/>
      <c r="AIC10" s="149"/>
      <c r="AID10" s="149"/>
      <c r="AIE10" s="149"/>
      <c r="AIF10" s="149"/>
      <c r="AIG10" s="149"/>
      <c r="AIH10" s="149"/>
      <c r="AII10" s="149"/>
      <c r="AIJ10" s="149"/>
      <c r="AIK10" s="149"/>
      <c r="AIL10" s="149"/>
      <c r="AIM10" s="149"/>
      <c r="AIN10" s="149"/>
      <c r="AIO10" s="149"/>
      <c r="AIP10" s="149"/>
      <c r="AIQ10" s="149"/>
      <c r="AIR10" s="149"/>
      <c r="AIS10" s="149"/>
      <c r="AIT10" s="149"/>
      <c r="AIU10" s="149"/>
      <c r="AIV10" s="149"/>
      <c r="AIW10" s="149"/>
      <c r="AIX10" s="149"/>
      <c r="AIY10" s="149"/>
      <c r="AIZ10" s="149"/>
      <c r="AJA10" s="149"/>
      <c r="AJB10" s="149"/>
      <c r="AJC10" s="149"/>
      <c r="AJD10" s="149"/>
      <c r="AJE10" s="149"/>
      <c r="AJF10" s="149"/>
      <c r="AJG10" s="149"/>
      <c r="AJH10" s="149"/>
      <c r="AJI10" s="149"/>
      <c r="AJJ10" s="149"/>
      <c r="AJK10" s="149"/>
      <c r="AJL10" s="149"/>
      <c r="AJM10" s="149"/>
      <c r="AJN10" s="149"/>
      <c r="AJO10" s="149"/>
      <c r="AJP10" s="149"/>
      <c r="AJQ10" s="149"/>
      <c r="AJR10" s="149"/>
      <c r="AJS10" s="149"/>
      <c r="AJT10" s="149"/>
      <c r="AJU10" s="149"/>
      <c r="AJV10" s="149"/>
      <c r="AJW10" s="149"/>
      <c r="AJX10" s="149"/>
      <c r="AJY10" s="149"/>
      <c r="AJZ10" s="149"/>
      <c r="AKA10" s="149"/>
      <c r="AKB10" s="149"/>
      <c r="AKC10" s="149"/>
      <c r="AKD10" s="149"/>
      <c r="AKE10" s="149"/>
      <c r="AKF10" s="149"/>
      <c r="AKG10" s="149"/>
      <c r="AKH10" s="149"/>
      <c r="AKI10" s="149"/>
      <c r="AKJ10" s="149"/>
      <c r="AKK10" s="149"/>
      <c r="AKL10" s="149"/>
      <c r="AKM10" s="149"/>
      <c r="AKN10" s="149"/>
      <c r="AKO10" s="149"/>
      <c r="AKP10" s="149"/>
      <c r="AKQ10" s="149"/>
      <c r="AKR10" s="149"/>
      <c r="AKS10" s="149"/>
      <c r="AKT10" s="149"/>
      <c r="AKU10" s="149"/>
      <c r="AKV10" s="149"/>
      <c r="AKW10" s="149"/>
      <c r="AKX10" s="149"/>
      <c r="AKY10" s="149"/>
      <c r="AKZ10" s="149"/>
      <c r="ALA10" s="149"/>
      <c r="ALB10" s="149"/>
      <c r="ALC10" s="149"/>
      <c r="ALD10" s="149"/>
      <c r="ALE10" s="149"/>
      <c r="ALF10" s="149"/>
      <c r="ALG10" s="149"/>
      <c r="ALH10" s="149"/>
      <c r="ALI10" s="149"/>
      <c r="ALJ10" s="149"/>
      <c r="ALK10" s="149"/>
      <c r="ALL10" s="149"/>
      <c r="ALM10" s="149"/>
      <c r="ALN10" s="149"/>
      <c r="ALO10" s="149"/>
      <c r="ALP10" s="149"/>
      <c r="ALQ10" s="149"/>
      <c r="ALR10" s="149"/>
      <c r="ALS10" s="149"/>
      <c r="ALT10" s="149"/>
      <c r="ALU10" s="149"/>
      <c r="ALV10" s="149"/>
      <c r="ALW10" s="149"/>
      <c r="ALX10" s="149"/>
      <c r="ALY10" s="149"/>
      <c r="ALZ10" s="149"/>
      <c r="AMA10" s="149"/>
      <c r="AMB10" s="149"/>
      <c r="AMC10" s="149"/>
      <c r="AMD10" s="149"/>
      <c r="AME10" s="149"/>
      <c r="AMF10" s="149"/>
      <c r="AMG10" s="149"/>
      <c r="AMH10" s="149"/>
      <c r="AMI10" s="149"/>
      <c r="AMJ10" s="149"/>
      <c r="AMK10" s="149"/>
      <c r="AML10" s="149"/>
      <c r="AMM10" s="149"/>
      <c r="AMN10" s="149"/>
      <c r="AMO10" s="149"/>
      <c r="AMP10" s="149"/>
      <c r="AMQ10" s="149"/>
      <c r="AMR10" s="149"/>
      <c r="AMS10" s="149"/>
      <c r="AMT10" s="149"/>
      <c r="AMU10" s="149"/>
      <c r="AMV10" s="149"/>
      <c r="AMW10" s="149"/>
      <c r="AMX10" s="149"/>
      <c r="AMY10" s="149"/>
      <c r="AMZ10" s="149"/>
      <c r="ANA10" s="149"/>
      <c r="ANB10" s="149"/>
      <c r="ANC10" s="149"/>
      <c r="AND10" s="149"/>
      <c r="ANE10" s="149"/>
      <c r="ANF10" s="149"/>
      <c r="ANG10" s="149"/>
      <c r="ANH10" s="149"/>
      <c r="ANI10" s="149"/>
      <c r="ANJ10" s="149"/>
      <c r="ANK10" s="149"/>
      <c r="ANL10" s="149"/>
      <c r="ANM10" s="149"/>
      <c r="ANN10" s="149"/>
      <c r="ANO10" s="149"/>
      <c r="ANP10" s="149"/>
      <c r="ANQ10" s="149"/>
      <c r="ANR10" s="149"/>
      <c r="ANS10" s="149"/>
      <c r="ANT10" s="149"/>
      <c r="ANU10" s="149"/>
      <c r="ANV10" s="149"/>
      <c r="ANW10" s="149"/>
      <c r="ANX10" s="149"/>
      <c r="ANY10" s="149"/>
      <c r="ANZ10" s="149"/>
      <c r="AOA10" s="149"/>
      <c r="AOB10" s="149"/>
      <c r="AOC10" s="149"/>
      <c r="AOD10" s="149"/>
      <c r="AOE10" s="149"/>
      <c r="AOF10" s="149"/>
      <c r="AOG10" s="149"/>
      <c r="AOH10" s="149"/>
      <c r="AOI10" s="149"/>
      <c r="AOJ10" s="149"/>
      <c r="AOK10" s="149"/>
      <c r="AOL10" s="149"/>
      <c r="AOM10" s="149"/>
      <c r="AON10" s="149"/>
      <c r="AOO10" s="149"/>
      <c r="AOP10" s="149"/>
      <c r="AOQ10" s="149"/>
      <c r="AOR10" s="149"/>
      <c r="AOS10" s="149"/>
      <c r="AOT10" s="149"/>
      <c r="AOU10" s="149"/>
      <c r="AOV10" s="149"/>
      <c r="AOW10" s="149"/>
      <c r="AOX10" s="149"/>
      <c r="AOY10" s="149"/>
      <c r="AOZ10" s="149"/>
      <c r="APA10" s="149"/>
      <c r="APB10" s="149"/>
      <c r="APC10" s="149"/>
      <c r="APD10" s="149"/>
      <c r="APE10" s="149"/>
      <c r="APF10" s="149"/>
      <c r="APG10" s="149"/>
      <c r="APH10" s="149"/>
      <c r="API10" s="149"/>
      <c r="APJ10" s="149"/>
      <c r="APK10" s="149"/>
      <c r="APL10" s="149"/>
      <c r="APM10" s="149"/>
      <c r="APN10" s="149"/>
      <c r="APO10" s="149"/>
      <c r="APP10" s="149"/>
      <c r="APQ10" s="149"/>
      <c r="APR10" s="149"/>
      <c r="APS10" s="149"/>
      <c r="APT10" s="149"/>
      <c r="APU10" s="149"/>
      <c r="APV10" s="149"/>
      <c r="APW10" s="149"/>
      <c r="APX10" s="149"/>
      <c r="APY10" s="149"/>
      <c r="APZ10" s="149"/>
      <c r="AQA10" s="149"/>
      <c r="AQB10" s="149"/>
      <c r="AQC10" s="149"/>
      <c r="AQD10" s="149"/>
      <c r="AQE10" s="149"/>
      <c r="AQF10" s="149"/>
      <c r="AQG10" s="149"/>
      <c r="AQH10" s="149"/>
      <c r="AQI10" s="149"/>
      <c r="AQJ10" s="149"/>
      <c r="AQK10" s="149"/>
      <c r="AQL10" s="149"/>
      <c r="AQM10" s="149"/>
      <c r="AQN10" s="149"/>
      <c r="AQO10" s="149"/>
      <c r="AQP10" s="149"/>
      <c r="AQQ10" s="149"/>
      <c r="AQR10" s="149"/>
      <c r="AQS10" s="149"/>
      <c r="AQT10" s="149"/>
      <c r="AQU10" s="149"/>
      <c r="AQV10" s="149"/>
      <c r="AQW10" s="149"/>
      <c r="AQX10" s="149"/>
      <c r="AQY10" s="149"/>
      <c r="AQZ10" s="149"/>
      <c r="ARA10" s="149"/>
      <c r="ARB10" s="149"/>
      <c r="ARC10" s="149"/>
      <c r="ARD10" s="149"/>
      <c r="ARE10" s="149"/>
      <c r="ARF10" s="149"/>
      <c r="ARG10" s="149"/>
      <c r="ARH10" s="149"/>
      <c r="ARI10" s="149"/>
      <c r="ARJ10" s="149"/>
      <c r="ARK10" s="149"/>
      <c r="ARL10" s="149"/>
      <c r="ARM10" s="149"/>
      <c r="ARN10" s="149"/>
      <c r="ARO10" s="149"/>
      <c r="ARP10" s="149"/>
      <c r="ARQ10" s="149"/>
      <c r="ARR10" s="149"/>
      <c r="ARS10" s="149"/>
      <c r="ART10" s="149"/>
      <c r="ARU10" s="149"/>
      <c r="ARV10" s="149"/>
      <c r="ARW10" s="149"/>
      <c r="ARX10" s="149"/>
      <c r="ARY10" s="149"/>
      <c r="ARZ10" s="149"/>
      <c r="ASA10" s="149"/>
      <c r="ASB10" s="149"/>
      <c r="ASC10" s="149"/>
      <c r="ASD10" s="149"/>
      <c r="ASE10" s="149"/>
      <c r="ASF10" s="149"/>
      <c r="ASG10" s="149"/>
      <c r="ASH10" s="149"/>
      <c r="ASI10" s="149"/>
      <c r="ASJ10" s="149"/>
      <c r="ASK10" s="149"/>
      <c r="ASL10" s="149"/>
      <c r="ASM10" s="149"/>
      <c r="ASN10" s="149"/>
      <c r="ASO10" s="149"/>
      <c r="ASP10" s="149"/>
      <c r="ASQ10" s="149"/>
      <c r="ASR10" s="149"/>
      <c r="ASS10" s="149"/>
      <c r="AST10" s="149"/>
      <c r="ASU10" s="149"/>
      <c r="ASV10" s="149"/>
      <c r="ASW10" s="149"/>
      <c r="ASX10" s="149"/>
      <c r="ASY10" s="149"/>
      <c r="ASZ10" s="149"/>
      <c r="ATA10" s="149"/>
      <c r="ATB10" s="149"/>
      <c r="ATC10" s="149"/>
      <c r="ATD10" s="149"/>
      <c r="ATE10" s="149"/>
      <c r="ATF10" s="149"/>
      <c r="ATG10" s="149"/>
      <c r="ATH10" s="149"/>
      <c r="ATI10" s="149"/>
      <c r="ATJ10" s="149"/>
      <c r="ATK10" s="149"/>
      <c r="ATL10" s="149"/>
      <c r="ATM10" s="149"/>
      <c r="ATN10" s="149"/>
      <c r="ATO10" s="149"/>
      <c r="ATP10" s="149"/>
      <c r="ATQ10" s="149"/>
      <c r="ATR10" s="149"/>
      <c r="ATS10" s="149"/>
      <c r="ATT10" s="149"/>
      <c r="ATU10" s="149"/>
      <c r="ATV10" s="149"/>
      <c r="ATW10" s="149"/>
      <c r="ATX10" s="149"/>
      <c r="ATY10" s="149"/>
      <c r="ATZ10" s="149"/>
      <c r="AUA10" s="149"/>
      <c r="AUB10" s="149"/>
      <c r="AUC10" s="149"/>
      <c r="AUD10" s="149"/>
      <c r="AUE10" s="149"/>
      <c r="AUF10" s="149"/>
      <c r="AUG10" s="149"/>
      <c r="AUH10" s="149"/>
      <c r="AUI10" s="149"/>
      <c r="AUJ10" s="149"/>
      <c r="AUK10" s="149"/>
      <c r="AUL10" s="149"/>
      <c r="AUM10" s="149"/>
      <c r="AUN10" s="149"/>
      <c r="AUO10" s="149"/>
      <c r="AUP10" s="149"/>
      <c r="AUQ10" s="149"/>
      <c r="AUR10" s="149"/>
      <c r="AUS10" s="149"/>
      <c r="AUT10" s="149"/>
      <c r="AUU10" s="149"/>
      <c r="AUV10" s="149"/>
      <c r="AUW10" s="149"/>
      <c r="AUX10" s="149"/>
      <c r="AUY10" s="149"/>
      <c r="AUZ10" s="149"/>
      <c r="AVA10" s="149"/>
      <c r="AVB10" s="149"/>
      <c r="AVC10" s="149"/>
      <c r="AVD10" s="149"/>
      <c r="AVE10" s="149"/>
      <c r="AVF10" s="149"/>
      <c r="AVG10" s="149"/>
      <c r="AVH10" s="149"/>
      <c r="AVI10" s="149"/>
      <c r="AVJ10" s="149"/>
      <c r="AVK10" s="149"/>
      <c r="AVL10" s="149"/>
      <c r="AVM10" s="149"/>
      <c r="AVN10" s="149"/>
      <c r="AVO10" s="149"/>
      <c r="AVP10" s="149"/>
      <c r="AVQ10" s="149"/>
      <c r="AVR10" s="149"/>
      <c r="AVS10" s="149"/>
      <c r="AVT10" s="149"/>
      <c r="AVU10" s="149"/>
      <c r="AVV10" s="149"/>
      <c r="AVW10" s="149"/>
      <c r="AVX10" s="149"/>
      <c r="AVY10" s="149"/>
      <c r="AVZ10" s="149"/>
      <c r="AWA10" s="149"/>
      <c r="AWB10" s="149"/>
      <c r="AWC10" s="149"/>
      <c r="AWD10" s="149"/>
      <c r="AWE10" s="149"/>
      <c r="AWF10" s="149"/>
      <c r="AWG10" s="149"/>
      <c r="AWH10" s="149"/>
      <c r="AWI10" s="149"/>
      <c r="AWJ10" s="149"/>
      <c r="AWK10" s="149"/>
      <c r="AWL10" s="149"/>
      <c r="AWM10" s="149"/>
      <c r="AWN10" s="149"/>
      <c r="AWO10" s="149"/>
      <c r="AWP10" s="149"/>
      <c r="AWQ10" s="149"/>
      <c r="AWR10" s="149"/>
      <c r="AWS10" s="149"/>
      <c r="AWT10" s="149"/>
      <c r="AWU10" s="149"/>
      <c r="AWV10" s="149"/>
      <c r="AWW10" s="149"/>
      <c r="AWX10" s="149"/>
      <c r="AWY10" s="149"/>
      <c r="AWZ10" s="149"/>
      <c r="AXA10" s="149"/>
      <c r="AXB10" s="149"/>
      <c r="AXC10" s="149"/>
      <c r="AXD10" s="149"/>
      <c r="AXE10" s="149"/>
      <c r="AXF10" s="149"/>
      <c r="AXG10" s="149"/>
      <c r="AXH10" s="149"/>
      <c r="AXI10" s="149"/>
      <c r="AXJ10" s="149"/>
      <c r="AXK10" s="149"/>
      <c r="AXL10" s="149"/>
      <c r="AXM10" s="149"/>
      <c r="AXN10" s="149"/>
      <c r="AXO10" s="149"/>
      <c r="AXP10" s="149"/>
      <c r="AXQ10" s="149"/>
      <c r="AXR10" s="149"/>
      <c r="AXS10" s="149"/>
      <c r="AXT10" s="149"/>
      <c r="AXU10" s="149"/>
      <c r="AXV10" s="149"/>
      <c r="AXW10" s="149"/>
      <c r="AXX10" s="149"/>
      <c r="AXY10" s="149"/>
      <c r="AXZ10" s="149"/>
      <c r="AYA10" s="149"/>
      <c r="AYB10" s="149"/>
      <c r="AYC10" s="149"/>
      <c r="AYD10" s="149"/>
      <c r="AYE10" s="149"/>
      <c r="AYF10" s="149"/>
      <c r="AYG10" s="149"/>
      <c r="AYH10" s="149"/>
      <c r="AYI10" s="149"/>
      <c r="AYJ10" s="149"/>
      <c r="AYK10" s="149"/>
      <c r="AYL10" s="149"/>
      <c r="AYM10" s="149"/>
      <c r="AYN10" s="149"/>
      <c r="AYO10" s="149"/>
      <c r="AYP10" s="149"/>
      <c r="AYQ10" s="149"/>
      <c r="AYR10" s="149"/>
      <c r="AYS10" s="149"/>
      <c r="AYT10" s="149"/>
      <c r="AYU10" s="149"/>
      <c r="AYV10" s="149"/>
      <c r="AYW10" s="149"/>
      <c r="AYX10" s="149"/>
      <c r="AYY10" s="149"/>
      <c r="AYZ10" s="149"/>
      <c r="AZA10" s="149"/>
      <c r="AZB10" s="149"/>
      <c r="AZC10" s="149"/>
      <c r="AZD10" s="149"/>
      <c r="AZE10" s="149"/>
      <c r="AZF10" s="149"/>
      <c r="AZG10" s="149"/>
      <c r="AZH10" s="149"/>
      <c r="AZI10" s="149"/>
      <c r="AZJ10" s="149"/>
      <c r="AZK10" s="149"/>
      <c r="AZL10" s="149"/>
      <c r="AZM10" s="149"/>
      <c r="AZN10" s="149"/>
      <c r="AZO10" s="149"/>
      <c r="AZP10" s="149"/>
      <c r="AZQ10" s="149"/>
      <c r="AZR10" s="149"/>
      <c r="AZS10" s="149"/>
      <c r="AZT10" s="149"/>
      <c r="AZU10" s="149"/>
      <c r="AZV10" s="149"/>
      <c r="AZW10" s="149"/>
      <c r="AZX10" s="149"/>
      <c r="AZY10" s="149"/>
      <c r="AZZ10" s="149"/>
      <c r="BAA10" s="149"/>
      <c r="BAB10" s="149"/>
      <c r="BAC10" s="149"/>
      <c r="BAD10" s="149"/>
      <c r="BAE10" s="149"/>
      <c r="BAF10" s="149"/>
      <c r="BAG10" s="149"/>
      <c r="BAH10" s="149"/>
      <c r="BAI10" s="149"/>
      <c r="BAJ10" s="149"/>
      <c r="BAK10" s="149"/>
      <c r="BAL10" s="149"/>
      <c r="BAM10" s="149"/>
      <c r="BAN10" s="149"/>
      <c r="BAO10" s="149"/>
      <c r="BAP10" s="149"/>
      <c r="BAQ10" s="149"/>
      <c r="BAR10" s="149"/>
      <c r="BAS10" s="149"/>
      <c r="BAT10" s="149"/>
      <c r="BAU10" s="149"/>
      <c r="BAV10" s="149"/>
      <c r="BAW10" s="149"/>
      <c r="BAX10" s="149"/>
      <c r="BAY10" s="149"/>
      <c r="BAZ10" s="149"/>
      <c r="BBA10" s="149"/>
      <c r="BBB10" s="149"/>
      <c r="BBC10" s="149"/>
      <c r="BBD10" s="149"/>
      <c r="BBE10" s="149"/>
      <c r="BBF10" s="149"/>
      <c r="BBG10" s="149"/>
      <c r="BBH10" s="149"/>
      <c r="BBI10" s="149"/>
      <c r="BBJ10" s="149"/>
      <c r="BBK10" s="149"/>
      <c r="BBL10" s="149"/>
      <c r="BBM10" s="149"/>
      <c r="BBN10" s="149"/>
      <c r="BBO10" s="149"/>
      <c r="BBP10" s="149"/>
      <c r="BBQ10" s="149"/>
      <c r="BBR10" s="149"/>
      <c r="BBS10" s="149"/>
      <c r="BBT10" s="149"/>
      <c r="BBU10" s="149"/>
      <c r="BBV10" s="149"/>
      <c r="BBW10" s="149"/>
      <c r="BBX10" s="149"/>
      <c r="BBY10" s="149"/>
      <c r="BBZ10" s="149"/>
      <c r="BCA10" s="149"/>
      <c r="BCB10" s="149"/>
      <c r="BCC10" s="149"/>
      <c r="BCD10" s="149"/>
      <c r="BCE10" s="149"/>
      <c r="BCF10" s="149"/>
      <c r="BCG10" s="149"/>
      <c r="BCH10" s="149"/>
      <c r="BCI10" s="149"/>
      <c r="BCJ10" s="149"/>
      <c r="BCK10" s="149"/>
      <c r="BCL10" s="149"/>
      <c r="BCM10" s="149"/>
      <c r="BCN10" s="149"/>
      <c r="BCO10" s="149"/>
      <c r="BCP10" s="149"/>
      <c r="BCQ10" s="149"/>
      <c r="BCR10" s="149"/>
      <c r="BCS10" s="149"/>
      <c r="BCT10" s="149"/>
      <c r="BCU10" s="149"/>
      <c r="BCV10" s="149"/>
      <c r="BCW10" s="149"/>
      <c r="BCX10" s="149"/>
      <c r="BCY10" s="149"/>
      <c r="BCZ10" s="149"/>
      <c r="BDA10" s="149"/>
      <c r="BDB10" s="149"/>
      <c r="BDC10" s="149"/>
      <c r="BDD10" s="149"/>
      <c r="BDE10" s="149"/>
      <c r="BDF10" s="149"/>
      <c r="BDG10" s="149"/>
      <c r="BDH10" s="149"/>
      <c r="BDI10" s="149"/>
      <c r="BDJ10" s="149"/>
      <c r="BDK10" s="149"/>
      <c r="BDL10" s="149"/>
      <c r="BDM10" s="149"/>
      <c r="BDN10" s="149"/>
      <c r="BDO10" s="149"/>
      <c r="BDP10" s="149"/>
      <c r="BDQ10" s="149"/>
      <c r="BDR10" s="149"/>
      <c r="BDS10" s="149"/>
      <c r="BDT10" s="149"/>
      <c r="BDU10" s="149"/>
      <c r="BDV10" s="149"/>
      <c r="BDW10" s="149"/>
      <c r="BDX10" s="149"/>
      <c r="BDY10" s="149"/>
      <c r="BDZ10" s="149"/>
      <c r="BEA10" s="149"/>
      <c r="BEB10" s="149"/>
      <c r="BEC10" s="149"/>
      <c r="BED10" s="149"/>
      <c r="BEE10" s="149"/>
      <c r="BEF10" s="149"/>
      <c r="BEG10" s="149"/>
      <c r="BEH10" s="149"/>
      <c r="BEI10" s="149"/>
      <c r="BEJ10" s="149"/>
      <c r="BEK10" s="149"/>
      <c r="BEL10" s="149"/>
      <c r="BEM10" s="149"/>
      <c r="BEN10" s="149"/>
      <c r="BEO10" s="149"/>
      <c r="BEP10" s="149"/>
      <c r="BEQ10" s="149"/>
      <c r="BER10" s="149"/>
      <c r="BES10" s="149"/>
      <c r="BET10" s="149"/>
      <c r="BEU10" s="149"/>
      <c r="BEV10" s="149"/>
      <c r="BEW10" s="149"/>
      <c r="BEX10" s="149"/>
      <c r="BEY10" s="149"/>
      <c r="BEZ10" s="149"/>
      <c r="BFA10" s="149"/>
      <c r="BFB10" s="149"/>
      <c r="BFC10" s="149"/>
      <c r="BFD10" s="149"/>
      <c r="BFE10" s="149"/>
      <c r="BFF10" s="149"/>
      <c r="BFG10" s="149"/>
      <c r="BFH10" s="149"/>
      <c r="BFI10" s="149"/>
      <c r="BFJ10" s="149"/>
      <c r="BFK10" s="149"/>
      <c r="BFL10" s="149"/>
      <c r="BFM10" s="149"/>
      <c r="BFN10" s="149"/>
      <c r="BFO10" s="149"/>
      <c r="BFP10" s="149"/>
      <c r="BFQ10" s="149"/>
      <c r="BFR10" s="149"/>
      <c r="BFS10" s="149"/>
      <c r="BFT10" s="149"/>
      <c r="BFU10" s="149"/>
      <c r="BFV10" s="149"/>
      <c r="BFW10" s="149"/>
      <c r="BFX10" s="149"/>
      <c r="BFY10" s="149"/>
      <c r="BFZ10" s="149"/>
      <c r="BGA10" s="149"/>
      <c r="BGB10" s="149"/>
      <c r="BGC10" s="149"/>
      <c r="BGD10" s="149"/>
      <c r="BGE10" s="149"/>
      <c r="BGF10" s="149"/>
      <c r="BGG10" s="149"/>
      <c r="BGH10" s="149"/>
      <c r="BGI10" s="149"/>
      <c r="BGJ10" s="149"/>
      <c r="BGK10" s="149"/>
      <c r="BGL10" s="149"/>
      <c r="BGM10" s="149"/>
      <c r="BGN10" s="149"/>
      <c r="BGO10" s="149"/>
      <c r="BGP10" s="149"/>
      <c r="BGQ10" s="149"/>
      <c r="BGR10" s="149"/>
      <c r="BGS10" s="149"/>
      <c r="BGT10" s="149"/>
      <c r="BGU10" s="149"/>
      <c r="BGV10" s="149"/>
      <c r="BGW10" s="149"/>
      <c r="BGX10" s="149"/>
      <c r="BGY10" s="149"/>
      <c r="BGZ10" s="149"/>
      <c r="BHA10" s="149"/>
      <c r="BHB10" s="149"/>
      <c r="BHC10" s="149"/>
      <c r="BHD10" s="149"/>
      <c r="BHE10" s="149"/>
      <c r="BHF10" s="149"/>
      <c r="BHG10" s="149"/>
      <c r="BHH10" s="149"/>
      <c r="BHI10" s="149"/>
      <c r="BHJ10" s="149"/>
      <c r="BHK10" s="149"/>
      <c r="BHL10" s="149"/>
      <c r="BHM10" s="149"/>
      <c r="BHN10" s="149"/>
      <c r="BHO10" s="149"/>
      <c r="BHP10" s="149"/>
      <c r="BHQ10" s="149"/>
      <c r="BHR10" s="149"/>
      <c r="BHS10" s="149"/>
      <c r="BHT10" s="149"/>
      <c r="BHU10" s="149"/>
      <c r="BHV10" s="149"/>
      <c r="BHW10" s="149"/>
      <c r="BHX10" s="149"/>
      <c r="BHY10" s="149"/>
      <c r="BHZ10" s="149"/>
      <c r="BIA10" s="149"/>
      <c r="BIB10" s="149"/>
      <c r="BIC10" s="149"/>
      <c r="BID10" s="149"/>
      <c r="BIE10" s="149"/>
      <c r="BIF10" s="149"/>
      <c r="BIG10" s="149"/>
      <c r="BIH10" s="149"/>
      <c r="BII10" s="149"/>
      <c r="BIJ10" s="149"/>
      <c r="BIK10" s="149"/>
      <c r="BIL10" s="149"/>
      <c r="BIM10" s="149"/>
      <c r="BIN10" s="149"/>
      <c r="BIO10" s="149"/>
      <c r="BIP10" s="149"/>
      <c r="BIQ10" s="149"/>
      <c r="BIR10" s="149"/>
      <c r="BIS10" s="149"/>
      <c r="BIT10" s="149"/>
      <c r="BIU10" s="149"/>
      <c r="BIV10" s="149"/>
      <c r="BIW10" s="149"/>
      <c r="BIX10" s="149"/>
      <c r="BIY10" s="149"/>
      <c r="BIZ10" s="149"/>
      <c r="BJA10" s="149"/>
      <c r="BJB10" s="149"/>
      <c r="BJC10" s="149"/>
      <c r="BJD10" s="149"/>
      <c r="BJE10" s="149"/>
      <c r="BJF10" s="149"/>
      <c r="BJG10" s="149"/>
      <c r="BJH10" s="149"/>
      <c r="BJI10" s="149"/>
      <c r="BJJ10" s="149"/>
      <c r="BJK10" s="149"/>
      <c r="BJL10" s="149"/>
      <c r="BJM10" s="149"/>
      <c r="BJN10" s="149"/>
      <c r="BJO10" s="149"/>
      <c r="BJP10" s="149"/>
      <c r="BJQ10" s="149"/>
      <c r="BJR10" s="149"/>
      <c r="BJS10" s="149"/>
      <c r="BJT10" s="149"/>
      <c r="BJU10" s="149"/>
      <c r="BJV10" s="149"/>
      <c r="BJW10" s="149"/>
      <c r="BJX10" s="149"/>
      <c r="BJY10" s="149"/>
      <c r="BJZ10" s="149"/>
      <c r="BKA10" s="149"/>
      <c r="BKB10" s="149"/>
      <c r="BKC10" s="149"/>
      <c r="BKD10" s="149"/>
      <c r="BKE10" s="149"/>
      <c r="BKF10" s="149"/>
      <c r="BKG10" s="149"/>
      <c r="BKH10" s="149"/>
      <c r="BKI10" s="149"/>
      <c r="BKJ10" s="149"/>
      <c r="BKK10" s="149"/>
      <c r="BKL10" s="149"/>
      <c r="BKM10" s="149"/>
      <c r="BKN10" s="149"/>
      <c r="BKO10" s="149"/>
      <c r="BKP10" s="149"/>
      <c r="BKQ10" s="149"/>
      <c r="BKR10" s="149"/>
      <c r="BKS10" s="149"/>
      <c r="BKT10" s="149"/>
      <c r="BKU10" s="149"/>
      <c r="BKV10" s="149"/>
      <c r="BKW10" s="149"/>
      <c r="BKX10" s="149"/>
      <c r="BKY10" s="149"/>
      <c r="BKZ10" s="149"/>
      <c r="BLA10" s="149"/>
      <c r="BLB10" s="149"/>
      <c r="BLC10" s="149"/>
      <c r="BLD10" s="149"/>
      <c r="BLE10" s="149"/>
      <c r="BLF10" s="149"/>
      <c r="BLG10" s="149"/>
      <c r="BLH10" s="149"/>
      <c r="BLI10" s="149"/>
      <c r="BLJ10" s="149"/>
      <c r="BLK10" s="149"/>
      <c r="BLL10" s="149"/>
      <c r="BLM10" s="149"/>
      <c r="BLN10" s="149"/>
      <c r="BLO10" s="149"/>
      <c r="BLP10" s="149"/>
      <c r="BLQ10" s="149"/>
      <c r="BLR10" s="149"/>
      <c r="BLS10" s="149"/>
      <c r="BLT10" s="149"/>
      <c r="BLU10" s="149"/>
      <c r="BLV10" s="149"/>
      <c r="BLW10" s="149"/>
      <c r="BLX10" s="149"/>
      <c r="BLY10" s="149"/>
      <c r="BLZ10" s="149"/>
      <c r="BMA10" s="149"/>
      <c r="BMB10" s="149"/>
      <c r="BMC10" s="149"/>
      <c r="BMD10" s="149"/>
      <c r="BME10" s="149"/>
      <c r="BMF10" s="149"/>
      <c r="BMG10" s="149"/>
      <c r="BMH10" s="149"/>
      <c r="BMI10" s="149"/>
      <c r="BMJ10" s="149"/>
      <c r="BMK10" s="149"/>
      <c r="BML10" s="149"/>
      <c r="BMM10" s="149"/>
      <c r="BMN10" s="149"/>
      <c r="BMO10" s="149"/>
      <c r="BMP10" s="149"/>
      <c r="BMQ10" s="149"/>
      <c r="BMR10" s="149"/>
      <c r="BMS10" s="149"/>
      <c r="BMT10" s="149"/>
      <c r="BMU10" s="149"/>
      <c r="BMV10" s="149"/>
      <c r="BMW10" s="149"/>
      <c r="BMX10" s="149"/>
      <c r="BMY10" s="149"/>
      <c r="BMZ10" s="149"/>
      <c r="BNA10" s="149"/>
      <c r="BNB10" s="149"/>
      <c r="BNC10" s="149"/>
      <c r="BND10" s="149"/>
      <c r="BNE10" s="149"/>
      <c r="BNF10" s="149"/>
      <c r="BNG10" s="149"/>
      <c r="BNH10" s="149"/>
      <c r="BNI10" s="149"/>
      <c r="BNJ10" s="149"/>
      <c r="BNK10" s="149"/>
      <c r="BNL10" s="149"/>
      <c r="BNM10" s="149"/>
      <c r="BNN10" s="149"/>
      <c r="BNO10" s="149"/>
      <c r="BNP10" s="149"/>
      <c r="BNQ10" s="149"/>
      <c r="BNR10" s="149"/>
      <c r="BNS10" s="149"/>
      <c r="BNT10" s="149"/>
      <c r="BNU10" s="149"/>
      <c r="BNV10" s="149"/>
      <c r="BNW10" s="149"/>
      <c r="BNX10" s="149"/>
      <c r="BNY10" s="149"/>
      <c r="BNZ10" s="149"/>
      <c r="BOA10" s="149"/>
      <c r="BOB10" s="149"/>
      <c r="BOC10" s="149"/>
      <c r="BOD10" s="149"/>
      <c r="BOE10" s="149"/>
      <c r="BOF10" s="149"/>
      <c r="BOG10" s="149"/>
      <c r="BOH10" s="149"/>
      <c r="BOI10" s="149"/>
      <c r="BOJ10" s="149"/>
      <c r="BOK10" s="149"/>
      <c r="BOL10" s="149"/>
      <c r="BOM10" s="149"/>
      <c r="BON10" s="149"/>
      <c r="BOO10" s="149"/>
      <c r="BOP10" s="149"/>
      <c r="BOQ10" s="149"/>
      <c r="BOR10" s="149"/>
      <c r="BOS10" s="149"/>
      <c r="BOT10" s="149"/>
      <c r="BOU10" s="149"/>
      <c r="BOV10" s="149"/>
      <c r="BOW10" s="149"/>
      <c r="BOX10" s="149"/>
      <c r="BOY10" s="149"/>
      <c r="BOZ10" s="149"/>
      <c r="BPA10" s="149"/>
      <c r="BPB10" s="149"/>
      <c r="BPC10" s="149"/>
      <c r="BPD10" s="149"/>
      <c r="BPE10" s="149"/>
      <c r="BPF10" s="149"/>
      <c r="BPG10" s="149"/>
      <c r="BPH10" s="149"/>
      <c r="BPI10" s="149"/>
      <c r="BPJ10" s="149"/>
      <c r="BPK10" s="149"/>
      <c r="BPL10" s="149"/>
      <c r="BPM10" s="149"/>
      <c r="BPN10" s="149"/>
      <c r="BPO10" s="149"/>
      <c r="BPP10" s="149"/>
      <c r="BPQ10" s="149"/>
      <c r="BPR10" s="149"/>
      <c r="BPS10" s="149"/>
      <c r="BPT10" s="149"/>
      <c r="BPU10" s="149"/>
      <c r="BPV10" s="149"/>
      <c r="BPW10" s="149"/>
      <c r="BPX10" s="149"/>
      <c r="BPY10" s="149"/>
      <c r="BPZ10" s="149"/>
      <c r="BQA10" s="149"/>
      <c r="BQB10" s="149"/>
      <c r="BQC10" s="149"/>
      <c r="BQD10" s="149"/>
      <c r="BQE10" s="149"/>
      <c r="BQF10" s="149"/>
      <c r="BQG10" s="149"/>
      <c r="BQH10" s="149"/>
      <c r="BQI10" s="149"/>
      <c r="BQJ10" s="149"/>
      <c r="BQK10" s="149"/>
      <c r="BQL10" s="149"/>
      <c r="BQM10" s="149"/>
      <c r="BQN10" s="149"/>
      <c r="BQO10" s="149"/>
      <c r="BQP10" s="149"/>
      <c r="BQQ10" s="149"/>
      <c r="BQR10" s="149"/>
      <c r="BQS10" s="149"/>
      <c r="BQT10" s="149"/>
      <c r="BQU10" s="149"/>
      <c r="BQV10" s="149"/>
      <c r="BQW10" s="149"/>
      <c r="BQX10" s="149"/>
      <c r="BQY10" s="149"/>
      <c r="BQZ10" s="149"/>
      <c r="BRA10" s="149"/>
      <c r="BRB10" s="149"/>
      <c r="BRC10" s="149"/>
      <c r="BRD10" s="149"/>
      <c r="BRE10" s="149"/>
      <c r="BRF10" s="149"/>
      <c r="BRG10" s="149"/>
      <c r="BRH10" s="149"/>
      <c r="BRI10" s="149"/>
      <c r="BRJ10" s="149"/>
      <c r="BRK10" s="149"/>
      <c r="BRL10" s="149"/>
      <c r="BRM10" s="149"/>
      <c r="BRN10" s="149"/>
      <c r="BRO10" s="149"/>
      <c r="BRP10" s="149"/>
      <c r="BRQ10" s="149"/>
      <c r="BRR10" s="149"/>
      <c r="BRS10" s="149"/>
      <c r="BRT10" s="149"/>
      <c r="BRU10" s="149"/>
      <c r="BRV10" s="149"/>
      <c r="BRW10" s="149"/>
      <c r="BRX10" s="149"/>
      <c r="BRY10" s="149"/>
      <c r="BRZ10" s="149"/>
      <c r="BSA10" s="149"/>
      <c r="BSB10" s="149"/>
      <c r="BSC10" s="149"/>
      <c r="BSD10" s="149"/>
      <c r="BSE10" s="149"/>
      <c r="BSF10" s="149"/>
      <c r="BSG10" s="149"/>
      <c r="BSH10" s="149"/>
      <c r="BSI10" s="149"/>
      <c r="BSJ10" s="149"/>
      <c r="BSK10" s="149"/>
      <c r="BSL10" s="149"/>
      <c r="BSM10" s="149"/>
      <c r="BSN10" s="149"/>
      <c r="BSO10" s="149"/>
      <c r="BSP10" s="149"/>
      <c r="BSQ10" s="149"/>
      <c r="BSR10" s="149"/>
      <c r="BSS10" s="149"/>
      <c r="BST10" s="149"/>
      <c r="BSU10" s="149"/>
      <c r="BSV10" s="149"/>
      <c r="BSW10" s="149"/>
      <c r="BSX10" s="149"/>
      <c r="BSY10" s="149"/>
      <c r="BSZ10" s="149"/>
      <c r="BTA10" s="149"/>
      <c r="BTB10" s="149"/>
      <c r="BTC10" s="149"/>
      <c r="BTD10" s="149"/>
      <c r="BTE10" s="149"/>
      <c r="BTF10" s="149"/>
      <c r="BTG10" s="149"/>
      <c r="BTH10" s="149"/>
      <c r="BTI10" s="149"/>
      <c r="BTJ10" s="149"/>
      <c r="BTK10" s="149"/>
      <c r="BTL10" s="149"/>
      <c r="BTM10" s="149"/>
      <c r="BTN10" s="149"/>
      <c r="BTO10" s="149"/>
      <c r="BTP10" s="149"/>
      <c r="BTQ10" s="149"/>
      <c r="BTR10" s="149"/>
      <c r="BTS10" s="149"/>
      <c r="BTT10" s="149"/>
      <c r="BTU10" s="149"/>
      <c r="BTV10" s="149"/>
      <c r="BTW10" s="149"/>
      <c r="BTX10" s="149"/>
      <c r="BTY10" s="149"/>
      <c r="BTZ10" s="149"/>
      <c r="BUA10" s="149"/>
      <c r="BUB10" s="149"/>
      <c r="BUC10" s="149"/>
      <c r="BUD10" s="149"/>
      <c r="BUE10" s="149"/>
      <c r="BUF10" s="149"/>
      <c r="BUG10" s="149"/>
      <c r="BUH10" s="149"/>
      <c r="BUI10" s="149"/>
      <c r="BUJ10" s="149"/>
      <c r="BUK10" s="149"/>
      <c r="BUL10" s="149"/>
      <c r="BUM10" s="149"/>
      <c r="BUN10" s="149"/>
      <c r="BUO10" s="149"/>
      <c r="BUP10" s="149"/>
      <c r="BUQ10" s="149"/>
      <c r="BUR10" s="149"/>
      <c r="BUS10" s="149"/>
      <c r="BUT10" s="149"/>
      <c r="BUU10" s="149"/>
      <c r="BUV10" s="149"/>
      <c r="BUW10" s="149"/>
      <c r="BUX10" s="149"/>
      <c r="BUY10" s="149"/>
      <c r="BUZ10" s="149"/>
      <c r="BVA10" s="149"/>
      <c r="BVB10" s="149"/>
      <c r="BVC10" s="149"/>
      <c r="BVD10" s="149"/>
      <c r="BVE10" s="149"/>
      <c r="BVF10" s="149"/>
      <c r="BVG10" s="149"/>
      <c r="BVH10" s="149"/>
      <c r="BVI10" s="149"/>
      <c r="BVJ10" s="149"/>
      <c r="BVK10" s="149"/>
      <c r="BVL10" s="149"/>
      <c r="BVM10" s="149"/>
      <c r="BVN10" s="149"/>
      <c r="BVO10" s="149"/>
      <c r="BVP10" s="149"/>
      <c r="BVQ10" s="149"/>
      <c r="BVR10" s="149"/>
      <c r="BVS10" s="149"/>
      <c r="BVT10" s="149"/>
      <c r="BVU10" s="149"/>
      <c r="BVV10" s="149"/>
      <c r="BVW10" s="149"/>
      <c r="BVX10" s="149"/>
      <c r="BVY10" s="149"/>
      <c r="BVZ10" s="149"/>
      <c r="BWA10" s="149"/>
      <c r="BWB10" s="149"/>
      <c r="BWC10" s="149"/>
      <c r="BWD10" s="149"/>
      <c r="BWE10" s="149"/>
      <c r="BWF10" s="149"/>
      <c r="BWG10" s="149"/>
      <c r="BWH10" s="149"/>
      <c r="BWI10" s="149"/>
      <c r="BWJ10" s="149"/>
      <c r="BWK10" s="149"/>
      <c r="BWL10" s="149"/>
      <c r="BWM10" s="149"/>
      <c r="BWN10" s="149"/>
      <c r="BWO10" s="149"/>
      <c r="BWP10" s="149"/>
      <c r="BWQ10" s="149"/>
      <c r="BWR10" s="149"/>
      <c r="BWS10" s="149"/>
      <c r="BWT10" s="149"/>
      <c r="BWU10" s="149"/>
      <c r="BWV10" s="149"/>
      <c r="BWW10" s="149"/>
      <c r="BWX10" s="149"/>
      <c r="BWY10" s="149"/>
      <c r="BWZ10" s="149"/>
      <c r="BXA10" s="149"/>
      <c r="BXB10" s="149"/>
      <c r="BXC10" s="149"/>
      <c r="BXD10" s="149"/>
      <c r="BXE10" s="149"/>
      <c r="BXF10" s="149"/>
      <c r="BXG10" s="149"/>
      <c r="BXH10" s="149"/>
      <c r="BXI10" s="149"/>
      <c r="BXJ10" s="149"/>
      <c r="BXK10" s="149"/>
      <c r="BXL10" s="149"/>
      <c r="BXM10" s="149"/>
      <c r="BXN10" s="149"/>
      <c r="BXO10" s="149"/>
      <c r="BXP10" s="149"/>
      <c r="BXQ10" s="149"/>
      <c r="BXR10" s="149"/>
      <c r="BXS10" s="149"/>
      <c r="BXT10" s="149"/>
      <c r="BXU10" s="149"/>
      <c r="BXV10" s="149"/>
      <c r="BXW10" s="149"/>
      <c r="BXX10" s="149"/>
      <c r="BXY10" s="149"/>
      <c r="BXZ10" s="149"/>
      <c r="BYA10" s="149"/>
      <c r="BYB10" s="149"/>
      <c r="BYC10" s="149"/>
      <c r="BYD10" s="149"/>
      <c r="BYE10" s="149"/>
      <c r="BYF10" s="149"/>
      <c r="BYG10" s="149"/>
      <c r="BYH10" s="149"/>
      <c r="BYI10" s="149"/>
      <c r="BYJ10" s="149"/>
      <c r="BYK10" s="149"/>
      <c r="BYL10" s="149"/>
      <c r="BYM10" s="149"/>
      <c r="BYN10" s="149"/>
      <c r="BYO10" s="149"/>
      <c r="BYP10" s="149"/>
      <c r="BYQ10" s="149"/>
      <c r="BYR10" s="149"/>
      <c r="BYS10" s="149"/>
      <c r="BYT10" s="149"/>
      <c r="BYU10" s="149"/>
      <c r="BYV10" s="149"/>
      <c r="BYW10" s="149"/>
      <c r="BYX10" s="149"/>
      <c r="BYY10" s="149"/>
      <c r="BYZ10" s="149"/>
      <c r="BZA10" s="149"/>
      <c r="BZB10" s="149"/>
      <c r="BZC10" s="149"/>
      <c r="BZD10" s="149"/>
      <c r="BZE10" s="149"/>
      <c r="BZF10" s="149"/>
      <c r="BZG10" s="149"/>
      <c r="BZH10" s="149"/>
      <c r="BZI10" s="149"/>
      <c r="BZJ10" s="149"/>
      <c r="BZK10" s="149"/>
      <c r="BZL10" s="149"/>
      <c r="BZM10" s="149"/>
      <c r="BZN10" s="149"/>
      <c r="BZO10" s="149"/>
      <c r="BZP10" s="149"/>
      <c r="BZQ10" s="149"/>
      <c r="BZR10" s="149"/>
      <c r="BZS10" s="149"/>
      <c r="BZT10" s="149"/>
      <c r="BZU10" s="149"/>
      <c r="BZV10" s="149"/>
      <c r="BZW10" s="149"/>
      <c r="BZX10" s="149"/>
      <c r="BZY10" s="149"/>
      <c r="BZZ10" s="149"/>
      <c r="CAA10" s="149"/>
      <c r="CAB10" s="149"/>
      <c r="CAC10" s="149"/>
      <c r="CAD10" s="149"/>
      <c r="CAE10" s="149"/>
      <c r="CAF10" s="149"/>
      <c r="CAG10" s="149"/>
      <c r="CAH10" s="149"/>
      <c r="CAI10" s="149"/>
      <c r="CAJ10" s="149"/>
      <c r="CAK10" s="149"/>
      <c r="CAL10" s="149"/>
      <c r="CAM10" s="149"/>
      <c r="CAN10" s="149"/>
      <c r="CAO10" s="149"/>
      <c r="CAP10" s="149"/>
      <c r="CAQ10" s="149"/>
      <c r="CAR10" s="149"/>
      <c r="CAS10" s="149"/>
      <c r="CAT10" s="149"/>
      <c r="CAU10" s="149"/>
      <c r="CAV10" s="149"/>
      <c r="CAW10" s="149"/>
      <c r="CAX10" s="149"/>
      <c r="CAY10" s="149"/>
      <c r="CAZ10" s="149"/>
      <c r="CBA10" s="149"/>
      <c r="CBB10" s="149"/>
      <c r="CBC10" s="149"/>
      <c r="CBD10" s="149"/>
      <c r="CBE10" s="149"/>
      <c r="CBF10" s="149"/>
      <c r="CBG10" s="149"/>
      <c r="CBH10" s="149"/>
      <c r="CBI10" s="149"/>
      <c r="CBJ10" s="149"/>
      <c r="CBK10" s="149"/>
      <c r="CBL10" s="149"/>
      <c r="CBM10" s="149"/>
      <c r="CBN10" s="149"/>
      <c r="CBO10" s="149"/>
      <c r="CBP10" s="149"/>
      <c r="CBQ10" s="149"/>
      <c r="CBR10" s="149"/>
      <c r="CBS10" s="149"/>
      <c r="CBT10" s="149"/>
      <c r="CBU10" s="149"/>
      <c r="CBV10" s="149"/>
      <c r="CBW10" s="149"/>
      <c r="CBX10" s="149"/>
      <c r="CBY10" s="149"/>
      <c r="CBZ10" s="149"/>
      <c r="CCA10" s="149"/>
      <c r="CCB10" s="149"/>
      <c r="CCC10" s="149"/>
      <c r="CCD10" s="149"/>
      <c r="CCE10" s="149"/>
      <c r="CCF10" s="149"/>
      <c r="CCG10" s="149"/>
      <c r="CCH10" s="149"/>
      <c r="CCI10" s="149"/>
      <c r="CCJ10" s="149"/>
      <c r="CCK10" s="149"/>
      <c r="CCL10" s="149"/>
      <c r="CCM10" s="149"/>
      <c r="CCN10" s="149"/>
      <c r="CCO10" s="149"/>
      <c r="CCP10" s="149"/>
      <c r="CCQ10" s="149"/>
      <c r="CCR10" s="149"/>
      <c r="CCS10" s="149"/>
      <c r="CCT10" s="149"/>
      <c r="CCU10" s="149"/>
      <c r="CCV10" s="149"/>
      <c r="CCW10" s="149"/>
      <c r="CCX10" s="149"/>
      <c r="CCY10" s="149"/>
      <c r="CCZ10" s="149"/>
      <c r="CDA10" s="149"/>
      <c r="CDB10" s="149"/>
      <c r="CDC10" s="149"/>
      <c r="CDD10" s="149"/>
      <c r="CDE10" s="149"/>
      <c r="CDF10" s="149"/>
      <c r="CDG10" s="149"/>
      <c r="CDH10" s="149"/>
      <c r="CDI10" s="149"/>
      <c r="CDJ10" s="149"/>
      <c r="CDK10" s="149"/>
      <c r="CDL10" s="149"/>
      <c r="CDM10" s="149"/>
      <c r="CDN10" s="149"/>
      <c r="CDO10" s="149"/>
      <c r="CDP10" s="149"/>
      <c r="CDQ10" s="149"/>
      <c r="CDR10" s="149"/>
      <c r="CDS10" s="149"/>
      <c r="CDT10" s="149"/>
      <c r="CDU10" s="149"/>
      <c r="CDV10" s="149"/>
      <c r="CDW10" s="149"/>
      <c r="CDX10" s="149"/>
      <c r="CDY10" s="149"/>
      <c r="CDZ10" s="149"/>
      <c r="CEA10" s="149"/>
      <c r="CEB10" s="149"/>
      <c r="CEC10" s="149"/>
      <c r="CED10" s="149"/>
      <c r="CEE10" s="149"/>
      <c r="CEF10" s="149"/>
      <c r="CEG10" s="149"/>
      <c r="CEH10" s="149"/>
      <c r="CEI10" s="149"/>
      <c r="CEJ10" s="149"/>
      <c r="CEK10" s="149"/>
      <c r="CEL10" s="149"/>
      <c r="CEM10" s="149"/>
      <c r="CEN10" s="149"/>
      <c r="CEO10" s="149"/>
      <c r="CEP10" s="149"/>
      <c r="CEQ10" s="149"/>
      <c r="CER10" s="149"/>
      <c r="CES10" s="149"/>
      <c r="CET10" s="149"/>
      <c r="CEU10" s="149"/>
      <c r="CEV10" s="149"/>
      <c r="CEW10" s="149"/>
      <c r="CEX10" s="149"/>
      <c r="CEY10" s="149"/>
      <c r="CEZ10" s="149"/>
      <c r="CFA10" s="149"/>
      <c r="CFB10" s="149"/>
      <c r="CFC10" s="149"/>
      <c r="CFD10" s="149"/>
      <c r="CFE10" s="149"/>
      <c r="CFF10" s="149"/>
      <c r="CFG10" s="149"/>
      <c r="CFH10" s="149"/>
      <c r="CFI10" s="149"/>
      <c r="CFJ10" s="149"/>
      <c r="CFK10" s="149"/>
      <c r="CFL10" s="149"/>
      <c r="CFM10" s="149"/>
      <c r="CFN10" s="149"/>
      <c r="CFO10" s="149"/>
      <c r="CFP10" s="149"/>
      <c r="CFQ10" s="149"/>
      <c r="CFR10" s="149"/>
      <c r="CFS10" s="149"/>
      <c r="CFT10" s="149"/>
      <c r="CFU10" s="149"/>
      <c r="CFV10" s="149"/>
      <c r="CFW10" s="149"/>
      <c r="CFX10" s="149"/>
      <c r="CFY10" s="149"/>
      <c r="CFZ10" s="149"/>
      <c r="CGA10" s="149"/>
      <c r="CGB10" s="149"/>
      <c r="CGC10" s="149"/>
      <c r="CGD10" s="149"/>
      <c r="CGE10" s="149"/>
      <c r="CGF10" s="149"/>
      <c r="CGG10" s="149"/>
      <c r="CGH10" s="149"/>
      <c r="CGI10" s="149"/>
      <c r="CGJ10" s="149"/>
      <c r="CGK10" s="149"/>
      <c r="CGL10" s="149"/>
      <c r="CGM10" s="149"/>
      <c r="CGN10" s="149"/>
      <c r="CGO10" s="149"/>
      <c r="CGP10" s="149"/>
      <c r="CGQ10" s="149"/>
      <c r="CGR10" s="149"/>
      <c r="CGS10" s="149"/>
      <c r="CGT10" s="149"/>
      <c r="CGU10" s="149"/>
      <c r="CGV10" s="149"/>
      <c r="CGW10" s="149"/>
      <c r="CGX10" s="149"/>
      <c r="CGY10" s="149"/>
      <c r="CGZ10" s="149"/>
      <c r="CHA10" s="149"/>
      <c r="CHB10" s="149"/>
      <c r="CHC10" s="149"/>
      <c r="CHD10" s="149"/>
      <c r="CHE10" s="149"/>
      <c r="CHF10" s="149"/>
      <c r="CHG10" s="149"/>
      <c r="CHH10" s="149"/>
      <c r="CHI10" s="149"/>
      <c r="CHJ10" s="149"/>
      <c r="CHK10" s="149"/>
      <c r="CHL10" s="149"/>
      <c r="CHM10" s="149"/>
      <c r="CHN10" s="149"/>
      <c r="CHO10" s="149"/>
      <c r="CHP10" s="149"/>
      <c r="CHQ10" s="149"/>
      <c r="CHR10" s="149"/>
      <c r="CHS10" s="149"/>
      <c r="CHT10" s="149"/>
      <c r="CHU10" s="149"/>
      <c r="CHV10" s="149"/>
      <c r="CHW10" s="149"/>
      <c r="CHX10" s="149"/>
      <c r="CHY10" s="149"/>
      <c r="CHZ10" s="149"/>
      <c r="CIA10" s="149"/>
      <c r="CIB10" s="149"/>
      <c r="CIC10" s="149"/>
      <c r="CID10" s="149"/>
      <c r="CIE10" s="149"/>
      <c r="CIF10" s="149"/>
      <c r="CIG10" s="149"/>
      <c r="CIH10" s="149"/>
      <c r="CII10" s="149"/>
      <c r="CIJ10" s="149"/>
      <c r="CIK10" s="149"/>
      <c r="CIL10" s="149"/>
      <c r="CIM10" s="149"/>
      <c r="CIN10" s="149"/>
      <c r="CIO10" s="149"/>
      <c r="CIP10" s="149"/>
      <c r="CIQ10" s="149"/>
      <c r="CIR10" s="149"/>
      <c r="CIS10" s="149"/>
      <c r="CIT10" s="149"/>
      <c r="CIU10" s="149"/>
      <c r="CIV10" s="149"/>
      <c r="CIW10" s="149"/>
      <c r="CIX10" s="149"/>
      <c r="CIY10" s="149"/>
      <c r="CIZ10" s="149"/>
      <c r="CJA10" s="149"/>
      <c r="CJB10" s="149"/>
      <c r="CJC10" s="149"/>
      <c r="CJD10" s="149"/>
      <c r="CJE10" s="149"/>
      <c r="CJF10" s="149"/>
      <c r="CJG10" s="149"/>
      <c r="CJH10" s="149"/>
      <c r="CJI10" s="149"/>
      <c r="CJJ10" s="149"/>
      <c r="CJK10" s="149"/>
      <c r="CJL10" s="149"/>
      <c r="CJM10" s="149"/>
      <c r="CJN10" s="149"/>
      <c r="CJO10" s="149"/>
      <c r="CJP10" s="149"/>
      <c r="CJQ10" s="149"/>
      <c r="CJR10" s="149"/>
      <c r="CJS10" s="149"/>
      <c r="CJT10" s="149"/>
      <c r="CJU10" s="149"/>
      <c r="CJV10" s="149"/>
      <c r="CJW10" s="149"/>
      <c r="CJX10" s="149"/>
      <c r="CJY10" s="149"/>
      <c r="CJZ10" s="149"/>
      <c r="CKA10" s="149"/>
      <c r="CKB10" s="149"/>
      <c r="CKC10" s="149"/>
      <c r="CKD10" s="149"/>
      <c r="CKE10" s="149"/>
      <c r="CKF10" s="149"/>
      <c r="CKG10" s="149"/>
      <c r="CKH10" s="149"/>
      <c r="CKI10" s="149"/>
      <c r="CKJ10" s="149"/>
      <c r="CKK10" s="149"/>
      <c r="CKL10" s="149"/>
      <c r="CKM10" s="149"/>
      <c r="CKN10" s="149"/>
      <c r="CKO10" s="149"/>
      <c r="CKP10" s="149"/>
      <c r="CKQ10" s="149"/>
      <c r="CKR10" s="149"/>
      <c r="CKS10" s="149"/>
      <c r="CKT10" s="149"/>
      <c r="CKU10" s="149"/>
      <c r="CKV10" s="149"/>
      <c r="CKW10" s="149"/>
      <c r="CKX10" s="149"/>
      <c r="CKY10" s="149"/>
      <c r="CKZ10" s="149"/>
      <c r="CLA10" s="149"/>
      <c r="CLB10" s="149"/>
      <c r="CLC10" s="149"/>
      <c r="CLD10" s="149"/>
      <c r="CLE10" s="149"/>
      <c r="CLF10" s="149"/>
      <c r="CLG10" s="149"/>
      <c r="CLH10" s="149"/>
      <c r="CLI10" s="149"/>
      <c r="CLJ10" s="149"/>
      <c r="CLK10" s="149"/>
      <c r="CLL10" s="149"/>
      <c r="CLM10" s="149"/>
      <c r="CLN10" s="149"/>
      <c r="CLO10" s="149"/>
      <c r="CLP10" s="149"/>
      <c r="CLQ10" s="149"/>
      <c r="CLR10" s="149"/>
      <c r="CLS10" s="149"/>
      <c r="CLT10" s="149"/>
      <c r="CLU10" s="149"/>
      <c r="CLV10" s="149"/>
      <c r="CLW10" s="149"/>
      <c r="CLX10" s="149"/>
      <c r="CLY10" s="149"/>
      <c r="CLZ10" s="149"/>
      <c r="CMA10" s="149"/>
      <c r="CMB10" s="149"/>
      <c r="CMC10" s="149"/>
      <c r="CMD10" s="149"/>
      <c r="CME10" s="149"/>
      <c r="CMF10" s="149"/>
      <c r="CMG10" s="149"/>
      <c r="CMH10" s="149"/>
      <c r="CMI10" s="149"/>
      <c r="CMJ10" s="149"/>
      <c r="CMK10" s="149"/>
      <c r="CML10" s="149"/>
      <c r="CMM10" s="149"/>
      <c r="CMN10" s="149"/>
      <c r="CMO10" s="149"/>
      <c r="CMP10" s="149"/>
      <c r="CMQ10" s="149"/>
      <c r="CMR10" s="149"/>
      <c r="CMS10" s="149"/>
      <c r="CMT10" s="149"/>
      <c r="CMU10" s="149"/>
      <c r="CMV10" s="149"/>
      <c r="CMW10" s="149"/>
      <c r="CMX10" s="149"/>
      <c r="CMY10" s="149"/>
      <c r="CMZ10" s="149"/>
      <c r="CNA10" s="149"/>
      <c r="CNB10" s="149"/>
      <c r="CNC10" s="149"/>
      <c r="CND10" s="149"/>
      <c r="CNE10" s="149"/>
      <c r="CNF10" s="149"/>
      <c r="CNG10" s="149"/>
      <c r="CNH10" s="149"/>
      <c r="CNI10" s="149"/>
      <c r="CNJ10" s="149"/>
      <c r="CNK10" s="149"/>
      <c r="CNL10" s="149"/>
      <c r="CNM10" s="149"/>
      <c r="CNN10" s="149"/>
      <c r="CNO10" s="149"/>
      <c r="CNP10" s="149"/>
      <c r="CNQ10" s="149"/>
      <c r="CNR10" s="149"/>
      <c r="CNS10" s="149"/>
      <c r="CNT10" s="149"/>
      <c r="CNU10" s="149"/>
      <c r="CNV10" s="149"/>
      <c r="CNW10" s="149"/>
      <c r="CNX10" s="149"/>
      <c r="CNY10" s="149"/>
      <c r="CNZ10" s="149"/>
      <c r="COA10" s="149"/>
      <c r="COB10" s="149"/>
      <c r="COC10" s="149"/>
      <c r="COD10" s="149"/>
      <c r="COE10" s="149"/>
      <c r="COF10" s="149"/>
      <c r="COG10" s="149"/>
      <c r="COH10" s="149"/>
      <c r="COI10" s="149"/>
      <c r="COJ10" s="149"/>
      <c r="COK10" s="149"/>
      <c r="COL10" s="149"/>
      <c r="COM10" s="149"/>
      <c r="CON10" s="149"/>
      <c r="COO10" s="149"/>
      <c r="COP10" s="149"/>
      <c r="COQ10" s="149"/>
      <c r="COR10" s="149"/>
      <c r="COS10" s="149"/>
      <c r="COT10" s="149"/>
      <c r="COU10" s="149"/>
      <c r="COV10" s="149"/>
      <c r="COW10" s="149"/>
      <c r="COX10" s="149"/>
      <c r="COY10" s="149"/>
      <c r="COZ10" s="149"/>
      <c r="CPA10" s="149"/>
      <c r="CPB10" s="149"/>
      <c r="CPC10" s="149"/>
      <c r="CPD10" s="149"/>
      <c r="CPE10" s="149"/>
      <c r="CPF10" s="149"/>
      <c r="CPG10" s="149"/>
      <c r="CPH10" s="149"/>
      <c r="CPI10" s="149"/>
      <c r="CPJ10" s="149"/>
      <c r="CPK10" s="149"/>
      <c r="CPL10" s="149"/>
      <c r="CPM10" s="149"/>
      <c r="CPN10" s="149"/>
      <c r="CPO10" s="149"/>
      <c r="CPP10" s="149"/>
      <c r="CPQ10" s="149"/>
      <c r="CPR10" s="149"/>
      <c r="CPS10" s="149"/>
      <c r="CPT10" s="149"/>
      <c r="CPU10" s="149"/>
      <c r="CPV10" s="149"/>
      <c r="CPW10" s="149"/>
      <c r="CPX10" s="149"/>
      <c r="CPY10" s="149"/>
      <c r="CPZ10" s="149"/>
      <c r="CQA10" s="149"/>
      <c r="CQB10" s="149"/>
      <c r="CQC10" s="149"/>
      <c r="CQD10" s="149"/>
      <c r="CQE10" s="149"/>
      <c r="CQF10" s="149"/>
      <c r="CQG10" s="149"/>
      <c r="CQH10" s="149"/>
      <c r="CQI10" s="149"/>
      <c r="CQJ10" s="149"/>
      <c r="CQK10" s="149"/>
      <c r="CQL10" s="149"/>
      <c r="CQM10" s="149"/>
      <c r="CQN10" s="149"/>
      <c r="CQO10" s="149"/>
      <c r="CQP10" s="149"/>
      <c r="CQQ10" s="149"/>
      <c r="CQR10" s="149"/>
      <c r="CQS10" s="149"/>
      <c r="CQT10" s="149"/>
      <c r="CQU10" s="149"/>
      <c r="CQV10" s="149"/>
      <c r="CQW10" s="149"/>
      <c r="CQX10" s="149"/>
      <c r="CQY10" s="149"/>
      <c r="CQZ10" s="149"/>
      <c r="CRA10" s="149"/>
      <c r="CRB10" s="149"/>
      <c r="CRC10" s="149"/>
      <c r="CRD10" s="149"/>
      <c r="CRE10" s="149"/>
      <c r="CRF10" s="149"/>
      <c r="CRG10" s="149"/>
      <c r="CRH10" s="149"/>
      <c r="CRI10" s="149"/>
      <c r="CRJ10" s="149"/>
      <c r="CRK10" s="149"/>
      <c r="CRL10" s="149"/>
      <c r="CRM10" s="149"/>
      <c r="CRN10" s="149"/>
      <c r="CRO10" s="149"/>
      <c r="CRP10" s="149"/>
      <c r="CRQ10" s="149"/>
      <c r="CRR10" s="149"/>
      <c r="CRS10" s="149"/>
      <c r="CRT10" s="149"/>
      <c r="CRU10" s="149"/>
      <c r="CRV10" s="149"/>
      <c r="CRW10" s="149"/>
      <c r="CRX10" s="149"/>
      <c r="CRY10" s="149"/>
      <c r="CRZ10" s="149"/>
      <c r="CSA10" s="149"/>
      <c r="CSB10" s="149"/>
      <c r="CSC10" s="149"/>
      <c r="CSD10" s="149"/>
      <c r="CSE10" s="149"/>
      <c r="CSF10" s="149"/>
      <c r="CSG10" s="149"/>
      <c r="CSH10" s="149"/>
      <c r="CSI10" s="149"/>
      <c r="CSJ10" s="149"/>
      <c r="CSK10" s="149"/>
      <c r="CSL10" s="149"/>
      <c r="CSM10" s="149"/>
      <c r="CSN10" s="149"/>
      <c r="CSO10" s="149"/>
      <c r="CSP10" s="149"/>
      <c r="CSQ10" s="149"/>
      <c r="CSR10" s="149"/>
      <c r="CSS10" s="149"/>
      <c r="CST10" s="149"/>
      <c r="CSU10" s="149"/>
      <c r="CSV10" s="149"/>
      <c r="CSW10" s="149"/>
      <c r="CSX10" s="149"/>
      <c r="CSY10" s="149"/>
      <c r="CSZ10" s="149"/>
      <c r="CTA10" s="149"/>
      <c r="CTB10" s="149"/>
      <c r="CTC10" s="149"/>
      <c r="CTD10" s="149"/>
      <c r="CTE10" s="149"/>
      <c r="CTF10" s="149"/>
      <c r="CTG10" s="149"/>
      <c r="CTH10" s="149"/>
      <c r="CTI10" s="149"/>
      <c r="CTJ10" s="149"/>
      <c r="CTK10" s="149"/>
      <c r="CTL10" s="149"/>
      <c r="CTM10" s="149"/>
      <c r="CTN10" s="149"/>
      <c r="CTO10" s="149"/>
      <c r="CTP10" s="149"/>
      <c r="CTQ10" s="149"/>
      <c r="CTR10" s="149"/>
      <c r="CTS10" s="149"/>
      <c r="CTT10" s="149"/>
      <c r="CTU10" s="149"/>
      <c r="CTV10" s="149"/>
      <c r="CTW10" s="149"/>
      <c r="CTX10" s="149"/>
      <c r="CTY10" s="149"/>
      <c r="CTZ10" s="149"/>
      <c r="CUA10" s="149"/>
      <c r="CUB10" s="149"/>
      <c r="CUC10" s="149"/>
      <c r="CUD10" s="149"/>
      <c r="CUE10" s="149"/>
      <c r="CUF10" s="149"/>
      <c r="CUG10" s="149"/>
      <c r="CUH10" s="149"/>
      <c r="CUI10" s="149"/>
      <c r="CUJ10" s="149"/>
      <c r="CUK10" s="149"/>
      <c r="CUL10" s="149"/>
      <c r="CUM10" s="149"/>
      <c r="CUN10" s="149"/>
      <c r="CUO10" s="149"/>
      <c r="CUP10" s="149"/>
      <c r="CUQ10" s="149"/>
      <c r="CUR10" s="149"/>
      <c r="CUS10" s="149"/>
      <c r="CUT10" s="149"/>
      <c r="CUU10" s="149"/>
      <c r="CUV10" s="149"/>
      <c r="CUW10" s="149"/>
      <c r="CUX10" s="149"/>
      <c r="CUY10" s="149"/>
      <c r="CUZ10" s="149"/>
      <c r="CVA10" s="149"/>
      <c r="CVB10" s="149"/>
      <c r="CVC10" s="149"/>
      <c r="CVD10" s="149"/>
      <c r="CVE10" s="149"/>
      <c r="CVF10" s="149"/>
      <c r="CVG10" s="149"/>
      <c r="CVH10" s="149"/>
      <c r="CVI10" s="149"/>
      <c r="CVJ10" s="149"/>
      <c r="CVK10" s="149"/>
      <c r="CVL10" s="149"/>
      <c r="CVM10" s="149"/>
      <c r="CVN10" s="149"/>
      <c r="CVO10" s="149"/>
      <c r="CVP10" s="149"/>
      <c r="CVQ10" s="149"/>
      <c r="CVR10" s="149"/>
      <c r="CVS10" s="149"/>
      <c r="CVT10" s="149"/>
      <c r="CVU10" s="149"/>
      <c r="CVV10" s="149"/>
      <c r="CVW10" s="149"/>
      <c r="CVX10" s="149"/>
      <c r="CVY10" s="149"/>
      <c r="CVZ10" s="149"/>
      <c r="CWA10" s="149"/>
      <c r="CWB10" s="149"/>
      <c r="CWC10" s="149"/>
      <c r="CWD10" s="149"/>
      <c r="CWE10" s="149"/>
      <c r="CWF10" s="149"/>
      <c r="CWG10" s="149"/>
      <c r="CWH10" s="149"/>
      <c r="CWI10" s="149"/>
      <c r="CWJ10" s="149"/>
      <c r="CWK10" s="149"/>
      <c r="CWL10" s="149"/>
      <c r="CWM10" s="149"/>
      <c r="CWN10" s="149"/>
      <c r="CWO10" s="149"/>
      <c r="CWP10" s="149"/>
      <c r="CWQ10" s="149"/>
      <c r="CWR10" s="149"/>
      <c r="CWS10" s="149"/>
      <c r="CWT10" s="149"/>
      <c r="CWU10" s="149"/>
      <c r="CWV10" s="149"/>
      <c r="CWW10" s="149"/>
      <c r="CWX10" s="149"/>
      <c r="CWY10" s="149"/>
      <c r="CWZ10" s="149"/>
      <c r="CXA10" s="149"/>
      <c r="CXB10" s="149"/>
      <c r="CXC10" s="149"/>
      <c r="CXD10" s="149"/>
      <c r="CXE10" s="149"/>
      <c r="CXF10" s="149"/>
      <c r="CXG10" s="149"/>
      <c r="CXH10" s="149"/>
      <c r="CXI10" s="149"/>
      <c r="CXJ10" s="149"/>
      <c r="CXK10" s="149"/>
      <c r="CXL10" s="149"/>
      <c r="CXM10" s="149"/>
      <c r="CXN10" s="149"/>
      <c r="CXO10" s="149"/>
      <c r="CXP10" s="149"/>
      <c r="CXQ10" s="149"/>
      <c r="CXR10" s="149"/>
      <c r="CXS10" s="149"/>
      <c r="CXT10" s="149"/>
      <c r="CXU10" s="149"/>
      <c r="CXV10" s="149"/>
      <c r="CXW10" s="149"/>
      <c r="CXX10" s="149"/>
      <c r="CXY10" s="149"/>
      <c r="CXZ10" s="149"/>
      <c r="CYA10" s="149"/>
      <c r="CYB10" s="149"/>
      <c r="CYC10" s="149"/>
      <c r="CYD10" s="149"/>
      <c r="CYE10" s="149"/>
      <c r="CYF10" s="149"/>
      <c r="CYG10" s="149"/>
      <c r="CYH10" s="149"/>
      <c r="CYI10" s="149"/>
      <c r="CYJ10" s="149"/>
      <c r="CYK10" s="149"/>
      <c r="CYL10" s="149"/>
      <c r="CYM10" s="149"/>
      <c r="CYN10" s="149"/>
      <c r="CYO10" s="149"/>
      <c r="CYP10" s="149"/>
      <c r="CYQ10" s="149"/>
      <c r="CYR10" s="149"/>
      <c r="CYS10" s="149"/>
      <c r="CYT10" s="149"/>
      <c r="CYU10" s="149"/>
      <c r="CYV10" s="149"/>
      <c r="CYW10" s="149"/>
      <c r="CYX10" s="149"/>
      <c r="CYY10" s="149"/>
      <c r="CYZ10" s="149"/>
      <c r="CZA10" s="149"/>
      <c r="CZB10" s="149"/>
      <c r="CZC10" s="149"/>
      <c r="CZD10" s="149"/>
      <c r="CZE10" s="149"/>
      <c r="CZF10" s="149"/>
      <c r="CZG10" s="149"/>
      <c r="CZH10" s="149"/>
      <c r="CZI10" s="149"/>
      <c r="CZJ10" s="149"/>
      <c r="CZK10" s="149"/>
      <c r="CZL10" s="149"/>
      <c r="CZM10" s="149"/>
      <c r="CZN10" s="149"/>
      <c r="CZO10" s="149"/>
      <c r="CZP10" s="149"/>
      <c r="CZQ10" s="149"/>
      <c r="CZR10" s="149"/>
      <c r="CZS10" s="149"/>
      <c r="CZT10" s="149"/>
      <c r="CZU10" s="149"/>
      <c r="CZV10" s="149"/>
      <c r="CZW10" s="149"/>
      <c r="CZX10" s="149"/>
      <c r="CZY10" s="149"/>
      <c r="CZZ10" s="149"/>
      <c r="DAA10" s="149"/>
      <c r="DAB10" s="149"/>
      <c r="DAC10" s="149"/>
      <c r="DAD10" s="149"/>
      <c r="DAE10" s="149"/>
      <c r="DAF10" s="149"/>
      <c r="DAG10" s="149"/>
      <c r="DAH10" s="149"/>
      <c r="DAI10" s="149"/>
      <c r="DAJ10" s="149"/>
      <c r="DAK10" s="149"/>
      <c r="DAL10" s="149"/>
      <c r="DAM10" s="149"/>
      <c r="DAN10" s="149"/>
      <c r="DAO10" s="149"/>
      <c r="DAP10" s="149"/>
      <c r="DAQ10" s="149"/>
      <c r="DAR10" s="149"/>
      <c r="DAS10" s="149"/>
      <c r="DAT10" s="149"/>
      <c r="DAU10" s="149"/>
      <c r="DAV10" s="149"/>
      <c r="DAW10" s="149"/>
      <c r="DAX10" s="149"/>
      <c r="DAY10" s="149"/>
      <c r="DAZ10" s="149"/>
      <c r="DBA10" s="149"/>
      <c r="DBB10" s="149"/>
      <c r="DBC10" s="149"/>
      <c r="DBD10" s="149"/>
      <c r="DBE10" s="149"/>
      <c r="DBF10" s="149"/>
      <c r="DBG10" s="149"/>
      <c r="DBH10" s="149"/>
      <c r="DBI10" s="149"/>
      <c r="DBJ10" s="149"/>
      <c r="DBK10" s="149"/>
      <c r="DBL10" s="149"/>
      <c r="DBM10" s="149"/>
      <c r="DBN10" s="149"/>
      <c r="DBO10" s="149"/>
      <c r="DBP10" s="149"/>
      <c r="DBQ10" s="149"/>
      <c r="DBR10" s="149"/>
      <c r="DBS10" s="149"/>
      <c r="DBT10" s="149"/>
      <c r="DBU10" s="149"/>
      <c r="DBV10" s="149"/>
      <c r="DBW10" s="149"/>
      <c r="DBX10" s="149"/>
      <c r="DBY10" s="149"/>
      <c r="DBZ10" s="149"/>
      <c r="DCA10" s="149"/>
      <c r="DCB10" s="149"/>
      <c r="DCC10" s="149"/>
      <c r="DCD10" s="149"/>
      <c r="DCE10" s="149"/>
      <c r="DCF10" s="149"/>
      <c r="DCG10" s="149"/>
      <c r="DCH10" s="149"/>
      <c r="DCI10" s="149"/>
      <c r="DCJ10" s="149"/>
      <c r="DCK10" s="149"/>
      <c r="DCL10" s="149"/>
      <c r="DCM10" s="149"/>
      <c r="DCN10" s="149"/>
      <c r="DCO10" s="149"/>
      <c r="DCP10" s="149"/>
      <c r="DCQ10" s="149"/>
      <c r="DCR10" s="149"/>
      <c r="DCS10" s="149"/>
      <c r="DCT10" s="149"/>
      <c r="DCU10" s="149"/>
      <c r="DCV10" s="149"/>
      <c r="DCW10" s="149"/>
      <c r="DCX10" s="149"/>
      <c r="DCY10" s="149"/>
      <c r="DCZ10" s="149"/>
      <c r="DDA10" s="149"/>
      <c r="DDB10" s="149"/>
      <c r="DDC10" s="149"/>
      <c r="DDD10" s="149"/>
      <c r="DDE10" s="149"/>
      <c r="DDF10" s="149"/>
      <c r="DDG10" s="149"/>
      <c r="DDH10" s="149"/>
      <c r="DDI10" s="149"/>
      <c r="DDJ10" s="149"/>
      <c r="DDK10" s="149"/>
      <c r="DDL10" s="149"/>
      <c r="DDM10" s="149"/>
      <c r="DDN10" s="149"/>
      <c r="DDO10" s="149"/>
      <c r="DDP10" s="149"/>
      <c r="DDQ10" s="149"/>
      <c r="DDR10" s="149"/>
      <c r="DDS10" s="149"/>
      <c r="DDT10" s="149"/>
      <c r="DDU10" s="149"/>
      <c r="DDV10" s="149"/>
      <c r="DDW10" s="149"/>
      <c r="DDX10" s="149"/>
      <c r="DDY10" s="149"/>
      <c r="DDZ10" s="149"/>
      <c r="DEA10" s="149"/>
      <c r="DEB10" s="149"/>
      <c r="DEC10" s="149"/>
      <c r="DED10" s="149"/>
      <c r="DEE10" s="149"/>
      <c r="DEF10" s="149"/>
      <c r="DEG10" s="149"/>
      <c r="DEH10" s="149"/>
      <c r="DEI10" s="149"/>
      <c r="DEJ10" s="149"/>
      <c r="DEK10" s="149"/>
      <c r="DEL10" s="149"/>
      <c r="DEM10" s="149"/>
      <c r="DEN10" s="149"/>
      <c r="DEO10" s="149"/>
      <c r="DEP10" s="149"/>
      <c r="DEQ10" s="149"/>
      <c r="DER10" s="149"/>
      <c r="DES10" s="149"/>
      <c r="DET10" s="149"/>
      <c r="DEU10" s="149"/>
      <c r="DEV10" s="149"/>
      <c r="DEW10" s="149"/>
      <c r="DEX10" s="149"/>
      <c r="DEY10" s="149"/>
      <c r="DEZ10" s="149"/>
      <c r="DFA10" s="149"/>
      <c r="DFB10" s="149"/>
      <c r="DFC10" s="149"/>
      <c r="DFD10" s="149"/>
      <c r="DFE10" s="149"/>
      <c r="DFF10" s="149"/>
      <c r="DFG10" s="149"/>
      <c r="DFH10" s="149"/>
      <c r="DFI10" s="149"/>
      <c r="DFJ10" s="149"/>
      <c r="DFK10" s="149"/>
      <c r="DFL10" s="149"/>
      <c r="DFM10" s="149"/>
      <c r="DFN10" s="149"/>
      <c r="DFO10" s="149"/>
      <c r="DFP10" s="149"/>
      <c r="DFQ10" s="149"/>
      <c r="DFR10" s="149"/>
      <c r="DFS10" s="149"/>
      <c r="DFT10" s="149"/>
      <c r="DFU10" s="149"/>
      <c r="DFV10" s="149"/>
      <c r="DFW10" s="149"/>
      <c r="DFX10" s="149"/>
      <c r="DFY10" s="149"/>
      <c r="DFZ10" s="149"/>
      <c r="DGA10" s="149"/>
      <c r="DGB10" s="149"/>
      <c r="DGC10" s="149"/>
      <c r="DGD10" s="149"/>
      <c r="DGE10" s="149"/>
      <c r="DGF10" s="149"/>
      <c r="DGG10" s="149"/>
      <c r="DGH10" s="149"/>
      <c r="DGI10" s="149"/>
      <c r="DGJ10" s="149"/>
      <c r="DGK10" s="149"/>
      <c r="DGL10" s="149"/>
      <c r="DGM10" s="149"/>
      <c r="DGN10" s="149"/>
      <c r="DGO10" s="149"/>
      <c r="DGP10" s="149"/>
      <c r="DGQ10" s="149"/>
      <c r="DGR10" s="149"/>
      <c r="DGS10" s="149"/>
      <c r="DGT10" s="149"/>
      <c r="DGU10" s="149"/>
      <c r="DGV10" s="149"/>
      <c r="DGW10" s="149"/>
      <c r="DGX10" s="149"/>
      <c r="DGY10" s="149"/>
      <c r="DGZ10" s="149"/>
      <c r="DHA10" s="149"/>
      <c r="DHB10" s="149"/>
      <c r="DHC10" s="149"/>
      <c r="DHD10" s="149"/>
      <c r="DHE10" s="149"/>
      <c r="DHF10" s="149"/>
      <c r="DHG10" s="149"/>
      <c r="DHH10" s="149"/>
      <c r="DHI10" s="149"/>
      <c r="DHJ10" s="149"/>
      <c r="DHK10" s="149"/>
      <c r="DHL10" s="149"/>
      <c r="DHM10" s="149"/>
      <c r="DHN10" s="149"/>
      <c r="DHO10" s="149"/>
      <c r="DHP10" s="149"/>
      <c r="DHQ10" s="149"/>
      <c r="DHR10" s="149"/>
      <c r="DHS10" s="149"/>
      <c r="DHT10" s="149"/>
      <c r="DHU10" s="149"/>
      <c r="DHV10" s="149"/>
      <c r="DHW10" s="149"/>
      <c r="DHX10" s="149"/>
      <c r="DHY10" s="149"/>
      <c r="DHZ10" s="149"/>
      <c r="DIA10" s="149"/>
      <c r="DIB10" s="149"/>
      <c r="DIC10" s="149"/>
      <c r="DID10" s="149"/>
      <c r="DIE10" s="149"/>
      <c r="DIF10" s="149"/>
      <c r="DIG10" s="149"/>
      <c r="DIH10" s="149"/>
      <c r="DII10" s="149"/>
      <c r="DIJ10" s="149"/>
      <c r="DIK10" s="149"/>
      <c r="DIL10" s="149"/>
      <c r="DIM10" s="149"/>
      <c r="DIN10" s="149"/>
      <c r="DIO10" s="149"/>
      <c r="DIP10" s="149"/>
      <c r="DIQ10" s="149"/>
      <c r="DIR10" s="149"/>
      <c r="DIS10" s="149"/>
      <c r="DIT10" s="149"/>
      <c r="DIU10" s="149"/>
      <c r="DIV10" s="149"/>
      <c r="DIW10" s="149"/>
      <c r="DIX10" s="149"/>
      <c r="DIY10" s="149"/>
      <c r="DIZ10" s="149"/>
      <c r="DJA10" s="149"/>
      <c r="DJB10" s="149"/>
      <c r="DJC10" s="149"/>
      <c r="DJD10" s="149"/>
      <c r="DJE10" s="149"/>
      <c r="DJF10" s="149"/>
      <c r="DJG10" s="149"/>
      <c r="DJH10" s="149"/>
      <c r="DJI10" s="149"/>
      <c r="DJJ10" s="149"/>
      <c r="DJK10" s="149"/>
      <c r="DJL10" s="149"/>
      <c r="DJM10" s="149"/>
      <c r="DJN10" s="149"/>
      <c r="DJO10" s="149"/>
      <c r="DJP10" s="149"/>
      <c r="DJQ10" s="149"/>
      <c r="DJR10" s="149"/>
      <c r="DJS10" s="149"/>
      <c r="DJT10" s="149"/>
      <c r="DJU10" s="149"/>
      <c r="DJV10" s="149"/>
      <c r="DJW10" s="149"/>
      <c r="DJX10" s="149"/>
      <c r="DJY10" s="149"/>
      <c r="DJZ10" s="149"/>
      <c r="DKA10" s="149"/>
      <c r="DKB10" s="149"/>
      <c r="DKC10" s="149"/>
      <c r="DKD10" s="149"/>
      <c r="DKE10" s="149"/>
      <c r="DKF10" s="149"/>
      <c r="DKG10" s="149"/>
      <c r="DKH10" s="149"/>
      <c r="DKI10" s="149"/>
      <c r="DKJ10" s="149"/>
      <c r="DKK10" s="149"/>
      <c r="DKL10" s="149"/>
      <c r="DKM10" s="149"/>
      <c r="DKN10" s="149"/>
      <c r="DKO10" s="149"/>
      <c r="DKP10" s="149"/>
      <c r="DKQ10" s="149"/>
      <c r="DKR10" s="149"/>
      <c r="DKS10" s="149"/>
      <c r="DKT10" s="149"/>
      <c r="DKU10" s="149"/>
      <c r="DKV10" s="149"/>
      <c r="DKW10" s="149"/>
      <c r="DKX10" s="149"/>
      <c r="DKY10" s="149"/>
      <c r="DKZ10" s="149"/>
      <c r="DLA10" s="149"/>
      <c r="DLB10" s="149"/>
      <c r="DLC10" s="149"/>
      <c r="DLD10" s="149"/>
      <c r="DLE10" s="149"/>
      <c r="DLF10" s="149"/>
      <c r="DLG10" s="149"/>
      <c r="DLH10" s="149"/>
      <c r="DLI10" s="149"/>
      <c r="DLJ10" s="149"/>
      <c r="DLK10" s="149"/>
      <c r="DLL10" s="149"/>
      <c r="DLM10" s="149"/>
      <c r="DLN10" s="149"/>
      <c r="DLO10" s="149"/>
      <c r="DLP10" s="149"/>
      <c r="DLQ10" s="149"/>
      <c r="DLR10" s="149"/>
      <c r="DLS10" s="149"/>
      <c r="DLT10" s="149"/>
      <c r="DLU10" s="149"/>
      <c r="DLV10" s="149"/>
      <c r="DLW10" s="149"/>
      <c r="DLX10" s="149"/>
      <c r="DLY10" s="149"/>
      <c r="DLZ10" s="149"/>
      <c r="DMA10" s="149"/>
      <c r="DMB10" s="149"/>
      <c r="DMC10" s="149"/>
      <c r="DMD10" s="149"/>
      <c r="DME10" s="149"/>
      <c r="DMF10" s="149"/>
      <c r="DMG10" s="149"/>
      <c r="DMH10" s="149"/>
      <c r="DMI10" s="149"/>
      <c r="DMJ10" s="149"/>
      <c r="DMK10" s="149"/>
      <c r="DML10" s="149"/>
      <c r="DMM10" s="149"/>
      <c r="DMN10" s="149"/>
      <c r="DMO10" s="149"/>
      <c r="DMP10" s="149"/>
      <c r="DMQ10" s="149"/>
      <c r="DMR10" s="149"/>
      <c r="DMS10" s="149"/>
      <c r="DMT10" s="149"/>
      <c r="DMU10" s="149"/>
      <c r="DMV10" s="149"/>
      <c r="DMW10" s="149"/>
      <c r="DMX10" s="149"/>
      <c r="DMY10" s="149"/>
      <c r="DMZ10" s="149"/>
      <c r="DNA10" s="149"/>
      <c r="DNB10" s="149"/>
      <c r="DNC10" s="149"/>
      <c r="DND10" s="149"/>
      <c r="DNE10" s="149"/>
      <c r="DNF10" s="149"/>
      <c r="DNG10" s="149"/>
      <c r="DNH10" s="149"/>
      <c r="DNI10" s="149"/>
      <c r="DNJ10" s="149"/>
      <c r="DNK10" s="149"/>
      <c r="DNL10" s="149"/>
      <c r="DNM10" s="149"/>
      <c r="DNN10" s="149"/>
      <c r="DNO10" s="149"/>
      <c r="DNP10" s="149"/>
      <c r="DNQ10" s="149"/>
      <c r="DNR10" s="149"/>
      <c r="DNS10" s="149"/>
      <c r="DNT10" s="149"/>
      <c r="DNU10" s="149"/>
      <c r="DNV10" s="149"/>
      <c r="DNW10" s="149"/>
      <c r="DNX10" s="149"/>
      <c r="DNY10" s="149"/>
      <c r="DNZ10" s="149"/>
      <c r="DOA10" s="149"/>
      <c r="DOB10" s="149"/>
      <c r="DOC10" s="149"/>
      <c r="DOD10" s="149"/>
      <c r="DOE10" s="149"/>
      <c r="DOF10" s="149"/>
      <c r="DOG10" s="149"/>
      <c r="DOH10" s="149"/>
      <c r="DOI10" s="149"/>
      <c r="DOJ10" s="149"/>
      <c r="DOK10" s="149"/>
      <c r="DOL10" s="149"/>
      <c r="DOM10" s="149"/>
      <c r="DON10" s="149"/>
      <c r="DOO10" s="149"/>
      <c r="DOP10" s="149"/>
      <c r="DOQ10" s="149"/>
      <c r="DOR10" s="149"/>
      <c r="DOS10" s="149"/>
      <c r="DOT10" s="149"/>
      <c r="DOU10" s="149"/>
      <c r="DOV10" s="149"/>
      <c r="DOW10" s="149"/>
      <c r="DOX10" s="149"/>
      <c r="DOY10" s="149"/>
      <c r="DOZ10" s="149"/>
      <c r="DPA10" s="149"/>
      <c r="DPB10" s="149"/>
      <c r="DPC10" s="149"/>
      <c r="DPD10" s="149"/>
      <c r="DPE10" s="149"/>
      <c r="DPF10" s="149"/>
      <c r="DPG10" s="149"/>
      <c r="DPH10" s="149"/>
      <c r="DPI10" s="149"/>
      <c r="DPJ10" s="149"/>
      <c r="DPK10" s="149"/>
      <c r="DPL10" s="149"/>
      <c r="DPM10" s="149"/>
      <c r="DPN10" s="149"/>
      <c r="DPO10" s="149"/>
      <c r="DPP10" s="149"/>
      <c r="DPQ10" s="149"/>
      <c r="DPR10" s="149"/>
      <c r="DPS10" s="149"/>
      <c r="DPT10" s="149"/>
      <c r="DPU10" s="149"/>
      <c r="DPV10" s="149"/>
      <c r="DPW10" s="149"/>
      <c r="DPX10" s="149"/>
      <c r="DPY10" s="149"/>
      <c r="DPZ10" s="149"/>
      <c r="DQA10" s="149"/>
      <c r="DQB10" s="149"/>
      <c r="DQC10" s="149"/>
      <c r="DQD10" s="149"/>
      <c r="DQE10" s="149"/>
      <c r="DQF10" s="149"/>
      <c r="DQG10" s="149"/>
      <c r="DQH10" s="149"/>
      <c r="DQI10" s="149"/>
      <c r="DQJ10" s="149"/>
      <c r="DQK10" s="149"/>
      <c r="DQL10" s="149"/>
      <c r="DQM10" s="149"/>
      <c r="DQN10" s="149"/>
      <c r="DQO10" s="149"/>
      <c r="DQP10" s="149"/>
      <c r="DQQ10" s="149"/>
      <c r="DQR10" s="149"/>
      <c r="DQS10" s="149"/>
      <c r="DQT10" s="149"/>
      <c r="DQU10" s="149"/>
      <c r="DQV10" s="149"/>
      <c r="DQW10" s="149"/>
      <c r="DQX10" s="149"/>
      <c r="DQY10" s="149"/>
      <c r="DQZ10" s="149"/>
      <c r="DRA10" s="149"/>
      <c r="DRB10" s="149"/>
      <c r="DRC10" s="149"/>
      <c r="DRD10" s="149"/>
      <c r="DRE10" s="149"/>
      <c r="DRF10" s="149"/>
      <c r="DRG10" s="149"/>
      <c r="DRH10" s="149"/>
      <c r="DRI10" s="149"/>
      <c r="DRJ10" s="149"/>
      <c r="DRK10" s="149"/>
      <c r="DRL10" s="149"/>
      <c r="DRM10" s="149"/>
      <c r="DRN10" s="149"/>
      <c r="DRO10" s="149"/>
      <c r="DRP10" s="149"/>
      <c r="DRQ10" s="149"/>
      <c r="DRR10" s="149"/>
      <c r="DRS10" s="149"/>
      <c r="DRT10" s="149"/>
      <c r="DRU10" s="149"/>
      <c r="DRV10" s="149"/>
      <c r="DRW10" s="149"/>
      <c r="DRX10" s="149"/>
      <c r="DRY10" s="149"/>
      <c r="DRZ10" s="149"/>
      <c r="DSA10" s="149"/>
      <c r="DSB10" s="149"/>
      <c r="DSC10" s="149"/>
      <c r="DSD10" s="149"/>
      <c r="DSE10" s="149"/>
      <c r="DSF10" s="149"/>
      <c r="DSG10" s="149"/>
      <c r="DSH10" s="149"/>
      <c r="DSI10" s="149"/>
      <c r="DSJ10" s="149"/>
      <c r="DSK10" s="149"/>
      <c r="DSL10" s="149"/>
      <c r="DSM10" s="149"/>
      <c r="DSN10" s="149"/>
      <c r="DSO10" s="149"/>
      <c r="DSP10" s="149"/>
      <c r="DSQ10" s="149"/>
      <c r="DSR10" s="149"/>
      <c r="DSS10" s="149"/>
      <c r="DST10" s="149"/>
      <c r="DSU10" s="149"/>
      <c r="DSV10" s="149"/>
      <c r="DSW10" s="149"/>
      <c r="DSX10" s="149"/>
      <c r="DSY10" s="149"/>
      <c r="DSZ10" s="149"/>
      <c r="DTA10" s="149"/>
      <c r="DTB10" s="149"/>
      <c r="DTC10" s="149"/>
      <c r="DTD10" s="149"/>
      <c r="DTE10" s="149"/>
      <c r="DTF10" s="149"/>
      <c r="DTG10" s="149"/>
      <c r="DTH10" s="149"/>
      <c r="DTI10" s="149"/>
      <c r="DTJ10" s="149"/>
      <c r="DTK10" s="149"/>
      <c r="DTL10" s="149"/>
      <c r="DTM10" s="149"/>
      <c r="DTN10" s="149"/>
      <c r="DTO10" s="149"/>
      <c r="DTP10" s="149"/>
      <c r="DTQ10" s="149"/>
      <c r="DTR10" s="149"/>
      <c r="DTS10" s="149"/>
      <c r="DTT10" s="149"/>
      <c r="DTU10" s="149"/>
      <c r="DTV10" s="149"/>
      <c r="DTW10" s="149"/>
      <c r="DTX10" s="149"/>
      <c r="DTY10" s="149"/>
      <c r="DTZ10" s="149"/>
      <c r="DUA10" s="149"/>
      <c r="DUB10" s="149"/>
      <c r="DUC10" s="149"/>
      <c r="DUD10" s="149"/>
      <c r="DUE10" s="149"/>
      <c r="DUF10" s="149"/>
      <c r="DUG10" s="149"/>
      <c r="DUH10" s="149"/>
      <c r="DUI10" s="149"/>
      <c r="DUJ10" s="149"/>
      <c r="DUK10" s="149"/>
      <c r="DUL10" s="149"/>
      <c r="DUM10" s="149"/>
      <c r="DUN10" s="149"/>
      <c r="DUO10" s="149"/>
      <c r="DUP10" s="149"/>
      <c r="DUQ10" s="149"/>
      <c r="DUR10" s="149"/>
      <c r="DUS10" s="149"/>
      <c r="DUT10" s="149"/>
      <c r="DUU10" s="149"/>
      <c r="DUV10" s="149"/>
      <c r="DUW10" s="149"/>
      <c r="DUX10" s="149"/>
      <c r="DUY10" s="149"/>
      <c r="DUZ10" s="149"/>
      <c r="DVA10" s="149"/>
      <c r="DVB10" s="149"/>
      <c r="DVC10" s="149"/>
      <c r="DVD10" s="149"/>
      <c r="DVE10" s="149"/>
      <c r="DVF10" s="149"/>
      <c r="DVG10" s="149"/>
      <c r="DVH10" s="149"/>
      <c r="DVI10" s="149"/>
      <c r="DVJ10" s="149"/>
      <c r="DVK10" s="149"/>
      <c r="DVL10" s="149"/>
      <c r="DVM10" s="149"/>
      <c r="DVN10" s="149"/>
      <c r="DVO10" s="149"/>
      <c r="DVP10" s="149"/>
      <c r="DVQ10" s="149"/>
      <c r="DVR10" s="149"/>
      <c r="DVS10" s="149"/>
      <c r="DVT10" s="149"/>
      <c r="DVU10" s="149"/>
      <c r="DVV10" s="149"/>
      <c r="DVW10" s="149"/>
      <c r="DVX10" s="149"/>
      <c r="DVY10" s="149"/>
      <c r="DVZ10" s="149"/>
      <c r="DWA10" s="149"/>
      <c r="DWB10" s="149"/>
      <c r="DWC10" s="149"/>
      <c r="DWD10" s="149"/>
      <c r="DWE10" s="149"/>
      <c r="DWF10" s="149"/>
      <c r="DWG10" s="149"/>
      <c r="DWH10" s="149"/>
      <c r="DWI10" s="149"/>
      <c r="DWJ10" s="149"/>
      <c r="DWK10" s="149"/>
      <c r="DWL10" s="149"/>
      <c r="DWM10" s="149"/>
      <c r="DWN10" s="149"/>
      <c r="DWO10" s="149"/>
      <c r="DWP10" s="149"/>
      <c r="DWQ10" s="149"/>
      <c r="DWR10" s="149"/>
      <c r="DWS10" s="149"/>
      <c r="DWT10" s="149"/>
      <c r="DWU10" s="149"/>
      <c r="DWV10" s="149"/>
      <c r="DWW10" s="149"/>
      <c r="DWX10" s="149"/>
      <c r="DWY10" s="149"/>
      <c r="DWZ10" s="149"/>
      <c r="DXA10" s="149"/>
      <c r="DXB10" s="149"/>
      <c r="DXC10" s="149"/>
      <c r="DXD10" s="149"/>
      <c r="DXE10" s="149"/>
      <c r="DXF10" s="149"/>
      <c r="DXG10" s="149"/>
      <c r="DXH10" s="149"/>
      <c r="DXI10" s="149"/>
      <c r="DXJ10" s="149"/>
      <c r="DXK10" s="149"/>
      <c r="DXL10" s="149"/>
      <c r="DXM10" s="149"/>
      <c r="DXN10" s="149"/>
      <c r="DXO10" s="149"/>
      <c r="DXP10" s="149"/>
      <c r="DXQ10" s="149"/>
      <c r="DXR10" s="149"/>
      <c r="DXS10" s="149"/>
      <c r="DXT10" s="149"/>
      <c r="DXU10" s="149"/>
      <c r="DXV10" s="149"/>
      <c r="DXW10" s="149"/>
      <c r="DXX10" s="149"/>
      <c r="DXY10" s="149"/>
      <c r="DXZ10" s="149"/>
      <c r="DYA10" s="149"/>
      <c r="DYB10" s="149"/>
      <c r="DYC10" s="149"/>
      <c r="DYD10" s="149"/>
      <c r="DYE10" s="149"/>
      <c r="DYF10" s="149"/>
      <c r="DYG10" s="149"/>
      <c r="DYH10" s="149"/>
      <c r="DYI10" s="149"/>
      <c r="DYJ10" s="149"/>
      <c r="DYK10" s="149"/>
      <c r="DYL10" s="149"/>
      <c r="DYM10" s="149"/>
      <c r="DYN10" s="149"/>
      <c r="DYO10" s="149"/>
      <c r="DYP10" s="149"/>
      <c r="DYQ10" s="149"/>
      <c r="DYR10" s="149"/>
      <c r="DYS10" s="149"/>
      <c r="DYT10" s="149"/>
      <c r="DYU10" s="149"/>
      <c r="DYV10" s="149"/>
      <c r="DYW10" s="149"/>
      <c r="DYX10" s="149"/>
      <c r="DYY10" s="149"/>
      <c r="DYZ10" s="149"/>
      <c r="DZA10" s="149"/>
      <c r="DZB10" s="149"/>
      <c r="DZC10" s="149"/>
      <c r="DZD10" s="149"/>
      <c r="DZE10" s="149"/>
      <c r="DZF10" s="149"/>
      <c r="DZG10" s="149"/>
      <c r="DZH10" s="149"/>
      <c r="DZI10" s="149"/>
      <c r="DZJ10" s="149"/>
      <c r="DZK10" s="149"/>
      <c r="DZL10" s="149"/>
      <c r="DZM10" s="149"/>
      <c r="DZN10" s="149"/>
      <c r="DZO10" s="149"/>
      <c r="DZP10" s="149"/>
      <c r="DZQ10" s="149"/>
      <c r="DZR10" s="149"/>
      <c r="DZS10" s="149"/>
      <c r="DZT10" s="149"/>
      <c r="DZU10" s="149"/>
      <c r="DZV10" s="149"/>
      <c r="DZW10" s="149"/>
      <c r="DZX10" s="149"/>
      <c r="DZY10" s="149"/>
      <c r="DZZ10" s="149"/>
      <c r="EAA10" s="149"/>
      <c r="EAB10" s="149"/>
      <c r="EAC10" s="149"/>
      <c r="EAD10" s="149"/>
      <c r="EAE10" s="149"/>
      <c r="EAF10" s="149"/>
      <c r="EAG10" s="149"/>
      <c r="EAH10" s="149"/>
      <c r="EAI10" s="149"/>
      <c r="EAJ10" s="149"/>
      <c r="EAK10" s="149"/>
      <c r="EAL10" s="149"/>
      <c r="EAM10" s="149"/>
      <c r="EAN10" s="149"/>
      <c r="EAO10" s="149"/>
      <c r="EAP10" s="149"/>
      <c r="EAQ10" s="149"/>
      <c r="EAR10" s="149"/>
      <c r="EAS10" s="149"/>
      <c r="EAT10" s="149"/>
      <c r="EAU10" s="149"/>
      <c r="EAV10" s="149"/>
      <c r="EAW10" s="149"/>
      <c r="EAX10" s="149"/>
      <c r="EAY10" s="149"/>
      <c r="EAZ10" s="149"/>
      <c r="EBA10" s="149"/>
      <c r="EBB10" s="149"/>
      <c r="EBC10" s="149"/>
      <c r="EBD10" s="149"/>
      <c r="EBE10" s="149"/>
      <c r="EBF10" s="149"/>
      <c r="EBG10" s="149"/>
      <c r="EBH10" s="149"/>
      <c r="EBI10" s="149"/>
      <c r="EBJ10" s="149"/>
      <c r="EBK10" s="149"/>
      <c r="EBL10" s="149"/>
      <c r="EBM10" s="149"/>
      <c r="EBN10" s="149"/>
      <c r="EBO10" s="149"/>
      <c r="EBP10" s="149"/>
      <c r="EBQ10" s="149"/>
      <c r="EBR10" s="149"/>
      <c r="EBS10" s="149"/>
      <c r="EBT10" s="149"/>
      <c r="EBU10" s="149"/>
      <c r="EBV10" s="149"/>
      <c r="EBW10" s="149"/>
      <c r="EBX10" s="149"/>
      <c r="EBY10" s="149"/>
      <c r="EBZ10" s="149"/>
      <c r="ECA10" s="149"/>
      <c r="ECB10" s="149"/>
      <c r="ECC10" s="149"/>
      <c r="ECD10" s="149"/>
      <c r="ECE10" s="149"/>
      <c r="ECF10" s="149"/>
      <c r="ECG10" s="149"/>
      <c r="ECH10" s="149"/>
      <c r="ECI10" s="149"/>
      <c r="ECJ10" s="149"/>
      <c r="ECK10" s="149"/>
      <c r="ECL10" s="149"/>
      <c r="ECM10" s="149"/>
      <c r="ECN10" s="149"/>
      <c r="ECO10" s="149"/>
      <c r="ECP10" s="149"/>
      <c r="ECQ10" s="149"/>
      <c r="ECR10" s="149"/>
      <c r="ECS10" s="149"/>
      <c r="ECT10" s="149"/>
      <c r="ECU10" s="149"/>
      <c r="ECV10" s="149"/>
      <c r="ECW10" s="149"/>
      <c r="ECX10" s="149"/>
      <c r="ECY10" s="149"/>
      <c r="ECZ10" s="149"/>
      <c r="EDA10" s="149"/>
      <c r="EDB10" s="149"/>
      <c r="EDC10" s="149"/>
      <c r="EDD10" s="149"/>
      <c r="EDE10" s="149"/>
      <c r="EDF10" s="149"/>
      <c r="EDG10" s="149"/>
      <c r="EDH10" s="149"/>
      <c r="EDI10" s="149"/>
      <c r="EDJ10" s="149"/>
      <c r="EDK10" s="149"/>
      <c r="EDL10" s="149"/>
      <c r="EDM10" s="149"/>
      <c r="EDN10" s="149"/>
      <c r="EDO10" s="149"/>
      <c r="EDP10" s="149"/>
      <c r="EDQ10" s="149"/>
      <c r="EDR10" s="149"/>
      <c r="EDS10" s="149"/>
      <c r="EDT10" s="149"/>
      <c r="EDU10" s="149"/>
      <c r="EDV10" s="149"/>
      <c r="EDW10" s="149"/>
      <c r="EDX10" s="149"/>
      <c r="EDY10" s="149"/>
      <c r="EDZ10" s="149"/>
      <c r="EEA10" s="149"/>
      <c r="EEB10" s="149"/>
      <c r="EEC10" s="149"/>
      <c r="EED10" s="149"/>
      <c r="EEE10" s="149"/>
      <c r="EEF10" s="149"/>
      <c r="EEG10" s="149"/>
      <c r="EEH10" s="149"/>
      <c r="EEI10" s="149"/>
      <c r="EEJ10" s="149"/>
      <c r="EEK10" s="149"/>
      <c r="EEL10" s="149"/>
      <c r="EEM10" s="149"/>
      <c r="EEN10" s="149"/>
      <c r="EEO10" s="149"/>
      <c r="EEP10" s="149"/>
      <c r="EEQ10" s="149"/>
      <c r="EER10" s="149"/>
      <c r="EES10" s="149"/>
      <c r="EET10" s="149"/>
      <c r="EEU10" s="149"/>
      <c r="EEV10" s="149"/>
      <c r="EEW10" s="149"/>
      <c r="EEX10" s="149"/>
      <c r="EEY10" s="149"/>
      <c r="EEZ10" s="149"/>
      <c r="EFA10" s="149"/>
      <c r="EFB10" s="149"/>
      <c r="EFC10" s="149"/>
      <c r="EFD10" s="149"/>
      <c r="EFE10" s="149"/>
      <c r="EFF10" s="149"/>
      <c r="EFG10" s="149"/>
      <c r="EFH10" s="149"/>
      <c r="EFI10" s="149"/>
      <c r="EFJ10" s="149"/>
      <c r="EFK10" s="149"/>
      <c r="EFL10" s="149"/>
      <c r="EFM10" s="149"/>
      <c r="EFN10" s="149"/>
      <c r="EFO10" s="149"/>
      <c r="EFP10" s="149"/>
      <c r="EFQ10" s="149"/>
      <c r="EFR10" s="149"/>
      <c r="EFS10" s="149"/>
      <c r="EFT10" s="149"/>
      <c r="EFU10" s="149"/>
      <c r="EFV10" s="149"/>
      <c r="EFW10" s="149"/>
      <c r="EFX10" s="149"/>
      <c r="EFY10" s="149"/>
      <c r="EFZ10" s="149"/>
      <c r="EGA10" s="149"/>
      <c r="EGB10" s="149"/>
      <c r="EGC10" s="149"/>
      <c r="EGD10" s="149"/>
      <c r="EGE10" s="149"/>
      <c r="EGF10" s="149"/>
      <c r="EGG10" s="149"/>
      <c r="EGH10" s="149"/>
      <c r="EGI10" s="149"/>
      <c r="EGJ10" s="149"/>
      <c r="EGK10" s="149"/>
      <c r="EGL10" s="149"/>
      <c r="EGM10" s="149"/>
      <c r="EGN10" s="149"/>
      <c r="EGO10" s="149"/>
      <c r="EGP10" s="149"/>
      <c r="EGQ10" s="149"/>
      <c r="EGR10" s="149"/>
      <c r="EGS10" s="149"/>
      <c r="EGT10" s="149"/>
      <c r="EGU10" s="149"/>
      <c r="EGV10" s="149"/>
      <c r="EGW10" s="149"/>
      <c r="EGX10" s="149"/>
      <c r="EGY10" s="149"/>
      <c r="EGZ10" s="149"/>
      <c r="EHA10" s="149"/>
      <c r="EHB10" s="149"/>
      <c r="EHC10" s="149"/>
      <c r="EHD10" s="149"/>
      <c r="EHE10" s="149"/>
      <c r="EHF10" s="149"/>
      <c r="EHG10" s="149"/>
      <c r="EHH10" s="149"/>
      <c r="EHI10" s="149"/>
      <c r="EHJ10" s="149"/>
      <c r="EHK10" s="149"/>
      <c r="EHL10" s="149"/>
      <c r="EHM10" s="149"/>
      <c r="EHN10" s="149"/>
      <c r="EHO10" s="149"/>
      <c r="EHP10" s="149"/>
      <c r="EHQ10" s="149"/>
      <c r="EHR10" s="149"/>
      <c r="EHS10" s="149"/>
      <c r="EHT10" s="149"/>
      <c r="EHU10" s="149"/>
      <c r="EHV10" s="149"/>
      <c r="EHW10" s="149"/>
      <c r="EHX10" s="149"/>
      <c r="EHY10" s="149"/>
      <c r="EHZ10" s="149"/>
      <c r="EIA10" s="149"/>
      <c r="EIB10" s="149"/>
      <c r="EIC10" s="149"/>
      <c r="EID10" s="149"/>
      <c r="EIE10" s="149"/>
      <c r="EIF10" s="149"/>
      <c r="EIG10" s="149"/>
      <c r="EIH10" s="149"/>
      <c r="EII10" s="149"/>
      <c r="EIJ10" s="149"/>
      <c r="EIK10" s="149"/>
      <c r="EIL10" s="149"/>
      <c r="EIM10" s="149"/>
      <c r="EIN10" s="149"/>
      <c r="EIO10" s="149"/>
      <c r="EIP10" s="149"/>
      <c r="EIQ10" s="149"/>
      <c r="EIR10" s="149"/>
      <c r="EIS10" s="149"/>
      <c r="EIT10" s="149"/>
      <c r="EIU10" s="149"/>
      <c r="EIV10" s="149"/>
      <c r="EIW10" s="149"/>
      <c r="EIX10" s="149"/>
      <c r="EIY10" s="149"/>
      <c r="EIZ10" s="149"/>
      <c r="EJA10" s="149"/>
      <c r="EJB10" s="149"/>
      <c r="EJC10" s="149"/>
      <c r="EJD10" s="149"/>
      <c r="EJE10" s="149"/>
      <c r="EJF10" s="149"/>
      <c r="EJG10" s="149"/>
      <c r="EJH10" s="149"/>
      <c r="EJI10" s="149"/>
      <c r="EJJ10" s="149"/>
      <c r="EJK10" s="149"/>
      <c r="EJL10" s="149"/>
      <c r="EJM10" s="149"/>
      <c r="EJN10" s="149"/>
      <c r="EJO10" s="149"/>
      <c r="EJP10" s="149"/>
      <c r="EJQ10" s="149"/>
      <c r="EJR10" s="149"/>
      <c r="EJS10" s="149"/>
      <c r="EJT10" s="149"/>
      <c r="EJU10" s="149"/>
      <c r="EJV10" s="149"/>
      <c r="EJW10" s="149"/>
      <c r="EJX10" s="149"/>
      <c r="EJY10" s="149"/>
      <c r="EJZ10" s="149"/>
      <c r="EKA10" s="149"/>
      <c r="EKB10" s="149"/>
      <c r="EKC10" s="149"/>
      <c r="EKD10" s="149"/>
      <c r="EKE10" s="149"/>
      <c r="EKF10" s="149"/>
      <c r="EKG10" s="149"/>
      <c r="EKH10" s="149"/>
      <c r="EKI10" s="149"/>
      <c r="EKJ10" s="149"/>
      <c r="EKK10" s="149"/>
      <c r="EKL10" s="149"/>
      <c r="EKM10" s="149"/>
      <c r="EKN10" s="149"/>
      <c r="EKO10" s="149"/>
      <c r="EKP10" s="149"/>
      <c r="EKQ10" s="149"/>
      <c r="EKR10" s="149"/>
      <c r="EKS10" s="149"/>
      <c r="EKT10" s="149"/>
      <c r="EKU10" s="149"/>
      <c r="EKV10" s="149"/>
      <c r="EKW10" s="149"/>
      <c r="EKX10" s="149"/>
      <c r="EKY10" s="149"/>
      <c r="EKZ10" s="149"/>
      <c r="ELA10" s="149"/>
      <c r="ELB10" s="149"/>
      <c r="ELC10" s="149"/>
      <c r="ELD10" s="149"/>
      <c r="ELE10" s="149"/>
      <c r="ELF10" s="149"/>
      <c r="ELG10" s="149"/>
      <c r="ELH10" s="149"/>
      <c r="ELI10" s="149"/>
      <c r="ELJ10" s="149"/>
      <c r="ELK10" s="149"/>
      <c r="ELL10" s="149"/>
      <c r="ELM10" s="149"/>
      <c r="ELN10" s="149"/>
      <c r="ELO10" s="149"/>
      <c r="ELP10" s="149"/>
      <c r="ELQ10" s="149"/>
      <c r="ELR10" s="149"/>
      <c r="ELS10" s="149"/>
      <c r="ELT10" s="149"/>
      <c r="ELU10" s="149"/>
      <c r="ELV10" s="149"/>
      <c r="ELW10" s="149"/>
      <c r="ELX10" s="149"/>
      <c r="ELY10" s="149"/>
      <c r="ELZ10" s="149"/>
      <c r="EMA10" s="149"/>
      <c r="EMB10" s="149"/>
      <c r="EMC10" s="149"/>
      <c r="EMD10" s="149"/>
      <c r="EME10" s="149"/>
      <c r="EMF10" s="149"/>
      <c r="EMG10" s="149"/>
      <c r="EMH10" s="149"/>
      <c r="EMI10" s="149"/>
      <c r="EMJ10" s="149"/>
      <c r="EMK10" s="149"/>
      <c r="EML10" s="149"/>
      <c r="EMM10" s="149"/>
      <c r="EMN10" s="149"/>
      <c r="EMO10" s="149"/>
      <c r="EMP10" s="149"/>
      <c r="EMQ10" s="149"/>
      <c r="EMR10" s="149"/>
      <c r="EMS10" s="149"/>
      <c r="EMT10" s="149"/>
      <c r="EMU10" s="149"/>
      <c r="EMV10" s="149"/>
      <c r="EMW10" s="149"/>
      <c r="EMX10" s="149"/>
      <c r="EMY10" s="149"/>
      <c r="EMZ10" s="149"/>
      <c r="ENA10" s="149"/>
      <c r="ENB10" s="149"/>
      <c r="ENC10" s="149"/>
      <c r="END10" s="149"/>
      <c r="ENE10" s="149"/>
      <c r="ENF10" s="149"/>
      <c r="ENG10" s="149"/>
      <c r="ENH10" s="149"/>
      <c r="ENI10" s="149"/>
      <c r="ENJ10" s="149"/>
      <c r="ENK10" s="149"/>
      <c r="ENL10" s="149"/>
      <c r="ENM10" s="149"/>
      <c r="ENN10" s="149"/>
      <c r="ENO10" s="149"/>
      <c r="ENP10" s="149"/>
      <c r="ENQ10" s="149"/>
      <c r="ENR10" s="149"/>
      <c r="ENS10" s="149"/>
      <c r="ENT10" s="149"/>
      <c r="ENU10" s="149"/>
      <c r="ENV10" s="149"/>
      <c r="ENW10" s="149"/>
      <c r="ENX10" s="149"/>
      <c r="ENY10" s="149"/>
      <c r="ENZ10" s="149"/>
      <c r="EOA10" s="149"/>
      <c r="EOB10" s="149"/>
      <c r="EOC10" s="149"/>
      <c r="EOD10" s="149"/>
      <c r="EOE10" s="149"/>
      <c r="EOF10" s="149"/>
      <c r="EOG10" s="149"/>
      <c r="EOH10" s="149"/>
      <c r="EOI10" s="149"/>
      <c r="EOJ10" s="149"/>
      <c r="EOK10" s="149"/>
      <c r="EOL10" s="149"/>
      <c r="EOM10" s="149"/>
      <c r="EON10" s="149"/>
      <c r="EOO10" s="149"/>
      <c r="EOP10" s="149"/>
      <c r="EOQ10" s="149"/>
      <c r="EOR10" s="149"/>
      <c r="EOS10" s="149"/>
      <c r="EOT10" s="149"/>
      <c r="EOU10" s="149"/>
      <c r="EOV10" s="149"/>
      <c r="EOW10" s="149"/>
      <c r="EOX10" s="149"/>
      <c r="EOY10" s="149"/>
      <c r="EOZ10" s="149"/>
      <c r="EPA10" s="149"/>
      <c r="EPB10" s="149"/>
      <c r="EPC10" s="149"/>
      <c r="EPD10" s="149"/>
      <c r="EPE10" s="149"/>
      <c r="EPF10" s="149"/>
      <c r="EPG10" s="149"/>
      <c r="EPH10" s="149"/>
      <c r="EPI10" s="149"/>
      <c r="EPJ10" s="149"/>
      <c r="EPK10" s="149"/>
      <c r="EPL10" s="149"/>
      <c r="EPM10" s="149"/>
      <c r="EPN10" s="149"/>
      <c r="EPO10" s="149"/>
      <c r="EPP10" s="149"/>
      <c r="EPQ10" s="149"/>
      <c r="EPR10" s="149"/>
      <c r="EPS10" s="149"/>
      <c r="EPT10" s="149"/>
      <c r="EPU10" s="149"/>
      <c r="EPV10" s="149"/>
      <c r="EPW10" s="149"/>
      <c r="EPX10" s="149"/>
      <c r="EPY10" s="149"/>
      <c r="EPZ10" s="149"/>
      <c r="EQA10" s="149"/>
      <c r="EQB10" s="149"/>
      <c r="EQC10" s="149"/>
      <c r="EQD10" s="149"/>
      <c r="EQE10" s="149"/>
      <c r="EQF10" s="149"/>
      <c r="EQG10" s="149"/>
      <c r="EQH10" s="149"/>
      <c r="EQI10" s="149"/>
      <c r="EQJ10" s="149"/>
      <c r="EQK10" s="149"/>
      <c r="EQL10" s="149"/>
      <c r="EQM10" s="149"/>
      <c r="EQN10" s="149"/>
      <c r="EQO10" s="149"/>
      <c r="EQP10" s="149"/>
      <c r="EQQ10" s="149"/>
      <c r="EQR10" s="149"/>
      <c r="EQS10" s="149"/>
      <c r="EQT10" s="149"/>
      <c r="EQU10" s="149"/>
      <c r="EQV10" s="149"/>
      <c r="EQW10" s="149"/>
      <c r="EQX10" s="149"/>
      <c r="EQY10" s="149"/>
      <c r="EQZ10" s="149"/>
      <c r="ERA10" s="149"/>
      <c r="ERB10" s="149"/>
      <c r="ERC10" s="149"/>
      <c r="ERD10" s="149"/>
      <c r="ERE10" s="149"/>
      <c r="ERF10" s="149"/>
      <c r="ERG10" s="149"/>
      <c r="ERH10" s="149"/>
      <c r="ERI10" s="149"/>
      <c r="ERJ10" s="149"/>
      <c r="ERK10" s="149"/>
      <c r="ERL10" s="149"/>
      <c r="ERM10" s="149"/>
      <c r="ERN10" s="149"/>
      <c r="ERO10" s="149"/>
      <c r="ERP10" s="149"/>
      <c r="ERQ10" s="149"/>
      <c r="ERR10" s="149"/>
      <c r="ERS10" s="149"/>
      <c r="ERT10" s="149"/>
      <c r="ERU10" s="149"/>
      <c r="ERV10" s="149"/>
      <c r="ERW10" s="149"/>
      <c r="ERX10" s="149"/>
      <c r="ERY10" s="149"/>
      <c r="ERZ10" s="149"/>
      <c r="ESA10" s="149"/>
      <c r="ESB10" s="149"/>
      <c r="ESC10" s="149"/>
      <c r="ESD10" s="149"/>
      <c r="ESE10" s="149"/>
      <c r="ESF10" s="149"/>
      <c r="ESG10" s="149"/>
      <c r="ESH10" s="149"/>
      <c r="ESI10" s="149"/>
      <c r="ESJ10" s="149"/>
      <c r="ESK10" s="149"/>
      <c r="ESL10" s="149"/>
      <c r="ESM10" s="149"/>
      <c r="ESN10" s="149"/>
      <c r="ESO10" s="149"/>
      <c r="ESP10" s="149"/>
      <c r="ESQ10" s="149"/>
      <c r="ESR10" s="149"/>
      <c r="ESS10" s="149"/>
      <c r="EST10" s="149"/>
      <c r="ESU10" s="149"/>
      <c r="ESV10" s="149"/>
      <c r="ESW10" s="149"/>
      <c r="ESX10" s="149"/>
      <c r="ESY10" s="149"/>
      <c r="ESZ10" s="149"/>
      <c r="ETA10" s="149"/>
      <c r="ETB10" s="149"/>
      <c r="ETC10" s="149"/>
      <c r="ETD10" s="149"/>
      <c r="ETE10" s="149"/>
      <c r="ETF10" s="149"/>
      <c r="ETG10" s="149"/>
      <c r="ETH10" s="149"/>
      <c r="ETI10" s="149"/>
      <c r="ETJ10" s="149"/>
      <c r="ETK10" s="149"/>
      <c r="ETL10" s="149"/>
      <c r="ETM10" s="149"/>
      <c r="ETN10" s="149"/>
      <c r="ETO10" s="149"/>
      <c r="ETP10" s="149"/>
      <c r="ETQ10" s="149"/>
      <c r="ETR10" s="149"/>
      <c r="ETS10" s="149"/>
      <c r="ETT10" s="149"/>
      <c r="ETU10" s="149"/>
      <c r="ETV10" s="149"/>
      <c r="ETW10" s="149"/>
      <c r="ETX10" s="149"/>
      <c r="ETY10" s="149"/>
      <c r="ETZ10" s="149"/>
      <c r="EUA10" s="149"/>
      <c r="EUB10" s="149"/>
      <c r="EUC10" s="149"/>
      <c r="EUD10" s="149"/>
      <c r="EUE10" s="149"/>
      <c r="EUF10" s="149"/>
      <c r="EUG10" s="149"/>
      <c r="EUH10" s="149"/>
      <c r="EUI10" s="149"/>
      <c r="EUJ10" s="149"/>
      <c r="EUK10" s="149"/>
      <c r="EUL10" s="149"/>
      <c r="EUM10" s="149"/>
      <c r="EUN10" s="149"/>
      <c r="EUO10" s="149"/>
      <c r="EUP10" s="149"/>
      <c r="EUQ10" s="149"/>
      <c r="EUR10" s="149"/>
      <c r="EUS10" s="149"/>
      <c r="EUT10" s="149"/>
      <c r="EUU10" s="149"/>
      <c r="EUV10" s="149"/>
      <c r="EUW10" s="149"/>
      <c r="EUX10" s="149"/>
      <c r="EUY10" s="149"/>
      <c r="EUZ10" s="149"/>
      <c r="EVA10" s="149"/>
      <c r="EVB10" s="149"/>
      <c r="EVC10" s="149"/>
      <c r="EVD10" s="149"/>
      <c r="EVE10" s="149"/>
      <c r="EVF10" s="149"/>
      <c r="EVG10" s="149"/>
      <c r="EVH10" s="149"/>
      <c r="EVI10" s="149"/>
      <c r="EVJ10" s="149"/>
      <c r="EVK10" s="149"/>
      <c r="EVL10" s="149"/>
      <c r="EVM10" s="149"/>
      <c r="EVN10" s="149"/>
      <c r="EVO10" s="149"/>
      <c r="EVP10" s="149"/>
      <c r="EVQ10" s="149"/>
      <c r="EVR10" s="149"/>
      <c r="EVS10" s="149"/>
      <c r="EVT10" s="149"/>
      <c r="EVU10" s="149"/>
      <c r="EVV10" s="149"/>
      <c r="EVW10" s="149"/>
      <c r="EVX10" s="149"/>
      <c r="EVY10" s="149"/>
      <c r="EVZ10" s="149"/>
      <c r="EWA10" s="149"/>
      <c r="EWB10" s="149"/>
      <c r="EWC10" s="149"/>
      <c r="EWD10" s="149"/>
      <c r="EWE10" s="149"/>
      <c r="EWF10" s="149"/>
      <c r="EWG10" s="149"/>
      <c r="EWH10" s="149"/>
      <c r="EWI10" s="149"/>
      <c r="EWJ10" s="149"/>
      <c r="EWK10" s="149"/>
      <c r="EWL10" s="149"/>
      <c r="EWM10" s="149"/>
      <c r="EWN10" s="149"/>
      <c r="EWO10" s="149"/>
      <c r="EWP10" s="149"/>
      <c r="EWQ10" s="149"/>
      <c r="EWR10" s="149"/>
      <c r="EWS10" s="149"/>
      <c r="EWT10" s="149"/>
      <c r="EWU10" s="149"/>
      <c r="EWV10" s="149"/>
      <c r="EWW10" s="149"/>
      <c r="EWX10" s="149"/>
      <c r="EWY10" s="149"/>
      <c r="EWZ10" s="149"/>
      <c r="EXA10" s="149"/>
      <c r="EXB10" s="149"/>
      <c r="EXC10" s="149"/>
      <c r="EXD10" s="149"/>
      <c r="EXE10" s="149"/>
      <c r="EXF10" s="149"/>
      <c r="EXG10" s="149"/>
      <c r="EXH10" s="149"/>
      <c r="EXI10" s="149"/>
      <c r="EXJ10" s="149"/>
      <c r="EXK10" s="149"/>
      <c r="EXL10" s="149"/>
      <c r="EXM10" s="149"/>
      <c r="EXN10" s="149"/>
      <c r="EXO10" s="149"/>
      <c r="EXP10" s="149"/>
      <c r="EXQ10" s="149"/>
      <c r="EXR10" s="149"/>
      <c r="EXS10" s="149"/>
      <c r="EXT10" s="149"/>
      <c r="EXU10" s="149"/>
      <c r="EXV10" s="149"/>
      <c r="EXW10" s="149"/>
      <c r="EXX10" s="149"/>
      <c r="EXY10" s="149"/>
      <c r="EXZ10" s="149"/>
      <c r="EYA10" s="149"/>
      <c r="EYB10" s="149"/>
      <c r="EYC10" s="149"/>
      <c r="EYD10" s="149"/>
      <c r="EYE10" s="149"/>
      <c r="EYF10" s="149"/>
      <c r="EYG10" s="149"/>
      <c r="EYH10" s="149"/>
      <c r="EYI10" s="149"/>
      <c r="EYJ10" s="149"/>
      <c r="EYK10" s="149"/>
      <c r="EYL10" s="149"/>
      <c r="EYM10" s="149"/>
      <c r="EYN10" s="149"/>
      <c r="EYO10" s="149"/>
      <c r="EYP10" s="149"/>
      <c r="EYQ10" s="149"/>
      <c r="EYR10" s="149"/>
      <c r="EYS10" s="149"/>
      <c r="EYT10" s="149"/>
      <c r="EYU10" s="149"/>
      <c r="EYV10" s="149"/>
      <c r="EYW10" s="149"/>
      <c r="EYX10" s="149"/>
      <c r="EYY10" s="149"/>
      <c r="EYZ10" s="149"/>
      <c r="EZA10" s="149"/>
      <c r="EZB10" s="149"/>
      <c r="EZC10" s="149"/>
      <c r="EZD10" s="149"/>
      <c r="EZE10" s="149"/>
      <c r="EZF10" s="149"/>
      <c r="EZG10" s="149"/>
      <c r="EZH10" s="149"/>
      <c r="EZI10" s="149"/>
      <c r="EZJ10" s="149"/>
      <c r="EZK10" s="149"/>
      <c r="EZL10" s="149"/>
      <c r="EZM10" s="149"/>
      <c r="EZN10" s="149"/>
      <c r="EZO10" s="149"/>
      <c r="EZP10" s="149"/>
      <c r="EZQ10" s="149"/>
      <c r="EZR10" s="149"/>
      <c r="EZS10" s="149"/>
      <c r="EZT10" s="149"/>
      <c r="EZU10" s="149"/>
      <c r="EZV10" s="149"/>
      <c r="EZW10" s="149"/>
      <c r="EZX10" s="149"/>
      <c r="EZY10" s="149"/>
      <c r="EZZ10" s="149"/>
      <c r="FAA10" s="149"/>
      <c r="FAB10" s="149"/>
      <c r="FAC10" s="149"/>
      <c r="FAD10" s="149"/>
      <c r="FAE10" s="149"/>
      <c r="FAF10" s="149"/>
      <c r="FAG10" s="149"/>
      <c r="FAH10" s="149"/>
      <c r="FAI10" s="149"/>
      <c r="FAJ10" s="149"/>
      <c r="FAK10" s="149"/>
      <c r="FAL10" s="149"/>
      <c r="FAM10" s="149"/>
      <c r="FAN10" s="149"/>
      <c r="FAO10" s="149"/>
      <c r="FAP10" s="149"/>
      <c r="FAQ10" s="149"/>
      <c r="FAR10" s="149"/>
      <c r="FAS10" s="149"/>
      <c r="FAT10" s="149"/>
      <c r="FAU10" s="149"/>
      <c r="FAV10" s="149"/>
      <c r="FAW10" s="149"/>
      <c r="FAX10" s="149"/>
      <c r="FAY10" s="149"/>
      <c r="FAZ10" s="149"/>
      <c r="FBA10" s="149"/>
      <c r="FBB10" s="149"/>
      <c r="FBC10" s="149"/>
      <c r="FBD10" s="149"/>
      <c r="FBE10" s="149"/>
      <c r="FBF10" s="149"/>
      <c r="FBG10" s="149"/>
      <c r="FBH10" s="149"/>
      <c r="FBI10" s="149"/>
      <c r="FBJ10" s="149"/>
      <c r="FBK10" s="149"/>
      <c r="FBL10" s="149"/>
      <c r="FBM10" s="149"/>
      <c r="FBN10" s="149"/>
      <c r="FBO10" s="149"/>
      <c r="FBP10" s="149"/>
      <c r="FBQ10" s="149"/>
      <c r="FBR10" s="149"/>
      <c r="FBS10" s="149"/>
      <c r="FBT10" s="149"/>
      <c r="FBU10" s="149"/>
      <c r="FBV10" s="149"/>
      <c r="FBW10" s="149"/>
      <c r="FBX10" s="149"/>
      <c r="FBY10" s="149"/>
      <c r="FBZ10" s="149"/>
      <c r="FCA10" s="149"/>
      <c r="FCB10" s="149"/>
      <c r="FCC10" s="149"/>
      <c r="FCD10" s="149"/>
      <c r="FCE10" s="149"/>
      <c r="FCF10" s="149"/>
      <c r="FCG10" s="149"/>
      <c r="FCH10" s="149"/>
      <c r="FCI10" s="149"/>
      <c r="FCJ10" s="149"/>
      <c r="FCK10" s="149"/>
      <c r="FCL10" s="149"/>
      <c r="FCM10" s="149"/>
      <c r="FCN10" s="149"/>
      <c r="FCO10" s="149"/>
      <c r="FCP10" s="149"/>
      <c r="FCQ10" s="149"/>
      <c r="FCR10" s="149"/>
      <c r="FCS10" s="149"/>
      <c r="FCT10" s="149"/>
      <c r="FCU10" s="149"/>
      <c r="FCV10" s="149"/>
      <c r="FCW10" s="149"/>
      <c r="FCX10" s="149"/>
      <c r="FCY10" s="149"/>
      <c r="FCZ10" s="149"/>
      <c r="FDA10" s="149"/>
      <c r="FDB10" s="149"/>
      <c r="FDC10" s="149"/>
      <c r="FDD10" s="149"/>
      <c r="FDE10" s="149"/>
      <c r="FDF10" s="149"/>
      <c r="FDG10" s="149"/>
      <c r="FDH10" s="149"/>
      <c r="FDI10" s="149"/>
      <c r="FDJ10" s="149"/>
      <c r="FDK10" s="149"/>
      <c r="FDL10" s="149"/>
      <c r="FDM10" s="149"/>
      <c r="FDN10" s="149"/>
      <c r="FDO10" s="149"/>
      <c r="FDP10" s="149"/>
      <c r="FDQ10" s="149"/>
      <c r="FDR10" s="149"/>
      <c r="FDS10" s="149"/>
      <c r="FDT10" s="149"/>
      <c r="FDU10" s="149"/>
      <c r="FDV10" s="149"/>
      <c r="FDW10" s="149"/>
      <c r="FDX10" s="149"/>
      <c r="FDY10" s="149"/>
      <c r="FDZ10" s="149"/>
      <c r="FEA10" s="149"/>
      <c r="FEB10" s="149"/>
      <c r="FEC10" s="149"/>
      <c r="FED10" s="149"/>
      <c r="FEE10" s="149"/>
      <c r="FEF10" s="149"/>
      <c r="FEG10" s="149"/>
      <c r="FEH10" s="149"/>
      <c r="FEI10" s="149"/>
      <c r="FEJ10" s="149"/>
      <c r="FEK10" s="149"/>
      <c r="FEL10" s="149"/>
      <c r="FEM10" s="149"/>
      <c r="FEN10" s="149"/>
      <c r="FEO10" s="149"/>
      <c r="FEP10" s="149"/>
      <c r="FEQ10" s="149"/>
      <c r="FER10" s="149"/>
      <c r="FES10" s="149"/>
      <c r="FET10" s="149"/>
      <c r="FEU10" s="149"/>
      <c r="FEV10" s="149"/>
      <c r="FEW10" s="149"/>
      <c r="FEX10" s="149"/>
      <c r="FEY10" s="149"/>
      <c r="FEZ10" s="149"/>
      <c r="FFA10" s="149"/>
      <c r="FFB10" s="149"/>
      <c r="FFC10" s="149"/>
      <c r="FFD10" s="149"/>
      <c r="FFE10" s="149"/>
      <c r="FFF10" s="149"/>
      <c r="FFG10" s="149"/>
      <c r="FFH10" s="149"/>
      <c r="FFI10" s="149"/>
      <c r="FFJ10" s="149"/>
      <c r="FFK10" s="149"/>
      <c r="FFL10" s="149"/>
      <c r="FFM10" s="149"/>
      <c r="FFN10" s="149"/>
      <c r="FFO10" s="149"/>
      <c r="FFP10" s="149"/>
      <c r="FFQ10" s="149"/>
      <c r="FFR10" s="149"/>
      <c r="FFS10" s="149"/>
      <c r="FFT10" s="149"/>
      <c r="FFU10" s="149"/>
      <c r="FFV10" s="149"/>
      <c r="FFW10" s="149"/>
      <c r="FFX10" s="149"/>
      <c r="FFY10" s="149"/>
      <c r="FFZ10" s="149"/>
      <c r="FGA10" s="149"/>
      <c r="FGB10" s="149"/>
      <c r="FGC10" s="149"/>
      <c r="FGD10" s="149"/>
      <c r="FGE10" s="149"/>
      <c r="FGF10" s="149"/>
      <c r="FGG10" s="149"/>
      <c r="FGH10" s="149"/>
      <c r="FGI10" s="149"/>
      <c r="FGJ10" s="149"/>
      <c r="FGK10" s="149"/>
      <c r="FGL10" s="149"/>
      <c r="FGM10" s="149"/>
      <c r="FGN10" s="149"/>
      <c r="FGO10" s="149"/>
      <c r="FGP10" s="149"/>
      <c r="FGQ10" s="149"/>
      <c r="FGR10" s="149"/>
      <c r="FGS10" s="149"/>
      <c r="FGT10" s="149"/>
      <c r="FGU10" s="149"/>
      <c r="FGV10" s="149"/>
      <c r="FGW10" s="149"/>
      <c r="FGX10" s="149"/>
      <c r="FGY10" s="149"/>
      <c r="FGZ10" s="149"/>
      <c r="FHA10" s="149"/>
      <c r="FHB10" s="149"/>
      <c r="FHC10" s="149"/>
      <c r="FHD10" s="149"/>
      <c r="FHE10" s="149"/>
      <c r="FHF10" s="149"/>
      <c r="FHG10" s="149"/>
      <c r="FHH10" s="149"/>
      <c r="FHI10" s="149"/>
      <c r="FHJ10" s="149"/>
      <c r="FHK10" s="149"/>
      <c r="FHL10" s="149"/>
      <c r="FHM10" s="149"/>
      <c r="FHN10" s="149"/>
      <c r="FHO10" s="149"/>
      <c r="FHP10" s="149"/>
      <c r="FHQ10" s="149"/>
      <c r="FHR10" s="149"/>
      <c r="FHS10" s="149"/>
      <c r="FHT10" s="149"/>
      <c r="FHU10" s="149"/>
      <c r="FHV10" s="149"/>
      <c r="FHW10" s="149"/>
      <c r="FHX10" s="149"/>
      <c r="FHY10" s="149"/>
      <c r="FHZ10" s="149"/>
      <c r="FIA10" s="149"/>
      <c r="FIB10" s="149"/>
      <c r="FIC10" s="149"/>
      <c r="FID10" s="149"/>
      <c r="FIE10" s="149"/>
      <c r="FIF10" s="149"/>
      <c r="FIG10" s="149"/>
      <c r="FIH10" s="149"/>
      <c r="FII10" s="149"/>
      <c r="FIJ10" s="149"/>
      <c r="FIK10" s="149"/>
      <c r="FIL10" s="149"/>
      <c r="FIM10" s="149"/>
      <c r="FIN10" s="149"/>
      <c r="FIO10" s="149"/>
      <c r="FIP10" s="149"/>
      <c r="FIQ10" s="149"/>
      <c r="FIR10" s="149"/>
      <c r="FIS10" s="149"/>
      <c r="FIT10" s="149"/>
      <c r="FIU10" s="149"/>
      <c r="FIV10" s="149"/>
      <c r="FIW10" s="149"/>
      <c r="FIX10" s="149"/>
      <c r="FIY10" s="149"/>
      <c r="FIZ10" s="149"/>
      <c r="FJA10" s="149"/>
      <c r="FJB10" s="149"/>
      <c r="FJC10" s="149"/>
      <c r="FJD10" s="149"/>
      <c r="FJE10" s="149"/>
      <c r="FJF10" s="149"/>
      <c r="FJG10" s="149"/>
      <c r="FJH10" s="149"/>
      <c r="FJI10" s="149"/>
      <c r="FJJ10" s="149"/>
      <c r="FJK10" s="149"/>
      <c r="FJL10" s="149"/>
      <c r="FJM10" s="149"/>
      <c r="FJN10" s="149"/>
      <c r="FJO10" s="149"/>
      <c r="FJP10" s="149"/>
      <c r="FJQ10" s="149"/>
      <c r="FJR10" s="149"/>
      <c r="FJS10" s="149"/>
      <c r="FJT10" s="149"/>
      <c r="FJU10" s="149"/>
      <c r="FJV10" s="149"/>
      <c r="FJW10" s="149"/>
      <c r="FJX10" s="149"/>
      <c r="FJY10" s="149"/>
      <c r="FJZ10" s="149"/>
      <c r="FKA10" s="149"/>
      <c r="FKB10" s="149"/>
      <c r="FKC10" s="149"/>
      <c r="FKD10" s="149"/>
      <c r="FKE10" s="149"/>
      <c r="FKF10" s="149"/>
      <c r="FKG10" s="149"/>
      <c r="FKH10" s="149"/>
      <c r="FKI10" s="149"/>
      <c r="FKJ10" s="149"/>
      <c r="FKK10" s="149"/>
      <c r="FKL10" s="149"/>
      <c r="FKM10" s="149"/>
      <c r="FKN10" s="149"/>
      <c r="FKO10" s="149"/>
      <c r="FKP10" s="149"/>
      <c r="FKQ10" s="149"/>
      <c r="FKR10" s="149"/>
      <c r="FKS10" s="149"/>
      <c r="FKT10" s="149"/>
      <c r="FKU10" s="149"/>
      <c r="FKV10" s="149"/>
      <c r="FKW10" s="149"/>
      <c r="FKX10" s="149"/>
      <c r="FKY10" s="149"/>
      <c r="FKZ10" s="149"/>
      <c r="FLA10" s="149"/>
      <c r="FLB10" s="149"/>
      <c r="FLC10" s="149"/>
      <c r="FLD10" s="149"/>
      <c r="FLE10" s="149"/>
      <c r="FLF10" s="149"/>
      <c r="FLG10" s="149"/>
      <c r="FLH10" s="149"/>
      <c r="FLI10" s="149"/>
      <c r="FLJ10" s="149"/>
      <c r="FLK10" s="149"/>
      <c r="FLL10" s="149"/>
      <c r="FLM10" s="149"/>
      <c r="FLN10" s="149"/>
      <c r="FLO10" s="149"/>
      <c r="FLP10" s="149"/>
      <c r="FLQ10" s="149"/>
      <c r="FLR10" s="149"/>
      <c r="FLS10" s="149"/>
      <c r="FLT10" s="149"/>
      <c r="FLU10" s="149"/>
      <c r="FLV10" s="149"/>
      <c r="FLW10" s="149"/>
      <c r="FLX10" s="149"/>
      <c r="FLY10" s="149"/>
      <c r="FLZ10" s="149"/>
      <c r="FMA10" s="149"/>
      <c r="FMB10" s="149"/>
      <c r="FMC10" s="149"/>
      <c r="FMD10" s="149"/>
      <c r="FME10" s="149"/>
      <c r="FMF10" s="149"/>
      <c r="FMG10" s="149"/>
      <c r="FMH10" s="149"/>
      <c r="FMI10" s="149"/>
      <c r="FMJ10" s="149"/>
      <c r="FMK10" s="149"/>
      <c r="FML10" s="149"/>
      <c r="FMM10" s="149"/>
      <c r="FMN10" s="149"/>
      <c r="FMO10" s="149"/>
      <c r="FMP10" s="149"/>
      <c r="FMQ10" s="149"/>
      <c r="FMR10" s="149"/>
      <c r="FMS10" s="149"/>
      <c r="FMT10" s="149"/>
      <c r="FMU10" s="149"/>
      <c r="FMV10" s="149"/>
      <c r="FMW10" s="149"/>
      <c r="FMX10" s="149"/>
      <c r="FMY10" s="149"/>
      <c r="FMZ10" s="149"/>
      <c r="FNA10" s="149"/>
      <c r="FNB10" s="149"/>
      <c r="FNC10" s="149"/>
      <c r="FND10" s="149"/>
      <c r="FNE10" s="149"/>
      <c r="FNF10" s="149"/>
      <c r="FNG10" s="149"/>
      <c r="FNH10" s="149"/>
      <c r="FNI10" s="149"/>
      <c r="FNJ10" s="149"/>
      <c r="FNK10" s="149"/>
      <c r="FNL10" s="149"/>
      <c r="FNM10" s="149"/>
      <c r="FNN10" s="149"/>
      <c r="FNO10" s="149"/>
      <c r="FNP10" s="149"/>
      <c r="FNQ10" s="149"/>
      <c r="FNR10" s="149"/>
      <c r="FNS10" s="149"/>
      <c r="FNT10" s="149"/>
      <c r="FNU10" s="149"/>
      <c r="FNV10" s="149"/>
      <c r="FNW10" s="149"/>
      <c r="FNX10" s="149"/>
      <c r="FNY10" s="149"/>
      <c r="FNZ10" s="149"/>
      <c r="FOA10" s="149"/>
      <c r="FOB10" s="149"/>
      <c r="FOC10" s="149"/>
      <c r="FOD10" s="149"/>
      <c r="FOE10" s="149"/>
      <c r="FOF10" s="149"/>
      <c r="FOG10" s="149"/>
      <c r="FOH10" s="149"/>
      <c r="FOI10" s="149"/>
      <c r="FOJ10" s="149"/>
      <c r="FOK10" s="149"/>
      <c r="FOL10" s="149"/>
      <c r="FOM10" s="149"/>
      <c r="FON10" s="149"/>
      <c r="FOO10" s="149"/>
      <c r="FOP10" s="149"/>
      <c r="FOQ10" s="149"/>
      <c r="FOR10" s="149"/>
      <c r="FOS10" s="149"/>
      <c r="FOT10" s="149"/>
      <c r="FOU10" s="149"/>
      <c r="FOV10" s="149"/>
      <c r="FOW10" s="149"/>
      <c r="FOX10" s="149"/>
      <c r="FOY10" s="149"/>
      <c r="FOZ10" s="149"/>
      <c r="FPA10" s="149"/>
      <c r="FPB10" s="149"/>
      <c r="FPC10" s="149"/>
      <c r="FPD10" s="149"/>
      <c r="FPE10" s="149"/>
      <c r="FPF10" s="149"/>
      <c r="FPG10" s="149"/>
      <c r="FPH10" s="149"/>
      <c r="FPI10" s="149"/>
      <c r="FPJ10" s="149"/>
      <c r="FPK10" s="149"/>
      <c r="FPL10" s="149"/>
      <c r="FPM10" s="149"/>
      <c r="FPN10" s="149"/>
      <c r="FPO10" s="149"/>
      <c r="FPP10" s="149"/>
      <c r="FPQ10" s="149"/>
      <c r="FPR10" s="149"/>
      <c r="FPS10" s="149"/>
      <c r="FPT10" s="149"/>
      <c r="FPU10" s="149"/>
      <c r="FPV10" s="149"/>
      <c r="FPW10" s="149"/>
      <c r="FPX10" s="149"/>
      <c r="FPY10" s="149"/>
      <c r="FPZ10" s="149"/>
      <c r="FQA10" s="149"/>
      <c r="FQB10" s="149"/>
      <c r="FQC10" s="149"/>
      <c r="FQD10" s="149"/>
      <c r="FQE10" s="149"/>
      <c r="FQF10" s="149"/>
      <c r="FQG10" s="149"/>
      <c r="FQH10" s="149"/>
      <c r="FQI10" s="149"/>
      <c r="FQJ10" s="149"/>
      <c r="FQK10" s="149"/>
      <c r="FQL10" s="149"/>
      <c r="FQM10" s="149"/>
      <c r="FQN10" s="149"/>
      <c r="FQO10" s="149"/>
      <c r="FQP10" s="149"/>
      <c r="FQQ10" s="149"/>
      <c r="FQR10" s="149"/>
      <c r="FQS10" s="149"/>
      <c r="FQT10" s="149"/>
      <c r="FQU10" s="149"/>
      <c r="FQV10" s="149"/>
      <c r="FQW10" s="149"/>
      <c r="FQX10" s="149"/>
      <c r="FQY10" s="149"/>
      <c r="FQZ10" s="149"/>
      <c r="FRA10" s="149"/>
      <c r="FRB10" s="149"/>
      <c r="FRC10" s="149"/>
      <c r="FRD10" s="149"/>
      <c r="FRE10" s="149"/>
      <c r="FRF10" s="149"/>
      <c r="FRG10" s="149"/>
      <c r="FRH10" s="149"/>
      <c r="FRI10" s="149"/>
      <c r="FRJ10" s="149"/>
      <c r="FRK10" s="149"/>
      <c r="FRL10" s="149"/>
      <c r="FRM10" s="149"/>
      <c r="FRN10" s="149"/>
      <c r="FRO10" s="149"/>
      <c r="FRP10" s="149"/>
      <c r="FRQ10" s="149"/>
      <c r="FRR10" s="149"/>
      <c r="FRS10" s="149"/>
      <c r="FRT10" s="149"/>
      <c r="FRU10" s="149"/>
      <c r="FRV10" s="149"/>
      <c r="FRW10" s="149"/>
      <c r="FRX10" s="149"/>
      <c r="FRY10" s="149"/>
      <c r="FRZ10" s="149"/>
      <c r="FSA10" s="149"/>
      <c r="FSB10" s="149"/>
      <c r="FSC10" s="149"/>
      <c r="FSD10" s="149"/>
      <c r="FSE10" s="149"/>
      <c r="FSF10" s="149"/>
      <c r="FSG10" s="149"/>
      <c r="FSH10" s="149"/>
      <c r="FSI10" s="149"/>
      <c r="FSJ10" s="149"/>
      <c r="FSK10" s="149"/>
      <c r="FSL10" s="149"/>
      <c r="FSM10" s="149"/>
      <c r="FSN10" s="149"/>
      <c r="FSO10" s="149"/>
      <c r="FSP10" s="149"/>
      <c r="FSQ10" s="149"/>
      <c r="FSR10" s="149"/>
      <c r="FSS10" s="149"/>
      <c r="FST10" s="149"/>
      <c r="FSU10" s="149"/>
      <c r="FSV10" s="149"/>
      <c r="FSW10" s="149"/>
      <c r="FSX10" s="149"/>
      <c r="FSY10" s="149"/>
      <c r="FSZ10" s="149"/>
      <c r="FTA10" s="149"/>
      <c r="FTB10" s="149"/>
      <c r="FTC10" s="149"/>
      <c r="FTD10" s="149"/>
      <c r="FTE10" s="149"/>
      <c r="FTF10" s="149"/>
      <c r="FTG10" s="149"/>
      <c r="FTH10" s="149"/>
      <c r="FTI10" s="149"/>
      <c r="FTJ10" s="149"/>
      <c r="FTK10" s="149"/>
      <c r="FTL10" s="149"/>
      <c r="FTM10" s="149"/>
      <c r="FTN10" s="149"/>
      <c r="FTO10" s="149"/>
      <c r="FTP10" s="149"/>
      <c r="FTQ10" s="149"/>
      <c r="FTR10" s="149"/>
      <c r="FTS10" s="149"/>
      <c r="FTT10" s="149"/>
      <c r="FTU10" s="149"/>
      <c r="FTV10" s="149"/>
      <c r="FTW10" s="149"/>
      <c r="FTX10" s="149"/>
      <c r="FTY10" s="149"/>
      <c r="FTZ10" s="149"/>
      <c r="FUA10" s="149"/>
      <c r="FUB10" s="149"/>
      <c r="FUC10" s="149"/>
      <c r="FUD10" s="149"/>
      <c r="FUE10" s="149"/>
      <c r="FUF10" s="149"/>
      <c r="FUG10" s="149"/>
      <c r="FUH10" s="149"/>
      <c r="FUI10" s="149"/>
      <c r="FUJ10" s="149"/>
      <c r="FUK10" s="149"/>
      <c r="FUL10" s="149"/>
      <c r="FUM10" s="149"/>
      <c r="FUN10" s="149"/>
      <c r="FUO10" s="149"/>
      <c r="FUP10" s="149"/>
      <c r="FUQ10" s="149"/>
      <c r="FUR10" s="149"/>
      <c r="FUS10" s="149"/>
      <c r="FUT10" s="149"/>
      <c r="FUU10" s="149"/>
      <c r="FUV10" s="149"/>
      <c r="FUW10" s="149"/>
      <c r="FUX10" s="149"/>
      <c r="FUY10" s="149"/>
      <c r="FUZ10" s="149"/>
      <c r="FVA10" s="149"/>
      <c r="FVB10" s="149"/>
      <c r="FVC10" s="149"/>
      <c r="FVD10" s="149"/>
      <c r="FVE10" s="149"/>
      <c r="FVF10" s="149"/>
      <c r="FVG10" s="149"/>
      <c r="FVH10" s="149"/>
      <c r="FVI10" s="149"/>
      <c r="FVJ10" s="149"/>
      <c r="FVK10" s="149"/>
      <c r="FVL10" s="149"/>
      <c r="FVM10" s="149"/>
      <c r="FVN10" s="149"/>
      <c r="FVO10" s="149"/>
      <c r="FVP10" s="149"/>
      <c r="FVQ10" s="149"/>
      <c r="FVR10" s="149"/>
      <c r="FVS10" s="149"/>
      <c r="FVT10" s="149"/>
      <c r="FVU10" s="149"/>
      <c r="FVV10" s="149"/>
      <c r="FVW10" s="149"/>
      <c r="FVX10" s="149"/>
      <c r="FVY10" s="149"/>
      <c r="FVZ10" s="149"/>
      <c r="FWA10" s="149"/>
      <c r="FWB10" s="149"/>
      <c r="FWC10" s="149"/>
      <c r="FWD10" s="149"/>
      <c r="FWE10" s="149"/>
      <c r="FWF10" s="149"/>
      <c r="FWG10" s="149"/>
      <c r="FWH10" s="149"/>
      <c r="FWI10" s="149"/>
      <c r="FWJ10" s="149"/>
      <c r="FWK10" s="149"/>
      <c r="FWL10" s="149"/>
      <c r="FWM10" s="149"/>
      <c r="FWN10" s="149"/>
      <c r="FWO10" s="149"/>
      <c r="FWP10" s="149"/>
      <c r="FWQ10" s="149"/>
      <c r="FWR10" s="149"/>
      <c r="FWS10" s="149"/>
      <c r="FWT10" s="149"/>
      <c r="FWU10" s="149"/>
      <c r="FWV10" s="149"/>
      <c r="FWW10" s="149"/>
      <c r="FWX10" s="149"/>
      <c r="FWY10" s="149"/>
      <c r="FWZ10" s="149"/>
      <c r="FXA10" s="149"/>
      <c r="FXB10" s="149"/>
      <c r="FXC10" s="149"/>
      <c r="FXD10" s="149"/>
      <c r="FXE10" s="149"/>
      <c r="FXF10" s="149"/>
      <c r="FXG10" s="149"/>
      <c r="FXH10" s="149"/>
      <c r="FXI10" s="149"/>
      <c r="FXJ10" s="149"/>
      <c r="FXK10" s="149"/>
      <c r="FXL10" s="149"/>
      <c r="FXM10" s="149"/>
      <c r="FXN10" s="149"/>
      <c r="FXO10" s="149"/>
      <c r="FXP10" s="149"/>
      <c r="FXQ10" s="149"/>
      <c r="FXR10" s="149"/>
      <c r="FXS10" s="149"/>
      <c r="FXT10" s="149"/>
      <c r="FXU10" s="149"/>
      <c r="FXV10" s="149"/>
      <c r="FXW10" s="149"/>
      <c r="FXX10" s="149"/>
      <c r="FXY10" s="149"/>
      <c r="FXZ10" s="149"/>
      <c r="FYA10" s="149"/>
      <c r="FYB10" s="149"/>
      <c r="FYC10" s="149"/>
      <c r="FYD10" s="149"/>
      <c r="FYE10" s="149"/>
      <c r="FYF10" s="149"/>
      <c r="FYG10" s="149"/>
      <c r="FYH10" s="149"/>
      <c r="FYI10" s="149"/>
      <c r="FYJ10" s="149"/>
      <c r="FYK10" s="149"/>
      <c r="FYL10" s="149"/>
      <c r="FYM10" s="149"/>
      <c r="FYN10" s="149"/>
      <c r="FYO10" s="149"/>
      <c r="FYP10" s="149"/>
      <c r="FYQ10" s="149"/>
      <c r="FYR10" s="149"/>
      <c r="FYS10" s="149"/>
      <c r="FYT10" s="149"/>
      <c r="FYU10" s="149"/>
      <c r="FYV10" s="149"/>
      <c r="FYW10" s="149"/>
      <c r="FYX10" s="149"/>
      <c r="FYY10" s="149"/>
      <c r="FYZ10" s="149"/>
      <c r="FZA10" s="149"/>
      <c r="FZB10" s="149"/>
      <c r="FZC10" s="149"/>
      <c r="FZD10" s="149"/>
      <c r="FZE10" s="149"/>
      <c r="FZF10" s="149"/>
      <c r="FZG10" s="149"/>
      <c r="FZH10" s="149"/>
      <c r="FZI10" s="149"/>
      <c r="FZJ10" s="149"/>
      <c r="FZK10" s="149"/>
      <c r="FZL10" s="149"/>
      <c r="FZM10" s="149"/>
      <c r="FZN10" s="149"/>
      <c r="FZO10" s="149"/>
      <c r="FZP10" s="149"/>
      <c r="FZQ10" s="149"/>
      <c r="FZR10" s="149"/>
      <c r="FZS10" s="149"/>
      <c r="FZT10" s="149"/>
      <c r="FZU10" s="149"/>
      <c r="FZV10" s="149"/>
      <c r="FZW10" s="149"/>
      <c r="FZX10" s="149"/>
      <c r="FZY10" s="149"/>
      <c r="FZZ10" s="149"/>
      <c r="GAA10" s="149"/>
      <c r="GAB10" s="149"/>
      <c r="GAC10" s="149"/>
      <c r="GAD10" s="149"/>
      <c r="GAE10" s="149"/>
      <c r="GAF10" s="149"/>
      <c r="GAG10" s="149"/>
      <c r="GAH10" s="149"/>
      <c r="GAI10" s="149"/>
      <c r="GAJ10" s="149"/>
      <c r="GAK10" s="149"/>
      <c r="GAL10" s="149"/>
      <c r="GAM10" s="149"/>
      <c r="GAN10" s="149"/>
      <c r="GAO10" s="149"/>
      <c r="GAP10" s="149"/>
      <c r="GAQ10" s="149"/>
      <c r="GAR10" s="149"/>
      <c r="GAS10" s="149"/>
      <c r="GAT10" s="149"/>
      <c r="GAU10" s="149"/>
      <c r="GAV10" s="149"/>
      <c r="GAW10" s="149"/>
      <c r="GAX10" s="149"/>
      <c r="GAY10" s="149"/>
      <c r="GAZ10" s="149"/>
      <c r="GBA10" s="149"/>
      <c r="GBB10" s="149"/>
      <c r="GBC10" s="149"/>
      <c r="GBD10" s="149"/>
      <c r="GBE10" s="149"/>
      <c r="GBF10" s="149"/>
      <c r="GBG10" s="149"/>
      <c r="GBH10" s="149"/>
      <c r="GBI10" s="149"/>
      <c r="GBJ10" s="149"/>
      <c r="GBK10" s="149"/>
      <c r="GBL10" s="149"/>
      <c r="GBM10" s="149"/>
      <c r="GBN10" s="149"/>
      <c r="GBO10" s="149"/>
      <c r="GBP10" s="149"/>
      <c r="GBQ10" s="149"/>
      <c r="GBR10" s="149"/>
      <c r="GBS10" s="149"/>
      <c r="GBT10" s="149"/>
      <c r="GBU10" s="149"/>
      <c r="GBV10" s="149"/>
      <c r="GBW10" s="149"/>
      <c r="GBX10" s="149"/>
      <c r="GBY10" s="149"/>
      <c r="GBZ10" s="149"/>
      <c r="GCA10" s="149"/>
      <c r="GCB10" s="149"/>
      <c r="GCC10" s="149"/>
      <c r="GCD10" s="149"/>
      <c r="GCE10" s="149"/>
      <c r="GCF10" s="149"/>
      <c r="GCG10" s="149"/>
      <c r="GCH10" s="149"/>
      <c r="GCI10" s="149"/>
      <c r="GCJ10" s="149"/>
      <c r="GCK10" s="149"/>
      <c r="GCL10" s="149"/>
      <c r="GCM10" s="149"/>
      <c r="GCN10" s="149"/>
      <c r="GCO10" s="149"/>
      <c r="GCP10" s="149"/>
      <c r="GCQ10" s="149"/>
      <c r="GCR10" s="149"/>
      <c r="GCS10" s="149"/>
      <c r="GCT10" s="149"/>
      <c r="GCU10" s="149"/>
      <c r="GCV10" s="149"/>
      <c r="GCW10" s="149"/>
      <c r="GCX10" s="149"/>
      <c r="GCY10" s="149"/>
      <c r="GCZ10" s="149"/>
      <c r="GDA10" s="149"/>
      <c r="GDB10" s="149"/>
      <c r="GDC10" s="149"/>
      <c r="GDD10" s="149"/>
      <c r="GDE10" s="149"/>
      <c r="GDF10" s="149"/>
      <c r="GDG10" s="149"/>
      <c r="GDH10" s="149"/>
      <c r="GDI10" s="149"/>
      <c r="GDJ10" s="149"/>
      <c r="GDK10" s="149"/>
      <c r="GDL10" s="149"/>
      <c r="GDM10" s="149"/>
      <c r="GDN10" s="149"/>
      <c r="GDO10" s="149"/>
      <c r="GDP10" s="149"/>
      <c r="GDQ10" s="149"/>
      <c r="GDR10" s="149"/>
      <c r="GDS10" s="149"/>
      <c r="GDT10" s="149"/>
      <c r="GDU10" s="149"/>
      <c r="GDV10" s="149"/>
      <c r="GDW10" s="149"/>
      <c r="GDX10" s="149"/>
      <c r="GDY10" s="149"/>
      <c r="GDZ10" s="149"/>
      <c r="GEA10" s="149"/>
      <c r="GEB10" s="149"/>
      <c r="GEC10" s="149"/>
      <c r="GED10" s="149"/>
      <c r="GEE10" s="149"/>
      <c r="GEF10" s="149"/>
      <c r="GEG10" s="149"/>
      <c r="GEH10" s="149"/>
      <c r="GEI10" s="149"/>
      <c r="GEJ10" s="149"/>
      <c r="GEK10" s="149"/>
      <c r="GEL10" s="149"/>
      <c r="GEM10" s="149"/>
      <c r="GEN10" s="149"/>
      <c r="GEO10" s="149"/>
      <c r="GEP10" s="149"/>
      <c r="GEQ10" s="149"/>
      <c r="GER10" s="149"/>
      <c r="GES10" s="149"/>
      <c r="GET10" s="149"/>
      <c r="GEU10" s="149"/>
      <c r="GEV10" s="149"/>
      <c r="GEW10" s="149"/>
      <c r="GEX10" s="149"/>
      <c r="GEY10" s="149"/>
      <c r="GEZ10" s="149"/>
      <c r="GFA10" s="149"/>
      <c r="GFB10" s="149"/>
      <c r="GFC10" s="149"/>
      <c r="GFD10" s="149"/>
      <c r="GFE10" s="149"/>
      <c r="GFF10" s="149"/>
      <c r="GFG10" s="149"/>
      <c r="GFH10" s="149"/>
      <c r="GFI10" s="149"/>
      <c r="GFJ10" s="149"/>
      <c r="GFK10" s="149"/>
      <c r="GFL10" s="149"/>
      <c r="GFM10" s="149"/>
      <c r="GFN10" s="149"/>
      <c r="GFO10" s="149"/>
      <c r="GFP10" s="149"/>
      <c r="GFQ10" s="149"/>
      <c r="GFR10" s="149"/>
      <c r="GFS10" s="149"/>
      <c r="GFT10" s="149"/>
      <c r="GFU10" s="149"/>
      <c r="GFV10" s="149"/>
      <c r="GFW10" s="149"/>
      <c r="GFX10" s="149"/>
      <c r="GFY10" s="149"/>
      <c r="GFZ10" s="149"/>
      <c r="GGA10" s="149"/>
      <c r="GGB10" s="149"/>
      <c r="GGC10" s="149"/>
      <c r="GGD10" s="149"/>
      <c r="GGE10" s="149"/>
      <c r="GGF10" s="149"/>
      <c r="GGG10" s="149"/>
      <c r="GGH10" s="149"/>
      <c r="GGI10" s="149"/>
      <c r="GGJ10" s="149"/>
      <c r="GGK10" s="149"/>
      <c r="GGL10" s="149"/>
      <c r="GGM10" s="149"/>
      <c r="GGN10" s="149"/>
      <c r="GGO10" s="149"/>
      <c r="GGP10" s="149"/>
      <c r="GGQ10" s="149"/>
      <c r="GGR10" s="149"/>
      <c r="GGS10" s="149"/>
      <c r="GGT10" s="149"/>
      <c r="GGU10" s="149"/>
      <c r="GGV10" s="149"/>
      <c r="GGW10" s="149"/>
      <c r="GGX10" s="149"/>
      <c r="GGY10" s="149"/>
      <c r="GGZ10" s="149"/>
      <c r="GHA10" s="149"/>
      <c r="GHB10" s="149"/>
      <c r="GHC10" s="149"/>
      <c r="GHD10" s="149"/>
      <c r="GHE10" s="149"/>
      <c r="GHF10" s="149"/>
      <c r="GHG10" s="149"/>
      <c r="GHH10" s="149"/>
      <c r="GHI10" s="149"/>
      <c r="GHJ10" s="149"/>
      <c r="GHK10" s="149"/>
      <c r="GHL10" s="149"/>
      <c r="GHM10" s="149"/>
      <c r="GHN10" s="149"/>
      <c r="GHO10" s="149"/>
      <c r="GHP10" s="149"/>
      <c r="GHQ10" s="149"/>
      <c r="GHR10" s="149"/>
      <c r="GHS10" s="149"/>
      <c r="GHT10" s="149"/>
      <c r="GHU10" s="149"/>
      <c r="GHV10" s="149"/>
      <c r="GHW10" s="149"/>
      <c r="GHX10" s="149"/>
      <c r="GHY10" s="149"/>
      <c r="GHZ10" s="149"/>
      <c r="GIA10" s="149"/>
      <c r="GIB10" s="149"/>
      <c r="GIC10" s="149"/>
      <c r="GID10" s="149"/>
      <c r="GIE10" s="149"/>
      <c r="GIF10" s="149"/>
      <c r="GIG10" s="149"/>
      <c r="GIH10" s="149"/>
      <c r="GII10" s="149"/>
      <c r="GIJ10" s="149"/>
      <c r="GIK10" s="149"/>
      <c r="GIL10" s="149"/>
      <c r="GIM10" s="149"/>
      <c r="GIN10" s="149"/>
      <c r="GIO10" s="149"/>
      <c r="GIP10" s="149"/>
      <c r="GIQ10" s="149"/>
      <c r="GIR10" s="149"/>
      <c r="GIS10" s="149"/>
      <c r="GIT10" s="149"/>
      <c r="GIU10" s="149"/>
      <c r="GIV10" s="149"/>
      <c r="GIW10" s="149"/>
      <c r="GIX10" s="149"/>
      <c r="GIY10" s="149"/>
      <c r="GIZ10" s="149"/>
      <c r="GJA10" s="149"/>
      <c r="GJB10" s="149"/>
      <c r="GJC10" s="149"/>
      <c r="GJD10" s="149"/>
      <c r="GJE10" s="149"/>
      <c r="GJF10" s="149"/>
      <c r="GJG10" s="149"/>
      <c r="GJH10" s="149"/>
      <c r="GJI10" s="149"/>
      <c r="GJJ10" s="149"/>
      <c r="GJK10" s="149"/>
      <c r="GJL10" s="149"/>
      <c r="GJM10" s="149"/>
      <c r="GJN10" s="149"/>
      <c r="GJO10" s="149"/>
      <c r="GJP10" s="149"/>
      <c r="GJQ10" s="149"/>
      <c r="GJR10" s="149"/>
      <c r="GJS10" s="149"/>
      <c r="GJT10" s="149"/>
      <c r="GJU10" s="149"/>
      <c r="GJV10" s="149"/>
      <c r="GJW10" s="149"/>
      <c r="GJX10" s="149"/>
      <c r="GJY10" s="149"/>
      <c r="GJZ10" s="149"/>
      <c r="GKA10" s="149"/>
      <c r="GKB10" s="149"/>
      <c r="GKC10" s="149"/>
      <c r="GKD10" s="149"/>
      <c r="GKE10" s="149"/>
      <c r="GKF10" s="149"/>
      <c r="GKG10" s="149"/>
      <c r="GKH10" s="149"/>
      <c r="GKI10" s="149"/>
      <c r="GKJ10" s="149"/>
      <c r="GKK10" s="149"/>
      <c r="GKL10" s="149"/>
      <c r="GKM10" s="149"/>
      <c r="GKN10" s="149"/>
      <c r="GKO10" s="149"/>
      <c r="GKP10" s="149"/>
      <c r="GKQ10" s="149"/>
      <c r="GKR10" s="149"/>
      <c r="GKS10" s="149"/>
      <c r="GKT10" s="149"/>
      <c r="GKU10" s="149"/>
      <c r="GKV10" s="149"/>
      <c r="GKW10" s="149"/>
      <c r="GKX10" s="149"/>
      <c r="GKY10" s="149"/>
      <c r="GKZ10" s="149"/>
      <c r="GLA10" s="149"/>
      <c r="GLB10" s="149"/>
      <c r="GLC10" s="149"/>
      <c r="GLD10" s="149"/>
      <c r="GLE10" s="149"/>
      <c r="GLF10" s="149"/>
      <c r="GLG10" s="149"/>
      <c r="GLH10" s="149"/>
      <c r="GLI10" s="149"/>
      <c r="GLJ10" s="149"/>
      <c r="GLK10" s="149"/>
      <c r="GLL10" s="149"/>
      <c r="GLM10" s="149"/>
      <c r="GLN10" s="149"/>
      <c r="GLO10" s="149"/>
      <c r="GLP10" s="149"/>
      <c r="GLQ10" s="149"/>
      <c r="GLR10" s="149"/>
      <c r="GLS10" s="149"/>
      <c r="GLT10" s="149"/>
      <c r="GLU10" s="149"/>
      <c r="GLV10" s="149"/>
      <c r="GLW10" s="149"/>
      <c r="GLX10" s="149"/>
      <c r="GLY10" s="149"/>
      <c r="GLZ10" s="149"/>
      <c r="GMA10" s="149"/>
      <c r="GMB10" s="149"/>
      <c r="GMC10" s="149"/>
      <c r="GMD10" s="149"/>
      <c r="GME10" s="149"/>
      <c r="GMF10" s="149"/>
      <c r="GMG10" s="149"/>
      <c r="GMH10" s="149"/>
      <c r="GMI10" s="149"/>
      <c r="GMJ10" s="149"/>
      <c r="GMK10" s="149"/>
      <c r="GML10" s="149"/>
      <c r="GMM10" s="149"/>
      <c r="GMN10" s="149"/>
      <c r="GMO10" s="149"/>
      <c r="GMP10" s="149"/>
      <c r="GMQ10" s="149"/>
      <c r="GMR10" s="149"/>
      <c r="GMS10" s="149"/>
      <c r="GMT10" s="149"/>
      <c r="GMU10" s="149"/>
      <c r="GMV10" s="149"/>
      <c r="GMW10" s="149"/>
      <c r="GMX10" s="149"/>
      <c r="GMY10" s="149"/>
      <c r="GMZ10" s="149"/>
      <c r="GNA10" s="149"/>
      <c r="GNB10" s="149"/>
      <c r="GNC10" s="149"/>
      <c r="GND10" s="149"/>
      <c r="GNE10" s="149"/>
      <c r="GNF10" s="149"/>
      <c r="GNG10" s="149"/>
      <c r="GNH10" s="149"/>
      <c r="GNI10" s="149"/>
      <c r="GNJ10" s="149"/>
      <c r="GNK10" s="149"/>
      <c r="GNL10" s="149"/>
      <c r="GNM10" s="149"/>
      <c r="GNN10" s="149"/>
      <c r="GNO10" s="149"/>
      <c r="GNP10" s="149"/>
      <c r="GNQ10" s="149"/>
      <c r="GNR10" s="149"/>
      <c r="GNS10" s="149"/>
      <c r="GNT10" s="149"/>
      <c r="GNU10" s="149"/>
      <c r="GNV10" s="149"/>
      <c r="GNW10" s="149"/>
      <c r="GNX10" s="149"/>
      <c r="GNY10" s="149"/>
      <c r="GNZ10" s="149"/>
      <c r="GOA10" s="149"/>
      <c r="GOB10" s="149"/>
      <c r="GOC10" s="149"/>
      <c r="GOD10" s="149"/>
      <c r="GOE10" s="149"/>
      <c r="GOF10" s="149"/>
      <c r="GOG10" s="149"/>
      <c r="GOH10" s="149"/>
      <c r="GOI10" s="149"/>
      <c r="GOJ10" s="149"/>
      <c r="GOK10" s="149"/>
      <c r="GOL10" s="149"/>
      <c r="GOM10" s="149"/>
      <c r="GON10" s="149"/>
      <c r="GOO10" s="149"/>
      <c r="GOP10" s="149"/>
      <c r="GOQ10" s="149"/>
      <c r="GOR10" s="149"/>
      <c r="GOS10" s="149"/>
      <c r="GOT10" s="149"/>
      <c r="GOU10" s="149"/>
      <c r="GOV10" s="149"/>
      <c r="GOW10" s="149"/>
      <c r="GOX10" s="149"/>
      <c r="GOY10" s="149"/>
      <c r="GOZ10" s="149"/>
      <c r="GPA10" s="149"/>
      <c r="GPB10" s="149"/>
      <c r="GPC10" s="149"/>
      <c r="GPD10" s="149"/>
      <c r="GPE10" s="149"/>
      <c r="GPF10" s="149"/>
      <c r="GPG10" s="149"/>
      <c r="GPH10" s="149"/>
      <c r="GPI10" s="149"/>
      <c r="GPJ10" s="149"/>
      <c r="GPK10" s="149"/>
      <c r="GPL10" s="149"/>
      <c r="GPM10" s="149"/>
      <c r="GPN10" s="149"/>
      <c r="GPO10" s="149"/>
      <c r="GPP10" s="149"/>
      <c r="GPQ10" s="149"/>
      <c r="GPR10" s="149"/>
      <c r="GPS10" s="149"/>
      <c r="GPT10" s="149"/>
      <c r="GPU10" s="149"/>
      <c r="GPV10" s="149"/>
      <c r="GPW10" s="149"/>
      <c r="GPX10" s="149"/>
      <c r="GPY10" s="149"/>
      <c r="GPZ10" s="149"/>
      <c r="GQA10" s="149"/>
      <c r="GQB10" s="149"/>
      <c r="GQC10" s="149"/>
      <c r="GQD10" s="149"/>
      <c r="GQE10" s="149"/>
      <c r="GQF10" s="149"/>
      <c r="GQG10" s="149"/>
      <c r="GQH10" s="149"/>
      <c r="GQI10" s="149"/>
      <c r="GQJ10" s="149"/>
      <c r="GQK10" s="149"/>
      <c r="GQL10" s="149"/>
      <c r="GQM10" s="149"/>
      <c r="GQN10" s="149"/>
      <c r="GQO10" s="149"/>
      <c r="GQP10" s="149"/>
      <c r="GQQ10" s="149"/>
      <c r="GQR10" s="149"/>
      <c r="GQS10" s="149"/>
      <c r="GQT10" s="149"/>
      <c r="GQU10" s="149"/>
      <c r="GQV10" s="149"/>
      <c r="GQW10" s="149"/>
      <c r="GQX10" s="149"/>
      <c r="GQY10" s="149"/>
      <c r="GQZ10" s="149"/>
      <c r="GRA10" s="149"/>
      <c r="GRB10" s="149"/>
      <c r="GRC10" s="149"/>
      <c r="GRD10" s="149"/>
      <c r="GRE10" s="149"/>
      <c r="GRF10" s="149"/>
      <c r="GRG10" s="149"/>
      <c r="GRH10" s="149"/>
      <c r="GRI10" s="149"/>
      <c r="GRJ10" s="149"/>
      <c r="GRK10" s="149"/>
      <c r="GRL10" s="149"/>
      <c r="GRM10" s="149"/>
      <c r="GRN10" s="149"/>
      <c r="GRO10" s="149"/>
      <c r="GRP10" s="149"/>
      <c r="GRQ10" s="149"/>
      <c r="GRR10" s="149"/>
      <c r="GRS10" s="149"/>
      <c r="GRT10" s="149"/>
      <c r="GRU10" s="149"/>
      <c r="GRV10" s="149"/>
      <c r="GRW10" s="149"/>
      <c r="GRX10" s="149"/>
      <c r="GRY10" s="149"/>
      <c r="GRZ10" s="149"/>
      <c r="GSA10" s="149"/>
      <c r="GSB10" s="149"/>
      <c r="GSC10" s="149"/>
      <c r="GSD10" s="149"/>
      <c r="GSE10" s="149"/>
      <c r="GSF10" s="149"/>
      <c r="GSG10" s="149"/>
      <c r="GSH10" s="149"/>
      <c r="GSI10" s="149"/>
      <c r="GSJ10" s="149"/>
      <c r="GSK10" s="149"/>
      <c r="GSL10" s="149"/>
      <c r="GSM10" s="149"/>
      <c r="GSN10" s="149"/>
      <c r="GSO10" s="149"/>
      <c r="GSP10" s="149"/>
      <c r="GSQ10" s="149"/>
      <c r="GSR10" s="149"/>
      <c r="GSS10" s="149"/>
      <c r="GST10" s="149"/>
      <c r="GSU10" s="149"/>
      <c r="GSV10" s="149"/>
      <c r="GSW10" s="149"/>
      <c r="GSX10" s="149"/>
      <c r="GSY10" s="149"/>
      <c r="GSZ10" s="149"/>
      <c r="GTA10" s="149"/>
      <c r="GTB10" s="149"/>
      <c r="GTC10" s="149"/>
      <c r="GTD10" s="149"/>
      <c r="GTE10" s="149"/>
      <c r="GTF10" s="149"/>
      <c r="GTG10" s="149"/>
      <c r="GTH10" s="149"/>
      <c r="GTI10" s="149"/>
      <c r="GTJ10" s="149"/>
      <c r="GTK10" s="149"/>
      <c r="GTL10" s="149"/>
      <c r="GTM10" s="149"/>
      <c r="GTN10" s="149"/>
      <c r="GTO10" s="149"/>
      <c r="GTP10" s="149"/>
      <c r="GTQ10" s="149"/>
      <c r="GTR10" s="149"/>
      <c r="GTS10" s="149"/>
      <c r="GTT10" s="149"/>
      <c r="GTU10" s="149"/>
      <c r="GTV10" s="149"/>
      <c r="GTW10" s="149"/>
      <c r="GTX10" s="149"/>
      <c r="GTY10" s="149"/>
      <c r="GTZ10" s="149"/>
      <c r="GUA10" s="149"/>
      <c r="GUB10" s="149"/>
      <c r="GUC10" s="149"/>
      <c r="GUD10" s="149"/>
      <c r="GUE10" s="149"/>
      <c r="GUF10" s="149"/>
      <c r="GUG10" s="149"/>
      <c r="GUH10" s="149"/>
      <c r="GUI10" s="149"/>
      <c r="GUJ10" s="149"/>
      <c r="GUK10" s="149"/>
      <c r="GUL10" s="149"/>
      <c r="GUM10" s="149"/>
      <c r="GUN10" s="149"/>
      <c r="GUO10" s="149"/>
      <c r="GUP10" s="149"/>
      <c r="GUQ10" s="149"/>
      <c r="GUR10" s="149"/>
      <c r="GUS10" s="149"/>
      <c r="GUT10" s="149"/>
      <c r="GUU10" s="149"/>
      <c r="GUV10" s="149"/>
      <c r="GUW10" s="149"/>
      <c r="GUX10" s="149"/>
      <c r="GUY10" s="149"/>
      <c r="GUZ10" s="149"/>
      <c r="GVA10" s="149"/>
      <c r="GVB10" s="149"/>
      <c r="GVC10" s="149"/>
      <c r="GVD10" s="149"/>
      <c r="GVE10" s="149"/>
      <c r="GVF10" s="149"/>
      <c r="GVG10" s="149"/>
      <c r="GVH10" s="149"/>
      <c r="GVI10" s="149"/>
      <c r="GVJ10" s="149"/>
      <c r="GVK10" s="149"/>
      <c r="GVL10" s="149"/>
      <c r="GVM10" s="149"/>
      <c r="GVN10" s="149"/>
      <c r="GVO10" s="149"/>
      <c r="GVP10" s="149"/>
      <c r="GVQ10" s="149"/>
      <c r="GVR10" s="149"/>
      <c r="GVS10" s="149"/>
      <c r="GVT10" s="149"/>
      <c r="GVU10" s="149"/>
      <c r="GVV10" s="149"/>
      <c r="GVW10" s="149"/>
      <c r="GVX10" s="149"/>
      <c r="GVY10" s="149"/>
      <c r="GVZ10" s="149"/>
      <c r="GWA10" s="149"/>
      <c r="GWB10" s="149"/>
      <c r="GWC10" s="149"/>
      <c r="GWD10" s="149"/>
      <c r="GWE10" s="149"/>
      <c r="GWF10" s="149"/>
      <c r="GWG10" s="149"/>
      <c r="GWH10" s="149"/>
      <c r="GWI10" s="149"/>
      <c r="GWJ10" s="149"/>
      <c r="GWK10" s="149"/>
      <c r="GWL10" s="149"/>
      <c r="GWM10" s="149"/>
      <c r="GWN10" s="149"/>
      <c r="GWO10" s="149"/>
      <c r="GWP10" s="149"/>
      <c r="GWQ10" s="149"/>
      <c r="GWR10" s="149"/>
      <c r="GWS10" s="149"/>
      <c r="GWT10" s="149"/>
      <c r="GWU10" s="149"/>
      <c r="GWV10" s="149"/>
      <c r="GWW10" s="149"/>
      <c r="GWX10" s="149"/>
      <c r="GWY10" s="149"/>
      <c r="GWZ10" s="149"/>
      <c r="GXA10" s="149"/>
      <c r="GXB10" s="149"/>
      <c r="GXC10" s="149"/>
      <c r="GXD10" s="149"/>
      <c r="GXE10" s="149"/>
      <c r="GXF10" s="149"/>
      <c r="GXG10" s="149"/>
      <c r="GXH10" s="149"/>
      <c r="GXI10" s="149"/>
      <c r="GXJ10" s="149"/>
      <c r="GXK10" s="149"/>
      <c r="GXL10" s="149"/>
      <c r="GXM10" s="149"/>
      <c r="GXN10" s="149"/>
      <c r="GXO10" s="149"/>
      <c r="GXP10" s="149"/>
      <c r="GXQ10" s="149"/>
      <c r="GXR10" s="149"/>
      <c r="GXS10" s="149"/>
      <c r="GXT10" s="149"/>
      <c r="GXU10" s="149"/>
      <c r="GXV10" s="149"/>
      <c r="GXW10" s="149"/>
      <c r="GXX10" s="149"/>
      <c r="GXY10" s="149"/>
      <c r="GXZ10" s="149"/>
      <c r="GYA10" s="149"/>
      <c r="GYB10" s="149"/>
      <c r="GYC10" s="149"/>
      <c r="GYD10" s="149"/>
      <c r="GYE10" s="149"/>
      <c r="GYF10" s="149"/>
      <c r="GYG10" s="149"/>
      <c r="GYH10" s="149"/>
      <c r="GYI10" s="149"/>
      <c r="GYJ10" s="149"/>
      <c r="GYK10" s="149"/>
      <c r="GYL10" s="149"/>
      <c r="GYM10" s="149"/>
      <c r="GYN10" s="149"/>
      <c r="GYO10" s="149"/>
      <c r="GYP10" s="149"/>
      <c r="GYQ10" s="149"/>
      <c r="GYR10" s="149"/>
      <c r="GYS10" s="149"/>
      <c r="GYT10" s="149"/>
      <c r="GYU10" s="149"/>
      <c r="GYV10" s="149"/>
      <c r="GYW10" s="149"/>
      <c r="GYX10" s="149"/>
      <c r="GYY10" s="149"/>
      <c r="GYZ10" s="149"/>
      <c r="GZA10" s="149"/>
      <c r="GZB10" s="149"/>
      <c r="GZC10" s="149"/>
      <c r="GZD10" s="149"/>
      <c r="GZE10" s="149"/>
      <c r="GZF10" s="149"/>
      <c r="GZG10" s="149"/>
      <c r="GZH10" s="149"/>
      <c r="GZI10" s="149"/>
      <c r="GZJ10" s="149"/>
      <c r="GZK10" s="149"/>
      <c r="GZL10" s="149"/>
      <c r="GZM10" s="149"/>
      <c r="GZN10" s="149"/>
      <c r="GZO10" s="149"/>
      <c r="GZP10" s="149"/>
      <c r="GZQ10" s="149"/>
      <c r="GZR10" s="149"/>
      <c r="GZS10" s="149"/>
      <c r="GZT10" s="149"/>
      <c r="GZU10" s="149"/>
      <c r="GZV10" s="149"/>
      <c r="GZW10" s="149"/>
      <c r="GZX10" s="149"/>
      <c r="GZY10" s="149"/>
      <c r="GZZ10" s="149"/>
      <c r="HAA10" s="149"/>
      <c r="HAB10" s="149"/>
      <c r="HAC10" s="149"/>
      <c r="HAD10" s="149"/>
      <c r="HAE10" s="149"/>
      <c r="HAF10" s="149"/>
      <c r="HAG10" s="149"/>
      <c r="HAH10" s="149"/>
      <c r="HAI10" s="149"/>
      <c r="HAJ10" s="149"/>
      <c r="HAK10" s="149"/>
      <c r="HAL10" s="149"/>
      <c r="HAM10" s="149"/>
      <c r="HAN10" s="149"/>
      <c r="HAO10" s="149"/>
      <c r="HAP10" s="149"/>
      <c r="HAQ10" s="149"/>
      <c r="HAR10" s="149"/>
      <c r="HAS10" s="149"/>
      <c r="HAT10" s="149"/>
      <c r="HAU10" s="149"/>
      <c r="HAV10" s="149"/>
      <c r="HAW10" s="149"/>
      <c r="HAX10" s="149"/>
      <c r="HAY10" s="149"/>
      <c r="HAZ10" s="149"/>
      <c r="HBA10" s="149"/>
      <c r="HBB10" s="149"/>
      <c r="HBC10" s="149"/>
      <c r="HBD10" s="149"/>
      <c r="HBE10" s="149"/>
      <c r="HBF10" s="149"/>
      <c r="HBG10" s="149"/>
      <c r="HBH10" s="149"/>
      <c r="HBI10" s="149"/>
      <c r="HBJ10" s="149"/>
      <c r="HBK10" s="149"/>
      <c r="HBL10" s="149"/>
      <c r="HBM10" s="149"/>
      <c r="HBN10" s="149"/>
      <c r="HBO10" s="149"/>
      <c r="HBP10" s="149"/>
      <c r="HBQ10" s="149"/>
      <c r="HBR10" s="149"/>
      <c r="HBS10" s="149"/>
      <c r="HBT10" s="149"/>
      <c r="HBU10" s="149"/>
      <c r="HBV10" s="149"/>
      <c r="HBW10" s="149"/>
      <c r="HBX10" s="149"/>
      <c r="HBY10" s="149"/>
      <c r="HBZ10" s="149"/>
      <c r="HCA10" s="149"/>
      <c r="HCB10" s="149"/>
      <c r="HCC10" s="149"/>
      <c r="HCD10" s="149"/>
      <c r="HCE10" s="149"/>
      <c r="HCF10" s="149"/>
      <c r="HCG10" s="149"/>
      <c r="HCH10" s="149"/>
      <c r="HCI10" s="149"/>
      <c r="HCJ10" s="149"/>
      <c r="HCK10" s="149"/>
      <c r="HCL10" s="149"/>
      <c r="HCM10" s="149"/>
      <c r="HCN10" s="149"/>
      <c r="HCO10" s="149"/>
      <c r="HCP10" s="149"/>
      <c r="HCQ10" s="149"/>
      <c r="HCR10" s="149"/>
      <c r="HCS10" s="149"/>
      <c r="HCT10" s="149"/>
      <c r="HCU10" s="149"/>
      <c r="HCV10" s="149"/>
      <c r="HCW10" s="149"/>
      <c r="HCX10" s="149"/>
      <c r="HCY10" s="149"/>
      <c r="HCZ10" s="149"/>
      <c r="HDA10" s="149"/>
      <c r="HDB10" s="149"/>
      <c r="HDC10" s="149"/>
      <c r="HDD10" s="149"/>
      <c r="HDE10" s="149"/>
      <c r="HDF10" s="149"/>
      <c r="HDG10" s="149"/>
      <c r="HDH10" s="149"/>
      <c r="HDI10" s="149"/>
      <c r="HDJ10" s="149"/>
      <c r="HDK10" s="149"/>
      <c r="HDL10" s="149"/>
      <c r="HDM10" s="149"/>
      <c r="HDN10" s="149"/>
      <c r="HDO10" s="149"/>
      <c r="HDP10" s="149"/>
      <c r="HDQ10" s="149"/>
      <c r="HDR10" s="149"/>
      <c r="HDS10" s="149"/>
      <c r="HDT10" s="149"/>
      <c r="HDU10" s="149"/>
      <c r="HDV10" s="149"/>
      <c r="HDW10" s="149"/>
      <c r="HDX10" s="149"/>
      <c r="HDY10" s="149"/>
      <c r="HDZ10" s="149"/>
      <c r="HEA10" s="149"/>
      <c r="HEB10" s="149"/>
      <c r="HEC10" s="149"/>
      <c r="HED10" s="149"/>
      <c r="HEE10" s="149"/>
      <c r="HEF10" s="149"/>
      <c r="HEG10" s="149"/>
      <c r="HEH10" s="149"/>
      <c r="HEI10" s="149"/>
      <c r="HEJ10" s="149"/>
      <c r="HEK10" s="149"/>
      <c r="HEL10" s="149"/>
      <c r="HEM10" s="149"/>
      <c r="HEN10" s="149"/>
      <c r="HEO10" s="149"/>
      <c r="HEP10" s="149"/>
      <c r="HEQ10" s="149"/>
      <c r="HER10" s="149"/>
      <c r="HES10" s="149"/>
      <c r="HET10" s="149"/>
      <c r="HEU10" s="149"/>
      <c r="HEV10" s="149"/>
      <c r="HEW10" s="149"/>
      <c r="HEX10" s="149"/>
      <c r="HEY10" s="149"/>
      <c r="HEZ10" s="149"/>
      <c r="HFA10" s="149"/>
      <c r="HFB10" s="149"/>
      <c r="HFC10" s="149"/>
      <c r="HFD10" s="149"/>
      <c r="HFE10" s="149"/>
      <c r="HFF10" s="149"/>
      <c r="HFG10" s="149"/>
      <c r="HFH10" s="149"/>
      <c r="HFI10" s="149"/>
      <c r="HFJ10" s="149"/>
      <c r="HFK10" s="149"/>
      <c r="HFL10" s="149"/>
      <c r="HFM10" s="149"/>
      <c r="HFN10" s="149"/>
      <c r="HFO10" s="149"/>
      <c r="HFP10" s="149"/>
      <c r="HFQ10" s="149"/>
      <c r="HFR10" s="149"/>
      <c r="HFS10" s="149"/>
      <c r="HFT10" s="149"/>
      <c r="HFU10" s="149"/>
      <c r="HFV10" s="149"/>
      <c r="HFW10" s="149"/>
      <c r="HFX10" s="149"/>
      <c r="HFY10" s="149"/>
      <c r="HFZ10" s="149"/>
      <c r="HGA10" s="149"/>
      <c r="HGB10" s="149"/>
      <c r="HGC10" s="149"/>
      <c r="HGD10" s="149"/>
      <c r="HGE10" s="149"/>
      <c r="HGF10" s="149"/>
      <c r="HGG10" s="149"/>
      <c r="HGH10" s="149"/>
      <c r="HGI10" s="149"/>
      <c r="HGJ10" s="149"/>
      <c r="HGK10" s="149"/>
      <c r="HGL10" s="149"/>
      <c r="HGM10" s="149"/>
      <c r="HGN10" s="149"/>
      <c r="HGO10" s="149"/>
      <c r="HGP10" s="149"/>
      <c r="HGQ10" s="149"/>
      <c r="HGR10" s="149"/>
      <c r="HGS10" s="149"/>
      <c r="HGT10" s="149"/>
      <c r="HGU10" s="149"/>
      <c r="HGV10" s="149"/>
      <c r="HGW10" s="149"/>
      <c r="HGX10" s="149"/>
      <c r="HGY10" s="149"/>
      <c r="HGZ10" s="149"/>
      <c r="HHA10" s="149"/>
      <c r="HHB10" s="149"/>
      <c r="HHC10" s="149"/>
      <c r="HHD10" s="149"/>
      <c r="HHE10" s="149"/>
      <c r="HHF10" s="149"/>
      <c r="HHG10" s="149"/>
      <c r="HHH10" s="149"/>
      <c r="HHI10" s="149"/>
      <c r="HHJ10" s="149"/>
      <c r="HHK10" s="149"/>
      <c r="HHL10" s="149"/>
      <c r="HHM10" s="149"/>
      <c r="HHN10" s="149"/>
      <c r="HHO10" s="149"/>
      <c r="HHP10" s="149"/>
      <c r="HHQ10" s="149"/>
      <c r="HHR10" s="149"/>
      <c r="HHS10" s="149"/>
      <c r="HHT10" s="149"/>
      <c r="HHU10" s="149"/>
      <c r="HHV10" s="149"/>
      <c r="HHW10" s="149"/>
      <c r="HHX10" s="149"/>
      <c r="HHY10" s="149"/>
      <c r="HHZ10" s="149"/>
      <c r="HIA10" s="149"/>
      <c r="HIB10" s="149"/>
      <c r="HIC10" s="149"/>
      <c r="HID10" s="149"/>
      <c r="HIE10" s="149"/>
      <c r="HIF10" s="149"/>
      <c r="HIG10" s="149"/>
      <c r="HIH10" s="149"/>
      <c r="HII10" s="149"/>
      <c r="HIJ10" s="149"/>
      <c r="HIK10" s="149"/>
      <c r="HIL10" s="149"/>
      <c r="HIM10" s="149"/>
      <c r="HIN10" s="149"/>
      <c r="HIO10" s="149"/>
      <c r="HIP10" s="149"/>
      <c r="HIQ10" s="149"/>
      <c r="HIR10" s="149"/>
      <c r="HIS10" s="149"/>
      <c r="HIT10" s="149"/>
      <c r="HIU10" s="149"/>
      <c r="HIV10" s="149"/>
      <c r="HIW10" s="149"/>
      <c r="HIX10" s="149"/>
      <c r="HIY10" s="149"/>
      <c r="HIZ10" s="149"/>
      <c r="HJA10" s="149"/>
      <c r="HJB10" s="149"/>
      <c r="HJC10" s="149"/>
      <c r="HJD10" s="149"/>
      <c r="HJE10" s="149"/>
      <c r="HJF10" s="149"/>
      <c r="HJG10" s="149"/>
      <c r="HJH10" s="149"/>
      <c r="HJI10" s="149"/>
      <c r="HJJ10" s="149"/>
      <c r="HJK10" s="149"/>
      <c r="HJL10" s="149"/>
      <c r="HJM10" s="149"/>
      <c r="HJN10" s="149"/>
      <c r="HJO10" s="149"/>
      <c r="HJP10" s="149"/>
      <c r="HJQ10" s="149"/>
      <c r="HJR10" s="149"/>
      <c r="HJS10" s="149"/>
      <c r="HJT10" s="149"/>
      <c r="HJU10" s="149"/>
      <c r="HJV10" s="149"/>
      <c r="HJW10" s="149"/>
      <c r="HJX10" s="149"/>
      <c r="HJY10" s="149"/>
      <c r="HJZ10" s="149"/>
      <c r="HKA10" s="149"/>
      <c r="HKB10" s="149"/>
      <c r="HKC10" s="149"/>
      <c r="HKD10" s="149"/>
      <c r="HKE10" s="149"/>
      <c r="HKF10" s="149"/>
      <c r="HKG10" s="149"/>
      <c r="HKH10" s="149"/>
      <c r="HKI10" s="149"/>
      <c r="HKJ10" s="149"/>
      <c r="HKK10" s="149"/>
      <c r="HKL10" s="149"/>
      <c r="HKM10" s="149"/>
      <c r="HKN10" s="149"/>
      <c r="HKO10" s="149"/>
      <c r="HKP10" s="149"/>
      <c r="HKQ10" s="149"/>
      <c r="HKR10" s="149"/>
      <c r="HKS10" s="149"/>
      <c r="HKT10" s="149"/>
      <c r="HKU10" s="149"/>
      <c r="HKV10" s="149"/>
      <c r="HKW10" s="149"/>
      <c r="HKX10" s="149"/>
      <c r="HKY10" s="149"/>
      <c r="HKZ10" s="149"/>
      <c r="HLA10" s="149"/>
      <c r="HLB10" s="149"/>
      <c r="HLC10" s="149"/>
      <c r="HLD10" s="149"/>
      <c r="HLE10" s="149"/>
      <c r="HLF10" s="149"/>
      <c r="HLG10" s="149"/>
      <c r="HLH10" s="149"/>
      <c r="HLI10" s="149"/>
      <c r="HLJ10" s="149"/>
      <c r="HLK10" s="149"/>
      <c r="HLL10" s="149"/>
      <c r="HLM10" s="149"/>
      <c r="HLN10" s="149"/>
      <c r="HLO10" s="149"/>
      <c r="HLP10" s="149"/>
      <c r="HLQ10" s="149"/>
      <c r="HLR10" s="149"/>
      <c r="HLS10" s="149"/>
      <c r="HLT10" s="149"/>
      <c r="HLU10" s="149"/>
      <c r="HLV10" s="149"/>
      <c r="HLW10" s="149"/>
      <c r="HLX10" s="149"/>
      <c r="HLY10" s="149"/>
      <c r="HLZ10" s="149"/>
      <c r="HMA10" s="149"/>
      <c r="HMB10" s="149"/>
      <c r="HMC10" s="149"/>
      <c r="HMD10" s="149"/>
      <c r="HME10" s="149"/>
      <c r="HMF10" s="149"/>
      <c r="HMG10" s="149"/>
      <c r="HMH10" s="149"/>
      <c r="HMI10" s="149"/>
      <c r="HMJ10" s="149"/>
      <c r="HMK10" s="149"/>
      <c r="HML10" s="149"/>
      <c r="HMM10" s="149"/>
      <c r="HMN10" s="149"/>
      <c r="HMO10" s="149"/>
      <c r="HMP10" s="149"/>
      <c r="HMQ10" s="149"/>
      <c r="HMR10" s="149"/>
      <c r="HMS10" s="149"/>
      <c r="HMT10" s="149"/>
      <c r="HMU10" s="149"/>
      <c r="HMV10" s="149"/>
      <c r="HMW10" s="149"/>
      <c r="HMX10" s="149"/>
      <c r="HMY10" s="149"/>
      <c r="HMZ10" s="149"/>
      <c r="HNA10" s="149"/>
      <c r="HNB10" s="149"/>
      <c r="HNC10" s="149"/>
      <c r="HND10" s="149"/>
      <c r="HNE10" s="149"/>
      <c r="HNF10" s="149"/>
      <c r="HNG10" s="149"/>
      <c r="HNH10" s="149"/>
      <c r="HNI10" s="149"/>
      <c r="HNJ10" s="149"/>
      <c r="HNK10" s="149"/>
      <c r="HNL10" s="149"/>
      <c r="HNM10" s="149"/>
      <c r="HNN10" s="149"/>
      <c r="HNO10" s="149"/>
      <c r="HNP10" s="149"/>
      <c r="HNQ10" s="149"/>
      <c r="HNR10" s="149"/>
      <c r="HNS10" s="149"/>
      <c r="HNT10" s="149"/>
      <c r="HNU10" s="149"/>
      <c r="HNV10" s="149"/>
      <c r="HNW10" s="149"/>
      <c r="HNX10" s="149"/>
      <c r="HNY10" s="149"/>
      <c r="HNZ10" s="149"/>
      <c r="HOA10" s="149"/>
      <c r="HOB10" s="149"/>
      <c r="HOC10" s="149"/>
      <c r="HOD10" s="149"/>
      <c r="HOE10" s="149"/>
      <c r="HOF10" s="149"/>
      <c r="HOG10" s="149"/>
      <c r="HOH10" s="149"/>
      <c r="HOI10" s="149"/>
      <c r="HOJ10" s="149"/>
      <c r="HOK10" s="149"/>
      <c r="HOL10" s="149"/>
      <c r="HOM10" s="149"/>
      <c r="HON10" s="149"/>
      <c r="HOO10" s="149"/>
      <c r="HOP10" s="149"/>
      <c r="HOQ10" s="149"/>
      <c r="HOR10" s="149"/>
      <c r="HOS10" s="149"/>
      <c r="HOT10" s="149"/>
      <c r="HOU10" s="149"/>
      <c r="HOV10" s="149"/>
      <c r="HOW10" s="149"/>
      <c r="HOX10" s="149"/>
      <c r="HOY10" s="149"/>
      <c r="HOZ10" s="149"/>
      <c r="HPA10" s="149"/>
      <c r="HPB10" s="149"/>
      <c r="HPC10" s="149"/>
      <c r="HPD10" s="149"/>
      <c r="HPE10" s="149"/>
      <c r="HPF10" s="149"/>
      <c r="HPG10" s="149"/>
      <c r="HPH10" s="149"/>
      <c r="HPI10" s="149"/>
      <c r="HPJ10" s="149"/>
      <c r="HPK10" s="149"/>
      <c r="HPL10" s="149"/>
      <c r="HPM10" s="149"/>
      <c r="HPN10" s="149"/>
      <c r="HPO10" s="149"/>
      <c r="HPP10" s="149"/>
      <c r="HPQ10" s="149"/>
      <c r="HPR10" s="149"/>
      <c r="HPS10" s="149"/>
      <c r="HPT10" s="149"/>
      <c r="HPU10" s="149"/>
      <c r="HPV10" s="149"/>
      <c r="HPW10" s="149"/>
      <c r="HPX10" s="149"/>
      <c r="HPY10" s="149"/>
      <c r="HPZ10" s="149"/>
      <c r="HQA10" s="149"/>
      <c r="HQB10" s="149"/>
      <c r="HQC10" s="149"/>
      <c r="HQD10" s="149"/>
      <c r="HQE10" s="149"/>
      <c r="HQF10" s="149"/>
      <c r="HQG10" s="149"/>
      <c r="HQH10" s="149"/>
      <c r="HQI10" s="149"/>
      <c r="HQJ10" s="149"/>
      <c r="HQK10" s="149"/>
      <c r="HQL10" s="149"/>
      <c r="HQM10" s="149"/>
      <c r="HQN10" s="149"/>
      <c r="HQO10" s="149"/>
      <c r="HQP10" s="149"/>
      <c r="HQQ10" s="149"/>
      <c r="HQR10" s="149"/>
      <c r="HQS10" s="149"/>
      <c r="HQT10" s="149"/>
      <c r="HQU10" s="149"/>
      <c r="HQV10" s="149"/>
      <c r="HQW10" s="149"/>
      <c r="HQX10" s="149"/>
      <c r="HQY10" s="149"/>
      <c r="HQZ10" s="149"/>
      <c r="HRA10" s="149"/>
      <c r="HRB10" s="149"/>
      <c r="HRC10" s="149"/>
      <c r="HRD10" s="149"/>
      <c r="HRE10" s="149"/>
      <c r="HRF10" s="149"/>
      <c r="HRG10" s="149"/>
      <c r="HRH10" s="149"/>
      <c r="HRI10" s="149"/>
      <c r="HRJ10" s="149"/>
      <c r="HRK10" s="149"/>
      <c r="HRL10" s="149"/>
      <c r="HRM10" s="149"/>
      <c r="HRN10" s="149"/>
      <c r="HRO10" s="149"/>
      <c r="HRP10" s="149"/>
      <c r="HRQ10" s="149"/>
      <c r="HRR10" s="149"/>
      <c r="HRS10" s="149"/>
      <c r="HRT10" s="149"/>
      <c r="HRU10" s="149"/>
      <c r="HRV10" s="149"/>
      <c r="HRW10" s="149"/>
      <c r="HRX10" s="149"/>
      <c r="HRY10" s="149"/>
      <c r="HRZ10" s="149"/>
      <c r="HSA10" s="149"/>
      <c r="HSB10" s="149"/>
      <c r="HSC10" s="149"/>
      <c r="HSD10" s="149"/>
      <c r="HSE10" s="149"/>
      <c r="HSF10" s="149"/>
      <c r="HSG10" s="149"/>
      <c r="HSH10" s="149"/>
      <c r="HSI10" s="149"/>
      <c r="HSJ10" s="149"/>
      <c r="HSK10" s="149"/>
      <c r="HSL10" s="149"/>
      <c r="HSM10" s="149"/>
      <c r="HSN10" s="149"/>
      <c r="HSO10" s="149"/>
      <c r="HSP10" s="149"/>
      <c r="HSQ10" s="149"/>
      <c r="HSR10" s="149"/>
      <c r="HSS10" s="149"/>
      <c r="HST10" s="149"/>
      <c r="HSU10" s="149"/>
      <c r="HSV10" s="149"/>
      <c r="HSW10" s="149"/>
      <c r="HSX10" s="149"/>
      <c r="HSY10" s="149"/>
      <c r="HSZ10" s="149"/>
      <c r="HTA10" s="149"/>
      <c r="HTB10" s="149"/>
      <c r="HTC10" s="149"/>
      <c r="HTD10" s="149"/>
      <c r="HTE10" s="149"/>
      <c r="HTF10" s="149"/>
      <c r="HTG10" s="149"/>
      <c r="HTH10" s="149"/>
      <c r="HTI10" s="149"/>
      <c r="HTJ10" s="149"/>
      <c r="HTK10" s="149"/>
      <c r="HTL10" s="149"/>
      <c r="HTM10" s="149"/>
      <c r="HTN10" s="149"/>
      <c r="HTO10" s="149"/>
      <c r="HTP10" s="149"/>
      <c r="HTQ10" s="149"/>
      <c r="HTR10" s="149"/>
      <c r="HTS10" s="149"/>
      <c r="HTT10" s="149"/>
      <c r="HTU10" s="149"/>
      <c r="HTV10" s="149"/>
      <c r="HTW10" s="149"/>
      <c r="HTX10" s="149"/>
      <c r="HTY10" s="149"/>
      <c r="HTZ10" s="149"/>
      <c r="HUA10" s="149"/>
      <c r="HUB10" s="149"/>
      <c r="HUC10" s="149"/>
      <c r="HUD10" s="149"/>
      <c r="HUE10" s="149"/>
      <c r="HUF10" s="149"/>
      <c r="HUG10" s="149"/>
      <c r="HUH10" s="149"/>
      <c r="HUI10" s="149"/>
      <c r="HUJ10" s="149"/>
      <c r="HUK10" s="149"/>
      <c r="HUL10" s="149"/>
      <c r="HUM10" s="149"/>
      <c r="HUN10" s="149"/>
      <c r="HUO10" s="149"/>
      <c r="HUP10" s="149"/>
      <c r="HUQ10" s="149"/>
      <c r="HUR10" s="149"/>
      <c r="HUS10" s="149"/>
      <c r="HUT10" s="149"/>
      <c r="HUU10" s="149"/>
      <c r="HUV10" s="149"/>
      <c r="HUW10" s="149"/>
      <c r="HUX10" s="149"/>
      <c r="HUY10" s="149"/>
      <c r="HUZ10" s="149"/>
      <c r="HVA10" s="149"/>
      <c r="HVB10" s="149"/>
      <c r="HVC10" s="149"/>
      <c r="HVD10" s="149"/>
      <c r="HVE10" s="149"/>
      <c r="HVF10" s="149"/>
      <c r="HVG10" s="149"/>
      <c r="HVH10" s="149"/>
      <c r="HVI10" s="149"/>
      <c r="HVJ10" s="149"/>
      <c r="HVK10" s="149"/>
      <c r="HVL10" s="149"/>
      <c r="HVM10" s="149"/>
      <c r="HVN10" s="149"/>
      <c r="HVO10" s="149"/>
      <c r="HVP10" s="149"/>
      <c r="HVQ10" s="149"/>
      <c r="HVR10" s="149"/>
      <c r="HVS10" s="149"/>
      <c r="HVT10" s="149"/>
      <c r="HVU10" s="149"/>
      <c r="HVV10" s="149"/>
      <c r="HVW10" s="149"/>
      <c r="HVX10" s="149"/>
      <c r="HVY10" s="149"/>
      <c r="HVZ10" s="149"/>
      <c r="HWA10" s="149"/>
      <c r="HWB10" s="149"/>
      <c r="HWC10" s="149"/>
      <c r="HWD10" s="149"/>
      <c r="HWE10" s="149"/>
      <c r="HWF10" s="149"/>
      <c r="HWG10" s="149"/>
      <c r="HWH10" s="149"/>
      <c r="HWI10" s="149"/>
      <c r="HWJ10" s="149"/>
      <c r="HWK10" s="149"/>
      <c r="HWL10" s="149"/>
      <c r="HWM10" s="149"/>
      <c r="HWN10" s="149"/>
      <c r="HWO10" s="149"/>
      <c r="HWP10" s="149"/>
      <c r="HWQ10" s="149"/>
      <c r="HWR10" s="149"/>
      <c r="HWS10" s="149"/>
      <c r="HWT10" s="149"/>
      <c r="HWU10" s="149"/>
      <c r="HWV10" s="149"/>
      <c r="HWW10" s="149"/>
      <c r="HWX10" s="149"/>
      <c r="HWY10" s="149"/>
      <c r="HWZ10" s="149"/>
      <c r="HXA10" s="149"/>
      <c r="HXB10" s="149"/>
      <c r="HXC10" s="149"/>
      <c r="HXD10" s="149"/>
      <c r="HXE10" s="149"/>
      <c r="HXF10" s="149"/>
      <c r="HXG10" s="149"/>
      <c r="HXH10" s="149"/>
      <c r="HXI10" s="149"/>
      <c r="HXJ10" s="149"/>
      <c r="HXK10" s="149"/>
      <c r="HXL10" s="149"/>
      <c r="HXM10" s="149"/>
      <c r="HXN10" s="149"/>
      <c r="HXO10" s="149"/>
      <c r="HXP10" s="149"/>
      <c r="HXQ10" s="149"/>
      <c r="HXR10" s="149"/>
      <c r="HXS10" s="149"/>
      <c r="HXT10" s="149"/>
      <c r="HXU10" s="149"/>
      <c r="HXV10" s="149"/>
      <c r="HXW10" s="149"/>
      <c r="HXX10" s="149"/>
      <c r="HXY10" s="149"/>
      <c r="HXZ10" s="149"/>
      <c r="HYA10" s="149"/>
      <c r="HYB10" s="149"/>
      <c r="HYC10" s="149"/>
      <c r="HYD10" s="149"/>
      <c r="HYE10" s="149"/>
      <c r="HYF10" s="149"/>
      <c r="HYG10" s="149"/>
      <c r="HYH10" s="149"/>
      <c r="HYI10" s="149"/>
      <c r="HYJ10" s="149"/>
      <c r="HYK10" s="149"/>
      <c r="HYL10" s="149"/>
      <c r="HYM10" s="149"/>
      <c r="HYN10" s="149"/>
      <c r="HYO10" s="149"/>
      <c r="HYP10" s="149"/>
      <c r="HYQ10" s="149"/>
      <c r="HYR10" s="149"/>
      <c r="HYS10" s="149"/>
      <c r="HYT10" s="149"/>
      <c r="HYU10" s="149"/>
      <c r="HYV10" s="149"/>
      <c r="HYW10" s="149"/>
      <c r="HYX10" s="149"/>
      <c r="HYY10" s="149"/>
      <c r="HYZ10" s="149"/>
      <c r="HZA10" s="149"/>
      <c r="HZB10" s="149"/>
      <c r="HZC10" s="149"/>
      <c r="HZD10" s="149"/>
      <c r="HZE10" s="149"/>
      <c r="HZF10" s="149"/>
      <c r="HZG10" s="149"/>
      <c r="HZH10" s="149"/>
      <c r="HZI10" s="149"/>
      <c r="HZJ10" s="149"/>
      <c r="HZK10" s="149"/>
      <c r="HZL10" s="149"/>
      <c r="HZM10" s="149"/>
      <c r="HZN10" s="149"/>
      <c r="HZO10" s="149"/>
      <c r="HZP10" s="149"/>
      <c r="HZQ10" s="149"/>
      <c r="HZR10" s="149"/>
      <c r="HZS10" s="149"/>
      <c r="HZT10" s="149"/>
      <c r="HZU10" s="149"/>
      <c r="HZV10" s="149"/>
      <c r="HZW10" s="149"/>
      <c r="HZX10" s="149"/>
      <c r="HZY10" s="149"/>
      <c r="HZZ10" s="149"/>
      <c r="IAA10" s="149"/>
      <c r="IAB10" s="149"/>
      <c r="IAC10" s="149"/>
      <c r="IAD10" s="149"/>
      <c r="IAE10" s="149"/>
      <c r="IAF10" s="149"/>
      <c r="IAG10" s="149"/>
      <c r="IAH10" s="149"/>
      <c r="IAI10" s="149"/>
      <c r="IAJ10" s="149"/>
      <c r="IAK10" s="149"/>
      <c r="IAL10" s="149"/>
      <c r="IAM10" s="149"/>
      <c r="IAN10" s="149"/>
      <c r="IAO10" s="149"/>
      <c r="IAP10" s="149"/>
      <c r="IAQ10" s="149"/>
      <c r="IAR10" s="149"/>
      <c r="IAS10" s="149"/>
      <c r="IAT10" s="149"/>
      <c r="IAU10" s="149"/>
      <c r="IAV10" s="149"/>
      <c r="IAW10" s="149"/>
      <c r="IAX10" s="149"/>
      <c r="IAY10" s="149"/>
      <c r="IAZ10" s="149"/>
      <c r="IBA10" s="149"/>
      <c r="IBB10" s="149"/>
      <c r="IBC10" s="149"/>
      <c r="IBD10" s="149"/>
      <c r="IBE10" s="149"/>
      <c r="IBF10" s="149"/>
      <c r="IBG10" s="149"/>
      <c r="IBH10" s="149"/>
      <c r="IBI10" s="149"/>
      <c r="IBJ10" s="149"/>
      <c r="IBK10" s="149"/>
      <c r="IBL10" s="149"/>
      <c r="IBM10" s="149"/>
      <c r="IBN10" s="149"/>
      <c r="IBO10" s="149"/>
      <c r="IBP10" s="149"/>
      <c r="IBQ10" s="149"/>
      <c r="IBR10" s="149"/>
      <c r="IBS10" s="149"/>
      <c r="IBT10" s="149"/>
      <c r="IBU10" s="149"/>
      <c r="IBV10" s="149"/>
      <c r="IBW10" s="149"/>
      <c r="IBX10" s="149"/>
      <c r="IBY10" s="149"/>
      <c r="IBZ10" s="149"/>
      <c r="ICA10" s="149"/>
      <c r="ICB10" s="149"/>
      <c r="ICC10" s="149"/>
      <c r="ICD10" s="149"/>
      <c r="ICE10" s="149"/>
      <c r="ICF10" s="149"/>
      <c r="ICG10" s="149"/>
      <c r="ICH10" s="149"/>
      <c r="ICI10" s="149"/>
      <c r="ICJ10" s="149"/>
      <c r="ICK10" s="149"/>
      <c r="ICL10" s="149"/>
      <c r="ICM10" s="149"/>
      <c r="ICN10" s="149"/>
      <c r="ICO10" s="149"/>
      <c r="ICP10" s="149"/>
      <c r="ICQ10" s="149"/>
      <c r="ICR10" s="149"/>
      <c r="ICS10" s="149"/>
      <c r="ICT10" s="149"/>
      <c r="ICU10" s="149"/>
      <c r="ICV10" s="149"/>
      <c r="ICW10" s="149"/>
      <c r="ICX10" s="149"/>
      <c r="ICY10" s="149"/>
      <c r="ICZ10" s="149"/>
      <c r="IDA10" s="149"/>
      <c r="IDB10" s="149"/>
      <c r="IDC10" s="149"/>
      <c r="IDD10" s="149"/>
      <c r="IDE10" s="149"/>
      <c r="IDF10" s="149"/>
      <c r="IDG10" s="149"/>
      <c r="IDH10" s="149"/>
      <c r="IDI10" s="149"/>
      <c r="IDJ10" s="149"/>
      <c r="IDK10" s="149"/>
      <c r="IDL10" s="149"/>
      <c r="IDM10" s="149"/>
      <c r="IDN10" s="149"/>
      <c r="IDO10" s="149"/>
      <c r="IDP10" s="149"/>
      <c r="IDQ10" s="149"/>
      <c r="IDR10" s="149"/>
      <c r="IDS10" s="149"/>
      <c r="IDT10" s="149"/>
      <c r="IDU10" s="149"/>
      <c r="IDV10" s="149"/>
      <c r="IDW10" s="149"/>
      <c r="IDX10" s="149"/>
      <c r="IDY10" s="149"/>
      <c r="IDZ10" s="149"/>
      <c r="IEA10" s="149"/>
      <c r="IEB10" s="149"/>
      <c r="IEC10" s="149"/>
      <c r="IED10" s="149"/>
      <c r="IEE10" s="149"/>
      <c r="IEF10" s="149"/>
      <c r="IEG10" s="149"/>
      <c r="IEH10" s="149"/>
      <c r="IEI10" s="149"/>
      <c r="IEJ10" s="149"/>
      <c r="IEK10" s="149"/>
      <c r="IEL10" s="149"/>
      <c r="IEM10" s="149"/>
      <c r="IEN10" s="149"/>
      <c r="IEO10" s="149"/>
      <c r="IEP10" s="149"/>
      <c r="IEQ10" s="149"/>
      <c r="IER10" s="149"/>
      <c r="IES10" s="149"/>
      <c r="IET10" s="149"/>
      <c r="IEU10" s="149"/>
      <c r="IEV10" s="149"/>
      <c r="IEW10" s="149"/>
      <c r="IEX10" s="149"/>
      <c r="IEY10" s="149"/>
      <c r="IEZ10" s="149"/>
      <c r="IFA10" s="149"/>
      <c r="IFB10" s="149"/>
      <c r="IFC10" s="149"/>
      <c r="IFD10" s="149"/>
      <c r="IFE10" s="149"/>
      <c r="IFF10" s="149"/>
      <c r="IFG10" s="149"/>
      <c r="IFH10" s="149"/>
      <c r="IFI10" s="149"/>
      <c r="IFJ10" s="149"/>
      <c r="IFK10" s="149"/>
      <c r="IFL10" s="149"/>
      <c r="IFM10" s="149"/>
      <c r="IFN10" s="149"/>
      <c r="IFO10" s="149"/>
      <c r="IFP10" s="149"/>
      <c r="IFQ10" s="149"/>
      <c r="IFR10" s="149"/>
      <c r="IFS10" s="149"/>
      <c r="IFT10" s="149"/>
      <c r="IFU10" s="149"/>
      <c r="IFV10" s="149"/>
      <c r="IFW10" s="149"/>
      <c r="IFX10" s="149"/>
      <c r="IFY10" s="149"/>
      <c r="IFZ10" s="149"/>
      <c r="IGA10" s="149"/>
      <c r="IGB10" s="149"/>
      <c r="IGC10" s="149"/>
      <c r="IGD10" s="149"/>
      <c r="IGE10" s="149"/>
      <c r="IGF10" s="149"/>
      <c r="IGG10" s="149"/>
      <c r="IGH10" s="149"/>
      <c r="IGI10" s="149"/>
      <c r="IGJ10" s="149"/>
      <c r="IGK10" s="149"/>
      <c r="IGL10" s="149"/>
      <c r="IGM10" s="149"/>
      <c r="IGN10" s="149"/>
      <c r="IGO10" s="149"/>
      <c r="IGP10" s="149"/>
      <c r="IGQ10" s="149"/>
      <c r="IGR10" s="149"/>
      <c r="IGS10" s="149"/>
      <c r="IGT10" s="149"/>
      <c r="IGU10" s="149"/>
      <c r="IGV10" s="149"/>
      <c r="IGW10" s="149"/>
      <c r="IGX10" s="149"/>
      <c r="IGY10" s="149"/>
      <c r="IGZ10" s="149"/>
      <c r="IHA10" s="149"/>
      <c r="IHB10" s="149"/>
      <c r="IHC10" s="149"/>
      <c r="IHD10" s="149"/>
      <c r="IHE10" s="149"/>
      <c r="IHF10" s="149"/>
      <c r="IHG10" s="149"/>
      <c r="IHH10" s="149"/>
      <c r="IHI10" s="149"/>
      <c r="IHJ10" s="149"/>
      <c r="IHK10" s="149"/>
      <c r="IHL10" s="149"/>
      <c r="IHM10" s="149"/>
      <c r="IHN10" s="149"/>
      <c r="IHO10" s="149"/>
      <c r="IHP10" s="149"/>
      <c r="IHQ10" s="149"/>
      <c r="IHR10" s="149"/>
      <c r="IHS10" s="149"/>
      <c r="IHT10" s="149"/>
      <c r="IHU10" s="149"/>
      <c r="IHV10" s="149"/>
      <c r="IHW10" s="149"/>
      <c r="IHX10" s="149"/>
      <c r="IHY10" s="149"/>
      <c r="IHZ10" s="149"/>
      <c r="IIA10" s="149"/>
      <c r="IIB10" s="149"/>
      <c r="IIC10" s="149"/>
      <c r="IID10" s="149"/>
      <c r="IIE10" s="149"/>
      <c r="IIF10" s="149"/>
      <c r="IIG10" s="149"/>
      <c r="IIH10" s="149"/>
      <c r="III10" s="149"/>
      <c r="IIJ10" s="149"/>
      <c r="IIK10" s="149"/>
      <c r="IIL10" s="149"/>
      <c r="IIM10" s="149"/>
      <c r="IIN10" s="149"/>
      <c r="IIO10" s="149"/>
      <c r="IIP10" s="149"/>
      <c r="IIQ10" s="149"/>
      <c r="IIR10" s="149"/>
      <c r="IIS10" s="149"/>
      <c r="IIT10" s="149"/>
      <c r="IIU10" s="149"/>
      <c r="IIV10" s="149"/>
      <c r="IIW10" s="149"/>
      <c r="IIX10" s="149"/>
      <c r="IIY10" s="149"/>
      <c r="IIZ10" s="149"/>
      <c r="IJA10" s="149"/>
      <c r="IJB10" s="149"/>
      <c r="IJC10" s="149"/>
      <c r="IJD10" s="149"/>
      <c r="IJE10" s="149"/>
      <c r="IJF10" s="149"/>
      <c r="IJG10" s="149"/>
      <c r="IJH10" s="149"/>
      <c r="IJI10" s="149"/>
      <c r="IJJ10" s="149"/>
      <c r="IJK10" s="149"/>
      <c r="IJL10" s="149"/>
      <c r="IJM10" s="149"/>
      <c r="IJN10" s="149"/>
      <c r="IJO10" s="149"/>
      <c r="IJP10" s="149"/>
      <c r="IJQ10" s="149"/>
      <c r="IJR10" s="149"/>
      <c r="IJS10" s="149"/>
      <c r="IJT10" s="149"/>
      <c r="IJU10" s="149"/>
      <c r="IJV10" s="149"/>
      <c r="IJW10" s="149"/>
      <c r="IJX10" s="149"/>
      <c r="IJY10" s="149"/>
      <c r="IJZ10" s="149"/>
      <c r="IKA10" s="149"/>
      <c r="IKB10" s="149"/>
      <c r="IKC10" s="149"/>
      <c r="IKD10" s="149"/>
      <c r="IKE10" s="149"/>
      <c r="IKF10" s="149"/>
      <c r="IKG10" s="149"/>
      <c r="IKH10" s="149"/>
      <c r="IKI10" s="149"/>
      <c r="IKJ10" s="149"/>
      <c r="IKK10" s="149"/>
      <c r="IKL10" s="149"/>
      <c r="IKM10" s="149"/>
      <c r="IKN10" s="149"/>
      <c r="IKO10" s="149"/>
      <c r="IKP10" s="149"/>
      <c r="IKQ10" s="149"/>
      <c r="IKR10" s="149"/>
      <c r="IKS10" s="149"/>
      <c r="IKT10" s="149"/>
      <c r="IKU10" s="149"/>
      <c r="IKV10" s="149"/>
      <c r="IKW10" s="149"/>
      <c r="IKX10" s="149"/>
      <c r="IKY10" s="149"/>
      <c r="IKZ10" s="149"/>
      <c r="ILA10" s="149"/>
      <c r="ILB10" s="149"/>
      <c r="ILC10" s="149"/>
      <c r="ILD10" s="149"/>
      <c r="ILE10" s="149"/>
      <c r="ILF10" s="149"/>
      <c r="ILG10" s="149"/>
      <c r="ILH10" s="149"/>
      <c r="ILI10" s="149"/>
      <c r="ILJ10" s="149"/>
      <c r="ILK10" s="149"/>
      <c r="ILL10" s="149"/>
      <c r="ILM10" s="149"/>
      <c r="ILN10" s="149"/>
      <c r="ILO10" s="149"/>
      <c r="ILP10" s="149"/>
      <c r="ILQ10" s="149"/>
      <c r="ILR10" s="149"/>
      <c r="ILS10" s="149"/>
      <c r="ILT10" s="149"/>
      <c r="ILU10" s="149"/>
      <c r="ILV10" s="149"/>
      <c r="ILW10" s="149"/>
      <c r="ILX10" s="149"/>
      <c r="ILY10" s="149"/>
      <c r="ILZ10" s="149"/>
      <c r="IMA10" s="149"/>
      <c r="IMB10" s="149"/>
      <c r="IMC10" s="149"/>
      <c r="IMD10" s="149"/>
      <c r="IME10" s="149"/>
      <c r="IMF10" s="149"/>
      <c r="IMG10" s="149"/>
      <c r="IMH10" s="149"/>
      <c r="IMI10" s="149"/>
      <c r="IMJ10" s="149"/>
      <c r="IMK10" s="149"/>
      <c r="IML10" s="149"/>
      <c r="IMM10" s="149"/>
      <c r="IMN10" s="149"/>
      <c r="IMO10" s="149"/>
      <c r="IMP10" s="149"/>
      <c r="IMQ10" s="149"/>
      <c r="IMR10" s="149"/>
      <c r="IMS10" s="149"/>
      <c r="IMT10" s="149"/>
      <c r="IMU10" s="149"/>
      <c r="IMV10" s="149"/>
      <c r="IMW10" s="149"/>
      <c r="IMX10" s="149"/>
      <c r="IMY10" s="149"/>
      <c r="IMZ10" s="149"/>
      <c r="INA10" s="149"/>
      <c r="INB10" s="149"/>
      <c r="INC10" s="149"/>
      <c r="IND10" s="149"/>
      <c r="INE10" s="149"/>
      <c r="INF10" s="149"/>
      <c r="ING10" s="149"/>
      <c r="INH10" s="149"/>
      <c r="INI10" s="149"/>
      <c r="INJ10" s="149"/>
      <c r="INK10" s="149"/>
      <c r="INL10" s="149"/>
      <c r="INM10" s="149"/>
      <c r="INN10" s="149"/>
      <c r="INO10" s="149"/>
      <c r="INP10" s="149"/>
      <c r="INQ10" s="149"/>
      <c r="INR10" s="149"/>
      <c r="INS10" s="149"/>
      <c r="INT10" s="149"/>
      <c r="INU10" s="149"/>
      <c r="INV10" s="149"/>
      <c r="INW10" s="149"/>
      <c r="INX10" s="149"/>
      <c r="INY10" s="149"/>
      <c r="INZ10" s="149"/>
      <c r="IOA10" s="149"/>
      <c r="IOB10" s="149"/>
      <c r="IOC10" s="149"/>
      <c r="IOD10" s="149"/>
      <c r="IOE10" s="149"/>
      <c r="IOF10" s="149"/>
      <c r="IOG10" s="149"/>
      <c r="IOH10" s="149"/>
      <c r="IOI10" s="149"/>
      <c r="IOJ10" s="149"/>
      <c r="IOK10" s="149"/>
      <c r="IOL10" s="149"/>
      <c r="IOM10" s="149"/>
      <c r="ION10" s="149"/>
      <c r="IOO10" s="149"/>
      <c r="IOP10" s="149"/>
      <c r="IOQ10" s="149"/>
      <c r="IOR10" s="149"/>
      <c r="IOS10" s="149"/>
      <c r="IOT10" s="149"/>
      <c r="IOU10" s="149"/>
      <c r="IOV10" s="149"/>
      <c r="IOW10" s="149"/>
      <c r="IOX10" s="149"/>
      <c r="IOY10" s="149"/>
      <c r="IOZ10" s="149"/>
      <c r="IPA10" s="149"/>
      <c r="IPB10" s="149"/>
      <c r="IPC10" s="149"/>
      <c r="IPD10" s="149"/>
      <c r="IPE10" s="149"/>
      <c r="IPF10" s="149"/>
      <c r="IPG10" s="149"/>
      <c r="IPH10" s="149"/>
      <c r="IPI10" s="149"/>
      <c r="IPJ10" s="149"/>
      <c r="IPK10" s="149"/>
      <c r="IPL10" s="149"/>
      <c r="IPM10" s="149"/>
      <c r="IPN10" s="149"/>
      <c r="IPO10" s="149"/>
      <c r="IPP10" s="149"/>
      <c r="IPQ10" s="149"/>
      <c r="IPR10" s="149"/>
      <c r="IPS10" s="149"/>
      <c r="IPT10" s="149"/>
      <c r="IPU10" s="149"/>
      <c r="IPV10" s="149"/>
      <c r="IPW10" s="149"/>
      <c r="IPX10" s="149"/>
      <c r="IPY10" s="149"/>
      <c r="IPZ10" s="149"/>
      <c r="IQA10" s="149"/>
      <c r="IQB10" s="149"/>
      <c r="IQC10" s="149"/>
      <c r="IQD10" s="149"/>
      <c r="IQE10" s="149"/>
      <c r="IQF10" s="149"/>
      <c r="IQG10" s="149"/>
      <c r="IQH10" s="149"/>
      <c r="IQI10" s="149"/>
      <c r="IQJ10" s="149"/>
      <c r="IQK10" s="149"/>
      <c r="IQL10" s="149"/>
      <c r="IQM10" s="149"/>
      <c r="IQN10" s="149"/>
      <c r="IQO10" s="149"/>
      <c r="IQP10" s="149"/>
      <c r="IQQ10" s="149"/>
      <c r="IQR10" s="149"/>
      <c r="IQS10" s="149"/>
      <c r="IQT10" s="149"/>
      <c r="IQU10" s="149"/>
      <c r="IQV10" s="149"/>
      <c r="IQW10" s="149"/>
      <c r="IQX10" s="149"/>
      <c r="IQY10" s="149"/>
      <c r="IQZ10" s="149"/>
      <c r="IRA10" s="149"/>
      <c r="IRB10" s="149"/>
      <c r="IRC10" s="149"/>
      <c r="IRD10" s="149"/>
      <c r="IRE10" s="149"/>
      <c r="IRF10" s="149"/>
      <c r="IRG10" s="149"/>
      <c r="IRH10" s="149"/>
      <c r="IRI10" s="149"/>
      <c r="IRJ10" s="149"/>
      <c r="IRK10" s="149"/>
      <c r="IRL10" s="149"/>
      <c r="IRM10" s="149"/>
      <c r="IRN10" s="149"/>
      <c r="IRO10" s="149"/>
      <c r="IRP10" s="149"/>
      <c r="IRQ10" s="149"/>
      <c r="IRR10" s="149"/>
      <c r="IRS10" s="149"/>
      <c r="IRT10" s="149"/>
      <c r="IRU10" s="149"/>
      <c r="IRV10" s="149"/>
      <c r="IRW10" s="149"/>
      <c r="IRX10" s="149"/>
      <c r="IRY10" s="149"/>
      <c r="IRZ10" s="149"/>
      <c r="ISA10" s="149"/>
      <c r="ISB10" s="149"/>
      <c r="ISC10" s="149"/>
      <c r="ISD10" s="149"/>
      <c r="ISE10" s="149"/>
      <c r="ISF10" s="149"/>
      <c r="ISG10" s="149"/>
      <c r="ISH10" s="149"/>
      <c r="ISI10" s="149"/>
      <c r="ISJ10" s="149"/>
      <c r="ISK10" s="149"/>
      <c r="ISL10" s="149"/>
      <c r="ISM10" s="149"/>
      <c r="ISN10" s="149"/>
      <c r="ISO10" s="149"/>
      <c r="ISP10" s="149"/>
      <c r="ISQ10" s="149"/>
      <c r="ISR10" s="149"/>
      <c r="ISS10" s="149"/>
      <c r="IST10" s="149"/>
      <c r="ISU10" s="149"/>
      <c r="ISV10" s="149"/>
      <c r="ISW10" s="149"/>
      <c r="ISX10" s="149"/>
      <c r="ISY10" s="149"/>
      <c r="ISZ10" s="149"/>
      <c r="ITA10" s="149"/>
      <c r="ITB10" s="149"/>
      <c r="ITC10" s="149"/>
      <c r="ITD10" s="149"/>
      <c r="ITE10" s="149"/>
      <c r="ITF10" s="149"/>
      <c r="ITG10" s="149"/>
      <c r="ITH10" s="149"/>
      <c r="ITI10" s="149"/>
      <c r="ITJ10" s="149"/>
      <c r="ITK10" s="149"/>
      <c r="ITL10" s="149"/>
      <c r="ITM10" s="149"/>
      <c r="ITN10" s="149"/>
      <c r="ITO10" s="149"/>
      <c r="ITP10" s="149"/>
      <c r="ITQ10" s="149"/>
      <c r="ITR10" s="149"/>
      <c r="ITS10" s="149"/>
      <c r="ITT10" s="149"/>
      <c r="ITU10" s="149"/>
      <c r="ITV10" s="149"/>
      <c r="ITW10" s="149"/>
      <c r="ITX10" s="149"/>
      <c r="ITY10" s="149"/>
      <c r="ITZ10" s="149"/>
      <c r="IUA10" s="149"/>
      <c r="IUB10" s="149"/>
      <c r="IUC10" s="149"/>
      <c r="IUD10" s="149"/>
      <c r="IUE10" s="149"/>
      <c r="IUF10" s="149"/>
      <c r="IUG10" s="149"/>
      <c r="IUH10" s="149"/>
      <c r="IUI10" s="149"/>
      <c r="IUJ10" s="149"/>
      <c r="IUK10" s="149"/>
      <c r="IUL10" s="149"/>
      <c r="IUM10" s="149"/>
      <c r="IUN10" s="149"/>
      <c r="IUO10" s="149"/>
      <c r="IUP10" s="149"/>
      <c r="IUQ10" s="149"/>
      <c r="IUR10" s="149"/>
      <c r="IUS10" s="149"/>
      <c r="IUT10" s="149"/>
      <c r="IUU10" s="149"/>
      <c r="IUV10" s="149"/>
      <c r="IUW10" s="149"/>
      <c r="IUX10" s="149"/>
      <c r="IUY10" s="149"/>
      <c r="IUZ10" s="149"/>
      <c r="IVA10" s="149"/>
      <c r="IVB10" s="149"/>
      <c r="IVC10" s="149"/>
      <c r="IVD10" s="149"/>
      <c r="IVE10" s="149"/>
      <c r="IVF10" s="149"/>
      <c r="IVG10" s="149"/>
      <c r="IVH10" s="149"/>
      <c r="IVI10" s="149"/>
      <c r="IVJ10" s="149"/>
      <c r="IVK10" s="149"/>
      <c r="IVL10" s="149"/>
      <c r="IVM10" s="149"/>
      <c r="IVN10" s="149"/>
      <c r="IVO10" s="149"/>
      <c r="IVP10" s="149"/>
      <c r="IVQ10" s="149"/>
      <c r="IVR10" s="149"/>
      <c r="IVS10" s="149"/>
      <c r="IVT10" s="149"/>
      <c r="IVU10" s="149"/>
      <c r="IVV10" s="149"/>
      <c r="IVW10" s="149"/>
      <c r="IVX10" s="149"/>
      <c r="IVY10" s="149"/>
      <c r="IVZ10" s="149"/>
      <c r="IWA10" s="149"/>
      <c r="IWB10" s="149"/>
      <c r="IWC10" s="149"/>
      <c r="IWD10" s="149"/>
      <c r="IWE10" s="149"/>
      <c r="IWF10" s="149"/>
      <c r="IWG10" s="149"/>
      <c r="IWH10" s="149"/>
      <c r="IWI10" s="149"/>
      <c r="IWJ10" s="149"/>
      <c r="IWK10" s="149"/>
      <c r="IWL10" s="149"/>
      <c r="IWM10" s="149"/>
      <c r="IWN10" s="149"/>
      <c r="IWO10" s="149"/>
      <c r="IWP10" s="149"/>
      <c r="IWQ10" s="149"/>
      <c r="IWR10" s="149"/>
      <c r="IWS10" s="149"/>
      <c r="IWT10" s="149"/>
      <c r="IWU10" s="149"/>
      <c r="IWV10" s="149"/>
      <c r="IWW10" s="149"/>
      <c r="IWX10" s="149"/>
      <c r="IWY10" s="149"/>
      <c r="IWZ10" s="149"/>
      <c r="IXA10" s="149"/>
      <c r="IXB10" s="149"/>
      <c r="IXC10" s="149"/>
      <c r="IXD10" s="149"/>
      <c r="IXE10" s="149"/>
      <c r="IXF10" s="149"/>
      <c r="IXG10" s="149"/>
      <c r="IXH10" s="149"/>
      <c r="IXI10" s="149"/>
      <c r="IXJ10" s="149"/>
      <c r="IXK10" s="149"/>
      <c r="IXL10" s="149"/>
      <c r="IXM10" s="149"/>
      <c r="IXN10" s="149"/>
      <c r="IXO10" s="149"/>
      <c r="IXP10" s="149"/>
      <c r="IXQ10" s="149"/>
      <c r="IXR10" s="149"/>
      <c r="IXS10" s="149"/>
      <c r="IXT10" s="149"/>
      <c r="IXU10" s="149"/>
      <c r="IXV10" s="149"/>
      <c r="IXW10" s="149"/>
      <c r="IXX10" s="149"/>
      <c r="IXY10" s="149"/>
      <c r="IXZ10" s="149"/>
      <c r="IYA10" s="149"/>
      <c r="IYB10" s="149"/>
      <c r="IYC10" s="149"/>
      <c r="IYD10" s="149"/>
      <c r="IYE10" s="149"/>
      <c r="IYF10" s="149"/>
      <c r="IYG10" s="149"/>
      <c r="IYH10" s="149"/>
      <c r="IYI10" s="149"/>
      <c r="IYJ10" s="149"/>
      <c r="IYK10" s="149"/>
      <c r="IYL10" s="149"/>
      <c r="IYM10" s="149"/>
      <c r="IYN10" s="149"/>
      <c r="IYO10" s="149"/>
      <c r="IYP10" s="149"/>
      <c r="IYQ10" s="149"/>
      <c r="IYR10" s="149"/>
      <c r="IYS10" s="149"/>
      <c r="IYT10" s="149"/>
      <c r="IYU10" s="149"/>
      <c r="IYV10" s="149"/>
      <c r="IYW10" s="149"/>
      <c r="IYX10" s="149"/>
      <c r="IYY10" s="149"/>
      <c r="IYZ10" s="149"/>
      <c r="IZA10" s="149"/>
      <c r="IZB10" s="149"/>
      <c r="IZC10" s="149"/>
      <c r="IZD10" s="149"/>
      <c r="IZE10" s="149"/>
      <c r="IZF10" s="149"/>
      <c r="IZG10" s="149"/>
      <c r="IZH10" s="149"/>
      <c r="IZI10" s="149"/>
      <c r="IZJ10" s="149"/>
      <c r="IZK10" s="149"/>
      <c r="IZL10" s="149"/>
      <c r="IZM10" s="149"/>
      <c r="IZN10" s="149"/>
      <c r="IZO10" s="149"/>
      <c r="IZP10" s="149"/>
      <c r="IZQ10" s="149"/>
      <c r="IZR10" s="149"/>
      <c r="IZS10" s="149"/>
      <c r="IZT10" s="149"/>
      <c r="IZU10" s="149"/>
      <c r="IZV10" s="149"/>
      <c r="IZW10" s="149"/>
      <c r="IZX10" s="149"/>
      <c r="IZY10" s="149"/>
      <c r="IZZ10" s="149"/>
      <c r="JAA10" s="149"/>
      <c r="JAB10" s="149"/>
      <c r="JAC10" s="149"/>
      <c r="JAD10" s="149"/>
      <c r="JAE10" s="149"/>
      <c r="JAF10" s="149"/>
      <c r="JAG10" s="149"/>
      <c r="JAH10" s="149"/>
      <c r="JAI10" s="149"/>
      <c r="JAJ10" s="149"/>
      <c r="JAK10" s="149"/>
      <c r="JAL10" s="149"/>
      <c r="JAM10" s="149"/>
      <c r="JAN10" s="149"/>
      <c r="JAO10" s="149"/>
      <c r="JAP10" s="149"/>
      <c r="JAQ10" s="149"/>
      <c r="JAR10" s="149"/>
      <c r="JAS10" s="149"/>
      <c r="JAT10" s="149"/>
      <c r="JAU10" s="149"/>
      <c r="JAV10" s="149"/>
      <c r="JAW10" s="149"/>
      <c r="JAX10" s="149"/>
      <c r="JAY10" s="149"/>
      <c r="JAZ10" s="149"/>
      <c r="JBA10" s="149"/>
      <c r="JBB10" s="149"/>
      <c r="JBC10" s="149"/>
      <c r="JBD10" s="149"/>
      <c r="JBE10" s="149"/>
      <c r="JBF10" s="149"/>
      <c r="JBG10" s="149"/>
      <c r="JBH10" s="149"/>
      <c r="JBI10" s="149"/>
      <c r="JBJ10" s="149"/>
      <c r="JBK10" s="149"/>
      <c r="JBL10" s="149"/>
      <c r="JBM10" s="149"/>
      <c r="JBN10" s="149"/>
      <c r="JBO10" s="149"/>
      <c r="JBP10" s="149"/>
      <c r="JBQ10" s="149"/>
      <c r="JBR10" s="149"/>
      <c r="JBS10" s="149"/>
      <c r="JBT10" s="149"/>
      <c r="JBU10" s="149"/>
      <c r="JBV10" s="149"/>
      <c r="JBW10" s="149"/>
      <c r="JBX10" s="149"/>
      <c r="JBY10" s="149"/>
      <c r="JBZ10" s="149"/>
      <c r="JCA10" s="149"/>
      <c r="JCB10" s="149"/>
      <c r="JCC10" s="149"/>
      <c r="JCD10" s="149"/>
      <c r="JCE10" s="149"/>
      <c r="JCF10" s="149"/>
      <c r="JCG10" s="149"/>
      <c r="JCH10" s="149"/>
      <c r="JCI10" s="149"/>
      <c r="JCJ10" s="149"/>
      <c r="JCK10" s="149"/>
      <c r="JCL10" s="149"/>
      <c r="JCM10" s="149"/>
      <c r="JCN10" s="149"/>
      <c r="JCO10" s="149"/>
      <c r="JCP10" s="149"/>
      <c r="JCQ10" s="149"/>
      <c r="JCR10" s="149"/>
      <c r="JCS10" s="149"/>
      <c r="JCT10" s="149"/>
      <c r="JCU10" s="149"/>
      <c r="JCV10" s="149"/>
      <c r="JCW10" s="149"/>
      <c r="JCX10" s="149"/>
      <c r="JCY10" s="149"/>
      <c r="JCZ10" s="149"/>
      <c r="JDA10" s="149"/>
      <c r="JDB10" s="149"/>
      <c r="JDC10" s="149"/>
      <c r="JDD10" s="149"/>
      <c r="JDE10" s="149"/>
      <c r="JDF10" s="149"/>
      <c r="JDG10" s="149"/>
      <c r="JDH10" s="149"/>
      <c r="JDI10" s="149"/>
      <c r="JDJ10" s="149"/>
      <c r="JDK10" s="149"/>
      <c r="JDL10" s="149"/>
      <c r="JDM10" s="149"/>
      <c r="JDN10" s="149"/>
      <c r="JDO10" s="149"/>
      <c r="JDP10" s="149"/>
      <c r="JDQ10" s="149"/>
      <c r="JDR10" s="149"/>
      <c r="JDS10" s="149"/>
      <c r="JDT10" s="149"/>
      <c r="JDU10" s="149"/>
      <c r="JDV10" s="149"/>
      <c r="JDW10" s="149"/>
      <c r="JDX10" s="149"/>
      <c r="JDY10" s="149"/>
      <c r="JDZ10" s="149"/>
      <c r="JEA10" s="149"/>
      <c r="JEB10" s="149"/>
      <c r="JEC10" s="149"/>
      <c r="JED10" s="149"/>
      <c r="JEE10" s="149"/>
      <c r="JEF10" s="149"/>
      <c r="JEG10" s="149"/>
      <c r="JEH10" s="149"/>
      <c r="JEI10" s="149"/>
      <c r="JEJ10" s="149"/>
      <c r="JEK10" s="149"/>
      <c r="JEL10" s="149"/>
      <c r="JEM10" s="149"/>
      <c r="JEN10" s="149"/>
      <c r="JEO10" s="149"/>
      <c r="JEP10" s="149"/>
      <c r="JEQ10" s="149"/>
      <c r="JER10" s="149"/>
      <c r="JES10" s="149"/>
      <c r="JET10" s="149"/>
      <c r="JEU10" s="149"/>
      <c r="JEV10" s="149"/>
      <c r="JEW10" s="149"/>
      <c r="JEX10" s="149"/>
      <c r="JEY10" s="149"/>
      <c r="JEZ10" s="149"/>
      <c r="JFA10" s="149"/>
      <c r="JFB10" s="149"/>
      <c r="JFC10" s="149"/>
      <c r="JFD10" s="149"/>
      <c r="JFE10" s="149"/>
      <c r="JFF10" s="149"/>
      <c r="JFG10" s="149"/>
      <c r="JFH10" s="149"/>
      <c r="JFI10" s="149"/>
      <c r="JFJ10" s="149"/>
      <c r="JFK10" s="149"/>
      <c r="JFL10" s="149"/>
      <c r="JFM10" s="149"/>
      <c r="JFN10" s="149"/>
      <c r="JFO10" s="149"/>
      <c r="JFP10" s="149"/>
      <c r="JFQ10" s="149"/>
      <c r="JFR10" s="149"/>
      <c r="JFS10" s="149"/>
      <c r="JFT10" s="149"/>
      <c r="JFU10" s="149"/>
      <c r="JFV10" s="149"/>
      <c r="JFW10" s="149"/>
      <c r="JFX10" s="149"/>
      <c r="JFY10" s="149"/>
      <c r="JFZ10" s="149"/>
      <c r="JGA10" s="149"/>
      <c r="JGB10" s="149"/>
      <c r="JGC10" s="149"/>
      <c r="JGD10" s="149"/>
      <c r="JGE10" s="149"/>
      <c r="JGF10" s="149"/>
      <c r="JGG10" s="149"/>
      <c r="JGH10" s="149"/>
      <c r="JGI10" s="149"/>
      <c r="JGJ10" s="149"/>
      <c r="JGK10" s="149"/>
      <c r="JGL10" s="149"/>
      <c r="JGM10" s="149"/>
      <c r="JGN10" s="149"/>
      <c r="JGO10" s="149"/>
      <c r="JGP10" s="149"/>
      <c r="JGQ10" s="149"/>
      <c r="JGR10" s="149"/>
      <c r="JGS10" s="149"/>
      <c r="JGT10" s="149"/>
      <c r="JGU10" s="149"/>
      <c r="JGV10" s="149"/>
      <c r="JGW10" s="149"/>
      <c r="JGX10" s="149"/>
      <c r="JGY10" s="149"/>
      <c r="JGZ10" s="149"/>
      <c r="JHA10" s="149"/>
      <c r="JHB10" s="149"/>
      <c r="JHC10" s="149"/>
      <c r="JHD10" s="149"/>
      <c r="JHE10" s="149"/>
      <c r="JHF10" s="149"/>
      <c r="JHG10" s="149"/>
      <c r="JHH10" s="149"/>
      <c r="JHI10" s="149"/>
      <c r="JHJ10" s="149"/>
      <c r="JHK10" s="149"/>
      <c r="JHL10" s="149"/>
      <c r="JHM10" s="149"/>
      <c r="JHN10" s="149"/>
      <c r="JHO10" s="149"/>
      <c r="JHP10" s="149"/>
      <c r="JHQ10" s="149"/>
      <c r="JHR10" s="149"/>
      <c r="JHS10" s="149"/>
      <c r="JHT10" s="149"/>
      <c r="JHU10" s="149"/>
      <c r="JHV10" s="149"/>
      <c r="JHW10" s="149"/>
      <c r="JHX10" s="149"/>
      <c r="JHY10" s="149"/>
      <c r="JHZ10" s="149"/>
      <c r="JIA10" s="149"/>
      <c r="JIB10" s="149"/>
      <c r="JIC10" s="149"/>
      <c r="JID10" s="149"/>
      <c r="JIE10" s="149"/>
      <c r="JIF10" s="149"/>
      <c r="JIG10" s="149"/>
      <c r="JIH10" s="149"/>
      <c r="JII10" s="149"/>
      <c r="JIJ10" s="149"/>
      <c r="JIK10" s="149"/>
      <c r="JIL10" s="149"/>
      <c r="JIM10" s="149"/>
      <c r="JIN10" s="149"/>
      <c r="JIO10" s="149"/>
      <c r="JIP10" s="149"/>
      <c r="JIQ10" s="149"/>
      <c r="JIR10" s="149"/>
      <c r="JIS10" s="149"/>
      <c r="JIT10" s="149"/>
      <c r="JIU10" s="149"/>
      <c r="JIV10" s="149"/>
      <c r="JIW10" s="149"/>
      <c r="JIX10" s="149"/>
      <c r="JIY10" s="149"/>
      <c r="JIZ10" s="149"/>
      <c r="JJA10" s="149"/>
      <c r="JJB10" s="149"/>
      <c r="JJC10" s="149"/>
      <c r="JJD10" s="149"/>
      <c r="JJE10" s="149"/>
      <c r="JJF10" s="149"/>
      <c r="JJG10" s="149"/>
      <c r="JJH10" s="149"/>
      <c r="JJI10" s="149"/>
      <c r="JJJ10" s="149"/>
      <c r="JJK10" s="149"/>
      <c r="JJL10" s="149"/>
      <c r="JJM10" s="149"/>
      <c r="JJN10" s="149"/>
      <c r="JJO10" s="149"/>
      <c r="JJP10" s="149"/>
      <c r="JJQ10" s="149"/>
      <c r="JJR10" s="149"/>
      <c r="JJS10" s="149"/>
      <c r="JJT10" s="149"/>
      <c r="JJU10" s="149"/>
      <c r="JJV10" s="149"/>
      <c r="JJW10" s="149"/>
      <c r="JJX10" s="149"/>
      <c r="JJY10" s="149"/>
      <c r="JJZ10" s="149"/>
      <c r="JKA10" s="149"/>
      <c r="JKB10" s="149"/>
      <c r="JKC10" s="149"/>
      <c r="JKD10" s="149"/>
      <c r="JKE10" s="149"/>
      <c r="JKF10" s="149"/>
      <c r="JKG10" s="149"/>
      <c r="JKH10" s="149"/>
      <c r="JKI10" s="149"/>
      <c r="JKJ10" s="149"/>
      <c r="JKK10" s="149"/>
      <c r="JKL10" s="149"/>
      <c r="JKM10" s="149"/>
      <c r="JKN10" s="149"/>
      <c r="JKO10" s="149"/>
      <c r="JKP10" s="149"/>
      <c r="JKQ10" s="149"/>
      <c r="JKR10" s="149"/>
      <c r="JKS10" s="149"/>
      <c r="JKT10" s="149"/>
      <c r="JKU10" s="149"/>
      <c r="JKV10" s="149"/>
      <c r="JKW10" s="149"/>
      <c r="JKX10" s="149"/>
      <c r="JKY10" s="149"/>
      <c r="JKZ10" s="149"/>
      <c r="JLA10" s="149"/>
      <c r="JLB10" s="149"/>
      <c r="JLC10" s="149"/>
      <c r="JLD10" s="149"/>
      <c r="JLE10" s="149"/>
      <c r="JLF10" s="149"/>
      <c r="JLG10" s="149"/>
      <c r="JLH10" s="149"/>
      <c r="JLI10" s="149"/>
      <c r="JLJ10" s="149"/>
      <c r="JLK10" s="149"/>
      <c r="JLL10" s="149"/>
      <c r="JLM10" s="149"/>
      <c r="JLN10" s="149"/>
      <c r="JLO10" s="149"/>
      <c r="JLP10" s="149"/>
      <c r="JLQ10" s="149"/>
      <c r="JLR10" s="149"/>
      <c r="JLS10" s="149"/>
      <c r="JLT10" s="149"/>
      <c r="JLU10" s="149"/>
      <c r="JLV10" s="149"/>
      <c r="JLW10" s="149"/>
      <c r="JLX10" s="149"/>
      <c r="JLY10" s="149"/>
      <c r="JLZ10" s="149"/>
      <c r="JMA10" s="149"/>
      <c r="JMB10" s="149"/>
      <c r="JMC10" s="149"/>
      <c r="JMD10" s="149"/>
      <c r="JME10" s="149"/>
      <c r="JMF10" s="149"/>
      <c r="JMG10" s="149"/>
      <c r="JMH10" s="149"/>
      <c r="JMI10" s="149"/>
      <c r="JMJ10" s="149"/>
      <c r="JMK10" s="149"/>
      <c r="JML10" s="149"/>
      <c r="JMM10" s="149"/>
      <c r="JMN10" s="149"/>
      <c r="JMO10" s="149"/>
      <c r="JMP10" s="149"/>
      <c r="JMQ10" s="149"/>
      <c r="JMR10" s="149"/>
      <c r="JMS10" s="149"/>
      <c r="JMT10" s="149"/>
      <c r="JMU10" s="149"/>
      <c r="JMV10" s="149"/>
      <c r="JMW10" s="149"/>
      <c r="JMX10" s="149"/>
      <c r="JMY10" s="149"/>
      <c r="JMZ10" s="149"/>
      <c r="JNA10" s="149"/>
      <c r="JNB10" s="149"/>
      <c r="JNC10" s="149"/>
      <c r="JND10" s="149"/>
      <c r="JNE10" s="149"/>
      <c r="JNF10" s="149"/>
      <c r="JNG10" s="149"/>
      <c r="JNH10" s="149"/>
      <c r="JNI10" s="149"/>
      <c r="JNJ10" s="149"/>
      <c r="JNK10" s="149"/>
      <c r="JNL10" s="149"/>
      <c r="JNM10" s="149"/>
      <c r="JNN10" s="149"/>
      <c r="JNO10" s="149"/>
      <c r="JNP10" s="149"/>
      <c r="JNQ10" s="149"/>
      <c r="JNR10" s="149"/>
      <c r="JNS10" s="149"/>
      <c r="JNT10" s="149"/>
      <c r="JNU10" s="149"/>
      <c r="JNV10" s="149"/>
      <c r="JNW10" s="149"/>
      <c r="JNX10" s="149"/>
      <c r="JNY10" s="149"/>
      <c r="JNZ10" s="149"/>
      <c r="JOA10" s="149"/>
      <c r="JOB10" s="149"/>
      <c r="JOC10" s="149"/>
      <c r="JOD10" s="149"/>
      <c r="JOE10" s="149"/>
      <c r="JOF10" s="149"/>
      <c r="JOG10" s="149"/>
      <c r="JOH10" s="149"/>
      <c r="JOI10" s="149"/>
      <c r="JOJ10" s="149"/>
      <c r="JOK10" s="149"/>
      <c r="JOL10" s="149"/>
      <c r="JOM10" s="149"/>
      <c r="JON10" s="149"/>
      <c r="JOO10" s="149"/>
      <c r="JOP10" s="149"/>
      <c r="JOQ10" s="149"/>
      <c r="JOR10" s="149"/>
      <c r="JOS10" s="149"/>
      <c r="JOT10" s="149"/>
      <c r="JOU10" s="149"/>
      <c r="JOV10" s="149"/>
      <c r="JOW10" s="149"/>
      <c r="JOX10" s="149"/>
      <c r="JOY10" s="149"/>
      <c r="JOZ10" s="149"/>
      <c r="JPA10" s="149"/>
      <c r="JPB10" s="149"/>
      <c r="JPC10" s="149"/>
      <c r="JPD10" s="149"/>
      <c r="JPE10" s="149"/>
      <c r="JPF10" s="149"/>
      <c r="JPG10" s="149"/>
      <c r="JPH10" s="149"/>
      <c r="JPI10" s="149"/>
      <c r="JPJ10" s="149"/>
      <c r="JPK10" s="149"/>
      <c r="JPL10" s="149"/>
      <c r="JPM10" s="149"/>
      <c r="JPN10" s="149"/>
      <c r="JPO10" s="149"/>
      <c r="JPP10" s="149"/>
      <c r="JPQ10" s="149"/>
      <c r="JPR10" s="149"/>
      <c r="JPS10" s="149"/>
      <c r="JPT10" s="149"/>
      <c r="JPU10" s="149"/>
      <c r="JPV10" s="149"/>
      <c r="JPW10" s="149"/>
      <c r="JPX10" s="149"/>
      <c r="JPY10" s="149"/>
      <c r="JPZ10" s="149"/>
      <c r="JQA10" s="149"/>
      <c r="JQB10" s="149"/>
      <c r="JQC10" s="149"/>
      <c r="JQD10" s="149"/>
      <c r="JQE10" s="149"/>
      <c r="JQF10" s="149"/>
      <c r="JQG10" s="149"/>
      <c r="JQH10" s="149"/>
      <c r="JQI10" s="149"/>
      <c r="JQJ10" s="149"/>
      <c r="JQK10" s="149"/>
      <c r="JQL10" s="149"/>
      <c r="JQM10" s="149"/>
      <c r="JQN10" s="149"/>
      <c r="JQO10" s="149"/>
      <c r="JQP10" s="149"/>
      <c r="JQQ10" s="149"/>
      <c r="JQR10" s="149"/>
      <c r="JQS10" s="149"/>
      <c r="JQT10" s="149"/>
      <c r="JQU10" s="149"/>
      <c r="JQV10" s="149"/>
      <c r="JQW10" s="149"/>
      <c r="JQX10" s="149"/>
      <c r="JQY10" s="149"/>
      <c r="JQZ10" s="149"/>
      <c r="JRA10" s="149"/>
      <c r="JRB10" s="149"/>
      <c r="JRC10" s="149"/>
      <c r="JRD10" s="149"/>
      <c r="JRE10" s="149"/>
      <c r="JRF10" s="149"/>
      <c r="JRG10" s="149"/>
      <c r="JRH10" s="149"/>
      <c r="JRI10" s="149"/>
      <c r="JRJ10" s="149"/>
      <c r="JRK10" s="149"/>
      <c r="JRL10" s="149"/>
      <c r="JRM10" s="149"/>
      <c r="JRN10" s="149"/>
      <c r="JRO10" s="149"/>
      <c r="JRP10" s="149"/>
      <c r="JRQ10" s="149"/>
      <c r="JRR10" s="149"/>
      <c r="JRS10" s="149"/>
      <c r="JRT10" s="149"/>
      <c r="JRU10" s="149"/>
      <c r="JRV10" s="149"/>
      <c r="JRW10" s="149"/>
      <c r="JRX10" s="149"/>
      <c r="JRY10" s="149"/>
      <c r="JRZ10" s="149"/>
      <c r="JSA10" s="149"/>
      <c r="JSB10" s="149"/>
      <c r="JSC10" s="149"/>
      <c r="JSD10" s="149"/>
      <c r="JSE10" s="149"/>
      <c r="JSF10" s="149"/>
      <c r="JSG10" s="149"/>
      <c r="JSH10" s="149"/>
      <c r="JSI10" s="149"/>
      <c r="JSJ10" s="149"/>
      <c r="JSK10" s="149"/>
      <c r="JSL10" s="149"/>
      <c r="JSM10" s="149"/>
      <c r="JSN10" s="149"/>
      <c r="JSO10" s="149"/>
      <c r="JSP10" s="149"/>
      <c r="JSQ10" s="149"/>
      <c r="JSR10" s="149"/>
      <c r="JSS10" s="149"/>
      <c r="JST10" s="149"/>
      <c r="JSU10" s="149"/>
      <c r="JSV10" s="149"/>
      <c r="JSW10" s="149"/>
      <c r="JSX10" s="149"/>
      <c r="JSY10" s="149"/>
      <c r="JSZ10" s="149"/>
      <c r="JTA10" s="149"/>
      <c r="JTB10" s="149"/>
      <c r="JTC10" s="149"/>
      <c r="JTD10" s="149"/>
      <c r="JTE10" s="149"/>
      <c r="JTF10" s="149"/>
      <c r="JTG10" s="149"/>
      <c r="JTH10" s="149"/>
      <c r="JTI10" s="149"/>
      <c r="JTJ10" s="149"/>
      <c r="JTK10" s="149"/>
      <c r="JTL10" s="149"/>
      <c r="JTM10" s="149"/>
      <c r="JTN10" s="149"/>
      <c r="JTO10" s="149"/>
      <c r="JTP10" s="149"/>
      <c r="JTQ10" s="149"/>
      <c r="JTR10" s="149"/>
      <c r="JTS10" s="149"/>
      <c r="JTT10" s="149"/>
      <c r="JTU10" s="149"/>
      <c r="JTV10" s="149"/>
      <c r="JTW10" s="149"/>
      <c r="JTX10" s="149"/>
      <c r="JTY10" s="149"/>
      <c r="JTZ10" s="149"/>
      <c r="JUA10" s="149"/>
      <c r="JUB10" s="149"/>
      <c r="JUC10" s="149"/>
      <c r="JUD10" s="149"/>
      <c r="JUE10" s="149"/>
      <c r="JUF10" s="149"/>
      <c r="JUG10" s="149"/>
      <c r="JUH10" s="149"/>
      <c r="JUI10" s="149"/>
      <c r="JUJ10" s="149"/>
      <c r="JUK10" s="149"/>
      <c r="JUL10" s="149"/>
      <c r="JUM10" s="149"/>
      <c r="JUN10" s="149"/>
      <c r="JUO10" s="149"/>
      <c r="JUP10" s="149"/>
      <c r="JUQ10" s="149"/>
      <c r="JUR10" s="149"/>
      <c r="JUS10" s="149"/>
      <c r="JUT10" s="149"/>
      <c r="JUU10" s="149"/>
      <c r="JUV10" s="149"/>
      <c r="JUW10" s="149"/>
      <c r="JUX10" s="149"/>
      <c r="JUY10" s="149"/>
      <c r="JUZ10" s="149"/>
      <c r="JVA10" s="149"/>
      <c r="JVB10" s="149"/>
      <c r="JVC10" s="149"/>
      <c r="JVD10" s="149"/>
      <c r="JVE10" s="149"/>
      <c r="JVF10" s="149"/>
      <c r="JVG10" s="149"/>
      <c r="JVH10" s="149"/>
      <c r="JVI10" s="149"/>
      <c r="JVJ10" s="149"/>
      <c r="JVK10" s="149"/>
      <c r="JVL10" s="149"/>
      <c r="JVM10" s="149"/>
      <c r="JVN10" s="149"/>
      <c r="JVO10" s="149"/>
      <c r="JVP10" s="149"/>
      <c r="JVQ10" s="149"/>
      <c r="JVR10" s="149"/>
      <c r="JVS10" s="149"/>
      <c r="JVT10" s="149"/>
      <c r="JVU10" s="149"/>
      <c r="JVV10" s="149"/>
      <c r="JVW10" s="149"/>
      <c r="JVX10" s="149"/>
      <c r="JVY10" s="149"/>
      <c r="JVZ10" s="149"/>
      <c r="JWA10" s="149"/>
      <c r="JWB10" s="149"/>
      <c r="JWC10" s="149"/>
      <c r="JWD10" s="149"/>
      <c r="JWE10" s="149"/>
      <c r="JWF10" s="149"/>
      <c r="JWG10" s="149"/>
      <c r="JWH10" s="149"/>
      <c r="JWI10" s="149"/>
      <c r="JWJ10" s="149"/>
      <c r="JWK10" s="149"/>
      <c r="JWL10" s="149"/>
      <c r="JWM10" s="149"/>
      <c r="JWN10" s="149"/>
      <c r="JWO10" s="149"/>
      <c r="JWP10" s="149"/>
      <c r="JWQ10" s="149"/>
      <c r="JWR10" s="149"/>
      <c r="JWS10" s="149"/>
      <c r="JWT10" s="149"/>
      <c r="JWU10" s="149"/>
      <c r="JWV10" s="149"/>
      <c r="JWW10" s="149"/>
      <c r="JWX10" s="149"/>
      <c r="JWY10" s="149"/>
      <c r="JWZ10" s="149"/>
      <c r="JXA10" s="149"/>
      <c r="JXB10" s="149"/>
      <c r="JXC10" s="149"/>
      <c r="JXD10" s="149"/>
      <c r="JXE10" s="149"/>
      <c r="JXF10" s="149"/>
      <c r="JXG10" s="149"/>
      <c r="JXH10" s="149"/>
      <c r="JXI10" s="149"/>
      <c r="JXJ10" s="149"/>
      <c r="JXK10" s="149"/>
      <c r="JXL10" s="149"/>
      <c r="JXM10" s="149"/>
      <c r="JXN10" s="149"/>
      <c r="JXO10" s="149"/>
      <c r="JXP10" s="149"/>
      <c r="JXQ10" s="149"/>
      <c r="JXR10" s="149"/>
      <c r="JXS10" s="149"/>
      <c r="JXT10" s="149"/>
      <c r="JXU10" s="149"/>
      <c r="JXV10" s="149"/>
      <c r="JXW10" s="149"/>
      <c r="JXX10" s="149"/>
      <c r="JXY10" s="149"/>
      <c r="JXZ10" s="149"/>
      <c r="JYA10" s="149"/>
      <c r="JYB10" s="149"/>
      <c r="JYC10" s="149"/>
      <c r="JYD10" s="149"/>
      <c r="JYE10" s="149"/>
      <c r="JYF10" s="149"/>
      <c r="JYG10" s="149"/>
      <c r="JYH10" s="149"/>
      <c r="JYI10" s="149"/>
      <c r="JYJ10" s="149"/>
      <c r="JYK10" s="149"/>
      <c r="JYL10" s="149"/>
      <c r="JYM10" s="149"/>
      <c r="JYN10" s="149"/>
      <c r="JYO10" s="149"/>
      <c r="JYP10" s="149"/>
      <c r="JYQ10" s="149"/>
      <c r="JYR10" s="149"/>
      <c r="JYS10" s="149"/>
      <c r="JYT10" s="149"/>
      <c r="JYU10" s="149"/>
      <c r="JYV10" s="149"/>
      <c r="JYW10" s="149"/>
      <c r="JYX10" s="149"/>
      <c r="JYY10" s="149"/>
      <c r="JYZ10" s="149"/>
      <c r="JZA10" s="149"/>
      <c r="JZB10" s="149"/>
      <c r="JZC10" s="149"/>
      <c r="JZD10" s="149"/>
      <c r="JZE10" s="149"/>
      <c r="JZF10" s="149"/>
      <c r="JZG10" s="149"/>
      <c r="JZH10" s="149"/>
      <c r="JZI10" s="149"/>
      <c r="JZJ10" s="149"/>
      <c r="JZK10" s="149"/>
      <c r="JZL10" s="149"/>
      <c r="JZM10" s="149"/>
      <c r="JZN10" s="149"/>
      <c r="JZO10" s="149"/>
      <c r="JZP10" s="149"/>
      <c r="JZQ10" s="149"/>
      <c r="JZR10" s="149"/>
      <c r="JZS10" s="149"/>
      <c r="JZT10" s="149"/>
      <c r="JZU10" s="149"/>
      <c r="JZV10" s="149"/>
      <c r="JZW10" s="149"/>
      <c r="JZX10" s="149"/>
      <c r="JZY10" s="149"/>
      <c r="JZZ10" s="149"/>
      <c r="KAA10" s="149"/>
      <c r="KAB10" s="149"/>
      <c r="KAC10" s="149"/>
      <c r="KAD10" s="149"/>
      <c r="KAE10" s="149"/>
      <c r="KAF10" s="149"/>
      <c r="KAG10" s="149"/>
      <c r="KAH10" s="149"/>
      <c r="KAI10" s="149"/>
      <c r="KAJ10" s="149"/>
      <c r="KAK10" s="149"/>
      <c r="KAL10" s="149"/>
      <c r="KAM10" s="149"/>
      <c r="KAN10" s="149"/>
      <c r="KAO10" s="149"/>
      <c r="KAP10" s="149"/>
      <c r="KAQ10" s="149"/>
      <c r="KAR10" s="149"/>
      <c r="KAS10" s="149"/>
      <c r="KAT10" s="149"/>
      <c r="KAU10" s="149"/>
      <c r="KAV10" s="149"/>
      <c r="KAW10" s="149"/>
      <c r="KAX10" s="149"/>
      <c r="KAY10" s="149"/>
      <c r="KAZ10" s="149"/>
      <c r="KBA10" s="149"/>
      <c r="KBB10" s="149"/>
      <c r="KBC10" s="149"/>
      <c r="KBD10" s="149"/>
      <c r="KBE10" s="149"/>
      <c r="KBF10" s="149"/>
      <c r="KBG10" s="149"/>
      <c r="KBH10" s="149"/>
      <c r="KBI10" s="149"/>
      <c r="KBJ10" s="149"/>
      <c r="KBK10" s="149"/>
      <c r="KBL10" s="149"/>
      <c r="KBM10" s="149"/>
      <c r="KBN10" s="149"/>
      <c r="KBO10" s="149"/>
      <c r="KBP10" s="149"/>
      <c r="KBQ10" s="149"/>
      <c r="KBR10" s="149"/>
      <c r="KBS10" s="149"/>
      <c r="KBT10" s="149"/>
      <c r="KBU10" s="149"/>
      <c r="KBV10" s="149"/>
      <c r="KBW10" s="149"/>
      <c r="KBX10" s="149"/>
      <c r="KBY10" s="149"/>
      <c r="KBZ10" s="149"/>
      <c r="KCA10" s="149"/>
      <c r="KCB10" s="149"/>
      <c r="KCC10" s="149"/>
      <c r="KCD10" s="149"/>
      <c r="KCE10" s="149"/>
      <c r="KCF10" s="149"/>
      <c r="KCG10" s="149"/>
      <c r="KCH10" s="149"/>
      <c r="KCI10" s="149"/>
      <c r="KCJ10" s="149"/>
      <c r="KCK10" s="149"/>
      <c r="KCL10" s="149"/>
      <c r="KCM10" s="149"/>
      <c r="KCN10" s="149"/>
      <c r="KCO10" s="149"/>
      <c r="KCP10" s="149"/>
      <c r="KCQ10" s="149"/>
      <c r="KCR10" s="149"/>
      <c r="KCS10" s="149"/>
      <c r="KCT10" s="149"/>
      <c r="KCU10" s="149"/>
      <c r="KCV10" s="149"/>
      <c r="KCW10" s="149"/>
      <c r="KCX10" s="149"/>
      <c r="KCY10" s="149"/>
      <c r="KCZ10" s="149"/>
      <c r="KDA10" s="149"/>
      <c r="KDB10" s="149"/>
      <c r="KDC10" s="149"/>
      <c r="KDD10" s="149"/>
      <c r="KDE10" s="149"/>
      <c r="KDF10" s="149"/>
      <c r="KDG10" s="149"/>
      <c r="KDH10" s="149"/>
      <c r="KDI10" s="149"/>
      <c r="KDJ10" s="149"/>
      <c r="KDK10" s="149"/>
      <c r="KDL10" s="149"/>
      <c r="KDM10" s="149"/>
      <c r="KDN10" s="149"/>
      <c r="KDO10" s="149"/>
      <c r="KDP10" s="149"/>
      <c r="KDQ10" s="149"/>
      <c r="KDR10" s="149"/>
      <c r="KDS10" s="149"/>
      <c r="KDT10" s="149"/>
      <c r="KDU10" s="149"/>
      <c r="KDV10" s="149"/>
      <c r="KDW10" s="149"/>
      <c r="KDX10" s="149"/>
      <c r="KDY10" s="149"/>
      <c r="KDZ10" s="149"/>
      <c r="KEA10" s="149"/>
      <c r="KEB10" s="149"/>
      <c r="KEC10" s="149"/>
      <c r="KED10" s="149"/>
      <c r="KEE10" s="149"/>
      <c r="KEF10" s="149"/>
      <c r="KEG10" s="149"/>
      <c r="KEH10" s="149"/>
      <c r="KEI10" s="149"/>
      <c r="KEJ10" s="149"/>
      <c r="KEK10" s="149"/>
      <c r="KEL10" s="149"/>
      <c r="KEM10" s="149"/>
      <c r="KEN10" s="149"/>
      <c r="KEO10" s="149"/>
      <c r="KEP10" s="149"/>
      <c r="KEQ10" s="149"/>
      <c r="KER10" s="149"/>
      <c r="KES10" s="149"/>
      <c r="KET10" s="149"/>
      <c r="KEU10" s="149"/>
      <c r="KEV10" s="149"/>
      <c r="KEW10" s="149"/>
      <c r="KEX10" s="149"/>
      <c r="KEY10" s="149"/>
      <c r="KEZ10" s="149"/>
      <c r="KFA10" s="149"/>
      <c r="KFB10" s="149"/>
      <c r="KFC10" s="149"/>
      <c r="KFD10" s="149"/>
      <c r="KFE10" s="149"/>
      <c r="KFF10" s="149"/>
      <c r="KFG10" s="149"/>
      <c r="KFH10" s="149"/>
      <c r="KFI10" s="149"/>
      <c r="KFJ10" s="149"/>
      <c r="KFK10" s="149"/>
      <c r="KFL10" s="149"/>
      <c r="KFM10" s="149"/>
      <c r="KFN10" s="149"/>
      <c r="KFO10" s="149"/>
      <c r="KFP10" s="149"/>
      <c r="KFQ10" s="149"/>
      <c r="KFR10" s="149"/>
      <c r="KFS10" s="149"/>
      <c r="KFT10" s="149"/>
      <c r="KFU10" s="149"/>
      <c r="KFV10" s="149"/>
      <c r="KFW10" s="149"/>
      <c r="KFX10" s="149"/>
      <c r="KFY10" s="149"/>
      <c r="KFZ10" s="149"/>
      <c r="KGA10" s="149"/>
      <c r="KGB10" s="149"/>
      <c r="KGC10" s="149"/>
      <c r="KGD10" s="149"/>
      <c r="KGE10" s="149"/>
      <c r="KGF10" s="149"/>
      <c r="KGG10" s="149"/>
      <c r="KGH10" s="149"/>
      <c r="KGI10" s="149"/>
      <c r="KGJ10" s="149"/>
      <c r="KGK10" s="149"/>
      <c r="KGL10" s="149"/>
      <c r="KGM10" s="149"/>
      <c r="KGN10" s="149"/>
      <c r="KGO10" s="149"/>
      <c r="KGP10" s="149"/>
      <c r="KGQ10" s="149"/>
      <c r="KGR10" s="149"/>
      <c r="KGS10" s="149"/>
      <c r="KGT10" s="149"/>
      <c r="KGU10" s="149"/>
      <c r="KGV10" s="149"/>
      <c r="KGW10" s="149"/>
      <c r="KGX10" s="149"/>
      <c r="KGY10" s="149"/>
      <c r="KGZ10" s="149"/>
      <c r="KHA10" s="149"/>
      <c r="KHB10" s="149"/>
      <c r="KHC10" s="149"/>
      <c r="KHD10" s="149"/>
      <c r="KHE10" s="149"/>
      <c r="KHF10" s="149"/>
      <c r="KHG10" s="149"/>
      <c r="KHH10" s="149"/>
      <c r="KHI10" s="149"/>
      <c r="KHJ10" s="149"/>
      <c r="KHK10" s="149"/>
      <c r="KHL10" s="149"/>
      <c r="KHM10" s="149"/>
      <c r="KHN10" s="149"/>
      <c r="KHO10" s="149"/>
      <c r="KHP10" s="149"/>
      <c r="KHQ10" s="149"/>
      <c r="KHR10" s="149"/>
      <c r="KHS10" s="149"/>
      <c r="KHT10" s="149"/>
      <c r="KHU10" s="149"/>
      <c r="KHV10" s="149"/>
      <c r="KHW10" s="149"/>
      <c r="KHX10" s="149"/>
      <c r="KHY10" s="149"/>
      <c r="KHZ10" s="149"/>
      <c r="KIA10" s="149"/>
      <c r="KIB10" s="149"/>
      <c r="KIC10" s="149"/>
      <c r="KID10" s="149"/>
      <c r="KIE10" s="149"/>
      <c r="KIF10" s="149"/>
      <c r="KIG10" s="149"/>
      <c r="KIH10" s="149"/>
      <c r="KII10" s="149"/>
      <c r="KIJ10" s="149"/>
      <c r="KIK10" s="149"/>
      <c r="KIL10" s="149"/>
      <c r="KIM10" s="149"/>
      <c r="KIN10" s="149"/>
      <c r="KIO10" s="149"/>
      <c r="KIP10" s="149"/>
      <c r="KIQ10" s="149"/>
      <c r="KIR10" s="149"/>
      <c r="KIS10" s="149"/>
      <c r="KIT10" s="149"/>
      <c r="KIU10" s="149"/>
      <c r="KIV10" s="149"/>
      <c r="KIW10" s="149"/>
      <c r="KIX10" s="149"/>
      <c r="KIY10" s="149"/>
      <c r="KIZ10" s="149"/>
      <c r="KJA10" s="149"/>
      <c r="KJB10" s="149"/>
      <c r="KJC10" s="149"/>
      <c r="KJD10" s="149"/>
      <c r="KJE10" s="149"/>
      <c r="KJF10" s="149"/>
      <c r="KJG10" s="149"/>
      <c r="KJH10" s="149"/>
      <c r="KJI10" s="149"/>
      <c r="KJJ10" s="149"/>
      <c r="KJK10" s="149"/>
      <c r="KJL10" s="149"/>
      <c r="KJM10" s="149"/>
      <c r="KJN10" s="149"/>
      <c r="KJO10" s="149"/>
      <c r="KJP10" s="149"/>
      <c r="KJQ10" s="149"/>
      <c r="KJR10" s="149"/>
      <c r="KJS10" s="149"/>
      <c r="KJT10" s="149"/>
      <c r="KJU10" s="149"/>
      <c r="KJV10" s="149"/>
      <c r="KJW10" s="149"/>
      <c r="KJX10" s="149"/>
      <c r="KJY10" s="149"/>
      <c r="KJZ10" s="149"/>
      <c r="KKA10" s="149"/>
      <c r="KKB10" s="149"/>
      <c r="KKC10" s="149"/>
      <c r="KKD10" s="149"/>
      <c r="KKE10" s="149"/>
      <c r="KKF10" s="149"/>
      <c r="KKG10" s="149"/>
      <c r="KKH10" s="149"/>
      <c r="KKI10" s="149"/>
      <c r="KKJ10" s="149"/>
      <c r="KKK10" s="149"/>
      <c r="KKL10" s="149"/>
      <c r="KKM10" s="149"/>
      <c r="KKN10" s="149"/>
      <c r="KKO10" s="149"/>
      <c r="KKP10" s="149"/>
      <c r="KKQ10" s="149"/>
      <c r="KKR10" s="149"/>
      <c r="KKS10" s="149"/>
      <c r="KKT10" s="149"/>
      <c r="KKU10" s="149"/>
      <c r="KKV10" s="149"/>
      <c r="KKW10" s="149"/>
      <c r="KKX10" s="149"/>
      <c r="KKY10" s="149"/>
      <c r="KKZ10" s="149"/>
      <c r="KLA10" s="149"/>
      <c r="KLB10" s="149"/>
      <c r="KLC10" s="149"/>
      <c r="KLD10" s="149"/>
      <c r="KLE10" s="149"/>
      <c r="KLF10" s="149"/>
      <c r="KLG10" s="149"/>
      <c r="KLH10" s="149"/>
      <c r="KLI10" s="149"/>
      <c r="KLJ10" s="149"/>
      <c r="KLK10" s="149"/>
      <c r="KLL10" s="149"/>
      <c r="KLM10" s="149"/>
      <c r="KLN10" s="149"/>
      <c r="KLO10" s="149"/>
      <c r="KLP10" s="149"/>
      <c r="KLQ10" s="149"/>
      <c r="KLR10" s="149"/>
      <c r="KLS10" s="149"/>
      <c r="KLT10" s="149"/>
      <c r="KLU10" s="149"/>
      <c r="KLV10" s="149"/>
      <c r="KLW10" s="149"/>
      <c r="KLX10" s="149"/>
      <c r="KLY10" s="149"/>
      <c r="KLZ10" s="149"/>
      <c r="KMA10" s="149"/>
      <c r="KMB10" s="149"/>
      <c r="KMC10" s="149"/>
      <c r="KMD10" s="149"/>
      <c r="KME10" s="149"/>
      <c r="KMF10" s="149"/>
      <c r="KMG10" s="149"/>
      <c r="KMH10" s="149"/>
      <c r="KMI10" s="149"/>
      <c r="KMJ10" s="149"/>
      <c r="KMK10" s="149"/>
      <c r="KML10" s="149"/>
      <c r="KMM10" s="149"/>
      <c r="KMN10" s="149"/>
      <c r="KMO10" s="149"/>
      <c r="KMP10" s="149"/>
      <c r="KMQ10" s="149"/>
      <c r="KMR10" s="149"/>
      <c r="KMS10" s="149"/>
      <c r="KMT10" s="149"/>
      <c r="KMU10" s="149"/>
      <c r="KMV10" s="149"/>
      <c r="KMW10" s="149"/>
      <c r="KMX10" s="149"/>
      <c r="KMY10" s="149"/>
      <c r="KMZ10" s="149"/>
      <c r="KNA10" s="149"/>
      <c r="KNB10" s="149"/>
      <c r="KNC10" s="149"/>
      <c r="KND10" s="149"/>
      <c r="KNE10" s="149"/>
      <c r="KNF10" s="149"/>
      <c r="KNG10" s="149"/>
      <c r="KNH10" s="149"/>
      <c r="KNI10" s="149"/>
      <c r="KNJ10" s="149"/>
      <c r="KNK10" s="149"/>
      <c r="KNL10" s="149"/>
      <c r="KNM10" s="149"/>
      <c r="KNN10" s="149"/>
      <c r="KNO10" s="149"/>
      <c r="KNP10" s="149"/>
      <c r="KNQ10" s="149"/>
      <c r="KNR10" s="149"/>
      <c r="KNS10" s="149"/>
      <c r="KNT10" s="149"/>
      <c r="KNU10" s="149"/>
      <c r="KNV10" s="149"/>
      <c r="KNW10" s="149"/>
      <c r="KNX10" s="149"/>
      <c r="KNY10" s="149"/>
      <c r="KNZ10" s="149"/>
      <c r="KOA10" s="149"/>
      <c r="KOB10" s="149"/>
      <c r="KOC10" s="149"/>
      <c r="KOD10" s="149"/>
      <c r="KOE10" s="149"/>
      <c r="KOF10" s="149"/>
      <c r="KOG10" s="149"/>
      <c r="KOH10" s="149"/>
      <c r="KOI10" s="149"/>
      <c r="KOJ10" s="149"/>
      <c r="KOK10" s="149"/>
      <c r="KOL10" s="149"/>
      <c r="KOM10" s="149"/>
      <c r="KON10" s="149"/>
      <c r="KOO10" s="149"/>
      <c r="KOP10" s="149"/>
      <c r="KOQ10" s="149"/>
      <c r="KOR10" s="149"/>
      <c r="KOS10" s="149"/>
      <c r="KOT10" s="149"/>
      <c r="KOU10" s="149"/>
      <c r="KOV10" s="149"/>
      <c r="KOW10" s="149"/>
      <c r="KOX10" s="149"/>
      <c r="KOY10" s="149"/>
      <c r="KOZ10" s="149"/>
      <c r="KPA10" s="149"/>
      <c r="KPB10" s="149"/>
      <c r="KPC10" s="149"/>
      <c r="KPD10" s="149"/>
      <c r="KPE10" s="149"/>
      <c r="KPF10" s="149"/>
      <c r="KPG10" s="149"/>
      <c r="KPH10" s="149"/>
      <c r="KPI10" s="149"/>
      <c r="KPJ10" s="149"/>
      <c r="KPK10" s="149"/>
      <c r="KPL10" s="149"/>
      <c r="KPM10" s="149"/>
      <c r="KPN10" s="149"/>
      <c r="KPO10" s="149"/>
      <c r="KPP10" s="149"/>
      <c r="KPQ10" s="149"/>
      <c r="KPR10" s="149"/>
      <c r="KPS10" s="149"/>
      <c r="KPT10" s="149"/>
      <c r="KPU10" s="149"/>
      <c r="KPV10" s="149"/>
      <c r="KPW10" s="149"/>
      <c r="KPX10" s="149"/>
      <c r="KPY10" s="149"/>
      <c r="KPZ10" s="149"/>
      <c r="KQA10" s="149"/>
      <c r="KQB10" s="149"/>
      <c r="KQC10" s="149"/>
      <c r="KQD10" s="149"/>
      <c r="KQE10" s="149"/>
      <c r="KQF10" s="149"/>
      <c r="KQG10" s="149"/>
      <c r="KQH10" s="149"/>
      <c r="KQI10" s="149"/>
      <c r="KQJ10" s="149"/>
      <c r="KQK10" s="149"/>
      <c r="KQL10" s="149"/>
      <c r="KQM10" s="149"/>
      <c r="KQN10" s="149"/>
      <c r="KQO10" s="149"/>
      <c r="KQP10" s="149"/>
      <c r="KQQ10" s="149"/>
      <c r="KQR10" s="149"/>
      <c r="KQS10" s="149"/>
      <c r="KQT10" s="149"/>
      <c r="KQU10" s="149"/>
      <c r="KQV10" s="149"/>
      <c r="KQW10" s="149"/>
      <c r="KQX10" s="149"/>
      <c r="KQY10" s="149"/>
      <c r="KQZ10" s="149"/>
      <c r="KRA10" s="149"/>
      <c r="KRB10" s="149"/>
      <c r="KRC10" s="149"/>
      <c r="KRD10" s="149"/>
      <c r="KRE10" s="149"/>
      <c r="KRF10" s="149"/>
      <c r="KRG10" s="149"/>
      <c r="KRH10" s="149"/>
      <c r="KRI10" s="149"/>
      <c r="KRJ10" s="149"/>
      <c r="KRK10" s="149"/>
      <c r="KRL10" s="149"/>
      <c r="KRM10" s="149"/>
      <c r="KRN10" s="149"/>
      <c r="KRO10" s="149"/>
      <c r="KRP10" s="149"/>
      <c r="KRQ10" s="149"/>
      <c r="KRR10" s="149"/>
      <c r="KRS10" s="149"/>
      <c r="KRT10" s="149"/>
      <c r="KRU10" s="149"/>
      <c r="KRV10" s="149"/>
      <c r="KRW10" s="149"/>
      <c r="KRX10" s="149"/>
      <c r="KRY10" s="149"/>
      <c r="KRZ10" s="149"/>
      <c r="KSA10" s="149"/>
      <c r="KSB10" s="149"/>
      <c r="KSC10" s="149"/>
      <c r="KSD10" s="149"/>
      <c r="KSE10" s="149"/>
      <c r="KSF10" s="149"/>
      <c r="KSG10" s="149"/>
      <c r="KSH10" s="149"/>
      <c r="KSI10" s="149"/>
      <c r="KSJ10" s="149"/>
      <c r="KSK10" s="149"/>
      <c r="KSL10" s="149"/>
      <c r="KSM10" s="149"/>
      <c r="KSN10" s="149"/>
      <c r="KSO10" s="149"/>
      <c r="KSP10" s="149"/>
      <c r="KSQ10" s="149"/>
      <c r="KSR10" s="149"/>
      <c r="KSS10" s="149"/>
      <c r="KST10" s="149"/>
      <c r="KSU10" s="149"/>
      <c r="KSV10" s="149"/>
      <c r="KSW10" s="149"/>
      <c r="KSX10" s="149"/>
      <c r="KSY10" s="149"/>
      <c r="KSZ10" s="149"/>
      <c r="KTA10" s="149"/>
      <c r="KTB10" s="149"/>
      <c r="KTC10" s="149"/>
      <c r="KTD10" s="149"/>
      <c r="KTE10" s="149"/>
      <c r="KTF10" s="149"/>
      <c r="KTG10" s="149"/>
      <c r="KTH10" s="149"/>
      <c r="KTI10" s="149"/>
      <c r="KTJ10" s="149"/>
      <c r="KTK10" s="149"/>
      <c r="KTL10" s="149"/>
      <c r="KTM10" s="149"/>
      <c r="KTN10" s="149"/>
      <c r="KTO10" s="149"/>
      <c r="KTP10" s="149"/>
      <c r="KTQ10" s="149"/>
      <c r="KTR10" s="149"/>
      <c r="KTS10" s="149"/>
      <c r="KTT10" s="149"/>
      <c r="KTU10" s="149"/>
      <c r="KTV10" s="149"/>
      <c r="KTW10" s="149"/>
      <c r="KTX10" s="149"/>
      <c r="KTY10" s="149"/>
      <c r="KTZ10" s="149"/>
      <c r="KUA10" s="149"/>
      <c r="KUB10" s="149"/>
      <c r="KUC10" s="149"/>
      <c r="KUD10" s="149"/>
      <c r="KUE10" s="149"/>
      <c r="KUF10" s="149"/>
      <c r="KUG10" s="149"/>
      <c r="KUH10" s="149"/>
      <c r="KUI10" s="149"/>
      <c r="KUJ10" s="149"/>
      <c r="KUK10" s="149"/>
      <c r="KUL10" s="149"/>
      <c r="KUM10" s="149"/>
      <c r="KUN10" s="149"/>
      <c r="KUO10" s="149"/>
      <c r="KUP10" s="149"/>
      <c r="KUQ10" s="149"/>
      <c r="KUR10" s="149"/>
      <c r="KUS10" s="149"/>
      <c r="KUT10" s="149"/>
      <c r="KUU10" s="149"/>
      <c r="KUV10" s="149"/>
      <c r="KUW10" s="149"/>
      <c r="KUX10" s="149"/>
      <c r="KUY10" s="149"/>
      <c r="KUZ10" s="149"/>
      <c r="KVA10" s="149"/>
      <c r="KVB10" s="149"/>
      <c r="KVC10" s="149"/>
      <c r="KVD10" s="149"/>
      <c r="KVE10" s="149"/>
      <c r="KVF10" s="149"/>
      <c r="KVG10" s="149"/>
      <c r="KVH10" s="149"/>
      <c r="KVI10" s="149"/>
      <c r="KVJ10" s="149"/>
      <c r="KVK10" s="149"/>
      <c r="KVL10" s="149"/>
      <c r="KVM10" s="149"/>
      <c r="KVN10" s="149"/>
      <c r="KVO10" s="149"/>
      <c r="KVP10" s="149"/>
      <c r="KVQ10" s="149"/>
      <c r="KVR10" s="149"/>
      <c r="KVS10" s="149"/>
      <c r="KVT10" s="149"/>
      <c r="KVU10" s="149"/>
      <c r="KVV10" s="149"/>
      <c r="KVW10" s="149"/>
      <c r="KVX10" s="149"/>
      <c r="KVY10" s="149"/>
      <c r="KVZ10" s="149"/>
      <c r="KWA10" s="149"/>
      <c r="KWB10" s="149"/>
      <c r="KWC10" s="149"/>
      <c r="KWD10" s="149"/>
      <c r="KWE10" s="149"/>
      <c r="KWF10" s="149"/>
      <c r="KWG10" s="149"/>
      <c r="KWH10" s="149"/>
      <c r="KWI10" s="149"/>
      <c r="KWJ10" s="149"/>
      <c r="KWK10" s="149"/>
      <c r="KWL10" s="149"/>
      <c r="KWM10" s="149"/>
      <c r="KWN10" s="149"/>
      <c r="KWO10" s="149"/>
      <c r="KWP10" s="149"/>
      <c r="KWQ10" s="149"/>
      <c r="KWR10" s="149"/>
      <c r="KWS10" s="149"/>
      <c r="KWT10" s="149"/>
      <c r="KWU10" s="149"/>
      <c r="KWV10" s="149"/>
      <c r="KWW10" s="149"/>
      <c r="KWX10" s="149"/>
      <c r="KWY10" s="149"/>
      <c r="KWZ10" s="149"/>
      <c r="KXA10" s="149"/>
      <c r="KXB10" s="149"/>
      <c r="KXC10" s="149"/>
      <c r="KXD10" s="149"/>
      <c r="KXE10" s="149"/>
      <c r="KXF10" s="149"/>
      <c r="KXG10" s="149"/>
      <c r="KXH10" s="149"/>
      <c r="KXI10" s="149"/>
      <c r="KXJ10" s="149"/>
      <c r="KXK10" s="149"/>
      <c r="KXL10" s="149"/>
      <c r="KXM10" s="149"/>
      <c r="KXN10" s="149"/>
      <c r="KXO10" s="149"/>
      <c r="KXP10" s="149"/>
      <c r="KXQ10" s="149"/>
      <c r="KXR10" s="149"/>
      <c r="KXS10" s="149"/>
      <c r="KXT10" s="149"/>
      <c r="KXU10" s="149"/>
      <c r="KXV10" s="149"/>
      <c r="KXW10" s="149"/>
      <c r="KXX10" s="149"/>
      <c r="KXY10" s="149"/>
      <c r="KXZ10" s="149"/>
      <c r="KYA10" s="149"/>
      <c r="KYB10" s="149"/>
      <c r="KYC10" s="149"/>
      <c r="KYD10" s="149"/>
      <c r="KYE10" s="149"/>
      <c r="KYF10" s="149"/>
      <c r="KYG10" s="149"/>
      <c r="KYH10" s="149"/>
      <c r="KYI10" s="149"/>
      <c r="KYJ10" s="149"/>
      <c r="KYK10" s="149"/>
      <c r="KYL10" s="149"/>
      <c r="KYM10" s="149"/>
      <c r="KYN10" s="149"/>
      <c r="KYO10" s="149"/>
      <c r="KYP10" s="149"/>
      <c r="KYQ10" s="149"/>
      <c r="KYR10" s="149"/>
      <c r="KYS10" s="149"/>
      <c r="KYT10" s="149"/>
      <c r="KYU10" s="149"/>
      <c r="KYV10" s="149"/>
      <c r="KYW10" s="149"/>
      <c r="KYX10" s="149"/>
      <c r="KYY10" s="149"/>
      <c r="KYZ10" s="149"/>
      <c r="KZA10" s="149"/>
      <c r="KZB10" s="149"/>
      <c r="KZC10" s="149"/>
      <c r="KZD10" s="149"/>
      <c r="KZE10" s="149"/>
      <c r="KZF10" s="149"/>
      <c r="KZG10" s="149"/>
      <c r="KZH10" s="149"/>
      <c r="KZI10" s="149"/>
      <c r="KZJ10" s="149"/>
      <c r="KZK10" s="149"/>
      <c r="KZL10" s="149"/>
      <c r="KZM10" s="149"/>
      <c r="KZN10" s="149"/>
      <c r="KZO10" s="149"/>
      <c r="KZP10" s="149"/>
      <c r="KZQ10" s="149"/>
      <c r="KZR10" s="149"/>
      <c r="KZS10" s="149"/>
      <c r="KZT10" s="149"/>
      <c r="KZU10" s="149"/>
      <c r="KZV10" s="149"/>
      <c r="KZW10" s="149"/>
      <c r="KZX10" s="149"/>
      <c r="KZY10" s="149"/>
      <c r="KZZ10" s="149"/>
      <c r="LAA10" s="149"/>
      <c r="LAB10" s="149"/>
      <c r="LAC10" s="149"/>
      <c r="LAD10" s="149"/>
      <c r="LAE10" s="149"/>
      <c r="LAF10" s="149"/>
      <c r="LAG10" s="149"/>
      <c r="LAH10" s="149"/>
      <c r="LAI10" s="149"/>
      <c r="LAJ10" s="149"/>
      <c r="LAK10" s="149"/>
      <c r="LAL10" s="149"/>
      <c r="LAM10" s="149"/>
      <c r="LAN10" s="149"/>
      <c r="LAO10" s="149"/>
      <c r="LAP10" s="149"/>
      <c r="LAQ10" s="149"/>
      <c r="LAR10" s="149"/>
      <c r="LAS10" s="149"/>
      <c r="LAT10" s="149"/>
      <c r="LAU10" s="149"/>
      <c r="LAV10" s="149"/>
      <c r="LAW10" s="149"/>
      <c r="LAX10" s="149"/>
      <c r="LAY10" s="149"/>
      <c r="LAZ10" s="149"/>
      <c r="LBA10" s="149"/>
      <c r="LBB10" s="149"/>
      <c r="LBC10" s="149"/>
      <c r="LBD10" s="149"/>
      <c r="LBE10" s="149"/>
      <c r="LBF10" s="149"/>
      <c r="LBG10" s="149"/>
      <c r="LBH10" s="149"/>
      <c r="LBI10" s="149"/>
      <c r="LBJ10" s="149"/>
      <c r="LBK10" s="149"/>
      <c r="LBL10" s="149"/>
      <c r="LBM10" s="149"/>
      <c r="LBN10" s="149"/>
      <c r="LBO10" s="149"/>
      <c r="LBP10" s="149"/>
      <c r="LBQ10" s="149"/>
      <c r="LBR10" s="149"/>
      <c r="LBS10" s="149"/>
      <c r="LBT10" s="149"/>
      <c r="LBU10" s="149"/>
      <c r="LBV10" s="149"/>
      <c r="LBW10" s="149"/>
      <c r="LBX10" s="149"/>
      <c r="LBY10" s="149"/>
      <c r="LBZ10" s="149"/>
      <c r="LCA10" s="149"/>
      <c r="LCB10" s="149"/>
      <c r="LCC10" s="149"/>
      <c r="LCD10" s="149"/>
      <c r="LCE10" s="149"/>
      <c r="LCF10" s="149"/>
      <c r="LCG10" s="149"/>
      <c r="LCH10" s="149"/>
      <c r="LCI10" s="149"/>
      <c r="LCJ10" s="149"/>
      <c r="LCK10" s="149"/>
      <c r="LCL10" s="149"/>
      <c r="LCM10" s="149"/>
      <c r="LCN10" s="149"/>
      <c r="LCO10" s="149"/>
      <c r="LCP10" s="149"/>
      <c r="LCQ10" s="149"/>
      <c r="LCR10" s="149"/>
      <c r="LCS10" s="149"/>
      <c r="LCT10" s="149"/>
      <c r="LCU10" s="149"/>
      <c r="LCV10" s="149"/>
      <c r="LCW10" s="149"/>
      <c r="LCX10" s="149"/>
      <c r="LCY10" s="149"/>
      <c r="LCZ10" s="149"/>
      <c r="LDA10" s="149"/>
      <c r="LDB10" s="149"/>
      <c r="LDC10" s="149"/>
      <c r="LDD10" s="149"/>
      <c r="LDE10" s="149"/>
      <c r="LDF10" s="149"/>
      <c r="LDG10" s="149"/>
      <c r="LDH10" s="149"/>
      <c r="LDI10" s="149"/>
      <c r="LDJ10" s="149"/>
      <c r="LDK10" s="149"/>
      <c r="LDL10" s="149"/>
      <c r="LDM10" s="149"/>
      <c r="LDN10" s="149"/>
      <c r="LDO10" s="149"/>
      <c r="LDP10" s="149"/>
      <c r="LDQ10" s="149"/>
      <c r="LDR10" s="149"/>
      <c r="LDS10" s="149"/>
      <c r="LDT10" s="149"/>
      <c r="LDU10" s="149"/>
      <c r="LDV10" s="149"/>
      <c r="LDW10" s="149"/>
      <c r="LDX10" s="149"/>
      <c r="LDY10" s="149"/>
      <c r="LDZ10" s="149"/>
      <c r="LEA10" s="149"/>
      <c r="LEB10" s="149"/>
      <c r="LEC10" s="149"/>
      <c r="LED10" s="149"/>
      <c r="LEE10" s="149"/>
      <c r="LEF10" s="149"/>
      <c r="LEG10" s="149"/>
      <c r="LEH10" s="149"/>
      <c r="LEI10" s="149"/>
      <c r="LEJ10" s="149"/>
      <c r="LEK10" s="149"/>
      <c r="LEL10" s="149"/>
      <c r="LEM10" s="149"/>
      <c r="LEN10" s="149"/>
      <c r="LEO10" s="149"/>
      <c r="LEP10" s="149"/>
      <c r="LEQ10" s="149"/>
      <c r="LER10" s="149"/>
      <c r="LES10" s="149"/>
      <c r="LET10" s="149"/>
      <c r="LEU10" s="149"/>
      <c r="LEV10" s="149"/>
      <c r="LEW10" s="149"/>
      <c r="LEX10" s="149"/>
      <c r="LEY10" s="149"/>
      <c r="LEZ10" s="149"/>
      <c r="LFA10" s="149"/>
      <c r="LFB10" s="149"/>
      <c r="LFC10" s="149"/>
      <c r="LFD10" s="149"/>
      <c r="LFE10" s="149"/>
      <c r="LFF10" s="149"/>
      <c r="LFG10" s="149"/>
      <c r="LFH10" s="149"/>
      <c r="LFI10" s="149"/>
      <c r="LFJ10" s="149"/>
      <c r="LFK10" s="149"/>
      <c r="LFL10" s="149"/>
      <c r="LFM10" s="149"/>
      <c r="LFN10" s="149"/>
      <c r="LFO10" s="149"/>
      <c r="LFP10" s="149"/>
      <c r="LFQ10" s="149"/>
      <c r="LFR10" s="149"/>
      <c r="LFS10" s="149"/>
      <c r="LFT10" s="149"/>
      <c r="LFU10" s="149"/>
      <c r="LFV10" s="149"/>
      <c r="LFW10" s="149"/>
      <c r="LFX10" s="149"/>
      <c r="LFY10" s="149"/>
      <c r="LFZ10" s="149"/>
      <c r="LGA10" s="149"/>
      <c r="LGB10" s="149"/>
      <c r="LGC10" s="149"/>
      <c r="LGD10" s="149"/>
      <c r="LGE10" s="149"/>
      <c r="LGF10" s="149"/>
      <c r="LGG10" s="149"/>
      <c r="LGH10" s="149"/>
      <c r="LGI10" s="149"/>
      <c r="LGJ10" s="149"/>
      <c r="LGK10" s="149"/>
      <c r="LGL10" s="149"/>
      <c r="LGM10" s="149"/>
      <c r="LGN10" s="149"/>
      <c r="LGO10" s="149"/>
      <c r="LGP10" s="149"/>
      <c r="LGQ10" s="149"/>
      <c r="LGR10" s="149"/>
      <c r="LGS10" s="149"/>
      <c r="LGT10" s="149"/>
      <c r="LGU10" s="149"/>
      <c r="LGV10" s="149"/>
      <c r="LGW10" s="149"/>
      <c r="LGX10" s="149"/>
      <c r="LGY10" s="149"/>
      <c r="LGZ10" s="149"/>
      <c r="LHA10" s="149"/>
      <c r="LHB10" s="149"/>
      <c r="LHC10" s="149"/>
      <c r="LHD10" s="149"/>
      <c r="LHE10" s="149"/>
      <c r="LHF10" s="149"/>
      <c r="LHG10" s="149"/>
      <c r="LHH10" s="149"/>
      <c r="LHI10" s="149"/>
      <c r="LHJ10" s="149"/>
      <c r="LHK10" s="149"/>
      <c r="LHL10" s="149"/>
      <c r="LHM10" s="149"/>
      <c r="LHN10" s="149"/>
      <c r="LHO10" s="149"/>
      <c r="LHP10" s="149"/>
      <c r="LHQ10" s="149"/>
      <c r="LHR10" s="149"/>
      <c r="LHS10" s="149"/>
      <c r="LHT10" s="149"/>
      <c r="LHU10" s="149"/>
      <c r="LHV10" s="149"/>
      <c r="LHW10" s="149"/>
      <c r="LHX10" s="149"/>
      <c r="LHY10" s="149"/>
      <c r="LHZ10" s="149"/>
      <c r="LIA10" s="149"/>
      <c r="LIB10" s="149"/>
      <c r="LIC10" s="149"/>
      <c r="LID10" s="149"/>
      <c r="LIE10" s="149"/>
      <c r="LIF10" s="149"/>
      <c r="LIG10" s="149"/>
      <c r="LIH10" s="149"/>
      <c r="LII10" s="149"/>
      <c r="LIJ10" s="149"/>
      <c r="LIK10" s="149"/>
      <c r="LIL10" s="149"/>
      <c r="LIM10" s="149"/>
      <c r="LIN10" s="149"/>
      <c r="LIO10" s="149"/>
      <c r="LIP10" s="149"/>
      <c r="LIQ10" s="149"/>
      <c r="LIR10" s="149"/>
      <c r="LIS10" s="149"/>
      <c r="LIT10" s="149"/>
      <c r="LIU10" s="149"/>
      <c r="LIV10" s="149"/>
      <c r="LIW10" s="149"/>
      <c r="LIX10" s="149"/>
      <c r="LIY10" s="149"/>
      <c r="LIZ10" s="149"/>
      <c r="LJA10" s="149"/>
      <c r="LJB10" s="149"/>
      <c r="LJC10" s="149"/>
      <c r="LJD10" s="149"/>
      <c r="LJE10" s="149"/>
      <c r="LJF10" s="149"/>
      <c r="LJG10" s="149"/>
      <c r="LJH10" s="149"/>
      <c r="LJI10" s="149"/>
      <c r="LJJ10" s="149"/>
      <c r="LJK10" s="149"/>
      <c r="LJL10" s="149"/>
      <c r="LJM10" s="149"/>
      <c r="LJN10" s="149"/>
      <c r="LJO10" s="149"/>
      <c r="LJP10" s="149"/>
      <c r="LJQ10" s="149"/>
      <c r="LJR10" s="149"/>
      <c r="LJS10" s="149"/>
      <c r="LJT10" s="149"/>
      <c r="LJU10" s="149"/>
      <c r="LJV10" s="149"/>
      <c r="LJW10" s="149"/>
      <c r="LJX10" s="149"/>
      <c r="LJY10" s="149"/>
      <c r="LJZ10" s="149"/>
      <c r="LKA10" s="149"/>
      <c r="LKB10" s="149"/>
      <c r="LKC10" s="149"/>
      <c r="LKD10" s="149"/>
      <c r="LKE10" s="149"/>
      <c r="LKF10" s="149"/>
      <c r="LKG10" s="149"/>
      <c r="LKH10" s="149"/>
      <c r="LKI10" s="149"/>
      <c r="LKJ10" s="149"/>
      <c r="LKK10" s="149"/>
      <c r="LKL10" s="149"/>
      <c r="LKM10" s="149"/>
      <c r="LKN10" s="149"/>
      <c r="LKO10" s="149"/>
      <c r="LKP10" s="149"/>
      <c r="LKQ10" s="149"/>
      <c r="LKR10" s="149"/>
      <c r="LKS10" s="149"/>
      <c r="LKT10" s="149"/>
      <c r="LKU10" s="149"/>
      <c r="LKV10" s="149"/>
      <c r="LKW10" s="149"/>
      <c r="LKX10" s="149"/>
      <c r="LKY10" s="149"/>
      <c r="LKZ10" s="149"/>
      <c r="LLA10" s="149"/>
      <c r="LLB10" s="149"/>
      <c r="LLC10" s="149"/>
      <c r="LLD10" s="149"/>
      <c r="LLE10" s="149"/>
      <c r="LLF10" s="149"/>
      <c r="LLG10" s="149"/>
      <c r="LLH10" s="149"/>
      <c r="LLI10" s="149"/>
      <c r="LLJ10" s="149"/>
      <c r="LLK10" s="149"/>
      <c r="LLL10" s="149"/>
      <c r="LLM10" s="149"/>
      <c r="LLN10" s="149"/>
      <c r="LLO10" s="149"/>
      <c r="LLP10" s="149"/>
      <c r="LLQ10" s="149"/>
      <c r="LLR10" s="149"/>
      <c r="LLS10" s="149"/>
      <c r="LLT10" s="149"/>
      <c r="LLU10" s="149"/>
      <c r="LLV10" s="149"/>
      <c r="LLW10" s="149"/>
      <c r="LLX10" s="149"/>
      <c r="LLY10" s="149"/>
      <c r="LLZ10" s="149"/>
      <c r="LMA10" s="149"/>
      <c r="LMB10" s="149"/>
      <c r="LMC10" s="149"/>
      <c r="LMD10" s="149"/>
      <c r="LME10" s="149"/>
      <c r="LMF10" s="149"/>
      <c r="LMG10" s="149"/>
      <c r="LMH10" s="149"/>
      <c r="LMI10" s="149"/>
      <c r="LMJ10" s="149"/>
      <c r="LMK10" s="149"/>
      <c r="LML10" s="149"/>
      <c r="LMM10" s="149"/>
      <c r="LMN10" s="149"/>
      <c r="LMO10" s="149"/>
      <c r="LMP10" s="149"/>
      <c r="LMQ10" s="149"/>
      <c r="LMR10" s="149"/>
      <c r="LMS10" s="149"/>
      <c r="LMT10" s="149"/>
      <c r="LMU10" s="149"/>
      <c r="LMV10" s="149"/>
      <c r="LMW10" s="149"/>
      <c r="LMX10" s="149"/>
      <c r="LMY10" s="149"/>
      <c r="LMZ10" s="149"/>
      <c r="LNA10" s="149"/>
      <c r="LNB10" s="149"/>
      <c r="LNC10" s="149"/>
      <c r="LND10" s="149"/>
      <c r="LNE10" s="149"/>
      <c r="LNF10" s="149"/>
      <c r="LNG10" s="149"/>
      <c r="LNH10" s="149"/>
      <c r="LNI10" s="149"/>
      <c r="LNJ10" s="149"/>
      <c r="LNK10" s="149"/>
      <c r="LNL10" s="149"/>
      <c r="LNM10" s="149"/>
      <c r="LNN10" s="149"/>
      <c r="LNO10" s="149"/>
      <c r="LNP10" s="149"/>
      <c r="LNQ10" s="149"/>
      <c r="LNR10" s="149"/>
      <c r="LNS10" s="149"/>
      <c r="LNT10" s="149"/>
      <c r="LNU10" s="149"/>
      <c r="LNV10" s="149"/>
      <c r="LNW10" s="149"/>
      <c r="LNX10" s="149"/>
      <c r="LNY10" s="149"/>
      <c r="LNZ10" s="149"/>
      <c r="LOA10" s="149"/>
      <c r="LOB10" s="149"/>
      <c r="LOC10" s="149"/>
      <c r="LOD10" s="149"/>
      <c r="LOE10" s="149"/>
      <c r="LOF10" s="149"/>
      <c r="LOG10" s="149"/>
      <c r="LOH10" s="149"/>
      <c r="LOI10" s="149"/>
      <c r="LOJ10" s="149"/>
      <c r="LOK10" s="149"/>
      <c r="LOL10" s="149"/>
      <c r="LOM10" s="149"/>
      <c r="LON10" s="149"/>
      <c r="LOO10" s="149"/>
      <c r="LOP10" s="149"/>
      <c r="LOQ10" s="149"/>
      <c r="LOR10" s="149"/>
      <c r="LOS10" s="149"/>
      <c r="LOT10" s="149"/>
      <c r="LOU10" s="149"/>
      <c r="LOV10" s="149"/>
      <c r="LOW10" s="149"/>
      <c r="LOX10" s="149"/>
      <c r="LOY10" s="149"/>
      <c r="LOZ10" s="149"/>
      <c r="LPA10" s="149"/>
      <c r="LPB10" s="149"/>
      <c r="LPC10" s="149"/>
      <c r="LPD10" s="149"/>
      <c r="LPE10" s="149"/>
      <c r="LPF10" s="149"/>
      <c r="LPG10" s="149"/>
      <c r="LPH10" s="149"/>
      <c r="LPI10" s="149"/>
      <c r="LPJ10" s="149"/>
      <c r="LPK10" s="149"/>
      <c r="LPL10" s="149"/>
      <c r="LPM10" s="149"/>
      <c r="LPN10" s="149"/>
      <c r="LPO10" s="149"/>
      <c r="LPP10" s="149"/>
      <c r="LPQ10" s="149"/>
      <c r="LPR10" s="149"/>
      <c r="LPS10" s="149"/>
      <c r="LPT10" s="149"/>
      <c r="LPU10" s="149"/>
      <c r="LPV10" s="149"/>
      <c r="LPW10" s="149"/>
      <c r="LPX10" s="149"/>
      <c r="LPY10" s="149"/>
      <c r="LPZ10" s="149"/>
      <c r="LQA10" s="149"/>
      <c r="LQB10" s="149"/>
      <c r="LQC10" s="149"/>
      <c r="LQD10" s="149"/>
      <c r="LQE10" s="149"/>
      <c r="LQF10" s="149"/>
      <c r="LQG10" s="149"/>
      <c r="LQH10" s="149"/>
      <c r="LQI10" s="149"/>
      <c r="LQJ10" s="149"/>
      <c r="LQK10" s="149"/>
      <c r="LQL10" s="149"/>
      <c r="LQM10" s="149"/>
      <c r="LQN10" s="149"/>
      <c r="LQO10" s="149"/>
      <c r="LQP10" s="149"/>
      <c r="LQQ10" s="149"/>
      <c r="LQR10" s="149"/>
      <c r="LQS10" s="149"/>
      <c r="LQT10" s="149"/>
      <c r="LQU10" s="149"/>
      <c r="LQV10" s="149"/>
      <c r="LQW10" s="149"/>
      <c r="LQX10" s="149"/>
      <c r="LQY10" s="149"/>
      <c r="LQZ10" s="149"/>
      <c r="LRA10" s="149"/>
      <c r="LRB10" s="149"/>
      <c r="LRC10" s="149"/>
      <c r="LRD10" s="149"/>
      <c r="LRE10" s="149"/>
      <c r="LRF10" s="149"/>
      <c r="LRG10" s="149"/>
      <c r="LRH10" s="149"/>
      <c r="LRI10" s="149"/>
      <c r="LRJ10" s="149"/>
      <c r="LRK10" s="149"/>
      <c r="LRL10" s="149"/>
      <c r="LRM10" s="149"/>
      <c r="LRN10" s="149"/>
      <c r="LRO10" s="149"/>
      <c r="LRP10" s="149"/>
      <c r="LRQ10" s="149"/>
      <c r="LRR10" s="149"/>
      <c r="LRS10" s="149"/>
      <c r="LRT10" s="149"/>
      <c r="LRU10" s="149"/>
      <c r="LRV10" s="149"/>
      <c r="LRW10" s="149"/>
      <c r="LRX10" s="149"/>
      <c r="LRY10" s="149"/>
      <c r="LRZ10" s="149"/>
      <c r="LSA10" s="149"/>
      <c r="LSB10" s="149"/>
      <c r="LSC10" s="149"/>
      <c r="LSD10" s="149"/>
      <c r="LSE10" s="149"/>
      <c r="LSF10" s="149"/>
      <c r="LSG10" s="149"/>
      <c r="LSH10" s="149"/>
      <c r="LSI10" s="149"/>
      <c r="LSJ10" s="149"/>
      <c r="LSK10" s="149"/>
      <c r="LSL10" s="149"/>
      <c r="LSM10" s="149"/>
      <c r="LSN10" s="149"/>
      <c r="LSO10" s="149"/>
      <c r="LSP10" s="149"/>
      <c r="LSQ10" s="149"/>
      <c r="LSR10" s="149"/>
      <c r="LSS10" s="149"/>
      <c r="LST10" s="149"/>
      <c r="LSU10" s="149"/>
      <c r="LSV10" s="149"/>
      <c r="LSW10" s="149"/>
      <c r="LSX10" s="149"/>
      <c r="LSY10" s="149"/>
      <c r="LSZ10" s="149"/>
      <c r="LTA10" s="149"/>
      <c r="LTB10" s="149"/>
      <c r="LTC10" s="149"/>
      <c r="LTD10" s="149"/>
      <c r="LTE10" s="149"/>
      <c r="LTF10" s="149"/>
      <c r="LTG10" s="149"/>
      <c r="LTH10" s="149"/>
      <c r="LTI10" s="149"/>
      <c r="LTJ10" s="149"/>
      <c r="LTK10" s="149"/>
      <c r="LTL10" s="149"/>
      <c r="LTM10" s="149"/>
      <c r="LTN10" s="149"/>
      <c r="LTO10" s="149"/>
      <c r="LTP10" s="149"/>
      <c r="LTQ10" s="149"/>
      <c r="LTR10" s="149"/>
      <c r="LTS10" s="149"/>
      <c r="LTT10" s="149"/>
      <c r="LTU10" s="149"/>
      <c r="LTV10" s="149"/>
      <c r="LTW10" s="149"/>
      <c r="LTX10" s="149"/>
      <c r="LTY10" s="149"/>
      <c r="LTZ10" s="149"/>
      <c r="LUA10" s="149"/>
      <c r="LUB10" s="149"/>
      <c r="LUC10" s="149"/>
      <c r="LUD10" s="149"/>
      <c r="LUE10" s="149"/>
      <c r="LUF10" s="149"/>
      <c r="LUG10" s="149"/>
      <c r="LUH10" s="149"/>
      <c r="LUI10" s="149"/>
      <c r="LUJ10" s="149"/>
      <c r="LUK10" s="149"/>
      <c r="LUL10" s="149"/>
      <c r="LUM10" s="149"/>
      <c r="LUN10" s="149"/>
      <c r="LUO10" s="149"/>
      <c r="LUP10" s="149"/>
      <c r="LUQ10" s="149"/>
      <c r="LUR10" s="149"/>
      <c r="LUS10" s="149"/>
      <c r="LUT10" s="149"/>
      <c r="LUU10" s="149"/>
      <c r="LUV10" s="149"/>
      <c r="LUW10" s="149"/>
      <c r="LUX10" s="149"/>
      <c r="LUY10" s="149"/>
      <c r="LUZ10" s="149"/>
      <c r="LVA10" s="149"/>
      <c r="LVB10" s="149"/>
      <c r="LVC10" s="149"/>
      <c r="LVD10" s="149"/>
      <c r="LVE10" s="149"/>
      <c r="LVF10" s="149"/>
      <c r="LVG10" s="149"/>
      <c r="LVH10" s="149"/>
      <c r="LVI10" s="149"/>
      <c r="LVJ10" s="149"/>
      <c r="LVK10" s="149"/>
      <c r="LVL10" s="149"/>
      <c r="LVM10" s="149"/>
      <c r="LVN10" s="149"/>
      <c r="LVO10" s="149"/>
      <c r="LVP10" s="149"/>
      <c r="LVQ10" s="149"/>
      <c r="LVR10" s="149"/>
      <c r="LVS10" s="149"/>
      <c r="LVT10" s="149"/>
      <c r="LVU10" s="149"/>
      <c r="LVV10" s="149"/>
      <c r="LVW10" s="149"/>
      <c r="LVX10" s="149"/>
      <c r="LVY10" s="149"/>
      <c r="LVZ10" s="149"/>
      <c r="LWA10" s="149"/>
      <c r="LWB10" s="149"/>
      <c r="LWC10" s="149"/>
      <c r="LWD10" s="149"/>
      <c r="LWE10" s="149"/>
      <c r="LWF10" s="149"/>
      <c r="LWG10" s="149"/>
      <c r="LWH10" s="149"/>
      <c r="LWI10" s="149"/>
      <c r="LWJ10" s="149"/>
      <c r="LWK10" s="149"/>
      <c r="LWL10" s="149"/>
      <c r="LWM10" s="149"/>
      <c r="LWN10" s="149"/>
      <c r="LWO10" s="149"/>
      <c r="LWP10" s="149"/>
      <c r="LWQ10" s="149"/>
      <c r="LWR10" s="149"/>
      <c r="LWS10" s="149"/>
      <c r="LWT10" s="149"/>
      <c r="LWU10" s="149"/>
      <c r="LWV10" s="149"/>
      <c r="LWW10" s="149"/>
      <c r="LWX10" s="149"/>
      <c r="LWY10" s="149"/>
      <c r="LWZ10" s="149"/>
      <c r="LXA10" s="149"/>
      <c r="LXB10" s="149"/>
      <c r="LXC10" s="149"/>
      <c r="LXD10" s="149"/>
      <c r="LXE10" s="149"/>
      <c r="LXF10" s="149"/>
      <c r="LXG10" s="149"/>
      <c r="LXH10" s="149"/>
      <c r="LXI10" s="149"/>
      <c r="LXJ10" s="149"/>
      <c r="LXK10" s="149"/>
      <c r="LXL10" s="149"/>
      <c r="LXM10" s="149"/>
      <c r="LXN10" s="149"/>
      <c r="LXO10" s="149"/>
      <c r="LXP10" s="149"/>
      <c r="LXQ10" s="149"/>
      <c r="LXR10" s="149"/>
      <c r="LXS10" s="149"/>
      <c r="LXT10" s="149"/>
      <c r="LXU10" s="149"/>
      <c r="LXV10" s="149"/>
      <c r="LXW10" s="149"/>
      <c r="LXX10" s="149"/>
      <c r="LXY10" s="149"/>
      <c r="LXZ10" s="149"/>
      <c r="LYA10" s="149"/>
      <c r="LYB10" s="149"/>
      <c r="LYC10" s="149"/>
      <c r="LYD10" s="149"/>
      <c r="LYE10" s="149"/>
      <c r="LYF10" s="149"/>
      <c r="LYG10" s="149"/>
      <c r="LYH10" s="149"/>
      <c r="LYI10" s="149"/>
      <c r="LYJ10" s="149"/>
      <c r="LYK10" s="149"/>
      <c r="LYL10" s="149"/>
      <c r="LYM10" s="149"/>
      <c r="LYN10" s="149"/>
      <c r="LYO10" s="149"/>
      <c r="LYP10" s="149"/>
      <c r="LYQ10" s="149"/>
      <c r="LYR10" s="149"/>
      <c r="LYS10" s="149"/>
      <c r="LYT10" s="149"/>
      <c r="LYU10" s="149"/>
      <c r="LYV10" s="149"/>
      <c r="LYW10" s="149"/>
      <c r="LYX10" s="149"/>
      <c r="LYY10" s="149"/>
      <c r="LYZ10" s="149"/>
      <c r="LZA10" s="149"/>
      <c r="LZB10" s="149"/>
      <c r="LZC10" s="149"/>
      <c r="LZD10" s="149"/>
      <c r="LZE10" s="149"/>
      <c r="LZF10" s="149"/>
      <c r="LZG10" s="149"/>
      <c r="LZH10" s="149"/>
      <c r="LZI10" s="149"/>
      <c r="LZJ10" s="149"/>
      <c r="LZK10" s="149"/>
      <c r="LZL10" s="149"/>
      <c r="LZM10" s="149"/>
      <c r="LZN10" s="149"/>
      <c r="LZO10" s="149"/>
      <c r="LZP10" s="149"/>
      <c r="LZQ10" s="149"/>
      <c r="LZR10" s="149"/>
      <c r="LZS10" s="149"/>
      <c r="LZT10" s="149"/>
      <c r="LZU10" s="149"/>
      <c r="LZV10" s="149"/>
      <c r="LZW10" s="149"/>
      <c r="LZX10" s="149"/>
      <c r="LZY10" s="149"/>
      <c r="LZZ10" s="149"/>
      <c r="MAA10" s="149"/>
      <c r="MAB10" s="149"/>
      <c r="MAC10" s="149"/>
      <c r="MAD10" s="149"/>
      <c r="MAE10" s="149"/>
      <c r="MAF10" s="149"/>
      <c r="MAG10" s="149"/>
      <c r="MAH10" s="149"/>
      <c r="MAI10" s="149"/>
      <c r="MAJ10" s="149"/>
      <c r="MAK10" s="149"/>
      <c r="MAL10" s="149"/>
      <c r="MAM10" s="149"/>
      <c r="MAN10" s="149"/>
      <c r="MAO10" s="149"/>
      <c r="MAP10" s="149"/>
      <c r="MAQ10" s="149"/>
      <c r="MAR10" s="149"/>
      <c r="MAS10" s="149"/>
      <c r="MAT10" s="149"/>
      <c r="MAU10" s="149"/>
      <c r="MAV10" s="149"/>
      <c r="MAW10" s="149"/>
      <c r="MAX10" s="149"/>
      <c r="MAY10" s="149"/>
      <c r="MAZ10" s="149"/>
      <c r="MBA10" s="149"/>
      <c r="MBB10" s="149"/>
      <c r="MBC10" s="149"/>
      <c r="MBD10" s="149"/>
      <c r="MBE10" s="149"/>
      <c r="MBF10" s="149"/>
      <c r="MBG10" s="149"/>
      <c r="MBH10" s="149"/>
      <c r="MBI10" s="149"/>
      <c r="MBJ10" s="149"/>
      <c r="MBK10" s="149"/>
      <c r="MBL10" s="149"/>
      <c r="MBM10" s="149"/>
      <c r="MBN10" s="149"/>
      <c r="MBO10" s="149"/>
      <c r="MBP10" s="149"/>
      <c r="MBQ10" s="149"/>
      <c r="MBR10" s="149"/>
      <c r="MBS10" s="149"/>
      <c r="MBT10" s="149"/>
      <c r="MBU10" s="149"/>
      <c r="MBV10" s="149"/>
      <c r="MBW10" s="149"/>
      <c r="MBX10" s="149"/>
      <c r="MBY10" s="149"/>
      <c r="MBZ10" s="149"/>
      <c r="MCA10" s="149"/>
      <c r="MCB10" s="149"/>
      <c r="MCC10" s="149"/>
      <c r="MCD10" s="149"/>
      <c r="MCE10" s="149"/>
      <c r="MCF10" s="149"/>
      <c r="MCG10" s="149"/>
      <c r="MCH10" s="149"/>
      <c r="MCI10" s="149"/>
      <c r="MCJ10" s="149"/>
      <c r="MCK10" s="149"/>
      <c r="MCL10" s="149"/>
      <c r="MCM10" s="149"/>
      <c r="MCN10" s="149"/>
      <c r="MCO10" s="149"/>
      <c r="MCP10" s="149"/>
      <c r="MCQ10" s="149"/>
      <c r="MCR10" s="149"/>
      <c r="MCS10" s="149"/>
      <c r="MCT10" s="149"/>
      <c r="MCU10" s="149"/>
      <c r="MCV10" s="149"/>
      <c r="MCW10" s="149"/>
      <c r="MCX10" s="149"/>
      <c r="MCY10" s="149"/>
      <c r="MCZ10" s="149"/>
      <c r="MDA10" s="149"/>
      <c r="MDB10" s="149"/>
      <c r="MDC10" s="149"/>
      <c r="MDD10" s="149"/>
      <c r="MDE10" s="149"/>
      <c r="MDF10" s="149"/>
      <c r="MDG10" s="149"/>
      <c r="MDH10" s="149"/>
      <c r="MDI10" s="149"/>
      <c r="MDJ10" s="149"/>
      <c r="MDK10" s="149"/>
      <c r="MDL10" s="149"/>
      <c r="MDM10" s="149"/>
      <c r="MDN10" s="149"/>
      <c r="MDO10" s="149"/>
      <c r="MDP10" s="149"/>
      <c r="MDQ10" s="149"/>
      <c r="MDR10" s="149"/>
      <c r="MDS10" s="149"/>
      <c r="MDT10" s="149"/>
      <c r="MDU10" s="149"/>
      <c r="MDV10" s="149"/>
      <c r="MDW10" s="149"/>
      <c r="MDX10" s="149"/>
      <c r="MDY10" s="149"/>
      <c r="MDZ10" s="149"/>
      <c r="MEA10" s="149"/>
      <c r="MEB10" s="149"/>
      <c r="MEC10" s="149"/>
      <c r="MED10" s="149"/>
      <c r="MEE10" s="149"/>
      <c r="MEF10" s="149"/>
      <c r="MEG10" s="149"/>
      <c r="MEH10" s="149"/>
      <c r="MEI10" s="149"/>
      <c r="MEJ10" s="149"/>
      <c r="MEK10" s="149"/>
      <c r="MEL10" s="149"/>
      <c r="MEM10" s="149"/>
      <c r="MEN10" s="149"/>
      <c r="MEO10" s="149"/>
      <c r="MEP10" s="149"/>
      <c r="MEQ10" s="149"/>
      <c r="MER10" s="149"/>
      <c r="MES10" s="149"/>
      <c r="MET10" s="149"/>
      <c r="MEU10" s="149"/>
      <c r="MEV10" s="149"/>
      <c r="MEW10" s="149"/>
      <c r="MEX10" s="149"/>
      <c r="MEY10" s="149"/>
      <c r="MEZ10" s="149"/>
      <c r="MFA10" s="149"/>
      <c r="MFB10" s="149"/>
      <c r="MFC10" s="149"/>
      <c r="MFD10" s="149"/>
      <c r="MFE10" s="149"/>
      <c r="MFF10" s="149"/>
      <c r="MFG10" s="149"/>
      <c r="MFH10" s="149"/>
      <c r="MFI10" s="149"/>
      <c r="MFJ10" s="149"/>
      <c r="MFK10" s="149"/>
      <c r="MFL10" s="149"/>
      <c r="MFM10" s="149"/>
      <c r="MFN10" s="149"/>
      <c r="MFO10" s="149"/>
      <c r="MFP10" s="149"/>
      <c r="MFQ10" s="149"/>
      <c r="MFR10" s="149"/>
      <c r="MFS10" s="149"/>
      <c r="MFT10" s="149"/>
      <c r="MFU10" s="149"/>
      <c r="MFV10" s="149"/>
      <c r="MFW10" s="149"/>
      <c r="MFX10" s="149"/>
      <c r="MFY10" s="149"/>
      <c r="MFZ10" s="149"/>
      <c r="MGA10" s="149"/>
      <c r="MGB10" s="149"/>
      <c r="MGC10" s="149"/>
      <c r="MGD10" s="149"/>
      <c r="MGE10" s="149"/>
      <c r="MGF10" s="149"/>
      <c r="MGG10" s="149"/>
      <c r="MGH10" s="149"/>
      <c r="MGI10" s="149"/>
      <c r="MGJ10" s="149"/>
      <c r="MGK10" s="149"/>
      <c r="MGL10" s="149"/>
      <c r="MGM10" s="149"/>
      <c r="MGN10" s="149"/>
      <c r="MGO10" s="149"/>
      <c r="MGP10" s="149"/>
      <c r="MGQ10" s="149"/>
      <c r="MGR10" s="149"/>
      <c r="MGS10" s="149"/>
      <c r="MGT10" s="149"/>
      <c r="MGU10" s="149"/>
      <c r="MGV10" s="149"/>
      <c r="MGW10" s="149"/>
      <c r="MGX10" s="149"/>
      <c r="MGY10" s="149"/>
      <c r="MGZ10" s="149"/>
      <c r="MHA10" s="149"/>
      <c r="MHB10" s="149"/>
      <c r="MHC10" s="149"/>
      <c r="MHD10" s="149"/>
      <c r="MHE10" s="149"/>
      <c r="MHF10" s="149"/>
      <c r="MHG10" s="149"/>
      <c r="MHH10" s="149"/>
      <c r="MHI10" s="149"/>
      <c r="MHJ10" s="149"/>
      <c r="MHK10" s="149"/>
      <c r="MHL10" s="149"/>
      <c r="MHM10" s="149"/>
      <c r="MHN10" s="149"/>
      <c r="MHO10" s="149"/>
      <c r="MHP10" s="149"/>
      <c r="MHQ10" s="149"/>
      <c r="MHR10" s="149"/>
      <c r="MHS10" s="149"/>
      <c r="MHT10" s="149"/>
      <c r="MHU10" s="149"/>
      <c r="MHV10" s="149"/>
      <c r="MHW10" s="149"/>
      <c r="MHX10" s="149"/>
      <c r="MHY10" s="149"/>
      <c r="MHZ10" s="149"/>
      <c r="MIA10" s="149"/>
      <c r="MIB10" s="149"/>
      <c r="MIC10" s="149"/>
      <c r="MID10" s="149"/>
      <c r="MIE10" s="149"/>
      <c r="MIF10" s="149"/>
      <c r="MIG10" s="149"/>
      <c r="MIH10" s="149"/>
      <c r="MII10" s="149"/>
      <c r="MIJ10" s="149"/>
      <c r="MIK10" s="149"/>
      <c r="MIL10" s="149"/>
      <c r="MIM10" s="149"/>
      <c r="MIN10" s="149"/>
      <c r="MIO10" s="149"/>
      <c r="MIP10" s="149"/>
      <c r="MIQ10" s="149"/>
      <c r="MIR10" s="149"/>
      <c r="MIS10" s="149"/>
      <c r="MIT10" s="149"/>
      <c r="MIU10" s="149"/>
      <c r="MIV10" s="149"/>
      <c r="MIW10" s="149"/>
      <c r="MIX10" s="149"/>
      <c r="MIY10" s="149"/>
      <c r="MIZ10" s="149"/>
      <c r="MJA10" s="149"/>
      <c r="MJB10" s="149"/>
      <c r="MJC10" s="149"/>
      <c r="MJD10" s="149"/>
      <c r="MJE10" s="149"/>
      <c r="MJF10" s="149"/>
      <c r="MJG10" s="149"/>
      <c r="MJH10" s="149"/>
      <c r="MJI10" s="149"/>
      <c r="MJJ10" s="149"/>
      <c r="MJK10" s="149"/>
      <c r="MJL10" s="149"/>
      <c r="MJM10" s="149"/>
      <c r="MJN10" s="149"/>
      <c r="MJO10" s="149"/>
      <c r="MJP10" s="149"/>
      <c r="MJQ10" s="149"/>
      <c r="MJR10" s="149"/>
      <c r="MJS10" s="149"/>
      <c r="MJT10" s="149"/>
      <c r="MJU10" s="149"/>
      <c r="MJV10" s="149"/>
      <c r="MJW10" s="149"/>
      <c r="MJX10" s="149"/>
      <c r="MJY10" s="149"/>
      <c r="MJZ10" s="149"/>
      <c r="MKA10" s="149"/>
      <c r="MKB10" s="149"/>
      <c r="MKC10" s="149"/>
      <c r="MKD10" s="149"/>
      <c r="MKE10" s="149"/>
      <c r="MKF10" s="149"/>
      <c r="MKG10" s="149"/>
      <c r="MKH10" s="149"/>
      <c r="MKI10" s="149"/>
      <c r="MKJ10" s="149"/>
      <c r="MKK10" s="149"/>
      <c r="MKL10" s="149"/>
      <c r="MKM10" s="149"/>
      <c r="MKN10" s="149"/>
      <c r="MKO10" s="149"/>
      <c r="MKP10" s="149"/>
      <c r="MKQ10" s="149"/>
      <c r="MKR10" s="149"/>
      <c r="MKS10" s="149"/>
      <c r="MKT10" s="149"/>
      <c r="MKU10" s="149"/>
      <c r="MKV10" s="149"/>
      <c r="MKW10" s="149"/>
      <c r="MKX10" s="149"/>
      <c r="MKY10" s="149"/>
      <c r="MKZ10" s="149"/>
      <c r="MLA10" s="149"/>
      <c r="MLB10" s="149"/>
      <c r="MLC10" s="149"/>
      <c r="MLD10" s="149"/>
      <c r="MLE10" s="149"/>
      <c r="MLF10" s="149"/>
      <c r="MLG10" s="149"/>
      <c r="MLH10" s="149"/>
      <c r="MLI10" s="149"/>
      <c r="MLJ10" s="149"/>
      <c r="MLK10" s="149"/>
      <c r="MLL10" s="149"/>
      <c r="MLM10" s="149"/>
      <c r="MLN10" s="149"/>
      <c r="MLO10" s="149"/>
      <c r="MLP10" s="149"/>
      <c r="MLQ10" s="149"/>
      <c r="MLR10" s="149"/>
      <c r="MLS10" s="149"/>
      <c r="MLT10" s="149"/>
      <c r="MLU10" s="149"/>
      <c r="MLV10" s="149"/>
      <c r="MLW10" s="149"/>
      <c r="MLX10" s="149"/>
      <c r="MLY10" s="149"/>
      <c r="MLZ10" s="149"/>
      <c r="MMA10" s="149"/>
      <c r="MMB10" s="149"/>
      <c r="MMC10" s="149"/>
      <c r="MMD10" s="149"/>
      <c r="MME10" s="149"/>
      <c r="MMF10" s="149"/>
      <c r="MMG10" s="149"/>
      <c r="MMH10" s="149"/>
      <c r="MMI10" s="149"/>
      <c r="MMJ10" s="149"/>
      <c r="MMK10" s="149"/>
      <c r="MML10" s="149"/>
      <c r="MMM10" s="149"/>
      <c r="MMN10" s="149"/>
      <c r="MMO10" s="149"/>
      <c r="MMP10" s="149"/>
      <c r="MMQ10" s="149"/>
      <c r="MMR10" s="149"/>
      <c r="MMS10" s="149"/>
      <c r="MMT10" s="149"/>
      <c r="MMU10" s="149"/>
      <c r="MMV10" s="149"/>
      <c r="MMW10" s="149"/>
      <c r="MMX10" s="149"/>
      <c r="MMY10" s="149"/>
      <c r="MMZ10" s="149"/>
      <c r="MNA10" s="149"/>
      <c r="MNB10" s="149"/>
      <c r="MNC10" s="149"/>
      <c r="MND10" s="149"/>
      <c r="MNE10" s="149"/>
      <c r="MNF10" s="149"/>
      <c r="MNG10" s="149"/>
      <c r="MNH10" s="149"/>
      <c r="MNI10" s="149"/>
      <c r="MNJ10" s="149"/>
      <c r="MNK10" s="149"/>
      <c r="MNL10" s="149"/>
      <c r="MNM10" s="149"/>
      <c r="MNN10" s="149"/>
      <c r="MNO10" s="149"/>
      <c r="MNP10" s="149"/>
      <c r="MNQ10" s="149"/>
      <c r="MNR10" s="149"/>
      <c r="MNS10" s="149"/>
      <c r="MNT10" s="149"/>
      <c r="MNU10" s="149"/>
      <c r="MNV10" s="149"/>
      <c r="MNW10" s="149"/>
      <c r="MNX10" s="149"/>
      <c r="MNY10" s="149"/>
      <c r="MNZ10" s="149"/>
      <c r="MOA10" s="149"/>
      <c r="MOB10" s="149"/>
      <c r="MOC10" s="149"/>
      <c r="MOD10" s="149"/>
      <c r="MOE10" s="149"/>
      <c r="MOF10" s="149"/>
      <c r="MOG10" s="149"/>
      <c r="MOH10" s="149"/>
      <c r="MOI10" s="149"/>
      <c r="MOJ10" s="149"/>
      <c r="MOK10" s="149"/>
      <c r="MOL10" s="149"/>
      <c r="MOM10" s="149"/>
      <c r="MON10" s="149"/>
      <c r="MOO10" s="149"/>
      <c r="MOP10" s="149"/>
      <c r="MOQ10" s="149"/>
      <c r="MOR10" s="149"/>
      <c r="MOS10" s="149"/>
      <c r="MOT10" s="149"/>
      <c r="MOU10" s="149"/>
      <c r="MOV10" s="149"/>
      <c r="MOW10" s="149"/>
      <c r="MOX10" s="149"/>
      <c r="MOY10" s="149"/>
      <c r="MOZ10" s="149"/>
      <c r="MPA10" s="149"/>
      <c r="MPB10" s="149"/>
      <c r="MPC10" s="149"/>
      <c r="MPD10" s="149"/>
      <c r="MPE10" s="149"/>
      <c r="MPF10" s="149"/>
      <c r="MPG10" s="149"/>
      <c r="MPH10" s="149"/>
      <c r="MPI10" s="149"/>
      <c r="MPJ10" s="149"/>
      <c r="MPK10" s="149"/>
      <c r="MPL10" s="149"/>
      <c r="MPM10" s="149"/>
      <c r="MPN10" s="149"/>
      <c r="MPO10" s="149"/>
      <c r="MPP10" s="149"/>
      <c r="MPQ10" s="149"/>
      <c r="MPR10" s="149"/>
      <c r="MPS10" s="149"/>
      <c r="MPT10" s="149"/>
      <c r="MPU10" s="149"/>
      <c r="MPV10" s="149"/>
      <c r="MPW10" s="149"/>
      <c r="MPX10" s="149"/>
      <c r="MPY10" s="149"/>
      <c r="MPZ10" s="149"/>
      <c r="MQA10" s="149"/>
      <c r="MQB10" s="149"/>
      <c r="MQC10" s="149"/>
      <c r="MQD10" s="149"/>
      <c r="MQE10" s="149"/>
      <c r="MQF10" s="149"/>
      <c r="MQG10" s="149"/>
      <c r="MQH10" s="149"/>
      <c r="MQI10" s="149"/>
      <c r="MQJ10" s="149"/>
      <c r="MQK10" s="149"/>
      <c r="MQL10" s="149"/>
      <c r="MQM10" s="149"/>
      <c r="MQN10" s="149"/>
      <c r="MQO10" s="149"/>
      <c r="MQP10" s="149"/>
      <c r="MQQ10" s="149"/>
      <c r="MQR10" s="149"/>
      <c r="MQS10" s="149"/>
      <c r="MQT10" s="149"/>
      <c r="MQU10" s="149"/>
      <c r="MQV10" s="149"/>
      <c r="MQW10" s="149"/>
      <c r="MQX10" s="149"/>
      <c r="MQY10" s="149"/>
      <c r="MQZ10" s="149"/>
      <c r="MRA10" s="149"/>
      <c r="MRB10" s="149"/>
      <c r="MRC10" s="149"/>
      <c r="MRD10" s="149"/>
      <c r="MRE10" s="149"/>
      <c r="MRF10" s="149"/>
      <c r="MRG10" s="149"/>
      <c r="MRH10" s="149"/>
      <c r="MRI10" s="149"/>
      <c r="MRJ10" s="149"/>
      <c r="MRK10" s="149"/>
      <c r="MRL10" s="149"/>
      <c r="MRM10" s="149"/>
      <c r="MRN10" s="149"/>
      <c r="MRO10" s="149"/>
      <c r="MRP10" s="149"/>
      <c r="MRQ10" s="149"/>
      <c r="MRR10" s="149"/>
      <c r="MRS10" s="149"/>
      <c r="MRT10" s="149"/>
      <c r="MRU10" s="149"/>
      <c r="MRV10" s="149"/>
      <c r="MRW10" s="149"/>
      <c r="MRX10" s="149"/>
      <c r="MRY10" s="149"/>
      <c r="MRZ10" s="149"/>
      <c r="MSA10" s="149"/>
      <c r="MSB10" s="149"/>
      <c r="MSC10" s="149"/>
      <c r="MSD10" s="149"/>
      <c r="MSE10" s="149"/>
      <c r="MSF10" s="149"/>
      <c r="MSG10" s="149"/>
      <c r="MSH10" s="149"/>
      <c r="MSI10" s="149"/>
      <c r="MSJ10" s="149"/>
      <c r="MSK10" s="149"/>
      <c r="MSL10" s="149"/>
      <c r="MSM10" s="149"/>
      <c r="MSN10" s="149"/>
      <c r="MSO10" s="149"/>
      <c r="MSP10" s="149"/>
      <c r="MSQ10" s="149"/>
      <c r="MSR10" s="149"/>
      <c r="MSS10" s="149"/>
      <c r="MST10" s="149"/>
      <c r="MSU10" s="149"/>
      <c r="MSV10" s="149"/>
      <c r="MSW10" s="149"/>
      <c r="MSX10" s="149"/>
      <c r="MSY10" s="149"/>
      <c r="MSZ10" s="149"/>
      <c r="MTA10" s="149"/>
      <c r="MTB10" s="149"/>
      <c r="MTC10" s="149"/>
      <c r="MTD10" s="149"/>
      <c r="MTE10" s="149"/>
      <c r="MTF10" s="149"/>
      <c r="MTG10" s="149"/>
      <c r="MTH10" s="149"/>
      <c r="MTI10" s="149"/>
      <c r="MTJ10" s="149"/>
      <c r="MTK10" s="149"/>
      <c r="MTL10" s="149"/>
      <c r="MTM10" s="149"/>
      <c r="MTN10" s="149"/>
      <c r="MTO10" s="149"/>
      <c r="MTP10" s="149"/>
      <c r="MTQ10" s="149"/>
      <c r="MTR10" s="149"/>
      <c r="MTS10" s="149"/>
      <c r="MTT10" s="149"/>
      <c r="MTU10" s="149"/>
      <c r="MTV10" s="149"/>
      <c r="MTW10" s="149"/>
      <c r="MTX10" s="149"/>
      <c r="MTY10" s="149"/>
      <c r="MTZ10" s="149"/>
      <c r="MUA10" s="149"/>
      <c r="MUB10" s="149"/>
      <c r="MUC10" s="149"/>
      <c r="MUD10" s="149"/>
      <c r="MUE10" s="149"/>
      <c r="MUF10" s="149"/>
      <c r="MUG10" s="149"/>
      <c r="MUH10" s="149"/>
      <c r="MUI10" s="149"/>
      <c r="MUJ10" s="149"/>
      <c r="MUK10" s="149"/>
      <c r="MUL10" s="149"/>
      <c r="MUM10" s="149"/>
      <c r="MUN10" s="149"/>
      <c r="MUO10" s="149"/>
      <c r="MUP10" s="149"/>
      <c r="MUQ10" s="149"/>
      <c r="MUR10" s="149"/>
      <c r="MUS10" s="149"/>
      <c r="MUT10" s="149"/>
      <c r="MUU10" s="149"/>
      <c r="MUV10" s="149"/>
      <c r="MUW10" s="149"/>
      <c r="MUX10" s="149"/>
      <c r="MUY10" s="149"/>
      <c r="MUZ10" s="149"/>
      <c r="MVA10" s="149"/>
      <c r="MVB10" s="149"/>
      <c r="MVC10" s="149"/>
      <c r="MVD10" s="149"/>
      <c r="MVE10" s="149"/>
      <c r="MVF10" s="149"/>
      <c r="MVG10" s="149"/>
      <c r="MVH10" s="149"/>
      <c r="MVI10" s="149"/>
      <c r="MVJ10" s="149"/>
      <c r="MVK10" s="149"/>
      <c r="MVL10" s="149"/>
      <c r="MVM10" s="149"/>
      <c r="MVN10" s="149"/>
      <c r="MVO10" s="149"/>
      <c r="MVP10" s="149"/>
      <c r="MVQ10" s="149"/>
      <c r="MVR10" s="149"/>
      <c r="MVS10" s="149"/>
      <c r="MVT10" s="149"/>
      <c r="MVU10" s="149"/>
      <c r="MVV10" s="149"/>
      <c r="MVW10" s="149"/>
      <c r="MVX10" s="149"/>
      <c r="MVY10" s="149"/>
      <c r="MVZ10" s="149"/>
      <c r="MWA10" s="149"/>
      <c r="MWB10" s="149"/>
      <c r="MWC10" s="149"/>
      <c r="MWD10" s="149"/>
      <c r="MWE10" s="149"/>
      <c r="MWF10" s="149"/>
      <c r="MWG10" s="149"/>
      <c r="MWH10" s="149"/>
      <c r="MWI10" s="149"/>
      <c r="MWJ10" s="149"/>
      <c r="MWK10" s="149"/>
      <c r="MWL10" s="149"/>
      <c r="MWM10" s="149"/>
      <c r="MWN10" s="149"/>
      <c r="MWO10" s="149"/>
      <c r="MWP10" s="149"/>
      <c r="MWQ10" s="149"/>
      <c r="MWR10" s="149"/>
      <c r="MWS10" s="149"/>
      <c r="MWT10" s="149"/>
      <c r="MWU10" s="149"/>
      <c r="MWV10" s="149"/>
      <c r="MWW10" s="149"/>
      <c r="MWX10" s="149"/>
      <c r="MWY10" s="149"/>
      <c r="MWZ10" s="149"/>
      <c r="MXA10" s="149"/>
      <c r="MXB10" s="149"/>
      <c r="MXC10" s="149"/>
      <c r="MXD10" s="149"/>
      <c r="MXE10" s="149"/>
      <c r="MXF10" s="149"/>
      <c r="MXG10" s="149"/>
      <c r="MXH10" s="149"/>
      <c r="MXI10" s="149"/>
      <c r="MXJ10" s="149"/>
      <c r="MXK10" s="149"/>
      <c r="MXL10" s="149"/>
      <c r="MXM10" s="149"/>
      <c r="MXN10" s="149"/>
      <c r="MXO10" s="149"/>
      <c r="MXP10" s="149"/>
      <c r="MXQ10" s="149"/>
      <c r="MXR10" s="149"/>
      <c r="MXS10" s="149"/>
      <c r="MXT10" s="149"/>
      <c r="MXU10" s="149"/>
      <c r="MXV10" s="149"/>
      <c r="MXW10" s="149"/>
      <c r="MXX10" s="149"/>
      <c r="MXY10" s="149"/>
      <c r="MXZ10" s="149"/>
      <c r="MYA10" s="149"/>
      <c r="MYB10" s="149"/>
      <c r="MYC10" s="149"/>
      <c r="MYD10" s="149"/>
      <c r="MYE10" s="149"/>
      <c r="MYF10" s="149"/>
      <c r="MYG10" s="149"/>
      <c r="MYH10" s="149"/>
      <c r="MYI10" s="149"/>
      <c r="MYJ10" s="149"/>
      <c r="MYK10" s="149"/>
      <c r="MYL10" s="149"/>
      <c r="MYM10" s="149"/>
      <c r="MYN10" s="149"/>
      <c r="MYO10" s="149"/>
      <c r="MYP10" s="149"/>
      <c r="MYQ10" s="149"/>
      <c r="MYR10" s="149"/>
      <c r="MYS10" s="149"/>
      <c r="MYT10" s="149"/>
      <c r="MYU10" s="149"/>
      <c r="MYV10" s="149"/>
      <c r="MYW10" s="149"/>
      <c r="MYX10" s="149"/>
      <c r="MYY10" s="149"/>
      <c r="MYZ10" s="149"/>
      <c r="MZA10" s="149"/>
      <c r="MZB10" s="149"/>
      <c r="MZC10" s="149"/>
      <c r="MZD10" s="149"/>
      <c r="MZE10" s="149"/>
      <c r="MZF10" s="149"/>
      <c r="MZG10" s="149"/>
      <c r="MZH10" s="149"/>
      <c r="MZI10" s="149"/>
      <c r="MZJ10" s="149"/>
      <c r="MZK10" s="149"/>
      <c r="MZL10" s="149"/>
      <c r="MZM10" s="149"/>
      <c r="MZN10" s="149"/>
      <c r="MZO10" s="149"/>
      <c r="MZP10" s="149"/>
      <c r="MZQ10" s="149"/>
      <c r="MZR10" s="149"/>
      <c r="MZS10" s="149"/>
      <c r="MZT10" s="149"/>
      <c r="MZU10" s="149"/>
      <c r="MZV10" s="149"/>
      <c r="MZW10" s="149"/>
      <c r="MZX10" s="149"/>
      <c r="MZY10" s="149"/>
      <c r="MZZ10" s="149"/>
      <c r="NAA10" s="149"/>
      <c r="NAB10" s="149"/>
      <c r="NAC10" s="149"/>
      <c r="NAD10" s="149"/>
      <c r="NAE10" s="149"/>
      <c r="NAF10" s="149"/>
      <c r="NAG10" s="149"/>
      <c r="NAH10" s="149"/>
      <c r="NAI10" s="149"/>
      <c r="NAJ10" s="149"/>
      <c r="NAK10" s="149"/>
      <c r="NAL10" s="149"/>
      <c r="NAM10" s="149"/>
      <c r="NAN10" s="149"/>
      <c r="NAO10" s="149"/>
      <c r="NAP10" s="149"/>
      <c r="NAQ10" s="149"/>
      <c r="NAR10" s="149"/>
      <c r="NAS10" s="149"/>
      <c r="NAT10" s="149"/>
      <c r="NAU10" s="149"/>
      <c r="NAV10" s="149"/>
      <c r="NAW10" s="149"/>
      <c r="NAX10" s="149"/>
      <c r="NAY10" s="149"/>
      <c r="NAZ10" s="149"/>
      <c r="NBA10" s="149"/>
      <c r="NBB10" s="149"/>
      <c r="NBC10" s="149"/>
      <c r="NBD10" s="149"/>
      <c r="NBE10" s="149"/>
      <c r="NBF10" s="149"/>
      <c r="NBG10" s="149"/>
      <c r="NBH10" s="149"/>
      <c r="NBI10" s="149"/>
      <c r="NBJ10" s="149"/>
      <c r="NBK10" s="149"/>
      <c r="NBL10" s="149"/>
      <c r="NBM10" s="149"/>
      <c r="NBN10" s="149"/>
      <c r="NBO10" s="149"/>
      <c r="NBP10" s="149"/>
      <c r="NBQ10" s="149"/>
      <c r="NBR10" s="149"/>
      <c r="NBS10" s="149"/>
      <c r="NBT10" s="149"/>
      <c r="NBU10" s="149"/>
      <c r="NBV10" s="149"/>
      <c r="NBW10" s="149"/>
      <c r="NBX10" s="149"/>
      <c r="NBY10" s="149"/>
      <c r="NBZ10" s="149"/>
      <c r="NCA10" s="149"/>
      <c r="NCB10" s="149"/>
      <c r="NCC10" s="149"/>
      <c r="NCD10" s="149"/>
      <c r="NCE10" s="149"/>
      <c r="NCF10" s="149"/>
      <c r="NCG10" s="149"/>
      <c r="NCH10" s="149"/>
      <c r="NCI10" s="149"/>
      <c r="NCJ10" s="149"/>
      <c r="NCK10" s="149"/>
      <c r="NCL10" s="149"/>
      <c r="NCM10" s="149"/>
      <c r="NCN10" s="149"/>
      <c r="NCO10" s="149"/>
      <c r="NCP10" s="149"/>
      <c r="NCQ10" s="149"/>
      <c r="NCR10" s="149"/>
      <c r="NCS10" s="149"/>
      <c r="NCT10" s="149"/>
      <c r="NCU10" s="149"/>
      <c r="NCV10" s="149"/>
      <c r="NCW10" s="149"/>
      <c r="NCX10" s="149"/>
      <c r="NCY10" s="149"/>
      <c r="NCZ10" s="149"/>
      <c r="NDA10" s="149"/>
      <c r="NDB10" s="149"/>
      <c r="NDC10" s="149"/>
      <c r="NDD10" s="149"/>
      <c r="NDE10" s="149"/>
      <c r="NDF10" s="149"/>
      <c r="NDG10" s="149"/>
      <c r="NDH10" s="149"/>
      <c r="NDI10" s="149"/>
      <c r="NDJ10" s="149"/>
      <c r="NDK10" s="149"/>
      <c r="NDL10" s="149"/>
      <c r="NDM10" s="149"/>
      <c r="NDN10" s="149"/>
      <c r="NDO10" s="149"/>
      <c r="NDP10" s="149"/>
      <c r="NDQ10" s="149"/>
      <c r="NDR10" s="149"/>
      <c r="NDS10" s="149"/>
      <c r="NDT10" s="149"/>
      <c r="NDU10" s="149"/>
      <c r="NDV10" s="149"/>
      <c r="NDW10" s="149"/>
      <c r="NDX10" s="149"/>
      <c r="NDY10" s="149"/>
      <c r="NDZ10" s="149"/>
      <c r="NEA10" s="149"/>
      <c r="NEB10" s="149"/>
      <c r="NEC10" s="149"/>
      <c r="NED10" s="149"/>
      <c r="NEE10" s="149"/>
      <c r="NEF10" s="149"/>
      <c r="NEG10" s="149"/>
      <c r="NEH10" s="149"/>
      <c r="NEI10" s="149"/>
      <c r="NEJ10" s="149"/>
      <c r="NEK10" s="149"/>
      <c r="NEL10" s="149"/>
      <c r="NEM10" s="149"/>
      <c r="NEN10" s="149"/>
      <c r="NEO10" s="149"/>
      <c r="NEP10" s="149"/>
      <c r="NEQ10" s="149"/>
      <c r="NER10" s="149"/>
      <c r="NES10" s="149"/>
      <c r="NET10" s="149"/>
      <c r="NEU10" s="149"/>
      <c r="NEV10" s="149"/>
      <c r="NEW10" s="149"/>
      <c r="NEX10" s="149"/>
      <c r="NEY10" s="149"/>
      <c r="NEZ10" s="149"/>
      <c r="NFA10" s="149"/>
      <c r="NFB10" s="149"/>
      <c r="NFC10" s="149"/>
      <c r="NFD10" s="149"/>
      <c r="NFE10" s="149"/>
      <c r="NFF10" s="149"/>
      <c r="NFG10" s="149"/>
      <c r="NFH10" s="149"/>
      <c r="NFI10" s="149"/>
      <c r="NFJ10" s="149"/>
      <c r="NFK10" s="149"/>
      <c r="NFL10" s="149"/>
      <c r="NFM10" s="149"/>
      <c r="NFN10" s="149"/>
      <c r="NFO10" s="149"/>
      <c r="NFP10" s="149"/>
      <c r="NFQ10" s="149"/>
      <c r="NFR10" s="149"/>
      <c r="NFS10" s="149"/>
      <c r="NFT10" s="149"/>
      <c r="NFU10" s="149"/>
      <c r="NFV10" s="149"/>
      <c r="NFW10" s="149"/>
      <c r="NFX10" s="149"/>
      <c r="NFY10" s="149"/>
      <c r="NFZ10" s="149"/>
      <c r="NGA10" s="149"/>
      <c r="NGB10" s="149"/>
      <c r="NGC10" s="149"/>
      <c r="NGD10" s="149"/>
      <c r="NGE10" s="149"/>
      <c r="NGF10" s="149"/>
      <c r="NGG10" s="149"/>
      <c r="NGH10" s="149"/>
      <c r="NGI10" s="149"/>
      <c r="NGJ10" s="149"/>
      <c r="NGK10" s="149"/>
      <c r="NGL10" s="149"/>
      <c r="NGM10" s="149"/>
      <c r="NGN10" s="149"/>
      <c r="NGO10" s="149"/>
      <c r="NGP10" s="149"/>
      <c r="NGQ10" s="149"/>
      <c r="NGR10" s="149"/>
      <c r="NGS10" s="149"/>
      <c r="NGT10" s="149"/>
      <c r="NGU10" s="149"/>
      <c r="NGV10" s="149"/>
      <c r="NGW10" s="149"/>
      <c r="NGX10" s="149"/>
      <c r="NGY10" s="149"/>
      <c r="NGZ10" s="149"/>
      <c r="NHA10" s="149"/>
      <c r="NHB10" s="149"/>
      <c r="NHC10" s="149"/>
      <c r="NHD10" s="149"/>
      <c r="NHE10" s="149"/>
      <c r="NHF10" s="149"/>
      <c r="NHG10" s="149"/>
      <c r="NHH10" s="149"/>
      <c r="NHI10" s="149"/>
      <c r="NHJ10" s="149"/>
      <c r="NHK10" s="149"/>
      <c r="NHL10" s="149"/>
      <c r="NHM10" s="149"/>
      <c r="NHN10" s="149"/>
      <c r="NHO10" s="149"/>
      <c r="NHP10" s="149"/>
      <c r="NHQ10" s="149"/>
      <c r="NHR10" s="149"/>
      <c r="NHS10" s="149"/>
      <c r="NHT10" s="149"/>
      <c r="NHU10" s="149"/>
      <c r="NHV10" s="149"/>
      <c r="NHW10" s="149"/>
      <c r="NHX10" s="149"/>
      <c r="NHY10" s="149"/>
      <c r="NHZ10" s="149"/>
      <c r="NIA10" s="149"/>
      <c r="NIB10" s="149"/>
      <c r="NIC10" s="149"/>
      <c r="NID10" s="149"/>
      <c r="NIE10" s="149"/>
      <c r="NIF10" s="149"/>
      <c r="NIG10" s="149"/>
      <c r="NIH10" s="149"/>
      <c r="NII10" s="149"/>
      <c r="NIJ10" s="149"/>
      <c r="NIK10" s="149"/>
      <c r="NIL10" s="149"/>
      <c r="NIM10" s="149"/>
      <c r="NIN10" s="149"/>
      <c r="NIO10" s="149"/>
      <c r="NIP10" s="149"/>
      <c r="NIQ10" s="149"/>
      <c r="NIR10" s="149"/>
      <c r="NIS10" s="149"/>
      <c r="NIT10" s="149"/>
      <c r="NIU10" s="149"/>
      <c r="NIV10" s="149"/>
      <c r="NIW10" s="149"/>
      <c r="NIX10" s="149"/>
      <c r="NIY10" s="149"/>
      <c r="NIZ10" s="149"/>
      <c r="NJA10" s="149"/>
      <c r="NJB10" s="149"/>
      <c r="NJC10" s="149"/>
      <c r="NJD10" s="149"/>
      <c r="NJE10" s="149"/>
      <c r="NJF10" s="149"/>
      <c r="NJG10" s="149"/>
      <c r="NJH10" s="149"/>
      <c r="NJI10" s="149"/>
      <c r="NJJ10" s="149"/>
      <c r="NJK10" s="149"/>
      <c r="NJL10" s="149"/>
      <c r="NJM10" s="149"/>
      <c r="NJN10" s="149"/>
      <c r="NJO10" s="149"/>
      <c r="NJP10" s="149"/>
      <c r="NJQ10" s="149"/>
      <c r="NJR10" s="149"/>
      <c r="NJS10" s="149"/>
      <c r="NJT10" s="149"/>
      <c r="NJU10" s="149"/>
      <c r="NJV10" s="149"/>
      <c r="NJW10" s="149"/>
      <c r="NJX10" s="149"/>
      <c r="NJY10" s="149"/>
      <c r="NJZ10" s="149"/>
      <c r="NKA10" s="149"/>
      <c r="NKB10" s="149"/>
      <c r="NKC10" s="149"/>
      <c r="NKD10" s="149"/>
      <c r="NKE10" s="149"/>
      <c r="NKF10" s="149"/>
      <c r="NKG10" s="149"/>
      <c r="NKH10" s="149"/>
      <c r="NKI10" s="149"/>
      <c r="NKJ10" s="149"/>
      <c r="NKK10" s="149"/>
      <c r="NKL10" s="149"/>
      <c r="NKM10" s="149"/>
      <c r="NKN10" s="149"/>
      <c r="NKO10" s="149"/>
      <c r="NKP10" s="149"/>
      <c r="NKQ10" s="149"/>
      <c r="NKR10" s="149"/>
      <c r="NKS10" s="149"/>
      <c r="NKT10" s="149"/>
      <c r="NKU10" s="149"/>
      <c r="NKV10" s="149"/>
      <c r="NKW10" s="149"/>
      <c r="NKX10" s="149"/>
      <c r="NKY10" s="149"/>
      <c r="NKZ10" s="149"/>
      <c r="NLA10" s="149"/>
      <c r="NLB10" s="149"/>
      <c r="NLC10" s="149"/>
      <c r="NLD10" s="149"/>
      <c r="NLE10" s="149"/>
      <c r="NLF10" s="149"/>
      <c r="NLG10" s="149"/>
      <c r="NLH10" s="149"/>
      <c r="NLI10" s="149"/>
      <c r="NLJ10" s="149"/>
      <c r="NLK10" s="149"/>
      <c r="NLL10" s="149"/>
      <c r="NLM10" s="149"/>
      <c r="NLN10" s="149"/>
      <c r="NLO10" s="149"/>
      <c r="NLP10" s="149"/>
      <c r="NLQ10" s="149"/>
      <c r="NLR10" s="149"/>
      <c r="NLS10" s="149"/>
      <c r="NLT10" s="149"/>
      <c r="NLU10" s="149"/>
      <c r="NLV10" s="149"/>
      <c r="NLW10" s="149"/>
      <c r="NLX10" s="149"/>
      <c r="NLY10" s="149"/>
      <c r="NLZ10" s="149"/>
      <c r="NMA10" s="149"/>
      <c r="NMB10" s="149"/>
      <c r="NMC10" s="149"/>
      <c r="NMD10" s="149"/>
      <c r="NME10" s="149"/>
      <c r="NMF10" s="149"/>
      <c r="NMG10" s="149"/>
      <c r="NMH10" s="149"/>
      <c r="NMI10" s="149"/>
      <c r="NMJ10" s="149"/>
      <c r="NMK10" s="149"/>
      <c r="NML10" s="149"/>
      <c r="NMM10" s="149"/>
      <c r="NMN10" s="149"/>
      <c r="NMO10" s="149"/>
      <c r="NMP10" s="149"/>
      <c r="NMQ10" s="149"/>
      <c r="NMR10" s="149"/>
      <c r="NMS10" s="149"/>
      <c r="NMT10" s="149"/>
      <c r="NMU10" s="149"/>
      <c r="NMV10" s="149"/>
      <c r="NMW10" s="149"/>
      <c r="NMX10" s="149"/>
      <c r="NMY10" s="149"/>
      <c r="NMZ10" s="149"/>
      <c r="NNA10" s="149"/>
      <c r="NNB10" s="149"/>
      <c r="NNC10" s="149"/>
      <c r="NND10" s="149"/>
      <c r="NNE10" s="149"/>
      <c r="NNF10" s="149"/>
      <c r="NNG10" s="149"/>
      <c r="NNH10" s="149"/>
      <c r="NNI10" s="149"/>
      <c r="NNJ10" s="149"/>
      <c r="NNK10" s="149"/>
      <c r="NNL10" s="149"/>
      <c r="NNM10" s="149"/>
      <c r="NNN10" s="149"/>
      <c r="NNO10" s="149"/>
      <c r="NNP10" s="149"/>
      <c r="NNQ10" s="149"/>
      <c r="NNR10" s="149"/>
      <c r="NNS10" s="149"/>
      <c r="NNT10" s="149"/>
      <c r="NNU10" s="149"/>
      <c r="NNV10" s="149"/>
      <c r="NNW10" s="149"/>
      <c r="NNX10" s="149"/>
      <c r="NNY10" s="149"/>
      <c r="NNZ10" s="149"/>
      <c r="NOA10" s="149"/>
      <c r="NOB10" s="149"/>
      <c r="NOC10" s="149"/>
      <c r="NOD10" s="149"/>
      <c r="NOE10" s="149"/>
      <c r="NOF10" s="149"/>
      <c r="NOG10" s="149"/>
      <c r="NOH10" s="149"/>
      <c r="NOI10" s="149"/>
      <c r="NOJ10" s="149"/>
      <c r="NOK10" s="149"/>
      <c r="NOL10" s="149"/>
      <c r="NOM10" s="149"/>
      <c r="NON10" s="149"/>
      <c r="NOO10" s="149"/>
      <c r="NOP10" s="149"/>
      <c r="NOQ10" s="149"/>
      <c r="NOR10" s="149"/>
      <c r="NOS10" s="149"/>
      <c r="NOT10" s="149"/>
      <c r="NOU10" s="149"/>
      <c r="NOV10" s="149"/>
      <c r="NOW10" s="149"/>
      <c r="NOX10" s="149"/>
      <c r="NOY10" s="149"/>
      <c r="NOZ10" s="149"/>
      <c r="NPA10" s="149"/>
      <c r="NPB10" s="149"/>
      <c r="NPC10" s="149"/>
      <c r="NPD10" s="149"/>
      <c r="NPE10" s="149"/>
      <c r="NPF10" s="149"/>
      <c r="NPG10" s="149"/>
      <c r="NPH10" s="149"/>
      <c r="NPI10" s="149"/>
      <c r="NPJ10" s="149"/>
      <c r="NPK10" s="149"/>
      <c r="NPL10" s="149"/>
      <c r="NPM10" s="149"/>
      <c r="NPN10" s="149"/>
      <c r="NPO10" s="149"/>
      <c r="NPP10" s="149"/>
      <c r="NPQ10" s="149"/>
      <c r="NPR10" s="149"/>
      <c r="NPS10" s="149"/>
      <c r="NPT10" s="149"/>
      <c r="NPU10" s="149"/>
      <c r="NPV10" s="149"/>
      <c r="NPW10" s="149"/>
      <c r="NPX10" s="149"/>
      <c r="NPY10" s="149"/>
      <c r="NPZ10" s="149"/>
      <c r="NQA10" s="149"/>
      <c r="NQB10" s="149"/>
      <c r="NQC10" s="149"/>
      <c r="NQD10" s="149"/>
      <c r="NQE10" s="149"/>
      <c r="NQF10" s="149"/>
      <c r="NQG10" s="149"/>
      <c r="NQH10" s="149"/>
      <c r="NQI10" s="149"/>
      <c r="NQJ10" s="149"/>
      <c r="NQK10" s="149"/>
      <c r="NQL10" s="149"/>
      <c r="NQM10" s="149"/>
      <c r="NQN10" s="149"/>
      <c r="NQO10" s="149"/>
      <c r="NQP10" s="149"/>
      <c r="NQQ10" s="149"/>
      <c r="NQR10" s="149"/>
      <c r="NQS10" s="149"/>
      <c r="NQT10" s="149"/>
      <c r="NQU10" s="149"/>
      <c r="NQV10" s="149"/>
      <c r="NQW10" s="149"/>
      <c r="NQX10" s="149"/>
      <c r="NQY10" s="149"/>
      <c r="NQZ10" s="149"/>
      <c r="NRA10" s="149"/>
      <c r="NRB10" s="149"/>
      <c r="NRC10" s="149"/>
      <c r="NRD10" s="149"/>
      <c r="NRE10" s="149"/>
      <c r="NRF10" s="149"/>
      <c r="NRG10" s="149"/>
      <c r="NRH10" s="149"/>
      <c r="NRI10" s="149"/>
      <c r="NRJ10" s="149"/>
      <c r="NRK10" s="149"/>
      <c r="NRL10" s="149"/>
      <c r="NRM10" s="149"/>
      <c r="NRN10" s="149"/>
      <c r="NRO10" s="149"/>
      <c r="NRP10" s="149"/>
      <c r="NRQ10" s="149"/>
      <c r="NRR10" s="149"/>
      <c r="NRS10" s="149"/>
      <c r="NRT10" s="149"/>
      <c r="NRU10" s="149"/>
      <c r="NRV10" s="149"/>
      <c r="NRW10" s="149"/>
      <c r="NRX10" s="149"/>
      <c r="NRY10" s="149"/>
      <c r="NRZ10" s="149"/>
      <c r="NSA10" s="149"/>
      <c r="NSB10" s="149"/>
      <c r="NSC10" s="149"/>
      <c r="NSD10" s="149"/>
      <c r="NSE10" s="149"/>
      <c r="NSF10" s="149"/>
      <c r="NSG10" s="149"/>
      <c r="NSH10" s="149"/>
      <c r="NSI10" s="149"/>
      <c r="NSJ10" s="149"/>
      <c r="NSK10" s="149"/>
      <c r="NSL10" s="149"/>
      <c r="NSM10" s="149"/>
      <c r="NSN10" s="149"/>
      <c r="NSO10" s="149"/>
      <c r="NSP10" s="149"/>
      <c r="NSQ10" s="149"/>
      <c r="NSR10" s="149"/>
      <c r="NSS10" s="149"/>
      <c r="NST10" s="149"/>
      <c r="NSU10" s="149"/>
      <c r="NSV10" s="149"/>
      <c r="NSW10" s="149"/>
      <c r="NSX10" s="149"/>
      <c r="NSY10" s="149"/>
      <c r="NSZ10" s="149"/>
      <c r="NTA10" s="149"/>
      <c r="NTB10" s="149"/>
      <c r="NTC10" s="149"/>
      <c r="NTD10" s="149"/>
      <c r="NTE10" s="149"/>
      <c r="NTF10" s="149"/>
      <c r="NTG10" s="149"/>
      <c r="NTH10" s="149"/>
      <c r="NTI10" s="149"/>
      <c r="NTJ10" s="149"/>
      <c r="NTK10" s="149"/>
      <c r="NTL10" s="149"/>
      <c r="NTM10" s="149"/>
      <c r="NTN10" s="149"/>
      <c r="NTO10" s="149"/>
      <c r="NTP10" s="149"/>
      <c r="NTQ10" s="149"/>
      <c r="NTR10" s="149"/>
      <c r="NTS10" s="149"/>
      <c r="NTT10" s="149"/>
      <c r="NTU10" s="149"/>
      <c r="NTV10" s="149"/>
      <c r="NTW10" s="149"/>
      <c r="NTX10" s="149"/>
      <c r="NTY10" s="149"/>
      <c r="NTZ10" s="149"/>
      <c r="NUA10" s="149"/>
      <c r="NUB10" s="149"/>
      <c r="NUC10" s="149"/>
      <c r="NUD10" s="149"/>
      <c r="NUE10" s="149"/>
      <c r="NUF10" s="149"/>
      <c r="NUG10" s="149"/>
      <c r="NUH10" s="149"/>
      <c r="NUI10" s="149"/>
      <c r="NUJ10" s="149"/>
      <c r="NUK10" s="149"/>
      <c r="NUL10" s="149"/>
      <c r="NUM10" s="149"/>
      <c r="NUN10" s="149"/>
      <c r="NUO10" s="149"/>
      <c r="NUP10" s="149"/>
      <c r="NUQ10" s="149"/>
      <c r="NUR10" s="149"/>
      <c r="NUS10" s="149"/>
      <c r="NUT10" s="149"/>
      <c r="NUU10" s="149"/>
      <c r="NUV10" s="149"/>
      <c r="NUW10" s="149"/>
      <c r="NUX10" s="149"/>
      <c r="NUY10" s="149"/>
      <c r="NUZ10" s="149"/>
      <c r="NVA10" s="149"/>
      <c r="NVB10" s="149"/>
      <c r="NVC10" s="149"/>
      <c r="NVD10" s="149"/>
      <c r="NVE10" s="149"/>
      <c r="NVF10" s="149"/>
      <c r="NVG10" s="149"/>
      <c r="NVH10" s="149"/>
      <c r="NVI10" s="149"/>
      <c r="NVJ10" s="149"/>
      <c r="NVK10" s="149"/>
      <c r="NVL10" s="149"/>
      <c r="NVM10" s="149"/>
      <c r="NVN10" s="149"/>
      <c r="NVO10" s="149"/>
      <c r="NVP10" s="149"/>
      <c r="NVQ10" s="149"/>
      <c r="NVR10" s="149"/>
      <c r="NVS10" s="149"/>
      <c r="NVT10" s="149"/>
      <c r="NVU10" s="149"/>
      <c r="NVV10" s="149"/>
      <c r="NVW10" s="149"/>
      <c r="NVX10" s="149"/>
      <c r="NVY10" s="149"/>
      <c r="NVZ10" s="149"/>
      <c r="NWA10" s="149"/>
      <c r="NWB10" s="149"/>
      <c r="NWC10" s="149"/>
      <c r="NWD10" s="149"/>
      <c r="NWE10" s="149"/>
      <c r="NWF10" s="149"/>
      <c r="NWG10" s="149"/>
      <c r="NWH10" s="149"/>
      <c r="NWI10" s="149"/>
      <c r="NWJ10" s="149"/>
      <c r="NWK10" s="149"/>
      <c r="NWL10" s="149"/>
      <c r="NWM10" s="149"/>
      <c r="NWN10" s="149"/>
      <c r="NWO10" s="149"/>
      <c r="NWP10" s="149"/>
      <c r="NWQ10" s="149"/>
      <c r="NWR10" s="149"/>
      <c r="NWS10" s="149"/>
      <c r="NWT10" s="149"/>
      <c r="NWU10" s="149"/>
      <c r="NWV10" s="149"/>
      <c r="NWW10" s="149"/>
      <c r="NWX10" s="149"/>
      <c r="NWY10" s="149"/>
      <c r="NWZ10" s="149"/>
      <c r="NXA10" s="149"/>
      <c r="NXB10" s="149"/>
      <c r="NXC10" s="149"/>
      <c r="NXD10" s="149"/>
      <c r="NXE10" s="149"/>
      <c r="NXF10" s="149"/>
      <c r="NXG10" s="149"/>
      <c r="NXH10" s="149"/>
      <c r="NXI10" s="149"/>
      <c r="NXJ10" s="149"/>
      <c r="NXK10" s="149"/>
      <c r="NXL10" s="149"/>
      <c r="NXM10" s="149"/>
      <c r="NXN10" s="149"/>
      <c r="NXO10" s="149"/>
      <c r="NXP10" s="149"/>
      <c r="NXQ10" s="149"/>
      <c r="NXR10" s="149"/>
      <c r="NXS10" s="149"/>
      <c r="NXT10" s="149"/>
      <c r="NXU10" s="149"/>
      <c r="NXV10" s="149"/>
      <c r="NXW10" s="149"/>
      <c r="NXX10" s="149"/>
      <c r="NXY10" s="149"/>
      <c r="NXZ10" s="149"/>
      <c r="NYA10" s="149"/>
      <c r="NYB10" s="149"/>
      <c r="NYC10" s="149"/>
      <c r="NYD10" s="149"/>
      <c r="NYE10" s="149"/>
      <c r="NYF10" s="149"/>
      <c r="NYG10" s="149"/>
      <c r="NYH10" s="149"/>
      <c r="NYI10" s="149"/>
      <c r="NYJ10" s="149"/>
      <c r="NYK10" s="149"/>
      <c r="NYL10" s="149"/>
      <c r="NYM10" s="149"/>
      <c r="NYN10" s="149"/>
      <c r="NYO10" s="149"/>
      <c r="NYP10" s="149"/>
      <c r="NYQ10" s="149"/>
      <c r="NYR10" s="149"/>
      <c r="NYS10" s="149"/>
      <c r="NYT10" s="149"/>
      <c r="NYU10" s="149"/>
      <c r="NYV10" s="149"/>
      <c r="NYW10" s="149"/>
      <c r="NYX10" s="149"/>
      <c r="NYY10" s="149"/>
      <c r="NYZ10" s="149"/>
      <c r="NZA10" s="149"/>
      <c r="NZB10" s="149"/>
      <c r="NZC10" s="149"/>
      <c r="NZD10" s="149"/>
      <c r="NZE10" s="149"/>
      <c r="NZF10" s="149"/>
      <c r="NZG10" s="149"/>
      <c r="NZH10" s="149"/>
      <c r="NZI10" s="149"/>
      <c r="NZJ10" s="149"/>
      <c r="NZK10" s="149"/>
      <c r="NZL10" s="149"/>
      <c r="NZM10" s="149"/>
      <c r="NZN10" s="149"/>
      <c r="NZO10" s="149"/>
      <c r="NZP10" s="149"/>
      <c r="NZQ10" s="149"/>
      <c r="NZR10" s="149"/>
      <c r="NZS10" s="149"/>
      <c r="NZT10" s="149"/>
      <c r="NZU10" s="149"/>
      <c r="NZV10" s="149"/>
      <c r="NZW10" s="149"/>
      <c r="NZX10" s="149"/>
      <c r="NZY10" s="149"/>
      <c r="NZZ10" s="149"/>
      <c r="OAA10" s="149"/>
      <c r="OAB10" s="149"/>
      <c r="OAC10" s="149"/>
      <c r="OAD10" s="149"/>
      <c r="OAE10" s="149"/>
      <c r="OAF10" s="149"/>
      <c r="OAG10" s="149"/>
      <c r="OAH10" s="149"/>
      <c r="OAI10" s="149"/>
      <c r="OAJ10" s="149"/>
      <c r="OAK10" s="149"/>
      <c r="OAL10" s="149"/>
      <c r="OAM10" s="149"/>
      <c r="OAN10" s="149"/>
      <c r="OAO10" s="149"/>
      <c r="OAP10" s="149"/>
      <c r="OAQ10" s="149"/>
      <c r="OAR10" s="149"/>
      <c r="OAS10" s="149"/>
      <c r="OAT10" s="149"/>
      <c r="OAU10" s="149"/>
      <c r="OAV10" s="149"/>
      <c r="OAW10" s="149"/>
      <c r="OAX10" s="149"/>
      <c r="OAY10" s="149"/>
      <c r="OAZ10" s="149"/>
      <c r="OBA10" s="149"/>
      <c r="OBB10" s="149"/>
      <c r="OBC10" s="149"/>
      <c r="OBD10" s="149"/>
      <c r="OBE10" s="149"/>
      <c r="OBF10" s="149"/>
      <c r="OBG10" s="149"/>
      <c r="OBH10" s="149"/>
      <c r="OBI10" s="149"/>
      <c r="OBJ10" s="149"/>
      <c r="OBK10" s="149"/>
      <c r="OBL10" s="149"/>
      <c r="OBM10" s="149"/>
      <c r="OBN10" s="149"/>
      <c r="OBO10" s="149"/>
      <c r="OBP10" s="149"/>
      <c r="OBQ10" s="149"/>
      <c r="OBR10" s="149"/>
      <c r="OBS10" s="149"/>
      <c r="OBT10" s="149"/>
      <c r="OBU10" s="149"/>
      <c r="OBV10" s="149"/>
      <c r="OBW10" s="149"/>
      <c r="OBX10" s="149"/>
      <c r="OBY10" s="149"/>
      <c r="OBZ10" s="149"/>
      <c r="OCA10" s="149"/>
      <c r="OCB10" s="149"/>
      <c r="OCC10" s="149"/>
      <c r="OCD10" s="149"/>
      <c r="OCE10" s="149"/>
      <c r="OCF10" s="149"/>
      <c r="OCG10" s="149"/>
      <c r="OCH10" s="149"/>
      <c r="OCI10" s="149"/>
      <c r="OCJ10" s="149"/>
      <c r="OCK10" s="149"/>
      <c r="OCL10" s="149"/>
      <c r="OCM10" s="149"/>
      <c r="OCN10" s="149"/>
      <c r="OCO10" s="149"/>
      <c r="OCP10" s="149"/>
      <c r="OCQ10" s="149"/>
      <c r="OCR10" s="149"/>
      <c r="OCS10" s="149"/>
      <c r="OCT10" s="149"/>
      <c r="OCU10" s="149"/>
      <c r="OCV10" s="149"/>
      <c r="OCW10" s="149"/>
      <c r="OCX10" s="149"/>
      <c r="OCY10" s="149"/>
      <c r="OCZ10" s="149"/>
      <c r="ODA10" s="149"/>
      <c r="ODB10" s="149"/>
      <c r="ODC10" s="149"/>
      <c r="ODD10" s="149"/>
      <c r="ODE10" s="149"/>
      <c r="ODF10" s="149"/>
      <c r="ODG10" s="149"/>
      <c r="ODH10" s="149"/>
      <c r="ODI10" s="149"/>
      <c r="ODJ10" s="149"/>
      <c r="ODK10" s="149"/>
      <c r="ODL10" s="149"/>
      <c r="ODM10" s="149"/>
      <c r="ODN10" s="149"/>
      <c r="ODO10" s="149"/>
      <c r="ODP10" s="149"/>
      <c r="ODQ10" s="149"/>
      <c r="ODR10" s="149"/>
      <c r="ODS10" s="149"/>
      <c r="ODT10" s="149"/>
      <c r="ODU10" s="149"/>
      <c r="ODV10" s="149"/>
      <c r="ODW10" s="149"/>
      <c r="ODX10" s="149"/>
      <c r="ODY10" s="149"/>
      <c r="ODZ10" s="149"/>
      <c r="OEA10" s="149"/>
      <c r="OEB10" s="149"/>
      <c r="OEC10" s="149"/>
      <c r="OED10" s="149"/>
      <c r="OEE10" s="149"/>
      <c r="OEF10" s="149"/>
      <c r="OEG10" s="149"/>
      <c r="OEH10" s="149"/>
      <c r="OEI10" s="149"/>
      <c r="OEJ10" s="149"/>
      <c r="OEK10" s="149"/>
      <c r="OEL10" s="149"/>
      <c r="OEM10" s="149"/>
      <c r="OEN10" s="149"/>
      <c r="OEO10" s="149"/>
      <c r="OEP10" s="149"/>
      <c r="OEQ10" s="149"/>
      <c r="OER10" s="149"/>
      <c r="OES10" s="149"/>
      <c r="OET10" s="149"/>
      <c r="OEU10" s="149"/>
      <c r="OEV10" s="149"/>
      <c r="OEW10" s="149"/>
      <c r="OEX10" s="149"/>
      <c r="OEY10" s="149"/>
      <c r="OEZ10" s="149"/>
      <c r="OFA10" s="149"/>
      <c r="OFB10" s="149"/>
      <c r="OFC10" s="149"/>
      <c r="OFD10" s="149"/>
      <c r="OFE10" s="149"/>
      <c r="OFF10" s="149"/>
      <c r="OFG10" s="149"/>
      <c r="OFH10" s="149"/>
      <c r="OFI10" s="149"/>
      <c r="OFJ10" s="149"/>
      <c r="OFK10" s="149"/>
      <c r="OFL10" s="149"/>
      <c r="OFM10" s="149"/>
      <c r="OFN10" s="149"/>
      <c r="OFO10" s="149"/>
      <c r="OFP10" s="149"/>
      <c r="OFQ10" s="149"/>
      <c r="OFR10" s="149"/>
      <c r="OFS10" s="149"/>
      <c r="OFT10" s="149"/>
      <c r="OFU10" s="149"/>
      <c r="OFV10" s="149"/>
      <c r="OFW10" s="149"/>
      <c r="OFX10" s="149"/>
      <c r="OFY10" s="149"/>
      <c r="OFZ10" s="149"/>
      <c r="OGA10" s="149"/>
      <c r="OGB10" s="149"/>
      <c r="OGC10" s="149"/>
      <c r="OGD10" s="149"/>
      <c r="OGE10" s="149"/>
      <c r="OGF10" s="149"/>
      <c r="OGG10" s="149"/>
      <c r="OGH10" s="149"/>
      <c r="OGI10" s="149"/>
      <c r="OGJ10" s="149"/>
      <c r="OGK10" s="149"/>
      <c r="OGL10" s="149"/>
      <c r="OGM10" s="149"/>
      <c r="OGN10" s="149"/>
      <c r="OGO10" s="149"/>
      <c r="OGP10" s="149"/>
      <c r="OGQ10" s="149"/>
      <c r="OGR10" s="149"/>
      <c r="OGS10" s="149"/>
      <c r="OGT10" s="149"/>
      <c r="OGU10" s="149"/>
      <c r="OGV10" s="149"/>
      <c r="OGW10" s="149"/>
      <c r="OGX10" s="149"/>
      <c r="OGY10" s="149"/>
      <c r="OGZ10" s="149"/>
      <c r="OHA10" s="149"/>
      <c r="OHB10" s="149"/>
      <c r="OHC10" s="149"/>
      <c r="OHD10" s="149"/>
      <c r="OHE10" s="149"/>
      <c r="OHF10" s="149"/>
      <c r="OHG10" s="149"/>
      <c r="OHH10" s="149"/>
      <c r="OHI10" s="149"/>
      <c r="OHJ10" s="149"/>
      <c r="OHK10" s="149"/>
      <c r="OHL10" s="149"/>
      <c r="OHM10" s="149"/>
      <c r="OHN10" s="149"/>
      <c r="OHO10" s="149"/>
      <c r="OHP10" s="149"/>
      <c r="OHQ10" s="149"/>
      <c r="OHR10" s="149"/>
      <c r="OHS10" s="149"/>
      <c r="OHT10" s="149"/>
      <c r="OHU10" s="149"/>
      <c r="OHV10" s="149"/>
      <c r="OHW10" s="149"/>
      <c r="OHX10" s="149"/>
      <c r="OHY10" s="149"/>
      <c r="OHZ10" s="149"/>
      <c r="OIA10" s="149"/>
      <c r="OIB10" s="149"/>
      <c r="OIC10" s="149"/>
      <c r="OID10" s="149"/>
      <c r="OIE10" s="149"/>
      <c r="OIF10" s="149"/>
      <c r="OIG10" s="149"/>
      <c r="OIH10" s="149"/>
      <c r="OII10" s="149"/>
      <c r="OIJ10" s="149"/>
      <c r="OIK10" s="149"/>
      <c r="OIL10" s="149"/>
      <c r="OIM10" s="149"/>
      <c r="OIN10" s="149"/>
      <c r="OIO10" s="149"/>
      <c r="OIP10" s="149"/>
      <c r="OIQ10" s="149"/>
      <c r="OIR10" s="149"/>
      <c r="OIS10" s="149"/>
      <c r="OIT10" s="149"/>
      <c r="OIU10" s="149"/>
      <c r="OIV10" s="149"/>
      <c r="OIW10" s="149"/>
      <c r="OIX10" s="149"/>
      <c r="OIY10" s="149"/>
      <c r="OIZ10" s="149"/>
      <c r="OJA10" s="149"/>
      <c r="OJB10" s="149"/>
      <c r="OJC10" s="149"/>
      <c r="OJD10" s="149"/>
      <c r="OJE10" s="149"/>
      <c r="OJF10" s="149"/>
      <c r="OJG10" s="149"/>
      <c r="OJH10" s="149"/>
      <c r="OJI10" s="149"/>
      <c r="OJJ10" s="149"/>
      <c r="OJK10" s="149"/>
      <c r="OJL10" s="149"/>
      <c r="OJM10" s="149"/>
      <c r="OJN10" s="149"/>
      <c r="OJO10" s="149"/>
      <c r="OJP10" s="149"/>
      <c r="OJQ10" s="149"/>
      <c r="OJR10" s="149"/>
      <c r="OJS10" s="149"/>
      <c r="OJT10" s="149"/>
      <c r="OJU10" s="149"/>
      <c r="OJV10" s="149"/>
      <c r="OJW10" s="149"/>
      <c r="OJX10" s="149"/>
      <c r="OJY10" s="149"/>
      <c r="OJZ10" s="149"/>
      <c r="OKA10" s="149"/>
      <c r="OKB10" s="149"/>
      <c r="OKC10" s="149"/>
      <c r="OKD10" s="149"/>
      <c r="OKE10" s="149"/>
      <c r="OKF10" s="149"/>
      <c r="OKG10" s="149"/>
      <c r="OKH10" s="149"/>
      <c r="OKI10" s="149"/>
      <c r="OKJ10" s="149"/>
      <c r="OKK10" s="149"/>
      <c r="OKL10" s="149"/>
      <c r="OKM10" s="149"/>
      <c r="OKN10" s="149"/>
      <c r="OKO10" s="149"/>
      <c r="OKP10" s="149"/>
      <c r="OKQ10" s="149"/>
      <c r="OKR10" s="149"/>
      <c r="OKS10" s="149"/>
      <c r="OKT10" s="149"/>
      <c r="OKU10" s="149"/>
      <c r="OKV10" s="149"/>
      <c r="OKW10" s="149"/>
      <c r="OKX10" s="149"/>
      <c r="OKY10" s="149"/>
      <c r="OKZ10" s="149"/>
      <c r="OLA10" s="149"/>
      <c r="OLB10" s="149"/>
      <c r="OLC10" s="149"/>
      <c r="OLD10" s="149"/>
      <c r="OLE10" s="149"/>
      <c r="OLF10" s="149"/>
      <c r="OLG10" s="149"/>
      <c r="OLH10" s="149"/>
      <c r="OLI10" s="149"/>
      <c r="OLJ10" s="149"/>
      <c r="OLK10" s="149"/>
      <c r="OLL10" s="149"/>
      <c r="OLM10" s="149"/>
      <c r="OLN10" s="149"/>
      <c r="OLO10" s="149"/>
      <c r="OLP10" s="149"/>
      <c r="OLQ10" s="149"/>
      <c r="OLR10" s="149"/>
      <c r="OLS10" s="149"/>
      <c r="OLT10" s="149"/>
      <c r="OLU10" s="149"/>
      <c r="OLV10" s="149"/>
      <c r="OLW10" s="149"/>
      <c r="OLX10" s="149"/>
      <c r="OLY10" s="149"/>
      <c r="OLZ10" s="149"/>
      <c r="OMA10" s="149"/>
      <c r="OMB10" s="149"/>
      <c r="OMC10" s="149"/>
      <c r="OMD10" s="149"/>
      <c r="OME10" s="149"/>
      <c r="OMF10" s="149"/>
      <c r="OMG10" s="149"/>
      <c r="OMH10" s="149"/>
      <c r="OMI10" s="149"/>
      <c r="OMJ10" s="149"/>
      <c r="OMK10" s="149"/>
      <c r="OML10" s="149"/>
      <c r="OMM10" s="149"/>
      <c r="OMN10" s="149"/>
      <c r="OMO10" s="149"/>
      <c r="OMP10" s="149"/>
      <c r="OMQ10" s="149"/>
      <c r="OMR10" s="149"/>
      <c r="OMS10" s="149"/>
      <c r="OMT10" s="149"/>
      <c r="OMU10" s="149"/>
      <c r="OMV10" s="149"/>
      <c r="OMW10" s="149"/>
      <c r="OMX10" s="149"/>
      <c r="OMY10" s="149"/>
      <c r="OMZ10" s="149"/>
      <c r="ONA10" s="149"/>
      <c r="ONB10" s="149"/>
      <c r="ONC10" s="149"/>
      <c r="OND10" s="149"/>
      <c r="ONE10" s="149"/>
      <c r="ONF10" s="149"/>
      <c r="ONG10" s="149"/>
      <c r="ONH10" s="149"/>
      <c r="ONI10" s="149"/>
      <c r="ONJ10" s="149"/>
      <c r="ONK10" s="149"/>
      <c r="ONL10" s="149"/>
      <c r="ONM10" s="149"/>
      <c r="ONN10" s="149"/>
      <c r="ONO10" s="149"/>
      <c r="ONP10" s="149"/>
      <c r="ONQ10" s="149"/>
      <c r="ONR10" s="149"/>
      <c r="ONS10" s="149"/>
      <c r="ONT10" s="149"/>
      <c r="ONU10" s="149"/>
      <c r="ONV10" s="149"/>
      <c r="ONW10" s="149"/>
      <c r="ONX10" s="149"/>
      <c r="ONY10" s="149"/>
      <c r="ONZ10" s="149"/>
      <c r="OOA10" s="149"/>
      <c r="OOB10" s="149"/>
      <c r="OOC10" s="149"/>
      <c r="OOD10" s="149"/>
      <c r="OOE10" s="149"/>
      <c r="OOF10" s="149"/>
      <c r="OOG10" s="149"/>
      <c r="OOH10" s="149"/>
      <c r="OOI10" s="149"/>
      <c r="OOJ10" s="149"/>
      <c r="OOK10" s="149"/>
      <c r="OOL10" s="149"/>
      <c r="OOM10" s="149"/>
      <c r="OON10" s="149"/>
      <c r="OOO10" s="149"/>
      <c r="OOP10" s="149"/>
      <c r="OOQ10" s="149"/>
      <c r="OOR10" s="149"/>
      <c r="OOS10" s="149"/>
      <c r="OOT10" s="149"/>
      <c r="OOU10" s="149"/>
      <c r="OOV10" s="149"/>
      <c r="OOW10" s="149"/>
      <c r="OOX10" s="149"/>
      <c r="OOY10" s="149"/>
      <c r="OOZ10" s="149"/>
      <c r="OPA10" s="149"/>
      <c r="OPB10" s="149"/>
      <c r="OPC10" s="149"/>
      <c r="OPD10" s="149"/>
      <c r="OPE10" s="149"/>
      <c r="OPF10" s="149"/>
      <c r="OPG10" s="149"/>
      <c r="OPH10" s="149"/>
      <c r="OPI10" s="149"/>
      <c r="OPJ10" s="149"/>
      <c r="OPK10" s="149"/>
      <c r="OPL10" s="149"/>
      <c r="OPM10" s="149"/>
      <c r="OPN10" s="149"/>
      <c r="OPO10" s="149"/>
      <c r="OPP10" s="149"/>
      <c r="OPQ10" s="149"/>
      <c r="OPR10" s="149"/>
      <c r="OPS10" s="149"/>
      <c r="OPT10" s="149"/>
      <c r="OPU10" s="149"/>
      <c r="OPV10" s="149"/>
      <c r="OPW10" s="149"/>
      <c r="OPX10" s="149"/>
      <c r="OPY10" s="149"/>
      <c r="OPZ10" s="149"/>
      <c r="OQA10" s="149"/>
      <c r="OQB10" s="149"/>
      <c r="OQC10" s="149"/>
      <c r="OQD10" s="149"/>
      <c r="OQE10" s="149"/>
      <c r="OQF10" s="149"/>
      <c r="OQG10" s="149"/>
      <c r="OQH10" s="149"/>
      <c r="OQI10" s="149"/>
      <c r="OQJ10" s="149"/>
      <c r="OQK10" s="149"/>
      <c r="OQL10" s="149"/>
      <c r="OQM10" s="149"/>
      <c r="OQN10" s="149"/>
      <c r="OQO10" s="149"/>
      <c r="OQP10" s="149"/>
      <c r="OQQ10" s="149"/>
      <c r="OQR10" s="149"/>
      <c r="OQS10" s="149"/>
      <c r="OQT10" s="149"/>
      <c r="OQU10" s="149"/>
      <c r="OQV10" s="149"/>
      <c r="OQW10" s="149"/>
      <c r="OQX10" s="149"/>
      <c r="OQY10" s="149"/>
      <c r="OQZ10" s="149"/>
      <c r="ORA10" s="149"/>
      <c r="ORB10" s="149"/>
      <c r="ORC10" s="149"/>
      <c r="ORD10" s="149"/>
      <c r="ORE10" s="149"/>
      <c r="ORF10" s="149"/>
      <c r="ORG10" s="149"/>
      <c r="ORH10" s="149"/>
      <c r="ORI10" s="149"/>
      <c r="ORJ10" s="149"/>
      <c r="ORK10" s="149"/>
      <c r="ORL10" s="149"/>
      <c r="ORM10" s="149"/>
      <c r="ORN10" s="149"/>
      <c r="ORO10" s="149"/>
      <c r="ORP10" s="149"/>
      <c r="ORQ10" s="149"/>
      <c r="ORR10" s="149"/>
      <c r="ORS10" s="149"/>
      <c r="ORT10" s="149"/>
      <c r="ORU10" s="149"/>
      <c r="ORV10" s="149"/>
      <c r="ORW10" s="149"/>
      <c r="ORX10" s="149"/>
      <c r="ORY10" s="149"/>
      <c r="ORZ10" s="149"/>
      <c r="OSA10" s="149"/>
      <c r="OSB10" s="149"/>
      <c r="OSC10" s="149"/>
      <c r="OSD10" s="149"/>
      <c r="OSE10" s="149"/>
      <c r="OSF10" s="149"/>
      <c r="OSG10" s="149"/>
      <c r="OSH10" s="149"/>
      <c r="OSI10" s="149"/>
      <c r="OSJ10" s="149"/>
      <c r="OSK10" s="149"/>
      <c r="OSL10" s="149"/>
      <c r="OSM10" s="149"/>
      <c r="OSN10" s="149"/>
      <c r="OSO10" s="149"/>
      <c r="OSP10" s="149"/>
      <c r="OSQ10" s="149"/>
      <c r="OSR10" s="149"/>
      <c r="OSS10" s="149"/>
      <c r="OST10" s="149"/>
      <c r="OSU10" s="149"/>
      <c r="OSV10" s="149"/>
      <c r="OSW10" s="149"/>
      <c r="OSX10" s="149"/>
      <c r="OSY10" s="149"/>
      <c r="OSZ10" s="149"/>
      <c r="OTA10" s="149"/>
      <c r="OTB10" s="149"/>
      <c r="OTC10" s="149"/>
      <c r="OTD10" s="149"/>
      <c r="OTE10" s="149"/>
      <c r="OTF10" s="149"/>
      <c r="OTG10" s="149"/>
      <c r="OTH10" s="149"/>
      <c r="OTI10" s="149"/>
      <c r="OTJ10" s="149"/>
      <c r="OTK10" s="149"/>
      <c r="OTL10" s="149"/>
      <c r="OTM10" s="149"/>
      <c r="OTN10" s="149"/>
      <c r="OTO10" s="149"/>
      <c r="OTP10" s="149"/>
      <c r="OTQ10" s="149"/>
      <c r="OTR10" s="149"/>
      <c r="OTS10" s="149"/>
      <c r="OTT10" s="149"/>
      <c r="OTU10" s="149"/>
      <c r="OTV10" s="149"/>
      <c r="OTW10" s="149"/>
      <c r="OTX10" s="149"/>
      <c r="OTY10" s="149"/>
      <c r="OTZ10" s="149"/>
      <c r="OUA10" s="149"/>
      <c r="OUB10" s="149"/>
      <c r="OUC10" s="149"/>
      <c r="OUD10" s="149"/>
      <c r="OUE10" s="149"/>
      <c r="OUF10" s="149"/>
      <c r="OUG10" s="149"/>
      <c r="OUH10" s="149"/>
      <c r="OUI10" s="149"/>
      <c r="OUJ10" s="149"/>
      <c r="OUK10" s="149"/>
      <c r="OUL10" s="149"/>
      <c r="OUM10" s="149"/>
      <c r="OUN10" s="149"/>
      <c r="OUO10" s="149"/>
      <c r="OUP10" s="149"/>
      <c r="OUQ10" s="149"/>
      <c r="OUR10" s="149"/>
      <c r="OUS10" s="149"/>
      <c r="OUT10" s="149"/>
      <c r="OUU10" s="149"/>
      <c r="OUV10" s="149"/>
      <c r="OUW10" s="149"/>
      <c r="OUX10" s="149"/>
      <c r="OUY10" s="149"/>
      <c r="OUZ10" s="149"/>
      <c r="OVA10" s="149"/>
      <c r="OVB10" s="149"/>
      <c r="OVC10" s="149"/>
      <c r="OVD10" s="149"/>
      <c r="OVE10" s="149"/>
      <c r="OVF10" s="149"/>
      <c r="OVG10" s="149"/>
      <c r="OVH10" s="149"/>
      <c r="OVI10" s="149"/>
      <c r="OVJ10" s="149"/>
      <c r="OVK10" s="149"/>
      <c r="OVL10" s="149"/>
      <c r="OVM10" s="149"/>
      <c r="OVN10" s="149"/>
      <c r="OVO10" s="149"/>
      <c r="OVP10" s="149"/>
      <c r="OVQ10" s="149"/>
      <c r="OVR10" s="149"/>
      <c r="OVS10" s="149"/>
      <c r="OVT10" s="149"/>
      <c r="OVU10" s="149"/>
      <c r="OVV10" s="149"/>
      <c r="OVW10" s="149"/>
      <c r="OVX10" s="149"/>
      <c r="OVY10" s="149"/>
      <c r="OVZ10" s="149"/>
      <c r="OWA10" s="149"/>
      <c r="OWB10" s="149"/>
      <c r="OWC10" s="149"/>
      <c r="OWD10" s="149"/>
      <c r="OWE10" s="149"/>
      <c r="OWF10" s="149"/>
      <c r="OWG10" s="149"/>
      <c r="OWH10" s="149"/>
      <c r="OWI10" s="149"/>
      <c r="OWJ10" s="149"/>
      <c r="OWK10" s="149"/>
      <c r="OWL10" s="149"/>
      <c r="OWM10" s="149"/>
      <c r="OWN10" s="149"/>
      <c r="OWO10" s="149"/>
      <c r="OWP10" s="149"/>
      <c r="OWQ10" s="149"/>
      <c r="OWR10" s="149"/>
      <c r="OWS10" s="149"/>
      <c r="OWT10" s="149"/>
      <c r="OWU10" s="149"/>
      <c r="OWV10" s="149"/>
      <c r="OWW10" s="149"/>
      <c r="OWX10" s="149"/>
      <c r="OWY10" s="149"/>
      <c r="OWZ10" s="149"/>
      <c r="OXA10" s="149"/>
      <c r="OXB10" s="149"/>
      <c r="OXC10" s="149"/>
      <c r="OXD10" s="149"/>
      <c r="OXE10" s="149"/>
      <c r="OXF10" s="149"/>
      <c r="OXG10" s="149"/>
      <c r="OXH10" s="149"/>
      <c r="OXI10" s="149"/>
      <c r="OXJ10" s="149"/>
      <c r="OXK10" s="149"/>
      <c r="OXL10" s="149"/>
      <c r="OXM10" s="149"/>
      <c r="OXN10" s="149"/>
      <c r="OXO10" s="149"/>
      <c r="OXP10" s="149"/>
      <c r="OXQ10" s="149"/>
      <c r="OXR10" s="149"/>
      <c r="OXS10" s="149"/>
      <c r="OXT10" s="149"/>
      <c r="OXU10" s="149"/>
      <c r="OXV10" s="149"/>
      <c r="OXW10" s="149"/>
      <c r="OXX10" s="149"/>
      <c r="OXY10" s="149"/>
      <c r="OXZ10" s="149"/>
      <c r="OYA10" s="149"/>
      <c r="OYB10" s="149"/>
      <c r="OYC10" s="149"/>
      <c r="OYD10" s="149"/>
      <c r="OYE10" s="149"/>
      <c r="OYF10" s="149"/>
      <c r="OYG10" s="149"/>
      <c r="OYH10" s="149"/>
      <c r="OYI10" s="149"/>
      <c r="OYJ10" s="149"/>
      <c r="OYK10" s="149"/>
      <c r="OYL10" s="149"/>
      <c r="OYM10" s="149"/>
      <c r="OYN10" s="149"/>
      <c r="OYO10" s="149"/>
      <c r="OYP10" s="149"/>
      <c r="OYQ10" s="149"/>
      <c r="OYR10" s="149"/>
      <c r="OYS10" s="149"/>
      <c r="OYT10" s="149"/>
      <c r="OYU10" s="149"/>
      <c r="OYV10" s="149"/>
      <c r="OYW10" s="149"/>
      <c r="OYX10" s="149"/>
      <c r="OYY10" s="149"/>
      <c r="OYZ10" s="149"/>
      <c r="OZA10" s="149"/>
      <c r="OZB10" s="149"/>
      <c r="OZC10" s="149"/>
      <c r="OZD10" s="149"/>
      <c r="OZE10" s="149"/>
      <c r="OZF10" s="149"/>
      <c r="OZG10" s="149"/>
      <c r="OZH10" s="149"/>
      <c r="OZI10" s="149"/>
      <c r="OZJ10" s="149"/>
      <c r="OZK10" s="149"/>
      <c r="OZL10" s="149"/>
      <c r="OZM10" s="149"/>
      <c r="OZN10" s="149"/>
      <c r="OZO10" s="149"/>
      <c r="OZP10" s="149"/>
      <c r="OZQ10" s="149"/>
      <c r="OZR10" s="149"/>
      <c r="OZS10" s="149"/>
      <c r="OZT10" s="149"/>
      <c r="OZU10" s="149"/>
      <c r="OZV10" s="149"/>
      <c r="OZW10" s="149"/>
      <c r="OZX10" s="149"/>
      <c r="OZY10" s="149"/>
      <c r="OZZ10" s="149"/>
      <c r="PAA10" s="149"/>
      <c r="PAB10" s="149"/>
      <c r="PAC10" s="149"/>
      <c r="PAD10" s="149"/>
      <c r="PAE10" s="149"/>
      <c r="PAF10" s="149"/>
      <c r="PAG10" s="149"/>
      <c r="PAH10" s="149"/>
      <c r="PAI10" s="149"/>
      <c r="PAJ10" s="149"/>
      <c r="PAK10" s="149"/>
      <c r="PAL10" s="149"/>
      <c r="PAM10" s="149"/>
      <c r="PAN10" s="149"/>
      <c r="PAO10" s="149"/>
      <c r="PAP10" s="149"/>
      <c r="PAQ10" s="149"/>
      <c r="PAR10" s="149"/>
      <c r="PAS10" s="149"/>
      <c r="PAT10" s="149"/>
      <c r="PAU10" s="149"/>
      <c r="PAV10" s="149"/>
      <c r="PAW10" s="149"/>
      <c r="PAX10" s="149"/>
      <c r="PAY10" s="149"/>
      <c r="PAZ10" s="149"/>
      <c r="PBA10" s="149"/>
      <c r="PBB10" s="149"/>
      <c r="PBC10" s="149"/>
      <c r="PBD10" s="149"/>
      <c r="PBE10" s="149"/>
      <c r="PBF10" s="149"/>
      <c r="PBG10" s="149"/>
      <c r="PBH10" s="149"/>
      <c r="PBI10" s="149"/>
      <c r="PBJ10" s="149"/>
      <c r="PBK10" s="149"/>
      <c r="PBL10" s="149"/>
      <c r="PBM10" s="149"/>
      <c r="PBN10" s="149"/>
      <c r="PBO10" s="149"/>
      <c r="PBP10" s="149"/>
      <c r="PBQ10" s="149"/>
      <c r="PBR10" s="149"/>
      <c r="PBS10" s="149"/>
      <c r="PBT10" s="149"/>
      <c r="PBU10" s="149"/>
      <c r="PBV10" s="149"/>
      <c r="PBW10" s="149"/>
      <c r="PBX10" s="149"/>
      <c r="PBY10" s="149"/>
      <c r="PBZ10" s="149"/>
      <c r="PCA10" s="149"/>
      <c r="PCB10" s="149"/>
      <c r="PCC10" s="149"/>
      <c r="PCD10" s="149"/>
      <c r="PCE10" s="149"/>
      <c r="PCF10" s="149"/>
      <c r="PCG10" s="149"/>
      <c r="PCH10" s="149"/>
      <c r="PCI10" s="149"/>
      <c r="PCJ10" s="149"/>
      <c r="PCK10" s="149"/>
      <c r="PCL10" s="149"/>
      <c r="PCM10" s="149"/>
      <c r="PCN10" s="149"/>
      <c r="PCO10" s="149"/>
      <c r="PCP10" s="149"/>
      <c r="PCQ10" s="149"/>
      <c r="PCR10" s="149"/>
      <c r="PCS10" s="149"/>
      <c r="PCT10" s="149"/>
      <c r="PCU10" s="149"/>
      <c r="PCV10" s="149"/>
      <c r="PCW10" s="149"/>
      <c r="PCX10" s="149"/>
      <c r="PCY10" s="149"/>
      <c r="PCZ10" s="149"/>
      <c r="PDA10" s="149"/>
      <c r="PDB10" s="149"/>
      <c r="PDC10" s="149"/>
      <c r="PDD10" s="149"/>
      <c r="PDE10" s="149"/>
      <c r="PDF10" s="149"/>
      <c r="PDG10" s="149"/>
      <c r="PDH10" s="149"/>
      <c r="PDI10" s="149"/>
      <c r="PDJ10" s="149"/>
      <c r="PDK10" s="149"/>
      <c r="PDL10" s="149"/>
      <c r="PDM10" s="149"/>
      <c r="PDN10" s="149"/>
      <c r="PDO10" s="149"/>
      <c r="PDP10" s="149"/>
      <c r="PDQ10" s="149"/>
      <c r="PDR10" s="149"/>
      <c r="PDS10" s="149"/>
      <c r="PDT10" s="149"/>
      <c r="PDU10" s="149"/>
      <c r="PDV10" s="149"/>
      <c r="PDW10" s="149"/>
      <c r="PDX10" s="149"/>
      <c r="PDY10" s="149"/>
      <c r="PDZ10" s="149"/>
      <c r="PEA10" s="149"/>
      <c r="PEB10" s="149"/>
      <c r="PEC10" s="149"/>
      <c r="PED10" s="149"/>
      <c r="PEE10" s="149"/>
      <c r="PEF10" s="149"/>
      <c r="PEG10" s="149"/>
      <c r="PEH10" s="149"/>
      <c r="PEI10" s="149"/>
      <c r="PEJ10" s="149"/>
      <c r="PEK10" s="149"/>
      <c r="PEL10" s="149"/>
      <c r="PEM10" s="149"/>
      <c r="PEN10" s="149"/>
      <c r="PEO10" s="149"/>
      <c r="PEP10" s="149"/>
      <c r="PEQ10" s="149"/>
      <c r="PER10" s="149"/>
      <c r="PES10" s="149"/>
      <c r="PET10" s="149"/>
      <c r="PEU10" s="149"/>
      <c r="PEV10" s="149"/>
      <c r="PEW10" s="149"/>
      <c r="PEX10" s="149"/>
      <c r="PEY10" s="149"/>
      <c r="PEZ10" s="149"/>
      <c r="PFA10" s="149"/>
      <c r="PFB10" s="149"/>
      <c r="PFC10" s="149"/>
      <c r="PFD10" s="149"/>
      <c r="PFE10" s="149"/>
      <c r="PFF10" s="149"/>
      <c r="PFG10" s="149"/>
      <c r="PFH10" s="149"/>
      <c r="PFI10" s="149"/>
      <c r="PFJ10" s="149"/>
      <c r="PFK10" s="149"/>
      <c r="PFL10" s="149"/>
      <c r="PFM10" s="149"/>
      <c r="PFN10" s="149"/>
      <c r="PFO10" s="149"/>
      <c r="PFP10" s="149"/>
      <c r="PFQ10" s="149"/>
      <c r="PFR10" s="149"/>
      <c r="PFS10" s="149"/>
      <c r="PFT10" s="149"/>
      <c r="PFU10" s="149"/>
      <c r="PFV10" s="149"/>
      <c r="PFW10" s="149"/>
      <c r="PFX10" s="149"/>
      <c r="PFY10" s="149"/>
      <c r="PFZ10" s="149"/>
      <c r="PGA10" s="149"/>
      <c r="PGB10" s="149"/>
      <c r="PGC10" s="149"/>
      <c r="PGD10" s="149"/>
      <c r="PGE10" s="149"/>
      <c r="PGF10" s="149"/>
      <c r="PGG10" s="149"/>
      <c r="PGH10" s="149"/>
      <c r="PGI10" s="149"/>
      <c r="PGJ10" s="149"/>
      <c r="PGK10" s="149"/>
      <c r="PGL10" s="149"/>
      <c r="PGM10" s="149"/>
      <c r="PGN10" s="149"/>
      <c r="PGO10" s="149"/>
      <c r="PGP10" s="149"/>
      <c r="PGQ10" s="149"/>
      <c r="PGR10" s="149"/>
      <c r="PGS10" s="149"/>
      <c r="PGT10" s="149"/>
      <c r="PGU10" s="149"/>
      <c r="PGV10" s="149"/>
      <c r="PGW10" s="149"/>
      <c r="PGX10" s="149"/>
      <c r="PGY10" s="149"/>
      <c r="PGZ10" s="149"/>
      <c r="PHA10" s="149"/>
      <c r="PHB10" s="149"/>
      <c r="PHC10" s="149"/>
      <c r="PHD10" s="149"/>
      <c r="PHE10" s="149"/>
      <c r="PHF10" s="149"/>
      <c r="PHG10" s="149"/>
      <c r="PHH10" s="149"/>
      <c r="PHI10" s="149"/>
      <c r="PHJ10" s="149"/>
      <c r="PHK10" s="149"/>
      <c r="PHL10" s="149"/>
      <c r="PHM10" s="149"/>
      <c r="PHN10" s="149"/>
      <c r="PHO10" s="149"/>
      <c r="PHP10" s="149"/>
      <c r="PHQ10" s="149"/>
      <c r="PHR10" s="149"/>
      <c r="PHS10" s="149"/>
      <c r="PHT10" s="149"/>
      <c r="PHU10" s="149"/>
      <c r="PHV10" s="149"/>
      <c r="PHW10" s="149"/>
      <c r="PHX10" s="149"/>
      <c r="PHY10" s="149"/>
      <c r="PHZ10" s="149"/>
      <c r="PIA10" s="149"/>
      <c r="PIB10" s="149"/>
      <c r="PIC10" s="149"/>
      <c r="PID10" s="149"/>
      <c r="PIE10" s="149"/>
      <c r="PIF10" s="149"/>
      <c r="PIG10" s="149"/>
      <c r="PIH10" s="149"/>
      <c r="PII10" s="149"/>
      <c r="PIJ10" s="149"/>
      <c r="PIK10" s="149"/>
      <c r="PIL10" s="149"/>
      <c r="PIM10" s="149"/>
      <c r="PIN10" s="149"/>
      <c r="PIO10" s="149"/>
      <c r="PIP10" s="149"/>
      <c r="PIQ10" s="149"/>
      <c r="PIR10" s="149"/>
      <c r="PIS10" s="149"/>
      <c r="PIT10" s="149"/>
      <c r="PIU10" s="149"/>
      <c r="PIV10" s="149"/>
      <c r="PIW10" s="149"/>
      <c r="PIX10" s="149"/>
      <c r="PIY10" s="149"/>
      <c r="PIZ10" s="149"/>
      <c r="PJA10" s="149"/>
      <c r="PJB10" s="149"/>
      <c r="PJC10" s="149"/>
      <c r="PJD10" s="149"/>
      <c r="PJE10" s="149"/>
      <c r="PJF10" s="149"/>
      <c r="PJG10" s="149"/>
      <c r="PJH10" s="149"/>
      <c r="PJI10" s="149"/>
      <c r="PJJ10" s="149"/>
      <c r="PJK10" s="149"/>
      <c r="PJL10" s="149"/>
      <c r="PJM10" s="149"/>
      <c r="PJN10" s="149"/>
      <c r="PJO10" s="149"/>
      <c r="PJP10" s="149"/>
      <c r="PJQ10" s="149"/>
      <c r="PJR10" s="149"/>
      <c r="PJS10" s="149"/>
      <c r="PJT10" s="149"/>
      <c r="PJU10" s="149"/>
      <c r="PJV10" s="149"/>
      <c r="PJW10" s="149"/>
      <c r="PJX10" s="149"/>
      <c r="PJY10" s="149"/>
      <c r="PJZ10" s="149"/>
      <c r="PKA10" s="149"/>
      <c r="PKB10" s="149"/>
      <c r="PKC10" s="149"/>
      <c r="PKD10" s="149"/>
      <c r="PKE10" s="149"/>
      <c r="PKF10" s="149"/>
      <c r="PKG10" s="149"/>
      <c r="PKH10" s="149"/>
      <c r="PKI10" s="149"/>
      <c r="PKJ10" s="149"/>
      <c r="PKK10" s="149"/>
      <c r="PKL10" s="149"/>
      <c r="PKM10" s="149"/>
      <c r="PKN10" s="149"/>
      <c r="PKO10" s="149"/>
      <c r="PKP10" s="149"/>
      <c r="PKQ10" s="149"/>
      <c r="PKR10" s="149"/>
      <c r="PKS10" s="149"/>
      <c r="PKT10" s="149"/>
      <c r="PKU10" s="149"/>
      <c r="PKV10" s="149"/>
      <c r="PKW10" s="149"/>
      <c r="PKX10" s="149"/>
      <c r="PKY10" s="149"/>
      <c r="PKZ10" s="149"/>
      <c r="PLA10" s="149"/>
      <c r="PLB10" s="149"/>
      <c r="PLC10" s="149"/>
      <c r="PLD10" s="149"/>
      <c r="PLE10" s="149"/>
      <c r="PLF10" s="149"/>
      <c r="PLG10" s="149"/>
      <c r="PLH10" s="149"/>
      <c r="PLI10" s="149"/>
      <c r="PLJ10" s="149"/>
      <c r="PLK10" s="149"/>
      <c r="PLL10" s="149"/>
      <c r="PLM10" s="149"/>
      <c r="PLN10" s="149"/>
      <c r="PLO10" s="149"/>
      <c r="PLP10" s="149"/>
      <c r="PLQ10" s="149"/>
      <c r="PLR10" s="149"/>
      <c r="PLS10" s="149"/>
      <c r="PLT10" s="149"/>
      <c r="PLU10" s="149"/>
      <c r="PLV10" s="149"/>
      <c r="PLW10" s="149"/>
      <c r="PLX10" s="149"/>
      <c r="PLY10" s="149"/>
      <c r="PLZ10" s="149"/>
      <c r="PMA10" s="149"/>
      <c r="PMB10" s="149"/>
      <c r="PMC10" s="149"/>
      <c r="PMD10" s="149"/>
      <c r="PME10" s="149"/>
      <c r="PMF10" s="149"/>
      <c r="PMG10" s="149"/>
      <c r="PMH10" s="149"/>
      <c r="PMI10" s="149"/>
      <c r="PMJ10" s="149"/>
      <c r="PMK10" s="149"/>
      <c r="PML10" s="149"/>
      <c r="PMM10" s="149"/>
      <c r="PMN10" s="149"/>
      <c r="PMO10" s="149"/>
      <c r="PMP10" s="149"/>
      <c r="PMQ10" s="149"/>
      <c r="PMR10" s="149"/>
      <c r="PMS10" s="149"/>
      <c r="PMT10" s="149"/>
      <c r="PMU10" s="149"/>
      <c r="PMV10" s="149"/>
      <c r="PMW10" s="149"/>
      <c r="PMX10" s="149"/>
      <c r="PMY10" s="149"/>
      <c r="PMZ10" s="149"/>
      <c r="PNA10" s="149"/>
      <c r="PNB10" s="149"/>
      <c r="PNC10" s="149"/>
      <c r="PND10" s="149"/>
      <c r="PNE10" s="149"/>
      <c r="PNF10" s="149"/>
      <c r="PNG10" s="149"/>
      <c r="PNH10" s="149"/>
      <c r="PNI10" s="149"/>
      <c r="PNJ10" s="149"/>
      <c r="PNK10" s="149"/>
      <c r="PNL10" s="149"/>
      <c r="PNM10" s="149"/>
      <c r="PNN10" s="149"/>
      <c r="PNO10" s="149"/>
      <c r="PNP10" s="149"/>
      <c r="PNQ10" s="149"/>
      <c r="PNR10" s="149"/>
      <c r="PNS10" s="149"/>
      <c r="PNT10" s="149"/>
      <c r="PNU10" s="149"/>
      <c r="PNV10" s="149"/>
      <c r="PNW10" s="149"/>
      <c r="PNX10" s="149"/>
      <c r="PNY10" s="149"/>
      <c r="PNZ10" s="149"/>
      <c r="POA10" s="149"/>
      <c r="POB10" s="149"/>
      <c r="POC10" s="149"/>
      <c r="POD10" s="149"/>
      <c r="POE10" s="149"/>
      <c r="POF10" s="149"/>
      <c r="POG10" s="149"/>
      <c r="POH10" s="149"/>
      <c r="POI10" s="149"/>
      <c r="POJ10" s="149"/>
      <c r="POK10" s="149"/>
      <c r="POL10" s="149"/>
      <c r="POM10" s="149"/>
      <c r="PON10" s="149"/>
      <c r="POO10" s="149"/>
      <c r="POP10" s="149"/>
      <c r="POQ10" s="149"/>
      <c r="POR10" s="149"/>
      <c r="POS10" s="149"/>
      <c r="POT10" s="149"/>
      <c r="POU10" s="149"/>
      <c r="POV10" s="149"/>
      <c r="POW10" s="149"/>
      <c r="POX10" s="149"/>
      <c r="POY10" s="149"/>
      <c r="POZ10" s="149"/>
      <c r="PPA10" s="149"/>
      <c r="PPB10" s="149"/>
      <c r="PPC10" s="149"/>
      <c r="PPD10" s="149"/>
      <c r="PPE10" s="149"/>
      <c r="PPF10" s="149"/>
      <c r="PPG10" s="149"/>
      <c r="PPH10" s="149"/>
      <c r="PPI10" s="149"/>
      <c r="PPJ10" s="149"/>
      <c r="PPK10" s="149"/>
      <c r="PPL10" s="149"/>
      <c r="PPM10" s="149"/>
      <c r="PPN10" s="149"/>
      <c r="PPO10" s="149"/>
      <c r="PPP10" s="149"/>
      <c r="PPQ10" s="149"/>
      <c r="PPR10" s="149"/>
      <c r="PPS10" s="149"/>
      <c r="PPT10" s="149"/>
      <c r="PPU10" s="149"/>
      <c r="PPV10" s="149"/>
      <c r="PPW10" s="149"/>
      <c r="PPX10" s="149"/>
      <c r="PPY10" s="149"/>
      <c r="PPZ10" s="149"/>
      <c r="PQA10" s="149"/>
      <c r="PQB10" s="149"/>
      <c r="PQC10" s="149"/>
      <c r="PQD10" s="149"/>
      <c r="PQE10" s="149"/>
      <c r="PQF10" s="149"/>
      <c r="PQG10" s="149"/>
      <c r="PQH10" s="149"/>
      <c r="PQI10" s="149"/>
      <c r="PQJ10" s="149"/>
      <c r="PQK10" s="149"/>
      <c r="PQL10" s="149"/>
      <c r="PQM10" s="149"/>
      <c r="PQN10" s="149"/>
      <c r="PQO10" s="149"/>
      <c r="PQP10" s="149"/>
      <c r="PQQ10" s="149"/>
      <c r="PQR10" s="149"/>
      <c r="PQS10" s="149"/>
      <c r="PQT10" s="149"/>
      <c r="PQU10" s="149"/>
      <c r="PQV10" s="149"/>
      <c r="PQW10" s="149"/>
      <c r="PQX10" s="149"/>
      <c r="PQY10" s="149"/>
      <c r="PQZ10" s="149"/>
      <c r="PRA10" s="149"/>
      <c r="PRB10" s="149"/>
      <c r="PRC10" s="149"/>
      <c r="PRD10" s="149"/>
      <c r="PRE10" s="149"/>
      <c r="PRF10" s="149"/>
      <c r="PRG10" s="149"/>
      <c r="PRH10" s="149"/>
      <c r="PRI10" s="149"/>
      <c r="PRJ10" s="149"/>
      <c r="PRK10" s="149"/>
      <c r="PRL10" s="149"/>
      <c r="PRM10" s="149"/>
      <c r="PRN10" s="149"/>
      <c r="PRO10" s="149"/>
      <c r="PRP10" s="149"/>
      <c r="PRQ10" s="149"/>
      <c r="PRR10" s="149"/>
      <c r="PRS10" s="149"/>
      <c r="PRT10" s="149"/>
      <c r="PRU10" s="149"/>
      <c r="PRV10" s="149"/>
      <c r="PRW10" s="149"/>
      <c r="PRX10" s="149"/>
      <c r="PRY10" s="149"/>
      <c r="PRZ10" s="149"/>
      <c r="PSA10" s="149"/>
      <c r="PSB10" s="149"/>
      <c r="PSC10" s="149"/>
      <c r="PSD10" s="149"/>
      <c r="PSE10" s="149"/>
      <c r="PSF10" s="149"/>
      <c r="PSG10" s="149"/>
      <c r="PSH10" s="149"/>
      <c r="PSI10" s="149"/>
      <c r="PSJ10" s="149"/>
      <c r="PSK10" s="149"/>
      <c r="PSL10" s="149"/>
      <c r="PSM10" s="149"/>
      <c r="PSN10" s="149"/>
      <c r="PSO10" s="149"/>
      <c r="PSP10" s="149"/>
      <c r="PSQ10" s="149"/>
      <c r="PSR10" s="149"/>
      <c r="PSS10" s="149"/>
      <c r="PST10" s="149"/>
      <c r="PSU10" s="149"/>
      <c r="PSV10" s="149"/>
      <c r="PSW10" s="149"/>
      <c r="PSX10" s="149"/>
      <c r="PSY10" s="149"/>
      <c r="PSZ10" s="149"/>
      <c r="PTA10" s="149"/>
      <c r="PTB10" s="149"/>
      <c r="PTC10" s="149"/>
      <c r="PTD10" s="149"/>
      <c r="PTE10" s="149"/>
      <c r="PTF10" s="149"/>
      <c r="PTG10" s="149"/>
      <c r="PTH10" s="149"/>
      <c r="PTI10" s="149"/>
      <c r="PTJ10" s="149"/>
      <c r="PTK10" s="149"/>
      <c r="PTL10" s="149"/>
      <c r="PTM10" s="149"/>
      <c r="PTN10" s="149"/>
      <c r="PTO10" s="149"/>
      <c r="PTP10" s="149"/>
      <c r="PTQ10" s="149"/>
      <c r="PTR10" s="149"/>
      <c r="PTS10" s="149"/>
      <c r="PTT10" s="149"/>
      <c r="PTU10" s="149"/>
      <c r="PTV10" s="149"/>
      <c r="PTW10" s="149"/>
      <c r="PTX10" s="149"/>
      <c r="PTY10" s="149"/>
      <c r="PTZ10" s="149"/>
      <c r="PUA10" s="149"/>
      <c r="PUB10" s="149"/>
      <c r="PUC10" s="149"/>
      <c r="PUD10" s="149"/>
      <c r="PUE10" s="149"/>
      <c r="PUF10" s="149"/>
      <c r="PUG10" s="149"/>
      <c r="PUH10" s="149"/>
      <c r="PUI10" s="149"/>
      <c r="PUJ10" s="149"/>
      <c r="PUK10" s="149"/>
      <c r="PUL10" s="149"/>
      <c r="PUM10" s="149"/>
      <c r="PUN10" s="149"/>
      <c r="PUO10" s="149"/>
      <c r="PUP10" s="149"/>
      <c r="PUQ10" s="149"/>
      <c r="PUR10" s="149"/>
      <c r="PUS10" s="149"/>
      <c r="PUT10" s="149"/>
      <c r="PUU10" s="149"/>
      <c r="PUV10" s="149"/>
      <c r="PUW10" s="149"/>
      <c r="PUX10" s="149"/>
      <c r="PUY10" s="149"/>
      <c r="PUZ10" s="149"/>
      <c r="PVA10" s="149"/>
      <c r="PVB10" s="149"/>
      <c r="PVC10" s="149"/>
      <c r="PVD10" s="149"/>
      <c r="PVE10" s="149"/>
      <c r="PVF10" s="149"/>
      <c r="PVG10" s="149"/>
      <c r="PVH10" s="149"/>
      <c r="PVI10" s="149"/>
      <c r="PVJ10" s="149"/>
      <c r="PVK10" s="149"/>
      <c r="PVL10" s="149"/>
      <c r="PVM10" s="149"/>
      <c r="PVN10" s="149"/>
      <c r="PVO10" s="149"/>
      <c r="PVP10" s="149"/>
      <c r="PVQ10" s="149"/>
      <c r="PVR10" s="149"/>
      <c r="PVS10" s="149"/>
      <c r="PVT10" s="149"/>
      <c r="PVU10" s="149"/>
      <c r="PVV10" s="149"/>
      <c r="PVW10" s="149"/>
      <c r="PVX10" s="149"/>
      <c r="PVY10" s="149"/>
      <c r="PVZ10" s="149"/>
      <c r="PWA10" s="149"/>
      <c r="PWB10" s="149"/>
      <c r="PWC10" s="149"/>
      <c r="PWD10" s="149"/>
      <c r="PWE10" s="149"/>
      <c r="PWF10" s="149"/>
      <c r="PWG10" s="149"/>
      <c r="PWH10" s="149"/>
      <c r="PWI10" s="149"/>
      <c r="PWJ10" s="149"/>
      <c r="PWK10" s="149"/>
      <c r="PWL10" s="149"/>
      <c r="PWM10" s="149"/>
      <c r="PWN10" s="149"/>
      <c r="PWO10" s="149"/>
      <c r="PWP10" s="149"/>
      <c r="PWQ10" s="149"/>
      <c r="PWR10" s="149"/>
      <c r="PWS10" s="149"/>
      <c r="PWT10" s="149"/>
      <c r="PWU10" s="149"/>
      <c r="PWV10" s="149"/>
      <c r="PWW10" s="149"/>
      <c r="PWX10" s="149"/>
      <c r="PWY10" s="149"/>
      <c r="PWZ10" s="149"/>
      <c r="PXA10" s="149"/>
      <c r="PXB10" s="149"/>
      <c r="PXC10" s="149"/>
      <c r="PXD10" s="149"/>
      <c r="PXE10" s="149"/>
      <c r="PXF10" s="149"/>
      <c r="PXG10" s="149"/>
      <c r="PXH10" s="149"/>
      <c r="PXI10" s="149"/>
      <c r="PXJ10" s="149"/>
      <c r="PXK10" s="149"/>
      <c r="PXL10" s="149"/>
      <c r="PXM10" s="149"/>
      <c r="PXN10" s="149"/>
      <c r="PXO10" s="149"/>
      <c r="PXP10" s="149"/>
      <c r="PXQ10" s="149"/>
      <c r="PXR10" s="149"/>
      <c r="PXS10" s="149"/>
      <c r="PXT10" s="149"/>
      <c r="PXU10" s="149"/>
      <c r="PXV10" s="149"/>
      <c r="PXW10" s="149"/>
      <c r="PXX10" s="149"/>
      <c r="PXY10" s="149"/>
      <c r="PXZ10" s="149"/>
      <c r="PYA10" s="149"/>
      <c r="PYB10" s="149"/>
      <c r="PYC10" s="149"/>
      <c r="PYD10" s="149"/>
      <c r="PYE10" s="149"/>
      <c r="PYF10" s="149"/>
      <c r="PYG10" s="149"/>
      <c r="PYH10" s="149"/>
      <c r="PYI10" s="149"/>
      <c r="PYJ10" s="149"/>
      <c r="PYK10" s="149"/>
      <c r="PYL10" s="149"/>
      <c r="PYM10" s="149"/>
      <c r="PYN10" s="149"/>
      <c r="PYO10" s="149"/>
      <c r="PYP10" s="149"/>
      <c r="PYQ10" s="149"/>
      <c r="PYR10" s="149"/>
      <c r="PYS10" s="149"/>
      <c r="PYT10" s="149"/>
      <c r="PYU10" s="149"/>
      <c r="PYV10" s="149"/>
      <c r="PYW10" s="149"/>
      <c r="PYX10" s="149"/>
      <c r="PYY10" s="149"/>
      <c r="PYZ10" s="149"/>
      <c r="PZA10" s="149"/>
      <c r="PZB10" s="149"/>
      <c r="PZC10" s="149"/>
      <c r="PZD10" s="149"/>
      <c r="PZE10" s="149"/>
      <c r="PZF10" s="149"/>
      <c r="PZG10" s="149"/>
      <c r="PZH10" s="149"/>
      <c r="PZI10" s="149"/>
      <c r="PZJ10" s="149"/>
      <c r="PZK10" s="149"/>
      <c r="PZL10" s="149"/>
      <c r="PZM10" s="149"/>
      <c r="PZN10" s="149"/>
      <c r="PZO10" s="149"/>
      <c r="PZP10" s="149"/>
      <c r="PZQ10" s="149"/>
      <c r="PZR10" s="149"/>
      <c r="PZS10" s="149"/>
      <c r="PZT10" s="149"/>
      <c r="PZU10" s="149"/>
      <c r="PZV10" s="149"/>
      <c r="PZW10" s="149"/>
      <c r="PZX10" s="149"/>
      <c r="PZY10" s="149"/>
      <c r="PZZ10" s="149"/>
      <c r="QAA10" s="149"/>
      <c r="QAB10" s="149"/>
      <c r="QAC10" s="149"/>
      <c r="QAD10" s="149"/>
      <c r="QAE10" s="149"/>
      <c r="QAF10" s="149"/>
      <c r="QAG10" s="149"/>
      <c r="QAH10" s="149"/>
      <c r="QAI10" s="149"/>
      <c r="QAJ10" s="149"/>
      <c r="QAK10" s="149"/>
      <c r="QAL10" s="149"/>
      <c r="QAM10" s="149"/>
      <c r="QAN10" s="149"/>
      <c r="QAO10" s="149"/>
      <c r="QAP10" s="149"/>
      <c r="QAQ10" s="149"/>
      <c r="QAR10" s="149"/>
      <c r="QAS10" s="149"/>
      <c r="QAT10" s="149"/>
      <c r="QAU10" s="149"/>
      <c r="QAV10" s="149"/>
      <c r="QAW10" s="149"/>
      <c r="QAX10" s="149"/>
      <c r="QAY10" s="149"/>
      <c r="QAZ10" s="149"/>
      <c r="QBA10" s="149"/>
      <c r="QBB10" s="149"/>
      <c r="QBC10" s="149"/>
      <c r="QBD10" s="149"/>
      <c r="QBE10" s="149"/>
      <c r="QBF10" s="149"/>
      <c r="QBG10" s="149"/>
      <c r="QBH10" s="149"/>
      <c r="QBI10" s="149"/>
      <c r="QBJ10" s="149"/>
      <c r="QBK10" s="149"/>
      <c r="QBL10" s="149"/>
      <c r="QBM10" s="149"/>
      <c r="QBN10" s="149"/>
      <c r="QBO10" s="149"/>
      <c r="QBP10" s="149"/>
      <c r="QBQ10" s="149"/>
      <c r="QBR10" s="149"/>
      <c r="QBS10" s="149"/>
      <c r="QBT10" s="149"/>
      <c r="QBU10" s="149"/>
      <c r="QBV10" s="149"/>
      <c r="QBW10" s="149"/>
      <c r="QBX10" s="149"/>
      <c r="QBY10" s="149"/>
      <c r="QBZ10" s="149"/>
      <c r="QCA10" s="149"/>
      <c r="QCB10" s="149"/>
      <c r="QCC10" s="149"/>
      <c r="QCD10" s="149"/>
      <c r="QCE10" s="149"/>
      <c r="QCF10" s="149"/>
      <c r="QCG10" s="149"/>
      <c r="QCH10" s="149"/>
      <c r="QCI10" s="149"/>
      <c r="QCJ10" s="149"/>
      <c r="QCK10" s="149"/>
      <c r="QCL10" s="149"/>
      <c r="QCM10" s="149"/>
      <c r="QCN10" s="149"/>
      <c r="QCO10" s="149"/>
      <c r="QCP10" s="149"/>
      <c r="QCQ10" s="149"/>
      <c r="QCR10" s="149"/>
      <c r="QCS10" s="149"/>
      <c r="QCT10" s="149"/>
      <c r="QCU10" s="149"/>
      <c r="QCV10" s="149"/>
      <c r="QCW10" s="149"/>
      <c r="QCX10" s="149"/>
      <c r="QCY10" s="149"/>
      <c r="QCZ10" s="149"/>
      <c r="QDA10" s="149"/>
      <c r="QDB10" s="149"/>
      <c r="QDC10" s="149"/>
      <c r="QDD10" s="149"/>
      <c r="QDE10" s="149"/>
      <c r="QDF10" s="149"/>
      <c r="QDG10" s="149"/>
      <c r="QDH10" s="149"/>
      <c r="QDI10" s="149"/>
      <c r="QDJ10" s="149"/>
      <c r="QDK10" s="149"/>
      <c r="QDL10" s="149"/>
      <c r="QDM10" s="149"/>
      <c r="QDN10" s="149"/>
      <c r="QDO10" s="149"/>
      <c r="QDP10" s="149"/>
      <c r="QDQ10" s="149"/>
      <c r="QDR10" s="149"/>
      <c r="QDS10" s="149"/>
      <c r="QDT10" s="149"/>
      <c r="QDU10" s="149"/>
      <c r="QDV10" s="149"/>
      <c r="QDW10" s="149"/>
      <c r="QDX10" s="149"/>
      <c r="QDY10" s="149"/>
      <c r="QDZ10" s="149"/>
      <c r="QEA10" s="149"/>
      <c r="QEB10" s="149"/>
      <c r="QEC10" s="149"/>
      <c r="QED10" s="149"/>
      <c r="QEE10" s="149"/>
      <c r="QEF10" s="149"/>
      <c r="QEG10" s="149"/>
      <c r="QEH10" s="149"/>
      <c r="QEI10" s="149"/>
      <c r="QEJ10" s="149"/>
      <c r="QEK10" s="149"/>
      <c r="QEL10" s="149"/>
      <c r="QEM10" s="149"/>
      <c r="QEN10" s="149"/>
      <c r="QEO10" s="149"/>
      <c r="QEP10" s="149"/>
      <c r="QEQ10" s="149"/>
      <c r="QER10" s="149"/>
      <c r="QES10" s="149"/>
      <c r="QET10" s="149"/>
      <c r="QEU10" s="149"/>
      <c r="QEV10" s="149"/>
      <c r="QEW10" s="149"/>
      <c r="QEX10" s="149"/>
      <c r="QEY10" s="149"/>
      <c r="QEZ10" s="149"/>
      <c r="QFA10" s="149"/>
      <c r="QFB10" s="149"/>
      <c r="QFC10" s="149"/>
      <c r="QFD10" s="149"/>
      <c r="QFE10" s="149"/>
      <c r="QFF10" s="149"/>
      <c r="QFG10" s="149"/>
      <c r="QFH10" s="149"/>
      <c r="QFI10" s="149"/>
      <c r="QFJ10" s="149"/>
      <c r="QFK10" s="149"/>
      <c r="QFL10" s="149"/>
      <c r="QFM10" s="149"/>
      <c r="QFN10" s="149"/>
      <c r="QFO10" s="149"/>
      <c r="QFP10" s="149"/>
      <c r="QFQ10" s="149"/>
      <c r="QFR10" s="149"/>
      <c r="QFS10" s="149"/>
      <c r="QFT10" s="149"/>
      <c r="QFU10" s="149"/>
      <c r="QFV10" s="149"/>
      <c r="QFW10" s="149"/>
      <c r="QFX10" s="149"/>
      <c r="QFY10" s="149"/>
      <c r="QFZ10" s="149"/>
      <c r="QGA10" s="149"/>
      <c r="QGB10" s="149"/>
      <c r="QGC10" s="149"/>
      <c r="QGD10" s="149"/>
      <c r="QGE10" s="149"/>
      <c r="QGF10" s="149"/>
      <c r="QGG10" s="149"/>
      <c r="QGH10" s="149"/>
      <c r="QGI10" s="149"/>
      <c r="QGJ10" s="149"/>
      <c r="QGK10" s="149"/>
      <c r="QGL10" s="149"/>
      <c r="QGM10" s="149"/>
      <c r="QGN10" s="149"/>
      <c r="QGO10" s="149"/>
      <c r="QGP10" s="149"/>
      <c r="QGQ10" s="149"/>
      <c r="QGR10" s="149"/>
      <c r="QGS10" s="149"/>
      <c r="QGT10" s="149"/>
      <c r="QGU10" s="149"/>
      <c r="QGV10" s="149"/>
      <c r="QGW10" s="149"/>
      <c r="QGX10" s="149"/>
      <c r="QGY10" s="149"/>
      <c r="QGZ10" s="149"/>
      <c r="QHA10" s="149"/>
      <c r="QHB10" s="149"/>
      <c r="QHC10" s="149"/>
      <c r="QHD10" s="149"/>
      <c r="QHE10" s="149"/>
      <c r="QHF10" s="149"/>
      <c r="QHG10" s="149"/>
      <c r="QHH10" s="149"/>
      <c r="QHI10" s="149"/>
      <c r="QHJ10" s="149"/>
      <c r="QHK10" s="149"/>
      <c r="QHL10" s="149"/>
      <c r="QHM10" s="149"/>
      <c r="QHN10" s="149"/>
      <c r="QHO10" s="149"/>
      <c r="QHP10" s="149"/>
      <c r="QHQ10" s="149"/>
      <c r="QHR10" s="149"/>
      <c r="QHS10" s="149"/>
      <c r="QHT10" s="149"/>
      <c r="QHU10" s="149"/>
      <c r="QHV10" s="149"/>
      <c r="QHW10" s="149"/>
      <c r="QHX10" s="149"/>
      <c r="QHY10" s="149"/>
      <c r="QHZ10" s="149"/>
      <c r="QIA10" s="149"/>
      <c r="QIB10" s="149"/>
      <c r="QIC10" s="149"/>
      <c r="QID10" s="149"/>
      <c r="QIE10" s="149"/>
      <c r="QIF10" s="149"/>
      <c r="QIG10" s="149"/>
      <c r="QIH10" s="149"/>
      <c r="QII10" s="149"/>
      <c r="QIJ10" s="149"/>
      <c r="QIK10" s="149"/>
      <c r="QIL10" s="149"/>
      <c r="QIM10" s="149"/>
      <c r="QIN10" s="149"/>
      <c r="QIO10" s="149"/>
      <c r="QIP10" s="149"/>
      <c r="QIQ10" s="149"/>
      <c r="QIR10" s="149"/>
      <c r="QIS10" s="149"/>
      <c r="QIT10" s="149"/>
      <c r="QIU10" s="149"/>
      <c r="QIV10" s="149"/>
      <c r="QIW10" s="149"/>
      <c r="QIX10" s="149"/>
      <c r="QIY10" s="149"/>
      <c r="QIZ10" s="149"/>
      <c r="QJA10" s="149"/>
      <c r="QJB10" s="149"/>
      <c r="QJC10" s="149"/>
      <c r="QJD10" s="149"/>
      <c r="QJE10" s="149"/>
      <c r="QJF10" s="149"/>
      <c r="QJG10" s="149"/>
      <c r="QJH10" s="149"/>
      <c r="QJI10" s="149"/>
      <c r="QJJ10" s="149"/>
      <c r="QJK10" s="149"/>
      <c r="QJL10" s="149"/>
      <c r="QJM10" s="149"/>
      <c r="QJN10" s="149"/>
      <c r="QJO10" s="149"/>
      <c r="QJP10" s="149"/>
      <c r="QJQ10" s="149"/>
      <c r="QJR10" s="149"/>
      <c r="QJS10" s="149"/>
      <c r="QJT10" s="149"/>
      <c r="QJU10" s="149"/>
      <c r="QJV10" s="149"/>
      <c r="QJW10" s="149"/>
      <c r="QJX10" s="149"/>
      <c r="QJY10" s="149"/>
      <c r="QJZ10" s="149"/>
      <c r="QKA10" s="149"/>
      <c r="QKB10" s="149"/>
      <c r="QKC10" s="149"/>
      <c r="QKD10" s="149"/>
      <c r="QKE10" s="149"/>
      <c r="QKF10" s="149"/>
      <c r="QKG10" s="149"/>
      <c r="QKH10" s="149"/>
      <c r="QKI10" s="149"/>
      <c r="QKJ10" s="149"/>
      <c r="QKK10" s="149"/>
      <c r="QKL10" s="149"/>
      <c r="QKM10" s="149"/>
      <c r="QKN10" s="149"/>
      <c r="QKO10" s="149"/>
      <c r="QKP10" s="149"/>
      <c r="QKQ10" s="149"/>
      <c r="QKR10" s="149"/>
      <c r="QKS10" s="149"/>
      <c r="QKT10" s="149"/>
      <c r="QKU10" s="149"/>
      <c r="QKV10" s="149"/>
      <c r="QKW10" s="149"/>
      <c r="QKX10" s="149"/>
      <c r="QKY10" s="149"/>
      <c r="QKZ10" s="149"/>
      <c r="QLA10" s="149"/>
      <c r="QLB10" s="149"/>
      <c r="QLC10" s="149"/>
      <c r="QLD10" s="149"/>
      <c r="QLE10" s="149"/>
      <c r="QLF10" s="149"/>
      <c r="QLG10" s="149"/>
      <c r="QLH10" s="149"/>
      <c r="QLI10" s="149"/>
      <c r="QLJ10" s="149"/>
      <c r="QLK10" s="149"/>
      <c r="QLL10" s="149"/>
      <c r="QLM10" s="149"/>
      <c r="QLN10" s="149"/>
      <c r="QLO10" s="149"/>
      <c r="QLP10" s="149"/>
      <c r="QLQ10" s="149"/>
      <c r="QLR10" s="149"/>
      <c r="QLS10" s="149"/>
      <c r="QLT10" s="149"/>
      <c r="QLU10" s="149"/>
      <c r="QLV10" s="149"/>
      <c r="QLW10" s="149"/>
      <c r="QLX10" s="149"/>
      <c r="QLY10" s="149"/>
      <c r="QLZ10" s="149"/>
      <c r="QMA10" s="149"/>
      <c r="QMB10" s="149"/>
      <c r="QMC10" s="149"/>
      <c r="QMD10" s="149"/>
      <c r="QME10" s="149"/>
      <c r="QMF10" s="149"/>
      <c r="QMG10" s="149"/>
      <c r="QMH10" s="149"/>
      <c r="QMI10" s="149"/>
      <c r="QMJ10" s="149"/>
      <c r="QMK10" s="149"/>
      <c r="QML10" s="149"/>
      <c r="QMM10" s="149"/>
      <c r="QMN10" s="149"/>
      <c r="QMO10" s="149"/>
      <c r="QMP10" s="149"/>
      <c r="QMQ10" s="149"/>
      <c r="QMR10" s="149"/>
      <c r="QMS10" s="149"/>
      <c r="QMT10" s="149"/>
      <c r="QMU10" s="149"/>
      <c r="QMV10" s="149"/>
      <c r="QMW10" s="149"/>
      <c r="QMX10" s="149"/>
      <c r="QMY10" s="149"/>
      <c r="QMZ10" s="149"/>
      <c r="QNA10" s="149"/>
      <c r="QNB10" s="149"/>
      <c r="QNC10" s="149"/>
      <c r="QND10" s="149"/>
      <c r="QNE10" s="149"/>
      <c r="QNF10" s="149"/>
      <c r="QNG10" s="149"/>
      <c r="QNH10" s="149"/>
      <c r="QNI10" s="149"/>
      <c r="QNJ10" s="149"/>
      <c r="QNK10" s="149"/>
      <c r="QNL10" s="149"/>
      <c r="QNM10" s="149"/>
      <c r="QNN10" s="149"/>
      <c r="QNO10" s="149"/>
      <c r="QNP10" s="149"/>
      <c r="QNQ10" s="149"/>
      <c r="QNR10" s="149"/>
      <c r="QNS10" s="149"/>
      <c r="QNT10" s="149"/>
      <c r="QNU10" s="149"/>
      <c r="QNV10" s="149"/>
      <c r="QNW10" s="149"/>
      <c r="QNX10" s="149"/>
      <c r="QNY10" s="149"/>
      <c r="QNZ10" s="149"/>
      <c r="QOA10" s="149"/>
      <c r="QOB10" s="149"/>
      <c r="QOC10" s="149"/>
      <c r="QOD10" s="149"/>
      <c r="QOE10" s="149"/>
      <c r="QOF10" s="149"/>
      <c r="QOG10" s="149"/>
      <c r="QOH10" s="149"/>
      <c r="QOI10" s="149"/>
      <c r="QOJ10" s="149"/>
      <c r="QOK10" s="149"/>
      <c r="QOL10" s="149"/>
      <c r="QOM10" s="149"/>
      <c r="QON10" s="149"/>
      <c r="QOO10" s="149"/>
      <c r="QOP10" s="149"/>
      <c r="QOQ10" s="149"/>
      <c r="QOR10" s="149"/>
      <c r="QOS10" s="149"/>
      <c r="QOT10" s="149"/>
      <c r="QOU10" s="149"/>
      <c r="QOV10" s="149"/>
      <c r="QOW10" s="149"/>
      <c r="QOX10" s="149"/>
      <c r="QOY10" s="149"/>
      <c r="QOZ10" s="149"/>
      <c r="QPA10" s="149"/>
      <c r="QPB10" s="149"/>
      <c r="QPC10" s="149"/>
      <c r="QPD10" s="149"/>
      <c r="QPE10" s="149"/>
      <c r="QPF10" s="149"/>
      <c r="QPG10" s="149"/>
      <c r="QPH10" s="149"/>
      <c r="QPI10" s="149"/>
      <c r="QPJ10" s="149"/>
      <c r="QPK10" s="149"/>
      <c r="QPL10" s="149"/>
      <c r="QPM10" s="149"/>
      <c r="QPN10" s="149"/>
      <c r="QPO10" s="149"/>
      <c r="QPP10" s="149"/>
      <c r="QPQ10" s="149"/>
      <c r="QPR10" s="149"/>
      <c r="QPS10" s="149"/>
      <c r="QPT10" s="149"/>
      <c r="QPU10" s="149"/>
      <c r="QPV10" s="149"/>
      <c r="QPW10" s="149"/>
      <c r="QPX10" s="149"/>
      <c r="QPY10" s="149"/>
      <c r="QPZ10" s="149"/>
      <c r="QQA10" s="149"/>
      <c r="QQB10" s="149"/>
      <c r="QQC10" s="149"/>
      <c r="QQD10" s="149"/>
      <c r="QQE10" s="149"/>
      <c r="QQF10" s="149"/>
      <c r="QQG10" s="149"/>
      <c r="QQH10" s="149"/>
      <c r="QQI10" s="149"/>
      <c r="QQJ10" s="149"/>
      <c r="QQK10" s="149"/>
      <c r="QQL10" s="149"/>
      <c r="QQM10" s="149"/>
      <c r="QQN10" s="149"/>
      <c r="QQO10" s="149"/>
      <c r="QQP10" s="149"/>
      <c r="QQQ10" s="149"/>
      <c r="QQR10" s="149"/>
      <c r="QQS10" s="149"/>
      <c r="QQT10" s="149"/>
      <c r="QQU10" s="149"/>
      <c r="QQV10" s="149"/>
      <c r="QQW10" s="149"/>
      <c r="QQX10" s="149"/>
      <c r="QQY10" s="149"/>
      <c r="QQZ10" s="149"/>
      <c r="QRA10" s="149"/>
      <c r="QRB10" s="149"/>
      <c r="QRC10" s="149"/>
      <c r="QRD10" s="149"/>
      <c r="QRE10" s="149"/>
      <c r="QRF10" s="149"/>
      <c r="QRG10" s="149"/>
      <c r="QRH10" s="149"/>
      <c r="QRI10" s="149"/>
      <c r="QRJ10" s="149"/>
      <c r="QRK10" s="149"/>
      <c r="QRL10" s="149"/>
      <c r="QRM10" s="149"/>
      <c r="QRN10" s="149"/>
      <c r="QRO10" s="149"/>
      <c r="QRP10" s="149"/>
      <c r="QRQ10" s="149"/>
      <c r="QRR10" s="149"/>
      <c r="QRS10" s="149"/>
      <c r="QRT10" s="149"/>
      <c r="QRU10" s="149"/>
      <c r="QRV10" s="149"/>
      <c r="QRW10" s="149"/>
      <c r="QRX10" s="149"/>
      <c r="QRY10" s="149"/>
      <c r="QRZ10" s="149"/>
      <c r="QSA10" s="149"/>
      <c r="QSB10" s="149"/>
      <c r="QSC10" s="149"/>
      <c r="QSD10" s="149"/>
      <c r="QSE10" s="149"/>
      <c r="QSF10" s="149"/>
      <c r="QSG10" s="149"/>
      <c r="QSH10" s="149"/>
      <c r="QSI10" s="149"/>
      <c r="QSJ10" s="149"/>
      <c r="QSK10" s="149"/>
      <c r="QSL10" s="149"/>
      <c r="QSM10" s="149"/>
      <c r="QSN10" s="149"/>
      <c r="QSO10" s="149"/>
      <c r="QSP10" s="149"/>
      <c r="QSQ10" s="149"/>
      <c r="QSR10" s="149"/>
      <c r="QSS10" s="149"/>
      <c r="QST10" s="149"/>
      <c r="QSU10" s="149"/>
      <c r="QSV10" s="149"/>
      <c r="QSW10" s="149"/>
      <c r="QSX10" s="149"/>
      <c r="QSY10" s="149"/>
      <c r="QSZ10" s="149"/>
      <c r="QTA10" s="149"/>
      <c r="QTB10" s="149"/>
      <c r="QTC10" s="149"/>
      <c r="QTD10" s="149"/>
      <c r="QTE10" s="149"/>
      <c r="QTF10" s="149"/>
      <c r="QTG10" s="149"/>
      <c r="QTH10" s="149"/>
      <c r="QTI10" s="149"/>
      <c r="QTJ10" s="149"/>
      <c r="QTK10" s="149"/>
      <c r="QTL10" s="149"/>
      <c r="QTM10" s="149"/>
      <c r="QTN10" s="149"/>
      <c r="QTO10" s="149"/>
      <c r="QTP10" s="149"/>
      <c r="QTQ10" s="149"/>
      <c r="QTR10" s="149"/>
      <c r="QTS10" s="149"/>
      <c r="QTT10" s="149"/>
      <c r="QTU10" s="149"/>
      <c r="QTV10" s="149"/>
      <c r="QTW10" s="149"/>
      <c r="QTX10" s="149"/>
      <c r="QTY10" s="149"/>
      <c r="QTZ10" s="149"/>
      <c r="QUA10" s="149"/>
      <c r="QUB10" s="149"/>
      <c r="QUC10" s="149"/>
      <c r="QUD10" s="149"/>
      <c r="QUE10" s="149"/>
      <c r="QUF10" s="149"/>
      <c r="QUG10" s="149"/>
      <c r="QUH10" s="149"/>
      <c r="QUI10" s="149"/>
      <c r="QUJ10" s="149"/>
      <c r="QUK10" s="149"/>
      <c r="QUL10" s="149"/>
      <c r="QUM10" s="149"/>
      <c r="QUN10" s="149"/>
      <c r="QUO10" s="149"/>
      <c r="QUP10" s="149"/>
      <c r="QUQ10" s="149"/>
      <c r="QUR10" s="149"/>
      <c r="QUS10" s="149"/>
      <c r="QUT10" s="149"/>
      <c r="QUU10" s="149"/>
      <c r="QUV10" s="149"/>
      <c r="QUW10" s="149"/>
      <c r="QUX10" s="149"/>
      <c r="QUY10" s="149"/>
      <c r="QUZ10" s="149"/>
      <c r="QVA10" s="149"/>
      <c r="QVB10" s="149"/>
      <c r="QVC10" s="149"/>
      <c r="QVD10" s="149"/>
      <c r="QVE10" s="149"/>
      <c r="QVF10" s="149"/>
      <c r="QVG10" s="149"/>
      <c r="QVH10" s="149"/>
      <c r="QVI10" s="149"/>
      <c r="QVJ10" s="149"/>
      <c r="QVK10" s="149"/>
      <c r="QVL10" s="149"/>
      <c r="QVM10" s="149"/>
      <c r="QVN10" s="149"/>
      <c r="QVO10" s="149"/>
      <c r="QVP10" s="149"/>
      <c r="QVQ10" s="149"/>
      <c r="QVR10" s="149"/>
      <c r="QVS10" s="149"/>
      <c r="QVT10" s="149"/>
      <c r="QVU10" s="149"/>
      <c r="QVV10" s="149"/>
      <c r="QVW10" s="149"/>
      <c r="QVX10" s="149"/>
      <c r="QVY10" s="149"/>
      <c r="QVZ10" s="149"/>
      <c r="QWA10" s="149"/>
      <c r="QWB10" s="149"/>
      <c r="QWC10" s="149"/>
      <c r="QWD10" s="149"/>
      <c r="QWE10" s="149"/>
      <c r="QWF10" s="149"/>
      <c r="QWG10" s="149"/>
      <c r="QWH10" s="149"/>
      <c r="QWI10" s="149"/>
      <c r="QWJ10" s="149"/>
      <c r="QWK10" s="149"/>
      <c r="QWL10" s="149"/>
      <c r="QWM10" s="149"/>
      <c r="QWN10" s="149"/>
      <c r="QWO10" s="149"/>
      <c r="QWP10" s="149"/>
      <c r="QWQ10" s="149"/>
      <c r="QWR10" s="149"/>
      <c r="QWS10" s="149"/>
      <c r="QWT10" s="149"/>
      <c r="QWU10" s="149"/>
      <c r="QWV10" s="149"/>
      <c r="QWW10" s="149"/>
      <c r="QWX10" s="149"/>
      <c r="QWY10" s="149"/>
      <c r="QWZ10" s="149"/>
      <c r="QXA10" s="149"/>
      <c r="QXB10" s="149"/>
      <c r="QXC10" s="149"/>
      <c r="QXD10" s="149"/>
      <c r="QXE10" s="149"/>
      <c r="QXF10" s="149"/>
      <c r="QXG10" s="149"/>
      <c r="QXH10" s="149"/>
      <c r="QXI10" s="149"/>
      <c r="QXJ10" s="149"/>
      <c r="QXK10" s="149"/>
      <c r="QXL10" s="149"/>
      <c r="QXM10" s="149"/>
      <c r="QXN10" s="149"/>
      <c r="QXO10" s="149"/>
      <c r="QXP10" s="149"/>
      <c r="QXQ10" s="149"/>
      <c r="QXR10" s="149"/>
      <c r="QXS10" s="149"/>
      <c r="QXT10" s="149"/>
      <c r="QXU10" s="149"/>
      <c r="QXV10" s="149"/>
      <c r="QXW10" s="149"/>
      <c r="QXX10" s="149"/>
      <c r="QXY10" s="149"/>
      <c r="QXZ10" s="149"/>
      <c r="QYA10" s="149"/>
      <c r="QYB10" s="149"/>
      <c r="QYC10" s="149"/>
      <c r="QYD10" s="149"/>
      <c r="QYE10" s="149"/>
      <c r="QYF10" s="149"/>
      <c r="QYG10" s="149"/>
      <c r="QYH10" s="149"/>
      <c r="QYI10" s="149"/>
      <c r="QYJ10" s="149"/>
      <c r="QYK10" s="149"/>
      <c r="QYL10" s="149"/>
      <c r="QYM10" s="149"/>
      <c r="QYN10" s="149"/>
      <c r="QYO10" s="149"/>
      <c r="QYP10" s="149"/>
      <c r="QYQ10" s="149"/>
      <c r="QYR10" s="149"/>
      <c r="QYS10" s="149"/>
      <c r="QYT10" s="149"/>
      <c r="QYU10" s="149"/>
      <c r="QYV10" s="149"/>
      <c r="QYW10" s="149"/>
      <c r="QYX10" s="149"/>
      <c r="QYY10" s="149"/>
      <c r="QYZ10" s="149"/>
      <c r="QZA10" s="149"/>
      <c r="QZB10" s="149"/>
      <c r="QZC10" s="149"/>
      <c r="QZD10" s="149"/>
      <c r="QZE10" s="149"/>
      <c r="QZF10" s="149"/>
      <c r="QZG10" s="149"/>
      <c r="QZH10" s="149"/>
      <c r="QZI10" s="149"/>
      <c r="QZJ10" s="149"/>
      <c r="QZK10" s="149"/>
      <c r="QZL10" s="149"/>
      <c r="QZM10" s="149"/>
      <c r="QZN10" s="149"/>
      <c r="QZO10" s="149"/>
      <c r="QZP10" s="149"/>
      <c r="QZQ10" s="149"/>
      <c r="QZR10" s="149"/>
      <c r="QZS10" s="149"/>
      <c r="QZT10" s="149"/>
      <c r="QZU10" s="149"/>
      <c r="QZV10" s="149"/>
      <c r="QZW10" s="149"/>
      <c r="QZX10" s="149"/>
      <c r="QZY10" s="149"/>
      <c r="QZZ10" s="149"/>
      <c r="RAA10" s="149"/>
      <c r="RAB10" s="149"/>
      <c r="RAC10" s="149"/>
      <c r="RAD10" s="149"/>
      <c r="RAE10" s="149"/>
      <c r="RAF10" s="149"/>
      <c r="RAG10" s="149"/>
      <c r="RAH10" s="149"/>
      <c r="RAI10" s="149"/>
      <c r="RAJ10" s="149"/>
      <c r="RAK10" s="149"/>
      <c r="RAL10" s="149"/>
      <c r="RAM10" s="149"/>
      <c r="RAN10" s="149"/>
      <c r="RAO10" s="149"/>
      <c r="RAP10" s="149"/>
      <c r="RAQ10" s="149"/>
      <c r="RAR10" s="149"/>
      <c r="RAS10" s="149"/>
      <c r="RAT10" s="149"/>
      <c r="RAU10" s="149"/>
      <c r="RAV10" s="149"/>
      <c r="RAW10" s="149"/>
      <c r="RAX10" s="149"/>
      <c r="RAY10" s="149"/>
      <c r="RAZ10" s="149"/>
      <c r="RBA10" s="149"/>
      <c r="RBB10" s="149"/>
      <c r="RBC10" s="149"/>
      <c r="RBD10" s="149"/>
      <c r="RBE10" s="149"/>
      <c r="RBF10" s="149"/>
      <c r="RBG10" s="149"/>
      <c r="RBH10" s="149"/>
      <c r="RBI10" s="149"/>
      <c r="RBJ10" s="149"/>
      <c r="RBK10" s="149"/>
      <c r="RBL10" s="149"/>
      <c r="RBM10" s="149"/>
      <c r="RBN10" s="149"/>
      <c r="RBO10" s="149"/>
      <c r="RBP10" s="149"/>
      <c r="RBQ10" s="149"/>
      <c r="RBR10" s="149"/>
      <c r="RBS10" s="149"/>
      <c r="RBT10" s="149"/>
      <c r="RBU10" s="149"/>
      <c r="RBV10" s="149"/>
      <c r="RBW10" s="149"/>
      <c r="RBX10" s="149"/>
      <c r="RBY10" s="149"/>
      <c r="RBZ10" s="149"/>
      <c r="RCA10" s="149"/>
      <c r="RCB10" s="149"/>
      <c r="RCC10" s="149"/>
      <c r="RCD10" s="149"/>
      <c r="RCE10" s="149"/>
      <c r="RCF10" s="149"/>
      <c r="RCG10" s="149"/>
      <c r="RCH10" s="149"/>
      <c r="RCI10" s="149"/>
      <c r="RCJ10" s="149"/>
      <c r="RCK10" s="149"/>
      <c r="RCL10" s="149"/>
      <c r="RCM10" s="149"/>
      <c r="RCN10" s="149"/>
      <c r="RCO10" s="149"/>
      <c r="RCP10" s="149"/>
      <c r="RCQ10" s="149"/>
      <c r="RCR10" s="149"/>
      <c r="RCS10" s="149"/>
      <c r="RCT10" s="149"/>
      <c r="RCU10" s="149"/>
      <c r="RCV10" s="149"/>
      <c r="RCW10" s="149"/>
      <c r="RCX10" s="149"/>
      <c r="RCY10" s="149"/>
      <c r="RCZ10" s="149"/>
      <c r="RDA10" s="149"/>
      <c r="RDB10" s="149"/>
      <c r="RDC10" s="149"/>
      <c r="RDD10" s="149"/>
      <c r="RDE10" s="149"/>
      <c r="RDF10" s="149"/>
      <c r="RDG10" s="149"/>
      <c r="RDH10" s="149"/>
      <c r="RDI10" s="149"/>
      <c r="RDJ10" s="149"/>
      <c r="RDK10" s="149"/>
      <c r="RDL10" s="149"/>
      <c r="RDM10" s="149"/>
      <c r="RDN10" s="149"/>
      <c r="RDO10" s="149"/>
      <c r="RDP10" s="149"/>
      <c r="RDQ10" s="149"/>
      <c r="RDR10" s="149"/>
      <c r="RDS10" s="149"/>
      <c r="RDT10" s="149"/>
      <c r="RDU10" s="149"/>
      <c r="RDV10" s="149"/>
      <c r="RDW10" s="149"/>
      <c r="RDX10" s="149"/>
      <c r="RDY10" s="149"/>
      <c r="RDZ10" s="149"/>
      <c r="REA10" s="149"/>
      <c r="REB10" s="149"/>
      <c r="REC10" s="149"/>
      <c r="RED10" s="149"/>
      <c r="REE10" s="149"/>
      <c r="REF10" s="149"/>
      <c r="REG10" s="149"/>
      <c r="REH10" s="149"/>
      <c r="REI10" s="149"/>
      <c r="REJ10" s="149"/>
      <c r="REK10" s="149"/>
      <c r="REL10" s="149"/>
      <c r="REM10" s="149"/>
      <c r="REN10" s="149"/>
      <c r="REO10" s="149"/>
      <c r="REP10" s="149"/>
      <c r="REQ10" s="149"/>
      <c r="RER10" s="149"/>
      <c r="RES10" s="149"/>
      <c r="RET10" s="149"/>
      <c r="REU10" s="149"/>
      <c r="REV10" s="149"/>
      <c r="REW10" s="149"/>
      <c r="REX10" s="149"/>
      <c r="REY10" s="149"/>
      <c r="REZ10" s="149"/>
      <c r="RFA10" s="149"/>
      <c r="RFB10" s="149"/>
      <c r="RFC10" s="149"/>
      <c r="RFD10" s="149"/>
      <c r="RFE10" s="149"/>
      <c r="RFF10" s="149"/>
      <c r="RFG10" s="149"/>
      <c r="RFH10" s="149"/>
      <c r="RFI10" s="149"/>
      <c r="RFJ10" s="149"/>
      <c r="RFK10" s="149"/>
      <c r="RFL10" s="149"/>
      <c r="RFM10" s="149"/>
      <c r="RFN10" s="149"/>
      <c r="RFO10" s="149"/>
      <c r="RFP10" s="149"/>
      <c r="RFQ10" s="149"/>
      <c r="RFR10" s="149"/>
      <c r="RFS10" s="149"/>
      <c r="RFT10" s="149"/>
      <c r="RFU10" s="149"/>
      <c r="RFV10" s="149"/>
      <c r="RFW10" s="149"/>
      <c r="RFX10" s="149"/>
      <c r="RFY10" s="149"/>
      <c r="RFZ10" s="149"/>
      <c r="RGA10" s="149"/>
      <c r="RGB10" s="149"/>
      <c r="RGC10" s="149"/>
      <c r="RGD10" s="149"/>
      <c r="RGE10" s="149"/>
      <c r="RGF10" s="149"/>
      <c r="RGG10" s="149"/>
      <c r="RGH10" s="149"/>
      <c r="RGI10" s="149"/>
      <c r="RGJ10" s="149"/>
      <c r="RGK10" s="149"/>
      <c r="RGL10" s="149"/>
      <c r="RGM10" s="149"/>
      <c r="RGN10" s="149"/>
      <c r="RGO10" s="149"/>
      <c r="RGP10" s="149"/>
      <c r="RGQ10" s="149"/>
      <c r="RGR10" s="149"/>
      <c r="RGS10" s="149"/>
      <c r="RGT10" s="149"/>
      <c r="RGU10" s="149"/>
      <c r="RGV10" s="149"/>
      <c r="RGW10" s="149"/>
      <c r="RGX10" s="149"/>
      <c r="RGY10" s="149"/>
      <c r="RGZ10" s="149"/>
      <c r="RHA10" s="149"/>
      <c r="RHB10" s="149"/>
      <c r="RHC10" s="149"/>
      <c r="RHD10" s="149"/>
      <c r="RHE10" s="149"/>
      <c r="RHF10" s="149"/>
      <c r="RHG10" s="149"/>
      <c r="RHH10" s="149"/>
      <c r="RHI10" s="149"/>
      <c r="RHJ10" s="149"/>
      <c r="RHK10" s="149"/>
      <c r="RHL10" s="149"/>
      <c r="RHM10" s="149"/>
      <c r="RHN10" s="149"/>
      <c r="RHO10" s="149"/>
      <c r="RHP10" s="149"/>
      <c r="RHQ10" s="149"/>
      <c r="RHR10" s="149"/>
      <c r="RHS10" s="149"/>
      <c r="RHT10" s="149"/>
      <c r="RHU10" s="149"/>
      <c r="RHV10" s="149"/>
      <c r="RHW10" s="149"/>
      <c r="RHX10" s="149"/>
      <c r="RHY10" s="149"/>
      <c r="RHZ10" s="149"/>
      <c r="RIA10" s="149"/>
      <c r="RIB10" s="149"/>
      <c r="RIC10" s="149"/>
      <c r="RID10" s="149"/>
      <c r="RIE10" s="149"/>
      <c r="RIF10" s="149"/>
      <c r="RIG10" s="149"/>
      <c r="RIH10" s="149"/>
      <c r="RII10" s="149"/>
      <c r="RIJ10" s="149"/>
      <c r="RIK10" s="149"/>
      <c r="RIL10" s="149"/>
      <c r="RIM10" s="149"/>
      <c r="RIN10" s="149"/>
      <c r="RIO10" s="149"/>
      <c r="RIP10" s="149"/>
      <c r="RIQ10" s="149"/>
      <c r="RIR10" s="149"/>
      <c r="RIS10" s="149"/>
      <c r="RIT10" s="149"/>
      <c r="RIU10" s="149"/>
      <c r="RIV10" s="149"/>
      <c r="RIW10" s="149"/>
      <c r="RIX10" s="149"/>
      <c r="RIY10" s="149"/>
      <c r="RIZ10" s="149"/>
      <c r="RJA10" s="149"/>
      <c r="RJB10" s="149"/>
      <c r="RJC10" s="149"/>
      <c r="RJD10" s="149"/>
      <c r="RJE10" s="149"/>
      <c r="RJF10" s="149"/>
      <c r="RJG10" s="149"/>
      <c r="RJH10" s="149"/>
      <c r="RJI10" s="149"/>
      <c r="RJJ10" s="149"/>
      <c r="RJK10" s="149"/>
      <c r="RJL10" s="149"/>
      <c r="RJM10" s="149"/>
      <c r="RJN10" s="149"/>
      <c r="RJO10" s="149"/>
      <c r="RJP10" s="149"/>
      <c r="RJQ10" s="149"/>
      <c r="RJR10" s="149"/>
      <c r="RJS10" s="149"/>
      <c r="RJT10" s="149"/>
      <c r="RJU10" s="149"/>
      <c r="RJV10" s="149"/>
      <c r="RJW10" s="149"/>
      <c r="RJX10" s="149"/>
      <c r="RJY10" s="149"/>
      <c r="RJZ10" s="149"/>
      <c r="RKA10" s="149"/>
      <c r="RKB10" s="149"/>
      <c r="RKC10" s="149"/>
      <c r="RKD10" s="149"/>
      <c r="RKE10" s="149"/>
      <c r="RKF10" s="149"/>
      <c r="RKG10" s="149"/>
      <c r="RKH10" s="149"/>
      <c r="RKI10" s="149"/>
      <c r="RKJ10" s="149"/>
      <c r="RKK10" s="149"/>
      <c r="RKL10" s="149"/>
      <c r="RKM10" s="149"/>
      <c r="RKN10" s="149"/>
      <c r="RKO10" s="149"/>
      <c r="RKP10" s="149"/>
      <c r="RKQ10" s="149"/>
      <c r="RKR10" s="149"/>
      <c r="RKS10" s="149"/>
      <c r="RKT10" s="149"/>
      <c r="RKU10" s="149"/>
      <c r="RKV10" s="149"/>
      <c r="RKW10" s="149"/>
      <c r="RKX10" s="149"/>
      <c r="RKY10" s="149"/>
      <c r="RKZ10" s="149"/>
      <c r="RLA10" s="149"/>
      <c r="RLB10" s="149"/>
      <c r="RLC10" s="149"/>
      <c r="RLD10" s="149"/>
      <c r="RLE10" s="149"/>
      <c r="RLF10" s="149"/>
      <c r="RLG10" s="149"/>
      <c r="RLH10" s="149"/>
      <c r="RLI10" s="149"/>
      <c r="RLJ10" s="149"/>
      <c r="RLK10" s="149"/>
      <c r="RLL10" s="149"/>
      <c r="RLM10" s="149"/>
      <c r="RLN10" s="149"/>
      <c r="RLO10" s="149"/>
      <c r="RLP10" s="149"/>
      <c r="RLQ10" s="149"/>
      <c r="RLR10" s="149"/>
      <c r="RLS10" s="149"/>
      <c r="RLT10" s="149"/>
      <c r="RLU10" s="149"/>
      <c r="RLV10" s="149"/>
      <c r="RLW10" s="149"/>
      <c r="RLX10" s="149"/>
      <c r="RLY10" s="149"/>
      <c r="RLZ10" s="149"/>
      <c r="RMA10" s="149"/>
      <c r="RMB10" s="149"/>
      <c r="RMC10" s="149"/>
      <c r="RMD10" s="149"/>
      <c r="RME10" s="149"/>
      <c r="RMF10" s="149"/>
      <c r="RMG10" s="149"/>
      <c r="RMH10" s="149"/>
      <c r="RMI10" s="149"/>
      <c r="RMJ10" s="149"/>
      <c r="RMK10" s="149"/>
      <c r="RML10" s="149"/>
      <c r="RMM10" s="149"/>
      <c r="RMN10" s="149"/>
      <c r="RMO10" s="149"/>
      <c r="RMP10" s="149"/>
      <c r="RMQ10" s="149"/>
      <c r="RMR10" s="149"/>
      <c r="RMS10" s="149"/>
      <c r="RMT10" s="149"/>
      <c r="RMU10" s="149"/>
      <c r="RMV10" s="149"/>
      <c r="RMW10" s="149"/>
      <c r="RMX10" s="149"/>
      <c r="RMY10" s="149"/>
      <c r="RMZ10" s="149"/>
      <c r="RNA10" s="149"/>
      <c r="RNB10" s="149"/>
      <c r="RNC10" s="149"/>
      <c r="RND10" s="149"/>
      <c r="RNE10" s="149"/>
      <c r="RNF10" s="149"/>
      <c r="RNG10" s="149"/>
      <c r="RNH10" s="149"/>
      <c r="RNI10" s="149"/>
      <c r="RNJ10" s="149"/>
      <c r="RNK10" s="149"/>
      <c r="RNL10" s="149"/>
      <c r="RNM10" s="149"/>
      <c r="RNN10" s="149"/>
      <c r="RNO10" s="149"/>
      <c r="RNP10" s="149"/>
      <c r="RNQ10" s="149"/>
      <c r="RNR10" s="149"/>
      <c r="RNS10" s="149"/>
      <c r="RNT10" s="149"/>
      <c r="RNU10" s="149"/>
      <c r="RNV10" s="149"/>
      <c r="RNW10" s="149"/>
      <c r="RNX10" s="149"/>
      <c r="RNY10" s="149"/>
      <c r="RNZ10" s="149"/>
      <c r="ROA10" s="149"/>
      <c r="ROB10" s="149"/>
      <c r="ROC10" s="149"/>
      <c r="ROD10" s="149"/>
      <c r="ROE10" s="149"/>
      <c r="ROF10" s="149"/>
      <c r="ROG10" s="149"/>
      <c r="ROH10" s="149"/>
      <c r="ROI10" s="149"/>
      <c r="ROJ10" s="149"/>
      <c r="ROK10" s="149"/>
      <c r="ROL10" s="149"/>
      <c r="ROM10" s="149"/>
      <c r="RON10" s="149"/>
      <c r="ROO10" s="149"/>
      <c r="ROP10" s="149"/>
      <c r="ROQ10" s="149"/>
      <c r="ROR10" s="149"/>
      <c r="ROS10" s="149"/>
      <c r="ROT10" s="149"/>
      <c r="ROU10" s="149"/>
      <c r="ROV10" s="149"/>
      <c r="ROW10" s="149"/>
      <c r="ROX10" s="149"/>
      <c r="ROY10" s="149"/>
      <c r="ROZ10" s="149"/>
      <c r="RPA10" s="149"/>
      <c r="RPB10" s="149"/>
      <c r="RPC10" s="149"/>
      <c r="RPD10" s="149"/>
      <c r="RPE10" s="149"/>
      <c r="RPF10" s="149"/>
      <c r="RPG10" s="149"/>
      <c r="RPH10" s="149"/>
      <c r="RPI10" s="149"/>
      <c r="RPJ10" s="149"/>
      <c r="RPK10" s="149"/>
      <c r="RPL10" s="149"/>
      <c r="RPM10" s="149"/>
      <c r="RPN10" s="149"/>
      <c r="RPO10" s="149"/>
      <c r="RPP10" s="149"/>
      <c r="RPQ10" s="149"/>
      <c r="RPR10" s="149"/>
      <c r="RPS10" s="149"/>
      <c r="RPT10" s="149"/>
      <c r="RPU10" s="149"/>
      <c r="RPV10" s="149"/>
      <c r="RPW10" s="149"/>
      <c r="RPX10" s="149"/>
      <c r="RPY10" s="149"/>
      <c r="RPZ10" s="149"/>
      <c r="RQA10" s="149"/>
      <c r="RQB10" s="149"/>
      <c r="RQC10" s="149"/>
      <c r="RQD10" s="149"/>
      <c r="RQE10" s="149"/>
      <c r="RQF10" s="149"/>
      <c r="RQG10" s="149"/>
      <c r="RQH10" s="149"/>
      <c r="RQI10" s="149"/>
      <c r="RQJ10" s="149"/>
      <c r="RQK10" s="149"/>
      <c r="RQL10" s="149"/>
      <c r="RQM10" s="149"/>
      <c r="RQN10" s="149"/>
      <c r="RQO10" s="149"/>
      <c r="RQP10" s="149"/>
      <c r="RQQ10" s="149"/>
      <c r="RQR10" s="149"/>
      <c r="RQS10" s="149"/>
      <c r="RQT10" s="149"/>
      <c r="RQU10" s="149"/>
      <c r="RQV10" s="149"/>
      <c r="RQW10" s="149"/>
      <c r="RQX10" s="149"/>
      <c r="RQY10" s="149"/>
      <c r="RQZ10" s="149"/>
      <c r="RRA10" s="149"/>
      <c r="RRB10" s="149"/>
      <c r="RRC10" s="149"/>
      <c r="RRD10" s="149"/>
      <c r="RRE10" s="149"/>
      <c r="RRF10" s="149"/>
      <c r="RRG10" s="149"/>
      <c r="RRH10" s="149"/>
      <c r="RRI10" s="149"/>
      <c r="RRJ10" s="149"/>
      <c r="RRK10" s="149"/>
      <c r="RRL10" s="149"/>
      <c r="RRM10" s="149"/>
      <c r="RRN10" s="149"/>
      <c r="RRO10" s="149"/>
      <c r="RRP10" s="149"/>
      <c r="RRQ10" s="149"/>
      <c r="RRR10" s="149"/>
      <c r="RRS10" s="149"/>
      <c r="RRT10" s="149"/>
      <c r="RRU10" s="149"/>
      <c r="RRV10" s="149"/>
      <c r="RRW10" s="149"/>
      <c r="RRX10" s="149"/>
      <c r="RRY10" s="149"/>
      <c r="RRZ10" s="149"/>
      <c r="RSA10" s="149"/>
      <c r="RSB10" s="149"/>
      <c r="RSC10" s="149"/>
      <c r="RSD10" s="149"/>
      <c r="RSE10" s="149"/>
      <c r="RSF10" s="149"/>
      <c r="RSG10" s="149"/>
      <c r="RSH10" s="149"/>
      <c r="RSI10" s="149"/>
      <c r="RSJ10" s="149"/>
      <c r="RSK10" s="149"/>
      <c r="RSL10" s="149"/>
      <c r="RSM10" s="149"/>
      <c r="RSN10" s="149"/>
      <c r="RSO10" s="149"/>
      <c r="RSP10" s="149"/>
      <c r="RSQ10" s="149"/>
      <c r="RSR10" s="149"/>
      <c r="RSS10" s="149"/>
      <c r="RST10" s="149"/>
      <c r="RSU10" s="149"/>
      <c r="RSV10" s="149"/>
      <c r="RSW10" s="149"/>
      <c r="RSX10" s="149"/>
      <c r="RSY10" s="149"/>
      <c r="RSZ10" s="149"/>
      <c r="RTA10" s="149"/>
      <c r="RTB10" s="149"/>
      <c r="RTC10" s="149"/>
      <c r="RTD10" s="149"/>
      <c r="RTE10" s="149"/>
      <c r="RTF10" s="149"/>
      <c r="RTG10" s="149"/>
      <c r="RTH10" s="149"/>
      <c r="RTI10" s="149"/>
      <c r="RTJ10" s="149"/>
      <c r="RTK10" s="149"/>
      <c r="RTL10" s="149"/>
      <c r="RTM10" s="149"/>
      <c r="RTN10" s="149"/>
      <c r="RTO10" s="149"/>
      <c r="RTP10" s="149"/>
      <c r="RTQ10" s="149"/>
      <c r="RTR10" s="149"/>
      <c r="RTS10" s="149"/>
      <c r="RTT10" s="149"/>
      <c r="RTU10" s="149"/>
      <c r="RTV10" s="149"/>
      <c r="RTW10" s="149"/>
      <c r="RTX10" s="149"/>
      <c r="RTY10" s="149"/>
      <c r="RTZ10" s="149"/>
      <c r="RUA10" s="149"/>
      <c r="RUB10" s="149"/>
      <c r="RUC10" s="149"/>
      <c r="RUD10" s="149"/>
      <c r="RUE10" s="149"/>
      <c r="RUF10" s="149"/>
      <c r="RUG10" s="149"/>
      <c r="RUH10" s="149"/>
      <c r="RUI10" s="149"/>
      <c r="RUJ10" s="149"/>
      <c r="RUK10" s="149"/>
      <c r="RUL10" s="149"/>
      <c r="RUM10" s="149"/>
      <c r="RUN10" s="149"/>
      <c r="RUO10" s="149"/>
      <c r="RUP10" s="149"/>
      <c r="RUQ10" s="149"/>
      <c r="RUR10" s="149"/>
      <c r="RUS10" s="149"/>
      <c r="RUT10" s="149"/>
      <c r="RUU10" s="149"/>
      <c r="RUV10" s="149"/>
      <c r="RUW10" s="149"/>
      <c r="RUX10" s="149"/>
      <c r="RUY10" s="149"/>
      <c r="RUZ10" s="149"/>
      <c r="RVA10" s="149"/>
      <c r="RVB10" s="149"/>
      <c r="RVC10" s="149"/>
      <c r="RVD10" s="149"/>
      <c r="RVE10" s="149"/>
      <c r="RVF10" s="149"/>
      <c r="RVG10" s="149"/>
      <c r="RVH10" s="149"/>
      <c r="RVI10" s="149"/>
      <c r="RVJ10" s="149"/>
      <c r="RVK10" s="149"/>
      <c r="RVL10" s="149"/>
      <c r="RVM10" s="149"/>
      <c r="RVN10" s="149"/>
      <c r="RVO10" s="149"/>
      <c r="RVP10" s="149"/>
      <c r="RVQ10" s="149"/>
      <c r="RVR10" s="149"/>
      <c r="RVS10" s="149"/>
      <c r="RVT10" s="149"/>
      <c r="RVU10" s="149"/>
      <c r="RVV10" s="149"/>
      <c r="RVW10" s="149"/>
      <c r="RVX10" s="149"/>
      <c r="RVY10" s="149"/>
      <c r="RVZ10" s="149"/>
      <c r="RWA10" s="149"/>
      <c r="RWB10" s="149"/>
      <c r="RWC10" s="149"/>
      <c r="RWD10" s="149"/>
      <c r="RWE10" s="149"/>
      <c r="RWF10" s="149"/>
      <c r="RWG10" s="149"/>
      <c r="RWH10" s="149"/>
      <c r="RWI10" s="149"/>
      <c r="RWJ10" s="149"/>
      <c r="RWK10" s="149"/>
      <c r="RWL10" s="149"/>
      <c r="RWM10" s="149"/>
      <c r="RWN10" s="149"/>
      <c r="RWO10" s="149"/>
      <c r="RWP10" s="149"/>
      <c r="RWQ10" s="149"/>
      <c r="RWR10" s="149"/>
      <c r="RWS10" s="149"/>
      <c r="RWT10" s="149"/>
      <c r="RWU10" s="149"/>
      <c r="RWV10" s="149"/>
      <c r="RWW10" s="149"/>
      <c r="RWX10" s="149"/>
      <c r="RWY10" s="149"/>
      <c r="RWZ10" s="149"/>
      <c r="RXA10" s="149"/>
      <c r="RXB10" s="149"/>
      <c r="RXC10" s="149"/>
      <c r="RXD10" s="149"/>
      <c r="RXE10" s="149"/>
      <c r="RXF10" s="149"/>
      <c r="RXG10" s="149"/>
      <c r="RXH10" s="149"/>
      <c r="RXI10" s="149"/>
      <c r="RXJ10" s="149"/>
      <c r="RXK10" s="149"/>
      <c r="RXL10" s="149"/>
      <c r="RXM10" s="149"/>
      <c r="RXN10" s="149"/>
      <c r="RXO10" s="149"/>
      <c r="RXP10" s="149"/>
      <c r="RXQ10" s="149"/>
      <c r="RXR10" s="149"/>
      <c r="RXS10" s="149"/>
      <c r="RXT10" s="149"/>
      <c r="RXU10" s="149"/>
      <c r="RXV10" s="149"/>
      <c r="RXW10" s="149"/>
      <c r="RXX10" s="149"/>
      <c r="RXY10" s="149"/>
      <c r="RXZ10" s="149"/>
      <c r="RYA10" s="149"/>
      <c r="RYB10" s="149"/>
      <c r="RYC10" s="149"/>
      <c r="RYD10" s="149"/>
      <c r="RYE10" s="149"/>
      <c r="RYF10" s="149"/>
      <c r="RYG10" s="149"/>
      <c r="RYH10" s="149"/>
      <c r="RYI10" s="149"/>
      <c r="RYJ10" s="149"/>
      <c r="RYK10" s="149"/>
      <c r="RYL10" s="149"/>
      <c r="RYM10" s="149"/>
      <c r="RYN10" s="149"/>
      <c r="RYO10" s="149"/>
      <c r="RYP10" s="149"/>
      <c r="RYQ10" s="149"/>
      <c r="RYR10" s="149"/>
      <c r="RYS10" s="149"/>
      <c r="RYT10" s="149"/>
      <c r="RYU10" s="149"/>
      <c r="RYV10" s="149"/>
      <c r="RYW10" s="149"/>
      <c r="RYX10" s="149"/>
      <c r="RYY10" s="149"/>
      <c r="RYZ10" s="149"/>
      <c r="RZA10" s="149"/>
      <c r="RZB10" s="149"/>
      <c r="RZC10" s="149"/>
      <c r="RZD10" s="149"/>
      <c r="RZE10" s="149"/>
      <c r="RZF10" s="149"/>
      <c r="RZG10" s="149"/>
      <c r="RZH10" s="149"/>
      <c r="RZI10" s="149"/>
      <c r="RZJ10" s="149"/>
      <c r="RZK10" s="149"/>
      <c r="RZL10" s="149"/>
      <c r="RZM10" s="149"/>
      <c r="RZN10" s="149"/>
      <c r="RZO10" s="149"/>
      <c r="RZP10" s="149"/>
      <c r="RZQ10" s="149"/>
      <c r="RZR10" s="149"/>
      <c r="RZS10" s="149"/>
      <c r="RZT10" s="149"/>
      <c r="RZU10" s="149"/>
      <c r="RZV10" s="149"/>
      <c r="RZW10" s="149"/>
      <c r="RZX10" s="149"/>
      <c r="RZY10" s="149"/>
      <c r="RZZ10" s="149"/>
      <c r="SAA10" s="149"/>
      <c r="SAB10" s="149"/>
      <c r="SAC10" s="149"/>
      <c r="SAD10" s="149"/>
      <c r="SAE10" s="149"/>
      <c r="SAF10" s="149"/>
      <c r="SAG10" s="149"/>
      <c r="SAH10" s="149"/>
      <c r="SAI10" s="149"/>
      <c r="SAJ10" s="149"/>
      <c r="SAK10" s="149"/>
      <c r="SAL10" s="149"/>
      <c r="SAM10" s="149"/>
      <c r="SAN10" s="149"/>
      <c r="SAO10" s="149"/>
      <c r="SAP10" s="149"/>
      <c r="SAQ10" s="149"/>
      <c r="SAR10" s="149"/>
      <c r="SAS10" s="149"/>
      <c r="SAT10" s="149"/>
      <c r="SAU10" s="149"/>
      <c r="SAV10" s="149"/>
      <c r="SAW10" s="149"/>
      <c r="SAX10" s="149"/>
      <c r="SAY10" s="149"/>
      <c r="SAZ10" s="149"/>
      <c r="SBA10" s="149"/>
      <c r="SBB10" s="149"/>
      <c r="SBC10" s="149"/>
      <c r="SBD10" s="149"/>
      <c r="SBE10" s="149"/>
      <c r="SBF10" s="149"/>
      <c r="SBG10" s="149"/>
      <c r="SBH10" s="149"/>
      <c r="SBI10" s="149"/>
      <c r="SBJ10" s="149"/>
      <c r="SBK10" s="149"/>
      <c r="SBL10" s="149"/>
      <c r="SBM10" s="149"/>
      <c r="SBN10" s="149"/>
      <c r="SBO10" s="149"/>
      <c r="SBP10" s="149"/>
      <c r="SBQ10" s="149"/>
      <c r="SBR10" s="149"/>
      <c r="SBS10" s="149"/>
      <c r="SBT10" s="149"/>
      <c r="SBU10" s="149"/>
      <c r="SBV10" s="149"/>
      <c r="SBW10" s="149"/>
      <c r="SBX10" s="149"/>
      <c r="SBY10" s="149"/>
      <c r="SBZ10" s="149"/>
      <c r="SCA10" s="149"/>
      <c r="SCB10" s="149"/>
      <c r="SCC10" s="149"/>
      <c r="SCD10" s="149"/>
      <c r="SCE10" s="149"/>
      <c r="SCF10" s="149"/>
      <c r="SCG10" s="149"/>
      <c r="SCH10" s="149"/>
      <c r="SCI10" s="149"/>
      <c r="SCJ10" s="149"/>
      <c r="SCK10" s="149"/>
      <c r="SCL10" s="149"/>
      <c r="SCM10" s="149"/>
      <c r="SCN10" s="149"/>
      <c r="SCO10" s="149"/>
      <c r="SCP10" s="149"/>
      <c r="SCQ10" s="149"/>
      <c r="SCR10" s="149"/>
      <c r="SCS10" s="149"/>
      <c r="SCT10" s="149"/>
      <c r="SCU10" s="149"/>
      <c r="SCV10" s="149"/>
      <c r="SCW10" s="149"/>
      <c r="SCX10" s="149"/>
      <c r="SCY10" s="149"/>
      <c r="SCZ10" s="149"/>
      <c r="SDA10" s="149"/>
      <c r="SDB10" s="149"/>
      <c r="SDC10" s="149"/>
      <c r="SDD10" s="149"/>
      <c r="SDE10" s="149"/>
      <c r="SDF10" s="149"/>
      <c r="SDG10" s="149"/>
      <c r="SDH10" s="149"/>
      <c r="SDI10" s="149"/>
      <c r="SDJ10" s="149"/>
      <c r="SDK10" s="149"/>
      <c r="SDL10" s="149"/>
      <c r="SDM10" s="149"/>
      <c r="SDN10" s="149"/>
      <c r="SDO10" s="149"/>
      <c r="SDP10" s="149"/>
      <c r="SDQ10" s="149"/>
      <c r="SDR10" s="149"/>
      <c r="SDS10" s="149"/>
      <c r="SDT10" s="149"/>
      <c r="SDU10" s="149"/>
      <c r="SDV10" s="149"/>
      <c r="SDW10" s="149"/>
      <c r="SDX10" s="149"/>
      <c r="SDY10" s="149"/>
      <c r="SDZ10" s="149"/>
      <c r="SEA10" s="149"/>
      <c r="SEB10" s="149"/>
      <c r="SEC10" s="149"/>
      <c r="SED10" s="149"/>
      <c r="SEE10" s="149"/>
      <c r="SEF10" s="149"/>
      <c r="SEG10" s="149"/>
      <c r="SEH10" s="149"/>
      <c r="SEI10" s="149"/>
      <c r="SEJ10" s="149"/>
      <c r="SEK10" s="149"/>
      <c r="SEL10" s="149"/>
      <c r="SEM10" s="149"/>
      <c r="SEN10" s="149"/>
      <c r="SEO10" s="149"/>
      <c r="SEP10" s="149"/>
      <c r="SEQ10" s="149"/>
      <c r="SER10" s="149"/>
      <c r="SES10" s="149"/>
      <c r="SET10" s="149"/>
      <c r="SEU10" s="149"/>
      <c r="SEV10" s="149"/>
      <c r="SEW10" s="149"/>
      <c r="SEX10" s="149"/>
      <c r="SEY10" s="149"/>
      <c r="SEZ10" s="149"/>
      <c r="SFA10" s="149"/>
      <c r="SFB10" s="149"/>
      <c r="SFC10" s="149"/>
      <c r="SFD10" s="149"/>
      <c r="SFE10" s="149"/>
      <c r="SFF10" s="149"/>
      <c r="SFG10" s="149"/>
      <c r="SFH10" s="149"/>
      <c r="SFI10" s="149"/>
      <c r="SFJ10" s="149"/>
      <c r="SFK10" s="149"/>
      <c r="SFL10" s="149"/>
      <c r="SFM10" s="149"/>
      <c r="SFN10" s="149"/>
      <c r="SFO10" s="149"/>
      <c r="SFP10" s="149"/>
      <c r="SFQ10" s="149"/>
      <c r="SFR10" s="149"/>
      <c r="SFS10" s="149"/>
      <c r="SFT10" s="149"/>
      <c r="SFU10" s="149"/>
      <c r="SFV10" s="149"/>
      <c r="SFW10" s="149"/>
      <c r="SFX10" s="149"/>
      <c r="SFY10" s="149"/>
      <c r="SFZ10" s="149"/>
      <c r="SGA10" s="149"/>
      <c r="SGB10" s="149"/>
      <c r="SGC10" s="149"/>
      <c r="SGD10" s="149"/>
      <c r="SGE10" s="149"/>
      <c r="SGF10" s="149"/>
      <c r="SGG10" s="149"/>
      <c r="SGH10" s="149"/>
      <c r="SGI10" s="149"/>
      <c r="SGJ10" s="149"/>
      <c r="SGK10" s="149"/>
      <c r="SGL10" s="149"/>
      <c r="SGM10" s="149"/>
      <c r="SGN10" s="149"/>
      <c r="SGO10" s="149"/>
      <c r="SGP10" s="149"/>
      <c r="SGQ10" s="149"/>
      <c r="SGR10" s="149"/>
      <c r="SGS10" s="149"/>
      <c r="SGT10" s="149"/>
      <c r="SGU10" s="149"/>
      <c r="SGV10" s="149"/>
      <c r="SGW10" s="149"/>
      <c r="SGX10" s="149"/>
      <c r="SGY10" s="149"/>
      <c r="SGZ10" s="149"/>
      <c r="SHA10" s="149"/>
      <c r="SHB10" s="149"/>
      <c r="SHC10" s="149"/>
      <c r="SHD10" s="149"/>
      <c r="SHE10" s="149"/>
      <c r="SHF10" s="149"/>
      <c r="SHG10" s="149"/>
      <c r="SHH10" s="149"/>
      <c r="SHI10" s="149"/>
      <c r="SHJ10" s="149"/>
      <c r="SHK10" s="149"/>
      <c r="SHL10" s="149"/>
      <c r="SHM10" s="149"/>
      <c r="SHN10" s="149"/>
      <c r="SHO10" s="149"/>
      <c r="SHP10" s="149"/>
      <c r="SHQ10" s="149"/>
      <c r="SHR10" s="149"/>
      <c r="SHS10" s="149"/>
      <c r="SHT10" s="149"/>
      <c r="SHU10" s="149"/>
      <c r="SHV10" s="149"/>
      <c r="SHW10" s="149"/>
      <c r="SHX10" s="149"/>
      <c r="SHY10" s="149"/>
      <c r="SHZ10" s="149"/>
      <c r="SIA10" s="149"/>
      <c r="SIB10" s="149"/>
      <c r="SIC10" s="149"/>
      <c r="SID10" s="149"/>
      <c r="SIE10" s="149"/>
      <c r="SIF10" s="149"/>
      <c r="SIG10" s="149"/>
      <c r="SIH10" s="149"/>
      <c r="SII10" s="149"/>
      <c r="SIJ10" s="149"/>
      <c r="SIK10" s="149"/>
      <c r="SIL10" s="149"/>
      <c r="SIM10" s="149"/>
      <c r="SIN10" s="149"/>
      <c r="SIO10" s="149"/>
      <c r="SIP10" s="149"/>
      <c r="SIQ10" s="149"/>
      <c r="SIR10" s="149"/>
      <c r="SIS10" s="149"/>
      <c r="SIT10" s="149"/>
      <c r="SIU10" s="149"/>
      <c r="SIV10" s="149"/>
      <c r="SIW10" s="149"/>
      <c r="SIX10" s="149"/>
      <c r="SIY10" s="149"/>
      <c r="SIZ10" s="149"/>
      <c r="SJA10" s="149"/>
      <c r="SJB10" s="149"/>
      <c r="SJC10" s="149"/>
      <c r="SJD10" s="149"/>
      <c r="SJE10" s="149"/>
      <c r="SJF10" s="149"/>
      <c r="SJG10" s="149"/>
      <c r="SJH10" s="149"/>
      <c r="SJI10" s="149"/>
      <c r="SJJ10" s="149"/>
      <c r="SJK10" s="149"/>
      <c r="SJL10" s="149"/>
      <c r="SJM10" s="149"/>
      <c r="SJN10" s="149"/>
      <c r="SJO10" s="149"/>
      <c r="SJP10" s="149"/>
      <c r="SJQ10" s="149"/>
      <c r="SJR10" s="149"/>
      <c r="SJS10" s="149"/>
      <c r="SJT10" s="149"/>
      <c r="SJU10" s="149"/>
      <c r="SJV10" s="149"/>
      <c r="SJW10" s="149"/>
      <c r="SJX10" s="149"/>
      <c r="SJY10" s="149"/>
      <c r="SJZ10" s="149"/>
      <c r="SKA10" s="149"/>
      <c r="SKB10" s="149"/>
      <c r="SKC10" s="149"/>
      <c r="SKD10" s="149"/>
      <c r="SKE10" s="149"/>
      <c r="SKF10" s="149"/>
      <c r="SKG10" s="149"/>
      <c r="SKH10" s="149"/>
      <c r="SKI10" s="149"/>
      <c r="SKJ10" s="149"/>
      <c r="SKK10" s="149"/>
      <c r="SKL10" s="149"/>
      <c r="SKM10" s="149"/>
      <c r="SKN10" s="149"/>
      <c r="SKO10" s="149"/>
      <c r="SKP10" s="149"/>
      <c r="SKQ10" s="149"/>
      <c r="SKR10" s="149"/>
      <c r="SKS10" s="149"/>
      <c r="SKT10" s="149"/>
      <c r="SKU10" s="149"/>
      <c r="SKV10" s="149"/>
      <c r="SKW10" s="149"/>
      <c r="SKX10" s="149"/>
      <c r="SKY10" s="149"/>
      <c r="SKZ10" s="149"/>
      <c r="SLA10" s="149"/>
      <c r="SLB10" s="149"/>
      <c r="SLC10" s="149"/>
      <c r="SLD10" s="149"/>
      <c r="SLE10" s="149"/>
      <c r="SLF10" s="149"/>
      <c r="SLG10" s="149"/>
      <c r="SLH10" s="149"/>
      <c r="SLI10" s="149"/>
      <c r="SLJ10" s="149"/>
      <c r="SLK10" s="149"/>
      <c r="SLL10" s="149"/>
      <c r="SLM10" s="149"/>
      <c r="SLN10" s="149"/>
      <c r="SLO10" s="149"/>
      <c r="SLP10" s="149"/>
      <c r="SLQ10" s="149"/>
      <c r="SLR10" s="149"/>
      <c r="SLS10" s="149"/>
      <c r="SLT10" s="149"/>
      <c r="SLU10" s="149"/>
      <c r="SLV10" s="149"/>
      <c r="SLW10" s="149"/>
      <c r="SLX10" s="149"/>
      <c r="SLY10" s="149"/>
      <c r="SLZ10" s="149"/>
      <c r="SMA10" s="149"/>
      <c r="SMB10" s="149"/>
      <c r="SMC10" s="149"/>
      <c r="SMD10" s="149"/>
      <c r="SME10" s="149"/>
      <c r="SMF10" s="149"/>
      <c r="SMG10" s="149"/>
      <c r="SMH10" s="149"/>
      <c r="SMI10" s="149"/>
      <c r="SMJ10" s="149"/>
      <c r="SMK10" s="149"/>
      <c r="SML10" s="149"/>
      <c r="SMM10" s="149"/>
      <c r="SMN10" s="149"/>
      <c r="SMO10" s="149"/>
      <c r="SMP10" s="149"/>
      <c r="SMQ10" s="149"/>
      <c r="SMR10" s="149"/>
      <c r="SMS10" s="149"/>
      <c r="SMT10" s="149"/>
      <c r="SMU10" s="149"/>
      <c r="SMV10" s="149"/>
      <c r="SMW10" s="149"/>
      <c r="SMX10" s="149"/>
      <c r="SMY10" s="149"/>
      <c r="SMZ10" s="149"/>
      <c r="SNA10" s="149"/>
      <c r="SNB10" s="149"/>
      <c r="SNC10" s="149"/>
      <c r="SND10" s="149"/>
      <c r="SNE10" s="149"/>
      <c r="SNF10" s="149"/>
      <c r="SNG10" s="149"/>
      <c r="SNH10" s="149"/>
      <c r="SNI10" s="149"/>
      <c r="SNJ10" s="149"/>
      <c r="SNK10" s="149"/>
      <c r="SNL10" s="149"/>
      <c r="SNM10" s="149"/>
      <c r="SNN10" s="149"/>
      <c r="SNO10" s="149"/>
      <c r="SNP10" s="149"/>
      <c r="SNQ10" s="149"/>
      <c r="SNR10" s="149"/>
      <c r="SNS10" s="149"/>
      <c r="SNT10" s="149"/>
      <c r="SNU10" s="149"/>
      <c r="SNV10" s="149"/>
      <c r="SNW10" s="149"/>
      <c r="SNX10" s="149"/>
      <c r="SNY10" s="149"/>
      <c r="SNZ10" s="149"/>
      <c r="SOA10" s="149"/>
      <c r="SOB10" s="149"/>
      <c r="SOC10" s="149"/>
      <c r="SOD10" s="149"/>
      <c r="SOE10" s="149"/>
      <c r="SOF10" s="149"/>
      <c r="SOG10" s="149"/>
      <c r="SOH10" s="149"/>
      <c r="SOI10" s="149"/>
      <c r="SOJ10" s="149"/>
      <c r="SOK10" s="149"/>
      <c r="SOL10" s="149"/>
      <c r="SOM10" s="149"/>
      <c r="SON10" s="149"/>
      <c r="SOO10" s="149"/>
      <c r="SOP10" s="149"/>
      <c r="SOQ10" s="149"/>
      <c r="SOR10" s="149"/>
      <c r="SOS10" s="149"/>
      <c r="SOT10" s="149"/>
      <c r="SOU10" s="149"/>
      <c r="SOV10" s="149"/>
      <c r="SOW10" s="149"/>
      <c r="SOX10" s="149"/>
      <c r="SOY10" s="149"/>
      <c r="SOZ10" s="149"/>
      <c r="SPA10" s="149"/>
      <c r="SPB10" s="149"/>
      <c r="SPC10" s="149"/>
      <c r="SPD10" s="149"/>
      <c r="SPE10" s="149"/>
      <c r="SPF10" s="149"/>
      <c r="SPG10" s="149"/>
      <c r="SPH10" s="149"/>
      <c r="SPI10" s="149"/>
      <c r="SPJ10" s="149"/>
      <c r="SPK10" s="149"/>
      <c r="SPL10" s="149"/>
      <c r="SPM10" s="149"/>
      <c r="SPN10" s="149"/>
      <c r="SPO10" s="149"/>
      <c r="SPP10" s="149"/>
      <c r="SPQ10" s="149"/>
      <c r="SPR10" s="149"/>
      <c r="SPS10" s="149"/>
      <c r="SPT10" s="149"/>
      <c r="SPU10" s="149"/>
      <c r="SPV10" s="149"/>
      <c r="SPW10" s="149"/>
      <c r="SPX10" s="149"/>
      <c r="SPY10" s="149"/>
      <c r="SPZ10" s="149"/>
      <c r="SQA10" s="149"/>
      <c r="SQB10" s="149"/>
      <c r="SQC10" s="149"/>
      <c r="SQD10" s="149"/>
      <c r="SQE10" s="149"/>
      <c r="SQF10" s="149"/>
      <c r="SQG10" s="149"/>
      <c r="SQH10" s="149"/>
      <c r="SQI10" s="149"/>
      <c r="SQJ10" s="149"/>
      <c r="SQK10" s="149"/>
      <c r="SQL10" s="149"/>
      <c r="SQM10" s="149"/>
      <c r="SQN10" s="149"/>
      <c r="SQO10" s="149"/>
      <c r="SQP10" s="149"/>
      <c r="SQQ10" s="149"/>
      <c r="SQR10" s="149"/>
      <c r="SQS10" s="149"/>
      <c r="SQT10" s="149"/>
      <c r="SQU10" s="149"/>
      <c r="SQV10" s="149"/>
      <c r="SQW10" s="149"/>
      <c r="SQX10" s="149"/>
      <c r="SQY10" s="149"/>
      <c r="SQZ10" s="149"/>
      <c r="SRA10" s="149"/>
      <c r="SRB10" s="149"/>
      <c r="SRC10" s="149"/>
      <c r="SRD10" s="149"/>
      <c r="SRE10" s="149"/>
      <c r="SRF10" s="149"/>
      <c r="SRG10" s="149"/>
      <c r="SRH10" s="149"/>
      <c r="SRI10" s="149"/>
      <c r="SRJ10" s="149"/>
      <c r="SRK10" s="149"/>
      <c r="SRL10" s="149"/>
      <c r="SRM10" s="149"/>
      <c r="SRN10" s="149"/>
      <c r="SRO10" s="149"/>
      <c r="SRP10" s="149"/>
      <c r="SRQ10" s="149"/>
      <c r="SRR10" s="149"/>
      <c r="SRS10" s="149"/>
      <c r="SRT10" s="149"/>
      <c r="SRU10" s="149"/>
      <c r="SRV10" s="149"/>
      <c r="SRW10" s="149"/>
      <c r="SRX10" s="149"/>
      <c r="SRY10" s="149"/>
      <c r="SRZ10" s="149"/>
      <c r="SSA10" s="149"/>
      <c r="SSB10" s="149"/>
      <c r="SSC10" s="149"/>
      <c r="SSD10" s="149"/>
      <c r="SSE10" s="149"/>
      <c r="SSF10" s="149"/>
      <c r="SSG10" s="149"/>
      <c r="SSH10" s="149"/>
      <c r="SSI10" s="149"/>
      <c r="SSJ10" s="149"/>
      <c r="SSK10" s="149"/>
      <c r="SSL10" s="149"/>
      <c r="SSM10" s="149"/>
      <c r="SSN10" s="149"/>
      <c r="SSO10" s="149"/>
      <c r="SSP10" s="149"/>
      <c r="SSQ10" s="149"/>
      <c r="SSR10" s="149"/>
      <c r="SSS10" s="149"/>
      <c r="SST10" s="149"/>
      <c r="SSU10" s="149"/>
      <c r="SSV10" s="149"/>
      <c r="SSW10" s="149"/>
      <c r="SSX10" s="149"/>
      <c r="SSY10" s="149"/>
      <c r="SSZ10" s="149"/>
      <c r="STA10" s="149"/>
      <c r="STB10" s="149"/>
      <c r="STC10" s="149"/>
      <c r="STD10" s="149"/>
      <c r="STE10" s="149"/>
      <c r="STF10" s="149"/>
      <c r="STG10" s="149"/>
      <c r="STH10" s="149"/>
      <c r="STI10" s="149"/>
      <c r="STJ10" s="149"/>
      <c r="STK10" s="149"/>
      <c r="STL10" s="149"/>
      <c r="STM10" s="149"/>
      <c r="STN10" s="149"/>
      <c r="STO10" s="149"/>
      <c r="STP10" s="149"/>
      <c r="STQ10" s="149"/>
      <c r="STR10" s="149"/>
      <c r="STS10" s="149"/>
      <c r="STT10" s="149"/>
      <c r="STU10" s="149"/>
      <c r="STV10" s="149"/>
      <c r="STW10" s="149"/>
      <c r="STX10" s="149"/>
      <c r="STY10" s="149"/>
      <c r="STZ10" s="149"/>
      <c r="SUA10" s="149"/>
      <c r="SUB10" s="149"/>
      <c r="SUC10" s="149"/>
      <c r="SUD10" s="149"/>
      <c r="SUE10" s="149"/>
      <c r="SUF10" s="149"/>
      <c r="SUG10" s="149"/>
      <c r="SUH10" s="149"/>
      <c r="SUI10" s="149"/>
      <c r="SUJ10" s="149"/>
      <c r="SUK10" s="149"/>
      <c r="SUL10" s="149"/>
      <c r="SUM10" s="149"/>
      <c r="SUN10" s="149"/>
      <c r="SUO10" s="149"/>
      <c r="SUP10" s="149"/>
      <c r="SUQ10" s="149"/>
      <c r="SUR10" s="149"/>
      <c r="SUS10" s="149"/>
      <c r="SUT10" s="149"/>
      <c r="SUU10" s="149"/>
      <c r="SUV10" s="149"/>
      <c r="SUW10" s="149"/>
      <c r="SUX10" s="149"/>
      <c r="SUY10" s="149"/>
      <c r="SUZ10" s="149"/>
      <c r="SVA10" s="149"/>
      <c r="SVB10" s="149"/>
      <c r="SVC10" s="149"/>
      <c r="SVD10" s="149"/>
      <c r="SVE10" s="149"/>
      <c r="SVF10" s="149"/>
      <c r="SVG10" s="149"/>
      <c r="SVH10" s="149"/>
      <c r="SVI10" s="149"/>
      <c r="SVJ10" s="149"/>
      <c r="SVK10" s="149"/>
      <c r="SVL10" s="149"/>
      <c r="SVM10" s="149"/>
      <c r="SVN10" s="149"/>
      <c r="SVO10" s="149"/>
      <c r="SVP10" s="149"/>
      <c r="SVQ10" s="149"/>
      <c r="SVR10" s="149"/>
      <c r="SVS10" s="149"/>
      <c r="SVT10" s="149"/>
      <c r="SVU10" s="149"/>
      <c r="SVV10" s="149"/>
      <c r="SVW10" s="149"/>
      <c r="SVX10" s="149"/>
      <c r="SVY10" s="149"/>
      <c r="SVZ10" s="149"/>
      <c r="SWA10" s="149"/>
      <c r="SWB10" s="149"/>
      <c r="SWC10" s="149"/>
      <c r="SWD10" s="149"/>
      <c r="SWE10" s="149"/>
      <c r="SWF10" s="149"/>
      <c r="SWG10" s="149"/>
      <c r="SWH10" s="149"/>
      <c r="SWI10" s="149"/>
      <c r="SWJ10" s="149"/>
      <c r="SWK10" s="149"/>
      <c r="SWL10" s="149"/>
      <c r="SWM10" s="149"/>
      <c r="SWN10" s="149"/>
      <c r="SWO10" s="149"/>
      <c r="SWP10" s="149"/>
      <c r="SWQ10" s="149"/>
      <c r="SWR10" s="149"/>
      <c r="SWS10" s="149"/>
      <c r="SWT10" s="149"/>
      <c r="SWU10" s="149"/>
      <c r="SWV10" s="149"/>
      <c r="SWW10" s="149"/>
      <c r="SWX10" s="149"/>
      <c r="SWY10" s="149"/>
      <c r="SWZ10" s="149"/>
      <c r="SXA10" s="149"/>
      <c r="SXB10" s="149"/>
      <c r="SXC10" s="149"/>
      <c r="SXD10" s="149"/>
      <c r="SXE10" s="149"/>
      <c r="SXF10" s="149"/>
      <c r="SXG10" s="149"/>
      <c r="SXH10" s="149"/>
      <c r="SXI10" s="149"/>
      <c r="SXJ10" s="149"/>
      <c r="SXK10" s="149"/>
      <c r="SXL10" s="149"/>
      <c r="SXM10" s="149"/>
      <c r="SXN10" s="149"/>
      <c r="SXO10" s="149"/>
      <c r="SXP10" s="149"/>
      <c r="SXQ10" s="149"/>
      <c r="SXR10" s="149"/>
      <c r="SXS10" s="149"/>
      <c r="SXT10" s="149"/>
      <c r="SXU10" s="149"/>
      <c r="SXV10" s="149"/>
      <c r="SXW10" s="149"/>
      <c r="SXX10" s="149"/>
      <c r="SXY10" s="149"/>
      <c r="SXZ10" s="149"/>
      <c r="SYA10" s="149"/>
      <c r="SYB10" s="149"/>
      <c r="SYC10" s="149"/>
      <c r="SYD10" s="149"/>
      <c r="SYE10" s="149"/>
      <c r="SYF10" s="149"/>
      <c r="SYG10" s="149"/>
      <c r="SYH10" s="149"/>
      <c r="SYI10" s="149"/>
      <c r="SYJ10" s="149"/>
      <c r="SYK10" s="149"/>
      <c r="SYL10" s="149"/>
      <c r="SYM10" s="149"/>
      <c r="SYN10" s="149"/>
      <c r="SYO10" s="149"/>
      <c r="SYP10" s="149"/>
      <c r="SYQ10" s="149"/>
      <c r="SYR10" s="149"/>
      <c r="SYS10" s="149"/>
      <c r="SYT10" s="149"/>
      <c r="SYU10" s="149"/>
      <c r="SYV10" s="149"/>
      <c r="SYW10" s="149"/>
      <c r="SYX10" s="149"/>
      <c r="SYY10" s="149"/>
      <c r="SYZ10" s="149"/>
      <c r="SZA10" s="149"/>
      <c r="SZB10" s="149"/>
      <c r="SZC10" s="149"/>
      <c r="SZD10" s="149"/>
      <c r="SZE10" s="149"/>
      <c r="SZF10" s="149"/>
      <c r="SZG10" s="149"/>
      <c r="SZH10" s="149"/>
      <c r="SZI10" s="149"/>
      <c r="SZJ10" s="149"/>
      <c r="SZK10" s="149"/>
      <c r="SZL10" s="149"/>
      <c r="SZM10" s="149"/>
      <c r="SZN10" s="149"/>
      <c r="SZO10" s="149"/>
      <c r="SZP10" s="149"/>
      <c r="SZQ10" s="149"/>
      <c r="SZR10" s="149"/>
      <c r="SZS10" s="149"/>
      <c r="SZT10" s="149"/>
      <c r="SZU10" s="149"/>
      <c r="SZV10" s="149"/>
      <c r="SZW10" s="149"/>
      <c r="SZX10" s="149"/>
      <c r="SZY10" s="149"/>
      <c r="SZZ10" s="149"/>
      <c r="TAA10" s="149"/>
      <c r="TAB10" s="149"/>
      <c r="TAC10" s="149"/>
      <c r="TAD10" s="149"/>
      <c r="TAE10" s="149"/>
      <c r="TAF10" s="149"/>
      <c r="TAG10" s="149"/>
      <c r="TAH10" s="149"/>
      <c r="TAI10" s="149"/>
      <c r="TAJ10" s="149"/>
      <c r="TAK10" s="149"/>
      <c r="TAL10" s="149"/>
      <c r="TAM10" s="149"/>
      <c r="TAN10" s="149"/>
      <c r="TAO10" s="149"/>
      <c r="TAP10" s="149"/>
      <c r="TAQ10" s="149"/>
      <c r="TAR10" s="149"/>
      <c r="TAS10" s="149"/>
      <c r="TAT10" s="149"/>
      <c r="TAU10" s="149"/>
      <c r="TAV10" s="149"/>
      <c r="TAW10" s="149"/>
      <c r="TAX10" s="149"/>
      <c r="TAY10" s="149"/>
      <c r="TAZ10" s="149"/>
      <c r="TBA10" s="149"/>
      <c r="TBB10" s="149"/>
      <c r="TBC10" s="149"/>
      <c r="TBD10" s="149"/>
      <c r="TBE10" s="149"/>
      <c r="TBF10" s="149"/>
      <c r="TBG10" s="149"/>
      <c r="TBH10" s="149"/>
      <c r="TBI10" s="149"/>
      <c r="TBJ10" s="149"/>
      <c r="TBK10" s="149"/>
      <c r="TBL10" s="149"/>
      <c r="TBM10" s="149"/>
      <c r="TBN10" s="149"/>
      <c r="TBO10" s="149"/>
      <c r="TBP10" s="149"/>
      <c r="TBQ10" s="149"/>
      <c r="TBR10" s="149"/>
      <c r="TBS10" s="149"/>
      <c r="TBT10" s="149"/>
      <c r="TBU10" s="149"/>
      <c r="TBV10" s="149"/>
      <c r="TBW10" s="149"/>
      <c r="TBX10" s="149"/>
      <c r="TBY10" s="149"/>
      <c r="TBZ10" s="149"/>
      <c r="TCA10" s="149"/>
      <c r="TCB10" s="149"/>
      <c r="TCC10" s="149"/>
      <c r="TCD10" s="149"/>
      <c r="TCE10" s="149"/>
      <c r="TCF10" s="149"/>
      <c r="TCG10" s="149"/>
      <c r="TCH10" s="149"/>
      <c r="TCI10" s="149"/>
      <c r="TCJ10" s="149"/>
      <c r="TCK10" s="149"/>
      <c r="TCL10" s="149"/>
      <c r="TCM10" s="149"/>
      <c r="TCN10" s="149"/>
      <c r="TCO10" s="149"/>
      <c r="TCP10" s="149"/>
      <c r="TCQ10" s="149"/>
      <c r="TCR10" s="149"/>
      <c r="TCS10" s="149"/>
      <c r="TCT10" s="149"/>
      <c r="TCU10" s="149"/>
      <c r="TCV10" s="149"/>
      <c r="TCW10" s="149"/>
      <c r="TCX10" s="149"/>
      <c r="TCY10" s="149"/>
      <c r="TCZ10" s="149"/>
      <c r="TDA10" s="149"/>
      <c r="TDB10" s="149"/>
      <c r="TDC10" s="149"/>
      <c r="TDD10" s="149"/>
      <c r="TDE10" s="149"/>
      <c r="TDF10" s="149"/>
      <c r="TDG10" s="149"/>
      <c r="TDH10" s="149"/>
      <c r="TDI10" s="149"/>
      <c r="TDJ10" s="149"/>
      <c r="TDK10" s="149"/>
      <c r="TDL10" s="149"/>
      <c r="TDM10" s="149"/>
      <c r="TDN10" s="149"/>
      <c r="TDO10" s="149"/>
      <c r="TDP10" s="149"/>
      <c r="TDQ10" s="149"/>
      <c r="TDR10" s="149"/>
      <c r="TDS10" s="149"/>
      <c r="TDT10" s="149"/>
      <c r="TDU10" s="149"/>
      <c r="TDV10" s="149"/>
      <c r="TDW10" s="149"/>
      <c r="TDX10" s="149"/>
      <c r="TDY10" s="149"/>
      <c r="TDZ10" s="149"/>
      <c r="TEA10" s="149"/>
      <c r="TEB10" s="149"/>
      <c r="TEC10" s="149"/>
      <c r="TED10" s="149"/>
      <c r="TEE10" s="149"/>
      <c r="TEF10" s="149"/>
      <c r="TEG10" s="149"/>
      <c r="TEH10" s="149"/>
      <c r="TEI10" s="149"/>
      <c r="TEJ10" s="149"/>
      <c r="TEK10" s="149"/>
      <c r="TEL10" s="149"/>
      <c r="TEM10" s="149"/>
      <c r="TEN10" s="149"/>
      <c r="TEO10" s="149"/>
      <c r="TEP10" s="149"/>
      <c r="TEQ10" s="149"/>
      <c r="TER10" s="149"/>
      <c r="TES10" s="149"/>
      <c r="TET10" s="149"/>
      <c r="TEU10" s="149"/>
      <c r="TEV10" s="149"/>
      <c r="TEW10" s="149"/>
      <c r="TEX10" s="149"/>
      <c r="TEY10" s="149"/>
      <c r="TEZ10" s="149"/>
      <c r="TFA10" s="149"/>
      <c r="TFB10" s="149"/>
      <c r="TFC10" s="149"/>
      <c r="TFD10" s="149"/>
      <c r="TFE10" s="149"/>
      <c r="TFF10" s="149"/>
      <c r="TFG10" s="149"/>
      <c r="TFH10" s="149"/>
      <c r="TFI10" s="149"/>
      <c r="TFJ10" s="149"/>
      <c r="TFK10" s="149"/>
      <c r="TFL10" s="149"/>
      <c r="TFM10" s="149"/>
      <c r="TFN10" s="149"/>
      <c r="TFO10" s="149"/>
      <c r="TFP10" s="149"/>
      <c r="TFQ10" s="149"/>
      <c r="TFR10" s="149"/>
      <c r="TFS10" s="149"/>
      <c r="TFT10" s="149"/>
      <c r="TFU10" s="149"/>
      <c r="TFV10" s="149"/>
      <c r="TFW10" s="149"/>
      <c r="TFX10" s="149"/>
      <c r="TFY10" s="149"/>
      <c r="TFZ10" s="149"/>
      <c r="TGA10" s="149"/>
      <c r="TGB10" s="149"/>
      <c r="TGC10" s="149"/>
      <c r="TGD10" s="149"/>
      <c r="TGE10" s="149"/>
      <c r="TGF10" s="149"/>
      <c r="TGG10" s="149"/>
      <c r="TGH10" s="149"/>
      <c r="TGI10" s="149"/>
      <c r="TGJ10" s="149"/>
      <c r="TGK10" s="149"/>
      <c r="TGL10" s="149"/>
      <c r="TGM10" s="149"/>
      <c r="TGN10" s="149"/>
      <c r="TGO10" s="149"/>
      <c r="TGP10" s="149"/>
      <c r="TGQ10" s="149"/>
      <c r="TGR10" s="149"/>
      <c r="TGS10" s="149"/>
      <c r="TGT10" s="149"/>
      <c r="TGU10" s="149"/>
      <c r="TGV10" s="149"/>
      <c r="TGW10" s="149"/>
      <c r="TGX10" s="149"/>
      <c r="TGY10" s="149"/>
      <c r="TGZ10" s="149"/>
      <c r="THA10" s="149"/>
      <c r="THB10" s="149"/>
      <c r="THC10" s="149"/>
      <c r="THD10" s="149"/>
      <c r="THE10" s="149"/>
      <c r="THF10" s="149"/>
      <c r="THG10" s="149"/>
      <c r="THH10" s="149"/>
      <c r="THI10" s="149"/>
      <c r="THJ10" s="149"/>
      <c r="THK10" s="149"/>
      <c r="THL10" s="149"/>
      <c r="THM10" s="149"/>
      <c r="THN10" s="149"/>
      <c r="THO10" s="149"/>
      <c r="THP10" s="149"/>
      <c r="THQ10" s="149"/>
      <c r="THR10" s="149"/>
      <c r="THS10" s="149"/>
      <c r="THT10" s="149"/>
      <c r="THU10" s="149"/>
      <c r="THV10" s="149"/>
      <c r="THW10" s="149"/>
      <c r="THX10" s="149"/>
      <c r="THY10" s="149"/>
      <c r="THZ10" s="149"/>
      <c r="TIA10" s="149"/>
      <c r="TIB10" s="149"/>
      <c r="TIC10" s="149"/>
      <c r="TID10" s="149"/>
      <c r="TIE10" s="149"/>
      <c r="TIF10" s="149"/>
      <c r="TIG10" s="149"/>
      <c r="TIH10" s="149"/>
      <c r="TII10" s="149"/>
      <c r="TIJ10" s="149"/>
      <c r="TIK10" s="149"/>
      <c r="TIL10" s="149"/>
      <c r="TIM10" s="149"/>
      <c r="TIN10" s="149"/>
      <c r="TIO10" s="149"/>
      <c r="TIP10" s="149"/>
      <c r="TIQ10" s="149"/>
      <c r="TIR10" s="149"/>
      <c r="TIS10" s="149"/>
      <c r="TIT10" s="149"/>
      <c r="TIU10" s="149"/>
      <c r="TIV10" s="149"/>
      <c r="TIW10" s="149"/>
      <c r="TIX10" s="149"/>
      <c r="TIY10" s="149"/>
      <c r="TIZ10" s="149"/>
      <c r="TJA10" s="149"/>
      <c r="TJB10" s="149"/>
      <c r="TJC10" s="149"/>
      <c r="TJD10" s="149"/>
      <c r="TJE10" s="149"/>
      <c r="TJF10" s="149"/>
      <c r="TJG10" s="149"/>
      <c r="TJH10" s="149"/>
      <c r="TJI10" s="149"/>
      <c r="TJJ10" s="149"/>
      <c r="TJK10" s="149"/>
      <c r="TJL10" s="149"/>
      <c r="TJM10" s="149"/>
      <c r="TJN10" s="149"/>
      <c r="TJO10" s="149"/>
      <c r="TJP10" s="149"/>
      <c r="TJQ10" s="149"/>
      <c r="TJR10" s="149"/>
      <c r="TJS10" s="149"/>
      <c r="TJT10" s="149"/>
      <c r="TJU10" s="149"/>
      <c r="TJV10" s="149"/>
      <c r="TJW10" s="149"/>
      <c r="TJX10" s="149"/>
      <c r="TJY10" s="149"/>
      <c r="TJZ10" s="149"/>
      <c r="TKA10" s="149"/>
      <c r="TKB10" s="149"/>
      <c r="TKC10" s="149"/>
      <c r="TKD10" s="149"/>
      <c r="TKE10" s="149"/>
      <c r="TKF10" s="149"/>
      <c r="TKG10" s="149"/>
      <c r="TKH10" s="149"/>
      <c r="TKI10" s="149"/>
      <c r="TKJ10" s="149"/>
      <c r="TKK10" s="149"/>
      <c r="TKL10" s="149"/>
      <c r="TKM10" s="149"/>
      <c r="TKN10" s="149"/>
      <c r="TKO10" s="149"/>
      <c r="TKP10" s="149"/>
      <c r="TKQ10" s="149"/>
      <c r="TKR10" s="149"/>
      <c r="TKS10" s="149"/>
      <c r="TKT10" s="149"/>
      <c r="TKU10" s="149"/>
      <c r="TKV10" s="149"/>
      <c r="TKW10" s="149"/>
      <c r="TKX10" s="149"/>
      <c r="TKY10" s="149"/>
      <c r="TKZ10" s="149"/>
      <c r="TLA10" s="149"/>
      <c r="TLB10" s="149"/>
      <c r="TLC10" s="149"/>
      <c r="TLD10" s="149"/>
      <c r="TLE10" s="149"/>
      <c r="TLF10" s="149"/>
      <c r="TLG10" s="149"/>
      <c r="TLH10" s="149"/>
      <c r="TLI10" s="149"/>
      <c r="TLJ10" s="149"/>
      <c r="TLK10" s="149"/>
      <c r="TLL10" s="149"/>
      <c r="TLM10" s="149"/>
      <c r="TLN10" s="149"/>
      <c r="TLO10" s="149"/>
      <c r="TLP10" s="149"/>
      <c r="TLQ10" s="149"/>
      <c r="TLR10" s="149"/>
      <c r="TLS10" s="149"/>
      <c r="TLT10" s="149"/>
      <c r="TLU10" s="149"/>
      <c r="TLV10" s="149"/>
      <c r="TLW10" s="149"/>
      <c r="TLX10" s="149"/>
      <c r="TLY10" s="149"/>
      <c r="TLZ10" s="149"/>
      <c r="TMA10" s="149"/>
      <c r="TMB10" s="149"/>
      <c r="TMC10" s="149"/>
      <c r="TMD10" s="149"/>
      <c r="TME10" s="149"/>
      <c r="TMF10" s="149"/>
      <c r="TMG10" s="149"/>
      <c r="TMH10" s="149"/>
      <c r="TMI10" s="149"/>
      <c r="TMJ10" s="149"/>
      <c r="TMK10" s="149"/>
      <c r="TML10" s="149"/>
      <c r="TMM10" s="149"/>
      <c r="TMN10" s="149"/>
      <c r="TMO10" s="149"/>
      <c r="TMP10" s="149"/>
      <c r="TMQ10" s="149"/>
      <c r="TMR10" s="149"/>
      <c r="TMS10" s="149"/>
      <c r="TMT10" s="149"/>
      <c r="TMU10" s="149"/>
      <c r="TMV10" s="149"/>
      <c r="TMW10" s="149"/>
      <c r="TMX10" s="149"/>
      <c r="TMY10" s="149"/>
      <c r="TMZ10" s="149"/>
      <c r="TNA10" s="149"/>
      <c r="TNB10" s="149"/>
      <c r="TNC10" s="149"/>
      <c r="TND10" s="149"/>
      <c r="TNE10" s="149"/>
      <c r="TNF10" s="149"/>
      <c r="TNG10" s="149"/>
      <c r="TNH10" s="149"/>
      <c r="TNI10" s="149"/>
      <c r="TNJ10" s="149"/>
      <c r="TNK10" s="149"/>
      <c r="TNL10" s="149"/>
      <c r="TNM10" s="149"/>
      <c r="TNN10" s="149"/>
      <c r="TNO10" s="149"/>
      <c r="TNP10" s="149"/>
      <c r="TNQ10" s="149"/>
      <c r="TNR10" s="149"/>
      <c r="TNS10" s="149"/>
      <c r="TNT10" s="149"/>
      <c r="TNU10" s="149"/>
      <c r="TNV10" s="149"/>
      <c r="TNW10" s="149"/>
      <c r="TNX10" s="149"/>
      <c r="TNY10" s="149"/>
      <c r="TNZ10" s="149"/>
      <c r="TOA10" s="149"/>
      <c r="TOB10" s="149"/>
      <c r="TOC10" s="149"/>
      <c r="TOD10" s="149"/>
      <c r="TOE10" s="149"/>
      <c r="TOF10" s="149"/>
      <c r="TOG10" s="149"/>
      <c r="TOH10" s="149"/>
      <c r="TOI10" s="149"/>
      <c r="TOJ10" s="149"/>
      <c r="TOK10" s="149"/>
      <c r="TOL10" s="149"/>
      <c r="TOM10" s="149"/>
      <c r="TON10" s="149"/>
      <c r="TOO10" s="149"/>
      <c r="TOP10" s="149"/>
      <c r="TOQ10" s="149"/>
      <c r="TOR10" s="149"/>
      <c r="TOS10" s="149"/>
      <c r="TOT10" s="149"/>
      <c r="TOU10" s="149"/>
      <c r="TOV10" s="149"/>
      <c r="TOW10" s="149"/>
      <c r="TOX10" s="149"/>
      <c r="TOY10" s="149"/>
      <c r="TOZ10" s="149"/>
      <c r="TPA10" s="149"/>
      <c r="TPB10" s="149"/>
      <c r="TPC10" s="149"/>
      <c r="TPD10" s="149"/>
      <c r="TPE10" s="149"/>
      <c r="TPF10" s="149"/>
      <c r="TPG10" s="149"/>
      <c r="TPH10" s="149"/>
      <c r="TPI10" s="149"/>
      <c r="TPJ10" s="149"/>
      <c r="TPK10" s="149"/>
      <c r="TPL10" s="149"/>
      <c r="TPM10" s="149"/>
      <c r="TPN10" s="149"/>
      <c r="TPO10" s="149"/>
      <c r="TPP10" s="149"/>
      <c r="TPQ10" s="149"/>
      <c r="TPR10" s="149"/>
      <c r="TPS10" s="149"/>
      <c r="TPT10" s="149"/>
      <c r="TPU10" s="149"/>
      <c r="TPV10" s="149"/>
      <c r="TPW10" s="149"/>
      <c r="TPX10" s="149"/>
      <c r="TPY10" s="149"/>
      <c r="TPZ10" s="149"/>
      <c r="TQA10" s="149"/>
      <c r="TQB10" s="149"/>
      <c r="TQC10" s="149"/>
      <c r="TQD10" s="149"/>
      <c r="TQE10" s="149"/>
      <c r="TQF10" s="149"/>
      <c r="TQG10" s="149"/>
      <c r="TQH10" s="149"/>
      <c r="TQI10" s="149"/>
      <c r="TQJ10" s="149"/>
      <c r="TQK10" s="149"/>
      <c r="TQL10" s="149"/>
      <c r="TQM10" s="149"/>
      <c r="TQN10" s="149"/>
      <c r="TQO10" s="149"/>
      <c r="TQP10" s="149"/>
      <c r="TQQ10" s="149"/>
      <c r="TQR10" s="149"/>
      <c r="TQS10" s="149"/>
      <c r="TQT10" s="149"/>
      <c r="TQU10" s="149"/>
      <c r="TQV10" s="149"/>
      <c r="TQW10" s="149"/>
      <c r="TQX10" s="149"/>
      <c r="TQY10" s="149"/>
      <c r="TQZ10" s="149"/>
      <c r="TRA10" s="149"/>
      <c r="TRB10" s="149"/>
      <c r="TRC10" s="149"/>
      <c r="TRD10" s="149"/>
      <c r="TRE10" s="149"/>
      <c r="TRF10" s="149"/>
      <c r="TRG10" s="149"/>
      <c r="TRH10" s="149"/>
      <c r="TRI10" s="149"/>
      <c r="TRJ10" s="149"/>
      <c r="TRK10" s="149"/>
      <c r="TRL10" s="149"/>
      <c r="TRM10" s="149"/>
      <c r="TRN10" s="149"/>
      <c r="TRO10" s="149"/>
      <c r="TRP10" s="149"/>
      <c r="TRQ10" s="149"/>
      <c r="TRR10" s="149"/>
      <c r="TRS10" s="149"/>
      <c r="TRT10" s="149"/>
      <c r="TRU10" s="149"/>
      <c r="TRV10" s="149"/>
      <c r="TRW10" s="149"/>
      <c r="TRX10" s="149"/>
      <c r="TRY10" s="149"/>
      <c r="TRZ10" s="149"/>
      <c r="TSA10" s="149"/>
      <c r="TSB10" s="149"/>
      <c r="TSC10" s="149"/>
      <c r="TSD10" s="149"/>
      <c r="TSE10" s="149"/>
      <c r="TSF10" s="149"/>
      <c r="TSG10" s="149"/>
      <c r="TSH10" s="149"/>
      <c r="TSI10" s="149"/>
      <c r="TSJ10" s="149"/>
      <c r="TSK10" s="149"/>
      <c r="TSL10" s="149"/>
      <c r="TSM10" s="149"/>
      <c r="TSN10" s="149"/>
      <c r="TSO10" s="149"/>
      <c r="TSP10" s="149"/>
      <c r="TSQ10" s="149"/>
      <c r="TSR10" s="149"/>
      <c r="TSS10" s="149"/>
      <c r="TST10" s="149"/>
      <c r="TSU10" s="149"/>
      <c r="TSV10" s="149"/>
      <c r="TSW10" s="149"/>
      <c r="TSX10" s="149"/>
      <c r="TSY10" s="149"/>
      <c r="TSZ10" s="149"/>
      <c r="TTA10" s="149"/>
      <c r="TTB10" s="149"/>
      <c r="TTC10" s="149"/>
      <c r="TTD10" s="149"/>
      <c r="TTE10" s="149"/>
      <c r="TTF10" s="149"/>
      <c r="TTG10" s="149"/>
      <c r="TTH10" s="149"/>
      <c r="TTI10" s="149"/>
      <c r="TTJ10" s="149"/>
      <c r="TTK10" s="149"/>
      <c r="TTL10" s="149"/>
      <c r="TTM10" s="149"/>
      <c r="TTN10" s="149"/>
      <c r="TTO10" s="149"/>
      <c r="TTP10" s="149"/>
      <c r="TTQ10" s="149"/>
      <c r="TTR10" s="149"/>
      <c r="TTS10" s="149"/>
      <c r="TTT10" s="149"/>
      <c r="TTU10" s="149"/>
      <c r="TTV10" s="149"/>
      <c r="TTW10" s="149"/>
      <c r="TTX10" s="149"/>
      <c r="TTY10" s="149"/>
      <c r="TTZ10" s="149"/>
      <c r="TUA10" s="149"/>
      <c r="TUB10" s="149"/>
      <c r="TUC10" s="149"/>
      <c r="TUD10" s="149"/>
      <c r="TUE10" s="149"/>
      <c r="TUF10" s="149"/>
      <c r="TUG10" s="149"/>
      <c r="TUH10" s="149"/>
      <c r="TUI10" s="149"/>
      <c r="TUJ10" s="149"/>
      <c r="TUK10" s="149"/>
      <c r="TUL10" s="149"/>
      <c r="TUM10" s="149"/>
      <c r="TUN10" s="149"/>
      <c r="TUO10" s="149"/>
      <c r="TUP10" s="149"/>
      <c r="TUQ10" s="149"/>
      <c r="TUR10" s="149"/>
      <c r="TUS10" s="149"/>
      <c r="TUT10" s="149"/>
      <c r="TUU10" s="149"/>
      <c r="TUV10" s="149"/>
      <c r="TUW10" s="149"/>
      <c r="TUX10" s="149"/>
      <c r="TUY10" s="149"/>
      <c r="TUZ10" s="149"/>
      <c r="TVA10" s="149"/>
      <c r="TVB10" s="149"/>
      <c r="TVC10" s="149"/>
      <c r="TVD10" s="149"/>
      <c r="TVE10" s="149"/>
      <c r="TVF10" s="149"/>
      <c r="TVG10" s="149"/>
      <c r="TVH10" s="149"/>
      <c r="TVI10" s="149"/>
      <c r="TVJ10" s="149"/>
      <c r="TVK10" s="149"/>
      <c r="TVL10" s="149"/>
      <c r="TVM10" s="149"/>
      <c r="TVN10" s="149"/>
      <c r="TVO10" s="149"/>
      <c r="TVP10" s="149"/>
      <c r="TVQ10" s="149"/>
      <c r="TVR10" s="149"/>
      <c r="TVS10" s="149"/>
      <c r="TVT10" s="149"/>
      <c r="TVU10" s="149"/>
      <c r="TVV10" s="149"/>
      <c r="TVW10" s="149"/>
      <c r="TVX10" s="149"/>
      <c r="TVY10" s="149"/>
      <c r="TVZ10" s="149"/>
      <c r="TWA10" s="149"/>
      <c r="TWB10" s="149"/>
      <c r="TWC10" s="149"/>
      <c r="TWD10" s="149"/>
      <c r="TWE10" s="149"/>
      <c r="TWF10" s="149"/>
      <c r="TWG10" s="149"/>
      <c r="TWH10" s="149"/>
      <c r="TWI10" s="149"/>
      <c r="TWJ10" s="149"/>
      <c r="TWK10" s="149"/>
      <c r="TWL10" s="149"/>
      <c r="TWM10" s="149"/>
      <c r="TWN10" s="149"/>
      <c r="TWO10" s="149"/>
      <c r="TWP10" s="149"/>
      <c r="TWQ10" s="149"/>
      <c r="TWR10" s="149"/>
      <c r="TWS10" s="149"/>
      <c r="TWT10" s="149"/>
      <c r="TWU10" s="149"/>
      <c r="TWV10" s="149"/>
      <c r="TWW10" s="149"/>
      <c r="TWX10" s="149"/>
      <c r="TWY10" s="149"/>
      <c r="TWZ10" s="149"/>
      <c r="TXA10" s="149"/>
      <c r="TXB10" s="149"/>
      <c r="TXC10" s="149"/>
      <c r="TXD10" s="149"/>
      <c r="TXE10" s="149"/>
      <c r="TXF10" s="149"/>
      <c r="TXG10" s="149"/>
      <c r="TXH10" s="149"/>
      <c r="TXI10" s="149"/>
      <c r="TXJ10" s="149"/>
      <c r="TXK10" s="149"/>
      <c r="TXL10" s="149"/>
      <c r="TXM10" s="149"/>
      <c r="TXN10" s="149"/>
      <c r="TXO10" s="149"/>
      <c r="TXP10" s="149"/>
      <c r="TXQ10" s="149"/>
      <c r="TXR10" s="149"/>
      <c r="TXS10" s="149"/>
      <c r="TXT10" s="149"/>
      <c r="TXU10" s="149"/>
      <c r="TXV10" s="149"/>
      <c r="TXW10" s="149"/>
      <c r="TXX10" s="149"/>
      <c r="TXY10" s="149"/>
      <c r="TXZ10" s="149"/>
      <c r="TYA10" s="149"/>
      <c r="TYB10" s="149"/>
      <c r="TYC10" s="149"/>
      <c r="TYD10" s="149"/>
      <c r="TYE10" s="149"/>
      <c r="TYF10" s="149"/>
      <c r="TYG10" s="149"/>
      <c r="TYH10" s="149"/>
      <c r="TYI10" s="149"/>
      <c r="TYJ10" s="149"/>
      <c r="TYK10" s="149"/>
      <c r="TYL10" s="149"/>
      <c r="TYM10" s="149"/>
      <c r="TYN10" s="149"/>
      <c r="TYO10" s="149"/>
      <c r="TYP10" s="149"/>
      <c r="TYQ10" s="149"/>
      <c r="TYR10" s="149"/>
      <c r="TYS10" s="149"/>
      <c r="TYT10" s="149"/>
      <c r="TYU10" s="149"/>
      <c r="TYV10" s="149"/>
      <c r="TYW10" s="149"/>
      <c r="TYX10" s="149"/>
      <c r="TYY10" s="149"/>
      <c r="TYZ10" s="149"/>
      <c r="TZA10" s="149"/>
      <c r="TZB10" s="149"/>
      <c r="TZC10" s="149"/>
      <c r="TZD10" s="149"/>
      <c r="TZE10" s="149"/>
      <c r="TZF10" s="149"/>
      <c r="TZG10" s="149"/>
      <c r="TZH10" s="149"/>
      <c r="TZI10" s="149"/>
      <c r="TZJ10" s="149"/>
      <c r="TZK10" s="149"/>
      <c r="TZL10" s="149"/>
      <c r="TZM10" s="149"/>
      <c r="TZN10" s="149"/>
      <c r="TZO10" s="149"/>
      <c r="TZP10" s="149"/>
      <c r="TZQ10" s="149"/>
      <c r="TZR10" s="149"/>
      <c r="TZS10" s="149"/>
      <c r="TZT10" s="149"/>
      <c r="TZU10" s="149"/>
      <c r="TZV10" s="149"/>
      <c r="TZW10" s="149"/>
      <c r="TZX10" s="149"/>
      <c r="TZY10" s="149"/>
      <c r="TZZ10" s="149"/>
      <c r="UAA10" s="149"/>
      <c r="UAB10" s="149"/>
      <c r="UAC10" s="149"/>
      <c r="UAD10" s="149"/>
      <c r="UAE10" s="149"/>
      <c r="UAF10" s="149"/>
      <c r="UAG10" s="149"/>
      <c r="UAH10" s="149"/>
      <c r="UAI10" s="149"/>
      <c r="UAJ10" s="149"/>
      <c r="UAK10" s="149"/>
      <c r="UAL10" s="149"/>
      <c r="UAM10" s="149"/>
      <c r="UAN10" s="149"/>
      <c r="UAO10" s="149"/>
      <c r="UAP10" s="149"/>
      <c r="UAQ10" s="149"/>
      <c r="UAR10" s="149"/>
      <c r="UAS10" s="149"/>
      <c r="UAT10" s="149"/>
      <c r="UAU10" s="149"/>
      <c r="UAV10" s="149"/>
      <c r="UAW10" s="149"/>
      <c r="UAX10" s="149"/>
      <c r="UAY10" s="149"/>
      <c r="UAZ10" s="149"/>
      <c r="UBA10" s="149"/>
      <c r="UBB10" s="149"/>
      <c r="UBC10" s="149"/>
      <c r="UBD10" s="149"/>
      <c r="UBE10" s="149"/>
      <c r="UBF10" s="149"/>
      <c r="UBG10" s="149"/>
      <c r="UBH10" s="149"/>
      <c r="UBI10" s="149"/>
      <c r="UBJ10" s="149"/>
      <c r="UBK10" s="149"/>
      <c r="UBL10" s="149"/>
      <c r="UBM10" s="149"/>
      <c r="UBN10" s="149"/>
      <c r="UBO10" s="149"/>
      <c r="UBP10" s="149"/>
      <c r="UBQ10" s="149"/>
      <c r="UBR10" s="149"/>
      <c r="UBS10" s="149"/>
      <c r="UBT10" s="149"/>
      <c r="UBU10" s="149"/>
      <c r="UBV10" s="149"/>
      <c r="UBW10" s="149"/>
      <c r="UBX10" s="149"/>
      <c r="UBY10" s="149"/>
      <c r="UBZ10" s="149"/>
      <c r="UCA10" s="149"/>
      <c r="UCB10" s="149"/>
      <c r="UCC10" s="149"/>
      <c r="UCD10" s="149"/>
      <c r="UCE10" s="149"/>
      <c r="UCF10" s="149"/>
      <c r="UCG10" s="149"/>
      <c r="UCH10" s="149"/>
      <c r="UCI10" s="149"/>
      <c r="UCJ10" s="149"/>
      <c r="UCK10" s="149"/>
      <c r="UCL10" s="149"/>
      <c r="UCM10" s="149"/>
      <c r="UCN10" s="149"/>
      <c r="UCO10" s="149"/>
      <c r="UCP10" s="149"/>
      <c r="UCQ10" s="149"/>
      <c r="UCR10" s="149"/>
      <c r="UCS10" s="149"/>
      <c r="UCT10" s="149"/>
      <c r="UCU10" s="149"/>
      <c r="UCV10" s="149"/>
      <c r="UCW10" s="149"/>
      <c r="UCX10" s="149"/>
      <c r="UCY10" s="149"/>
      <c r="UCZ10" s="149"/>
      <c r="UDA10" s="149"/>
      <c r="UDB10" s="149"/>
      <c r="UDC10" s="149"/>
      <c r="UDD10" s="149"/>
      <c r="UDE10" s="149"/>
      <c r="UDF10" s="149"/>
      <c r="UDG10" s="149"/>
      <c r="UDH10" s="149"/>
      <c r="UDI10" s="149"/>
      <c r="UDJ10" s="149"/>
      <c r="UDK10" s="149"/>
      <c r="UDL10" s="149"/>
      <c r="UDM10" s="149"/>
      <c r="UDN10" s="149"/>
      <c r="UDO10" s="149"/>
      <c r="UDP10" s="149"/>
      <c r="UDQ10" s="149"/>
      <c r="UDR10" s="149"/>
      <c r="UDS10" s="149"/>
      <c r="UDT10" s="149"/>
      <c r="UDU10" s="149"/>
      <c r="UDV10" s="149"/>
      <c r="UDW10" s="149"/>
      <c r="UDX10" s="149"/>
      <c r="UDY10" s="149"/>
      <c r="UDZ10" s="149"/>
      <c r="UEA10" s="149"/>
      <c r="UEB10" s="149"/>
      <c r="UEC10" s="149"/>
      <c r="UED10" s="149"/>
      <c r="UEE10" s="149"/>
      <c r="UEF10" s="149"/>
      <c r="UEG10" s="149"/>
      <c r="UEH10" s="149"/>
      <c r="UEI10" s="149"/>
      <c r="UEJ10" s="149"/>
      <c r="UEK10" s="149"/>
      <c r="UEL10" s="149"/>
      <c r="UEM10" s="149"/>
      <c r="UEN10" s="149"/>
      <c r="UEO10" s="149"/>
      <c r="UEP10" s="149"/>
      <c r="UEQ10" s="149"/>
      <c r="UER10" s="149"/>
      <c r="UES10" s="149"/>
      <c r="UET10" s="149"/>
      <c r="UEU10" s="149"/>
      <c r="UEV10" s="149"/>
      <c r="UEW10" s="149"/>
      <c r="UEX10" s="149"/>
      <c r="UEY10" s="149"/>
      <c r="UEZ10" s="149"/>
      <c r="UFA10" s="149"/>
      <c r="UFB10" s="149"/>
      <c r="UFC10" s="149"/>
      <c r="UFD10" s="149"/>
      <c r="UFE10" s="149"/>
      <c r="UFF10" s="149"/>
      <c r="UFG10" s="149"/>
      <c r="UFH10" s="149"/>
      <c r="UFI10" s="149"/>
      <c r="UFJ10" s="149"/>
      <c r="UFK10" s="149"/>
      <c r="UFL10" s="149"/>
      <c r="UFM10" s="149"/>
      <c r="UFN10" s="149"/>
      <c r="UFO10" s="149"/>
      <c r="UFP10" s="149"/>
      <c r="UFQ10" s="149"/>
      <c r="UFR10" s="149"/>
      <c r="UFS10" s="149"/>
      <c r="UFT10" s="149"/>
      <c r="UFU10" s="149"/>
      <c r="UFV10" s="149"/>
      <c r="UFW10" s="149"/>
      <c r="UFX10" s="149"/>
      <c r="UFY10" s="149"/>
      <c r="UFZ10" s="149"/>
      <c r="UGA10" s="149"/>
      <c r="UGB10" s="149"/>
      <c r="UGC10" s="149"/>
      <c r="UGD10" s="149"/>
      <c r="UGE10" s="149"/>
      <c r="UGF10" s="149"/>
      <c r="UGG10" s="149"/>
      <c r="UGH10" s="149"/>
      <c r="UGI10" s="149"/>
      <c r="UGJ10" s="149"/>
      <c r="UGK10" s="149"/>
      <c r="UGL10" s="149"/>
      <c r="UGM10" s="149"/>
      <c r="UGN10" s="149"/>
      <c r="UGO10" s="149"/>
      <c r="UGP10" s="149"/>
      <c r="UGQ10" s="149"/>
      <c r="UGR10" s="149"/>
      <c r="UGS10" s="149"/>
      <c r="UGT10" s="149"/>
      <c r="UGU10" s="149"/>
      <c r="UGV10" s="149"/>
      <c r="UGW10" s="149"/>
      <c r="UGX10" s="149"/>
      <c r="UGY10" s="149"/>
      <c r="UGZ10" s="149"/>
      <c r="UHA10" s="149"/>
      <c r="UHB10" s="149"/>
      <c r="UHC10" s="149"/>
      <c r="UHD10" s="149"/>
      <c r="UHE10" s="149"/>
      <c r="UHF10" s="149"/>
      <c r="UHG10" s="149"/>
      <c r="UHH10" s="149"/>
      <c r="UHI10" s="149"/>
      <c r="UHJ10" s="149"/>
      <c r="UHK10" s="149"/>
      <c r="UHL10" s="149"/>
      <c r="UHM10" s="149"/>
      <c r="UHN10" s="149"/>
      <c r="UHO10" s="149"/>
      <c r="UHP10" s="149"/>
      <c r="UHQ10" s="149"/>
      <c r="UHR10" s="149"/>
      <c r="UHS10" s="149"/>
      <c r="UHT10" s="149"/>
      <c r="UHU10" s="149"/>
      <c r="UHV10" s="149"/>
      <c r="UHW10" s="149"/>
      <c r="UHX10" s="149"/>
      <c r="UHY10" s="149"/>
      <c r="UHZ10" s="149"/>
      <c r="UIA10" s="149"/>
      <c r="UIB10" s="149"/>
      <c r="UIC10" s="149"/>
      <c r="UID10" s="149"/>
      <c r="UIE10" s="149"/>
      <c r="UIF10" s="149"/>
      <c r="UIG10" s="149"/>
      <c r="UIH10" s="149"/>
      <c r="UII10" s="149"/>
      <c r="UIJ10" s="149"/>
      <c r="UIK10" s="149"/>
      <c r="UIL10" s="149"/>
      <c r="UIM10" s="149"/>
      <c r="UIN10" s="149"/>
      <c r="UIO10" s="149"/>
      <c r="UIP10" s="149"/>
      <c r="UIQ10" s="149"/>
      <c r="UIR10" s="149"/>
      <c r="UIS10" s="149"/>
      <c r="UIT10" s="149"/>
      <c r="UIU10" s="149"/>
      <c r="UIV10" s="149"/>
      <c r="UIW10" s="149"/>
      <c r="UIX10" s="149"/>
      <c r="UIY10" s="149"/>
      <c r="UIZ10" s="149"/>
      <c r="UJA10" s="149"/>
      <c r="UJB10" s="149"/>
      <c r="UJC10" s="149"/>
      <c r="UJD10" s="149"/>
      <c r="UJE10" s="149"/>
      <c r="UJF10" s="149"/>
      <c r="UJG10" s="149"/>
      <c r="UJH10" s="149"/>
      <c r="UJI10" s="149"/>
      <c r="UJJ10" s="149"/>
      <c r="UJK10" s="149"/>
      <c r="UJL10" s="149"/>
      <c r="UJM10" s="149"/>
      <c r="UJN10" s="149"/>
      <c r="UJO10" s="149"/>
      <c r="UJP10" s="149"/>
      <c r="UJQ10" s="149"/>
      <c r="UJR10" s="149"/>
      <c r="UJS10" s="149"/>
      <c r="UJT10" s="149"/>
      <c r="UJU10" s="149"/>
      <c r="UJV10" s="149"/>
      <c r="UJW10" s="149"/>
      <c r="UJX10" s="149"/>
      <c r="UJY10" s="149"/>
      <c r="UJZ10" s="149"/>
      <c r="UKA10" s="149"/>
      <c r="UKB10" s="149"/>
      <c r="UKC10" s="149"/>
      <c r="UKD10" s="149"/>
      <c r="UKE10" s="149"/>
      <c r="UKF10" s="149"/>
      <c r="UKG10" s="149"/>
      <c r="UKH10" s="149"/>
      <c r="UKI10" s="149"/>
      <c r="UKJ10" s="149"/>
      <c r="UKK10" s="149"/>
      <c r="UKL10" s="149"/>
      <c r="UKM10" s="149"/>
      <c r="UKN10" s="149"/>
      <c r="UKO10" s="149"/>
      <c r="UKP10" s="149"/>
      <c r="UKQ10" s="149"/>
      <c r="UKR10" s="149"/>
      <c r="UKS10" s="149"/>
      <c r="UKT10" s="149"/>
      <c r="UKU10" s="149"/>
      <c r="UKV10" s="149"/>
      <c r="UKW10" s="149"/>
      <c r="UKX10" s="149"/>
      <c r="UKY10" s="149"/>
      <c r="UKZ10" s="149"/>
      <c r="ULA10" s="149"/>
      <c r="ULB10" s="149"/>
      <c r="ULC10" s="149"/>
      <c r="ULD10" s="149"/>
      <c r="ULE10" s="149"/>
      <c r="ULF10" s="149"/>
      <c r="ULG10" s="149"/>
      <c r="ULH10" s="149"/>
      <c r="ULI10" s="149"/>
      <c r="ULJ10" s="149"/>
      <c r="ULK10" s="149"/>
      <c r="ULL10" s="149"/>
      <c r="ULM10" s="149"/>
      <c r="ULN10" s="149"/>
      <c r="ULO10" s="149"/>
      <c r="ULP10" s="149"/>
      <c r="ULQ10" s="149"/>
      <c r="ULR10" s="149"/>
      <c r="ULS10" s="149"/>
      <c r="ULT10" s="149"/>
      <c r="ULU10" s="149"/>
      <c r="ULV10" s="149"/>
      <c r="ULW10" s="149"/>
      <c r="ULX10" s="149"/>
      <c r="ULY10" s="149"/>
      <c r="ULZ10" s="149"/>
      <c r="UMA10" s="149"/>
      <c r="UMB10" s="149"/>
      <c r="UMC10" s="149"/>
      <c r="UMD10" s="149"/>
      <c r="UME10" s="149"/>
      <c r="UMF10" s="149"/>
      <c r="UMG10" s="149"/>
      <c r="UMH10" s="149"/>
      <c r="UMI10" s="149"/>
      <c r="UMJ10" s="149"/>
      <c r="UMK10" s="149"/>
      <c r="UML10" s="149"/>
      <c r="UMM10" s="149"/>
      <c r="UMN10" s="149"/>
      <c r="UMO10" s="149"/>
      <c r="UMP10" s="149"/>
      <c r="UMQ10" s="149"/>
      <c r="UMR10" s="149"/>
      <c r="UMS10" s="149"/>
      <c r="UMT10" s="149"/>
      <c r="UMU10" s="149"/>
      <c r="UMV10" s="149"/>
      <c r="UMW10" s="149"/>
      <c r="UMX10" s="149"/>
      <c r="UMY10" s="149"/>
      <c r="UMZ10" s="149"/>
      <c r="UNA10" s="149"/>
      <c r="UNB10" s="149"/>
      <c r="UNC10" s="149"/>
      <c r="UND10" s="149"/>
      <c r="UNE10" s="149"/>
      <c r="UNF10" s="149"/>
      <c r="UNG10" s="149"/>
      <c r="UNH10" s="149"/>
      <c r="UNI10" s="149"/>
      <c r="UNJ10" s="149"/>
      <c r="UNK10" s="149"/>
      <c r="UNL10" s="149"/>
      <c r="UNM10" s="149"/>
      <c r="UNN10" s="149"/>
      <c r="UNO10" s="149"/>
      <c r="UNP10" s="149"/>
      <c r="UNQ10" s="149"/>
      <c r="UNR10" s="149"/>
      <c r="UNS10" s="149"/>
      <c r="UNT10" s="149"/>
      <c r="UNU10" s="149"/>
      <c r="UNV10" s="149"/>
      <c r="UNW10" s="149"/>
      <c r="UNX10" s="149"/>
      <c r="UNY10" s="149"/>
      <c r="UNZ10" s="149"/>
      <c r="UOA10" s="149"/>
      <c r="UOB10" s="149"/>
      <c r="UOC10" s="149"/>
      <c r="UOD10" s="149"/>
      <c r="UOE10" s="149"/>
      <c r="UOF10" s="149"/>
      <c r="UOG10" s="149"/>
      <c r="UOH10" s="149"/>
      <c r="UOI10" s="149"/>
      <c r="UOJ10" s="149"/>
      <c r="UOK10" s="149"/>
      <c r="UOL10" s="149"/>
      <c r="UOM10" s="149"/>
      <c r="UON10" s="149"/>
      <c r="UOO10" s="149"/>
      <c r="UOP10" s="149"/>
      <c r="UOQ10" s="149"/>
      <c r="UOR10" s="149"/>
      <c r="UOS10" s="149"/>
      <c r="UOT10" s="149"/>
      <c r="UOU10" s="149"/>
      <c r="UOV10" s="149"/>
      <c r="UOW10" s="149"/>
      <c r="UOX10" s="149"/>
      <c r="UOY10" s="149"/>
      <c r="UOZ10" s="149"/>
      <c r="UPA10" s="149"/>
      <c r="UPB10" s="149"/>
      <c r="UPC10" s="149"/>
      <c r="UPD10" s="149"/>
      <c r="UPE10" s="149"/>
      <c r="UPF10" s="149"/>
      <c r="UPG10" s="149"/>
      <c r="UPH10" s="149"/>
      <c r="UPI10" s="149"/>
      <c r="UPJ10" s="149"/>
      <c r="UPK10" s="149"/>
      <c r="UPL10" s="149"/>
      <c r="UPM10" s="149"/>
      <c r="UPN10" s="149"/>
      <c r="UPO10" s="149"/>
      <c r="UPP10" s="149"/>
      <c r="UPQ10" s="149"/>
      <c r="UPR10" s="149"/>
      <c r="UPS10" s="149"/>
      <c r="UPT10" s="149"/>
      <c r="UPU10" s="149"/>
      <c r="UPV10" s="149"/>
      <c r="UPW10" s="149"/>
      <c r="UPX10" s="149"/>
      <c r="UPY10" s="149"/>
      <c r="UPZ10" s="149"/>
      <c r="UQA10" s="149"/>
      <c r="UQB10" s="149"/>
      <c r="UQC10" s="149"/>
      <c r="UQD10" s="149"/>
      <c r="UQE10" s="149"/>
      <c r="UQF10" s="149"/>
      <c r="UQG10" s="149"/>
      <c r="UQH10" s="149"/>
      <c r="UQI10" s="149"/>
      <c r="UQJ10" s="149"/>
      <c r="UQK10" s="149"/>
      <c r="UQL10" s="149"/>
      <c r="UQM10" s="149"/>
      <c r="UQN10" s="149"/>
      <c r="UQO10" s="149"/>
      <c r="UQP10" s="149"/>
      <c r="UQQ10" s="149"/>
      <c r="UQR10" s="149"/>
      <c r="UQS10" s="149"/>
      <c r="UQT10" s="149"/>
      <c r="UQU10" s="149"/>
      <c r="UQV10" s="149"/>
      <c r="UQW10" s="149"/>
      <c r="UQX10" s="149"/>
      <c r="UQY10" s="149"/>
      <c r="UQZ10" s="149"/>
      <c r="URA10" s="149"/>
      <c r="URB10" s="149"/>
      <c r="URC10" s="149"/>
      <c r="URD10" s="149"/>
      <c r="URE10" s="149"/>
      <c r="URF10" s="149"/>
      <c r="URG10" s="149"/>
      <c r="URH10" s="149"/>
      <c r="URI10" s="149"/>
      <c r="URJ10" s="149"/>
      <c r="URK10" s="149"/>
      <c r="URL10" s="149"/>
      <c r="URM10" s="149"/>
      <c r="URN10" s="149"/>
      <c r="URO10" s="149"/>
      <c r="URP10" s="149"/>
      <c r="URQ10" s="149"/>
      <c r="URR10" s="149"/>
      <c r="URS10" s="149"/>
      <c r="URT10" s="149"/>
      <c r="URU10" s="149"/>
      <c r="URV10" s="149"/>
      <c r="URW10" s="149"/>
      <c r="URX10" s="149"/>
      <c r="URY10" s="149"/>
      <c r="URZ10" s="149"/>
      <c r="USA10" s="149"/>
      <c r="USB10" s="149"/>
      <c r="USC10" s="149"/>
      <c r="USD10" s="149"/>
      <c r="USE10" s="149"/>
      <c r="USF10" s="149"/>
      <c r="USG10" s="149"/>
      <c r="USH10" s="149"/>
      <c r="USI10" s="149"/>
      <c r="USJ10" s="149"/>
      <c r="USK10" s="149"/>
      <c r="USL10" s="149"/>
      <c r="USM10" s="149"/>
      <c r="USN10" s="149"/>
      <c r="USO10" s="149"/>
      <c r="USP10" s="149"/>
      <c r="USQ10" s="149"/>
      <c r="USR10" s="149"/>
      <c r="USS10" s="149"/>
      <c r="UST10" s="149"/>
      <c r="USU10" s="149"/>
      <c r="USV10" s="149"/>
      <c r="USW10" s="149"/>
      <c r="USX10" s="149"/>
      <c r="USY10" s="149"/>
      <c r="USZ10" s="149"/>
      <c r="UTA10" s="149"/>
      <c r="UTB10" s="149"/>
      <c r="UTC10" s="149"/>
      <c r="UTD10" s="149"/>
      <c r="UTE10" s="149"/>
      <c r="UTF10" s="149"/>
      <c r="UTG10" s="149"/>
      <c r="UTH10" s="149"/>
      <c r="UTI10" s="149"/>
      <c r="UTJ10" s="149"/>
      <c r="UTK10" s="149"/>
      <c r="UTL10" s="149"/>
      <c r="UTM10" s="149"/>
      <c r="UTN10" s="149"/>
      <c r="UTO10" s="149"/>
      <c r="UTP10" s="149"/>
      <c r="UTQ10" s="149"/>
      <c r="UTR10" s="149"/>
      <c r="UTS10" s="149"/>
      <c r="UTT10" s="149"/>
      <c r="UTU10" s="149"/>
      <c r="UTV10" s="149"/>
      <c r="UTW10" s="149"/>
      <c r="UTX10" s="149"/>
      <c r="UTY10" s="149"/>
      <c r="UTZ10" s="149"/>
      <c r="UUA10" s="149"/>
      <c r="UUB10" s="149"/>
      <c r="UUC10" s="149"/>
      <c r="UUD10" s="149"/>
      <c r="UUE10" s="149"/>
      <c r="UUF10" s="149"/>
      <c r="UUG10" s="149"/>
      <c r="UUH10" s="149"/>
      <c r="UUI10" s="149"/>
      <c r="UUJ10" s="149"/>
      <c r="UUK10" s="149"/>
      <c r="UUL10" s="149"/>
      <c r="UUM10" s="149"/>
      <c r="UUN10" s="149"/>
      <c r="UUO10" s="149"/>
      <c r="UUP10" s="149"/>
      <c r="UUQ10" s="149"/>
      <c r="UUR10" s="149"/>
      <c r="UUS10" s="149"/>
      <c r="UUT10" s="149"/>
      <c r="UUU10" s="149"/>
      <c r="UUV10" s="149"/>
      <c r="UUW10" s="149"/>
      <c r="UUX10" s="149"/>
      <c r="UUY10" s="149"/>
      <c r="UUZ10" s="149"/>
      <c r="UVA10" s="149"/>
      <c r="UVB10" s="149"/>
      <c r="UVC10" s="149"/>
      <c r="UVD10" s="149"/>
      <c r="UVE10" s="149"/>
      <c r="UVF10" s="149"/>
      <c r="UVG10" s="149"/>
      <c r="UVH10" s="149"/>
      <c r="UVI10" s="149"/>
      <c r="UVJ10" s="149"/>
      <c r="UVK10" s="149"/>
      <c r="UVL10" s="149"/>
      <c r="UVM10" s="149"/>
      <c r="UVN10" s="149"/>
      <c r="UVO10" s="149"/>
      <c r="UVP10" s="149"/>
      <c r="UVQ10" s="149"/>
      <c r="UVR10" s="149"/>
      <c r="UVS10" s="149"/>
      <c r="UVT10" s="149"/>
      <c r="UVU10" s="149"/>
      <c r="UVV10" s="149"/>
      <c r="UVW10" s="149"/>
      <c r="UVX10" s="149"/>
      <c r="UVY10" s="149"/>
      <c r="UVZ10" s="149"/>
      <c r="UWA10" s="149"/>
      <c r="UWB10" s="149"/>
      <c r="UWC10" s="149"/>
      <c r="UWD10" s="149"/>
      <c r="UWE10" s="149"/>
      <c r="UWF10" s="149"/>
      <c r="UWG10" s="149"/>
      <c r="UWH10" s="149"/>
      <c r="UWI10" s="149"/>
      <c r="UWJ10" s="149"/>
      <c r="UWK10" s="149"/>
      <c r="UWL10" s="149"/>
      <c r="UWM10" s="149"/>
      <c r="UWN10" s="149"/>
      <c r="UWO10" s="149"/>
      <c r="UWP10" s="149"/>
      <c r="UWQ10" s="149"/>
      <c r="UWR10" s="149"/>
      <c r="UWS10" s="149"/>
      <c r="UWT10" s="149"/>
      <c r="UWU10" s="149"/>
      <c r="UWV10" s="149"/>
      <c r="UWW10" s="149"/>
      <c r="UWX10" s="149"/>
      <c r="UWY10" s="149"/>
      <c r="UWZ10" s="149"/>
      <c r="UXA10" s="149"/>
      <c r="UXB10" s="149"/>
      <c r="UXC10" s="149"/>
      <c r="UXD10" s="149"/>
      <c r="UXE10" s="149"/>
      <c r="UXF10" s="149"/>
      <c r="UXG10" s="149"/>
      <c r="UXH10" s="149"/>
      <c r="UXI10" s="149"/>
      <c r="UXJ10" s="149"/>
      <c r="UXK10" s="149"/>
      <c r="UXL10" s="149"/>
      <c r="UXM10" s="149"/>
      <c r="UXN10" s="149"/>
      <c r="UXO10" s="149"/>
      <c r="UXP10" s="149"/>
      <c r="UXQ10" s="149"/>
      <c r="UXR10" s="149"/>
      <c r="UXS10" s="149"/>
      <c r="UXT10" s="149"/>
      <c r="UXU10" s="149"/>
      <c r="UXV10" s="149"/>
      <c r="UXW10" s="149"/>
      <c r="UXX10" s="149"/>
      <c r="UXY10" s="149"/>
      <c r="UXZ10" s="149"/>
      <c r="UYA10" s="149"/>
      <c r="UYB10" s="149"/>
      <c r="UYC10" s="149"/>
      <c r="UYD10" s="149"/>
      <c r="UYE10" s="149"/>
      <c r="UYF10" s="149"/>
      <c r="UYG10" s="149"/>
      <c r="UYH10" s="149"/>
      <c r="UYI10" s="149"/>
      <c r="UYJ10" s="149"/>
      <c r="UYK10" s="149"/>
      <c r="UYL10" s="149"/>
      <c r="UYM10" s="149"/>
      <c r="UYN10" s="149"/>
      <c r="UYO10" s="149"/>
      <c r="UYP10" s="149"/>
      <c r="UYQ10" s="149"/>
      <c r="UYR10" s="149"/>
      <c r="UYS10" s="149"/>
      <c r="UYT10" s="149"/>
      <c r="UYU10" s="149"/>
      <c r="UYV10" s="149"/>
      <c r="UYW10" s="149"/>
      <c r="UYX10" s="149"/>
      <c r="UYY10" s="149"/>
      <c r="UYZ10" s="149"/>
      <c r="UZA10" s="149"/>
      <c r="UZB10" s="149"/>
      <c r="UZC10" s="149"/>
      <c r="UZD10" s="149"/>
      <c r="UZE10" s="149"/>
      <c r="UZF10" s="149"/>
      <c r="UZG10" s="149"/>
      <c r="UZH10" s="149"/>
      <c r="UZI10" s="149"/>
      <c r="UZJ10" s="149"/>
      <c r="UZK10" s="149"/>
      <c r="UZL10" s="149"/>
      <c r="UZM10" s="149"/>
      <c r="UZN10" s="149"/>
      <c r="UZO10" s="149"/>
      <c r="UZP10" s="149"/>
      <c r="UZQ10" s="149"/>
      <c r="UZR10" s="149"/>
      <c r="UZS10" s="149"/>
      <c r="UZT10" s="149"/>
      <c r="UZU10" s="149"/>
      <c r="UZV10" s="149"/>
      <c r="UZW10" s="149"/>
      <c r="UZX10" s="149"/>
      <c r="UZY10" s="149"/>
      <c r="UZZ10" s="149"/>
      <c r="VAA10" s="149"/>
      <c r="VAB10" s="149"/>
      <c r="VAC10" s="149"/>
      <c r="VAD10" s="149"/>
      <c r="VAE10" s="149"/>
      <c r="VAF10" s="149"/>
      <c r="VAG10" s="149"/>
      <c r="VAH10" s="149"/>
      <c r="VAI10" s="149"/>
      <c r="VAJ10" s="149"/>
      <c r="VAK10" s="149"/>
      <c r="VAL10" s="149"/>
      <c r="VAM10" s="149"/>
      <c r="VAN10" s="149"/>
      <c r="VAO10" s="149"/>
      <c r="VAP10" s="149"/>
      <c r="VAQ10" s="149"/>
      <c r="VAR10" s="149"/>
      <c r="VAS10" s="149"/>
      <c r="VAT10" s="149"/>
      <c r="VAU10" s="149"/>
      <c r="VAV10" s="149"/>
      <c r="VAW10" s="149"/>
      <c r="VAX10" s="149"/>
      <c r="VAY10" s="149"/>
      <c r="VAZ10" s="149"/>
      <c r="VBA10" s="149"/>
      <c r="VBB10" s="149"/>
      <c r="VBC10" s="149"/>
      <c r="VBD10" s="149"/>
      <c r="VBE10" s="149"/>
      <c r="VBF10" s="149"/>
      <c r="VBG10" s="149"/>
      <c r="VBH10" s="149"/>
      <c r="VBI10" s="149"/>
      <c r="VBJ10" s="149"/>
      <c r="VBK10" s="149"/>
      <c r="VBL10" s="149"/>
      <c r="VBM10" s="149"/>
      <c r="VBN10" s="149"/>
      <c r="VBO10" s="149"/>
      <c r="VBP10" s="149"/>
      <c r="VBQ10" s="149"/>
      <c r="VBR10" s="149"/>
      <c r="VBS10" s="149"/>
      <c r="VBT10" s="149"/>
      <c r="VBU10" s="149"/>
      <c r="VBV10" s="149"/>
      <c r="VBW10" s="149"/>
      <c r="VBX10" s="149"/>
      <c r="VBY10" s="149"/>
      <c r="VBZ10" s="149"/>
      <c r="VCA10" s="149"/>
      <c r="VCB10" s="149"/>
      <c r="VCC10" s="149"/>
      <c r="VCD10" s="149"/>
      <c r="VCE10" s="149"/>
      <c r="VCF10" s="149"/>
      <c r="VCG10" s="149"/>
      <c r="VCH10" s="149"/>
      <c r="VCI10" s="149"/>
      <c r="VCJ10" s="149"/>
      <c r="VCK10" s="149"/>
      <c r="VCL10" s="149"/>
      <c r="VCM10" s="149"/>
      <c r="VCN10" s="149"/>
      <c r="VCO10" s="149"/>
      <c r="VCP10" s="149"/>
      <c r="VCQ10" s="149"/>
      <c r="VCR10" s="149"/>
      <c r="VCS10" s="149"/>
      <c r="VCT10" s="149"/>
      <c r="VCU10" s="149"/>
      <c r="VCV10" s="149"/>
      <c r="VCW10" s="149"/>
      <c r="VCX10" s="149"/>
      <c r="VCY10" s="149"/>
      <c r="VCZ10" s="149"/>
      <c r="VDA10" s="149"/>
      <c r="VDB10" s="149"/>
      <c r="VDC10" s="149"/>
      <c r="VDD10" s="149"/>
      <c r="VDE10" s="149"/>
      <c r="VDF10" s="149"/>
      <c r="VDG10" s="149"/>
      <c r="VDH10" s="149"/>
      <c r="VDI10" s="149"/>
      <c r="VDJ10" s="149"/>
      <c r="VDK10" s="149"/>
      <c r="VDL10" s="149"/>
      <c r="VDM10" s="149"/>
      <c r="VDN10" s="149"/>
      <c r="VDO10" s="149"/>
      <c r="VDP10" s="149"/>
      <c r="VDQ10" s="149"/>
      <c r="VDR10" s="149"/>
      <c r="VDS10" s="149"/>
      <c r="VDT10" s="149"/>
      <c r="VDU10" s="149"/>
      <c r="VDV10" s="149"/>
      <c r="VDW10" s="149"/>
      <c r="VDX10" s="149"/>
      <c r="VDY10" s="149"/>
      <c r="VDZ10" s="149"/>
      <c r="VEA10" s="149"/>
      <c r="VEB10" s="149"/>
      <c r="VEC10" s="149"/>
      <c r="VED10" s="149"/>
      <c r="VEE10" s="149"/>
      <c r="VEF10" s="149"/>
      <c r="VEG10" s="149"/>
      <c r="VEH10" s="149"/>
      <c r="VEI10" s="149"/>
      <c r="VEJ10" s="149"/>
      <c r="VEK10" s="149"/>
      <c r="VEL10" s="149"/>
      <c r="VEM10" s="149"/>
      <c r="VEN10" s="149"/>
      <c r="VEO10" s="149"/>
      <c r="VEP10" s="149"/>
      <c r="VEQ10" s="149"/>
      <c r="VER10" s="149"/>
      <c r="VES10" s="149"/>
      <c r="VET10" s="149"/>
      <c r="VEU10" s="149"/>
      <c r="VEV10" s="149"/>
      <c r="VEW10" s="149"/>
      <c r="VEX10" s="149"/>
      <c r="VEY10" s="149"/>
      <c r="VEZ10" s="149"/>
      <c r="VFA10" s="149"/>
      <c r="VFB10" s="149"/>
      <c r="VFC10" s="149"/>
      <c r="VFD10" s="149"/>
      <c r="VFE10" s="149"/>
      <c r="VFF10" s="149"/>
      <c r="VFG10" s="149"/>
      <c r="VFH10" s="149"/>
      <c r="VFI10" s="149"/>
      <c r="VFJ10" s="149"/>
      <c r="VFK10" s="149"/>
      <c r="VFL10" s="149"/>
      <c r="VFM10" s="149"/>
      <c r="VFN10" s="149"/>
      <c r="VFO10" s="149"/>
      <c r="VFP10" s="149"/>
      <c r="VFQ10" s="149"/>
      <c r="VFR10" s="149"/>
      <c r="VFS10" s="149"/>
      <c r="VFT10" s="149"/>
      <c r="VFU10" s="149"/>
      <c r="VFV10" s="149"/>
      <c r="VFW10" s="149"/>
      <c r="VFX10" s="149"/>
      <c r="VFY10" s="149"/>
      <c r="VFZ10" s="149"/>
      <c r="VGA10" s="149"/>
      <c r="VGB10" s="149"/>
      <c r="VGC10" s="149"/>
      <c r="VGD10" s="149"/>
      <c r="VGE10" s="149"/>
      <c r="VGF10" s="149"/>
      <c r="VGG10" s="149"/>
      <c r="VGH10" s="149"/>
      <c r="VGI10" s="149"/>
      <c r="VGJ10" s="149"/>
      <c r="VGK10" s="149"/>
      <c r="VGL10" s="149"/>
      <c r="VGM10" s="149"/>
      <c r="VGN10" s="149"/>
      <c r="VGO10" s="149"/>
      <c r="VGP10" s="149"/>
      <c r="VGQ10" s="149"/>
      <c r="VGR10" s="149"/>
      <c r="VGS10" s="149"/>
      <c r="VGT10" s="149"/>
      <c r="VGU10" s="149"/>
      <c r="VGV10" s="149"/>
      <c r="VGW10" s="149"/>
      <c r="VGX10" s="149"/>
      <c r="VGY10" s="149"/>
      <c r="VGZ10" s="149"/>
      <c r="VHA10" s="149"/>
      <c r="VHB10" s="149"/>
      <c r="VHC10" s="149"/>
      <c r="VHD10" s="149"/>
      <c r="VHE10" s="149"/>
      <c r="VHF10" s="149"/>
      <c r="VHG10" s="149"/>
      <c r="VHH10" s="149"/>
      <c r="VHI10" s="149"/>
      <c r="VHJ10" s="149"/>
      <c r="VHK10" s="149"/>
      <c r="VHL10" s="149"/>
      <c r="VHM10" s="149"/>
      <c r="VHN10" s="149"/>
      <c r="VHO10" s="149"/>
      <c r="VHP10" s="149"/>
      <c r="VHQ10" s="149"/>
      <c r="VHR10" s="149"/>
      <c r="VHS10" s="149"/>
      <c r="VHT10" s="149"/>
      <c r="VHU10" s="149"/>
      <c r="VHV10" s="149"/>
      <c r="VHW10" s="149"/>
      <c r="VHX10" s="149"/>
      <c r="VHY10" s="149"/>
      <c r="VHZ10" s="149"/>
      <c r="VIA10" s="149"/>
      <c r="VIB10" s="149"/>
      <c r="VIC10" s="149"/>
      <c r="VID10" s="149"/>
      <c r="VIE10" s="149"/>
      <c r="VIF10" s="149"/>
      <c r="VIG10" s="149"/>
      <c r="VIH10" s="149"/>
      <c r="VII10" s="149"/>
      <c r="VIJ10" s="149"/>
      <c r="VIK10" s="149"/>
      <c r="VIL10" s="149"/>
      <c r="VIM10" s="149"/>
      <c r="VIN10" s="149"/>
      <c r="VIO10" s="149"/>
      <c r="VIP10" s="149"/>
      <c r="VIQ10" s="149"/>
      <c r="VIR10" s="149"/>
      <c r="VIS10" s="149"/>
      <c r="VIT10" s="149"/>
      <c r="VIU10" s="149"/>
      <c r="VIV10" s="149"/>
      <c r="VIW10" s="149"/>
      <c r="VIX10" s="149"/>
      <c r="VIY10" s="149"/>
      <c r="VIZ10" s="149"/>
      <c r="VJA10" s="149"/>
      <c r="VJB10" s="149"/>
      <c r="VJC10" s="149"/>
      <c r="VJD10" s="149"/>
      <c r="VJE10" s="149"/>
      <c r="VJF10" s="149"/>
      <c r="VJG10" s="149"/>
      <c r="VJH10" s="149"/>
      <c r="VJI10" s="149"/>
      <c r="VJJ10" s="149"/>
      <c r="VJK10" s="149"/>
      <c r="VJL10" s="149"/>
      <c r="VJM10" s="149"/>
      <c r="VJN10" s="149"/>
      <c r="VJO10" s="149"/>
      <c r="VJP10" s="149"/>
      <c r="VJQ10" s="149"/>
      <c r="VJR10" s="149"/>
      <c r="VJS10" s="149"/>
      <c r="VJT10" s="149"/>
      <c r="VJU10" s="149"/>
      <c r="VJV10" s="149"/>
      <c r="VJW10" s="149"/>
      <c r="VJX10" s="149"/>
      <c r="VJY10" s="149"/>
      <c r="VJZ10" s="149"/>
      <c r="VKA10" s="149"/>
      <c r="VKB10" s="149"/>
      <c r="VKC10" s="149"/>
      <c r="VKD10" s="149"/>
      <c r="VKE10" s="149"/>
      <c r="VKF10" s="149"/>
      <c r="VKG10" s="149"/>
      <c r="VKH10" s="149"/>
      <c r="VKI10" s="149"/>
      <c r="VKJ10" s="149"/>
      <c r="VKK10" s="149"/>
      <c r="VKL10" s="149"/>
      <c r="VKM10" s="149"/>
      <c r="VKN10" s="149"/>
      <c r="VKO10" s="149"/>
      <c r="VKP10" s="149"/>
      <c r="VKQ10" s="149"/>
      <c r="VKR10" s="149"/>
      <c r="VKS10" s="149"/>
      <c r="VKT10" s="149"/>
      <c r="VKU10" s="149"/>
      <c r="VKV10" s="149"/>
      <c r="VKW10" s="149"/>
      <c r="VKX10" s="149"/>
      <c r="VKY10" s="149"/>
      <c r="VKZ10" s="149"/>
      <c r="VLA10" s="149"/>
      <c r="VLB10" s="149"/>
      <c r="VLC10" s="149"/>
      <c r="VLD10" s="149"/>
      <c r="VLE10" s="149"/>
      <c r="VLF10" s="149"/>
      <c r="VLG10" s="149"/>
      <c r="VLH10" s="149"/>
      <c r="VLI10" s="149"/>
      <c r="VLJ10" s="149"/>
      <c r="VLK10" s="149"/>
      <c r="VLL10" s="149"/>
      <c r="VLM10" s="149"/>
      <c r="VLN10" s="149"/>
      <c r="VLO10" s="149"/>
      <c r="VLP10" s="149"/>
      <c r="VLQ10" s="149"/>
      <c r="VLR10" s="149"/>
      <c r="VLS10" s="149"/>
      <c r="VLT10" s="149"/>
      <c r="VLU10" s="149"/>
      <c r="VLV10" s="149"/>
      <c r="VLW10" s="149"/>
      <c r="VLX10" s="149"/>
      <c r="VLY10" s="149"/>
      <c r="VLZ10" s="149"/>
      <c r="VMA10" s="149"/>
      <c r="VMB10" s="149"/>
      <c r="VMC10" s="149"/>
      <c r="VMD10" s="149"/>
      <c r="VME10" s="149"/>
      <c r="VMF10" s="149"/>
      <c r="VMG10" s="149"/>
      <c r="VMH10" s="149"/>
      <c r="VMI10" s="149"/>
      <c r="VMJ10" s="149"/>
      <c r="VMK10" s="149"/>
      <c r="VML10" s="149"/>
      <c r="VMM10" s="149"/>
      <c r="VMN10" s="149"/>
      <c r="VMO10" s="149"/>
      <c r="VMP10" s="149"/>
      <c r="VMQ10" s="149"/>
      <c r="VMR10" s="149"/>
      <c r="VMS10" s="149"/>
      <c r="VMT10" s="149"/>
      <c r="VMU10" s="149"/>
      <c r="VMV10" s="149"/>
      <c r="VMW10" s="149"/>
      <c r="VMX10" s="149"/>
      <c r="VMY10" s="149"/>
      <c r="VMZ10" s="149"/>
      <c r="VNA10" s="149"/>
      <c r="VNB10" s="149"/>
      <c r="VNC10" s="149"/>
      <c r="VND10" s="149"/>
      <c r="VNE10" s="149"/>
      <c r="VNF10" s="149"/>
      <c r="VNG10" s="149"/>
      <c r="VNH10" s="149"/>
      <c r="VNI10" s="149"/>
      <c r="VNJ10" s="149"/>
      <c r="VNK10" s="149"/>
      <c r="VNL10" s="149"/>
      <c r="VNM10" s="149"/>
      <c r="VNN10" s="149"/>
      <c r="VNO10" s="149"/>
      <c r="VNP10" s="149"/>
      <c r="VNQ10" s="149"/>
      <c r="VNR10" s="149"/>
      <c r="VNS10" s="149"/>
      <c r="VNT10" s="149"/>
      <c r="VNU10" s="149"/>
      <c r="VNV10" s="149"/>
      <c r="VNW10" s="149"/>
      <c r="VNX10" s="149"/>
      <c r="VNY10" s="149"/>
      <c r="VNZ10" s="149"/>
      <c r="VOA10" s="149"/>
      <c r="VOB10" s="149"/>
      <c r="VOC10" s="149"/>
      <c r="VOD10" s="149"/>
      <c r="VOE10" s="149"/>
      <c r="VOF10" s="149"/>
      <c r="VOG10" s="149"/>
      <c r="VOH10" s="149"/>
      <c r="VOI10" s="149"/>
      <c r="VOJ10" s="149"/>
      <c r="VOK10" s="149"/>
      <c r="VOL10" s="149"/>
      <c r="VOM10" s="149"/>
      <c r="VON10" s="149"/>
      <c r="VOO10" s="149"/>
      <c r="VOP10" s="149"/>
      <c r="VOQ10" s="149"/>
      <c r="VOR10" s="149"/>
      <c r="VOS10" s="149"/>
      <c r="VOT10" s="149"/>
      <c r="VOU10" s="149"/>
      <c r="VOV10" s="149"/>
      <c r="VOW10" s="149"/>
      <c r="VOX10" s="149"/>
      <c r="VOY10" s="149"/>
      <c r="VOZ10" s="149"/>
      <c r="VPA10" s="149"/>
      <c r="VPB10" s="149"/>
      <c r="VPC10" s="149"/>
      <c r="VPD10" s="149"/>
      <c r="VPE10" s="149"/>
      <c r="VPF10" s="149"/>
      <c r="VPG10" s="149"/>
      <c r="VPH10" s="149"/>
      <c r="VPI10" s="149"/>
      <c r="VPJ10" s="149"/>
      <c r="VPK10" s="149"/>
      <c r="VPL10" s="149"/>
      <c r="VPM10" s="149"/>
      <c r="VPN10" s="149"/>
      <c r="VPO10" s="149"/>
      <c r="VPP10" s="149"/>
      <c r="VPQ10" s="149"/>
      <c r="VPR10" s="149"/>
      <c r="VPS10" s="149"/>
      <c r="VPT10" s="149"/>
      <c r="VPU10" s="149"/>
      <c r="VPV10" s="149"/>
      <c r="VPW10" s="149"/>
      <c r="VPX10" s="149"/>
      <c r="VPY10" s="149"/>
      <c r="VPZ10" s="149"/>
      <c r="VQA10" s="149"/>
      <c r="VQB10" s="149"/>
      <c r="VQC10" s="149"/>
      <c r="VQD10" s="149"/>
      <c r="VQE10" s="149"/>
      <c r="VQF10" s="149"/>
      <c r="VQG10" s="149"/>
      <c r="VQH10" s="149"/>
      <c r="VQI10" s="149"/>
      <c r="VQJ10" s="149"/>
      <c r="VQK10" s="149"/>
      <c r="VQL10" s="149"/>
      <c r="VQM10" s="149"/>
      <c r="VQN10" s="149"/>
      <c r="VQO10" s="149"/>
      <c r="VQP10" s="149"/>
      <c r="VQQ10" s="149"/>
      <c r="VQR10" s="149"/>
      <c r="VQS10" s="149"/>
      <c r="VQT10" s="149"/>
      <c r="VQU10" s="149"/>
      <c r="VQV10" s="149"/>
      <c r="VQW10" s="149"/>
      <c r="VQX10" s="149"/>
      <c r="VQY10" s="149"/>
      <c r="VQZ10" s="149"/>
      <c r="VRA10" s="149"/>
      <c r="VRB10" s="149"/>
      <c r="VRC10" s="149"/>
      <c r="VRD10" s="149"/>
      <c r="VRE10" s="149"/>
      <c r="VRF10" s="149"/>
      <c r="VRG10" s="149"/>
      <c r="VRH10" s="149"/>
      <c r="VRI10" s="149"/>
      <c r="VRJ10" s="149"/>
      <c r="VRK10" s="149"/>
      <c r="VRL10" s="149"/>
      <c r="VRM10" s="149"/>
      <c r="VRN10" s="149"/>
      <c r="VRO10" s="149"/>
      <c r="VRP10" s="149"/>
      <c r="VRQ10" s="149"/>
      <c r="VRR10" s="149"/>
      <c r="VRS10" s="149"/>
      <c r="VRT10" s="149"/>
      <c r="VRU10" s="149"/>
      <c r="VRV10" s="149"/>
      <c r="VRW10" s="149"/>
      <c r="VRX10" s="149"/>
      <c r="VRY10" s="149"/>
      <c r="VRZ10" s="149"/>
      <c r="VSA10" s="149"/>
      <c r="VSB10" s="149"/>
      <c r="VSC10" s="149"/>
      <c r="VSD10" s="149"/>
      <c r="VSE10" s="149"/>
      <c r="VSF10" s="149"/>
      <c r="VSG10" s="149"/>
      <c r="VSH10" s="149"/>
      <c r="VSI10" s="149"/>
      <c r="VSJ10" s="149"/>
      <c r="VSK10" s="149"/>
      <c r="VSL10" s="149"/>
      <c r="VSM10" s="149"/>
      <c r="VSN10" s="149"/>
      <c r="VSO10" s="149"/>
      <c r="VSP10" s="149"/>
      <c r="VSQ10" s="149"/>
      <c r="VSR10" s="149"/>
      <c r="VSS10" s="149"/>
      <c r="VST10" s="149"/>
      <c r="VSU10" s="149"/>
      <c r="VSV10" s="149"/>
      <c r="VSW10" s="149"/>
      <c r="VSX10" s="149"/>
      <c r="VSY10" s="149"/>
      <c r="VSZ10" s="149"/>
      <c r="VTA10" s="149"/>
      <c r="VTB10" s="149"/>
      <c r="VTC10" s="149"/>
      <c r="VTD10" s="149"/>
      <c r="VTE10" s="149"/>
      <c r="VTF10" s="149"/>
      <c r="VTG10" s="149"/>
      <c r="VTH10" s="149"/>
      <c r="VTI10" s="149"/>
      <c r="VTJ10" s="149"/>
      <c r="VTK10" s="149"/>
      <c r="VTL10" s="149"/>
      <c r="VTM10" s="149"/>
      <c r="VTN10" s="149"/>
      <c r="VTO10" s="149"/>
      <c r="VTP10" s="149"/>
      <c r="VTQ10" s="149"/>
      <c r="VTR10" s="149"/>
      <c r="VTS10" s="149"/>
      <c r="VTT10" s="149"/>
      <c r="VTU10" s="149"/>
      <c r="VTV10" s="149"/>
      <c r="VTW10" s="149"/>
      <c r="VTX10" s="149"/>
      <c r="VTY10" s="149"/>
      <c r="VTZ10" s="149"/>
      <c r="VUA10" s="149"/>
      <c r="VUB10" s="149"/>
      <c r="VUC10" s="149"/>
      <c r="VUD10" s="149"/>
      <c r="VUE10" s="149"/>
      <c r="VUF10" s="149"/>
      <c r="VUG10" s="149"/>
      <c r="VUH10" s="149"/>
      <c r="VUI10" s="149"/>
      <c r="VUJ10" s="149"/>
      <c r="VUK10" s="149"/>
      <c r="VUL10" s="149"/>
      <c r="VUM10" s="149"/>
      <c r="VUN10" s="149"/>
      <c r="VUO10" s="149"/>
      <c r="VUP10" s="149"/>
      <c r="VUQ10" s="149"/>
      <c r="VUR10" s="149"/>
      <c r="VUS10" s="149"/>
      <c r="VUT10" s="149"/>
      <c r="VUU10" s="149"/>
      <c r="VUV10" s="149"/>
      <c r="VUW10" s="149"/>
      <c r="VUX10" s="149"/>
      <c r="VUY10" s="149"/>
      <c r="VUZ10" s="149"/>
      <c r="VVA10" s="149"/>
      <c r="VVB10" s="149"/>
      <c r="VVC10" s="149"/>
      <c r="VVD10" s="149"/>
      <c r="VVE10" s="149"/>
      <c r="VVF10" s="149"/>
      <c r="VVG10" s="149"/>
      <c r="VVH10" s="149"/>
      <c r="VVI10" s="149"/>
      <c r="VVJ10" s="149"/>
      <c r="VVK10" s="149"/>
      <c r="VVL10" s="149"/>
      <c r="VVM10" s="149"/>
      <c r="VVN10" s="149"/>
      <c r="VVO10" s="149"/>
      <c r="VVP10" s="149"/>
      <c r="VVQ10" s="149"/>
      <c r="VVR10" s="149"/>
      <c r="VVS10" s="149"/>
      <c r="VVT10" s="149"/>
      <c r="VVU10" s="149"/>
      <c r="VVV10" s="149"/>
      <c r="VVW10" s="149"/>
      <c r="VVX10" s="149"/>
      <c r="VVY10" s="149"/>
      <c r="VVZ10" s="149"/>
      <c r="VWA10" s="149"/>
      <c r="VWB10" s="149"/>
      <c r="VWC10" s="149"/>
      <c r="VWD10" s="149"/>
      <c r="VWE10" s="149"/>
      <c r="VWF10" s="149"/>
      <c r="VWG10" s="149"/>
      <c r="VWH10" s="149"/>
      <c r="VWI10" s="149"/>
      <c r="VWJ10" s="149"/>
      <c r="VWK10" s="149"/>
      <c r="VWL10" s="149"/>
      <c r="VWM10" s="149"/>
      <c r="VWN10" s="149"/>
      <c r="VWO10" s="149"/>
      <c r="VWP10" s="149"/>
      <c r="VWQ10" s="149"/>
      <c r="VWR10" s="149"/>
      <c r="VWS10" s="149"/>
      <c r="VWT10" s="149"/>
      <c r="VWU10" s="149"/>
      <c r="VWV10" s="149"/>
      <c r="VWW10" s="149"/>
      <c r="VWX10" s="149"/>
      <c r="VWY10" s="149"/>
      <c r="VWZ10" s="149"/>
      <c r="VXA10" s="149"/>
      <c r="VXB10" s="149"/>
      <c r="VXC10" s="149"/>
      <c r="VXD10" s="149"/>
      <c r="VXE10" s="149"/>
      <c r="VXF10" s="149"/>
      <c r="VXG10" s="149"/>
      <c r="VXH10" s="149"/>
      <c r="VXI10" s="149"/>
      <c r="VXJ10" s="149"/>
      <c r="VXK10" s="149"/>
      <c r="VXL10" s="149"/>
      <c r="VXM10" s="149"/>
      <c r="VXN10" s="149"/>
      <c r="VXO10" s="149"/>
      <c r="VXP10" s="149"/>
      <c r="VXQ10" s="149"/>
      <c r="VXR10" s="149"/>
      <c r="VXS10" s="149"/>
      <c r="VXT10" s="149"/>
      <c r="VXU10" s="149"/>
      <c r="VXV10" s="149"/>
      <c r="VXW10" s="149"/>
      <c r="VXX10" s="149"/>
      <c r="VXY10" s="149"/>
      <c r="VXZ10" s="149"/>
      <c r="VYA10" s="149"/>
      <c r="VYB10" s="149"/>
      <c r="VYC10" s="149"/>
      <c r="VYD10" s="149"/>
      <c r="VYE10" s="149"/>
      <c r="VYF10" s="149"/>
      <c r="VYG10" s="149"/>
      <c r="VYH10" s="149"/>
      <c r="VYI10" s="149"/>
      <c r="VYJ10" s="149"/>
      <c r="VYK10" s="149"/>
      <c r="VYL10" s="149"/>
      <c r="VYM10" s="149"/>
      <c r="VYN10" s="149"/>
      <c r="VYO10" s="149"/>
      <c r="VYP10" s="149"/>
      <c r="VYQ10" s="149"/>
      <c r="VYR10" s="149"/>
      <c r="VYS10" s="149"/>
      <c r="VYT10" s="149"/>
      <c r="VYU10" s="149"/>
      <c r="VYV10" s="149"/>
      <c r="VYW10" s="149"/>
      <c r="VYX10" s="149"/>
      <c r="VYY10" s="149"/>
      <c r="VYZ10" s="149"/>
      <c r="VZA10" s="149"/>
      <c r="VZB10" s="149"/>
      <c r="VZC10" s="149"/>
      <c r="VZD10" s="149"/>
      <c r="VZE10" s="149"/>
      <c r="VZF10" s="149"/>
      <c r="VZG10" s="149"/>
      <c r="VZH10" s="149"/>
      <c r="VZI10" s="149"/>
      <c r="VZJ10" s="149"/>
      <c r="VZK10" s="149"/>
      <c r="VZL10" s="149"/>
      <c r="VZM10" s="149"/>
      <c r="VZN10" s="149"/>
      <c r="VZO10" s="149"/>
      <c r="VZP10" s="149"/>
      <c r="VZQ10" s="149"/>
      <c r="VZR10" s="149"/>
      <c r="VZS10" s="149"/>
      <c r="VZT10" s="149"/>
      <c r="VZU10" s="149"/>
      <c r="VZV10" s="149"/>
      <c r="VZW10" s="149"/>
      <c r="VZX10" s="149"/>
      <c r="VZY10" s="149"/>
      <c r="VZZ10" s="149"/>
      <c r="WAA10" s="149"/>
      <c r="WAB10" s="149"/>
      <c r="WAC10" s="149"/>
      <c r="WAD10" s="149"/>
      <c r="WAE10" s="149"/>
      <c r="WAF10" s="149"/>
      <c r="WAG10" s="149"/>
      <c r="WAH10" s="149"/>
      <c r="WAI10" s="149"/>
      <c r="WAJ10" s="149"/>
      <c r="WAK10" s="149"/>
      <c r="WAL10" s="149"/>
      <c r="WAM10" s="149"/>
      <c r="WAN10" s="149"/>
      <c r="WAO10" s="149"/>
      <c r="WAP10" s="149"/>
      <c r="WAQ10" s="149"/>
      <c r="WAR10" s="149"/>
      <c r="WAS10" s="149"/>
      <c r="WAT10" s="149"/>
      <c r="WAU10" s="149"/>
      <c r="WAV10" s="149"/>
      <c r="WAW10" s="149"/>
      <c r="WAX10" s="149"/>
      <c r="WAY10" s="149"/>
      <c r="WAZ10" s="149"/>
      <c r="WBA10" s="149"/>
      <c r="WBB10" s="149"/>
      <c r="WBC10" s="149"/>
      <c r="WBD10" s="149"/>
      <c r="WBE10" s="149"/>
      <c r="WBF10" s="149"/>
      <c r="WBG10" s="149"/>
      <c r="WBH10" s="149"/>
      <c r="WBI10" s="149"/>
      <c r="WBJ10" s="149"/>
      <c r="WBK10" s="149"/>
      <c r="WBL10" s="149"/>
      <c r="WBM10" s="149"/>
      <c r="WBN10" s="149"/>
      <c r="WBO10" s="149"/>
      <c r="WBP10" s="149"/>
      <c r="WBQ10" s="149"/>
      <c r="WBR10" s="149"/>
      <c r="WBS10" s="149"/>
      <c r="WBT10" s="149"/>
      <c r="WBU10" s="149"/>
      <c r="WBV10" s="149"/>
      <c r="WBW10" s="149"/>
      <c r="WBX10" s="149"/>
      <c r="WBY10" s="149"/>
      <c r="WBZ10" s="149"/>
      <c r="WCA10" s="149"/>
      <c r="WCB10" s="149"/>
      <c r="WCC10" s="149"/>
      <c r="WCD10" s="149"/>
      <c r="WCE10" s="149"/>
      <c r="WCF10" s="149"/>
      <c r="WCG10" s="149"/>
      <c r="WCH10" s="149"/>
      <c r="WCI10" s="149"/>
      <c r="WCJ10" s="149"/>
      <c r="WCK10" s="149"/>
      <c r="WCL10" s="149"/>
      <c r="WCM10" s="149"/>
      <c r="WCN10" s="149"/>
      <c r="WCO10" s="149"/>
      <c r="WCP10" s="149"/>
      <c r="WCQ10" s="149"/>
      <c r="WCR10" s="149"/>
      <c r="WCS10" s="149"/>
      <c r="WCT10" s="149"/>
      <c r="WCU10" s="149"/>
      <c r="WCV10" s="149"/>
      <c r="WCW10" s="149"/>
      <c r="WCX10" s="149"/>
      <c r="WCY10" s="149"/>
      <c r="WCZ10" s="149"/>
      <c r="WDA10" s="149"/>
      <c r="WDB10" s="149"/>
      <c r="WDC10" s="149"/>
      <c r="WDD10" s="149"/>
      <c r="WDE10" s="149"/>
      <c r="WDF10" s="149"/>
      <c r="WDG10" s="149"/>
      <c r="WDH10" s="149"/>
      <c r="WDI10" s="149"/>
      <c r="WDJ10" s="149"/>
      <c r="WDK10" s="149"/>
      <c r="WDL10" s="149"/>
      <c r="WDM10" s="149"/>
      <c r="WDN10" s="149"/>
      <c r="WDO10" s="149"/>
      <c r="WDP10" s="149"/>
      <c r="WDQ10" s="149"/>
      <c r="WDR10" s="149"/>
      <c r="WDS10" s="149"/>
      <c r="WDT10" s="149"/>
      <c r="WDU10" s="149"/>
      <c r="WDV10" s="149"/>
      <c r="WDW10" s="149"/>
      <c r="WDX10" s="149"/>
      <c r="WDY10" s="149"/>
      <c r="WDZ10" s="149"/>
      <c r="WEA10" s="149"/>
      <c r="WEB10" s="149"/>
      <c r="WEC10" s="149"/>
      <c r="WED10" s="149"/>
      <c r="WEE10" s="149"/>
      <c r="WEF10" s="149"/>
      <c r="WEG10" s="149"/>
      <c r="WEH10" s="149"/>
      <c r="WEI10" s="149"/>
      <c r="WEJ10" s="149"/>
      <c r="WEK10" s="149"/>
      <c r="WEL10" s="149"/>
      <c r="WEM10" s="149"/>
      <c r="WEN10" s="149"/>
      <c r="WEO10" s="149"/>
      <c r="WEP10" s="149"/>
      <c r="WEQ10" s="149"/>
      <c r="WER10" s="149"/>
      <c r="WES10" s="149"/>
      <c r="WET10" s="149"/>
      <c r="WEU10" s="149"/>
      <c r="WEV10" s="149"/>
      <c r="WEW10" s="149"/>
      <c r="WEX10" s="149"/>
      <c r="WEY10" s="149"/>
      <c r="WEZ10" s="149"/>
      <c r="WFA10" s="149"/>
      <c r="WFB10" s="149"/>
      <c r="WFC10" s="149"/>
      <c r="WFD10" s="149"/>
      <c r="WFE10" s="149"/>
      <c r="WFF10" s="149"/>
      <c r="WFG10" s="149"/>
      <c r="WFH10" s="149"/>
      <c r="WFI10" s="149"/>
      <c r="WFJ10" s="149"/>
      <c r="WFK10" s="149"/>
      <c r="WFL10" s="149"/>
      <c r="WFM10" s="149"/>
      <c r="WFN10" s="149"/>
      <c r="WFO10" s="149"/>
      <c r="WFP10" s="149"/>
      <c r="WFQ10" s="149"/>
      <c r="WFR10" s="149"/>
      <c r="WFS10" s="149"/>
      <c r="WFT10" s="149"/>
      <c r="WFU10" s="149"/>
      <c r="WFV10" s="149"/>
      <c r="WFW10" s="149"/>
      <c r="WFX10" s="149"/>
      <c r="WFY10" s="149"/>
      <c r="WFZ10" s="149"/>
      <c r="WGA10" s="149"/>
      <c r="WGB10" s="149"/>
      <c r="WGC10" s="149"/>
      <c r="WGD10" s="149"/>
      <c r="WGE10" s="149"/>
      <c r="WGF10" s="149"/>
      <c r="WGG10" s="149"/>
      <c r="WGH10" s="149"/>
      <c r="WGI10" s="149"/>
      <c r="WGJ10" s="149"/>
      <c r="WGK10" s="149"/>
      <c r="WGL10" s="149"/>
      <c r="WGM10" s="149"/>
      <c r="WGN10" s="149"/>
      <c r="WGO10" s="149"/>
      <c r="WGP10" s="149"/>
      <c r="WGQ10" s="149"/>
      <c r="WGR10" s="149"/>
      <c r="WGS10" s="149"/>
      <c r="WGT10" s="149"/>
      <c r="WGU10" s="149"/>
      <c r="WGV10" s="149"/>
      <c r="WGW10" s="149"/>
      <c r="WGX10" s="149"/>
      <c r="WGY10" s="149"/>
      <c r="WGZ10" s="149"/>
      <c r="WHA10" s="149"/>
      <c r="WHB10" s="149"/>
      <c r="WHC10" s="149"/>
      <c r="WHD10" s="149"/>
      <c r="WHE10" s="149"/>
      <c r="WHF10" s="149"/>
      <c r="WHG10" s="149"/>
      <c r="WHH10" s="149"/>
      <c r="WHI10" s="149"/>
      <c r="WHJ10" s="149"/>
      <c r="WHK10" s="149"/>
      <c r="WHL10" s="149"/>
      <c r="WHM10" s="149"/>
      <c r="WHN10" s="149"/>
      <c r="WHO10" s="149"/>
      <c r="WHP10" s="149"/>
      <c r="WHQ10" s="149"/>
      <c r="WHR10" s="149"/>
      <c r="WHS10" s="149"/>
      <c r="WHT10" s="149"/>
      <c r="WHU10" s="149"/>
      <c r="WHV10" s="149"/>
      <c r="WHW10" s="149"/>
      <c r="WHX10" s="149"/>
      <c r="WHY10" s="149"/>
      <c r="WHZ10" s="149"/>
      <c r="WIA10" s="149"/>
      <c r="WIB10" s="149"/>
      <c r="WIC10" s="149"/>
      <c r="WID10" s="149"/>
      <c r="WIE10" s="149"/>
      <c r="WIF10" s="149"/>
      <c r="WIG10" s="149"/>
      <c r="WIH10" s="149"/>
      <c r="WII10" s="149"/>
      <c r="WIJ10" s="149"/>
      <c r="WIK10" s="149"/>
      <c r="WIL10" s="149"/>
      <c r="WIM10" s="149"/>
      <c r="WIN10" s="149"/>
      <c r="WIO10" s="149"/>
      <c r="WIP10" s="149"/>
      <c r="WIQ10" s="149"/>
      <c r="WIR10" s="149"/>
      <c r="WIS10" s="149"/>
      <c r="WIT10" s="149"/>
      <c r="WIU10" s="149"/>
      <c r="WIV10" s="149"/>
      <c r="WIW10" s="149"/>
      <c r="WIX10" s="149"/>
      <c r="WIY10" s="149"/>
      <c r="WIZ10" s="149"/>
      <c r="WJA10" s="149"/>
      <c r="WJB10" s="149"/>
      <c r="WJC10" s="149"/>
      <c r="WJD10" s="149"/>
      <c r="WJE10" s="149"/>
      <c r="WJF10" s="149"/>
      <c r="WJG10" s="149"/>
      <c r="WJH10" s="149"/>
      <c r="WJI10" s="149"/>
      <c r="WJJ10" s="149"/>
      <c r="WJK10" s="149"/>
      <c r="WJL10" s="149"/>
      <c r="WJM10" s="149"/>
      <c r="WJN10" s="149"/>
      <c r="WJO10" s="149"/>
      <c r="WJP10" s="149"/>
      <c r="WJQ10" s="149"/>
      <c r="WJR10" s="149"/>
      <c r="WJS10" s="149"/>
      <c r="WJT10" s="149"/>
      <c r="WJU10" s="149"/>
      <c r="WJV10" s="149"/>
      <c r="WJW10" s="149"/>
      <c r="WJX10" s="149"/>
      <c r="WJY10" s="149"/>
      <c r="WJZ10" s="149"/>
      <c r="WKA10" s="149"/>
      <c r="WKB10" s="149"/>
      <c r="WKC10" s="149"/>
      <c r="WKD10" s="149"/>
      <c r="WKE10" s="149"/>
      <c r="WKF10" s="149"/>
      <c r="WKG10" s="149"/>
      <c r="WKH10" s="149"/>
      <c r="WKI10" s="149"/>
      <c r="WKJ10" s="149"/>
      <c r="WKK10" s="149"/>
      <c r="WKL10" s="149"/>
      <c r="WKM10" s="149"/>
      <c r="WKN10" s="149"/>
      <c r="WKO10" s="149"/>
      <c r="WKP10" s="149"/>
      <c r="WKQ10" s="149"/>
      <c r="WKR10" s="149"/>
      <c r="WKS10" s="149"/>
      <c r="WKT10" s="149"/>
      <c r="WKU10" s="149"/>
      <c r="WKV10" s="149"/>
      <c r="WKW10" s="149"/>
      <c r="WKX10" s="149"/>
      <c r="WKY10" s="149"/>
      <c r="WKZ10" s="149"/>
      <c r="WLA10" s="149"/>
      <c r="WLB10" s="149"/>
      <c r="WLC10" s="149"/>
      <c r="WLD10" s="149"/>
      <c r="WLE10" s="149"/>
      <c r="WLF10" s="149"/>
      <c r="WLG10" s="149"/>
      <c r="WLH10" s="149"/>
      <c r="WLI10" s="149"/>
      <c r="WLJ10" s="149"/>
      <c r="WLK10" s="149"/>
      <c r="WLL10" s="149"/>
      <c r="WLM10" s="149"/>
      <c r="WLN10" s="149"/>
      <c r="WLO10" s="149"/>
      <c r="WLP10" s="149"/>
      <c r="WLQ10" s="149"/>
      <c r="WLR10" s="149"/>
      <c r="WLS10" s="149"/>
      <c r="WLT10" s="149"/>
      <c r="WLU10" s="149"/>
      <c r="WLV10" s="149"/>
      <c r="WLW10" s="149"/>
      <c r="WLX10" s="149"/>
      <c r="WLY10" s="149"/>
      <c r="WLZ10" s="149"/>
      <c r="WMA10" s="149"/>
      <c r="WMB10" s="149"/>
      <c r="WMC10" s="149"/>
      <c r="WMD10" s="149"/>
      <c r="WME10" s="149"/>
      <c r="WMF10" s="149"/>
      <c r="WMG10" s="149"/>
      <c r="WMH10" s="149"/>
      <c r="WMI10" s="149"/>
      <c r="WMJ10" s="149"/>
      <c r="WMK10" s="149"/>
      <c r="WML10" s="149"/>
      <c r="WMM10" s="149"/>
      <c r="WMN10" s="149"/>
      <c r="WMO10" s="149"/>
      <c r="WMP10" s="149"/>
      <c r="WMQ10" s="149"/>
      <c r="WMR10" s="149"/>
      <c r="WMS10" s="149"/>
      <c r="WMT10" s="149"/>
      <c r="WMU10" s="149"/>
      <c r="WMV10" s="149"/>
      <c r="WMW10" s="149"/>
      <c r="WMX10" s="149"/>
      <c r="WMY10" s="149"/>
      <c r="WMZ10" s="149"/>
      <c r="WNA10" s="149"/>
      <c r="WNB10" s="149"/>
      <c r="WNC10" s="149"/>
      <c r="WND10" s="149"/>
      <c r="WNE10" s="149"/>
      <c r="WNF10" s="149"/>
      <c r="WNG10" s="149"/>
      <c r="WNH10" s="149"/>
      <c r="WNI10" s="149"/>
      <c r="WNJ10" s="149"/>
      <c r="WNK10" s="149"/>
      <c r="WNL10" s="149"/>
      <c r="WNM10" s="149"/>
      <c r="WNN10" s="149"/>
      <c r="WNO10" s="149"/>
      <c r="WNP10" s="149"/>
      <c r="WNQ10" s="149"/>
      <c r="WNR10" s="149"/>
      <c r="WNS10" s="149"/>
      <c r="WNT10" s="149"/>
      <c r="WNU10" s="149"/>
      <c r="WNV10" s="149"/>
      <c r="WNW10" s="149"/>
      <c r="WNX10" s="149"/>
      <c r="WNY10" s="149"/>
      <c r="WNZ10" s="149"/>
      <c r="WOA10" s="149"/>
      <c r="WOB10" s="149"/>
      <c r="WOC10" s="149"/>
      <c r="WOD10" s="149"/>
      <c r="WOE10" s="149"/>
      <c r="WOF10" s="149"/>
      <c r="WOG10" s="149"/>
      <c r="WOH10" s="149"/>
      <c r="WOI10" s="149"/>
      <c r="WOJ10" s="149"/>
      <c r="WOK10" s="149"/>
      <c r="WOL10" s="149"/>
      <c r="WOM10" s="149"/>
      <c r="WON10" s="149"/>
      <c r="WOO10" s="149"/>
      <c r="WOP10" s="149"/>
      <c r="WOQ10" s="149"/>
      <c r="WOR10" s="149"/>
      <c r="WOS10" s="149"/>
      <c r="WOT10" s="149"/>
      <c r="WOU10" s="149"/>
      <c r="WOV10" s="149"/>
      <c r="WOW10" s="149"/>
      <c r="WOX10" s="149"/>
      <c r="WOY10" s="149"/>
      <c r="WOZ10" s="149"/>
      <c r="WPA10" s="149"/>
      <c r="WPB10" s="149"/>
      <c r="WPC10" s="149"/>
      <c r="WPD10" s="149"/>
      <c r="WPE10" s="149"/>
      <c r="WPF10" s="149"/>
      <c r="WPG10" s="149"/>
      <c r="WPH10" s="149"/>
      <c r="WPI10" s="149"/>
      <c r="WPJ10" s="149"/>
      <c r="WPK10" s="149"/>
      <c r="WPL10" s="149"/>
      <c r="WPM10" s="149"/>
      <c r="WPN10" s="149"/>
      <c r="WPO10" s="149"/>
      <c r="WPP10" s="149"/>
      <c r="WPQ10" s="149"/>
      <c r="WPR10" s="149"/>
      <c r="WPS10" s="149"/>
      <c r="WPT10" s="149"/>
      <c r="WPU10" s="149"/>
      <c r="WPV10" s="149"/>
      <c r="WPW10" s="149"/>
      <c r="WPX10" s="149"/>
      <c r="WPY10" s="149"/>
      <c r="WPZ10" s="149"/>
      <c r="WQA10" s="149"/>
      <c r="WQB10" s="149"/>
      <c r="WQC10" s="149"/>
      <c r="WQD10" s="149"/>
      <c r="WQE10" s="149"/>
      <c r="WQF10" s="149"/>
      <c r="WQG10" s="149"/>
      <c r="WQH10" s="149"/>
      <c r="WQI10" s="149"/>
      <c r="WQJ10" s="149"/>
      <c r="WQK10" s="149"/>
      <c r="WQL10" s="149"/>
      <c r="WQM10" s="149"/>
      <c r="WQN10" s="149"/>
      <c r="WQO10" s="149"/>
      <c r="WQP10" s="149"/>
      <c r="WQQ10" s="149"/>
      <c r="WQR10" s="149"/>
      <c r="WQS10" s="149"/>
      <c r="WQT10" s="149"/>
      <c r="WQU10" s="149"/>
      <c r="WQV10" s="149"/>
      <c r="WQW10" s="149"/>
      <c r="WQX10" s="149"/>
      <c r="WQY10" s="149"/>
      <c r="WQZ10" s="149"/>
      <c r="WRA10" s="149"/>
      <c r="WRB10" s="149"/>
      <c r="WRC10" s="149"/>
      <c r="WRD10" s="149"/>
      <c r="WRE10" s="149"/>
      <c r="WRF10" s="149"/>
      <c r="WRG10" s="149"/>
      <c r="WRH10" s="149"/>
      <c r="WRI10" s="149"/>
      <c r="WRJ10" s="149"/>
      <c r="WRK10" s="149"/>
      <c r="WRL10" s="149"/>
      <c r="WRM10" s="149"/>
      <c r="WRN10" s="149"/>
      <c r="WRO10" s="149"/>
      <c r="WRP10" s="149"/>
      <c r="WRQ10" s="149"/>
      <c r="WRR10" s="149"/>
      <c r="WRS10" s="149"/>
      <c r="WRT10" s="149"/>
      <c r="WRU10" s="149"/>
      <c r="WRV10" s="149"/>
      <c r="WRW10" s="149"/>
      <c r="WRX10" s="149"/>
      <c r="WRY10" s="149"/>
      <c r="WRZ10" s="149"/>
      <c r="WSA10" s="149"/>
      <c r="WSB10" s="149"/>
      <c r="WSC10" s="149"/>
      <c r="WSD10" s="149"/>
      <c r="WSE10" s="149"/>
      <c r="WSF10" s="149"/>
      <c r="WSG10" s="149"/>
      <c r="WSH10" s="149"/>
      <c r="WSI10" s="149"/>
      <c r="WSJ10" s="149"/>
      <c r="WSK10" s="149"/>
      <c r="WSL10" s="149"/>
      <c r="WSM10" s="149"/>
      <c r="WSN10" s="149"/>
      <c r="WSO10" s="149"/>
      <c r="WSP10" s="149"/>
      <c r="WSQ10" s="149"/>
      <c r="WSR10" s="149"/>
      <c r="WSS10" s="149"/>
      <c r="WST10" s="149"/>
      <c r="WSU10" s="149"/>
      <c r="WSV10" s="149"/>
      <c r="WSW10" s="149"/>
      <c r="WSX10" s="149"/>
      <c r="WSY10" s="149"/>
      <c r="WSZ10" s="149"/>
      <c r="WTA10" s="149"/>
      <c r="WTB10" s="149"/>
      <c r="WTC10" s="149"/>
      <c r="WTD10" s="149"/>
      <c r="WTE10" s="149"/>
      <c r="WTF10" s="149"/>
      <c r="WTG10" s="149"/>
      <c r="WTH10" s="149"/>
      <c r="WTI10" s="149"/>
      <c r="WTJ10" s="149"/>
      <c r="WTK10" s="149"/>
      <c r="WTL10" s="149"/>
      <c r="WTM10" s="149"/>
      <c r="WTN10" s="149"/>
      <c r="WTO10" s="149"/>
      <c r="WTP10" s="149"/>
      <c r="WTQ10" s="149"/>
      <c r="WTR10" s="149"/>
      <c r="WTS10" s="149"/>
      <c r="WTT10" s="149"/>
      <c r="WTU10" s="149"/>
      <c r="WTV10" s="149"/>
      <c r="WTW10" s="149"/>
      <c r="WTX10" s="149"/>
      <c r="WTY10" s="149"/>
      <c r="WTZ10" s="149"/>
      <c r="WUA10" s="149"/>
      <c r="WUB10" s="149"/>
      <c r="WUC10" s="149"/>
      <c r="WUD10" s="149"/>
      <c r="WUE10" s="149"/>
      <c r="WUF10" s="149"/>
      <c r="WUG10" s="149"/>
      <c r="WUH10" s="149"/>
      <c r="WUI10" s="149"/>
      <c r="WUJ10" s="149"/>
      <c r="WUK10" s="149"/>
      <c r="WUL10" s="149"/>
      <c r="WUM10" s="149"/>
      <c r="WUN10" s="149"/>
      <c r="WUO10" s="149"/>
      <c r="WUP10" s="149"/>
      <c r="WUQ10" s="149"/>
      <c r="WUR10" s="149"/>
      <c r="WUS10" s="149"/>
      <c r="WUT10" s="149"/>
      <c r="WUU10" s="149"/>
      <c r="WUV10" s="149"/>
      <c r="WUW10" s="149"/>
      <c r="WUX10" s="149"/>
      <c r="WUY10" s="149"/>
      <c r="WUZ10" s="149"/>
      <c r="WVA10" s="149"/>
      <c r="WVB10" s="149"/>
      <c r="WVC10" s="149"/>
      <c r="WVD10" s="149"/>
      <c r="WVE10" s="149"/>
      <c r="WVF10" s="149"/>
      <c r="WVG10" s="149"/>
      <c r="WVH10" s="149"/>
      <c r="WVI10" s="149"/>
      <c r="WVJ10" s="149"/>
      <c r="WVK10" s="149"/>
      <c r="WVL10" s="149"/>
      <c r="WVM10" s="149"/>
      <c r="WVN10" s="149"/>
      <c r="WVO10" s="149"/>
      <c r="WVP10" s="149"/>
      <c r="WVQ10" s="149"/>
      <c r="WVR10" s="149"/>
      <c r="WVS10" s="149"/>
      <c r="WVT10" s="149"/>
      <c r="WVU10" s="149"/>
      <c r="WVV10" s="149"/>
      <c r="WVW10" s="149"/>
      <c r="WVX10" s="149"/>
      <c r="WVY10" s="149"/>
      <c r="WVZ10" s="149"/>
      <c r="WWA10" s="149"/>
      <c r="WWB10" s="149"/>
      <c r="WWC10" s="149"/>
      <c r="WWD10" s="149"/>
      <c r="WWE10" s="149"/>
      <c r="WWF10" s="149"/>
      <c r="WWG10" s="149"/>
      <c r="WWH10" s="149"/>
      <c r="WWI10" s="149"/>
      <c r="WWJ10" s="149"/>
      <c r="WWK10" s="149"/>
      <c r="WWL10" s="149"/>
      <c r="WWM10" s="149"/>
      <c r="WWN10" s="149"/>
      <c r="WWO10" s="149"/>
      <c r="WWP10" s="149"/>
      <c r="WWQ10" s="149"/>
      <c r="WWR10" s="149"/>
      <c r="WWS10" s="149"/>
      <c r="WWT10" s="149"/>
      <c r="WWU10" s="149"/>
      <c r="WWV10" s="149"/>
      <c r="WWW10" s="149"/>
      <c r="WWX10" s="149"/>
      <c r="WWY10" s="149"/>
      <c r="WWZ10" s="149"/>
      <c r="WXA10" s="149"/>
      <c r="WXB10" s="149"/>
      <c r="WXC10" s="149"/>
      <c r="WXD10" s="149"/>
      <c r="WXE10" s="149"/>
      <c r="WXF10" s="149"/>
      <c r="WXG10" s="149"/>
      <c r="WXH10" s="149"/>
      <c r="WXI10" s="149"/>
      <c r="WXJ10" s="149"/>
      <c r="WXK10" s="149"/>
      <c r="WXL10" s="149"/>
      <c r="WXM10" s="149"/>
      <c r="WXN10" s="149"/>
      <c r="WXO10" s="149"/>
      <c r="WXP10" s="149"/>
      <c r="WXQ10" s="149"/>
      <c r="WXR10" s="149"/>
      <c r="WXS10" s="149"/>
      <c r="WXT10" s="149"/>
      <c r="WXU10" s="149"/>
      <c r="WXV10" s="149"/>
      <c r="WXW10" s="149"/>
      <c r="WXX10" s="149"/>
      <c r="WXY10" s="149"/>
      <c r="WXZ10" s="149"/>
      <c r="WYA10" s="149"/>
      <c r="WYB10" s="149"/>
      <c r="WYC10" s="149"/>
      <c r="WYD10" s="149"/>
      <c r="WYE10" s="149"/>
      <c r="WYF10" s="149"/>
      <c r="WYG10" s="149"/>
      <c r="WYH10" s="149"/>
      <c r="WYI10" s="149"/>
      <c r="WYJ10" s="149"/>
      <c r="WYK10" s="149"/>
      <c r="WYL10" s="149"/>
      <c r="WYM10" s="149"/>
      <c r="WYN10" s="149"/>
      <c r="WYO10" s="149"/>
      <c r="WYP10" s="149"/>
      <c r="WYQ10" s="149"/>
      <c r="WYR10" s="149"/>
      <c r="WYS10" s="149"/>
      <c r="WYT10" s="149"/>
      <c r="WYU10" s="149"/>
      <c r="WYV10" s="149"/>
      <c r="WYW10" s="149"/>
      <c r="WYX10" s="149"/>
      <c r="WYY10" s="149"/>
      <c r="WYZ10" s="149"/>
      <c r="WZA10" s="149"/>
      <c r="WZB10" s="149"/>
      <c r="WZC10" s="149"/>
      <c r="WZD10" s="149"/>
      <c r="WZE10" s="149"/>
      <c r="WZF10" s="149"/>
      <c r="WZG10" s="149"/>
      <c r="WZH10" s="149"/>
      <c r="WZI10" s="149"/>
      <c r="WZJ10" s="149"/>
      <c r="WZK10" s="149"/>
      <c r="WZL10" s="149"/>
      <c r="WZM10" s="149"/>
      <c r="WZN10" s="149"/>
      <c r="WZO10" s="149"/>
      <c r="WZP10" s="149"/>
      <c r="WZQ10" s="149"/>
      <c r="WZR10" s="149"/>
      <c r="WZS10" s="149"/>
      <c r="WZT10" s="149"/>
      <c r="WZU10" s="149"/>
      <c r="WZV10" s="149"/>
      <c r="WZW10" s="149"/>
      <c r="WZX10" s="149"/>
      <c r="WZY10" s="149"/>
      <c r="WZZ10" s="149"/>
      <c r="XAA10" s="149"/>
      <c r="XAB10" s="149"/>
      <c r="XAC10" s="149"/>
      <c r="XAD10" s="149"/>
      <c r="XAE10" s="149"/>
      <c r="XAF10" s="149"/>
      <c r="XAG10" s="149"/>
      <c r="XAH10" s="149"/>
      <c r="XAI10" s="149"/>
      <c r="XAJ10" s="149"/>
      <c r="XAK10" s="149"/>
      <c r="XAL10" s="149"/>
      <c r="XAM10" s="149"/>
      <c r="XAN10" s="149"/>
      <c r="XAO10" s="149"/>
      <c r="XAP10" s="149"/>
      <c r="XAQ10" s="149"/>
      <c r="XAR10" s="149"/>
      <c r="XAS10" s="149"/>
      <c r="XAT10" s="149"/>
      <c r="XAU10" s="149"/>
      <c r="XAV10" s="149"/>
      <c r="XAW10" s="149"/>
      <c r="XAX10" s="149"/>
      <c r="XAY10" s="149"/>
      <c r="XAZ10" s="149"/>
      <c r="XBA10" s="149"/>
      <c r="XBB10" s="149"/>
      <c r="XBC10" s="149"/>
      <c r="XBD10" s="149"/>
      <c r="XBE10" s="149"/>
      <c r="XBF10" s="149"/>
      <c r="XBG10" s="149"/>
      <c r="XBH10" s="149"/>
      <c r="XBI10" s="149"/>
      <c r="XBJ10" s="149"/>
      <c r="XBK10" s="149"/>
    </row>
    <row r="11" spans="1:16287" s="147" customFormat="1" x14ac:dyDescent="0.25">
      <c r="A11" s="135">
        <v>5</v>
      </c>
      <c r="B11" s="161" t="s">
        <v>2</v>
      </c>
      <c r="C11" s="161" t="s">
        <v>669</v>
      </c>
      <c r="D11" s="140"/>
      <c r="E11" s="141"/>
      <c r="F11" s="141">
        <v>221.72</v>
      </c>
      <c r="G11" s="139"/>
      <c r="H11" s="139">
        <v>186</v>
      </c>
      <c r="I11" s="139">
        <v>221</v>
      </c>
      <c r="J11" s="142"/>
      <c r="K11" s="142">
        <v>0.84</v>
      </c>
      <c r="L11" s="142">
        <f>I11/F11</f>
        <v>0.99675266101389137</v>
      </c>
      <c r="M11" s="144">
        <f>IF(I11&lt;33,0,35)</f>
        <v>35</v>
      </c>
      <c r="N11" s="187">
        <f t="shared" si="0"/>
        <v>77</v>
      </c>
      <c r="O11" s="146">
        <f t="shared" si="1"/>
        <v>77.349999999999994</v>
      </c>
      <c r="P11" s="365" t="s">
        <v>916</v>
      </c>
      <c r="Q11" s="370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</row>
    <row r="12" spans="1:16287" ht="31.5" x14ac:dyDescent="0.25">
      <c r="A12" s="135">
        <v>6</v>
      </c>
      <c r="B12" s="161" t="s">
        <v>195</v>
      </c>
      <c r="C12" s="161" t="s">
        <v>669</v>
      </c>
      <c r="D12" s="140"/>
      <c r="E12" s="141"/>
      <c r="F12" s="141">
        <v>280.86</v>
      </c>
      <c r="G12" s="139"/>
      <c r="H12" s="139">
        <v>285</v>
      </c>
      <c r="I12" s="139">
        <v>302</v>
      </c>
      <c r="J12" s="142"/>
      <c r="K12" s="142">
        <v>1.01</v>
      </c>
      <c r="L12" s="142">
        <f>I12/F12</f>
        <v>1.075268817204301</v>
      </c>
      <c r="M12" s="144">
        <f>IF(I12&lt;33,0,35)</f>
        <v>35</v>
      </c>
      <c r="N12" s="187">
        <f t="shared" si="0"/>
        <v>105</v>
      </c>
      <c r="O12" s="146">
        <f t="shared" si="1"/>
        <v>105.7</v>
      </c>
      <c r="P12" s="364">
        <v>105</v>
      </c>
      <c r="Q12" s="370"/>
    </row>
    <row r="13" spans="1:16287" hidden="1" x14ac:dyDescent="0.25">
      <c r="A13" s="135">
        <v>7</v>
      </c>
      <c r="B13" s="161" t="s">
        <v>444</v>
      </c>
      <c r="C13" s="161" t="s">
        <v>669</v>
      </c>
      <c r="D13" s="140"/>
      <c r="E13" s="141"/>
      <c r="F13" s="141">
        <v>947.47</v>
      </c>
      <c r="G13" s="139"/>
      <c r="H13" s="139"/>
      <c r="I13" s="139">
        <v>902</v>
      </c>
      <c r="J13" s="142"/>
      <c r="K13" s="142"/>
      <c r="L13" s="142">
        <v>0.95200903458684705</v>
      </c>
      <c r="M13" s="144">
        <v>0</v>
      </c>
      <c r="N13" s="187">
        <f t="shared" si="0"/>
        <v>0</v>
      </c>
      <c r="O13" s="146">
        <f t="shared" si="1"/>
        <v>0</v>
      </c>
      <c r="P13" s="151"/>
      <c r="Q13" s="278"/>
    </row>
    <row r="14" spans="1:16287" hidden="1" x14ac:dyDescent="0.25">
      <c r="A14" s="135">
        <v>8</v>
      </c>
      <c r="B14" s="161" t="s">
        <v>839</v>
      </c>
      <c r="C14" s="161" t="s">
        <v>73</v>
      </c>
      <c r="D14" s="140"/>
      <c r="E14" s="141"/>
      <c r="F14" s="141">
        <v>24.58</v>
      </c>
      <c r="G14" s="139"/>
      <c r="H14" s="139"/>
      <c r="I14" s="139">
        <v>0</v>
      </c>
      <c r="J14" s="142"/>
      <c r="K14" s="142"/>
      <c r="L14" s="142">
        <v>0</v>
      </c>
      <c r="M14" s="144">
        <v>0</v>
      </c>
      <c r="N14" s="187">
        <f t="shared" si="0"/>
        <v>0</v>
      </c>
      <c r="O14" s="146">
        <f t="shared" si="1"/>
        <v>0</v>
      </c>
      <c r="P14" s="151"/>
      <c r="Q14" s="278"/>
    </row>
    <row r="15" spans="1:16287" hidden="1" x14ac:dyDescent="0.25">
      <c r="A15" s="135">
        <v>9</v>
      </c>
      <c r="B15" s="161" t="s">
        <v>840</v>
      </c>
      <c r="C15" s="161" t="s">
        <v>73</v>
      </c>
      <c r="D15" s="140"/>
      <c r="E15" s="141"/>
      <c r="F15" s="141">
        <v>23.63</v>
      </c>
      <c r="G15" s="139"/>
      <c r="H15" s="139"/>
      <c r="I15" s="139">
        <v>0</v>
      </c>
      <c r="J15" s="142"/>
      <c r="K15" s="142"/>
      <c r="L15" s="142">
        <v>0</v>
      </c>
      <c r="M15" s="144">
        <v>0</v>
      </c>
      <c r="N15" s="187">
        <f t="shared" si="0"/>
        <v>0</v>
      </c>
      <c r="O15" s="146">
        <f t="shared" si="1"/>
        <v>0</v>
      </c>
      <c r="P15" s="151"/>
      <c r="Q15" s="278"/>
    </row>
    <row r="16" spans="1:16287" x14ac:dyDescent="0.25">
      <c r="A16" s="135">
        <v>10</v>
      </c>
      <c r="B16" s="161" t="s">
        <v>2</v>
      </c>
      <c r="C16" s="161" t="s">
        <v>73</v>
      </c>
      <c r="D16" s="140"/>
      <c r="E16" s="141"/>
      <c r="F16" s="141">
        <v>116.62</v>
      </c>
      <c r="G16" s="139"/>
      <c r="H16" s="139">
        <v>33</v>
      </c>
      <c r="I16" s="139">
        <v>17</v>
      </c>
      <c r="J16" s="142"/>
      <c r="K16" s="142">
        <v>0.28000000000000003</v>
      </c>
      <c r="L16" s="142">
        <f>I16/F16</f>
        <v>0.1457725947521866</v>
      </c>
      <c r="M16" s="144">
        <f>IF(I16&lt;33,0,35)</f>
        <v>0</v>
      </c>
      <c r="N16" s="187">
        <f t="shared" si="0"/>
        <v>0</v>
      </c>
      <c r="O16" s="146">
        <f t="shared" si="1"/>
        <v>0</v>
      </c>
      <c r="P16" s="365" t="s">
        <v>916</v>
      </c>
      <c r="Q16" s="370"/>
    </row>
    <row r="17" spans="1:17" hidden="1" x14ac:dyDescent="0.25">
      <c r="A17" s="135">
        <v>11</v>
      </c>
      <c r="B17" s="161" t="s">
        <v>444</v>
      </c>
      <c r="C17" s="161" t="s">
        <v>73</v>
      </c>
      <c r="D17" s="140"/>
      <c r="E17" s="141"/>
      <c r="F17" s="141">
        <v>164.83</v>
      </c>
      <c r="G17" s="139"/>
      <c r="H17" s="139"/>
      <c r="I17" s="139">
        <v>17</v>
      </c>
      <c r="J17" s="142"/>
      <c r="K17" s="142"/>
      <c r="L17" s="142">
        <v>0.10313656494570163</v>
      </c>
      <c r="M17" s="144">
        <v>0</v>
      </c>
      <c r="N17" s="187">
        <f t="shared" si="0"/>
        <v>0</v>
      </c>
      <c r="O17" s="146">
        <f t="shared" si="1"/>
        <v>0</v>
      </c>
      <c r="P17" s="151"/>
      <c r="Q17" s="278"/>
    </row>
    <row r="18" spans="1:17" hidden="1" x14ac:dyDescent="0.25">
      <c r="A18" s="135">
        <v>12</v>
      </c>
      <c r="B18" s="161" t="s">
        <v>841</v>
      </c>
      <c r="C18" s="161" t="s">
        <v>670</v>
      </c>
      <c r="D18" s="140"/>
      <c r="E18" s="141"/>
      <c r="F18" s="141">
        <v>27.57</v>
      </c>
      <c r="G18" s="139"/>
      <c r="H18" s="139"/>
      <c r="I18" s="139">
        <v>76</v>
      </c>
      <c r="J18" s="142"/>
      <c r="K18" s="142"/>
      <c r="L18" s="142">
        <v>2.7566195139644543</v>
      </c>
      <c r="M18" s="144">
        <v>0</v>
      </c>
      <c r="N18" s="187">
        <f t="shared" si="0"/>
        <v>0</v>
      </c>
      <c r="O18" s="146">
        <f t="shared" si="1"/>
        <v>0</v>
      </c>
      <c r="P18" s="151"/>
      <c r="Q18" s="278"/>
    </row>
    <row r="19" spans="1:17" hidden="1" x14ac:dyDescent="0.25">
      <c r="A19" s="135">
        <v>13</v>
      </c>
      <c r="B19" s="161" t="s">
        <v>842</v>
      </c>
      <c r="C19" s="161" t="s">
        <v>670</v>
      </c>
      <c r="D19" s="140"/>
      <c r="E19" s="141"/>
      <c r="F19" s="141">
        <v>27.45</v>
      </c>
      <c r="G19" s="139"/>
      <c r="H19" s="139"/>
      <c r="I19" s="139">
        <v>0</v>
      </c>
      <c r="J19" s="142"/>
      <c r="K19" s="142"/>
      <c r="L19" s="142">
        <v>0</v>
      </c>
      <c r="M19" s="144">
        <v>0</v>
      </c>
      <c r="N19" s="187">
        <f t="shared" si="0"/>
        <v>0</v>
      </c>
      <c r="O19" s="146">
        <f t="shared" si="1"/>
        <v>0</v>
      </c>
      <c r="P19" s="151"/>
      <c r="Q19" s="278"/>
    </row>
    <row r="20" spans="1:17" hidden="1" x14ac:dyDescent="0.25">
      <c r="A20" s="135">
        <v>14</v>
      </c>
      <c r="B20" s="161" t="s">
        <v>843</v>
      </c>
      <c r="C20" s="161" t="s">
        <v>670</v>
      </c>
      <c r="D20" s="140"/>
      <c r="E20" s="141"/>
      <c r="F20" s="141">
        <v>28.07</v>
      </c>
      <c r="G20" s="139"/>
      <c r="H20" s="139"/>
      <c r="I20" s="139">
        <v>20</v>
      </c>
      <c r="J20" s="142"/>
      <c r="K20" s="142"/>
      <c r="L20" s="142">
        <v>0.71250445315283217</v>
      </c>
      <c r="M20" s="144">
        <v>0</v>
      </c>
      <c r="N20" s="187">
        <f t="shared" si="0"/>
        <v>0</v>
      </c>
      <c r="O20" s="146">
        <f t="shared" si="1"/>
        <v>0</v>
      </c>
      <c r="P20" s="151"/>
      <c r="Q20" s="278"/>
    </row>
    <row r="21" spans="1:17" hidden="1" x14ac:dyDescent="0.25">
      <c r="A21" s="135">
        <v>15</v>
      </c>
      <c r="B21" s="161" t="s">
        <v>844</v>
      </c>
      <c r="C21" s="161" t="s">
        <v>670</v>
      </c>
      <c r="D21" s="140"/>
      <c r="E21" s="141"/>
      <c r="F21" s="141">
        <v>21.22</v>
      </c>
      <c r="G21" s="139"/>
      <c r="H21" s="139"/>
      <c r="I21" s="139">
        <v>0</v>
      </c>
      <c r="J21" s="142"/>
      <c r="K21" s="142"/>
      <c r="L21" s="142">
        <v>0</v>
      </c>
      <c r="M21" s="144">
        <v>0</v>
      </c>
      <c r="N21" s="187">
        <f t="shared" si="0"/>
        <v>0</v>
      </c>
      <c r="O21" s="146">
        <f t="shared" si="1"/>
        <v>0</v>
      </c>
      <c r="P21" s="151"/>
      <c r="Q21" s="278"/>
    </row>
    <row r="22" spans="1:17" hidden="1" x14ac:dyDescent="0.25">
      <c r="A22" s="135">
        <v>16</v>
      </c>
      <c r="B22" s="161" t="s">
        <v>845</v>
      </c>
      <c r="C22" s="161" t="s">
        <v>670</v>
      </c>
      <c r="D22" s="140"/>
      <c r="E22" s="141"/>
      <c r="F22" s="141">
        <v>11.09</v>
      </c>
      <c r="G22" s="139"/>
      <c r="H22" s="139"/>
      <c r="I22" s="139">
        <v>8</v>
      </c>
      <c r="J22" s="142"/>
      <c r="K22" s="142"/>
      <c r="L22" s="142">
        <v>0.72137060414788101</v>
      </c>
      <c r="M22" s="144">
        <v>0</v>
      </c>
      <c r="N22" s="187">
        <f t="shared" si="0"/>
        <v>0</v>
      </c>
      <c r="O22" s="146">
        <f t="shared" si="1"/>
        <v>0</v>
      </c>
      <c r="P22" s="151"/>
      <c r="Q22" s="278"/>
    </row>
    <row r="23" spans="1:17" ht="31.5" x14ac:dyDescent="0.25">
      <c r="A23" s="135">
        <v>17</v>
      </c>
      <c r="B23" s="161" t="s">
        <v>176</v>
      </c>
      <c r="C23" s="161" t="s">
        <v>670</v>
      </c>
      <c r="D23" s="140"/>
      <c r="E23" s="141"/>
      <c r="F23" s="141">
        <v>21.16</v>
      </c>
      <c r="G23" s="139"/>
      <c r="H23" s="139">
        <v>42</v>
      </c>
      <c r="I23" s="139">
        <v>56</v>
      </c>
      <c r="J23" s="142"/>
      <c r="K23" s="142">
        <v>1.98</v>
      </c>
      <c r="L23" s="142">
        <f t="shared" ref="L23:L45" si="2">I23/F23</f>
        <v>2.6465028355387523</v>
      </c>
      <c r="M23" s="144">
        <v>33</v>
      </c>
      <c r="N23" s="187">
        <f t="shared" si="0"/>
        <v>18</v>
      </c>
      <c r="O23" s="146">
        <f t="shared" si="1"/>
        <v>18.48</v>
      </c>
      <c r="P23" s="366">
        <v>18</v>
      </c>
      <c r="Q23" s="370"/>
    </row>
    <row r="24" spans="1:17" ht="34.5" customHeight="1" x14ac:dyDescent="0.25">
      <c r="A24" s="135">
        <v>18</v>
      </c>
      <c r="B24" s="161" t="s">
        <v>671</v>
      </c>
      <c r="C24" s="161" t="s">
        <v>670</v>
      </c>
      <c r="D24" s="140"/>
      <c r="E24" s="141"/>
      <c r="F24" s="141">
        <v>5.22</v>
      </c>
      <c r="G24" s="139"/>
      <c r="H24" s="139">
        <v>17</v>
      </c>
      <c r="I24" s="139">
        <v>22</v>
      </c>
      <c r="J24" s="142"/>
      <c r="K24" s="142">
        <v>3.26</v>
      </c>
      <c r="L24" s="142">
        <f t="shared" si="2"/>
        <v>4.2145593869731801</v>
      </c>
      <c r="M24" s="144">
        <v>0</v>
      </c>
      <c r="N24" s="187">
        <v>0</v>
      </c>
      <c r="O24" s="146">
        <f t="shared" si="1"/>
        <v>0</v>
      </c>
      <c r="P24" s="179">
        <v>5</v>
      </c>
      <c r="Q24" s="287" t="s">
        <v>956</v>
      </c>
    </row>
    <row r="25" spans="1:17" ht="31.5" x14ac:dyDescent="0.25">
      <c r="A25" s="135">
        <v>19</v>
      </c>
      <c r="B25" s="161" t="s">
        <v>672</v>
      </c>
      <c r="C25" s="161" t="s">
        <v>670</v>
      </c>
      <c r="D25" s="140"/>
      <c r="E25" s="141"/>
      <c r="F25" s="141">
        <v>9.5299999999999994</v>
      </c>
      <c r="G25" s="139"/>
      <c r="H25" s="139">
        <v>34</v>
      </c>
      <c r="I25" s="139">
        <v>37</v>
      </c>
      <c r="J25" s="142"/>
      <c r="K25" s="142">
        <v>3.57</v>
      </c>
      <c r="L25" s="142">
        <f t="shared" si="2"/>
        <v>3.8824763903462753</v>
      </c>
      <c r="M25" s="144">
        <f>IF(I25&lt;33,0,35)</f>
        <v>35</v>
      </c>
      <c r="N25" s="187">
        <f t="shared" si="0"/>
        <v>12</v>
      </c>
      <c r="O25" s="146">
        <f t="shared" si="1"/>
        <v>12.95</v>
      </c>
      <c r="P25" s="366">
        <v>12</v>
      </c>
      <c r="Q25" s="370"/>
    </row>
    <row r="26" spans="1:17" ht="47.25" x14ac:dyDescent="0.25">
      <c r="A26" s="135">
        <v>20</v>
      </c>
      <c r="B26" s="161" t="s">
        <v>673</v>
      </c>
      <c r="C26" s="161" t="s">
        <v>670</v>
      </c>
      <c r="D26" s="140"/>
      <c r="E26" s="141"/>
      <c r="F26" s="141">
        <v>26.93</v>
      </c>
      <c r="G26" s="139"/>
      <c r="H26" s="139">
        <v>91</v>
      </c>
      <c r="I26" s="139">
        <v>65</v>
      </c>
      <c r="J26" s="142"/>
      <c r="K26" s="142">
        <v>3.38</v>
      </c>
      <c r="L26" s="142">
        <f t="shared" si="2"/>
        <v>2.4136650575566283</v>
      </c>
      <c r="M26" s="144">
        <v>33</v>
      </c>
      <c r="N26" s="187">
        <f t="shared" si="0"/>
        <v>21</v>
      </c>
      <c r="O26" s="146">
        <f t="shared" si="1"/>
        <v>21.45</v>
      </c>
      <c r="P26" s="366">
        <v>21</v>
      </c>
      <c r="Q26" s="370"/>
    </row>
    <row r="27" spans="1:17" ht="31.5" x14ac:dyDescent="0.25">
      <c r="A27" s="135">
        <v>21</v>
      </c>
      <c r="B27" s="161" t="s">
        <v>674</v>
      </c>
      <c r="C27" s="161" t="s">
        <v>658</v>
      </c>
      <c r="D27" s="140"/>
      <c r="E27" s="141"/>
      <c r="F27" s="141">
        <v>51</v>
      </c>
      <c r="G27" s="139"/>
      <c r="H27" s="139">
        <v>125</v>
      </c>
      <c r="I27" s="139">
        <f>75+19</f>
        <v>94</v>
      </c>
      <c r="J27" s="142"/>
      <c r="K27" s="142">
        <v>2.08</v>
      </c>
      <c r="L27" s="142">
        <f t="shared" si="2"/>
        <v>1.8431372549019607</v>
      </c>
      <c r="M27" s="144">
        <v>30</v>
      </c>
      <c r="N27" s="187">
        <f t="shared" si="0"/>
        <v>28</v>
      </c>
      <c r="O27" s="146">
        <f t="shared" si="1"/>
        <v>28.2</v>
      </c>
      <c r="P27" s="366">
        <v>28</v>
      </c>
      <c r="Q27" s="370"/>
    </row>
    <row r="28" spans="1:17" ht="49.5" customHeight="1" x14ac:dyDescent="0.25">
      <c r="A28" s="135">
        <v>22</v>
      </c>
      <c r="B28" s="161" t="s">
        <v>675</v>
      </c>
      <c r="C28" s="161" t="s">
        <v>670</v>
      </c>
      <c r="D28" s="140"/>
      <c r="E28" s="141"/>
      <c r="F28" s="141">
        <v>18.670000000000002</v>
      </c>
      <c r="G28" s="139"/>
      <c r="H28" s="139">
        <v>59</v>
      </c>
      <c r="I28" s="139">
        <v>65</v>
      </c>
      <c r="J28" s="142"/>
      <c r="K28" s="142">
        <v>3.16</v>
      </c>
      <c r="L28" s="142">
        <f t="shared" si="2"/>
        <v>3.4815211569362612</v>
      </c>
      <c r="M28" s="144">
        <f>IF(I28&lt;33,0,35)</f>
        <v>35</v>
      </c>
      <c r="N28" s="187">
        <f t="shared" si="0"/>
        <v>22</v>
      </c>
      <c r="O28" s="146">
        <f t="shared" si="1"/>
        <v>22.75</v>
      </c>
      <c r="P28" s="179">
        <v>22</v>
      </c>
      <c r="Q28" s="287"/>
    </row>
    <row r="29" spans="1:17" ht="31.5" x14ac:dyDescent="0.25">
      <c r="A29" s="135">
        <v>23</v>
      </c>
      <c r="B29" s="161" t="s">
        <v>676</v>
      </c>
      <c r="C29" s="161" t="s">
        <v>670</v>
      </c>
      <c r="D29" s="140"/>
      <c r="E29" s="141"/>
      <c r="F29" s="141">
        <v>28.76</v>
      </c>
      <c r="G29" s="139"/>
      <c r="H29" s="139">
        <v>133</v>
      </c>
      <c r="I29" s="139">
        <v>136</v>
      </c>
      <c r="J29" s="142"/>
      <c r="K29" s="142">
        <v>4.62</v>
      </c>
      <c r="L29" s="142">
        <f t="shared" si="2"/>
        <v>4.7287899860917939</v>
      </c>
      <c r="M29" s="144">
        <v>22.5</v>
      </c>
      <c r="N29" s="187">
        <f t="shared" si="0"/>
        <v>30</v>
      </c>
      <c r="O29" s="146">
        <f t="shared" si="1"/>
        <v>30.6</v>
      </c>
      <c r="P29" s="366">
        <v>30</v>
      </c>
      <c r="Q29" s="370"/>
    </row>
    <row r="30" spans="1:17" ht="36" hidden="1" customHeight="1" x14ac:dyDescent="0.25">
      <c r="A30" s="135">
        <v>24</v>
      </c>
      <c r="B30" s="161" t="s">
        <v>677</v>
      </c>
      <c r="C30" s="161" t="s">
        <v>670</v>
      </c>
      <c r="D30" s="140"/>
      <c r="E30" s="141"/>
      <c r="F30" s="141">
        <v>57.64</v>
      </c>
      <c r="G30" s="139"/>
      <c r="H30" s="139">
        <v>0</v>
      </c>
      <c r="I30" s="139">
        <v>0</v>
      </c>
      <c r="J30" s="142"/>
      <c r="K30" s="142">
        <v>0</v>
      </c>
      <c r="L30" s="142">
        <f t="shared" si="2"/>
        <v>0</v>
      </c>
      <c r="M30" s="144">
        <f>IF(I30&lt;33,0,35)</f>
        <v>0</v>
      </c>
      <c r="N30" s="187">
        <f t="shared" si="0"/>
        <v>0</v>
      </c>
      <c r="O30" s="146">
        <f t="shared" si="1"/>
        <v>0</v>
      </c>
      <c r="P30" s="179"/>
      <c r="Q30" s="278"/>
    </row>
    <row r="31" spans="1:17" ht="31.5" x14ac:dyDescent="0.25">
      <c r="A31" s="135">
        <v>25</v>
      </c>
      <c r="B31" s="161" t="s">
        <v>678</v>
      </c>
      <c r="C31" s="161" t="s">
        <v>670</v>
      </c>
      <c r="D31" s="140"/>
      <c r="E31" s="141"/>
      <c r="F31" s="141">
        <v>68.53</v>
      </c>
      <c r="G31" s="139"/>
      <c r="H31" s="139">
        <v>226</v>
      </c>
      <c r="I31" s="139">
        <v>243</v>
      </c>
      <c r="J31" s="142"/>
      <c r="K31" s="142">
        <v>3.3</v>
      </c>
      <c r="L31" s="142">
        <f t="shared" si="2"/>
        <v>3.5458923099372539</v>
      </c>
      <c r="M31" s="144">
        <f>IF(I31&lt;33,0,35)</f>
        <v>35</v>
      </c>
      <c r="N31" s="187">
        <f t="shared" si="0"/>
        <v>85</v>
      </c>
      <c r="O31" s="146">
        <f t="shared" si="1"/>
        <v>85.05</v>
      </c>
      <c r="P31" s="366">
        <v>85</v>
      </c>
      <c r="Q31" s="370"/>
    </row>
    <row r="32" spans="1:17" x14ac:dyDescent="0.25">
      <c r="A32" s="135">
        <v>26</v>
      </c>
      <c r="B32" s="161" t="s">
        <v>2</v>
      </c>
      <c r="C32" s="161" t="s">
        <v>670</v>
      </c>
      <c r="D32" s="140"/>
      <c r="E32" s="141"/>
      <c r="F32" s="141">
        <v>179.89</v>
      </c>
      <c r="G32" s="139"/>
      <c r="H32" s="139">
        <v>299</v>
      </c>
      <c r="I32" s="139">
        <v>318</v>
      </c>
      <c r="J32" s="142"/>
      <c r="K32" s="142">
        <v>1.66</v>
      </c>
      <c r="L32" s="142">
        <f t="shared" si="2"/>
        <v>1.7677469564734005</v>
      </c>
      <c r="M32" s="144">
        <f>IF(I32&lt;33,0,35)</f>
        <v>35</v>
      </c>
      <c r="N32" s="187">
        <f t="shared" si="0"/>
        <v>111</v>
      </c>
      <c r="O32" s="146">
        <f t="shared" si="1"/>
        <v>111.3</v>
      </c>
      <c r="P32" s="365" t="s">
        <v>916</v>
      </c>
      <c r="Q32" s="370"/>
    </row>
    <row r="33" spans="1:17" ht="31.5" x14ac:dyDescent="0.25">
      <c r="A33" s="135">
        <v>27</v>
      </c>
      <c r="B33" s="161" t="s">
        <v>118</v>
      </c>
      <c r="C33" s="161" t="s">
        <v>670</v>
      </c>
      <c r="D33" s="140"/>
      <c r="E33" s="141"/>
      <c r="F33" s="141">
        <v>29.44</v>
      </c>
      <c r="G33" s="139"/>
      <c r="H33" s="139">
        <v>52</v>
      </c>
      <c r="I33" s="139">
        <v>37</v>
      </c>
      <c r="J33" s="142"/>
      <c r="K33" s="142">
        <v>1.77</v>
      </c>
      <c r="L33" s="142">
        <f t="shared" si="2"/>
        <v>1.2567934782608694</v>
      </c>
      <c r="M33" s="144">
        <f>IF(I33&lt;33,0,35)</f>
        <v>35</v>
      </c>
      <c r="N33" s="187">
        <f t="shared" si="0"/>
        <v>12</v>
      </c>
      <c r="O33" s="146">
        <f t="shared" si="1"/>
        <v>12.95</v>
      </c>
      <c r="P33" s="366">
        <v>12</v>
      </c>
      <c r="Q33" s="370"/>
    </row>
    <row r="34" spans="1:17" ht="31.5" x14ac:dyDescent="0.25">
      <c r="A34" s="135">
        <v>28</v>
      </c>
      <c r="B34" s="161" t="s">
        <v>115</v>
      </c>
      <c r="C34" s="161" t="s">
        <v>670</v>
      </c>
      <c r="D34" s="140"/>
      <c r="E34" s="141"/>
      <c r="F34" s="141">
        <v>110.43</v>
      </c>
      <c r="G34" s="139"/>
      <c r="H34" s="139">
        <v>129</v>
      </c>
      <c r="I34" s="139">
        <v>176</v>
      </c>
      <c r="J34" s="142"/>
      <c r="K34" s="142">
        <v>1.17</v>
      </c>
      <c r="L34" s="142">
        <f t="shared" si="2"/>
        <v>1.5937698089287331</v>
      </c>
      <c r="M34" s="144">
        <v>34</v>
      </c>
      <c r="N34" s="187">
        <f t="shared" si="0"/>
        <v>59</v>
      </c>
      <c r="O34" s="146">
        <f t="shared" si="1"/>
        <v>59.84</v>
      </c>
      <c r="P34" s="179">
        <v>59</v>
      </c>
      <c r="Q34" s="287"/>
    </row>
    <row r="35" spans="1:17" ht="31.5" x14ac:dyDescent="0.25">
      <c r="A35" s="135">
        <v>29</v>
      </c>
      <c r="B35" s="161" t="s">
        <v>117</v>
      </c>
      <c r="C35" s="161" t="s">
        <v>670</v>
      </c>
      <c r="D35" s="140"/>
      <c r="E35" s="141"/>
      <c r="F35" s="141">
        <v>13.57</v>
      </c>
      <c r="G35" s="139"/>
      <c r="H35" s="139">
        <v>44</v>
      </c>
      <c r="I35" s="139">
        <v>47</v>
      </c>
      <c r="J35" s="142"/>
      <c r="K35" s="142">
        <v>3.24</v>
      </c>
      <c r="L35" s="142">
        <f t="shared" si="2"/>
        <v>3.4635224760501107</v>
      </c>
      <c r="M35" s="144">
        <v>32</v>
      </c>
      <c r="N35" s="187">
        <f t="shared" si="0"/>
        <v>15</v>
      </c>
      <c r="O35" s="146">
        <f t="shared" si="1"/>
        <v>15.04</v>
      </c>
      <c r="P35" s="366">
        <v>15</v>
      </c>
      <c r="Q35" s="370"/>
    </row>
    <row r="36" spans="1:17" ht="31.5" x14ac:dyDescent="0.25">
      <c r="A36" s="135">
        <v>30</v>
      </c>
      <c r="B36" s="161" t="s">
        <v>199</v>
      </c>
      <c r="C36" s="161" t="s">
        <v>670</v>
      </c>
      <c r="D36" s="140"/>
      <c r="E36" s="141"/>
      <c r="F36" s="141">
        <v>13.83</v>
      </c>
      <c r="G36" s="139"/>
      <c r="H36" s="139">
        <v>53</v>
      </c>
      <c r="I36" s="139">
        <v>56</v>
      </c>
      <c r="J36" s="142"/>
      <c r="K36" s="142">
        <v>3.83</v>
      </c>
      <c r="L36" s="142">
        <f t="shared" si="2"/>
        <v>4.0491684743311644</v>
      </c>
      <c r="M36" s="144">
        <v>33</v>
      </c>
      <c r="N36" s="187">
        <f t="shared" si="0"/>
        <v>18</v>
      </c>
      <c r="O36" s="146">
        <f t="shared" si="1"/>
        <v>18.48</v>
      </c>
      <c r="P36" s="366">
        <v>18</v>
      </c>
      <c r="Q36" s="370"/>
    </row>
    <row r="37" spans="1:17" ht="30.75" customHeight="1" x14ac:dyDescent="0.25">
      <c r="A37" s="135">
        <v>31</v>
      </c>
      <c r="B37" s="161" t="s">
        <v>679</v>
      </c>
      <c r="C37" s="161" t="s">
        <v>670</v>
      </c>
      <c r="D37" s="140"/>
      <c r="E37" s="141"/>
      <c r="F37" s="141">
        <v>12.07</v>
      </c>
      <c r="G37" s="139"/>
      <c r="H37" s="139">
        <v>51</v>
      </c>
      <c r="I37" s="139">
        <v>48</v>
      </c>
      <c r="J37" s="142"/>
      <c r="K37" s="142">
        <v>4.2300000000000004</v>
      </c>
      <c r="L37" s="142">
        <f t="shared" si="2"/>
        <v>3.976801988400994</v>
      </c>
      <c r="M37" s="144">
        <f t="shared" ref="M37:M45" si="3">IF(I37&lt;33,0,35)</f>
        <v>35</v>
      </c>
      <c r="N37" s="187">
        <f t="shared" si="0"/>
        <v>16</v>
      </c>
      <c r="O37" s="146">
        <f t="shared" si="1"/>
        <v>16.8</v>
      </c>
      <c r="P37" s="179">
        <v>16</v>
      </c>
      <c r="Q37" s="287"/>
    </row>
    <row r="38" spans="1:17" ht="0.75" hidden="1" customHeight="1" x14ac:dyDescent="0.25">
      <c r="A38" s="135">
        <v>32</v>
      </c>
      <c r="B38" s="161" t="s">
        <v>196</v>
      </c>
      <c r="C38" s="161" t="s">
        <v>670</v>
      </c>
      <c r="D38" s="140"/>
      <c r="E38" s="141"/>
      <c r="F38" s="141">
        <v>11.74</v>
      </c>
      <c r="G38" s="139"/>
      <c r="H38" s="139">
        <v>0</v>
      </c>
      <c r="I38" s="139">
        <v>17</v>
      </c>
      <c r="J38" s="142"/>
      <c r="K38" s="142">
        <v>0</v>
      </c>
      <c r="L38" s="142">
        <f t="shared" si="2"/>
        <v>1.4480408858603067</v>
      </c>
      <c r="M38" s="144">
        <f t="shared" si="3"/>
        <v>0</v>
      </c>
      <c r="N38" s="187">
        <f t="shared" si="0"/>
        <v>0</v>
      </c>
      <c r="O38" s="146">
        <f t="shared" si="1"/>
        <v>0</v>
      </c>
      <c r="P38" s="366">
        <v>0</v>
      </c>
      <c r="Q38" s="530"/>
    </row>
    <row r="39" spans="1:17" ht="34.5" customHeight="1" x14ac:dyDescent="0.25">
      <c r="A39" s="135">
        <v>33</v>
      </c>
      <c r="B39" s="161" t="s">
        <v>116</v>
      </c>
      <c r="C39" s="161" t="s">
        <v>670</v>
      </c>
      <c r="D39" s="140"/>
      <c r="E39" s="141"/>
      <c r="F39" s="141">
        <v>62.92</v>
      </c>
      <c r="G39" s="139"/>
      <c r="H39" s="139">
        <v>35</v>
      </c>
      <c r="I39" s="139">
        <v>68</v>
      </c>
      <c r="J39" s="142"/>
      <c r="K39" s="142">
        <v>0.56000000000000005</v>
      </c>
      <c r="L39" s="142">
        <f t="shared" si="2"/>
        <v>1.080737444373808</v>
      </c>
      <c r="M39" s="144">
        <f t="shared" si="3"/>
        <v>35</v>
      </c>
      <c r="N39" s="187">
        <f t="shared" si="0"/>
        <v>23</v>
      </c>
      <c r="O39" s="146">
        <f t="shared" si="1"/>
        <v>23.8</v>
      </c>
      <c r="P39" s="366">
        <v>23</v>
      </c>
      <c r="Q39" s="370"/>
    </row>
    <row r="40" spans="1:17" ht="0.75" hidden="1" customHeight="1" x14ac:dyDescent="0.25">
      <c r="A40" s="135">
        <v>34</v>
      </c>
      <c r="B40" s="161" t="s">
        <v>126</v>
      </c>
      <c r="C40" s="161" t="s">
        <v>670</v>
      </c>
      <c r="D40" s="140"/>
      <c r="E40" s="141"/>
      <c r="F40" s="141">
        <v>15.14</v>
      </c>
      <c r="G40" s="139"/>
      <c r="H40" s="139">
        <v>23</v>
      </c>
      <c r="I40" s="139">
        <v>29</v>
      </c>
      <c r="J40" s="142"/>
      <c r="K40" s="142">
        <v>1.52</v>
      </c>
      <c r="L40" s="142">
        <f t="shared" si="2"/>
        <v>1.915455746367239</v>
      </c>
      <c r="M40" s="144">
        <f t="shared" si="3"/>
        <v>0</v>
      </c>
      <c r="N40" s="187">
        <f t="shared" si="0"/>
        <v>0</v>
      </c>
      <c r="O40" s="146">
        <f t="shared" si="1"/>
        <v>0</v>
      </c>
      <c r="P40" s="366">
        <v>0</v>
      </c>
      <c r="Q40" s="530"/>
    </row>
    <row r="41" spans="1:17" ht="31.5" x14ac:dyDescent="0.25">
      <c r="A41" s="135">
        <v>35</v>
      </c>
      <c r="B41" s="161" t="s">
        <v>88</v>
      </c>
      <c r="C41" s="161" t="s">
        <v>670</v>
      </c>
      <c r="D41" s="140"/>
      <c r="E41" s="141"/>
      <c r="F41" s="141">
        <v>73.3</v>
      </c>
      <c r="G41" s="139"/>
      <c r="H41" s="139">
        <v>274</v>
      </c>
      <c r="I41" s="139">
        <v>297</v>
      </c>
      <c r="J41" s="142"/>
      <c r="K41" s="142">
        <v>3.74</v>
      </c>
      <c r="L41" s="142">
        <f t="shared" si="2"/>
        <v>4.0518417462482947</v>
      </c>
      <c r="M41" s="144">
        <f t="shared" si="3"/>
        <v>35</v>
      </c>
      <c r="N41" s="187">
        <f t="shared" si="0"/>
        <v>103</v>
      </c>
      <c r="O41" s="146">
        <f t="shared" si="1"/>
        <v>103.95</v>
      </c>
      <c r="P41" s="366">
        <v>103</v>
      </c>
      <c r="Q41" s="370"/>
    </row>
    <row r="42" spans="1:17" ht="31.5" x14ac:dyDescent="0.25">
      <c r="A42" s="135">
        <v>36</v>
      </c>
      <c r="B42" s="161" t="s">
        <v>680</v>
      </c>
      <c r="C42" s="161" t="s">
        <v>670</v>
      </c>
      <c r="D42" s="140"/>
      <c r="E42" s="141"/>
      <c r="F42" s="141">
        <v>24.51</v>
      </c>
      <c r="G42" s="139"/>
      <c r="H42" s="139">
        <v>102</v>
      </c>
      <c r="I42" s="139">
        <v>120</v>
      </c>
      <c r="J42" s="142"/>
      <c r="K42" s="142">
        <v>4.16</v>
      </c>
      <c r="L42" s="142">
        <f t="shared" si="2"/>
        <v>4.8959608323133414</v>
      </c>
      <c r="M42" s="144">
        <f t="shared" si="3"/>
        <v>35</v>
      </c>
      <c r="N42" s="187">
        <f t="shared" si="0"/>
        <v>42</v>
      </c>
      <c r="O42" s="146">
        <f t="shared" si="1"/>
        <v>42</v>
      </c>
      <c r="P42" s="366">
        <v>42</v>
      </c>
      <c r="Q42" s="370"/>
    </row>
    <row r="43" spans="1:17" ht="31.5" x14ac:dyDescent="0.25">
      <c r="A43" s="135">
        <v>37</v>
      </c>
      <c r="B43" s="161" t="s">
        <v>681</v>
      </c>
      <c r="C43" s="161" t="s">
        <v>670</v>
      </c>
      <c r="D43" s="140"/>
      <c r="E43" s="141"/>
      <c r="F43" s="141">
        <v>15.05</v>
      </c>
      <c r="G43" s="139"/>
      <c r="H43" s="139">
        <v>51</v>
      </c>
      <c r="I43" s="139">
        <v>57</v>
      </c>
      <c r="J43" s="142"/>
      <c r="K43" s="142">
        <v>3.39</v>
      </c>
      <c r="L43" s="142">
        <f t="shared" si="2"/>
        <v>3.787375415282392</v>
      </c>
      <c r="M43" s="144">
        <f t="shared" si="3"/>
        <v>35</v>
      </c>
      <c r="N43" s="187">
        <f t="shared" si="0"/>
        <v>19</v>
      </c>
      <c r="O43" s="146">
        <f t="shared" si="1"/>
        <v>19.95</v>
      </c>
      <c r="P43" s="366">
        <v>19</v>
      </c>
      <c r="Q43" s="370"/>
    </row>
    <row r="44" spans="1:17" ht="31.5" x14ac:dyDescent="0.25">
      <c r="A44" s="135">
        <v>38</v>
      </c>
      <c r="B44" s="161" t="s">
        <v>133</v>
      </c>
      <c r="C44" s="161" t="s">
        <v>670</v>
      </c>
      <c r="D44" s="140"/>
      <c r="E44" s="141"/>
      <c r="F44" s="141">
        <v>32.6</v>
      </c>
      <c r="G44" s="139"/>
      <c r="H44" s="139">
        <v>86</v>
      </c>
      <c r="I44" s="139">
        <v>94</v>
      </c>
      <c r="J44" s="142"/>
      <c r="K44" s="142">
        <v>2.64</v>
      </c>
      <c r="L44" s="142">
        <f t="shared" si="2"/>
        <v>2.8834355828220857</v>
      </c>
      <c r="M44" s="144">
        <f t="shared" si="3"/>
        <v>35</v>
      </c>
      <c r="N44" s="187">
        <f t="shared" si="0"/>
        <v>32</v>
      </c>
      <c r="O44" s="146">
        <f t="shared" si="1"/>
        <v>32.9</v>
      </c>
      <c r="P44" s="179">
        <v>32</v>
      </c>
      <c r="Q44" s="287"/>
    </row>
    <row r="45" spans="1:17" ht="47.25" hidden="1" x14ac:dyDescent="0.25">
      <c r="A45" s="135">
        <v>39</v>
      </c>
      <c r="B45" s="161" t="s">
        <v>86</v>
      </c>
      <c r="C45" s="161" t="s">
        <v>670</v>
      </c>
      <c r="D45" s="140"/>
      <c r="E45" s="141"/>
      <c r="F45" s="141">
        <v>9.39</v>
      </c>
      <c r="G45" s="139"/>
      <c r="H45" s="139"/>
      <c r="I45" s="139">
        <v>26</v>
      </c>
      <c r="J45" s="142"/>
      <c r="K45" s="142"/>
      <c r="L45" s="142">
        <f t="shared" si="2"/>
        <v>2.7689030883919061</v>
      </c>
      <c r="M45" s="144">
        <f t="shared" si="3"/>
        <v>0</v>
      </c>
      <c r="N45" s="187">
        <f t="shared" si="0"/>
        <v>0</v>
      </c>
      <c r="O45" s="146">
        <f t="shared" si="1"/>
        <v>0</v>
      </c>
      <c r="P45" s="179"/>
      <c r="Q45" s="278"/>
    </row>
    <row r="46" spans="1:17" hidden="1" x14ac:dyDescent="0.25">
      <c r="A46" s="135">
        <v>40</v>
      </c>
      <c r="B46" s="161" t="s">
        <v>444</v>
      </c>
      <c r="C46" s="161" t="s">
        <v>670</v>
      </c>
      <c r="D46" s="140"/>
      <c r="E46" s="141"/>
      <c r="F46" s="141">
        <v>1001.44</v>
      </c>
      <c r="G46" s="139"/>
      <c r="H46" s="139"/>
      <c r="I46" s="139">
        <v>2194</v>
      </c>
      <c r="J46" s="142"/>
      <c r="K46" s="142"/>
      <c r="L46" s="142">
        <v>2.1908451829365712</v>
      </c>
      <c r="M46" s="144">
        <v>0</v>
      </c>
      <c r="N46" s="187">
        <f t="shared" si="0"/>
        <v>0</v>
      </c>
      <c r="O46" s="146">
        <f t="shared" si="1"/>
        <v>0</v>
      </c>
      <c r="P46" s="151"/>
      <c r="Q46" s="278"/>
    </row>
    <row r="47" spans="1:17" hidden="1" x14ac:dyDescent="0.25">
      <c r="A47" s="135">
        <v>41</v>
      </c>
      <c r="B47" s="161" t="s">
        <v>846</v>
      </c>
      <c r="C47" s="161" t="s">
        <v>682</v>
      </c>
      <c r="D47" s="140"/>
      <c r="E47" s="141"/>
      <c r="F47" s="141">
        <v>86.44</v>
      </c>
      <c r="G47" s="139"/>
      <c r="H47" s="139"/>
      <c r="I47" s="139">
        <v>101</v>
      </c>
      <c r="J47" s="142"/>
      <c r="K47" s="142"/>
      <c r="L47" s="142">
        <v>1.1684405367885238</v>
      </c>
      <c r="M47" s="144">
        <v>0</v>
      </c>
      <c r="N47" s="187">
        <f t="shared" si="0"/>
        <v>0</v>
      </c>
      <c r="O47" s="146">
        <f t="shared" si="1"/>
        <v>0</v>
      </c>
      <c r="P47" s="151"/>
      <c r="Q47" s="278"/>
    </row>
    <row r="48" spans="1:17" ht="47.25" x14ac:dyDescent="0.25">
      <c r="A48" s="135">
        <v>42</v>
      </c>
      <c r="B48" s="161" t="s">
        <v>134</v>
      </c>
      <c r="C48" s="161" t="s">
        <v>682</v>
      </c>
      <c r="D48" s="140"/>
      <c r="E48" s="141"/>
      <c r="F48" s="141">
        <v>25.64</v>
      </c>
      <c r="G48" s="139"/>
      <c r="H48" s="139">
        <v>69</v>
      </c>
      <c r="I48" s="139">
        <v>73</v>
      </c>
      <c r="J48" s="142"/>
      <c r="K48" s="142">
        <v>2.69</v>
      </c>
      <c r="L48" s="142">
        <f t="shared" ref="L48:L54" si="4">I48/F48</f>
        <v>2.8471138845553821</v>
      </c>
      <c r="M48" s="144">
        <f>IF(I48&lt;33,0,35)</f>
        <v>35</v>
      </c>
      <c r="N48" s="187">
        <f t="shared" si="0"/>
        <v>25</v>
      </c>
      <c r="O48" s="146">
        <f t="shared" si="1"/>
        <v>25.55</v>
      </c>
      <c r="P48" s="366">
        <v>25</v>
      </c>
      <c r="Q48" s="370"/>
    </row>
    <row r="49" spans="1:17" ht="31.5" x14ac:dyDescent="0.25">
      <c r="A49" s="135">
        <v>43</v>
      </c>
      <c r="B49" s="161" t="s">
        <v>48</v>
      </c>
      <c r="C49" s="161" t="s">
        <v>657</v>
      </c>
      <c r="D49" s="140"/>
      <c r="E49" s="141"/>
      <c r="F49" s="141">
        <v>17.899999999999999</v>
      </c>
      <c r="G49" s="139"/>
      <c r="H49" s="139">
        <v>202</v>
      </c>
      <c r="I49" s="139">
        <v>188</v>
      </c>
      <c r="J49" s="142"/>
      <c r="K49" s="142">
        <v>12.21</v>
      </c>
      <c r="L49" s="142">
        <f t="shared" si="4"/>
        <v>10.502793296089386</v>
      </c>
      <c r="M49" s="144">
        <v>21.5</v>
      </c>
      <c r="N49" s="187">
        <f t="shared" si="0"/>
        <v>40</v>
      </c>
      <c r="O49" s="146">
        <f t="shared" si="1"/>
        <v>40.42</v>
      </c>
      <c r="P49" s="366">
        <v>40</v>
      </c>
      <c r="Q49" s="370"/>
    </row>
    <row r="50" spans="1:17" x14ac:dyDescent="0.25">
      <c r="A50" s="135">
        <v>44</v>
      </c>
      <c r="B50" s="161" t="s">
        <v>7</v>
      </c>
      <c r="C50" s="161" t="s">
        <v>682</v>
      </c>
      <c r="D50" s="140"/>
      <c r="E50" s="141"/>
      <c r="F50" s="141">
        <v>17.600000000000001</v>
      </c>
      <c r="G50" s="139"/>
      <c r="H50" s="139">
        <v>75</v>
      </c>
      <c r="I50" s="139">
        <v>99</v>
      </c>
      <c r="J50" s="142"/>
      <c r="K50" s="142">
        <v>4.26</v>
      </c>
      <c r="L50" s="142">
        <f t="shared" si="4"/>
        <v>5.6249999999999991</v>
      </c>
      <c r="M50" s="144">
        <v>21</v>
      </c>
      <c r="N50" s="187">
        <f t="shared" si="0"/>
        <v>20</v>
      </c>
      <c r="O50" s="146">
        <f t="shared" si="1"/>
        <v>20.79</v>
      </c>
      <c r="P50" s="366">
        <v>20</v>
      </c>
      <c r="Q50" s="370"/>
    </row>
    <row r="51" spans="1:17" ht="47.25" hidden="1" x14ac:dyDescent="0.25">
      <c r="A51" s="135">
        <v>45</v>
      </c>
      <c r="B51" s="161" t="s">
        <v>288</v>
      </c>
      <c r="C51" s="161"/>
      <c r="D51" s="140"/>
      <c r="E51" s="141"/>
      <c r="F51" s="141"/>
      <c r="G51" s="139"/>
      <c r="H51" s="139"/>
      <c r="I51" s="139"/>
      <c r="J51" s="142"/>
      <c r="K51" s="142"/>
      <c r="L51" s="142"/>
      <c r="M51" s="144">
        <v>0</v>
      </c>
      <c r="N51" s="187">
        <f t="shared" si="0"/>
        <v>0</v>
      </c>
      <c r="O51" s="146">
        <f t="shared" si="1"/>
        <v>0</v>
      </c>
      <c r="P51" s="179"/>
      <c r="Q51" s="278"/>
    </row>
    <row r="52" spans="1:17" x14ac:dyDescent="0.25">
      <c r="A52" s="135">
        <v>46</v>
      </c>
      <c r="B52" s="161" t="s">
        <v>2</v>
      </c>
      <c r="C52" s="161" t="s">
        <v>682</v>
      </c>
      <c r="D52" s="140"/>
      <c r="E52" s="141"/>
      <c r="F52" s="141">
        <v>57.19</v>
      </c>
      <c r="G52" s="139"/>
      <c r="H52" s="139">
        <v>0</v>
      </c>
      <c r="I52" s="139">
        <v>0</v>
      </c>
      <c r="J52" s="142"/>
      <c r="K52" s="142">
        <v>0</v>
      </c>
      <c r="L52" s="142">
        <f t="shared" si="4"/>
        <v>0</v>
      </c>
      <c r="M52" s="144">
        <f>IF(I52&lt;33,0,35)</f>
        <v>0</v>
      </c>
      <c r="N52" s="187">
        <f t="shared" si="0"/>
        <v>0</v>
      </c>
      <c r="O52" s="146">
        <f t="shared" si="1"/>
        <v>0</v>
      </c>
      <c r="P52" s="365" t="s">
        <v>916</v>
      </c>
      <c r="Q52" s="370"/>
    </row>
    <row r="53" spans="1:17" ht="31.5" x14ac:dyDescent="0.25">
      <c r="A53" s="135">
        <v>47</v>
      </c>
      <c r="B53" s="161" t="s">
        <v>89</v>
      </c>
      <c r="C53" s="161" t="s">
        <v>657</v>
      </c>
      <c r="D53" s="140"/>
      <c r="E53" s="141"/>
      <c r="F53" s="141">
        <v>39.6</v>
      </c>
      <c r="G53" s="139"/>
      <c r="H53" s="139">
        <v>45</v>
      </c>
      <c r="I53" s="139">
        <f>63+221</f>
        <v>284</v>
      </c>
      <c r="J53" s="142"/>
      <c r="K53" s="142">
        <v>1.77</v>
      </c>
      <c r="L53" s="142">
        <f t="shared" si="4"/>
        <v>7.1717171717171713</v>
      </c>
      <c r="M53" s="144">
        <f>IF(I53&lt;33,0,35)</f>
        <v>35</v>
      </c>
      <c r="N53" s="187">
        <f t="shared" si="0"/>
        <v>99</v>
      </c>
      <c r="O53" s="146">
        <f t="shared" si="1"/>
        <v>99.4</v>
      </c>
      <c r="P53" s="366">
        <v>99</v>
      </c>
      <c r="Q53" s="370"/>
    </row>
    <row r="54" spans="1:17" ht="47.25" x14ac:dyDescent="0.25">
      <c r="A54" s="135">
        <v>48</v>
      </c>
      <c r="B54" s="161" t="s">
        <v>86</v>
      </c>
      <c r="C54" s="161" t="s">
        <v>682</v>
      </c>
      <c r="D54" s="140"/>
      <c r="E54" s="141"/>
      <c r="F54" s="141">
        <v>43.33</v>
      </c>
      <c r="G54" s="139"/>
      <c r="H54" s="139">
        <v>121</v>
      </c>
      <c r="I54" s="139">
        <v>103</v>
      </c>
      <c r="J54" s="142"/>
      <c r="K54" s="142">
        <v>2.79</v>
      </c>
      <c r="L54" s="142">
        <f t="shared" si="4"/>
        <v>2.3771059312254792</v>
      </c>
      <c r="M54" s="144">
        <v>28.5</v>
      </c>
      <c r="N54" s="187">
        <f t="shared" si="0"/>
        <v>29</v>
      </c>
      <c r="O54" s="146">
        <f t="shared" si="1"/>
        <v>29.355</v>
      </c>
      <c r="P54" s="366">
        <v>29</v>
      </c>
      <c r="Q54" s="370"/>
    </row>
    <row r="55" spans="1:17" hidden="1" x14ac:dyDescent="0.25">
      <c r="A55" s="135">
        <v>49</v>
      </c>
      <c r="B55" s="161" t="s">
        <v>444</v>
      </c>
      <c r="C55" s="161" t="s">
        <v>682</v>
      </c>
      <c r="D55" s="140"/>
      <c r="E55" s="141"/>
      <c r="F55" s="141">
        <v>322.82</v>
      </c>
      <c r="G55" s="139"/>
      <c r="H55" s="139"/>
      <c r="I55" s="139">
        <v>724</v>
      </c>
      <c r="J55" s="142"/>
      <c r="K55" s="142"/>
      <c r="L55" s="142">
        <v>2.2427358899696426</v>
      </c>
      <c r="M55" s="144">
        <v>0</v>
      </c>
      <c r="N55" s="187">
        <f t="shared" si="0"/>
        <v>0</v>
      </c>
      <c r="O55" s="146">
        <f t="shared" si="1"/>
        <v>0</v>
      </c>
      <c r="P55" s="151"/>
      <c r="Q55" s="278"/>
    </row>
    <row r="56" spans="1:17" hidden="1" x14ac:dyDescent="0.25">
      <c r="A56" s="135">
        <v>50</v>
      </c>
      <c r="B56" s="161" t="s">
        <v>847</v>
      </c>
      <c r="C56" s="161" t="s">
        <v>49</v>
      </c>
      <c r="D56" s="140"/>
      <c r="E56" s="141"/>
      <c r="F56" s="141">
        <v>15.8</v>
      </c>
      <c r="G56" s="139"/>
      <c r="H56" s="139"/>
      <c r="I56" s="139">
        <v>9</v>
      </c>
      <c r="J56" s="142"/>
      <c r="K56" s="142"/>
      <c r="L56" s="142">
        <v>0.56962025316455689</v>
      </c>
      <c r="M56" s="144">
        <v>0</v>
      </c>
      <c r="N56" s="187">
        <f t="shared" si="0"/>
        <v>0</v>
      </c>
      <c r="O56" s="146">
        <f t="shared" si="1"/>
        <v>0</v>
      </c>
      <c r="P56" s="151"/>
      <c r="Q56" s="278"/>
    </row>
    <row r="57" spans="1:17" hidden="1" x14ac:dyDescent="0.25">
      <c r="A57" s="135">
        <v>51</v>
      </c>
      <c r="B57" s="161" t="s">
        <v>848</v>
      </c>
      <c r="C57" s="161" t="s">
        <v>49</v>
      </c>
      <c r="D57" s="140"/>
      <c r="E57" s="141"/>
      <c r="F57" s="141">
        <v>16.32</v>
      </c>
      <c r="G57" s="139"/>
      <c r="H57" s="139"/>
      <c r="I57" s="139">
        <v>29</v>
      </c>
      <c r="J57" s="142"/>
      <c r="K57" s="142"/>
      <c r="L57" s="142">
        <v>1.7769607843137254</v>
      </c>
      <c r="M57" s="144">
        <v>0</v>
      </c>
      <c r="N57" s="187">
        <f t="shared" si="0"/>
        <v>0</v>
      </c>
      <c r="O57" s="146">
        <f t="shared" si="1"/>
        <v>0</v>
      </c>
      <c r="P57" s="151"/>
      <c r="Q57" s="278"/>
    </row>
    <row r="58" spans="1:17" ht="31.5" x14ac:dyDescent="0.25">
      <c r="A58" s="135">
        <v>52</v>
      </c>
      <c r="B58" s="161" t="s">
        <v>683</v>
      </c>
      <c r="C58" s="161" t="s">
        <v>49</v>
      </c>
      <c r="D58" s="140"/>
      <c r="E58" s="141"/>
      <c r="F58" s="141">
        <v>6.45</v>
      </c>
      <c r="G58" s="139"/>
      <c r="H58" s="139">
        <v>14</v>
      </c>
      <c r="I58" s="139">
        <v>16</v>
      </c>
      <c r="J58" s="142"/>
      <c r="K58" s="142">
        <v>2.17</v>
      </c>
      <c r="L58" s="142">
        <f t="shared" ref="L58:L65" si="5">I58/F58</f>
        <v>2.4806201550387597</v>
      </c>
      <c r="M58" s="144">
        <f>IF(I58&lt;33,0,35)</f>
        <v>0</v>
      </c>
      <c r="N58" s="187">
        <f t="shared" si="0"/>
        <v>0</v>
      </c>
      <c r="O58" s="146">
        <f t="shared" si="1"/>
        <v>0</v>
      </c>
      <c r="P58" s="366">
        <v>1</v>
      </c>
      <c r="Q58" s="370" t="s">
        <v>956</v>
      </c>
    </row>
    <row r="59" spans="1:17" ht="31.5" x14ac:dyDescent="0.25">
      <c r="A59" s="135">
        <v>53</v>
      </c>
      <c r="B59" s="161" t="s">
        <v>684</v>
      </c>
      <c r="C59" s="161" t="s">
        <v>49</v>
      </c>
      <c r="D59" s="140"/>
      <c r="E59" s="141"/>
      <c r="F59" s="141">
        <v>6.49</v>
      </c>
      <c r="G59" s="139"/>
      <c r="H59" s="139">
        <v>12</v>
      </c>
      <c r="I59" s="139">
        <v>14</v>
      </c>
      <c r="J59" s="142"/>
      <c r="K59" s="142">
        <v>1.85</v>
      </c>
      <c r="L59" s="142">
        <f t="shared" si="5"/>
        <v>2.157164869029276</v>
      </c>
      <c r="M59" s="144">
        <f>IF(I59&lt;33,0,35)</f>
        <v>0</v>
      </c>
      <c r="N59" s="187">
        <f t="shared" si="0"/>
        <v>0</v>
      </c>
      <c r="O59" s="146">
        <f t="shared" si="1"/>
        <v>0</v>
      </c>
      <c r="P59" s="366">
        <v>1</v>
      </c>
      <c r="Q59" s="370" t="s">
        <v>956</v>
      </c>
    </row>
    <row r="60" spans="1:17" ht="31.5" x14ac:dyDescent="0.25">
      <c r="A60" s="135">
        <v>54</v>
      </c>
      <c r="B60" s="161" t="s">
        <v>50</v>
      </c>
      <c r="C60" s="161" t="s">
        <v>49</v>
      </c>
      <c r="D60" s="140"/>
      <c r="E60" s="141"/>
      <c r="F60" s="141">
        <v>672.93</v>
      </c>
      <c r="G60" s="139"/>
      <c r="H60" s="139">
        <v>1852</v>
      </c>
      <c r="I60" s="139">
        <v>1793</v>
      </c>
      <c r="J60" s="142"/>
      <c r="K60" s="142">
        <v>2.86</v>
      </c>
      <c r="L60" s="142">
        <f t="shared" si="5"/>
        <v>2.6644673294399124</v>
      </c>
      <c r="M60" s="144">
        <v>33.5</v>
      </c>
      <c r="N60" s="187">
        <f t="shared" si="0"/>
        <v>600</v>
      </c>
      <c r="O60" s="146">
        <f t="shared" si="1"/>
        <v>600.65499999999997</v>
      </c>
      <c r="P60" s="366">
        <v>600</v>
      </c>
      <c r="Q60" s="370"/>
    </row>
    <row r="61" spans="1:17" x14ac:dyDescent="0.25">
      <c r="A61" s="135">
        <v>55</v>
      </c>
      <c r="B61" s="161" t="s">
        <v>2</v>
      </c>
      <c r="C61" s="161" t="s">
        <v>49</v>
      </c>
      <c r="D61" s="140"/>
      <c r="E61" s="141"/>
      <c r="F61" s="141">
        <v>274.29000000000002</v>
      </c>
      <c r="G61" s="139"/>
      <c r="H61" s="139">
        <v>403</v>
      </c>
      <c r="I61" s="139">
        <v>437</v>
      </c>
      <c r="J61" s="142"/>
      <c r="K61" s="142">
        <v>1.47</v>
      </c>
      <c r="L61" s="142">
        <f t="shared" si="5"/>
        <v>1.5932042728499032</v>
      </c>
      <c r="M61" s="144">
        <f>IF(I61&lt;33,0,35)</f>
        <v>35</v>
      </c>
      <c r="N61" s="187">
        <f t="shared" si="0"/>
        <v>152</v>
      </c>
      <c r="O61" s="146">
        <f t="shared" si="1"/>
        <v>152.94999999999999</v>
      </c>
      <c r="P61" s="365" t="s">
        <v>916</v>
      </c>
      <c r="Q61" s="370"/>
    </row>
    <row r="62" spans="1:17" ht="31.5" x14ac:dyDescent="0.25">
      <c r="A62" s="135">
        <v>56</v>
      </c>
      <c r="B62" s="161" t="s">
        <v>685</v>
      </c>
      <c r="C62" s="161" t="s">
        <v>49</v>
      </c>
      <c r="D62" s="140"/>
      <c r="E62" s="141"/>
      <c r="F62" s="141">
        <v>30.15</v>
      </c>
      <c r="G62" s="139"/>
      <c r="H62" s="139">
        <v>48</v>
      </c>
      <c r="I62" s="139">
        <v>55</v>
      </c>
      <c r="J62" s="142"/>
      <c r="K62" s="142">
        <v>1.59</v>
      </c>
      <c r="L62" s="142">
        <f t="shared" si="5"/>
        <v>1.8242122719734661</v>
      </c>
      <c r="M62" s="144">
        <v>26</v>
      </c>
      <c r="N62" s="187">
        <f t="shared" si="0"/>
        <v>14</v>
      </c>
      <c r="O62" s="146">
        <f t="shared" si="1"/>
        <v>14.3</v>
      </c>
      <c r="P62" s="366">
        <v>14</v>
      </c>
      <c r="Q62" s="370"/>
    </row>
    <row r="63" spans="1:17" ht="47.25" x14ac:dyDescent="0.25">
      <c r="A63" s="135">
        <v>57</v>
      </c>
      <c r="B63" s="161" t="s">
        <v>91</v>
      </c>
      <c r="C63" s="161" t="s">
        <v>49</v>
      </c>
      <c r="D63" s="140"/>
      <c r="E63" s="141"/>
      <c r="F63" s="141">
        <v>19</v>
      </c>
      <c r="G63" s="139"/>
      <c r="H63" s="139"/>
      <c r="I63" s="139"/>
      <c r="J63" s="142"/>
      <c r="K63" s="142"/>
      <c r="L63" s="142"/>
      <c r="M63" s="144">
        <v>0</v>
      </c>
      <c r="N63" s="187">
        <f t="shared" si="0"/>
        <v>0</v>
      </c>
      <c r="O63" s="146">
        <f t="shared" si="1"/>
        <v>0</v>
      </c>
      <c r="P63" s="179">
        <v>16</v>
      </c>
      <c r="Q63" s="287" t="s">
        <v>955</v>
      </c>
    </row>
    <row r="64" spans="1:17" ht="31.5" hidden="1" x14ac:dyDescent="0.25">
      <c r="A64" s="135">
        <v>58</v>
      </c>
      <c r="B64" s="161" t="s">
        <v>686</v>
      </c>
      <c r="C64" s="161" t="s">
        <v>49</v>
      </c>
      <c r="D64" s="140"/>
      <c r="E64" s="141"/>
      <c r="F64" s="141">
        <v>44.38</v>
      </c>
      <c r="G64" s="139"/>
      <c r="H64" s="139">
        <v>108</v>
      </c>
      <c r="I64" s="139">
        <v>119</v>
      </c>
      <c r="J64" s="142"/>
      <c r="K64" s="142">
        <v>2.4300000000000002</v>
      </c>
      <c r="L64" s="142">
        <f t="shared" si="5"/>
        <v>2.6813880126182963</v>
      </c>
      <c r="M64" s="144">
        <v>0</v>
      </c>
      <c r="N64" s="187">
        <f t="shared" si="0"/>
        <v>0</v>
      </c>
      <c r="O64" s="146">
        <f t="shared" si="1"/>
        <v>0</v>
      </c>
      <c r="P64" s="179">
        <v>0</v>
      </c>
      <c r="Q64" s="278"/>
    </row>
    <row r="65" spans="1:17" ht="31.5" x14ac:dyDescent="0.25">
      <c r="A65" s="135">
        <v>59</v>
      </c>
      <c r="B65" s="161" t="s">
        <v>242</v>
      </c>
      <c r="C65" s="161" t="s">
        <v>49</v>
      </c>
      <c r="D65" s="140"/>
      <c r="E65" s="141"/>
      <c r="F65" s="141">
        <v>45.41</v>
      </c>
      <c r="G65" s="139"/>
      <c r="H65" s="139">
        <v>106</v>
      </c>
      <c r="I65" s="139">
        <v>111</v>
      </c>
      <c r="J65" s="142"/>
      <c r="K65" s="142">
        <v>2.33</v>
      </c>
      <c r="L65" s="142">
        <f t="shared" si="5"/>
        <v>2.4443955075974455</v>
      </c>
      <c r="M65" s="144">
        <v>32</v>
      </c>
      <c r="N65" s="187">
        <f t="shared" si="0"/>
        <v>35</v>
      </c>
      <c r="O65" s="146">
        <f t="shared" si="1"/>
        <v>35.520000000000003</v>
      </c>
      <c r="P65" s="366">
        <v>35</v>
      </c>
      <c r="Q65" s="370"/>
    </row>
    <row r="66" spans="1:17" hidden="1" x14ac:dyDescent="0.25">
      <c r="A66" s="135">
        <v>60</v>
      </c>
      <c r="B66" s="161" t="s">
        <v>444</v>
      </c>
      <c r="C66" s="161" t="s">
        <v>49</v>
      </c>
      <c r="D66" s="140"/>
      <c r="E66" s="141"/>
      <c r="F66" s="141">
        <v>1156.22</v>
      </c>
      <c r="G66" s="139"/>
      <c r="H66" s="139"/>
      <c r="I66" s="139">
        <v>2658</v>
      </c>
      <c r="J66" s="142"/>
      <c r="K66" s="142"/>
      <c r="L66" s="142">
        <v>2.2988704571794294</v>
      </c>
      <c r="M66" s="144">
        <v>0</v>
      </c>
      <c r="N66" s="187">
        <f t="shared" si="0"/>
        <v>0</v>
      </c>
      <c r="O66" s="146">
        <f t="shared" si="1"/>
        <v>0</v>
      </c>
      <c r="P66" s="151"/>
      <c r="Q66" s="278"/>
    </row>
    <row r="67" spans="1:17" hidden="1" x14ac:dyDescent="0.25">
      <c r="A67" s="135">
        <v>61</v>
      </c>
      <c r="B67" s="161" t="s">
        <v>839</v>
      </c>
      <c r="C67" s="161" t="s">
        <v>74</v>
      </c>
      <c r="D67" s="140"/>
      <c r="E67" s="141"/>
      <c r="F67" s="141">
        <v>64.19</v>
      </c>
      <c r="G67" s="139"/>
      <c r="H67" s="139"/>
      <c r="I67" s="139">
        <v>25</v>
      </c>
      <c r="J67" s="142"/>
      <c r="K67" s="142"/>
      <c r="L67" s="142">
        <v>0.38946876460507868</v>
      </c>
      <c r="M67" s="144">
        <v>0</v>
      </c>
      <c r="N67" s="187">
        <f t="shared" si="0"/>
        <v>0</v>
      </c>
      <c r="O67" s="146">
        <f t="shared" si="1"/>
        <v>0</v>
      </c>
      <c r="P67" s="151"/>
      <c r="Q67" s="278"/>
    </row>
    <row r="68" spans="1:17" hidden="1" x14ac:dyDescent="0.25">
      <c r="A68" s="135">
        <v>62</v>
      </c>
      <c r="B68" s="161" t="s">
        <v>840</v>
      </c>
      <c r="C68" s="161" t="s">
        <v>74</v>
      </c>
      <c r="D68" s="140"/>
      <c r="E68" s="141"/>
      <c r="F68" s="141">
        <v>19.39</v>
      </c>
      <c r="G68" s="139"/>
      <c r="H68" s="139"/>
      <c r="I68" s="139">
        <v>2</v>
      </c>
      <c r="J68" s="142"/>
      <c r="K68" s="142"/>
      <c r="L68" s="142">
        <v>0.10314595152140278</v>
      </c>
      <c r="M68" s="144">
        <v>0</v>
      </c>
      <c r="N68" s="187">
        <f t="shared" si="0"/>
        <v>0</v>
      </c>
      <c r="O68" s="146">
        <f t="shared" si="1"/>
        <v>0</v>
      </c>
      <c r="P68" s="151"/>
      <c r="Q68" s="278"/>
    </row>
    <row r="69" spans="1:17" x14ac:dyDescent="0.25">
      <c r="A69" s="135">
        <v>63</v>
      </c>
      <c r="B69" s="161" t="s">
        <v>2</v>
      </c>
      <c r="C69" s="161" t="s">
        <v>74</v>
      </c>
      <c r="D69" s="140"/>
      <c r="E69" s="141"/>
      <c r="F69" s="141">
        <v>188.59</v>
      </c>
      <c r="G69" s="139"/>
      <c r="H69" s="139">
        <v>87</v>
      </c>
      <c r="I69" s="139">
        <v>62</v>
      </c>
      <c r="J69" s="142"/>
      <c r="K69" s="142">
        <v>0.46</v>
      </c>
      <c r="L69" s="142">
        <f>I69/F69</f>
        <v>0.32875550135213955</v>
      </c>
      <c r="M69" s="144">
        <f>IF(I69&lt;33,0,35)</f>
        <v>35</v>
      </c>
      <c r="N69" s="187">
        <f t="shared" si="0"/>
        <v>21</v>
      </c>
      <c r="O69" s="146">
        <f t="shared" si="1"/>
        <v>21.7</v>
      </c>
      <c r="P69" s="365" t="s">
        <v>916</v>
      </c>
      <c r="Q69" s="370"/>
    </row>
    <row r="70" spans="1:17" ht="31.5" hidden="1" x14ac:dyDescent="0.25">
      <c r="A70" s="135">
        <v>64</v>
      </c>
      <c r="B70" s="161" t="s">
        <v>687</v>
      </c>
      <c r="C70" s="161" t="s">
        <v>74</v>
      </c>
      <c r="D70" s="140"/>
      <c r="E70" s="141"/>
      <c r="F70" s="141">
        <v>14.64</v>
      </c>
      <c r="G70" s="139"/>
      <c r="H70" s="139">
        <v>27</v>
      </c>
      <c r="I70" s="139">
        <v>32</v>
      </c>
      <c r="J70" s="142"/>
      <c r="K70" s="142">
        <v>1.84</v>
      </c>
      <c r="L70" s="142">
        <f>I70/F70</f>
        <v>2.1857923497267757</v>
      </c>
      <c r="M70" s="144">
        <f>IF(I70&lt;33,0,35)</f>
        <v>0</v>
      </c>
      <c r="N70" s="187">
        <f t="shared" si="0"/>
        <v>0</v>
      </c>
      <c r="O70" s="146">
        <f t="shared" si="1"/>
        <v>0</v>
      </c>
      <c r="P70" s="179"/>
      <c r="Q70" s="278"/>
    </row>
    <row r="71" spans="1:17" hidden="1" x14ac:dyDescent="0.25">
      <c r="A71" s="135">
        <v>65</v>
      </c>
      <c r="B71" s="161" t="s">
        <v>444</v>
      </c>
      <c r="C71" s="161" t="s">
        <v>74</v>
      </c>
      <c r="D71" s="140"/>
      <c r="E71" s="141"/>
      <c r="F71" s="141">
        <v>286.81</v>
      </c>
      <c r="G71" s="139"/>
      <c r="H71" s="139"/>
      <c r="I71" s="139">
        <v>121</v>
      </c>
      <c r="J71" s="142"/>
      <c r="K71" s="142"/>
      <c r="L71" s="142">
        <v>0.42188208221470658</v>
      </c>
      <c r="M71" s="144">
        <v>0</v>
      </c>
      <c r="N71" s="187">
        <f t="shared" si="0"/>
        <v>0</v>
      </c>
      <c r="O71" s="146">
        <f t="shared" si="1"/>
        <v>0</v>
      </c>
      <c r="P71" s="151"/>
      <c r="Q71" s="278"/>
    </row>
    <row r="72" spans="1:17" hidden="1" x14ac:dyDescent="0.25">
      <c r="A72" s="135">
        <v>66</v>
      </c>
      <c r="B72" s="161" t="s">
        <v>849</v>
      </c>
      <c r="C72" s="161" t="s">
        <v>689</v>
      </c>
      <c r="D72" s="140"/>
      <c r="E72" s="141"/>
      <c r="F72" s="141">
        <v>200.64</v>
      </c>
      <c r="G72" s="139"/>
      <c r="H72" s="139"/>
      <c r="I72" s="139">
        <v>180</v>
      </c>
      <c r="J72" s="142"/>
      <c r="K72" s="142"/>
      <c r="L72" s="142">
        <v>0.89712918660287089</v>
      </c>
      <c r="M72" s="144">
        <v>0</v>
      </c>
      <c r="N72" s="187">
        <f t="shared" si="0"/>
        <v>0</v>
      </c>
      <c r="O72" s="146">
        <f t="shared" si="1"/>
        <v>0</v>
      </c>
      <c r="P72" s="151"/>
      <c r="Q72" s="278"/>
    </row>
    <row r="73" spans="1:17" ht="31.5" x14ac:dyDescent="0.25">
      <c r="A73" s="135">
        <v>67</v>
      </c>
      <c r="B73" s="161" t="s">
        <v>688</v>
      </c>
      <c r="C73" s="161" t="s">
        <v>689</v>
      </c>
      <c r="D73" s="140"/>
      <c r="E73" s="141"/>
      <c r="F73" s="141">
        <v>12.6</v>
      </c>
      <c r="G73" s="139"/>
      <c r="H73" s="139">
        <v>49</v>
      </c>
      <c r="I73" s="139">
        <v>40</v>
      </c>
      <c r="J73" s="142"/>
      <c r="K73" s="142">
        <v>3.89</v>
      </c>
      <c r="L73" s="142">
        <f t="shared" ref="L73:L80" si="6">I73/F73</f>
        <v>3.1746031746031749</v>
      </c>
      <c r="M73" s="144">
        <v>30</v>
      </c>
      <c r="N73" s="187">
        <f t="shared" ref="N73:N136" si="7">ROUNDDOWN(O73,0)</f>
        <v>12</v>
      </c>
      <c r="O73" s="146">
        <f t="shared" ref="O73:O136" si="8">I73*M73/100</f>
        <v>12</v>
      </c>
      <c r="P73" s="366">
        <v>12</v>
      </c>
      <c r="Q73" s="370"/>
    </row>
    <row r="74" spans="1:17" ht="31.5" x14ac:dyDescent="0.25">
      <c r="A74" s="135">
        <v>68</v>
      </c>
      <c r="B74" s="161" t="s">
        <v>674</v>
      </c>
      <c r="C74" s="161" t="s">
        <v>689</v>
      </c>
      <c r="D74" s="140"/>
      <c r="E74" s="141"/>
      <c r="F74" s="141">
        <v>21.47</v>
      </c>
      <c r="G74" s="139"/>
      <c r="H74" s="139">
        <v>49</v>
      </c>
      <c r="I74" s="139">
        <v>38</v>
      </c>
      <c r="J74" s="142"/>
      <c r="K74" s="142">
        <v>1.58</v>
      </c>
      <c r="L74" s="142">
        <f t="shared" si="6"/>
        <v>1.7699115044247788</v>
      </c>
      <c r="M74" s="144">
        <v>0</v>
      </c>
      <c r="N74" s="187">
        <f t="shared" si="7"/>
        <v>0</v>
      </c>
      <c r="O74" s="146">
        <f t="shared" si="8"/>
        <v>0</v>
      </c>
      <c r="P74" s="366" t="s">
        <v>834</v>
      </c>
      <c r="Q74" s="370"/>
    </row>
    <row r="75" spans="1:17" ht="47.25" x14ac:dyDescent="0.25">
      <c r="A75" s="135">
        <v>69</v>
      </c>
      <c r="B75" s="161" t="s">
        <v>170</v>
      </c>
      <c r="C75" s="161" t="s">
        <v>689</v>
      </c>
      <c r="D75" s="140"/>
      <c r="E75" s="141"/>
      <c r="F75" s="141">
        <v>993.68</v>
      </c>
      <c r="G75" s="139"/>
      <c r="H75" s="139">
        <v>1725</v>
      </c>
      <c r="I75" s="139">
        <v>1869</v>
      </c>
      <c r="J75" s="142"/>
      <c r="K75" s="142">
        <v>1.74</v>
      </c>
      <c r="L75" s="142">
        <f t="shared" si="6"/>
        <v>1.8808872071491829</v>
      </c>
      <c r="M75" s="144">
        <f t="shared" ref="M75:M138" si="9">IF(I75&lt;33,0,35)</f>
        <v>35</v>
      </c>
      <c r="N75" s="187">
        <f t="shared" si="7"/>
        <v>654</v>
      </c>
      <c r="O75" s="146">
        <f t="shared" si="8"/>
        <v>654.15</v>
      </c>
      <c r="P75" s="366">
        <v>661</v>
      </c>
      <c r="Q75" s="370" t="s">
        <v>1010</v>
      </c>
    </row>
    <row r="76" spans="1:17" x14ac:dyDescent="0.25">
      <c r="A76" s="135">
        <v>70</v>
      </c>
      <c r="B76" s="161" t="s">
        <v>2</v>
      </c>
      <c r="C76" s="161" t="s">
        <v>689</v>
      </c>
      <c r="D76" s="140"/>
      <c r="E76" s="141"/>
      <c r="F76" s="141">
        <v>1057.96</v>
      </c>
      <c r="G76" s="139"/>
      <c r="H76" s="139">
        <v>1133</v>
      </c>
      <c r="I76" s="139">
        <v>698</v>
      </c>
      <c r="J76" s="142"/>
      <c r="K76" s="142">
        <v>1.07</v>
      </c>
      <c r="L76" s="142">
        <f t="shared" si="6"/>
        <v>0.65976029339483533</v>
      </c>
      <c r="M76" s="144">
        <f t="shared" si="9"/>
        <v>35</v>
      </c>
      <c r="N76" s="187">
        <f t="shared" si="7"/>
        <v>244</v>
      </c>
      <c r="O76" s="146">
        <f t="shared" si="8"/>
        <v>244.3</v>
      </c>
      <c r="P76" s="365" t="s">
        <v>916</v>
      </c>
      <c r="Q76" s="370"/>
    </row>
    <row r="77" spans="1:17" ht="47.25" x14ac:dyDescent="0.25">
      <c r="A77" s="135">
        <v>71</v>
      </c>
      <c r="B77" s="161" t="s">
        <v>203</v>
      </c>
      <c r="C77" s="161" t="s">
        <v>689</v>
      </c>
      <c r="D77" s="140"/>
      <c r="E77" s="141"/>
      <c r="F77" s="141">
        <v>56.83</v>
      </c>
      <c r="G77" s="139"/>
      <c r="H77" s="139">
        <v>237</v>
      </c>
      <c r="I77" s="139">
        <v>237</v>
      </c>
      <c r="J77" s="142"/>
      <c r="K77" s="142">
        <v>4.1500000000000004</v>
      </c>
      <c r="L77" s="142">
        <f t="shared" si="6"/>
        <v>4.1703325708252681</v>
      </c>
      <c r="M77" s="144">
        <f t="shared" si="9"/>
        <v>35</v>
      </c>
      <c r="N77" s="187">
        <f t="shared" si="7"/>
        <v>82</v>
      </c>
      <c r="O77" s="146">
        <f t="shared" si="8"/>
        <v>82.95</v>
      </c>
      <c r="P77" s="366">
        <v>83</v>
      </c>
      <c r="Q77" s="370" t="s">
        <v>1010</v>
      </c>
    </row>
    <row r="78" spans="1:17" ht="36" customHeight="1" x14ac:dyDescent="0.25">
      <c r="A78" s="135">
        <v>72</v>
      </c>
      <c r="B78" s="161" t="s">
        <v>92</v>
      </c>
      <c r="C78" s="161" t="s">
        <v>689</v>
      </c>
      <c r="D78" s="140"/>
      <c r="E78" s="141"/>
      <c r="F78" s="141">
        <v>1569.54</v>
      </c>
      <c r="G78" s="139"/>
      <c r="H78" s="139">
        <v>5246</v>
      </c>
      <c r="I78" s="139">
        <v>5851</v>
      </c>
      <c r="J78" s="142"/>
      <c r="K78" s="142">
        <v>3.34</v>
      </c>
      <c r="L78" s="142">
        <f t="shared" si="6"/>
        <v>3.7278438268537277</v>
      </c>
      <c r="M78" s="144">
        <f t="shared" si="9"/>
        <v>35</v>
      </c>
      <c r="N78" s="187">
        <f t="shared" si="7"/>
        <v>2047</v>
      </c>
      <c r="O78" s="146">
        <f t="shared" si="8"/>
        <v>2047.85</v>
      </c>
      <c r="P78" s="366">
        <v>2069</v>
      </c>
      <c r="Q78" s="370" t="s">
        <v>1010</v>
      </c>
    </row>
    <row r="79" spans="1:17" ht="31.5" x14ac:dyDescent="0.25">
      <c r="A79" s="135">
        <v>73</v>
      </c>
      <c r="B79" s="161" t="s">
        <v>211</v>
      </c>
      <c r="C79" s="161" t="s">
        <v>689</v>
      </c>
      <c r="D79" s="140"/>
      <c r="E79" s="141"/>
      <c r="F79" s="141">
        <v>1415.98</v>
      </c>
      <c r="G79" s="139"/>
      <c r="H79" s="139">
        <v>6922</v>
      </c>
      <c r="I79" s="139">
        <v>6841</v>
      </c>
      <c r="J79" s="142"/>
      <c r="K79" s="142">
        <v>4.8899999999999997</v>
      </c>
      <c r="L79" s="142">
        <f t="shared" si="6"/>
        <v>4.8312829277249678</v>
      </c>
      <c r="M79" s="144">
        <f t="shared" si="9"/>
        <v>35</v>
      </c>
      <c r="N79" s="187">
        <f t="shared" si="7"/>
        <v>2394</v>
      </c>
      <c r="O79" s="146">
        <f t="shared" si="8"/>
        <v>2394.35</v>
      </c>
      <c r="P79" s="366">
        <v>2394</v>
      </c>
      <c r="Q79" s="370"/>
    </row>
    <row r="80" spans="1:17" ht="31.5" x14ac:dyDescent="0.25">
      <c r="A80" s="135">
        <v>74</v>
      </c>
      <c r="B80" s="161" t="s">
        <v>690</v>
      </c>
      <c r="C80" s="161" t="s">
        <v>689</v>
      </c>
      <c r="D80" s="140"/>
      <c r="E80" s="141"/>
      <c r="F80" s="141">
        <v>54.22</v>
      </c>
      <c r="G80" s="139"/>
      <c r="H80" s="139">
        <v>277</v>
      </c>
      <c r="I80" s="139">
        <v>281</v>
      </c>
      <c r="J80" s="142"/>
      <c r="K80" s="142">
        <v>5.1100000000000003</v>
      </c>
      <c r="L80" s="142">
        <f t="shared" si="6"/>
        <v>5.1825894503873107</v>
      </c>
      <c r="M80" s="144">
        <f t="shared" si="9"/>
        <v>35</v>
      </c>
      <c r="N80" s="187">
        <f t="shared" si="7"/>
        <v>98</v>
      </c>
      <c r="O80" s="146">
        <f t="shared" si="8"/>
        <v>98.35</v>
      </c>
      <c r="P80" s="366">
        <v>98</v>
      </c>
      <c r="Q80" s="370"/>
    </row>
    <row r="81" spans="1:17" hidden="1" x14ac:dyDescent="0.25">
      <c r="A81" s="135">
        <v>75</v>
      </c>
      <c r="B81" s="161" t="s">
        <v>444</v>
      </c>
      <c r="C81" s="161" t="s">
        <v>689</v>
      </c>
      <c r="D81" s="140"/>
      <c r="E81" s="141"/>
      <c r="F81" s="141">
        <v>5382.92</v>
      </c>
      <c r="G81" s="139"/>
      <c r="H81" s="139"/>
      <c r="I81" s="139">
        <v>16034</v>
      </c>
      <c r="J81" s="142"/>
      <c r="K81" s="142"/>
      <c r="L81" s="142">
        <v>2.9786807160425939</v>
      </c>
      <c r="M81" s="144">
        <v>0</v>
      </c>
      <c r="N81" s="187">
        <f t="shared" si="7"/>
        <v>0</v>
      </c>
      <c r="O81" s="146">
        <f t="shared" si="8"/>
        <v>0</v>
      </c>
      <c r="P81" s="151"/>
      <c r="Q81" s="278"/>
    </row>
    <row r="82" spans="1:17" hidden="1" x14ac:dyDescent="0.25">
      <c r="A82" s="135">
        <v>76</v>
      </c>
      <c r="B82" s="161" t="s">
        <v>850</v>
      </c>
      <c r="C82" s="161" t="s">
        <v>51</v>
      </c>
      <c r="D82" s="140"/>
      <c r="E82" s="141"/>
      <c r="F82" s="141">
        <v>63.97</v>
      </c>
      <c r="G82" s="139"/>
      <c r="H82" s="139"/>
      <c r="I82" s="139">
        <v>0</v>
      </c>
      <c r="J82" s="142"/>
      <c r="K82" s="142"/>
      <c r="L82" s="142">
        <v>0</v>
      </c>
      <c r="M82" s="144">
        <v>0</v>
      </c>
      <c r="N82" s="187">
        <f t="shared" si="7"/>
        <v>0</v>
      </c>
      <c r="O82" s="146">
        <f t="shared" si="8"/>
        <v>0</v>
      </c>
      <c r="P82" s="151"/>
      <c r="Q82" s="278"/>
    </row>
    <row r="83" spans="1:17" hidden="1" x14ac:dyDescent="0.25">
      <c r="A83" s="135">
        <v>77</v>
      </c>
      <c r="B83" s="161" t="s">
        <v>851</v>
      </c>
      <c r="C83" s="161" t="s">
        <v>51</v>
      </c>
      <c r="D83" s="140"/>
      <c r="E83" s="141"/>
      <c r="F83" s="141">
        <v>9.94</v>
      </c>
      <c r="G83" s="139"/>
      <c r="H83" s="139"/>
      <c r="I83" s="139">
        <v>21</v>
      </c>
      <c r="J83" s="142"/>
      <c r="K83" s="142"/>
      <c r="L83" s="142">
        <v>2.1126760563380285</v>
      </c>
      <c r="M83" s="144">
        <v>0</v>
      </c>
      <c r="N83" s="187">
        <f t="shared" si="7"/>
        <v>0</v>
      </c>
      <c r="O83" s="146">
        <f t="shared" si="8"/>
        <v>0</v>
      </c>
      <c r="P83" s="151"/>
      <c r="Q83" s="278"/>
    </row>
    <row r="84" spans="1:17" hidden="1" x14ac:dyDescent="0.25">
      <c r="A84" s="135">
        <v>78</v>
      </c>
      <c r="B84" s="161" t="s">
        <v>852</v>
      </c>
      <c r="C84" s="161" t="s">
        <v>51</v>
      </c>
      <c r="D84" s="140"/>
      <c r="E84" s="141"/>
      <c r="F84" s="141">
        <v>11.28</v>
      </c>
      <c r="G84" s="139"/>
      <c r="H84" s="139"/>
      <c r="I84" s="139">
        <v>0</v>
      </c>
      <c r="J84" s="142"/>
      <c r="K84" s="142"/>
      <c r="L84" s="142">
        <v>0</v>
      </c>
      <c r="M84" s="144">
        <v>0</v>
      </c>
      <c r="N84" s="187">
        <f t="shared" si="7"/>
        <v>0</v>
      </c>
      <c r="O84" s="146">
        <f t="shared" si="8"/>
        <v>0</v>
      </c>
      <c r="P84" s="151"/>
      <c r="Q84" s="278"/>
    </row>
    <row r="85" spans="1:17" ht="47.25" x14ac:dyDescent="0.25">
      <c r="A85" s="135">
        <v>79</v>
      </c>
      <c r="B85" s="161" t="s">
        <v>52</v>
      </c>
      <c r="C85" s="161" t="s">
        <v>51</v>
      </c>
      <c r="D85" s="140"/>
      <c r="E85" s="141"/>
      <c r="F85" s="141">
        <v>99.68</v>
      </c>
      <c r="G85" s="139"/>
      <c r="H85" s="139">
        <v>262</v>
      </c>
      <c r="I85" s="139">
        <v>261</v>
      </c>
      <c r="J85" s="142"/>
      <c r="K85" s="142">
        <v>2.63</v>
      </c>
      <c r="L85" s="142">
        <f t="shared" ref="L85:L91" si="10">I85/F85</f>
        <v>2.6183788121990368</v>
      </c>
      <c r="M85" s="144">
        <v>4</v>
      </c>
      <c r="N85" s="187">
        <f t="shared" si="7"/>
        <v>10</v>
      </c>
      <c r="O85" s="146">
        <f t="shared" si="8"/>
        <v>10.44</v>
      </c>
      <c r="P85" s="179">
        <v>10</v>
      </c>
      <c r="Q85" s="287"/>
    </row>
    <row r="86" spans="1:17" x14ac:dyDescent="0.25">
      <c r="A86" s="135">
        <v>80</v>
      </c>
      <c r="B86" s="161" t="s">
        <v>2</v>
      </c>
      <c r="C86" s="161" t="s">
        <v>51</v>
      </c>
      <c r="D86" s="140"/>
      <c r="E86" s="141"/>
      <c r="F86" s="141">
        <v>129.57</v>
      </c>
      <c r="G86" s="139"/>
      <c r="H86" s="139">
        <v>356</v>
      </c>
      <c r="I86" s="139">
        <v>212</v>
      </c>
      <c r="J86" s="142"/>
      <c r="K86" s="142">
        <v>2.04</v>
      </c>
      <c r="L86" s="142">
        <f t="shared" si="10"/>
        <v>1.6361812147873738</v>
      </c>
      <c r="M86" s="144">
        <f t="shared" si="9"/>
        <v>35</v>
      </c>
      <c r="N86" s="187">
        <f t="shared" si="7"/>
        <v>74</v>
      </c>
      <c r="O86" s="146">
        <f t="shared" si="8"/>
        <v>74.2</v>
      </c>
      <c r="P86" s="365" t="s">
        <v>916</v>
      </c>
      <c r="Q86" s="370"/>
    </row>
    <row r="87" spans="1:17" ht="31.5" x14ac:dyDescent="0.25">
      <c r="A87" s="135">
        <v>81</v>
      </c>
      <c r="B87" s="161" t="s">
        <v>209</v>
      </c>
      <c r="C87" s="161" t="s">
        <v>51</v>
      </c>
      <c r="D87" s="140"/>
      <c r="E87" s="141"/>
      <c r="F87" s="141">
        <v>16.29</v>
      </c>
      <c r="G87" s="139"/>
      <c r="H87" s="139">
        <v>54</v>
      </c>
      <c r="I87" s="139">
        <v>55</v>
      </c>
      <c r="J87" s="142"/>
      <c r="K87" s="142">
        <v>3.31</v>
      </c>
      <c r="L87" s="142">
        <f t="shared" si="10"/>
        <v>3.3763044812768572</v>
      </c>
      <c r="M87" s="144">
        <v>22</v>
      </c>
      <c r="N87" s="187">
        <f t="shared" si="7"/>
        <v>12</v>
      </c>
      <c r="O87" s="146">
        <f t="shared" si="8"/>
        <v>12.1</v>
      </c>
      <c r="P87" s="366">
        <v>12</v>
      </c>
      <c r="Q87" s="370"/>
    </row>
    <row r="88" spans="1:17" ht="31.5" customHeight="1" x14ac:dyDescent="0.25">
      <c r="A88" s="135">
        <v>82</v>
      </c>
      <c r="B88" s="161" t="s">
        <v>93</v>
      </c>
      <c r="C88" s="161" t="s">
        <v>51</v>
      </c>
      <c r="D88" s="140"/>
      <c r="E88" s="141"/>
      <c r="F88" s="141">
        <v>31.84</v>
      </c>
      <c r="G88" s="139"/>
      <c r="H88" s="139">
        <v>88</v>
      </c>
      <c r="I88" s="139">
        <v>111</v>
      </c>
      <c r="J88" s="142"/>
      <c r="K88" s="142">
        <v>2.76</v>
      </c>
      <c r="L88" s="142">
        <f t="shared" si="10"/>
        <v>3.4861809045226129</v>
      </c>
      <c r="M88" s="144">
        <f t="shared" si="9"/>
        <v>35</v>
      </c>
      <c r="N88" s="187">
        <f t="shared" si="7"/>
        <v>38</v>
      </c>
      <c r="O88" s="146">
        <f t="shared" si="8"/>
        <v>38.85</v>
      </c>
      <c r="P88" s="179">
        <v>40</v>
      </c>
      <c r="Q88" s="287" t="s">
        <v>1010</v>
      </c>
    </row>
    <row r="89" spans="1:17" ht="31.5" x14ac:dyDescent="0.25">
      <c r="A89" s="135">
        <v>83</v>
      </c>
      <c r="B89" s="161" t="s">
        <v>691</v>
      </c>
      <c r="C89" s="161" t="s">
        <v>51</v>
      </c>
      <c r="D89" s="140"/>
      <c r="E89" s="141"/>
      <c r="F89" s="141">
        <v>16.170000000000002</v>
      </c>
      <c r="G89" s="139"/>
      <c r="H89" s="139">
        <v>63</v>
      </c>
      <c r="I89" s="139">
        <v>62</v>
      </c>
      <c r="J89" s="142"/>
      <c r="K89" s="142">
        <v>3.9</v>
      </c>
      <c r="L89" s="142">
        <f t="shared" si="10"/>
        <v>3.8342609771181198</v>
      </c>
      <c r="M89" s="144">
        <f t="shared" si="9"/>
        <v>35</v>
      </c>
      <c r="N89" s="187">
        <f t="shared" si="7"/>
        <v>21</v>
      </c>
      <c r="O89" s="146">
        <f t="shared" si="8"/>
        <v>21.7</v>
      </c>
      <c r="P89" s="366">
        <v>21</v>
      </c>
      <c r="Q89" s="370"/>
    </row>
    <row r="90" spans="1:17" ht="36" customHeight="1" x14ac:dyDescent="0.25">
      <c r="A90" s="135">
        <v>84</v>
      </c>
      <c r="B90" s="161" t="s">
        <v>853</v>
      </c>
      <c r="C90" s="161" t="s">
        <v>51</v>
      </c>
      <c r="D90" s="140"/>
      <c r="E90" s="141"/>
      <c r="F90" s="141">
        <v>50.54</v>
      </c>
      <c r="G90" s="139"/>
      <c r="H90" s="139"/>
      <c r="I90" s="139">
        <v>157</v>
      </c>
      <c r="J90" s="142"/>
      <c r="K90" s="142"/>
      <c r="L90" s="142">
        <f t="shared" si="10"/>
        <v>3.1064503363672338</v>
      </c>
      <c r="M90" s="144">
        <v>32</v>
      </c>
      <c r="N90" s="187">
        <f t="shared" si="7"/>
        <v>50</v>
      </c>
      <c r="O90" s="146">
        <f t="shared" si="8"/>
        <v>50.24</v>
      </c>
      <c r="P90" s="179">
        <v>50</v>
      </c>
      <c r="Q90" s="287"/>
    </row>
    <row r="91" spans="1:17" ht="47.25" x14ac:dyDescent="0.25">
      <c r="A91" s="135">
        <v>85</v>
      </c>
      <c r="B91" s="161" t="s">
        <v>86</v>
      </c>
      <c r="C91" s="161" t="s">
        <v>51</v>
      </c>
      <c r="D91" s="140"/>
      <c r="E91" s="141"/>
      <c r="F91" s="141">
        <v>252.31</v>
      </c>
      <c r="G91" s="139"/>
      <c r="H91" s="139">
        <v>152</v>
      </c>
      <c r="I91" s="139">
        <v>109</v>
      </c>
      <c r="J91" s="142"/>
      <c r="K91" s="142">
        <v>0.6</v>
      </c>
      <c r="L91" s="142">
        <f t="shared" si="10"/>
        <v>0.43200824382703817</v>
      </c>
      <c r="M91" s="144">
        <f t="shared" si="9"/>
        <v>35</v>
      </c>
      <c r="N91" s="187">
        <f t="shared" si="7"/>
        <v>38</v>
      </c>
      <c r="O91" s="146">
        <f t="shared" si="8"/>
        <v>38.15</v>
      </c>
      <c r="P91" s="366">
        <v>39</v>
      </c>
      <c r="Q91" s="370" t="s">
        <v>1010</v>
      </c>
    </row>
    <row r="92" spans="1:17" hidden="1" x14ac:dyDescent="0.25">
      <c r="A92" s="135">
        <v>86</v>
      </c>
      <c r="B92" s="161" t="s">
        <v>444</v>
      </c>
      <c r="C92" s="161" t="s">
        <v>51</v>
      </c>
      <c r="D92" s="140"/>
      <c r="E92" s="141"/>
      <c r="F92" s="141">
        <v>681.59</v>
      </c>
      <c r="G92" s="139"/>
      <c r="H92" s="139"/>
      <c r="I92" s="139">
        <v>988</v>
      </c>
      <c r="J92" s="142"/>
      <c r="K92" s="142"/>
      <c r="L92" s="142">
        <v>1.4495517833301543</v>
      </c>
      <c r="M92" s="144">
        <v>0</v>
      </c>
      <c r="N92" s="187">
        <f t="shared" si="7"/>
        <v>0</v>
      </c>
      <c r="O92" s="146">
        <f t="shared" si="8"/>
        <v>0</v>
      </c>
      <c r="P92" s="151"/>
      <c r="Q92" s="278"/>
    </row>
    <row r="93" spans="1:17" ht="31.5" x14ac:dyDescent="0.25">
      <c r="A93" s="135">
        <v>87</v>
      </c>
      <c r="B93" s="161" t="s">
        <v>54</v>
      </c>
      <c r="C93" s="161" t="s">
        <v>53</v>
      </c>
      <c r="D93" s="140"/>
      <c r="E93" s="141"/>
      <c r="F93" s="141">
        <v>193.8</v>
      </c>
      <c r="G93" s="139"/>
      <c r="H93" s="139">
        <v>285</v>
      </c>
      <c r="I93" s="139">
        <v>306</v>
      </c>
      <c r="J93" s="142"/>
      <c r="K93" s="142">
        <v>1.47</v>
      </c>
      <c r="L93" s="142">
        <f>I93/F93</f>
        <v>1.5789473684210524</v>
      </c>
      <c r="M93" s="144">
        <v>19.8</v>
      </c>
      <c r="N93" s="187">
        <f t="shared" si="7"/>
        <v>60</v>
      </c>
      <c r="O93" s="146">
        <f t="shared" si="8"/>
        <v>60.588000000000001</v>
      </c>
      <c r="P93" s="366">
        <v>60</v>
      </c>
      <c r="Q93" s="370"/>
    </row>
    <row r="94" spans="1:17" x14ac:dyDescent="0.25">
      <c r="A94" s="135">
        <v>88</v>
      </c>
      <c r="B94" s="161" t="s">
        <v>2</v>
      </c>
      <c r="C94" s="161" t="s">
        <v>53</v>
      </c>
      <c r="D94" s="140"/>
      <c r="E94" s="141"/>
      <c r="F94" s="141">
        <v>65.55</v>
      </c>
      <c r="G94" s="139"/>
      <c r="H94" s="139">
        <v>100</v>
      </c>
      <c r="I94" s="139">
        <v>115</v>
      </c>
      <c r="J94" s="142"/>
      <c r="K94" s="142">
        <v>1.53</v>
      </c>
      <c r="L94" s="142">
        <f>I94/F94</f>
        <v>1.7543859649122808</v>
      </c>
      <c r="M94" s="144">
        <f t="shared" si="9"/>
        <v>35</v>
      </c>
      <c r="N94" s="187">
        <f t="shared" si="7"/>
        <v>40</v>
      </c>
      <c r="O94" s="146">
        <f t="shared" si="8"/>
        <v>40.25</v>
      </c>
      <c r="P94" s="365" t="s">
        <v>916</v>
      </c>
      <c r="Q94" s="370"/>
    </row>
    <row r="95" spans="1:17" hidden="1" x14ac:dyDescent="0.25">
      <c r="A95" s="135">
        <v>89</v>
      </c>
      <c r="B95" s="161" t="s">
        <v>444</v>
      </c>
      <c r="C95" s="161" t="s">
        <v>53</v>
      </c>
      <c r="D95" s="140"/>
      <c r="E95" s="141"/>
      <c r="F95" s="141">
        <v>259.35000000000002</v>
      </c>
      <c r="G95" s="139"/>
      <c r="H95" s="139"/>
      <c r="I95" s="139">
        <v>421</v>
      </c>
      <c r="J95" s="142"/>
      <c r="K95" s="142"/>
      <c r="L95" s="142">
        <v>1.6232889917100441</v>
      </c>
      <c r="M95" s="144">
        <v>0</v>
      </c>
      <c r="N95" s="187">
        <f t="shared" si="7"/>
        <v>0</v>
      </c>
      <c r="O95" s="146">
        <f t="shared" si="8"/>
        <v>0</v>
      </c>
      <c r="P95" s="151"/>
      <c r="Q95" s="278"/>
    </row>
    <row r="96" spans="1:17" hidden="1" x14ac:dyDescent="0.25">
      <c r="A96" s="135">
        <v>90</v>
      </c>
      <c r="B96" s="161" t="s">
        <v>854</v>
      </c>
      <c r="C96" s="161" t="s">
        <v>9</v>
      </c>
      <c r="D96" s="140"/>
      <c r="E96" s="141"/>
      <c r="F96" s="141">
        <v>24.03</v>
      </c>
      <c r="G96" s="139"/>
      <c r="H96" s="139"/>
      <c r="I96" s="139">
        <v>0</v>
      </c>
      <c r="J96" s="142"/>
      <c r="K96" s="142"/>
      <c r="L96" s="142">
        <v>0</v>
      </c>
      <c r="M96" s="144">
        <v>0</v>
      </c>
      <c r="N96" s="187">
        <f t="shared" si="7"/>
        <v>0</v>
      </c>
      <c r="O96" s="146">
        <f t="shared" si="8"/>
        <v>0</v>
      </c>
      <c r="P96" s="151"/>
      <c r="Q96" s="278"/>
    </row>
    <row r="97" spans="1:17" ht="47.25" x14ac:dyDescent="0.25">
      <c r="A97" s="135">
        <v>91</v>
      </c>
      <c r="B97" s="161" t="s">
        <v>668</v>
      </c>
      <c r="C97" s="161" t="s">
        <v>656</v>
      </c>
      <c r="D97" s="140"/>
      <c r="E97" s="141"/>
      <c r="F97" s="141">
        <v>168</v>
      </c>
      <c r="G97" s="139"/>
      <c r="H97" s="139">
        <v>211</v>
      </c>
      <c r="I97" s="139">
        <f>48+148</f>
        <v>196</v>
      </c>
      <c r="J97" s="142"/>
      <c r="K97" s="142">
        <v>1.05</v>
      </c>
      <c r="L97" s="142">
        <f>I97/F97</f>
        <v>1.1666666666666667</v>
      </c>
      <c r="M97" s="144">
        <f t="shared" si="9"/>
        <v>35</v>
      </c>
      <c r="N97" s="187">
        <f t="shared" si="7"/>
        <v>68</v>
      </c>
      <c r="O97" s="146">
        <f t="shared" si="8"/>
        <v>68.599999999999994</v>
      </c>
      <c r="P97" s="366">
        <v>69</v>
      </c>
      <c r="Q97" s="370" t="s">
        <v>1010</v>
      </c>
    </row>
    <row r="98" spans="1:17" ht="31.5" x14ac:dyDescent="0.25">
      <c r="A98" s="135">
        <v>92</v>
      </c>
      <c r="B98" s="161" t="s">
        <v>10</v>
      </c>
      <c r="C98" s="161" t="s">
        <v>9</v>
      </c>
      <c r="D98" s="140"/>
      <c r="E98" s="141"/>
      <c r="F98" s="141">
        <v>164.4</v>
      </c>
      <c r="G98" s="139"/>
      <c r="H98" s="139">
        <v>167</v>
      </c>
      <c r="I98" s="139">
        <v>121</v>
      </c>
      <c r="J98" s="142"/>
      <c r="K98" s="142">
        <v>1.02</v>
      </c>
      <c r="L98" s="142">
        <f>I98/F98</f>
        <v>0.73600973236009726</v>
      </c>
      <c r="M98" s="144">
        <v>25</v>
      </c>
      <c r="N98" s="187">
        <f t="shared" si="7"/>
        <v>30</v>
      </c>
      <c r="O98" s="146">
        <f t="shared" si="8"/>
        <v>30.25</v>
      </c>
      <c r="P98" s="366">
        <v>30</v>
      </c>
      <c r="Q98" s="370"/>
    </row>
    <row r="99" spans="1:17" x14ac:dyDescent="0.25">
      <c r="A99" s="135">
        <v>93</v>
      </c>
      <c r="B99" s="161" t="s">
        <v>2</v>
      </c>
      <c r="C99" s="161" t="s">
        <v>9</v>
      </c>
      <c r="D99" s="140"/>
      <c r="E99" s="141"/>
      <c r="F99" s="141">
        <v>69.3</v>
      </c>
      <c r="G99" s="139"/>
      <c r="H99" s="139">
        <v>17</v>
      </c>
      <c r="I99" s="139">
        <v>0</v>
      </c>
      <c r="J99" s="142"/>
      <c r="K99" s="142">
        <v>0.25</v>
      </c>
      <c r="L99" s="142">
        <f>I99/F99</f>
        <v>0</v>
      </c>
      <c r="M99" s="144">
        <f t="shared" si="9"/>
        <v>0</v>
      </c>
      <c r="N99" s="187">
        <f t="shared" si="7"/>
        <v>0</v>
      </c>
      <c r="O99" s="146">
        <f t="shared" si="8"/>
        <v>0</v>
      </c>
      <c r="P99" s="365" t="s">
        <v>916</v>
      </c>
      <c r="Q99" s="370"/>
    </row>
    <row r="100" spans="1:17" hidden="1" x14ac:dyDescent="0.25">
      <c r="A100" s="135">
        <v>94</v>
      </c>
      <c r="B100" s="161" t="s">
        <v>444</v>
      </c>
      <c r="C100" s="161" t="s">
        <v>9</v>
      </c>
      <c r="D100" s="140"/>
      <c r="E100" s="141"/>
      <c r="F100" s="141">
        <v>352.94</v>
      </c>
      <c r="G100" s="139"/>
      <c r="H100" s="139"/>
      <c r="I100" s="139">
        <v>169</v>
      </c>
      <c r="J100" s="142"/>
      <c r="K100" s="142"/>
      <c r="L100" s="142">
        <v>0.47883492944976486</v>
      </c>
      <c r="M100" s="144">
        <v>0</v>
      </c>
      <c r="N100" s="187">
        <f t="shared" si="7"/>
        <v>0</v>
      </c>
      <c r="O100" s="146">
        <f t="shared" si="8"/>
        <v>0</v>
      </c>
      <c r="P100" s="151"/>
      <c r="Q100" s="278"/>
    </row>
    <row r="101" spans="1:17" hidden="1" x14ac:dyDescent="0.25">
      <c r="A101" s="135">
        <v>95</v>
      </c>
      <c r="B101" s="161" t="s">
        <v>855</v>
      </c>
      <c r="C101" s="161" t="s">
        <v>55</v>
      </c>
      <c r="D101" s="140"/>
      <c r="E101" s="141"/>
      <c r="F101" s="141">
        <v>28.08</v>
      </c>
      <c r="G101" s="139"/>
      <c r="H101" s="139"/>
      <c r="I101" s="139">
        <v>88</v>
      </c>
      <c r="J101" s="142"/>
      <c r="K101" s="142"/>
      <c r="L101" s="142">
        <v>3.133903133903134</v>
      </c>
      <c r="M101" s="144">
        <v>0</v>
      </c>
      <c r="N101" s="187">
        <f t="shared" si="7"/>
        <v>0</v>
      </c>
      <c r="O101" s="146">
        <f t="shared" si="8"/>
        <v>0</v>
      </c>
      <c r="P101" s="151"/>
      <c r="Q101" s="278"/>
    </row>
    <row r="102" spans="1:17" hidden="1" x14ac:dyDescent="0.25">
      <c r="A102" s="135">
        <v>96</v>
      </c>
      <c r="B102" s="161" t="s">
        <v>843</v>
      </c>
      <c r="C102" s="161" t="s">
        <v>55</v>
      </c>
      <c r="D102" s="140"/>
      <c r="E102" s="141"/>
      <c r="F102" s="141">
        <v>185.19</v>
      </c>
      <c r="G102" s="139"/>
      <c r="H102" s="139"/>
      <c r="I102" s="139">
        <v>291</v>
      </c>
      <c r="J102" s="142"/>
      <c r="K102" s="142"/>
      <c r="L102" s="142">
        <v>1.5713591446622388</v>
      </c>
      <c r="M102" s="144">
        <v>0</v>
      </c>
      <c r="N102" s="187">
        <f t="shared" si="7"/>
        <v>0</v>
      </c>
      <c r="O102" s="146">
        <f t="shared" si="8"/>
        <v>0</v>
      </c>
      <c r="P102" s="151"/>
      <c r="Q102" s="278"/>
    </row>
    <row r="103" spans="1:17" hidden="1" x14ac:dyDescent="0.25">
      <c r="A103" s="135">
        <v>97</v>
      </c>
      <c r="B103" s="161" t="s">
        <v>851</v>
      </c>
      <c r="C103" s="161" t="s">
        <v>55</v>
      </c>
      <c r="D103" s="140"/>
      <c r="E103" s="141"/>
      <c r="F103" s="141">
        <v>26.86</v>
      </c>
      <c r="G103" s="139"/>
      <c r="H103" s="139"/>
      <c r="I103" s="139">
        <v>96</v>
      </c>
      <c r="J103" s="142"/>
      <c r="K103" s="142"/>
      <c r="L103" s="142">
        <v>3.5740878629932986</v>
      </c>
      <c r="M103" s="144">
        <v>0</v>
      </c>
      <c r="N103" s="187">
        <f t="shared" si="7"/>
        <v>0</v>
      </c>
      <c r="O103" s="146">
        <f t="shared" si="8"/>
        <v>0</v>
      </c>
      <c r="P103" s="151"/>
      <c r="Q103" s="278"/>
    </row>
    <row r="104" spans="1:17" ht="63" x14ac:dyDescent="0.25">
      <c r="A104" s="135">
        <v>98</v>
      </c>
      <c r="B104" s="161" t="s">
        <v>693</v>
      </c>
      <c r="C104" s="161" t="s">
        <v>55</v>
      </c>
      <c r="D104" s="140"/>
      <c r="E104" s="141"/>
      <c r="F104" s="141">
        <v>40.01</v>
      </c>
      <c r="G104" s="139"/>
      <c r="H104" s="139">
        <v>186</v>
      </c>
      <c r="I104" s="139">
        <v>190</v>
      </c>
      <c r="J104" s="142"/>
      <c r="K104" s="142">
        <v>4.6500000000000004</v>
      </c>
      <c r="L104" s="142">
        <f>I104/F104</f>
        <v>4.7488127968007996</v>
      </c>
      <c r="M104" s="144">
        <v>5.5</v>
      </c>
      <c r="N104" s="187">
        <f t="shared" si="7"/>
        <v>10</v>
      </c>
      <c r="O104" s="146">
        <f t="shared" si="8"/>
        <v>10.45</v>
      </c>
      <c r="P104" s="366">
        <v>10</v>
      </c>
      <c r="Q104" s="370"/>
    </row>
    <row r="105" spans="1:17" ht="47.25" x14ac:dyDescent="0.25">
      <c r="A105" s="135">
        <v>99</v>
      </c>
      <c r="B105" s="161" t="s">
        <v>694</v>
      </c>
      <c r="C105" s="161" t="s">
        <v>55</v>
      </c>
      <c r="D105" s="140"/>
      <c r="E105" s="141"/>
      <c r="F105" s="141">
        <v>163.58000000000001</v>
      </c>
      <c r="G105" s="139"/>
      <c r="H105" s="139">
        <v>411</v>
      </c>
      <c r="I105" s="139">
        <v>253</v>
      </c>
      <c r="J105" s="142"/>
      <c r="K105" s="142">
        <v>2.5099999999999998</v>
      </c>
      <c r="L105" s="142">
        <f>I105/F105</f>
        <v>1.5466438439907078</v>
      </c>
      <c r="M105" s="144">
        <v>33</v>
      </c>
      <c r="N105" s="187">
        <f t="shared" si="7"/>
        <v>83</v>
      </c>
      <c r="O105" s="146">
        <f t="shared" si="8"/>
        <v>83.49</v>
      </c>
      <c r="P105" s="366">
        <v>83</v>
      </c>
      <c r="Q105" s="370"/>
    </row>
    <row r="106" spans="1:17" x14ac:dyDescent="0.25">
      <c r="A106" s="135">
        <v>100</v>
      </c>
      <c r="B106" s="161" t="s">
        <v>2</v>
      </c>
      <c r="C106" s="161" t="s">
        <v>55</v>
      </c>
      <c r="D106" s="140"/>
      <c r="E106" s="141"/>
      <c r="F106" s="141">
        <v>116.87</v>
      </c>
      <c r="G106" s="139"/>
      <c r="H106" s="139">
        <v>174</v>
      </c>
      <c r="I106" s="139">
        <v>122</v>
      </c>
      <c r="J106" s="142"/>
      <c r="K106" s="142">
        <v>1.49</v>
      </c>
      <c r="L106" s="142">
        <f>I106/F106</f>
        <v>1.0438949259861383</v>
      </c>
      <c r="M106" s="144">
        <f t="shared" si="9"/>
        <v>35</v>
      </c>
      <c r="N106" s="187">
        <f t="shared" si="7"/>
        <v>42</v>
      </c>
      <c r="O106" s="146">
        <f t="shared" si="8"/>
        <v>42.7</v>
      </c>
      <c r="P106" s="365" t="s">
        <v>916</v>
      </c>
      <c r="Q106" s="370"/>
    </row>
    <row r="107" spans="1:17" x14ac:dyDescent="0.25">
      <c r="A107" s="135">
        <v>101</v>
      </c>
      <c r="B107" s="161" t="s">
        <v>57</v>
      </c>
      <c r="C107" s="161" t="s">
        <v>55</v>
      </c>
      <c r="D107" s="140"/>
      <c r="E107" s="141"/>
      <c r="F107" s="141">
        <v>50.96</v>
      </c>
      <c r="G107" s="139"/>
      <c r="H107" s="139">
        <v>138</v>
      </c>
      <c r="I107" s="139">
        <v>86</v>
      </c>
      <c r="J107" s="142"/>
      <c r="K107" s="142">
        <v>2.71</v>
      </c>
      <c r="L107" s="142">
        <f>I107/F107</f>
        <v>1.6875981161695448</v>
      </c>
      <c r="M107" s="144">
        <f t="shared" si="9"/>
        <v>35</v>
      </c>
      <c r="N107" s="187">
        <f t="shared" si="7"/>
        <v>30</v>
      </c>
      <c r="O107" s="146">
        <f t="shared" si="8"/>
        <v>30.1</v>
      </c>
      <c r="P107" s="366">
        <v>30</v>
      </c>
      <c r="Q107" s="370"/>
    </row>
    <row r="108" spans="1:17" ht="47.25" x14ac:dyDescent="0.25">
      <c r="A108" s="135">
        <v>102</v>
      </c>
      <c r="B108" s="161" t="s">
        <v>86</v>
      </c>
      <c r="C108" s="161" t="s">
        <v>55</v>
      </c>
      <c r="D108" s="140"/>
      <c r="E108" s="141"/>
      <c r="F108" s="141">
        <v>39.58</v>
      </c>
      <c r="G108" s="139"/>
      <c r="H108" s="139">
        <v>34</v>
      </c>
      <c r="I108" s="139">
        <f>49+26</f>
        <v>75</v>
      </c>
      <c r="J108" s="142"/>
      <c r="K108" s="142">
        <v>0.86</v>
      </c>
      <c r="L108" s="142">
        <f>I108/F108</f>
        <v>1.8948964123294594</v>
      </c>
      <c r="M108" s="144">
        <f t="shared" si="9"/>
        <v>35</v>
      </c>
      <c r="N108" s="187">
        <f t="shared" si="7"/>
        <v>26</v>
      </c>
      <c r="O108" s="146">
        <f t="shared" si="8"/>
        <v>26.25</v>
      </c>
      <c r="P108" s="179">
        <v>26</v>
      </c>
      <c r="Q108" s="287"/>
    </row>
    <row r="109" spans="1:17" hidden="1" x14ac:dyDescent="0.25">
      <c r="A109" s="135">
        <v>103</v>
      </c>
      <c r="B109" s="161" t="s">
        <v>444</v>
      </c>
      <c r="C109" s="161" t="s">
        <v>55</v>
      </c>
      <c r="D109" s="140"/>
      <c r="E109" s="141"/>
      <c r="F109" s="141">
        <v>642.04999999999995</v>
      </c>
      <c r="G109" s="139"/>
      <c r="H109" s="139"/>
      <c r="I109" s="139">
        <v>1175</v>
      </c>
      <c r="J109" s="142"/>
      <c r="K109" s="142"/>
      <c r="L109" s="142">
        <v>1.8300755392882175</v>
      </c>
      <c r="M109" s="144">
        <v>0</v>
      </c>
      <c r="N109" s="187">
        <f t="shared" si="7"/>
        <v>0</v>
      </c>
      <c r="O109" s="146">
        <f t="shared" si="8"/>
        <v>0</v>
      </c>
      <c r="P109" s="151"/>
      <c r="Q109" s="278"/>
    </row>
    <row r="110" spans="1:17" hidden="1" x14ac:dyDescent="0.25">
      <c r="A110" s="135">
        <v>104</v>
      </c>
      <c r="B110" s="161" t="s">
        <v>856</v>
      </c>
      <c r="C110" s="161" t="s">
        <v>696</v>
      </c>
      <c r="D110" s="140"/>
      <c r="E110" s="141"/>
      <c r="F110" s="141">
        <v>73.680000000000007</v>
      </c>
      <c r="G110" s="139"/>
      <c r="H110" s="139"/>
      <c r="I110" s="139">
        <v>113</v>
      </c>
      <c r="J110" s="142"/>
      <c r="K110" s="142"/>
      <c r="L110" s="142">
        <v>1.5336590662323559</v>
      </c>
      <c r="M110" s="144">
        <v>0</v>
      </c>
      <c r="N110" s="187">
        <f t="shared" si="7"/>
        <v>0</v>
      </c>
      <c r="O110" s="146">
        <f t="shared" si="8"/>
        <v>0</v>
      </c>
      <c r="P110" s="151"/>
      <c r="Q110" s="278"/>
    </row>
    <row r="111" spans="1:17" hidden="1" x14ac:dyDescent="0.25">
      <c r="A111" s="135">
        <v>105</v>
      </c>
      <c r="B111" s="161" t="s">
        <v>848</v>
      </c>
      <c r="C111" s="161" t="s">
        <v>696</v>
      </c>
      <c r="D111" s="140"/>
      <c r="E111" s="141"/>
      <c r="F111" s="141">
        <v>92.48</v>
      </c>
      <c r="G111" s="139"/>
      <c r="H111" s="139"/>
      <c r="I111" s="139">
        <v>136</v>
      </c>
      <c r="J111" s="142"/>
      <c r="K111" s="142"/>
      <c r="L111" s="142">
        <v>1.4705882352941175</v>
      </c>
      <c r="M111" s="144">
        <v>0</v>
      </c>
      <c r="N111" s="187">
        <f t="shared" si="7"/>
        <v>0</v>
      </c>
      <c r="O111" s="146">
        <f t="shared" si="8"/>
        <v>0</v>
      </c>
      <c r="P111" s="151"/>
      <c r="Q111" s="278"/>
    </row>
    <row r="112" spans="1:17" ht="31.5" x14ac:dyDescent="0.25">
      <c r="A112" s="135">
        <v>106</v>
      </c>
      <c r="B112" s="161" t="s">
        <v>695</v>
      </c>
      <c r="C112" s="161" t="s">
        <v>696</v>
      </c>
      <c r="D112" s="140"/>
      <c r="E112" s="141"/>
      <c r="F112" s="141">
        <v>80.09</v>
      </c>
      <c r="G112" s="139"/>
      <c r="H112" s="139">
        <v>115</v>
      </c>
      <c r="I112" s="139">
        <v>76</v>
      </c>
      <c r="J112" s="142"/>
      <c r="K112" s="142">
        <v>1.44</v>
      </c>
      <c r="L112" s="142">
        <f t="shared" ref="L112:L127" si="11">I112/F112</f>
        <v>0.94893245099263324</v>
      </c>
      <c r="M112" s="144">
        <v>33</v>
      </c>
      <c r="N112" s="187">
        <f t="shared" si="7"/>
        <v>25</v>
      </c>
      <c r="O112" s="146">
        <f t="shared" si="8"/>
        <v>25.08</v>
      </c>
      <c r="P112" s="366">
        <v>25</v>
      </c>
      <c r="Q112" s="370"/>
    </row>
    <row r="113" spans="1:17" ht="31.5" x14ac:dyDescent="0.25">
      <c r="A113" s="135">
        <v>107</v>
      </c>
      <c r="B113" s="161" t="s">
        <v>60</v>
      </c>
      <c r="C113" s="161" t="s">
        <v>696</v>
      </c>
      <c r="D113" s="140"/>
      <c r="E113" s="141"/>
      <c r="F113" s="141">
        <v>157.33000000000001</v>
      </c>
      <c r="G113" s="139"/>
      <c r="H113" s="139">
        <v>124</v>
      </c>
      <c r="I113" s="139">
        <v>114</v>
      </c>
      <c r="J113" s="142"/>
      <c r="K113" s="142">
        <v>0.79</v>
      </c>
      <c r="L113" s="142">
        <f t="shared" si="11"/>
        <v>0.72459162270387079</v>
      </c>
      <c r="M113" s="144">
        <f t="shared" si="9"/>
        <v>35</v>
      </c>
      <c r="N113" s="187">
        <f t="shared" si="7"/>
        <v>39</v>
      </c>
      <c r="O113" s="146">
        <f t="shared" si="8"/>
        <v>39.9</v>
      </c>
      <c r="P113" s="366">
        <v>50</v>
      </c>
      <c r="Q113" s="370" t="s">
        <v>1010</v>
      </c>
    </row>
    <row r="114" spans="1:17" ht="34.5" customHeight="1" x14ac:dyDescent="0.25">
      <c r="A114" s="135">
        <v>108</v>
      </c>
      <c r="B114" s="161" t="s">
        <v>59</v>
      </c>
      <c r="C114" s="161" t="s">
        <v>696</v>
      </c>
      <c r="D114" s="140"/>
      <c r="E114" s="141"/>
      <c r="F114" s="141">
        <v>1311.72</v>
      </c>
      <c r="G114" s="139"/>
      <c r="H114" s="139">
        <v>6686</v>
      </c>
      <c r="I114" s="139">
        <v>5944</v>
      </c>
      <c r="J114" s="142"/>
      <c r="K114" s="142">
        <v>5.5</v>
      </c>
      <c r="L114" s="142">
        <f t="shared" si="11"/>
        <v>4.5314548836641961</v>
      </c>
      <c r="M114" s="144">
        <v>16.829999999999998</v>
      </c>
      <c r="N114" s="187">
        <f t="shared" si="7"/>
        <v>1000</v>
      </c>
      <c r="O114" s="146">
        <f t="shared" si="8"/>
        <v>1000.3751999999999</v>
      </c>
      <c r="P114" s="366">
        <v>1000</v>
      </c>
      <c r="Q114" s="370"/>
    </row>
    <row r="115" spans="1:17" ht="31.5" x14ac:dyDescent="0.25">
      <c r="A115" s="135">
        <v>109</v>
      </c>
      <c r="B115" s="161" t="s">
        <v>697</v>
      </c>
      <c r="C115" s="161" t="s">
        <v>696</v>
      </c>
      <c r="D115" s="140"/>
      <c r="E115" s="141"/>
      <c r="F115" s="141">
        <v>44.85</v>
      </c>
      <c r="G115" s="139"/>
      <c r="H115" s="139">
        <v>174</v>
      </c>
      <c r="I115" s="139">
        <v>175</v>
      </c>
      <c r="J115" s="142"/>
      <c r="K115" s="142">
        <v>3.88</v>
      </c>
      <c r="L115" s="142">
        <f t="shared" si="11"/>
        <v>3.9018952062430321</v>
      </c>
      <c r="M115" s="144">
        <f t="shared" si="9"/>
        <v>35</v>
      </c>
      <c r="N115" s="187">
        <f t="shared" si="7"/>
        <v>61</v>
      </c>
      <c r="O115" s="146">
        <f t="shared" si="8"/>
        <v>61.25</v>
      </c>
      <c r="P115" s="366">
        <v>61</v>
      </c>
      <c r="Q115" s="370"/>
    </row>
    <row r="116" spans="1:17" x14ac:dyDescent="0.25">
      <c r="A116" s="135">
        <v>110</v>
      </c>
      <c r="B116" s="161" t="s">
        <v>2</v>
      </c>
      <c r="C116" s="161" t="s">
        <v>696</v>
      </c>
      <c r="D116" s="140"/>
      <c r="E116" s="141"/>
      <c r="F116" s="141">
        <v>2766.11</v>
      </c>
      <c r="G116" s="139"/>
      <c r="H116" s="139">
        <v>783</v>
      </c>
      <c r="I116" s="139">
        <v>4816</v>
      </c>
      <c r="J116" s="142"/>
      <c r="K116" s="142">
        <v>0.24</v>
      </c>
      <c r="L116" s="142">
        <f t="shared" si="11"/>
        <v>1.7410732038856009</v>
      </c>
      <c r="M116" s="144">
        <f t="shared" si="9"/>
        <v>35</v>
      </c>
      <c r="N116" s="187">
        <f t="shared" si="7"/>
        <v>1685</v>
      </c>
      <c r="O116" s="146">
        <f t="shared" si="8"/>
        <v>1685.6</v>
      </c>
      <c r="P116" s="365" t="s">
        <v>916</v>
      </c>
      <c r="Q116" s="370"/>
    </row>
    <row r="117" spans="1:17" ht="31.5" x14ac:dyDescent="0.25">
      <c r="A117" s="135">
        <v>111</v>
      </c>
      <c r="B117" s="161" t="s">
        <v>698</v>
      </c>
      <c r="C117" s="161" t="s">
        <v>696</v>
      </c>
      <c r="D117" s="140"/>
      <c r="E117" s="141"/>
      <c r="F117" s="141">
        <v>473.84</v>
      </c>
      <c r="G117" s="139"/>
      <c r="H117" s="139">
        <v>1537</v>
      </c>
      <c r="I117" s="139">
        <v>1996</v>
      </c>
      <c r="J117" s="142"/>
      <c r="K117" s="142">
        <v>3.24</v>
      </c>
      <c r="L117" s="142">
        <f t="shared" si="11"/>
        <v>4.2123923687320612</v>
      </c>
      <c r="M117" s="144">
        <f t="shared" si="9"/>
        <v>35</v>
      </c>
      <c r="N117" s="187">
        <f t="shared" si="7"/>
        <v>698</v>
      </c>
      <c r="O117" s="146">
        <f t="shared" si="8"/>
        <v>698.6</v>
      </c>
      <c r="P117" s="366">
        <v>698</v>
      </c>
      <c r="Q117" s="370"/>
    </row>
    <row r="118" spans="1:17" ht="31.5" x14ac:dyDescent="0.25">
      <c r="A118" s="135">
        <v>112</v>
      </c>
      <c r="B118" s="161" t="s">
        <v>699</v>
      </c>
      <c r="C118" s="161" t="s">
        <v>696</v>
      </c>
      <c r="D118" s="140"/>
      <c r="E118" s="141"/>
      <c r="F118" s="141">
        <v>73.459999999999994</v>
      </c>
      <c r="G118" s="139"/>
      <c r="H118" s="139">
        <v>321</v>
      </c>
      <c r="I118" s="139">
        <v>229</v>
      </c>
      <c r="J118" s="142"/>
      <c r="K118" s="142">
        <v>4.37</v>
      </c>
      <c r="L118" s="142">
        <f t="shared" si="11"/>
        <v>3.1173427715763684</v>
      </c>
      <c r="M118" s="144">
        <f t="shared" si="9"/>
        <v>35</v>
      </c>
      <c r="N118" s="187">
        <f t="shared" si="7"/>
        <v>80</v>
      </c>
      <c r="O118" s="146">
        <f t="shared" si="8"/>
        <v>80.150000000000006</v>
      </c>
      <c r="P118" s="366">
        <v>80</v>
      </c>
      <c r="Q118" s="370"/>
    </row>
    <row r="119" spans="1:17" ht="31.5" x14ac:dyDescent="0.25">
      <c r="A119" s="135">
        <v>113</v>
      </c>
      <c r="B119" s="161" t="s">
        <v>700</v>
      </c>
      <c r="C119" s="161" t="s">
        <v>696</v>
      </c>
      <c r="D119" s="140"/>
      <c r="E119" s="141"/>
      <c r="F119" s="141">
        <v>491.79</v>
      </c>
      <c r="G119" s="139"/>
      <c r="H119" s="139">
        <v>1595</v>
      </c>
      <c r="I119" s="139">
        <v>1904</v>
      </c>
      <c r="J119" s="142"/>
      <c r="K119" s="142">
        <v>3.24</v>
      </c>
      <c r="L119" s="142">
        <f t="shared" si="11"/>
        <v>3.871571199089042</v>
      </c>
      <c r="M119" s="144">
        <f t="shared" si="9"/>
        <v>35</v>
      </c>
      <c r="N119" s="187">
        <f t="shared" si="7"/>
        <v>666</v>
      </c>
      <c r="O119" s="146">
        <f t="shared" si="8"/>
        <v>666.4</v>
      </c>
      <c r="P119" s="366">
        <v>666</v>
      </c>
      <c r="Q119" s="370"/>
    </row>
    <row r="120" spans="1:17" ht="47.25" x14ac:dyDescent="0.25">
      <c r="A120" s="135">
        <v>114</v>
      </c>
      <c r="B120" s="161" t="s">
        <v>701</v>
      </c>
      <c r="C120" s="161" t="s">
        <v>696</v>
      </c>
      <c r="D120" s="140"/>
      <c r="E120" s="141"/>
      <c r="F120" s="141">
        <v>495.87</v>
      </c>
      <c r="G120" s="139"/>
      <c r="H120" s="139">
        <v>2327</v>
      </c>
      <c r="I120" s="139">
        <v>2099</v>
      </c>
      <c r="J120" s="142"/>
      <c r="K120" s="142">
        <v>4.6900000000000004</v>
      </c>
      <c r="L120" s="142">
        <f t="shared" si="11"/>
        <v>4.2329642849940505</v>
      </c>
      <c r="M120" s="144">
        <f t="shared" si="9"/>
        <v>35</v>
      </c>
      <c r="N120" s="187">
        <f t="shared" si="7"/>
        <v>734</v>
      </c>
      <c r="O120" s="146">
        <f t="shared" si="8"/>
        <v>734.65</v>
      </c>
      <c r="P120" s="366">
        <v>734</v>
      </c>
      <c r="Q120" s="370"/>
    </row>
    <row r="121" spans="1:17" ht="32.25" customHeight="1" x14ac:dyDescent="0.25">
      <c r="A121" s="135">
        <v>115</v>
      </c>
      <c r="B121" s="161" t="s">
        <v>92</v>
      </c>
      <c r="C121" s="161" t="s">
        <v>696</v>
      </c>
      <c r="D121" s="140"/>
      <c r="E121" s="141"/>
      <c r="F121" s="141">
        <v>2033.81</v>
      </c>
      <c r="G121" s="139"/>
      <c r="H121" s="139">
        <v>6892</v>
      </c>
      <c r="I121" s="139">
        <v>7727</v>
      </c>
      <c r="J121" s="142"/>
      <c r="K121" s="142">
        <v>3.39</v>
      </c>
      <c r="L121" s="142">
        <f t="shared" si="11"/>
        <v>3.7992732851151287</v>
      </c>
      <c r="M121" s="144">
        <f t="shared" si="9"/>
        <v>35</v>
      </c>
      <c r="N121" s="187">
        <f t="shared" si="7"/>
        <v>2704</v>
      </c>
      <c r="O121" s="146">
        <f t="shared" si="8"/>
        <v>2704.45</v>
      </c>
      <c r="P121" s="366">
        <v>2728</v>
      </c>
      <c r="Q121" s="370" t="s">
        <v>1010</v>
      </c>
    </row>
    <row r="122" spans="1:17" ht="32.25" customHeight="1" x14ac:dyDescent="0.25">
      <c r="A122" s="135">
        <v>116</v>
      </c>
      <c r="B122" s="161" t="s">
        <v>726</v>
      </c>
      <c r="C122" s="161" t="s">
        <v>696</v>
      </c>
      <c r="D122" s="140"/>
      <c r="E122" s="141"/>
      <c r="F122" s="141">
        <v>492.9</v>
      </c>
      <c r="G122" s="139"/>
      <c r="H122" s="139"/>
      <c r="I122" s="139">
        <v>1807</v>
      </c>
      <c r="J122" s="142"/>
      <c r="K122" s="142"/>
      <c r="L122" s="142">
        <f t="shared" si="11"/>
        <v>3.6660580239399474</v>
      </c>
      <c r="M122" s="144">
        <f t="shared" si="9"/>
        <v>35</v>
      </c>
      <c r="N122" s="187">
        <f t="shared" si="7"/>
        <v>632</v>
      </c>
      <c r="O122" s="146">
        <f t="shared" si="8"/>
        <v>632.45000000000005</v>
      </c>
      <c r="P122" s="366">
        <v>632</v>
      </c>
      <c r="Q122" s="370"/>
    </row>
    <row r="123" spans="1:17" ht="31.5" x14ac:dyDescent="0.25">
      <c r="A123" s="135">
        <v>117</v>
      </c>
      <c r="B123" s="161" t="s">
        <v>857</v>
      </c>
      <c r="C123" s="161" t="s">
        <v>696</v>
      </c>
      <c r="D123" s="140"/>
      <c r="E123" s="141"/>
      <c r="F123" s="141">
        <v>499.13</v>
      </c>
      <c r="G123" s="139"/>
      <c r="H123" s="139"/>
      <c r="I123" s="139">
        <v>1899</v>
      </c>
      <c r="J123" s="142"/>
      <c r="K123" s="142"/>
      <c r="L123" s="142">
        <f t="shared" si="11"/>
        <v>3.8046200388676299</v>
      </c>
      <c r="M123" s="144">
        <f t="shared" si="9"/>
        <v>35</v>
      </c>
      <c r="N123" s="187">
        <f t="shared" si="7"/>
        <v>664</v>
      </c>
      <c r="O123" s="146">
        <f t="shared" si="8"/>
        <v>664.65</v>
      </c>
      <c r="P123" s="366">
        <v>664</v>
      </c>
      <c r="Q123" s="370"/>
    </row>
    <row r="124" spans="1:17" ht="31.5" x14ac:dyDescent="0.25">
      <c r="A124" s="135">
        <v>118</v>
      </c>
      <c r="B124" s="161" t="s">
        <v>94</v>
      </c>
      <c r="C124" s="161" t="s">
        <v>696</v>
      </c>
      <c r="D124" s="140"/>
      <c r="E124" s="141"/>
      <c r="F124" s="141">
        <v>498.9</v>
      </c>
      <c r="G124" s="139"/>
      <c r="H124" s="139">
        <v>1373</v>
      </c>
      <c r="I124" s="139">
        <v>1266</v>
      </c>
      <c r="J124" s="142"/>
      <c r="K124" s="142">
        <v>2.75</v>
      </c>
      <c r="L124" s="142">
        <f t="shared" si="11"/>
        <v>2.5375826819001803</v>
      </c>
      <c r="M124" s="144">
        <v>34.950000000000003</v>
      </c>
      <c r="N124" s="187">
        <f t="shared" si="7"/>
        <v>442</v>
      </c>
      <c r="O124" s="146">
        <f t="shared" si="8"/>
        <v>442.46700000000004</v>
      </c>
      <c r="P124" s="366">
        <v>442</v>
      </c>
      <c r="Q124" s="370"/>
    </row>
    <row r="125" spans="1:17" ht="31.5" hidden="1" x14ac:dyDescent="0.25">
      <c r="A125" s="135">
        <v>119</v>
      </c>
      <c r="B125" s="161" t="s">
        <v>94</v>
      </c>
      <c r="C125" s="161" t="s">
        <v>696</v>
      </c>
      <c r="D125" s="140"/>
      <c r="E125" s="141"/>
      <c r="F125" s="141"/>
      <c r="G125" s="139"/>
      <c r="H125" s="139"/>
      <c r="I125" s="139"/>
      <c r="J125" s="142"/>
      <c r="K125" s="142"/>
      <c r="L125" s="142"/>
      <c r="M125" s="144">
        <f t="shared" si="9"/>
        <v>0</v>
      </c>
      <c r="N125" s="187">
        <f t="shared" si="7"/>
        <v>0</v>
      </c>
      <c r="O125" s="146">
        <f t="shared" si="8"/>
        <v>0</v>
      </c>
      <c r="P125" s="179"/>
      <c r="Q125" s="278"/>
    </row>
    <row r="126" spans="1:17" ht="31.5" x14ac:dyDescent="0.25">
      <c r="A126" s="135">
        <v>120</v>
      </c>
      <c r="B126" s="161" t="s">
        <v>704</v>
      </c>
      <c r="C126" s="161" t="s">
        <v>696</v>
      </c>
      <c r="D126" s="140"/>
      <c r="E126" s="141"/>
      <c r="F126" s="141">
        <v>481.76</v>
      </c>
      <c r="G126" s="139"/>
      <c r="H126" s="139">
        <v>2095</v>
      </c>
      <c r="I126" s="139">
        <v>1963</v>
      </c>
      <c r="J126" s="142"/>
      <c r="K126" s="142">
        <v>4.3499999999999996</v>
      </c>
      <c r="L126" s="142">
        <f t="shared" si="11"/>
        <v>4.0746429757555633</v>
      </c>
      <c r="M126" s="144">
        <f t="shared" si="9"/>
        <v>35</v>
      </c>
      <c r="N126" s="187">
        <f t="shared" si="7"/>
        <v>687</v>
      </c>
      <c r="O126" s="146">
        <f t="shared" si="8"/>
        <v>687.05</v>
      </c>
      <c r="P126" s="366">
        <v>687</v>
      </c>
      <c r="Q126" s="370"/>
    </row>
    <row r="127" spans="1:17" ht="31.5" x14ac:dyDescent="0.25">
      <c r="A127" s="135">
        <v>121</v>
      </c>
      <c r="B127" s="161" t="s">
        <v>705</v>
      </c>
      <c r="C127" s="161" t="s">
        <v>696</v>
      </c>
      <c r="D127" s="140"/>
      <c r="E127" s="141"/>
      <c r="F127" s="141">
        <v>499.17</v>
      </c>
      <c r="G127" s="139"/>
      <c r="H127" s="139">
        <v>2373</v>
      </c>
      <c r="I127" s="139">
        <v>2067</v>
      </c>
      <c r="J127" s="142"/>
      <c r="K127" s="142">
        <v>4.75</v>
      </c>
      <c r="L127" s="142">
        <f t="shared" si="11"/>
        <v>4.1408738505919827</v>
      </c>
      <c r="M127" s="144">
        <f t="shared" si="9"/>
        <v>35</v>
      </c>
      <c r="N127" s="187">
        <f t="shared" si="7"/>
        <v>723</v>
      </c>
      <c r="O127" s="146">
        <f t="shared" si="8"/>
        <v>723.45</v>
      </c>
      <c r="P127" s="366">
        <v>723</v>
      </c>
      <c r="Q127" s="370"/>
    </row>
    <row r="128" spans="1:17" hidden="1" x14ac:dyDescent="0.25">
      <c r="A128" s="135">
        <v>122</v>
      </c>
      <c r="B128" s="161" t="s">
        <v>444</v>
      </c>
      <c r="C128" s="161" t="s">
        <v>696</v>
      </c>
      <c r="D128" s="140"/>
      <c r="E128" s="141"/>
      <c r="F128" s="141">
        <v>10566.9</v>
      </c>
      <c r="G128" s="139"/>
      <c r="H128" s="139"/>
      <c r="I128" s="139">
        <v>34331</v>
      </c>
      <c r="J128" s="142"/>
      <c r="K128" s="142"/>
      <c r="L128" s="142">
        <v>3.2489187935913089</v>
      </c>
      <c r="M128" s="144">
        <v>0</v>
      </c>
      <c r="N128" s="187">
        <f t="shared" si="7"/>
        <v>0</v>
      </c>
      <c r="O128" s="146">
        <f t="shared" si="8"/>
        <v>0</v>
      </c>
      <c r="P128" s="151"/>
      <c r="Q128" s="278"/>
    </row>
    <row r="129" spans="1:17" hidden="1" x14ac:dyDescent="0.25">
      <c r="A129" s="135">
        <v>123</v>
      </c>
      <c r="B129" s="161" t="s">
        <v>858</v>
      </c>
      <c r="C129" s="161" t="s">
        <v>707</v>
      </c>
      <c r="D129" s="140"/>
      <c r="E129" s="141"/>
      <c r="F129" s="141">
        <v>24.6</v>
      </c>
      <c r="G129" s="139"/>
      <c r="H129" s="139"/>
      <c r="I129" s="139">
        <v>18</v>
      </c>
      <c r="J129" s="142"/>
      <c r="K129" s="142"/>
      <c r="L129" s="142">
        <v>0.73170731707317072</v>
      </c>
      <c r="M129" s="144">
        <v>0</v>
      </c>
      <c r="N129" s="187">
        <f t="shared" si="7"/>
        <v>0</v>
      </c>
      <c r="O129" s="146">
        <f t="shared" si="8"/>
        <v>0</v>
      </c>
      <c r="P129" s="151"/>
      <c r="Q129" s="278"/>
    </row>
    <row r="130" spans="1:17" hidden="1" x14ac:dyDescent="0.25">
      <c r="A130" s="135">
        <v>124</v>
      </c>
      <c r="B130" s="161" t="s">
        <v>859</v>
      </c>
      <c r="C130" s="161" t="s">
        <v>707</v>
      </c>
      <c r="D130" s="140"/>
      <c r="E130" s="141"/>
      <c r="F130" s="141">
        <v>14.17</v>
      </c>
      <c r="G130" s="139"/>
      <c r="H130" s="139"/>
      <c r="I130" s="139">
        <v>1</v>
      </c>
      <c r="J130" s="142"/>
      <c r="K130" s="142"/>
      <c r="L130" s="142">
        <v>7.0571630204657732E-2</v>
      </c>
      <c r="M130" s="144">
        <v>0</v>
      </c>
      <c r="N130" s="187">
        <f t="shared" si="7"/>
        <v>0</v>
      </c>
      <c r="O130" s="146">
        <f t="shared" si="8"/>
        <v>0</v>
      </c>
      <c r="P130" s="151"/>
      <c r="Q130" s="278"/>
    </row>
    <row r="131" spans="1:17" hidden="1" x14ac:dyDescent="0.25">
      <c r="A131" s="135">
        <v>125</v>
      </c>
      <c r="B131" s="161" t="s">
        <v>860</v>
      </c>
      <c r="C131" s="161" t="s">
        <v>707</v>
      </c>
      <c r="D131" s="140"/>
      <c r="E131" s="141"/>
      <c r="F131" s="141">
        <v>14.37</v>
      </c>
      <c r="G131" s="139"/>
      <c r="H131" s="139"/>
      <c r="I131" s="139">
        <v>13</v>
      </c>
      <c r="J131" s="142"/>
      <c r="K131" s="142"/>
      <c r="L131" s="142">
        <v>0.90466249130132226</v>
      </c>
      <c r="M131" s="144">
        <v>0</v>
      </c>
      <c r="N131" s="187">
        <f t="shared" si="7"/>
        <v>0</v>
      </c>
      <c r="O131" s="146">
        <f t="shared" si="8"/>
        <v>0</v>
      </c>
      <c r="P131" s="151"/>
      <c r="Q131" s="278"/>
    </row>
    <row r="132" spans="1:17" ht="31.5" x14ac:dyDescent="0.25">
      <c r="A132" s="135">
        <v>126</v>
      </c>
      <c r="B132" s="161" t="s">
        <v>706</v>
      </c>
      <c r="C132" s="161" t="s">
        <v>707</v>
      </c>
      <c r="D132" s="140"/>
      <c r="E132" s="141"/>
      <c r="F132" s="141">
        <v>18.93</v>
      </c>
      <c r="G132" s="139"/>
      <c r="H132" s="139">
        <v>86</v>
      </c>
      <c r="I132" s="139">
        <v>95</v>
      </c>
      <c r="J132" s="142"/>
      <c r="K132" s="142">
        <v>4.54</v>
      </c>
      <c r="L132" s="142">
        <f t="shared" ref="L132:L142" si="12">I132/F132</f>
        <v>5.0184891706286319</v>
      </c>
      <c r="M132" s="144">
        <v>22</v>
      </c>
      <c r="N132" s="187">
        <f t="shared" si="7"/>
        <v>20</v>
      </c>
      <c r="O132" s="146">
        <f t="shared" si="8"/>
        <v>20.9</v>
      </c>
      <c r="P132" s="366">
        <v>20</v>
      </c>
      <c r="Q132" s="370"/>
    </row>
    <row r="133" spans="1:17" ht="31.5" x14ac:dyDescent="0.25">
      <c r="A133" s="135">
        <v>127</v>
      </c>
      <c r="B133" s="161" t="s">
        <v>708</v>
      </c>
      <c r="C133" s="161" t="s">
        <v>707</v>
      </c>
      <c r="D133" s="140"/>
      <c r="E133" s="141"/>
      <c r="F133" s="141">
        <v>325.5</v>
      </c>
      <c r="G133" s="139"/>
      <c r="H133" s="139">
        <v>572</v>
      </c>
      <c r="I133" s="139">
        <v>643</v>
      </c>
      <c r="J133" s="142"/>
      <c r="K133" s="142">
        <v>2.0499999999999998</v>
      </c>
      <c r="L133" s="142">
        <f t="shared" si="12"/>
        <v>1.9754224270353302</v>
      </c>
      <c r="M133" s="144">
        <f t="shared" si="9"/>
        <v>35</v>
      </c>
      <c r="N133" s="187">
        <f t="shared" si="7"/>
        <v>225</v>
      </c>
      <c r="O133" s="146">
        <f t="shared" si="8"/>
        <v>225.05</v>
      </c>
      <c r="P133" s="366">
        <v>225</v>
      </c>
      <c r="Q133" s="370"/>
    </row>
    <row r="134" spans="1:17" x14ac:dyDescent="0.25">
      <c r="A134" s="135">
        <v>128</v>
      </c>
      <c r="B134" s="161" t="s">
        <v>2</v>
      </c>
      <c r="C134" s="161" t="s">
        <v>707</v>
      </c>
      <c r="D134" s="140"/>
      <c r="E134" s="141"/>
      <c r="F134" s="141">
        <v>203.57</v>
      </c>
      <c r="G134" s="139"/>
      <c r="H134" s="139">
        <v>759</v>
      </c>
      <c r="I134" s="139">
        <v>412</v>
      </c>
      <c r="J134" s="142"/>
      <c r="K134" s="142">
        <v>2.4</v>
      </c>
      <c r="L134" s="142">
        <f t="shared" si="12"/>
        <v>2.0238738517463282</v>
      </c>
      <c r="M134" s="144">
        <f t="shared" si="9"/>
        <v>35</v>
      </c>
      <c r="N134" s="187">
        <f t="shared" si="7"/>
        <v>144</v>
      </c>
      <c r="O134" s="146">
        <f t="shared" si="8"/>
        <v>144.19999999999999</v>
      </c>
      <c r="P134" s="365" t="s">
        <v>916</v>
      </c>
      <c r="Q134" s="370"/>
    </row>
    <row r="135" spans="1:17" ht="31.5" x14ac:dyDescent="0.25">
      <c r="A135" s="135">
        <v>129</v>
      </c>
      <c r="B135" s="161" t="s">
        <v>119</v>
      </c>
      <c r="C135" s="161" t="s">
        <v>707</v>
      </c>
      <c r="D135" s="140"/>
      <c r="E135" s="141"/>
      <c r="F135" s="141">
        <v>74.75</v>
      </c>
      <c r="G135" s="139"/>
      <c r="H135" s="139">
        <v>644</v>
      </c>
      <c r="I135" s="139">
        <v>857</v>
      </c>
      <c r="J135" s="142"/>
      <c r="K135" s="142">
        <v>8.6199999999999992</v>
      </c>
      <c r="L135" s="142">
        <f t="shared" si="12"/>
        <v>11.464882943143813</v>
      </c>
      <c r="M135" s="144">
        <f t="shared" si="9"/>
        <v>35</v>
      </c>
      <c r="N135" s="187">
        <f t="shared" si="7"/>
        <v>299</v>
      </c>
      <c r="O135" s="146">
        <f t="shared" si="8"/>
        <v>299.95</v>
      </c>
      <c r="P135" s="366">
        <v>299</v>
      </c>
      <c r="Q135" s="370"/>
    </row>
    <row r="136" spans="1:17" ht="31.5" x14ac:dyDescent="0.25">
      <c r="A136" s="135">
        <v>130</v>
      </c>
      <c r="B136" s="161" t="s">
        <v>121</v>
      </c>
      <c r="C136" s="161" t="s">
        <v>707</v>
      </c>
      <c r="D136" s="140"/>
      <c r="E136" s="141"/>
      <c r="F136" s="141">
        <v>150.49</v>
      </c>
      <c r="G136" s="139"/>
      <c r="H136" s="139">
        <v>175</v>
      </c>
      <c r="I136" s="139">
        <v>126</v>
      </c>
      <c r="J136" s="142"/>
      <c r="K136" s="142">
        <v>1.1599999999999999</v>
      </c>
      <c r="L136" s="142">
        <f t="shared" si="12"/>
        <v>0.8372649345471459</v>
      </c>
      <c r="M136" s="144">
        <f t="shared" si="9"/>
        <v>35</v>
      </c>
      <c r="N136" s="187">
        <f t="shared" si="7"/>
        <v>44</v>
      </c>
      <c r="O136" s="146">
        <f t="shared" si="8"/>
        <v>44.1</v>
      </c>
      <c r="P136" s="366">
        <v>44</v>
      </c>
      <c r="Q136" s="370"/>
    </row>
    <row r="137" spans="1:17" ht="47.25" x14ac:dyDescent="0.25">
      <c r="A137" s="135">
        <v>131</v>
      </c>
      <c r="B137" s="161" t="s">
        <v>95</v>
      </c>
      <c r="C137" s="161" t="s">
        <v>707</v>
      </c>
      <c r="D137" s="140"/>
      <c r="E137" s="141"/>
      <c r="F137" s="141">
        <v>245.14</v>
      </c>
      <c r="G137" s="139"/>
      <c r="H137" s="139">
        <v>1974</v>
      </c>
      <c r="I137" s="139">
        <v>2156</v>
      </c>
      <c r="J137" s="142"/>
      <c r="K137" s="142">
        <v>8.8000000000000007</v>
      </c>
      <c r="L137" s="142">
        <f t="shared" si="12"/>
        <v>8.7949743003997725</v>
      </c>
      <c r="M137" s="144">
        <f t="shared" si="9"/>
        <v>35</v>
      </c>
      <c r="N137" s="187">
        <f t="shared" ref="N137:N200" si="13">ROUNDDOWN(O137,0)</f>
        <v>754</v>
      </c>
      <c r="O137" s="146">
        <f t="shared" ref="O137:O200" si="14">I137*M137/100</f>
        <v>754.6</v>
      </c>
      <c r="P137" s="366">
        <v>754</v>
      </c>
      <c r="Q137" s="370"/>
    </row>
    <row r="138" spans="1:17" ht="31.5" x14ac:dyDescent="0.25">
      <c r="A138" s="135">
        <v>132</v>
      </c>
      <c r="B138" s="161" t="s">
        <v>709</v>
      </c>
      <c r="C138" s="161" t="s">
        <v>707</v>
      </c>
      <c r="D138" s="140"/>
      <c r="E138" s="141"/>
      <c r="F138" s="141">
        <v>41.43</v>
      </c>
      <c r="G138" s="139"/>
      <c r="H138" s="139">
        <v>141</v>
      </c>
      <c r="I138" s="139">
        <v>160</v>
      </c>
      <c r="J138" s="142"/>
      <c r="K138" s="142">
        <v>3.4</v>
      </c>
      <c r="L138" s="142">
        <f t="shared" si="12"/>
        <v>3.8619357953174029</v>
      </c>
      <c r="M138" s="144">
        <f t="shared" si="9"/>
        <v>35</v>
      </c>
      <c r="N138" s="187">
        <f t="shared" si="13"/>
        <v>56</v>
      </c>
      <c r="O138" s="146">
        <f t="shared" si="14"/>
        <v>56</v>
      </c>
      <c r="P138" s="366">
        <v>56</v>
      </c>
      <c r="Q138" s="370"/>
    </row>
    <row r="139" spans="1:17" ht="31.5" x14ac:dyDescent="0.25">
      <c r="A139" s="135">
        <v>133</v>
      </c>
      <c r="B139" s="161" t="s">
        <v>120</v>
      </c>
      <c r="C139" s="161" t="s">
        <v>707</v>
      </c>
      <c r="D139" s="140"/>
      <c r="E139" s="141"/>
      <c r="F139" s="141">
        <v>197.6</v>
      </c>
      <c r="G139" s="139"/>
      <c r="H139" s="139">
        <v>1392</v>
      </c>
      <c r="I139" s="139">
        <v>694</v>
      </c>
      <c r="J139" s="142"/>
      <c r="K139" s="142">
        <v>7.04</v>
      </c>
      <c r="L139" s="142">
        <f t="shared" si="12"/>
        <v>3.5121457489878543</v>
      </c>
      <c r="M139" s="144">
        <v>23.8</v>
      </c>
      <c r="N139" s="187">
        <f t="shared" si="13"/>
        <v>165</v>
      </c>
      <c r="O139" s="146">
        <f t="shared" si="14"/>
        <v>165.172</v>
      </c>
      <c r="P139" s="366">
        <v>165</v>
      </c>
      <c r="Q139" s="370"/>
    </row>
    <row r="140" spans="1:17" ht="31.5" x14ac:dyDescent="0.25">
      <c r="A140" s="135">
        <v>134</v>
      </c>
      <c r="B140" s="161" t="s">
        <v>127</v>
      </c>
      <c r="C140" s="161" t="s">
        <v>707</v>
      </c>
      <c r="D140" s="140"/>
      <c r="E140" s="141"/>
      <c r="F140" s="141">
        <v>13.2</v>
      </c>
      <c r="G140" s="139"/>
      <c r="H140" s="139">
        <v>78</v>
      </c>
      <c r="I140" s="139">
        <v>165</v>
      </c>
      <c r="J140" s="142"/>
      <c r="K140" s="142">
        <v>5.91</v>
      </c>
      <c r="L140" s="142">
        <f t="shared" si="12"/>
        <v>12.5</v>
      </c>
      <c r="M140" s="144">
        <v>30.5</v>
      </c>
      <c r="N140" s="187">
        <f t="shared" si="13"/>
        <v>50</v>
      </c>
      <c r="O140" s="146">
        <f t="shared" si="14"/>
        <v>50.325000000000003</v>
      </c>
      <c r="P140" s="366">
        <v>50</v>
      </c>
      <c r="Q140" s="370"/>
    </row>
    <row r="141" spans="1:17" ht="31.5" hidden="1" x14ac:dyDescent="0.25">
      <c r="A141" s="135">
        <v>135</v>
      </c>
      <c r="B141" s="161" t="s">
        <v>223</v>
      </c>
      <c r="C141" s="161" t="s">
        <v>707</v>
      </c>
      <c r="D141" s="140"/>
      <c r="E141" s="141"/>
      <c r="F141" s="141">
        <v>9.48</v>
      </c>
      <c r="G141" s="139"/>
      <c r="H141" s="139">
        <v>7</v>
      </c>
      <c r="I141" s="139">
        <v>10</v>
      </c>
      <c r="J141" s="142"/>
      <c r="K141" s="142">
        <v>0.74</v>
      </c>
      <c r="L141" s="142">
        <f t="shared" si="12"/>
        <v>1.0548523206751055</v>
      </c>
      <c r="M141" s="144">
        <f t="shared" ref="M141:M199" si="15">IF(I141&lt;33,0,35)</f>
        <v>0</v>
      </c>
      <c r="N141" s="187">
        <f t="shared" si="13"/>
        <v>0</v>
      </c>
      <c r="O141" s="146">
        <f t="shared" si="14"/>
        <v>0</v>
      </c>
      <c r="P141" s="366">
        <v>0</v>
      </c>
      <c r="Q141" s="530"/>
    </row>
    <row r="142" spans="1:17" ht="31.5" x14ac:dyDescent="0.25">
      <c r="A142" s="135">
        <v>136</v>
      </c>
      <c r="B142" s="161" t="s">
        <v>861</v>
      </c>
      <c r="C142" s="161" t="s">
        <v>707</v>
      </c>
      <c r="D142" s="140"/>
      <c r="E142" s="141"/>
      <c r="F142" s="141">
        <v>60.26</v>
      </c>
      <c r="G142" s="139"/>
      <c r="H142" s="139"/>
      <c r="I142" s="139">
        <v>277</v>
      </c>
      <c r="J142" s="142"/>
      <c r="K142" s="142"/>
      <c r="L142" s="142">
        <f t="shared" si="12"/>
        <v>4.5967474278128115</v>
      </c>
      <c r="M142" s="144">
        <f t="shared" si="15"/>
        <v>35</v>
      </c>
      <c r="N142" s="187">
        <f t="shared" si="13"/>
        <v>96</v>
      </c>
      <c r="O142" s="146">
        <f t="shared" si="14"/>
        <v>96.95</v>
      </c>
      <c r="P142" s="366">
        <v>96</v>
      </c>
      <c r="Q142" s="370"/>
    </row>
    <row r="143" spans="1:17" hidden="1" x14ac:dyDescent="0.25">
      <c r="A143" s="135">
        <v>137</v>
      </c>
      <c r="B143" s="161" t="s">
        <v>444</v>
      </c>
      <c r="C143" s="161" t="s">
        <v>707</v>
      </c>
      <c r="D143" s="140"/>
      <c r="E143" s="141"/>
      <c r="F143" s="141">
        <v>1393.49</v>
      </c>
      <c r="G143" s="139"/>
      <c r="H143" s="139"/>
      <c r="I143" s="139">
        <v>5627</v>
      </c>
      <c r="J143" s="142"/>
      <c r="K143" s="142"/>
      <c r="L143" s="142">
        <v>4.0380627058680005</v>
      </c>
      <c r="M143" s="144">
        <v>0</v>
      </c>
      <c r="N143" s="187">
        <f t="shared" si="13"/>
        <v>0</v>
      </c>
      <c r="O143" s="146">
        <f t="shared" si="14"/>
        <v>0</v>
      </c>
      <c r="P143" s="151"/>
      <c r="Q143" s="278"/>
    </row>
    <row r="144" spans="1:17" hidden="1" x14ac:dyDescent="0.25">
      <c r="A144" s="135">
        <v>138</v>
      </c>
      <c r="B144" s="161" t="s">
        <v>862</v>
      </c>
      <c r="C144" s="161" t="s">
        <v>712</v>
      </c>
      <c r="D144" s="140"/>
      <c r="E144" s="141"/>
      <c r="F144" s="141">
        <v>15.03</v>
      </c>
      <c r="G144" s="139"/>
      <c r="H144" s="139"/>
      <c r="I144" s="139">
        <v>19</v>
      </c>
      <c r="J144" s="142"/>
      <c r="K144" s="142"/>
      <c r="L144" s="142">
        <v>1.264138389886893</v>
      </c>
      <c r="M144" s="144">
        <v>0</v>
      </c>
      <c r="N144" s="187">
        <f t="shared" si="13"/>
        <v>0</v>
      </c>
      <c r="O144" s="146">
        <f t="shared" si="14"/>
        <v>0</v>
      </c>
      <c r="P144" s="151"/>
      <c r="Q144" s="278"/>
    </row>
    <row r="145" spans="1:17" hidden="1" x14ac:dyDescent="0.25">
      <c r="A145" s="135">
        <v>139</v>
      </c>
      <c r="B145" s="161" t="s">
        <v>863</v>
      </c>
      <c r="C145" s="161" t="s">
        <v>712</v>
      </c>
      <c r="D145" s="140"/>
      <c r="E145" s="141"/>
      <c r="F145" s="141">
        <v>8.25</v>
      </c>
      <c r="G145" s="139"/>
      <c r="H145" s="139"/>
      <c r="I145" s="139">
        <v>0</v>
      </c>
      <c r="J145" s="142"/>
      <c r="K145" s="142"/>
      <c r="L145" s="142">
        <v>0</v>
      </c>
      <c r="M145" s="144">
        <v>0</v>
      </c>
      <c r="N145" s="187">
        <f t="shared" si="13"/>
        <v>0</v>
      </c>
      <c r="O145" s="146">
        <f t="shared" si="14"/>
        <v>0</v>
      </c>
      <c r="P145" s="151"/>
      <c r="Q145" s="278"/>
    </row>
    <row r="146" spans="1:17" ht="31.5" x14ac:dyDescent="0.25">
      <c r="A146" s="135">
        <v>140</v>
      </c>
      <c r="B146" s="161" t="s">
        <v>711</v>
      </c>
      <c r="C146" s="161" t="s">
        <v>712</v>
      </c>
      <c r="D146" s="140"/>
      <c r="E146" s="141"/>
      <c r="F146" s="141">
        <v>349.38</v>
      </c>
      <c r="G146" s="139"/>
      <c r="H146" s="139">
        <v>649</v>
      </c>
      <c r="I146" s="139">
        <v>674</v>
      </c>
      <c r="J146" s="142"/>
      <c r="K146" s="142">
        <v>1.86</v>
      </c>
      <c r="L146" s="142">
        <f>I146/F146</f>
        <v>1.9291316045566431</v>
      </c>
      <c r="M146" s="144">
        <v>32.700000000000003</v>
      </c>
      <c r="N146" s="187">
        <f t="shared" si="13"/>
        <v>220</v>
      </c>
      <c r="O146" s="146">
        <f t="shared" si="14"/>
        <v>220.39800000000002</v>
      </c>
      <c r="P146" s="366">
        <v>220</v>
      </c>
      <c r="Q146" s="370"/>
    </row>
    <row r="147" spans="1:17" x14ac:dyDescent="0.25">
      <c r="A147" s="135">
        <v>141</v>
      </c>
      <c r="B147" s="161" t="s">
        <v>2</v>
      </c>
      <c r="C147" s="161" t="s">
        <v>712</v>
      </c>
      <c r="D147" s="140"/>
      <c r="E147" s="141"/>
      <c r="F147" s="141">
        <v>0</v>
      </c>
      <c r="G147" s="139"/>
      <c r="H147" s="139">
        <v>0</v>
      </c>
      <c r="I147" s="139">
        <v>0</v>
      </c>
      <c r="J147" s="142"/>
      <c r="K147" s="142">
        <v>0</v>
      </c>
      <c r="L147" s="142"/>
      <c r="M147" s="144">
        <f t="shared" si="15"/>
        <v>0</v>
      </c>
      <c r="N147" s="187">
        <f t="shared" si="13"/>
        <v>0</v>
      </c>
      <c r="O147" s="146">
        <f t="shared" si="14"/>
        <v>0</v>
      </c>
      <c r="P147" s="365" t="s">
        <v>916</v>
      </c>
      <c r="Q147" s="370"/>
    </row>
    <row r="148" spans="1:17" ht="31.5" x14ac:dyDescent="0.25">
      <c r="A148" s="135">
        <v>142</v>
      </c>
      <c r="B148" s="161" t="s">
        <v>96</v>
      </c>
      <c r="C148" s="161" t="s">
        <v>712</v>
      </c>
      <c r="D148" s="140"/>
      <c r="E148" s="141"/>
      <c r="F148" s="141">
        <v>22.38</v>
      </c>
      <c r="G148" s="139"/>
      <c r="H148" s="139">
        <v>54</v>
      </c>
      <c r="I148" s="139">
        <v>59</v>
      </c>
      <c r="J148" s="142"/>
      <c r="K148" s="142">
        <v>2.41</v>
      </c>
      <c r="L148" s="142">
        <f>I148/F148</f>
        <v>2.6362823949955319</v>
      </c>
      <c r="M148" s="144">
        <f t="shared" si="15"/>
        <v>35</v>
      </c>
      <c r="N148" s="187">
        <f t="shared" si="13"/>
        <v>20</v>
      </c>
      <c r="O148" s="146">
        <f t="shared" si="14"/>
        <v>20.65</v>
      </c>
      <c r="P148" s="366">
        <v>20</v>
      </c>
      <c r="Q148" s="370"/>
    </row>
    <row r="149" spans="1:17" ht="31.5" x14ac:dyDescent="0.25">
      <c r="A149" s="135">
        <v>143</v>
      </c>
      <c r="B149" s="161" t="s">
        <v>681</v>
      </c>
      <c r="C149" s="161" t="s">
        <v>712</v>
      </c>
      <c r="D149" s="140"/>
      <c r="E149" s="141"/>
      <c r="F149" s="141">
        <v>16.11</v>
      </c>
      <c r="G149" s="139"/>
      <c r="H149" s="139">
        <v>50</v>
      </c>
      <c r="I149" s="139">
        <v>57</v>
      </c>
      <c r="J149" s="142"/>
      <c r="K149" s="142">
        <v>3.1</v>
      </c>
      <c r="L149" s="142">
        <f>I149/F149</f>
        <v>3.5381750465549349</v>
      </c>
      <c r="M149" s="144">
        <f t="shared" si="15"/>
        <v>35</v>
      </c>
      <c r="N149" s="187">
        <f t="shared" si="13"/>
        <v>19</v>
      </c>
      <c r="O149" s="146">
        <f t="shared" si="14"/>
        <v>19.95</v>
      </c>
      <c r="P149" s="366">
        <v>19</v>
      </c>
      <c r="Q149" s="370"/>
    </row>
    <row r="150" spans="1:17" hidden="1" x14ac:dyDescent="0.25">
      <c r="A150" s="135">
        <v>144</v>
      </c>
      <c r="B150" s="161" t="s">
        <v>444</v>
      </c>
      <c r="C150" s="161" t="s">
        <v>712</v>
      </c>
      <c r="D150" s="140"/>
      <c r="E150" s="141"/>
      <c r="F150" s="141">
        <v>557.91</v>
      </c>
      <c r="G150" s="139"/>
      <c r="H150" s="139"/>
      <c r="I150" s="139">
        <v>808</v>
      </c>
      <c r="J150" s="142"/>
      <c r="K150" s="142"/>
      <c r="L150" s="142">
        <v>1.4482622645229517</v>
      </c>
      <c r="M150" s="144">
        <v>0</v>
      </c>
      <c r="N150" s="187">
        <f t="shared" si="13"/>
        <v>0</v>
      </c>
      <c r="O150" s="146">
        <f t="shared" si="14"/>
        <v>0</v>
      </c>
      <c r="P150" s="151"/>
      <c r="Q150" s="278"/>
    </row>
    <row r="151" spans="1:17" ht="31.5" x14ac:dyDescent="0.25">
      <c r="A151" s="135">
        <v>145</v>
      </c>
      <c r="B151" s="161" t="s">
        <v>221</v>
      </c>
      <c r="C151" s="161" t="s">
        <v>61</v>
      </c>
      <c r="D151" s="140"/>
      <c r="E151" s="141"/>
      <c r="F151" s="141">
        <v>165.23</v>
      </c>
      <c r="G151" s="139"/>
      <c r="H151" s="139">
        <v>234</v>
      </c>
      <c r="I151" s="139">
        <v>206</v>
      </c>
      <c r="J151" s="142"/>
      <c r="K151" s="142">
        <v>1.42</v>
      </c>
      <c r="L151" s="142">
        <f>I151/F151</f>
        <v>1.2467469587847244</v>
      </c>
      <c r="M151" s="144">
        <v>34</v>
      </c>
      <c r="N151" s="187">
        <f t="shared" si="13"/>
        <v>70</v>
      </c>
      <c r="O151" s="146">
        <f t="shared" si="14"/>
        <v>70.040000000000006</v>
      </c>
      <c r="P151" s="366">
        <v>70</v>
      </c>
      <c r="Q151" s="370"/>
    </row>
    <row r="152" spans="1:17" x14ac:dyDescent="0.25">
      <c r="A152" s="135">
        <v>146</v>
      </c>
      <c r="B152" s="161" t="s">
        <v>2</v>
      </c>
      <c r="C152" s="161" t="s">
        <v>61</v>
      </c>
      <c r="D152" s="140"/>
      <c r="E152" s="141"/>
      <c r="F152" s="141">
        <v>196.8</v>
      </c>
      <c r="G152" s="139"/>
      <c r="H152" s="139">
        <v>0</v>
      </c>
      <c r="I152" s="139">
        <v>0</v>
      </c>
      <c r="J152" s="142"/>
      <c r="K152" s="142">
        <v>0</v>
      </c>
      <c r="L152" s="142">
        <f>I152/F152</f>
        <v>0</v>
      </c>
      <c r="M152" s="144">
        <f t="shared" si="15"/>
        <v>0</v>
      </c>
      <c r="N152" s="187">
        <f t="shared" si="13"/>
        <v>0</v>
      </c>
      <c r="O152" s="146">
        <f t="shared" si="14"/>
        <v>0</v>
      </c>
      <c r="P152" s="365" t="s">
        <v>916</v>
      </c>
      <c r="Q152" s="370"/>
    </row>
    <row r="153" spans="1:17" hidden="1" x14ac:dyDescent="0.25">
      <c r="A153" s="135">
        <v>147</v>
      </c>
      <c r="B153" s="161" t="s">
        <v>444</v>
      </c>
      <c r="C153" s="161" t="s">
        <v>61</v>
      </c>
      <c r="D153" s="140"/>
      <c r="E153" s="141"/>
      <c r="F153" s="141">
        <v>362.03</v>
      </c>
      <c r="G153" s="139"/>
      <c r="H153" s="139"/>
      <c r="I153" s="139">
        <v>206</v>
      </c>
      <c r="J153" s="142"/>
      <c r="K153" s="142"/>
      <c r="L153" s="142">
        <v>0.56901361765599545</v>
      </c>
      <c r="M153" s="144">
        <v>0</v>
      </c>
      <c r="N153" s="187">
        <f t="shared" si="13"/>
        <v>0</v>
      </c>
      <c r="O153" s="146">
        <f t="shared" si="14"/>
        <v>0</v>
      </c>
      <c r="P153" s="151"/>
      <c r="Q153" s="278"/>
    </row>
    <row r="154" spans="1:17" hidden="1" x14ac:dyDescent="0.25">
      <c r="A154" s="135">
        <v>148</v>
      </c>
      <c r="B154" s="161" t="s">
        <v>864</v>
      </c>
      <c r="C154" s="161" t="s">
        <v>16</v>
      </c>
      <c r="D154" s="140"/>
      <c r="E154" s="141"/>
      <c r="F154" s="141">
        <v>61.4</v>
      </c>
      <c r="G154" s="139"/>
      <c r="H154" s="139"/>
      <c r="I154" s="139">
        <v>88</v>
      </c>
      <c r="J154" s="142"/>
      <c r="K154" s="142"/>
      <c r="L154" s="142">
        <v>1.4332247557003257</v>
      </c>
      <c r="M154" s="144">
        <v>0</v>
      </c>
      <c r="N154" s="187">
        <f t="shared" si="13"/>
        <v>0</v>
      </c>
      <c r="O154" s="146">
        <f t="shared" si="14"/>
        <v>0</v>
      </c>
      <c r="P154" s="151"/>
      <c r="Q154" s="278"/>
    </row>
    <row r="155" spans="1:17" ht="31.5" x14ac:dyDescent="0.25">
      <c r="A155" s="135">
        <v>149</v>
      </c>
      <c r="B155" s="161" t="s">
        <v>87</v>
      </c>
      <c r="C155" s="161" t="s">
        <v>16</v>
      </c>
      <c r="D155" s="140"/>
      <c r="E155" s="141"/>
      <c r="F155" s="141">
        <v>241.09</v>
      </c>
      <c r="G155" s="139"/>
      <c r="H155" s="139">
        <v>566</v>
      </c>
      <c r="I155" s="139">
        <v>565</v>
      </c>
      <c r="J155" s="142"/>
      <c r="K155" s="142">
        <v>2.35</v>
      </c>
      <c r="L155" s="142">
        <f t="shared" ref="L155:L163" si="16">I155/F155</f>
        <v>2.3435231656227966</v>
      </c>
      <c r="M155" s="144">
        <f t="shared" si="15"/>
        <v>35</v>
      </c>
      <c r="N155" s="187">
        <f t="shared" si="13"/>
        <v>197</v>
      </c>
      <c r="O155" s="146">
        <f t="shared" si="14"/>
        <v>197.75</v>
      </c>
      <c r="P155" s="366">
        <v>197</v>
      </c>
      <c r="Q155" s="370"/>
    </row>
    <row r="156" spans="1:17" x14ac:dyDescent="0.25">
      <c r="A156" s="135">
        <v>150</v>
      </c>
      <c r="B156" s="161" t="s">
        <v>2</v>
      </c>
      <c r="C156" s="161" t="s">
        <v>16</v>
      </c>
      <c r="D156" s="140"/>
      <c r="E156" s="141"/>
      <c r="F156" s="141">
        <v>348.04</v>
      </c>
      <c r="G156" s="139"/>
      <c r="H156" s="139">
        <v>1012</v>
      </c>
      <c r="I156" s="139">
        <v>83</v>
      </c>
      <c r="J156" s="142"/>
      <c r="K156" s="142">
        <v>1.63</v>
      </c>
      <c r="L156" s="142">
        <f t="shared" si="16"/>
        <v>0.23847833582346856</v>
      </c>
      <c r="M156" s="144">
        <f t="shared" si="15"/>
        <v>35</v>
      </c>
      <c r="N156" s="187">
        <f t="shared" si="13"/>
        <v>29</v>
      </c>
      <c r="O156" s="146">
        <f t="shared" si="14"/>
        <v>29.05</v>
      </c>
      <c r="P156" s="365" t="s">
        <v>916</v>
      </c>
      <c r="Q156" s="370"/>
    </row>
    <row r="157" spans="1:17" ht="31.5" x14ac:dyDescent="0.25">
      <c r="A157" s="135">
        <v>151</v>
      </c>
      <c r="B157" s="161" t="s">
        <v>129</v>
      </c>
      <c r="C157" s="161" t="s">
        <v>16</v>
      </c>
      <c r="D157" s="140"/>
      <c r="E157" s="141"/>
      <c r="F157" s="141">
        <v>27.24</v>
      </c>
      <c r="G157" s="139"/>
      <c r="H157" s="139">
        <v>199</v>
      </c>
      <c r="I157" s="139">
        <v>208</v>
      </c>
      <c r="J157" s="142"/>
      <c r="K157" s="142">
        <v>7.31</v>
      </c>
      <c r="L157" s="142">
        <f t="shared" si="16"/>
        <v>7.635829662261381</v>
      </c>
      <c r="M157" s="144">
        <f t="shared" si="15"/>
        <v>35</v>
      </c>
      <c r="N157" s="187">
        <f t="shared" si="13"/>
        <v>72</v>
      </c>
      <c r="O157" s="146">
        <f t="shared" si="14"/>
        <v>72.8</v>
      </c>
      <c r="P157" s="366">
        <v>72</v>
      </c>
      <c r="Q157" s="370"/>
    </row>
    <row r="158" spans="1:17" ht="31.5" x14ac:dyDescent="0.25">
      <c r="A158" s="135">
        <v>152</v>
      </c>
      <c r="B158" s="161" t="s">
        <v>713</v>
      </c>
      <c r="C158" s="161" t="s">
        <v>16</v>
      </c>
      <c r="D158" s="140"/>
      <c r="E158" s="141"/>
      <c r="F158" s="141">
        <v>69.28</v>
      </c>
      <c r="G158" s="139"/>
      <c r="H158" s="139">
        <v>316</v>
      </c>
      <c r="I158" s="139">
        <v>342</v>
      </c>
      <c r="J158" s="142"/>
      <c r="K158" s="142">
        <v>4.5599999999999996</v>
      </c>
      <c r="L158" s="142">
        <f t="shared" si="16"/>
        <v>4.9364896073902997</v>
      </c>
      <c r="M158" s="144">
        <f t="shared" si="15"/>
        <v>35</v>
      </c>
      <c r="N158" s="187">
        <f t="shared" si="13"/>
        <v>119</v>
      </c>
      <c r="O158" s="146">
        <f t="shared" si="14"/>
        <v>119.7</v>
      </c>
      <c r="P158" s="366">
        <v>119</v>
      </c>
      <c r="Q158" s="370"/>
    </row>
    <row r="159" spans="1:17" ht="31.5" x14ac:dyDescent="0.25">
      <c r="A159" s="135">
        <v>153</v>
      </c>
      <c r="B159" s="161" t="s">
        <v>865</v>
      </c>
      <c r="C159" s="161" t="s">
        <v>16</v>
      </c>
      <c r="D159" s="140"/>
      <c r="E159" s="141"/>
      <c r="F159" s="141">
        <v>73.510000000000005</v>
      </c>
      <c r="G159" s="139"/>
      <c r="H159" s="139"/>
      <c r="I159" s="139">
        <v>415</v>
      </c>
      <c r="J159" s="142"/>
      <c r="K159" s="142"/>
      <c r="L159" s="142">
        <f t="shared" si="16"/>
        <v>5.6454904094680991</v>
      </c>
      <c r="M159" s="144">
        <f t="shared" si="15"/>
        <v>35</v>
      </c>
      <c r="N159" s="187">
        <f t="shared" si="13"/>
        <v>145</v>
      </c>
      <c r="O159" s="146">
        <f t="shared" si="14"/>
        <v>145.25</v>
      </c>
      <c r="P159" s="366">
        <v>145</v>
      </c>
      <c r="Q159" s="370"/>
    </row>
    <row r="160" spans="1:17" ht="31.5" x14ac:dyDescent="0.25">
      <c r="A160" s="135">
        <v>154</v>
      </c>
      <c r="B160" s="161" t="s">
        <v>866</v>
      </c>
      <c r="C160" s="161" t="s">
        <v>16</v>
      </c>
      <c r="D160" s="140"/>
      <c r="E160" s="141"/>
      <c r="F160" s="141">
        <v>55.97</v>
      </c>
      <c r="G160" s="139"/>
      <c r="H160" s="139"/>
      <c r="I160" s="139">
        <v>265</v>
      </c>
      <c r="J160" s="142"/>
      <c r="K160" s="142"/>
      <c r="L160" s="142">
        <f t="shared" si="16"/>
        <v>4.7346792924781136</v>
      </c>
      <c r="M160" s="144">
        <f t="shared" si="15"/>
        <v>35</v>
      </c>
      <c r="N160" s="187">
        <f t="shared" si="13"/>
        <v>92</v>
      </c>
      <c r="O160" s="146">
        <f t="shared" si="14"/>
        <v>92.75</v>
      </c>
      <c r="P160" s="366">
        <v>92</v>
      </c>
      <c r="Q160" s="370"/>
    </row>
    <row r="161" spans="1:17" ht="31.5" x14ac:dyDescent="0.25">
      <c r="A161" s="135">
        <v>155</v>
      </c>
      <c r="B161" s="161" t="s">
        <v>867</v>
      </c>
      <c r="C161" s="161" t="s">
        <v>16</v>
      </c>
      <c r="D161" s="140"/>
      <c r="E161" s="141"/>
      <c r="F161" s="141">
        <v>68.819999999999993</v>
      </c>
      <c r="G161" s="139"/>
      <c r="H161" s="139"/>
      <c r="I161" s="139">
        <v>437</v>
      </c>
      <c r="J161" s="142"/>
      <c r="K161" s="142"/>
      <c r="L161" s="142">
        <f t="shared" si="16"/>
        <v>6.3498982853821566</v>
      </c>
      <c r="M161" s="144">
        <f t="shared" si="15"/>
        <v>35</v>
      </c>
      <c r="N161" s="187">
        <f t="shared" si="13"/>
        <v>152</v>
      </c>
      <c r="O161" s="146">
        <f t="shared" si="14"/>
        <v>152.94999999999999</v>
      </c>
      <c r="P161" s="366">
        <v>152</v>
      </c>
      <c r="Q161" s="370"/>
    </row>
    <row r="162" spans="1:17" ht="31.5" x14ac:dyDescent="0.25">
      <c r="A162" s="135">
        <v>156</v>
      </c>
      <c r="B162" s="161" t="s">
        <v>714</v>
      </c>
      <c r="C162" s="161" t="s">
        <v>16</v>
      </c>
      <c r="D162" s="140"/>
      <c r="E162" s="141"/>
      <c r="F162" s="141">
        <v>66.61</v>
      </c>
      <c r="G162" s="139"/>
      <c r="H162" s="139">
        <v>349</v>
      </c>
      <c r="I162" s="139">
        <v>376</v>
      </c>
      <c r="J162" s="142"/>
      <c r="K162" s="142">
        <v>5.24</v>
      </c>
      <c r="L162" s="142">
        <f t="shared" si="16"/>
        <v>5.6447980783666116</v>
      </c>
      <c r="M162" s="144">
        <f t="shared" si="15"/>
        <v>35</v>
      </c>
      <c r="N162" s="187">
        <f t="shared" si="13"/>
        <v>131</v>
      </c>
      <c r="O162" s="146">
        <f t="shared" si="14"/>
        <v>131.6</v>
      </c>
      <c r="P162" s="366">
        <v>131</v>
      </c>
      <c r="Q162" s="370"/>
    </row>
    <row r="163" spans="1:17" ht="31.5" x14ac:dyDescent="0.25">
      <c r="A163" s="135">
        <v>157</v>
      </c>
      <c r="B163" s="161" t="s">
        <v>868</v>
      </c>
      <c r="C163" s="161" t="s">
        <v>16</v>
      </c>
      <c r="D163" s="140"/>
      <c r="E163" s="141"/>
      <c r="F163" s="141">
        <v>73.86</v>
      </c>
      <c r="G163" s="139"/>
      <c r="H163" s="139"/>
      <c r="I163" s="139">
        <v>443</v>
      </c>
      <c r="J163" s="142"/>
      <c r="K163" s="142"/>
      <c r="L163" s="142">
        <f t="shared" si="16"/>
        <v>5.9978337395071755</v>
      </c>
      <c r="M163" s="144">
        <f t="shared" si="15"/>
        <v>35</v>
      </c>
      <c r="N163" s="187">
        <f t="shared" si="13"/>
        <v>155</v>
      </c>
      <c r="O163" s="146">
        <f t="shared" si="14"/>
        <v>155.05000000000001</v>
      </c>
      <c r="P163" s="366">
        <v>155</v>
      </c>
      <c r="Q163" s="370"/>
    </row>
    <row r="164" spans="1:17" hidden="1" x14ac:dyDescent="0.25">
      <c r="A164" s="135">
        <v>158</v>
      </c>
      <c r="B164" s="161" t="s">
        <v>444</v>
      </c>
      <c r="C164" s="161" t="s">
        <v>16</v>
      </c>
      <c r="D164" s="140"/>
      <c r="E164" s="141"/>
      <c r="F164" s="141">
        <v>1085.9100000000001</v>
      </c>
      <c r="G164" s="139"/>
      <c r="H164" s="139"/>
      <c r="I164" s="139">
        <v>3223</v>
      </c>
      <c r="J164" s="142"/>
      <c r="K164" s="142"/>
      <c r="L164" s="142">
        <v>2.9680176073523588</v>
      </c>
      <c r="M164" s="144">
        <v>0</v>
      </c>
      <c r="N164" s="187">
        <f t="shared" si="13"/>
        <v>0</v>
      </c>
      <c r="O164" s="146">
        <f t="shared" si="14"/>
        <v>0</v>
      </c>
      <c r="P164" s="151"/>
      <c r="Q164" s="278"/>
    </row>
    <row r="165" spans="1:17" hidden="1" x14ac:dyDescent="0.25">
      <c r="A165" s="135">
        <v>159</v>
      </c>
      <c r="B165" s="161" t="s">
        <v>869</v>
      </c>
      <c r="C165" s="161" t="s">
        <v>17</v>
      </c>
      <c r="D165" s="140"/>
      <c r="E165" s="141"/>
      <c r="F165" s="141">
        <v>16.03</v>
      </c>
      <c r="G165" s="139"/>
      <c r="H165" s="139"/>
      <c r="I165" s="139">
        <v>22</v>
      </c>
      <c r="J165" s="142"/>
      <c r="K165" s="142"/>
      <c r="L165" s="142">
        <v>1.3724266999376169</v>
      </c>
      <c r="M165" s="144">
        <v>0</v>
      </c>
      <c r="N165" s="187">
        <f t="shared" si="13"/>
        <v>0</v>
      </c>
      <c r="O165" s="146">
        <f t="shared" si="14"/>
        <v>0</v>
      </c>
      <c r="P165" s="151"/>
      <c r="Q165" s="278"/>
    </row>
    <row r="166" spans="1:17" ht="31.5" x14ac:dyDescent="0.25">
      <c r="A166" s="135">
        <v>160</v>
      </c>
      <c r="B166" s="161" t="s">
        <v>715</v>
      </c>
      <c r="C166" s="161" t="s">
        <v>17</v>
      </c>
      <c r="D166" s="140"/>
      <c r="E166" s="141"/>
      <c r="F166" s="141">
        <v>70.53</v>
      </c>
      <c r="G166" s="139"/>
      <c r="H166" s="139">
        <v>195</v>
      </c>
      <c r="I166" s="139">
        <v>302</v>
      </c>
      <c r="J166" s="142"/>
      <c r="K166" s="142">
        <v>2.76</v>
      </c>
      <c r="L166" s="142">
        <f>I166/F166</f>
        <v>4.281865872678293</v>
      </c>
      <c r="M166" s="144">
        <f t="shared" si="15"/>
        <v>35</v>
      </c>
      <c r="N166" s="187">
        <f t="shared" si="13"/>
        <v>105</v>
      </c>
      <c r="O166" s="146">
        <f t="shared" si="14"/>
        <v>105.7</v>
      </c>
      <c r="P166" s="366">
        <v>105</v>
      </c>
      <c r="Q166" s="370"/>
    </row>
    <row r="167" spans="1:17" ht="47.25" x14ac:dyDescent="0.25">
      <c r="A167" s="135">
        <v>161</v>
      </c>
      <c r="B167" s="161" t="s">
        <v>62</v>
      </c>
      <c r="C167" s="161" t="s">
        <v>17</v>
      </c>
      <c r="D167" s="140"/>
      <c r="E167" s="141"/>
      <c r="F167" s="141">
        <v>55.27</v>
      </c>
      <c r="G167" s="139"/>
      <c r="H167" s="139">
        <v>41</v>
      </c>
      <c r="I167" s="139">
        <v>51</v>
      </c>
      <c r="J167" s="142"/>
      <c r="K167" s="142">
        <v>0.74</v>
      </c>
      <c r="L167" s="142">
        <f>I167/F167</f>
        <v>0.92274289849828106</v>
      </c>
      <c r="M167" s="144">
        <f t="shared" si="15"/>
        <v>35</v>
      </c>
      <c r="N167" s="187">
        <f t="shared" si="13"/>
        <v>17</v>
      </c>
      <c r="O167" s="146">
        <f t="shared" si="14"/>
        <v>17.850000000000001</v>
      </c>
      <c r="P167" s="366">
        <v>17</v>
      </c>
      <c r="Q167" s="370"/>
    </row>
    <row r="168" spans="1:17" x14ac:dyDescent="0.25">
      <c r="A168" s="135">
        <v>162</v>
      </c>
      <c r="B168" s="161" t="s">
        <v>2</v>
      </c>
      <c r="C168" s="161" t="s">
        <v>17</v>
      </c>
      <c r="D168" s="140"/>
      <c r="E168" s="141"/>
      <c r="F168" s="141">
        <v>123.43</v>
      </c>
      <c r="G168" s="139"/>
      <c r="H168" s="139">
        <v>94</v>
      </c>
      <c r="I168" s="139">
        <v>91</v>
      </c>
      <c r="J168" s="142"/>
      <c r="K168" s="142">
        <v>0.79</v>
      </c>
      <c r="L168" s="142">
        <f>I168/F168</f>
        <v>0.73725998541683546</v>
      </c>
      <c r="M168" s="144">
        <f t="shared" si="15"/>
        <v>35</v>
      </c>
      <c r="N168" s="187">
        <f t="shared" si="13"/>
        <v>31</v>
      </c>
      <c r="O168" s="146">
        <f t="shared" si="14"/>
        <v>31.85</v>
      </c>
      <c r="P168" s="365" t="s">
        <v>916</v>
      </c>
      <c r="Q168" s="370"/>
    </row>
    <row r="169" spans="1:17" ht="47.25" x14ac:dyDescent="0.25">
      <c r="A169" s="135">
        <v>163</v>
      </c>
      <c r="B169" s="161" t="s">
        <v>86</v>
      </c>
      <c r="C169" s="161" t="s">
        <v>17</v>
      </c>
      <c r="D169" s="140"/>
      <c r="E169" s="141"/>
      <c r="F169" s="141">
        <v>251.71</v>
      </c>
      <c r="G169" s="139"/>
      <c r="H169" s="139">
        <v>211</v>
      </c>
      <c r="I169" s="139">
        <v>334</v>
      </c>
      <c r="J169" s="142"/>
      <c r="K169" s="142">
        <v>0.84</v>
      </c>
      <c r="L169" s="142">
        <f>I169/F169</f>
        <v>1.3269238409280522</v>
      </c>
      <c r="M169" s="144">
        <v>34.5</v>
      </c>
      <c r="N169" s="187">
        <f t="shared" si="13"/>
        <v>115</v>
      </c>
      <c r="O169" s="146">
        <f t="shared" si="14"/>
        <v>115.23</v>
      </c>
      <c r="P169" s="366">
        <v>115</v>
      </c>
      <c r="Q169" s="370"/>
    </row>
    <row r="170" spans="1:17" hidden="1" x14ac:dyDescent="0.25">
      <c r="A170" s="135">
        <v>164</v>
      </c>
      <c r="B170" s="161" t="s">
        <v>444</v>
      </c>
      <c r="C170" s="161" t="s">
        <v>17</v>
      </c>
      <c r="D170" s="140"/>
      <c r="E170" s="141"/>
      <c r="F170" s="141">
        <v>516.97</v>
      </c>
      <c r="G170" s="139"/>
      <c r="H170" s="139"/>
      <c r="I170" s="139">
        <v>799</v>
      </c>
      <c r="J170" s="142"/>
      <c r="K170" s="142"/>
      <c r="L170" s="142">
        <v>1.5455442288720815</v>
      </c>
      <c r="M170" s="144">
        <v>0</v>
      </c>
      <c r="N170" s="187">
        <f t="shared" si="13"/>
        <v>0</v>
      </c>
      <c r="O170" s="146">
        <f t="shared" si="14"/>
        <v>0</v>
      </c>
      <c r="P170" s="151"/>
      <c r="Q170" s="278"/>
    </row>
    <row r="171" spans="1:17" ht="31.5" x14ac:dyDescent="0.25">
      <c r="A171" s="135">
        <v>165</v>
      </c>
      <c r="B171" s="161" t="s">
        <v>19</v>
      </c>
      <c r="C171" s="161" t="s">
        <v>18</v>
      </c>
      <c r="D171" s="140"/>
      <c r="E171" s="141"/>
      <c r="F171" s="141">
        <v>161.28</v>
      </c>
      <c r="G171" s="139"/>
      <c r="H171" s="139">
        <v>152</v>
      </c>
      <c r="I171" s="139">
        <v>143</v>
      </c>
      <c r="J171" s="142"/>
      <c r="K171" s="142">
        <v>0.94</v>
      </c>
      <c r="L171" s="142">
        <f>I171/F171</f>
        <v>0.88665674603174605</v>
      </c>
      <c r="M171" s="144">
        <f t="shared" si="15"/>
        <v>35</v>
      </c>
      <c r="N171" s="187">
        <f t="shared" si="13"/>
        <v>50</v>
      </c>
      <c r="O171" s="146">
        <f t="shared" si="14"/>
        <v>50.05</v>
      </c>
      <c r="P171" s="366">
        <v>50</v>
      </c>
      <c r="Q171" s="370"/>
    </row>
    <row r="172" spans="1:17" x14ac:dyDescent="0.25">
      <c r="A172" s="135">
        <v>166</v>
      </c>
      <c r="B172" s="161" t="s">
        <v>2</v>
      </c>
      <c r="C172" s="161" t="s">
        <v>18</v>
      </c>
      <c r="D172" s="140"/>
      <c r="E172" s="141"/>
      <c r="F172" s="141">
        <v>0</v>
      </c>
      <c r="G172" s="139"/>
      <c r="H172" s="139">
        <v>0</v>
      </c>
      <c r="I172" s="139">
        <v>0</v>
      </c>
      <c r="J172" s="142"/>
      <c r="K172" s="142">
        <v>0</v>
      </c>
      <c r="L172" s="142"/>
      <c r="M172" s="144">
        <f t="shared" si="15"/>
        <v>0</v>
      </c>
      <c r="N172" s="187">
        <f t="shared" si="13"/>
        <v>0</v>
      </c>
      <c r="O172" s="146">
        <f t="shared" si="14"/>
        <v>0</v>
      </c>
      <c r="P172" s="365" t="s">
        <v>916</v>
      </c>
      <c r="Q172" s="370"/>
    </row>
    <row r="173" spans="1:17" ht="31.5" x14ac:dyDescent="0.25">
      <c r="A173" s="135">
        <v>167</v>
      </c>
      <c r="B173" s="161" t="s">
        <v>142</v>
      </c>
      <c r="C173" s="161" t="s">
        <v>18</v>
      </c>
      <c r="D173" s="140"/>
      <c r="E173" s="141"/>
      <c r="F173" s="141">
        <v>165.08</v>
      </c>
      <c r="G173" s="139"/>
      <c r="H173" s="139">
        <v>67</v>
      </c>
      <c r="I173" s="139">
        <v>37</v>
      </c>
      <c r="J173" s="142"/>
      <c r="K173" s="142">
        <v>0.41</v>
      </c>
      <c r="L173" s="142">
        <f>I173/F173</f>
        <v>0.22413375333171795</v>
      </c>
      <c r="M173" s="144">
        <f t="shared" si="15"/>
        <v>35</v>
      </c>
      <c r="N173" s="187">
        <f t="shared" si="13"/>
        <v>12</v>
      </c>
      <c r="O173" s="146">
        <f t="shared" si="14"/>
        <v>12.95</v>
      </c>
      <c r="P173" s="366">
        <v>15</v>
      </c>
      <c r="Q173" s="370" t="s">
        <v>1010</v>
      </c>
    </row>
    <row r="174" spans="1:17" hidden="1" x14ac:dyDescent="0.25">
      <c r="A174" s="135">
        <v>168</v>
      </c>
      <c r="B174" s="161" t="s">
        <v>444</v>
      </c>
      <c r="C174" s="161" t="s">
        <v>18</v>
      </c>
      <c r="D174" s="140"/>
      <c r="E174" s="141"/>
      <c r="F174" s="141">
        <v>418.67</v>
      </c>
      <c r="G174" s="139"/>
      <c r="H174" s="139"/>
      <c r="I174" s="139">
        <v>180</v>
      </c>
      <c r="J174" s="142"/>
      <c r="K174" s="142"/>
      <c r="L174" s="142">
        <v>0.42993288269997848</v>
      </c>
      <c r="M174" s="144">
        <v>0</v>
      </c>
      <c r="N174" s="187">
        <f t="shared" si="13"/>
        <v>0</v>
      </c>
      <c r="O174" s="146">
        <f t="shared" si="14"/>
        <v>0</v>
      </c>
      <c r="P174" s="151"/>
      <c r="Q174" s="278"/>
    </row>
    <row r="175" spans="1:17" hidden="1" x14ac:dyDescent="0.25">
      <c r="A175" s="135">
        <v>169</v>
      </c>
      <c r="B175" s="161" t="s">
        <v>859</v>
      </c>
      <c r="C175" s="161" t="s">
        <v>20</v>
      </c>
      <c r="D175" s="140"/>
      <c r="E175" s="141"/>
      <c r="F175" s="141">
        <v>7.08</v>
      </c>
      <c r="G175" s="139"/>
      <c r="H175" s="139"/>
      <c r="I175" s="139">
        <v>1</v>
      </c>
      <c r="J175" s="142"/>
      <c r="K175" s="142"/>
      <c r="L175" s="142">
        <v>0.14124293785310735</v>
      </c>
      <c r="M175" s="144">
        <v>0</v>
      </c>
      <c r="N175" s="187">
        <f t="shared" si="13"/>
        <v>0</v>
      </c>
      <c r="O175" s="146">
        <f t="shared" si="14"/>
        <v>0</v>
      </c>
      <c r="P175" s="151"/>
      <c r="Q175" s="278"/>
    </row>
    <row r="176" spans="1:17" hidden="1" x14ac:dyDescent="0.25">
      <c r="A176" s="135">
        <v>170</v>
      </c>
      <c r="B176" s="161" t="s">
        <v>870</v>
      </c>
      <c r="C176" s="161" t="s">
        <v>20</v>
      </c>
      <c r="D176" s="140"/>
      <c r="E176" s="141"/>
      <c r="F176" s="141">
        <v>24.95</v>
      </c>
      <c r="G176" s="139"/>
      <c r="H176" s="139"/>
      <c r="I176" s="139">
        <v>15</v>
      </c>
      <c r="J176" s="142"/>
      <c r="K176" s="142"/>
      <c r="L176" s="142">
        <v>0.60120240480961928</v>
      </c>
      <c r="M176" s="144">
        <v>0</v>
      </c>
      <c r="N176" s="187">
        <f t="shared" si="13"/>
        <v>0</v>
      </c>
      <c r="O176" s="146">
        <f t="shared" si="14"/>
        <v>0</v>
      </c>
      <c r="P176" s="151"/>
      <c r="Q176" s="278"/>
    </row>
    <row r="177" spans="1:17" ht="33" customHeight="1" x14ac:dyDescent="0.25">
      <c r="A177" s="135">
        <v>171</v>
      </c>
      <c r="B177" s="161" t="s">
        <v>186</v>
      </c>
      <c r="C177" s="161" t="s">
        <v>20</v>
      </c>
      <c r="D177" s="140"/>
      <c r="E177" s="141"/>
      <c r="F177" s="141">
        <v>485.12</v>
      </c>
      <c r="G177" s="139"/>
      <c r="H177" s="139">
        <v>1210</v>
      </c>
      <c r="I177" s="139">
        <v>937</v>
      </c>
      <c r="J177" s="142"/>
      <c r="K177" s="142">
        <v>2.4900000000000002</v>
      </c>
      <c r="L177" s="142">
        <f>I177/F177</f>
        <v>1.9314808707124009</v>
      </c>
      <c r="M177" s="144">
        <f t="shared" si="15"/>
        <v>35</v>
      </c>
      <c r="N177" s="187">
        <f t="shared" si="13"/>
        <v>327</v>
      </c>
      <c r="O177" s="146">
        <f t="shared" si="14"/>
        <v>327.95</v>
      </c>
      <c r="P177" s="366">
        <v>400</v>
      </c>
      <c r="Q177" s="370" t="s">
        <v>1010</v>
      </c>
    </row>
    <row r="178" spans="1:17" ht="31.5" x14ac:dyDescent="0.25">
      <c r="A178" s="135">
        <v>172</v>
      </c>
      <c r="B178" s="161" t="s">
        <v>708</v>
      </c>
      <c r="C178" s="161" t="s">
        <v>20</v>
      </c>
      <c r="D178" s="140"/>
      <c r="E178" s="141"/>
      <c r="F178" s="141">
        <v>17.350000000000001</v>
      </c>
      <c r="G178" s="139"/>
      <c r="H178" s="139"/>
      <c r="I178" s="139">
        <v>108</v>
      </c>
      <c r="J178" s="142"/>
      <c r="K178" s="142"/>
      <c r="L178" s="142">
        <f>I178/F178</f>
        <v>6.2247838616714688</v>
      </c>
      <c r="M178" s="144">
        <v>24</v>
      </c>
      <c r="N178" s="187">
        <f t="shared" si="13"/>
        <v>25</v>
      </c>
      <c r="O178" s="146">
        <f t="shared" si="14"/>
        <v>25.92</v>
      </c>
      <c r="P178" s="366">
        <v>25</v>
      </c>
      <c r="Q178" s="370"/>
    </row>
    <row r="179" spans="1:17" ht="31.5" x14ac:dyDescent="0.25">
      <c r="A179" s="135">
        <v>173</v>
      </c>
      <c r="B179" s="161" t="s">
        <v>21</v>
      </c>
      <c r="C179" s="161" t="s">
        <v>20</v>
      </c>
      <c r="D179" s="140"/>
      <c r="E179" s="141"/>
      <c r="F179" s="141">
        <v>227.38</v>
      </c>
      <c r="G179" s="139"/>
      <c r="H179" s="139">
        <v>601</v>
      </c>
      <c r="I179" s="139">
        <v>460</v>
      </c>
      <c r="J179" s="142"/>
      <c r="K179" s="142">
        <v>2.64</v>
      </c>
      <c r="L179" s="142">
        <f>I179/F179</f>
        <v>2.0230451227020847</v>
      </c>
      <c r="M179" s="144">
        <f t="shared" si="15"/>
        <v>35</v>
      </c>
      <c r="N179" s="187">
        <f t="shared" si="13"/>
        <v>161</v>
      </c>
      <c r="O179" s="146">
        <f t="shared" si="14"/>
        <v>161</v>
      </c>
      <c r="P179" s="366">
        <v>200</v>
      </c>
      <c r="Q179" s="370" t="s">
        <v>1010</v>
      </c>
    </row>
    <row r="180" spans="1:17" x14ac:dyDescent="0.25">
      <c r="A180" s="135">
        <v>174</v>
      </c>
      <c r="B180" s="161" t="s">
        <v>2</v>
      </c>
      <c r="C180" s="161" t="s">
        <v>20</v>
      </c>
      <c r="D180" s="140"/>
      <c r="E180" s="141"/>
      <c r="F180" s="141">
        <v>257.27999999999997</v>
      </c>
      <c r="G180" s="139"/>
      <c r="H180" s="139">
        <v>253</v>
      </c>
      <c r="I180" s="139">
        <v>215</v>
      </c>
      <c r="J180" s="142"/>
      <c r="K180" s="142">
        <v>0.98</v>
      </c>
      <c r="L180" s="142">
        <f>I180/F180</f>
        <v>0.83566542288557222</v>
      </c>
      <c r="M180" s="144">
        <f t="shared" si="15"/>
        <v>35</v>
      </c>
      <c r="N180" s="187">
        <f t="shared" si="13"/>
        <v>75</v>
      </c>
      <c r="O180" s="146">
        <f t="shared" si="14"/>
        <v>75.25</v>
      </c>
      <c r="P180" s="365" t="s">
        <v>916</v>
      </c>
      <c r="Q180" s="370"/>
    </row>
    <row r="181" spans="1:17" hidden="1" x14ac:dyDescent="0.25">
      <c r="A181" s="135">
        <v>175</v>
      </c>
      <c r="B181" s="161" t="s">
        <v>444</v>
      </c>
      <c r="C181" s="161" t="s">
        <v>20</v>
      </c>
      <c r="D181" s="140"/>
      <c r="E181" s="141"/>
      <c r="F181" s="141">
        <v>1019.16</v>
      </c>
      <c r="G181" s="139"/>
      <c r="H181" s="139"/>
      <c r="I181" s="139">
        <v>1735</v>
      </c>
      <c r="J181" s="142"/>
      <c r="K181" s="142"/>
      <c r="L181" s="142">
        <v>1.7023823540955296</v>
      </c>
      <c r="M181" s="144">
        <v>0</v>
      </c>
      <c r="N181" s="187">
        <f t="shared" si="13"/>
        <v>0</v>
      </c>
      <c r="O181" s="146">
        <f t="shared" si="14"/>
        <v>0</v>
      </c>
      <c r="P181" s="151"/>
      <c r="Q181" s="278"/>
    </row>
    <row r="182" spans="1:17" x14ac:dyDescent="0.25">
      <c r="A182" s="135">
        <v>176</v>
      </c>
      <c r="B182" s="161" t="s">
        <v>2</v>
      </c>
      <c r="C182" s="161" t="s">
        <v>716</v>
      </c>
      <c r="D182" s="140"/>
      <c r="E182" s="141"/>
      <c r="F182" s="141">
        <v>891.37</v>
      </c>
      <c r="G182" s="139"/>
      <c r="H182" s="139">
        <v>1426</v>
      </c>
      <c r="I182" s="139">
        <v>1195</v>
      </c>
      <c r="J182" s="142"/>
      <c r="K182" s="142">
        <v>1.6</v>
      </c>
      <c r="L182" s="142">
        <f>I182/F182</f>
        <v>1.3406329582552701</v>
      </c>
      <c r="M182" s="144">
        <f t="shared" si="15"/>
        <v>35</v>
      </c>
      <c r="N182" s="187">
        <f t="shared" si="13"/>
        <v>418</v>
      </c>
      <c r="O182" s="146">
        <f t="shared" si="14"/>
        <v>418.25</v>
      </c>
      <c r="P182" s="365" t="s">
        <v>916</v>
      </c>
      <c r="Q182" s="370"/>
    </row>
    <row r="183" spans="1:17" ht="32.25" customHeight="1" x14ac:dyDescent="0.25">
      <c r="A183" s="135">
        <v>177</v>
      </c>
      <c r="B183" s="161" t="s">
        <v>717</v>
      </c>
      <c r="C183" s="161" t="s">
        <v>716</v>
      </c>
      <c r="D183" s="140"/>
      <c r="E183" s="141"/>
      <c r="F183" s="141">
        <v>837.74</v>
      </c>
      <c r="G183" s="139"/>
      <c r="H183" s="139">
        <v>1284</v>
      </c>
      <c r="I183" s="139">
        <v>987</v>
      </c>
      <c r="J183" s="142"/>
      <c r="K183" s="142">
        <v>1.53</v>
      </c>
      <c r="L183" s="142">
        <f>I183/F183</f>
        <v>1.1781698378971996</v>
      </c>
      <c r="M183" s="144">
        <f t="shared" si="15"/>
        <v>35</v>
      </c>
      <c r="N183" s="187">
        <f t="shared" si="13"/>
        <v>345</v>
      </c>
      <c r="O183" s="146">
        <f t="shared" si="14"/>
        <v>345.45</v>
      </c>
      <c r="P183" s="366">
        <v>345</v>
      </c>
      <c r="Q183" s="370"/>
    </row>
    <row r="184" spans="1:17" ht="32.25" customHeight="1" x14ac:dyDescent="0.25">
      <c r="A184" s="135">
        <v>178</v>
      </c>
      <c r="B184" s="161" t="s">
        <v>165</v>
      </c>
      <c r="C184" s="161" t="s">
        <v>716</v>
      </c>
      <c r="D184" s="140"/>
      <c r="E184" s="141"/>
      <c r="F184" s="141">
        <v>1700.17</v>
      </c>
      <c r="G184" s="139"/>
      <c r="H184" s="139">
        <v>3527</v>
      </c>
      <c r="I184" s="139">
        <v>2574</v>
      </c>
      <c r="J184" s="142"/>
      <c r="K184" s="142">
        <v>2.0699999999999998</v>
      </c>
      <c r="L184" s="142">
        <f>I184/F184</f>
        <v>1.5139662504337801</v>
      </c>
      <c r="M184" s="144">
        <f t="shared" si="15"/>
        <v>35</v>
      </c>
      <c r="N184" s="187">
        <f t="shared" si="13"/>
        <v>900</v>
      </c>
      <c r="O184" s="146">
        <f t="shared" si="14"/>
        <v>900.9</v>
      </c>
      <c r="P184" s="366">
        <v>900</v>
      </c>
      <c r="Q184" s="370"/>
    </row>
    <row r="185" spans="1:17" hidden="1" x14ac:dyDescent="0.25">
      <c r="A185" s="135">
        <v>179</v>
      </c>
      <c r="B185" s="161" t="s">
        <v>444</v>
      </c>
      <c r="C185" s="161" t="s">
        <v>716</v>
      </c>
      <c r="D185" s="140"/>
      <c r="E185" s="141"/>
      <c r="F185" s="141">
        <v>3429.28</v>
      </c>
      <c r="G185" s="139"/>
      <c r="H185" s="139"/>
      <c r="I185" s="139">
        <v>4756</v>
      </c>
      <c r="J185" s="142"/>
      <c r="K185" s="142"/>
      <c r="L185" s="142">
        <v>1.3868800447907432</v>
      </c>
      <c r="M185" s="144">
        <v>0</v>
      </c>
      <c r="N185" s="187">
        <f t="shared" si="13"/>
        <v>0</v>
      </c>
      <c r="O185" s="146">
        <f t="shared" si="14"/>
        <v>0</v>
      </c>
      <c r="P185" s="151"/>
      <c r="Q185" s="278"/>
    </row>
    <row r="186" spans="1:17" hidden="1" x14ac:dyDescent="0.25">
      <c r="A186" s="135">
        <v>180</v>
      </c>
      <c r="B186" s="161" t="s">
        <v>855</v>
      </c>
      <c r="C186" s="161" t="s">
        <v>23</v>
      </c>
      <c r="D186" s="140"/>
      <c r="E186" s="141"/>
      <c r="F186" s="141">
        <v>42.82</v>
      </c>
      <c r="G186" s="139"/>
      <c r="H186" s="139"/>
      <c r="I186" s="139">
        <v>131</v>
      </c>
      <c r="J186" s="142"/>
      <c r="K186" s="142"/>
      <c r="L186" s="142">
        <v>3.0593180756655767</v>
      </c>
      <c r="M186" s="144">
        <v>0</v>
      </c>
      <c r="N186" s="187">
        <f t="shared" si="13"/>
        <v>0</v>
      </c>
      <c r="O186" s="146">
        <f t="shared" si="14"/>
        <v>0</v>
      </c>
      <c r="P186" s="151"/>
      <c r="Q186" s="278"/>
    </row>
    <row r="187" spans="1:17" ht="31.5" x14ac:dyDescent="0.25">
      <c r="A187" s="135">
        <v>181</v>
      </c>
      <c r="B187" s="161" t="s">
        <v>24</v>
      </c>
      <c r="C187" s="161" t="s">
        <v>23</v>
      </c>
      <c r="D187" s="140"/>
      <c r="E187" s="141"/>
      <c r="F187" s="141">
        <v>297.57</v>
      </c>
      <c r="G187" s="139"/>
      <c r="H187" s="139">
        <v>176</v>
      </c>
      <c r="I187" s="139">
        <v>210</v>
      </c>
      <c r="J187" s="142"/>
      <c r="K187" s="142">
        <v>0.59</v>
      </c>
      <c r="L187" s="142">
        <f>I187/F187</f>
        <v>0.70571630204657732</v>
      </c>
      <c r="M187" s="144">
        <v>24</v>
      </c>
      <c r="N187" s="187">
        <f t="shared" si="13"/>
        <v>50</v>
      </c>
      <c r="O187" s="146">
        <f t="shared" si="14"/>
        <v>50.4</v>
      </c>
      <c r="P187" s="366">
        <v>50</v>
      </c>
      <c r="Q187" s="370"/>
    </row>
    <row r="188" spans="1:17" x14ac:dyDescent="0.25">
      <c r="A188" s="135">
        <v>182</v>
      </c>
      <c r="B188" s="161" t="s">
        <v>2</v>
      </c>
      <c r="C188" s="161" t="s">
        <v>23</v>
      </c>
      <c r="D188" s="140"/>
      <c r="E188" s="141"/>
      <c r="F188" s="141">
        <v>100.68</v>
      </c>
      <c r="G188" s="139"/>
      <c r="H188" s="139">
        <v>62</v>
      </c>
      <c r="I188" s="139">
        <v>103</v>
      </c>
      <c r="J188" s="142"/>
      <c r="K188" s="142">
        <v>0.62</v>
      </c>
      <c r="L188" s="142">
        <f>I188/F188</f>
        <v>1.0230433055224473</v>
      </c>
      <c r="M188" s="144">
        <f t="shared" si="15"/>
        <v>35</v>
      </c>
      <c r="N188" s="187">
        <f t="shared" si="13"/>
        <v>36</v>
      </c>
      <c r="O188" s="146">
        <f t="shared" si="14"/>
        <v>36.049999999999997</v>
      </c>
      <c r="P188" s="365" t="s">
        <v>916</v>
      </c>
      <c r="Q188" s="370"/>
    </row>
    <row r="189" spans="1:17" ht="47.25" x14ac:dyDescent="0.25">
      <c r="A189" s="135">
        <v>183</v>
      </c>
      <c r="B189" s="161" t="s">
        <v>98</v>
      </c>
      <c r="C189" s="161" t="s">
        <v>23</v>
      </c>
      <c r="D189" s="140"/>
      <c r="E189" s="141"/>
      <c r="F189" s="141">
        <v>60.77</v>
      </c>
      <c r="G189" s="139"/>
      <c r="H189" s="139">
        <v>122</v>
      </c>
      <c r="I189" s="139">
        <v>141</v>
      </c>
      <c r="J189" s="142"/>
      <c r="K189" s="142">
        <v>2.0099999999999998</v>
      </c>
      <c r="L189" s="142">
        <f>I189/F189</f>
        <v>2.3202237946355107</v>
      </c>
      <c r="M189" s="144">
        <v>21.5</v>
      </c>
      <c r="N189" s="187">
        <f t="shared" si="13"/>
        <v>30</v>
      </c>
      <c r="O189" s="146">
        <f t="shared" si="14"/>
        <v>30.315000000000001</v>
      </c>
      <c r="P189" s="366">
        <v>30</v>
      </c>
      <c r="Q189" s="370"/>
    </row>
    <row r="190" spans="1:17" ht="31.5" x14ac:dyDescent="0.25">
      <c r="A190" s="135">
        <v>184</v>
      </c>
      <c r="B190" s="161" t="s">
        <v>97</v>
      </c>
      <c r="C190" s="161" t="s">
        <v>23</v>
      </c>
      <c r="D190" s="140"/>
      <c r="E190" s="141"/>
      <c r="F190" s="141">
        <v>17.87</v>
      </c>
      <c r="G190" s="139"/>
      <c r="H190" s="139">
        <v>52</v>
      </c>
      <c r="I190" s="139">
        <v>45</v>
      </c>
      <c r="J190" s="142"/>
      <c r="K190" s="142">
        <v>2.91</v>
      </c>
      <c r="L190" s="142">
        <f>I190/F190</f>
        <v>2.5181869054280916</v>
      </c>
      <c r="M190" s="144">
        <v>24</v>
      </c>
      <c r="N190" s="187">
        <f t="shared" si="13"/>
        <v>10</v>
      </c>
      <c r="O190" s="146">
        <f t="shared" si="14"/>
        <v>10.8</v>
      </c>
      <c r="P190" s="366">
        <v>10</v>
      </c>
      <c r="Q190" s="370"/>
    </row>
    <row r="191" spans="1:17" hidden="1" x14ac:dyDescent="0.25">
      <c r="A191" s="135">
        <v>185</v>
      </c>
      <c r="B191" s="161" t="s">
        <v>444</v>
      </c>
      <c r="C191" s="161" t="s">
        <v>23</v>
      </c>
      <c r="D191" s="140"/>
      <c r="E191" s="141"/>
      <c r="F191" s="141">
        <v>519.71</v>
      </c>
      <c r="G191" s="139"/>
      <c r="H191" s="139"/>
      <c r="I191" s="139">
        <v>630</v>
      </c>
      <c r="J191" s="142"/>
      <c r="K191" s="142"/>
      <c r="L191" s="142">
        <v>1.2122145042427508</v>
      </c>
      <c r="M191" s="144">
        <v>0</v>
      </c>
      <c r="N191" s="187">
        <f t="shared" si="13"/>
        <v>0</v>
      </c>
      <c r="O191" s="146">
        <f t="shared" si="14"/>
        <v>0</v>
      </c>
      <c r="P191" s="151"/>
      <c r="Q191" s="278"/>
    </row>
    <row r="192" spans="1:17" hidden="1" x14ac:dyDescent="0.25">
      <c r="A192" s="135">
        <v>186</v>
      </c>
      <c r="B192" s="161" t="s">
        <v>871</v>
      </c>
      <c r="C192" s="161" t="s">
        <v>718</v>
      </c>
      <c r="D192" s="140"/>
      <c r="E192" s="141"/>
      <c r="F192" s="141">
        <v>40.14</v>
      </c>
      <c r="G192" s="139"/>
      <c r="H192" s="139"/>
      <c r="I192" s="139">
        <v>0</v>
      </c>
      <c r="J192" s="142"/>
      <c r="K192" s="142"/>
      <c r="L192" s="142">
        <v>0</v>
      </c>
      <c r="M192" s="144">
        <v>0</v>
      </c>
      <c r="N192" s="187">
        <f t="shared" si="13"/>
        <v>0</v>
      </c>
      <c r="O192" s="146">
        <f t="shared" si="14"/>
        <v>0</v>
      </c>
      <c r="P192" s="151"/>
      <c r="Q192" s="278"/>
    </row>
    <row r="193" spans="1:17" x14ac:dyDescent="0.25">
      <c r="A193" s="135">
        <v>187</v>
      </c>
      <c r="B193" s="161" t="s">
        <v>2</v>
      </c>
      <c r="C193" s="161" t="s">
        <v>718</v>
      </c>
      <c r="D193" s="140"/>
      <c r="E193" s="141"/>
      <c r="F193" s="141">
        <v>0</v>
      </c>
      <c r="G193" s="139"/>
      <c r="H193" s="139">
        <v>0</v>
      </c>
      <c r="I193" s="139">
        <v>0</v>
      </c>
      <c r="J193" s="142"/>
      <c r="K193" s="142">
        <v>0</v>
      </c>
      <c r="L193" s="142"/>
      <c r="M193" s="144">
        <f t="shared" si="15"/>
        <v>0</v>
      </c>
      <c r="N193" s="187">
        <f t="shared" si="13"/>
        <v>0</v>
      </c>
      <c r="O193" s="146">
        <f t="shared" si="14"/>
        <v>0</v>
      </c>
      <c r="P193" s="365" t="s">
        <v>916</v>
      </c>
      <c r="Q193" s="370"/>
    </row>
    <row r="194" spans="1:17" ht="31.5" hidden="1" x14ac:dyDescent="0.25">
      <c r="A194" s="135">
        <v>188</v>
      </c>
      <c r="B194" s="161" t="s">
        <v>115</v>
      </c>
      <c r="C194" s="161" t="s">
        <v>718</v>
      </c>
      <c r="D194" s="140"/>
      <c r="E194" s="141"/>
      <c r="F194" s="141">
        <v>0</v>
      </c>
      <c r="G194" s="139"/>
      <c r="H194" s="139">
        <v>0</v>
      </c>
      <c r="I194" s="139">
        <v>0</v>
      </c>
      <c r="J194" s="142"/>
      <c r="K194" s="142">
        <v>0</v>
      </c>
      <c r="L194" s="142"/>
      <c r="M194" s="144">
        <f t="shared" si="15"/>
        <v>0</v>
      </c>
      <c r="N194" s="187">
        <f t="shared" si="13"/>
        <v>0</v>
      </c>
      <c r="O194" s="146">
        <f t="shared" si="14"/>
        <v>0</v>
      </c>
      <c r="P194" s="179"/>
      <c r="Q194" s="278"/>
    </row>
    <row r="195" spans="1:17" ht="31.5" x14ac:dyDescent="0.25">
      <c r="A195" s="135">
        <v>189</v>
      </c>
      <c r="B195" s="161" t="s">
        <v>235</v>
      </c>
      <c r="C195" s="161" t="s">
        <v>718</v>
      </c>
      <c r="D195" s="140"/>
      <c r="E195" s="141"/>
      <c r="F195" s="141">
        <v>20.38</v>
      </c>
      <c r="G195" s="139"/>
      <c r="H195" s="139">
        <v>24</v>
      </c>
      <c r="I195" s="139">
        <v>40</v>
      </c>
      <c r="J195" s="142"/>
      <c r="K195" s="142">
        <v>1.18</v>
      </c>
      <c r="L195" s="142">
        <f>I195/F195</f>
        <v>1.9627085377821394</v>
      </c>
      <c r="M195" s="144">
        <f t="shared" si="15"/>
        <v>35</v>
      </c>
      <c r="N195" s="187">
        <f t="shared" si="13"/>
        <v>14</v>
      </c>
      <c r="O195" s="146">
        <f t="shared" si="14"/>
        <v>14</v>
      </c>
      <c r="P195" s="366">
        <v>14</v>
      </c>
      <c r="Q195" s="370"/>
    </row>
    <row r="196" spans="1:17" hidden="1" x14ac:dyDescent="0.25">
      <c r="A196" s="135">
        <v>190</v>
      </c>
      <c r="B196" s="161" t="s">
        <v>444</v>
      </c>
      <c r="C196" s="161" t="s">
        <v>718</v>
      </c>
      <c r="D196" s="140"/>
      <c r="E196" s="141"/>
      <c r="F196" s="141">
        <v>338.48</v>
      </c>
      <c r="G196" s="139"/>
      <c r="H196" s="139"/>
      <c r="I196" s="139">
        <v>40</v>
      </c>
      <c r="J196" s="142"/>
      <c r="K196" s="142"/>
      <c r="L196" s="142">
        <v>0.11817537225242258</v>
      </c>
      <c r="M196" s="144">
        <v>0</v>
      </c>
      <c r="N196" s="187">
        <f t="shared" si="13"/>
        <v>0</v>
      </c>
      <c r="O196" s="146">
        <f t="shared" si="14"/>
        <v>0</v>
      </c>
      <c r="P196" s="151"/>
      <c r="Q196" s="278"/>
    </row>
    <row r="197" spans="1:17" hidden="1" x14ac:dyDescent="0.25">
      <c r="A197" s="135">
        <v>191</v>
      </c>
      <c r="B197" s="161" t="s">
        <v>862</v>
      </c>
      <c r="C197" s="161" t="s">
        <v>26</v>
      </c>
      <c r="D197" s="140"/>
      <c r="E197" s="141"/>
      <c r="F197" s="141">
        <v>18.71</v>
      </c>
      <c r="G197" s="139"/>
      <c r="H197" s="139"/>
      <c r="I197" s="139">
        <v>12</v>
      </c>
      <c r="J197" s="142"/>
      <c r="K197" s="142"/>
      <c r="L197" s="142">
        <v>0.64136825227151251</v>
      </c>
      <c r="M197" s="144">
        <v>0</v>
      </c>
      <c r="N197" s="187">
        <f t="shared" si="13"/>
        <v>0</v>
      </c>
      <c r="O197" s="146">
        <f t="shared" si="14"/>
        <v>0</v>
      </c>
      <c r="P197" s="151"/>
      <c r="Q197" s="278"/>
    </row>
    <row r="198" spans="1:17" ht="31.5" x14ac:dyDescent="0.25">
      <c r="A198" s="135">
        <v>192</v>
      </c>
      <c r="B198" s="161" t="s">
        <v>719</v>
      </c>
      <c r="C198" s="161" t="s">
        <v>26</v>
      </c>
      <c r="D198" s="140"/>
      <c r="E198" s="141"/>
      <c r="F198" s="141">
        <v>14.85</v>
      </c>
      <c r="G198" s="139"/>
      <c r="H198" s="139">
        <v>131</v>
      </c>
      <c r="I198" s="139">
        <v>137</v>
      </c>
      <c r="J198" s="142"/>
      <c r="K198" s="142">
        <v>8.82</v>
      </c>
      <c r="L198" s="142">
        <f>I198/F198</f>
        <v>9.2255892255892267</v>
      </c>
      <c r="M198" s="144">
        <f t="shared" si="15"/>
        <v>35</v>
      </c>
      <c r="N198" s="187">
        <f t="shared" si="13"/>
        <v>47</v>
      </c>
      <c r="O198" s="146">
        <f t="shared" si="14"/>
        <v>47.95</v>
      </c>
      <c r="P198" s="366">
        <v>47</v>
      </c>
      <c r="Q198" s="370"/>
    </row>
    <row r="199" spans="1:17" ht="31.5" x14ac:dyDescent="0.25">
      <c r="A199" s="135">
        <v>193</v>
      </c>
      <c r="B199" s="263" t="s">
        <v>252</v>
      </c>
      <c r="C199" s="161" t="s">
        <v>26</v>
      </c>
      <c r="D199" s="140"/>
      <c r="E199" s="141"/>
      <c r="F199" s="141">
        <v>6.66</v>
      </c>
      <c r="G199" s="139"/>
      <c r="H199" s="139">
        <v>59</v>
      </c>
      <c r="I199" s="139">
        <v>56</v>
      </c>
      <c r="J199" s="142"/>
      <c r="K199" s="142">
        <v>8.41</v>
      </c>
      <c r="L199" s="142">
        <f>I199/F199</f>
        <v>8.408408408408409</v>
      </c>
      <c r="M199" s="144">
        <f t="shared" si="15"/>
        <v>35</v>
      </c>
      <c r="N199" s="187">
        <f t="shared" si="13"/>
        <v>19</v>
      </c>
      <c r="O199" s="146">
        <f t="shared" si="14"/>
        <v>19.600000000000001</v>
      </c>
      <c r="P199" s="179">
        <v>19</v>
      </c>
      <c r="Q199" s="287"/>
    </row>
    <row r="200" spans="1:17" ht="31.5" x14ac:dyDescent="0.25">
      <c r="A200" s="135">
        <v>194</v>
      </c>
      <c r="B200" s="161" t="s">
        <v>872</v>
      </c>
      <c r="C200" s="161" t="s">
        <v>26</v>
      </c>
      <c r="D200" s="140"/>
      <c r="E200" s="141"/>
      <c r="F200" s="141">
        <v>424.38</v>
      </c>
      <c r="G200" s="139"/>
      <c r="H200" s="139">
        <v>3532</v>
      </c>
      <c r="I200" s="139">
        <v>3625</v>
      </c>
      <c r="J200" s="142"/>
      <c r="K200" s="142">
        <v>8.32</v>
      </c>
      <c r="L200" s="142">
        <f>I200/F200</f>
        <v>8.5418728498044203</v>
      </c>
      <c r="M200" s="144">
        <v>34.33</v>
      </c>
      <c r="N200" s="187">
        <f t="shared" si="13"/>
        <v>1244</v>
      </c>
      <c r="O200" s="146">
        <f t="shared" si="14"/>
        <v>1244.4625000000001</v>
      </c>
      <c r="P200" s="366">
        <v>1244</v>
      </c>
      <c r="Q200" s="370"/>
    </row>
    <row r="201" spans="1:17" x14ac:dyDescent="0.25">
      <c r="A201" s="135">
        <v>195</v>
      </c>
      <c r="B201" s="161" t="s">
        <v>2</v>
      </c>
      <c r="C201" s="161" t="s">
        <v>26</v>
      </c>
      <c r="D201" s="140"/>
      <c r="E201" s="141"/>
      <c r="F201" s="141">
        <v>125.05</v>
      </c>
      <c r="G201" s="139"/>
      <c r="H201" s="139">
        <v>763</v>
      </c>
      <c r="I201" s="139">
        <v>529</v>
      </c>
      <c r="J201" s="142"/>
      <c r="K201" s="142">
        <v>4.16</v>
      </c>
      <c r="L201" s="142">
        <f>I201/F201</f>
        <v>4.2303078768492606</v>
      </c>
      <c r="M201" s="144">
        <f t="shared" ref="M201:M264" si="17">IF(I201&lt;33,0,35)</f>
        <v>35</v>
      </c>
      <c r="N201" s="187">
        <f t="shared" ref="N201:N264" si="18">ROUNDDOWN(O201,0)</f>
        <v>185</v>
      </c>
      <c r="O201" s="146">
        <f t="shared" ref="O201:O264" si="19">I201*M201/100</f>
        <v>185.15</v>
      </c>
      <c r="P201" s="365" t="s">
        <v>916</v>
      </c>
      <c r="Q201" s="370"/>
    </row>
    <row r="202" spans="1:17" ht="47.25" x14ac:dyDescent="0.25">
      <c r="A202" s="135">
        <v>196</v>
      </c>
      <c r="B202" s="161" t="s">
        <v>99</v>
      </c>
      <c r="C202" s="161" t="s">
        <v>26</v>
      </c>
      <c r="D202" s="140"/>
      <c r="E202" s="141"/>
      <c r="F202" s="141">
        <v>1776.63</v>
      </c>
      <c r="G202" s="139"/>
      <c r="H202" s="139">
        <v>7785</v>
      </c>
      <c r="I202" s="139">
        <v>8214</v>
      </c>
      <c r="J202" s="142"/>
      <c r="K202" s="142">
        <v>4.54</v>
      </c>
      <c r="L202" s="142">
        <f>I202/F202</f>
        <v>4.6233599567720907</v>
      </c>
      <c r="M202" s="144">
        <v>29.23</v>
      </c>
      <c r="N202" s="187">
        <f t="shared" si="18"/>
        <v>2400</v>
      </c>
      <c r="O202" s="146">
        <f t="shared" si="19"/>
        <v>2400.9522000000002</v>
      </c>
      <c r="P202" s="366">
        <v>2400</v>
      </c>
      <c r="Q202" s="370"/>
    </row>
    <row r="203" spans="1:17" hidden="1" x14ac:dyDescent="0.25">
      <c r="A203" s="135">
        <v>197</v>
      </c>
      <c r="B203" s="161" t="s">
        <v>444</v>
      </c>
      <c r="C203" s="161" t="s">
        <v>26</v>
      </c>
      <c r="D203" s="140"/>
      <c r="E203" s="141"/>
      <c r="F203" s="141">
        <v>2366.2800000000002</v>
      </c>
      <c r="G203" s="139"/>
      <c r="H203" s="139"/>
      <c r="I203" s="139">
        <v>12574</v>
      </c>
      <c r="J203" s="142"/>
      <c r="K203" s="142"/>
      <c r="L203" s="142">
        <v>5.3138259208546748</v>
      </c>
      <c r="M203" s="144">
        <v>0</v>
      </c>
      <c r="N203" s="187">
        <f t="shared" si="18"/>
        <v>0</v>
      </c>
      <c r="O203" s="146">
        <f t="shared" si="19"/>
        <v>0</v>
      </c>
      <c r="P203" s="151"/>
      <c r="Q203" s="278"/>
    </row>
    <row r="204" spans="1:17" hidden="1" x14ac:dyDescent="0.25">
      <c r="A204" s="135">
        <v>198</v>
      </c>
      <c r="B204" s="161" t="s">
        <v>843</v>
      </c>
      <c r="C204" s="161" t="s">
        <v>27</v>
      </c>
      <c r="D204" s="140"/>
      <c r="E204" s="141"/>
      <c r="F204" s="141">
        <v>4.47</v>
      </c>
      <c r="G204" s="139"/>
      <c r="H204" s="139"/>
      <c r="I204" s="139">
        <v>13</v>
      </c>
      <c r="J204" s="142"/>
      <c r="K204" s="142"/>
      <c r="L204" s="142">
        <v>2.9082774049217002</v>
      </c>
      <c r="M204" s="144">
        <v>0</v>
      </c>
      <c r="N204" s="187">
        <f t="shared" si="18"/>
        <v>0</v>
      </c>
      <c r="O204" s="146">
        <f t="shared" si="19"/>
        <v>0</v>
      </c>
      <c r="P204" s="151"/>
      <c r="Q204" s="278"/>
    </row>
    <row r="205" spans="1:17" s="319" customFormat="1" ht="31.5" hidden="1" x14ac:dyDescent="0.25">
      <c r="A205" s="318">
        <v>199</v>
      </c>
      <c r="B205" s="263" t="s">
        <v>48</v>
      </c>
      <c r="C205" s="263" t="s">
        <v>27</v>
      </c>
      <c r="D205" s="293"/>
      <c r="E205" s="262"/>
      <c r="F205" s="262"/>
      <c r="G205" s="257"/>
      <c r="H205" s="257"/>
      <c r="I205" s="257"/>
      <c r="J205" s="255"/>
      <c r="K205" s="255"/>
      <c r="L205" s="255"/>
      <c r="M205" s="200">
        <f t="shared" si="17"/>
        <v>0</v>
      </c>
      <c r="N205" s="201">
        <f t="shared" si="18"/>
        <v>0</v>
      </c>
      <c r="O205" s="202">
        <f t="shared" si="19"/>
        <v>0</v>
      </c>
      <c r="P205" s="223"/>
      <c r="Q205" s="401"/>
    </row>
    <row r="206" spans="1:17" ht="31.5" x14ac:dyDescent="0.25">
      <c r="A206" s="135">
        <v>200</v>
      </c>
      <c r="B206" s="161" t="s">
        <v>29</v>
      </c>
      <c r="C206" s="161" t="s">
        <v>27</v>
      </c>
      <c r="D206" s="140"/>
      <c r="E206" s="141"/>
      <c r="F206" s="141">
        <v>19.32</v>
      </c>
      <c r="G206" s="139"/>
      <c r="H206" s="139">
        <v>92</v>
      </c>
      <c r="I206" s="139">
        <v>88</v>
      </c>
      <c r="J206" s="142"/>
      <c r="K206" s="142">
        <v>4.76</v>
      </c>
      <c r="L206" s="142">
        <f>I206/F206</f>
        <v>4.5548654244306421</v>
      </c>
      <c r="M206" s="144">
        <f t="shared" si="17"/>
        <v>35</v>
      </c>
      <c r="N206" s="187">
        <f t="shared" si="18"/>
        <v>30</v>
      </c>
      <c r="O206" s="146">
        <f t="shared" si="19"/>
        <v>30.8</v>
      </c>
      <c r="P206" s="366">
        <v>30</v>
      </c>
      <c r="Q206" s="370"/>
    </row>
    <row r="207" spans="1:17" ht="31.5" x14ac:dyDescent="0.25">
      <c r="A207" s="135">
        <v>201</v>
      </c>
      <c r="B207" s="161" t="s">
        <v>28</v>
      </c>
      <c r="C207" s="161" t="s">
        <v>27</v>
      </c>
      <c r="D207" s="140"/>
      <c r="E207" s="141"/>
      <c r="F207" s="141">
        <v>245.29</v>
      </c>
      <c r="G207" s="139"/>
      <c r="H207" s="139">
        <v>356</v>
      </c>
      <c r="I207" s="139">
        <v>164</v>
      </c>
      <c r="J207" s="142"/>
      <c r="K207" s="142">
        <v>1.45</v>
      </c>
      <c r="L207" s="142">
        <f>I207/F207</f>
        <v>0.66859635533450201</v>
      </c>
      <c r="M207" s="144">
        <v>29</v>
      </c>
      <c r="N207" s="187">
        <f t="shared" si="18"/>
        <v>47</v>
      </c>
      <c r="O207" s="146">
        <f t="shared" si="19"/>
        <v>47.56</v>
      </c>
      <c r="P207" s="366">
        <v>47</v>
      </c>
      <c r="Q207" s="370"/>
    </row>
    <row r="208" spans="1:17" ht="31.5" x14ac:dyDescent="0.25">
      <c r="A208" s="135">
        <v>202</v>
      </c>
      <c r="B208" s="161" t="s">
        <v>721</v>
      </c>
      <c r="C208" s="161" t="s">
        <v>27</v>
      </c>
      <c r="D208" s="140"/>
      <c r="E208" s="141"/>
      <c r="F208" s="141">
        <v>139.09</v>
      </c>
      <c r="G208" s="139"/>
      <c r="H208" s="139">
        <v>108</v>
      </c>
      <c r="I208" s="139">
        <v>88</v>
      </c>
      <c r="J208" s="142"/>
      <c r="K208" s="142">
        <v>0.78</v>
      </c>
      <c r="L208" s="142">
        <f>I208/F208</f>
        <v>0.63268387375080881</v>
      </c>
      <c r="M208" s="144">
        <f t="shared" si="17"/>
        <v>35</v>
      </c>
      <c r="N208" s="187">
        <f t="shared" si="18"/>
        <v>30</v>
      </c>
      <c r="O208" s="146">
        <f t="shared" si="19"/>
        <v>30.8</v>
      </c>
      <c r="P208" s="366">
        <v>34</v>
      </c>
      <c r="Q208" s="370" t="s">
        <v>1010</v>
      </c>
    </row>
    <row r="209" spans="1:17" x14ac:dyDescent="0.25">
      <c r="A209" s="135">
        <v>203</v>
      </c>
      <c r="B209" s="161" t="s">
        <v>2</v>
      </c>
      <c r="C209" s="161" t="s">
        <v>27</v>
      </c>
      <c r="D209" s="140"/>
      <c r="E209" s="141"/>
      <c r="F209" s="141">
        <v>134.47</v>
      </c>
      <c r="G209" s="139"/>
      <c r="H209" s="139">
        <v>67</v>
      </c>
      <c r="I209" s="139">
        <v>101</v>
      </c>
      <c r="J209" s="142"/>
      <c r="K209" s="142">
        <v>0.5</v>
      </c>
      <c r="L209" s="142">
        <f>I209/F209</f>
        <v>0.75109689893656584</v>
      </c>
      <c r="M209" s="144">
        <f t="shared" si="17"/>
        <v>35</v>
      </c>
      <c r="N209" s="187">
        <f t="shared" si="18"/>
        <v>35</v>
      </c>
      <c r="O209" s="146">
        <f t="shared" si="19"/>
        <v>35.35</v>
      </c>
      <c r="P209" s="365" t="s">
        <v>916</v>
      </c>
      <c r="Q209" s="370"/>
    </row>
    <row r="210" spans="1:17" ht="31.5" hidden="1" x14ac:dyDescent="0.25">
      <c r="A210" s="135">
        <v>204</v>
      </c>
      <c r="B210" s="161" t="s">
        <v>89</v>
      </c>
      <c r="C210" s="161" t="s">
        <v>27</v>
      </c>
      <c r="D210" s="140"/>
      <c r="E210" s="141"/>
      <c r="F210" s="141"/>
      <c r="G210" s="139"/>
      <c r="H210" s="139"/>
      <c r="I210" s="139"/>
      <c r="J210" s="142"/>
      <c r="K210" s="142"/>
      <c r="L210" s="142"/>
      <c r="M210" s="144">
        <f t="shared" si="17"/>
        <v>0</v>
      </c>
      <c r="N210" s="187">
        <f t="shared" si="18"/>
        <v>0</v>
      </c>
      <c r="O210" s="146">
        <f t="shared" si="19"/>
        <v>0</v>
      </c>
      <c r="P210" s="179"/>
      <c r="Q210" s="278"/>
    </row>
    <row r="211" spans="1:17" hidden="1" x14ac:dyDescent="0.25">
      <c r="A211" s="135">
        <v>205</v>
      </c>
      <c r="B211" s="161" t="s">
        <v>444</v>
      </c>
      <c r="C211" s="161" t="s">
        <v>27</v>
      </c>
      <c r="D211" s="140"/>
      <c r="E211" s="141"/>
      <c r="F211" s="141">
        <v>571.46</v>
      </c>
      <c r="G211" s="139"/>
      <c r="H211" s="139"/>
      <c r="I211" s="139">
        <v>742</v>
      </c>
      <c r="J211" s="142"/>
      <c r="K211" s="142"/>
      <c r="L211" s="142">
        <v>1.2984285864277465</v>
      </c>
      <c r="M211" s="144">
        <v>0</v>
      </c>
      <c r="N211" s="187">
        <f t="shared" si="18"/>
        <v>0</v>
      </c>
      <c r="O211" s="146">
        <f t="shared" si="19"/>
        <v>0</v>
      </c>
      <c r="P211" s="151"/>
      <c r="Q211" s="278"/>
    </row>
    <row r="212" spans="1:17" ht="31.5" hidden="1" x14ac:dyDescent="0.25">
      <c r="A212" s="135">
        <v>206</v>
      </c>
      <c r="B212" s="161" t="s">
        <v>711</v>
      </c>
      <c r="C212" s="161" t="s">
        <v>30</v>
      </c>
      <c r="D212" s="140"/>
      <c r="E212" s="141"/>
      <c r="F212" s="141">
        <v>37.049999999999997</v>
      </c>
      <c r="G212" s="139"/>
      <c r="H212" s="139">
        <v>0</v>
      </c>
      <c r="I212" s="139">
        <v>0</v>
      </c>
      <c r="J212" s="142"/>
      <c r="K212" s="142">
        <v>0</v>
      </c>
      <c r="L212" s="142">
        <f>I212/F212</f>
        <v>0</v>
      </c>
      <c r="M212" s="144">
        <f t="shared" si="17"/>
        <v>0</v>
      </c>
      <c r="N212" s="187">
        <f t="shared" si="18"/>
        <v>0</v>
      </c>
      <c r="O212" s="146">
        <f t="shared" si="19"/>
        <v>0</v>
      </c>
      <c r="P212" s="179"/>
      <c r="Q212" s="278"/>
    </row>
    <row r="213" spans="1:17" ht="31.5" hidden="1" x14ac:dyDescent="0.25">
      <c r="A213" s="135">
        <v>207</v>
      </c>
      <c r="B213" s="161" t="s">
        <v>873</v>
      </c>
      <c r="C213" s="161" t="s">
        <v>30</v>
      </c>
      <c r="D213" s="140"/>
      <c r="E213" s="141"/>
      <c r="F213" s="141">
        <v>0</v>
      </c>
      <c r="G213" s="139"/>
      <c r="H213" s="139">
        <v>0</v>
      </c>
      <c r="I213" s="139">
        <v>0</v>
      </c>
      <c r="J213" s="142"/>
      <c r="K213" s="142">
        <v>0</v>
      </c>
      <c r="L213" s="142"/>
      <c r="M213" s="144">
        <f t="shared" si="17"/>
        <v>0</v>
      </c>
      <c r="N213" s="187">
        <f t="shared" si="18"/>
        <v>0</v>
      </c>
      <c r="O213" s="146">
        <f t="shared" si="19"/>
        <v>0</v>
      </c>
      <c r="P213" s="317"/>
      <c r="Q213" s="278"/>
    </row>
    <row r="214" spans="1:17" ht="31.5" hidden="1" x14ac:dyDescent="0.25">
      <c r="A214" s="135">
        <v>208</v>
      </c>
      <c r="B214" s="161" t="s">
        <v>724</v>
      </c>
      <c r="C214" s="161" t="s">
        <v>30</v>
      </c>
      <c r="D214" s="140"/>
      <c r="E214" s="141"/>
      <c r="F214" s="141">
        <v>0</v>
      </c>
      <c r="G214" s="139"/>
      <c r="H214" s="139">
        <v>0</v>
      </c>
      <c r="I214" s="139">
        <v>0</v>
      </c>
      <c r="J214" s="142"/>
      <c r="K214" s="142">
        <v>0</v>
      </c>
      <c r="L214" s="142"/>
      <c r="M214" s="144">
        <f t="shared" si="17"/>
        <v>0</v>
      </c>
      <c r="N214" s="187">
        <f t="shared" si="18"/>
        <v>0</v>
      </c>
      <c r="O214" s="146">
        <f t="shared" si="19"/>
        <v>0</v>
      </c>
      <c r="P214" s="179"/>
      <c r="Q214" s="278"/>
    </row>
    <row r="215" spans="1:17" hidden="1" x14ac:dyDescent="0.25">
      <c r="A215" s="135">
        <v>209</v>
      </c>
      <c r="B215" s="161" t="s">
        <v>444</v>
      </c>
      <c r="C215" s="161" t="s">
        <v>30</v>
      </c>
      <c r="D215" s="140"/>
      <c r="E215" s="141"/>
      <c r="F215" s="141">
        <v>0</v>
      </c>
      <c r="G215" s="139"/>
      <c r="H215" s="139"/>
      <c r="I215" s="139">
        <v>0</v>
      </c>
      <c r="J215" s="142"/>
      <c r="K215" s="142"/>
      <c r="L215" s="142">
        <v>0</v>
      </c>
      <c r="M215" s="144">
        <v>0</v>
      </c>
      <c r="N215" s="187">
        <f t="shared" si="18"/>
        <v>0</v>
      </c>
      <c r="O215" s="146">
        <f t="shared" si="19"/>
        <v>0</v>
      </c>
      <c r="P215" s="151"/>
      <c r="Q215" s="278"/>
    </row>
    <row r="216" spans="1:17" hidden="1" x14ac:dyDescent="0.25">
      <c r="A216" s="135">
        <v>210</v>
      </c>
      <c r="B216" s="161" t="s">
        <v>874</v>
      </c>
      <c r="C216" s="161" t="s">
        <v>63</v>
      </c>
      <c r="D216" s="140"/>
      <c r="E216" s="141"/>
      <c r="F216" s="141">
        <v>53.77</v>
      </c>
      <c r="G216" s="139"/>
      <c r="H216" s="139"/>
      <c r="I216" s="139">
        <v>43</v>
      </c>
      <c r="J216" s="142"/>
      <c r="K216" s="142"/>
      <c r="L216" s="142">
        <v>0.79970243630277105</v>
      </c>
      <c r="M216" s="144">
        <v>0</v>
      </c>
      <c r="N216" s="187">
        <f t="shared" si="18"/>
        <v>0</v>
      </c>
      <c r="O216" s="146">
        <f t="shared" si="19"/>
        <v>0</v>
      </c>
      <c r="P216" s="151"/>
      <c r="Q216" s="278"/>
    </row>
    <row r="217" spans="1:17" hidden="1" x14ac:dyDescent="0.25">
      <c r="A217" s="135">
        <v>211</v>
      </c>
      <c r="B217" s="161" t="s">
        <v>875</v>
      </c>
      <c r="C217" s="161" t="s">
        <v>63</v>
      </c>
      <c r="D217" s="140"/>
      <c r="E217" s="141"/>
      <c r="F217" s="141">
        <v>12.3</v>
      </c>
      <c r="G217" s="139"/>
      <c r="H217" s="139"/>
      <c r="I217" s="139">
        <v>7</v>
      </c>
      <c r="J217" s="142"/>
      <c r="K217" s="142"/>
      <c r="L217" s="142">
        <v>0.56910569105691056</v>
      </c>
      <c r="M217" s="144">
        <v>0</v>
      </c>
      <c r="N217" s="187">
        <f t="shared" si="18"/>
        <v>0</v>
      </c>
      <c r="O217" s="146">
        <f t="shared" si="19"/>
        <v>0</v>
      </c>
      <c r="P217" s="151"/>
      <c r="Q217" s="278"/>
    </row>
    <row r="218" spans="1:17" hidden="1" x14ac:dyDescent="0.25">
      <c r="A218" s="135">
        <v>212</v>
      </c>
      <c r="B218" s="161" t="s">
        <v>876</v>
      </c>
      <c r="C218" s="161" t="s">
        <v>63</v>
      </c>
      <c r="D218" s="140"/>
      <c r="E218" s="141"/>
      <c r="F218" s="141">
        <v>108.57</v>
      </c>
      <c r="G218" s="139"/>
      <c r="H218" s="139"/>
      <c r="I218" s="139">
        <v>143</v>
      </c>
      <c r="J218" s="142"/>
      <c r="K218" s="142"/>
      <c r="L218" s="142">
        <v>1.3171225937183384</v>
      </c>
      <c r="M218" s="144">
        <v>0</v>
      </c>
      <c r="N218" s="187">
        <f t="shared" si="18"/>
        <v>0</v>
      </c>
      <c r="O218" s="146">
        <f t="shared" si="19"/>
        <v>0</v>
      </c>
      <c r="P218" s="151"/>
      <c r="Q218" s="278"/>
    </row>
    <row r="219" spans="1:17" hidden="1" x14ac:dyDescent="0.25">
      <c r="A219" s="135">
        <v>213</v>
      </c>
      <c r="B219" s="161" t="s">
        <v>877</v>
      </c>
      <c r="C219" s="161" t="s">
        <v>63</v>
      </c>
      <c r="D219" s="140"/>
      <c r="E219" s="141"/>
      <c r="F219" s="141">
        <v>70.94</v>
      </c>
      <c r="G219" s="139"/>
      <c r="H219" s="139"/>
      <c r="I219" s="139">
        <v>70</v>
      </c>
      <c r="J219" s="142"/>
      <c r="K219" s="142"/>
      <c r="L219" s="142">
        <v>0.98674936566112215</v>
      </c>
      <c r="M219" s="144">
        <v>0</v>
      </c>
      <c r="N219" s="187">
        <f t="shared" si="18"/>
        <v>0</v>
      </c>
      <c r="O219" s="146">
        <f t="shared" si="19"/>
        <v>0</v>
      </c>
      <c r="P219" s="151"/>
      <c r="Q219" s="278"/>
    </row>
    <row r="220" spans="1:17" ht="31.5" hidden="1" x14ac:dyDescent="0.25">
      <c r="A220" s="135">
        <v>214</v>
      </c>
      <c r="B220" s="161" t="s">
        <v>674</v>
      </c>
      <c r="C220" s="161" t="s">
        <v>63</v>
      </c>
      <c r="D220" s="140"/>
      <c r="E220" s="141"/>
      <c r="F220" s="141">
        <v>10.74</v>
      </c>
      <c r="G220" s="139"/>
      <c r="H220" s="139">
        <v>15</v>
      </c>
      <c r="I220" s="139">
        <v>19</v>
      </c>
      <c r="J220" s="142"/>
      <c r="K220" s="142">
        <v>1.4</v>
      </c>
      <c r="L220" s="142">
        <f t="shared" ref="L220:L225" si="20">I220/F220</f>
        <v>1.7690875232774674</v>
      </c>
      <c r="M220" s="144">
        <f t="shared" si="17"/>
        <v>0</v>
      </c>
      <c r="N220" s="187">
        <f t="shared" si="18"/>
        <v>0</v>
      </c>
      <c r="O220" s="146">
        <f t="shared" si="19"/>
        <v>0</v>
      </c>
      <c r="P220" s="179"/>
      <c r="Q220" s="278"/>
    </row>
    <row r="221" spans="1:17" ht="31.5" x14ac:dyDescent="0.25">
      <c r="A221" s="135">
        <v>215</v>
      </c>
      <c r="B221" s="161" t="s">
        <v>668</v>
      </c>
      <c r="C221" s="161" t="s">
        <v>63</v>
      </c>
      <c r="D221" s="140"/>
      <c r="E221" s="141"/>
      <c r="F221" s="141">
        <v>269.17</v>
      </c>
      <c r="G221" s="139"/>
      <c r="H221" s="139">
        <v>410</v>
      </c>
      <c r="I221" s="139">
        <v>320</v>
      </c>
      <c r="J221" s="142"/>
      <c r="K221" s="142">
        <v>1.52</v>
      </c>
      <c r="L221" s="142">
        <f t="shared" si="20"/>
        <v>1.1888397666901958</v>
      </c>
      <c r="M221" s="144">
        <f t="shared" si="17"/>
        <v>35</v>
      </c>
      <c r="N221" s="187">
        <f t="shared" si="18"/>
        <v>112</v>
      </c>
      <c r="O221" s="146">
        <f t="shared" si="19"/>
        <v>112</v>
      </c>
      <c r="P221" s="366">
        <v>125</v>
      </c>
      <c r="Q221" s="370" t="s">
        <v>1010</v>
      </c>
    </row>
    <row r="222" spans="1:17" x14ac:dyDescent="0.25">
      <c r="A222" s="135">
        <v>216</v>
      </c>
      <c r="B222" s="161" t="s">
        <v>2</v>
      </c>
      <c r="C222" s="161" t="s">
        <v>63</v>
      </c>
      <c r="D222" s="140"/>
      <c r="E222" s="141"/>
      <c r="F222" s="141">
        <v>508.54</v>
      </c>
      <c r="G222" s="139"/>
      <c r="H222" s="139">
        <v>630</v>
      </c>
      <c r="I222" s="139">
        <v>681</v>
      </c>
      <c r="J222" s="142"/>
      <c r="K222" s="142">
        <v>1.24</v>
      </c>
      <c r="L222" s="142">
        <f t="shared" si="20"/>
        <v>1.3391276989027412</v>
      </c>
      <c r="M222" s="144">
        <f t="shared" si="17"/>
        <v>35</v>
      </c>
      <c r="N222" s="187">
        <f t="shared" si="18"/>
        <v>238</v>
      </c>
      <c r="O222" s="146">
        <f t="shared" si="19"/>
        <v>238.35</v>
      </c>
      <c r="P222" s="365" t="s">
        <v>916</v>
      </c>
      <c r="Q222" s="370"/>
    </row>
    <row r="223" spans="1:17" ht="31.5" x14ac:dyDescent="0.25">
      <c r="A223" s="135">
        <v>217</v>
      </c>
      <c r="B223" s="161" t="s">
        <v>725</v>
      </c>
      <c r="C223" s="161" t="s">
        <v>63</v>
      </c>
      <c r="D223" s="140"/>
      <c r="E223" s="141"/>
      <c r="F223" s="141">
        <v>458.26</v>
      </c>
      <c r="G223" s="139"/>
      <c r="H223" s="139">
        <v>2043</v>
      </c>
      <c r="I223" s="139">
        <v>2000</v>
      </c>
      <c r="J223" s="142"/>
      <c r="K223" s="142">
        <v>4.46</v>
      </c>
      <c r="L223" s="142">
        <f t="shared" si="20"/>
        <v>4.3643346571815131</v>
      </c>
      <c r="M223" s="144">
        <f t="shared" si="17"/>
        <v>35</v>
      </c>
      <c r="N223" s="187">
        <f t="shared" si="18"/>
        <v>700</v>
      </c>
      <c r="O223" s="146">
        <f t="shared" si="19"/>
        <v>700</v>
      </c>
      <c r="P223" s="366">
        <v>700</v>
      </c>
      <c r="Q223" s="370"/>
    </row>
    <row r="224" spans="1:17" ht="32.25" customHeight="1" x14ac:dyDescent="0.25">
      <c r="A224" s="135">
        <v>218</v>
      </c>
      <c r="B224" s="161" t="s">
        <v>726</v>
      </c>
      <c r="C224" s="161" t="s">
        <v>63</v>
      </c>
      <c r="D224" s="140"/>
      <c r="E224" s="141"/>
      <c r="F224" s="141">
        <v>280.58</v>
      </c>
      <c r="G224" s="139"/>
      <c r="H224" s="139">
        <v>506</v>
      </c>
      <c r="I224" s="139">
        <v>627</v>
      </c>
      <c r="J224" s="142"/>
      <c r="K224" s="142">
        <v>1.8</v>
      </c>
      <c r="L224" s="142">
        <f t="shared" si="20"/>
        <v>2.2346567823793571</v>
      </c>
      <c r="M224" s="144">
        <f t="shared" si="17"/>
        <v>35</v>
      </c>
      <c r="N224" s="187">
        <f t="shared" si="18"/>
        <v>219</v>
      </c>
      <c r="O224" s="146">
        <f t="shared" si="19"/>
        <v>219.45</v>
      </c>
      <c r="P224" s="366">
        <v>246</v>
      </c>
      <c r="Q224" s="370" t="s">
        <v>1010</v>
      </c>
    </row>
    <row r="225" spans="1:17" ht="33" customHeight="1" x14ac:dyDescent="0.25">
      <c r="A225" s="135">
        <v>219</v>
      </c>
      <c r="B225" s="161" t="s">
        <v>727</v>
      </c>
      <c r="C225" s="161" t="s">
        <v>63</v>
      </c>
      <c r="D225" s="140"/>
      <c r="E225" s="141"/>
      <c r="F225" s="141">
        <v>50.83</v>
      </c>
      <c r="G225" s="139"/>
      <c r="H225" s="139">
        <v>70</v>
      </c>
      <c r="I225" s="139">
        <v>78</v>
      </c>
      <c r="J225" s="142"/>
      <c r="K225" s="142">
        <v>1.38</v>
      </c>
      <c r="L225" s="142">
        <f t="shared" si="20"/>
        <v>1.5345268542199488</v>
      </c>
      <c r="M225" s="144">
        <v>33</v>
      </c>
      <c r="N225" s="187">
        <f t="shared" si="18"/>
        <v>25</v>
      </c>
      <c r="O225" s="146">
        <f t="shared" si="19"/>
        <v>25.74</v>
      </c>
      <c r="P225" s="366">
        <v>25</v>
      </c>
      <c r="Q225" s="370"/>
    </row>
    <row r="226" spans="1:17" hidden="1" x14ac:dyDescent="0.25">
      <c r="A226" s="135">
        <v>220</v>
      </c>
      <c r="B226" s="161" t="s">
        <v>444</v>
      </c>
      <c r="C226" s="161" t="s">
        <v>63</v>
      </c>
      <c r="D226" s="140"/>
      <c r="E226" s="141"/>
      <c r="F226" s="141">
        <v>1823.7</v>
      </c>
      <c r="G226" s="139"/>
      <c r="H226" s="139"/>
      <c r="I226" s="139">
        <v>3988</v>
      </c>
      <c r="J226" s="142"/>
      <c r="K226" s="142"/>
      <c r="L226" s="142">
        <v>2.1867631737676154</v>
      </c>
      <c r="M226" s="144">
        <v>0</v>
      </c>
      <c r="N226" s="187">
        <f t="shared" si="18"/>
        <v>0</v>
      </c>
      <c r="O226" s="146">
        <f t="shared" si="19"/>
        <v>0</v>
      </c>
      <c r="P226" s="151"/>
      <c r="Q226" s="278"/>
    </row>
    <row r="227" spans="1:17" hidden="1" x14ac:dyDescent="0.25">
      <c r="A227" s="135">
        <v>221</v>
      </c>
      <c r="B227" s="161" t="s">
        <v>878</v>
      </c>
      <c r="C227" s="161" t="s">
        <v>283</v>
      </c>
      <c r="D227" s="140"/>
      <c r="E227" s="141"/>
      <c r="F227" s="141">
        <v>20.3</v>
      </c>
      <c r="G227" s="139"/>
      <c r="H227" s="139"/>
      <c r="I227" s="139">
        <v>0</v>
      </c>
      <c r="J227" s="142"/>
      <c r="K227" s="142"/>
      <c r="L227" s="142">
        <v>0</v>
      </c>
      <c r="M227" s="144">
        <v>0</v>
      </c>
      <c r="N227" s="187">
        <f t="shared" si="18"/>
        <v>0</v>
      </c>
      <c r="O227" s="146">
        <f t="shared" si="19"/>
        <v>0</v>
      </c>
      <c r="P227" s="151"/>
      <c r="Q227" s="278"/>
    </row>
    <row r="228" spans="1:17" hidden="1" x14ac:dyDescent="0.25">
      <c r="A228" s="135">
        <v>222</v>
      </c>
      <c r="B228" s="161" t="s">
        <v>845</v>
      </c>
      <c r="C228" s="161" t="s">
        <v>283</v>
      </c>
      <c r="D228" s="140"/>
      <c r="E228" s="141"/>
      <c r="F228" s="141">
        <v>48.41</v>
      </c>
      <c r="G228" s="139"/>
      <c r="H228" s="139"/>
      <c r="I228" s="139">
        <v>67</v>
      </c>
      <c r="J228" s="142"/>
      <c r="K228" s="142"/>
      <c r="L228" s="142">
        <v>1.3840115678578806</v>
      </c>
      <c r="M228" s="144">
        <v>0</v>
      </c>
      <c r="N228" s="187">
        <f t="shared" si="18"/>
        <v>0</v>
      </c>
      <c r="O228" s="146">
        <f t="shared" si="19"/>
        <v>0</v>
      </c>
      <c r="P228" s="151"/>
      <c r="Q228" s="278"/>
    </row>
    <row r="229" spans="1:17" ht="47.25" hidden="1" x14ac:dyDescent="0.25">
      <c r="A229" s="135">
        <v>223</v>
      </c>
      <c r="B229" s="161" t="s">
        <v>284</v>
      </c>
      <c r="C229" s="161" t="s">
        <v>283</v>
      </c>
      <c r="D229" s="140"/>
      <c r="E229" s="141"/>
      <c r="F229" s="141">
        <v>182.5</v>
      </c>
      <c r="G229" s="139"/>
      <c r="H229" s="139">
        <v>5</v>
      </c>
      <c r="I229" s="139">
        <v>4</v>
      </c>
      <c r="J229" s="142"/>
      <c r="K229" s="142">
        <v>0.03</v>
      </c>
      <c r="L229" s="142">
        <f>I229/F229</f>
        <v>2.1917808219178082E-2</v>
      </c>
      <c r="M229" s="144">
        <f t="shared" si="17"/>
        <v>0</v>
      </c>
      <c r="N229" s="187">
        <f t="shared" si="18"/>
        <v>0</v>
      </c>
      <c r="O229" s="146">
        <f t="shared" si="19"/>
        <v>0</v>
      </c>
      <c r="P229" s="366">
        <v>0</v>
      </c>
      <c r="Q229" s="529"/>
    </row>
    <row r="230" spans="1:17" x14ac:dyDescent="0.25">
      <c r="A230" s="135">
        <v>224</v>
      </c>
      <c r="B230" s="161" t="s">
        <v>2</v>
      </c>
      <c r="C230" s="161" t="s">
        <v>283</v>
      </c>
      <c r="D230" s="140"/>
      <c r="E230" s="141"/>
      <c r="F230" s="141">
        <v>0</v>
      </c>
      <c r="G230" s="139"/>
      <c r="H230" s="139">
        <v>0</v>
      </c>
      <c r="I230" s="139">
        <v>0</v>
      </c>
      <c r="J230" s="142"/>
      <c r="K230" s="142">
        <v>0</v>
      </c>
      <c r="L230" s="142"/>
      <c r="M230" s="144">
        <f t="shared" si="17"/>
        <v>0</v>
      </c>
      <c r="N230" s="187">
        <f t="shared" si="18"/>
        <v>0</v>
      </c>
      <c r="O230" s="146">
        <f t="shared" si="19"/>
        <v>0</v>
      </c>
      <c r="P230" s="365" t="s">
        <v>916</v>
      </c>
      <c r="Q230" s="370"/>
    </row>
    <row r="231" spans="1:17" hidden="1" x14ac:dyDescent="0.25">
      <c r="A231" s="135">
        <v>225</v>
      </c>
      <c r="B231" s="161" t="s">
        <v>444</v>
      </c>
      <c r="C231" s="161" t="s">
        <v>283</v>
      </c>
      <c r="D231" s="140"/>
      <c r="E231" s="141"/>
      <c r="F231" s="141">
        <v>409.93</v>
      </c>
      <c r="G231" s="139"/>
      <c r="H231" s="139"/>
      <c r="I231" s="139">
        <v>71</v>
      </c>
      <c r="J231" s="142"/>
      <c r="K231" s="142"/>
      <c r="L231" s="142">
        <v>0.17320030249066914</v>
      </c>
      <c r="M231" s="144">
        <v>0</v>
      </c>
      <c r="N231" s="187">
        <f t="shared" si="18"/>
        <v>0</v>
      </c>
      <c r="O231" s="146">
        <f t="shared" si="19"/>
        <v>0</v>
      </c>
      <c r="P231" s="151"/>
      <c r="Q231" s="278"/>
    </row>
    <row r="232" spans="1:17" ht="31.5" x14ac:dyDescent="0.25">
      <c r="A232" s="135">
        <v>226</v>
      </c>
      <c r="B232" s="161" t="s">
        <v>879</v>
      </c>
      <c r="C232" s="161" t="s">
        <v>31</v>
      </c>
      <c r="D232" s="140"/>
      <c r="E232" s="141"/>
      <c r="F232" s="141">
        <v>99.13</v>
      </c>
      <c r="G232" s="139"/>
      <c r="H232" s="139">
        <v>254</v>
      </c>
      <c r="I232" s="139">
        <v>259</v>
      </c>
      <c r="J232" s="142"/>
      <c r="K232" s="142">
        <v>2.56</v>
      </c>
      <c r="L232" s="142">
        <f>I232/F232</f>
        <v>2.6127307575910423</v>
      </c>
      <c r="M232" s="144">
        <v>6</v>
      </c>
      <c r="N232" s="187">
        <f t="shared" si="18"/>
        <v>15</v>
      </c>
      <c r="O232" s="146">
        <f t="shared" si="19"/>
        <v>15.54</v>
      </c>
      <c r="P232" s="366">
        <v>15</v>
      </c>
      <c r="Q232" s="370"/>
    </row>
    <row r="233" spans="1:17" hidden="1" x14ac:dyDescent="0.25">
      <c r="A233" s="135">
        <v>227</v>
      </c>
      <c r="B233" s="161" t="s">
        <v>838</v>
      </c>
      <c r="C233" s="161" t="s">
        <v>31</v>
      </c>
      <c r="D233" s="140"/>
      <c r="E233" s="141"/>
      <c r="F233" s="141">
        <v>19.7</v>
      </c>
      <c r="G233" s="139"/>
      <c r="H233" s="139"/>
      <c r="I233" s="139">
        <v>0</v>
      </c>
      <c r="J233" s="142"/>
      <c r="K233" s="142"/>
      <c r="L233" s="142">
        <v>0</v>
      </c>
      <c r="M233" s="144">
        <v>0</v>
      </c>
      <c r="N233" s="187">
        <f t="shared" si="18"/>
        <v>0</v>
      </c>
      <c r="O233" s="146">
        <f t="shared" si="19"/>
        <v>0</v>
      </c>
      <c r="P233" s="151"/>
      <c r="Q233" s="278"/>
    </row>
    <row r="234" spans="1:17" ht="31.5" x14ac:dyDescent="0.25">
      <c r="A234" s="135">
        <v>228</v>
      </c>
      <c r="B234" s="161" t="s">
        <v>728</v>
      </c>
      <c r="C234" s="161" t="s">
        <v>31</v>
      </c>
      <c r="D234" s="140"/>
      <c r="E234" s="141"/>
      <c r="F234" s="141">
        <v>24.9</v>
      </c>
      <c r="G234" s="139"/>
      <c r="H234" s="139">
        <v>127</v>
      </c>
      <c r="I234" s="139">
        <v>62</v>
      </c>
      <c r="J234" s="142"/>
      <c r="K234" s="142">
        <v>5.0999999999999996</v>
      </c>
      <c r="L234" s="142">
        <f>I234/F234</f>
        <v>2.48995983935743</v>
      </c>
      <c r="M234" s="144">
        <v>33</v>
      </c>
      <c r="N234" s="187">
        <f t="shared" si="18"/>
        <v>20</v>
      </c>
      <c r="O234" s="146">
        <f t="shared" si="19"/>
        <v>20.46</v>
      </c>
      <c r="P234" s="366">
        <v>20</v>
      </c>
      <c r="Q234" s="370"/>
    </row>
    <row r="235" spans="1:17" ht="47.25" x14ac:dyDescent="0.25">
      <c r="A235" s="135">
        <v>229</v>
      </c>
      <c r="B235" s="161" t="s">
        <v>729</v>
      </c>
      <c r="C235" s="161" t="s">
        <v>31</v>
      </c>
      <c r="D235" s="140"/>
      <c r="E235" s="141"/>
      <c r="F235" s="141">
        <v>217.5</v>
      </c>
      <c r="G235" s="139"/>
      <c r="H235" s="139">
        <v>96</v>
      </c>
      <c r="I235" s="139">
        <v>120</v>
      </c>
      <c r="J235" s="142"/>
      <c r="K235" s="142">
        <v>0.44</v>
      </c>
      <c r="L235" s="142">
        <f>I235/F235</f>
        <v>0.55172413793103448</v>
      </c>
      <c r="M235" s="144">
        <v>31</v>
      </c>
      <c r="N235" s="187">
        <f t="shared" si="18"/>
        <v>37</v>
      </c>
      <c r="O235" s="146">
        <f t="shared" si="19"/>
        <v>37.200000000000003</v>
      </c>
      <c r="P235" s="366">
        <v>37</v>
      </c>
      <c r="Q235" s="370"/>
    </row>
    <row r="236" spans="1:17" x14ac:dyDescent="0.25">
      <c r="A236" s="135">
        <v>230</v>
      </c>
      <c r="B236" s="161" t="s">
        <v>2</v>
      </c>
      <c r="C236" s="161" t="s">
        <v>31</v>
      </c>
      <c r="D236" s="140"/>
      <c r="E236" s="141"/>
      <c r="F236" s="141">
        <v>130.16999999999999</v>
      </c>
      <c r="G236" s="139"/>
      <c r="H236" s="139">
        <v>140</v>
      </c>
      <c r="I236" s="139">
        <v>126</v>
      </c>
      <c r="J236" s="142"/>
      <c r="K236" s="142">
        <v>1.08</v>
      </c>
      <c r="L236" s="142">
        <f>I236/F236</f>
        <v>0.96796496888684036</v>
      </c>
      <c r="M236" s="144">
        <f t="shared" si="17"/>
        <v>35</v>
      </c>
      <c r="N236" s="187">
        <f t="shared" si="18"/>
        <v>44</v>
      </c>
      <c r="O236" s="146">
        <f t="shared" si="19"/>
        <v>44.1</v>
      </c>
      <c r="P236" s="365" t="s">
        <v>916</v>
      </c>
      <c r="Q236" s="370"/>
    </row>
    <row r="237" spans="1:17" ht="31.5" x14ac:dyDescent="0.25">
      <c r="A237" s="135">
        <v>231</v>
      </c>
      <c r="B237" s="161" t="s">
        <v>730</v>
      </c>
      <c r="C237" s="161" t="s">
        <v>31</v>
      </c>
      <c r="D237" s="140"/>
      <c r="E237" s="141"/>
      <c r="F237" s="141">
        <v>29.84</v>
      </c>
      <c r="G237" s="139"/>
      <c r="H237" s="139">
        <v>40</v>
      </c>
      <c r="I237" s="139">
        <v>48</v>
      </c>
      <c r="J237" s="142"/>
      <c r="K237" s="142">
        <v>1.34</v>
      </c>
      <c r="L237" s="142">
        <f>I237/F237</f>
        <v>1.6085790884718498</v>
      </c>
      <c r="M237" s="144">
        <f t="shared" si="17"/>
        <v>35</v>
      </c>
      <c r="N237" s="187">
        <f t="shared" si="18"/>
        <v>16</v>
      </c>
      <c r="O237" s="146">
        <f t="shared" si="19"/>
        <v>16.8</v>
      </c>
      <c r="P237" s="366">
        <v>16</v>
      </c>
      <c r="Q237" s="370"/>
    </row>
    <row r="238" spans="1:17" ht="31.5" x14ac:dyDescent="0.25">
      <c r="A238" s="135">
        <v>232</v>
      </c>
      <c r="B238" s="161" t="s">
        <v>100</v>
      </c>
      <c r="C238" s="161" t="s">
        <v>31</v>
      </c>
      <c r="D238" s="140"/>
      <c r="E238" s="141"/>
      <c r="F238" s="141">
        <v>71.48</v>
      </c>
      <c r="G238" s="139"/>
      <c r="H238" s="139">
        <v>89</v>
      </c>
      <c r="I238" s="139">
        <v>101</v>
      </c>
      <c r="J238" s="142"/>
      <c r="K238" s="142">
        <v>1.25</v>
      </c>
      <c r="L238" s="142">
        <f>I238/F238</f>
        <v>1.4129826524902069</v>
      </c>
      <c r="M238" s="144">
        <f t="shared" si="17"/>
        <v>35</v>
      </c>
      <c r="N238" s="187">
        <f t="shared" si="18"/>
        <v>35</v>
      </c>
      <c r="O238" s="146">
        <f t="shared" si="19"/>
        <v>35.35</v>
      </c>
      <c r="P238" s="366">
        <v>35</v>
      </c>
      <c r="Q238" s="370"/>
    </row>
    <row r="239" spans="1:17" hidden="1" x14ac:dyDescent="0.25">
      <c r="A239" s="135">
        <v>233</v>
      </c>
      <c r="B239" s="161" t="s">
        <v>444</v>
      </c>
      <c r="C239" s="161" t="s">
        <v>31</v>
      </c>
      <c r="D239" s="140"/>
      <c r="E239" s="141"/>
      <c r="F239" s="141">
        <v>592.77</v>
      </c>
      <c r="G239" s="139"/>
      <c r="H239" s="139"/>
      <c r="I239" s="139">
        <v>716</v>
      </c>
      <c r="J239" s="142"/>
      <c r="K239" s="142"/>
      <c r="L239" s="142">
        <v>1.2078883884137186</v>
      </c>
      <c r="M239" s="144">
        <v>0</v>
      </c>
      <c r="N239" s="187">
        <f t="shared" si="18"/>
        <v>0</v>
      </c>
      <c r="O239" s="146">
        <f t="shared" si="19"/>
        <v>0</v>
      </c>
      <c r="P239" s="151"/>
      <c r="Q239" s="278"/>
    </row>
    <row r="240" spans="1:17" hidden="1" x14ac:dyDescent="0.25">
      <c r="A240" s="135">
        <v>234</v>
      </c>
      <c r="B240" s="161" t="s">
        <v>880</v>
      </c>
      <c r="C240" s="161" t="s">
        <v>731</v>
      </c>
      <c r="D240" s="140"/>
      <c r="E240" s="141"/>
      <c r="F240" s="141">
        <v>14.86</v>
      </c>
      <c r="G240" s="139"/>
      <c r="H240" s="139"/>
      <c r="I240" s="139">
        <v>30</v>
      </c>
      <c r="J240" s="142"/>
      <c r="K240" s="142"/>
      <c r="L240" s="142">
        <v>2.018842530282638</v>
      </c>
      <c r="M240" s="144">
        <v>0</v>
      </c>
      <c r="N240" s="187">
        <f t="shared" si="18"/>
        <v>0</v>
      </c>
      <c r="O240" s="146">
        <f t="shared" si="19"/>
        <v>0</v>
      </c>
      <c r="P240" s="151"/>
      <c r="Q240" s="278"/>
    </row>
    <row r="241" spans="1:17" ht="31.5" hidden="1" x14ac:dyDescent="0.25">
      <c r="A241" s="135">
        <v>235</v>
      </c>
      <c r="B241" s="161" t="s">
        <v>674</v>
      </c>
      <c r="C241" s="161" t="s">
        <v>731</v>
      </c>
      <c r="D241" s="140"/>
      <c r="E241" s="141"/>
      <c r="F241" s="141"/>
      <c r="G241" s="139"/>
      <c r="H241" s="139"/>
      <c r="I241" s="139"/>
      <c r="J241" s="142"/>
      <c r="K241" s="142"/>
      <c r="L241" s="142"/>
      <c r="M241" s="144">
        <f t="shared" si="17"/>
        <v>0</v>
      </c>
      <c r="N241" s="187">
        <f t="shared" si="18"/>
        <v>0</v>
      </c>
      <c r="O241" s="146">
        <f t="shared" si="19"/>
        <v>0</v>
      </c>
      <c r="P241" s="179"/>
      <c r="Q241" s="278"/>
    </row>
    <row r="242" spans="1:17" x14ac:dyDescent="0.25">
      <c r="A242" s="135">
        <v>236</v>
      </c>
      <c r="B242" s="161" t="s">
        <v>2</v>
      </c>
      <c r="C242" s="161" t="s">
        <v>731</v>
      </c>
      <c r="D242" s="140"/>
      <c r="E242" s="141"/>
      <c r="F242" s="141">
        <v>144.78</v>
      </c>
      <c r="G242" s="139"/>
      <c r="H242" s="139">
        <v>7</v>
      </c>
      <c r="I242" s="139">
        <v>0</v>
      </c>
      <c r="J242" s="142"/>
      <c r="K242" s="142">
        <v>0.05</v>
      </c>
      <c r="L242" s="142">
        <f t="shared" ref="L242:L249" si="21">I242/F242</f>
        <v>0</v>
      </c>
      <c r="M242" s="144">
        <f t="shared" si="17"/>
        <v>0</v>
      </c>
      <c r="N242" s="187">
        <f t="shared" si="18"/>
        <v>0</v>
      </c>
      <c r="O242" s="146">
        <f t="shared" si="19"/>
        <v>0</v>
      </c>
      <c r="P242" s="365" t="s">
        <v>916</v>
      </c>
      <c r="Q242" s="370"/>
    </row>
    <row r="243" spans="1:17" ht="31.5" x14ac:dyDescent="0.25">
      <c r="A243" s="135">
        <v>237</v>
      </c>
      <c r="B243" s="161" t="s">
        <v>240</v>
      </c>
      <c r="C243" s="161" t="s">
        <v>731</v>
      </c>
      <c r="D243" s="140"/>
      <c r="E243" s="141"/>
      <c r="F243" s="141">
        <v>15.54</v>
      </c>
      <c r="G243" s="139"/>
      <c r="H243" s="139">
        <v>107</v>
      </c>
      <c r="I243" s="139">
        <v>142</v>
      </c>
      <c r="J243" s="142"/>
      <c r="K243" s="142">
        <v>6.89</v>
      </c>
      <c r="L243" s="142">
        <f t="shared" si="21"/>
        <v>9.1377091377091375</v>
      </c>
      <c r="M243" s="144">
        <f t="shared" si="17"/>
        <v>35</v>
      </c>
      <c r="N243" s="187">
        <f t="shared" si="18"/>
        <v>49</v>
      </c>
      <c r="O243" s="146">
        <f t="shared" si="19"/>
        <v>49.7</v>
      </c>
      <c r="P243" s="366">
        <v>49</v>
      </c>
      <c r="Q243" s="370"/>
    </row>
    <row r="244" spans="1:17" ht="31.5" hidden="1" x14ac:dyDescent="0.25">
      <c r="A244" s="135">
        <v>238</v>
      </c>
      <c r="B244" s="161" t="s">
        <v>128</v>
      </c>
      <c r="C244" s="161" t="s">
        <v>731</v>
      </c>
      <c r="D244" s="140"/>
      <c r="E244" s="141"/>
      <c r="F244" s="141">
        <v>30.98</v>
      </c>
      <c r="G244" s="139"/>
      <c r="H244" s="139">
        <v>53</v>
      </c>
      <c r="I244" s="139">
        <v>0</v>
      </c>
      <c r="J244" s="142"/>
      <c r="K244" s="142">
        <v>1.71</v>
      </c>
      <c r="L244" s="142">
        <f t="shared" si="21"/>
        <v>0</v>
      </c>
      <c r="M244" s="144">
        <f t="shared" si="17"/>
        <v>0</v>
      </c>
      <c r="N244" s="187">
        <f t="shared" si="18"/>
        <v>0</v>
      </c>
      <c r="O244" s="146">
        <f t="shared" si="19"/>
        <v>0</v>
      </c>
      <c r="P244" s="179"/>
      <c r="Q244" s="278"/>
    </row>
    <row r="245" spans="1:17" ht="47.25" hidden="1" x14ac:dyDescent="0.25">
      <c r="A245" s="135">
        <v>239</v>
      </c>
      <c r="B245" s="161" t="s">
        <v>244</v>
      </c>
      <c r="C245" s="161" t="s">
        <v>731</v>
      </c>
      <c r="D245" s="140"/>
      <c r="E245" s="141"/>
      <c r="F245" s="141">
        <v>0</v>
      </c>
      <c r="G245" s="139"/>
      <c r="H245" s="139"/>
      <c r="I245" s="139">
        <v>0</v>
      </c>
      <c r="J245" s="142"/>
      <c r="K245" s="142"/>
      <c r="L245" s="142"/>
      <c r="M245" s="144">
        <f t="shared" si="17"/>
        <v>0</v>
      </c>
      <c r="N245" s="187">
        <f t="shared" si="18"/>
        <v>0</v>
      </c>
      <c r="O245" s="146">
        <f t="shared" si="19"/>
        <v>0</v>
      </c>
      <c r="P245" s="179"/>
      <c r="Q245" s="278"/>
    </row>
    <row r="246" spans="1:17" ht="31.5" x14ac:dyDescent="0.25">
      <c r="A246" s="135">
        <v>240</v>
      </c>
      <c r="B246" s="161" t="s">
        <v>101</v>
      </c>
      <c r="C246" s="161" t="s">
        <v>731</v>
      </c>
      <c r="D246" s="140"/>
      <c r="E246" s="141"/>
      <c r="F246" s="141">
        <v>6.27</v>
      </c>
      <c r="G246" s="139"/>
      <c r="H246" s="139">
        <v>49</v>
      </c>
      <c r="I246" s="139">
        <v>67</v>
      </c>
      <c r="J246" s="142"/>
      <c r="K246" s="142">
        <v>7.81</v>
      </c>
      <c r="L246" s="142">
        <f t="shared" si="21"/>
        <v>10.685805422647528</v>
      </c>
      <c r="M246" s="144">
        <f t="shared" si="17"/>
        <v>35</v>
      </c>
      <c r="N246" s="187">
        <f t="shared" si="18"/>
        <v>23</v>
      </c>
      <c r="O246" s="146">
        <f t="shared" si="19"/>
        <v>23.45</v>
      </c>
      <c r="P246" s="366">
        <v>23</v>
      </c>
      <c r="Q246" s="370"/>
    </row>
    <row r="247" spans="1:17" ht="31.5" hidden="1" x14ac:dyDescent="0.25">
      <c r="A247" s="135">
        <v>241</v>
      </c>
      <c r="B247" s="161" t="s">
        <v>143</v>
      </c>
      <c r="C247" s="161" t="s">
        <v>731</v>
      </c>
      <c r="D247" s="140"/>
      <c r="E247" s="141"/>
      <c r="F247" s="141">
        <v>72.73</v>
      </c>
      <c r="G247" s="139"/>
      <c r="H247" s="139">
        <v>51</v>
      </c>
      <c r="I247" s="139">
        <v>28</v>
      </c>
      <c r="J247" s="142"/>
      <c r="K247" s="142">
        <v>0.7</v>
      </c>
      <c r="L247" s="142">
        <f t="shared" si="21"/>
        <v>0.38498556304138593</v>
      </c>
      <c r="M247" s="144">
        <f t="shared" si="17"/>
        <v>0</v>
      </c>
      <c r="N247" s="187">
        <f t="shared" si="18"/>
        <v>0</v>
      </c>
      <c r="O247" s="146">
        <f t="shared" si="19"/>
        <v>0</v>
      </c>
      <c r="P247" s="366">
        <v>0</v>
      </c>
      <c r="Q247" s="531"/>
    </row>
    <row r="248" spans="1:17" ht="31.5" hidden="1" x14ac:dyDescent="0.25">
      <c r="A248" s="135">
        <v>242</v>
      </c>
      <c r="B248" s="161" t="s">
        <v>122</v>
      </c>
      <c r="C248" s="161" t="s">
        <v>731</v>
      </c>
      <c r="D248" s="140"/>
      <c r="E248" s="141"/>
      <c r="F248" s="141">
        <v>0</v>
      </c>
      <c r="G248" s="139"/>
      <c r="H248" s="139"/>
      <c r="I248" s="139">
        <v>0</v>
      </c>
      <c r="J248" s="142"/>
      <c r="K248" s="142"/>
      <c r="L248" s="142"/>
      <c r="M248" s="144">
        <f t="shared" si="17"/>
        <v>0</v>
      </c>
      <c r="N248" s="187">
        <f t="shared" si="18"/>
        <v>0</v>
      </c>
      <c r="O248" s="146">
        <f t="shared" si="19"/>
        <v>0</v>
      </c>
      <c r="P248" s="179"/>
      <c r="Q248" s="278"/>
    </row>
    <row r="249" spans="1:17" hidden="1" x14ac:dyDescent="0.25">
      <c r="A249" s="135">
        <v>243</v>
      </c>
      <c r="B249" s="161" t="s">
        <v>881</v>
      </c>
      <c r="C249" s="161" t="s">
        <v>731</v>
      </c>
      <c r="D249" s="140"/>
      <c r="E249" s="141"/>
      <c r="F249" s="141">
        <v>5.85</v>
      </c>
      <c r="G249" s="139"/>
      <c r="H249" s="139"/>
      <c r="I249" s="139">
        <v>0</v>
      </c>
      <c r="J249" s="142"/>
      <c r="K249" s="142"/>
      <c r="L249" s="142">
        <f t="shared" si="21"/>
        <v>0</v>
      </c>
      <c r="M249" s="144">
        <f t="shared" si="17"/>
        <v>0</v>
      </c>
      <c r="N249" s="187">
        <f t="shared" si="18"/>
        <v>0</v>
      </c>
      <c r="O249" s="146">
        <f t="shared" si="19"/>
        <v>0</v>
      </c>
      <c r="P249" s="179"/>
      <c r="Q249" s="278"/>
    </row>
    <row r="250" spans="1:17" hidden="1" x14ac:dyDescent="0.25">
      <c r="A250" s="135">
        <v>244</v>
      </c>
      <c r="B250" s="161" t="s">
        <v>444</v>
      </c>
      <c r="C250" s="161" t="s">
        <v>731</v>
      </c>
      <c r="D250" s="140"/>
      <c r="E250" s="141"/>
      <c r="F250" s="141">
        <v>385.22</v>
      </c>
      <c r="G250" s="139"/>
      <c r="H250" s="139"/>
      <c r="I250" s="139">
        <v>286</v>
      </c>
      <c r="J250" s="142"/>
      <c r="K250" s="142"/>
      <c r="L250" s="142">
        <v>0.74243289548829239</v>
      </c>
      <c r="M250" s="144">
        <v>0</v>
      </c>
      <c r="N250" s="187">
        <f t="shared" si="18"/>
        <v>0</v>
      </c>
      <c r="O250" s="146">
        <f t="shared" si="19"/>
        <v>0</v>
      </c>
      <c r="P250" s="151"/>
      <c r="Q250" s="278"/>
    </row>
    <row r="251" spans="1:17" ht="31.5" hidden="1" x14ac:dyDescent="0.25">
      <c r="A251" s="135">
        <v>245</v>
      </c>
      <c r="B251" s="161" t="s">
        <v>732</v>
      </c>
      <c r="C251" s="161" t="s">
        <v>33</v>
      </c>
      <c r="D251" s="140"/>
      <c r="E251" s="141"/>
      <c r="F251" s="141">
        <v>12.32</v>
      </c>
      <c r="G251" s="139"/>
      <c r="H251" s="139">
        <v>139</v>
      </c>
      <c r="I251" s="139">
        <v>138</v>
      </c>
      <c r="J251" s="142"/>
      <c r="K251" s="142">
        <v>11.28</v>
      </c>
      <c r="L251" s="142">
        <f t="shared" ref="L251:L262" si="22">I251/F251</f>
        <v>11.2012987012987</v>
      </c>
      <c r="M251" s="144">
        <v>0</v>
      </c>
      <c r="N251" s="187">
        <f t="shared" si="18"/>
        <v>0</v>
      </c>
      <c r="O251" s="146">
        <f t="shared" si="19"/>
        <v>0</v>
      </c>
      <c r="P251" s="179"/>
      <c r="Q251" s="278"/>
    </row>
    <row r="252" spans="1:17" ht="47.25" x14ac:dyDescent="0.25">
      <c r="A252" s="135">
        <v>246</v>
      </c>
      <c r="B252" s="161" t="s">
        <v>34</v>
      </c>
      <c r="C252" s="161" t="s">
        <v>33</v>
      </c>
      <c r="D252" s="140"/>
      <c r="E252" s="141"/>
      <c r="F252" s="141">
        <v>54.46</v>
      </c>
      <c r="G252" s="139"/>
      <c r="H252" s="139">
        <v>362</v>
      </c>
      <c r="I252" s="139">
        <v>368</v>
      </c>
      <c r="J252" s="142"/>
      <c r="K252" s="142">
        <v>6.65</v>
      </c>
      <c r="L252" s="142">
        <f t="shared" si="22"/>
        <v>6.7572530297466029</v>
      </c>
      <c r="M252" s="144">
        <f t="shared" si="17"/>
        <v>35</v>
      </c>
      <c r="N252" s="187">
        <f t="shared" si="18"/>
        <v>128</v>
      </c>
      <c r="O252" s="146">
        <f t="shared" si="19"/>
        <v>128.80000000000001</v>
      </c>
      <c r="P252" s="366">
        <v>128</v>
      </c>
      <c r="Q252" s="370"/>
    </row>
    <row r="253" spans="1:17" ht="31.5" x14ac:dyDescent="0.25">
      <c r="A253" s="135">
        <v>247</v>
      </c>
      <c r="B253" s="161" t="s">
        <v>48</v>
      </c>
      <c r="C253" s="161" t="s">
        <v>33</v>
      </c>
      <c r="D253" s="140"/>
      <c r="E253" s="141"/>
      <c r="F253" s="141">
        <v>13.48</v>
      </c>
      <c r="G253" s="139"/>
      <c r="H253" s="139">
        <v>149</v>
      </c>
      <c r="I253" s="139">
        <v>135</v>
      </c>
      <c r="J253" s="142"/>
      <c r="K253" s="142">
        <v>11.05</v>
      </c>
      <c r="L253" s="142">
        <f t="shared" si="22"/>
        <v>10.014836795252226</v>
      </c>
      <c r="M253" s="144">
        <v>29</v>
      </c>
      <c r="N253" s="187">
        <f t="shared" si="18"/>
        <v>39</v>
      </c>
      <c r="O253" s="146">
        <f t="shared" si="19"/>
        <v>39.15</v>
      </c>
      <c r="P253" s="366">
        <v>39</v>
      </c>
      <c r="Q253" s="370"/>
    </row>
    <row r="254" spans="1:17" ht="31.5" x14ac:dyDescent="0.25">
      <c r="A254" s="135">
        <v>248</v>
      </c>
      <c r="B254" s="161" t="s">
        <v>29</v>
      </c>
      <c r="C254" s="161" t="s">
        <v>33</v>
      </c>
      <c r="D254" s="140"/>
      <c r="E254" s="141"/>
      <c r="F254" s="141">
        <v>8.51</v>
      </c>
      <c r="G254" s="139"/>
      <c r="H254" s="139">
        <v>93</v>
      </c>
      <c r="I254" s="139">
        <v>88</v>
      </c>
      <c r="J254" s="142"/>
      <c r="K254" s="142">
        <v>10.93</v>
      </c>
      <c r="L254" s="142">
        <f t="shared" si="22"/>
        <v>10.340775558166863</v>
      </c>
      <c r="M254" s="144">
        <f t="shared" si="17"/>
        <v>35</v>
      </c>
      <c r="N254" s="187">
        <f t="shared" si="18"/>
        <v>30</v>
      </c>
      <c r="O254" s="146">
        <f t="shared" si="19"/>
        <v>30.8</v>
      </c>
      <c r="P254" s="366">
        <v>30</v>
      </c>
      <c r="Q254" s="370"/>
    </row>
    <row r="255" spans="1:17" x14ac:dyDescent="0.25">
      <c r="A255" s="135">
        <v>249</v>
      </c>
      <c r="B255" s="161" t="s">
        <v>2</v>
      </c>
      <c r="C255" s="161" t="s">
        <v>33</v>
      </c>
      <c r="D255" s="140"/>
      <c r="E255" s="141"/>
      <c r="F255" s="141">
        <v>100.33</v>
      </c>
      <c r="G255" s="139"/>
      <c r="H255" s="139">
        <v>19</v>
      </c>
      <c r="I255" s="139">
        <v>19</v>
      </c>
      <c r="J255" s="142"/>
      <c r="K255" s="142">
        <v>0.19</v>
      </c>
      <c r="L255" s="142">
        <f t="shared" si="22"/>
        <v>0.18937506229442838</v>
      </c>
      <c r="M255" s="144">
        <f t="shared" si="17"/>
        <v>0</v>
      </c>
      <c r="N255" s="187">
        <f t="shared" si="18"/>
        <v>0</v>
      </c>
      <c r="O255" s="146">
        <f t="shared" si="19"/>
        <v>0</v>
      </c>
      <c r="P255" s="365" t="s">
        <v>916</v>
      </c>
      <c r="Q255" s="370"/>
    </row>
    <row r="256" spans="1:17" ht="31.5" x14ac:dyDescent="0.25">
      <c r="A256" s="135">
        <v>250</v>
      </c>
      <c r="B256" s="161" t="s">
        <v>103</v>
      </c>
      <c r="C256" s="161" t="s">
        <v>33</v>
      </c>
      <c r="D256" s="140"/>
      <c r="E256" s="141"/>
      <c r="F256" s="141">
        <v>35.26</v>
      </c>
      <c r="G256" s="139"/>
      <c r="H256" s="139">
        <v>300</v>
      </c>
      <c r="I256" s="139">
        <v>300</v>
      </c>
      <c r="J256" s="142"/>
      <c r="K256" s="142">
        <v>8.51</v>
      </c>
      <c r="L256" s="142">
        <f t="shared" si="22"/>
        <v>8.5082246171298923</v>
      </c>
      <c r="M256" s="144">
        <v>29</v>
      </c>
      <c r="N256" s="187">
        <f t="shared" si="18"/>
        <v>87</v>
      </c>
      <c r="O256" s="146">
        <f t="shared" si="19"/>
        <v>87</v>
      </c>
      <c r="P256" s="366">
        <v>87</v>
      </c>
      <c r="Q256" s="370"/>
    </row>
    <row r="257" spans="1:17" ht="31.5" x14ac:dyDescent="0.25">
      <c r="A257" s="135">
        <v>251</v>
      </c>
      <c r="B257" s="161" t="s">
        <v>733</v>
      </c>
      <c r="C257" s="161" t="s">
        <v>33</v>
      </c>
      <c r="D257" s="140"/>
      <c r="E257" s="141"/>
      <c r="F257" s="141">
        <v>12.31</v>
      </c>
      <c r="G257" s="139"/>
      <c r="H257" s="139">
        <v>102</v>
      </c>
      <c r="I257" s="139">
        <v>107</v>
      </c>
      <c r="J257" s="142"/>
      <c r="K257" s="142">
        <v>8.2899999999999991</v>
      </c>
      <c r="L257" s="142">
        <f t="shared" si="22"/>
        <v>8.6921202274573517</v>
      </c>
      <c r="M257" s="144">
        <f t="shared" si="17"/>
        <v>35</v>
      </c>
      <c r="N257" s="187">
        <f t="shared" si="18"/>
        <v>37</v>
      </c>
      <c r="O257" s="146">
        <f t="shared" si="19"/>
        <v>37.450000000000003</v>
      </c>
      <c r="P257" s="366">
        <v>37</v>
      </c>
      <c r="Q257" s="370"/>
    </row>
    <row r="258" spans="1:17" ht="31.5" x14ac:dyDescent="0.25">
      <c r="A258" s="135">
        <v>252</v>
      </c>
      <c r="B258" s="161" t="s">
        <v>734</v>
      </c>
      <c r="C258" s="161" t="s">
        <v>33</v>
      </c>
      <c r="D258" s="140"/>
      <c r="E258" s="141"/>
      <c r="F258" s="141">
        <v>53.49</v>
      </c>
      <c r="G258" s="139"/>
      <c r="H258" s="139">
        <v>151</v>
      </c>
      <c r="I258" s="139">
        <v>175</v>
      </c>
      <c r="J258" s="142"/>
      <c r="K258" s="142">
        <v>2.82</v>
      </c>
      <c r="L258" s="142">
        <f t="shared" si="22"/>
        <v>3.2716395587960365</v>
      </c>
      <c r="M258" s="144">
        <f t="shared" si="17"/>
        <v>35</v>
      </c>
      <c r="N258" s="187">
        <f t="shared" si="18"/>
        <v>61</v>
      </c>
      <c r="O258" s="146">
        <f t="shared" si="19"/>
        <v>61.25</v>
      </c>
      <c r="P258" s="366">
        <v>61</v>
      </c>
      <c r="Q258" s="370"/>
    </row>
    <row r="259" spans="1:17" ht="31.5" x14ac:dyDescent="0.25">
      <c r="A259" s="135">
        <v>253</v>
      </c>
      <c r="B259" s="161" t="s">
        <v>735</v>
      </c>
      <c r="C259" s="161" t="s">
        <v>33</v>
      </c>
      <c r="D259" s="140"/>
      <c r="E259" s="141"/>
      <c r="F259" s="141">
        <v>12.95</v>
      </c>
      <c r="G259" s="139"/>
      <c r="H259" s="139">
        <v>55</v>
      </c>
      <c r="I259" s="139">
        <v>67</v>
      </c>
      <c r="J259" s="142"/>
      <c r="K259" s="142">
        <v>4.25</v>
      </c>
      <c r="L259" s="142">
        <f t="shared" si="22"/>
        <v>5.1737451737451741</v>
      </c>
      <c r="M259" s="144">
        <v>29</v>
      </c>
      <c r="N259" s="187">
        <f t="shared" si="18"/>
        <v>19</v>
      </c>
      <c r="O259" s="146">
        <f t="shared" si="19"/>
        <v>19.43</v>
      </c>
      <c r="P259" s="366">
        <v>19</v>
      </c>
      <c r="Q259" s="370"/>
    </row>
    <row r="260" spans="1:17" ht="47.25" x14ac:dyDescent="0.25">
      <c r="A260" s="135">
        <v>254</v>
      </c>
      <c r="B260" s="161" t="s">
        <v>178</v>
      </c>
      <c r="C260" s="161" t="s">
        <v>33</v>
      </c>
      <c r="D260" s="140"/>
      <c r="E260" s="141"/>
      <c r="F260" s="141">
        <v>99.98</v>
      </c>
      <c r="G260" s="139"/>
      <c r="H260" s="139">
        <v>56</v>
      </c>
      <c r="I260" s="139">
        <v>62</v>
      </c>
      <c r="J260" s="142"/>
      <c r="K260" s="142">
        <v>0.56000000000000005</v>
      </c>
      <c r="L260" s="142">
        <f t="shared" si="22"/>
        <v>0.62012402480496098</v>
      </c>
      <c r="M260" s="144">
        <f t="shared" si="17"/>
        <v>35</v>
      </c>
      <c r="N260" s="187">
        <f t="shared" si="18"/>
        <v>21</v>
      </c>
      <c r="O260" s="146">
        <f t="shared" si="19"/>
        <v>21.7</v>
      </c>
      <c r="P260" s="366">
        <v>21</v>
      </c>
      <c r="Q260" s="370"/>
    </row>
    <row r="261" spans="1:17" ht="31.5" x14ac:dyDescent="0.25">
      <c r="A261" s="135">
        <v>255</v>
      </c>
      <c r="B261" s="161" t="s">
        <v>102</v>
      </c>
      <c r="C261" s="161" t="s">
        <v>33</v>
      </c>
      <c r="D261" s="140"/>
      <c r="E261" s="141"/>
      <c r="F261" s="141">
        <v>54.74</v>
      </c>
      <c r="G261" s="139"/>
      <c r="H261" s="139">
        <v>239</v>
      </c>
      <c r="I261" s="139">
        <v>205</v>
      </c>
      <c r="J261" s="142"/>
      <c r="K261" s="142">
        <v>4.37</v>
      </c>
      <c r="L261" s="142">
        <f t="shared" si="22"/>
        <v>3.744976251370113</v>
      </c>
      <c r="M261" s="144">
        <v>29</v>
      </c>
      <c r="N261" s="187">
        <f t="shared" si="18"/>
        <v>59</v>
      </c>
      <c r="O261" s="146">
        <f t="shared" si="19"/>
        <v>59.45</v>
      </c>
      <c r="P261" s="366">
        <v>59</v>
      </c>
      <c r="Q261" s="370"/>
    </row>
    <row r="262" spans="1:17" x14ac:dyDescent="0.25">
      <c r="A262" s="135">
        <v>256</v>
      </c>
      <c r="B262" s="161" t="s">
        <v>259</v>
      </c>
      <c r="C262" s="161" t="s">
        <v>33</v>
      </c>
      <c r="D262" s="140"/>
      <c r="E262" s="141"/>
      <c r="F262" s="141">
        <v>37.1</v>
      </c>
      <c r="G262" s="139"/>
      <c r="H262" s="139">
        <v>110</v>
      </c>
      <c r="I262" s="139">
        <v>86</v>
      </c>
      <c r="J262" s="142"/>
      <c r="K262" s="142">
        <v>2.96</v>
      </c>
      <c r="L262" s="142">
        <f t="shared" si="22"/>
        <v>2.3180592991913747</v>
      </c>
      <c r="M262" s="144">
        <v>28</v>
      </c>
      <c r="N262" s="187">
        <f t="shared" si="18"/>
        <v>24</v>
      </c>
      <c r="O262" s="146">
        <f t="shared" si="19"/>
        <v>24.08</v>
      </c>
      <c r="P262" s="366">
        <v>24</v>
      </c>
      <c r="Q262" s="370"/>
    </row>
    <row r="263" spans="1:17" hidden="1" x14ac:dyDescent="0.25">
      <c r="A263" s="135">
        <v>257</v>
      </c>
      <c r="B263" s="161" t="s">
        <v>444</v>
      </c>
      <c r="C263" s="161" t="s">
        <v>33</v>
      </c>
      <c r="D263" s="140"/>
      <c r="E263" s="141"/>
      <c r="F263" s="141">
        <v>494.93</v>
      </c>
      <c r="G263" s="139"/>
      <c r="H263" s="139"/>
      <c r="I263" s="139">
        <v>1750</v>
      </c>
      <c r="J263" s="142"/>
      <c r="K263" s="142"/>
      <c r="L263" s="142">
        <v>3.5358535550481887</v>
      </c>
      <c r="M263" s="144">
        <v>0</v>
      </c>
      <c r="N263" s="187">
        <f t="shared" si="18"/>
        <v>0</v>
      </c>
      <c r="O263" s="146">
        <f t="shared" si="19"/>
        <v>0</v>
      </c>
      <c r="P263" s="151"/>
      <c r="Q263" s="278"/>
    </row>
    <row r="264" spans="1:17" ht="31.5" x14ac:dyDescent="0.25">
      <c r="A264" s="135">
        <v>258</v>
      </c>
      <c r="B264" s="161" t="s">
        <v>736</v>
      </c>
      <c r="C264" s="161" t="s">
        <v>35</v>
      </c>
      <c r="D264" s="140"/>
      <c r="E264" s="141"/>
      <c r="F264" s="141">
        <v>70.569999999999993</v>
      </c>
      <c r="G264" s="139"/>
      <c r="H264" s="139">
        <v>245</v>
      </c>
      <c r="I264" s="139">
        <v>259</v>
      </c>
      <c r="J264" s="142"/>
      <c r="K264" s="142">
        <v>3.47</v>
      </c>
      <c r="L264" s="142">
        <f>I264/F264</f>
        <v>3.6701147796514104</v>
      </c>
      <c r="M264" s="144">
        <f t="shared" si="17"/>
        <v>35</v>
      </c>
      <c r="N264" s="187">
        <f t="shared" si="18"/>
        <v>90</v>
      </c>
      <c r="O264" s="146">
        <f t="shared" si="19"/>
        <v>90.65</v>
      </c>
      <c r="P264" s="366">
        <v>90</v>
      </c>
      <c r="Q264" s="370"/>
    </row>
    <row r="265" spans="1:17" ht="31.5" x14ac:dyDescent="0.25">
      <c r="A265" s="135">
        <v>259</v>
      </c>
      <c r="B265" s="161" t="s">
        <v>697</v>
      </c>
      <c r="C265" s="161" t="s">
        <v>35</v>
      </c>
      <c r="D265" s="140"/>
      <c r="E265" s="141"/>
      <c r="F265" s="141">
        <v>30.76</v>
      </c>
      <c r="G265" s="139"/>
      <c r="H265" s="139">
        <v>52</v>
      </c>
      <c r="I265" s="139">
        <v>68</v>
      </c>
      <c r="J265" s="142"/>
      <c r="K265" s="142">
        <v>1.69</v>
      </c>
      <c r="L265" s="142">
        <f>I265/F265</f>
        <v>2.2106631989596877</v>
      </c>
      <c r="M265" s="144">
        <f t="shared" ref="M265:M327" si="23">IF(I265&lt;33,0,35)</f>
        <v>35</v>
      </c>
      <c r="N265" s="187">
        <f t="shared" ref="N265:N328" si="24">ROUNDDOWN(O265,0)</f>
        <v>23</v>
      </c>
      <c r="O265" s="146">
        <f t="shared" ref="O265:O328" si="25">I265*M265/100</f>
        <v>23.8</v>
      </c>
      <c r="P265" s="366">
        <v>23</v>
      </c>
      <c r="Q265" s="370"/>
    </row>
    <row r="266" spans="1:17" x14ac:dyDescent="0.25">
      <c r="A266" s="135">
        <v>260</v>
      </c>
      <c r="B266" s="161" t="s">
        <v>2</v>
      </c>
      <c r="C266" s="161" t="s">
        <v>35</v>
      </c>
      <c r="D266" s="140"/>
      <c r="E266" s="141"/>
      <c r="F266" s="141">
        <v>138.1</v>
      </c>
      <c r="G266" s="139"/>
      <c r="H266" s="139">
        <v>113</v>
      </c>
      <c r="I266" s="139">
        <v>132</v>
      </c>
      <c r="J266" s="142"/>
      <c r="K266" s="142">
        <v>0.82</v>
      </c>
      <c r="L266" s="142">
        <f>I266/F266</f>
        <v>0.95582910934105725</v>
      </c>
      <c r="M266" s="144">
        <f t="shared" si="23"/>
        <v>35</v>
      </c>
      <c r="N266" s="187">
        <f t="shared" si="24"/>
        <v>46</v>
      </c>
      <c r="O266" s="146">
        <f t="shared" si="25"/>
        <v>46.2</v>
      </c>
      <c r="P266" s="365" t="s">
        <v>916</v>
      </c>
      <c r="Q266" s="370"/>
    </row>
    <row r="267" spans="1:17" ht="31.5" x14ac:dyDescent="0.25">
      <c r="A267" s="135">
        <v>261</v>
      </c>
      <c r="B267" s="161" t="s">
        <v>104</v>
      </c>
      <c r="C267" s="161" t="s">
        <v>35</v>
      </c>
      <c r="D267" s="140"/>
      <c r="E267" s="141"/>
      <c r="F267" s="141">
        <v>268.08999999999997</v>
      </c>
      <c r="G267" s="139"/>
      <c r="H267" s="139">
        <v>462</v>
      </c>
      <c r="I267" s="139">
        <v>576</v>
      </c>
      <c r="J267" s="142"/>
      <c r="K267" s="142">
        <v>1.75</v>
      </c>
      <c r="L267" s="142">
        <f>I267/F267</f>
        <v>2.1485322093326871</v>
      </c>
      <c r="M267" s="144">
        <f t="shared" si="23"/>
        <v>35</v>
      </c>
      <c r="N267" s="187">
        <f t="shared" si="24"/>
        <v>201</v>
      </c>
      <c r="O267" s="146">
        <f t="shared" si="25"/>
        <v>201.6</v>
      </c>
      <c r="P267" s="366">
        <v>201</v>
      </c>
      <c r="Q267" s="370"/>
    </row>
    <row r="268" spans="1:17" ht="31.5" x14ac:dyDescent="0.25">
      <c r="A268" s="135">
        <v>262</v>
      </c>
      <c r="B268" s="161" t="s">
        <v>209</v>
      </c>
      <c r="C268" s="161" t="s">
        <v>35</v>
      </c>
      <c r="D268" s="140"/>
      <c r="E268" s="141"/>
      <c r="F268" s="141">
        <v>106.58</v>
      </c>
      <c r="G268" s="139"/>
      <c r="H268" s="139">
        <v>344</v>
      </c>
      <c r="I268" s="139">
        <v>361</v>
      </c>
      <c r="J268" s="142"/>
      <c r="K268" s="142">
        <v>3.23</v>
      </c>
      <c r="L268" s="142">
        <f>I268/F268</f>
        <v>3.3871270407205856</v>
      </c>
      <c r="M268" s="144">
        <v>16.7</v>
      </c>
      <c r="N268" s="187">
        <f t="shared" si="24"/>
        <v>60</v>
      </c>
      <c r="O268" s="146">
        <f t="shared" si="25"/>
        <v>60.286999999999999</v>
      </c>
      <c r="P268" s="366">
        <v>60</v>
      </c>
      <c r="Q268" s="370"/>
    </row>
    <row r="269" spans="1:17" hidden="1" x14ac:dyDescent="0.25">
      <c r="A269" s="135">
        <v>263</v>
      </c>
      <c r="B269" s="161" t="s">
        <v>444</v>
      </c>
      <c r="C269" s="161" t="s">
        <v>35</v>
      </c>
      <c r="D269" s="140"/>
      <c r="E269" s="141"/>
      <c r="F269" s="141">
        <v>630.79999999999995</v>
      </c>
      <c r="G269" s="139"/>
      <c r="H269" s="139"/>
      <c r="I269" s="139">
        <v>1396</v>
      </c>
      <c r="J269" s="142"/>
      <c r="K269" s="142"/>
      <c r="L269" s="142">
        <v>2.2130627774254914</v>
      </c>
      <c r="M269" s="144">
        <v>0</v>
      </c>
      <c r="N269" s="187">
        <f t="shared" si="24"/>
        <v>0</v>
      </c>
      <c r="O269" s="146">
        <f t="shared" si="25"/>
        <v>0</v>
      </c>
      <c r="P269" s="151"/>
      <c r="Q269" s="278"/>
    </row>
    <row r="270" spans="1:17" x14ac:dyDescent="0.25">
      <c r="A270" s="135">
        <v>264</v>
      </c>
      <c r="B270" s="161" t="s">
        <v>2</v>
      </c>
      <c r="C270" s="161" t="s">
        <v>36</v>
      </c>
      <c r="D270" s="140"/>
      <c r="E270" s="141"/>
      <c r="F270" s="141">
        <v>0</v>
      </c>
      <c r="G270" s="139"/>
      <c r="H270" s="139"/>
      <c r="I270" s="139">
        <v>0</v>
      </c>
      <c r="J270" s="142"/>
      <c r="K270" s="142"/>
      <c r="L270" s="142"/>
      <c r="M270" s="144">
        <f t="shared" si="23"/>
        <v>0</v>
      </c>
      <c r="N270" s="187">
        <f t="shared" si="24"/>
        <v>0</v>
      </c>
      <c r="O270" s="146">
        <f t="shared" si="25"/>
        <v>0</v>
      </c>
      <c r="P270" s="365" t="s">
        <v>916</v>
      </c>
      <c r="Q270" s="370"/>
    </row>
    <row r="271" spans="1:17" ht="47.25" x14ac:dyDescent="0.25">
      <c r="A271" s="135">
        <v>265</v>
      </c>
      <c r="B271" s="161" t="s">
        <v>883</v>
      </c>
      <c r="C271" s="161" t="s">
        <v>36</v>
      </c>
      <c r="D271" s="140"/>
      <c r="E271" s="141"/>
      <c r="F271" s="141">
        <v>82.98</v>
      </c>
      <c r="G271" s="139"/>
      <c r="H271" s="139">
        <v>214</v>
      </c>
      <c r="I271" s="139">
        <v>158</v>
      </c>
      <c r="J271" s="142"/>
      <c r="K271" s="142">
        <v>2.58</v>
      </c>
      <c r="L271" s="142">
        <f>I271/F271</f>
        <v>1.9040732706676307</v>
      </c>
      <c r="M271" s="144">
        <f t="shared" si="23"/>
        <v>35</v>
      </c>
      <c r="N271" s="187">
        <f t="shared" si="24"/>
        <v>55</v>
      </c>
      <c r="O271" s="146">
        <f t="shared" si="25"/>
        <v>55.3</v>
      </c>
      <c r="P271" s="366">
        <v>73</v>
      </c>
      <c r="Q271" s="370" t="s">
        <v>1010</v>
      </c>
    </row>
    <row r="272" spans="1:17" hidden="1" x14ac:dyDescent="0.25">
      <c r="A272" s="135">
        <v>266</v>
      </c>
      <c r="B272" s="161" t="s">
        <v>444</v>
      </c>
      <c r="C272" s="161" t="s">
        <v>36</v>
      </c>
      <c r="D272" s="140"/>
      <c r="E272" s="141"/>
      <c r="F272" s="141">
        <v>328.88</v>
      </c>
      <c r="G272" s="139"/>
      <c r="H272" s="139"/>
      <c r="I272" s="139">
        <v>158</v>
      </c>
      <c r="J272" s="142"/>
      <c r="K272" s="142"/>
      <c r="L272" s="142">
        <v>0.48041838968620776</v>
      </c>
      <c r="M272" s="144">
        <v>0</v>
      </c>
      <c r="N272" s="187">
        <f t="shared" si="24"/>
        <v>0</v>
      </c>
      <c r="O272" s="146">
        <f t="shared" si="25"/>
        <v>0</v>
      </c>
      <c r="P272" s="151"/>
      <c r="Q272" s="278"/>
    </row>
    <row r="273" spans="1:17" ht="47.25" x14ac:dyDescent="0.25">
      <c r="A273" s="135">
        <v>267</v>
      </c>
      <c r="B273" s="161" t="s">
        <v>673</v>
      </c>
      <c r="C273" s="161" t="s">
        <v>738</v>
      </c>
      <c r="D273" s="140"/>
      <c r="E273" s="141"/>
      <c r="F273" s="141">
        <v>183.6</v>
      </c>
      <c r="G273" s="139"/>
      <c r="H273" s="139">
        <v>162</v>
      </c>
      <c r="I273" s="139">
        <v>210</v>
      </c>
      <c r="J273" s="142"/>
      <c r="K273" s="142">
        <v>0.88</v>
      </c>
      <c r="L273" s="142">
        <f>I273/F273</f>
        <v>1.1437908496732025</v>
      </c>
      <c r="M273" s="144">
        <v>30</v>
      </c>
      <c r="N273" s="187">
        <f t="shared" si="24"/>
        <v>63</v>
      </c>
      <c r="O273" s="146">
        <f t="shared" si="25"/>
        <v>63</v>
      </c>
      <c r="P273" s="366">
        <v>63</v>
      </c>
      <c r="Q273" s="370"/>
    </row>
    <row r="274" spans="1:17" ht="31.5" hidden="1" x14ac:dyDescent="0.25">
      <c r="A274" s="135">
        <v>268</v>
      </c>
      <c r="B274" s="161" t="s">
        <v>668</v>
      </c>
      <c r="C274" s="161" t="s">
        <v>738</v>
      </c>
      <c r="D274" s="140"/>
      <c r="E274" s="141"/>
      <c r="F274" s="141">
        <v>0</v>
      </c>
      <c r="G274" s="139"/>
      <c r="H274" s="139"/>
      <c r="I274" s="139">
        <v>0</v>
      </c>
      <c r="J274" s="142"/>
      <c r="K274" s="142"/>
      <c r="L274" s="142"/>
      <c r="M274" s="144">
        <f t="shared" si="23"/>
        <v>0</v>
      </c>
      <c r="N274" s="187">
        <f t="shared" si="24"/>
        <v>0</v>
      </c>
      <c r="O274" s="146">
        <f t="shared" si="25"/>
        <v>0</v>
      </c>
      <c r="P274" s="179"/>
      <c r="Q274" s="278"/>
    </row>
    <row r="275" spans="1:17" x14ac:dyDescent="0.25">
      <c r="A275" s="135">
        <v>269</v>
      </c>
      <c r="B275" s="161" t="s">
        <v>2</v>
      </c>
      <c r="C275" s="161" t="s">
        <v>738</v>
      </c>
      <c r="D275" s="140"/>
      <c r="E275" s="141"/>
      <c r="F275" s="141">
        <v>407.67</v>
      </c>
      <c r="G275" s="139"/>
      <c r="H275" s="139">
        <v>510</v>
      </c>
      <c r="I275" s="139">
        <v>542</v>
      </c>
      <c r="J275" s="142"/>
      <c r="K275" s="142">
        <v>1.25</v>
      </c>
      <c r="L275" s="142">
        <f>I275/F275</f>
        <v>1.3295067088576544</v>
      </c>
      <c r="M275" s="144">
        <f t="shared" si="23"/>
        <v>35</v>
      </c>
      <c r="N275" s="187">
        <f t="shared" si="24"/>
        <v>189</v>
      </c>
      <c r="O275" s="146">
        <f t="shared" si="25"/>
        <v>189.7</v>
      </c>
      <c r="P275" s="365" t="s">
        <v>916</v>
      </c>
      <c r="Q275" s="370"/>
    </row>
    <row r="276" spans="1:17" ht="31.5" x14ac:dyDescent="0.25">
      <c r="A276" s="135">
        <v>270</v>
      </c>
      <c r="B276" s="161" t="s">
        <v>123</v>
      </c>
      <c r="C276" s="161" t="s">
        <v>738</v>
      </c>
      <c r="D276" s="140"/>
      <c r="E276" s="141"/>
      <c r="F276" s="141">
        <v>15.12</v>
      </c>
      <c r="G276" s="139"/>
      <c r="H276" s="139">
        <v>26</v>
      </c>
      <c r="I276" s="139">
        <v>90</v>
      </c>
      <c r="J276" s="142"/>
      <c r="K276" s="142">
        <v>1.72</v>
      </c>
      <c r="L276" s="142">
        <f>I276/F276</f>
        <v>5.9523809523809526</v>
      </c>
      <c r="M276" s="144">
        <f t="shared" si="23"/>
        <v>35</v>
      </c>
      <c r="N276" s="187">
        <f t="shared" si="24"/>
        <v>31</v>
      </c>
      <c r="O276" s="146">
        <f t="shared" si="25"/>
        <v>31.5</v>
      </c>
      <c r="P276" s="179">
        <v>33</v>
      </c>
      <c r="Q276" s="370" t="s">
        <v>1010</v>
      </c>
    </row>
    <row r="277" spans="1:17" ht="31.5" x14ac:dyDescent="0.25">
      <c r="A277" s="135">
        <v>271</v>
      </c>
      <c r="B277" s="161" t="s">
        <v>739</v>
      </c>
      <c r="C277" s="161" t="s">
        <v>738</v>
      </c>
      <c r="D277" s="140"/>
      <c r="E277" s="141"/>
      <c r="F277" s="141">
        <v>108.07</v>
      </c>
      <c r="G277" s="139"/>
      <c r="H277" s="139">
        <v>159</v>
      </c>
      <c r="I277" s="139">
        <v>176</v>
      </c>
      <c r="J277" s="142"/>
      <c r="K277" s="142">
        <v>1.47</v>
      </c>
      <c r="L277" s="142">
        <f>I277/F277</f>
        <v>1.6285740723605071</v>
      </c>
      <c r="M277" s="144">
        <v>34.5</v>
      </c>
      <c r="N277" s="187">
        <f t="shared" si="24"/>
        <v>60</v>
      </c>
      <c r="O277" s="146">
        <f t="shared" si="25"/>
        <v>60.72</v>
      </c>
      <c r="P277" s="366">
        <v>60</v>
      </c>
      <c r="Q277" s="370"/>
    </row>
    <row r="278" spans="1:17" hidden="1" x14ac:dyDescent="0.25">
      <c r="A278" s="135">
        <v>272</v>
      </c>
      <c r="B278" s="161" t="s">
        <v>444</v>
      </c>
      <c r="C278" s="161" t="s">
        <v>738</v>
      </c>
      <c r="D278" s="140"/>
      <c r="E278" s="141"/>
      <c r="F278" s="141">
        <v>789.26</v>
      </c>
      <c r="G278" s="139"/>
      <c r="H278" s="139"/>
      <c r="I278" s="139">
        <v>1018</v>
      </c>
      <c r="J278" s="142"/>
      <c r="K278" s="142"/>
      <c r="L278" s="142">
        <v>1.2898157768035883</v>
      </c>
      <c r="M278" s="144">
        <v>0</v>
      </c>
      <c r="N278" s="187">
        <f t="shared" si="24"/>
        <v>0</v>
      </c>
      <c r="O278" s="146">
        <f t="shared" si="25"/>
        <v>0</v>
      </c>
      <c r="P278" s="151"/>
      <c r="Q278" s="278"/>
    </row>
    <row r="279" spans="1:17" ht="31.5" x14ac:dyDescent="0.25">
      <c r="A279" s="135">
        <v>273</v>
      </c>
      <c r="B279" s="161" t="s">
        <v>825</v>
      </c>
      <c r="C279" s="161" t="s">
        <v>65</v>
      </c>
      <c r="D279" s="140"/>
      <c r="E279" s="141"/>
      <c r="F279" s="141">
        <v>36.72</v>
      </c>
      <c r="G279" s="139"/>
      <c r="H279" s="139"/>
      <c r="I279" s="139">
        <v>479</v>
      </c>
      <c r="J279" s="142"/>
      <c r="K279" s="142"/>
      <c r="L279" s="142">
        <f t="shared" ref="L279:L285" si="26">I279/F279</f>
        <v>13.044662309368192</v>
      </c>
      <c r="M279" s="144">
        <f t="shared" si="23"/>
        <v>35</v>
      </c>
      <c r="N279" s="187">
        <f t="shared" si="24"/>
        <v>167</v>
      </c>
      <c r="O279" s="146">
        <f t="shared" si="25"/>
        <v>167.65</v>
      </c>
      <c r="P279" s="366">
        <v>167</v>
      </c>
      <c r="Q279" s="370"/>
    </row>
    <row r="280" spans="1:17" ht="31.5" x14ac:dyDescent="0.25">
      <c r="A280" s="135">
        <v>274</v>
      </c>
      <c r="B280" s="161" t="s">
        <v>740</v>
      </c>
      <c r="C280" s="161" t="s">
        <v>65</v>
      </c>
      <c r="D280" s="140"/>
      <c r="E280" s="141"/>
      <c r="F280" s="141">
        <v>83.4</v>
      </c>
      <c r="G280" s="139"/>
      <c r="H280" s="139">
        <v>197</v>
      </c>
      <c r="I280" s="139">
        <v>250</v>
      </c>
      <c r="J280" s="142"/>
      <c r="K280" s="142">
        <v>3.27</v>
      </c>
      <c r="L280" s="142">
        <f t="shared" si="26"/>
        <v>2.9976019184652278</v>
      </c>
      <c r="M280" s="144">
        <f t="shared" si="23"/>
        <v>35</v>
      </c>
      <c r="N280" s="187">
        <f t="shared" si="24"/>
        <v>87</v>
      </c>
      <c r="O280" s="146">
        <f t="shared" si="25"/>
        <v>87.5</v>
      </c>
      <c r="P280" s="366">
        <v>87</v>
      </c>
      <c r="Q280" s="370"/>
    </row>
    <row r="281" spans="1:17" ht="31.5" x14ac:dyDescent="0.25">
      <c r="A281" s="135">
        <v>275</v>
      </c>
      <c r="B281" s="161" t="s">
        <v>741</v>
      </c>
      <c r="C281" s="161" t="s">
        <v>65</v>
      </c>
      <c r="D281" s="140"/>
      <c r="E281" s="141"/>
      <c r="F281" s="141">
        <v>33.49</v>
      </c>
      <c r="G281" s="139"/>
      <c r="H281" s="139">
        <v>324</v>
      </c>
      <c r="I281" s="139">
        <v>430</v>
      </c>
      <c r="J281" s="142"/>
      <c r="K281" s="142">
        <v>9.6999999999999993</v>
      </c>
      <c r="L281" s="142">
        <f t="shared" si="26"/>
        <v>12.839653627948641</v>
      </c>
      <c r="M281" s="144">
        <f t="shared" si="23"/>
        <v>35</v>
      </c>
      <c r="N281" s="187">
        <f t="shared" si="24"/>
        <v>150</v>
      </c>
      <c r="O281" s="146">
        <f t="shared" si="25"/>
        <v>150.5</v>
      </c>
      <c r="P281" s="366">
        <v>150</v>
      </c>
      <c r="Q281" s="370"/>
    </row>
    <row r="282" spans="1:17" ht="31.5" x14ac:dyDescent="0.25">
      <c r="A282" s="135">
        <v>276</v>
      </c>
      <c r="B282" s="161" t="s">
        <v>742</v>
      </c>
      <c r="C282" s="161" t="s">
        <v>65</v>
      </c>
      <c r="D282" s="140"/>
      <c r="E282" s="141"/>
      <c r="F282" s="141">
        <v>27.5</v>
      </c>
      <c r="G282" s="139"/>
      <c r="H282" s="139">
        <v>3.59</v>
      </c>
      <c r="I282" s="139">
        <v>365</v>
      </c>
      <c r="J282" s="142"/>
      <c r="K282" s="142">
        <v>13.05</v>
      </c>
      <c r="L282" s="142">
        <f t="shared" si="26"/>
        <v>13.272727272727273</v>
      </c>
      <c r="M282" s="144">
        <v>26.3</v>
      </c>
      <c r="N282" s="187">
        <f t="shared" si="24"/>
        <v>95</v>
      </c>
      <c r="O282" s="146">
        <f t="shared" si="25"/>
        <v>95.995000000000005</v>
      </c>
      <c r="P282" s="366">
        <v>95</v>
      </c>
      <c r="Q282" s="370"/>
    </row>
    <row r="283" spans="1:17" x14ac:dyDescent="0.25">
      <c r="A283" s="135">
        <v>277</v>
      </c>
      <c r="B283" s="161" t="s">
        <v>2</v>
      </c>
      <c r="C283" s="161" t="s">
        <v>65</v>
      </c>
      <c r="D283" s="140"/>
      <c r="E283" s="141"/>
      <c r="F283" s="141">
        <v>1161.94</v>
      </c>
      <c r="G283" s="139"/>
      <c r="H283" s="139">
        <v>2795</v>
      </c>
      <c r="I283" s="139">
        <v>2864</v>
      </c>
      <c r="J283" s="142"/>
      <c r="K283" s="142">
        <v>2.29</v>
      </c>
      <c r="L283" s="142">
        <f t="shared" si="26"/>
        <v>2.4648432793431674</v>
      </c>
      <c r="M283" s="144">
        <f t="shared" si="23"/>
        <v>35</v>
      </c>
      <c r="N283" s="187">
        <f t="shared" si="24"/>
        <v>1002</v>
      </c>
      <c r="O283" s="146">
        <f t="shared" si="25"/>
        <v>1002.4</v>
      </c>
      <c r="P283" s="365" t="s">
        <v>916</v>
      </c>
      <c r="Q283" s="370"/>
    </row>
    <row r="284" spans="1:17" ht="32.25" customHeight="1" x14ac:dyDescent="0.25">
      <c r="A284" s="135">
        <v>278</v>
      </c>
      <c r="B284" s="161" t="s">
        <v>884</v>
      </c>
      <c r="C284" s="161" t="s">
        <v>65</v>
      </c>
      <c r="D284" s="140"/>
      <c r="E284" s="141"/>
      <c r="F284" s="141">
        <v>3313.32</v>
      </c>
      <c r="G284" s="139"/>
      <c r="H284" s="139">
        <v>11565</v>
      </c>
      <c r="I284" s="139">
        <v>9732</v>
      </c>
      <c r="J284" s="142"/>
      <c r="K284" s="142">
        <v>3.49</v>
      </c>
      <c r="L284" s="142">
        <f t="shared" si="26"/>
        <v>2.9372351599000397</v>
      </c>
      <c r="M284" s="144">
        <f t="shared" si="23"/>
        <v>35</v>
      </c>
      <c r="N284" s="187">
        <f t="shared" si="24"/>
        <v>3406</v>
      </c>
      <c r="O284" s="146">
        <f t="shared" si="25"/>
        <v>3406.2</v>
      </c>
      <c r="P284" s="366">
        <v>5000</v>
      </c>
      <c r="Q284" s="370" t="s">
        <v>1010</v>
      </c>
    </row>
    <row r="285" spans="1:17" ht="31.5" x14ac:dyDescent="0.25">
      <c r="A285" s="135">
        <v>279</v>
      </c>
      <c r="B285" s="161" t="s">
        <v>744</v>
      </c>
      <c r="C285" s="161" t="s">
        <v>65</v>
      </c>
      <c r="D285" s="140"/>
      <c r="E285" s="141"/>
      <c r="F285" s="141">
        <v>24.83</v>
      </c>
      <c r="G285" s="139"/>
      <c r="H285" s="139">
        <v>16</v>
      </c>
      <c r="I285" s="139">
        <v>48</v>
      </c>
      <c r="J285" s="142"/>
      <c r="K285" s="142">
        <v>0.64</v>
      </c>
      <c r="L285" s="142">
        <f t="shared" si="26"/>
        <v>1.933145388642771</v>
      </c>
      <c r="M285" s="144">
        <v>26</v>
      </c>
      <c r="N285" s="187">
        <f t="shared" si="24"/>
        <v>12</v>
      </c>
      <c r="O285" s="146">
        <f t="shared" si="25"/>
        <v>12.48</v>
      </c>
      <c r="P285" s="366">
        <v>12</v>
      </c>
      <c r="Q285" s="370"/>
    </row>
    <row r="286" spans="1:17" hidden="1" x14ac:dyDescent="0.25">
      <c r="A286" s="135">
        <v>280</v>
      </c>
      <c r="B286" s="161" t="s">
        <v>444</v>
      </c>
      <c r="C286" s="161" t="s">
        <v>65</v>
      </c>
      <c r="D286" s="140"/>
      <c r="E286" s="141"/>
      <c r="F286" s="141">
        <v>4681.2</v>
      </c>
      <c r="G286" s="139"/>
      <c r="H286" s="139"/>
      <c r="I286" s="139">
        <v>14168</v>
      </c>
      <c r="J286" s="142"/>
      <c r="K286" s="142"/>
      <c r="L286" s="142">
        <v>3.0265743826369307</v>
      </c>
      <c r="M286" s="144">
        <v>0</v>
      </c>
      <c r="N286" s="187">
        <f t="shared" si="24"/>
        <v>0</v>
      </c>
      <c r="O286" s="146">
        <f t="shared" si="25"/>
        <v>0</v>
      </c>
      <c r="P286" s="151"/>
      <c r="Q286" s="278"/>
    </row>
    <row r="287" spans="1:17" hidden="1" x14ac:dyDescent="0.25">
      <c r="A287" s="135">
        <v>281</v>
      </c>
      <c r="B287" s="161" t="s">
        <v>850</v>
      </c>
      <c r="C287" s="161" t="s">
        <v>552</v>
      </c>
      <c r="D287" s="140"/>
      <c r="E287" s="141"/>
      <c r="F287" s="141">
        <v>19.62</v>
      </c>
      <c r="G287" s="139"/>
      <c r="H287" s="139"/>
      <c r="I287" s="139">
        <v>0</v>
      </c>
      <c r="J287" s="142"/>
      <c r="K287" s="142"/>
      <c r="L287" s="142">
        <v>0</v>
      </c>
      <c r="M287" s="144">
        <v>0</v>
      </c>
      <c r="N287" s="187">
        <f t="shared" si="24"/>
        <v>0</v>
      </c>
      <c r="O287" s="146">
        <f t="shared" si="25"/>
        <v>0</v>
      </c>
      <c r="P287" s="151"/>
      <c r="Q287" s="278"/>
    </row>
    <row r="288" spans="1:17" hidden="1" x14ac:dyDescent="0.25">
      <c r="A288" s="135">
        <v>282</v>
      </c>
      <c r="B288" s="161" t="s">
        <v>885</v>
      </c>
      <c r="C288" s="161" t="s">
        <v>552</v>
      </c>
      <c r="D288" s="140"/>
      <c r="E288" s="141"/>
      <c r="F288" s="141">
        <v>6.74</v>
      </c>
      <c r="G288" s="139"/>
      <c r="H288" s="139"/>
      <c r="I288" s="139">
        <v>1</v>
      </c>
      <c r="J288" s="142"/>
      <c r="K288" s="142"/>
      <c r="L288" s="142">
        <v>0.14836795252225518</v>
      </c>
      <c r="M288" s="144">
        <v>0</v>
      </c>
      <c r="N288" s="187">
        <f t="shared" si="24"/>
        <v>0</v>
      </c>
      <c r="O288" s="146">
        <f t="shared" si="25"/>
        <v>0</v>
      </c>
      <c r="P288" s="151"/>
      <c r="Q288" s="278"/>
    </row>
    <row r="289" spans="1:17" hidden="1" x14ac:dyDescent="0.25">
      <c r="A289" s="135">
        <v>283</v>
      </c>
      <c r="B289" s="161" t="s">
        <v>852</v>
      </c>
      <c r="C289" s="161" t="s">
        <v>552</v>
      </c>
      <c r="D289" s="140"/>
      <c r="E289" s="141"/>
      <c r="F289" s="141">
        <v>21.32</v>
      </c>
      <c r="G289" s="139"/>
      <c r="H289" s="139"/>
      <c r="I289" s="139">
        <v>0</v>
      </c>
      <c r="J289" s="142"/>
      <c r="K289" s="142"/>
      <c r="L289" s="142">
        <v>0</v>
      </c>
      <c r="M289" s="144">
        <v>0</v>
      </c>
      <c r="N289" s="187">
        <f t="shared" si="24"/>
        <v>0</v>
      </c>
      <c r="O289" s="146">
        <f t="shared" si="25"/>
        <v>0</v>
      </c>
      <c r="P289" s="151"/>
      <c r="Q289" s="278"/>
    </row>
    <row r="290" spans="1:17" s="319" customFormat="1" ht="47.25" x14ac:dyDescent="0.25">
      <c r="A290" s="318">
        <v>284</v>
      </c>
      <c r="B290" s="263" t="s">
        <v>288</v>
      </c>
      <c r="C290" s="263" t="s">
        <v>833</v>
      </c>
      <c r="D290" s="140"/>
      <c r="E290" s="141"/>
      <c r="F290" s="262">
        <v>247.8</v>
      </c>
      <c r="G290" s="139"/>
      <c r="H290" s="257">
        <v>293</v>
      </c>
      <c r="I290" s="257">
        <f>126+165</f>
        <v>291</v>
      </c>
      <c r="J290" s="142"/>
      <c r="K290" s="255">
        <f>H290/F290</f>
        <v>1.1824051654560128</v>
      </c>
      <c r="L290" s="142">
        <f>I290/F290</f>
        <v>1.1743341404358354</v>
      </c>
      <c r="M290" s="200">
        <v>14</v>
      </c>
      <c r="N290" s="201">
        <f t="shared" si="24"/>
        <v>40</v>
      </c>
      <c r="O290" s="146">
        <f t="shared" si="25"/>
        <v>40.74</v>
      </c>
      <c r="P290" s="367">
        <v>40</v>
      </c>
      <c r="Q290" s="370"/>
    </row>
    <row r="291" spans="1:17" x14ac:dyDescent="0.25">
      <c r="A291" s="135">
        <v>285</v>
      </c>
      <c r="B291" s="161" t="s">
        <v>2</v>
      </c>
      <c r="C291" s="161" t="s">
        <v>552</v>
      </c>
      <c r="D291" s="140"/>
      <c r="E291" s="141"/>
      <c r="F291" s="141">
        <v>79.39</v>
      </c>
      <c r="G291" s="139"/>
      <c r="H291" s="139">
        <v>71</v>
      </c>
      <c r="I291" s="139">
        <v>57</v>
      </c>
      <c r="J291" s="142"/>
      <c r="K291" s="142">
        <v>0.88</v>
      </c>
      <c r="L291" s="142">
        <f>I291/F291</f>
        <v>0.71797455598941928</v>
      </c>
      <c r="M291" s="144">
        <f t="shared" si="23"/>
        <v>35</v>
      </c>
      <c r="N291" s="187">
        <f t="shared" si="24"/>
        <v>19</v>
      </c>
      <c r="O291" s="146">
        <f t="shared" si="25"/>
        <v>19.95</v>
      </c>
      <c r="P291" s="365" t="s">
        <v>916</v>
      </c>
      <c r="Q291" s="370"/>
    </row>
    <row r="292" spans="1:17" ht="47.25" x14ac:dyDescent="0.25">
      <c r="A292" s="135">
        <v>286</v>
      </c>
      <c r="B292" s="161" t="s">
        <v>86</v>
      </c>
      <c r="C292" s="161" t="s">
        <v>552</v>
      </c>
      <c r="D292" s="140"/>
      <c r="E292" s="141"/>
      <c r="F292" s="141">
        <v>224.37</v>
      </c>
      <c r="G292" s="139"/>
      <c r="H292" s="139">
        <v>125</v>
      </c>
      <c r="I292" s="139">
        <v>31</v>
      </c>
      <c r="J292" s="142"/>
      <c r="K292" s="142">
        <v>0.55000000000000004</v>
      </c>
      <c r="L292" s="142">
        <f>I292/F292</f>
        <v>0.13816463876632348</v>
      </c>
      <c r="M292" s="144">
        <f t="shared" si="23"/>
        <v>0</v>
      </c>
      <c r="N292" s="187">
        <f t="shared" si="24"/>
        <v>0</v>
      </c>
      <c r="O292" s="146">
        <f t="shared" si="25"/>
        <v>0</v>
      </c>
      <c r="P292" s="366">
        <v>12</v>
      </c>
      <c r="Q292" s="370" t="s">
        <v>956</v>
      </c>
    </row>
    <row r="293" spans="1:17" hidden="1" x14ac:dyDescent="0.25">
      <c r="A293" s="135">
        <v>287</v>
      </c>
      <c r="B293" s="161" t="s">
        <v>444</v>
      </c>
      <c r="C293" s="161" t="s">
        <v>552</v>
      </c>
      <c r="D293" s="140"/>
      <c r="E293" s="141"/>
      <c r="F293" s="141">
        <v>549.54</v>
      </c>
      <c r="G293" s="139"/>
      <c r="H293" s="139"/>
      <c r="I293" s="139">
        <v>215</v>
      </c>
      <c r="J293" s="142"/>
      <c r="K293" s="142"/>
      <c r="L293" s="142">
        <v>0.39123630672926452</v>
      </c>
      <c r="M293" s="144">
        <v>0</v>
      </c>
      <c r="N293" s="187">
        <f t="shared" si="24"/>
        <v>0</v>
      </c>
      <c r="O293" s="146">
        <f t="shared" si="25"/>
        <v>0</v>
      </c>
      <c r="P293" s="151"/>
      <c r="Q293" s="278"/>
    </row>
    <row r="294" spans="1:17" hidden="1" x14ac:dyDescent="0.25">
      <c r="A294" s="135">
        <v>288</v>
      </c>
      <c r="B294" s="161" t="s">
        <v>854</v>
      </c>
      <c r="C294" s="161" t="s">
        <v>40</v>
      </c>
      <c r="D294" s="140"/>
      <c r="E294" s="141"/>
      <c r="F294" s="141">
        <v>16.95</v>
      </c>
      <c r="G294" s="139"/>
      <c r="H294" s="139"/>
      <c r="I294" s="139">
        <v>0</v>
      </c>
      <c r="J294" s="142"/>
      <c r="K294" s="142"/>
      <c r="L294" s="142">
        <v>0</v>
      </c>
      <c r="M294" s="144">
        <v>0</v>
      </c>
      <c r="N294" s="187">
        <f t="shared" si="24"/>
        <v>0</v>
      </c>
      <c r="O294" s="146">
        <f t="shared" si="25"/>
        <v>0</v>
      </c>
      <c r="P294" s="151"/>
      <c r="Q294" s="278"/>
    </row>
    <row r="295" spans="1:17" ht="31.5" hidden="1" x14ac:dyDescent="0.25">
      <c r="A295" s="135">
        <v>289</v>
      </c>
      <c r="B295" s="161" t="s">
        <v>668</v>
      </c>
      <c r="C295" s="161" t="s">
        <v>40</v>
      </c>
      <c r="D295" s="140"/>
      <c r="E295" s="141"/>
      <c r="F295" s="141"/>
      <c r="G295" s="139"/>
      <c r="H295" s="139"/>
      <c r="I295" s="139"/>
      <c r="J295" s="142"/>
      <c r="K295" s="142"/>
      <c r="L295" s="142"/>
      <c r="M295" s="144">
        <f t="shared" si="23"/>
        <v>0</v>
      </c>
      <c r="N295" s="187">
        <f t="shared" si="24"/>
        <v>0</v>
      </c>
      <c r="O295" s="146">
        <f t="shared" si="25"/>
        <v>0</v>
      </c>
      <c r="P295" s="179"/>
      <c r="Q295" s="278"/>
    </row>
    <row r="296" spans="1:17" x14ac:dyDescent="0.25">
      <c r="A296" s="135">
        <v>290</v>
      </c>
      <c r="B296" s="161" t="s">
        <v>2</v>
      </c>
      <c r="C296" s="161" t="s">
        <v>40</v>
      </c>
      <c r="D296" s="140"/>
      <c r="E296" s="141"/>
      <c r="F296" s="141">
        <v>237.22</v>
      </c>
      <c r="G296" s="139"/>
      <c r="H296" s="139">
        <v>361</v>
      </c>
      <c r="I296" s="139">
        <v>277</v>
      </c>
      <c r="J296" s="142"/>
      <c r="K296" s="142">
        <v>0.65</v>
      </c>
      <c r="L296" s="142">
        <f t="shared" ref="L296:L302" si="27">I296/F296</f>
        <v>1.167692437399882</v>
      </c>
      <c r="M296" s="144">
        <f t="shared" si="23"/>
        <v>35</v>
      </c>
      <c r="N296" s="187">
        <f t="shared" si="24"/>
        <v>96</v>
      </c>
      <c r="O296" s="146">
        <f t="shared" si="25"/>
        <v>96.95</v>
      </c>
      <c r="P296" s="365" t="s">
        <v>916</v>
      </c>
      <c r="Q296" s="370"/>
    </row>
    <row r="297" spans="1:17" ht="31.5" x14ac:dyDescent="0.25">
      <c r="A297" s="135">
        <v>291</v>
      </c>
      <c r="B297" s="161" t="s">
        <v>105</v>
      </c>
      <c r="C297" s="161" t="s">
        <v>40</v>
      </c>
      <c r="D297" s="140"/>
      <c r="E297" s="141"/>
      <c r="F297" s="141">
        <v>217.72</v>
      </c>
      <c r="G297" s="139"/>
      <c r="H297" s="139">
        <v>154</v>
      </c>
      <c r="I297" s="139">
        <v>172</v>
      </c>
      <c r="J297" s="142"/>
      <c r="K297" s="142">
        <v>0.71</v>
      </c>
      <c r="L297" s="142">
        <f t="shared" si="27"/>
        <v>0.79000551166636046</v>
      </c>
      <c r="M297" s="144">
        <f t="shared" si="23"/>
        <v>35</v>
      </c>
      <c r="N297" s="187">
        <f t="shared" si="24"/>
        <v>60</v>
      </c>
      <c r="O297" s="146">
        <f t="shared" si="25"/>
        <v>60.2</v>
      </c>
      <c r="P297" s="366">
        <v>60</v>
      </c>
      <c r="Q297" s="370"/>
    </row>
    <row r="298" spans="1:17" ht="31.5" x14ac:dyDescent="0.25">
      <c r="A298" s="135">
        <v>292</v>
      </c>
      <c r="B298" s="161" t="s">
        <v>886</v>
      </c>
      <c r="C298" s="161" t="s">
        <v>40</v>
      </c>
      <c r="D298" s="140"/>
      <c r="E298" s="141"/>
      <c r="F298" s="141">
        <v>59.18</v>
      </c>
      <c r="G298" s="139"/>
      <c r="H298" s="139"/>
      <c r="I298" s="139">
        <v>65</v>
      </c>
      <c r="J298" s="142"/>
      <c r="K298" s="142"/>
      <c r="L298" s="142">
        <f t="shared" si="27"/>
        <v>1.0983440351470091</v>
      </c>
      <c r="M298" s="144">
        <f t="shared" si="23"/>
        <v>35</v>
      </c>
      <c r="N298" s="187">
        <f t="shared" si="24"/>
        <v>22</v>
      </c>
      <c r="O298" s="146">
        <f t="shared" si="25"/>
        <v>22.75</v>
      </c>
      <c r="P298" s="366">
        <v>22</v>
      </c>
      <c r="Q298" s="370"/>
    </row>
    <row r="299" spans="1:17" ht="31.5" x14ac:dyDescent="0.25">
      <c r="A299" s="135">
        <v>293</v>
      </c>
      <c r="B299" s="161" t="s">
        <v>887</v>
      </c>
      <c r="C299" s="161" t="s">
        <v>40</v>
      </c>
      <c r="D299" s="140"/>
      <c r="E299" s="141"/>
      <c r="F299" s="141">
        <v>52.43</v>
      </c>
      <c r="G299" s="139"/>
      <c r="H299" s="139"/>
      <c r="I299" s="139">
        <v>66</v>
      </c>
      <c r="J299" s="142"/>
      <c r="K299" s="142"/>
      <c r="L299" s="142">
        <f t="shared" si="27"/>
        <v>1.2588212855235552</v>
      </c>
      <c r="M299" s="144">
        <f t="shared" si="23"/>
        <v>35</v>
      </c>
      <c r="N299" s="187">
        <f t="shared" si="24"/>
        <v>23</v>
      </c>
      <c r="O299" s="146">
        <f t="shared" si="25"/>
        <v>23.1</v>
      </c>
      <c r="P299" s="366">
        <v>23</v>
      </c>
      <c r="Q299" s="370"/>
    </row>
    <row r="300" spans="1:17" ht="31.5" x14ac:dyDescent="0.25">
      <c r="A300" s="135">
        <v>294</v>
      </c>
      <c r="B300" s="161" t="s">
        <v>888</v>
      </c>
      <c r="C300" s="161" t="s">
        <v>40</v>
      </c>
      <c r="D300" s="140"/>
      <c r="E300" s="141"/>
      <c r="F300" s="141">
        <v>65.08</v>
      </c>
      <c r="G300" s="139"/>
      <c r="H300" s="139"/>
      <c r="I300" s="139">
        <v>64</v>
      </c>
      <c r="J300" s="142"/>
      <c r="K300" s="142"/>
      <c r="L300" s="142">
        <f t="shared" si="27"/>
        <v>0.98340503995082973</v>
      </c>
      <c r="M300" s="144">
        <f t="shared" si="23"/>
        <v>35</v>
      </c>
      <c r="N300" s="187">
        <f t="shared" si="24"/>
        <v>22</v>
      </c>
      <c r="O300" s="146">
        <f t="shared" si="25"/>
        <v>22.4</v>
      </c>
      <c r="P300" s="366">
        <v>22</v>
      </c>
      <c r="Q300" s="370"/>
    </row>
    <row r="301" spans="1:17" ht="31.5" x14ac:dyDescent="0.25">
      <c r="A301" s="135">
        <v>295</v>
      </c>
      <c r="B301" s="161" t="s">
        <v>243</v>
      </c>
      <c r="C301" s="161" t="s">
        <v>40</v>
      </c>
      <c r="D301" s="140"/>
      <c r="E301" s="141"/>
      <c r="F301" s="141">
        <v>75.02</v>
      </c>
      <c r="G301" s="139"/>
      <c r="H301" s="139">
        <v>198</v>
      </c>
      <c r="I301" s="139">
        <v>206</v>
      </c>
      <c r="J301" s="142"/>
      <c r="K301" s="142">
        <v>2.64</v>
      </c>
      <c r="L301" s="142">
        <f t="shared" si="27"/>
        <v>2.74593441748867</v>
      </c>
      <c r="M301" s="144">
        <f t="shared" si="23"/>
        <v>35</v>
      </c>
      <c r="N301" s="187">
        <f t="shared" si="24"/>
        <v>72</v>
      </c>
      <c r="O301" s="146">
        <f t="shared" si="25"/>
        <v>72.099999999999994</v>
      </c>
      <c r="P301" s="366">
        <v>72</v>
      </c>
      <c r="Q301" s="370"/>
    </row>
    <row r="302" spans="1:17" ht="31.5" x14ac:dyDescent="0.25">
      <c r="A302" s="135">
        <v>296</v>
      </c>
      <c r="B302" s="161" t="s">
        <v>889</v>
      </c>
      <c r="C302" s="161" t="s">
        <v>40</v>
      </c>
      <c r="D302" s="140"/>
      <c r="E302" s="141"/>
      <c r="F302" s="141">
        <v>156.19999999999999</v>
      </c>
      <c r="G302" s="139"/>
      <c r="H302" s="139"/>
      <c r="I302" s="139">
        <v>225</v>
      </c>
      <c r="J302" s="142"/>
      <c r="K302" s="142"/>
      <c r="L302" s="142">
        <f t="shared" si="27"/>
        <v>1.4404609475032011</v>
      </c>
      <c r="M302" s="144">
        <f t="shared" si="23"/>
        <v>35</v>
      </c>
      <c r="N302" s="187">
        <f t="shared" si="24"/>
        <v>78</v>
      </c>
      <c r="O302" s="146">
        <f t="shared" si="25"/>
        <v>78.75</v>
      </c>
      <c r="P302" s="366">
        <v>78</v>
      </c>
      <c r="Q302" s="370"/>
    </row>
    <row r="303" spans="1:17" hidden="1" x14ac:dyDescent="0.25">
      <c r="A303" s="135">
        <v>297</v>
      </c>
      <c r="B303" s="161" t="s">
        <v>444</v>
      </c>
      <c r="C303" s="161" t="s">
        <v>40</v>
      </c>
      <c r="D303" s="140"/>
      <c r="E303" s="141"/>
      <c r="F303" s="141">
        <v>986.01</v>
      </c>
      <c r="G303" s="139"/>
      <c r="H303" s="139"/>
      <c r="I303" s="139">
        <v>1224</v>
      </c>
      <c r="J303" s="142"/>
      <c r="K303" s="142"/>
      <c r="L303" s="142">
        <v>1.2413667204186569</v>
      </c>
      <c r="M303" s="144">
        <v>0</v>
      </c>
      <c r="N303" s="187">
        <f t="shared" si="24"/>
        <v>0</v>
      </c>
      <c r="O303" s="146">
        <f t="shared" si="25"/>
        <v>0</v>
      </c>
      <c r="P303" s="151"/>
      <c r="Q303" s="278"/>
    </row>
    <row r="304" spans="1:17" hidden="1" x14ac:dyDescent="0.25">
      <c r="A304" s="135">
        <v>298</v>
      </c>
      <c r="B304" s="161" t="s">
        <v>890</v>
      </c>
      <c r="C304" s="161" t="s">
        <v>67</v>
      </c>
      <c r="D304" s="140"/>
      <c r="E304" s="141"/>
      <c r="F304" s="141">
        <v>126.39</v>
      </c>
      <c r="G304" s="139"/>
      <c r="H304" s="139"/>
      <c r="I304" s="139">
        <v>264</v>
      </c>
      <c r="J304" s="142"/>
      <c r="K304" s="142"/>
      <c r="L304" s="142">
        <v>2.0887728459530024</v>
      </c>
      <c r="M304" s="144">
        <v>0</v>
      </c>
      <c r="N304" s="187">
        <f t="shared" si="24"/>
        <v>0</v>
      </c>
      <c r="O304" s="146">
        <f t="shared" si="25"/>
        <v>0</v>
      </c>
      <c r="P304" s="151"/>
      <c r="Q304" s="278"/>
    </row>
    <row r="305" spans="1:17" ht="31.5" x14ac:dyDescent="0.25">
      <c r="A305" s="135">
        <v>299</v>
      </c>
      <c r="B305" s="161" t="s">
        <v>794</v>
      </c>
      <c r="C305" s="161" t="s">
        <v>67</v>
      </c>
      <c r="D305" s="140"/>
      <c r="E305" s="141"/>
      <c r="F305" s="141">
        <v>14952.17</v>
      </c>
      <c r="G305" s="139"/>
      <c r="H305" s="139">
        <v>31207</v>
      </c>
      <c r="I305" s="139">
        <v>31492</v>
      </c>
      <c r="J305" s="142"/>
      <c r="K305" s="142">
        <v>2.09</v>
      </c>
      <c r="L305" s="142">
        <f t="shared" ref="L305:L310" si="28">I305/F305</f>
        <v>2.1061825808561565</v>
      </c>
      <c r="M305" s="144">
        <v>34.75</v>
      </c>
      <c r="N305" s="187">
        <f t="shared" si="24"/>
        <v>10943</v>
      </c>
      <c r="O305" s="146">
        <f t="shared" si="25"/>
        <v>10943.47</v>
      </c>
      <c r="P305" s="366">
        <v>10943</v>
      </c>
      <c r="Q305" s="370"/>
    </row>
    <row r="306" spans="1:17" x14ac:dyDescent="0.25">
      <c r="A306" s="135">
        <v>300</v>
      </c>
      <c r="B306" s="161" t="s">
        <v>2</v>
      </c>
      <c r="C306" s="161" t="s">
        <v>67</v>
      </c>
      <c r="D306" s="140"/>
      <c r="E306" s="141"/>
      <c r="F306" s="141">
        <v>3970.56</v>
      </c>
      <c r="G306" s="139"/>
      <c r="H306" s="139">
        <v>2743</v>
      </c>
      <c r="I306" s="139">
        <v>2759</v>
      </c>
      <c r="J306" s="142"/>
      <c r="K306" s="142">
        <v>0.69</v>
      </c>
      <c r="L306" s="142">
        <f t="shared" si="28"/>
        <v>0.69486420051579623</v>
      </c>
      <c r="M306" s="144">
        <f t="shared" si="23"/>
        <v>35</v>
      </c>
      <c r="N306" s="187">
        <f t="shared" si="24"/>
        <v>965</v>
      </c>
      <c r="O306" s="146">
        <f t="shared" si="25"/>
        <v>965.65</v>
      </c>
      <c r="P306" s="365" t="s">
        <v>916</v>
      </c>
      <c r="Q306" s="370"/>
    </row>
    <row r="307" spans="1:17" ht="31.5" x14ac:dyDescent="0.25">
      <c r="A307" s="135">
        <v>301</v>
      </c>
      <c r="B307" s="161" t="s">
        <v>795</v>
      </c>
      <c r="C307" s="161" t="s">
        <v>67</v>
      </c>
      <c r="D307" s="140"/>
      <c r="E307" s="141"/>
      <c r="F307" s="141">
        <v>416.08</v>
      </c>
      <c r="G307" s="139"/>
      <c r="H307" s="139">
        <v>842</v>
      </c>
      <c r="I307" s="139">
        <v>891</v>
      </c>
      <c r="J307" s="142"/>
      <c r="K307" s="142">
        <v>2.02</v>
      </c>
      <c r="L307" s="142">
        <f t="shared" si="28"/>
        <v>2.1414151124783696</v>
      </c>
      <c r="M307" s="144">
        <f t="shared" si="23"/>
        <v>35</v>
      </c>
      <c r="N307" s="187">
        <f t="shared" si="24"/>
        <v>311</v>
      </c>
      <c r="O307" s="146">
        <f t="shared" si="25"/>
        <v>311.85000000000002</v>
      </c>
      <c r="P307" s="366">
        <v>311</v>
      </c>
      <c r="Q307" s="370"/>
    </row>
    <row r="308" spans="1:17" ht="31.5" x14ac:dyDescent="0.25">
      <c r="A308" s="135">
        <v>302</v>
      </c>
      <c r="B308" s="161" t="s">
        <v>796</v>
      </c>
      <c r="C308" s="161" t="s">
        <v>67</v>
      </c>
      <c r="D308" s="140"/>
      <c r="E308" s="141"/>
      <c r="F308" s="141">
        <v>32.86</v>
      </c>
      <c r="G308" s="139"/>
      <c r="H308" s="139">
        <v>71</v>
      </c>
      <c r="I308" s="139">
        <v>74</v>
      </c>
      <c r="J308" s="142"/>
      <c r="K308" s="142">
        <v>2.16</v>
      </c>
      <c r="L308" s="142">
        <f t="shared" si="28"/>
        <v>2.2519780888618381</v>
      </c>
      <c r="M308" s="144">
        <f t="shared" si="23"/>
        <v>35</v>
      </c>
      <c r="N308" s="187">
        <f t="shared" si="24"/>
        <v>25</v>
      </c>
      <c r="O308" s="146">
        <f t="shared" si="25"/>
        <v>25.9</v>
      </c>
      <c r="P308" s="366">
        <v>25</v>
      </c>
      <c r="Q308" s="370"/>
    </row>
    <row r="309" spans="1:17" ht="31.5" x14ac:dyDescent="0.25">
      <c r="A309" s="135">
        <v>303</v>
      </c>
      <c r="B309" s="161" t="s">
        <v>106</v>
      </c>
      <c r="C309" s="161" t="s">
        <v>67</v>
      </c>
      <c r="D309" s="140"/>
      <c r="E309" s="141"/>
      <c r="F309" s="141">
        <v>293.77999999999997</v>
      </c>
      <c r="G309" s="139"/>
      <c r="H309" s="139">
        <v>300</v>
      </c>
      <c r="I309" s="139">
        <v>279</v>
      </c>
      <c r="J309" s="142"/>
      <c r="K309" s="142">
        <v>1.02</v>
      </c>
      <c r="L309" s="142">
        <f t="shared" si="28"/>
        <v>0.94969024440057193</v>
      </c>
      <c r="M309" s="144">
        <v>21.7</v>
      </c>
      <c r="N309" s="187">
        <f t="shared" si="24"/>
        <v>60</v>
      </c>
      <c r="O309" s="146">
        <f t="shared" si="25"/>
        <v>60.542999999999999</v>
      </c>
      <c r="P309" s="366">
        <v>60</v>
      </c>
      <c r="Q309" s="370"/>
    </row>
    <row r="310" spans="1:17" ht="32.25" customHeight="1" x14ac:dyDescent="0.25">
      <c r="A310" s="135">
        <v>304</v>
      </c>
      <c r="B310" s="161" t="s">
        <v>797</v>
      </c>
      <c r="C310" s="161" t="s">
        <v>67</v>
      </c>
      <c r="D310" s="140"/>
      <c r="E310" s="141"/>
      <c r="F310" s="141">
        <v>138.86000000000001</v>
      </c>
      <c r="G310" s="139"/>
      <c r="H310" s="139">
        <v>328</v>
      </c>
      <c r="I310" s="139">
        <v>575</v>
      </c>
      <c r="J310" s="142"/>
      <c r="K310" s="142">
        <v>2.36</v>
      </c>
      <c r="L310" s="142">
        <f t="shared" si="28"/>
        <v>4.1408612991502229</v>
      </c>
      <c r="M310" s="144">
        <f t="shared" si="23"/>
        <v>35</v>
      </c>
      <c r="N310" s="187">
        <f t="shared" si="24"/>
        <v>201</v>
      </c>
      <c r="O310" s="146">
        <f t="shared" si="25"/>
        <v>201.25</v>
      </c>
      <c r="P310" s="366">
        <v>201</v>
      </c>
      <c r="Q310" s="370"/>
    </row>
    <row r="311" spans="1:17" hidden="1" x14ac:dyDescent="0.25">
      <c r="A311" s="135">
        <v>305</v>
      </c>
      <c r="B311" s="161" t="s">
        <v>444</v>
      </c>
      <c r="C311" s="161" t="s">
        <v>67</v>
      </c>
      <c r="D311" s="140"/>
      <c r="E311" s="141"/>
      <c r="F311" s="141">
        <v>19930.7</v>
      </c>
      <c r="G311" s="139"/>
      <c r="H311" s="139"/>
      <c r="I311" s="139">
        <v>36333</v>
      </c>
      <c r="J311" s="142"/>
      <c r="K311" s="142"/>
      <c r="L311" s="142">
        <v>1.8229665791969172</v>
      </c>
      <c r="M311" s="144">
        <v>0</v>
      </c>
      <c r="N311" s="187">
        <f t="shared" si="24"/>
        <v>0</v>
      </c>
      <c r="O311" s="146">
        <f t="shared" si="25"/>
        <v>0</v>
      </c>
      <c r="P311" s="151"/>
      <c r="Q311" s="278"/>
    </row>
    <row r="312" spans="1:17" hidden="1" x14ac:dyDescent="0.25">
      <c r="A312" s="135">
        <v>306</v>
      </c>
      <c r="B312" s="161" t="s">
        <v>847</v>
      </c>
      <c r="C312" s="161" t="s">
        <v>69</v>
      </c>
      <c r="D312" s="140"/>
      <c r="E312" s="141"/>
      <c r="F312" s="141">
        <v>33.1</v>
      </c>
      <c r="G312" s="139"/>
      <c r="H312" s="139"/>
      <c r="I312" s="139">
        <v>20</v>
      </c>
      <c r="J312" s="142"/>
      <c r="K312" s="142"/>
      <c r="L312" s="142">
        <v>0.60422960725075525</v>
      </c>
      <c r="M312" s="144">
        <v>0</v>
      </c>
      <c r="N312" s="187">
        <f t="shared" si="24"/>
        <v>0</v>
      </c>
      <c r="O312" s="146">
        <f t="shared" si="25"/>
        <v>0</v>
      </c>
      <c r="P312" s="151"/>
      <c r="Q312" s="278"/>
    </row>
    <row r="313" spans="1:17" hidden="1" x14ac:dyDescent="0.25">
      <c r="A313" s="135">
        <v>307</v>
      </c>
      <c r="B313" s="161" t="s">
        <v>891</v>
      </c>
      <c r="C313" s="161" t="s">
        <v>69</v>
      </c>
      <c r="D313" s="140"/>
      <c r="E313" s="141"/>
      <c r="F313" s="141">
        <v>14.8</v>
      </c>
      <c r="G313" s="139"/>
      <c r="H313" s="139"/>
      <c r="I313" s="139">
        <v>0</v>
      </c>
      <c r="J313" s="142"/>
      <c r="K313" s="142"/>
      <c r="L313" s="142">
        <v>0</v>
      </c>
      <c r="M313" s="144">
        <v>0</v>
      </c>
      <c r="N313" s="187">
        <f t="shared" si="24"/>
        <v>0</v>
      </c>
      <c r="O313" s="146">
        <f t="shared" si="25"/>
        <v>0</v>
      </c>
      <c r="P313" s="151"/>
      <c r="Q313" s="278"/>
    </row>
    <row r="314" spans="1:17" ht="31.5" x14ac:dyDescent="0.25">
      <c r="A314" s="135">
        <v>308</v>
      </c>
      <c r="B314" s="161" t="s">
        <v>798</v>
      </c>
      <c r="C314" s="161" t="s">
        <v>69</v>
      </c>
      <c r="D314" s="140"/>
      <c r="E314" s="141"/>
      <c r="F314" s="141">
        <v>29.53</v>
      </c>
      <c r="G314" s="139"/>
      <c r="H314" s="139">
        <v>100</v>
      </c>
      <c r="I314" s="139">
        <v>100</v>
      </c>
      <c r="J314" s="142"/>
      <c r="K314" s="142">
        <v>3.39</v>
      </c>
      <c r="L314" s="142">
        <f t="shared" ref="L314:L321" si="29">I314/F314</f>
        <v>3.3863867253640363</v>
      </c>
      <c r="M314" s="144">
        <f t="shared" si="23"/>
        <v>35</v>
      </c>
      <c r="N314" s="187">
        <f t="shared" si="24"/>
        <v>35</v>
      </c>
      <c r="O314" s="146">
        <f t="shared" si="25"/>
        <v>35</v>
      </c>
      <c r="P314" s="366">
        <v>35</v>
      </c>
      <c r="Q314" s="370"/>
    </row>
    <row r="315" spans="1:17" x14ac:dyDescent="0.25">
      <c r="A315" s="135">
        <v>309</v>
      </c>
      <c r="B315" s="161" t="s">
        <v>2</v>
      </c>
      <c r="C315" s="161" t="s">
        <v>69</v>
      </c>
      <c r="D315" s="140"/>
      <c r="E315" s="141"/>
      <c r="F315" s="141">
        <v>489.02</v>
      </c>
      <c r="G315" s="139"/>
      <c r="H315" s="139">
        <v>953</v>
      </c>
      <c r="I315" s="139">
        <v>886</v>
      </c>
      <c r="J315" s="142"/>
      <c r="K315" s="142">
        <v>1.95</v>
      </c>
      <c r="L315" s="142">
        <f t="shared" si="29"/>
        <v>1.8117868389840908</v>
      </c>
      <c r="M315" s="144">
        <f t="shared" si="23"/>
        <v>35</v>
      </c>
      <c r="N315" s="187">
        <f t="shared" si="24"/>
        <v>310</v>
      </c>
      <c r="O315" s="146">
        <f t="shared" si="25"/>
        <v>310.10000000000002</v>
      </c>
      <c r="P315" s="365" t="s">
        <v>916</v>
      </c>
      <c r="Q315" s="370"/>
    </row>
    <row r="316" spans="1:17" ht="31.5" x14ac:dyDescent="0.25">
      <c r="A316" s="135">
        <v>310</v>
      </c>
      <c r="B316" s="161" t="s">
        <v>799</v>
      </c>
      <c r="C316" s="161" t="s">
        <v>69</v>
      </c>
      <c r="D316" s="140"/>
      <c r="E316" s="141"/>
      <c r="F316" s="141">
        <v>41.94</v>
      </c>
      <c r="G316" s="139"/>
      <c r="H316" s="139">
        <v>77</v>
      </c>
      <c r="I316" s="139">
        <v>93</v>
      </c>
      <c r="J316" s="142"/>
      <c r="K316" s="142">
        <v>1.84</v>
      </c>
      <c r="L316" s="142">
        <f t="shared" si="29"/>
        <v>2.2174535050071533</v>
      </c>
      <c r="M316" s="144">
        <f t="shared" si="23"/>
        <v>35</v>
      </c>
      <c r="N316" s="187">
        <f t="shared" si="24"/>
        <v>32</v>
      </c>
      <c r="O316" s="146">
        <f t="shared" si="25"/>
        <v>32.549999999999997</v>
      </c>
      <c r="P316" s="366">
        <v>32</v>
      </c>
      <c r="Q316" s="370"/>
    </row>
    <row r="317" spans="1:17" ht="31.5" x14ac:dyDescent="0.25">
      <c r="A317" s="135">
        <v>311</v>
      </c>
      <c r="B317" s="161" t="s">
        <v>108</v>
      </c>
      <c r="C317" s="161" t="s">
        <v>69</v>
      </c>
      <c r="D317" s="140"/>
      <c r="E317" s="141"/>
      <c r="F317" s="141">
        <v>24.92</v>
      </c>
      <c r="G317" s="139"/>
      <c r="H317" s="139">
        <v>51</v>
      </c>
      <c r="I317" s="139">
        <v>55</v>
      </c>
      <c r="J317" s="142"/>
      <c r="K317" s="142">
        <v>2.0499999999999998</v>
      </c>
      <c r="L317" s="142">
        <f t="shared" si="29"/>
        <v>2.2070626003210272</v>
      </c>
      <c r="M317" s="144">
        <f t="shared" si="23"/>
        <v>35</v>
      </c>
      <c r="N317" s="187">
        <f t="shared" si="24"/>
        <v>19</v>
      </c>
      <c r="O317" s="146">
        <f t="shared" si="25"/>
        <v>19.25</v>
      </c>
      <c r="P317" s="366">
        <v>19</v>
      </c>
      <c r="Q317" s="370"/>
    </row>
    <row r="318" spans="1:17" ht="31.5" x14ac:dyDescent="0.25">
      <c r="A318" s="135">
        <v>312</v>
      </c>
      <c r="B318" s="161" t="s">
        <v>280</v>
      </c>
      <c r="C318" s="161" t="s">
        <v>69</v>
      </c>
      <c r="D318" s="140"/>
      <c r="E318" s="141"/>
      <c r="F318" s="141">
        <v>108.69</v>
      </c>
      <c r="G318" s="139"/>
      <c r="H318" s="139">
        <v>276</v>
      </c>
      <c r="I318" s="139">
        <v>292</v>
      </c>
      <c r="J318" s="142"/>
      <c r="K318" s="142">
        <v>2.54</v>
      </c>
      <c r="L318" s="142">
        <f t="shared" si="29"/>
        <v>2.6865397000644036</v>
      </c>
      <c r="M318" s="144">
        <f t="shared" si="23"/>
        <v>35</v>
      </c>
      <c r="N318" s="187">
        <f t="shared" si="24"/>
        <v>102</v>
      </c>
      <c r="O318" s="146">
        <f t="shared" si="25"/>
        <v>102.2</v>
      </c>
      <c r="P318" s="366">
        <v>102</v>
      </c>
      <c r="Q318" s="370"/>
    </row>
    <row r="319" spans="1:17" ht="31.5" hidden="1" x14ac:dyDescent="0.25">
      <c r="A319" s="135">
        <v>313</v>
      </c>
      <c r="B319" s="161" t="s">
        <v>107</v>
      </c>
      <c r="C319" s="161" t="s">
        <v>69</v>
      </c>
      <c r="D319" s="140"/>
      <c r="E319" s="141"/>
      <c r="F319" s="141">
        <v>59.71</v>
      </c>
      <c r="G319" s="139"/>
      <c r="H319" s="139"/>
      <c r="I319" s="139">
        <v>130</v>
      </c>
      <c r="J319" s="142"/>
      <c r="K319" s="142"/>
      <c r="L319" s="142">
        <f t="shared" si="29"/>
        <v>2.1771897504605593</v>
      </c>
      <c r="M319" s="144">
        <v>0</v>
      </c>
      <c r="N319" s="187">
        <f t="shared" si="24"/>
        <v>0</v>
      </c>
      <c r="O319" s="146">
        <f t="shared" si="25"/>
        <v>0</v>
      </c>
      <c r="P319" s="366">
        <v>0</v>
      </c>
      <c r="Q319" s="530"/>
    </row>
    <row r="320" spans="1:17" ht="31.5" x14ac:dyDescent="0.25">
      <c r="A320" s="135">
        <v>314</v>
      </c>
      <c r="B320" s="161" t="s">
        <v>800</v>
      </c>
      <c r="C320" s="161" t="s">
        <v>69</v>
      </c>
      <c r="D320" s="140"/>
      <c r="E320" s="141"/>
      <c r="F320" s="141">
        <v>52.71</v>
      </c>
      <c r="G320" s="139"/>
      <c r="H320" s="139">
        <v>96</v>
      </c>
      <c r="I320" s="139">
        <v>107</v>
      </c>
      <c r="J320" s="142"/>
      <c r="K320" s="142">
        <v>1.82</v>
      </c>
      <c r="L320" s="142">
        <f t="shared" si="29"/>
        <v>2.0299753367482452</v>
      </c>
      <c r="M320" s="144">
        <f t="shared" si="23"/>
        <v>35</v>
      </c>
      <c r="N320" s="187">
        <f t="shared" si="24"/>
        <v>37</v>
      </c>
      <c r="O320" s="146">
        <f t="shared" si="25"/>
        <v>37.450000000000003</v>
      </c>
      <c r="P320" s="366">
        <v>37</v>
      </c>
      <c r="Q320" s="370"/>
    </row>
    <row r="321" spans="1:17" ht="31.5" x14ac:dyDescent="0.25">
      <c r="A321" s="135">
        <v>315</v>
      </c>
      <c r="B321" s="161" t="s">
        <v>109</v>
      </c>
      <c r="C321" s="161" t="s">
        <v>69</v>
      </c>
      <c r="D321" s="140"/>
      <c r="E321" s="141"/>
      <c r="F321" s="141">
        <v>75.680000000000007</v>
      </c>
      <c r="G321" s="139"/>
      <c r="H321" s="139">
        <v>296</v>
      </c>
      <c r="I321" s="139">
        <v>310</v>
      </c>
      <c r="J321" s="142"/>
      <c r="K321" s="142">
        <v>3.91</v>
      </c>
      <c r="L321" s="142">
        <f t="shared" si="29"/>
        <v>4.0961945031712466</v>
      </c>
      <c r="M321" s="144">
        <f t="shared" si="23"/>
        <v>35</v>
      </c>
      <c r="N321" s="187">
        <f t="shared" si="24"/>
        <v>108</v>
      </c>
      <c r="O321" s="146">
        <f t="shared" si="25"/>
        <v>108.5</v>
      </c>
      <c r="P321" s="366">
        <v>108</v>
      </c>
      <c r="Q321" s="370"/>
    </row>
    <row r="322" spans="1:17" hidden="1" x14ac:dyDescent="0.25">
      <c r="A322" s="135">
        <v>316</v>
      </c>
      <c r="B322" s="161" t="s">
        <v>444</v>
      </c>
      <c r="C322" s="161" t="s">
        <v>69</v>
      </c>
      <c r="D322" s="140"/>
      <c r="E322" s="141"/>
      <c r="F322" s="141">
        <v>930.1</v>
      </c>
      <c r="G322" s="139"/>
      <c r="H322" s="139"/>
      <c r="I322" s="139">
        <v>1992</v>
      </c>
      <c r="J322" s="142"/>
      <c r="K322" s="142"/>
      <c r="L322" s="142">
        <v>2.1417051929900008</v>
      </c>
      <c r="M322" s="144">
        <v>0</v>
      </c>
      <c r="N322" s="187">
        <f t="shared" si="24"/>
        <v>0</v>
      </c>
      <c r="O322" s="146">
        <f t="shared" si="25"/>
        <v>0</v>
      </c>
      <c r="P322" s="151"/>
      <c r="Q322" s="278"/>
    </row>
    <row r="323" spans="1:17" hidden="1" x14ac:dyDescent="0.25">
      <c r="A323" s="135">
        <v>317</v>
      </c>
      <c r="B323" s="161" t="s">
        <v>892</v>
      </c>
      <c r="C323" s="161" t="s">
        <v>270</v>
      </c>
      <c r="D323" s="140"/>
      <c r="E323" s="141"/>
      <c r="F323" s="141">
        <v>6.72</v>
      </c>
      <c r="G323" s="139"/>
      <c r="H323" s="139"/>
      <c r="I323" s="139">
        <v>0</v>
      </c>
      <c r="J323" s="142"/>
      <c r="K323" s="142"/>
      <c r="L323" s="142">
        <v>0</v>
      </c>
      <c r="M323" s="144">
        <v>0</v>
      </c>
      <c r="N323" s="187">
        <f t="shared" si="24"/>
        <v>0</v>
      </c>
      <c r="O323" s="146">
        <f t="shared" si="25"/>
        <v>0</v>
      </c>
      <c r="P323" s="151"/>
      <c r="Q323" s="278"/>
    </row>
    <row r="324" spans="1:17" hidden="1" x14ac:dyDescent="0.25">
      <c r="A324" s="135">
        <v>318</v>
      </c>
      <c r="B324" s="161" t="s">
        <v>845</v>
      </c>
      <c r="C324" s="161" t="s">
        <v>270</v>
      </c>
      <c r="D324" s="140"/>
      <c r="E324" s="141"/>
      <c r="F324" s="141">
        <v>41.28</v>
      </c>
      <c r="G324" s="139"/>
      <c r="H324" s="139"/>
      <c r="I324" s="139">
        <v>34</v>
      </c>
      <c r="J324" s="142"/>
      <c r="K324" s="142"/>
      <c r="L324" s="142">
        <v>0.8236434108527132</v>
      </c>
      <c r="M324" s="144">
        <v>0</v>
      </c>
      <c r="N324" s="187">
        <f t="shared" si="24"/>
        <v>0</v>
      </c>
      <c r="O324" s="146">
        <f t="shared" si="25"/>
        <v>0</v>
      </c>
      <c r="P324" s="151"/>
      <c r="Q324" s="278"/>
    </row>
    <row r="325" spans="1:17" ht="47.25" hidden="1" x14ac:dyDescent="0.25">
      <c r="A325" s="135">
        <v>319</v>
      </c>
      <c r="B325" s="161" t="s">
        <v>124</v>
      </c>
      <c r="C325" s="161" t="s">
        <v>270</v>
      </c>
      <c r="D325" s="140"/>
      <c r="E325" s="141"/>
      <c r="F325" s="141">
        <v>0</v>
      </c>
      <c r="G325" s="139"/>
      <c r="H325" s="139"/>
      <c r="I325" s="139">
        <v>0</v>
      </c>
      <c r="J325" s="142"/>
      <c r="K325" s="142"/>
      <c r="L325" s="142"/>
      <c r="M325" s="144">
        <f t="shared" si="23"/>
        <v>0</v>
      </c>
      <c r="N325" s="187">
        <f t="shared" si="24"/>
        <v>0</v>
      </c>
      <c r="O325" s="146">
        <f t="shared" si="25"/>
        <v>0</v>
      </c>
      <c r="P325" s="179"/>
      <c r="Q325" s="278"/>
    </row>
    <row r="326" spans="1:17" x14ac:dyDescent="0.25">
      <c r="A326" s="135">
        <v>320</v>
      </c>
      <c r="B326" s="161" t="s">
        <v>2</v>
      </c>
      <c r="C326" s="161" t="s">
        <v>270</v>
      </c>
      <c r="D326" s="140"/>
      <c r="E326" s="141"/>
      <c r="F326" s="141">
        <v>0</v>
      </c>
      <c r="G326" s="139"/>
      <c r="H326" s="139"/>
      <c r="I326" s="139">
        <v>0</v>
      </c>
      <c r="J326" s="142"/>
      <c r="K326" s="142"/>
      <c r="L326" s="142"/>
      <c r="M326" s="144">
        <f t="shared" si="23"/>
        <v>0</v>
      </c>
      <c r="N326" s="187">
        <f t="shared" si="24"/>
        <v>0</v>
      </c>
      <c r="O326" s="146">
        <f t="shared" si="25"/>
        <v>0</v>
      </c>
      <c r="P326" s="365" t="s">
        <v>916</v>
      </c>
      <c r="Q326" s="370"/>
    </row>
    <row r="327" spans="1:17" ht="47.25" hidden="1" x14ac:dyDescent="0.25">
      <c r="A327" s="135">
        <v>321</v>
      </c>
      <c r="B327" s="161" t="s">
        <v>86</v>
      </c>
      <c r="C327" s="161" t="s">
        <v>270</v>
      </c>
      <c r="D327" s="140"/>
      <c r="E327" s="141"/>
      <c r="F327" s="141">
        <v>0</v>
      </c>
      <c r="G327" s="139"/>
      <c r="H327" s="139"/>
      <c r="I327" s="139">
        <v>0</v>
      </c>
      <c r="J327" s="142"/>
      <c r="K327" s="142"/>
      <c r="L327" s="142"/>
      <c r="M327" s="144">
        <f t="shared" si="23"/>
        <v>0</v>
      </c>
      <c r="N327" s="187">
        <f t="shared" si="24"/>
        <v>0</v>
      </c>
      <c r="O327" s="146">
        <f t="shared" si="25"/>
        <v>0</v>
      </c>
      <c r="P327" s="179"/>
      <c r="Q327" s="278"/>
    </row>
    <row r="328" spans="1:17" hidden="1" x14ac:dyDescent="0.25">
      <c r="A328" s="135">
        <v>322</v>
      </c>
      <c r="B328" s="161" t="s">
        <v>444</v>
      </c>
      <c r="C328" s="161" t="s">
        <v>270</v>
      </c>
      <c r="D328" s="140"/>
      <c r="E328" s="141"/>
      <c r="F328" s="141">
        <v>409.46</v>
      </c>
      <c r="G328" s="139"/>
      <c r="H328" s="139"/>
      <c r="I328" s="139">
        <v>34</v>
      </c>
      <c r="J328" s="142"/>
      <c r="K328" s="142"/>
      <c r="L328" s="142">
        <v>8.303619401162507E-2</v>
      </c>
      <c r="M328" s="144">
        <v>0</v>
      </c>
      <c r="N328" s="187">
        <f t="shared" si="24"/>
        <v>0</v>
      </c>
      <c r="O328" s="146">
        <f t="shared" si="25"/>
        <v>0</v>
      </c>
      <c r="P328" s="151"/>
      <c r="Q328" s="278"/>
    </row>
    <row r="329" spans="1:17" x14ac:dyDescent="0.25">
      <c r="A329" s="135">
        <v>323</v>
      </c>
      <c r="B329" s="161" t="s">
        <v>2</v>
      </c>
      <c r="C329" s="161" t="s">
        <v>41</v>
      </c>
      <c r="D329" s="140"/>
      <c r="E329" s="141"/>
      <c r="F329" s="141">
        <v>0</v>
      </c>
      <c r="G329" s="139"/>
      <c r="H329" s="139"/>
      <c r="I329" s="139">
        <v>0</v>
      </c>
      <c r="J329" s="142"/>
      <c r="K329" s="142"/>
      <c r="L329" s="142"/>
      <c r="M329" s="144">
        <f>IF(I329&lt;33,0,35)</f>
        <v>0</v>
      </c>
      <c r="N329" s="187">
        <f t="shared" ref="N329:N392" si="30">ROUNDDOWN(O329,0)</f>
        <v>0</v>
      </c>
      <c r="O329" s="146">
        <f t="shared" ref="O329:O392" si="31">I329*M329/100</f>
        <v>0</v>
      </c>
      <c r="P329" s="365" t="s">
        <v>916</v>
      </c>
      <c r="Q329" s="370"/>
    </row>
    <row r="330" spans="1:17" ht="47.25" x14ac:dyDescent="0.25">
      <c r="A330" s="135">
        <v>324</v>
      </c>
      <c r="B330" s="161" t="s">
        <v>86</v>
      </c>
      <c r="C330" s="161" t="s">
        <v>41</v>
      </c>
      <c r="D330" s="140"/>
      <c r="E330" s="141"/>
      <c r="F330" s="141">
        <v>165.58</v>
      </c>
      <c r="G330" s="139"/>
      <c r="H330" s="139">
        <v>106</v>
      </c>
      <c r="I330" s="139">
        <v>116</v>
      </c>
      <c r="J330" s="142"/>
      <c r="K330" s="142">
        <v>0.64</v>
      </c>
      <c r="L330" s="142">
        <f>I330/F330</f>
        <v>0.70056770141321412</v>
      </c>
      <c r="M330" s="144">
        <f>IF(I330&lt;33,0,35)</f>
        <v>35</v>
      </c>
      <c r="N330" s="187">
        <f t="shared" si="30"/>
        <v>40</v>
      </c>
      <c r="O330" s="146">
        <f t="shared" si="31"/>
        <v>40.6</v>
      </c>
      <c r="P330" s="366">
        <v>40</v>
      </c>
      <c r="Q330" s="370"/>
    </row>
    <row r="331" spans="1:17" hidden="1" x14ac:dyDescent="0.25">
      <c r="A331" s="135">
        <v>325</v>
      </c>
      <c r="B331" s="161" t="s">
        <v>444</v>
      </c>
      <c r="C331" s="161" t="s">
        <v>41</v>
      </c>
      <c r="D331" s="140"/>
      <c r="E331" s="141"/>
      <c r="F331" s="141">
        <v>207.08</v>
      </c>
      <c r="G331" s="139"/>
      <c r="H331" s="139"/>
      <c r="I331" s="139">
        <v>116</v>
      </c>
      <c r="J331" s="142"/>
      <c r="K331" s="142"/>
      <c r="L331" s="142">
        <v>0.56016998261541429</v>
      </c>
      <c r="M331" s="144">
        <v>0</v>
      </c>
      <c r="N331" s="187">
        <f t="shared" si="30"/>
        <v>0</v>
      </c>
      <c r="O331" s="146">
        <f t="shared" si="31"/>
        <v>0</v>
      </c>
      <c r="P331" s="151"/>
      <c r="Q331" s="278"/>
    </row>
    <row r="332" spans="1:17" hidden="1" x14ac:dyDescent="0.25">
      <c r="A332" s="135">
        <v>326</v>
      </c>
      <c r="B332" s="161" t="s">
        <v>878</v>
      </c>
      <c r="C332" s="161" t="s">
        <v>801</v>
      </c>
      <c r="D332" s="140"/>
      <c r="E332" s="141"/>
      <c r="F332" s="141">
        <v>7.13</v>
      </c>
      <c r="G332" s="139"/>
      <c r="H332" s="139"/>
      <c r="I332" s="139">
        <v>0</v>
      </c>
      <c r="J332" s="142"/>
      <c r="K332" s="142"/>
      <c r="L332" s="142">
        <v>0</v>
      </c>
      <c r="M332" s="144">
        <v>0</v>
      </c>
      <c r="N332" s="187">
        <f t="shared" si="30"/>
        <v>0</v>
      </c>
      <c r="O332" s="146">
        <f t="shared" si="31"/>
        <v>0</v>
      </c>
      <c r="P332" s="151"/>
      <c r="Q332" s="278"/>
    </row>
    <row r="333" spans="1:17" hidden="1" x14ac:dyDescent="0.25">
      <c r="A333" s="135">
        <v>327</v>
      </c>
      <c r="B333" s="161" t="s">
        <v>893</v>
      </c>
      <c r="C333" s="161" t="s">
        <v>801</v>
      </c>
      <c r="D333" s="140"/>
      <c r="E333" s="141"/>
      <c r="F333" s="141">
        <v>27.28</v>
      </c>
      <c r="G333" s="139"/>
      <c r="H333" s="139"/>
      <c r="I333" s="139">
        <v>0</v>
      </c>
      <c r="J333" s="142"/>
      <c r="K333" s="142"/>
      <c r="L333" s="142">
        <v>0</v>
      </c>
      <c r="M333" s="144">
        <v>0</v>
      </c>
      <c r="N333" s="187">
        <f t="shared" si="30"/>
        <v>0</v>
      </c>
      <c r="O333" s="146">
        <f t="shared" si="31"/>
        <v>0</v>
      </c>
      <c r="P333" s="151"/>
      <c r="Q333" s="278"/>
    </row>
    <row r="334" spans="1:17" hidden="1" x14ac:dyDescent="0.25">
      <c r="A334" s="135">
        <v>328</v>
      </c>
      <c r="B334" s="161" t="s">
        <v>892</v>
      </c>
      <c r="C334" s="161" t="s">
        <v>801</v>
      </c>
      <c r="D334" s="140"/>
      <c r="E334" s="141"/>
      <c r="F334" s="141">
        <v>10.7</v>
      </c>
      <c r="G334" s="139"/>
      <c r="H334" s="139"/>
      <c r="I334" s="139">
        <v>0</v>
      </c>
      <c r="J334" s="142"/>
      <c r="K334" s="142"/>
      <c r="L334" s="142">
        <v>0</v>
      </c>
      <c r="M334" s="144">
        <v>0</v>
      </c>
      <c r="N334" s="187">
        <f t="shared" si="30"/>
        <v>0</v>
      </c>
      <c r="O334" s="146">
        <f t="shared" si="31"/>
        <v>0</v>
      </c>
      <c r="P334" s="151"/>
      <c r="Q334" s="278"/>
    </row>
    <row r="335" spans="1:17" x14ac:dyDescent="0.25">
      <c r="A335" s="135">
        <v>329</v>
      </c>
      <c r="B335" s="161" t="s">
        <v>2</v>
      </c>
      <c r="C335" s="161" t="s">
        <v>801</v>
      </c>
      <c r="D335" s="140"/>
      <c r="E335" s="141"/>
      <c r="F335" s="141">
        <v>0</v>
      </c>
      <c r="G335" s="139"/>
      <c r="H335" s="139"/>
      <c r="I335" s="139">
        <v>0</v>
      </c>
      <c r="J335" s="142"/>
      <c r="K335" s="142"/>
      <c r="L335" s="142"/>
      <c r="M335" s="144">
        <f>IF(I335&lt;33,0,35)</f>
        <v>0</v>
      </c>
      <c r="N335" s="187">
        <f t="shared" si="30"/>
        <v>0</v>
      </c>
      <c r="O335" s="146">
        <f t="shared" si="31"/>
        <v>0</v>
      </c>
      <c r="P335" s="365" t="s">
        <v>916</v>
      </c>
      <c r="Q335" s="370"/>
    </row>
    <row r="336" spans="1:17" ht="31.5" hidden="1" x14ac:dyDescent="0.25">
      <c r="A336" s="135">
        <v>330</v>
      </c>
      <c r="B336" s="161" t="s">
        <v>125</v>
      </c>
      <c r="C336" s="161" t="s">
        <v>801</v>
      </c>
      <c r="D336" s="140"/>
      <c r="E336" s="141"/>
      <c r="F336" s="141">
        <v>0</v>
      </c>
      <c r="G336" s="139"/>
      <c r="H336" s="139"/>
      <c r="I336" s="139">
        <v>0</v>
      </c>
      <c r="J336" s="142"/>
      <c r="K336" s="142"/>
      <c r="L336" s="142"/>
      <c r="M336" s="144">
        <f>IF(I336&lt;33,0,35)</f>
        <v>0</v>
      </c>
      <c r="N336" s="187">
        <f t="shared" si="30"/>
        <v>0</v>
      </c>
      <c r="O336" s="146">
        <f t="shared" si="31"/>
        <v>0</v>
      </c>
      <c r="P336" s="179"/>
      <c r="Q336" s="278"/>
    </row>
    <row r="337" spans="1:17" ht="31.5" hidden="1" x14ac:dyDescent="0.25">
      <c r="A337" s="135">
        <v>331</v>
      </c>
      <c r="B337" s="161" t="s">
        <v>276</v>
      </c>
      <c r="C337" s="161" t="s">
        <v>801</v>
      </c>
      <c r="D337" s="140"/>
      <c r="E337" s="141"/>
      <c r="F337" s="141">
        <v>0</v>
      </c>
      <c r="G337" s="139"/>
      <c r="H337" s="139"/>
      <c r="I337" s="139">
        <v>0</v>
      </c>
      <c r="J337" s="142"/>
      <c r="K337" s="142"/>
      <c r="L337" s="142"/>
      <c r="M337" s="144">
        <f>IF(I337&lt;33,0,35)</f>
        <v>0</v>
      </c>
      <c r="N337" s="187">
        <f t="shared" si="30"/>
        <v>0</v>
      </c>
      <c r="O337" s="146">
        <f t="shared" si="31"/>
        <v>0</v>
      </c>
      <c r="P337" s="179"/>
      <c r="Q337" s="278"/>
    </row>
    <row r="338" spans="1:17" ht="63" hidden="1" x14ac:dyDescent="0.25">
      <c r="A338" s="135">
        <v>332</v>
      </c>
      <c r="B338" s="161" t="s">
        <v>43</v>
      </c>
      <c r="C338" s="161" t="s">
        <v>801</v>
      </c>
      <c r="D338" s="140"/>
      <c r="E338" s="141"/>
      <c r="F338" s="141">
        <v>0</v>
      </c>
      <c r="G338" s="139"/>
      <c r="H338" s="139"/>
      <c r="I338" s="139">
        <v>0</v>
      </c>
      <c r="J338" s="142"/>
      <c r="K338" s="142"/>
      <c r="L338" s="142"/>
      <c r="M338" s="144">
        <f>IF(I338&lt;33,0,35)</f>
        <v>0</v>
      </c>
      <c r="N338" s="187">
        <f t="shared" si="30"/>
        <v>0</v>
      </c>
      <c r="O338" s="146">
        <f t="shared" si="31"/>
        <v>0</v>
      </c>
      <c r="P338" s="179"/>
      <c r="Q338" s="278"/>
    </row>
    <row r="339" spans="1:17" hidden="1" x14ac:dyDescent="0.25">
      <c r="A339" s="135">
        <v>333</v>
      </c>
      <c r="B339" s="161" t="s">
        <v>444</v>
      </c>
      <c r="C339" s="161" t="s">
        <v>801</v>
      </c>
      <c r="D339" s="140"/>
      <c r="E339" s="141"/>
      <c r="F339" s="141">
        <v>345.23</v>
      </c>
      <c r="G339" s="139"/>
      <c r="H339" s="139"/>
      <c r="I339" s="139">
        <v>0</v>
      </c>
      <c r="J339" s="142"/>
      <c r="K339" s="142"/>
      <c r="L339" s="142">
        <v>0</v>
      </c>
      <c r="M339" s="144">
        <v>0</v>
      </c>
      <c r="N339" s="187">
        <f t="shared" si="30"/>
        <v>0</v>
      </c>
      <c r="O339" s="146">
        <f t="shared" si="31"/>
        <v>0</v>
      </c>
      <c r="P339" s="151"/>
      <c r="Q339" s="278"/>
    </row>
    <row r="340" spans="1:17" ht="31.5" x14ac:dyDescent="0.25">
      <c r="A340" s="135">
        <v>334</v>
      </c>
      <c r="B340" s="161" t="s">
        <v>45</v>
      </c>
      <c r="C340" s="161" t="s">
        <v>44</v>
      </c>
      <c r="D340" s="140"/>
      <c r="E340" s="141"/>
      <c r="F340" s="141">
        <v>177.71</v>
      </c>
      <c r="G340" s="139"/>
      <c r="H340" s="139">
        <v>88</v>
      </c>
      <c r="I340" s="139">
        <v>97</v>
      </c>
      <c r="J340" s="142"/>
      <c r="K340" s="142">
        <v>0.5</v>
      </c>
      <c r="L340" s="142">
        <f>I340/F340</f>
        <v>0.54583309886894371</v>
      </c>
      <c r="M340" s="144">
        <v>31</v>
      </c>
      <c r="N340" s="187">
        <f t="shared" si="30"/>
        <v>30</v>
      </c>
      <c r="O340" s="146">
        <f t="shared" si="31"/>
        <v>30.07</v>
      </c>
      <c r="P340" s="366">
        <v>30</v>
      </c>
      <c r="Q340" s="370"/>
    </row>
    <row r="341" spans="1:17" x14ac:dyDescent="0.25">
      <c r="A341" s="135">
        <v>335</v>
      </c>
      <c r="B341" s="161" t="s">
        <v>2</v>
      </c>
      <c r="C341" s="161" t="s">
        <v>44</v>
      </c>
      <c r="D341" s="140"/>
      <c r="E341" s="141"/>
      <c r="F341" s="141">
        <v>6.03</v>
      </c>
      <c r="G341" s="139"/>
      <c r="H341" s="139">
        <v>106</v>
      </c>
      <c r="I341" s="139">
        <v>43</v>
      </c>
      <c r="J341" s="142"/>
      <c r="K341" s="142">
        <v>17.579999999999998</v>
      </c>
      <c r="L341" s="142">
        <f>I341/F341</f>
        <v>7.1310116086235489</v>
      </c>
      <c r="M341" s="144">
        <f>IF(I341&lt;33,0,35)</f>
        <v>35</v>
      </c>
      <c r="N341" s="187">
        <f t="shared" si="30"/>
        <v>15</v>
      </c>
      <c r="O341" s="146">
        <f t="shared" si="31"/>
        <v>15.05</v>
      </c>
      <c r="P341" s="365" t="s">
        <v>916</v>
      </c>
      <c r="Q341" s="370"/>
    </row>
    <row r="342" spans="1:17" ht="31.5" x14ac:dyDescent="0.25">
      <c r="A342" s="135">
        <v>336</v>
      </c>
      <c r="B342" s="161" t="s">
        <v>272</v>
      </c>
      <c r="C342" s="161" t="s">
        <v>44</v>
      </c>
      <c r="D342" s="140"/>
      <c r="E342" s="141"/>
      <c r="F342" s="141">
        <v>604.91</v>
      </c>
      <c r="G342" s="139"/>
      <c r="H342" s="139">
        <v>4164</v>
      </c>
      <c r="I342" s="139">
        <v>2460</v>
      </c>
      <c r="J342" s="142"/>
      <c r="K342" s="142">
        <v>6.88</v>
      </c>
      <c r="L342" s="142">
        <f>I342/F342</f>
        <v>4.0667206691904587</v>
      </c>
      <c r="M342" s="144">
        <f>IF(I342&lt;33,0,35)</f>
        <v>35</v>
      </c>
      <c r="N342" s="187">
        <f t="shared" si="30"/>
        <v>861</v>
      </c>
      <c r="O342" s="146">
        <f t="shared" si="31"/>
        <v>861</v>
      </c>
      <c r="P342" s="366">
        <v>870</v>
      </c>
      <c r="Q342" s="370" t="s">
        <v>1010</v>
      </c>
    </row>
    <row r="343" spans="1:17" hidden="1" x14ac:dyDescent="0.25">
      <c r="A343" s="135">
        <v>337</v>
      </c>
      <c r="B343" s="161" t="s">
        <v>444</v>
      </c>
      <c r="C343" s="161" t="s">
        <v>44</v>
      </c>
      <c r="D343" s="140"/>
      <c r="E343" s="141"/>
      <c r="F343" s="141">
        <v>788.65</v>
      </c>
      <c r="G343" s="139"/>
      <c r="H343" s="139"/>
      <c r="I343" s="139">
        <v>2600</v>
      </c>
      <c r="J343" s="142"/>
      <c r="K343" s="142"/>
      <c r="L343" s="142">
        <v>3.2967729664616749</v>
      </c>
      <c r="M343" s="144">
        <v>0</v>
      </c>
      <c r="N343" s="187">
        <f t="shared" si="30"/>
        <v>0</v>
      </c>
      <c r="O343" s="146">
        <f t="shared" si="31"/>
        <v>0</v>
      </c>
      <c r="P343" s="151"/>
      <c r="Q343" s="278"/>
    </row>
    <row r="344" spans="1:17" ht="31.5" hidden="1" x14ac:dyDescent="0.25">
      <c r="A344" s="135">
        <v>338</v>
      </c>
      <c r="B344" s="161" t="s">
        <v>894</v>
      </c>
      <c r="C344" s="161" t="s">
        <v>70</v>
      </c>
      <c r="D344" s="140"/>
      <c r="E344" s="141"/>
      <c r="F344" s="141">
        <v>134.62</v>
      </c>
      <c r="G344" s="139"/>
      <c r="H344" s="139"/>
      <c r="I344" s="139">
        <v>212</v>
      </c>
      <c r="J344" s="142"/>
      <c r="K344" s="142"/>
      <c r="L344" s="142">
        <f t="shared" ref="L344:L395" si="32">I344/F344</f>
        <v>1.5748031496062991</v>
      </c>
      <c r="M344" s="144">
        <v>0</v>
      </c>
      <c r="N344" s="187">
        <f t="shared" si="30"/>
        <v>0</v>
      </c>
      <c r="O344" s="146">
        <f t="shared" si="31"/>
        <v>0</v>
      </c>
      <c r="P344" s="179"/>
      <c r="Q344" s="278"/>
    </row>
    <row r="345" spans="1:17" ht="31.5" hidden="1" x14ac:dyDescent="0.25">
      <c r="A345" s="135">
        <v>339</v>
      </c>
      <c r="B345" s="161" t="s">
        <v>895</v>
      </c>
      <c r="C345" s="161" t="s">
        <v>70</v>
      </c>
      <c r="D345" s="140"/>
      <c r="E345" s="141"/>
      <c r="F345" s="141">
        <v>145.4</v>
      </c>
      <c r="G345" s="139"/>
      <c r="H345" s="139"/>
      <c r="I345" s="139">
        <v>601</v>
      </c>
      <c r="J345" s="142"/>
      <c r="K345" s="142"/>
      <c r="L345" s="142">
        <f t="shared" si="32"/>
        <v>4.1334250343878951</v>
      </c>
      <c r="M345" s="144">
        <v>0</v>
      </c>
      <c r="N345" s="187">
        <f t="shared" si="30"/>
        <v>0</v>
      </c>
      <c r="O345" s="146">
        <f t="shared" si="31"/>
        <v>0</v>
      </c>
      <c r="P345" s="179"/>
      <c r="Q345" s="278"/>
    </row>
    <row r="346" spans="1:17" ht="31.5" x14ac:dyDescent="0.25">
      <c r="A346" s="135">
        <v>340</v>
      </c>
      <c r="B346" s="161" t="s">
        <v>896</v>
      </c>
      <c r="C346" s="161" t="s">
        <v>70</v>
      </c>
      <c r="D346" s="140"/>
      <c r="E346" s="141"/>
      <c r="F346" s="141">
        <v>536.70000000000005</v>
      </c>
      <c r="G346" s="139"/>
      <c r="H346" s="139"/>
      <c r="I346" s="139">
        <v>1966</v>
      </c>
      <c r="J346" s="142"/>
      <c r="K346" s="142"/>
      <c r="L346" s="142">
        <f t="shared" si="32"/>
        <v>3.6631265138811249</v>
      </c>
      <c r="M346" s="144">
        <f>IF(I346&lt;33,0,35)</f>
        <v>35</v>
      </c>
      <c r="N346" s="187">
        <f t="shared" si="30"/>
        <v>688</v>
      </c>
      <c r="O346" s="146">
        <f t="shared" si="31"/>
        <v>688.1</v>
      </c>
      <c r="P346" s="366">
        <v>1500</v>
      </c>
      <c r="Q346" s="370" t="s">
        <v>1010</v>
      </c>
    </row>
    <row r="347" spans="1:17" ht="31.5" x14ac:dyDescent="0.25">
      <c r="A347" s="135">
        <v>341</v>
      </c>
      <c r="B347" s="161" t="s">
        <v>897</v>
      </c>
      <c r="C347" s="161" t="s">
        <v>70</v>
      </c>
      <c r="D347" s="140"/>
      <c r="E347" s="141"/>
      <c r="F347" s="141">
        <v>163.19</v>
      </c>
      <c r="G347" s="139"/>
      <c r="H347" s="139"/>
      <c r="I347" s="139">
        <v>173</v>
      </c>
      <c r="J347" s="142"/>
      <c r="K347" s="142"/>
      <c r="L347" s="142">
        <f t="shared" si="32"/>
        <v>1.0601139775721551</v>
      </c>
      <c r="M347" s="144">
        <v>29</v>
      </c>
      <c r="N347" s="187">
        <f t="shared" si="30"/>
        <v>50</v>
      </c>
      <c r="O347" s="146">
        <f t="shared" si="31"/>
        <v>50.17</v>
      </c>
      <c r="P347" s="366">
        <v>50</v>
      </c>
      <c r="Q347" s="370"/>
    </row>
    <row r="348" spans="1:17" ht="31.5" x14ac:dyDescent="0.25">
      <c r="A348" s="135">
        <v>342</v>
      </c>
      <c r="B348" s="161" t="s">
        <v>802</v>
      </c>
      <c r="C348" s="161" t="s">
        <v>70</v>
      </c>
      <c r="D348" s="140"/>
      <c r="E348" s="141"/>
      <c r="F348" s="141">
        <v>417.73</v>
      </c>
      <c r="G348" s="139"/>
      <c r="H348" s="139">
        <v>258</v>
      </c>
      <c r="I348" s="139">
        <v>904</v>
      </c>
      <c r="J348" s="142"/>
      <c r="K348" s="142">
        <v>1.77</v>
      </c>
      <c r="L348" s="142">
        <f t="shared" si="32"/>
        <v>2.1640772747947237</v>
      </c>
      <c r="M348" s="144">
        <v>16.7</v>
      </c>
      <c r="N348" s="187">
        <f t="shared" si="30"/>
        <v>150</v>
      </c>
      <c r="O348" s="146">
        <f t="shared" si="31"/>
        <v>150.96799999999999</v>
      </c>
      <c r="P348" s="366">
        <v>150</v>
      </c>
      <c r="Q348" s="370"/>
    </row>
    <row r="349" spans="1:17" ht="31.5" x14ac:dyDescent="0.25">
      <c r="A349" s="135">
        <v>343</v>
      </c>
      <c r="B349" s="161" t="s">
        <v>898</v>
      </c>
      <c r="C349" s="161" t="s">
        <v>70</v>
      </c>
      <c r="D349" s="140"/>
      <c r="E349" s="141"/>
      <c r="F349" s="141">
        <v>261.32</v>
      </c>
      <c r="G349" s="139"/>
      <c r="H349" s="139"/>
      <c r="I349" s="139">
        <v>244</v>
      </c>
      <c r="J349" s="142"/>
      <c r="K349" s="142"/>
      <c r="L349" s="142">
        <f t="shared" si="32"/>
        <v>0.93372110821980714</v>
      </c>
      <c r="M349" s="144">
        <f>IF(I349&lt;33,0,35)</f>
        <v>35</v>
      </c>
      <c r="N349" s="187">
        <f t="shared" si="30"/>
        <v>85</v>
      </c>
      <c r="O349" s="146">
        <f t="shared" si="31"/>
        <v>85.4</v>
      </c>
      <c r="P349" s="366">
        <v>200</v>
      </c>
      <c r="Q349" s="370" t="s">
        <v>1010</v>
      </c>
    </row>
    <row r="350" spans="1:17" ht="31.5" x14ac:dyDescent="0.25">
      <c r="A350" s="135">
        <v>344</v>
      </c>
      <c r="B350" s="161" t="s">
        <v>803</v>
      </c>
      <c r="C350" s="161" t="s">
        <v>70</v>
      </c>
      <c r="D350" s="140"/>
      <c r="E350" s="141"/>
      <c r="F350" s="141">
        <v>331.07</v>
      </c>
      <c r="G350" s="139"/>
      <c r="H350" s="139">
        <v>669</v>
      </c>
      <c r="I350" s="139">
        <v>1437</v>
      </c>
      <c r="J350" s="142"/>
      <c r="K350" s="142">
        <v>3.96</v>
      </c>
      <c r="L350" s="142">
        <f t="shared" si="32"/>
        <v>4.3404718035460776</v>
      </c>
      <c r="M350" s="144">
        <v>27.9</v>
      </c>
      <c r="N350" s="187">
        <f t="shared" si="30"/>
        <v>400</v>
      </c>
      <c r="O350" s="146">
        <f t="shared" si="31"/>
        <v>400.92299999999994</v>
      </c>
      <c r="P350" s="366">
        <v>400</v>
      </c>
      <c r="Q350" s="370"/>
    </row>
    <row r="351" spans="1:17" ht="31.5" x14ac:dyDescent="0.25">
      <c r="A351" s="135">
        <v>345</v>
      </c>
      <c r="B351" s="161" t="s">
        <v>899</v>
      </c>
      <c r="C351" s="161" t="s">
        <v>70</v>
      </c>
      <c r="D351" s="140"/>
      <c r="E351" s="141"/>
      <c r="F351" s="141">
        <v>170.48</v>
      </c>
      <c r="G351" s="139"/>
      <c r="H351" s="139"/>
      <c r="I351" s="139">
        <v>253</v>
      </c>
      <c r="J351" s="142"/>
      <c r="K351" s="142"/>
      <c r="L351" s="142">
        <f t="shared" si="32"/>
        <v>1.484045049272642</v>
      </c>
      <c r="M351" s="144">
        <f>IF(I351&lt;33,0,35)</f>
        <v>35</v>
      </c>
      <c r="N351" s="187">
        <f t="shared" si="30"/>
        <v>88</v>
      </c>
      <c r="O351" s="146">
        <f t="shared" si="31"/>
        <v>88.55</v>
      </c>
      <c r="P351" s="366">
        <v>200</v>
      </c>
      <c r="Q351" s="370" t="s">
        <v>1010</v>
      </c>
    </row>
    <row r="352" spans="1:17" ht="31.5" x14ac:dyDescent="0.25">
      <c r="A352" s="135">
        <v>346</v>
      </c>
      <c r="B352" s="161" t="s">
        <v>900</v>
      </c>
      <c r="C352" s="161" t="s">
        <v>70</v>
      </c>
      <c r="D352" s="140"/>
      <c r="E352" s="141"/>
      <c r="F352" s="141">
        <v>139.80000000000001</v>
      </c>
      <c r="G352" s="139"/>
      <c r="H352" s="139"/>
      <c r="I352" s="139">
        <v>343</v>
      </c>
      <c r="J352" s="142"/>
      <c r="K352" s="142"/>
      <c r="L352" s="142">
        <f t="shared" si="32"/>
        <v>2.4535050071530757</v>
      </c>
      <c r="M352" s="144">
        <f>IF(I352&lt;33,0,35)</f>
        <v>35</v>
      </c>
      <c r="N352" s="187">
        <f t="shared" si="30"/>
        <v>120</v>
      </c>
      <c r="O352" s="146">
        <f t="shared" si="31"/>
        <v>120.05</v>
      </c>
      <c r="P352" s="366">
        <v>300</v>
      </c>
      <c r="Q352" s="370" t="s">
        <v>1010</v>
      </c>
    </row>
    <row r="353" spans="1:17" ht="31.5" hidden="1" x14ac:dyDescent="0.25">
      <c r="A353" s="135">
        <v>347</v>
      </c>
      <c r="B353" s="161" t="s">
        <v>901</v>
      </c>
      <c r="C353" s="161" t="s">
        <v>70</v>
      </c>
      <c r="D353" s="140"/>
      <c r="E353" s="141"/>
      <c r="F353" s="141">
        <v>15.86</v>
      </c>
      <c r="G353" s="139"/>
      <c r="H353" s="139"/>
      <c r="I353" s="139">
        <v>77</v>
      </c>
      <c r="J353" s="142"/>
      <c r="K353" s="142"/>
      <c r="L353" s="142">
        <f t="shared" si="32"/>
        <v>4.8549810844892818</v>
      </c>
      <c r="M353" s="144">
        <v>0</v>
      </c>
      <c r="N353" s="187">
        <f t="shared" si="30"/>
        <v>0</v>
      </c>
      <c r="O353" s="146">
        <f t="shared" si="31"/>
        <v>0</v>
      </c>
      <c r="P353" s="179"/>
      <c r="Q353" s="278"/>
    </row>
    <row r="354" spans="1:17" ht="31.5" x14ac:dyDescent="0.25">
      <c r="A354" s="135">
        <v>348</v>
      </c>
      <c r="B354" s="161" t="s">
        <v>902</v>
      </c>
      <c r="C354" s="161" t="s">
        <v>70</v>
      </c>
      <c r="D354" s="140"/>
      <c r="E354" s="141"/>
      <c r="F354" s="141">
        <v>118.21</v>
      </c>
      <c r="G354" s="139"/>
      <c r="H354" s="139"/>
      <c r="I354" s="139">
        <v>175</v>
      </c>
      <c r="J354" s="142"/>
      <c r="K354" s="142"/>
      <c r="L354" s="142">
        <f t="shared" si="32"/>
        <v>1.4804162084426022</v>
      </c>
      <c r="M354" s="144">
        <v>34</v>
      </c>
      <c r="N354" s="187">
        <f t="shared" si="30"/>
        <v>59</v>
      </c>
      <c r="O354" s="146">
        <f t="shared" si="31"/>
        <v>59.5</v>
      </c>
      <c r="P354" s="366">
        <v>59</v>
      </c>
      <c r="Q354" s="370"/>
    </row>
    <row r="355" spans="1:17" ht="31.5" x14ac:dyDescent="0.25">
      <c r="A355" s="135">
        <v>349</v>
      </c>
      <c r="B355" s="161" t="s">
        <v>903</v>
      </c>
      <c r="C355" s="161" t="s">
        <v>70</v>
      </c>
      <c r="D355" s="140"/>
      <c r="E355" s="141"/>
      <c r="F355" s="141">
        <v>75.84</v>
      </c>
      <c r="G355" s="139"/>
      <c r="H355" s="139"/>
      <c r="I355" s="139">
        <v>138</v>
      </c>
      <c r="J355" s="142"/>
      <c r="K355" s="142"/>
      <c r="L355" s="142">
        <f t="shared" si="32"/>
        <v>1.8196202531645569</v>
      </c>
      <c r="M355" s="144">
        <v>33.5</v>
      </c>
      <c r="N355" s="187">
        <f t="shared" si="30"/>
        <v>46</v>
      </c>
      <c r="O355" s="146">
        <f t="shared" si="31"/>
        <v>46.23</v>
      </c>
      <c r="P355" s="366">
        <v>46</v>
      </c>
      <c r="Q355" s="370"/>
    </row>
    <row r="356" spans="1:17" ht="31.5" x14ac:dyDescent="0.25">
      <c r="A356" s="135">
        <v>350</v>
      </c>
      <c r="B356" s="161" t="s">
        <v>828</v>
      </c>
      <c r="C356" s="161" t="s">
        <v>70</v>
      </c>
      <c r="D356" s="140"/>
      <c r="E356" s="141"/>
      <c r="F356" s="141">
        <v>186.81</v>
      </c>
      <c r="G356" s="139"/>
      <c r="H356" s="139"/>
      <c r="I356" s="139">
        <v>668</v>
      </c>
      <c r="J356" s="142"/>
      <c r="K356" s="142"/>
      <c r="L356" s="142">
        <f t="shared" si="32"/>
        <v>3.575825705262031</v>
      </c>
      <c r="M356" s="144">
        <v>15</v>
      </c>
      <c r="N356" s="187">
        <f t="shared" si="30"/>
        <v>100</v>
      </c>
      <c r="O356" s="146">
        <f t="shared" si="31"/>
        <v>100.2</v>
      </c>
      <c r="P356" s="366">
        <v>100</v>
      </c>
      <c r="Q356" s="370"/>
    </row>
    <row r="357" spans="1:17" ht="31.5" x14ac:dyDescent="0.25">
      <c r="A357" s="135">
        <v>351</v>
      </c>
      <c r="B357" s="161" t="s">
        <v>804</v>
      </c>
      <c r="C357" s="161" t="s">
        <v>70</v>
      </c>
      <c r="D357" s="140"/>
      <c r="E357" s="141"/>
      <c r="F357" s="141">
        <v>68.5</v>
      </c>
      <c r="G357" s="139"/>
      <c r="H357" s="139">
        <v>125</v>
      </c>
      <c r="I357" s="139">
        <v>147</v>
      </c>
      <c r="J357" s="142"/>
      <c r="K357" s="142">
        <v>1.82</v>
      </c>
      <c r="L357" s="142">
        <f t="shared" si="32"/>
        <v>2.1459854014598538</v>
      </c>
      <c r="M357" s="144">
        <v>27.5</v>
      </c>
      <c r="N357" s="187">
        <f t="shared" si="30"/>
        <v>40</v>
      </c>
      <c r="O357" s="146">
        <f t="shared" si="31"/>
        <v>40.424999999999997</v>
      </c>
      <c r="P357" s="366">
        <v>40</v>
      </c>
      <c r="Q357" s="373"/>
    </row>
    <row r="358" spans="1:17" ht="31.5" x14ac:dyDescent="0.25">
      <c r="A358" s="135">
        <v>352</v>
      </c>
      <c r="B358" s="161" t="s">
        <v>805</v>
      </c>
      <c r="C358" s="161" t="s">
        <v>70</v>
      </c>
      <c r="D358" s="140"/>
      <c r="E358" s="141"/>
      <c r="F358" s="141">
        <v>174.42</v>
      </c>
      <c r="G358" s="139"/>
      <c r="H358" s="139">
        <v>2403</v>
      </c>
      <c r="I358" s="139">
        <f>F358*L358</f>
        <v>647.09819999999991</v>
      </c>
      <c r="J358" s="142"/>
      <c r="K358" s="142">
        <v>3.4</v>
      </c>
      <c r="L358" s="142">
        <v>3.71</v>
      </c>
      <c r="M358" s="144">
        <f>IF(I358&lt;33,0,35)</f>
        <v>35</v>
      </c>
      <c r="N358" s="187">
        <f t="shared" si="30"/>
        <v>226</v>
      </c>
      <c r="O358" s="146">
        <f t="shared" si="31"/>
        <v>226.48436999999998</v>
      </c>
      <c r="P358" s="366">
        <v>1000</v>
      </c>
      <c r="Q358" s="370" t="s">
        <v>1011</v>
      </c>
    </row>
    <row r="359" spans="1:17" ht="31.5" x14ac:dyDescent="0.25">
      <c r="A359" s="135">
        <v>353</v>
      </c>
      <c r="B359" s="161" t="s">
        <v>904</v>
      </c>
      <c r="C359" s="161" t="s">
        <v>70</v>
      </c>
      <c r="D359" s="140"/>
      <c r="E359" s="141"/>
      <c r="F359" s="141">
        <v>128.66</v>
      </c>
      <c r="G359" s="139"/>
      <c r="H359" s="139"/>
      <c r="I359" s="139">
        <v>321</v>
      </c>
      <c r="J359" s="142"/>
      <c r="K359" s="142"/>
      <c r="L359" s="142">
        <f t="shared" si="32"/>
        <v>2.4949479247629411</v>
      </c>
      <c r="M359" s="144">
        <f>IF(I359&lt;33,0,35)</f>
        <v>35</v>
      </c>
      <c r="N359" s="187">
        <f t="shared" si="30"/>
        <v>112</v>
      </c>
      <c r="O359" s="146">
        <f t="shared" si="31"/>
        <v>112.35</v>
      </c>
      <c r="P359" s="366">
        <v>300</v>
      </c>
      <c r="Q359" s="370" t="s">
        <v>1010</v>
      </c>
    </row>
    <row r="360" spans="1:17" ht="31.5" x14ac:dyDescent="0.25">
      <c r="A360" s="135">
        <v>354</v>
      </c>
      <c r="B360" s="161" t="s">
        <v>806</v>
      </c>
      <c r="C360" s="161" t="s">
        <v>70</v>
      </c>
      <c r="D360" s="140"/>
      <c r="E360" s="141"/>
      <c r="F360" s="141">
        <v>54.15</v>
      </c>
      <c r="G360" s="139"/>
      <c r="H360" s="139">
        <v>188</v>
      </c>
      <c r="I360" s="139">
        <v>220</v>
      </c>
      <c r="J360" s="142"/>
      <c r="K360" s="142">
        <v>3.47</v>
      </c>
      <c r="L360" s="142">
        <f t="shared" si="32"/>
        <v>4.0627885503231767</v>
      </c>
      <c r="M360" s="144">
        <v>14</v>
      </c>
      <c r="N360" s="187">
        <f t="shared" si="30"/>
        <v>30</v>
      </c>
      <c r="O360" s="146">
        <f t="shared" si="31"/>
        <v>30.8</v>
      </c>
      <c r="P360" s="366">
        <v>30</v>
      </c>
      <c r="Q360" s="370"/>
    </row>
    <row r="361" spans="1:17" ht="31.5" x14ac:dyDescent="0.25">
      <c r="A361" s="135">
        <v>355</v>
      </c>
      <c r="B361" s="161" t="s">
        <v>905</v>
      </c>
      <c r="C361" s="161" t="s">
        <v>70</v>
      </c>
      <c r="D361" s="140"/>
      <c r="E361" s="141"/>
      <c r="F361" s="141">
        <v>128</v>
      </c>
      <c r="G361" s="139"/>
      <c r="H361" s="139"/>
      <c r="I361" s="139">
        <v>211</v>
      </c>
      <c r="J361" s="142"/>
      <c r="K361" s="142"/>
      <c r="L361" s="142">
        <f t="shared" si="32"/>
        <v>1.6484375</v>
      </c>
      <c r="M361" s="144">
        <v>34</v>
      </c>
      <c r="N361" s="187">
        <f t="shared" si="30"/>
        <v>71</v>
      </c>
      <c r="O361" s="146">
        <f t="shared" si="31"/>
        <v>71.739999999999995</v>
      </c>
      <c r="P361" s="366">
        <v>71</v>
      </c>
      <c r="Q361" s="370"/>
    </row>
    <row r="362" spans="1:17" ht="31.5" x14ac:dyDescent="0.25">
      <c r="A362" s="135">
        <v>356</v>
      </c>
      <c r="B362" s="161" t="s">
        <v>906</v>
      </c>
      <c r="C362" s="161" t="s">
        <v>70</v>
      </c>
      <c r="D362" s="140"/>
      <c r="E362" s="141"/>
      <c r="F362" s="141">
        <v>98.41</v>
      </c>
      <c r="G362" s="139"/>
      <c r="H362" s="139"/>
      <c r="I362" s="139">
        <v>308</v>
      </c>
      <c r="J362" s="142"/>
      <c r="K362" s="142"/>
      <c r="L362" s="142">
        <f t="shared" si="32"/>
        <v>3.1297632354435527</v>
      </c>
      <c r="M362" s="144">
        <v>32.5</v>
      </c>
      <c r="N362" s="187">
        <f t="shared" si="30"/>
        <v>100</v>
      </c>
      <c r="O362" s="146">
        <f t="shared" si="31"/>
        <v>100.1</v>
      </c>
      <c r="P362" s="366">
        <v>100</v>
      </c>
      <c r="Q362" s="370"/>
    </row>
    <row r="363" spans="1:17" ht="63" x14ac:dyDescent="0.25">
      <c r="A363" s="135">
        <v>357</v>
      </c>
      <c r="B363" s="161" t="s">
        <v>807</v>
      </c>
      <c r="C363" s="161" t="s">
        <v>70</v>
      </c>
      <c r="D363" s="140"/>
      <c r="E363" s="141"/>
      <c r="F363" s="141">
        <v>100.28</v>
      </c>
      <c r="G363" s="139"/>
      <c r="H363" s="139">
        <v>323</v>
      </c>
      <c r="I363" s="139">
        <v>410</v>
      </c>
      <c r="J363" s="142"/>
      <c r="K363" s="142">
        <v>3.77</v>
      </c>
      <c r="L363" s="142">
        <f t="shared" si="32"/>
        <v>4.0885520542481055</v>
      </c>
      <c r="M363" s="144">
        <v>7.5</v>
      </c>
      <c r="N363" s="187">
        <f t="shared" si="30"/>
        <v>30</v>
      </c>
      <c r="O363" s="146">
        <f t="shared" si="31"/>
        <v>30.75</v>
      </c>
      <c r="P363" s="366">
        <v>30</v>
      </c>
      <c r="Q363" s="370"/>
    </row>
    <row r="364" spans="1:17" ht="47.25" x14ac:dyDescent="0.25">
      <c r="A364" s="135">
        <v>358</v>
      </c>
      <c r="B364" s="161" t="s">
        <v>136</v>
      </c>
      <c r="C364" s="161" t="s">
        <v>70</v>
      </c>
      <c r="D364" s="140"/>
      <c r="E364" s="141"/>
      <c r="F364" s="141">
        <v>1854.7</v>
      </c>
      <c r="G364" s="139"/>
      <c r="H364" s="139">
        <v>8229</v>
      </c>
      <c r="I364" s="139">
        <v>8874</v>
      </c>
      <c r="J364" s="142"/>
      <c r="K364" s="142">
        <v>4.4400000000000004</v>
      </c>
      <c r="L364" s="142">
        <f t="shared" si="32"/>
        <v>4.7846012832263973</v>
      </c>
      <c r="M364" s="144">
        <v>22.54</v>
      </c>
      <c r="N364" s="187">
        <f t="shared" si="30"/>
        <v>2000</v>
      </c>
      <c r="O364" s="146">
        <f t="shared" si="31"/>
        <v>2000.1995999999999</v>
      </c>
      <c r="P364" s="366">
        <v>2000</v>
      </c>
      <c r="Q364" s="370"/>
    </row>
    <row r="365" spans="1:17" x14ac:dyDescent="0.25">
      <c r="A365" s="135">
        <v>359</v>
      </c>
      <c r="B365" s="161" t="s">
        <v>2</v>
      </c>
      <c r="C365" s="161" t="s">
        <v>70</v>
      </c>
      <c r="D365" s="140"/>
      <c r="E365" s="141"/>
      <c r="F365" s="141">
        <v>52754.400000000001</v>
      </c>
      <c r="G365" s="139"/>
      <c r="H365" s="139">
        <v>87961</v>
      </c>
      <c r="I365" s="139">
        <v>108209</v>
      </c>
      <c r="J365" s="142"/>
      <c r="K365" s="142">
        <v>1.95</v>
      </c>
      <c r="L365" s="142">
        <f t="shared" si="32"/>
        <v>2.0511843561864032</v>
      </c>
      <c r="M365" s="144">
        <f>IF(I365&lt;33,0,35)</f>
        <v>35</v>
      </c>
      <c r="N365" s="187">
        <f t="shared" si="30"/>
        <v>37873</v>
      </c>
      <c r="O365" s="146">
        <f t="shared" si="31"/>
        <v>37873.15</v>
      </c>
      <c r="P365" s="365" t="s">
        <v>916</v>
      </c>
      <c r="Q365" s="370"/>
    </row>
    <row r="366" spans="1:17" ht="31.5" x14ac:dyDescent="0.25">
      <c r="A366" s="135">
        <v>360</v>
      </c>
      <c r="B366" s="161" t="s">
        <v>130</v>
      </c>
      <c r="C366" s="161" t="s">
        <v>70</v>
      </c>
      <c r="D366" s="140"/>
      <c r="E366" s="141"/>
      <c r="F366" s="141">
        <v>532.79999999999995</v>
      </c>
      <c r="G366" s="139"/>
      <c r="H366" s="139">
        <v>1316</v>
      </c>
      <c r="I366" s="139">
        <v>1654</v>
      </c>
      <c r="J366" s="142"/>
      <c r="K366" s="142">
        <v>2.4700000000000002</v>
      </c>
      <c r="L366" s="142">
        <f t="shared" si="32"/>
        <v>3.1043543543543546</v>
      </c>
      <c r="M366" s="144">
        <v>0</v>
      </c>
      <c r="N366" s="187">
        <f t="shared" si="30"/>
        <v>0</v>
      </c>
      <c r="O366" s="146">
        <f t="shared" si="31"/>
        <v>0</v>
      </c>
      <c r="P366" s="366">
        <v>562</v>
      </c>
      <c r="Q366" s="370" t="s">
        <v>954</v>
      </c>
    </row>
    <row r="367" spans="1:17" ht="31.5" x14ac:dyDescent="0.25">
      <c r="A367" s="135">
        <v>361</v>
      </c>
      <c r="B367" s="161" t="s">
        <v>809</v>
      </c>
      <c r="C367" s="161" t="s">
        <v>70</v>
      </c>
      <c r="D367" s="140"/>
      <c r="E367" s="141"/>
      <c r="F367" s="141">
        <v>64.040000000000006</v>
      </c>
      <c r="G367" s="139"/>
      <c r="H367" s="139">
        <v>234</v>
      </c>
      <c r="I367" s="139">
        <v>253</v>
      </c>
      <c r="J367" s="142"/>
      <c r="K367" s="142">
        <v>3.65</v>
      </c>
      <c r="L367" s="142">
        <f t="shared" si="32"/>
        <v>3.950655840099937</v>
      </c>
      <c r="M367" s="144">
        <v>12</v>
      </c>
      <c r="N367" s="187">
        <f t="shared" si="30"/>
        <v>30</v>
      </c>
      <c r="O367" s="146">
        <f t="shared" si="31"/>
        <v>30.36</v>
      </c>
      <c r="P367" s="366">
        <v>30</v>
      </c>
      <c r="Q367" s="370"/>
    </row>
    <row r="368" spans="1:17" ht="31.5" x14ac:dyDescent="0.25">
      <c r="A368" s="135">
        <v>362</v>
      </c>
      <c r="B368" s="161" t="s">
        <v>907</v>
      </c>
      <c r="C368" s="161" t="s">
        <v>70</v>
      </c>
      <c r="D368" s="140"/>
      <c r="E368" s="141"/>
      <c r="F368" s="141">
        <v>208.42</v>
      </c>
      <c r="G368" s="139"/>
      <c r="H368" s="139"/>
      <c r="I368" s="139">
        <v>683</v>
      </c>
      <c r="J368" s="142"/>
      <c r="K368" s="142"/>
      <c r="L368" s="142">
        <f t="shared" si="32"/>
        <v>3.2770367527108726</v>
      </c>
      <c r="M368" s="144">
        <v>7.4</v>
      </c>
      <c r="N368" s="187">
        <f t="shared" si="30"/>
        <v>50</v>
      </c>
      <c r="O368" s="146">
        <f t="shared" si="31"/>
        <v>50.542000000000002</v>
      </c>
      <c r="P368" s="366">
        <v>50</v>
      </c>
      <c r="Q368" s="370"/>
    </row>
    <row r="369" spans="1:17" ht="31.5" x14ac:dyDescent="0.25">
      <c r="A369" s="135">
        <v>363</v>
      </c>
      <c r="B369" s="161" t="s">
        <v>110</v>
      </c>
      <c r="C369" s="161" t="s">
        <v>70</v>
      </c>
      <c r="D369" s="140"/>
      <c r="E369" s="141"/>
      <c r="F369" s="141">
        <v>417.94</v>
      </c>
      <c r="G369" s="139"/>
      <c r="H369" s="139">
        <v>1482</v>
      </c>
      <c r="I369" s="139">
        <v>1735</v>
      </c>
      <c r="J369" s="142"/>
      <c r="K369" s="142">
        <v>3.55</v>
      </c>
      <c r="L369" s="142">
        <f t="shared" si="32"/>
        <v>4.1513135856821552</v>
      </c>
      <c r="M369" s="144">
        <f>IF(I369&lt;33,0,35)</f>
        <v>35</v>
      </c>
      <c r="N369" s="187">
        <f t="shared" si="30"/>
        <v>607</v>
      </c>
      <c r="O369" s="146">
        <f t="shared" si="31"/>
        <v>607.25</v>
      </c>
      <c r="P369" s="366">
        <v>1000</v>
      </c>
      <c r="Q369" s="370" t="s">
        <v>1010</v>
      </c>
    </row>
    <row r="370" spans="1:17" ht="31.5" x14ac:dyDescent="0.25">
      <c r="A370" s="135">
        <v>364</v>
      </c>
      <c r="B370" s="161" t="s">
        <v>111</v>
      </c>
      <c r="C370" s="161" t="s">
        <v>70</v>
      </c>
      <c r="D370" s="140"/>
      <c r="E370" s="141"/>
      <c r="F370" s="141">
        <v>221.75</v>
      </c>
      <c r="G370" s="139"/>
      <c r="H370" s="139">
        <v>479</v>
      </c>
      <c r="I370" s="139">
        <v>438</v>
      </c>
      <c r="J370" s="142"/>
      <c r="K370" s="142">
        <v>1.57</v>
      </c>
      <c r="L370" s="142">
        <f t="shared" si="32"/>
        <v>1.9751972942502818</v>
      </c>
      <c r="M370" s="144">
        <f>IF(I370&lt;33,0,35)</f>
        <v>35</v>
      </c>
      <c r="N370" s="187">
        <f t="shared" si="30"/>
        <v>153</v>
      </c>
      <c r="O370" s="146">
        <f t="shared" si="31"/>
        <v>153.30000000000001</v>
      </c>
      <c r="P370" s="366">
        <v>205</v>
      </c>
      <c r="Q370" s="370" t="s">
        <v>1010</v>
      </c>
    </row>
    <row r="371" spans="1:17" ht="31.5" x14ac:dyDescent="0.25">
      <c r="A371" s="135">
        <v>365</v>
      </c>
      <c r="B371" s="161" t="s">
        <v>112</v>
      </c>
      <c r="C371" s="161" t="s">
        <v>70</v>
      </c>
      <c r="D371" s="140"/>
      <c r="E371" s="141"/>
      <c r="F371" s="141">
        <v>1170</v>
      </c>
      <c r="G371" s="139"/>
      <c r="H371" s="139">
        <v>3230</v>
      </c>
      <c r="I371" s="139">
        <v>3869</v>
      </c>
      <c r="J371" s="142"/>
      <c r="K371" s="142">
        <v>2.76</v>
      </c>
      <c r="L371" s="142">
        <f t="shared" si="32"/>
        <v>3.3068376068376066</v>
      </c>
      <c r="M371" s="144">
        <v>0</v>
      </c>
      <c r="N371" s="187">
        <f t="shared" si="30"/>
        <v>0</v>
      </c>
      <c r="O371" s="146">
        <f t="shared" si="31"/>
        <v>0</v>
      </c>
      <c r="P371" s="366">
        <v>1314</v>
      </c>
      <c r="Q371" s="370" t="s">
        <v>954</v>
      </c>
    </row>
    <row r="372" spans="1:17" ht="30" customHeight="1" x14ac:dyDescent="0.25">
      <c r="A372" s="135">
        <v>366</v>
      </c>
      <c r="B372" s="161" t="s">
        <v>92</v>
      </c>
      <c r="C372" s="161" t="s">
        <v>70</v>
      </c>
      <c r="D372" s="140"/>
      <c r="E372" s="141"/>
      <c r="F372" s="141">
        <v>232.64</v>
      </c>
      <c r="G372" s="139"/>
      <c r="H372" s="139">
        <v>710</v>
      </c>
      <c r="I372" s="139">
        <v>938</v>
      </c>
      <c r="J372" s="142"/>
      <c r="K372" s="142">
        <v>3.2</v>
      </c>
      <c r="L372" s="142">
        <f t="shared" si="32"/>
        <v>4.0319807427785426</v>
      </c>
      <c r="M372" s="144">
        <v>32.5</v>
      </c>
      <c r="N372" s="187">
        <f t="shared" si="30"/>
        <v>304</v>
      </c>
      <c r="O372" s="146">
        <f t="shared" si="31"/>
        <v>304.85000000000002</v>
      </c>
      <c r="P372" s="366">
        <v>304</v>
      </c>
      <c r="Q372" s="370"/>
    </row>
    <row r="373" spans="1:17" ht="31.5" hidden="1" x14ac:dyDescent="0.25">
      <c r="A373" s="135">
        <v>367</v>
      </c>
      <c r="B373" s="161" t="s">
        <v>908</v>
      </c>
      <c r="C373" s="161" t="s">
        <v>70</v>
      </c>
      <c r="D373" s="140"/>
      <c r="E373" s="141"/>
      <c r="F373" s="141">
        <v>97.54</v>
      </c>
      <c r="G373" s="139"/>
      <c r="H373" s="139"/>
      <c r="I373" s="139">
        <v>366</v>
      </c>
      <c r="J373" s="142"/>
      <c r="K373" s="142"/>
      <c r="L373" s="142">
        <f t="shared" si="32"/>
        <v>3.7523067459503792</v>
      </c>
      <c r="M373" s="144">
        <v>0</v>
      </c>
      <c r="N373" s="187">
        <f t="shared" si="30"/>
        <v>0</v>
      </c>
      <c r="O373" s="146">
        <f t="shared" si="31"/>
        <v>0</v>
      </c>
      <c r="P373" s="320"/>
      <c r="Q373" s="278"/>
    </row>
    <row r="374" spans="1:17" ht="31.5" customHeight="1" x14ac:dyDescent="0.25">
      <c r="A374" s="135">
        <v>368</v>
      </c>
      <c r="B374" s="161" t="s">
        <v>909</v>
      </c>
      <c r="C374" s="161" t="s">
        <v>70</v>
      </c>
      <c r="D374" s="140"/>
      <c r="E374" s="141"/>
      <c r="F374" s="141">
        <v>586.53</v>
      </c>
      <c r="G374" s="139"/>
      <c r="H374" s="139"/>
      <c r="I374" s="139">
        <v>2945</v>
      </c>
      <c r="J374" s="142"/>
      <c r="K374" s="142"/>
      <c r="L374" s="142">
        <f t="shared" si="32"/>
        <v>5.0210560414642051</v>
      </c>
      <c r="M374" s="144">
        <v>34</v>
      </c>
      <c r="N374" s="187">
        <f t="shared" si="30"/>
        <v>1001</v>
      </c>
      <c r="O374" s="146">
        <f t="shared" si="31"/>
        <v>1001.3</v>
      </c>
      <c r="P374" s="366">
        <v>1001</v>
      </c>
      <c r="Q374" s="370"/>
    </row>
    <row r="375" spans="1:17" s="360" customFormat="1" ht="31.5" x14ac:dyDescent="0.25">
      <c r="A375" s="355">
        <v>369</v>
      </c>
      <c r="B375" s="356" t="s">
        <v>114</v>
      </c>
      <c r="C375" s="356" t="s">
        <v>70</v>
      </c>
      <c r="D375" s="140"/>
      <c r="E375" s="141"/>
      <c r="F375" s="357">
        <v>349.49700000000001</v>
      </c>
      <c r="G375" s="139"/>
      <c r="H375" s="358">
        <v>2498</v>
      </c>
      <c r="I375" s="358">
        <f>L375*F375</f>
        <v>1681.0805699999999</v>
      </c>
      <c r="J375" s="142"/>
      <c r="K375" s="359">
        <v>3.3</v>
      </c>
      <c r="L375" s="359">
        <v>4.8099999999999996</v>
      </c>
      <c r="M375" s="352">
        <v>35</v>
      </c>
      <c r="N375" s="368">
        <f t="shared" si="30"/>
        <v>588</v>
      </c>
      <c r="O375" s="146">
        <f t="shared" si="31"/>
        <v>588.37819949999994</v>
      </c>
      <c r="P375" s="369">
        <v>608</v>
      </c>
      <c r="Q375" s="434" t="s">
        <v>1010</v>
      </c>
    </row>
    <row r="376" spans="1:17" ht="31.5" x14ac:dyDescent="0.25">
      <c r="A376" s="135">
        <v>370</v>
      </c>
      <c r="B376" s="161" t="s">
        <v>910</v>
      </c>
      <c r="C376" s="161" t="s">
        <v>70</v>
      </c>
      <c r="D376" s="140"/>
      <c r="E376" s="141"/>
      <c r="F376" s="141">
        <v>86.48</v>
      </c>
      <c r="G376" s="139"/>
      <c r="H376" s="139"/>
      <c r="I376" s="139">
        <v>157</v>
      </c>
      <c r="J376" s="142"/>
      <c r="K376" s="142"/>
      <c r="L376" s="142">
        <f t="shared" si="32"/>
        <v>1.8154486586493985</v>
      </c>
      <c r="M376" s="144">
        <v>34</v>
      </c>
      <c r="N376" s="187">
        <f t="shared" si="30"/>
        <v>53</v>
      </c>
      <c r="O376" s="146">
        <f t="shared" si="31"/>
        <v>53.38</v>
      </c>
      <c r="P376" s="366">
        <v>53</v>
      </c>
      <c r="Q376" s="370"/>
    </row>
    <row r="377" spans="1:17" ht="31.5" x14ac:dyDescent="0.25">
      <c r="A377" s="135">
        <v>371</v>
      </c>
      <c r="B377" s="161" t="s">
        <v>161</v>
      </c>
      <c r="C377" s="161" t="s">
        <v>70</v>
      </c>
      <c r="D377" s="140"/>
      <c r="E377" s="141"/>
      <c r="F377" s="141">
        <v>58.26</v>
      </c>
      <c r="G377" s="139"/>
      <c r="H377" s="139">
        <v>213</v>
      </c>
      <c r="I377" s="139">
        <v>240</v>
      </c>
      <c r="J377" s="142"/>
      <c r="K377" s="142">
        <v>3.66</v>
      </c>
      <c r="L377" s="142">
        <f t="shared" si="32"/>
        <v>4.1194644696189497</v>
      </c>
      <c r="M377" s="144">
        <v>17</v>
      </c>
      <c r="N377" s="187">
        <f t="shared" si="30"/>
        <v>40</v>
      </c>
      <c r="O377" s="146">
        <f t="shared" si="31"/>
        <v>40.799999999999997</v>
      </c>
      <c r="P377" s="366">
        <v>40</v>
      </c>
      <c r="Q377" s="370"/>
    </row>
    <row r="378" spans="1:17" ht="31.5" x14ac:dyDescent="0.25">
      <c r="A378" s="135">
        <v>372</v>
      </c>
      <c r="B378" s="161" t="s">
        <v>152</v>
      </c>
      <c r="C378" s="161" t="s">
        <v>70</v>
      </c>
      <c r="D378" s="140"/>
      <c r="E378" s="141"/>
      <c r="F378" s="141">
        <v>46.59</v>
      </c>
      <c r="G378" s="139"/>
      <c r="H378" s="139">
        <v>144</v>
      </c>
      <c r="I378" s="139">
        <v>200</v>
      </c>
      <c r="J378" s="142"/>
      <c r="K378" s="142">
        <v>3.09</v>
      </c>
      <c r="L378" s="142">
        <f t="shared" si="32"/>
        <v>4.2927666881304996</v>
      </c>
      <c r="M378" s="144">
        <v>34</v>
      </c>
      <c r="N378" s="187">
        <f t="shared" si="30"/>
        <v>68</v>
      </c>
      <c r="O378" s="146">
        <f t="shared" si="31"/>
        <v>68</v>
      </c>
      <c r="P378" s="366">
        <v>68</v>
      </c>
      <c r="Q378" s="370"/>
    </row>
    <row r="379" spans="1:17" s="360" customFormat="1" ht="31.5" x14ac:dyDescent="0.25">
      <c r="A379" s="355">
        <v>373</v>
      </c>
      <c r="B379" s="356" t="s">
        <v>137</v>
      </c>
      <c r="C379" s="356" t="s">
        <v>70</v>
      </c>
      <c r="D379" s="140"/>
      <c r="E379" s="141"/>
      <c r="F379" s="357">
        <v>213.12</v>
      </c>
      <c r="G379" s="139"/>
      <c r="H379" s="358"/>
      <c r="I379" s="358">
        <v>201</v>
      </c>
      <c r="J379" s="142"/>
      <c r="K379" s="359"/>
      <c r="L379" s="359">
        <f t="shared" si="32"/>
        <v>0.94313063063063063</v>
      </c>
      <c r="M379" s="144">
        <f>IF(I379&lt;33,0,35)</f>
        <v>35</v>
      </c>
      <c r="N379" s="368">
        <f t="shared" si="30"/>
        <v>70</v>
      </c>
      <c r="O379" s="146">
        <f t="shared" si="31"/>
        <v>70.349999999999994</v>
      </c>
      <c r="P379" s="369">
        <v>300</v>
      </c>
      <c r="Q379" s="434" t="s">
        <v>1010</v>
      </c>
    </row>
    <row r="380" spans="1:17" ht="47.25" x14ac:dyDescent="0.25">
      <c r="A380" s="135">
        <v>374</v>
      </c>
      <c r="B380" s="161" t="s">
        <v>911</v>
      </c>
      <c r="C380" s="161" t="s">
        <v>70</v>
      </c>
      <c r="D380" s="140"/>
      <c r="E380" s="141"/>
      <c r="F380" s="141">
        <v>85.7</v>
      </c>
      <c r="G380" s="139"/>
      <c r="H380" s="139"/>
      <c r="I380" s="139">
        <v>515</v>
      </c>
      <c r="J380" s="142"/>
      <c r="K380" s="142"/>
      <c r="L380" s="142">
        <f t="shared" si="32"/>
        <v>6.0093348891481915</v>
      </c>
      <c r="M380" s="144">
        <v>34</v>
      </c>
      <c r="N380" s="187">
        <f t="shared" si="30"/>
        <v>175</v>
      </c>
      <c r="O380" s="146">
        <f t="shared" si="31"/>
        <v>175.1</v>
      </c>
      <c r="P380" s="366">
        <v>175</v>
      </c>
      <c r="Q380" s="370"/>
    </row>
    <row r="381" spans="1:17" ht="47.25" hidden="1" x14ac:dyDescent="0.25">
      <c r="A381" s="135">
        <v>375</v>
      </c>
      <c r="B381" s="161" t="s">
        <v>813</v>
      </c>
      <c r="C381" s="161" t="s">
        <v>70</v>
      </c>
      <c r="D381" s="140"/>
      <c r="E381" s="141"/>
      <c r="F381" s="141">
        <v>6.42</v>
      </c>
      <c r="G381" s="139"/>
      <c r="H381" s="139"/>
      <c r="I381" s="139">
        <v>4</v>
      </c>
      <c r="J381" s="142"/>
      <c r="K381" s="142"/>
      <c r="L381" s="142">
        <f t="shared" si="32"/>
        <v>0.62305295950155759</v>
      </c>
      <c r="M381" s="144">
        <f>IF(I381&lt;33,0,35)</f>
        <v>0</v>
      </c>
      <c r="N381" s="187">
        <f t="shared" si="30"/>
        <v>0</v>
      </c>
      <c r="O381" s="146">
        <f t="shared" si="31"/>
        <v>0</v>
      </c>
      <c r="P381" s="179"/>
      <c r="Q381" s="278"/>
    </row>
    <row r="382" spans="1:17" ht="47.25" x14ac:dyDescent="0.25">
      <c r="A382" s="135">
        <v>376</v>
      </c>
      <c r="B382" s="161" t="s">
        <v>814</v>
      </c>
      <c r="C382" s="161" t="s">
        <v>70</v>
      </c>
      <c r="D382" s="140"/>
      <c r="E382" s="141"/>
      <c r="F382" s="141">
        <v>84.93</v>
      </c>
      <c r="G382" s="139"/>
      <c r="H382" s="139">
        <v>1359</v>
      </c>
      <c r="I382" s="139">
        <f>L382*F382</f>
        <v>283.6662</v>
      </c>
      <c r="J382" s="142"/>
      <c r="K382" s="142">
        <v>3.14</v>
      </c>
      <c r="L382" s="142">
        <v>3.34</v>
      </c>
      <c r="M382" s="144">
        <f>IF(I382&lt;33,0,35)</f>
        <v>35</v>
      </c>
      <c r="N382" s="187">
        <f t="shared" si="30"/>
        <v>99</v>
      </c>
      <c r="O382" s="146">
        <f t="shared" si="31"/>
        <v>99.283170000000013</v>
      </c>
      <c r="P382" s="366">
        <v>1000</v>
      </c>
      <c r="Q382" s="370" t="s">
        <v>1011</v>
      </c>
    </row>
    <row r="383" spans="1:17" ht="47.25" x14ac:dyDescent="0.25">
      <c r="A383" s="135">
        <v>377</v>
      </c>
      <c r="B383" s="161" t="s">
        <v>815</v>
      </c>
      <c r="C383" s="161" t="s">
        <v>70</v>
      </c>
      <c r="D383" s="140"/>
      <c r="E383" s="141"/>
      <c r="F383" s="141">
        <v>489</v>
      </c>
      <c r="G383" s="139"/>
      <c r="H383" s="139">
        <v>6582</v>
      </c>
      <c r="I383" s="139">
        <f>L383*F383</f>
        <v>2024.4599999999998</v>
      </c>
      <c r="J383" s="142"/>
      <c r="K383" s="142">
        <v>3.16</v>
      </c>
      <c r="L383" s="142">
        <v>4.1399999999999997</v>
      </c>
      <c r="M383" s="144">
        <f>IF(I383&lt;33,0,35)</f>
        <v>35</v>
      </c>
      <c r="N383" s="187">
        <f t="shared" si="30"/>
        <v>708</v>
      </c>
      <c r="O383" s="146">
        <f t="shared" si="31"/>
        <v>708.56099999999992</v>
      </c>
      <c r="P383" s="366">
        <v>2500</v>
      </c>
      <c r="Q383" s="373" t="s">
        <v>1011</v>
      </c>
    </row>
    <row r="384" spans="1:17" ht="47.25" x14ac:dyDescent="0.25">
      <c r="A384" s="135">
        <v>378</v>
      </c>
      <c r="B384" s="161" t="s">
        <v>816</v>
      </c>
      <c r="C384" s="161" t="s">
        <v>70</v>
      </c>
      <c r="D384" s="140"/>
      <c r="E384" s="141"/>
      <c r="F384" s="141">
        <v>1096.3499999999999</v>
      </c>
      <c r="G384" s="139"/>
      <c r="H384" s="139">
        <v>3073</v>
      </c>
      <c r="I384" s="139">
        <v>4221</v>
      </c>
      <c r="J384" s="142"/>
      <c r="K384" s="142">
        <v>2.8</v>
      </c>
      <c r="L384" s="142">
        <f t="shared" si="32"/>
        <v>3.8500478861677387</v>
      </c>
      <c r="M384" s="144">
        <v>0</v>
      </c>
      <c r="N384" s="187">
        <f t="shared" si="30"/>
        <v>0</v>
      </c>
      <c r="O384" s="146">
        <f t="shared" si="31"/>
        <v>0</v>
      </c>
      <c r="P384" s="366">
        <v>1200</v>
      </c>
      <c r="Q384" s="373" t="s">
        <v>954</v>
      </c>
    </row>
    <row r="385" spans="1:17" ht="47.25" x14ac:dyDescent="0.25">
      <c r="A385" s="135">
        <v>379</v>
      </c>
      <c r="B385" s="161" t="s">
        <v>912</v>
      </c>
      <c r="C385" s="161" t="s">
        <v>70</v>
      </c>
      <c r="D385" s="140"/>
      <c r="E385" s="141"/>
      <c r="F385" s="141">
        <v>83.2</v>
      </c>
      <c r="G385" s="139"/>
      <c r="H385" s="139"/>
      <c r="I385" s="139">
        <v>164</v>
      </c>
      <c r="J385" s="142"/>
      <c r="K385" s="142"/>
      <c r="L385" s="142">
        <f t="shared" si="32"/>
        <v>1.971153846153846</v>
      </c>
      <c r="M385" s="144">
        <v>34.5</v>
      </c>
      <c r="N385" s="187">
        <f t="shared" si="30"/>
        <v>56</v>
      </c>
      <c r="O385" s="146">
        <f t="shared" si="31"/>
        <v>56.58</v>
      </c>
      <c r="P385" s="366">
        <v>56</v>
      </c>
      <c r="Q385" s="370"/>
    </row>
    <row r="386" spans="1:17" ht="47.25" x14ac:dyDescent="0.25">
      <c r="A386" s="135">
        <v>380</v>
      </c>
      <c r="B386" s="161" t="s">
        <v>913</v>
      </c>
      <c r="C386" s="161" t="s">
        <v>70</v>
      </c>
      <c r="D386" s="140"/>
      <c r="E386" s="141"/>
      <c r="F386" s="141">
        <v>609.64</v>
      </c>
      <c r="G386" s="139"/>
      <c r="H386" s="139"/>
      <c r="I386" s="139">
        <v>1130</v>
      </c>
      <c r="J386" s="142"/>
      <c r="K386" s="142"/>
      <c r="L386" s="142">
        <f t="shared" si="32"/>
        <v>1.8535529164752969</v>
      </c>
      <c r="M386" s="144">
        <v>0</v>
      </c>
      <c r="N386" s="187">
        <f t="shared" si="30"/>
        <v>0</v>
      </c>
      <c r="O386" s="146">
        <f t="shared" si="31"/>
        <v>0</v>
      </c>
      <c r="P386" s="366">
        <v>383</v>
      </c>
      <c r="Q386" s="373" t="s">
        <v>954</v>
      </c>
    </row>
    <row r="387" spans="1:17" ht="47.25" x14ac:dyDescent="0.25">
      <c r="A387" s="135">
        <v>381</v>
      </c>
      <c r="B387" s="161" t="s">
        <v>914</v>
      </c>
      <c r="C387" s="161" t="s">
        <v>70</v>
      </c>
      <c r="D387" s="140"/>
      <c r="E387" s="141"/>
      <c r="F387" s="141">
        <v>159.04</v>
      </c>
      <c r="G387" s="139"/>
      <c r="H387" s="139"/>
      <c r="I387" s="139">
        <v>384</v>
      </c>
      <c r="J387" s="142"/>
      <c r="K387" s="142"/>
      <c r="L387" s="142">
        <f t="shared" si="32"/>
        <v>2.4144869215291753</v>
      </c>
      <c r="M387" s="144">
        <f>IF(I387&lt;33,0,35)</f>
        <v>35</v>
      </c>
      <c r="N387" s="187">
        <f t="shared" si="30"/>
        <v>134</v>
      </c>
      <c r="O387" s="146">
        <f t="shared" si="31"/>
        <v>134.4</v>
      </c>
      <c r="P387" s="366">
        <v>300</v>
      </c>
      <c r="Q387" s="370" t="s">
        <v>1010</v>
      </c>
    </row>
    <row r="388" spans="1:17" ht="47.25" x14ac:dyDescent="0.25">
      <c r="A388" s="135">
        <v>382</v>
      </c>
      <c r="B388" s="161" t="s">
        <v>817</v>
      </c>
      <c r="C388" s="161" t="s">
        <v>70</v>
      </c>
      <c r="D388" s="140"/>
      <c r="E388" s="141"/>
      <c r="F388" s="141">
        <v>618.70000000000005</v>
      </c>
      <c r="G388" s="139"/>
      <c r="H388" s="139">
        <v>2575</v>
      </c>
      <c r="I388" s="139">
        <v>3232</v>
      </c>
      <c r="J388" s="142"/>
      <c r="K388" s="142">
        <v>4.16</v>
      </c>
      <c r="L388" s="142">
        <f t="shared" si="32"/>
        <v>5.223856473250363</v>
      </c>
      <c r="M388" s="144">
        <v>0</v>
      </c>
      <c r="N388" s="187">
        <f t="shared" si="30"/>
        <v>0</v>
      </c>
      <c r="O388" s="146">
        <f t="shared" si="31"/>
        <v>0</v>
      </c>
      <c r="P388" s="366">
        <v>1090</v>
      </c>
      <c r="Q388" s="373" t="s">
        <v>954</v>
      </c>
    </row>
    <row r="389" spans="1:17" ht="47.25" x14ac:dyDescent="0.25">
      <c r="A389" s="135">
        <v>383</v>
      </c>
      <c r="B389" s="161" t="s">
        <v>818</v>
      </c>
      <c r="C389" s="161" t="s">
        <v>70</v>
      </c>
      <c r="D389" s="140"/>
      <c r="E389" s="141"/>
      <c r="F389" s="141">
        <v>1450.5</v>
      </c>
      <c r="G389" s="139"/>
      <c r="H389" s="139">
        <v>6.23</v>
      </c>
      <c r="I389" s="139">
        <v>4552</v>
      </c>
      <c r="J389" s="142"/>
      <c r="K389" s="142">
        <v>3.24</v>
      </c>
      <c r="L389" s="142">
        <f t="shared" si="32"/>
        <v>3.1382281971733885</v>
      </c>
      <c r="M389" s="144">
        <v>33.950000000000003</v>
      </c>
      <c r="N389" s="187">
        <f t="shared" si="30"/>
        <v>1545</v>
      </c>
      <c r="O389" s="146">
        <f t="shared" si="31"/>
        <v>1545.4040000000002</v>
      </c>
      <c r="P389" s="366">
        <v>1545</v>
      </c>
      <c r="Q389" s="370"/>
    </row>
    <row r="390" spans="1:17" ht="47.25" x14ac:dyDescent="0.25">
      <c r="A390" s="135">
        <v>384</v>
      </c>
      <c r="B390" s="161" t="s">
        <v>819</v>
      </c>
      <c r="C390" s="161" t="s">
        <v>70</v>
      </c>
      <c r="D390" s="140"/>
      <c r="E390" s="141"/>
      <c r="F390" s="141">
        <v>126.38</v>
      </c>
      <c r="G390" s="139"/>
      <c r="H390" s="139">
        <v>1534</v>
      </c>
      <c r="I390" s="139">
        <f>L390*F390</f>
        <v>427.16439999999994</v>
      </c>
      <c r="J390" s="142"/>
      <c r="K390" s="142">
        <v>3.19</v>
      </c>
      <c r="L390" s="142">
        <v>3.38</v>
      </c>
      <c r="M390" s="144">
        <v>35</v>
      </c>
      <c r="N390" s="187">
        <f t="shared" si="30"/>
        <v>149</v>
      </c>
      <c r="O390" s="146">
        <f t="shared" si="31"/>
        <v>149.50753999999998</v>
      </c>
      <c r="P390" s="366">
        <v>500</v>
      </c>
      <c r="Q390" s="373" t="s">
        <v>1011</v>
      </c>
    </row>
    <row r="391" spans="1:17" ht="31.5" x14ac:dyDescent="0.25">
      <c r="A391" s="135">
        <v>385</v>
      </c>
      <c r="B391" s="161" t="s">
        <v>820</v>
      </c>
      <c r="C391" s="161" t="s">
        <v>70</v>
      </c>
      <c r="D391" s="140"/>
      <c r="E391" s="141"/>
      <c r="F391" s="357">
        <v>116.11</v>
      </c>
      <c r="G391" s="139"/>
      <c r="H391" s="139">
        <v>1127</v>
      </c>
      <c r="I391" s="139">
        <f>L391*F391</f>
        <v>444.7013</v>
      </c>
      <c r="J391" s="142"/>
      <c r="K391" s="142">
        <v>3.88</v>
      </c>
      <c r="L391" s="142">
        <v>3.83</v>
      </c>
      <c r="M391" s="144">
        <v>35</v>
      </c>
      <c r="N391" s="187">
        <f t="shared" si="30"/>
        <v>155</v>
      </c>
      <c r="O391" s="146">
        <f t="shared" si="31"/>
        <v>155.645455</v>
      </c>
      <c r="P391" s="366">
        <v>400</v>
      </c>
      <c r="Q391" s="373" t="s">
        <v>1011</v>
      </c>
    </row>
    <row r="392" spans="1:17" x14ac:dyDescent="0.25">
      <c r="A392" s="135">
        <v>386</v>
      </c>
      <c r="B392" s="161" t="s">
        <v>821</v>
      </c>
      <c r="C392" s="161" t="s">
        <v>70</v>
      </c>
      <c r="D392" s="140"/>
      <c r="E392" s="141"/>
      <c r="F392" s="141">
        <v>1259.46</v>
      </c>
      <c r="G392" s="139"/>
      <c r="H392" s="139">
        <v>3057</v>
      </c>
      <c r="I392" s="139">
        <v>2727</v>
      </c>
      <c r="J392" s="142"/>
      <c r="K392" s="142">
        <v>2.4300000000000002</v>
      </c>
      <c r="L392" s="142">
        <f t="shared" si="32"/>
        <v>2.1652136629984278</v>
      </c>
      <c r="M392" s="144">
        <v>0</v>
      </c>
      <c r="N392" s="187">
        <f t="shared" si="30"/>
        <v>0</v>
      </c>
      <c r="O392" s="146">
        <f t="shared" si="31"/>
        <v>0</v>
      </c>
      <c r="P392" s="366">
        <v>2000</v>
      </c>
      <c r="Q392" s="373" t="s">
        <v>954</v>
      </c>
    </row>
    <row r="393" spans="1:17" ht="31.5" customHeight="1" x14ac:dyDescent="0.25">
      <c r="A393" s="135">
        <v>387</v>
      </c>
      <c r="B393" s="161" t="s">
        <v>822</v>
      </c>
      <c r="C393" s="161" t="s">
        <v>70</v>
      </c>
      <c r="D393" s="140"/>
      <c r="E393" s="141"/>
      <c r="F393" s="141">
        <v>116.62</v>
      </c>
      <c r="G393" s="139"/>
      <c r="H393" s="139">
        <v>382</v>
      </c>
      <c r="I393" s="139">
        <v>677</v>
      </c>
      <c r="J393" s="142"/>
      <c r="K393" s="142">
        <v>3.28</v>
      </c>
      <c r="L393" s="142">
        <f t="shared" si="32"/>
        <v>5.8051792145429602</v>
      </c>
      <c r="M393" s="144">
        <v>23.7</v>
      </c>
      <c r="N393" s="187">
        <f t="shared" ref="N393:N398" si="33">ROUNDDOWN(O393,0)</f>
        <v>160</v>
      </c>
      <c r="O393" s="146">
        <f t="shared" ref="O393:O398" si="34">I393*M393/100</f>
        <v>160.44899999999998</v>
      </c>
      <c r="P393" s="366">
        <v>160</v>
      </c>
      <c r="Q393" s="370"/>
    </row>
    <row r="394" spans="1:17" ht="47.25" x14ac:dyDescent="0.25">
      <c r="A394" s="135">
        <v>388</v>
      </c>
      <c r="B394" s="161" t="s">
        <v>823</v>
      </c>
      <c r="C394" s="161" t="s">
        <v>70</v>
      </c>
      <c r="D394" s="140"/>
      <c r="E394" s="141"/>
      <c r="F394" s="141">
        <v>256.74</v>
      </c>
      <c r="G394" s="139"/>
      <c r="H394" s="139">
        <v>823</v>
      </c>
      <c r="I394" s="139">
        <v>610</v>
      </c>
      <c r="J394" s="142"/>
      <c r="K394" s="142">
        <v>3.21</v>
      </c>
      <c r="L394" s="142">
        <f t="shared" si="32"/>
        <v>2.3759445353275686</v>
      </c>
      <c r="M394" s="144">
        <v>6.6</v>
      </c>
      <c r="N394" s="187">
        <f t="shared" si="33"/>
        <v>40</v>
      </c>
      <c r="O394" s="146">
        <f t="shared" si="34"/>
        <v>40.26</v>
      </c>
      <c r="P394" s="366">
        <v>40</v>
      </c>
      <c r="Q394" s="370"/>
    </row>
    <row r="395" spans="1:17" ht="31.5" x14ac:dyDescent="0.25">
      <c r="A395" s="135">
        <v>389</v>
      </c>
      <c r="B395" s="161" t="s">
        <v>824</v>
      </c>
      <c r="C395" s="161" t="s">
        <v>70</v>
      </c>
      <c r="D395" s="140"/>
      <c r="E395" s="141"/>
      <c r="F395" s="141">
        <v>33.39</v>
      </c>
      <c r="G395" s="139"/>
      <c r="H395" s="139">
        <v>46</v>
      </c>
      <c r="I395" s="139">
        <v>48</v>
      </c>
      <c r="J395" s="142"/>
      <c r="K395" s="142">
        <v>1.38</v>
      </c>
      <c r="L395" s="142">
        <f t="shared" si="32"/>
        <v>1.4375561545372866</v>
      </c>
      <c r="M395" s="144">
        <v>0</v>
      </c>
      <c r="N395" s="187">
        <f t="shared" si="33"/>
        <v>0</v>
      </c>
      <c r="O395" s="146">
        <f t="shared" si="34"/>
        <v>0</v>
      </c>
      <c r="P395" s="366">
        <v>16</v>
      </c>
      <c r="Q395" s="373" t="s">
        <v>954</v>
      </c>
    </row>
    <row r="396" spans="1:17" hidden="1" x14ac:dyDescent="0.25">
      <c r="A396" s="135">
        <v>390</v>
      </c>
      <c r="B396" s="161" t="s">
        <v>444</v>
      </c>
      <c r="C396" s="161" t="s">
        <v>70</v>
      </c>
      <c r="D396" s="140"/>
      <c r="E396" s="141"/>
      <c r="F396" s="141">
        <v>72580.34</v>
      </c>
      <c r="G396" s="139"/>
      <c r="H396" s="139"/>
      <c r="I396" s="139">
        <v>177677</v>
      </c>
      <c r="J396" s="142"/>
      <c r="K396" s="142"/>
      <c r="L396" s="142">
        <v>2.4480045147212044</v>
      </c>
      <c r="M396" s="144">
        <v>0</v>
      </c>
      <c r="N396" s="187">
        <f t="shared" si="33"/>
        <v>0</v>
      </c>
      <c r="O396" s="146">
        <f t="shared" si="34"/>
        <v>0</v>
      </c>
      <c r="P396" s="151"/>
      <c r="Q396" s="278"/>
    </row>
    <row r="397" spans="1:17" ht="32.25" customHeight="1" x14ac:dyDescent="0.25">
      <c r="A397" s="135">
        <v>391</v>
      </c>
      <c r="B397" s="161" t="s">
        <v>829</v>
      </c>
      <c r="C397" s="161" t="s">
        <v>70</v>
      </c>
      <c r="D397" s="140"/>
      <c r="E397" s="141"/>
      <c r="F397" s="141">
        <v>0</v>
      </c>
      <c r="G397" s="139"/>
      <c r="H397" s="139"/>
      <c r="I397" s="139">
        <v>0</v>
      </c>
      <c r="J397" s="142"/>
      <c r="K397" s="142"/>
      <c r="L397" s="142">
        <v>0</v>
      </c>
      <c r="M397" s="144">
        <f>IF(I397&lt;33,0,35)</f>
        <v>0</v>
      </c>
      <c r="N397" s="187">
        <f t="shared" si="33"/>
        <v>0</v>
      </c>
      <c r="O397" s="146">
        <f t="shared" si="34"/>
        <v>0</v>
      </c>
      <c r="P397" s="366">
        <v>350</v>
      </c>
      <c r="Q397" s="373" t="s">
        <v>955</v>
      </c>
    </row>
    <row r="398" spans="1:17" ht="31.5" customHeight="1" x14ac:dyDescent="0.25">
      <c r="A398" s="135">
        <v>392</v>
      </c>
      <c r="B398" s="161" t="s">
        <v>830</v>
      </c>
      <c r="C398" s="161" t="s">
        <v>70</v>
      </c>
      <c r="D398" s="140"/>
      <c r="E398" s="141"/>
      <c r="F398" s="141">
        <v>192.64</v>
      </c>
      <c r="G398" s="139"/>
      <c r="H398" s="139"/>
      <c r="I398" s="139">
        <v>0</v>
      </c>
      <c r="J398" s="142"/>
      <c r="K398" s="142"/>
      <c r="L398" s="142">
        <v>0</v>
      </c>
      <c r="M398" s="144">
        <f>IF(I398&lt;33,0,35)</f>
        <v>0</v>
      </c>
      <c r="N398" s="187">
        <f t="shared" si="33"/>
        <v>0</v>
      </c>
      <c r="O398" s="146">
        <f t="shared" si="34"/>
        <v>0</v>
      </c>
      <c r="P398" s="366">
        <v>30</v>
      </c>
      <c r="Q398" s="373" t="s">
        <v>955</v>
      </c>
    </row>
    <row r="399" spans="1:17" hidden="1" x14ac:dyDescent="0.25">
      <c r="A399" s="709" t="s">
        <v>659</v>
      </c>
      <c r="B399" s="709"/>
      <c r="C399" s="709"/>
      <c r="D399" s="709"/>
      <c r="E399" s="709"/>
      <c r="F399" s="709"/>
      <c r="G399" s="709"/>
      <c r="H399" s="709"/>
      <c r="I399" s="709"/>
      <c r="J399" s="709"/>
      <c r="K399" s="709"/>
      <c r="L399" s="709"/>
      <c r="M399" s="709"/>
      <c r="N399" s="709"/>
      <c r="O399" s="709"/>
      <c r="P399" s="709"/>
      <c r="Q399" s="710"/>
    </row>
    <row r="400" spans="1:17" ht="21.75" customHeight="1" x14ac:dyDescent="0.25">
      <c r="A400" s="711"/>
      <c r="B400" s="711"/>
      <c r="C400" s="711"/>
      <c r="D400" s="711"/>
      <c r="E400" s="711"/>
      <c r="F400" s="711"/>
      <c r="G400" s="711"/>
      <c r="H400" s="711"/>
      <c r="I400" s="711"/>
      <c r="J400" s="711"/>
      <c r="K400" s="711"/>
      <c r="L400" s="711"/>
      <c r="M400" s="711"/>
      <c r="N400" s="711"/>
      <c r="O400" s="711"/>
      <c r="P400" s="711"/>
      <c r="Q400" s="711"/>
    </row>
    <row r="401" spans="1:17" s="112" customFormat="1" ht="30.75" customHeight="1" x14ac:dyDescent="0.25">
      <c r="A401" s="711"/>
      <c r="B401" s="711"/>
      <c r="C401" s="711"/>
      <c r="D401" s="711"/>
      <c r="E401" s="711"/>
      <c r="F401" s="711"/>
      <c r="G401" s="711"/>
      <c r="H401" s="711"/>
      <c r="I401" s="711"/>
      <c r="J401" s="711"/>
      <c r="K401" s="711"/>
      <c r="L401" s="711"/>
      <c r="M401" s="711"/>
      <c r="N401" s="711"/>
      <c r="O401" s="711"/>
      <c r="P401" s="711"/>
      <c r="Q401" s="711"/>
    </row>
    <row r="402" spans="1:17" s="112" customFormat="1" ht="27.75" customHeight="1" x14ac:dyDescent="0.25">
      <c r="A402" s="190"/>
      <c r="B402" s="310"/>
      <c r="C402" s="211"/>
      <c r="D402" s="226"/>
      <c r="E402" s="226"/>
      <c r="F402" s="311"/>
      <c r="G402" s="227"/>
      <c r="H402" s="312"/>
      <c r="I402" s="312"/>
      <c r="J402" s="228"/>
      <c r="K402" s="313"/>
      <c r="L402" s="313"/>
      <c r="M402" s="311"/>
      <c r="N402" s="712" t="s">
        <v>1013</v>
      </c>
      <c r="O402" s="712"/>
      <c r="P402" s="712"/>
      <c r="Q402" s="712"/>
    </row>
  </sheetData>
  <autoFilter ref="A6:P402">
    <filterColumn colId="15">
      <filters>
        <filter val="*"/>
        <filter val="1"/>
        <filter val="10"/>
        <filter val="100"/>
        <filter val="1000"/>
        <filter val="1001"/>
        <filter val="102"/>
        <filter val="103"/>
        <filter val="105"/>
        <filter val="108"/>
        <filter val="1090"/>
        <filter val="10943"/>
        <filter val="115"/>
        <filter val="119"/>
        <filter val="12"/>
        <filter val="1200"/>
        <filter val="1244"/>
        <filter val="125"/>
        <filter val="128"/>
        <filter val="131"/>
        <filter val="1314"/>
        <filter val="14"/>
        <filter val="145"/>
        <filter val="15"/>
        <filter val="150"/>
        <filter val="1500"/>
        <filter val="152"/>
        <filter val="1545"/>
        <filter val="155"/>
        <filter val="16"/>
        <filter val="160"/>
        <filter val="165"/>
        <filter val="167"/>
        <filter val="17"/>
        <filter val="175"/>
        <filter val="18"/>
        <filter val="19"/>
        <filter val="197"/>
        <filter val="20"/>
        <filter val="200"/>
        <filter val="2000"/>
        <filter val="201"/>
        <filter val="205"/>
        <filter val="2069"/>
        <filter val="21"/>
        <filter val="22"/>
        <filter val="220"/>
        <filter val="225"/>
        <filter val="23"/>
        <filter val="2394"/>
        <filter val="24"/>
        <filter val="2400"/>
        <filter val="246"/>
        <filter val="25"/>
        <filter val="2500"/>
        <filter val="26"/>
        <filter val="2728"/>
        <filter val="28"/>
        <filter val="29"/>
        <filter val="299"/>
        <filter val="30"/>
        <filter val="300"/>
        <filter val="304"/>
        <filter val="311"/>
        <filter val="32"/>
        <filter val="33"/>
        <filter val="34"/>
        <filter val="345"/>
        <filter val="35"/>
        <filter val="350"/>
        <filter val="37"/>
        <filter val="383"/>
        <filter val="39"/>
        <filter val="40"/>
        <filter val="400"/>
        <filter val="42"/>
        <filter val="44"/>
        <filter val="442"/>
        <filter val="46"/>
        <filter val="47"/>
        <filter val="49"/>
        <filter val="5"/>
        <filter val="50"/>
        <filter val="500"/>
        <filter val="5000"/>
        <filter val="53"/>
        <filter val="56"/>
        <filter val="562"/>
        <filter val="59"/>
        <filter val="60"/>
        <filter val="600"/>
        <filter val="608"/>
        <filter val="61"/>
        <filter val="63"/>
        <filter val="632"/>
        <filter val="661"/>
        <filter val="664"/>
        <filter val="666"/>
        <filter val="68"/>
        <filter val="687"/>
        <filter val="69"/>
        <filter val="698"/>
        <filter val="70"/>
        <filter val="700"/>
        <filter val="70308"/>
        <filter val="71"/>
        <filter val="72"/>
        <filter val="723"/>
        <filter val="73"/>
        <filter val="734"/>
        <filter val="754"/>
        <filter val="78"/>
        <filter val="80"/>
        <filter val="83"/>
        <filter val="85"/>
        <filter val="87"/>
        <filter val="870"/>
        <filter val="90"/>
        <filter val="900"/>
        <filter val="92"/>
        <filter val="95"/>
        <filter val="96"/>
        <filter val="98"/>
        <filter val="99"/>
        <filter val="отказ"/>
      </filters>
    </filterColumn>
  </autoFilter>
  <mergeCells count="12">
    <mergeCell ref="A399:Q401"/>
    <mergeCell ref="N402:Q402"/>
    <mergeCell ref="Q4:Q5"/>
    <mergeCell ref="P4:P5"/>
    <mergeCell ref="A2:N2"/>
    <mergeCell ref="A4:A5"/>
    <mergeCell ref="B4:B5"/>
    <mergeCell ref="C4:C5"/>
    <mergeCell ref="F4:F5"/>
    <mergeCell ref="H4:I4"/>
    <mergeCell ref="K4:L4"/>
    <mergeCell ref="M4:O4"/>
  </mergeCells>
  <pageMargins left="0.43307086614173229" right="0.23622047244094491" top="0.49" bottom="0.35433070866141736" header="0.31496062992125984" footer="0.31496062992125984"/>
  <pageSetup paperSize="9" scale="82" fitToHeight="0" orientation="landscape" r:id="rId1"/>
  <headerFooter differentFirst="1">
    <oddHeader>&amp;C&amp;"Times New Roman,обычный"&amp;16&amp;P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R28"/>
  <sheetViews>
    <sheetView view="pageBreakPreview" zoomScale="75" zoomScaleSheetLayoutView="75" workbookViewId="0">
      <pane xSplit="3" ySplit="6" topLeftCell="D7" activePane="bottomRight" state="frozen"/>
      <selection activeCell="A2" sqref="A2:X2"/>
      <selection pane="topRight" activeCell="A2" sqref="A2:X2"/>
      <selection pane="bottomLeft" activeCell="A2" sqref="A2:X2"/>
      <selection pane="bottomRight" activeCell="N9" sqref="N9:N24"/>
    </sheetView>
  </sheetViews>
  <sheetFormatPr defaultRowHeight="15.75" outlineLevelCol="1" x14ac:dyDescent="0.25"/>
  <cols>
    <col min="1" max="1" width="6.5703125" style="157" customWidth="1"/>
    <col min="2" max="2" width="62.28515625" style="196" customWidth="1"/>
    <col min="3" max="3" width="20.7109375" style="197" customWidth="1"/>
    <col min="4" max="4" width="11.5703125" style="128" hidden="1" customWidth="1"/>
    <col min="5" max="5" width="11.140625" style="128" hidden="1" customWidth="1"/>
    <col min="6" max="6" width="13.7109375" style="128" customWidth="1"/>
    <col min="7" max="9" width="9.28515625" style="122" customWidth="1"/>
    <col min="10" max="12" width="8" style="52" customWidth="1"/>
    <col min="13" max="13" width="8" style="128" customWidth="1"/>
    <col min="14" max="14" width="10.140625" style="122" customWidth="1"/>
    <col min="15" max="15" width="0" style="6" hidden="1" customWidth="1" outlineLevel="1"/>
    <col min="16" max="16" width="9.140625" style="314" collapsed="1"/>
    <col min="17" max="17" width="9.140625" style="112"/>
    <col min="18" max="18" width="15.7109375" style="112" customWidth="1"/>
    <col min="19" max="16384" width="9.140625" style="6"/>
  </cols>
  <sheetData>
    <row r="1" spans="1:18" s="86" customFormat="1" ht="18.75" x14ac:dyDescent="0.3">
      <c r="A1" s="110"/>
      <c r="B1" s="85"/>
      <c r="C1" s="85"/>
      <c r="D1" s="83"/>
      <c r="E1" s="83"/>
      <c r="F1" s="83"/>
      <c r="G1" s="82"/>
      <c r="H1" s="82"/>
      <c r="I1" s="82"/>
      <c r="J1" s="84"/>
      <c r="K1" s="84"/>
      <c r="L1" s="84"/>
      <c r="M1" s="83"/>
      <c r="N1" s="82"/>
      <c r="P1" s="314"/>
      <c r="Q1" s="112"/>
      <c r="R1" s="112"/>
    </row>
    <row r="2" spans="1:18" s="111" customFormat="1" ht="18.75" x14ac:dyDescent="0.3">
      <c r="A2" s="707" t="s">
        <v>667</v>
      </c>
      <c r="B2" s="707"/>
      <c r="C2" s="707"/>
      <c r="D2" s="707"/>
      <c r="E2" s="707"/>
      <c r="F2" s="707"/>
      <c r="G2" s="707"/>
      <c r="H2" s="707"/>
      <c r="I2" s="707"/>
      <c r="J2" s="707"/>
      <c r="K2" s="707"/>
      <c r="L2" s="707"/>
      <c r="M2" s="707"/>
      <c r="N2" s="707"/>
      <c r="P2" s="315"/>
      <c r="Q2" s="198"/>
      <c r="R2" s="198"/>
    </row>
    <row r="3" spans="1:18" s="86" customFormat="1" ht="18.75" x14ac:dyDescent="0.3">
      <c r="A3" s="110"/>
      <c r="B3" s="85"/>
      <c r="C3" s="85"/>
      <c r="D3" s="103"/>
      <c r="E3" s="103"/>
      <c r="F3" s="103"/>
      <c r="G3" s="101"/>
      <c r="H3" s="101"/>
      <c r="I3" s="101"/>
      <c r="J3" s="102"/>
      <c r="K3" s="102"/>
      <c r="L3" s="102"/>
      <c r="M3" s="103"/>
      <c r="N3" s="101"/>
      <c r="P3" s="314"/>
      <c r="Q3" s="112"/>
      <c r="R3" s="112"/>
    </row>
    <row r="4" spans="1:18" s="130" customFormat="1" ht="51" customHeight="1" x14ac:dyDescent="0.25">
      <c r="A4" s="643" t="s">
        <v>0</v>
      </c>
      <c r="B4" s="643" t="s">
        <v>604</v>
      </c>
      <c r="C4" s="643" t="s">
        <v>603</v>
      </c>
      <c r="D4" s="300" t="s">
        <v>1</v>
      </c>
      <c r="E4" s="300" t="s">
        <v>1</v>
      </c>
      <c r="F4" s="702" t="s">
        <v>1</v>
      </c>
      <c r="G4" s="693" t="s">
        <v>589</v>
      </c>
      <c r="H4" s="718"/>
      <c r="I4" s="719"/>
      <c r="J4" s="715" t="s">
        <v>590</v>
      </c>
      <c r="K4" s="718"/>
      <c r="L4" s="719"/>
      <c r="M4" s="669" t="s">
        <v>591</v>
      </c>
      <c r="N4" s="634"/>
      <c r="O4" s="634"/>
      <c r="P4" s="713" t="s">
        <v>629</v>
      </c>
      <c r="Q4" s="662" t="s">
        <v>654</v>
      </c>
      <c r="R4" s="584" t="s">
        <v>958</v>
      </c>
    </row>
    <row r="5" spans="1:18" s="133" customFormat="1" ht="48.75" customHeight="1" x14ac:dyDescent="0.25">
      <c r="A5" s="673"/>
      <c r="B5" s="673"/>
      <c r="C5" s="673"/>
      <c r="D5" s="291"/>
      <c r="E5" s="291"/>
      <c r="F5" s="703"/>
      <c r="G5" s="492">
        <v>2018</v>
      </c>
      <c r="H5" s="492">
        <v>2019</v>
      </c>
      <c r="I5" s="492">
        <v>2020</v>
      </c>
      <c r="J5" s="492">
        <v>2018</v>
      </c>
      <c r="K5" s="492">
        <v>2019</v>
      </c>
      <c r="L5" s="492">
        <v>2020</v>
      </c>
      <c r="M5" s="175" t="s">
        <v>595</v>
      </c>
      <c r="N5" s="290" t="s">
        <v>633</v>
      </c>
      <c r="O5" s="289" t="s">
        <v>626</v>
      </c>
      <c r="P5" s="717"/>
      <c r="Q5" s="657"/>
      <c r="R5" s="578"/>
    </row>
    <row r="6" spans="1:18" s="138" customFormat="1" x14ac:dyDescent="0.25">
      <c r="A6" s="189">
        <v>1</v>
      </c>
      <c r="B6" s="189">
        <v>2</v>
      </c>
      <c r="C6" s="189">
        <v>3</v>
      </c>
      <c r="D6" s="495">
        <v>4</v>
      </c>
      <c r="E6" s="374">
        <v>5</v>
      </c>
      <c r="F6" s="189">
        <v>6</v>
      </c>
      <c r="G6" s="189">
        <v>7</v>
      </c>
      <c r="H6" s="189">
        <v>8</v>
      </c>
      <c r="I6" s="189">
        <v>9</v>
      </c>
      <c r="J6" s="189">
        <v>10</v>
      </c>
      <c r="K6" s="189">
        <v>11</v>
      </c>
      <c r="L6" s="189">
        <v>12</v>
      </c>
      <c r="M6" s="189">
        <v>13</v>
      </c>
      <c r="N6" s="189">
        <v>14</v>
      </c>
      <c r="O6" s="496">
        <v>15</v>
      </c>
      <c r="P6" s="316">
        <v>16</v>
      </c>
      <c r="Q6" s="328"/>
      <c r="R6" s="328"/>
    </row>
    <row r="7" spans="1:18" s="147" customFormat="1" x14ac:dyDescent="0.25">
      <c r="A7" s="240">
        <v>1</v>
      </c>
      <c r="B7" s="241" t="s">
        <v>653</v>
      </c>
      <c r="C7" s="191"/>
      <c r="D7" s="140"/>
      <c r="E7" s="141"/>
      <c r="F7" s="183"/>
      <c r="G7" s="184"/>
      <c r="H7" s="184"/>
      <c r="I7" s="184"/>
      <c r="J7" s="185"/>
      <c r="K7" s="185"/>
      <c r="L7" s="185"/>
      <c r="M7" s="183"/>
      <c r="N7" s="184">
        <f>SUBTOTAL(9,N9:N24)</f>
        <v>33</v>
      </c>
      <c r="O7" s="184">
        <f>SUBTOTAL(9,O9:O24)</f>
        <v>40.1</v>
      </c>
      <c r="P7" s="329">
        <f>SUBTOTAL(9,P9:P24)</f>
        <v>25</v>
      </c>
      <c r="Q7" s="184"/>
      <c r="R7" s="283"/>
    </row>
    <row r="8" spans="1:18" ht="0.75" customHeight="1" x14ac:dyDescent="0.25">
      <c r="A8" s="135">
        <v>68</v>
      </c>
      <c r="B8" s="161" t="s">
        <v>674</v>
      </c>
      <c r="C8" s="161" t="s">
        <v>689</v>
      </c>
      <c r="D8" s="140"/>
      <c r="E8" s="141"/>
      <c r="F8" s="141">
        <v>21.47</v>
      </c>
      <c r="G8" s="139"/>
      <c r="H8" s="139"/>
      <c r="I8" s="139">
        <v>0</v>
      </c>
      <c r="J8" s="142"/>
      <c r="K8" s="142"/>
      <c r="L8" s="142">
        <f t="shared" ref="L8:L19" si="0">I8/F8</f>
        <v>0</v>
      </c>
      <c r="M8" s="144">
        <f t="shared" ref="M8:M19" si="1">IF(I8&lt;10,0,10)</f>
        <v>0</v>
      </c>
      <c r="N8" s="187">
        <f t="shared" ref="N8:N19" si="2">ROUNDDOWN(O8,0)</f>
        <v>0</v>
      </c>
      <c r="O8" s="146">
        <f t="shared" ref="O8:O19" si="3">I8*M8/100</f>
        <v>0</v>
      </c>
      <c r="P8" s="330"/>
      <c r="Q8" s="6"/>
      <c r="R8" s="6"/>
    </row>
    <row r="9" spans="1:18" ht="31.5" x14ac:dyDescent="0.25">
      <c r="A9" s="135">
        <v>69</v>
      </c>
      <c r="B9" s="161" t="s">
        <v>170</v>
      </c>
      <c r="C9" s="161" t="s">
        <v>689</v>
      </c>
      <c r="D9" s="140"/>
      <c r="E9" s="141"/>
      <c r="F9" s="141">
        <v>993.68</v>
      </c>
      <c r="G9" s="139">
        <v>24</v>
      </c>
      <c r="H9" s="139">
        <v>29</v>
      </c>
      <c r="I9" s="139">
        <v>40</v>
      </c>
      <c r="J9" s="142">
        <v>0.02</v>
      </c>
      <c r="K9" s="142">
        <v>0.03</v>
      </c>
      <c r="L9" s="142">
        <f t="shared" si="0"/>
        <v>4.0254407857660414E-2</v>
      </c>
      <c r="M9" s="144">
        <v>8</v>
      </c>
      <c r="N9" s="187">
        <f t="shared" si="2"/>
        <v>3</v>
      </c>
      <c r="O9" s="146">
        <f t="shared" si="3"/>
        <v>3.2</v>
      </c>
      <c r="P9" s="187">
        <v>3</v>
      </c>
      <c r="Q9" s="264">
        <v>2</v>
      </c>
      <c r="R9" s="265"/>
    </row>
    <row r="10" spans="1:18" x14ac:dyDescent="0.25">
      <c r="A10" s="135">
        <v>70</v>
      </c>
      <c r="B10" s="161" t="s">
        <v>2</v>
      </c>
      <c r="C10" s="161" t="s">
        <v>689</v>
      </c>
      <c r="D10" s="140"/>
      <c r="E10" s="141"/>
      <c r="F10" s="141">
        <v>1057.96</v>
      </c>
      <c r="G10" s="139">
        <v>37</v>
      </c>
      <c r="H10" s="139">
        <v>71</v>
      </c>
      <c r="I10" s="139">
        <v>26</v>
      </c>
      <c r="J10" s="142">
        <v>0.03</v>
      </c>
      <c r="K10" s="142">
        <v>7.0000000000000007E-2</v>
      </c>
      <c r="L10" s="142">
        <f t="shared" si="0"/>
        <v>2.457559832129759E-2</v>
      </c>
      <c r="M10" s="144">
        <f t="shared" si="1"/>
        <v>10</v>
      </c>
      <c r="N10" s="187">
        <f t="shared" si="2"/>
        <v>2</v>
      </c>
      <c r="O10" s="146">
        <f t="shared" si="3"/>
        <v>2.6</v>
      </c>
      <c r="P10" s="187" t="s">
        <v>916</v>
      </c>
      <c r="Q10" s="264">
        <v>1</v>
      </c>
      <c r="R10" s="265"/>
    </row>
    <row r="11" spans="1:18" ht="31.5" x14ac:dyDescent="0.25">
      <c r="A11" s="135">
        <v>71</v>
      </c>
      <c r="B11" s="161" t="s">
        <v>203</v>
      </c>
      <c r="C11" s="161" t="s">
        <v>689</v>
      </c>
      <c r="D11" s="140"/>
      <c r="E11" s="141"/>
      <c r="F11" s="141">
        <v>55.82</v>
      </c>
      <c r="G11" s="139"/>
      <c r="H11" s="139">
        <v>11</v>
      </c>
      <c r="I11" s="139">
        <v>13</v>
      </c>
      <c r="J11" s="142"/>
      <c r="K11" s="142">
        <v>0.19</v>
      </c>
      <c r="L11" s="142">
        <f t="shared" si="0"/>
        <v>0.23289143676101756</v>
      </c>
      <c r="M11" s="144">
        <f t="shared" si="1"/>
        <v>10</v>
      </c>
      <c r="N11" s="187">
        <f t="shared" si="2"/>
        <v>1</v>
      </c>
      <c r="O11" s="146">
        <f t="shared" si="3"/>
        <v>1.3</v>
      </c>
      <c r="P11" s="187">
        <v>1</v>
      </c>
      <c r="Q11" s="264">
        <v>0</v>
      </c>
      <c r="R11" s="265"/>
    </row>
    <row r="12" spans="1:18" x14ac:dyDescent="0.25">
      <c r="A12" s="135">
        <v>73</v>
      </c>
      <c r="B12" s="161" t="s">
        <v>211</v>
      </c>
      <c r="C12" s="161" t="s">
        <v>689</v>
      </c>
      <c r="D12" s="140"/>
      <c r="E12" s="141"/>
      <c r="F12" s="141">
        <v>1415.98</v>
      </c>
      <c r="G12" s="139">
        <v>47</v>
      </c>
      <c r="H12" s="139">
        <v>69</v>
      </c>
      <c r="I12" s="139">
        <v>65</v>
      </c>
      <c r="J12" s="142">
        <v>0.03</v>
      </c>
      <c r="K12" s="142">
        <v>0.05</v>
      </c>
      <c r="L12" s="142">
        <f t="shared" si="0"/>
        <v>4.590460317236119E-2</v>
      </c>
      <c r="M12" s="144">
        <f t="shared" si="1"/>
        <v>10</v>
      </c>
      <c r="N12" s="187">
        <f t="shared" si="2"/>
        <v>6</v>
      </c>
      <c r="O12" s="146">
        <f t="shared" si="3"/>
        <v>6.5</v>
      </c>
      <c r="P12" s="187">
        <v>6</v>
      </c>
      <c r="Q12" s="264">
        <v>5</v>
      </c>
      <c r="R12" s="265"/>
    </row>
    <row r="13" spans="1:18" ht="31.5" x14ac:dyDescent="0.25">
      <c r="A13" s="135">
        <v>85</v>
      </c>
      <c r="B13" s="161" t="s">
        <v>86</v>
      </c>
      <c r="C13" s="161" t="s">
        <v>51</v>
      </c>
      <c r="D13" s="140"/>
      <c r="E13" s="141"/>
      <c r="F13" s="141">
        <v>252.31</v>
      </c>
      <c r="G13" s="139"/>
      <c r="H13" s="139">
        <v>0</v>
      </c>
      <c r="I13" s="139">
        <v>11</v>
      </c>
      <c r="J13" s="142"/>
      <c r="K13" s="142">
        <v>0</v>
      </c>
      <c r="L13" s="142">
        <f t="shared" si="0"/>
        <v>4.3597162221077249E-2</v>
      </c>
      <c r="M13" s="144">
        <f t="shared" si="1"/>
        <v>10</v>
      </c>
      <c r="N13" s="187">
        <f t="shared" si="2"/>
        <v>1</v>
      </c>
      <c r="O13" s="146">
        <f t="shared" si="3"/>
        <v>1.1000000000000001</v>
      </c>
      <c r="P13" s="187">
        <v>1</v>
      </c>
      <c r="Q13" s="264">
        <v>0</v>
      </c>
      <c r="R13" s="265"/>
    </row>
    <row r="14" spans="1:18" ht="31.5" x14ac:dyDescent="0.25">
      <c r="A14" s="135">
        <v>91</v>
      </c>
      <c r="B14" s="161" t="s">
        <v>668</v>
      </c>
      <c r="C14" s="161" t="s">
        <v>9</v>
      </c>
      <c r="D14" s="140"/>
      <c r="E14" s="141"/>
      <c r="F14" s="141">
        <v>201.41</v>
      </c>
      <c r="G14" s="139">
        <v>26</v>
      </c>
      <c r="H14" s="139">
        <v>23</v>
      </c>
      <c r="I14" s="139">
        <v>27</v>
      </c>
      <c r="J14" s="142">
        <v>0.15</v>
      </c>
      <c r="K14" s="142">
        <v>0.14000000000000001</v>
      </c>
      <c r="L14" s="142">
        <f t="shared" si="0"/>
        <v>0.13405491286430665</v>
      </c>
      <c r="M14" s="144">
        <f t="shared" si="1"/>
        <v>10</v>
      </c>
      <c r="N14" s="187">
        <f t="shared" si="2"/>
        <v>2</v>
      </c>
      <c r="O14" s="146">
        <f t="shared" si="3"/>
        <v>2.7</v>
      </c>
      <c r="P14" s="187">
        <v>2</v>
      </c>
      <c r="Q14" s="264">
        <v>2</v>
      </c>
      <c r="R14" s="265"/>
    </row>
    <row r="15" spans="1:18" ht="31.5" x14ac:dyDescent="0.25">
      <c r="A15" s="135">
        <v>92</v>
      </c>
      <c r="B15" s="161" t="s">
        <v>10</v>
      </c>
      <c r="C15" s="161" t="s">
        <v>9</v>
      </c>
      <c r="D15" s="140"/>
      <c r="E15" s="141"/>
      <c r="F15" s="141">
        <v>164.4</v>
      </c>
      <c r="G15" s="139">
        <v>19</v>
      </c>
      <c r="H15" s="139">
        <v>35</v>
      </c>
      <c r="I15" s="139">
        <v>25</v>
      </c>
      <c r="J15" s="142">
        <v>0.12</v>
      </c>
      <c r="K15" s="142">
        <v>0.21</v>
      </c>
      <c r="L15" s="142">
        <f t="shared" si="0"/>
        <v>0.15206812652068127</v>
      </c>
      <c r="M15" s="144">
        <f t="shared" si="1"/>
        <v>10</v>
      </c>
      <c r="N15" s="187">
        <f t="shared" si="2"/>
        <v>2</v>
      </c>
      <c r="O15" s="146">
        <f t="shared" si="3"/>
        <v>2.5</v>
      </c>
      <c r="P15" s="187">
        <v>3</v>
      </c>
      <c r="Q15" s="264">
        <v>3</v>
      </c>
      <c r="R15" s="370" t="s">
        <v>1010</v>
      </c>
    </row>
    <row r="16" spans="1:18" x14ac:dyDescent="0.25">
      <c r="A16" s="135">
        <v>111</v>
      </c>
      <c r="B16" s="161" t="s">
        <v>698</v>
      </c>
      <c r="C16" s="161" t="s">
        <v>696</v>
      </c>
      <c r="D16" s="140"/>
      <c r="E16" s="141"/>
      <c r="F16" s="141">
        <v>473.84</v>
      </c>
      <c r="G16" s="139">
        <v>13</v>
      </c>
      <c r="H16" s="139">
        <v>0</v>
      </c>
      <c r="I16" s="139">
        <v>15</v>
      </c>
      <c r="J16" s="142">
        <v>0.03</v>
      </c>
      <c r="K16" s="142">
        <v>0</v>
      </c>
      <c r="L16" s="142">
        <f t="shared" si="0"/>
        <v>3.1656255276042551E-2</v>
      </c>
      <c r="M16" s="144">
        <f t="shared" si="1"/>
        <v>10</v>
      </c>
      <c r="N16" s="187">
        <f t="shared" si="2"/>
        <v>1</v>
      </c>
      <c r="O16" s="146">
        <f t="shared" si="3"/>
        <v>1.5</v>
      </c>
      <c r="P16" s="187">
        <v>1</v>
      </c>
      <c r="Q16" s="264"/>
      <c r="R16" s="265"/>
    </row>
    <row r="17" spans="1:18" ht="31.5" x14ac:dyDescent="0.25">
      <c r="A17" s="135">
        <v>116</v>
      </c>
      <c r="B17" s="161" t="s">
        <v>726</v>
      </c>
      <c r="C17" s="161" t="s">
        <v>696</v>
      </c>
      <c r="D17" s="140"/>
      <c r="E17" s="141"/>
      <c r="F17" s="141">
        <v>492.9</v>
      </c>
      <c r="G17" s="139"/>
      <c r="H17" s="139"/>
      <c r="I17" s="139">
        <v>15</v>
      </c>
      <c r="J17" s="142"/>
      <c r="K17" s="142"/>
      <c r="L17" s="142">
        <f t="shared" si="0"/>
        <v>3.0432136335970788E-2</v>
      </c>
      <c r="M17" s="144">
        <f t="shared" si="1"/>
        <v>10</v>
      </c>
      <c r="N17" s="187">
        <f t="shared" si="2"/>
        <v>1</v>
      </c>
      <c r="O17" s="146">
        <f t="shared" si="3"/>
        <v>1.5</v>
      </c>
      <c r="P17" s="187">
        <v>1</v>
      </c>
      <c r="Q17" s="264">
        <v>0</v>
      </c>
      <c r="R17" s="265"/>
    </row>
    <row r="18" spans="1:18" x14ac:dyDescent="0.25">
      <c r="A18" s="135">
        <v>120</v>
      </c>
      <c r="B18" s="161" t="s">
        <v>704</v>
      </c>
      <c r="C18" s="161" t="s">
        <v>696</v>
      </c>
      <c r="D18" s="140"/>
      <c r="E18" s="141"/>
      <c r="F18" s="141">
        <v>481.76</v>
      </c>
      <c r="G18" s="139">
        <v>13</v>
      </c>
      <c r="H18" s="139">
        <v>0</v>
      </c>
      <c r="I18" s="139">
        <v>15</v>
      </c>
      <c r="J18" s="142">
        <v>0.03</v>
      </c>
      <c r="K18" s="142">
        <v>0</v>
      </c>
      <c r="L18" s="142">
        <f t="shared" si="0"/>
        <v>3.1135835270674195E-2</v>
      </c>
      <c r="M18" s="144">
        <f t="shared" si="1"/>
        <v>10</v>
      </c>
      <c r="N18" s="187">
        <f t="shared" si="2"/>
        <v>1</v>
      </c>
      <c r="O18" s="146">
        <f t="shared" si="3"/>
        <v>1.5</v>
      </c>
      <c r="P18" s="187">
        <v>1</v>
      </c>
      <c r="Q18" s="264">
        <v>0</v>
      </c>
      <c r="R18" s="265"/>
    </row>
    <row r="19" spans="1:18" x14ac:dyDescent="0.25">
      <c r="A19" s="135">
        <v>121</v>
      </c>
      <c r="B19" s="161" t="s">
        <v>705</v>
      </c>
      <c r="C19" s="161" t="s">
        <v>696</v>
      </c>
      <c r="D19" s="140"/>
      <c r="E19" s="141"/>
      <c r="F19" s="141">
        <v>499.17</v>
      </c>
      <c r="G19" s="139">
        <v>0</v>
      </c>
      <c r="H19" s="139">
        <v>0</v>
      </c>
      <c r="I19" s="139">
        <v>15</v>
      </c>
      <c r="J19" s="142">
        <v>0</v>
      </c>
      <c r="K19" s="142">
        <v>0</v>
      </c>
      <c r="L19" s="142">
        <f t="shared" si="0"/>
        <v>3.0049882805457059E-2</v>
      </c>
      <c r="M19" s="144">
        <f t="shared" si="1"/>
        <v>10</v>
      </c>
      <c r="N19" s="187">
        <f t="shared" si="2"/>
        <v>1</v>
      </c>
      <c r="O19" s="146">
        <f t="shared" si="3"/>
        <v>1.5</v>
      </c>
      <c r="P19" s="187">
        <v>1</v>
      </c>
      <c r="Q19" s="264">
        <v>0</v>
      </c>
      <c r="R19" s="265"/>
    </row>
    <row r="20" spans="1:18" x14ac:dyDescent="0.25">
      <c r="A20" s="135">
        <v>176</v>
      </c>
      <c r="B20" s="161" t="s">
        <v>2</v>
      </c>
      <c r="C20" s="161" t="s">
        <v>716</v>
      </c>
      <c r="D20" s="140"/>
      <c r="E20" s="141"/>
      <c r="F20" s="141">
        <v>891.37</v>
      </c>
      <c r="G20" s="139">
        <v>48</v>
      </c>
      <c r="H20" s="139">
        <v>40</v>
      </c>
      <c r="I20" s="139">
        <v>28</v>
      </c>
      <c r="J20" s="142">
        <v>0.05</v>
      </c>
      <c r="K20" s="142">
        <v>0.04</v>
      </c>
      <c r="L20" s="142">
        <f t="shared" ref="L20" si="4">I20/F20</f>
        <v>3.1412320360792938E-2</v>
      </c>
      <c r="M20" s="144">
        <f t="shared" ref="M20" si="5">IF(I20&lt;10,0,10)</f>
        <v>10</v>
      </c>
      <c r="N20" s="187">
        <f t="shared" ref="N20" si="6">ROUNDDOWN(O20,0)</f>
        <v>2</v>
      </c>
      <c r="O20" s="146">
        <f t="shared" ref="O20" si="7">I20*M20/100</f>
        <v>2.8</v>
      </c>
      <c r="P20" s="187" t="s">
        <v>916</v>
      </c>
      <c r="Q20" s="264">
        <v>1</v>
      </c>
      <c r="R20" s="265"/>
    </row>
    <row r="21" spans="1:18" ht="47.25" x14ac:dyDescent="0.25">
      <c r="A21" s="135">
        <v>265</v>
      </c>
      <c r="B21" s="161" t="s">
        <v>883</v>
      </c>
      <c r="C21" s="161" t="s">
        <v>36</v>
      </c>
      <c r="D21" s="140"/>
      <c r="E21" s="141"/>
      <c r="F21" s="141">
        <v>82.98</v>
      </c>
      <c r="G21" s="139">
        <v>14</v>
      </c>
      <c r="H21" s="139">
        <v>12</v>
      </c>
      <c r="I21" s="139">
        <v>6</v>
      </c>
      <c r="J21" s="142">
        <v>0.17</v>
      </c>
      <c r="K21" s="142">
        <v>0.14000000000000001</v>
      </c>
      <c r="L21" s="142">
        <f>I21/F21</f>
        <v>7.230657989877079E-2</v>
      </c>
      <c r="M21" s="144">
        <f t="shared" ref="M21:M22" si="8">IF(I21&lt;10,0,10)</f>
        <v>0</v>
      </c>
      <c r="N21" s="187">
        <f t="shared" ref="N21:N22" si="9">ROUNDDOWN(O21,0)</f>
        <v>0</v>
      </c>
      <c r="O21" s="146">
        <f t="shared" ref="O21:O22" si="10">I21*M21/100</f>
        <v>0</v>
      </c>
      <c r="P21" s="151">
        <v>1</v>
      </c>
      <c r="Q21" s="204">
        <v>1</v>
      </c>
      <c r="R21" s="370" t="s">
        <v>1014</v>
      </c>
    </row>
    <row r="22" spans="1:18" ht="31.5" x14ac:dyDescent="0.25">
      <c r="A22" s="135">
        <v>271</v>
      </c>
      <c r="B22" s="161" t="s">
        <v>739</v>
      </c>
      <c r="C22" s="161" t="s">
        <v>738</v>
      </c>
      <c r="D22" s="140"/>
      <c r="E22" s="141"/>
      <c r="F22" s="141">
        <v>108.07</v>
      </c>
      <c r="G22" s="139">
        <v>33</v>
      </c>
      <c r="H22" s="139">
        <v>20</v>
      </c>
      <c r="I22" s="139">
        <v>29</v>
      </c>
      <c r="J22" s="142">
        <v>0.31</v>
      </c>
      <c r="K22" s="142">
        <v>0.19</v>
      </c>
      <c r="L22" s="142">
        <f>I22/F22</f>
        <v>0.26834459146849265</v>
      </c>
      <c r="M22" s="144">
        <f t="shared" si="8"/>
        <v>10</v>
      </c>
      <c r="N22" s="187">
        <f t="shared" si="9"/>
        <v>2</v>
      </c>
      <c r="O22" s="146">
        <f t="shared" si="10"/>
        <v>2.9</v>
      </c>
      <c r="P22" s="187">
        <v>3</v>
      </c>
      <c r="Q22" s="264">
        <v>2</v>
      </c>
      <c r="R22" s="370" t="s">
        <v>1010</v>
      </c>
    </row>
    <row r="23" spans="1:18" x14ac:dyDescent="0.25">
      <c r="A23" s="135">
        <v>359</v>
      </c>
      <c r="B23" s="161" t="s">
        <v>2</v>
      </c>
      <c r="C23" s="161" t="s">
        <v>70</v>
      </c>
      <c r="D23" s="140"/>
      <c r="E23" s="141"/>
      <c r="F23" s="141">
        <v>52754.400000000001</v>
      </c>
      <c r="G23" s="139">
        <v>43</v>
      </c>
      <c r="H23" s="139">
        <v>110</v>
      </c>
      <c r="I23" s="139">
        <v>72</v>
      </c>
      <c r="J23" s="142">
        <v>0.02</v>
      </c>
      <c r="K23" s="142">
        <v>0.01</v>
      </c>
      <c r="L23" s="142">
        <f t="shared" ref="L23:L24" si="11">I23/F23</f>
        <v>1.3648150675583458E-3</v>
      </c>
      <c r="M23" s="144">
        <f t="shared" ref="M23:M24" si="12">IF(I23&lt;10,0,10)</f>
        <v>10</v>
      </c>
      <c r="N23" s="187">
        <f t="shared" ref="N23:N24" si="13">ROUNDDOWN(O23,0)</f>
        <v>7</v>
      </c>
      <c r="O23" s="146">
        <f t="shared" ref="O23:O24" si="14">I23*M23/100</f>
        <v>7.2</v>
      </c>
      <c r="P23" s="187" t="s">
        <v>916</v>
      </c>
      <c r="Q23" s="264">
        <v>2</v>
      </c>
      <c r="R23" s="265"/>
    </row>
    <row r="24" spans="1:18" ht="31.5" x14ac:dyDescent="0.25">
      <c r="A24" s="135">
        <v>368</v>
      </c>
      <c r="B24" s="161" t="s">
        <v>909</v>
      </c>
      <c r="C24" s="161" t="s">
        <v>70</v>
      </c>
      <c r="D24" s="140"/>
      <c r="E24" s="141"/>
      <c r="F24" s="141">
        <v>586.53</v>
      </c>
      <c r="G24" s="139"/>
      <c r="H24" s="139"/>
      <c r="I24" s="139">
        <v>13</v>
      </c>
      <c r="J24" s="142"/>
      <c r="K24" s="142"/>
      <c r="L24" s="142">
        <f t="shared" si="11"/>
        <v>2.2164254172847085E-2</v>
      </c>
      <c r="M24" s="144">
        <f t="shared" si="12"/>
        <v>10</v>
      </c>
      <c r="N24" s="187">
        <f t="shared" si="13"/>
        <v>1</v>
      </c>
      <c r="O24" s="146">
        <f t="shared" si="14"/>
        <v>1.3</v>
      </c>
      <c r="P24" s="187">
        <v>1</v>
      </c>
      <c r="Q24" s="264">
        <v>0</v>
      </c>
      <c r="R24" s="265"/>
    </row>
    <row r="25" spans="1:18" x14ac:dyDescent="0.25">
      <c r="A25" s="152"/>
      <c r="B25" s="152"/>
      <c r="C25" s="192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53"/>
      <c r="O25" s="154"/>
      <c r="P25" s="331"/>
    </row>
    <row r="26" spans="1:18" ht="5.25" customHeight="1" x14ac:dyDescent="0.25">
      <c r="A26" s="332"/>
      <c r="B26" s="332"/>
      <c r="C26" s="332"/>
      <c r="D26" s="332"/>
      <c r="E26" s="332"/>
      <c r="F26" s="332"/>
      <c r="G26" s="332"/>
      <c r="H26" s="332"/>
      <c r="I26" s="332"/>
      <c r="J26" s="332"/>
      <c r="K26" s="332"/>
      <c r="L26" s="332"/>
      <c r="M26" s="332"/>
      <c r="N26" s="332"/>
      <c r="O26" s="154"/>
      <c r="P26" s="331"/>
    </row>
    <row r="27" spans="1:18" s="112" customFormat="1" x14ac:dyDescent="0.25">
      <c r="A27" s="190" t="s">
        <v>659</v>
      </c>
      <c r="B27" s="310"/>
      <c r="C27" s="211"/>
      <c r="D27" s="226"/>
      <c r="E27" s="226"/>
      <c r="F27" s="311"/>
      <c r="G27" s="312"/>
      <c r="H27" s="312"/>
      <c r="I27" s="312"/>
      <c r="J27" s="313"/>
      <c r="K27" s="313"/>
      <c r="L27" s="313"/>
      <c r="M27" s="311" t="s">
        <v>1013</v>
      </c>
      <c r="N27" s="312"/>
      <c r="O27" s="225"/>
      <c r="P27" s="314"/>
    </row>
    <row r="28" spans="1:18" s="112" customFormat="1" x14ac:dyDescent="0.25">
      <c r="A28" s="190"/>
      <c r="B28" s="310"/>
      <c r="C28" s="211"/>
      <c r="D28" s="226"/>
      <c r="E28" s="226"/>
      <c r="F28" s="311"/>
      <c r="G28" s="312"/>
      <c r="H28" s="312"/>
      <c r="I28" s="312"/>
      <c r="J28" s="313"/>
      <c r="K28" s="313"/>
      <c r="L28" s="313"/>
      <c r="M28" s="311"/>
      <c r="N28" s="312"/>
      <c r="O28" s="225"/>
      <c r="P28" s="314"/>
    </row>
  </sheetData>
  <autoFilter ref="A6:P28"/>
  <mergeCells count="11">
    <mergeCell ref="R4:R5"/>
    <mergeCell ref="P4:P5"/>
    <mergeCell ref="Q4:Q5"/>
    <mergeCell ref="A2:N2"/>
    <mergeCell ref="A4:A5"/>
    <mergeCell ref="B4:B5"/>
    <mergeCell ref="C4:C5"/>
    <mergeCell ref="F4:F5"/>
    <mergeCell ref="G4:I4"/>
    <mergeCell ref="J4:L4"/>
    <mergeCell ref="M4:O4"/>
  </mergeCells>
  <pageMargins left="0.43307086614173229" right="0.23622047244094491" top="0.49" bottom="0.35433070866141736" header="0.31496062992125984" footer="0.31496062992125984"/>
  <pageSetup paperSize="9" scale="67" fitToHeight="0" orientation="landscape" r:id="rId1"/>
  <headerFooter differentFirst="1">
    <oddHeader>&amp;C&amp;"Times New Roman,обычный"&amp;16&amp;P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79998168889431442"/>
    <pageSetUpPr fitToPage="1"/>
  </sheetPr>
  <dimension ref="A1:XEY369"/>
  <sheetViews>
    <sheetView view="pageBreakPreview" zoomScale="75" zoomScaleSheetLayoutView="75" workbookViewId="0">
      <pane xSplit="3" ySplit="6" topLeftCell="F19" activePane="bottomRight" state="frozen"/>
      <selection activeCell="A2" sqref="A2:X2"/>
      <selection pane="topRight" activeCell="A2" sqref="A2:X2"/>
      <selection pane="bottomLeft" activeCell="A2" sqref="A2:X2"/>
      <selection pane="bottomRight" activeCell="V375" sqref="V375"/>
    </sheetView>
  </sheetViews>
  <sheetFormatPr defaultRowHeight="15.75" outlineLevelCol="1" x14ac:dyDescent="0.25"/>
  <cols>
    <col min="1" max="1" width="6.5703125" style="157" customWidth="1"/>
    <col min="2" max="2" width="49.85546875" style="196" customWidth="1"/>
    <col min="3" max="3" width="21.140625" style="197" customWidth="1"/>
    <col min="4" max="5" width="9.85546875" style="128" hidden="1" customWidth="1"/>
    <col min="6" max="6" width="17.5703125" style="128" customWidth="1"/>
    <col min="7" max="7" width="9.85546875" style="122" hidden="1" customWidth="1"/>
    <col min="8" max="8" width="0.140625" style="122" hidden="1" customWidth="1"/>
    <col min="9" max="9" width="13.42578125" style="122" customWidth="1"/>
    <col min="10" max="11" width="9.85546875" style="52" hidden="1" customWidth="1"/>
    <col min="12" max="12" width="13.42578125" style="52" customWidth="1"/>
    <col min="13" max="13" width="14" style="128" customWidth="1"/>
    <col min="14" max="14" width="9.5703125" style="122" customWidth="1"/>
    <col min="15" max="15" width="9.140625" style="6" hidden="1" customWidth="1" outlineLevel="1"/>
    <col min="16" max="16" width="8.140625" style="112" customWidth="1" collapsed="1"/>
    <col min="17" max="17" width="16.140625" style="112" customWidth="1"/>
    <col min="18" max="18" width="9.140625" style="6"/>
    <col min="19" max="19" width="9.140625" style="52"/>
    <col min="20" max="16384" width="9.140625" style="6"/>
  </cols>
  <sheetData>
    <row r="1" spans="1:16287" s="86" customFormat="1" ht="18.75" x14ac:dyDescent="0.3">
      <c r="A1" s="110"/>
      <c r="B1" s="85"/>
      <c r="C1" s="85"/>
      <c r="D1" s="83"/>
      <c r="E1" s="83"/>
      <c r="F1" s="83"/>
      <c r="G1" s="82"/>
      <c r="H1" s="82"/>
      <c r="I1" s="82"/>
      <c r="J1" s="84"/>
      <c r="K1" s="84"/>
      <c r="L1" s="84"/>
      <c r="M1" s="83"/>
      <c r="N1" s="82"/>
      <c r="Q1" s="112"/>
      <c r="S1" s="102"/>
    </row>
    <row r="2" spans="1:16287" s="111" customFormat="1" ht="18.75" x14ac:dyDescent="0.3">
      <c r="A2" s="707" t="s">
        <v>664</v>
      </c>
      <c r="B2" s="707"/>
      <c r="C2" s="707"/>
      <c r="D2" s="707"/>
      <c r="E2" s="707"/>
      <c r="F2" s="707"/>
      <c r="G2" s="707"/>
      <c r="H2" s="707"/>
      <c r="I2" s="707"/>
      <c r="J2" s="707"/>
      <c r="K2" s="707"/>
      <c r="L2" s="707"/>
      <c r="M2" s="707"/>
      <c r="N2" s="707"/>
      <c r="O2" s="707"/>
      <c r="P2" s="707"/>
      <c r="Q2" s="198"/>
      <c r="S2" s="559"/>
    </row>
    <row r="3" spans="1:16287" s="86" customFormat="1" ht="18.75" x14ac:dyDescent="0.3">
      <c r="A3" s="110"/>
      <c r="B3" s="85"/>
      <c r="C3" s="85"/>
      <c r="D3" s="103"/>
      <c r="E3" s="103"/>
      <c r="F3" s="103"/>
      <c r="G3" s="101"/>
      <c r="H3" s="101"/>
      <c r="I3" s="101"/>
      <c r="J3" s="102"/>
      <c r="K3" s="102"/>
      <c r="L3" s="102"/>
      <c r="M3" s="103"/>
      <c r="N3" s="101"/>
      <c r="Q3" s="112"/>
      <c r="S3" s="102"/>
    </row>
    <row r="4" spans="1:16287" s="130" customFormat="1" ht="34.5" customHeight="1" x14ac:dyDescent="0.25">
      <c r="A4" s="643" t="s">
        <v>0</v>
      </c>
      <c r="B4" s="643" t="s">
        <v>604</v>
      </c>
      <c r="C4" s="643" t="s">
        <v>603</v>
      </c>
      <c r="D4" s="300" t="s">
        <v>1</v>
      </c>
      <c r="E4" s="300" t="s">
        <v>1</v>
      </c>
      <c r="F4" s="702" t="s">
        <v>1</v>
      </c>
      <c r="G4" s="305" t="s">
        <v>589</v>
      </c>
      <c r="H4" s="305" t="s">
        <v>589</v>
      </c>
      <c r="I4" s="657" t="s">
        <v>589</v>
      </c>
      <c r="J4" s="306" t="s">
        <v>590</v>
      </c>
      <c r="K4" s="306" t="s">
        <v>590</v>
      </c>
      <c r="L4" s="628" t="s">
        <v>590</v>
      </c>
      <c r="M4" s="669" t="s">
        <v>591</v>
      </c>
      <c r="N4" s="634"/>
      <c r="O4" s="634"/>
      <c r="P4" s="608" t="s">
        <v>629</v>
      </c>
      <c r="Q4" s="584" t="s">
        <v>958</v>
      </c>
      <c r="S4" s="560"/>
    </row>
    <row r="5" spans="1:16287" s="133" customFormat="1" ht="44.25" customHeight="1" x14ac:dyDescent="0.25">
      <c r="A5" s="673"/>
      <c r="B5" s="673"/>
      <c r="C5" s="673"/>
      <c r="D5" s="290">
        <v>2018</v>
      </c>
      <c r="E5" s="290">
        <v>2019</v>
      </c>
      <c r="F5" s="708"/>
      <c r="G5" s="290">
        <v>2018</v>
      </c>
      <c r="H5" s="290">
        <v>2019</v>
      </c>
      <c r="I5" s="658"/>
      <c r="J5" s="290">
        <v>2018</v>
      </c>
      <c r="K5" s="290">
        <v>2019</v>
      </c>
      <c r="L5" s="630"/>
      <c r="M5" s="175" t="s">
        <v>595</v>
      </c>
      <c r="N5" s="290" t="s">
        <v>633</v>
      </c>
      <c r="O5" s="289" t="s">
        <v>626</v>
      </c>
      <c r="P5" s="609"/>
      <c r="Q5" s="584"/>
      <c r="S5" s="561"/>
    </row>
    <row r="6" spans="1:16287" s="138" customFormat="1" ht="19.5" customHeight="1" x14ac:dyDescent="0.25">
      <c r="A6" s="189">
        <v>1</v>
      </c>
      <c r="B6" s="189">
        <v>2</v>
      </c>
      <c r="C6" s="189">
        <v>3</v>
      </c>
      <c r="D6" s="189">
        <v>4</v>
      </c>
      <c r="E6" s="189">
        <v>5</v>
      </c>
      <c r="F6" s="189">
        <v>6</v>
      </c>
      <c r="G6" s="189">
        <v>7</v>
      </c>
      <c r="H6" s="189">
        <v>8</v>
      </c>
      <c r="I6" s="189">
        <v>9</v>
      </c>
      <c r="J6" s="189">
        <v>10</v>
      </c>
      <c r="K6" s="189">
        <v>11</v>
      </c>
      <c r="L6" s="189">
        <v>12</v>
      </c>
      <c r="M6" s="189">
        <v>13</v>
      </c>
      <c r="N6" s="189">
        <v>14</v>
      </c>
      <c r="O6" s="189">
        <v>15</v>
      </c>
      <c r="P6" s="189">
        <v>16</v>
      </c>
      <c r="Q6" s="328"/>
      <c r="S6" s="562"/>
    </row>
    <row r="7" spans="1:16287" s="147" customFormat="1" ht="23.25" customHeight="1" x14ac:dyDescent="0.25">
      <c r="A7" s="240">
        <v>1</v>
      </c>
      <c r="B7" s="241" t="s">
        <v>653</v>
      </c>
      <c r="C7" s="191"/>
      <c r="D7" s="242"/>
      <c r="E7" s="183"/>
      <c r="F7" s="183"/>
      <c r="G7" s="184"/>
      <c r="H7" s="184"/>
      <c r="I7" s="184"/>
      <c r="J7" s="185"/>
      <c r="K7" s="185"/>
      <c r="L7" s="185"/>
      <c r="M7" s="183"/>
      <c r="N7" s="184">
        <f>SUBTOTAL(9,N9:N365)</f>
        <v>1942</v>
      </c>
      <c r="O7" s="184"/>
      <c r="P7" s="184">
        <f>SUBTOTAL(9,P9:P365)</f>
        <v>1234</v>
      </c>
      <c r="Q7" s="212"/>
      <c r="S7" s="563"/>
    </row>
    <row r="8" spans="1:16287" s="147" customFormat="1" ht="31.5" hidden="1" customHeight="1" x14ac:dyDescent="0.25">
      <c r="A8" s="135">
        <v>2</v>
      </c>
      <c r="B8" s="161" t="s">
        <v>668</v>
      </c>
      <c r="C8" s="161" t="s">
        <v>669</v>
      </c>
      <c r="D8" s="140"/>
      <c r="E8" s="141"/>
      <c r="F8" s="141"/>
      <c r="G8" s="139"/>
      <c r="H8" s="139"/>
      <c r="I8" s="139">
        <v>0</v>
      </c>
      <c r="J8" s="142"/>
      <c r="K8" s="142"/>
      <c r="L8" s="142"/>
      <c r="M8" s="144">
        <f>IF(I8&lt;7,0,15)</f>
        <v>0</v>
      </c>
      <c r="N8" s="187">
        <f>ROUNDDOWN(O8,0)</f>
        <v>0</v>
      </c>
      <c r="O8" s="146">
        <f>I8*M8/100</f>
        <v>0</v>
      </c>
      <c r="P8" s="145"/>
    </row>
    <row r="9" spans="1:16287" s="147" customFormat="1" ht="31.5" x14ac:dyDescent="0.25">
      <c r="A9" s="135">
        <v>3</v>
      </c>
      <c r="B9" s="161" t="s">
        <v>47</v>
      </c>
      <c r="C9" s="161" t="s">
        <v>669</v>
      </c>
      <c r="D9" s="140"/>
      <c r="E9" s="141"/>
      <c r="F9" s="141">
        <v>280</v>
      </c>
      <c r="G9" s="139"/>
      <c r="H9" s="139"/>
      <c r="I9" s="139">
        <v>392</v>
      </c>
      <c r="J9" s="142"/>
      <c r="K9" s="142"/>
      <c r="L9" s="142">
        <f>I9/F9</f>
        <v>1.4</v>
      </c>
      <c r="M9" s="144">
        <v>3</v>
      </c>
      <c r="N9" s="187">
        <f t="shared" ref="N9:N72" si="0">ROUNDDOWN(O9,0)</f>
        <v>11</v>
      </c>
      <c r="O9" s="146">
        <f t="shared" ref="O9:O72" si="1">I9*M9/100</f>
        <v>11.76</v>
      </c>
      <c r="P9" s="145">
        <v>11</v>
      </c>
      <c r="Q9" s="201"/>
      <c r="S9" s="563"/>
    </row>
    <row r="10" spans="1:16287" s="147" customFormat="1" x14ac:dyDescent="0.25">
      <c r="A10" s="135">
        <v>4</v>
      </c>
      <c r="B10" s="161" t="s">
        <v>2</v>
      </c>
      <c r="C10" s="161" t="s">
        <v>669</v>
      </c>
      <c r="D10" s="140"/>
      <c r="E10" s="141"/>
      <c r="F10" s="141">
        <v>132</v>
      </c>
      <c r="G10" s="139"/>
      <c r="H10" s="139"/>
      <c r="I10" s="139">
        <v>29</v>
      </c>
      <c r="J10" s="142"/>
      <c r="K10" s="142"/>
      <c r="L10" s="142">
        <f t="shared" ref="L10:L73" si="2">I10/F10</f>
        <v>0.2196969696969697</v>
      </c>
      <c r="M10" s="144">
        <f t="shared" ref="M10:M73" si="3">IF(I10&lt;7,0,15)</f>
        <v>15</v>
      </c>
      <c r="N10" s="187">
        <f t="shared" si="0"/>
        <v>4</v>
      </c>
      <c r="O10" s="146">
        <f t="shared" si="1"/>
        <v>4.3499999999999996</v>
      </c>
      <c r="P10" s="150" t="s">
        <v>916</v>
      </c>
      <c r="Q10" s="201"/>
      <c r="R10" s="149"/>
      <c r="S10" s="564"/>
      <c r="T10" s="149"/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  <c r="BJ10" s="149"/>
      <c r="BK10" s="149"/>
      <c r="BL10" s="149"/>
      <c r="BM10" s="149"/>
      <c r="BN10" s="149"/>
      <c r="BO10" s="149"/>
      <c r="BP10" s="149"/>
      <c r="BQ10" s="149"/>
      <c r="BR10" s="149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9"/>
      <c r="CF10" s="149"/>
      <c r="CG10" s="149"/>
      <c r="CH10" s="149"/>
      <c r="CI10" s="149"/>
      <c r="CJ10" s="149"/>
      <c r="CK10" s="149"/>
      <c r="CL10" s="149"/>
      <c r="CM10" s="149"/>
      <c r="CN10" s="149"/>
      <c r="CO10" s="149"/>
      <c r="CP10" s="149"/>
      <c r="CQ10" s="149"/>
      <c r="CR10" s="149"/>
      <c r="CS10" s="149"/>
      <c r="CT10" s="149"/>
      <c r="CU10" s="149"/>
      <c r="CV10" s="149"/>
      <c r="CW10" s="149"/>
      <c r="CX10" s="149"/>
      <c r="CY10" s="149"/>
      <c r="CZ10" s="149"/>
      <c r="DA10" s="149"/>
      <c r="DB10" s="149"/>
      <c r="DC10" s="149"/>
      <c r="DD10" s="149"/>
      <c r="DE10" s="149"/>
      <c r="DF10" s="149"/>
      <c r="DG10" s="149"/>
      <c r="DH10" s="149"/>
      <c r="DI10" s="149"/>
      <c r="DJ10" s="149"/>
      <c r="DK10" s="149"/>
      <c r="DL10" s="149"/>
      <c r="DM10" s="149"/>
      <c r="DN10" s="149"/>
      <c r="DO10" s="149"/>
      <c r="DP10" s="149"/>
      <c r="DQ10" s="149"/>
      <c r="DR10" s="149"/>
      <c r="DS10" s="149"/>
      <c r="DT10" s="149"/>
      <c r="DU10" s="149"/>
      <c r="DV10" s="149"/>
      <c r="DW10" s="149"/>
      <c r="DX10" s="149"/>
      <c r="DY10" s="149"/>
      <c r="DZ10" s="149"/>
      <c r="EA10" s="149"/>
      <c r="EB10" s="149"/>
      <c r="EC10" s="149"/>
      <c r="ED10" s="149"/>
      <c r="EE10" s="149"/>
      <c r="EF10" s="149"/>
      <c r="EG10" s="149"/>
      <c r="EH10" s="149"/>
      <c r="EI10" s="149"/>
      <c r="EJ10" s="149"/>
      <c r="EK10" s="149"/>
      <c r="EL10" s="149"/>
      <c r="EM10" s="149"/>
      <c r="EN10" s="149"/>
      <c r="EO10" s="149"/>
      <c r="EP10" s="149"/>
      <c r="EQ10" s="149"/>
      <c r="ER10" s="149"/>
      <c r="ES10" s="149"/>
      <c r="ET10" s="149"/>
      <c r="EU10" s="149"/>
      <c r="EV10" s="149"/>
      <c r="EW10" s="149"/>
      <c r="EX10" s="149"/>
      <c r="EY10" s="149"/>
      <c r="EZ10" s="149"/>
      <c r="FA10" s="149"/>
      <c r="FB10" s="149"/>
      <c r="FC10" s="149"/>
      <c r="FD10" s="149"/>
      <c r="FE10" s="149"/>
      <c r="FF10" s="149"/>
      <c r="FG10" s="149"/>
      <c r="FH10" s="149"/>
      <c r="FI10" s="149"/>
      <c r="FJ10" s="149"/>
      <c r="FK10" s="149"/>
      <c r="FL10" s="149"/>
      <c r="FM10" s="149"/>
      <c r="FN10" s="149"/>
      <c r="FO10" s="149"/>
      <c r="FP10" s="149"/>
      <c r="FQ10" s="149"/>
      <c r="FR10" s="149"/>
      <c r="FS10" s="149"/>
      <c r="FT10" s="149"/>
      <c r="FU10" s="149"/>
      <c r="FV10" s="149"/>
      <c r="FW10" s="149"/>
      <c r="FX10" s="149"/>
      <c r="FY10" s="149"/>
      <c r="FZ10" s="149"/>
      <c r="GA10" s="149"/>
      <c r="GB10" s="149"/>
      <c r="GC10" s="149"/>
      <c r="GD10" s="149"/>
      <c r="GE10" s="149"/>
      <c r="GF10" s="149"/>
      <c r="GG10" s="149"/>
      <c r="GH10" s="149"/>
      <c r="GI10" s="149"/>
      <c r="GJ10" s="149"/>
      <c r="GK10" s="149"/>
      <c r="GL10" s="149"/>
      <c r="GM10" s="149"/>
      <c r="GN10" s="149"/>
      <c r="GO10" s="149"/>
      <c r="GP10" s="149"/>
      <c r="GQ10" s="149"/>
      <c r="GR10" s="149"/>
      <c r="GS10" s="149"/>
      <c r="GT10" s="149"/>
      <c r="GU10" s="149"/>
      <c r="GV10" s="149"/>
      <c r="GW10" s="149"/>
      <c r="GX10" s="149"/>
      <c r="GY10" s="149"/>
      <c r="GZ10" s="149"/>
      <c r="HA10" s="149"/>
      <c r="HB10" s="149"/>
      <c r="HC10" s="149"/>
      <c r="HD10" s="149"/>
      <c r="HE10" s="149"/>
      <c r="HF10" s="149"/>
      <c r="HG10" s="149"/>
      <c r="HH10" s="149"/>
      <c r="HI10" s="149"/>
      <c r="HJ10" s="149"/>
      <c r="HK10" s="149"/>
      <c r="HL10" s="149"/>
      <c r="HM10" s="149"/>
      <c r="HN10" s="149"/>
      <c r="HO10" s="149"/>
      <c r="HP10" s="149"/>
      <c r="HQ10" s="149"/>
      <c r="HR10" s="149"/>
      <c r="HS10" s="149"/>
      <c r="HT10" s="149"/>
      <c r="HU10" s="149"/>
      <c r="HV10" s="149"/>
      <c r="HW10" s="149"/>
      <c r="HX10" s="149"/>
      <c r="HY10" s="149"/>
      <c r="HZ10" s="149"/>
      <c r="IA10" s="149"/>
      <c r="IB10" s="149"/>
      <c r="IC10" s="149"/>
      <c r="ID10" s="149"/>
      <c r="IE10" s="149"/>
      <c r="IF10" s="149"/>
      <c r="IG10" s="149"/>
      <c r="IH10" s="149"/>
      <c r="II10" s="149"/>
      <c r="IJ10" s="149"/>
      <c r="IK10" s="149"/>
      <c r="IL10" s="149"/>
      <c r="IM10" s="149"/>
      <c r="IN10" s="149"/>
      <c r="IO10" s="149"/>
      <c r="IP10" s="149"/>
      <c r="IQ10" s="149"/>
      <c r="IR10" s="149"/>
      <c r="IS10" s="149"/>
      <c r="IT10" s="149"/>
      <c r="IU10" s="149"/>
      <c r="IV10" s="149"/>
      <c r="IW10" s="149"/>
      <c r="IX10" s="149"/>
      <c r="IY10" s="149"/>
      <c r="IZ10" s="149"/>
      <c r="JA10" s="149"/>
      <c r="JB10" s="149"/>
      <c r="JC10" s="149"/>
      <c r="JD10" s="149"/>
      <c r="JE10" s="149"/>
      <c r="JF10" s="149"/>
      <c r="JG10" s="149"/>
      <c r="JH10" s="149"/>
      <c r="JI10" s="149"/>
      <c r="JJ10" s="149"/>
      <c r="JK10" s="149"/>
      <c r="JL10" s="149"/>
      <c r="JM10" s="149"/>
      <c r="JN10" s="149"/>
      <c r="JO10" s="149"/>
      <c r="JP10" s="149"/>
      <c r="JQ10" s="149"/>
      <c r="JR10" s="149"/>
      <c r="JS10" s="149"/>
      <c r="JT10" s="149"/>
      <c r="JU10" s="149"/>
      <c r="JV10" s="149"/>
      <c r="JW10" s="149"/>
      <c r="JX10" s="149"/>
      <c r="JY10" s="149"/>
      <c r="JZ10" s="149"/>
      <c r="KA10" s="149"/>
      <c r="KB10" s="149"/>
      <c r="KC10" s="149"/>
      <c r="KD10" s="149"/>
      <c r="KE10" s="149"/>
      <c r="KF10" s="149"/>
      <c r="KG10" s="149"/>
      <c r="KH10" s="149"/>
      <c r="KI10" s="149"/>
      <c r="KJ10" s="149"/>
      <c r="KK10" s="149"/>
      <c r="KL10" s="149"/>
      <c r="KM10" s="149"/>
      <c r="KN10" s="149"/>
      <c r="KO10" s="149"/>
      <c r="KP10" s="149"/>
      <c r="KQ10" s="149"/>
      <c r="KR10" s="149"/>
      <c r="KS10" s="149"/>
      <c r="KT10" s="149"/>
      <c r="KU10" s="149"/>
      <c r="KV10" s="149"/>
      <c r="KW10" s="149"/>
      <c r="KX10" s="149"/>
      <c r="KY10" s="149"/>
      <c r="KZ10" s="149"/>
      <c r="LA10" s="149"/>
      <c r="LB10" s="149"/>
      <c r="LC10" s="149"/>
      <c r="LD10" s="149"/>
      <c r="LE10" s="149"/>
      <c r="LF10" s="149"/>
      <c r="LG10" s="149"/>
      <c r="LH10" s="149"/>
      <c r="LI10" s="149"/>
      <c r="LJ10" s="149"/>
      <c r="LK10" s="149"/>
      <c r="LL10" s="149"/>
      <c r="LM10" s="149"/>
      <c r="LN10" s="149"/>
      <c r="LO10" s="149"/>
      <c r="LP10" s="149"/>
      <c r="LQ10" s="149"/>
      <c r="LR10" s="149"/>
      <c r="LS10" s="149"/>
      <c r="LT10" s="149"/>
      <c r="LU10" s="149"/>
      <c r="LV10" s="149"/>
      <c r="LW10" s="149"/>
      <c r="LX10" s="149"/>
      <c r="LY10" s="149"/>
      <c r="LZ10" s="149"/>
      <c r="MA10" s="149"/>
      <c r="MB10" s="149"/>
      <c r="MC10" s="149"/>
      <c r="MD10" s="149"/>
      <c r="ME10" s="149"/>
      <c r="MF10" s="149"/>
      <c r="MG10" s="149"/>
      <c r="MH10" s="149"/>
      <c r="MI10" s="149"/>
      <c r="MJ10" s="149"/>
      <c r="MK10" s="149"/>
      <c r="ML10" s="149"/>
      <c r="MM10" s="149"/>
      <c r="MN10" s="149"/>
      <c r="MO10" s="149"/>
      <c r="MP10" s="149"/>
      <c r="MQ10" s="149"/>
      <c r="MR10" s="149"/>
      <c r="MS10" s="149"/>
      <c r="MT10" s="149"/>
      <c r="MU10" s="149"/>
      <c r="MV10" s="149"/>
      <c r="MW10" s="149"/>
      <c r="MX10" s="149"/>
      <c r="MY10" s="149"/>
      <c r="MZ10" s="149"/>
      <c r="NA10" s="149"/>
      <c r="NB10" s="149"/>
      <c r="NC10" s="149"/>
      <c r="ND10" s="149"/>
      <c r="NE10" s="149"/>
      <c r="NF10" s="149"/>
      <c r="NG10" s="149"/>
      <c r="NH10" s="149"/>
      <c r="NI10" s="149"/>
      <c r="NJ10" s="149"/>
      <c r="NK10" s="149"/>
      <c r="NL10" s="149"/>
      <c r="NM10" s="149"/>
      <c r="NN10" s="149"/>
      <c r="NO10" s="149"/>
      <c r="NP10" s="149"/>
      <c r="NQ10" s="149"/>
      <c r="NR10" s="149"/>
      <c r="NS10" s="149"/>
      <c r="NT10" s="149"/>
      <c r="NU10" s="149"/>
      <c r="NV10" s="149"/>
      <c r="NW10" s="149"/>
      <c r="NX10" s="149"/>
      <c r="NY10" s="149"/>
      <c r="NZ10" s="149"/>
      <c r="OA10" s="149"/>
      <c r="OB10" s="149"/>
      <c r="OC10" s="149"/>
      <c r="OD10" s="149"/>
      <c r="OE10" s="149"/>
      <c r="OF10" s="149"/>
      <c r="OG10" s="149"/>
      <c r="OH10" s="149"/>
      <c r="OI10" s="149"/>
      <c r="OJ10" s="149"/>
      <c r="OK10" s="149"/>
      <c r="OL10" s="149"/>
      <c r="OM10" s="149"/>
      <c r="ON10" s="149"/>
      <c r="OO10" s="149"/>
      <c r="OP10" s="149"/>
      <c r="OQ10" s="149"/>
      <c r="OR10" s="149"/>
      <c r="OS10" s="149"/>
      <c r="OT10" s="149"/>
      <c r="OU10" s="149"/>
      <c r="OV10" s="149"/>
      <c r="OW10" s="149"/>
      <c r="OX10" s="149"/>
      <c r="OY10" s="149"/>
      <c r="OZ10" s="149"/>
      <c r="PA10" s="149"/>
      <c r="PB10" s="149"/>
      <c r="PC10" s="149"/>
      <c r="PD10" s="149"/>
      <c r="PE10" s="149"/>
      <c r="PF10" s="149"/>
      <c r="PG10" s="149"/>
      <c r="PH10" s="149"/>
      <c r="PI10" s="149"/>
      <c r="PJ10" s="149"/>
      <c r="PK10" s="149"/>
      <c r="PL10" s="149"/>
      <c r="PM10" s="149"/>
      <c r="PN10" s="149"/>
      <c r="PO10" s="149"/>
      <c r="PP10" s="149"/>
      <c r="PQ10" s="149"/>
      <c r="PR10" s="149"/>
      <c r="PS10" s="149"/>
      <c r="PT10" s="149"/>
      <c r="PU10" s="149"/>
      <c r="PV10" s="149"/>
      <c r="PW10" s="149"/>
      <c r="PX10" s="149"/>
      <c r="PY10" s="149"/>
      <c r="PZ10" s="149"/>
      <c r="QA10" s="149"/>
      <c r="QB10" s="149"/>
      <c r="QC10" s="149"/>
      <c r="QD10" s="149"/>
      <c r="QE10" s="149"/>
      <c r="QF10" s="149"/>
      <c r="QG10" s="149"/>
      <c r="QH10" s="149"/>
      <c r="QI10" s="149"/>
      <c r="QJ10" s="149"/>
      <c r="QK10" s="149"/>
      <c r="QL10" s="149"/>
      <c r="QM10" s="149"/>
      <c r="QN10" s="149"/>
      <c r="QO10" s="149"/>
      <c r="QP10" s="149"/>
      <c r="QQ10" s="149"/>
      <c r="QR10" s="149"/>
      <c r="QS10" s="149"/>
      <c r="QT10" s="149"/>
      <c r="QU10" s="149"/>
      <c r="QV10" s="149"/>
      <c r="QW10" s="149"/>
      <c r="QX10" s="149"/>
      <c r="QY10" s="149"/>
      <c r="QZ10" s="149"/>
      <c r="RA10" s="149"/>
      <c r="RB10" s="149"/>
      <c r="RC10" s="149"/>
      <c r="RD10" s="149"/>
      <c r="RE10" s="149"/>
      <c r="RF10" s="149"/>
      <c r="RG10" s="149"/>
      <c r="RH10" s="149"/>
      <c r="RI10" s="149"/>
      <c r="RJ10" s="149"/>
      <c r="RK10" s="149"/>
      <c r="RL10" s="149"/>
      <c r="RM10" s="149"/>
      <c r="RN10" s="149"/>
      <c r="RO10" s="149"/>
      <c r="RP10" s="149"/>
      <c r="RQ10" s="149"/>
      <c r="RR10" s="149"/>
      <c r="RS10" s="149"/>
      <c r="RT10" s="149"/>
      <c r="RU10" s="149"/>
      <c r="RV10" s="149"/>
      <c r="RW10" s="149"/>
      <c r="RX10" s="149"/>
      <c r="RY10" s="149"/>
      <c r="RZ10" s="149"/>
      <c r="SA10" s="149"/>
      <c r="SB10" s="149"/>
      <c r="SC10" s="149"/>
      <c r="SD10" s="149"/>
      <c r="SE10" s="149"/>
      <c r="SF10" s="149"/>
      <c r="SG10" s="149"/>
      <c r="SH10" s="149"/>
      <c r="SI10" s="149"/>
      <c r="SJ10" s="149"/>
      <c r="SK10" s="149"/>
      <c r="SL10" s="149"/>
      <c r="SM10" s="149"/>
      <c r="SN10" s="149"/>
      <c r="SO10" s="149"/>
      <c r="SP10" s="149"/>
      <c r="SQ10" s="149"/>
      <c r="SR10" s="149"/>
      <c r="SS10" s="149"/>
      <c r="ST10" s="149"/>
      <c r="SU10" s="149"/>
      <c r="SV10" s="149"/>
      <c r="SW10" s="149"/>
      <c r="SX10" s="149"/>
      <c r="SY10" s="149"/>
      <c r="SZ10" s="149"/>
      <c r="TA10" s="149"/>
      <c r="TB10" s="149"/>
      <c r="TC10" s="149"/>
      <c r="TD10" s="149"/>
      <c r="TE10" s="149"/>
      <c r="TF10" s="149"/>
      <c r="TG10" s="149"/>
      <c r="TH10" s="149"/>
      <c r="TI10" s="149"/>
      <c r="TJ10" s="149"/>
      <c r="TK10" s="149"/>
      <c r="TL10" s="149"/>
      <c r="TM10" s="149"/>
      <c r="TN10" s="149"/>
      <c r="TO10" s="149"/>
      <c r="TP10" s="149"/>
      <c r="TQ10" s="149"/>
      <c r="TR10" s="149"/>
      <c r="TS10" s="149"/>
      <c r="TT10" s="149"/>
      <c r="TU10" s="149"/>
      <c r="TV10" s="149"/>
      <c r="TW10" s="149"/>
      <c r="TX10" s="149"/>
      <c r="TY10" s="149"/>
      <c r="TZ10" s="149"/>
      <c r="UA10" s="149"/>
      <c r="UB10" s="149"/>
      <c r="UC10" s="149"/>
      <c r="UD10" s="149"/>
      <c r="UE10" s="149"/>
      <c r="UF10" s="149"/>
      <c r="UG10" s="149"/>
      <c r="UH10" s="149"/>
      <c r="UI10" s="149"/>
      <c r="UJ10" s="149"/>
      <c r="UK10" s="149"/>
      <c r="UL10" s="149"/>
      <c r="UM10" s="149"/>
      <c r="UN10" s="149"/>
      <c r="UO10" s="149"/>
      <c r="UP10" s="149"/>
      <c r="UQ10" s="149"/>
      <c r="UR10" s="149"/>
      <c r="US10" s="149"/>
      <c r="UT10" s="149"/>
      <c r="UU10" s="149"/>
      <c r="UV10" s="149"/>
      <c r="UW10" s="149"/>
      <c r="UX10" s="149"/>
      <c r="UY10" s="149"/>
      <c r="UZ10" s="149"/>
      <c r="VA10" s="149"/>
      <c r="VB10" s="149"/>
      <c r="VC10" s="149"/>
      <c r="VD10" s="149"/>
      <c r="VE10" s="149"/>
      <c r="VF10" s="149"/>
      <c r="VG10" s="149"/>
      <c r="VH10" s="149"/>
      <c r="VI10" s="149"/>
      <c r="VJ10" s="149"/>
      <c r="VK10" s="149"/>
      <c r="VL10" s="149"/>
      <c r="VM10" s="149"/>
      <c r="VN10" s="149"/>
      <c r="VO10" s="149"/>
      <c r="VP10" s="149"/>
      <c r="VQ10" s="149"/>
      <c r="VR10" s="149"/>
      <c r="VS10" s="149"/>
      <c r="VT10" s="149"/>
      <c r="VU10" s="149"/>
      <c r="VV10" s="149"/>
      <c r="VW10" s="149"/>
      <c r="VX10" s="149"/>
      <c r="VY10" s="149"/>
      <c r="VZ10" s="149"/>
      <c r="WA10" s="149"/>
      <c r="WB10" s="149"/>
      <c r="WC10" s="149"/>
      <c r="WD10" s="149"/>
      <c r="WE10" s="149"/>
      <c r="WF10" s="149"/>
      <c r="WG10" s="149"/>
      <c r="WH10" s="149"/>
      <c r="WI10" s="149"/>
      <c r="WJ10" s="149"/>
      <c r="WK10" s="149"/>
      <c r="WL10" s="149"/>
      <c r="WM10" s="149"/>
      <c r="WN10" s="149"/>
      <c r="WO10" s="149"/>
      <c r="WP10" s="149"/>
      <c r="WQ10" s="149"/>
      <c r="WR10" s="149"/>
      <c r="WS10" s="149"/>
      <c r="WT10" s="149"/>
      <c r="WU10" s="149"/>
      <c r="WV10" s="149"/>
      <c r="WW10" s="149"/>
      <c r="WX10" s="149"/>
      <c r="WY10" s="149"/>
      <c r="WZ10" s="149"/>
      <c r="XA10" s="149"/>
      <c r="XB10" s="149"/>
      <c r="XC10" s="149"/>
      <c r="XD10" s="149"/>
      <c r="XE10" s="149"/>
      <c r="XF10" s="149"/>
      <c r="XG10" s="149"/>
      <c r="XH10" s="149"/>
      <c r="XI10" s="149"/>
      <c r="XJ10" s="149"/>
      <c r="XK10" s="149"/>
      <c r="XL10" s="149"/>
      <c r="XM10" s="149"/>
      <c r="XN10" s="149"/>
      <c r="XO10" s="149"/>
      <c r="XP10" s="149"/>
      <c r="XQ10" s="149"/>
      <c r="XR10" s="149"/>
      <c r="XS10" s="149"/>
      <c r="XT10" s="149"/>
      <c r="XU10" s="149"/>
      <c r="XV10" s="149"/>
      <c r="XW10" s="149"/>
      <c r="XX10" s="149"/>
      <c r="XY10" s="149"/>
      <c r="XZ10" s="149"/>
      <c r="YA10" s="149"/>
      <c r="YB10" s="149"/>
      <c r="YC10" s="149"/>
      <c r="YD10" s="149"/>
      <c r="YE10" s="149"/>
      <c r="YF10" s="149"/>
      <c r="YG10" s="149"/>
      <c r="YH10" s="149"/>
      <c r="YI10" s="149"/>
      <c r="YJ10" s="149"/>
      <c r="YK10" s="149"/>
      <c r="YL10" s="149"/>
      <c r="YM10" s="149"/>
      <c r="YN10" s="149"/>
      <c r="YO10" s="149"/>
      <c r="YP10" s="149"/>
      <c r="YQ10" s="149"/>
      <c r="YR10" s="149"/>
      <c r="YS10" s="149"/>
      <c r="YT10" s="149"/>
      <c r="YU10" s="149"/>
      <c r="YV10" s="149"/>
      <c r="YW10" s="149"/>
      <c r="YX10" s="149"/>
      <c r="YY10" s="149"/>
      <c r="YZ10" s="149"/>
      <c r="ZA10" s="149"/>
      <c r="ZB10" s="149"/>
      <c r="ZC10" s="149"/>
      <c r="ZD10" s="149"/>
      <c r="ZE10" s="149"/>
      <c r="ZF10" s="149"/>
      <c r="ZG10" s="149"/>
      <c r="ZH10" s="149"/>
      <c r="ZI10" s="149"/>
      <c r="ZJ10" s="149"/>
      <c r="ZK10" s="149"/>
      <c r="ZL10" s="149"/>
      <c r="ZM10" s="149"/>
      <c r="ZN10" s="149"/>
      <c r="ZO10" s="149"/>
      <c r="ZP10" s="149"/>
      <c r="ZQ10" s="149"/>
      <c r="ZR10" s="149"/>
      <c r="ZS10" s="149"/>
      <c r="ZT10" s="149"/>
      <c r="ZU10" s="149"/>
      <c r="ZV10" s="149"/>
      <c r="ZW10" s="149"/>
      <c r="ZX10" s="149"/>
      <c r="ZY10" s="149"/>
      <c r="ZZ10" s="149"/>
      <c r="AAA10" s="149"/>
      <c r="AAB10" s="149"/>
      <c r="AAC10" s="149"/>
      <c r="AAD10" s="149"/>
      <c r="AAE10" s="149"/>
      <c r="AAF10" s="149"/>
      <c r="AAG10" s="149"/>
      <c r="AAH10" s="149"/>
      <c r="AAI10" s="149"/>
      <c r="AAJ10" s="149"/>
      <c r="AAK10" s="149"/>
      <c r="AAL10" s="149"/>
      <c r="AAM10" s="149"/>
      <c r="AAN10" s="149"/>
      <c r="AAO10" s="149"/>
      <c r="AAP10" s="149"/>
      <c r="AAQ10" s="149"/>
      <c r="AAR10" s="149"/>
      <c r="AAS10" s="149"/>
      <c r="AAT10" s="149"/>
      <c r="AAU10" s="149"/>
      <c r="AAV10" s="149"/>
      <c r="AAW10" s="149"/>
      <c r="AAX10" s="149"/>
      <c r="AAY10" s="149"/>
      <c r="AAZ10" s="149"/>
      <c r="ABA10" s="149"/>
      <c r="ABB10" s="149"/>
      <c r="ABC10" s="149"/>
      <c r="ABD10" s="149"/>
      <c r="ABE10" s="149"/>
      <c r="ABF10" s="149"/>
      <c r="ABG10" s="149"/>
      <c r="ABH10" s="149"/>
      <c r="ABI10" s="149"/>
      <c r="ABJ10" s="149"/>
      <c r="ABK10" s="149"/>
      <c r="ABL10" s="149"/>
      <c r="ABM10" s="149"/>
      <c r="ABN10" s="149"/>
      <c r="ABO10" s="149"/>
      <c r="ABP10" s="149"/>
      <c r="ABQ10" s="149"/>
      <c r="ABR10" s="149"/>
      <c r="ABS10" s="149"/>
      <c r="ABT10" s="149"/>
      <c r="ABU10" s="149"/>
      <c r="ABV10" s="149"/>
      <c r="ABW10" s="149"/>
      <c r="ABX10" s="149"/>
      <c r="ABY10" s="149"/>
      <c r="ABZ10" s="149"/>
      <c r="ACA10" s="149"/>
      <c r="ACB10" s="149"/>
      <c r="ACC10" s="149"/>
      <c r="ACD10" s="149"/>
      <c r="ACE10" s="149"/>
      <c r="ACF10" s="149"/>
      <c r="ACG10" s="149"/>
      <c r="ACH10" s="149"/>
      <c r="ACI10" s="149"/>
      <c r="ACJ10" s="149"/>
      <c r="ACK10" s="149"/>
      <c r="ACL10" s="149"/>
      <c r="ACM10" s="149"/>
      <c r="ACN10" s="149"/>
      <c r="ACO10" s="149"/>
      <c r="ACP10" s="149"/>
      <c r="ACQ10" s="149"/>
      <c r="ACR10" s="149"/>
      <c r="ACS10" s="149"/>
      <c r="ACT10" s="149"/>
      <c r="ACU10" s="149"/>
      <c r="ACV10" s="149"/>
      <c r="ACW10" s="149"/>
      <c r="ACX10" s="149"/>
      <c r="ACY10" s="149"/>
      <c r="ACZ10" s="149"/>
      <c r="ADA10" s="149"/>
      <c r="ADB10" s="149"/>
      <c r="ADC10" s="149"/>
      <c r="ADD10" s="149"/>
      <c r="ADE10" s="149"/>
      <c r="ADF10" s="149"/>
      <c r="ADG10" s="149"/>
      <c r="ADH10" s="149"/>
      <c r="ADI10" s="149"/>
      <c r="ADJ10" s="149"/>
      <c r="ADK10" s="149"/>
      <c r="ADL10" s="149"/>
      <c r="ADM10" s="149"/>
      <c r="ADN10" s="149"/>
      <c r="ADO10" s="149"/>
      <c r="ADP10" s="149"/>
      <c r="ADQ10" s="149"/>
      <c r="ADR10" s="149"/>
      <c r="ADS10" s="149"/>
      <c r="ADT10" s="149"/>
      <c r="ADU10" s="149"/>
      <c r="ADV10" s="149"/>
      <c r="ADW10" s="149"/>
      <c r="ADX10" s="149"/>
      <c r="ADY10" s="149"/>
      <c r="ADZ10" s="149"/>
      <c r="AEA10" s="149"/>
      <c r="AEB10" s="149"/>
      <c r="AEC10" s="149"/>
      <c r="AED10" s="149"/>
      <c r="AEE10" s="149"/>
      <c r="AEF10" s="149"/>
      <c r="AEG10" s="149"/>
      <c r="AEH10" s="149"/>
      <c r="AEI10" s="149"/>
      <c r="AEJ10" s="149"/>
      <c r="AEK10" s="149"/>
      <c r="AEL10" s="149"/>
      <c r="AEM10" s="149"/>
      <c r="AEN10" s="149"/>
      <c r="AEO10" s="149"/>
      <c r="AEP10" s="149"/>
      <c r="AEQ10" s="149"/>
      <c r="AER10" s="149"/>
      <c r="AES10" s="149"/>
      <c r="AET10" s="149"/>
      <c r="AEU10" s="149"/>
      <c r="AEV10" s="149"/>
      <c r="AEW10" s="149"/>
      <c r="AEX10" s="149"/>
      <c r="AEY10" s="149"/>
      <c r="AEZ10" s="149"/>
      <c r="AFA10" s="149"/>
      <c r="AFB10" s="149"/>
      <c r="AFC10" s="149"/>
      <c r="AFD10" s="149"/>
      <c r="AFE10" s="149"/>
      <c r="AFF10" s="149"/>
      <c r="AFG10" s="149"/>
      <c r="AFH10" s="149"/>
      <c r="AFI10" s="149"/>
      <c r="AFJ10" s="149"/>
      <c r="AFK10" s="149"/>
      <c r="AFL10" s="149"/>
      <c r="AFM10" s="149"/>
      <c r="AFN10" s="149"/>
      <c r="AFO10" s="149"/>
      <c r="AFP10" s="149"/>
      <c r="AFQ10" s="149"/>
      <c r="AFR10" s="149"/>
      <c r="AFS10" s="149"/>
      <c r="AFT10" s="149"/>
      <c r="AFU10" s="149"/>
      <c r="AFV10" s="149"/>
      <c r="AFW10" s="149"/>
      <c r="AFX10" s="149"/>
      <c r="AFY10" s="149"/>
      <c r="AFZ10" s="149"/>
      <c r="AGA10" s="149"/>
      <c r="AGB10" s="149"/>
      <c r="AGC10" s="149"/>
      <c r="AGD10" s="149"/>
      <c r="AGE10" s="149"/>
      <c r="AGF10" s="149"/>
      <c r="AGG10" s="149"/>
      <c r="AGH10" s="149"/>
      <c r="AGI10" s="149"/>
      <c r="AGJ10" s="149"/>
      <c r="AGK10" s="149"/>
      <c r="AGL10" s="149"/>
      <c r="AGM10" s="149"/>
      <c r="AGN10" s="149"/>
      <c r="AGO10" s="149"/>
      <c r="AGP10" s="149"/>
      <c r="AGQ10" s="149"/>
      <c r="AGR10" s="149"/>
      <c r="AGS10" s="149"/>
      <c r="AGT10" s="149"/>
      <c r="AGU10" s="149"/>
      <c r="AGV10" s="149"/>
      <c r="AGW10" s="149"/>
      <c r="AGX10" s="149"/>
      <c r="AGY10" s="149"/>
      <c r="AGZ10" s="149"/>
      <c r="AHA10" s="149"/>
      <c r="AHB10" s="149"/>
      <c r="AHC10" s="149"/>
      <c r="AHD10" s="149"/>
      <c r="AHE10" s="149"/>
      <c r="AHF10" s="149"/>
      <c r="AHG10" s="149"/>
      <c r="AHH10" s="149"/>
      <c r="AHI10" s="149"/>
      <c r="AHJ10" s="149"/>
      <c r="AHK10" s="149"/>
      <c r="AHL10" s="149"/>
      <c r="AHM10" s="149"/>
      <c r="AHN10" s="149"/>
      <c r="AHO10" s="149"/>
      <c r="AHP10" s="149"/>
      <c r="AHQ10" s="149"/>
      <c r="AHR10" s="149"/>
      <c r="AHS10" s="149"/>
      <c r="AHT10" s="149"/>
      <c r="AHU10" s="149"/>
      <c r="AHV10" s="149"/>
      <c r="AHW10" s="149"/>
      <c r="AHX10" s="149"/>
      <c r="AHY10" s="149"/>
      <c r="AHZ10" s="149"/>
      <c r="AIA10" s="149"/>
      <c r="AIB10" s="149"/>
      <c r="AIC10" s="149"/>
      <c r="AID10" s="149"/>
      <c r="AIE10" s="149"/>
      <c r="AIF10" s="149"/>
      <c r="AIG10" s="149"/>
      <c r="AIH10" s="149"/>
      <c r="AII10" s="149"/>
      <c r="AIJ10" s="149"/>
      <c r="AIK10" s="149"/>
      <c r="AIL10" s="149"/>
      <c r="AIM10" s="149"/>
      <c r="AIN10" s="149"/>
      <c r="AIO10" s="149"/>
      <c r="AIP10" s="149"/>
      <c r="AIQ10" s="149"/>
      <c r="AIR10" s="149"/>
      <c r="AIS10" s="149"/>
      <c r="AIT10" s="149"/>
      <c r="AIU10" s="149"/>
      <c r="AIV10" s="149"/>
      <c r="AIW10" s="149"/>
      <c r="AIX10" s="149"/>
      <c r="AIY10" s="149"/>
      <c r="AIZ10" s="149"/>
      <c r="AJA10" s="149"/>
      <c r="AJB10" s="149"/>
      <c r="AJC10" s="149"/>
      <c r="AJD10" s="149"/>
      <c r="AJE10" s="149"/>
      <c r="AJF10" s="149"/>
      <c r="AJG10" s="149"/>
      <c r="AJH10" s="149"/>
      <c r="AJI10" s="149"/>
      <c r="AJJ10" s="149"/>
      <c r="AJK10" s="149"/>
      <c r="AJL10" s="149"/>
      <c r="AJM10" s="149"/>
      <c r="AJN10" s="149"/>
      <c r="AJO10" s="149"/>
      <c r="AJP10" s="149"/>
      <c r="AJQ10" s="149"/>
      <c r="AJR10" s="149"/>
      <c r="AJS10" s="149"/>
      <c r="AJT10" s="149"/>
      <c r="AJU10" s="149"/>
      <c r="AJV10" s="149"/>
      <c r="AJW10" s="149"/>
      <c r="AJX10" s="149"/>
      <c r="AJY10" s="149"/>
      <c r="AJZ10" s="149"/>
      <c r="AKA10" s="149"/>
      <c r="AKB10" s="149"/>
      <c r="AKC10" s="149"/>
      <c r="AKD10" s="149"/>
      <c r="AKE10" s="149"/>
      <c r="AKF10" s="149"/>
      <c r="AKG10" s="149"/>
      <c r="AKH10" s="149"/>
      <c r="AKI10" s="149"/>
      <c r="AKJ10" s="149"/>
      <c r="AKK10" s="149"/>
      <c r="AKL10" s="149"/>
      <c r="AKM10" s="149"/>
      <c r="AKN10" s="149"/>
      <c r="AKO10" s="149"/>
      <c r="AKP10" s="149"/>
      <c r="AKQ10" s="149"/>
      <c r="AKR10" s="149"/>
      <c r="AKS10" s="149"/>
      <c r="AKT10" s="149"/>
      <c r="AKU10" s="149"/>
      <c r="AKV10" s="149"/>
      <c r="AKW10" s="149"/>
      <c r="AKX10" s="149"/>
      <c r="AKY10" s="149"/>
      <c r="AKZ10" s="149"/>
      <c r="ALA10" s="149"/>
      <c r="ALB10" s="149"/>
      <c r="ALC10" s="149"/>
      <c r="ALD10" s="149"/>
      <c r="ALE10" s="149"/>
      <c r="ALF10" s="149"/>
      <c r="ALG10" s="149"/>
      <c r="ALH10" s="149"/>
      <c r="ALI10" s="149"/>
      <c r="ALJ10" s="149"/>
      <c r="ALK10" s="149"/>
      <c r="ALL10" s="149"/>
      <c r="ALM10" s="149"/>
      <c r="ALN10" s="149"/>
      <c r="ALO10" s="149"/>
      <c r="ALP10" s="149"/>
      <c r="ALQ10" s="149"/>
      <c r="ALR10" s="149"/>
      <c r="ALS10" s="149"/>
      <c r="ALT10" s="149"/>
      <c r="ALU10" s="149"/>
      <c r="ALV10" s="149"/>
      <c r="ALW10" s="149"/>
      <c r="ALX10" s="149"/>
      <c r="ALY10" s="149"/>
      <c r="ALZ10" s="149"/>
      <c r="AMA10" s="149"/>
      <c r="AMB10" s="149"/>
      <c r="AMC10" s="149"/>
      <c r="AMD10" s="149"/>
      <c r="AME10" s="149"/>
      <c r="AMF10" s="149"/>
      <c r="AMG10" s="149"/>
      <c r="AMH10" s="149"/>
      <c r="AMI10" s="149"/>
      <c r="AMJ10" s="149"/>
      <c r="AMK10" s="149"/>
      <c r="AML10" s="149"/>
      <c r="AMM10" s="149"/>
      <c r="AMN10" s="149"/>
      <c r="AMO10" s="149"/>
      <c r="AMP10" s="149"/>
      <c r="AMQ10" s="149"/>
      <c r="AMR10" s="149"/>
      <c r="AMS10" s="149"/>
      <c r="AMT10" s="149"/>
      <c r="AMU10" s="149"/>
      <c r="AMV10" s="149"/>
      <c r="AMW10" s="149"/>
      <c r="AMX10" s="149"/>
      <c r="AMY10" s="149"/>
      <c r="AMZ10" s="149"/>
      <c r="ANA10" s="149"/>
      <c r="ANB10" s="149"/>
      <c r="ANC10" s="149"/>
      <c r="AND10" s="149"/>
      <c r="ANE10" s="149"/>
      <c r="ANF10" s="149"/>
      <c r="ANG10" s="149"/>
      <c r="ANH10" s="149"/>
      <c r="ANI10" s="149"/>
      <c r="ANJ10" s="149"/>
      <c r="ANK10" s="149"/>
      <c r="ANL10" s="149"/>
      <c r="ANM10" s="149"/>
      <c r="ANN10" s="149"/>
      <c r="ANO10" s="149"/>
      <c r="ANP10" s="149"/>
      <c r="ANQ10" s="149"/>
      <c r="ANR10" s="149"/>
      <c r="ANS10" s="149"/>
      <c r="ANT10" s="149"/>
      <c r="ANU10" s="149"/>
      <c r="ANV10" s="149"/>
      <c r="ANW10" s="149"/>
      <c r="ANX10" s="149"/>
      <c r="ANY10" s="149"/>
      <c r="ANZ10" s="149"/>
      <c r="AOA10" s="149"/>
      <c r="AOB10" s="149"/>
      <c r="AOC10" s="149"/>
      <c r="AOD10" s="149"/>
      <c r="AOE10" s="149"/>
      <c r="AOF10" s="149"/>
      <c r="AOG10" s="149"/>
      <c r="AOH10" s="149"/>
      <c r="AOI10" s="149"/>
      <c r="AOJ10" s="149"/>
      <c r="AOK10" s="149"/>
      <c r="AOL10" s="149"/>
      <c r="AOM10" s="149"/>
      <c r="AON10" s="149"/>
      <c r="AOO10" s="149"/>
      <c r="AOP10" s="149"/>
      <c r="AOQ10" s="149"/>
      <c r="AOR10" s="149"/>
      <c r="AOS10" s="149"/>
      <c r="AOT10" s="149"/>
      <c r="AOU10" s="149"/>
      <c r="AOV10" s="149"/>
      <c r="AOW10" s="149"/>
      <c r="AOX10" s="149"/>
      <c r="AOY10" s="149"/>
      <c r="AOZ10" s="149"/>
      <c r="APA10" s="149"/>
      <c r="APB10" s="149"/>
      <c r="APC10" s="149"/>
      <c r="APD10" s="149"/>
      <c r="APE10" s="149"/>
      <c r="APF10" s="149"/>
      <c r="APG10" s="149"/>
      <c r="APH10" s="149"/>
      <c r="API10" s="149"/>
      <c r="APJ10" s="149"/>
      <c r="APK10" s="149"/>
      <c r="APL10" s="149"/>
      <c r="APM10" s="149"/>
      <c r="APN10" s="149"/>
      <c r="APO10" s="149"/>
      <c r="APP10" s="149"/>
      <c r="APQ10" s="149"/>
      <c r="APR10" s="149"/>
      <c r="APS10" s="149"/>
      <c r="APT10" s="149"/>
      <c r="APU10" s="149"/>
      <c r="APV10" s="149"/>
      <c r="APW10" s="149"/>
      <c r="APX10" s="149"/>
      <c r="APY10" s="149"/>
      <c r="APZ10" s="149"/>
      <c r="AQA10" s="149"/>
      <c r="AQB10" s="149"/>
      <c r="AQC10" s="149"/>
      <c r="AQD10" s="149"/>
      <c r="AQE10" s="149"/>
      <c r="AQF10" s="149"/>
      <c r="AQG10" s="149"/>
      <c r="AQH10" s="149"/>
      <c r="AQI10" s="149"/>
      <c r="AQJ10" s="149"/>
      <c r="AQK10" s="149"/>
      <c r="AQL10" s="149"/>
      <c r="AQM10" s="149"/>
      <c r="AQN10" s="149"/>
      <c r="AQO10" s="149"/>
      <c r="AQP10" s="149"/>
      <c r="AQQ10" s="149"/>
      <c r="AQR10" s="149"/>
      <c r="AQS10" s="149"/>
      <c r="AQT10" s="149"/>
      <c r="AQU10" s="149"/>
      <c r="AQV10" s="149"/>
      <c r="AQW10" s="149"/>
      <c r="AQX10" s="149"/>
      <c r="AQY10" s="149"/>
      <c r="AQZ10" s="149"/>
      <c r="ARA10" s="149"/>
      <c r="ARB10" s="149"/>
      <c r="ARC10" s="149"/>
      <c r="ARD10" s="149"/>
      <c r="ARE10" s="149"/>
      <c r="ARF10" s="149"/>
      <c r="ARG10" s="149"/>
      <c r="ARH10" s="149"/>
      <c r="ARI10" s="149"/>
      <c r="ARJ10" s="149"/>
      <c r="ARK10" s="149"/>
      <c r="ARL10" s="149"/>
      <c r="ARM10" s="149"/>
      <c r="ARN10" s="149"/>
      <c r="ARO10" s="149"/>
      <c r="ARP10" s="149"/>
      <c r="ARQ10" s="149"/>
      <c r="ARR10" s="149"/>
      <c r="ARS10" s="149"/>
      <c r="ART10" s="149"/>
      <c r="ARU10" s="149"/>
      <c r="ARV10" s="149"/>
      <c r="ARW10" s="149"/>
      <c r="ARX10" s="149"/>
      <c r="ARY10" s="149"/>
      <c r="ARZ10" s="149"/>
      <c r="ASA10" s="149"/>
      <c r="ASB10" s="149"/>
      <c r="ASC10" s="149"/>
      <c r="ASD10" s="149"/>
      <c r="ASE10" s="149"/>
      <c r="ASF10" s="149"/>
      <c r="ASG10" s="149"/>
      <c r="ASH10" s="149"/>
      <c r="ASI10" s="149"/>
      <c r="ASJ10" s="149"/>
      <c r="ASK10" s="149"/>
      <c r="ASL10" s="149"/>
      <c r="ASM10" s="149"/>
      <c r="ASN10" s="149"/>
      <c r="ASO10" s="149"/>
      <c r="ASP10" s="149"/>
      <c r="ASQ10" s="149"/>
      <c r="ASR10" s="149"/>
      <c r="ASS10" s="149"/>
      <c r="AST10" s="149"/>
      <c r="ASU10" s="149"/>
      <c r="ASV10" s="149"/>
      <c r="ASW10" s="149"/>
      <c r="ASX10" s="149"/>
      <c r="ASY10" s="149"/>
      <c r="ASZ10" s="149"/>
      <c r="ATA10" s="149"/>
      <c r="ATB10" s="149"/>
      <c r="ATC10" s="149"/>
      <c r="ATD10" s="149"/>
      <c r="ATE10" s="149"/>
      <c r="ATF10" s="149"/>
      <c r="ATG10" s="149"/>
      <c r="ATH10" s="149"/>
      <c r="ATI10" s="149"/>
      <c r="ATJ10" s="149"/>
      <c r="ATK10" s="149"/>
      <c r="ATL10" s="149"/>
      <c r="ATM10" s="149"/>
      <c r="ATN10" s="149"/>
      <c r="ATO10" s="149"/>
      <c r="ATP10" s="149"/>
      <c r="ATQ10" s="149"/>
      <c r="ATR10" s="149"/>
      <c r="ATS10" s="149"/>
      <c r="ATT10" s="149"/>
      <c r="ATU10" s="149"/>
      <c r="ATV10" s="149"/>
      <c r="ATW10" s="149"/>
      <c r="ATX10" s="149"/>
      <c r="ATY10" s="149"/>
      <c r="ATZ10" s="149"/>
      <c r="AUA10" s="149"/>
      <c r="AUB10" s="149"/>
      <c r="AUC10" s="149"/>
      <c r="AUD10" s="149"/>
      <c r="AUE10" s="149"/>
      <c r="AUF10" s="149"/>
      <c r="AUG10" s="149"/>
      <c r="AUH10" s="149"/>
      <c r="AUI10" s="149"/>
      <c r="AUJ10" s="149"/>
      <c r="AUK10" s="149"/>
      <c r="AUL10" s="149"/>
      <c r="AUM10" s="149"/>
      <c r="AUN10" s="149"/>
      <c r="AUO10" s="149"/>
      <c r="AUP10" s="149"/>
      <c r="AUQ10" s="149"/>
      <c r="AUR10" s="149"/>
      <c r="AUS10" s="149"/>
      <c r="AUT10" s="149"/>
      <c r="AUU10" s="149"/>
      <c r="AUV10" s="149"/>
      <c r="AUW10" s="149"/>
      <c r="AUX10" s="149"/>
      <c r="AUY10" s="149"/>
      <c r="AUZ10" s="149"/>
      <c r="AVA10" s="149"/>
      <c r="AVB10" s="149"/>
      <c r="AVC10" s="149"/>
      <c r="AVD10" s="149"/>
      <c r="AVE10" s="149"/>
      <c r="AVF10" s="149"/>
      <c r="AVG10" s="149"/>
      <c r="AVH10" s="149"/>
      <c r="AVI10" s="149"/>
      <c r="AVJ10" s="149"/>
      <c r="AVK10" s="149"/>
      <c r="AVL10" s="149"/>
      <c r="AVM10" s="149"/>
      <c r="AVN10" s="149"/>
      <c r="AVO10" s="149"/>
      <c r="AVP10" s="149"/>
      <c r="AVQ10" s="149"/>
      <c r="AVR10" s="149"/>
      <c r="AVS10" s="149"/>
      <c r="AVT10" s="149"/>
      <c r="AVU10" s="149"/>
      <c r="AVV10" s="149"/>
      <c r="AVW10" s="149"/>
      <c r="AVX10" s="149"/>
      <c r="AVY10" s="149"/>
      <c r="AVZ10" s="149"/>
      <c r="AWA10" s="149"/>
      <c r="AWB10" s="149"/>
      <c r="AWC10" s="149"/>
      <c r="AWD10" s="149"/>
      <c r="AWE10" s="149"/>
      <c r="AWF10" s="149"/>
      <c r="AWG10" s="149"/>
      <c r="AWH10" s="149"/>
      <c r="AWI10" s="149"/>
      <c r="AWJ10" s="149"/>
      <c r="AWK10" s="149"/>
      <c r="AWL10" s="149"/>
      <c r="AWM10" s="149"/>
      <c r="AWN10" s="149"/>
      <c r="AWO10" s="149"/>
      <c r="AWP10" s="149"/>
      <c r="AWQ10" s="149"/>
      <c r="AWR10" s="149"/>
      <c r="AWS10" s="149"/>
      <c r="AWT10" s="149"/>
      <c r="AWU10" s="149"/>
      <c r="AWV10" s="149"/>
      <c r="AWW10" s="149"/>
      <c r="AWX10" s="149"/>
      <c r="AWY10" s="149"/>
      <c r="AWZ10" s="149"/>
      <c r="AXA10" s="149"/>
      <c r="AXB10" s="149"/>
      <c r="AXC10" s="149"/>
      <c r="AXD10" s="149"/>
      <c r="AXE10" s="149"/>
      <c r="AXF10" s="149"/>
      <c r="AXG10" s="149"/>
      <c r="AXH10" s="149"/>
      <c r="AXI10" s="149"/>
      <c r="AXJ10" s="149"/>
      <c r="AXK10" s="149"/>
      <c r="AXL10" s="149"/>
      <c r="AXM10" s="149"/>
      <c r="AXN10" s="149"/>
      <c r="AXO10" s="149"/>
      <c r="AXP10" s="149"/>
      <c r="AXQ10" s="149"/>
      <c r="AXR10" s="149"/>
      <c r="AXS10" s="149"/>
      <c r="AXT10" s="149"/>
      <c r="AXU10" s="149"/>
      <c r="AXV10" s="149"/>
      <c r="AXW10" s="149"/>
      <c r="AXX10" s="149"/>
      <c r="AXY10" s="149"/>
      <c r="AXZ10" s="149"/>
      <c r="AYA10" s="149"/>
      <c r="AYB10" s="149"/>
      <c r="AYC10" s="149"/>
      <c r="AYD10" s="149"/>
      <c r="AYE10" s="149"/>
      <c r="AYF10" s="149"/>
      <c r="AYG10" s="149"/>
      <c r="AYH10" s="149"/>
      <c r="AYI10" s="149"/>
      <c r="AYJ10" s="149"/>
      <c r="AYK10" s="149"/>
      <c r="AYL10" s="149"/>
      <c r="AYM10" s="149"/>
      <c r="AYN10" s="149"/>
      <c r="AYO10" s="149"/>
      <c r="AYP10" s="149"/>
      <c r="AYQ10" s="149"/>
      <c r="AYR10" s="149"/>
      <c r="AYS10" s="149"/>
      <c r="AYT10" s="149"/>
      <c r="AYU10" s="149"/>
      <c r="AYV10" s="149"/>
      <c r="AYW10" s="149"/>
      <c r="AYX10" s="149"/>
      <c r="AYY10" s="149"/>
      <c r="AYZ10" s="149"/>
      <c r="AZA10" s="149"/>
      <c r="AZB10" s="149"/>
      <c r="AZC10" s="149"/>
      <c r="AZD10" s="149"/>
      <c r="AZE10" s="149"/>
      <c r="AZF10" s="149"/>
      <c r="AZG10" s="149"/>
      <c r="AZH10" s="149"/>
      <c r="AZI10" s="149"/>
      <c r="AZJ10" s="149"/>
      <c r="AZK10" s="149"/>
      <c r="AZL10" s="149"/>
      <c r="AZM10" s="149"/>
      <c r="AZN10" s="149"/>
      <c r="AZO10" s="149"/>
      <c r="AZP10" s="149"/>
      <c r="AZQ10" s="149"/>
      <c r="AZR10" s="149"/>
      <c r="AZS10" s="149"/>
      <c r="AZT10" s="149"/>
      <c r="AZU10" s="149"/>
      <c r="AZV10" s="149"/>
      <c r="AZW10" s="149"/>
      <c r="AZX10" s="149"/>
      <c r="AZY10" s="149"/>
      <c r="AZZ10" s="149"/>
      <c r="BAA10" s="149"/>
      <c r="BAB10" s="149"/>
      <c r="BAC10" s="149"/>
      <c r="BAD10" s="149"/>
      <c r="BAE10" s="149"/>
      <c r="BAF10" s="149"/>
      <c r="BAG10" s="149"/>
      <c r="BAH10" s="149"/>
      <c r="BAI10" s="149"/>
      <c r="BAJ10" s="149"/>
      <c r="BAK10" s="149"/>
      <c r="BAL10" s="149"/>
      <c r="BAM10" s="149"/>
      <c r="BAN10" s="149"/>
      <c r="BAO10" s="149"/>
      <c r="BAP10" s="149"/>
      <c r="BAQ10" s="149"/>
      <c r="BAR10" s="149"/>
      <c r="BAS10" s="149"/>
      <c r="BAT10" s="149"/>
      <c r="BAU10" s="149"/>
      <c r="BAV10" s="149"/>
      <c r="BAW10" s="149"/>
      <c r="BAX10" s="149"/>
      <c r="BAY10" s="149"/>
      <c r="BAZ10" s="149"/>
      <c r="BBA10" s="149"/>
      <c r="BBB10" s="149"/>
      <c r="BBC10" s="149"/>
      <c r="BBD10" s="149"/>
      <c r="BBE10" s="149"/>
      <c r="BBF10" s="149"/>
      <c r="BBG10" s="149"/>
      <c r="BBH10" s="149"/>
      <c r="BBI10" s="149"/>
      <c r="BBJ10" s="149"/>
      <c r="BBK10" s="149"/>
      <c r="BBL10" s="149"/>
      <c r="BBM10" s="149"/>
      <c r="BBN10" s="149"/>
      <c r="BBO10" s="149"/>
      <c r="BBP10" s="149"/>
      <c r="BBQ10" s="149"/>
      <c r="BBR10" s="149"/>
      <c r="BBS10" s="149"/>
      <c r="BBT10" s="149"/>
      <c r="BBU10" s="149"/>
      <c r="BBV10" s="149"/>
      <c r="BBW10" s="149"/>
      <c r="BBX10" s="149"/>
      <c r="BBY10" s="149"/>
      <c r="BBZ10" s="149"/>
      <c r="BCA10" s="149"/>
      <c r="BCB10" s="149"/>
      <c r="BCC10" s="149"/>
      <c r="BCD10" s="149"/>
      <c r="BCE10" s="149"/>
      <c r="BCF10" s="149"/>
      <c r="BCG10" s="149"/>
      <c r="BCH10" s="149"/>
      <c r="BCI10" s="149"/>
      <c r="BCJ10" s="149"/>
      <c r="BCK10" s="149"/>
      <c r="BCL10" s="149"/>
      <c r="BCM10" s="149"/>
      <c r="BCN10" s="149"/>
      <c r="BCO10" s="149"/>
      <c r="BCP10" s="149"/>
      <c r="BCQ10" s="149"/>
      <c r="BCR10" s="149"/>
      <c r="BCS10" s="149"/>
      <c r="BCT10" s="149"/>
      <c r="BCU10" s="149"/>
      <c r="BCV10" s="149"/>
      <c r="BCW10" s="149"/>
      <c r="BCX10" s="149"/>
      <c r="BCY10" s="149"/>
      <c r="BCZ10" s="149"/>
      <c r="BDA10" s="149"/>
      <c r="BDB10" s="149"/>
      <c r="BDC10" s="149"/>
      <c r="BDD10" s="149"/>
      <c r="BDE10" s="149"/>
      <c r="BDF10" s="149"/>
      <c r="BDG10" s="149"/>
      <c r="BDH10" s="149"/>
      <c r="BDI10" s="149"/>
      <c r="BDJ10" s="149"/>
      <c r="BDK10" s="149"/>
      <c r="BDL10" s="149"/>
      <c r="BDM10" s="149"/>
      <c r="BDN10" s="149"/>
      <c r="BDO10" s="149"/>
      <c r="BDP10" s="149"/>
      <c r="BDQ10" s="149"/>
      <c r="BDR10" s="149"/>
      <c r="BDS10" s="149"/>
      <c r="BDT10" s="149"/>
      <c r="BDU10" s="149"/>
      <c r="BDV10" s="149"/>
      <c r="BDW10" s="149"/>
      <c r="BDX10" s="149"/>
      <c r="BDY10" s="149"/>
      <c r="BDZ10" s="149"/>
      <c r="BEA10" s="149"/>
      <c r="BEB10" s="149"/>
      <c r="BEC10" s="149"/>
      <c r="BED10" s="149"/>
      <c r="BEE10" s="149"/>
      <c r="BEF10" s="149"/>
      <c r="BEG10" s="149"/>
      <c r="BEH10" s="149"/>
      <c r="BEI10" s="149"/>
      <c r="BEJ10" s="149"/>
      <c r="BEK10" s="149"/>
      <c r="BEL10" s="149"/>
      <c r="BEM10" s="149"/>
      <c r="BEN10" s="149"/>
      <c r="BEO10" s="149"/>
      <c r="BEP10" s="149"/>
      <c r="BEQ10" s="149"/>
      <c r="BER10" s="149"/>
      <c r="BES10" s="149"/>
      <c r="BET10" s="149"/>
      <c r="BEU10" s="149"/>
      <c r="BEV10" s="149"/>
      <c r="BEW10" s="149"/>
      <c r="BEX10" s="149"/>
      <c r="BEY10" s="149"/>
      <c r="BEZ10" s="149"/>
      <c r="BFA10" s="149"/>
      <c r="BFB10" s="149"/>
      <c r="BFC10" s="149"/>
      <c r="BFD10" s="149"/>
      <c r="BFE10" s="149"/>
      <c r="BFF10" s="149"/>
      <c r="BFG10" s="149"/>
      <c r="BFH10" s="149"/>
      <c r="BFI10" s="149"/>
      <c r="BFJ10" s="149"/>
      <c r="BFK10" s="149"/>
      <c r="BFL10" s="149"/>
      <c r="BFM10" s="149"/>
      <c r="BFN10" s="149"/>
      <c r="BFO10" s="149"/>
      <c r="BFP10" s="149"/>
      <c r="BFQ10" s="149"/>
      <c r="BFR10" s="149"/>
      <c r="BFS10" s="149"/>
      <c r="BFT10" s="149"/>
      <c r="BFU10" s="149"/>
      <c r="BFV10" s="149"/>
      <c r="BFW10" s="149"/>
      <c r="BFX10" s="149"/>
      <c r="BFY10" s="149"/>
      <c r="BFZ10" s="149"/>
      <c r="BGA10" s="149"/>
      <c r="BGB10" s="149"/>
      <c r="BGC10" s="149"/>
      <c r="BGD10" s="149"/>
      <c r="BGE10" s="149"/>
      <c r="BGF10" s="149"/>
      <c r="BGG10" s="149"/>
      <c r="BGH10" s="149"/>
      <c r="BGI10" s="149"/>
      <c r="BGJ10" s="149"/>
      <c r="BGK10" s="149"/>
      <c r="BGL10" s="149"/>
      <c r="BGM10" s="149"/>
      <c r="BGN10" s="149"/>
      <c r="BGO10" s="149"/>
      <c r="BGP10" s="149"/>
      <c r="BGQ10" s="149"/>
      <c r="BGR10" s="149"/>
      <c r="BGS10" s="149"/>
      <c r="BGT10" s="149"/>
      <c r="BGU10" s="149"/>
      <c r="BGV10" s="149"/>
      <c r="BGW10" s="149"/>
      <c r="BGX10" s="149"/>
      <c r="BGY10" s="149"/>
      <c r="BGZ10" s="149"/>
      <c r="BHA10" s="149"/>
      <c r="BHB10" s="149"/>
      <c r="BHC10" s="149"/>
      <c r="BHD10" s="149"/>
      <c r="BHE10" s="149"/>
      <c r="BHF10" s="149"/>
      <c r="BHG10" s="149"/>
      <c r="BHH10" s="149"/>
      <c r="BHI10" s="149"/>
      <c r="BHJ10" s="149"/>
      <c r="BHK10" s="149"/>
      <c r="BHL10" s="149"/>
      <c r="BHM10" s="149"/>
      <c r="BHN10" s="149"/>
      <c r="BHO10" s="149"/>
      <c r="BHP10" s="149"/>
      <c r="BHQ10" s="149"/>
      <c r="BHR10" s="149"/>
      <c r="BHS10" s="149"/>
      <c r="BHT10" s="149"/>
      <c r="BHU10" s="149"/>
      <c r="BHV10" s="149"/>
      <c r="BHW10" s="149"/>
      <c r="BHX10" s="149"/>
      <c r="BHY10" s="149"/>
      <c r="BHZ10" s="149"/>
      <c r="BIA10" s="149"/>
      <c r="BIB10" s="149"/>
      <c r="BIC10" s="149"/>
      <c r="BID10" s="149"/>
      <c r="BIE10" s="149"/>
      <c r="BIF10" s="149"/>
      <c r="BIG10" s="149"/>
      <c r="BIH10" s="149"/>
      <c r="BII10" s="149"/>
      <c r="BIJ10" s="149"/>
      <c r="BIK10" s="149"/>
      <c r="BIL10" s="149"/>
      <c r="BIM10" s="149"/>
      <c r="BIN10" s="149"/>
      <c r="BIO10" s="149"/>
      <c r="BIP10" s="149"/>
      <c r="BIQ10" s="149"/>
      <c r="BIR10" s="149"/>
      <c r="BIS10" s="149"/>
      <c r="BIT10" s="149"/>
      <c r="BIU10" s="149"/>
      <c r="BIV10" s="149"/>
      <c r="BIW10" s="149"/>
      <c r="BIX10" s="149"/>
      <c r="BIY10" s="149"/>
      <c r="BIZ10" s="149"/>
      <c r="BJA10" s="149"/>
      <c r="BJB10" s="149"/>
      <c r="BJC10" s="149"/>
      <c r="BJD10" s="149"/>
      <c r="BJE10" s="149"/>
      <c r="BJF10" s="149"/>
      <c r="BJG10" s="149"/>
      <c r="BJH10" s="149"/>
      <c r="BJI10" s="149"/>
      <c r="BJJ10" s="149"/>
      <c r="BJK10" s="149"/>
      <c r="BJL10" s="149"/>
      <c r="BJM10" s="149"/>
      <c r="BJN10" s="149"/>
      <c r="BJO10" s="149"/>
      <c r="BJP10" s="149"/>
      <c r="BJQ10" s="149"/>
      <c r="BJR10" s="149"/>
      <c r="BJS10" s="149"/>
      <c r="BJT10" s="149"/>
      <c r="BJU10" s="149"/>
      <c r="BJV10" s="149"/>
      <c r="BJW10" s="149"/>
      <c r="BJX10" s="149"/>
      <c r="BJY10" s="149"/>
      <c r="BJZ10" s="149"/>
      <c r="BKA10" s="149"/>
      <c r="BKB10" s="149"/>
      <c r="BKC10" s="149"/>
      <c r="BKD10" s="149"/>
      <c r="BKE10" s="149"/>
      <c r="BKF10" s="149"/>
      <c r="BKG10" s="149"/>
      <c r="BKH10" s="149"/>
      <c r="BKI10" s="149"/>
      <c r="BKJ10" s="149"/>
      <c r="BKK10" s="149"/>
      <c r="BKL10" s="149"/>
      <c r="BKM10" s="149"/>
      <c r="BKN10" s="149"/>
      <c r="BKO10" s="149"/>
      <c r="BKP10" s="149"/>
      <c r="BKQ10" s="149"/>
      <c r="BKR10" s="149"/>
      <c r="BKS10" s="149"/>
      <c r="BKT10" s="149"/>
      <c r="BKU10" s="149"/>
      <c r="BKV10" s="149"/>
      <c r="BKW10" s="149"/>
      <c r="BKX10" s="149"/>
      <c r="BKY10" s="149"/>
      <c r="BKZ10" s="149"/>
      <c r="BLA10" s="149"/>
      <c r="BLB10" s="149"/>
      <c r="BLC10" s="149"/>
      <c r="BLD10" s="149"/>
      <c r="BLE10" s="149"/>
      <c r="BLF10" s="149"/>
      <c r="BLG10" s="149"/>
      <c r="BLH10" s="149"/>
      <c r="BLI10" s="149"/>
      <c r="BLJ10" s="149"/>
      <c r="BLK10" s="149"/>
      <c r="BLL10" s="149"/>
      <c r="BLM10" s="149"/>
      <c r="BLN10" s="149"/>
      <c r="BLO10" s="149"/>
      <c r="BLP10" s="149"/>
      <c r="BLQ10" s="149"/>
      <c r="BLR10" s="149"/>
      <c r="BLS10" s="149"/>
      <c r="BLT10" s="149"/>
      <c r="BLU10" s="149"/>
      <c r="BLV10" s="149"/>
      <c r="BLW10" s="149"/>
      <c r="BLX10" s="149"/>
      <c r="BLY10" s="149"/>
      <c r="BLZ10" s="149"/>
      <c r="BMA10" s="149"/>
      <c r="BMB10" s="149"/>
      <c r="BMC10" s="149"/>
      <c r="BMD10" s="149"/>
      <c r="BME10" s="149"/>
      <c r="BMF10" s="149"/>
      <c r="BMG10" s="149"/>
      <c r="BMH10" s="149"/>
      <c r="BMI10" s="149"/>
      <c r="BMJ10" s="149"/>
      <c r="BMK10" s="149"/>
      <c r="BML10" s="149"/>
      <c r="BMM10" s="149"/>
      <c r="BMN10" s="149"/>
      <c r="BMO10" s="149"/>
      <c r="BMP10" s="149"/>
      <c r="BMQ10" s="149"/>
      <c r="BMR10" s="149"/>
      <c r="BMS10" s="149"/>
      <c r="BMT10" s="149"/>
      <c r="BMU10" s="149"/>
      <c r="BMV10" s="149"/>
      <c r="BMW10" s="149"/>
      <c r="BMX10" s="149"/>
      <c r="BMY10" s="149"/>
      <c r="BMZ10" s="149"/>
      <c r="BNA10" s="149"/>
      <c r="BNB10" s="149"/>
      <c r="BNC10" s="149"/>
      <c r="BND10" s="149"/>
      <c r="BNE10" s="149"/>
      <c r="BNF10" s="149"/>
      <c r="BNG10" s="149"/>
      <c r="BNH10" s="149"/>
      <c r="BNI10" s="149"/>
      <c r="BNJ10" s="149"/>
      <c r="BNK10" s="149"/>
      <c r="BNL10" s="149"/>
      <c r="BNM10" s="149"/>
      <c r="BNN10" s="149"/>
      <c r="BNO10" s="149"/>
      <c r="BNP10" s="149"/>
      <c r="BNQ10" s="149"/>
      <c r="BNR10" s="149"/>
      <c r="BNS10" s="149"/>
      <c r="BNT10" s="149"/>
      <c r="BNU10" s="149"/>
      <c r="BNV10" s="149"/>
      <c r="BNW10" s="149"/>
      <c r="BNX10" s="149"/>
      <c r="BNY10" s="149"/>
      <c r="BNZ10" s="149"/>
      <c r="BOA10" s="149"/>
      <c r="BOB10" s="149"/>
      <c r="BOC10" s="149"/>
      <c r="BOD10" s="149"/>
      <c r="BOE10" s="149"/>
      <c r="BOF10" s="149"/>
      <c r="BOG10" s="149"/>
      <c r="BOH10" s="149"/>
      <c r="BOI10" s="149"/>
      <c r="BOJ10" s="149"/>
      <c r="BOK10" s="149"/>
      <c r="BOL10" s="149"/>
      <c r="BOM10" s="149"/>
      <c r="BON10" s="149"/>
      <c r="BOO10" s="149"/>
      <c r="BOP10" s="149"/>
      <c r="BOQ10" s="149"/>
      <c r="BOR10" s="149"/>
      <c r="BOS10" s="149"/>
      <c r="BOT10" s="149"/>
      <c r="BOU10" s="149"/>
      <c r="BOV10" s="149"/>
      <c r="BOW10" s="149"/>
      <c r="BOX10" s="149"/>
      <c r="BOY10" s="149"/>
      <c r="BOZ10" s="149"/>
      <c r="BPA10" s="149"/>
      <c r="BPB10" s="149"/>
      <c r="BPC10" s="149"/>
      <c r="BPD10" s="149"/>
      <c r="BPE10" s="149"/>
      <c r="BPF10" s="149"/>
      <c r="BPG10" s="149"/>
      <c r="BPH10" s="149"/>
      <c r="BPI10" s="149"/>
      <c r="BPJ10" s="149"/>
      <c r="BPK10" s="149"/>
      <c r="BPL10" s="149"/>
      <c r="BPM10" s="149"/>
      <c r="BPN10" s="149"/>
      <c r="BPO10" s="149"/>
      <c r="BPP10" s="149"/>
      <c r="BPQ10" s="149"/>
      <c r="BPR10" s="149"/>
      <c r="BPS10" s="149"/>
      <c r="BPT10" s="149"/>
      <c r="BPU10" s="149"/>
      <c r="BPV10" s="149"/>
      <c r="BPW10" s="149"/>
      <c r="BPX10" s="149"/>
      <c r="BPY10" s="149"/>
      <c r="BPZ10" s="149"/>
      <c r="BQA10" s="149"/>
      <c r="BQB10" s="149"/>
      <c r="BQC10" s="149"/>
      <c r="BQD10" s="149"/>
      <c r="BQE10" s="149"/>
      <c r="BQF10" s="149"/>
      <c r="BQG10" s="149"/>
      <c r="BQH10" s="149"/>
      <c r="BQI10" s="149"/>
      <c r="BQJ10" s="149"/>
      <c r="BQK10" s="149"/>
      <c r="BQL10" s="149"/>
      <c r="BQM10" s="149"/>
      <c r="BQN10" s="149"/>
      <c r="BQO10" s="149"/>
      <c r="BQP10" s="149"/>
      <c r="BQQ10" s="149"/>
      <c r="BQR10" s="149"/>
      <c r="BQS10" s="149"/>
      <c r="BQT10" s="149"/>
      <c r="BQU10" s="149"/>
      <c r="BQV10" s="149"/>
      <c r="BQW10" s="149"/>
      <c r="BQX10" s="149"/>
      <c r="BQY10" s="149"/>
      <c r="BQZ10" s="149"/>
      <c r="BRA10" s="149"/>
      <c r="BRB10" s="149"/>
      <c r="BRC10" s="149"/>
      <c r="BRD10" s="149"/>
      <c r="BRE10" s="149"/>
      <c r="BRF10" s="149"/>
      <c r="BRG10" s="149"/>
      <c r="BRH10" s="149"/>
      <c r="BRI10" s="149"/>
      <c r="BRJ10" s="149"/>
      <c r="BRK10" s="149"/>
      <c r="BRL10" s="149"/>
      <c r="BRM10" s="149"/>
      <c r="BRN10" s="149"/>
      <c r="BRO10" s="149"/>
      <c r="BRP10" s="149"/>
      <c r="BRQ10" s="149"/>
      <c r="BRR10" s="149"/>
      <c r="BRS10" s="149"/>
      <c r="BRT10" s="149"/>
      <c r="BRU10" s="149"/>
      <c r="BRV10" s="149"/>
      <c r="BRW10" s="149"/>
      <c r="BRX10" s="149"/>
      <c r="BRY10" s="149"/>
      <c r="BRZ10" s="149"/>
      <c r="BSA10" s="149"/>
      <c r="BSB10" s="149"/>
      <c r="BSC10" s="149"/>
      <c r="BSD10" s="149"/>
      <c r="BSE10" s="149"/>
      <c r="BSF10" s="149"/>
      <c r="BSG10" s="149"/>
      <c r="BSH10" s="149"/>
      <c r="BSI10" s="149"/>
      <c r="BSJ10" s="149"/>
      <c r="BSK10" s="149"/>
      <c r="BSL10" s="149"/>
      <c r="BSM10" s="149"/>
      <c r="BSN10" s="149"/>
      <c r="BSO10" s="149"/>
      <c r="BSP10" s="149"/>
      <c r="BSQ10" s="149"/>
      <c r="BSR10" s="149"/>
      <c r="BSS10" s="149"/>
      <c r="BST10" s="149"/>
      <c r="BSU10" s="149"/>
      <c r="BSV10" s="149"/>
      <c r="BSW10" s="149"/>
      <c r="BSX10" s="149"/>
      <c r="BSY10" s="149"/>
      <c r="BSZ10" s="149"/>
      <c r="BTA10" s="149"/>
      <c r="BTB10" s="149"/>
      <c r="BTC10" s="149"/>
      <c r="BTD10" s="149"/>
      <c r="BTE10" s="149"/>
      <c r="BTF10" s="149"/>
      <c r="BTG10" s="149"/>
      <c r="BTH10" s="149"/>
      <c r="BTI10" s="149"/>
      <c r="BTJ10" s="149"/>
      <c r="BTK10" s="149"/>
      <c r="BTL10" s="149"/>
      <c r="BTM10" s="149"/>
      <c r="BTN10" s="149"/>
      <c r="BTO10" s="149"/>
      <c r="BTP10" s="149"/>
      <c r="BTQ10" s="149"/>
      <c r="BTR10" s="149"/>
      <c r="BTS10" s="149"/>
      <c r="BTT10" s="149"/>
      <c r="BTU10" s="149"/>
      <c r="BTV10" s="149"/>
      <c r="BTW10" s="149"/>
      <c r="BTX10" s="149"/>
      <c r="BTY10" s="149"/>
      <c r="BTZ10" s="149"/>
      <c r="BUA10" s="149"/>
      <c r="BUB10" s="149"/>
      <c r="BUC10" s="149"/>
      <c r="BUD10" s="149"/>
      <c r="BUE10" s="149"/>
      <c r="BUF10" s="149"/>
      <c r="BUG10" s="149"/>
      <c r="BUH10" s="149"/>
      <c r="BUI10" s="149"/>
      <c r="BUJ10" s="149"/>
      <c r="BUK10" s="149"/>
      <c r="BUL10" s="149"/>
      <c r="BUM10" s="149"/>
      <c r="BUN10" s="149"/>
      <c r="BUO10" s="149"/>
      <c r="BUP10" s="149"/>
      <c r="BUQ10" s="149"/>
      <c r="BUR10" s="149"/>
      <c r="BUS10" s="149"/>
      <c r="BUT10" s="149"/>
      <c r="BUU10" s="149"/>
      <c r="BUV10" s="149"/>
      <c r="BUW10" s="149"/>
      <c r="BUX10" s="149"/>
      <c r="BUY10" s="149"/>
      <c r="BUZ10" s="149"/>
      <c r="BVA10" s="149"/>
      <c r="BVB10" s="149"/>
      <c r="BVC10" s="149"/>
      <c r="BVD10" s="149"/>
      <c r="BVE10" s="149"/>
      <c r="BVF10" s="149"/>
      <c r="BVG10" s="149"/>
      <c r="BVH10" s="149"/>
      <c r="BVI10" s="149"/>
      <c r="BVJ10" s="149"/>
      <c r="BVK10" s="149"/>
      <c r="BVL10" s="149"/>
      <c r="BVM10" s="149"/>
      <c r="BVN10" s="149"/>
      <c r="BVO10" s="149"/>
      <c r="BVP10" s="149"/>
      <c r="BVQ10" s="149"/>
      <c r="BVR10" s="149"/>
      <c r="BVS10" s="149"/>
      <c r="BVT10" s="149"/>
      <c r="BVU10" s="149"/>
      <c r="BVV10" s="149"/>
      <c r="BVW10" s="149"/>
      <c r="BVX10" s="149"/>
      <c r="BVY10" s="149"/>
      <c r="BVZ10" s="149"/>
      <c r="BWA10" s="149"/>
      <c r="BWB10" s="149"/>
      <c r="BWC10" s="149"/>
      <c r="BWD10" s="149"/>
      <c r="BWE10" s="149"/>
      <c r="BWF10" s="149"/>
      <c r="BWG10" s="149"/>
      <c r="BWH10" s="149"/>
      <c r="BWI10" s="149"/>
      <c r="BWJ10" s="149"/>
      <c r="BWK10" s="149"/>
      <c r="BWL10" s="149"/>
      <c r="BWM10" s="149"/>
      <c r="BWN10" s="149"/>
      <c r="BWO10" s="149"/>
      <c r="BWP10" s="149"/>
      <c r="BWQ10" s="149"/>
      <c r="BWR10" s="149"/>
      <c r="BWS10" s="149"/>
      <c r="BWT10" s="149"/>
      <c r="BWU10" s="149"/>
      <c r="BWV10" s="149"/>
      <c r="BWW10" s="149"/>
      <c r="BWX10" s="149"/>
      <c r="BWY10" s="149"/>
      <c r="BWZ10" s="149"/>
      <c r="BXA10" s="149"/>
      <c r="BXB10" s="149"/>
      <c r="BXC10" s="149"/>
      <c r="BXD10" s="149"/>
      <c r="BXE10" s="149"/>
      <c r="BXF10" s="149"/>
      <c r="BXG10" s="149"/>
      <c r="BXH10" s="149"/>
      <c r="BXI10" s="149"/>
      <c r="BXJ10" s="149"/>
      <c r="BXK10" s="149"/>
      <c r="BXL10" s="149"/>
      <c r="BXM10" s="149"/>
      <c r="BXN10" s="149"/>
      <c r="BXO10" s="149"/>
      <c r="BXP10" s="149"/>
      <c r="BXQ10" s="149"/>
      <c r="BXR10" s="149"/>
      <c r="BXS10" s="149"/>
      <c r="BXT10" s="149"/>
      <c r="BXU10" s="149"/>
      <c r="BXV10" s="149"/>
      <c r="BXW10" s="149"/>
      <c r="BXX10" s="149"/>
      <c r="BXY10" s="149"/>
      <c r="BXZ10" s="149"/>
      <c r="BYA10" s="149"/>
      <c r="BYB10" s="149"/>
      <c r="BYC10" s="149"/>
      <c r="BYD10" s="149"/>
      <c r="BYE10" s="149"/>
      <c r="BYF10" s="149"/>
      <c r="BYG10" s="149"/>
      <c r="BYH10" s="149"/>
      <c r="BYI10" s="149"/>
      <c r="BYJ10" s="149"/>
      <c r="BYK10" s="149"/>
      <c r="BYL10" s="149"/>
      <c r="BYM10" s="149"/>
      <c r="BYN10" s="149"/>
      <c r="BYO10" s="149"/>
      <c r="BYP10" s="149"/>
      <c r="BYQ10" s="149"/>
      <c r="BYR10" s="149"/>
      <c r="BYS10" s="149"/>
      <c r="BYT10" s="149"/>
      <c r="BYU10" s="149"/>
      <c r="BYV10" s="149"/>
      <c r="BYW10" s="149"/>
      <c r="BYX10" s="149"/>
      <c r="BYY10" s="149"/>
      <c r="BYZ10" s="149"/>
      <c r="BZA10" s="149"/>
      <c r="BZB10" s="149"/>
      <c r="BZC10" s="149"/>
      <c r="BZD10" s="149"/>
      <c r="BZE10" s="149"/>
      <c r="BZF10" s="149"/>
      <c r="BZG10" s="149"/>
      <c r="BZH10" s="149"/>
      <c r="BZI10" s="149"/>
      <c r="BZJ10" s="149"/>
      <c r="BZK10" s="149"/>
      <c r="BZL10" s="149"/>
      <c r="BZM10" s="149"/>
      <c r="BZN10" s="149"/>
      <c r="BZO10" s="149"/>
      <c r="BZP10" s="149"/>
      <c r="BZQ10" s="149"/>
      <c r="BZR10" s="149"/>
      <c r="BZS10" s="149"/>
      <c r="BZT10" s="149"/>
      <c r="BZU10" s="149"/>
      <c r="BZV10" s="149"/>
      <c r="BZW10" s="149"/>
      <c r="BZX10" s="149"/>
      <c r="BZY10" s="149"/>
      <c r="BZZ10" s="149"/>
      <c r="CAA10" s="149"/>
      <c r="CAB10" s="149"/>
      <c r="CAC10" s="149"/>
      <c r="CAD10" s="149"/>
      <c r="CAE10" s="149"/>
      <c r="CAF10" s="149"/>
      <c r="CAG10" s="149"/>
      <c r="CAH10" s="149"/>
      <c r="CAI10" s="149"/>
      <c r="CAJ10" s="149"/>
      <c r="CAK10" s="149"/>
      <c r="CAL10" s="149"/>
      <c r="CAM10" s="149"/>
      <c r="CAN10" s="149"/>
      <c r="CAO10" s="149"/>
      <c r="CAP10" s="149"/>
      <c r="CAQ10" s="149"/>
      <c r="CAR10" s="149"/>
      <c r="CAS10" s="149"/>
      <c r="CAT10" s="149"/>
      <c r="CAU10" s="149"/>
      <c r="CAV10" s="149"/>
      <c r="CAW10" s="149"/>
      <c r="CAX10" s="149"/>
      <c r="CAY10" s="149"/>
      <c r="CAZ10" s="149"/>
      <c r="CBA10" s="149"/>
      <c r="CBB10" s="149"/>
      <c r="CBC10" s="149"/>
      <c r="CBD10" s="149"/>
      <c r="CBE10" s="149"/>
      <c r="CBF10" s="149"/>
      <c r="CBG10" s="149"/>
      <c r="CBH10" s="149"/>
      <c r="CBI10" s="149"/>
      <c r="CBJ10" s="149"/>
      <c r="CBK10" s="149"/>
      <c r="CBL10" s="149"/>
      <c r="CBM10" s="149"/>
      <c r="CBN10" s="149"/>
      <c r="CBO10" s="149"/>
      <c r="CBP10" s="149"/>
      <c r="CBQ10" s="149"/>
      <c r="CBR10" s="149"/>
      <c r="CBS10" s="149"/>
      <c r="CBT10" s="149"/>
      <c r="CBU10" s="149"/>
      <c r="CBV10" s="149"/>
      <c r="CBW10" s="149"/>
      <c r="CBX10" s="149"/>
      <c r="CBY10" s="149"/>
      <c r="CBZ10" s="149"/>
      <c r="CCA10" s="149"/>
      <c r="CCB10" s="149"/>
      <c r="CCC10" s="149"/>
      <c r="CCD10" s="149"/>
      <c r="CCE10" s="149"/>
      <c r="CCF10" s="149"/>
      <c r="CCG10" s="149"/>
      <c r="CCH10" s="149"/>
      <c r="CCI10" s="149"/>
      <c r="CCJ10" s="149"/>
      <c r="CCK10" s="149"/>
      <c r="CCL10" s="149"/>
      <c r="CCM10" s="149"/>
      <c r="CCN10" s="149"/>
      <c r="CCO10" s="149"/>
      <c r="CCP10" s="149"/>
      <c r="CCQ10" s="149"/>
      <c r="CCR10" s="149"/>
      <c r="CCS10" s="149"/>
      <c r="CCT10" s="149"/>
      <c r="CCU10" s="149"/>
      <c r="CCV10" s="149"/>
      <c r="CCW10" s="149"/>
      <c r="CCX10" s="149"/>
      <c r="CCY10" s="149"/>
      <c r="CCZ10" s="149"/>
      <c r="CDA10" s="149"/>
      <c r="CDB10" s="149"/>
      <c r="CDC10" s="149"/>
      <c r="CDD10" s="149"/>
      <c r="CDE10" s="149"/>
      <c r="CDF10" s="149"/>
      <c r="CDG10" s="149"/>
      <c r="CDH10" s="149"/>
      <c r="CDI10" s="149"/>
      <c r="CDJ10" s="149"/>
      <c r="CDK10" s="149"/>
      <c r="CDL10" s="149"/>
      <c r="CDM10" s="149"/>
      <c r="CDN10" s="149"/>
      <c r="CDO10" s="149"/>
      <c r="CDP10" s="149"/>
      <c r="CDQ10" s="149"/>
      <c r="CDR10" s="149"/>
      <c r="CDS10" s="149"/>
      <c r="CDT10" s="149"/>
      <c r="CDU10" s="149"/>
      <c r="CDV10" s="149"/>
      <c r="CDW10" s="149"/>
      <c r="CDX10" s="149"/>
      <c r="CDY10" s="149"/>
      <c r="CDZ10" s="149"/>
      <c r="CEA10" s="149"/>
      <c r="CEB10" s="149"/>
      <c r="CEC10" s="149"/>
      <c r="CED10" s="149"/>
      <c r="CEE10" s="149"/>
      <c r="CEF10" s="149"/>
      <c r="CEG10" s="149"/>
      <c r="CEH10" s="149"/>
      <c r="CEI10" s="149"/>
      <c r="CEJ10" s="149"/>
      <c r="CEK10" s="149"/>
      <c r="CEL10" s="149"/>
      <c r="CEM10" s="149"/>
      <c r="CEN10" s="149"/>
      <c r="CEO10" s="149"/>
      <c r="CEP10" s="149"/>
      <c r="CEQ10" s="149"/>
      <c r="CER10" s="149"/>
      <c r="CES10" s="149"/>
      <c r="CET10" s="149"/>
      <c r="CEU10" s="149"/>
      <c r="CEV10" s="149"/>
      <c r="CEW10" s="149"/>
      <c r="CEX10" s="149"/>
      <c r="CEY10" s="149"/>
      <c r="CEZ10" s="149"/>
      <c r="CFA10" s="149"/>
      <c r="CFB10" s="149"/>
      <c r="CFC10" s="149"/>
      <c r="CFD10" s="149"/>
      <c r="CFE10" s="149"/>
      <c r="CFF10" s="149"/>
      <c r="CFG10" s="149"/>
      <c r="CFH10" s="149"/>
      <c r="CFI10" s="149"/>
      <c r="CFJ10" s="149"/>
      <c r="CFK10" s="149"/>
      <c r="CFL10" s="149"/>
      <c r="CFM10" s="149"/>
      <c r="CFN10" s="149"/>
      <c r="CFO10" s="149"/>
      <c r="CFP10" s="149"/>
      <c r="CFQ10" s="149"/>
      <c r="CFR10" s="149"/>
      <c r="CFS10" s="149"/>
      <c r="CFT10" s="149"/>
      <c r="CFU10" s="149"/>
      <c r="CFV10" s="149"/>
      <c r="CFW10" s="149"/>
      <c r="CFX10" s="149"/>
      <c r="CFY10" s="149"/>
      <c r="CFZ10" s="149"/>
      <c r="CGA10" s="149"/>
      <c r="CGB10" s="149"/>
      <c r="CGC10" s="149"/>
      <c r="CGD10" s="149"/>
      <c r="CGE10" s="149"/>
      <c r="CGF10" s="149"/>
      <c r="CGG10" s="149"/>
      <c r="CGH10" s="149"/>
      <c r="CGI10" s="149"/>
      <c r="CGJ10" s="149"/>
      <c r="CGK10" s="149"/>
      <c r="CGL10" s="149"/>
      <c r="CGM10" s="149"/>
      <c r="CGN10" s="149"/>
      <c r="CGO10" s="149"/>
      <c r="CGP10" s="149"/>
      <c r="CGQ10" s="149"/>
      <c r="CGR10" s="149"/>
      <c r="CGS10" s="149"/>
      <c r="CGT10" s="149"/>
      <c r="CGU10" s="149"/>
      <c r="CGV10" s="149"/>
      <c r="CGW10" s="149"/>
      <c r="CGX10" s="149"/>
      <c r="CGY10" s="149"/>
      <c r="CGZ10" s="149"/>
      <c r="CHA10" s="149"/>
      <c r="CHB10" s="149"/>
      <c r="CHC10" s="149"/>
      <c r="CHD10" s="149"/>
      <c r="CHE10" s="149"/>
      <c r="CHF10" s="149"/>
      <c r="CHG10" s="149"/>
      <c r="CHH10" s="149"/>
      <c r="CHI10" s="149"/>
      <c r="CHJ10" s="149"/>
      <c r="CHK10" s="149"/>
      <c r="CHL10" s="149"/>
      <c r="CHM10" s="149"/>
      <c r="CHN10" s="149"/>
      <c r="CHO10" s="149"/>
      <c r="CHP10" s="149"/>
      <c r="CHQ10" s="149"/>
      <c r="CHR10" s="149"/>
      <c r="CHS10" s="149"/>
      <c r="CHT10" s="149"/>
      <c r="CHU10" s="149"/>
      <c r="CHV10" s="149"/>
      <c r="CHW10" s="149"/>
      <c r="CHX10" s="149"/>
      <c r="CHY10" s="149"/>
      <c r="CHZ10" s="149"/>
      <c r="CIA10" s="149"/>
      <c r="CIB10" s="149"/>
      <c r="CIC10" s="149"/>
      <c r="CID10" s="149"/>
      <c r="CIE10" s="149"/>
      <c r="CIF10" s="149"/>
      <c r="CIG10" s="149"/>
      <c r="CIH10" s="149"/>
      <c r="CII10" s="149"/>
      <c r="CIJ10" s="149"/>
      <c r="CIK10" s="149"/>
      <c r="CIL10" s="149"/>
      <c r="CIM10" s="149"/>
      <c r="CIN10" s="149"/>
      <c r="CIO10" s="149"/>
      <c r="CIP10" s="149"/>
      <c r="CIQ10" s="149"/>
      <c r="CIR10" s="149"/>
      <c r="CIS10" s="149"/>
      <c r="CIT10" s="149"/>
      <c r="CIU10" s="149"/>
      <c r="CIV10" s="149"/>
      <c r="CIW10" s="149"/>
      <c r="CIX10" s="149"/>
      <c r="CIY10" s="149"/>
      <c r="CIZ10" s="149"/>
      <c r="CJA10" s="149"/>
      <c r="CJB10" s="149"/>
      <c r="CJC10" s="149"/>
      <c r="CJD10" s="149"/>
      <c r="CJE10" s="149"/>
      <c r="CJF10" s="149"/>
      <c r="CJG10" s="149"/>
      <c r="CJH10" s="149"/>
      <c r="CJI10" s="149"/>
      <c r="CJJ10" s="149"/>
      <c r="CJK10" s="149"/>
      <c r="CJL10" s="149"/>
      <c r="CJM10" s="149"/>
      <c r="CJN10" s="149"/>
      <c r="CJO10" s="149"/>
      <c r="CJP10" s="149"/>
      <c r="CJQ10" s="149"/>
      <c r="CJR10" s="149"/>
      <c r="CJS10" s="149"/>
      <c r="CJT10" s="149"/>
      <c r="CJU10" s="149"/>
      <c r="CJV10" s="149"/>
      <c r="CJW10" s="149"/>
      <c r="CJX10" s="149"/>
      <c r="CJY10" s="149"/>
      <c r="CJZ10" s="149"/>
      <c r="CKA10" s="149"/>
      <c r="CKB10" s="149"/>
      <c r="CKC10" s="149"/>
      <c r="CKD10" s="149"/>
      <c r="CKE10" s="149"/>
      <c r="CKF10" s="149"/>
      <c r="CKG10" s="149"/>
      <c r="CKH10" s="149"/>
      <c r="CKI10" s="149"/>
      <c r="CKJ10" s="149"/>
      <c r="CKK10" s="149"/>
      <c r="CKL10" s="149"/>
      <c r="CKM10" s="149"/>
      <c r="CKN10" s="149"/>
      <c r="CKO10" s="149"/>
      <c r="CKP10" s="149"/>
      <c r="CKQ10" s="149"/>
      <c r="CKR10" s="149"/>
      <c r="CKS10" s="149"/>
      <c r="CKT10" s="149"/>
      <c r="CKU10" s="149"/>
      <c r="CKV10" s="149"/>
      <c r="CKW10" s="149"/>
      <c r="CKX10" s="149"/>
      <c r="CKY10" s="149"/>
      <c r="CKZ10" s="149"/>
      <c r="CLA10" s="149"/>
      <c r="CLB10" s="149"/>
      <c r="CLC10" s="149"/>
      <c r="CLD10" s="149"/>
      <c r="CLE10" s="149"/>
      <c r="CLF10" s="149"/>
      <c r="CLG10" s="149"/>
      <c r="CLH10" s="149"/>
      <c r="CLI10" s="149"/>
      <c r="CLJ10" s="149"/>
      <c r="CLK10" s="149"/>
      <c r="CLL10" s="149"/>
      <c r="CLM10" s="149"/>
      <c r="CLN10" s="149"/>
      <c r="CLO10" s="149"/>
      <c r="CLP10" s="149"/>
      <c r="CLQ10" s="149"/>
      <c r="CLR10" s="149"/>
      <c r="CLS10" s="149"/>
      <c r="CLT10" s="149"/>
      <c r="CLU10" s="149"/>
      <c r="CLV10" s="149"/>
      <c r="CLW10" s="149"/>
      <c r="CLX10" s="149"/>
      <c r="CLY10" s="149"/>
      <c r="CLZ10" s="149"/>
      <c r="CMA10" s="149"/>
      <c r="CMB10" s="149"/>
      <c r="CMC10" s="149"/>
      <c r="CMD10" s="149"/>
      <c r="CME10" s="149"/>
      <c r="CMF10" s="149"/>
      <c r="CMG10" s="149"/>
      <c r="CMH10" s="149"/>
      <c r="CMI10" s="149"/>
      <c r="CMJ10" s="149"/>
      <c r="CMK10" s="149"/>
      <c r="CML10" s="149"/>
      <c r="CMM10" s="149"/>
      <c r="CMN10" s="149"/>
      <c r="CMO10" s="149"/>
      <c r="CMP10" s="149"/>
      <c r="CMQ10" s="149"/>
      <c r="CMR10" s="149"/>
      <c r="CMS10" s="149"/>
      <c r="CMT10" s="149"/>
      <c r="CMU10" s="149"/>
      <c r="CMV10" s="149"/>
      <c r="CMW10" s="149"/>
      <c r="CMX10" s="149"/>
      <c r="CMY10" s="149"/>
      <c r="CMZ10" s="149"/>
      <c r="CNA10" s="149"/>
      <c r="CNB10" s="149"/>
      <c r="CNC10" s="149"/>
      <c r="CND10" s="149"/>
      <c r="CNE10" s="149"/>
      <c r="CNF10" s="149"/>
      <c r="CNG10" s="149"/>
      <c r="CNH10" s="149"/>
      <c r="CNI10" s="149"/>
      <c r="CNJ10" s="149"/>
      <c r="CNK10" s="149"/>
      <c r="CNL10" s="149"/>
      <c r="CNM10" s="149"/>
      <c r="CNN10" s="149"/>
      <c r="CNO10" s="149"/>
      <c r="CNP10" s="149"/>
      <c r="CNQ10" s="149"/>
      <c r="CNR10" s="149"/>
      <c r="CNS10" s="149"/>
      <c r="CNT10" s="149"/>
      <c r="CNU10" s="149"/>
      <c r="CNV10" s="149"/>
      <c r="CNW10" s="149"/>
      <c r="CNX10" s="149"/>
      <c r="CNY10" s="149"/>
      <c r="CNZ10" s="149"/>
      <c r="COA10" s="149"/>
      <c r="COB10" s="149"/>
      <c r="COC10" s="149"/>
      <c r="COD10" s="149"/>
      <c r="COE10" s="149"/>
      <c r="COF10" s="149"/>
      <c r="COG10" s="149"/>
      <c r="COH10" s="149"/>
      <c r="COI10" s="149"/>
      <c r="COJ10" s="149"/>
      <c r="COK10" s="149"/>
      <c r="COL10" s="149"/>
      <c r="COM10" s="149"/>
      <c r="CON10" s="149"/>
      <c r="COO10" s="149"/>
      <c r="COP10" s="149"/>
      <c r="COQ10" s="149"/>
      <c r="COR10" s="149"/>
      <c r="COS10" s="149"/>
      <c r="COT10" s="149"/>
      <c r="COU10" s="149"/>
      <c r="COV10" s="149"/>
      <c r="COW10" s="149"/>
      <c r="COX10" s="149"/>
      <c r="COY10" s="149"/>
      <c r="COZ10" s="149"/>
      <c r="CPA10" s="149"/>
      <c r="CPB10" s="149"/>
      <c r="CPC10" s="149"/>
      <c r="CPD10" s="149"/>
      <c r="CPE10" s="149"/>
      <c r="CPF10" s="149"/>
      <c r="CPG10" s="149"/>
      <c r="CPH10" s="149"/>
      <c r="CPI10" s="149"/>
      <c r="CPJ10" s="149"/>
      <c r="CPK10" s="149"/>
      <c r="CPL10" s="149"/>
      <c r="CPM10" s="149"/>
      <c r="CPN10" s="149"/>
      <c r="CPO10" s="149"/>
      <c r="CPP10" s="149"/>
      <c r="CPQ10" s="149"/>
      <c r="CPR10" s="149"/>
      <c r="CPS10" s="149"/>
      <c r="CPT10" s="149"/>
      <c r="CPU10" s="149"/>
      <c r="CPV10" s="149"/>
      <c r="CPW10" s="149"/>
      <c r="CPX10" s="149"/>
      <c r="CPY10" s="149"/>
      <c r="CPZ10" s="149"/>
      <c r="CQA10" s="149"/>
      <c r="CQB10" s="149"/>
      <c r="CQC10" s="149"/>
      <c r="CQD10" s="149"/>
      <c r="CQE10" s="149"/>
      <c r="CQF10" s="149"/>
      <c r="CQG10" s="149"/>
      <c r="CQH10" s="149"/>
      <c r="CQI10" s="149"/>
      <c r="CQJ10" s="149"/>
      <c r="CQK10" s="149"/>
      <c r="CQL10" s="149"/>
      <c r="CQM10" s="149"/>
      <c r="CQN10" s="149"/>
      <c r="CQO10" s="149"/>
      <c r="CQP10" s="149"/>
      <c r="CQQ10" s="149"/>
      <c r="CQR10" s="149"/>
      <c r="CQS10" s="149"/>
      <c r="CQT10" s="149"/>
      <c r="CQU10" s="149"/>
      <c r="CQV10" s="149"/>
      <c r="CQW10" s="149"/>
      <c r="CQX10" s="149"/>
      <c r="CQY10" s="149"/>
      <c r="CQZ10" s="149"/>
      <c r="CRA10" s="149"/>
      <c r="CRB10" s="149"/>
      <c r="CRC10" s="149"/>
      <c r="CRD10" s="149"/>
      <c r="CRE10" s="149"/>
      <c r="CRF10" s="149"/>
      <c r="CRG10" s="149"/>
      <c r="CRH10" s="149"/>
      <c r="CRI10" s="149"/>
      <c r="CRJ10" s="149"/>
      <c r="CRK10" s="149"/>
      <c r="CRL10" s="149"/>
      <c r="CRM10" s="149"/>
      <c r="CRN10" s="149"/>
      <c r="CRO10" s="149"/>
      <c r="CRP10" s="149"/>
      <c r="CRQ10" s="149"/>
      <c r="CRR10" s="149"/>
      <c r="CRS10" s="149"/>
      <c r="CRT10" s="149"/>
      <c r="CRU10" s="149"/>
      <c r="CRV10" s="149"/>
      <c r="CRW10" s="149"/>
      <c r="CRX10" s="149"/>
      <c r="CRY10" s="149"/>
      <c r="CRZ10" s="149"/>
      <c r="CSA10" s="149"/>
      <c r="CSB10" s="149"/>
      <c r="CSC10" s="149"/>
      <c r="CSD10" s="149"/>
      <c r="CSE10" s="149"/>
      <c r="CSF10" s="149"/>
      <c r="CSG10" s="149"/>
      <c r="CSH10" s="149"/>
      <c r="CSI10" s="149"/>
      <c r="CSJ10" s="149"/>
      <c r="CSK10" s="149"/>
      <c r="CSL10" s="149"/>
      <c r="CSM10" s="149"/>
      <c r="CSN10" s="149"/>
      <c r="CSO10" s="149"/>
      <c r="CSP10" s="149"/>
      <c r="CSQ10" s="149"/>
      <c r="CSR10" s="149"/>
      <c r="CSS10" s="149"/>
      <c r="CST10" s="149"/>
      <c r="CSU10" s="149"/>
      <c r="CSV10" s="149"/>
      <c r="CSW10" s="149"/>
      <c r="CSX10" s="149"/>
      <c r="CSY10" s="149"/>
      <c r="CSZ10" s="149"/>
      <c r="CTA10" s="149"/>
      <c r="CTB10" s="149"/>
      <c r="CTC10" s="149"/>
      <c r="CTD10" s="149"/>
      <c r="CTE10" s="149"/>
      <c r="CTF10" s="149"/>
      <c r="CTG10" s="149"/>
      <c r="CTH10" s="149"/>
      <c r="CTI10" s="149"/>
      <c r="CTJ10" s="149"/>
      <c r="CTK10" s="149"/>
      <c r="CTL10" s="149"/>
      <c r="CTM10" s="149"/>
      <c r="CTN10" s="149"/>
      <c r="CTO10" s="149"/>
      <c r="CTP10" s="149"/>
      <c r="CTQ10" s="149"/>
      <c r="CTR10" s="149"/>
      <c r="CTS10" s="149"/>
      <c r="CTT10" s="149"/>
      <c r="CTU10" s="149"/>
      <c r="CTV10" s="149"/>
      <c r="CTW10" s="149"/>
      <c r="CTX10" s="149"/>
      <c r="CTY10" s="149"/>
      <c r="CTZ10" s="149"/>
      <c r="CUA10" s="149"/>
      <c r="CUB10" s="149"/>
      <c r="CUC10" s="149"/>
      <c r="CUD10" s="149"/>
      <c r="CUE10" s="149"/>
      <c r="CUF10" s="149"/>
      <c r="CUG10" s="149"/>
      <c r="CUH10" s="149"/>
      <c r="CUI10" s="149"/>
      <c r="CUJ10" s="149"/>
      <c r="CUK10" s="149"/>
      <c r="CUL10" s="149"/>
      <c r="CUM10" s="149"/>
      <c r="CUN10" s="149"/>
      <c r="CUO10" s="149"/>
      <c r="CUP10" s="149"/>
      <c r="CUQ10" s="149"/>
      <c r="CUR10" s="149"/>
      <c r="CUS10" s="149"/>
      <c r="CUT10" s="149"/>
      <c r="CUU10" s="149"/>
      <c r="CUV10" s="149"/>
      <c r="CUW10" s="149"/>
      <c r="CUX10" s="149"/>
      <c r="CUY10" s="149"/>
      <c r="CUZ10" s="149"/>
      <c r="CVA10" s="149"/>
      <c r="CVB10" s="149"/>
      <c r="CVC10" s="149"/>
      <c r="CVD10" s="149"/>
      <c r="CVE10" s="149"/>
      <c r="CVF10" s="149"/>
      <c r="CVG10" s="149"/>
      <c r="CVH10" s="149"/>
      <c r="CVI10" s="149"/>
      <c r="CVJ10" s="149"/>
      <c r="CVK10" s="149"/>
      <c r="CVL10" s="149"/>
      <c r="CVM10" s="149"/>
      <c r="CVN10" s="149"/>
      <c r="CVO10" s="149"/>
      <c r="CVP10" s="149"/>
      <c r="CVQ10" s="149"/>
      <c r="CVR10" s="149"/>
      <c r="CVS10" s="149"/>
      <c r="CVT10" s="149"/>
      <c r="CVU10" s="149"/>
      <c r="CVV10" s="149"/>
      <c r="CVW10" s="149"/>
      <c r="CVX10" s="149"/>
      <c r="CVY10" s="149"/>
      <c r="CVZ10" s="149"/>
      <c r="CWA10" s="149"/>
      <c r="CWB10" s="149"/>
      <c r="CWC10" s="149"/>
      <c r="CWD10" s="149"/>
      <c r="CWE10" s="149"/>
      <c r="CWF10" s="149"/>
      <c r="CWG10" s="149"/>
      <c r="CWH10" s="149"/>
      <c r="CWI10" s="149"/>
      <c r="CWJ10" s="149"/>
      <c r="CWK10" s="149"/>
      <c r="CWL10" s="149"/>
      <c r="CWM10" s="149"/>
      <c r="CWN10" s="149"/>
      <c r="CWO10" s="149"/>
      <c r="CWP10" s="149"/>
      <c r="CWQ10" s="149"/>
      <c r="CWR10" s="149"/>
      <c r="CWS10" s="149"/>
      <c r="CWT10" s="149"/>
      <c r="CWU10" s="149"/>
      <c r="CWV10" s="149"/>
      <c r="CWW10" s="149"/>
      <c r="CWX10" s="149"/>
      <c r="CWY10" s="149"/>
      <c r="CWZ10" s="149"/>
      <c r="CXA10" s="149"/>
      <c r="CXB10" s="149"/>
      <c r="CXC10" s="149"/>
      <c r="CXD10" s="149"/>
      <c r="CXE10" s="149"/>
      <c r="CXF10" s="149"/>
      <c r="CXG10" s="149"/>
      <c r="CXH10" s="149"/>
      <c r="CXI10" s="149"/>
      <c r="CXJ10" s="149"/>
      <c r="CXK10" s="149"/>
      <c r="CXL10" s="149"/>
      <c r="CXM10" s="149"/>
      <c r="CXN10" s="149"/>
      <c r="CXO10" s="149"/>
      <c r="CXP10" s="149"/>
      <c r="CXQ10" s="149"/>
      <c r="CXR10" s="149"/>
      <c r="CXS10" s="149"/>
      <c r="CXT10" s="149"/>
      <c r="CXU10" s="149"/>
      <c r="CXV10" s="149"/>
      <c r="CXW10" s="149"/>
      <c r="CXX10" s="149"/>
      <c r="CXY10" s="149"/>
      <c r="CXZ10" s="149"/>
      <c r="CYA10" s="149"/>
      <c r="CYB10" s="149"/>
      <c r="CYC10" s="149"/>
      <c r="CYD10" s="149"/>
      <c r="CYE10" s="149"/>
      <c r="CYF10" s="149"/>
      <c r="CYG10" s="149"/>
      <c r="CYH10" s="149"/>
      <c r="CYI10" s="149"/>
      <c r="CYJ10" s="149"/>
      <c r="CYK10" s="149"/>
      <c r="CYL10" s="149"/>
      <c r="CYM10" s="149"/>
      <c r="CYN10" s="149"/>
      <c r="CYO10" s="149"/>
      <c r="CYP10" s="149"/>
      <c r="CYQ10" s="149"/>
      <c r="CYR10" s="149"/>
      <c r="CYS10" s="149"/>
      <c r="CYT10" s="149"/>
      <c r="CYU10" s="149"/>
      <c r="CYV10" s="149"/>
      <c r="CYW10" s="149"/>
      <c r="CYX10" s="149"/>
      <c r="CYY10" s="149"/>
      <c r="CYZ10" s="149"/>
      <c r="CZA10" s="149"/>
      <c r="CZB10" s="149"/>
      <c r="CZC10" s="149"/>
      <c r="CZD10" s="149"/>
      <c r="CZE10" s="149"/>
      <c r="CZF10" s="149"/>
      <c r="CZG10" s="149"/>
      <c r="CZH10" s="149"/>
      <c r="CZI10" s="149"/>
      <c r="CZJ10" s="149"/>
      <c r="CZK10" s="149"/>
      <c r="CZL10" s="149"/>
      <c r="CZM10" s="149"/>
      <c r="CZN10" s="149"/>
      <c r="CZO10" s="149"/>
      <c r="CZP10" s="149"/>
      <c r="CZQ10" s="149"/>
      <c r="CZR10" s="149"/>
      <c r="CZS10" s="149"/>
      <c r="CZT10" s="149"/>
      <c r="CZU10" s="149"/>
      <c r="CZV10" s="149"/>
      <c r="CZW10" s="149"/>
      <c r="CZX10" s="149"/>
      <c r="CZY10" s="149"/>
      <c r="CZZ10" s="149"/>
      <c r="DAA10" s="149"/>
      <c r="DAB10" s="149"/>
      <c r="DAC10" s="149"/>
      <c r="DAD10" s="149"/>
      <c r="DAE10" s="149"/>
      <c r="DAF10" s="149"/>
      <c r="DAG10" s="149"/>
      <c r="DAH10" s="149"/>
      <c r="DAI10" s="149"/>
      <c r="DAJ10" s="149"/>
      <c r="DAK10" s="149"/>
      <c r="DAL10" s="149"/>
      <c r="DAM10" s="149"/>
      <c r="DAN10" s="149"/>
      <c r="DAO10" s="149"/>
      <c r="DAP10" s="149"/>
      <c r="DAQ10" s="149"/>
      <c r="DAR10" s="149"/>
      <c r="DAS10" s="149"/>
      <c r="DAT10" s="149"/>
      <c r="DAU10" s="149"/>
      <c r="DAV10" s="149"/>
      <c r="DAW10" s="149"/>
      <c r="DAX10" s="149"/>
      <c r="DAY10" s="149"/>
      <c r="DAZ10" s="149"/>
      <c r="DBA10" s="149"/>
      <c r="DBB10" s="149"/>
      <c r="DBC10" s="149"/>
      <c r="DBD10" s="149"/>
      <c r="DBE10" s="149"/>
      <c r="DBF10" s="149"/>
      <c r="DBG10" s="149"/>
      <c r="DBH10" s="149"/>
      <c r="DBI10" s="149"/>
      <c r="DBJ10" s="149"/>
      <c r="DBK10" s="149"/>
      <c r="DBL10" s="149"/>
      <c r="DBM10" s="149"/>
      <c r="DBN10" s="149"/>
      <c r="DBO10" s="149"/>
      <c r="DBP10" s="149"/>
      <c r="DBQ10" s="149"/>
      <c r="DBR10" s="149"/>
      <c r="DBS10" s="149"/>
      <c r="DBT10" s="149"/>
      <c r="DBU10" s="149"/>
      <c r="DBV10" s="149"/>
      <c r="DBW10" s="149"/>
      <c r="DBX10" s="149"/>
      <c r="DBY10" s="149"/>
      <c r="DBZ10" s="149"/>
      <c r="DCA10" s="149"/>
      <c r="DCB10" s="149"/>
      <c r="DCC10" s="149"/>
      <c r="DCD10" s="149"/>
      <c r="DCE10" s="149"/>
      <c r="DCF10" s="149"/>
      <c r="DCG10" s="149"/>
      <c r="DCH10" s="149"/>
      <c r="DCI10" s="149"/>
      <c r="DCJ10" s="149"/>
      <c r="DCK10" s="149"/>
      <c r="DCL10" s="149"/>
      <c r="DCM10" s="149"/>
      <c r="DCN10" s="149"/>
      <c r="DCO10" s="149"/>
      <c r="DCP10" s="149"/>
      <c r="DCQ10" s="149"/>
      <c r="DCR10" s="149"/>
      <c r="DCS10" s="149"/>
      <c r="DCT10" s="149"/>
      <c r="DCU10" s="149"/>
      <c r="DCV10" s="149"/>
      <c r="DCW10" s="149"/>
      <c r="DCX10" s="149"/>
      <c r="DCY10" s="149"/>
      <c r="DCZ10" s="149"/>
      <c r="DDA10" s="149"/>
      <c r="DDB10" s="149"/>
      <c r="DDC10" s="149"/>
      <c r="DDD10" s="149"/>
      <c r="DDE10" s="149"/>
      <c r="DDF10" s="149"/>
      <c r="DDG10" s="149"/>
      <c r="DDH10" s="149"/>
      <c r="DDI10" s="149"/>
      <c r="DDJ10" s="149"/>
      <c r="DDK10" s="149"/>
      <c r="DDL10" s="149"/>
      <c r="DDM10" s="149"/>
      <c r="DDN10" s="149"/>
      <c r="DDO10" s="149"/>
      <c r="DDP10" s="149"/>
      <c r="DDQ10" s="149"/>
      <c r="DDR10" s="149"/>
      <c r="DDS10" s="149"/>
      <c r="DDT10" s="149"/>
      <c r="DDU10" s="149"/>
      <c r="DDV10" s="149"/>
      <c r="DDW10" s="149"/>
      <c r="DDX10" s="149"/>
      <c r="DDY10" s="149"/>
      <c r="DDZ10" s="149"/>
      <c r="DEA10" s="149"/>
      <c r="DEB10" s="149"/>
      <c r="DEC10" s="149"/>
      <c r="DED10" s="149"/>
      <c r="DEE10" s="149"/>
      <c r="DEF10" s="149"/>
      <c r="DEG10" s="149"/>
      <c r="DEH10" s="149"/>
      <c r="DEI10" s="149"/>
      <c r="DEJ10" s="149"/>
      <c r="DEK10" s="149"/>
      <c r="DEL10" s="149"/>
      <c r="DEM10" s="149"/>
      <c r="DEN10" s="149"/>
      <c r="DEO10" s="149"/>
      <c r="DEP10" s="149"/>
      <c r="DEQ10" s="149"/>
      <c r="DER10" s="149"/>
      <c r="DES10" s="149"/>
      <c r="DET10" s="149"/>
      <c r="DEU10" s="149"/>
      <c r="DEV10" s="149"/>
      <c r="DEW10" s="149"/>
      <c r="DEX10" s="149"/>
      <c r="DEY10" s="149"/>
      <c r="DEZ10" s="149"/>
      <c r="DFA10" s="149"/>
      <c r="DFB10" s="149"/>
      <c r="DFC10" s="149"/>
      <c r="DFD10" s="149"/>
      <c r="DFE10" s="149"/>
      <c r="DFF10" s="149"/>
      <c r="DFG10" s="149"/>
      <c r="DFH10" s="149"/>
      <c r="DFI10" s="149"/>
      <c r="DFJ10" s="149"/>
      <c r="DFK10" s="149"/>
      <c r="DFL10" s="149"/>
      <c r="DFM10" s="149"/>
      <c r="DFN10" s="149"/>
      <c r="DFO10" s="149"/>
      <c r="DFP10" s="149"/>
      <c r="DFQ10" s="149"/>
      <c r="DFR10" s="149"/>
      <c r="DFS10" s="149"/>
      <c r="DFT10" s="149"/>
      <c r="DFU10" s="149"/>
      <c r="DFV10" s="149"/>
      <c r="DFW10" s="149"/>
      <c r="DFX10" s="149"/>
      <c r="DFY10" s="149"/>
      <c r="DFZ10" s="149"/>
      <c r="DGA10" s="149"/>
      <c r="DGB10" s="149"/>
      <c r="DGC10" s="149"/>
      <c r="DGD10" s="149"/>
      <c r="DGE10" s="149"/>
      <c r="DGF10" s="149"/>
      <c r="DGG10" s="149"/>
      <c r="DGH10" s="149"/>
      <c r="DGI10" s="149"/>
      <c r="DGJ10" s="149"/>
      <c r="DGK10" s="149"/>
      <c r="DGL10" s="149"/>
      <c r="DGM10" s="149"/>
      <c r="DGN10" s="149"/>
      <c r="DGO10" s="149"/>
      <c r="DGP10" s="149"/>
      <c r="DGQ10" s="149"/>
      <c r="DGR10" s="149"/>
      <c r="DGS10" s="149"/>
      <c r="DGT10" s="149"/>
      <c r="DGU10" s="149"/>
      <c r="DGV10" s="149"/>
      <c r="DGW10" s="149"/>
      <c r="DGX10" s="149"/>
      <c r="DGY10" s="149"/>
      <c r="DGZ10" s="149"/>
      <c r="DHA10" s="149"/>
      <c r="DHB10" s="149"/>
      <c r="DHC10" s="149"/>
      <c r="DHD10" s="149"/>
      <c r="DHE10" s="149"/>
      <c r="DHF10" s="149"/>
      <c r="DHG10" s="149"/>
      <c r="DHH10" s="149"/>
      <c r="DHI10" s="149"/>
      <c r="DHJ10" s="149"/>
      <c r="DHK10" s="149"/>
      <c r="DHL10" s="149"/>
      <c r="DHM10" s="149"/>
      <c r="DHN10" s="149"/>
      <c r="DHO10" s="149"/>
      <c r="DHP10" s="149"/>
      <c r="DHQ10" s="149"/>
      <c r="DHR10" s="149"/>
      <c r="DHS10" s="149"/>
      <c r="DHT10" s="149"/>
      <c r="DHU10" s="149"/>
      <c r="DHV10" s="149"/>
      <c r="DHW10" s="149"/>
      <c r="DHX10" s="149"/>
      <c r="DHY10" s="149"/>
      <c r="DHZ10" s="149"/>
      <c r="DIA10" s="149"/>
      <c r="DIB10" s="149"/>
      <c r="DIC10" s="149"/>
      <c r="DID10" s="149"/>
      <c r="DIE10" s="149"/>
      <c r="DIF10" s="149"/>
      <c r="DIG10" s="149"/>
      <c r="DIH10" s="149"/>
      <c r="DII10" s="149"/>
      <c r="DIJ10" s="149"/>
      <c r="DIK10" s="149"/>
      <c r="DIL10" s="149"/>
      <c r="DIM10" s="149"/>
      <c r="DIN10" s="149"/>
      <c r="DIO10" s="149"/>
      <c r="DIP10" s="149"/>
      <c r="DIQ10" s="149"/>
      <c r="DIR10" s="149"/>
      <c r="DIS10" s="149"/>
      <c r="DIT10" s="149"/>
      <c r="DIU10" s="149"/>
      <c r="DIV10" s="149"/>
      <c r="DIW10" s="149"/>
      <c r="DIX10" s="149"/>
      <c r="DIY10" s="149"/>
      <c r="DIZ10" s="149"/>
      <c r="DJA10" s="149"/>
      <c r="DJB10" s="149"/>
      <c r="DJC10" s="149"/>
      <c r="DJD10" s="149"/>
      <c r="DJE10" s="149"/>
      <c r="DJF10" s="149"/>
      <c r="DJG10" s="149"/>
      <c r="DJH10" s="149"/>
      <c r="DJI10" s="149"/>
      <c r="DJJ10" s="149"/>
      <c r="DJK10" s="149"/>
      <c r="DJL10" s="149"/>
      <c r="DJM10" s="149"/>
      <c r="DJN10" s="149"/>
      <c r="DJO10" s="149"/>
      <c r="DJP10" s="149"/>
      <c r="DJQ10" s="149"/>
      <c r="DJR10" s="149"/>
      <c r="DJS10" s="149"/>
      <c r="DJT10" s="149"/>
      <c r="DJU10" s="149"/>
      <c r="DJV10" s="149"/>
      <c r="DJW10" s="149"/>
      <c r="DJX10" s="149"/>
      <c r="DJY10" s="149"/>
      <c r="DJZ10" s="149"/>
      <c r="DKA10" s="149"/>
      <c r="DKB10" s="149"/>
      <c r="DKC10" s="149"/>
      <c r="DKD10" s="149"/>
      <c r="DKE10" s="149"/>
      <c r="DKF10" s="149"/>
      <c r="DKG10" s="149"/>
      <c r="DKH10" s="149"/>
      <c r="DKI10" s="149"/>
      <c r="DKJ10" s="149"/>
      <c r="DKK10" s="149"/>
      <c r="DKL10" s="149"/>
      <c r="DKM10" s="149"/>
      <c r="DKN10" s="149"/>
      <c r="DKO10" s="149"/>
      <c r="DKP10" s="149"/>
      <c r="DKQ10" s="149"/>
      <c r="DKR10" s="149"/>
      <c r="DKS10" s="149"/>
      <c r="DKT10" s="149"/>
      <c r="DKU10" s="149"/>
      <c r="DKV10" s="149"/>
      <c r="DKW10" s="149"/>
      <c r="DKX10" s="149"/>
      <c r="DKY10" s="149"/>
      <c r="DKZ10" s="149"/>
      <c r="DLA10" s="149"/>
      <c r="DLB10" s="149"/>
      <c r="DLC10" s="149"/>
      <c r="DLD10" s="149"/>
      <c r="DLE10" s="149"/>
      <c r="DLF10" s="149"/>
      <c r="DLG10" s="149"/>
      <c r="DLH10" s="149"/>
      <c r="DLI10" s="149"/>
      <c r="DLJ10" s="149"/>
      <c r="DLK10" s="149"/>
      <c r="DLL10" s="149"/>
      <c r="DLM10" s="149"/>
      <c r="DLN10" s="149"/>
      <c r="DLO10" s="149"/>
      <c r="DLP10" s="149"/>
      <c r="DLQ10" s="149"/>
      <c r="DLR10" s="149"/>
      <c r="DLS10" s="149"/>
      <c r="DLT10" s="149"/>
      <c r="DLU10" s="149"/>
      <c r="DLV10" s="149"/>
      <c r="DLW10" s="149"/>
      <c r="DLX10" s="149"/>
      <c r="DLY10" s="149"/>
      <c r="DLZ10" s="149"/>
      <c r="DMA10" s="149"/>
      <c r="DMB10" s="149"/>
      <c r="DMC10" s="149"/>
      <c r="DMD10" s="149"/>
      <c r="DME10" s="149"/>
      <c r="DMF10" s="149"/>
      <c r="DMG10" s="149"/>
      <c r="DMH10" s="149"/>
      <c r="DMI10" s="149"/>
      <c r="DMJ10" s="149"/>
      <c r="DMK10" s="149"/>
      <c r="DML10" s="149"/>
      <c r="DMM10" s="149"/>
      <c r="DMN10" s="149"/>
      <c r="DMO10" s="149"/>
      <c r="DMP10" s="149"/>
      <c r="DMQ10" s="149"/>
      <c r="DMR10" s="149"/>
      <c r="DMS10" s="149"/>
      <c r="DMT10" s="149"/>
      <c r="DMU10" s="149"/>
      <c r="DMV10" s="149"/>
      <c r="DMW10" s="149"/>
      <c r="DMX10" s="149"/>
      <c r="DMY10" s="149"/>
      <c r="DMZ10" s="149"/>
      <c r="DNA10" s="149"/>
      <c r="DNB10" s="149"/>
      <c r="DNC10" s="149"/>
      <c r="DND10" s="149"/>
      <c r="DNE10" s="149"/>
      <c r="DNF10" s="149"/>
      <c r="DNG10" s="149"/>
      <c r="DNH10" s="149"/>
      <c r="DNI10" s="149"/>
      <c r="DNJ10" s="149"/>
      <c r="DNK10" s="149"/>
      <c r="DNL10" s="149"/>
      <c r="DNM10" s="149"/>
      <c r="DNN10" s="149"/>
      <c r="DNO10" s="149"/>
      <c r="DNP10" s="149"/>
      <c r="DNQ10" s="149"/>
      <c r="DNR10" s="149"/>
      <c r="DNS10" s="149"/>
      <c r="DNT10" s="149"/>
      <c r="DNU10" s="149"/>
      <c r="DNV10" s="149"/>
      <c r="DNW10" s="149"/>
      <c r="DNX10" s="149"/>
      <c r="DNY10" s="149"/>
      <c r="DNZ10" s="149"/>
      <c r="DOA10" s="149"/>
      <c r="DOB10" s="149"/>
      <c r="DOC10" s="149"/>
      <c r="DOD10" s="149"/>
      <c r="DOE10" s="149"/>
      <c r="DOF10" s="149"/>
      <c r="DOG10" s="149"/>
      <c r="DOH10" s="149"/>
      <c r="DOI10" s="149"/>
      <c r="DOJ10" s="149"/>
      <c r="DOK10" s="149"/>
      <c r="DOL10" s="149"/>
      <c r="DOM10" s="149"/>
      <c r="DON10" s="149"/>
      <c r="DOO10" s="149"/>
      <c r="DOP10" s="149"/>
      <c r="DOQ10" s="149"/>
      <c r="DOR10" s="149"/>
      <c r="DOS10" s="149"/>
      <c r="DOT10" s="149"/>
      <c r="DOU10" s="149"/>
      <c r="DOV10" s="149"/>
      <c r="DOW10" s="149"/>
      <c r="DOX10" s="149"/>
      <c r="DOY10" s="149"/>
      <c r="DOZ10" s="149"/>
      <c r="DPA10" s="149"/>
      <c r="DPB10" s="149"/>
      <c r="DPC10" s="149"/>
      <c r="DPD10" s="149"/>
      <c r="DPE10" s="149"/>
      <c r="DPF10" s="149"/>
      <c r="DPG10" s="149"/>
      <c r="DPH10" s="149"/>
      <c r="DPI10" s="149"/>
      <c r="DPJ10" s="149"/>
      <c r="DPK10" s="149"/>
      <c r="DPL10" s="149"/>
      <c r="DPM10" s="149"/>
      <c r="DPN10" s="149"/>
      <c r="DPO10" s="149"/>
      <c r="DPP10" s="149"/>
      <c r="DPQ10" s="149"/>
      <c r="DPR10" s="149"/>
      <c r="DPS10" s="149"/>
      <c r="DPT10" s="149"/>
      <c r="DPU10" s="149"/>
      <c r="DPV10" s="149"/>
      <c r="DPW10" s="149"/>
      <c r="DPX10" s="149"/>
      <c r="DPY10" s="149"/>
      <c r="DPZ10" s="149"/>
      <c r="DQA10" s="149"/>
      <c r="DQB10" s="149"/>
      <c r="DQC10" s="149"/>
      <c r="DQD10" s="149"/>
      <c r="DQE10" s="149"/>
      <c r="DQF10" s="149"/>
      <c r="DQG10" s="149"/>
      <c r="DQH10" s="149"/>
      <c r="DQI10" s="149"/>
      <c r="DQJ10" s="149"/>
      <c r="DQK10" s="149"/>
      <c r="DQL10" s="149"/>
      <c r="DQM10" s="149"/>
      <c r="DQN10" s="149"/>
      <c r="DQO10" s="149"/>
      <c r="DQP10" s="149"/>
      <c r="DQQ10" s="149"/>
      <c r="DQR10" s="149"/>
      <c r="DQS10" s="149"/>
      <c r="DQT10" s="149"/>
      <c r="DQU10" s="149"/>
      <c r="DQV10" s="149"/>
      <c r="DQW10" s="149"/>
      <c r="DQX10" s="149"/>
      <c r="DQY10" s="149"/>
      <c r="DQZ10" s="149"/>
      <c r="DRA10" s="149"/>
      <c r="DRB10" s="149"/>
      <c r="DRC10" s="149"/>
      <c r="DRD10" s="149"/>
      <c r="DRE10" s="149"/>
      <c r="DRF10" s="149"/>
      <c r="DRG10" s="149"/>
      <c r="DRH10" s="149"/>
      <c r="DRI10" s="149"/>
      <c r="DRJ10" s="149"/>
      <c r="DRK10" s="149"/>
      <c r="DRL10" s="149"/>
      <c r="DRM10" s="149"/>
      <c r="DRN10" s="149"/>
      <c r="DRO10" s="149"/>
      <c r="DRP10" s="149"/>
      <c r="DRQ10" s="149"/>
      <c r="DRR10" s="149"/>
      <c r="DRS10" s="149"/>
      <c r="DRT10" s="149"/>
      <c r="DRU10" s="149"/>
      <c r="DRV10" s="149"/>
      <c r="DRW10" s="149"/>
      <c r="DRX10" s="149"/>
      <c r="DRY10" s="149"/>
      <c r="DRZ10" s="149"/>
      <c r="DSA10" s="149"/>
      <c r="DSB10" s="149"/>
      <c r="DSC10" s="149"/>
      <c r="DSD10" s="149"/>
      <c r="DSE10" s="149"/>
      <c r="DSF10" s="149"/>
      <c r="DSG10" s="149"/>
      <c r="DSH10" s="149"/>
      <c r="DSI10" s="149"/>
      <c r="DSJ10" s="149"/>
      <c r="DSK10" s="149"/>
      <c r="DSL10" s="149"/>
      <c r="DSM10" s="149"/>
      <c r="DSN10" s="149"/>
      <c r="DSO10" s="149"/>
      <c r="DSP10" s="149"/>
      <c r="DSQ10" s="149"/>
      <c r="DSR10" s="149"/>
      <c r="DSS10" s="149"/>
      <c r="DST10" s="149"/>
      <c r="DSU10" s="149"/>
      <c r="DSV10" s="149"/>
      <c r="DSW10" s="149"/>
      <c r="DSX10" s="149"/>
      <c r="DSY10" s="149"/>
      <c r="DSZ10" s="149"/>
      <c r="DTA10" s="149"/>
      <c r="DTB10" s="149"/>
      <c r="DTC10" s="149"/>
      <c r="DTD10" s="149"/>
      <c r="DTE10" s="149"/>
      <c r="DTF10" s="149"/>
      <c r="DTG10" s="149"/>
      <c r="DTH10" s="149"/>
      <c r="DTI10" s="149"/>
      <c r="DTJ10" s="149"/>
      <c r="DTK10" s="149"/>
      <c r="DTL10" s="149"/>
      <c r="DTM10" s="149"/>
      <c r="DTN10" s="149"/>
      <c r="DTO10" s="149"/>
      <c r="DTP10" s="149"/>
      <c r="DTQ10" s="149"/>
      <c r="DTR10" s="149"/>
      <c r="DTS10" s="149"/>
      <c r="DTT10" s="149"/>
      <c r="DTU10" s="149"/>
      <c r="DTV10" s="149"/>
      <c r="DTW10" s="149"/>
      <c r="DTX10" s="149"/>
      <c r="DTY10" s="149"/>
      <c r="DTZ10" s="149"/>
      <c r="DUA10" s="149"/>
      <c r="DUB10" s="149"/>
      <c r="DUC10" s="149"/>
      <c r="DUD10" s="149"/>
      <c r="DUE10" s="149"/>
      <c r="DUF10" s="149"/>
      <c r="DUG10" s="149"/>
      <c r="DUH10" s="149"/>
      <c r="DUI10" s="149"/>
      <c r="DUJ10" s="149"/>
      <c r="DUK10" s="149"/>
      <c r="DUL10" s="149"/>
      <c r="DUM10" s="149"/>
      <c r="DUN10" s="149"/>
      <c r="DUO10" s="149"/>
      <c r="DUP10" s="149"/>
      <c r="DUQ10" s="149"/>
      <c r="DUR10" s="149"/>
      <c r="DUS10" s="149"/>
      <c r="DUT10" s="149"/>
      <c r="DUU10" s="149"/>
      <c r="DUV10" s="149"/>
      <c r="DUW10" s="149"/>
      <c r="DUX10" s="149"/>
      <c r="DUY10" s="149"/>
      <c r="DUZ10" s="149"/>
      <c r="DVA10" s="149"/>
      <c r="DVB10" s="149"/>
      <c r="DVC10" s="149"/>
      <c r="DVD10" s="149"/>
      <c r="DVE10" s="149"/>
      <c r="DVF10" s="149"/>
      <c r="DVG10" s="149"/>
      <c r="DVH10" s="149"/>
      <c r="DVI10" s="149"/>
      <c r="DVJ10" s="149"/>
      <c r="DVK10" s="149"/>
      <c r="DVL10" s="149"/>
      <c r="DVM10" s="149"/>
      <c r="DVN10" s="149"/>
      <c r="DVO10" s="149"/>
      <c r="DVP10" s="149"/>
      <c r="DVQ10" s="149"/>
      <c r="DVR10" s="149"/>
      <c r="DVS10" s="149"/>
      <c r="DVT10" s="149"/>
      <c r="DVU10" s="149"/>
      <c r="DVV10" s="149"/>
      <c r="DVW10" s="149"/>
      <c r="DVX10" s="149"/>
      <c r="DVY10" s="149"/>
      <c r="DVZ10" s="149"/>
      <c r="DWA10" s="149"/>
      <c r="DWB10" s="149"/>
      <c r="DWC10" s="149"/>
      <c r="DWD10" s="149"/>
      <c r="DWE10" s="149"/>
      <c r="DWF10" s="149"/>
      <c r="DWG10" s="149"/>
      <c r="DWH10" s="149"/>
      <c r="DWI10" s="149"/>
      <c r="DWJ10" s="149"/>
      <c r="DWK10" s="149"/>
      <c r="DWL10" s="149"/>
      <c r="DWM10" s="149"/>
      <c r="DWN10" s="149"/>
      <c r="DWO10" s="149"/>
      <c r="DWP10" s="149"/>
      <c r="DWQ10" s="149"/>
      <c r="DWR10" s="149"/>
      <c r="DWS10" s="149"/>
      <c r="DWT10" s="149"/>
      <c r="DWU10" s="149"/>
      <c r="DWV10" s="149"/>
      <c r="DWW10" s="149"/>
      <c r="DWX10" s="149"/>
      <c r="DWY10" s="149"/>
      <c r="DWZ10" s="149"/>
      <c r="DXA10" s="149"/>
      <c r="DXB10" s="149"/>
      <c r="DXC10" s="149"/>
      <c r="DXD10" s="149"/>
      <c r="DXE10" s="149"/>
      <c r="DXF10" s="149"/>
      <c r="DXG10" s="149"/>
      <c r="DXH10" s="149"/>
      <c r="DXI10" s="149"/>
      <c r="DXJ10" s="149"/>
      <c r="DXK10" s="149"/>
      <c r="DXL10" s="149"/>
      <c r="DXM10" s="149"/>
      <c r="DXN10" s="149"/>
      <c r="DXO10" s="149"/>
      <c r="DXP10" s="149"/>
      <c r="DXQ10" s="149"/>
      <c r="DXR10" s="149"/>
      <c r="DXS10" s="149"/>
      <c r="DXT10" s="149"/>
      <c r="DXU10" s="149"/>
      <c r="DXV10" s="149"/>
      <c r="DXW10" s="149"/>
      <c r="DXX10" s="149"/>
      <c r="DXY10" s="149"/>
      <c r="DXZ10" s="149"/>
      <c r="DYA10" s="149"/>
      <c r="DYB10" s="149"/>
      <c r="DYC10" s="149"/>
      <c r="DYD10" s="149"/>
      <c r="DYE10" s="149"/>
      <c r="DYF10" s="149"/>
      <c r="DYG10" s="149"/>
      <c r="DYH10" s="149"/>
      <c r="DYI10" s="149"/>
      <c r="DYJ10" s="149"/>
      <c r="DYK10" s="149"/>
      <c r="DYL10" s="149"/>
      <c r="DYM10" s="149"/>
      <c r="DYN10" s="149"/>
      <c r="DYO10" s="149"/>
      <c r="DYP10" s="149"/>
      <c r="DYQ10" s="149"/>
      <c r="DYR10" s="149"/>
      <c r="DYS10" s="149"/>
      <c r="DYT10" s="149"/>
      <c r="DYU10" s="149"/>
      <c r="DYV10" s="149"/>
      <c r="DYW10" s="149"/>
      <c r="DYX10" s="149"/>
      <c r="DYY10" s="149"/>
      <c r="DYZ10" s="149"/>
      <c r="DZA10" s="149"/>
      <c r="DZB10" s="149"/>
      <c r="DZC10" s="149"/>
      <c r="DZD10" s="149"/>
      <c r="DZE10" s="149"/>
      <c r="DZF10" s="149"/>
      <c r="DZG10" s="149"/>
      <c r="DZH10" s="149"/>
      <c r="DZI10" s="149"/>
      <c r="DZJ10" s="149"/>
      <c r="DZK10" s="149"/>
      <c r="DZL10" s="149"/>
      <c r="DZM10" s="149"/>
      <c r="DZN10" s="149"/>
      <c r="DZO10" s="149"/>
      <c r="DZP10" s="149"/>
      <c r="DZQ10" s="149"/>
      <c r="DZR10" s="149"/>
      <c r="DZS10" s="149"/>
      <c r="DZT10" s="149"/>
      <c r="DZU10" s="149"/>
      <c r="DZV10" s="149"/>
      <c r="DZW10" s="149"/>
      <c r="DZX10" s="149"/>
      <c r="DZY10" s="149"/>
      <c r="DZZ10" s="149"/>
      <c r="EAA10" s="149"/>
      <c r="EAB10" s="149"/>
      <c r="EAC10" s="149"/>
      <c r="EAD10" s="149"/>
      <c r="EAE10" s="149"/>
      <c r="EAF10" s="149"/>
      <c r="EAG10" s="149"/>
      <c r="EAH10" s="149"/>
      <c r="EAI10" s="149"/>
      <c r="EAJ10" s="149"/>
      <c r="EAK10" s="149"/>
      <c r="EAL10" s="149"/>
      <c r="EAM10" s="149"/>
      <c r="EAN10" s="149"/>
      <c r="EAO10" s="149"/>
      <c r="EAP10" s="149"/>
      <c r="EAQ10" s="149"/>
      <c r="EAR10" s="149"/>
      <c r="EAS10" s="149"/>
      <c r="EAT10" s="149"/>
      <c r="EAU10" s="149"/>
      <c r="EAV10" s="149"/>
      <c r="EAW10" s="149"/>
      <c r="EAX10" s="149"/>
      <c r="EAY10" s="149"/>
      <c r="EAZ10" s="149"/>
      <c r="EBA10" s="149"/>
      <c r="EBB10" s="149"/>
      <c r="EBC10" s="149"/>
      <c r="EBD10" s="149"/>
      <c r="EBE10" s="149"/>
      <c r="EBF10" s="149"/>
      <c r="EBG10" s="149"/>
      <c r="EBH10" s="149"/>
      <c r="EBI10" s="149"/>
      <c r="EBJ10" s="149"/>
      <c r="EBK10" s="149"/>
      <c r="EBL10" s="149"/>
      <c r="EBM10" s="149"/>
      <c r="EBN10" s="149"/>
      <c r="EBO10" s="149"/>
      <c r="EBP10" s="149"/>
      <c r="EBQ10" s="149"/>
      <c r="EBR10" s="149"/>
      <c r="EBS10" s="149"/>
      <c r="EBT10" s="149"/>
      <c r="EBU10" s="149"/>
      <c r="EBV10" s="149"/>
      <c r="EBW10" s="149"/>
      <c r="EBX10" s="149"/>
      <c r="EBY10" s="149"/>
      <c r="EBZ10" s="149"/>
      <c r="ECA10" s="149"/>
      <c r="ECB10" s="149"/>
      <c r="ECC10" s="149"/>
      <c r="ECD10" s="149"/>
      <c r="ECE10" s="149"/>
      <c r="ECF10" s="149"/>
      <c r="ECG10" s="149"/>
      <c r="ECH10" s="149"/>
      <c r="ECI10" s="149"/>
      <c r="ECJ10" s="149"/>
      <c r="ECK10" s="149"/>
      <c r="ECL10" s="149"/>
      <c r="ECM10" s="149"/>
      <c r="ECN10" s="149"/>
      <c r="ECO10" s="149"/>
      <c r="ECP10" s="149"/>
      <c r="ECQ10" s="149"/>
      <c r="ECR10" s="149"/>
      <c r="ECS10" s="149"/>
      <c r="ECT10" s="149"/>
      <c r="ECU10" s="149"/>
      <c r="ECV10" s="149"/>
      <c r="ECW10" s="149"/>
      <c r="ECX10" s="149"/>
      <c r="ECY10" s="149"/>
      <c r="ECZ10" s="149"/>
      <c r="EDA10" s="149"/>
      <c r="EDB10" s="149"/>
      <c r="EDC10" s="149"/>
      <c r="EDD10" s="149"/>
      <c r="EDE10" s="149"/>
      <c r="EDF10" s="149"/>
      <c r="EDG10" s="149"/>
      <c r="EDH10" s="149"/>
      <c r="EDI10" s="149"/>
      <c r="EDJ10" s="149"/>
      <c r="EDK10" s="149"/>
      <c r="EDL10" s="149"/>
      <c r="EDM10" s="149"/>
      <c r="EDN10" s="149"/>
      <c r="EDO10" s="149"/>
      <c r="EDP10" s="149"/>
      <c r="EDQ10" s="149"/>
      <c r="EDR10" s="149"/>
      <c r="EDS10" s="149"/>
      <c r="EDT10" s="149"/>
      <c r="EDU10" s="149"/>
      <c r="EDV10" s="149"/>
      <c r="EDW10" s="149"/>
      <c r="EDX10" s="149"/>
      <c r="EDY10" s="149"/>
      <c r="EDZ10" s="149"/>
      <c r="EEA10" s="149"/>
      <c r="EEB10" s="149"/>
      <c r="EEC10" s="149"/>
      <c r="EED10" s="149"/>
      <c r="EEE10" s="149"/>
      <c r="EEF10" s="149"/>
      <c r="EEG10" s="149"/>
      <c r="EEH10" s="149"/>
      <c r="EEI10" s="149"/>
      <c r="EEJ10" s="149"/>
      <c r="EEK10" s="149"/>
      <c r="EEL10" s="149"/>
      <c r="EEM10" s="149"/>
      <c r="EEN10" s="149"/>
      <c r="EEO10" s="149"/>
      <c r="EEP10" s="149"/>
      <c r="EEQ10" s="149"/>
      <c r="EER10" s="149"/>
      <c r="EES10" s="149"/>
      <c r="EET10" s="149"/>
      <c r="EEU10" s="149"/>
      <c r="EEV10" s="149"/>
      <c r="EEW10" s="149"/>
      <c r="EEX10" s="149"/>
      <c r="EEY10" s="149"/>
      <c r="EEZ10" s="149"/>
      <c r="EFA10" s="149"/>
      <c r="EFB10" s="149"/>
      <c r="EFC10" s="149"/>
      <c r="EFD10" s="149"/>
      <c r="EFE10" s="149"/>
      <c r="EFF10" s="149"/>
      <c r="EFG10" s="149"/>
      <c r="EFH10" s="149"/>
      <c r="EFI10" s="149"/>
      <c r="EFJ10" s="149"/>
      <c r="EFK10" s="149"/>
      <c r="EFL10" s="149"/>
      <c r="EFM10" s="149"/>
      <c r="EFN10" s="149"/>
      <c r="EFO10" s="149"/>
      <c r="EFP10" s="149"/>
      <c r="EFQ10" s="149"/>
      <c r="EFR10" s="149"/>
      <c r="EFS10" s="149"/>
      <c r="EFT10" s="149"/>
      <c r="EFU10" s="149"/>
      <c r="EFV10" s="149"/>
      <c r="EFW10" s="149"/>
      <c r="EFX10" s="149"/>
      <c r="EFY10" s="149"/>
      <c r="EFZ10" s="149"/>
      <c r="EGA10" s="149"/>
      <c r="EGB10" s="149"/>
      <c r="EGC10" s="149"/>
      <c r="EGD10" s="149"/>
      <c r="EGE10" s="149"/>
      <c r="EGF10" s="149"/>
      <c r="EGG10" s="149"/>
      <c r="EGH10" s="149"/>
      <c r="EGI10" s="149"/>
      <c r="EGJ10" s="149"/>
      <c r="EGK10" s="149"/>
      <c r="EGL10" s="149"/>
      <c r="EGM10" s="149"/>
      <c r="EGN10" s="149"/>
      <c r="EGO10" s="149"/>
      <c r="EGP10" s="149"/>
      <c r="EGQ10" s="149"/>
      <c r="EGR10" s="149"/>
      <c r="EGS10" s="149"/>
      <c r="EGT10" s="149"/>
      <c r="EGU10" s="149"/>
      <c r="EGV10" s="149"/>
      <c r="EGW10" s="149"/>
      <c r="EGX10" s="149"/>
      <c r="EGY10" s="149"/>
      <c r="EGZ10" s="149"/>
      <c r="EHA10" s="149"/>
      <c r="EHB10" s="149"/>
      <c r="EHC10" s="149"/>
      <c r="EHD10" s="149"/>
      <c r="EHE10" s="149"/>
      <c r="EHF10" s="149"/>
      <c r="EHG10" s="149"/>
      <c r="EHH10" s="149"/>
      <c r="EHI10" s="149"/>
      <c r="EHJ10" s="149"/>
      <c r="EHK10" s="149"/>
      <c r="EHL10" s="149"/>
      <c r="EHM10" s="149"/>
      <c r="EHN10" s="149"/>
      <c r="EHO10" s="149"/>
      <c r="EHP10" s="149"/>
      <c r="EHQ10" s="149"/>
      <c r="EHR10" s="149"/>
      <c r="EHS10" s="149"/>
      <c r="EHT10" s="149"/>
      <c r="EHU10" s="149"/>
      <c r="EHV10" s="149"/>
      <c r="EHW10" s="149"/>
      <c r="EHX10" s="149"/>
      <c r="EHY10" s="149"/>
      <c r="EHZ10" s="149"/>
      <c r="EIA10" s="149"/>
      <c r="EIB10" s="149"/>
      <c r="EIC10" s="149"/>
      <c r="EID10" s="149"/>
      <c r="EIE10" s="149"/>
      <c r="EIF10" s="149"/>
      <c r="EIG10" s="149"/>
      <c r="EIH10" s="149"/>
      <c r="EII10" s="149"/>
      <c r="EIJ10" s="149"/>
      <c r="EIK10" s="149"/>
      <c r="EIL10" s="149"/>
      <c r="EIM10" s="149"/>
      <c r="EIN10" s="149"/>
      <c r="EIO10" s="149"/>
      <c r="EIP10" s="149"/>
      <c r="EIQ10" s="149"/>
      <c r="EIR10" s="149"/>
      <c r="EIS10" s="149"/>
      <c r="EIT10" s="149"/>
      <c r="EIU10" s="149"/>
      <c r="EIV10" s="149"/>
      <c r="EIW10" s="149"/>
      <c r="EIX10" s="149"/>
      <c r="EIY10" s="149"/>
      <c r="EIZ10" s="149"/>
      <c r="EJA10" s="149"/>
      <c r="EJB10" s="149"/>
      <c r="EJC10" s="149"/>
      <c r="EJD10" s="149"/>
      <c r="EJE10" s="149"/>
      <c r="EJF10" s="149"/>
      <c r="EJG10" s="149"/>
      <c r="EJH10" s="149"/>
      <c r="EJI10" s="149"/>
      <c r="EJJ10" s="149"/>
      <c r="EJK10" s="149"/>
      <c r="EJL10" s="149"/>
      <c r="EJM10" s="149"/>
      <c r="EJN10" s="149"/>
      <c r="EJO10" s="149"/>
      <c r="EJP10" s="149"/>
      <c r="EJQ10" s="149"/>
      <c r="EJR10" s="149"/>
      <c r="EJS10" s="149"/>
      <c r="EJT10" s="149"/>
      <c r="EJU10" s="149"/>
      <c r="EJV10" s="149"/>
      <c r="EJW10" s="149"/>
      <c r="EJX10" s="149"/>
      <c r="EJY10" s="149"/>
      <c r="EJZ10" s="149"/>
      <c r="EKA10" s="149"/>
      <c r="EKB10" s="149"/>
      <c r="EKC10" s="149"/>
      <c r="EKD10" s="149"/>
      <c r="EKE10" s="149"/>
      <c r="EKF10" s="149"/>
      <c r="EKG10" s="149"/>
      <c r="EKH10" s="149"/>
      <c r="EKI10" s="149"/>
      <c r="EKJ10" s="149"/>
      <c r="EKK10" s="149"/>
      <c r="EKL10" s="149"/>
      <c r="EKM10" s="149"/>
      <c r="EKN10" s="149"/>
      <c r="EKO10" s="149"/>
      <c r="EKP10" s="149"/>
      <c r="EKQ10" s="149"/>
      <c r="EKR10" s="149"/>
      <c r="EKS10" s="149"/>
      <c r="EKT10" s="149"/>
      <c r="EKU10" s="149"/>
      <c r="EKV10" s="149"/>
      <c r="EKW10" s="149"/>
      <c r="EKX10" s="149"/>
      <c r="EKY10" s="149"/>
      <c r="EKZ10" s="149"/>
      <c r="ELA10" s="149"/>
      <c r="ELB10" s="149"/>
      <c r="ELC10" s="149"/>
      <c r="ELD10" s="149"/>
      <c r="ELE10" s="149"/>
      <c r="ELF10" s="149"/>
      <c r="ELG10" s="149"/>
      <c r="ELH10" s="149"/>
      <c r="ELI10" s="149"/>
      <c r="ELJ10" s="149"/>
      <c r="ELK10" s="149"/>
      <c r="ELL10" s="149"/>
      <c r="ELM10" s="149"/>
      <c r="ELN10" s="149"/>
      <c r="ELO10" s="149"/>
      <c r="ELP10" s="149"/>
      <c r="ELQ10" s="149"/>
      <c r="ELR10" s="149"/>
      <c r="ELS10" s="149"/>
      <c r="ELT10" s="149"/>
      <c r="ELU10" s="149"/>
      <c r="ELV10" s="149"/>
      <c r="ELW10" s="149"/>
      <c r="ELX10" s="149"/>
      <c r="ELY10" s="149"/>
      <c r="ELZ10" s="149"/>
      <c r="EMA10" s="149"/>
      <c r="EMB10" s="149"/>
      <c r="EMC10" s="149"/>
      <c r="EMD10" s="149"/>
      <c r="EME10" s="149"/>
      <c r="EMF10" s="149"/>
      <c r="EMG10" s="149"/>
      <c r="EMH10" s="149"/>
      <c r="EMI10" s="149"/>
      <c r="EMJ10" s="149"/>
      <c r="EMK10" s="149"/>
      <c r="EML10" s="149"/>
      <c r="EMM10" s="149"/>
      <c r="EMN10" s="149"/>
      <c r="EMO10" s="149"/>
      <c r="EMP10" s="149"/>
      <c r="EMQ10" s="149"/>
      <c r="EMR10" s="149"/>
      <c r="EMS10" s="149"/>
      <c r="EMT10" s="149"/>
      <c r="EMU10" s="149"/>
      <c r="EMV10" s="149"/>
      <c r="EMW10" s="149"/>
      <c r="EMX10" s="149"/>
      <c r="EMY10" s="149"/>
      <c r="EMZ10" s="149"/>
      <c r="ENA10" s="149"/>
      <c r="ENB10" s="149"/>
      <c r="ENC10" s="149"/>
      <c r="END10" s="149"/>
      <c r="ENE10" s="149"/>
      <c r="ENF10" s="149"/>
      <c r="ENG10" s="149"/>
      <c r="ENH10" s="149"/>
      <c r="ENI10" s="149"/>
      <c r="ENJ10" s="149"/>
      <c r="ENK10" s="149"/>
      <c r="ENL10" s="149"/>
      <c r="ENM10" s="149"/>
      <c r="ENN10" s="149"/>
      <c r="ENO10" s="149"/>
      <c r="ENP10" s="149"/>
      <c r="ENQ10" s="149"/>
      <c r="ENR10" s="149"/>
      <c r="ENS10" s="149"/>
      <c r="ENT10" s="149"/>
      <c r="ENU10" s="149"/>
      <c r="ENV10" s="149"/>
      <c r="ENW10" s="149"/>
      <c r="ENX10" s="149"/>
      <c r="ENY10" s="149"/>
      <c r="ENZ10" s="149"/>
      <c r="EOA10" s="149"/>
      <c r="EOB10" s="149"/>
      <c r="EOC10" s="149"/>
      <c r="EOD10" s="149"/>
      <c r="EOE10" s="149"/>
      <c r="EOF10" s="149"/>
      <c r="EOG10" s="149"/>
      <c r="EOH10" s="149"/>
      <c r="EOI10" s="149"/>
      <c r="EOJ10" s="149"/>
      <c r="EOK10" s="149"/>
      <c r="EOL10" s="149"/>
      <c r="EOM10" s="149"/>
      <c r="EON10" s="149"/>
      <c r="EOO10" s="149"/>
      <c r="EOP10" s="149"/>
      <c r="EOQ10" s="149"/>
      <c r="EOR10" s="149"/>
      <c r="EOS10" s="149"/>
      <c r="EOT10" s="149"/>
      <c r="EOU10" s="149"/>
      <c r="EOV10" s="149"/>
      <c r="EOW10" s="149"/>
      <c r="EOX10" s="149"/>
      <c r="EOY10" s="149"/>
      <c r="EOZ10" s="149"/>
      <c r="EPA10" s="149"/>
      <c r="EPB10" s="149"/>
      <c r="EPC10" s="149"/>
      <c r="EPD10" s="149"/>
      <c r="EPE10" s="149"/>
      <c r="EPF10" s="149"/>
      <c r="EPG10" s="149"/>
      <c r="EPH10" s="149"/>
      <c r="EPI10" s="149"/>
      <c r="EPJ10" s="149"/>
      <c r="EPK10" s="149"/>
      <c r="EPL10" s="149"/>
      <c r="EPM10" s="149"/>
      <c r="EPN10" s="149"/>
      <c r="EPO10" s="149"/>
      <c r="EPP10" s="149"/>
      <c r="EPQ10" s="149"/>
      <c r="EPR10" s="149"/>
      <c r="EPS10" s="149"/>
      <c r="EPT10" s="149"/>
      <c r="EPU10" s="149"/>
      <c r="EPV10" s="149"/>
      <c r="EPW10" s="149"/>
      <c r="EPX10" s="149"/>
      <c r="EPY10" s="149"/>
      <c r="EPZ10" s="149"/>
      <c r="EQA10" s="149"/>
      <c r="EQB10" s="149"/>
      <c r="EQC10" s="149"/>
      <c r="EQD10" s="149"/>
      <c r="EQE10" s="149"/>
      <c r="EQF10" s="149"/>
      <c r="EQG10" s="149"/>
      <c r="EQH10" s="149"/>
      <c r="EQI10" s="149"/>
      <c r="EQJ10" s="149"/>
      <c r="EQK10" s="149"/>
      <c r="EQL10" s="149"/>
      <c r="EQM10" s="149"/>
      <c r="EQN10" s="149"/>
      <c r="EQO10" s="149"/>
      <c r="EQP10" s="149"/>
      <c r="EQQ10" s="149"/>
      <c r="EQR10" s="149"/>
      <c r="EQS10" s="149"/>
      <c r="EQT10" s="149"/>
      <c r="EQU10" s="149"/>
      <c r="EQV10" s="149"/>
      <c r="EQW10" s="149"/>
      <c r="EQX10" s="149"/>
      <c r="EQY10" s="149"/>
      <c r="EQZ10" s="149"/>
      <c r="ERA10" s="149"/>
      <c r="ERB10" s="149"/>
      <c r="ERC10" s="149"/>
      <c r="ERD10" s="149"/>
      <c r="ERE10" s="149"/>
      <c r="ERF10" s="149"/>
      <c r="ERG10" s="149"/>
      <c r="ERH10" s="149"/>
      <c r="ERI10" s="149"/>
      <c r="ERJ10" s="149"/>
      <c r="ERK10" s="149"/>
      <c r="ERL10" s="149"/>
      <c r="ERM10" s="149"/>
      <c r="ERN10" s="149"/>
      <c r="ERO10" s="149"/>
      <c r="ERP10" s="149"/>
      <c r="ERQ10" s="149"/>
      <c r="ERR10" s="149"/>
      <c r="ERS10" s="149"/>
      <c r="ERT10" s="149"/>
      <c r="ERU10" s="149"/>
      <c r="ERV10" s="149"/>
      <c r="ERW10" s="149"/>
      <c r="ERX10" s="149"/>
      <c r="ERY10" s="149"/>
      <c r="ERZ10" s="149"/>
      <c r="ESA10" s="149"/>
      <c r="ESB10" s="149"/>
      <c r="ESC10" s="149"/>
      <c r="ESD10" s="149"/>
      <c r="ESE10" s="149"/>
      <c r="ESF10" s="149"/>
      <c r="ESG10" s="149"/>
      <c r="ESH10" s="149"/>
      <c r="ESI10" s="149"/>
      <c r="ESJ10" s="149"/>
      <c r="ESK10" s="149"/>
      <c r="ESL10" s="149"/>
      <c r="ESM10" s="149"/>
      <c r="ESN10" s="149"/>
      <c r="ESO10" s="149"/>
      <c r="ESP10" s="149"/>
      <c r="ESQ10" s="149"/>
      <c r="ESR10" s="149"/>
      <c r="ESS10" s="149"/>
      <c r="EST10" s="149"/>
      <c r="ESU10" s="149"/>
      <c r="ESV10" s="149"/>
      <c r="ESW10" s="149"/>
      <c r="ESX10" s="149"/>
      <c r="ESY10" s="149"/>
      <c r="ESZ10" s="149"/>
      <c r="ETA10" s="149"/>
      <c r="ETB10" s="149"/>
      <c r="ETC10" s="149"/>
      <c r="ETD10" s="149"/>
      <c r="ETE10" s="149"/>
      <c r="ETF10" s="149"/>
      <c r="ETG10" s="149"/>
      <c r="ETH10" s="149"/>
      <c r="ETI10" s="149"/>
      <c r="ETJ10" s="149"/>
      <c r="ETK10" s="149"/>
      <c r="ETL10" s="149"/>
      <c r="ETM10" s="149"/>
      <c r="ETN10" s="149"/>
      <c r="ETO10" s="149"/>
      <c r="ETP10" s="149"/>
      <c r="ETQ10" s="149"/>
      <c r="ETR10" s="149"/>
      <c r="ETS10" s="149"/>
      <c r="ETT10" s="149"/>
      <c r="ETU10" s="149"/>
      <c r="ETV10" s="149"/>
      <c r="ETW10" s="149"/>
      <c r="ETX10" s="149"/>
      <c r="ETY10" s="149"/>
      <c r="ETZ10" s="149"/>
      <c r="EUA10" s="149"/>
      <c r="EUB10" s="149"/>
      <c r="EUC10" s="149"/>
      <c r="EUD10" s="149"/>
      <c r="EUE10" s="149"/>
      <c r="EUF10" s="149"/>
      <c r="EUG10" s="149"/>
      <c r="EUH10" s="149"/>
      <c r="EUI10" s="149"/>
      <c r="EUJ10" s="149"/>
      <c r="EUK10" s="149"/>
      <c r="EUL10" s="149"/>
      <c r="EUM10" s="149"/>
      <c r="EUN10" s="149"/>
      <c r="EUO10" s="149"/>
      <c r="EUP10" s="149"/>
      <c r="EUQ10" s="149"/>
      <c r="EUR10" s="149"/>
      <c r="EUS10" s="149"/>
      <c r="EUT10" s="149"/>
      <c r="EUU10" s="149"/>
      <c r="EUV10" s="149"/>
      <c r="EUW10" s="149"/>
      <c r="EUX10" s="149"/>
      <c r="EUY10" s="149"/>
      <c r="EUZ10" s="149"/>
      <c r="EVA10" s="149"/>
      <c r="EVB10" s="149"/>
      <c r="EVC10" s="149"/>
      <c r="EVD10" s="149"/>
      <c r="EVE10" s="149"/>
      <c r="EVF10" s="149"/>
      <c r="EVG10" s="149"/>
      <c r="EVH10" s="149"/>
      <c r="EVI10" s="149"/>
      <c r="EVJ10" s="149"/>
      <c r="EVK10" s="149"/>
      <c r="EVL10" s="149"/>
      <c r="EVM10" s="149"/>
      <c r="EVN10" s="149"/>
      <c r="EVO10" s="149"/>
      <c r="EVP10" s="149"/>
      <c r="EVQ10" s="149"/>
      <c r="EVR10" s="149"/>
      <c r="EVS10" s="149"/>
      <c r="EVT10" s="149"/>
      <c r="EVU10" s="149"/>
      <c r="EVV10" s="149"/>
      <c r="EVW10" s="149"/>
      <c r="EVX10" s="149"/>
      <c r="EVY10" s="149"/>
      <c r="EVZ10" s="149"/>
      <c r="EWA10" s="149"/>
      <c r="EWB10" s="149"/>
      <c r="EWC10" s="149"/>
      <c r="EWD10" s="149"/>
      <c r="EWE10" s="149"/>
      <c r="EWF10" s="149"/>
      <c r="EWG10" s="149"/>
      <c r="EWH10" s="149"/>
      <c r="EWI10" s="149"/>
      <c r="EWJ10" s="149"/>
      <c r="EWK10" s="149"/>
      <c r="EWL10" s="149"/>
      <c r="EWM10" s="149"/>
      <c r="EWN10" s="149"/>
      <c r="EWO10" s="149"/>
      <c r="EWP10" s="149"/>
      <c r="EWQ10" s="149"/>
      <c r="EWR10" s="149"/>
      <c r="EWS10" s="149"/>
      <c r="EWT10" s="149"/>
      <c r="EWU10" s="149"/>
      <c r="EWV10" s="149"/>
      <c r="EWW10" s="149"/>
      <c r="EWX10" s="149"/>
      <c r="EWY10" s="149"/>
      <c r="EWZ10" s="149"/>
      <c r="EXA10" s="149"/>
      <c r="EXB10" s="149"/>
      <c r="EXC10" s="149"/>
      <c r="EXD10" s="149"/>
      <c r="EXE10" s="149"/>
      <c r="EXF10" s="149"/>
      <c r="EXG10" s="149"/>
      <c r="EXH10" s="149"/>
      <c r="EXI10" s="149"/>
      <c r="EXJ10" s="149"/>
      <c r="EXK10" s="149"/>
      <c r="EXL10" s="149"/>
      <c r="EXM10" s="149"/>
      <c r="EXN10" s="149"/>
      <c r="EXO10" s="149"/>
      <c r="EXP10" s="149"/>
      <c r="EXQ10" s="149"/>
      <c r="EXR10" s="149"/>
      <c r="EXS10" s="149"/>
      <c r="EXT10" s="149"/>
      <c r="EXU10" s="149"/>
      <c r="EXV10" s="149"/>
      <c r="EXW10" s="149"/>
      <c r="EXX10" s="149"/>
      <c r="EXY10" s="149"/>
      <c r="EXZ10" s="149"/>
      <c r="EYA10" s="149"/>
      <c r="EYB10" s="149"/>
      <c r="EYC10" s="149"/>
      <c r="EYD10" s="149"/>
      <c r="EYE10" s="149"/>
      <c r="EYF10" s="149"/>
      <c r="EYG10" s="149"/>
      <c r="EYH10" s="149"/>
      <c r="EYI10" s="149"/>
      <c r="EYJ10" s="149"/>
      <c r="EYK10" s="149"/>
      <c r="EYL10" s="149"/>
      <c r="EYM10" s="149"/>
      <c r="EYN10" s="149"/>
      <c r="EYO10" s="149"/>
      <c r="EYP10" s="149"/>
      <c r="EYQ10" s="149"/>
      <c r="EYR10" s="149"/>
      <c r="EYS10" s="149"/>
      <c r="EYT10" s="149"/>
      <c r="EYU10" s="149"/>
      <c r="EYV10" s="149"/>
      <c r="EYW10" s="149"/>
      <c r="EYX10" s="149"/>
      <c r="EYY10" s="149"/>
      <c r="EYZ10" s="149"/>
      <c r="EZA10" s="149"/>
      <c r="EZB10" s="149"/>
      <c r="EZC10" s="149"/>
      <c r="EZD10" s="149"/>
      <c r="EZE10" s="149"/>
      <c r="EZF10" s="149"/>
      <c r="EZG10" s="149"/>
      <c r="EZH10" s="149"/>
      <c r="EZI10" s="149"/>
      <c r="EZJ10" s="149"/>
      <c r="EZK10" s="149"/>
      <c r="EZL10" s="149"/>
      <c r="EZM10" s="149"/>
      <c r="EZN10" s="149"/>
      <c r="EZO10" s="149"/>
      <c r="EZP10" s="149"/>
      <c r="EZQ10" s="149"/>
      <c r="EZR10" s="149"/>
      <c r="EZS10" s="149"/>
      <c r="EZT10" s="149"/>
      <c r="EZU10" s="149"/>
      <c r="EZV10" s="149"/>
      <c r="EZW10" s="149"/>
      <c r="EZX10" s="149"/>
      <c r="EZY10" s="149"/>
      <c r="EZZ10" s="149"/>
      <c r="FAA10" s="149"/>
      <c r="FAB10" s="149"/>
      <c r="FAC10" s="149"/>
      <c r="FAD10" s="149"/>
      <c r="FAE10" s="149"/>
      <c r="FAF10" s="149"/>
      <c r="FAG10" s="149"/>
      <c r="FAH10" s="149"/>
      <c r="FAI10" s="149"/>
      <c r="FAJ10" s="149"/>
      <c r="FAK10" s="149"/>
      <c r="FAL10" s="149"/>
      <c r="FAM10" s="149"/>
      <c r="FAN10" s="149"/>
      <c r="FAO10" s="149"/>
      <c r="FAP10" s="149"/>
      <c r="FAQ10" s="149"/>
      <c r="FAR10" s="149"/>
      <c r="FAS10" s="149"/>
      <c r="FAT10" s="149"/>
      <c r="FAU10" s="149"/>
      <c r="FAV10" s="149"/>
      <c r="FAW10" s="149"/>
      <c r="FAX10" s="149"/>
      <c r="FAY10" s="149"/>
      <c r="FAZ10" s="149"/>
      <c r="FBA10" s="149"/>
      <c r="FBB10" s="149"/>
      <c r="FBC10" s="149"/>
      <c r="FBD10" s="149"/>
      <c r="FBE10" s="149"/>
      <c r="FBF10" s="149"/>
      <c r="FBG10" s="149"/>
      <c r="FBH10" s="149"/>
      <c r="FBI10" s="149"/>
      <c r="FBJ10" s="149"/>
      <c r="FBK10" s="149"/>
      <c r="FBL10" s="149"/>
      <c r="FBM10" s="149"/>
      <c r="FBN10" s="149"/>
      <c r="FBO10" s="149"/>
      <c r="FBP10" s="149"/>
      <c r="FBQ10" s="149"/>
      <c r="FBR10" s="149"/>
      <c r="FBS10" s="149"/>
      <c r="FBT10" s="149"/>
      <c r="FBU10" s="149"/>
      <c r="FBV10" s="149"/>
      <c r="FBW10" s="149"/>
      <c r="FBX10" s="149"/>
      <c r="FBY10" s="149"/>
      <c r="FBZ10" s="149"/>
      <c r="FCA10" s="149"/>
      <c r="FCB10" s="149"/>
      <c r="FCC10" s="149"/>
      <c r="FCD10" s="149"/>
      <c r="FCE10" s="149"/>
      <c r="FCF10" s="149"/>
      <c r="FCG10" s="149"/>
      <c r="FCH10" s="149"/>
      <c r="FCI10" s="149"/>
      <c r="FCJ10" s="149"/>
      <c r="FCK10" s="149"/>
      <c r="FCL10" s="149"/>
      <c r="FCM10" s="149"/>
      <c r="FCN10" s="149"/>
      <c r="FCO10" s="149"/>
      <c r="FCP10" s="149"/>
      <c r="FCQ10" s="149"/>
      <c r="FCR10" s="149"/>
      <c r="FCS10" s="149"/>
      <c r="FCT10" s="149"/>
      <c r="FCU10" s="149"/>
      <c r="FCV10" s="149"/>
      <c r="FCW10" s="149"/>
      <c r="FCX10" s="149"/>
      <c r="FCY10" s="149"/>
      <c r="FCZ10" s="149"/>
      <c r="FDA10" s="149"/>
      <c r="FDB10" s="149"/>
      <c r="FDC10" s="149"/>
      <c r="FDD10" s="149"/>
      <c r="FDE10" s="149"/>
      <c r="FDF10" s="149"/>
      <c r="FDG10" s="149"/>
      <c r="FDH10" s="149"/>
      <c r="FDI10" s="149"/>
      <c r="FDJ10" s="149"/>
      <c r="FDK10" s="149"/>
      <c r="FDL10" s="149"/>
      <c r="FDM10" s="149"/>
      <c r="FDN10" s="149"/>
      <c r="FDO10" s="149"/>
      <c r="FDP10" s="149"/>
      <c r="FDQ10" s="149"/>
      <c r="FDR10" s="149"/>
      <c r="FDS10" s="149"/>
      <c r="FDT10" s="149"/>
      <c r="FDU10" s="149"/>
      <c r="FDV10" s="149"/>
      <c r="FDW10" s="149"/>
      <c r="FDX10" s="149"/>
      <c r="FDY10" s="149"/>
      <c r="FDZ10" s="149"/>
      <c r="FEA10" s="149"/>
      <c r="FEB10" s="149"/>
      <c r="FEC10" s="149"/>
      <c r="FED10" s="149"/>
      <c r="FEE10" s="149"/>
      <c r="FEF10" s="149"/>
      <c r="FEG10" s="149"/>
      <c r="FEH10" s="149"/>
      <c r="FEI10" s="149"/>
      <c r="FEJ10" s="149"/>
      <c r="FEK10" s="149"/>
      <c r="FEL10" s="149"/>
      <c r="FEM10" s="149"/>
      <c r="FEN10" s="149"/>
      <c r="FEO10" s="149"/>
      <c r="FEP10" s="149"/>
      <c r="FEQ10" s="149"/>
      <c r="FER10" s="149"/>
      <c r="FES10" s="149"/>
      <c r="FET10" s="149"/>
      <c r="FEU10" s="149"/>
      <c r="FEV10" s="149"/>
      <c r="FEW10" s="149"/>
      <c r="FEX10" s="149"/>
      <c r="FEY10" s="149"/>
      <c r="FEZ10" s="149"/>
      <c r="FFA10" s="149"/>
      <c r="FFB10" s="149"/>
      <c r="FFC10" s="149"/>
      <c r="FFD10" s="149"/>
      <c r="FFE10" s="149"/>
      <c r="FFF10" s="149"/>
      <c r="FFG10" s="149"/>
      <c r="FFH10" s="149"/>
      <c r="FFI10" s="149"/>
      <c r="FFJ10" s="149"/>
      <c r="FFK10" s="149"/>
      <c r="FFL10" s="149"/>
      <c r="FFM10" s="149"/>
      <c r="FFN10" s="149"/>
      <c r="FFO10" s="149"/>
      <c r="FFP10" s="149"/>
      <c r="FFQ10" s="149"/>
      <c r="FFR10" s="149"/>
      <c r="FFS10" s="149"/>
      <c r="FFT10" s="149"/>
      <c r="FFU10" s="149"/>
      <c r="FFV10" s="149"/>
      <c r="FFW10" s="149"/>
      <c r="FFX10" s="149"/>
      <c r="FFY10" s="149"/>
      <c r="FFZ10" s="149"/>
      <c r="FGA10" s="149"/>
      <c r="FGB10" s="149"/>
      <c r="FGC10" s="149"/>
      <c r="FGD10" s="149"/>
      <c r="FGE10" s="149"/>
      <c r="FGF10" s="149"/>
      <c r="FGG10" s="149"/>
      <c r="FGH10" s="149"/>
      <c r="FGI10" s="149"/>
      <c r="FGJ10" s="149"/>
      <c r="FGK10" s="149"/>
      <c r="FGL10" s="149"/>
      <c r="FGM10" s="149"/>
      <c r="FGN10" s="149"/>
      <c r="FGO10" s="149"/>
      <c r="FGP10" s="149"/>
      <c r="FGQ10" s="149"/>
      <c r="FGR10" s="149"/>
      <c r="FGS10" s="149"/>
      <c r="FGT10" s="149"/>
      <c r="FGU10" s="149"/>
      <c r="FGV10" s="149"/>
      <c r="FGW10" s="149"/>
      <c r="FGX10" s="149"/>
      <c r="FGY10" s="149"/>
      <c r="FGZ10" s="149"/>
      <c r="FHA10" s="149"/>
      <c r="FHB10" s="149"/>
      <c r="FHC10" s="149"/>
      <c r="FHD10" s="149"/>
      <c r="FHE10" s="149"/>
      <c r="FHF10" s="149"/>
      <c r="FHG10" s="149"/>
      <c r="FHH10" s="149"/>
      <c r="FHI10" s="149"/>
      <c r="FHJ10" s="149"/>
      <c r="FHK10" s="149"/>
      <c r="FHL10" s="149"/>
      <c r="FHM10" s="149"/>
      <c r="FHN10" s="149"/>
      <c r="FHO10" s="149"/>
      <c r="FHP10" s="149"/>
      <c r="FHQ10" s="149"/>
      <c r="FHR10" s="149"/>
      <c r="FHS10" s="149"/>
      <c r="FHT10" s="149"/>
      <c r="FHU10" s="149"/>
      <c r="FHV10" s="149"/>
      <c r="FHW10" s="149"/>
      <c r="FHX10" s="149"/>
      <c r="FHY10" s="149"/>
      <c r="FHZ10" s="149"/>
      <c r="FIA10" s="149"/>
      <c r="FIB10" s="149"/>
      <c r="FIC10" s="149"/>
      <c r="FID10" s="149"/>
      <c r="FIE10" s="149"/>
      <c r="FIF10" s="149"/>
      <c r="FIG10" s="149"/>
      <c r="FIH10" s="149"/>
      <c r="FII10" s="149"/>
      <c r="FIJ10" s="149"/>
      <c r="FIK10" s="149"/>
      <c r="FIL10" s="149"/>
      <c r="FIM10" s="149"/>
      <c r="FIN10" s="149"/>
      <c r="FIO10" s="149"/>
      <c r="FIP10" s="149"/>
      <c r="FIQ10" s="149"/>
      <c r="FIR10" s="149"/>
      <c r="FIS10" s="149"/>
      <c r="FIT10" s="149"/>
      <c r="FIU10" s="149"/>
      <c r="FIV10" s="149"/>
      <c r="FIW10" s="149"/>
      <c r="FIX10" s="149"/>
      <c r="FIY10" s="149"/>
      <c r="FIZ10" s="149"/>
      <c r="FJA10" s="149"/>
      <c r="FJB10" s="149"/>
      <c r="FJC10" s="149"/>
      <c r="FJD10" s="149"/>
      <c r="FJE10" s="149"/>
      <c r="FJF10" s="149"/>
      <c r="FJG10" s="149"/>
      <c r="FJH10" s="149"/>
      <c r="FJI10" s="149"/>
      <c r="FJJ10" s="149"/>
      <c r="FJK10" s="149"/>
      <c r="FJL10" s="149"/>
      <c r="FJM10" s="149"/>
      <c r="FJN10" s="149"/>
      <c r="FJO10" s="149"/>
      <c r="FJP10" s="149"/>
      <c r="FJQ10" s="149"/>
      <c r="FJR10" s="149"/>
      <c r="FJS10" s="149"/>
      <c r="FJT10" s="149"/>
      <c r="FJU10" s="149"/>
      <c r="FJV10" s="149"/>
      <c r="FJW10" s="149"/>
      <c r="FJX10" s="149"/>
      <c r="FJY10" s="149"/>
      <c r="FJZ10" s="149"/>
      <c r="FKA10" s="149"/>
      <c r="FKB10" s="149"/>
      <c r="FKC10" s="149"/>
      <c r="FKD10" s="149"/>
      <c r="FKE10" s="149"/>
      <c r="FKF10" s="149"/>
      <c r="FKG10" s="149"/>
      <c r="FKH10" s="149"/>
      <c r="FKI10" s="149"/>
      <c r="FKJ10" s="149"/>
      <c r="FKK10" s="149"/>
      <c r="FKL10" s="149"/>
      <c r="FKM10" s="149"/>
      <c r="FKN10" s="149"/>
      <c r="FKO10" s="149"/>
      <c r="FKP10" s="149"/>
      <c r="FKQ10" s="149"/>
      <c r="FKR10" s="149"/>
      <c r="FKS10" s="149"/>
      <c r="FKT10" s="149"/>
      <c r="FKU10" s="149"/>
      <c r="FKV10" s="149"/>
      <c r="FKW10" s="149"/>
      <c r="FKX10" s="149"/>
      <c r="FKY10" s="149"/>
      <c r="FKZ10" s="149"/>
      <c r="FLA10" s="149"/>
      <c r="FLB10" s="149"/>
      <c r="FLC10" s="149"/>
      <c r="FLD10" s="149"/>
      <c r="FLE10" s="149"/>
      <c r="FLF10" s="149"/>
      <c r="FLG10" s="149"/>
      <c r="FLH10" s="149"/>
      <c r="FLI10" s="149"/>
      <c r="FLJ10" s="149"/>
      <c r="FLK10" s="149"/>
      <c r="FLL10" s="149"/>
      <c r="FLM10" s="149"/>
      <c r="FLN10" s="149"/>
      <c r="FLO10" s="149"/>
      <c r="FLP10" s="149"/>
      <c r="FLQ10" s="149"/>
      <c r="FLR10" s="149"/>
      <c r="FLS10" s="149"/>
      <c r="FLT10" s="149"/>
      <c r="FLU10" s="149"/>
      <c r="FLV10" s="149"/>
      <c r="FLW10" s="149"/>
      <c r="FLX10" s="149"/>
      <c r="FLY10" s="149"/>
      <c r="FLZ10" s="149"/>
      <c r="FMA10" s="149"/>
      <c r="FMB10" s="149"/>
      <c r="FMC10" s="149"/>
      <c r="FMD10" s="149"/>
      <c r="FME10" s="149"/>
      <c r="FMF10" s="149"/>
      <c r="FMG10" s="149"/>
      <c r="FMH10" s="149"/>
      <c r="FMI10" s="149"/>
      <c r="FMJ10" s="149"/>
      <c r="FMK10" s="149"/>
      <c r="FML10" s="149"/>
      <c r="FMM10" s="149"/>
      <c r="FMN10" s="149"/>
      <c r="FMO10" s="149"/>
      <c r="FMP10" s="149"/>
      <c r="FMQ10" s="149"/>
      <c r="FMR10" s="149"/>
      <c r="FMS10" s="149"/>
      <c r="FMT10" s="149"/>
      <c r="FMU10" s="149"/>
      <c r="FMV10" s="149"/>
      <c r="FMW10" s="149"/>
      <c r="FMX10" s="149"/>
      <c r="FMY10" s="149"/>
      <c r="FMZ10" s="149"/>
      <c r="FNA10" s="149"/>
      <c r="FNB10" s="149"/>
      <c r="FNC10" s="149"/>
      <c r="FND10" s="149"/>
      <c r="FNE10" s="149"/>
      <c r="FNF10" s="149"/>
      <c r="FNG10" s="149"/>
      <c r="FNH10" s="149"/>
      <c r="FNI10" s="149"/>
      <c r="FNJ10" s="149"/>
      <c r="FNK10" s="149"/>
      <c r="FNL10" s="149"/>
      <c r="FNM10" s="149"/>
      <c r="FNN10" s="149"/>
      <c r="FNO10" s="149"/>
      <c r="FNP10" s="149"/>
      <c r="FNQ10" s="149"/>
      <c r="FNR10" s="149"/>
      <c r="FNS10" s="149"/>
      <c r="FNT10" s="149"/>
      <c r="FNU10" s="149"/>
      <c r="FNV10" s="149"/>
      <c r="FNW10" s="149"/>
      <c r="FNX10" s="149"/>
      <c r="FNY10" s="149"/>
      <c r="FNZ10" s="149"/>
      <c r="FOA10" s="149"/>
      <c r="FOB10" s="149"/>
      <c r="FOC10" s="149"/>
      <c r="FOD10" s="149"/>
      <c r="FOE10" s="149"/>
      <c r="FOF10" s="149"/>
      <c r="FOG10" s="149"/>
      <c r="FOH10" s="149"/>
      <c r="FOI10" s="149"/>
      <c r="FOJ10" s="149"/>
      <c r="FOK10" s="149"/>
      <c r="FOL10" s="149"/>
      <c r="FOM10" s="149"/>
      <c r="FON10" s="149"/>
      <c r="FOO10" s="149"/>
      <c r="FOP10" s="149"/>
      <c r="FOQ10" s="149"/>
      <c r="FOR10" s="149"/>
      <c r="FOS10" s="149"/>
      <c r="FOT10" s="149"/>
      <c r="FOU10" s="149"/>
      <c r="FOV10" s="149"/>
      <c r="FOW10" s="149"/>
      <c r="FOX10" s="149"/>
      <c r="FOY10" s="149"/>
      <c r="FOZ10" s="149"/>
      <c r="FPA10" s="149"/>
      <c r="FPB10" s="149"/>
      <c r="FPC10" s="149"/>
      <c r="FPD10" s="149"/>
      <c r="FPE10" s="149"/>
      <c r="FPF10" s="149"/>
      <c r="FPG10" s="149"/>
      <c r="FPH10" s="149"/>
      <c r="FPI10" s="149"/>
      <c r="FPJ10" s="149"/>
      <c r="FPK10" s="149"/>
      <c r="FPL10" s="149"/>
      <c r="FPM10" s="149"/>
      <c r="FPN10" s="149"/>
      <c r="FPO10" s="149"/>
      <c r="FPP10" s="149"/>
      <c r="FPQ10" s="149"/>
      <c r="FPR10" s="149"/>
      <c r="FPS10" s="149"/>
      <c r="FPT10" s="149"/>
      <c r="FPU10" s="149"/>
      <c r="FPV10" s="149"/>
      <c r="FPW10" s="149"/>
      <c r="FPX10" s="149"/>
      <c r="FPY10" s="149"/>
      <c r="FPZ10" s="149"/>
      <c r="FQA10" s="149"/>
      <c r="FQB10" s="149"/>
      <c r="FQC10" s="149"/>
      <c r="FQD10" s="149"/>
      <c r="FQE10" s="149"/>
      <c r="FQF10" s="149"/>
      <c r="FQG10" s="149"/>
      <c r="FQH10" s="149"/>
      <c r="FQI10" s="149"/>
      <c r="FQJ10" s="149"/>
      <c r="FQK10" s="149"/>
      <c r="FQL10" s="149"/>
      <c r="FQM10" s="149"/>
      <c r="FQN10" s="149"/>
      <c r="FQO10" s="149"/>
      <c r="FQP10" s="149"/>
      <c r="FQQ10" s="149"/>
      <c r="FQR10" s="149"/>
      <c r="FQS10" s="149"/>
      <c r="FQT10" s="149"/>
      <c r="FQU10" s="149"/>
      <c r="FQV10" s="149"/>
      <c r="FQW10" s="149"/>
      <c r="FQX10" s="149"/>
      <c r="FQY10" s="149"/>
      <c r="FQZ10" s="149"/>
      <c r="FRA10" s="149"/>
      <c r="FRB10" s="149"/>
      <c r="FRC10" s="149"/>
      <c r="FRD10" s="149"/>
      <c r="FRE10" s="149"/>
      <c r="FRF10" s="149"/>
      <c r="FRG10" s="149"/>
      <c r="FRH10" s="149"/>
      <c r="FRI10" s="149"/>
      <c r="FRJ10" s="149"/>
      <c r="FRK10" s="149"/>
      <c r="FRL10" s="149"/>
      <c r="FRM10" s="149"/>
      <c r="FRN10" s="149"/>
      <c r="FRO10" s="149"/>
      <c r="FRP10" s="149"/>
      <c r="FRQ10" s="149"/>
      <c r="FRR10" s="149"/>
      <c r="FRS10" s="149"/>
      <c r="FRT10" s="149"/>
      <c r="FRU10" s="149"/>
      <c r="FRV10" s="149"/>
      <c r="FRW10" s="149"/>
      <c r="FRX10" s="149"/>
      <c r="FRY10" s="149"/>
      <c r="FRZ10" s="149"/>
      <c r="FSA10" s="149"/>
      <c r="FSB10" s="149"/>
      <c r="FSC10" s="149"/>
      <c r="FSD10" s="149"/>
      <c r="FSE10" s="149"/>
      <c r="FSF10" s="149"/>
      <c r="FSG10" s="149"/>
      <c r="FSH10" s="149"/>
      <c r="FSI10" s="149"/>
      <c r="FSJ10" s="149"/>
      <c r="FSK10" s="149"/>
      <c r="FSL10" s="149"/>
      <c r="FSM10" s="149"/>
      <c r="FSN10" s="149"/>
      <c r="FSO10" s="149"/>
      <c r="FSP10" s="149"/>
      <c r="FSQ10" s="149"/>
      <c r="FSR10" s="149"/>
      <c r="FSS10" s="149"/>
      <c r="FST10" s="149"/>
      <c r="FSU10" s="149"/>
      <c r="FSV10" s="149"/>
      <c r="FSW10" s="149"/>
      <c r="FSX10" s="149"/>
      <c r="FSY10" s="149"/>
      <c r="FSZ10" s="149"/>
      <c r="FTA10" s="149"/>
      <c r="FTB10" s="149"/>
      <c r="FTC10" s="149"/>
      <c r="FTD10" s="149"/>
      <c r="FTE10" s="149"/>
      <c r="FTF10" s="149"/>
      <c r="FTG10" s="149"/>
      <c r="FTH10" s="149"/>
      <c r="FTI10" s="149"/>
      <c r="FTJ10" s="149"/>
      <c r="FTK10" s="149"/>
      <c r="FTL10" s="149"/>
      <c r="FTM10" s="149"/>
      <c r="FTN10" s="149"/>
      <c r="FTO10" s="149"/>
      <c r="FTP10" s="149"/>
      <c r="FTQ10" s="149"/>
      <c r="FTR10" s="149"/>
      <c r="FTS10" s="149"/>
      <c r="FTT10" s="149"/>
      <c r="FTU10" s="149"/>
      <c r="FTV10" s="149"/>
      <c r="FTW10" s="149"/>
      <c r="FTX10" s="149"/>
      <c r="FTY10" s="149"/>
      <c r="FTZ10" s="149"/>
      <c r="FUA10" s="149"/>
      <c r="FUB10" s="149"/>
      <c r="FUC10" s="149"/>
      <c r="FUD10" s="149"/>
      <c r="FUE10" s="149"/>
      <c r="FUF10" s="149"/>
      <c r="FUG10" s="149"/>
      <c r="FUH10" s="149"/>
      <c r="FUI10" s="149"/>
      <c r="FUJ10" s="149"/>
      <c r="FUK10" s="149"/>
      <c r="FUL10" s="149"/>
      <c r="FUM10" s="149"/>
      <c r="FUN10" s="149"/>
      <c r="FUO10" s="149"/>
      <c r="FUP10" s="149"/>
      <c r="FUQ10" s="149"/>
      <c r="FUR10" s="149"/>
      <c r="FUS10" s="149"/>
      <c r="FUT10" s="149"/>
      <c r="FUU10" s="149"/>
      <c r="FUV10" s="149"/>
      <c r="FUW10" s="149"/>
      <c r="FUX10" s="149"/>
      <c r="FUY10" s="149"/>
      <c r="FUZ10" s="149"/>
      <c r="FVA10" s="149"/>
      <c r="FVB10" s="149"/>
      <c r="FVC10" s="149"/>
      <c r="FVD10" s="149"/>
      <c r="FVE10" s="149"/>
      <c r="FVF10" s="149"/>
      <c r="FVG10" s="149"/>
      <c r="FVH10" s="149"/>
      <c r="FVI10" s="149"/>
      <c r="FVJ10" s="149"/>
      <c r="FVK10" s="149"/>
      <c r="FVL10" s="149"/>
      <c r="FVM10" s="149"/>
      <c r="FVN10" s="149"/>
      <c r="FVO10" s="149"/>
      <c r="FVP10" s="149"/>
      <c r="FVQ10" s="149"/>
      <c r="FVR10" s="149"/>
      <c r="FVS10" s="149"/>
      <c r="FVT10" s="149"/>
      <c r="FVU10" s="149"/>
      <c r="FVV10" s="149"/>
      <c r="FVW10" s="149"/>
      <c r="FVX10" s="149"/>
      <c r="FVY10" s="149"/>
      <c r="FVZ10" s="149"/>
      <c r="FWA10" s="149"/>
      <c r="FWB10" s="149"/>
      <c r="FWC10" s="149"/>
      <c r="FWD10" s="149"/>
      <c r="FWE10" s="149"/>
      <c r="FWF10" s="149"/>
      <c r="FWG10" s="149"/>
      <c r="FWH10" s="149"/>
      <c r="FWI10" s="149"/>
      <c r="FWJ10" s="149"/>
      <c r="FWK10" s="149"/>
      <c r="FWL10" s="149"/>
      <c r="FWM10" s="149"/>
      <c r="FWN10" s="149"/>
      <c r="FWO10" s="149"/>
      <c r="FWP10" s="149"/>
      <c r="FWQ10" s="149"/>
      <c r="FWR10" s="149"/>
      <c r="FWS10" s="149"/>
      <c r="FWT10" s="149"/>
      <c r="FWU10" s="149"/>
      <c r="FWV10" s="149"/>
      <c r="FWW10" s="149"/>
      <c r="FWX10" s="149"/>
      <c r="FWY10" s="149"/>
      <c r="FWZ10" s="149"/>
      <c r="FXA10" s="149"/>
      <c r="FXB10" s="149"/>
      <c r="FXC10" s="149"/>
      <c r="FXD10" s="149"/>
      <c r="FXE10" s="149"/>
      <c r="FXF10" s="149"/>
      <c r="FXG10" s="149"/>
      <c r="FXH10" s="149"/>
      <c r="FXI10" s="149"/>
      <c r="FXJ10" s="149"/>
      <c r="FXK10" s="149"/>
      <c r="FXL10" s="149"/>
      <c r="FXM10" s="149"/>
      <c r="FXN10" s="149"/>
      <c r="FXO10" s="149"/>
      <c r="FXP10" s="149"/>
      <c r="FXQ10" s="149"/>
      <c r="FXR10" s="149"/>
      <c r="FXS10" s="149"/>
      <c r="FXT10" s="149"/>
      <c r="FXU10" s="149"/>
      <c r="FXV10" s="149"/>
      <c r="FXW10" s="149"/>
      <c r="FXX10" s="149"/>
      <c r="FXY10" s="149"/>
      <c r="FXZ10" s="149"/>
      <c r="FYA10" s="149"/>
      <c r="FYB10" s="149"/>
      <c r="FYC10" s="149"/>
      <c r="FYD10" s="149"/>
      <c r="FYE10" s="149"/>
      <c r="FYF10" s="149"/>
      <c r="FYG10" s="149"/>
      <c r="FYH10" s="149"/>
      <c r="FYI10" s="149"/>
      <c r="FYJ10" s="149"/>
      <c r="FYK10" s="149"/>
      <c r="FYL10" s="149"/>
      <c r="FYM10" s="149"/>
      <c r="FYN10" s="149"/>
      <c r="FYO10" s="149"/>
      <c r="FYP10" s="149"/>
      <c r="FYQ10" s="149"/>
      <c r="FYR10" s="149"/>
      <c r="FYS10" s="149"/>
      <c r="FYT10" s="149"/>
      <c r="FYU10" s="149"/>
      <c r="FYV10" s="149"/>
      <c r="FYW10" s="149"/>
      <c r="FYX10" s="149"/>
      <c r="FYY10" s="149"/>
      <c r="FYZ10" s="149"/>
      <c r="FZA10" s="149"/>
      <c r="FZB10" s="149"/>
      <c r="FZC10" s="149"/>
      <c r="FZD10" s="149"/>
      <c r="FZE10" s="149"/>
      <c r="FZF10" s="149"/>
      <c r="FZG10" s="149"/>
      <c r="FZH10" s="149"/>
      <c r="FZI10" s="149"/>
      <c r="FZJ10" s="149"/>
      <c r="FZK10" s="149"/>
      <c r="FZL10" s="149"/>
      <c r="FZM10" s="149"/>
      <c r="FZN10" s="149"/>
      <c r="FZO10" s="149"/>
      <c r="FZP10" s="149"/>
      <c r="FZQ10" s="149"/>
      <c r="FZR10" s="149"/>
      <c r="FZS10" s="149"/>
      <c r="FZT10" s="149"/>
      <c r="FZU10" s="149"/>
      <c r="FZV10" s="149"/>
      <c r="FZW10" s="149"/>
      <c r="FZX10" s="149"/>
      <c r="FZY10" s="149"/>
      <c r="FZZ10" s="149"/>
      <c r="GAA10" s="149"/>
      <c r="GAB10" s="149"/>
      <c r="GAC10" s="149"/>
      <c r="GAD10" s="149"/>
      <c r="GAE10" s="149"/>
      <c r="GAF10" s="149"/>
      <c r="GAG10" s="149"/>
      <c r="GAH10" s="149"/>
      <c r="GAI10" s="149"/>
      <c r="GAJ10" s="149"/>
      <c r="GAK10" s="149"/>
      <c r="GAL10" s="149"/>
      <c r="GAM10" s="149"/>
      <c r="GAN10" s="149"/>
      <c r="GAO10" s="149"/>
      <c r="GAP10" s="149"/>
      <c r="GAQ10" s="149"/>
      <c r="GAR10" s="149"/>
      <c r="GAS10" s="149"/>
      <c r="GAT10" s="149"/>
      <c r="GAU10" s="149"/>
      <c r="GAV10" s="149"/>
      <c r="GAW10" s="149"/>
      <c r="GAX10" s="149"/>
      <c r="GAY10" s="149"/>
      <c r="GAZ10" s="149"/>
      <c r="GBA10" s="149"/>
      <c r="GBB10" s="149"/>
      <c r="GBC10" s="149"/>
      <c r="GBD10" s="149"/>
      <c r="GBE10" s="149"/>
      <c r="GBF10" s="149"/>
      <c r="GBG10" s="149"/>
      <c r="GBH10" s="149"/>
      <c r="GBI10" s="149"/>
      <c r="GBJ10" s="149"/>
      <c r="GBK10" s="149"/>
      <c r="GBL10" s="149"/>
      <c r="GBM10" s="149"/>
      <c r="GBN10" s="149"/>
      <c r="GBO10" s="149"/>
      <c r="GBP10" s="149"/>
      <c r="GBQ10" s="149"/>
      <c r="GBR10" s="149"/>
      <c r="GBS10" s="149"/>
      <c r="GBT10" s="149"/>
      <c r="GBU10" s="149"/>
      <c r="GBV10" s="149"/>
      <c r="GBW10" s="149"/>
      <c r="GBX10" s="149"/>
      <c r="GBY10" s="149"/>
      <c r="GBZ10" s="149"/>
      <c r="GCA10" s="149"/>
      <c r="GCB10" s="149"/>
      <c r="GCC10" s="149"/>
      <c r="GCD10" s="149"/>
      <c r="GCE10" s="149"/>
      <c r="GCF10" s="149"/>
      <c r="GCG10" s="149"/>
      <c r="GCH10" s="149"/>
      <c r="GCI10" s="149"/>
      <c r="GCJ10" s="149"/>
      <c r="GCK10" s="149"/>
      <c r="GCL10" s="149"/>
      <c r="GCM10" s="149"/>
      <c r="GCN10" s="149"/>
      <c r="GCO10" s="149"/>
      <c r="GCP10" s="149"/>
      <c r="GCQ10" s="149"/>
      <c r="GCR10" s="149"/>
      <c r="GCS10" s="149"/>
      <c r="GCT10" s="149"/>
      <c r="GCU10" s="149"/>
      <c r="GCV10" s="149"/>
      <c r="GCW10" s="149"/>
      <c r="GCX10" s="149"/>
      <c r="GCY10" s="149"/>
      <c r="GCZ10" s="149"/>
      <c r="GDA10" s="149"/>
      <c r="GDB10" s="149"/>
      <c r="GDC10" s="149"/>
      <c r="GDD10" s="149"/>
      <c r="GDE10" s="149"/>
      <c r="GDF10" s="149"/>
      <c r="GDG10" s="149"/>
      <c r="GDH10" s="149"/>
      <c r="GDI10" s="149"/>
      <c r="GDJ10" s="149"/>
      <c r="GDK10" s="149"/>
      <c r="GDL10" s="149"/>
      <c r="GDM10" s="149"/>
      <c r="GDN10" s="149"/>
      <c r="GDO10" s="149"/>
      <c r="GDP10" s="149"/>
      <c r="GDQ10" s="149"/>
      <c r="GDR10" s="149"/>
      <c r="GDS10" s="149"/>
      <c r="GDT10" s="149"/>
      <c r="GDU10" s="149"/>
      <c r="GDV10" s="149"/>
      <c r="GDW10" s="149"/>
      <c r="GDX10" s="149"/>
      <c r="GDY10" s="149"/>
      <c r="GDZ10" s="149"/>
      <c r="GEA10" s="149"/>
      <c r="GEB10" s="149"/>
      <c r="GEC10" s="149"/>
      <c r="GED10" s="149"/>
      <c r="GEE10" s="149"/>
      <c r="GEF10" s="149"/>
      <c r="GEG10" s="149"/>
      <c r="GEH10" s="149"/>
      <c r="GEI10" s="149"/>
      <c r="GEJ10" s="149"/>
      <c r="GEK10" s="149"/>
      <c r="GEL10" s="149"/>
      <c r="GEM10" s="149"/>
      <c r="GEN10" s="149"/>
      <c r="GEO10" s="149"/>
      <c r="GEP10" s="149"/>
      <c r="GEQ10" s="149"/>
      <c r="GER10" s="149"/>
      <c r="GES10" s="149"/>
      <c r="GET10" s="149"/>
      <c r="GEU10" s="149"/>
      <c r="GEV10" s="149"/>
      <c r="GEW10" s="149"/>
      <c r="GEX10" s="149"/>
      <c r="GEY10" s="149"/>
      <c r="GEZ10" s="149"/>
      <c r="GFA10" s="149"/>
      <c r="GFB10" s="149"/>
      <c r="GFC10" s="149"/>
      <c r="GFD10" s="149"/>
      <c r="GFE10" s="149"/>
      <c r="GFF10" s="149"/>
      <c r="GFG10" s="149"/>
      <c r="GFH10" s="149"/>
      <c r="GFI10" s="149"/>
      <c r="GFJ10" s="149"/>
      <c r="GFK10" s="149"/>
      <c r="GFL10" s="149"/>
      <c r="GFM10" s="149"/>
      <c r="GFN10" s="149"/>
      <c r="GFO10" s="149"/>
      <c r="GFP10" s="149"/>
      <c r="GFQ10" s="149"/>
      <c r="GFR10" s="149"/>
      <c r="GFS10" s="149"/>
      <c r="GFT10" s="149"/>
      <c r="GFU10" s="149"/>
      <c r="GFV10" s="149"/>
      <c r="GFW10" s="149"/>
      <c r="GFX10" s="149"/>
      <c r="GFY10" s="149"/>
      <c r="GFZ10" s="149"/>
      <c r="GGA10" s="149"/>
      <c r="GGB10" s="149"/>
      <c r="GGC10" s="149"/>
      <c r="GGD10" s="149"/>
      <c r="GGE10" s="149"/>
      <c r="GGF10" s="149"/>
      <c r="GGG10" s="149"/>
      <c r="GGH10" s="149"/>
      <c r="GGI10" s="149"/>
      <c r="GGJ10" s="149"/>
      <c r="GGK10" s="149"/>
      <c r="GGL10" s="149"/>
      <c r="GGM10" s="149"/>
      <c r="GGN10" s="149"/>
      <c r="GGO10" s="149"/>
      <c r="GGP10" s="149"/>
      <c r="GGQ10" s="149"/>
      <c r="GGR10" s="149"/>
      <c r="GGS10" s="149"/>
      <c r="GGT10" s="149"/>
      <c r="GGU10" s="149"/>
      <c r="GGV10" s="149"/>
      <c r="GGW10" s="149"/>
      <c r="GGX10" s="149"/>
      <c r="GGY10" s="149"/>
      <c r="GGZ10" s="149"/>
      <c r="GHA10" s="149"/>
      <c r="GHB10" s="149"/>
      <c r="GHC10" s="149"/>
      <c r="GHD10" s="149"/>
      <c r="GHE10" s="149"/>
      <c r="GHF10" s="149"/>
      <c r="GHG10" s="149"/>
      <c r="GHH10" s="149"/>
      <c r="GHI10" s="149"/>
      <c r="GHJ10" s="149"/>
      <c r="GHK10" s="149"/>
      <c r="GHL10" s="149"/>
      <c r="GHM10" s="149"/>
      <c r="GHN10" s="149"/>
      <c r="GHO10" s="149"/>
      <c r="GHP10" s="149"/>
      <c r="GHQ10" s="149"/>
      <c r="GHR10" s="149"/>
      <c r="GHS10" s="149"/>
      <c r="GHT10" s="149"/>
      <c r="GHU10" s="149"/>
      <c r="GHV10" s="149"/>
      <c r="GHW10" s="149"/>
      <c r="GHX10" s="149"/>
      <c r="GHY10" s="149"/>
      <c r="GHZ10" s="149"/>
      <c r="GIA10" s="149"/>
      <c r="GIB10" s="149"/>
      <c r="GIC10" s="149"/>
      <c r="GID10" s="149"/>
      <c r="GIE10" s="149"/>
      <c r="GIF10" s="149"/>
      <c r="GIG10" s="149"/>
      <c r="GIH10" s="149"/>
      <c r="GII10" s="149"/>
      <c r="GIJ10" s="149"/>
      <c r="GIK10" s="149"/>
      <c r="GIL10" s="149"/>
      <c r="GIM10" s="149"/>
      <c r="GIN10" s="149"/>
      <c r="GIO10" s="149"/>
      <c r="GIP10" s="149"/>
      <c r="GIQ10" s="149"/>
      <c r="GIR10" s="149"/>
      <c r="GIS10" s="149"/>
      <c r="GIT10" s="149"/>
      <c r="GIU10" s="149"/>
      <c r="GIV10" s="149"/>
      <c r="GIW10" s="149"/>
      <c r="GIX10" s="149"/>
      <c r="GIY10" s="149"/>
      <c r="GIZ10" s="149"/>
      <c r="GJA10" s="149"/>
      <c r="GJB10" s="149"/>
      <c r="GJC10" s="149"/>
      <c r="GJD10" s="149"/>
      <c r="GJE10" s="149"/>
      <c r="GJF10" s="149"/>
      <c r="GJG10" s="149"/>
      <c r="GJH10" s="149"/>
      <c r="GJI10" s="149"/>
      <c r="GJJ10" s="149"/>
      <c r="GJK10" s="149"/>
      <c r="GJL10" s="149"/>
      <c r="GJM10" s="149"/>
      <c r="GJN10" s="149"/>
      <c r="GJO10" s="149"/>
      <c r="GJP10" s="149"/>
      <c r="GJQ10" s="149"/>
      <c r="GJR10" s="149"/>
      <c r="GJS10" s="149"/>
      <c r="GJT10" s="149"/>
      <c r="GJU10" s="149"/>
      <c r="GJV10" s="149"/>
      <c r="GJW10" s="149"/>
      <c r="GJX10" s="149"/>
      <c r="GJY10" s="149"/>
      <c r="GJZ10" s="149"/>
      <c r="GKA10" s="149"/>
      <c r="GKB10" s="149"/>
      <c r="GKC10" s="149"/>
      <c r="GKD10" s="149"/>
      <c r="GKE10" s="149"/>
      <c r="GKF10" s="149"/>
      <c r="GKG10" s="149"/>
      <c r="GKH10" s="149"/>
      <c r="GKI10" s="149"/>
      <c r="GKJ10" s="149"/>
      <c r="GKK10" s="149"/>
      <c r="GKL10" s="149"/>
      <c r="GKM10" s="149"/>
      <c r="GKN10" s="149"/>
      <c r="GKO10" s="149"/>
      <c r="GKP10" s="149"/>
      <c r="GKQ10" s="149"/>
      <c r="GKR10" s="149"/>
      <c r="GKS10" s="149"/>
      <c r="GKT10" s="149"/>
      <c r="GKU10" s="149"/>
      <c r="GKV10" s="149"/>
      <c r="GKW10" s="149"/>
      <c r="GKX10" s="149"/>
      <c r="GKY10" s="149"/>
      <c r="GKZ10" s="149"/>
      <c r="GLA10" s="149"/>
      <c r="GLB10" s="149"/>
      <c r="GLC10" s="149"/>
      <c r="GLD10" s="149"/>
      <c r="GLE10" s="149"/>
      <c r="GLF10" s="149"/>
      <c r="GLG10" s="149"/>
      <c r="GLH10" s="149"/>
      <c r="GLI10" s="149"/>
      <c r="GLJ10" s="149"/>
      <c r="GLK10" s="149"/>
      <c r="GLL10" s="149"/>
      <c r="GLM10" s="149"/>
      <c r="GLN10" s="149"/>
      <c r="GLO10" s="149"/>
      <c r="GLP10" s="149"/>
      <c r="GLQ10" s="149"/>
      <c r="GLR10" s="149"/>
      <c r="GLS10" s="149"/>
      <c r="GLT10" s="149"/>
      <c r="GLU10" s="149"/>
      <c r="GLV10" s="149"/>
      <c r="GLW10" s="149"/>
      <c r="GLX10" s="149"/>
      <c r="GLY10" s="149"/>
      <c r="GLZ10" s="149"/>
      <c r="GMA10" s="149"/>
      <c r="GMB10" s="149"/>
      <c r="GMC10" s="149"/>
      <c r="GMD10" s="149"/>
      <c r="GME10" s="149"/>
      <c r="GMF10" s="149"/>
      <c r="GMG10" s="149"/>
      <c r="GMH10" s="149"/>
      <c r="GMI10" s="149"/>
      <c r="GMJ10" s="149"/>
      <c r="GMK10" s="149"/>
      <c r="GML10" s="149"/>
      <c r="GMM10" s="149"/>
      <c r="GMN10" s="149"/>
      <c r="GMO10" s="149"/>
      <c r="GMP10" s="149"/>
      <c r="GMQ10" s="149"/>
      <c r="GMR10" s="149"/>
      <c r="GMS10" s="149"/>
      <c r="GMT10" s="149"/>
      <c r="GMU10" s="149"/>
      <c r="GMV10" s="149"/>
      <c r="GMW10" s="149"/>
      <c r="GMX10" s="149"/>
      <c r="GMY10" s="149"/>
      <c r="GMZ10" s="149"/>
      <c r="GNA10" s="149"/>
      <c r="GNB10" s="149"/>
      <c r="GNC10" s="149"/>
      <c r="GND10" s="149"/>
      <c r="GNE10" s="149"/>
      <c r="GNF10" s="149"/>
      <c r="GNG10" s="149"/>
      <c r="GNH10" s="149"/>
      <c r="GNI10" s="149"/>
      <c r="GNJ10" s="149"/>
      <c r="GNK10" s="149"/>
      <c r="GNL10" s="149"/>
      <c r="GNM10" s="149"/>
      <c r="GNN10" s="149"/>
      <c r="GNO10" s="149"/>
      <c r="GNP10" s="149"/>
      <c r="GNQ10" s="149"/>
      <c r="GNR10" s="149"/>
      <c r="GNS10" s="149"/>
      <c r="GNT10" s="149"/>
      <c r="GNU10" s="149"/>
      <c r="GNV10" s="149"/>
      <c r="GNW10" s="149"/>
      <c r="GNX10" s="149"/>
      <c r="GNY10" s="149"/>
      <c r="GNZ10" s="149"/>
      <c r="GOA10" s="149"/>
      <c r="GOB10" s="149"/>
      <c r="GOC10" s="149"/>
      <c r="GOD10" s="149"/>
      <c r="GOE10" s="149"/>
      <c r="GOF10" s="149"/>
      <c r="GOG10" s="149"/>
      <c r="GOH10" s="149"/>
      <c r="GOI10" s="149"/>
      <c r="GOJ10" s="149"/>
      <c r="GOK10" s="149"/>
      <c r="GOL10" s="149"/>
      <c r="GOM10" s="149"/>
      <c r="GON10" s="149"/>
      <c r="GOO10" s="149"/>
      <c r="GOP10" s="149"/>
      <c r="GOQ10" s="149"/>
      <c r="GOR10" s="149"/>
      <c r="GOS10" s="149"/>
      <c r="GOT10" s="149"/>
      <c r="GOU10" s="149"/>
      <c r="GOV10" s="149"/>
      <c r="GOW10" s="149"/>
      <c r="GOX10" s="149"/>
      <c r="GOY10" s="149"/>
      <c r="GOZ10" s="149"/>
      <c r="GPA10" s="149"/>
      <c r="GPB10" s="149"/>
      <c r="GPC10" s="149"/>
      <c r="GPD10" s="149"/>
      <c r="GPE10" s="149"/>
      <c r="GPF10" s="149"/>
      <c r="GPG10" s="149"/>
      <c r="GPH10" s="149"/>
      <c r="GPI10" s="149"/>
      <c r="GPJ10" s="149"/>
      <c r="GPK10" s="149"/>
      <c r="GPL10" s="149"/>
      <c r="GPM10" s="149"/>
      <c r="GPN10" s="149"/>
      <c r="GPO10" s="149"/>
      <c r="GPP10" s="149"/>
      <c r="GPQ10" s="149"/>
      <c r="GPR10" s="149"/>
      <c r="GPS10" s="149"/>
      <c r="GPT10" s="149"/>
      <c r="GPU10" s="149"/>
      <c r="GPV10" s="149"/>
      <c r="GPW10" s="149"/>
      <c r="GPX10" s="149"/>
      <c r="GPY10" s="149"/>
      <c r="GPZ10" s="149"/>
      <c r="GQA10" s="149"/>
      <c r="GQB10" s="149"/>
      <c r="GQC10" s="149"/>
      <c r="GQD10" s="149"/>
      <c r="GQE10" s="149"/>
      <c r="GQF10" s="149"/>
      <c r="GQG10" s="149"/>
      <c r="GQH10" s="149"/>
      <c r="GQI10" s="149"/>
      <c r="GQJ10" s="149"/>
      <c r="GQK10" s="149"/>
      <c r="GQL10" s="149"/>
      <c r="GQM10" s="149"/>
      <c r="GQN10" s="149"/>
      <c r="GQO10" s="149"/>
      <c r="GQP10" s="149"/>
      <c r="GQQ10" s="149"/>
      <c r="GQR10" s="149"/>
      <c r="GQS10" s="149"/>
      <c r="GQT10" s="149"/>
      <c r="GQU10" s="149"/>
      <c r="GQV10" s="149"/>
      <c r="GQW10" s="149"/>
      <c r="GQX10" s="149"/>
      <c r="GQY10" s="149"/>
      <c r="GQZ10" s="149"/>
      <c r="GRA10" s="149"/>
      <c r="GRB10" s="149"/>
      <c r="GRC10" s="149"/>
      <c r="GRD10" s="149"/>
      <c r="GRE10" s="149"/>
      <c r="GRF10" s="149"/>
      <c r="GRG10" s="149"/>
      <c r="GRH10" s="149"/>
      <c r="GRI10" s="149"/>
      <c r="GRJ10" s="149"/>
      <c r="GRK10" s="149"/>
      <c r="GRL10" s="149"/>
      <c r="GRM10" s="149"/>
      <c r="GRN10" s="149"/>
      <c r="GRO10" s="149"/>
      <c r="GRP10" s="149"/>
      <c r="GRQ10" s="149"/>
      <c r="GRR10" s="149"/>
      <c r="GRS10" s="149"/>
      <c r="GRT10" s="149"/>
      <c r="GRU10" s="149"/>
      <c r="GRV10" s="149"/>
      <c r="GRW10" s="149"/>
      <c r="GRX10" s="149"/>
      <c r="GRY10" s="149"/>
      <c r="GRZ10" s="149"/>
      <c r="GSA10" s="149"/>
      <c r="GSB10" s="149"/>
      <c r="GSC10" s="149"/>
      <c r="GSD10" s="149"/>
      <c r="GSE10" s="149"/>
      <c r="GSF10" s="149"/>
      <c r="GSG10" s="149"/>
      <c r="GSH10" s="149"/>
      <c r="GSI10" s="149"/>
      <c r="GSJ10" s="149"/>
      <c r="GSK10" s="149"/>
      <c r="GSL10" s="149"/>
      <c r="GSM10" s="149"/>
      <c r="GSN10" s="149"/>
      <c r="GSO10" s="149"/>
      <c r="GSP10" s="149"/>
      <c r="GSQ10" s="149"/>
      <c r="GSR10" s="149"/>
      <c r="GSS10" s="149"/>
      <c r="GST10" s="149"/>
      <c r="GSU10" s="149"/>
      <c r="GSV10" s="149"/>
      <c r="GSW10" s="149"/>
      <c r="GSX10" s="149"/>
      <c r="GSY10" s="149"/>
      <c r="GSZ10" s="149"/>
      <c r="GTA10" s="149"/>
      <c r="GTB10" s="149"/>
      <c r="GTC10" s="149"/>
      <c r="GTD10" s="149"/>
      <c r="GTE10" s="149"/>
      <c r="GTF10" s="149"/>
      <c r="GTG10" s="149"/>
      <c r="GTH10" s="149"/>
      <c r="GTI10" s="149"/>
      <c r="GTJ10" s="149"/>
      <c r="GTK10" s="149"/>
      <c r="GTL10" s="149"/>
      <c r="GTM10" s="149"/>
      <c r="GTN10" s="149"/>
      <c r="GTO10" s="149"/>
      <c r="GTP10" s="149"/>
      <c r="GTQ10" s="149"/>
      <c r="GTR10" s="149"/>
      <c r="GTS10" s="149"/>
      <c r="GTT10" s="149"/>
      <c r="GTU10" s="149"/>
      <c r="GTV10" s="149"/>
      <c r="GTW10" s="149"/>
      <c r="GTX10" s="149"/>
      <c r="GTY10" s="149"/>
      <c r="GTZ10" s="149"/>
      <c r="GUA10" s="149"/>
      <c r="GUB10" s="149"/>
      <c r="GUC10" s="149"/>
      <c r="GUD10" s="149"/>
      <c r="GUE10" s="149"/>
      <c r="GUF10" s="149"/>
      <c r="GUG10" s="149"/>
      <c r="GUH10" s="149"/>
      <c r="GUI10" s="149"/>
      <c r="GUJ10" s="149"/>
      <c r="GUK10" s="149"/>
      <c r="GUL10" s="149"/>
      <c r="GUM10" s="149"/>
      <c r="GUN10" s="149"/>
      <c r="GUO10" s="149"/>
      <c r="GUP10" s="149"/>
      <c r="GUQ10" s="149"/>
      <c r="GUR10" s="149"/>
      <c r="GUS10" s="149"/>
      <c r="GUT10" s="149"/>
      <c r="GUU10" s="149"/>
      <c r="GUV10" s="149"/>
      <c r="GUW10" s="149"/>
      <c r="GUX10" s="149"/>
      <c r="GUY10" s="149"/>
      <c r="GUZ10" s="149"/>
      <c r="GVA10" s="149"/>
      <c r="GVB10" s="149"/>
      <c r="GVC10" s="149"/>
      <c r="GVD10" s="149"/>
      <c r="GVE10" s="149"/>
      <c r="GVF10" s="149"/>
      <c r="GVG10" s="149"/>
      <c r="GVH10" s="149"/>
      <c r="GVI10" s="149"/>
      <c r="GVJ10" s="149"/>
      <c r="GVK10" s="149"/>
      <c r="GVL10" s="149"/>
      <c r="GVM10" s="149"/>
      <c r="GVN10" s="149"/>
      <c r="GVO10" s="149"/>
      <c r="GVP10" s="149"/>
      <c r="GVQ10" s="149"/>
      <c r="GVR10" s="149"/>
      <c r="GVS10" s="149"/>
      <c r="GVT10" s="149"/>
      <c r="GVU10" s="149"/>
      <c r="GVV10" s="149"/>
      <c r="GVW10" s="149"/>
      <c r="GVX10" s="149"/>
      <c r="GVY10" s="149"/>
      <c r="GVZ10" s="149"/>
      <c r="GWA10" s="149"/>
      <c r="GWB10" s="149"/>
      <c r="GWC10" s="149"/>
      <c r="GWD10" s="149"/>
      <c r="GWE10" s="149"/>
      <c r="GWF10" s="149"/>
      <c r="GWG10" s="149"/>
      <c r="GWH10" s="149"/>
      <c r="GWI10" s="149"/>
      <c r="GWJ10" s="149"/>
      <c r="GWK10" s="149"/>
      <c r="GWL10" s="149"/>
      <c r="GWM10" s="149"/>
      <c r="GWN10" s="149"/>
      <c r="GWO10" s="149"/>
      <c r="GWP10" s="149"/>
      <c r="GWQ10" s="149"/>
      <c r="GWR10" s="149"/>
      <c r="GWS10" s="149"/>
      <c r="GWT10" s="149"/>
      <c r="GWU10" s="149"/>
      <c r="GWV10" s="149"/>
      <c r="GWW10" s="149"/>
      <c r="GWX10" s="149"/>
      <c r="GWY10" s="149"/>
      <c r="GWZ10" s="149"/>
      <c r="GXA10" s="149"/>
      <c r="GXB10" s="149"/>
      <c r="GXC10" s="149"/>
      <c r="GXD10" s="149"/>
      <c r="GXE10" s="149"/>
      <c r="GXF10" s="149"/>
      <c r="GXG10" s="149"/>
      <c r="GXH10" s="149"/>
      <c r="GXI10" s="149"/>
      <c r="GXJ10" s="149"/>
      <c r="GXK10" s="149"/>
      <c r="GXL10" s="149"/>
      <c r="GXM10" s="149"/>
      <c r="GXN10" s="149"/>
      <c r="GXO10" s="149"/>
      <c r="GXP10" s="149"/>
      <c r="GXQ10" s="149"/>
      <c r="GXR10" s="149"/>
      <c r="GXS10" s="149"/>
      <c r="GXT10" s="149"/>
      <c r="GXU10" s="149"/>
      <c r="GXV10" s="149"/>
      <c r="GXW10" s="149"/>
      <c r="GXX10" s="149"/>
      <c r="GXY10" s="149"/>
      <c r="GXZ10" s="149"/>
      <c r="GYA10" s="149"/>
      <c r="GYB10" s="149"/>
      <c r="GYC10" s="149"/>
      <c r="GYD10" s="149"/>
      <c r="GYE10" s="149"/>
      <c r="GYF10" s="149"/>
      <c r="GYG10" s="149"/>
      <c r="GYH10" s="149"/>
      <c r="GYI10" s="149"/>
      <c r="GYJ10" s="149"/>
      <c r="GYK10" s="149"/>
      <c r="GYL10" s="149"/>
      <c r="GYM10" s="149"/>
      <c r="GYN10" s="149"/>
      <c r="GYO10" s="149"/>
      <c r="GYP10" s="149"/>
      <c r="GYQ10" s="149"/>
      <c r="GYR10" s="149"/>
      <c r="GYS10" s="149"/>
      <c r="GYT10" s="149"/>
      <c r="GYU10" s="149"/>
      <c r="GYV10" s="149"/>
      <c r="GYW10" s="149"/>
      <c r="GYX10" s="149"/>
      <c r="GYY10" s="149"/>
      <c r="GYZ10" s="149"/>
      <c r="GZA10" s="149"/>
      <c r="GZB10" s="149"/>
      <c r="GZC10" s="149"/>
      <c r="GZD10" s="149"/>
      <c r="GZE10" s="149"/>
      <c r="GZF10" s="149"/>
      <c r="GZG10" s="149"/>
      <c r="GZH10" s="149"/>
      <c r="GZI10" s="149"/>
      <c r="GZJ10" s="149"/>
      <c r="GZK10" s="149"/>
      <c r="GZL10" s="149"/>
      <c r="GZM10" s="149"/>
      <c r="GZN10" s="149"/>
      <c r="GZO10" s="149"/>
      <c r="GZP10" s="149"/>
      <c r="GZQ10" s="149"/>
      <c r="GZR10" s="149"/>
      <c r="GZS10" s="149"/>
      <c r="GZT10" s="149"/>
      <c r="GZU10" s="149"/>
      <c r="GZV10" s="149"/>
      <c r="GZW10" s="149"/>
      <c r="GZX10" s="149"/>
      <c r="GZY10" s="149"/>
      <c r="GZZ10" s="149"/>
      <c r="HAA10" s="149"/>
      <c r="HAB10" s="149"/>
      <c r="HAC10" s="149"/>
      <c r="HAD10" s="149"/>
      <c r="HAE10" s="149"/>
      <c r="HAF10" s="149"/>
      <c r="HAG10" s="149"/>
      <c r="HAH10" s="149"/>
      <c r="HAI10" s="149"/>
      <c r="HAJ10" s="149"/>
      <c r="HAK10" s="149"/>
      <c r="HAL10" s="149"/>
      <c r="HAM10" s="149"/>
      <c r="HAN10" s="149"/>
      <c r="HAO10" s="149"/>
      <c r="HAP10" s="149"/>
      <c r="HAQ10" s="149"/>
      <c r="HAR10" s="149"/>
      <c r="HAS10" s="149"/>
      <c r="HAT10" s="149"/>
      <c r="HAU10" s="149"/>
      <c r="HAV10" s="149"/>
      <c r="HAW10" s="149"/>
      <c r="HAX10" s="149"/>
      <c r="HAY10" s="149"/>
      <c r="HAZ10" s="149"/>
      <c r="HBA10" s="149"/>
      <c r="HBB10" s="149"/>
      <c r="HBC10" s="149"/>
      <c r="HBD10" s="149"/>
      <c r="HBE10" s="149"/>
      <c r="HBF10" s="149"/>
      <c r="HBG10" s="149"/>
      <c r="HBH10" s="149"/>
      <c r="HBI10" s="149"/>
      <c r="HBJ10" s="149"/>
      <c r="HBK10" s="149"/>
      <c r="HBL10" s="149"/>
      <c r="HBM10" s="149"/>
      <c r="HBN10" s="149"/>
      <c r="HBO10" s="149"/>
      <c r="HBP10" s="149"/>
      <c r="HBQ10" s="149"/>
      <c r="HBR10" s="149"/>
      <c r="HBS10" s="149"/>
      <c r="HBT10" s="149"/>
      <c r="HBU10" s="149"/>
      <c r="HBV10" s="149"/>
      <c r="HBW10" s="149"/>
      <c r="HBX10" s="149"/>
      <c r="HBY10" s="149"/>
      <c r="HBZ10" s="149"/>
      <c r="HCA10" s="149"/>
      <c r="HCB10" s="149"/>
      <c r="HCC10" s="149"/>
      <c r="HCD10" s="149"/>
      <c r="HCE10" s="149"/>
      <c r="HCF10" s="149"/>
      <c r="HCG10" s="149"/>
      <c r="HCH10" s="149"/>
      <c r="HCI10" s="149"/>
      <c r="HCJ10" s="149"/>
      <c r="HCK10" s="149"/>
      <c r="HCL10" s="149"/>
      <c r="HCM10" s="149"/>
      <c r="HCN10" s="149"/>
      <c r="HCO10" s="149"/>
      <c r="HCP10" s="149"/>
      <c r="HCQ10" s="149"/>
      <c r="HCR10" s="149"/>
      <c r="HCS10" s="149"/>
      <c r="HCT10" s="149"/>
      <c r="HCU10" s="149"/>
      <c r="HCV10" s="149"/>
      <c r="HCW10" s="149"/>
      <c r="HCX10" s="149"/>
      <c r="HCY10" s="149"/>
      <c r="HCZ10" s="149"/>
      <c r="HDA10" s="149"/>
      <c r="HDB10" s="149"/>
      <c r="HDC10" s="149"/>
      <c r="HDD10" s="149"/>
      <c r="HDE10" s="149"/>
      <c r="HDF10" s="149"/>
      <c r="HDG10" s="149"/>
      <c r="HDH10" s="149"/>
      <c r="HDI10" s="149"/>
      <c r="HDJ10" s="149"/>
      <c r="HDK10" s="149"/>
      <c r="HDL10" s="149"/>
      <c r="HDM10" s="149"/>
      <c r="HDN10" s="149"/>
      <c r="HDO10" s="149"/>
      <c r="HDP10" s="149"/>
      <c r="HDQ10" s="149"/>
      <c r="HDR10" s="149"/>
      <c r="HDS10" s="149"/>
      <c r="HDT10" s="149"/>
      <c r="HDU10" s="149"/>
      <c r="HDV10" s="149"/>
      <c r="HDW10" s="149"/>
      <c r="HDX10" s="149"/>
      <c r="HDY10" s="149"/>
      <c r="HDZ10" s="149"/>
      <c r="HEA10" s="149"/>
      <c r="HEB10" s="149"/>
      <c r="HEC10" s="149"/>
      <c r="HED10" s="149"/>
      <c r="HEE10" s="149"/>
      <c r="HEF10" s="149"/>
      <c r="HEG10" s="149"/>
      <c r="HEH10" s="149"/>
      <c r="HEI10" s="149"/>
      <c r="HEJ10" s="149"/>
      <c r="HEK10" s="149"/>
      <c r="HEL10" s="149"/>
      <c r="HEM10" s="149"/>
      <c r="HEN10" s="149"/>
      <c r="HEO10" s="149"/>
      <c r="HEP10" s="149"/>
      <c r="HEQ10" s="149"/>
      <c r="HER10" s="149"/>
      <c r="HES10" s="149"/>
      <c r="HET10" s="149"/>
      <c r="HEU10" s="149"/>
      <c r="HEV10" s="149"/>
      <c r="HEW10" s="149"/>
      <c r="HEX10" s="149"/>
      <c r="HEY10" s="149"/>
      <c r="HEZ10" s="149"/>
      <c r="HFA10" s="149"/>
      <c r="HFB10" s="149"/>
      <c r="HFC10" s="149"/>
      <c r="HFD10" s="149"/>
      <c r="HFE10" s="149"/>
      <c r="HFF10" s="149"/>
      <c r="HFG10" s="149"/>
      <c r="HFH10" s="149"/>
      <c r="HFI10" s="149"/>
      <c r="HFJ10" s="149"/>
      <c r="HFK10" s="149"/>
      <c r="HFL10" s="149"/>
      <c r="HFM10" s="149"/>
      <c r="HFN10" s="149"/>
      <c r="HFO10" s="149"/>
      <c r="HFP10" s="149"/>
      <c r="HFQ10" s="149"/>
      <c r="HFR10" s="149"/>
      <c r="HFS10" s="149"/>
      <c r="HFT10" s="149"/>
      <c r="HFU10" s="149"/>
      <c r="HFV10" s="149"/>
      <c r="HFW10" s="149"/>
      <c r="HFX10" s="149"/>
      <c r="HFY10" s="149"/>
      <c r="HFZ10" s="149"/>
      <c r="HGA10" s="149"/>
      <c r="HGB10" s="149"/>
      <c r="HGC10" s="149"/>
      <c r="HGD10" s="149"/>
      <c r="HGE10" s="149"/>
      <c r="HGF10" s="149"/>
      <c r="HGG10" s="149"/>
      <c r="HGH10" s="149"/>
      <c r="HGI10" s="149"/>
      <c r="HGJ10" s="149"/>
      <c r="HGK10" s="149"/>
      <c r="HGL10" s="149"/>
      <c r="HGM10" s="149"/>
      <c r="HGN10" s="149"/>
      <c r="HGO10" s="149"/>
      <c r="HGP10" s="149"/>
      <c r="HGQ10" s="149"/>
      <c r="HGR10" s="149"/>
      <c r="HGS10" s="149"/>
      <c r="HGT10" s="149"/>
      <c r="HGU10" s="149"/>
      <c r="HGV10" s="149"/>
      <c r="HGW10" s="149"/>
      <c r="HGX10" s="149"/>
      <c r="HGY10" s="149"/>
      <c r="HGZ10" s="149"/>
      <c r="HHA10" s="149"/>
      <c r="HHB10" s="149"/>
      <c r="HHC10" s="149"/>
      <c r="HHD10" s="149"/>
      <c r="HHE10" s="149"/>
      <c r="HHF10" s="149"/>
      <c r="HHG10" s="149"/>
      <c r="HHH10" s="149"/>
      <c r="HHI10" s="149"/>
      <c r="HHJ10" s="149"/>
      <c r="HHK10" s="149"/>
      <c r="HHL10" s="149"/>
      <c r="HHM10" s="149"/>
      <c r="HHN10" s="149"/>
      <c r="HHO10" s="149"/>
      <c r="HHP10" s="149"/>
      <c r="HHQ10" s="149"/>
      <c r="HHR10" s="149"/>
      <c r="HHS10" s="149"/>
      <c r="HHT10" s="149"/>
      <c r="HHU10" s="149"/>
      <c r="HHV10" s="149"/>
      <c r="HHW10" s="149"/>
      <c r="HHX10" s="149"/>
      <c r="HHY10" s="149"/>
      <c r="HHZ10" s="149"/>
      <c r="HIA10" s="149"/>
      <c r="HIB10" s="149"/>
      <c r="HIC10" s="149"/>
      <c r="HID10" s="149"/>
      <c r="HIE10" s="149"/>
      <c r="HIF10" s="149"/>
      <c r="HIG10" s="149"/>
      <c r="HIH10" s="149"/>
      <c r="HII10" s="149"/>
      <c r="HIJ10" s="149"/>
      <c r="HIK10" s="149"/>
      <c r="HIL10" s="149"/>
      <c r="HIM10" s="149"/>
      <c r="HIN10" s="149"/>
      <c r="HIO10" s="149"/>
      <c r="HIP10" s="149"/>
      <c r="HIQ10" s="149"/>
      <c r="HIR10" s="149"/>
      <c r="HIS10" s="149"/>
      <c r="HIT10" s="149"/>
      <c r="HIU10" s="149"/>
      <c r="HIV10" s="149"/>
      <c r="HIW10" s="149"/>
      <c r="HIX10" s="149"/>
      <c r="HIY10" s="149"/>
      <c r="HIZ10" s="149"/>
      <c r="HJA10" s="149"/>
      <c r="HJB10" s="149"/>
      <c r="HJC10" s="149"/>
      <c r="HJD10" s="149"/>
      <c r="HJE10" s="149"/>
      <c r="HJF10" s="149"/>
      <c r="HJG10" s="149"/>
      <c r="HJH10" s="149"/>
      <c r="HJI10" s="149"/>
      <c r="HJJ10" s="149"/>
      <c r="HJK10" s="149"/>
      <c r="HJL10" s="149"/>
      <c r="HJM10" s="149"/>
      <c r="HJN10" s="149"/>
      <c r="HJO10" s="149"/>
      <c r="HJP10" s="149"/>
      <c r="HJQ10" s="149"/>
      <c r="HJR10" s="149"/>
      <c r="HJS10" s="149"/>
      <c r="HJT10" s="149"/>
      <c r="HJU10" s="149"/>
      <c r="HJV10" s="149"/>
      <c r="HJW10" s="149"/>
      <c r="HJX10" s="149"/>
      <c r="HJY10" s="149"/>
      <c r="HJZ10" s="149"/>
      <c r="HKA10" s="149"/>
      <c r="HKB10" s="149"/>
      <c r="HKC10" s="149"/>
      <c r="HKD10" s="149"/>
      <c r="HKE10" s="149"/>
      <c r="HKF10" s="149"/>
      <c r="HKG10" s="149"/>
      <c r="HKH10" s="149"/>
      <c r="HKI10" s="149"/>
      <c r="HKJ10" s="149"/>
      <c r="HKK10" s="149"/>
      <c r="HKL10" s="149"/>
      <c r="HKM10" s="149"/>
      <c r="HKN10" s="149"/>
      <c r="HKO10" s="149"/>
      <c r="HKP10" s="149"/>
      <c r="HKQ10" s="149"/>
      <c r="HKR10" s="149"/>
      <c r="HKS10" s="149"/>
      <c r="HKT10" s="149"/>
      <c r="HKU10" s="149"/>
      <c r="HKV10" s="149"/>
      <c r="HKW10" s="149"/>
      <c r="HKX10" s="149"/>
      <c r="HKY10" s="149"/>
      <c r="HKZ10" s="149"/>
      <c r="HLA10" s="149"/>
      <c r="HLB10" s="149"/>
      <c r="HLC10" s="149"/>
      <c r="HLD10" s="149"/>
      <c r="HLE10" s="149"/>
      <c r="HLF10" s="149"/>
      <c r="HLG10" s="149"/>
      <c r="HLH10" s="149"/>
      <c r="HLI10" s="149"/>
      <c r="HLJ10" s="149"/>
      <c r="HLK10" s="149"/>
      <c r="HLL10" s="149"/>
      <c r="HLM10" s="149"/>
      <c r="HLN10" s="149"/>
      <c r="HLO10" s="149"/>
      <c r="HLP10" s="149"/>
      <c r="HLQ10" s="149"/>
      <c r="HLR10" s="149"/>
      <c r="HLS10" s="149"/>
      <c r="HLT10" s="149"/>
      <c r="HLU10" s="149"/>
      <c r="HLV10" s="149"/>
      <c r="HLW10" s="149"/>
      <c r="HLX10" s="149"/>
      <c r="HLY10" s="149"/>
      <c r="HLZ10" s="149"/>
      <c r="HMA10" s="149"/>
      <c r="HMB10" s="149"/>
      <c r="HMC10" s="149"/>
      <c r="HMD10" s="149"/>
      <c r="HME10" s="149"/>
      <c r="HMF10" s="149"/>
      <c r="HMG10" s="149"/>
      <c r="HMH10" s="149"/>
      <c r="HMI10" s="149"/>
      <c r="HMJ10" s="149"/>
      <c r="HMK10" s="149"/>
      <c r="HML10" s="149"/>
      <c r="HMM10" s="149"/>
      <c r="HMN10" s="149"/>
      <c r="HMO10" s="149"/>
      <c r="HMP10" s="149"/>
      <c r="HMQ10" s="149"/>
      <c r="HMR10" s="149"/>
      <c r="HMS10" s="149"/>
      <c r="HMT10" s="149"/>
      <c r="HMU10" s="149"/>
      <c r="HMV10" s="149"/>
      <c r="HMW10" s="149"/>
      <c r="HMX10" s="149"/>
      <c r="HMY10" s="149"/>
      <c r="HMZ10" s="149"/>
      <c r="HNA10" s="149"/>
      <c r="HNB10" s="149"/>
      <c r="HNC10" s="149"/>
      <c r="HND10" s="149"/>
      <c r="HNE10" s="149"/>
      <c r="HNF10" s="149"/>
      <c r="HNG10" s="149"/>
      <c r="HNH10" s="149"/>
      <c r="HNI10" s="149"/>
      <c r="HNJ10" s="149"/>
      <c r="HNK10" s="149"/>
      <c r="HNL10" s="149"/>
      <c r="HNM10" s="149"/>
      <c r="HNN10" s="149"/>
      <c r="HNO10" s="149"/>
      <c r="HNP10" s="149"/>
      <c r="HNQ10" s="149"/>
      <c r="HNR10" s="149"/>
      <c r="HNS10" s="149"/>
      <c r="HNT10" s="149"/>
      <c r="HNU10" s="149"/>
      <c r="HNV10" s="149"/>
      <c r="HNW10" s="149"/>
      <c r="HNX10" s="149"/>
      <c r="HNY10" s="149"/>
      <c r="HNZ10" s="149"/>
      <c r="HOA10" s="149"/>
      <c r="HOB10" s="149"/>
      <c r="HOC10" s="149"/>
      <c r="HOD10" s="149"/>
      <c r="HOE10" s="149"/>
      <c r="HOF10" s="149"/>
      <c r="HOG10" s="149"/>
      <c r="HOH10" s="149"/>
      <c r="HOI10" s="149"/>
      <c r="HOJ10" s="149"/>
      <c r="HOK10" s="149"/>
      <c r="HOL10" s="149"/>
      <c r="HOM10" s="149"/>
      <c r="HON10" s="149"/>
      <c r="HOO10" s="149"/>
      <c r="HOP10" s="149"/>
      <c r="HOQ10" s="149"/>
      <c r="HOR10" s="149"/>
      <c r="HOS10" s="149"/>
      <c r="HOT10" s="149"/>
      <c r="HOU10" s="149"/>
      <c r="HOV10" s="149"/>
      <c r="HOW10" s="149"/>
      <c r="HOX10" s="149"/>
      <c r="HOY10" s="149"/>
      <c r="HOZ10" s="149"/>
      <c r="HPA10" s="149"/>
      <c r="HPB10" s="149"/>
      <c r="HPC10" s="149"/>
      <c r="HPD10" s="149"/>
      <c r="HPE10" s="149"/>
      <c r="HPF10" s="149"/>
      <c r="HPG10" s="149"/>
      <c r="HPH10" s="149"/>
      <c r="HPI10" s="149"/>
      <c r="HPJ10" s="149"/>
      <c r="HPK10" s="149"/>
      <c r="HPL10" s="149"/>
      <c r="HPM10" s="149"/>
      <c r="HPN10" s="149"/>
      <c r="HPO10" s="149"/>
      <c r="HPP10" s="149"/>
      <c r="HPQ10" s="149"/>
      <c r="HPR10" s="149"/>
      <c r="HPS10" s="149"/>
      <c r="HPT10" s="149"/>
      <c r="HPU10" s="149"/>
      <c r="HPV10" s="149"/>
      <c r="HPW10" s="149"/>
      <c r="HPX10" s="149"/>
      <c r="HPY10" s="149"/>
      <c r="HPZ10" s="149"/>
      <c r="HQA10" s="149"/>
      <c r="HQB10" s="149"/>
      <c r="HQC10" s="149"/>
      <c r="HQD10" s="149"/>
      <c r="HQE10" s="149"/>
      <c r="HQF10" s="149"/>
      <c r="HQG10" s="149"/>
      <c r="HQH10" s="149"/>
      <c r="HQI10" s="149"/>
      <c r="HQJ10" s="149"/>
      <c r="HQK10" s="149"/>
      <c r="HQL10" s="149"/>
      <c r="HQM10" s="149"/>
      <c r="HQN10" s="149"/>
      <c r="HQO10" s="149"/>
      <c r="HQP10" s="149"/>
      <c r="HQQ10" s="149"/>
      <c r="HQR10" s="149"/>
      <c r="HQS10" s="149"/>
      <c r="HQT10" s="149"/>
      <c r="HQU10" s="149"/>
      <c r="HQV10" s="149"/>
      <c r="HQW10" s="149"/>
      <c r="HQX10" s="149"/>
      <c r="HQY10" s="149"/>
      <c r="HQZ10" s="149"/>
      <c r="HRA10" s="149"/>
      <c r="HRB10" s="149"/>
      <c r="HRC10" s="149"/>
      <c r="HRD10" s="149"/>
      <c r="HRE10" s="149"/>
      <c r="HRF10" s="149"/>
      <c r="HRG10" s="149"/>
      <c r="HRH10" s="149"/>
      <c r="HRI10" s="149"/>
      <c r="HRJ10" s="149"/>
      <c r="HRK10" s="149"/>
      <c r="HRL10" s="149"/>
      <c r="HRM10" s="149"/>
      <c r="HRN10" s="149"/>
      <c r="HRO10" s="149"/>
      <c r="HRP10" s="149"/>
      <c r="HRQ10" s="149"/>
      <c r="HRR10" s="149"/>
      <c r="HRS10" s="149"/>
      <c r="HRT10" s="149"/>
      <c r="HRU10" s="149"/>
      <c r="HRV10" s="149"/>
      <c r="HRW10" s="149"/>
      <c r="HRX10" s="149"/>
      <c r="HRY10" s="149"/>
      <c r="HRZ10" s="149"/>
      <c r="HSA10" s="149"/>
      <c r="HSB10" s="149"/>
      <c r="HSC10" s="149"/>
      <c r="HSD10" s="149"/>
      <c r="HSE10" s="149"/>
      <c r="HSF10" s="149"/>
      <c r="HSG10" s="149"/>
      <c r="HSH10" s="149"/>
      <c r="HSI10" s="149"/>
      <c r="HSJ10" s="149"/>
      <c r="HSK10" s="149"/>
      <c r="HSL10" s="149"/>
      <c r="HSM10" s="149"/>
      <c r="HSN10" s="149"/>
      <c r="HSO10" s="149"/>
      <c r="HSP10" s="149"/>
      <c r="HSQ10" s="149"/>
      <c r="HSR10" s="149"/>
      <c r="HSS10" s="149"/>
      <c r="HST10" s="149"/>
      <c r="HSU10" s="149"/>
      <c r="HSV10" s="149"/>
      <c r="HSW10" s="149"/>
      <c r="HSX10" s="149"/>
      <c r="HSY10" s="149"/>
      <c r="HSZ10" s="149"/>
      <c r="HTA10" s="149"/>
      <c r="HTB10" s="149"/>
      <c r="HTC10" s="149"/>
      <c r="HTD10" s="149"/>
      <c r="HTE10" s="149"/>
      <c r="HTF10" s="149"/>
      <c r="HTG10" s="149"/>
      <c r="HTH10" s="149"/>
      <c r="HTI10" s="149"/>
      <c r="HTJ10" s="149"/>
      <c r="HTK10" s="149"/>
      <c r="HTL10" s="149"/>
      <c r="HTM10" s="149"/>
      <c r="HTN10" s="149"/>
      <c r="HTO10" s="149"/>
      <c r="HTP10" s="149"/>
      <c r="HTQ10" s="149"/>
      <c r="HTR10" s="149"/>
      <c r="HTS10" s="149"/>
      <c r="HTT10" s="149"/>
      <c r="HTU10" s="149"/>
      <c r="HTV10" s="149"/>
      <c r="HTW10" s="149"/>
      <c r="HTX10" s="149"/>
      <c r="HTY10" s="149"/>
      <c r="HTZ10" s="149"/>
      <c r="HUA10" s="149"/>
      <c r="HUB10" s="149"/>
      <c r="HUC10" s="149"/>
      <c r="HUD10" s="149"/>
      <c r="HUE10" s="149"/>
      <c r="HUF10" s="149"/>
      <c r="HUG10" s="149"/>
      <c r="HUH10" s="149"/>
      <c r="HUI10" s="149"/>
      <c r="HUJ10" s="149"/>
      <c r="HUK10" s="149"/>
      <c r="HUL10" s="149"/>
      <c r="HUM10" s="149"/>
      <c r="HUN10" s="149"/>
      <c r="HUO10" s="149"/>
      <c r="HUP10" s="149"/>
      <c r="HUQ10" s="149"/>
      <c r="HUR10" s="149"/>
      <c r="HUS10" s="149"/>
      <c r="HUT10" s="149"/>
      <c r="HUU10" s="149"/>
      <c r="HUV10" s="149"/>
      <c r="HUW10" s="149"/>
      <c r="HUX10" s="149"/>
      <c r="HUY10" s="149"/>
      <c r="HUZ10" s="149"/>
      <c r="HVA10" s="149"/>
      <c r="HVB10" s="149"/>
      <c r="HVC10" s="149"/>
      <c r="HVD10" s="149"/>
      <c r="HVE10" s="149"/>
      <c r="HVF10" s="149"/>
      <c r="HVG10" s="149"/>
      <c r="HVH10" s="149"/>
      <c r="HVI10" s="149"/>
      <c r="HVJ10" s="149"/>
      <c r="HVK10" s="149"/>
      <c r="HVL10" s="149"/>
      <c r="HVM10" s="149"/>
      <c r="HVN10" s="149"/>
      <c r="HVO10" s="149"/>
      <c r="HVP10" s="149"/>
      <c r="HVQ10" s="149"/>
      <c r="HVR10" s="149"/>
      <c r="HVS10" s="149"/>
      <c r="HVT10" s="149"/>
      <c r="HVU10" s="149"/>
      <c r="HVV10" s="149"/>
      <c r="HVW10" s="149"/>
      <c r="HVX10" s="149"/>
      <c r="HVY10" s="149"/>
      <c r="HVZ10" s="149"/>
      <c r="HWA10" s="149"/>
      <c r="HWB10" s="149"/>
      <c r="HWC10" s="149"/>
      <c r="HWD10" s="149"/>
      <c r="HWE10" s="149"/>
      <c r="HWF10" s="149"/>
      <c r="HWG10" s="149"/>
      <c r="HWH10" s="149"/>
      <c r="HWI10" s="149"/>
      <c r="HWJ10" s="149"/>
      <c r="HWK10" s="149"/>
      <c r="HWL10" s="149"/>
      <c r="HWM10" s="149"/>
      <c r="HWN10" s="149"/>
      <c r="HWO10" s="149"/>
      <c r="HWP10" s="149"/>
      <c r="HWQ10" s="149"/>
      <c r="HWR10" s="149"/>
      <c r="HWS10" s="149"/>
      <c r="HWT10" s="149"/>
      <c r="HWU10" s="149"/>
      <c r="HWV10" s="149"/>
      <c r="HWW10" s="149"/>
      <c r="HWX10" s="149"/>
      <c r="HWY10" s="149"/>
      <c r="HWZ10" s="149"/>
      <c r="HXA10" s="149"/>
      <c r="HXB10" s="149"/>
      <c r="HXC10" s="149"/>
      <c r="HXD10" s="149"/>
      <c r="HXE10" s="149"/>
      <c r="HXF10" s="149"/>
      <c r="HXG10" s="149"/>
      <c r="HXH10" s="149"/>
      <c r="HXI10" s="149"/>
      <c r="HXJ10" s="149"/>
      <c r="HXK10" s="149"/>
      <c r="HXL10" s="149"/>
      <c r="HXM10" s="149"/>
      <c r="HXN10" s="149"/>
      <c r="HXO10" s="149"/>
      <c r="HXP10" s="149"/>
      <c r="HXQ10" s="149"/>
      <c r="HXR10" s="149"/>
      <c r="HXS10" s="149"/>
      <c r="HXT10" s="149"/>
      <c r="HXU10" s="149"/>
      <c r="HXV10" s="149"/>
      <c r="HXW10" s="149"/>
      <c r="HXX10" s="149"/>
      <c r="HXY10" s="149"/>
      <c r="HXZ10" s="149"/>
      <c r="HYA10" s="149"/>
      <c r="HYB10" s="149"/>
      <c r="HYC10" s="149"/>
      <c r="HYD10" s="149"/>
      <c r="HYE10" s="149"/>
      <c r="HYF10" s="149"/>
      <c r="HYG10" s="149"/>
      <c r="HYH10" s="149"/>
      <c r="HYI10" s="149"/>
      <c r="HYJ10" s="149"/>
      <c r="HYK10" s="149"/>
      <c r="HYL10" s="149"/>
      <c r="HYM10" s="149"/>
      <c r="HYN10" s="149"/>
      <c r="HYO10" s="149"/>
      <c r="HYP10" s="149"/>
      <c r="HYQ10" s="149"/>
      <c r="HYR10" s="149"/>
      <c r="HYS10" s="149"/>
      <c r="HYT10" s="149"/>
      <c r="HYU10" s="149"/>
      <c r="HYV10" s="149"/>
      <c r="HYW10" s="149"/>
      <c r="HYX10" s="149"/>
      <c r="HYY10" s="149"/>
      <c r="HYZ10" s="149"/>
      <c r="HZA10" s="149"/>
      <c r="HZB10" s="149"/>
      <c r="HZC10" s="149"/>
      <c r="HZD10" s="149"/>
      <c r="HZE10" s="149"/>
      <c r="HZF10" s="149"/>
      <c r="HZG10" s="149"/>
      <c r="HZH10" s="149"/>
      <c r="HZI10" s="149"/>
      <c r="HZJ10" s="149"/>
      <c r="HZK10" s="149"/>
      <c r="HZL10" s="149"/>
      <c r="HZM10" s="149"/>
      <c r="HZN10" s="149"/>
      <c r="HZO10" s="149"/>
      <c r="HZP10" s="149"/>
      <c r="HZQ10" s="149"/>
      <c r="HZR10" s="149"/>
      <c r="HZS10" s="149"/>
      <c r="HZT10" s="149"/>
      <c r="HZU10" s="149"/>
      <c r="HZV10" s="149"/>
      <c r="HZW10" s="149"/>
      <c r="HZX10" s="149"/>
      <c r="HZY10" s="149"/>
      <c r="HZZ10" s="149"/>
      <c r="IAA10" s="149"/>
      <c r="IAB10" s="149"/>
      <c r="IAC10" s="149"/>
      <c r="IAD10" s="149"/>
      <c r="IAE10" s="149"/>
      <c r="IAF10" s="149"/>
      <c r="IAG10" s="149"/>
      <c r="IAH10" s="149"/>
      <c r="IAI10" s="149"/>
      <c r="IAJ10" s="149"/>
      <c r="IAK10" s="149"/>
      <c r="IAL10" s="149"/>
      <c r="IAM10" s="149"/>
      <c r="IAN10" s="149"/>
      <c r="IAO10" s="149"/>
      <c r="IAP10" s="149"/>
      <c r="IAQ10" s="149"/>
      <c r="IAR10" s="149"/>
      <c r="IAS10" s="149"/>
      <c r="IAT10" s="149"/>
      <c r="IAU10" s="149"/>
      <c r="IAV10" s="149"/>
      <c r="IAW10" s="149"/>
      <c r="IAX10" s="149"/>
      <c r="IAY10" s="149"/>
      <c r="IAZ10" s="149"/>
      <c r="IBA10" s="149"/>
      <c r="IBB10" s="149"/>
      <c r="IBC10" s="149"/>
      <c r="IBD10" s="149"/>
      <c r="IBE10" s="149"/>
      <c r="IBF10" s="149"/>
      <c r="IBG10" s="149"/>
      <c r="IBH10" s="149"/>
      <c r="IBI10" s="149"/>
      <c r="IBJ10" s="149"/>
      <c r="IBK10" s="149"/>
      <c r="IBL10" s="149"/>
      <c r="IBM10" s="149"/>
      <c r="IBN10" s="149"/>
      <c r="IBO10" s="149"/>
      <c r="IBP10" s="149"/>
      <c r="IBQ10" s="149"/>
      <c r="IBR10" s="149"/>
      <c r="IBS10" s="149"/>
      <c r="IBT10" s="149"/>
      <c r="IBU10" s="149"/>
      <c r="IBV10" s="149"/>
      <c r="IBW10" s="149"/>
      <c r="IBX10" s="149"/>
      <c r="IBY10" s="149"/>
      <c r="IBZ10" s="149"/>
      <c r="ICA10" s="149"/>
      <c r="ICB10" s="149"/>
      <c r="ICC10" s="149"/>
      <c r="ICD10" s="149"/>
      <c r="ICE10" s="149"/>
      <c r="ICF10" s="149"/>
      <c r="ICG10" s="149"/>
      <c r="ICH10" s="149"/>
      <c r="ICI10" s="149"/>
      <c r="ICJ10" s="149"/>
      <c r="ICK10" s="149"/>
      <c r="ICL10" s="149"/>
      <c r="ICM10" s="149"/>
      <c r="ICN10" s="149"/>
      <c r="ICO10" s="149"/>
      <c r="ICP10" s="149"/>
      <c r="ICQ10" s="149"/>
      <c r="ICR10" s="149"/>
      <c r="ICS10" s="149"/>
      <c r="ICT10" s="149"/>
      <c r="ICU10" s="149"/>
      <c r="ICV10" s="149"/>
      <c r="ICW10" s="149"/>
      <c r="ICX10" s="149"/>
      <c r="ICY10" s="149"/>
      <c r="ICZ10" s="149"/>
      <c r="IDA10" s="149"/>
      <c r="IDB10" s="149"/>
      <c r="IDC10" s="149"/>
      <c r="IDD10" s="149"/>
      <c r="IDE10" s="149"/>
      <c r="IDF10" s="149"/>
      <c r="IDG10" s="149"/>
      <c r="IDH10" s="149"/>
      <c r="IDI10" s="149"/>
      <c r="IDJ10" s="149"/>
      <c r="IDK10" s="149"/>
      <c r="IDL10" s="149"/>
      <c r="IDM10" s="149"/>
      <c r="IDN10" s="149"/>
      <c r="IDO10" s="149"/>
      <c r="IDP10" s="149"/>
      <c r="IDQ10" s="149"/>
      <c r="IDR10" s="149"/>
      <c r="IDS10" s="149"/>
      <c r="IDT10" s="149"/>
      <c r="IDU10" s="149"/>
      <c r="IDV10" s="149"/>
      <c r="IDW10" s="149"/>
      <c r="IDX10" s="149"/>
      <c r="IDY10" s="149"/>
      <c r="IDZ10" s="149"/>
      <c r="IEA10" s="149"/>
      <c r="IEB10" s="149"/>
      <c r="IEC10" s="149"/>
      <c r="IED10" s="149"/>
      <c r="IEE10" s="149"/>
      <c r="IEF10" s="149"/>
      <c r="IEG10" s="149"/>
      <c r="IEH10" s="149"/>
      <c r="IEI10" s="149"/>
      <c r="IEJ10" s="149"/>
      <c r="IEK10" s="149"/>
      <c r="IEL10" s="149"/>
      <c r="IEM10" s="149"/>
      <c r="IEN10" s="149"/>
      <c r="IEO10" s="149"/>
      <c r="IEP10" s="149"/>
      <c r="IEQ10" s="149"/>
      <c r="IER10" s="149"/>
      <c r="IES10" s="149"/>
      <c r="IET10" s="149"/>
      <c r="IEU10" s="149"/>
      <c r="IEV10" s="149"/>
      <c r="IEW10" s="149"/>
      <c r="IEX10" s="149"/>
      <c r="IEY10" s="149"/>
      <c r="IEZ10" s="149"/>
      <c r="IFA10" s="149"/>
      <c r="IFB10" s="149"/>
      <c r="IFC10" s="149"/>
      <c r="IFD10" s="149"/>
      <c r="IFE10" s="149"/>
      <c r="IFF10" s="149"/>
      <c r="IFG10" s="149"/>
      <c r="IFH10" s="149"/>
      <c r="IFI10" s="149"/>
      <c r="IFJ10" s="149"/>
      <c r="IFK10" s="149"/>
      <c r="IFL10" s="149"/>
      <c r="IFM10" s="149"/>
      <c r="IFN10" s="149"/>
      <c r="IFO10" s="149"/>
      <c r="IFP10" s="149"/>
      <c r="IFQ10" s="149"/>
      <c r="IFR10" s="149"/>
      <c r="IFS10" s="149"/>
      <c r="IFT10" s="149"/>
      <c r="IFU10" s="149"/>
      <c r="IFV10" s="149"/>
      <c r="IFW10" s="149"/>
      <c r="IFX10" s="149"/>
      <c r="IFY10" s="149"/>
      <c r="IFZ10" s="149"/>
      <c r="IGA10" s="149"/>
      <c r="IGB10" s="149"/>
      <c r="IGC10" s="149"/>
      <c r="IGD10" s="149"/>
      <c r="IGE10" s="149"/>
      <c r="IGF10" s="149"/>
      <c r="IGG10" s="149"/>
      <c r="IGH10" s="149"/>
      <c r="IGI10" s="149"/>
      <c r="IGJ10" s="149"/>
      <c r="IGK10" s="149"/>
      <c r="IGL10" s="149"/>
      <c r="IGM10" s="149"/>
      <c r="IGN10" s="149"/>
      <c r="IGO10" s="149"/>
      <c r="IGP10" s="149"/>
      <c r="IGQ10" s="149"/>
      <c r="IGR10" s="149"/>
      <c r="IGS10" s="149"/>
      <c r="IGT10" s="149"/>
      <c r="IGU10" s="149"/>
      <c r="IGV10" s="149"/>
      <c r="IGW10" s="149"/>
      <c r="IGX10" s="149"/>
      <c r="IGY10" s="149"/>
      <c r="IGZ10" s="149"/>
      <c r="IHA10" s="149"/>
      <c r="IHB10" s="149"/>
      <c r="IHC10" s="149"/>
      <c r="IHD10" s="149"/>
      <c r="IHE10" s="149"/>
      <c r="IHF10" s="149"/>
      <c r="IHG10" s="149"/>
      <c r="IHH10" s="149"/>
      <c r="IHI10" s="149"/>
      <c r="IHJ10" s="149"/>
      <c r="IHK10" s="149"/>
      <c r="IHL10" s="149"/>
      <c r="IHM10" s="149"/>
      <c r="IHN10" s="149"/>
      <c r="IHO10" s="149"/>
      <c r="IHP10" s="149"/>
      <c r="IHQ10" s="149"/>
      <c r="IHR10" s="149"/>
      <c r="IHS10" s="149"/>
      <c r="IHT10" s="149"/>
      <c r="IHU10" s="149"/>
      <c r="IHV10" s="149"/>
      <c r="IHW10" s="149"/>
      <c r="IHX10" s="149"/>
      <c r="IHY10" s="149"/>
      <c r="IHZ10" s="149"/>
      <c r="IIA10" s="149"/>
      <c r="IIB10" s="149"/>
      <c r="IIC10" s="149"/>
      <c r="IID10" s="149"/>
      <c r="IIE10" s="149"/>
      <c r="IIF10" s="149"/>
      <c r="IIG10" s="149"/>
      <c r="IIH10" s="149"/>
      <c r="III10" s="149"/>
      <c r="IIJ10" s="149"/>
      <c r="IIK10" s="149"/>
      <c r="IIL10" s="149"/>
      <c r="IIM10" s="149"/>
      <c r="IIN10" s="149"/>
      <c r="IIO10" s="149"/>
      <c r="IIP10" s="149"/>
      <c r="IIQ10" s="149"/>
      <c r="IIR10" s="149"/>
      <c r="IIS10" s="149"/>
      <c r="IIT10" s="149"/>
      <c r="IIU10" s="149"/>
      <c r="IIV10" s="149"/>
      <c r="IIW10" s="149"/>
      <c r="IIX10" s="149"/>
      <c r="IIY10" s="149"/>
      <c r="IIZ10" s="149"/>
      <c r="IJA10" s="149"/>
      <c r="IJB10" s="149"/>
      <c r="IJC10" s="149"/>
      <c r="IJD10" s="149"/>
      <c r="IJE10" s="149"/>
      <c r="IJF10" s="149"/>
      <c r="IJG10" s="149"/>
      <c r="IJH10" s="149"/>
      <c r="IJI10" s="149"/>
      <c r="IJJ10" s="149"/>
      <c r="IJK10" s="149"/>
      <c r="IJL10" s="149"/>
      <c r="IJM10" s="149"/>
      <c r="IJN10" s="149"/>
      <c r="IJO10" s="149"/>
      <c r="IJP10" s="149"/>
      <c r="IJQ10" s="149"/>
      <c r="IJR10" s="149"/>
      <c r="IJS10" s="149"/>
      <c r="IJT10" s="149"/>
      <c r="IJU10" s="149"/>
      <c r="IJV10" s="149"/>
      <c r="IJW10" s="149"/>
      <c r="IJX10" s="149"/>
      <c r="IJY10" s="149"/>
      <c r="IJZ10" s="149"/>
      <c r="IKA10" s="149"/>
      <c r="IKB10" s="149"/>
      <c r="IKC10" s="149"/>
      <c r="IKD10" s="149"/>
      <c r="IKE10" s="149"/>
      <c r="IKF10" s="149"/>
      <c r="IKG10" s="149"/>
      <c r="IKH10" s="149"/>
      <c r="IKI10" s="149"/>
      <c r="IKJ10" s="149"/>
      <c r="IKK10" s="149"/>
      <c r="IKL10" s="149"/>
      <c r="IKM10" s="149"/>
      <c r="IKN10" s="149"/>
      <c r="IKO10" s="149"/>
      <c r="IKP10" s="149"/>
      <c r="IKQ10" s="149"/>
      <c r="IKR10" s="149"/>
      <c r="IKS10" s="149"/>
      <c r="IKT10" s="149"/>
      <c r="IKU10" s="149"/>
      <c r="IKV10" s="149"/>
      <c r="IKW10" s="149"/>
      <c r="IKX10" s="149"/>
      <c r="IKY10" s="149"/>
      <c r="IKZ10" s="149"/>
      <c r="ILA10" s="149"/>
      <c r="ILB10" s="149"/>
      <c r="ILC10" s="149"/>
      <c r="ILD10" s="149"/>
      <c r="ILE10" s="149"/>
      <c r="ILF10" s="149"/>
      <c r="ILG10" s="149"/>
      <c r="ILH10" s="149"/>
      <c r="ILI10" s="149"/>
      <c r="ILJ10" s="149"/>
      <c r="ILK10" s="149"/>
      <c r="ILL10" s="149"/>
      <c r="ILM10" s="149"/>
      <c r="ILN10" s="149"/>
      <c r="ILO10" s="149"/>
      <c r="ILP10" s="149"/>
      <c r="ILQ10" s="149"/>
      <c r="ILR10" s="149"/>
      <c r="ILS10" s="149"/>
      <c r="ILT10" s="149"/>
      <c r="ILU10" s="149"/>
      <c r="ILV10" s="149"/>
      <c r="ILW10" s="149"/>
      <c r="ILX10" s="149"/>
      <c r="ILY10" s="149"/>
      <c r="ILZ10" s="149"/>
      <c r="IMA10" s="149"/>
      <c r="IMB10" s="149"/>
      <c r="IMC10" s="149"/>
      <c r="IMD10" s="149"/>
      <c r="IME10" s="149"/>
      <c r="IMF10" s="149"/>
      <c r="IMG10" s="149"/>
      <c r="IMH10" s="149"/>
      <c r="IMI10" s="149"/>
      <c r="IMJ10" s="149"/>
      <c r="IMK10" s="149"/>
      <c r="IML10" s="149"/>
      <c r="IMM10" s="149"/>
      <c r="IMN10" s="149"/>
      <c r="IMO10" s="149"/>
      <c r="IMP10" s="149"/>
      <c r="IMQ10" s="149"/>
      <c r="IMR10" s="149"/>
      <c r="IMS10" s="149"/>
      <c r="IMT10" s="149"/>
      <c r="IMU10" s="149"/>
      <c r="IMV10" s="149"/>
      <c r="IMW10" s="149"/>
      <c r="IMX10" s="149"/>
      <c r="IMY10" s="149"/>
      <c r="IMZ10" s="149"/>
      <c r="INA10" s="149"/>
      <c r="INB10" s="149"/>
      <c r="INC10" s="149"/>
      <c r="IND10" s="149"/>
      <c r="INE10" s="149"/>
      <c r="INF10" s="149"/>
      <c r="ING10" s="149"/>
      <c r="INH10" s="149"/>
      <c r="INI10" s="149"/>
      <c r="INJ10" s="149"/>
      <c r="INK10" s="149"/>
      <c r="INL10" s="149"/>
      <c r="INM10" s="149"/>
      <c r="INN10" s="149"/>
      <c r="INO10" s="149"/>
      <c r="INP10" s="149"/>
      <c r="INQ10" s="149"/>
      <c r="INR10" s="149"/>
      <c r="INS10" s="149"/>
      <c r="INT10" s="149"/>
      <c r="INU10" s="149"/>
      <c r="INV10" s="149"/>
      <c r="INW10" s="149"/>
      <c r="INX10" s="149"/>
      <c r="INY10" s="149"/>
      <c r="INZ10" s="149"/>
      <c r="IOA10" s="149"/>
      <c r="IOB10" s="149"/>
      <c r="IOC10" s="149"/>
      <c r="IOD10" s="149"/>
      <c r="IOE10" s="149"/>
      <c r="IOF10" s="149"/>
      <c r="IOG10" s="149"/>
      <c r="IOH10" s="149"/>
      <c r="IOI10" s="149"/>
      <c r="IOJ10" s="149"/>
      <c r="IOK10" s="149"/>
      <c r="IOL10" s="149"/>
      <c r="IOM10" s="149"/>
      <c r="ION10" s="149"/>
      <c r="IOO10" s="149"/>
      <c r="IOP10" s="149"/>
      <c r="IOQ10" s="149"/>
      <c r="IOR10" s="149"/>
      <c r="IOS10" s="149"/>
      <c r="IOT10" s="149"/>
      <c r="IOU10" s="149"/>
      <c r="IOV10" s="149"/>
      <c r="IOW10" s="149"/>
      <c r="IOX10" s="149"/>
      <c r="IOY10" s="149"/>
      <c r="IOZ10" s="149"/>
      <c r="IPA10" s="149"/>
      <c r="IPB10" s="149"/>
      <c r="IPC10" s="149"/>
      <c r="IPD10" s="149"/>
      <c r="IPE10" s="149"/>
      <c r="IPF10" s="149"/>
      <c r="IPG10" s="149"/>
      <c r="IPH10" s="149"/>
      <c r="IPI10" s="149"/>
      <c r="IPJ10" s="149"/>
      <c r="IPK10" s="149"/>
      <c r="IPL10" s="149"/>
      <c r="IPM10" s="149"/>
      <c r="IPN10" s="149"/>
      <c r="IPO10" s="149"/>
      <c r="IPP10" s="149"/>
      <c r="IPQ10" s="149"/>
      <c r="IPR10" s="149"/>
      <c r="IPS10" s="149"/>
      <c r="IPT10" s="149"/>
      <c r="IPU10" s="149"/>
      <c r="IPV10" s="149"/>
      <c r="IPW10" s="149"/>
      <c r="IPX10" s="149"/>
      <c r="IPY10" s="149"/>
      <c r="IPZ10" s="149"/>
      <c r="IQA10" s="149"/>
      <c r="IQB10" s="149"/>
      <c r="IQC10" s="149"/>
      <c r="IQD10" s="149"/>
      <c r="IQE10" s="149"/>
      <c r="IQF10" s="149"/>
      <c r="IQG10" s="149"/>
      <c r="IQH10" s="149"/>
      <c r="IQI10" s="149"/>
      <c r="IQJ10" s="149"/>
      <c r="IQK10" s="149"/>
      <c r="IQL10" s="149"/>
      <c r="IQM10" s="149"/>
      <c r="IQN10" s="149"/>
      <c r="IQO10" s="149"/>
      <c r="IQP10" s="149"/>
      <c r="IQQ10" s="149"/>
      <c r="IQR10" s="149"/>
      <c r="IQS10" s="149"/>
      <c r="IQT10" s="149"/>
      <c r="IQU10" s="149"/>
      <c r="IQV10" s="149"/>
      <c r="IQW10" s="149"/>
      <c r="IQX10" s="149"/>
      <c r="IQY10" s="149"/>
      <c r="IQZ10" s="149"/>
      <c r="IRA10" s="149"/>
      <c r="IRB10" s="149"/>
      <c r="IRC10" s="149"/>
      <c r="IRD10" s="149"/>
      <c r="IRE10" s="149"/>
      <c r="IRF10" s="149"/>
      <c r="IRG10" s="149"/>
      <c r="IRH10" s="149"/>
      <c r="IRI10" s="149"/>
      <c r="IRJ10" s="149"/>
      <c r="IRK10" s="149"/>
      <c r="IRL10" s="149"/>
      <c r="IRM10" s="149"/>
      <c r="IRN10" s="149"/>
      <c r="IRO10" s="149"/>
      <c r="IRP10" s="149"/>
      <c r="IRQ10" s="149"/>
      <c r="IRR10" s="149"/>
      <c r="IRS10" s="149"/>
      <c r="IRT10" s="149"/>
      <c r="IRU10" s="149"/>
      <c r="IRV10" s="149"/>
      <c r="IRW10" s="149"/>
      <c r="IRX10" s="149"/>
      <c r="IRY10" s="149"/>
      <c r="IRZ10" s="149"/>
      <c r="ISA10" s="149"/>
      <c r="ISB10" s="149"/>
      <c r="ISC10" s="149"/>
      <c r="ISD10" s="149"/>
      <c r="ISE10" s="149"/>
      <c r="ISF10" s="149"/>
      <c r="ISG10" s="149"/>
      <c r="ISH10" s="149"/>
      <c r="ISI10" s="149"/>
      <c r="ISJ10" s="149"/>
      <c r="ISK10" s="149"/>
      <c r="ISL10" s="149"/>
      <c r="ISM10" s="149"/>
      <c r="ISN10" s="149"/>
      <c r="ISO10" s="149"/>
      <c r="ISP10" s="149"/>
      <c r="ISQ10" s="149"/>
      <c r="ISR10" s="149"/>
      <c r="ISS10" s="149"/>
      <c r="IST10" s="149"/>
      <c r="ISU10" s="149"/>
      <c r="ISV10" s="149"/>
      <c r="ISW10" s="149"/>
      <c r="ISX10" s="149"/>
      <c r="ISY10" s="149"/>
      <c r="ISZ10" s="149"/>
      <c r="ITA10" s="149"/>
      <c r="ITB10" s="149"/>
      <c r="ITC10" s="149"/>
      <c r="ITD10" s="149"/>
      <c r="ITE10" s="149"/>
      <c r="ITF10" s="149"/>
      <c r="ITG10" s="149"/>
      <c r="ITH10" s="149"/>
      <c r="ITI10" s="149"/>
      <c r="ITJ10" s="149"/>
      <c r="ITK10" s="149"/>
      <c r="ITL10" s="149"/>
      <c r="ITM10" s="149"/>
      <c r="ITN10" s="149"/>
      <c r="ITO10" s="149"/>
      <c r="ITP10" s="149"/>
      <c r="ITQ10" s="149"/>
      <c r="ITR10" s="149"/>
      <c r="ITS10" s="149"/>
      <c r="ITT10" s="149"/>
      <c r="ITU10" s="149"/>
      <c r="ITV10" s="149"/>
      <c r="ITW10" s="149"/>
      <c r="ITX10" s="149"/>
      <c r="ITY10" s="149"/>
      <c r="ITZ10" s="149"/>
      <c r="IUA10" s="149"/>
      <c r="IUB10" s="149"/>
      <c r="IUC10" s="149"/>
      <c r="IUD10" s="149"/>
      <c r="IUE10" s="149"/>
      <c r="IUF10" s="149"/>
      <c r="IUG10" s="149"/>
      <c r="IUH10" s="149"/>
      <c r="IUI10" s="149"/>
      <c r="IUJ10" s="149"/>
      <c r="IUK10" s="149"/>
      <c r="IUL10" s="149"/>
      <c r="IUM10" s="149"/>
      <c r="IUN10" s="149"/>
      <c r="IUO10" s="149"/>
      <c r="IUP10" s="149"/>
      <c r="IUQ10" s="149"/>
      <c r="IUR10" s="149"/>
      <c r="IUS10" s="149"/>
      <c r="IUT10" s="149"/>
      <c r="IUU10" s="149"/>
      <c r="IUV10" s="149"/>
      <c r="IUW10" s="149"/>
      <c r="IUX10" s="149"/>
      <c r="IUY10" s="149"/>
      <c r="IUZ10" s="149"/>
      <c r="IVA10" s="149"/>
      <c r="IVB10" s="149"/>
      <c r="IVC10" s="149"/>
      <c r="IVD10" s="149"/>
      <c r="IVE10" s="149"/>
      <c r="IVF10" s="149"/>
      <c r="IVG10" s="149"/>
      <c r="IVH10" s="149"/>
      <c r="IVI10" s="149"/>
      <c r="IVJ10" s="149"/>
      <c r="IVK10" s="149"/>
      <c r="IVL10" s="149"/>
      <c r="IVM10" s="149"/>
      <c r="IVN10" s="149"/>
      <c r="IVO10" s="149"/>
      <c r="IVP10" s="149"/>
      <c r="IVQ10" s="149"/>
      <c r="IVR10" s="149"/>
      <c r="IVS10" s="149"/>
      <c r="IVT10" s="149"/>
      <c r="IVU10" s="149"/>
      <c r="IVV10" s="149"/>
      <c r="IVW10" s="149"/>
      <c r="IVX10" s="149"/>
      <c r="IVY10" s="149"/>
      <c r="IVZ10" s="149"/>
      <c r="IWA10" s="149"/>
      <c r="IWB10" s="149"/>
      <c r="IWC10" s="149"/>
      <c r="IWD10" s="149"/>
      <c r="IWE10" s="149"/>
      <c r="IWF10" s="149"/>
      <c r="IWG10" s="149"/>
      <c r="IWH10" s="149"/>
      <c r="IWI10" s="149"/>
      <c r="IWJ10" s="149"/>
      <c r="IWK10" s="149"/>
      <c r="IWL10" s="149"/>
      <c r="IWM10" s="149"/>
      <c r="IWN10" s="149"/>
      <c r="IWO10" s="149"/>
      <c r="IWP10" s="149"/>
      <c r="IWQ10" s="149"/>
      <c r="IWR10" s="149"/>
      <c r="IWS10" s="149"/>
      <c r="IWT10" s="149"/>
      <c r="IWU10" s="149"/>
      <c r="IWV10" s="149"/>
      <c r="IWW10" s="149"/>
      <c r="IWX10" s="149"/>
      <c r="IWY10" s="149"/>
      <c r="IWZ10" s="149"/>
      <c r="IXA10" s="149"/>
      <c r="IXB10" s="149"/>
      <c r="IXC10" s="149"/>
      <c r="IXD10" s="149"/>
      <c r="IXE10" s="149"/>
      <c r="IXF10" s="149"/>
      <c r="IXG10" s="149"/>
      <c r="IXH10" s="149"/>
      <c r="IXI10" s="149"/>
      <c r="IXJ10" s="149"/>
      <c r="IXK10" s="149"/>
      <c r="IXL10" s="149"/>
      <c r="IXM10" s="149"/>
      <c r="IXN10" s="149"/>
      <c r="IXO10" s="149"/>
      <c r="IXP10" s="149"/>
      <c r="IXQ10" s="149"/>
      <c r="IXR10" s="149"/>
      <c r="IXS10" s="149"/>
      <c r="IXT10" s="149"/>
      <c r="IXU10" s="149"/>
      <c r="IXV10" s="149"/>
      <c r="IXW10" s="149"/>
      <c r="IXX10" s="149"/>
      <c r="IXY10" s="149"/>
      <c r="IXZ10" s="149"/>
      <c r="IYA10" s="149"/>
      <c r="IYB10" s="149"/>
      <c r="IYC10" s="149"/>
      <c r="IYD10" s="149"/>
      <c r="IYE10" s="149"/>
      <c r="IYF10" s="149"/>
      <c r="IYG10" s="149"/>
      <c r="IYH10" s="149"/>
      <c r="IYI10" s="149"/>
      <c r="IYJ10" s="149"/>
      <c r="IYK10" s="149"/>
      <c r="IYL10" s="149"/>
      <c r="IYM10" s="149"/>
      <c r="IYN10" s="149"/>
      <c r="IYO10" s="149"/>
      <c r="IYP10" s="149"/>
      <c r="IYQ10" s="149"/>
      <c r="IYR10" s="149"/>
      <c r="IYS10" s="149"/>
      <c r="IYT10" s="149"/>
      <c r="IYU10" s="149"/>
      <c r="IYV10" s="149"/>
      <c r="IYW10" s="149"/>
      <c r="IYX10" s="149"/>
      <c r="IYY10" s="149"/>
      <c r="IYZ10" s="149"/>
      <c r="IZA10" s="149"/>
      <c r="IZB10" s="149"/>
      <c r="IZC10" s="149"/>
      <c r="IZD10" s="149"/>
      <c r="IZE10" s="149"/>
      <c r="IZF10" s="149"/>
      <c r="IZG10" s="149"/>
      <c r="IZH10" s="149"/>
      <c r="IZI10" s="149"/>
      <c r="IZJ10" s="149"/>
      <c r="IZK10" s="149"/>
      <c r="IZL10" s="149"/>
      <c r="IZM10" s="149"/>
      <c r="IZN10" s="149"/>
      <c r="IZO10" s="149"/>
      <c r="IZP10" s="149"/>
      <c r="IZQ10" s="149"/>
      <c r="IZR10" s="149"/>
      <c r="IZS10" s="149"/>
      <c r="IZT10" s="149"/>
      <c r="IZU10" s="149"/>
      <c r="IZV10" s="149"/>
      <c r="IZW10" s="149"/>
      <c r="IZX10" s="149"/>
      <c r="IZY10" s="149"/>
      <c r="IZZ10" s="149"/>
      <c r="JAA10" s="149"/>
      <c r="JAB10" s="149"/>
      <c r="JAC10" s="149"/>
      <c r="JAD10" s="149"/>
      <c r="JAE10" s="149"/>
      <c r="JAF10" s="149"/>
      <c r="JAG10" s="149"/>
      <c r="JAH10" s="149"/>
      <c r="JAI10" s="149"/>
      <c r="JAJ10" s="149"/>
      <c r="JAK10" s="149"/>
      <c r="JAL10" s="149"/>
      <c r="JAM10" s="149"/>
      <c r="JAN10" s="149"/>
      <c r="JAO10" s="149"/>
      <c r="JAP10" s="149"/>
      <c r="JAQ10" s="149"/>
      <c r="JAR10" s="149"/>
      <c r="JAS10" s="149"/>
      <c r="JAT10" s="149"/>
      <c r="JAU10" s="149"/>
      <c r="JAV10" s="149"/>
      <c r="JAW10" s="149"/>
      <c r="JAX10" s="149"/>
      <c r="JAY10" s="149"/>
      <c r="JAZ10" s="149"/>
      <c r="JBA10" s="149"/>
      <c r="JBB10" s="149"/>
      <c r="JBC10" s="149"/>
      <c r="JBD10" s="149"/>
      <c r="JBE10" s="149"/>
      <c r="JBF10" s="149"/>
      <c r="JBG10" s="149"/>
      <c r="JBH10" s="149"/>
      <c r="JBI10" s="149"/>
      <c r="JBJ10" s="149"/>
      <c r="JBK10" s="149"/>
      <c r="JBL10" s="149"/>
      <c r="JBM10" s="149"/>
      <c r="JBN10" s="149"/>
      <c r="JBO10" s="149"/>
      <c r="JBP10" s="149"/>
      <c r="JBQ10" s="149"/>
      <c r="JBR10" s="149"/>
      <c r="JBS10" s="149"/>
      <c r="JBT10" s="149"/>
      <c r="JBU10" s="149"/>
      <c r="JBV10" s="149"/>
      <c r="JBW10" s="149"/>
      <c r="JBX10" s="149"/>
      <c r="JBY10" s="149"/>
      <c r="JBZ10" s="149"/>
      <c r="JCA10" s="149"/>
      <c r="JCB10" s="149"/>
      <c r="JCC10" s="149"/>
      <c r="JCD10" s="149"/>
      <c r="JCE10" s="149"/>
      <c r="JCF10" s="149"/>
      <c r="JCG10" s="149"/>
      <c r="JCH10" s="149"/>
      <c r="JCI10" s="149"/>
      <c r="JCJ10" s="149"/>
      <c r="JCK10" s="149"/>
      <c r="JCL10" s="149"/>
      <c r="JCM10" s="149"/>
      <c r="JCN10" s="149"/>
      <c r="JCO10" s="149"/>
      <c r="JCP10" s="149"/>
      <c r="JCQ10" s="149"/>
      <c r="JCR10" s="149"/>
      <c r="JCS10" s="149"/>
      <c r="JCT10" s="149"/>
      <c r="JCU10" s="149"/>
      <c r="JCV10" s="149"/>
      <c r="JCW10" s="149"/>
      <c r="JCX10" s="149"/>
      <c r="JCY10" s="149"/>
      <c r="JCZ10" s="149"/>
      <c r="JDA10" s="149"/>
      <c r="JDB10" s="149"/>
      <c r="JDC10" s="149"/>
      <c r="JDD10" s="149"/>
      <c r="JDE10" s="149"/>
      <c r="JDF10" s="149"/>
      <c r="JDG10" s="149"/>
      <c r="JDH10" s="149"/>
      <c r="JDI10" s="149"/>
      <c r="JDJ10" s="149"/>
      <c r="JDK10" s="149"/>
      <c r="JDL10" s="149"/>
      <c r="JDM10" s="149"/>
      <c r="JDN10" s="149"/>
      <c r="JDO10" s="149"/>
      <c r="JDP10" s="149"/>
      <c r="JDQ10" s="149"/>
      <c r="JDR10" s="149"/>
      <c r="JDS10" s="149"/>
      <c r="JDT10" s="149"/>
      <c r="JDU10" s="149"/>
      <c r="JDV10" s="149"/>
      <c r="JDW10" s="149"/>
      <c r="JDX10" s="149"/>
      <c r="JDY10" s="149"/>
      <c r="JDZ10" s="149"/>
      <c r="JEA10" s="149"/>
      <c r="JEB10" s="149"/>
      <c r="JEC10" s="149"/>
      <c r="JED10" s="149"/>
      <c r="JEE10" s="149"/>
      <c r="JEF10" s="149"/>
      <c r="JEG10" s="149"/>
      <c r="JEH10" s="149"/>
      <c r="JEI10" s="149"/>
      <c r="JEJ10" s="149"/>
      <c r="JEK10" s="149"/>
      <c r="JEL10" s="149"/>
      <c r="JEM10" s="149"/>
      <c r="JEN10" s="149"/>
      <c r="JEO10" s="149"/>
      <c r="JEP10" s="149"/>
      <c r="JEQ10" s="149"/>
      <c r="JER10" s="149"/>
      <c r="JES10" s="149"/>
      <c r="JET10" s="149"/>
      <c r="JEU10" s="149"/>
      <c r="JEV10" s="149"/>
      <c r="JEW10" s="149"/>
      <c r="JEX10" s="149"/>
      <c r="JEY10" s="149"/>
      <c r="JEZ10" s="149"/>
      <c r="JFA10" s="149"/>
      <c r="JFB10" s="149"/>
      <c r="JFC10" s="149"/>
      <c r="JFD10" s="149"/>
      <c r="JFE10" s="149"/>
      <c r="JFF10" s="149"/>
      <c r="JFG10" s="149"/>
      <c r="JFH10" s="149"/>
      <c r="JFI10" s="149"/>
      <c r="JFJ10" s="149"/>
      <c r="JFK10" s="149"/>
      <c r="JFL10" s="149"/>
      <c r="JFM10" s="149"/>
      <c r="JFN10" s="149"/>
      <c r="JFO10" s="149"/>
      <c r="JFP10" s="149"/>
      <c r="JFQ10" s="149"/>
      <c r="JFR10" s="149"/>
      <c r="JFS10" s="149"/>
      <c r="JFT10" s="149"/>
      <c r="JFU10" s="149"/>
      <c r="JFV10" s="149"/>
      <c r="JFW10" s="149"/>
      <c r="JFX10" s="149"/>
      <c r="JFY10" s="149"/>
      <c r="JFZ10" s="149"/>
      <c r="JGA10" s="149"/>
      <c r="JGB10" s="149"/>
      <c r="JGC10" s="149"/>
      <c r="JGD10" s="149"/>
      <c r="JGE10" s="149"/>
      <c r="JGF10" s="149"/>
      <c r="JGG10" s="149"/>
      <c r="JGH10" s="149"/>
      <c r="JGI10" s="149"/>
      <c r="JGJ10" s="149"/>
      <c r="JGK10" s="149"/>
      <c r="JGL10" s="149"/>
      <c r="JGM10" s="149"/>
      <c r="JGN10" s="149"/>
      <c r="JGO10" s="149"/>
      <c r="JGP10" s="149"/>
      <c r="JGQ10" s="149"/>
      <c r="JGR10" s="149"/>
      <c r="JGS10" s="149"/>
      <c r="JGT10" s="149"/>
      <c r="JGU10" s="149"/>
      <c r="JGV10" s="149"/>
      <c r="JGW10" s="149"/>
      <c r="JGX10" s="149"/>
      <c r="JGY10" s="149"/>
      <c r="JGZ10" s="149"/>
      <c r="JHA10" s="149"/>
      <c r="JHB10" s="149"/>
      <c r="JHC10" s="149"/>
      <c r="JHD10" s="149"/>
      <c r="JHE10" s="149"/>
      <c r="JHF10" s="149"/>
      <c r="JHG10" s="149"/>
      <c r="JHH10" s="149"/>
      <c r="JHI10" s="149"/>
      <c r="JHJ10" s="149"/>
      <c r="JHK10" s="149"/>
      <c r="JHL10" s="149"/>
      <c r="JHM10" s="149"/>
      <c r="JHN10" s="149"/>
      <c r="JHO10" s="149"/>
      <c r="JHP10" s="149"/>
      <c r="JHQ10" s="149"/>
      <c r="JHR10" s="149"/>
      <c r="JHS10" s="149"/>
      <c r="JHT10" s="149"/>
      <c r="JHU10" s="149"/>
      <c r="JHV10" s="149"/>
      <c r="JHW10" s="149"/>
      <c r="JHX10" s="149"/>
      <c r="JHY10" s="149"/>
      <c r="JHZ10" s="149"/>
      <c r="JIA10" s="149"/>
      <c r="JIB10" s="149"/>
      <c r="JIC10" s="149"/>
      <c r="JID10" s="149"/>
      <c r="JIE10" s="149"/>
      <c r="JIF10" s="149"/>
      <c r="JIG10" s="149"/>
      <c r="JIH10" s="149"/>
      <c r="JII10" s="149"/>
      <c r="JIJ10" s="149"/>
      <c r="JIK10" s="149"/>
      <c r="JIL10" s="149"/>
      <c r="JIM10" s="149"/>
      <c r="JIN10" s="149"/>
      <c r="JIO10" s="149"/>
      <c r="JIP10" s="149"/>
      <c r="JIQ10" s="149"/>
      <c r="JIR10" s="149"/>
      <c r="JIS10" s="149"/>
      <c r="JIT10" s="149"/>
      <c r="JIU10" s="149"/>
      <c r="JIV10" s="149"/>
      <c r="JIW10" s="149"/>
      <c r="JIX10" s="149"/>
      <c r="JIY10" s="149"/>
      <c r="JIZ10" s="149"/>
      <c r="JJA10" s="149"/>
      <c r="JJB10" s="149"/>
      <c r="JJC10" s="149"/>
      <c r="JJD10" s="149"/>
      <c r="JJE10" s="149"/>
      <c r="JJF10" s="149"/>
      <c r="JJG10" s="149"/>
      <c r="JJH10" s="149"/>
      <c r="JJI10" s="149"/>
      <c r="JJJ10" s="149"/>
      <c r="JJK10" s="149"/>
      <c r="JJL10" s="149"/>
      <c r="JJM10" s="149"/>
      <c r="JJN10" s="149"/>
      <c r="JJO10" s="149"/>
      <c r="JJP10" s="149"/>
      <c r="JJQ10" s="149"/>
      <c r="JJR10" s="149"/>
      <c r="JJS10" s="149"/>
      <c r="JJT10" s="149"/>
      <c r="JJU10" s="149"/>
      <c r="JJV10" s="149"/>
      <c r="JJW10" s="149"/>
      <c r="JJX10" s="149"/>
      <c r="JJY10" s="149"/>
      <c r="JJZ10" s="149"/>
      <c r="JKA10" s="149"/>
      <c r="JKB10" s="149"/>
      <c r="JKC10" s="149"/>
      <c r="JKD10" s="149"/>
      <c r="JKE10" s="149"/>
      <c r="JKF10" s="149"/>
      <c r="JKG10" s="149"/>
      <c r="JKH10" s="149"/>
      <c r="JKI10" s="149"/>
      <c r="JKJ10" s="149"/>
      <c r="JKK10" s="149"/>
      <c r="JKL10" s="149"/>
      <c r="JKM10" s="149"/>
      <c r="JKN10" s="149"/>
      <c r="JKO10" s="149"/>
      <c r="JKP10" s="149"/>
      <c r="JKQ10" s="149"/>
      <c r="JKR10" s="149"/>
      <c r="JKS10" s="149"/>
      <c r="JKT10" s="149"/>
      <c r="JKU10" s="149"/>
      <c r="JKV10" s="149"/>
      <c r="JKW10" s="149"/>
      <c r="JKX10" s="149"/>
      <c r="JKY10" s="149"/>
      <c r="JKZ10" s="149"/>
      <c r="JLA10" s="149"/>
      <c r="JLB10" s="149"/>
      <c r="JLC10" s="149"/>
      <c r="JLD10" s="149"/>
      <c r="JLE10" s="149"/>
      <c r="JLF10" s="149"/>
      <c r="JLG10" s="149"/>
      <c r="JLH10" s="149"/>
      <c r="JLI10" s="149"/>
      <c r="JLJ10" s="149"/>
      <c r="JLK10" s="149"/>
      <c r="JLL10" s="149"/>
      <c r="JLM10" s="149"/>
      <c r="JLN10" s="149"/>
      <c r="JLO10" s="149"/>
      <c r="JLP10" s="149"/>
      <c r="JLQ10" s="149"/>
      <c r="JLR10" s="149"/>
      <c r="JLS10" s="149"/>
      <c r="JLT10" s="149"/>
      <c r="JLU10" s="149"/>
      <c r="JLV10" s="149"/>
      <c r="JLW10" s="149"/>
      <c r="JLX10" s="149"/>
      <c r="JLY10" s="149"/>
      <c r="JLZ10" s="149"/>
      <c r="JMA10" s="149"/>
      <c r="JMB10" s="149"/>
      <c r="JMC10" s="149"/>
      <c r="JMD10" s="149"/>
      <c r="JME10" s="149"/>
      <c r="JMF10" s="149"/>
      <c r="JMG10" s="149"/>
      <c r="JMH10" s="149"/>
      <c r="JMI10" s="149"/>
      <c r="JMJ10" s="149"/>
      <c r="JMK10" s="149"/>
      <c r="JML10" s="149"/>
      <c r="JMM10" s="149"/>
      <c r="JMN10" s="149"/>
      <c r="JMO10" s="149"/>
      <c r="JMP10" s="149"/>
      <c r="JMQ10" s="149"/>
      <c r="JMR10" s="149"/>
      <c r="JMS10" s="149"/>
      <c r="JMT10" s="149"/>
      <c r="JMU10" s="149"/>
      <c r="JMV10" s="149"/>
      <c r="JMW10" s="149"/>
      <c r="JMX10" s="149"/>
      <c r="JMY10" s="149"/>
      <c r="JMZ10" s="149"/>
      <c r="JNA10" s="149"/>
      <c r="JNB10" s="149"/>
      <c r="JNC10" s="149"/>
      <c r="JND10" s="149"/>
      <c r="JNE10" s="149"/>
      <c r="JNF10" s="149"/>
      <c r="JNG10" s="149"/>
      <c r="JNH10" s="149"/>
      <c r="JNI10" s="149"/>
      <c r="JNJ10" s="149"/>
      <c r="JNK10" s="149"/>
      <c r="JNL10" s="149"/>
      <c r="JNM10" s="149"/>
      <c r="JNN10" s="149"/>
      <c r="JNO10" s="149"/>
      <c r="JNP10" s="149"/>
      <c r="JNQ10" s="149"/>
      <c r="JNR10" s="149"/>
      <c r="JNS10" s="149"/>
      <c r="JNT10" s="149"/>
      <c r="JNU10" s="149"/>
      <c r="JNV10" s="149"/>
      <c r="JNW10" s="149"/>
      <c r="JNX10" s="149"/>
      <c r="JNY10" s="149"/>
      <c r="JNZ10" s="149"/>
      <c r="JOA10" s="149"/>
      <c r="JOB10" s="149"/>
      <c r="JOC10" s="149"/>
      <c r="JOD10" s="149"/>
      <c r="JOE10" s="149"/>
      <c r="JOF10" s="149"/>
      <c r="JOG10" s="149"/>
      <c r="JOH10" s="149"/>
      <c r="JOI10" s="149"/>
      <c r="JOJ10" s="149"/>
      <c r="JOK10" s="149"/>
      <c r="JOL10" s="149"/>
      <c r="JOM10" s="149"/>
      <c r="JON10" s="149"/>
      <c r="JOO10" s="149"/>
      <c r="JOP10" s="149"/>
      <c r="JOQ10" s="149"/>
      <c r="JOR10" s="149"/>
      <c r="JOS10" s="149"/>
      <c r="JOT10" s="149"/>
      <c r="JOU10" s="149"/>
      <c r="JOV10" s="149"/>
      <c r="JOW10" s="149"/>
      <c r="JOX10" s="149"/>
      <c r="JOY10" s="149"/>
      <c r="JOZ10" s="149"/>
      <c r="JPA10" s="149"/>
      <c r="JPB10" s="149"/>
      <c r="JPC10" s="149"/>
      <c r="JPD10" s="149"/>
      <c r="JPE10" s="149"/>
      <c r="JPF10" s="149"/>
      <c r="JPG10" s="149"/>
      <c r="JPH10" s="149"/>
      <c r="JPI10" s="149"/>
      <c r="JPJ10" s="149"/>
      <c r="JPK10" s="149"/>
      <c r="JPL10" s="149"/>
      <c r="JPM10" s="149"/>
      <c r="JPN10" s="149"/>
      <c r="JPO10" s="149"/>
      <c r="JPP10" s="149"/>
      <c r="JPQ10" s="149"/>
      <c r="JPR10" s="149"/>
      <c r="JPS10" s="149"/>
      <c r="JPT10" s="149"/>
      <c r="JPU10" s="149"/>
      <c r="JPV10" s="149"/>
      <c r="JPW10" s="149"/>
      <c r="JPX10" s="149"/>
      <c r="JPY10" s="149"/>
      <c r="JPZ10" s="149"/>
      <c r="JQA10" s="149"/>
      <c r="JQB10" s="149"/>
      <c r="JQC10" s="149"/>
      <c r="JQD10" s="149"/>
      <c r="JQE10" s="149"/>
      <c r="JQF10" s="149"/>
      <c r="JQG10" s="149"/>
      <c r="JQH10" s="149"/>
      <c r="JQI10" s="149"/>
      <c r="JQJ10" s="149"/>
      <c r="JQK10" s="149"/>
      <c r="JQL10" s="149"/>
      <c r="JQM10" s="149"/>
      <c r="JQN10" s="149"/>
      <c r="JQO10" s="149"/>
      <c r="JQP10" s="149"/>
      <c r="JQQ10" s="149"/>
      <c r="JQR10" s="149"/>
      <c r="JQS10" s="149"/>
      <c r="JQT10" s="149"/>
      <c r="JQU10" s="149"/>
      <c r="JQV10" s="149"/>
      <c r="JQW10" s="149"/>
      <c r="JQX10" s="149"/>
      <c r="JQY10" s="149"/>
      <c r="JQZ10" s="149"/>
      <c r="JRA10" s="149"/>
      <c r="JRB10" s="149"/>
      <c r="JRC10" s="149"/>
      <c r="JRD10" s="149"/>
      <c r="JRE10" s="149"/>
      <c r="JRF10" s="149"/>
      <c r="JRG10" s="149"/>
      <c r="JRH10" s="149"/>
      <c r="JRI10" s="149"/>
      <c r="JRJ10" s="149"/>
      <c r="JRK10" s="149"/>
      <c r="JRL10" s="149"/>
      <c r="JRM10" s="149"/>
      <c r="JRN10" s="149"/>
      <c r="JRO10" s="149"/>
      <c r="JRP10" s="149"/>
      <c r="JRQ10" s="149"/>
      <c r="JRR10" s="149"/>
      <c r="JRS10" s="149"/>
      <c r="JRT10" s="149"/>
      <c r="JRU10" s="149"/>
      <c r="JRV10" s="149"/>
      <c r="JRW10" s="149"/>
      <c r="JRX10" s="149"/>
      <c r="JRY10" s="149"/>
      <c r="JRZ10" s="149"/>
      <c r="JSA10" s="149"/>
      <c r="JSB10" s="149"/>
      <c r="JSC10" s="149"/>
      <c r="JSD10" s="149"/>
      <c r="JSE10" s="149"/>
      <c r="JSF10" s="149"/>
      <c r="JSG10" s="149"/>
      <c r="JSH10" s="149"/>
      <c r="JSI10" s="149"/>
      <c r="JSJ10" s="149"/>
      <c r="JSK10" s="149"/>
      <c r="JSL10" s="149"/>
      <c r="JSM10" s="149"/>
      <c r="JSN10" s="149"/>
      <c r="JSO10" s="149"/>
      <c r="JSP10" s="149"/>
      <c r="JSQ10" s="149"/>
      <c r="JSR10" s="149"/>
      <c r="JSS10" s="149"/>
      <c r="JST10" s="149"/>
      <c r="JSU10" s="149"/>
      <c r="JSV10" s="149"/>
      <c r="JSW10" s="149"/>
      <c r="JSX10" s="149"/>
      <c r="JSY10" s="149"/>
      <c r="JSZ10" s="149"/>
      <c r="JTA10" s="149"/>
      <c r="JTB10" s="149"/>
      <c r="JTC10" s="149"/>
      <c r="JTD10" s="149"/>
      <c r="JTE10" s="149"/>
      <c r="JTF10" s="149"/>
      <c r="JTG10" s="149"/>
      <c r="JTH10" s="149"/>
      <c r="JTI10" s="149"/>
      <c r="JTJ10" s="149"/>
      <c r="JTK10" s="149"/>
      <c r="JTL10" s="149"/>
      <c r="JTM10" s="149"/>
      <c r="JTN10" s="149"/>
      <c r="JTO10" s="149"/>
      <c r="JTP10" s="149"/>
      <c r="JTQ10" s="149"/>
      <c r="JTR10" s="149"/>
      <c r="JTS10" s="149"/>
      <c r="JTT10" s="149"/>
      <c r="JTU10" s="149"/>
      <c r="JTV10" s="149"/>
      <c r="JTW10" s="149"/>
      <c r="JTX10" s="149"/>
      <c r="JTY10" s="149"/>
      <c r="JTZ10" s="149"/>
      <c r="JUA10" s="149"/>
      <c r="JUB10" s="149"/>
      <c r="JUC10" s="149"/>
      <c r="JUD10" s="149"/>
      <c r="JUE10" s="149"/>
      <c r="JUF10" s="149"/>
      <c r="JUG10" s="149"/>
      <c r="JUH10" s="149"/>
      <c r="JUI10" s="149"/>
      <c r="JUJ10" s="149"/>
      <c r="JUK10" s="149"/>
      <c r="JUL10" s="149"/>
      <c r="JUM10" s="149"/>
      <c r="JUN10" s="149"/>
      <c r="JUO10" s="149"/>
      <c r="JUP10" s="149"/>
      <c r="JUQ10" s="149"/>
      <c r="JUR10" s="149"/>
      <c r="JUS10" s="149"/>
      <c r="JUT10" s="149"/>
      <c r="JUU10" s="149"/>
      <c r="JUV10" s="149"/>
      <c r="JUW10" s="149"/>
      <c r="JUX10" s="149"/>
      <c r="JUY10" s="149"/>
      <c r="JUZ10" s="149"/>
      <c r="JVA10" s="149"/>
      <c r="JVB10" s="149"/>
      <c r="JVC10" s="149"/>
      <c r="JVD10" s="149"/>
      <c r="JVE10" s="149"/>
      <c r="JVF10" s="149"/>
      <c r="JVG10" s="149"/>
      <c r="JVH10" s="149"/>
      <c r="JVI10" s="149"/>
      <c r="JVJ10" s="149"/>
      <c r="JVK10" s="149"/>
      <c r="JVL10" s="149"/>
      <c r="JVM10" s="149"/>
      <c r="JVN10" s="149"/>
      <c r="JVO10" s="149"/>
      <c r="JVP10" s="149"/>
      <c r="JVQ10" s="149"/>
      <c r="JVR10" s="149"/>
      <c r="JVS10" s="149"/>
      <c r="JVT10" s="149"/>
      <c r="JVU10" s="149"/>
      <c r="JVV10" s="149"/>
      <c r="JVW10" s="149"/>
      <c r="JVX10" s="149"/>
      <c r="JVY10" s="149"/>
      <c r="JVZ10" s="149"/>
      <c r="JWA10" s="149"/>
      <c r="JWB10" s="149"/>
      <c r="JWC10" s="149"/>
      <c r="JWD10" s="149"/>
      <c r="JWE10" s="149"/>
      <c r="JWF10" s="149"/>
      <c r="JWG10" s="149"/>
      <c r="JWH10" s="149"/>
      <c r="JWI10" s="149"/>
      <c r="JWJ10" s="149"/>
      <c r="JWK10" s="149"/>
      <c r="JWL10" s="149"/>
      <c r="JWM10" s="149"/>
      <c r="JWN10" s="149"/>
      <c r="JWO10" s="149"/>
      <c r="JWP10" s="149"/>
      <c r="JWQ10" s="149"/>
      <c r="JWR10" s="149"/>
      <c r="JWS10" s="149"/>
      <c r="JWT10" s="149"/>
      <c r="JWU10" s="149"/>
      <c r="JWV10" s="149"/>
      <c r="JWW10" s="149"/>
      <c r="JWX10" s="149"/>
      <c r="JWY10" s="149"/>
      <c r="JWZ10" s="149"/>
      <c r="JXA10" s="149"/>
      <c r="JXB10" s="149"/>
      <c r="JXC10" s="149"/>
      <c r="JXD10" s="149"/>
      <c r="JXE10" s="149"/>
      <c r="JXF10" s="149"/>
      <c r="JXG10" s="149"/>
      <c r="JXH10" s="149"/>
      <c r="JXI10" s="149"/>
      <c r="JXJ10" s="149"/>
      <c r="JXK10" s="149"/>
      <c r="JXL10" s="149"/>
      <c r="JXM10" s="149"/>
      <c r="JXN10" s="149"/>
      <c r="JXO10" s="149"/>
      <c r="JXP10" s="149"/>
      <c r="JXQ10" s="149"/>
      <c r="JXR10" s="149"/>
      <c r="JXS10" s="149"/>
      <c r="JXT10" s="149"/>
      <c r="JXU10" s="149"/>
      <c r="JXV10" s="149"/>
      <c r="JXW10" s="149"/>
      <c r="JXX10" s="149"/>
      <c r="JXY10" s="149"/>
      <c r="JXZ10" s="149"/>
      <c r="JYA10" s="149"/>
      <c r="JYB10" s="149"/>
      <c r="JYC10" s="149"/>
      <c r="JYD10" s="149"/>
      <c r="JYE10" s="149"/>
      <c r="JYF10" s="149"/>
      <c r="JYG10" s="149"/>
      <c r="JYH10" s="149"/>
      <c r="JYI10" s="149"/>
      <c r="JYJ10" s="149"/>
      <c r="JYK10" s="149"/>
      <c r="JYL10" s="149"/>
      <c r="JYM10" s="149"/>
      <c r="JYN10" s="149"/>
      <c r="JYO10" s="149"/>
      <c r="JYP10" s="149"/>
      <c r="JYQ10" s="149"/>
      <c r="JYR10" s="149"/>
      <c r="JYS10" s="149"/>
      <c r="JYT10" s="149"/>
      <c r="JYU10" s="149"/>
      <c r="JYV10" s="149"/>
      <c r="JYW10" s="149"/>
      <c r="JYX10" s="149"/>
      <c r="JYY10" s="149"/>
      <c r="JYZ10" s="149"/>
      <c r="JZA10" s="149"/>
      <c r="JZB10" s="149"/>
      <c r="JZC10" s="149"/>
      <c r="JZD10" s="149"/>
      <c r="JZE10" s="149"/>
      <c r="JZF10" s="149"/>
      <c r="JZG10" s="149"/>
      <c r="JZH10" s="149"/>
      <c r="JZI10" s="149"/>
      <c r="JZJ10" s="149"/>
      <c r="JZK10" s="149"/>
      <c r="JZL10" s="149"/>
      <c r="JZM10" s="149"/>
      <c r="JZN10" s="149"/>
      <c r="JZO10" s="149"/>
      <c r="JZP10" s="149"/>
      <c r="JZQ10" s="149"/>
      <c r="JZR10" s="149"/>
      <c r="JZS10" s="149"/>
      <c r="JZT10" s="149"/>
      <c r="JZU10" s="149"/>
      <c r="JZV10" s="149"/>
      <c r="JZW10" s="149"/>
      <c r="JZX10" s="149"/>
      <c r="JZY10" s="149"/>
      <c r="JZZ10" s="149"/>
      <c r="KAA10" s="149"/>
      <c r="KAB10" s="149"/>
      <c r="KAC10" s="149"/>
      <c r="KAD10" s="149"/>
      <c r="KAE10" s="149"/>
      <c r="KAF10" s="149"/>
      <c r="KAG10" s="149"/>
      <c r="KAH10" s="149"/>
      <c r="KAI10" s="149"/>
      <c r="KAJ10" s="149"/>
      <c r="KAK10" s="149"/>
      <c r="KAL10" s="149"/>
      <c r="KAM10" s="149"/>
      <c r="KAN10" s="149"/>
      <c r="KAO10" s="149"/>
      <c r="KAP10" s="149"/>
      <c r="KAQ10" s="149"/>
      <c r="KAR10" s="149"/>
      <c r="KAS10" s="149"/>
      <c r="KAT10" s="149"/>
      <c r="KAU10" s="149"/>
      <c r="KAV10" s="149"/>
      <c r="KAW10" s="149"/>
      <c r="KAX10" s="149"/>
      <c r="KAY10" s="149"/>
      <c r="KAZ10" s="149"/>
      <c r="KBA10" s="149"/>
      <c r="KBB10" s="149"/>
      <c r="KBC10" s="149"/>
      <c r="KBD10" s="149"/>
      <c r="KBE10" s="149"/>
      <c r="KBF10" s="149"/>
      <c r="KBG10" s="149"/>
      <c r="KBH10" s="149"/>
      <c r="KBI10" s="149"/>
      <c r="KBJ10" s="149"/>
      <c r="KBK10" s="149"/>
      <c r="KBL10" s="149"/>
      <c r="KBM10" s="149"/>
      <c r="KBN10" s="149"/>
      <c r="KBO10" s="149"/>
      <c r="KBP10" s="149"/>
      <c r="KBQ10" s="149"/>
      <c r="KBR10" s="149"/>
      <c r="KBS10" s="149"/>
      <c r="KBT10" s="149"/>
      <c r="KBU10" s="149"/>
      <c r="KBV10" s="149"/>
      <c r="KBW10" s="149"/>
      <c r="KBX10" s="149"/>
      <c r="KBY10" s="149"/>
      <c r="KBZ10" s="149"/>
      <c r="KCA10" s="149"/>
      <c r="KCB10" s="149"/>
      <c r="KCC10" s="149"/>
      <c r="KCD10" s="149"/>
      <c r="KCE10" s="149"/>
      <c r="KCF10" s="149"/>
      <c r="KCG10" s="149"/>
      <c r="KCH10" s="149"/>
      <c r="KCI10" s="149"/>
      <c r="KCJ10" s="149"/>
      <c r="KCK10" s="149"/>
      <c r="KCL10" s="149"/>
      <c r="KCM10" s="149"/>
      <c r="KCN10" s="149"/>
      <c r="KCO10" s="149"/>
      <c r="KCP10" s="149"/>
      <c r="KCQ10" s="149"/>
      <c r="KCR10" s="149"/>
      <c r="KCS10" s="149"/>
      <c r="KCT10" s="149"/>
      <c r="KCU10" s="149"/>
      <c r="KCV10" s="149"/>
      <c r="KCW10" s="149"/>
      <c r="KCX10" s="149"/>
      <c r="KCY10" s="149"/>
      <c r="KCZ10" s="149"/>
      <c r="KDA10" s="149"/>
      <c r="KDB10" s="149"/>
      <c r="KDC10" s="149"/>
      <c r="KDD10" s="149"/>
      <c r="KDE10" s="149"/>
      <c r="KDF10" s="149"/>
      <c r="KDG10" s="149"/>
      <c r="KDH10" s="149"/>
      <c r="KDI10" s="149"/>
      <c r="KDJ10" s="149"/>
      <c r="KDK10" s="149"/>
      <c r="KDL10" s="149"/>
      <c r="KDM10" s="149"/>
      <c r="KDN10" s="149"/>
      <c r="KDO10" s="149"/>
      <c r="KDP10" s="149"/>
      <c r="KDQ10" s="149"/>
      <c r="KDR10" s="149"/>
      <c r="KDS10" s="149"/>
      <c r="KDT10" s="149"/>
      <c r="KDU10" s="149"/>
      <c r="KDV10" s="149"/>
      <c r="KDW10" s="149"/>
      <c r="KDX10" s="149"/>
      <c r="KDY10" s="149"/>
      <c r="KDZ10" s="149"/>
      <c r="KEA10" s="149"/>
      <c r="KEB10" s="149"/>
      <c r="KEC10" s="149"/>
      <c r="KED10" s="149"/>
      <c r="KEE10" s="149"/>
      <c r="KEF10" s="149"/>
      <c r="KEG10" s="149"/>
      <c r="KEH10" s="149"/>
      <c r="KEI10" s="149"/>
      <c r="KEJ10" s="149"/>
      <c r="KEK10" s="149"/>
      <c r="KEL10" s="149"/>
      <c r="KEM10" s="149"/>
      <c r="KEN10" s="149"/>
      <c r="KEO10" s="149"/>
      <c r="KEP10" s="149"/>
      <c r="KEQ10" s="149"/>
      <c r="KER10" s="149"/>
      <c r="KES10" s="149"/>
      <c r="KET10" s="149"/>
      <c r="KEU10" s="149"/>
      <c r="KEV10" s="149"/>
      <c r="KEW10" s="149"/>
      <c r="KEX10" s="149"/>
      <c r="KEY10" s="149"/>
      <c r="KEZ10" s="149"/>
      <c r="KFA10" s="149"/>
      <c r="KFB10" s="149"/>
      <c r="KFC10" s="149"/>
      <c r="KFD10" s="149"/>
      <c r="KFE10" s="149"/>
      <c r="KFF10" s="149"/>
      <c r="KFG10" s="149"/>
      <c r="KFH10" s="149"/>
      <c r="KFI10" s="149"/>
      <c r="KFJ10" s="149"/>
      <c r="KFK10" s="149"/>
      <c r="KFL10" s="149"/>
      <c r="KFM10" s="149"/>
      <c r="KFN10" s="149"/>
      <c r="KFO10" s="149"/>
      <c r="KFP10" s="149"/>
      <c r="KFQ10" s="149"/>
      <c r="KFR10" s="149"/>
      <c r="KFS10" s="149"/>
      <c r="KFT10" s="149"/>
      <c r="KFU10" s="149"/>
      <c r="KFV10" s="149"/>
      <c r="KFW10" s="149"/>
      <c r="KFX10" s="149"/>
      <c r="KFY10" s="149"/>
      <c r="KFZ10" s="149"/>
      <c r="KGA10" s="149"/>
      <c r="KGB10" s="149"/>
      <c r="KGC10" s="149"/>
      <c r="KGD10" s="149"/>
      <c r="KGE10" s="149"/>
      <c r="KGF10" s="149"/>
      <c r="KGG10" s="149"/>
      <c r="KGH10" s="149"/>
      <c r="KGI10" s="149"/>
      <c r="KGJ10" s="149"/>
      <c r="KGK10" s="149"/>
      <c r="KGL10" s="149"/>
      <c r="KGM10" s="149"/>
      <c r="KGN10" s="149"/>
      <c r="KGO10" s="149"/>
      <c r="KGP10" s="149"/>
      <c r="KGQ10" s="149"/>
      <c r="KGR10" s="149"/>
      <c r="KGS10" s="149"/>
      <c r="KGT10" s="149"/>
      <c r="KGU10" s="149"/>
      <c r="KGV10" s="149"/>
      <c r="KGW10" s="149"/>
      <c r="KGX10" s="149"/>
      <c r="KGY10" s="149"/>
      <c r="KGZ10" s="149"/>
      <c r="KHA10" s="149"/>
      <c r="KHB10" s="149"/>
      <c r="KHC10" s="149"/>
      <c r="KHD10" s="149"/>
      <c r="KHE10" s="149"/>
      <c r="KHF10" s="149"/>
      <c r="KHG10" s="149"/>
      <c r="KHH10" s="149"/>
      <c r="KHI10" s="149"/>
      <c r="KHJ10" s="149"/>
      <c r="KHK10" s="149"/>
      <c r="KHL10" s="149"/>
      <c r="KHM10" s="149"/>
      <c r="KHN10" s="149"/>
      <c r="KHO10" s="149"/>
      <c r="KHP10" s="149"/>
      <c r="KHQ10" s="149"/>
      <c r="KHR10" s="149"/>
      <c r="KHS10" s="149"/>
      <c r="KHT10" s="149"/>
      <c r="KHU10" s="149"/>
      <c r="KHV10" s="149"/>
      <c r="KHW10" s="149"/>
      <c r="KHX10" s="149"/>
      <c r="KHY10" s="149"/>
      <c r="KHZ10" s="149"/>
      <c r="KIA10" s="149"/>
      <c r="KIB10" s="149"/>
      <c r="KIC10" s="149"/>
      <c r="KID10" s="149"/>
      <c r="KIE10" s="149"/>
      <c r="KIF10" s="149"/>
      <c r="KIG10" s="149"/>
      <c r="KIH10" s="149"/>
      <c r="KII10" s="149"/>
      <c r="KIJ10" s="149"/>
      <c r="KIK10" s="149"/>
      <c r="KIL10" s="149"/>
      <c r="KIM10" s="149"/>
      <c r="KIN10" s="149"/>
      <c r="KIO10" s="149"/>
      <c r="KIP10" s="149"/>
      <c r="KIQ10" s="149"/>
      <c r="KIR10" s="149"/>
      <c r="KIS10" s="149"/>
      <c r="KIT10" s="149"/>
      <c r="KIU10" s="149"/>
      <c r="KIV10" s="149"/>
      <c r="KIW10" s="149"/>
      <c r="KIX10" s="149"/>
      <c r="KIY10" s="149"/>
      <c r="KIZ10" s="149"/>
      <c r="KJA10" s="149"/>
      <c r="KJB10" s="149"/>
      <c r="KJC10" s="149"/>
      <c r="KJD10" s="149"/>
      <c r="KJE10" s="149"/>
      <c r="KJF10" s="149"/>
      <c r="KJG10" s="149"/>
      <c r="KJH10" s="149"/>
      <c r="KJI10" s="149"/>
      <c r="KJJ10" s="149"/>
      <c r="KJK10" s="149"/>
      <c r="KJL10" s="149"/>
      <c r="KJM10" s="149"/>
      <c r="KJN10" s="149"/>
      <c r="KJO10" s="149"/>
      <c r="KJP10" s="149"/>
      <c r="KJQ10" s="149"/>
      <c r="KJR10" s="149"/>
      <c r="KJS10" s="149"/>
      <c r="KJT10" s="149"/>
      <c r="KJU10" s="149"/>
      <c r="KJV10" s="149"/>
      <c r="KJW10" s="149"/>
      <c r="KJX10" s="149"/>
      <c r="KJY10" s="149"/>
      <c r="KJZ10" s="149"/>
      <c r="KKA10" s="149"/>
      <c r="KKB10" s="149"/>
      <c r="KKC10" s="149"/>
      <c r="KKD10" s="149"/>
      <c r="KKE10" s="149"/>
      <c r="KKF10" s="149"/>
      <c r="KKG10" s="149"/>
      <c r="KKH10" s="149"/>
      <c r="KKI10" s="149"/>
      <c r="KKJ10" s="149"/>
      <c r="KKK10" s="149"/>
      <c r="KKL10" s="149"/>
      <c r="KKM10" s="149"/>
      <c r="KKN10" s="149"/>
      <c r="KKO10" s="149"/>
      <c r="KKP10" s="149"/>
      <c r="KKQ10" s="149"/>
      <c r="KKR10" s="149"/>
      <c r="KKS10" s="149"/>
      <c r="KKT10" s="149"/>
      <c r="KKU10" s="149"/>
      <c r="KKV10" s="149"/>
      <c r="KKW10" s="149"/>
      <c r="KKX10" s="149"/>
      <c r="KKY10" s="149"/>
      <c r="KKZ10" s="149"/>
      <c r="KLA10" s="149"/>
      <c r="KLB10" s="149"/>
      <c r="KLC10" s="149"/>
      <c r="KLD10" s="149"/>
      <c r="KLE10" s="149"/>
      <c r="KLF10" s="149"/>
      <c r="KLG10" s="149"/>
      <c r="KLH10" s="149"/>
      <c r="KLI10" s="149"/>
      <c r="KLJ10" s="149"/>
      <c r="KLK10" s="149"/>
      <c r="KLL10" s="149"/>
      <c r="KLM10" s="149"/>
      <c r="KLN10" s="149"/>
      <c r="KLO10" s="149"/>
      <c r="KLP10" s="149"/>
      <c r="KLQ10" s="149"/>
      <c r="KLR10" s="149"/>
      <c r="KLS10" s="149"/>
      <c r="KLT10" s="149"/>
      <c r="KLU10" s="149"/>
      <c r="KLV10" s="149"/>
      <c r="KLW10" s="149"/>
      <c r="KLX10" s="149"/>
      <c r="KLY10" s="149"/>
      <c r="KLZ10" s="149"/>
      <c r="KMA10" s="149"/>
      <c r="KMB10" s="149"/>
      <c r="KMC10" s="149"/>
      <c r="KMD10" s="149"/>
      <c r="KME10" s="149"/>
      <c r="KMF10" s="149"/>
      <c r="KMG10" s="149"/>
      <c r="KMH10" s="149"/>
      <c r="KMI10" s="149"/>
      <c r="KMJ10" s="149"/>
      <c r="KMK10" s="149"/>
      <c r="KML10" s="149"/>
      <c r="KMM10" s="149"/>
      <c r="KMN10" s="149"/>
      <c r="KMO10" s="149"/>
      <c r="KMP10" s="149"/>
      <c r="KMQ10" s="149"/>
      <c r="KMR10" s="149"/>
      <c r="KMS10" s="149"/>
      <c r="KMT10" s="149"/>
      <c r="KMU10" s="149"/>
      <c r="KMV10" s="149"/>
      <c r="KMW10" s="149"/>
      <c r="KMX10" s="149"/>
      <c r="KMY10" s="149"/>
      <c r="KMZ10" s="149"/>
      <c r="KNA10" s="149"/>
      <c r="KNB10" s="149"/>
      <c r="KNC10" s="149"/>
      <c r="KND10" s="149"/>
      <c r="KNE10" s="149"/>
      <c r="KNF10" s="149"/>
      <c r="KNG10" s="149"/>
      <c r="KNH10" s="149"/>
      <c r="KNI10" s="149"/>
      <c r="KNJ10" s="149"/>
      <c r="KNK10" s="149"/>
      <c r="KNL10" s="149"/>
      <c r="KNM10" s="149"/>
      <c r="KNN10" s="149"/>
      <c r="KNO10" s="149"/>
      <c r="KNP10" s="149"/>
      <c r="KNQ10" s="149"/>
      <c r="KNR10" s="149"/>
      <c r="KNS10" s="149"/>
      <c r="KNT10" s="149"/>
      <c r="KNU10" s="149"/>
      <c r="KNV10" s="149"/>
      <c r="KNW10" s="149"/>
      <c r="KNX10" s="149"/>
      <c r="KNY10" s="149"/>
      <c r="KNZ10" s="149"/>
      <c r="KOA10" s="149"/>
      <c r="KOB10" s="149"/>
      <c r="KOC10" s="149"/>
      <c r="KOD10" s="149"/>
      <c r="KOE10" s="149"/>
      <c r="KOF10" s="149"/>
      <c r="KOG10" s="149"/>
      <c r="KOH10" s="149"/>
      <c r="KOI10" s="149"/>
      <c r="KOJ10" s="149"/>
      <c r="KOK10" s="149"/>
      <c r="KOL10" s="149"/>
      <c r="KOM10" s="149"/>
      <c r="KON10" s="149"/>
      <c r="KOO10" s="149"/>
      <c r="KOP10" s="149"/>
      <c r="KOQ10" s="149"/>
      <c r="KOR10" s="149"/>
      <c r="KOS10" s="149"/>
      <c r="KOT10" s="149"/>
      <c r="KOU10" s="149"/>
      <c r="KOV10" s="149"/>
      <c r="KOW10" s="149"/>
      <c r="KOX10" s="149"/>
      <c r="KOY10" s="149"/>
      <c r="KOZ10" s="149"/>
      <c r="KPA10" s="149"/>
      <c r="KPB10" s="149"/>
      <c r="KPC10" s="149"/>
      <c r="KPD10" s="149"/>
      <c r="KPE10" s="149"/>
      <c r="KPF10" s="149"/>
      <c r="KPG10" s="149"/>
      <c r="KPH10" s="149"/>
      <c r="KPI10" s="149"/>
      <c r="KPJ10" s="149"/>
      <c r="KPK10" s="149"/>
      <c r="KPL10" s="149"/>
      <c r="KPM10" s="149"/>
      <c r="KPN10" s="149"/>
      <c r="KPO10" s="149"/>
      <c r="KPP10" s="149"/>
      <c r="KPQ10" s="149"/>
      <c r="KPR10" s="149"/>
      <c r="KPS10" s="149"/>
      <c r="KPT10" s="149"/>
      <c r="KPU10" s="149"/>
      <c r="KPV10" s="149"/>
      <c r="KPW10" s="149"/>
      <c r="KPX10" s="149"/>
      <c r="KPY10" s="149"/>
      <c r="KPZ10" s="149"/>
      <c r="KQA10" s="149"/>
      <c r="KQB10" s="149"/>
      <c r="KQC10" s="149"/>
      <c r="KQD10" s="149"/>
      <c r="KQE10" s="149"/>
      <c r="KQF10" s="149"/>
      <c r="KQG10" s="149"/>
      <c r="KQH10" s="149"/>
      <c r="KQI10" s="149"/>
      <c r="KQJ10" s="149"/>
      <c r="KQK10" s="149"/>
      <c r="KQL10" s="149"/>
      <c r="KQM10" s="149"/>
      <c r="KQN10" s="149"/>
      <c r="KQO10" s="149"/>
      <c r="KQP10" s="149"/>
      <c r="KQQ10" s="149"/>
      <c r="KQR10" s="149"/>
      <c r="KQS10" s="149"/>
      <c r="KQT10" s="149"/>
      <c r="KQU10" s="149"/>
      <c r="KQV10" s="149"/>
      <c r="KQW10" s="149"/>
      <c r="KQX10" s="149"/>
      <c r="KQY10" s="149"/>
      <c r="KQZ10" s="149"/>
      <c r="KRA10" s="149"/>
      <c r="KRB10" s="149"/>
      <c r="KRC10" s="149"/>
      <c r="KRD10" s="149"/>
      <c r="KRE10" s="149"/>
      <c r="KRF10" s="149"/>
      <c r="KRG10" s="149"/>
      <c r="KRH10" s="149"/>
      <c r="KRI10" s="149"/>
      <c r="KRJ10" s="149"/>
      <c r="KRK10" s="149"/>
      <c r="KRL10" s="149"/>
      <c r="KRM10" s="149"/>
      <c r="KRN10" s="149"/>
      <c r="KRO10" s="149"/>
      <c r="KRP10" s="149"/>
      <c r="KRQ10" s="149"/>
      <c r="KRR10" s="149"/>
      <c r="KRS10" s="149"/>
      <c r="KRT10" s="149"/>
      <c r="KRU10" s="149"/>
      <c r="KRV10" s="149"/>
      <c r="KRW10" s="149"/>
      <c r="KRX10" s="149"/>
      <c r="KRY10" s="149"/>
      <c r="KRZ10" s="149"/>
      <c r="KSA10" s="149"/>
      <c r="KSB10" s="149"/>
      <c r="KSC10" s="149"/>
      <c r="KSD10" s="149"/>
      <c r="KSE10" s="149"/>
      <c r="KSF10" s="149"/>
      <c r="KSG10" s="149"/>
      <c r="KSH10" s="149"/>
      <c r="KSI10" s="149"/>
      <c r="KSJ10" s="149"/>
      <c r="KSK10" s="149"/>
      <c r="KSL10" s="149"/>
      <c r="KSM10" s="149"/>
      <c r="KSN10" s="149"/>
      <c r="KSO10" s="149"/>
      <c r="KSP10" s="149"/>
      <c r="KSQ10" s="149"/>
      <c r="KSR10" s="149"/>
      <c r="KSS10" s="149"/>
      <c r="KST10" s="149"/>
      <c r="KSU10" s="149"/>
      <c r="KSV10" s="149"/>
      <c r="KSW10" s="149"/>
      <c r="KSX10" s="149"/>
      <c r="KSY10" s="149"/>
      <c r="KSZ10" s="149"/>
      <c r="KTA10" s="149"/>
      <c r="KTB10" s="149"/>
      <c r="KTC10" s="149"/>
      <c r="KTD10" s="149"/>
      <c r="KTE10" s="149"/>
      <c r="KTF10" s="149"/>
      <c r="KTG10" s="149"/>
      <c r="KTH10" s="149"/>
      <c r="KTI10" s="149"/>
      <c r="KTJ10" s="149"/>
      <c r="KTK10" s="149"/>
      <c r="KTL10" s="149"/>
      <c r="KTM10" s="149"/>
      <c r="KTN10" s="149"/>
      <c r="KTO10" s="149"/>
      <c r="KTP10" s="149"/>
      <c r="KTQ10" s="149"/>
      <c r="KTR10" s="149"/>
      <c r="KTS10" s="149"/>
      <c r="KTT10" s="149"/>
      <c r="KTU10" s="149"/>
      <c r="KTV10" s="149"/>
      <c r="KTW10" s="149"/>
      <c r="KTX10" s="149"/>
      <c r="KTY10" s="149"/>
      <c r="KTZ10" s="149"/>
      <c r="KUA10" s="149"/>
      <c r="KUB10" s="149"/>
      <c r="KUC10" s="149"/>
      <c r="KUD10" s="149"/>
      <c r="KUE10" s="149"/>
      <c r="KUF10" s="149"/>
      <c r="KUG10" s="149"/>
      <c r="KUH10" s="149"/>
      <c r="KUI10" s="149"/>
      <c r="KUJ10" s="149"/>
      <c r="KUK10" s="149"/>
      <c r="KUL10" s="149"/>
      <c r="KUM10" s="149"/>
      <c r="KUN10" s="149"/>
      <c r="KUO10" s="149"/>
      <c r="KUP10" s="149"/>
      <c r="KUQ10" s="149"/>
      <c r="KUR10" s="149"/>
      <c r="KUS10" s="149"/>
      <c r="KUT10" s="149"/>
      <c r="KUU10" s="149"/>
      <c r="KUV10" s="149"/>
      <c r="KUW10" s="149"/>
      <c r="KUX10" s="149"/>
      <c r="KUY10" s="149"/>
      <c r="KUZ10" s="149"/>
      <c r="KVA10" s="149"/>
      <c r="KVB10" s="149"/>
      <c r="KVC10" s="149"/>
      <c r="KVD10" s="149"/>
      <c r="KVE10" s="149"/>
      <c r="KVF10" s="149"/>
      <c r="KVG10" s="149"/>
      <c r="KVH10" s="149"/>
      <c r="KVI10" s="149"/>
      <c r="KVJ10" s="149"/>
      <c r="KVK10" s="149"/>
      <c r="KVL10" s="149"/>
      <c r="KVM10" s="149"/>
      <c r="KVN10" s="149"/>
      <c r="KVO10" s="149"/>
      <c r="KVP10" s="149"/>
      <c r="KVQ10" s="149"/>
      <c r="KVR10" s="149"/>
      <c r="KVS10" s="149"/>
      <c r="KVT10" s="149"/>
      <c r="KVU10" s="149"/>
      <c r="KVV10" s="149"/>
      <c r="KVW10" s="149"/>
      <c r="KVX10" s="149"/>
      <c r="KVY10" s="149"/>
      <c r="KVZ10" s="149"/>
      <c r="KWA10" s="149"/>
      <c r="KWB10" s="149"/>
      <c r="KWC10" s="149"/>
      <c r="KWD10" s="149"/>
      <c r="KWE10" s="149"/>
      <c r="KWF10" s="149"/>
      <c r="KWG10" s="149"/>
      <c r="KWH10" s="149"/>
      <c r="KWI10" s="149"/>
      <c r="KWJ10" s="149"/>
      <c r="KWK10" s="149"/>
      <c r="KWL10" s="149"/>
      <c r="KWM10" s="149"/>
      <c r="KWN10" s="149"/>
      <c r="KWO10" s="149"/>
      <c r="KWP10" s="149"/>
      <c r="KWQ10" s="149"/>
      <c r="KWR10" s="149"/>
      <c r="KWS10" s="149"/>
      <c r="KWT10" s="149"/>
      <c r="KWU10" s="149"/>
      <c r="KWV10" s="149"/>
      <c r="KWW10" s="149"/>
      <c r="KWX10" s="149"/>
      <c r="KWY10" s="149"/>
      <c r="KWZ10" s="149"/>
      <c r="KXA10" s="149"/>
      <c r="KXB10" s="149"/>
      <c r="KXC10" s="149"/>
      <c r="KXD10" s="149"/>
      <c r="KXE10" s="149"/>
      <c r="KXF10" s="149"/>
      <c r="KXG10" s="149"/>
      <c r="KXH10" s="149"/>
      <c r="KXI10" s="149"/>
      <c r="KXJ10" s="149"/>
      <c r="KXK10" s="149"/>
      <c r="KXL10" s="149"/>
      <c r="KXM10" s="149"/>
      <c r="KXN10" s="149"/>
      <c r="KXO10" s="149"/>
      <c r="KXP10" s="149"/>
      <c r="KXQ10" s="149"/>
      <c r="KXR10" s="149"/>
      <c r="KXS10" s="149"/>
      <c r="KXT10" s="149"/>
      <c r="KXU10" s="149"/>
      <c r="KXV10" s="149"/>
      <c r="KXW10" s="149"/>
      <c r="KXX10" s="149"/>
      <c r="KXY10" s="149"/>
      <c r="KXZ10" s="149"/>
      <c r="KYA10" s="149"/>
      <c r="KYB10" s="149"/>
      <c r="KYC10" s="149"/>
      <c r="KYD10" s="149"/>
      <c r="KYE10" s="149"/>
      <c r="KYF10" s="149"/>
      <c r="KYG10" s="149"/>
      <c r="KYH10" s="149"/>
      <c r="KYI10" s="149"/>
      <c r="KYJ10" s="149"/>
      <c r="KYK10" s="149"/>
      <c r="KYL10" s="149"/>
      <c r="KYM10" s="149"/>
      <c r="KYN10" s="149"/>
      <c r="KYO10" s="149"/>
      <c r="KYP10" s="149"/>
      <c r="KYQ10" s="149"/>
      <c r="KYR10" s="149"/>
      <c r="KYS10" s="149"/>
      <c r="KYT10" s="149"/>
      <c r="KYU10" s="149"/>
      <c r="KYV10" s="149"/>
      <c r="KYW10" s="149"/>
      <c r="KYX10" s="149"/>
      <c r="KYY10" s="149"/>
      <c r="KYZ10" s="149"/>
      <c r="KZA10" s="149"/>
      <c r="KZB10" s="149"/>
      <c r="KZC10" s="149"/>
      <c r="KZD10" s="149"/>
      <c r="KZE10" s="149"/>
      <c r="KZF10" s="149"/>
      <c r="KZG10" s="149"/>
      <c r="KZH10" s="149"/>
      <c r="KZI10" s="149"/>
      <c r="KZJ10" s="149"/>
      <c r="KZK10" s="149"/>
      <c r="KZL10" s="149"/>
      <c r="KZM10" s="149"/>
      <c r="KZN10" s="149"/>
      <c r="KZO10" s="149"/>
      <c r="KZP10" s="149"/>
      <c r="KZQ10" s="149"/>
      <c r="KZR10" s="149"/>
      <c r="KZS10" s="149"/>
      <c r="KZT10" s="149"/>
      <c r="KZU10" s="149"/>
      <c r="KZV10" s="149"/>
      <c r="KZW10" s="149"/>
      <c r="KZX10" s="149"/>
      <c r="KZY10" s="149"/>
      <c r="KZZ10" s="149"/>
      <c r="LAA10" s="149"/>
      <c r="LAB10" s="149"/>
      <c r="LAC10" s="149"/>
      <c r="LAD10" s="149"/>
      <c r="LAE10" s="149"/>
      <c r="LAF10" s="149"/>
      <c r="LAG10" s="149"/>
      <c r="LAH10" s="149"/>
      <c r="LAI10" s="149"/>
      <c r="LAJ10" s="149"/>
      <c r="LAK10" s="149"/>
      <c r="LAL10" s="149"/>
      <c r="LAM10" s="149"/>
      <c r="LAN10" s="149"/>
      <c r="LAO10" s="149"/>
      <c r="LAP10" s="149"/>
      <c r="LAQ10" s="149"/>
      <c r="LAR10" s="149"/>
      <c r="LAS10" s="149"/>
      <c r="LAT10" s="149"/>
      <c r="LAU10" s="149"/>
      <c r="LAV10" s="149"/>
      <c r="LAW10" s="149"/>
      <c r="LAX10" s="149"/>
      <c r="LAY10" s="149"/>
      <c r="LAZ10" s="149"/>
      <c r="LBA10" s="149"/>
      <c r="LBB10" s="149"/>
      <c r="LBC10" s="149"/>
      <c r="LBD10" s="149"/>
      <c r="LBE10" s="149"/>
      <c r="LBF10" s="149"/>
      <c r="LBG10" s="149"/>
      <c r="LBH10" s="149"/>
      <c r="LBI10" s="149"/>
      <c r="LBJ10" s="149"/>
      <c r="LBK10" s="149"/>
      <c r="LBL10" s="149"/>
      <c r="LBM10" s="149"/>
      <c r="LBN10" s="149"/>
      <c r="LBO10" s="149"/>
      <c r="LBP10" s="149"/>
      <c r="LBQ10" s="149"/>
      <c r="LBR10" s="149"/>
      <c r="LBS10" s="149"/>
      <c r="LBT10" s="149"/>
      <c r="LBU10" s="149"/>
      <c r="LBV10" s="149"/>
      <c r="LBW10" s="149"/>
      <c r="LBX10" s="149"/>
      <c r="LBY10" s="149"/>
      <c r="LBZ10" s="149"/>
      <c r="LCA10" s="149"/>
      <c r="LCB10" s="149"/>
      <c r="LCC10" s="149"/>
      <c r="LCD10" s="149"/>
      <c r="LCE10" s="149"/>
      <c r="LCF10" s="149"/>
      <c r="LCG10" s="149"/>
      <c r="LCH10" s="149"/>
      <c r="LCI10" s="149"/>
      <c r="LCJ10" s="149"/>
      <c r="LCK10" s="149"/>
      <c r="LCL10" s="149"/>
      <c r="LCM10" s="149"/>
      <c r="LCN10" s="149"/>
      <c r="LCO10" s="149"/>
      <c r="LCP10" s="149"/>
      <c r="LCQ10" s="149"/>
      <c r="LCR10" s="149"/>
      <c r="LCS10" s="149"/>
      <c r="LCT10" s="149"/>
      <c r="LCU10" s="149"/>
      <c r="LCV10" s="149"/>
      <c r="LCW10" s="149"/>
      <c r="LCX10" s="149"/>
      <c r="LCY10" s="149"/>
      <c r="LCZ10" s="149"/>
      <c r="LDA10" s="149"/>
      <c r="LDB10" s="149"/>
      <c r="LDC10" s="149"/>
      <c r="LDD10" s="149"/>
      <c r="LDE10" s="149"/>
      <c r="LDF10" s="149"/>
      <c r="LDG10" s="149"/>
      <c r="LDH10" s="149"/>
      <c r="LDI10" s="149"/>
      <c r="LDJ10" s="149"/>
      <c r="LDK10" s="149"/>
      <c r="LDL10" s="149"/>
      <c r="LDM10" s="149"/>
      <c r="LDN10" s="149"/>
      <c r="LDO10" s="149"/>
      <c r="LDP10" s="149"/>
      <c r="LDQ10" s="149"/>
      <c r="LDR10" s="149"/>
      <c r="LDS10" s="149"/>
      <c r="LDT10" s="149"/>
      <c r="LDU10" s="149"/>
      <c r="LDV10" s="149"/>
      <c r="LDW10" s="149"/>
      <c r="LDX10" s="149"/>
      <c r="LDY10" s="149"/>
      <c r="LDZ10" s="149"/>
      <c r="LEA10" s="149"/>
      <c r="LEB10" s="149"/>
      <c r="LEC10" s="149"/>
      <c r="LED10" s="149"/>
      <c r="LEE10" s="149"/>
      <c r="LEF10" s="149"/>
      <c r="LEG10" s="149"/>
      <c r="LEH10" s="149"/>
      <c r="LEI10" s="149"/>
      <c r="LEJ10" s="149"/>
      <c r="LEK10" s="149"/>
      <c r="LEL10" s="149"/>
      <c r="LEM10" s="149"/>
      <c r="LEN10" s="149"/>
      <c r="LEO10" s="149"/>
      <c r="LEP10" s="149"/>
      <c r="LEQ10" s="149"/>
      <c r="LER10" s="149"/>
      <c r="LES10" s="149"/>
      <c r="LET10" s="149"/>
      <c r="LEU10" s="149"/>
      <c r="LEV10" s="149"/>
      <c r="LEW10" s="149"/>
      <c r="LEX10" s="149"/>
      <c r="LEY10" s="149"/>
      <c r="LEZ10" s="149"/>
      <c r="LFA10" s="149"/>
      <c r="LFB10" s="149"/>
      <c r="LFC10" s="149"/>
      <c r="LFD10" s="149"/>
      <c r="LFE10" s="149"/>
      <c r="LFF10" s="149"/>
      <c r="LFG10" s="149"/>
      <c r="LFH10" s="149"/>
      <c r="LFI10" s="149"/>
      <c r="LFJ10" s="149"/>
      <c r="LFK10" s="149"/>
      <c r="LFL10" s="149"/>
      <c r="LFM10" s="149"/>
      <c r="LFN10" s="149"/>
      <c r="LFO10" s="149"/>
      <c r="LFP10" s="149"/>
      <c r="LFQ10" s="149"/>
      <c r="LFR10" s="149"/>
      <c r="LFS10" s="149"/>
      <c r="LFT10" s="149"/>
      <c r="LFU10" s="149"/>
      <c r="LFV10" s="149"/>
      <c r="LFW10" s="149"/>
      <c r="LFX10" s="149"/>
      <c r="LFY10" s="149"/>
      <c r="LFZ10" s="149"/>
      <c r="LGA10" s="149"/>
      <c r="LGB10" s="149"/>
      <c r="LGC10" s="149"/>
      <c r="LGD10" s="149"/>
      <c r="LGE10" s="149"/>
      <c r="LGF10" s="149"/>
      <c r="LGG10" s="149"/>
      <c r="LGH10" s="149"/>
      <c r="LGI10" s="149"/>
      <c r="LGJ10" s="149"/>
      <c r="LGK10" s="149"/>
      <c r="LGL10" s="149"/>
      <c r="LGM10" s="149"/>
      <c r="LGN10" s="149"/>
      <c r="LGO10" s="149"/>
      <c r="LGP10" s="149"/>
      <c r="LGQ10" s="149"/>
      <c r="LGR10" s="149"/>
      <c r="LGS10" s="149"/>
      <c r="LGT10" s="149"/>
      <c r="LGU10" s="149"/>
      <c r="LGV10" s="149"/>
      <c r="LGW10" s="149"/>
      <c r="LGX10" s="149"/>
      <c r="LGY10" s="149"/>
      <c r="LGZ10" s="149"/>
      <c r="LHA10" s="149"/>
      <c r="LHB10" s="149"/>
      <c r="LHC10" s="149"/>
      <c r="LHD10" s="149"/>
      <c r="LHE10" s="149"/>
      <c r="LHF10" s="149"/>
      <c r="LHG10" s="149"/>
      <c r="LHH10" s="149"/>
      <c r="LHI10" s="149"/>
      <c r="LHJ10" s="149"/>
      <c r="LHK10" s="149"/>
      <c r="LHL10" s="149"/>
      <c r="LHM10" s="149"/>
      <c r="LHN10" s="149"/>
      <c r="LHO10" s="149"/>
      <c r="LHP10" s="149"/>
      <c r="LHQ10" s="149"/>
      <c r="LHR10" s="149"/>
      <c r="LHS10" s="149"/>
      <c r="LHT10" s="149"/>
      <c r="LHU10" s="149"/>
      <c r="LHV10" s="149"/>
      <c r="LHW10" s="149"/>
      <c r="LHX10" s="149"/>
      <c r="LHY10" s="149"/>
      <c r="LHZ10" s="149"/>
      <c r="LIA10" s="149"/>
      <c r="LIB10" s="149"/>
      <c r="LIC10" s="149"/>
      <c r="LID10" s="149"/>
      <c r="LIE10" s="149"/>
      <c r="LIF10" s="149"/>
      <c r="LIG10" s="149"/>
      <c r="LIH10" s="149"/>
      <c r="LII10" s="149"/>
      <c r="LIJ10" s="149"/>
      <c r="LIK10" s="149"/>
      <c r="LIL10" s="149"/>
      <c r="LIM10" s="149"/>
      <c r="LIN10" s="149"/>
      <c r="LIO10" s="149"/>
      <c r="LIP10" s="149"/>
      <c r="LIQ10" s="149"/>
      <c r="LIR10" s="149"/>
      <c r="LIS10" s="149"/>
      <c r="LIT10" s="149"/>
      <c r="LIU10" s="149"/>
      <c r="LIV10" s="149"/>
      <c r="LIW10" s="149"/>
      <c r="LIX10" s="149"/>
      <c r="LIY10" s="149"/>
      <c r="LIZ10" s="149"/>
      <c r="LJA10" s="149"/>
      <c r="LJB10" s="149"/>
      <c r="LJC10" s="149"/>
      <c r="LJD10" s="149"/>
      <c r="LJE10" s="149"/>
      <c r="LJF10" s="149"/>
      <c r="LJG10" s="149"/>
      <c r="LJH10" s="149"/>
      <c r="LJI10" s="149"/>
      <c r="LJJ10" s="149"/>
      <c r="LJK10" s="149"/>
      <c r="LJL10" s="149"/>
      <c r="LJM10" s="149"/>
      <c r="LJN10" s="149"/>
      <c r="LJO10" s="149"/>
      <c r="LJP10" s="149"/>
      <c r="LJQ10" s="149"/>
      <c r="LJR10" s="149"/>
      <c r="LJS10" s="149"/>
      <c r="LJT10" s="149"/>
      <c r="LJU10" s="149"/>
      <c r="LJV10" s="149"/>
      <c r="LJW10" s="149"/>
      <c r="LJX10" s="149"/>
      <c r="LJY10" s="149"/>
      <c r="LJZ10" s="149"/>
      <c r="LKA10" s="149"/>
      <c r="LKB10" s="149"/>
      <c r="LKC10" s="149"/>
      <c r="LKD10" s="149"/>
      <c r="LKE10" s="149"/>
      <c r="LKF10" s="149"/>
      <c r="LKG10" s="149"/>
      <c r="LKH10" s="149"/>
      <c r="LKI10" s="149"/>
      <c r="LKJ10" s="149"/>
      <c r="LKK10" s="149"/>
      <c r="LKL10" s="149"/>
      <c r="LKM10" s="149"/>
      <c r="LKN10" s="149"/>
      <c r="LKO10" s="149"/>
      <c r="LKP10" s="149"/>
      <c r="LKQ10" s="149"/>
      <c r="LKR10" s="149"/>
      <c r="LKS10" s="149"/>
      <c r="LKT10" s="149"/>
      <c r="LKU10" s="149"/>
      <c r="LKV10" s="149"/>
      <c r="LKW10" s="149"/>
      <c r="LKX10" s="149"/>
      <c r="LKY10" s="149"/>
      <c r="LKZ10" s="149"/>
      <c r="LLA10" s="149"/>
      <c r="LLB10" s="149"/>
      <c r="LLC10" s="149"/>
      <c r="LLD10" s="149"/>
      <c r="LLE10" s="149"/>
      <c r="LLF10" s="149"/>
      <c r="LLG10" s="149"/>
      <c r="LLH10" s="149"/>
      <c r="LLI10" s="149"/>
      <c r="LLJ10" s="149"/>
      <c r="LLK10" s="149"/>
      <c r="LLL10" s="149"/>
      <c r="LLM10" s="149"/>
      <c r="LLN10" s="149"/>
      <c r="LLO10" s="149"/>
      <c r="LLP10" s="149"/>
      <c r="LLQ10" s="149"/>
      <c r="LLR10" s="149"/>
      <c r="LLS10" s="149"/>
      <c r="LLT10" s="149"/>
      <c r="LLU10" s="149"/>
      <c r="LLV10" s="149"/>
      <c r="LLW10" s="149"/>
      <c r="LLX10" s="149"/>
      <c r="LLY10" s="149"/>
      <c r="LLZ10" s="149"/>
      <c r="LMA10" s="149"/>
      <c r="LMB10" s="149"/>
      <c r="LMC10" s="149"/>
      <c r="LMD10" s="149"/>
      <c r="LME10" s="149"/>
      <c r="LMF10" s="149"/>
      <c r="LMG10" s="149"/>
      <c r="LMH10" s="149"/>
      <c r="LMI10" s="149"/>
      <c r="LMJ10" s="149"/>
      <c r="LMK10" s="149"/>
      <c r="LML10" s="149"/>
      <c r="LMM10" s="149"/>
      <c r="LMN10" s="149"/>
      <c r="LMO10" s="149"/>
      <c r="LMP10" s="149"/>
      <c r="LMQ10" s="149"/>
      <c r="LMR10" s="149"/>
      <c r="LMS10" s="149"/>
      <c r="LMT10" s="149"/>
      <c r="LMU10" s="149"/>
      <c r="LMV10" s="149"/>
      <c r="LMW10" s="149"/>
      <c r="LMX10" s="149"/>
      <c r="LMY10" s="149"/>
      <c r="LMZ10" s="149"/>
      <c r="LNA10" s="149"/>
      <c r="LNB10" s="149"/>
      <c r="LNC10" s="149"/>
      <c r="LND10" s="149"/>
      <c r="LNE10" s="149"/>
      <c r="LNF10" s="149"/>
      <c r="LNG10" s="149"/>
      <c r="LNH10" s="149"/>
      <c r="LNI10" s="149"/>
      <c r="LNJ10" s="149"/>
      <c r="LNK10" s="149"/>
      <c r="LNL10" s="149"/>
      <c r="LNM10" s="149"/>
      <c r="LNN10" s="149"/>
      <c r="LNO10" s="149"/>
      <c r="LNP10" s="149"/>
      <c r="LNQ10" s="149"/>
      <c r="LNR10" s="149"/>
      <c r="LNS10" s="149"/>
      <c r="LNT10" s="149"/>
      <c r="LNU10" s="149"/>
      <c r="LNV10" s="149"/>
      <c r="LNW10" s="149"/>
      <c r="LNX10" s="149"/>
      <c r="LNY10" s="149"/>
      <c r="LNZ10" s="149"/>
      <c r="LOA10" s="149"/>
      <c r="LOB10" s="149"/>
      <c r="LOC10" s="149"/>
      <c r="LOD10" s="149"/>
      <c r="LOE10" s="149"/>
      <c r="LOF10" s="149"/>
      <c r="LOG10" s="149"/>
      <c r="LOH10" s="149"/>
      <c r="LOI10" s="149"/>
      <c r="LOJ10" s="149"/>
      <c r="LOK10" s="149"/>
      <c r="LOL10" s="149"/>
      <c r="LOM10" s="149"/>
      <c r="LON10" s="149"/>
      <c r="LOO10" s="149"/>
      <c r="LOP10" s="149"/>
      <c r="LOQ10" s="149"/>
      <c r="LOR10" s="149"/>
      <c r="LOS10" s="149"/>
      <c r="LOT10" s="149"/>
      <c r="LOU10" s="149"/>
      <c r="LOV10" s="149"/>
      <c r="LOW10" s="149"/>
      <c r="LOX10" s="149"/>
      <c r="LOY10" s="149"/>
      <c r="LOZ10" s="149"/>
      <c r="LPA10" s="149"/>
      <c r="LPB10" s="149"/>
      <c r="LPC10" s="149"/>
      <c r="LPD10" s="149"/>
      <c r="LPE10" s="149"/>
      <c r="LPF10" s="149"/>
      <c r="LPG10" s="149"/>
      <c r="LPH10" s="149"/>
      <c r="LPI10" s="149"/>
      <c r="LPJ10" s="149"/>
      <c r="LPK10" s="149"/>
      <c r="LPL10" s="149"/>
      <c r="LPM10" s="149"/>
      <c r="LPN10" s="149"/>
      <c r="LPO10" s="149"/>
      <c r="LPP10" s="149"/>
      <c r="LPQ10" s="149"/>
      <c r="LPR10" s="149"/>
      <c r="LPS10" s="149"/>
      <c r="LPT10" s="149"/>
      <c r="LPU10" s="149"/>
      <c r="LPV10" s="149"/>
      <c r="LPW10" s="149"/>
      <c r="LPX10" s="149"/>
      <c r="LPY10" s="149"/>
      <c r="LPZ10" s="149"/>
      <c r="LQA10" s="149"/>
      <c r="LQB10" s="149"/>
      <c r="LQC10" s="149"/>
      <c r="LQD10" s="149"/>
      <c r="LQE10" s="149"/>
      <c r="LQF10" s="149"/>
      <c r="LQG10" s="149"/>
      <c r="LQH10" s="149"/>
      <c r="LQI10" s="149"/>
      <c r="LQJ10" s="149"/>
      <c r="LQK10" s="149"/>
      <c r="LQL10" s="149"/>
      <c r="LQM10" s="149"/>
      <c r="LQN10" s="149"/>
      <c r="LQO10" s="149"/>
      <c r="LQP10" s="149"/>
      <c r="LQQ10" s="149"/>
      <c r="LQR10" s="149"/>
      <c r="LQS10" s="149"/>
      <c r="LQT10" s="149"/>
      <c r="LQU10" s="149"/>
      <c r="LQV10" s="149"/>
      <c r="LQW10" s="149"/>
      <c r="LQX10" s="149"/>
      <c r="LQY10" s="149"/>
      <c r="LQZ10" s="149"/>
      <c r="LRA10" s="149"/>
      <c r="LRB10" s="149"/>
      <c r="LRC10" s="149"/>
      <c r="LRD10" s="149"/>
      <c r="LRE10" s="149"/>
      <c r="LRF10" s="149"/>
      <c r="LRG10" s="149"/>
      <c r="LRH10" s="149"/>
      <c r="LRI10" s="149"/>
      <c r="LRJ10" s="149"/>
      <c r="LRK10" s="149"/>
      <c r="LRL10" s="149"/>
      <c r="LRM10" s="149"/>
      <c r="LRN10" s="149"/>
      <c r="LRO10" s="149"/>
      <c r="LRP10" s="149"/>
      <c r="LRQ10" s="149"/>
      <c r="LRR10" s="149"/>
      <c r="LRS10" s="149"/>
      <c r="LRT10" s="149"/>
      <c r="LRU10" s="149"/>
      <c r="LRV10" s="149"/>
      <c r="LRW10" s="149"/>
      <c r="LRX10" s="149"/>
      <c r="LRY10" s="149"/>
      <c r="LRZ10" s="149"/>
      <c r="LSA10" s="149"/>
      <c r="LSB10" s="149"/>
      <c r="LSC10" s="149"/>
      <c r="LSD10" s="149"/>
      <c r="LSE10" s="149"/>
      <c r="LSF10" s="149"/>
      <c r="LSG10" s="149"/>
      <c r="LSH10" s="149"/>
      <c r="LSI10" s="149"/>
      <c r="LSJ10" s="149"/>
      <c r="LSK10" s="149"/>
      <c r="LSL10" s="149"/>
      <c r="LSM10" s="149"/>
      <c r="LSN10" s="149"/>
      <c r="LSO10" s="149"/>
      <c r="LSP10" s="149"/>
      <c r="LSQ10" s="149"/>
      <c r="LSR10" s="149"/>
      <c r="LSS10" s="149"/>
      <c r="LST10" s="149"/>
      <c r="LSU10" s="149"/>
      <c r="LSV10" s="149"/>
      <c r="LSW10" s="149"/>
      <c r="LSX10" s="149"/>
      <c r="LSY10" s="149"/>
      <c r="LSZ10" s="149"/>
      <c r="LTA10" s="149"/>
      <c r="LTB10" s="149"/>
      <c r="LTC10" s="149"/>
      <c r="LTD10" s="149"/>
      <c r="LTE10" s="149"/>
      <c r="LTF10" s="149"/>
      <c r="LTG10" s="149"/>
      <c r="LTH10" s="149"/>
      <c r="LTI10" s="149"/>
      <c r="LTJ10" s="149"/>
      <c r="LTK10" s="149"/>
      <c r="LTL10" s="149"/>
      <c r="LTM10" s="149"/>
      <c r="LTN10" s="149"/>
      <c r="LTO10" s="149"/>
      <c r="LTP10" s="149"/>
      <c r="LTQ10" s="149"/>
      <c r="LTR10" s="149"/>
      <c r="LTS10" s="149"/>
      <c r="LTT10" s="149"/>
      <c r="LTU10" s="149"/>
      <c r="LTV10" s="149"/>
      <c r="LTW10" s="149"/>
      <c r="LTX10" s="149"/>
      <c r="LTY10" s="149"/>
      <c r="LTZ10" s="149"/>
      <c r="LUA10" s="149"/>
      <c r="LUB10" s="149"/>
      <c r="LUC10" s="149"/>
      <c r="LUD10" s="149"/>
      <c r="LUE10" s="149"/>
      <c r="LUF10" s="149"/>
      <c r="LUG10" s="149"/>
      <c r="LUH10" s="149"/>
      <c r="LUI10" s="149"/>
      <c r="LUJ10" s="149"/>
      <c r="LUK10" s="149"/>
      <c r="LUL10" s="149"/>
      <c r="LUM10" s="149"/>
      <c r="LUN10" s="149"/>
      <c r="LUO10" s="149"/>
      <c r="LUP10" s="149"/>
      <c r="LUQ10" s="149"/>
      <c r="LUR10" s="149"/>
      <c r="LUS10" s="149"/>
      <c r="LUT10" s="149"/>
      <c r="LUU10" s="149"/>
      <c r="LUV10" s="149"/>
      <c r="LUW10" s="149"/>
      <c r="LUX10" s="149"/>
      <c r="LUY10" s="149"/>
      <c r="LUZ10" s="149"/>
      <c r="LVA10" s="149"/>
      <c r="LVB10" s="149"/>
      <c r="LVC10" s="149"/>
      <c r="LVD10" s="149"/>
      <c r="LVE10" s="149"/>
      <c r="LVF10" s="149"/>
      <c r="LVG10" s="149"/>
      <c r="LVH10" s="149"/>
      <c r="LVI10" s="149"/>
      <c r="LVJ10" s="149"/>
      <c r="LVK10" s="149"/>
      <c r="LVL10" s="149"/>
      <c r="LVM10" s="149"/>
      <c r="LVN10" s="149"/>
      <c r="LVO10" s="149"/>
      <c r="LVP10" s="149"/>
      <c r="LVQ10" s="149"/>
      <c r="LVR10" s="149"/>
      <c r="LVS10" s="149"/>
      <c r="LVT10" s="149"/>
      <c r="LVU10" s="149"/>
      <c r="LVV10" s="149"/>
      <c r="LVW10" s="149"/>
      <c r="LVX10" s="149"/>
      <c r="LVY10" s="149"/>
      <c r="LVZ10" s="149"/>
      <c r="LWA10" s="149"/>
      <c r="LWB10" s="149"/>
      <c r="LWC10" s="149"/>
      <c r="LWD10" s="149"/>
      <c r="LWE10" s="149"/>
      <c r="LWF10" s="149"/>
      <c r="LWG10" s="149"/>
      <c r="LWH10" s="149"/>
      <c r="LWI10" s="149"/>
      <c r="LWJ10" s="149"/>
      <c r="LWK10" s="149"/>
      <c r="LWL10" s="149"/>
      <c r="LWM10" s="149"/>
      <c r="LWN10" s="149"/>
      <c r="LWO10" s="149"/>
      <c r="LWP10" s="149"/>
      <c r="LWQ10" s="149"/>
      <c r="LWR10" s="149"/>
      <c r="LWS10" s="149"/>
      <c r="LWT10" s="149"/>
      <c r="LWU10" s="149"/>
      <c r="LWV10" s="149"/>
      <c r="LWW10" s="149"/>
      <c r="LWX10" s="149"/>
      <c r="LWY10" s="149"/>
      <c r="LWZ10" s="149"/>
      <c r="LXA10" s="149"/>
      <c r="LXB10" s="149"/>
      <c r="LXC10" s="149"/>
      <c r="LXD10" s="149"/>
      <c r="LXE10" s="149"/>
      <c r="LXF10" s="149"/>
      <c r="LXG10" s="149"/>
      <c r="LXH10" s="149"/>
      <c r="LXI10" s="149"/>
      <c r="LXJ10" s="149"/>
      <c r="LXK10" s="149"/>
      <c r="LXL10" s="149"/>
      <c r="LXM10" s="149"/>
      <c r="LXN10" s="149"/>
      <c r="LXO10" s="149"/>
      <c r="LXP10" s="149"/>
      <c r="LXQ10" s="149"/>
      <c r="LXR10" s="149"/>
      <c r="LXS10" s="149"/>
      <c r="LXT10" s="149"/>
      <c r="LXU10" s="149"/>
      <c r="LXV10" s="149"/>
      <c r="LXW10" s="149"/>
      <c r="LXX10" s="149"/>
      <c r="LXY10" s="149"/>
      <c r="LXZ10" s="149"/>
      <c r="LYA10" s="149"/>
      <c r="LYB10" s="149"/>
      <c r="LYC10" s="149"/>
      <c r="LYD10" s="149"/>
      <c r="LYE10" s="149"/>
      <c r="LYF10" s="149"/>
      <c r="LYG10" s="149"/>
      <c r="LYH10" s="149"/>
      <c r="LYI10" s="149"/>
      <c r="LYJ10" s="149"/>
      <c r="LYK10" s="149"/>
      <c r="LYL10" s="149"/>
      <c r="LYM10" s="149"/>
      <c r="LYN10" s="149"/>
      <c r="LYO10" s="149"/>
      <c r="LYP10" s="149"/>
      <c r="LYQ10" s="149"/>
      <c r="LYR10" s="149"/>
      <c r="LYS10" s="149"/>
      <c r="LYT10" s="149"/>
      <c r="LYU10" s="149"/>
      <c r="LYV10" s="149"/>
      <c r="LYW10" s="149"/>
      <c r="LYX10" s="149"/>
      <c r="LYY10" s="149"/>
      <c r="LYZ10" s="149"/>
      <c r="LZA10" s="149"/>
      <c r="LZB10" s="149"/>
      <c r="LZC10" s="149"/>
      <c r="LZD10" s="149"/>
      <c r="LZE10" s="149"/>
      <c r="LZF10" s="149"/>
      <c r="LZG10" s="149"/>
      <c r="LZH10" s="149"/>
      <c r="LZI10" s="149"/>
      <c r="LZJ10" s="149"/>
      <c r="LZK10" s="149"/>
      <c r="LZL10" s="149"/>
      <c r="LZM10" s="149"/>
      <c r="LZN10" s="149"/>
      <c r="LZO10" s="149"/>
      <c r="LZP10" s="149"/>
      <c r="LZQ10" s="149"/>
      <c r="LZR10" s="149"/>
      <c r="LZS10" s="149"/>
      <c r="LZT10" s="149"/>
      <c r="LZU10" s="149"/>
      <c r="LZV10" s="149"/>
      <c r="LZW10" s="149"/>
      <c r="LZX10" s="149"/>
      <c r="LZY10" s="149"/>
      <c r="LZZ10" s="149"/>
      <c r="MAA10" s="149"/>
      <c r="MAB10" s="149"/>
      <c r="MAC10" s="149"/>
      <c r="MAD10" s="149"/>
      <c r="MAE10" s="149"/>
      <c r="MAF10" s="149"/>
      <c r="MAG10" s="149"/>
      <c r="MAH10" s="149"/>
      <c r="MAI10" s="149"/>
      <c r="MAJ10" s="149"/>
      <c r="MAK10" s="149"/>
      <c r="MAL10" s="149"/>
      <c r="MAM10" s="149"/>
      <c r="MAN10" s="149"/>
      <c r="MAO10" s="149"/>
      <c r="MAP10" s="149"/>
      <c r="MAQ10" s="149"/>
      <c r="MAR10" s="149"/>
      <c r="MAS10" s="149"/>
      <c r="MAT10" s="149"/>
      <c r="MAU10" s="149"/>
      <c r="MAV10" s="149"/>
      <c r="MAW10" s="149"/>
      <c r="MAX10" s="149"/>
      <c r="MAY10" s="149"/>
      <c r="MAZ10" s="149"/>
      <c r="MBA10" s="149"/>
      <c r="MBB10" s="149"/>
      <c r="MBC10" s="149"/>
      <c r="MBD10" s="149"/>
      <c r="MBE10" s="149"/>
      <c r="MBF10" s="149"/>
      <c r="MBG10" s="149"/>
      <c r="MBH10" s="149"/>
      <c r="MBI10" s="149"/>
      <c r="MBJ10" s="149"/>
      <c r="MBK10" s="149"/>
      <c r="MBL10" s="149"/>
      <c r="MBM10" s="149"/>
      <c r="MBN10" s="149"/>
      <c r="MBO10" s="149"/>
      <c r="MBP10" s="149"/>
      <c r="MBQ10" s="149"/>
      <c r="MBR10" s="149"/>
      <c r="MBS10" s="149"/>
      <c r="MBT10" s="149"/>
      <c r="MBU10" s="149"/>
      <c r="MBV10" s="149"/>
      <c r="MBW10" s="149"/>
      <c r="MBX10" s="149"/>
      <c r="MBY10" s="149"/>
      <c r="MBZ10" s="149"/>
      <c r="MCA10" s="149"/>
      <c r="MCB10" s="149"/>
      <c r="MCC10" s="149"/>
      <c r="MCD10" s="149"/>
      <c r="MCE10" s="149"/>
      <c r="MCF10" s="149"/>
      <c r="MCG10" s="149"/>
      <c r="MCH10" s="149"/>
      <c r="MCI10" s="149"/>
      <c r="MCJ10" s="149"/>
      <c r="MCK10" s="149"/>
      <c r="MCL10" s="149"/>
      <c r="MCM10" s="149"/>
      <c r="MCN10" s="149"/>
      <c r="MCO10" s="149"/>
      <c r="MCP10" s="149"/>
      <c r="MCQ10" s="149"/>
      <c r="MCR10" s="149"/>
      <c r="MCS10" s="149"/>
      <c r="MCT10" s="149"/>
      <c r="MCU10" s="149"/>
      <c r="MCV10" s="149"/>
      <c r="MCW10" s="149"/>
      <c r="MCX10" s="149"/>
      <c r="MCY10" s="149"/>
      <c r="MCZ10" s="149"/>
      <c r="MDA10" s="149"/>
      <c r="MDB10" s="149"/>
      <c r="MDC10" s="149"/>
      <c r="MDD10" s="149"/>
      <c r="MDE10" s="149"/>
      <c r="MDF10" s="149"/>
      <c r="MDG10" s="149"/>
      <c r="MDH10" s="149"/>
      <c r="MDI10" s="149"/>
      <c r="MDJ10" s="149"/>
      <c r="MDK10" s="149"/>
      <c r="MDL10" s="149"/>
      <c r="MDM10" s="149"/>
      <c r="MDN10" s="149"/>
      <c r="MDO10" s="149"/>
      <c r="MDP10" s="149"/>
      <c r="MDQ10" s="149"/>
      <c r="MDR10" s="149"/>
      <c r="MDS10" s="149"/>
      <c r="MDT10" s="149"/>
      <c r="MDU10" s="149"/>
      <c r="MDV10" s="149"/>
      <c r="MDW10" s="149"/>
      <c r="MDX10" s="149"/>
      <c r="MDY10" s="149"/>
      <c r="MDZ10" s="149"/>
      <c r="MEA10" s="149"/>
      <c r="MEB10" s="149"/>
      <c r="MEC10" s="149"/>
      <c r="MED10" s="149"/>
      <c r="MEE10" s="149"/>
      <c r="MEF10" s="149"/>
      <c r="MEG10" s="149"/>
      <c r="MEH10" s="149"/>
      <c r="MEI10" s="149"/>
      <c r="MEJ10" s="149"/>
      <c r="MEK10" s="149"/>
      <c r="MEL10" s="149"/>
      <c r="MEM10" s="149"/>
      <c r="MEN10" s="149"/>
      <c r="MEO10" s="149"/>
      <c r="MEP10" s="149"/>
      <c r="MEQ10" s="149"/>
      <c r="MER10" s="149"/>
      <c r="MES10" s="149"/>
      <c r="MET10" s="149"/>
      <c r="MEU10" s="149"/>
      <c r="MEV10" s="149"/>
      <c r="MEW10" s="149"/>
      <c r="MEX10" s="149"/>
      <c r="MEY10" s="149"/>
      <c r="MEZ10" s="149"/>
      <c r="MFA10" s="149"/>
      <c r="MFB10" s="149"/>
      <c r="MFC10" s="149"/>
      <c r="MFD10" s="149"/>
      <c r="MFE10" s="149"/>
      <c r="MFF10" s="149"/>
      <c r="MFG10" s="149"/>
      <c r="MFH10" s="149"/>
      <c r="MFI10" s="149"/>
      <c r="MFJ10" s="149"/>
      <c r="MFK10" s="149"/>
      <c r="MFL10" s="149"/>
      <c r="MFM10" s="149"/>
      <c r="MFN10" s="149"/>
      <c r="MFO10" s="149"/>
      <c r="MFP10" s="149"/>
      <c r="MFQ10" s="149"/>
      <c r="MFR10" s="149"/>
      <c r="MFS10" s="149"/>
      <c r="MFT10" s="149"/>
      <c r="MFU10" s="149"/>
      <c r="MFV10" s="149"/>
      <c r="MFW10" s="149"/>
      <c r="MFX10" s="149"/>
      <c r="MFY10" s="149"/>
      <c r="MFZ10" s="149"/>
      <c r="MGA10" s="149"/>
      <c r="MGB10" s="149"/>
      <c r="MGC10" s="149"/>
      <c r="MGD10" s="149"/>
      <c r="MGE10" s="149"/>
      <c r="MGF10" s="149"/>
      <c r="MGG10" s="149"/>
      <c r="MGH10" s="149"/>
      <c r="MGI10" s="149"/>
      <c r="MGJ10" s="149"/>
      <c r="MGK10" s="149"/>
      <c r="MGL10" s="149"/>
      <c r="MGM10" s="149"/>
      <c r="MGN10" s="149"/>
      <c r="MGO10" s="149"/>
      <c r="MGP10" s="149"/>
      <c r="MGQ10" s="149"/>
      <c r="MGR10" s="149"/>
      <c r="MGS10" s="149"/>
      <c r="MGT10" s="149"/>
      <c r="MGU10" s="149"/>
      <c r="MGV10" s="149"/>
      <c r="MGW10" s="149"/>
      <c r="MGX10" s="149"/>
      <c r="MGY10" s="149"/>
      <c r="MGZ10" s="149"/>
      <c r="MHA10" s="149"/>
      <c r="MHB10" s="149"/>
      <c r="MHC10" s="149"/>
      <c r="MHD10" s="149"/>
      <c r="MHE10" s="149"/>
      <c r="MHF10" s="149"/>
      <c r="MHG10" s="149"/>
      <c r="MHH10" s="149"/>
      <c r="MHI10" s="149"/>
      <c r="MHJ10" s="149"/>
      <c r="MHK10" s="149"/>
      <c r="MHL10" s="149"/>
      <c r="MHM10" s="149"/>
      <c r="MHN10" s="149"/>
      <c r="MHO10" s="149"/>
      <c r="MHP10" s="149"/>
      <c r="MHQ10" s="149"/>
      <c r="MHR10" s="149"/>
      <c r="MHS10" s="149"/>
      <c r="MHT10" s="149"/>
      <c r="MHU10" s="149"/>
      <c r="MHV10" s="149"/>
      <c r="MHW10" s="149"/>
      <c r="MHX10" s="149"/>
      <c r="MHY10" s="149"/>
      <c r="MHZ10" s="149"/>
      <c r="MIA10" s="149"/>
      <c r="MIB10" s="149"/>
      <c r="MIC10" s="149"/>
      <c r="MID10" s="149"/>
      <c r="MIE10" s="149"/>
      <c r="MIF10" s="149"/>
      <c r="MIG10" s="149"/>
      <c r="MIH10" s="149"/>
      <c r="MII10" s="149"/>
      <c r="MIJ10" s="149"/>
      <c r="MIK10" s="149"/>
      <c r="MIL10" s="149"/>
      <c r="MIM10" s="149"/>
      <c r="MIN10" s="149"/>
      <c r="MIO10" s="149"/>
      <c r="MIP10" s="149"/>
      <c r="MIQ10" s="149"/>
      <c r="MIR10" s="149"/>
      <c r="MIS10" s="149"/>
      <c r="MIT10" s="149"/>
      <c r="MIU10" s="149"/>
      <c r="MIV10" s="149"/>
      <c r="MIW10" s="149"/>
      <c r="MIX10" s="149"/>
      <c r="MIY10" s="149"/>
      <c r="MIZ10" s="149"/>
      <c r="MJA10" s="149"/>
      <c r="MJB10" s="149"/>
      <c r="MJC10" s="149"/>
      <c r="MJD10" s="149"/>
      <c r="MJE10" s="149"/>
      <c r="MJF10" s="149"/>
      <c r="MJG10" s="149"/>
      <c r="MJH10" s="149"/>
      <c r="MJI10" s="149"/>
      <c r="MJJ10" s="149"/>
      <c r="MJK10" s="149"/>
      <c r="MJL10" s="149"/>
      <c r="MJM10" s="149"/>
      <c r="MJN10" s="149"/>
      <c r="MJO10" s="149"/>
      <c r="MJP10" s="149"/>
      <c r="MJQ10" s="149"/>
      <c r="MJR10" s="149"/>
      <c r="MJS10" s="149"/>
      <c r="MJT10" s="149"/>
      <c r="MJU10" s="149"/>
      <c r="MJV10" s="149"/>
      <c r="MJW10" s="149"/>
      <c r="MJX10" s="149"/>
      <c r="MJY10" s="149"/>
      <c r="MJZ10" s="149"/>
      <c r="MKA10" s="149"/>
      <c r="MKB10" s="149"/>
      <c r="MKC10" s="149"/>
      <c r="MKD10" s="149"/>
      <c r="MKE10" s="149"/>
      <c r="MKF10" s="149"/>
      <c r="MKG10" s="149"/>
      <c r="MKH10" s="149"/>
      <c r="MKI10" s="149"/>
      <c r="MKJ10" s="149"/>
      <c r="MKK10" s="149"/>
      <c r="MKL10" s="149"/>
      <c r="MKM10" s="149"/>
      <c r="MKN10" s="149"/>
      <c r="MKO10" s="149"/>
      <c r="MKP10" s="149"/>
      <c r="MKQ10" s="149"/>
      <c r="MKR10" s="149"/>
      <c r="MKS10" s="149"/>
      <c r="MKT10" s="149"/>
      <c r="MKU10" s="149"/>
      <c r="MKV10" s="149"/>
      <c r="MKW10" s="149"/>
      <c r="MKX10" s="149"/>
      <c r="MKY10" s="149"/>
      <c r="MKZ10" s="149"/>
      <c r="MLA10" s="149"/>
      <c r="MLB10" s="149"/>
      <c r="MLC10" s="149"/>
      <c r="MLD10" s="149"/>
      <c r="MLE10" s="149"/>
      <c r="MLF10" s="149"/>
      <c r="MLG10" s="149"/>
      <c r="MLH10" s="149"/>
      <c r="MLI10" s="149"/>
      <c r="MLJ10" s="149"/>
      <c r="MLK10" s="149"/>
      <c r="MLL10" s="149"/>
      <c r="MLM10" s="149"/>
      <c r="MLN10" s="149"/>
      <c r="MLO10" s="149"/>
      <c r="MLP10" s="149"/>
      <c r="MLQ10" s="149"/>
      <c r="MLR10" s="149"/>
      <c r="MLS10" s="149"/>
      <c r="MLT10" s="149"/>
      <c r="MLU10" s="149"/>
      <c r="MLV10" s="149"/>
      <c r="MLW10" s="149"/>
      <c r="MLX10" s="149"/>
      <c r="MLY10" s="149"/>
      <c r="MLZ10" s="149"/>
      <c r="MMA10" s="149"/>
      <c r="MMB10" s="149"/>
      <c r="MMC10" s="149"/>
      <c r="MMD10" s="149"/>
      <c r="MME10" s="149"/>
      <c r="MMF10" s="149"/>
      <c r="MMG10" s="149"/>
      <c r="MMH10" s="149"/>
      <c r="MMI10" s="149"/>
      <c r="MMJ10" s="149"/>
      <c r="MMK10" s="149"/>
      <c r="MML10" s="149"/>
      <c r="MMM10" s="149"/>
      <c r="MMN10" s="149"/>
      <c r="MMO10" s="149"/>
      <c r="MMP10" s="149"/>
      <c r="MMQ10" s="149"/>
      <c r="MMR10" s="149"/>
      <c r="MMS10" s="149"/>
      <c r="MMT10" s="149"/>
      <c r="MMU10" s="149"/>
      <c r="MMV10" s="149"/>
      <c r="MMW10" s="149"/>
      <c r="MMX10" s="149"/>
      <c r="MMY10" s="149"/>
      <c r="MMZ10" s="149"/>
      <c r="MNA10" s="149"/>
      <c r="MNB10" s="149"/>
      <c r="MNC10" s="149"/>
      <c r="MND10" s="149"/>
      <c r="MNE10" s="149"/>
      <c r="MNF10" s="149"/>
      <c r="MNG10" s="149"/>
      <c r="MNH10" s="149"/>
      <c r="MNI10" s="149"/>
      <c r="MNJ10" s="149"/>
      <c r="MNK10" s="149"/>
      <c r="MNL10" s="149"/>
      <c r="MNM10" s="149"/>
      <c r="MNN10" s="149"/>
      <c r="MNO10" s="149"/>
      <c r="MNP10" s="149"/>
      <c r="MNQ10" s="149"/>
      <c r="MNR10" s="149"/>
      <c r="MNS10" s="149"/>
      <c r="MNT10" s="149"/>
      <c r="MNU10" s="149"/>
      <c r="MNV10" s="149"/>
      <c r="MNW10" s="149"/>
      <c r="MNX10" s="149"/>
      <c r="MNY10" s="149"/>
      <c r="MNZ10" s="149"/>
      <c r="MOA10" s="149"/>
      <c r="MOB10" s="149"/>
      <c r="MOC10" s="149"/>
      <c r="MOD10" s="149"/>
      <c r="MOE10" s="149"/>
      <c r="MOF10" s="149"/>
      <c r="MOG10" s="149"/>
      <c r="MOH10" s="149"/>
      <c r="MOI10" s="149"/>
      <c r="MOJ10" s="149"/>
      <c r="MOK10" s="149"/>
      <c r="MOL10" s="149"/>
      <c r="MOM10" s="149"/>
      <c r="MON10" s="149"/>
      <c r="MOO10" s="149"/>
      <c r="MOP10" s="149"/>
      <c r="MOQ10" s="149"/>
      <c r="MOR10" s="149"/>
      <c r="MOS10" s="149"/>
      <c r="MOT10" s="149"/>
      <c r="MOU10" s="149"/>
      <c r="MOV10" s="149"/>
      <c r="MOW10" s="149"/>
      <c r="MOX10" s="149"/>
      <c r="MOY10" s="149"/>
      <c r="MOZ10" s="149"/>
      <c r="MPA10" s="149"/>
      <c r="MPB10" s="149"/>
      <c r="MPC10" s="149"/>
      <c r="MPD10" s="149"/>
      <c r="MPE10" s="149"/>
      <c r="MPF10" s="149"/>
      <c r="MPG10" s="149"/>
      <c r="MPH10" s="149"/>
      <c r="MPI10" s="149"/>
      <c r="MPJ10" s="149"/>
      <c r="MPK10" s="149"/>
      <c r="MPL10" s="149"/>
      <c r="MPM10" s="149"/>
      <c r="MPN10" s="149"/>
      <c r="MPO10" s="149"/>
      <c r="MPP10" s="149"/>
      <c r="MPQ10" s="149"/>
      <c r="MPR10" s="149"/>
      <c r="MPS10" s="149"/>
      <c r="MPT10" s="149"/>
      <c r="MPU10" s="149"/>
      <c r="MPV10" s="149"/>
      <c r="MPW10" s="149"/>
      <c r="MPX10" s="149"/>
      <c r="MPY10" s="149"/>
      <c r="MPZ10" s="149"/>
      <c r="MQA10" s="149"/>
      <c r="MQB10" s="149"/>
      <c r="MQC10" s="149"/>
      <c r="MQD10" s="149"/>
      <c r="MQE10" s="149"/>
      <c r="MQF10" s="149"/>
      <c r="MQG10" s="149"/>
      <c r="MQH10" s="149"/>
      <c r="MQI10" s="149"/>
      <c r="MQJ10" s="149"/>
      <c r="MQK10" s="149"/>
      <c r="MQL10" s="149"/>
      <c r="MQM10" s="149"/>
      <c r="MQN10" s="149"/>
      <c r="MQO10" s="149"/>
      <c r="MQP10" s="149"/>
      <c r="MQQ10" s="149"/>
      <c r="MQR10" s="149"/>
      <c r="MQS10" s="149"/>
      <c r="MQT10" s="149"/>
      <c r="MQU10" s="149"/>
      <c r="MQV10" s="149"/>
      <c r="MQW10" s="149"/>
      <c r="MQX10" s="149"/>
      <c r="MQY10" s="149"/>
      <c r="MQZ10" s="149"/>
      <c r="MRA10" s="149"/>
      <c r="MRB10" s="149"/>
      <c r="MRC10" s="149"/>
      <c r="MRD10" s="149"/>
      <c r="MRE10" s="149"/>
      <c r="MRF10" s="149"/>
      <c r="MRG10" s="149"/>
      <c r="MRH10" s="149"/>
      <c r="MRI10" s="149"/>
      <c r="MRJ10" s="149"/>
      <c r="MRK10" s="149"/>
      <c r="MRL10" s="149"/>
      <c r="MRM10" s="149"/>
      <c r="MRN10" s="149"/>
      <c r="MRO10" s="149"/>
      <c r="MRP10" s="149"/>
      <c r="MRQ10" s="149"/>
      <c r="MRR10" s="149"/>
      <c r="MRS10" s="149"/>
      <c r="MRT10" s="149"/>
      <c r="MRU10" s="149"/>
      <c r="MRV10" s="149"/>
      <c r="MRW10" s="149"/>
      <c r="MRX10" s="149"/>
      <c r="MRY10" s="149"/>
      <c r="MRZ10" s="149"/>
      <c r="MSA10" s="149"/>
      <c r="MSB10" s="149"/>
      <c r="MSC10" s="149"/>
      <c r="MSD10" s="149"/>
      <c r="MSE10" s="149"/>
      <c r="MSF10" s="149"/>
      <c r="MSG10" s="149"/>
      <c r="MSH10" s="149"/>
      <c r="MSI10" s="149"/>
      <c r="MSJ10" s="149"/>
      <c r="MSK10" s="149"/>
      <c r="MSL10" s="149"/>
      <c r="MSM10" s="149"/>
      <c r="MSN10" s="149"/>
      <c r="MSO10" s="149"/>
      <c r="MSP10" s="149"/>
      <c r="MSQ10" s="149"/>
      <c r="MSR10" s="149"/>
      <c r="MSS10" s="149"/>
      <c r="MST10" s="149"/>
      <c r="MSU10" s="149"/>
      <c r="MSV10" s="149"/>
      <c r="MSW10" s="149"/>
      <c r="MSX10" s="149"/>
      <c r="MSY10" s="149"/>
      <c r="MSZ10" s="149"/>
      <c r="MTA10" s="149"/>
      <c r="MTB10" s="149"/>
      <c r="MTC10" s="149"/>
      <c r="MTD10" s="149"/>
      <c r="MTE10" s="149"/>
      <c r="MTF10" s="149"/>
      <c r="MTG10" s="149"/>
      <c r="MTH10" s="149"/>
      <c r="MTI10" s="149"/>
      <c r="MTJ10" s="149"/>
      <c r="MTK10" s="149"/>
      <c r="MTL10" s="149"/>
      <c r="MTM10" s="149"/>
      <c r="MTN10" s="149"/>
      <c r="MTO10" s="149"/>
      <c r="MTP10" s="149"/>
      <c r="MTQ10" s="149"/>
      <c r="MTR10" s="149"/>
      <c r="MTS10" s="149"/>
      <c r="MTT10" s="149"/>
      <c r="MTU10" s="149"/>
      <c r="MTV10" s="149"/>
      <c r="MTW10" s="149"/>
      <c r="MTX10" s="149"/>
      <c r="MTY10" s="149"/>
      <c r="MTZ10" s="149"/>
      <c r="MUA10" s="149"/>
      <c r="MUB10" s="149"/>
      <c r="MUC10" s="149"/>
      <c r="MUD10" s="149"/>
      <c r="MUE10" s="149"/>
      <c r="MUF10" s="149"/>
      <c r="MUG10" s="149"/>
      <c r="MUH10" s="149"/>
      <c r="MUI10" s="149"/>
      <c r="MUJ10" s="149"/>
      <c r="MUK10" s="149"/>
      <c r="MUL10" s="149"/>
      <c r="MUM10" s="149"/>
      <c r="MUN10" s="149"/>
      <c r="MUO10" s="149"/>
      <c r="MUP10" s="149"/>
      <c r="MUQ10" s="149"/>
      <c r="MUR10" s="149"/>
      <c r="MUS10" s="149"/>
      <c r="MUT10" s="149"/>
      <c r="MUU10" s="149"/>
      <c r="MUV10" s="149"/>
      <c r="MUW10" s="149"/>
      <c r="MUX10" s="149"/>
      <c r="MUY10" s="149"/>
      <c r="MUZ10" s="149"/>
      <c r="MVA10" s="149"/>
      <c r="MVB10" s="149"/>
      <c r="MVC10" s="149"/>
      <c r="MVD10" s="149"/>
      <c r="MVE10" s="149"/>
      <c r="MVF10" s="149"/>
      <c r="MVG10" s="149"/>
      <c r="MVH10" s="149"/>
      <c r="MVI10" s="149"/>
      <c r="MVJ10" s="149"/>
      <c r="MVK10" s="149"/>
      <c r="MVL10" s="149"/>
      <c r="MVM10" s="149"/>
      <c r="MVN10" s="149"/>
      <c r="MVO10" s="149"/>
      <c r="MVP10" s="149"/>
      <c r="MVQ10" s="149"/>
      <c r="MVR10" s="149"/>
      <c r="MVS10" s="149"/>
      <c r="MVT10" s="149"/>
      <c r="MVU10" s="149"/>
      <c r="MVV10" s="149"/>
      <c r="MVW10" s="149"/>
      <c r="MVX10" s="149"/>
      <c r="MVY10" s="149"/>
      <c r="MVZ10" s="149"/>
      <c r="MWA10" s="149"/>
      <c r="MWB10" s="149"/>
      <c r="MWC10" s="149"/>
      <c r="MWD10" s="149"/>
      <c r="MWE10" s="149"/>
      <c r="MWF10" s="149"/>
      <c r="MWG10" s="149"/>
      <c r="MWH10" s="149"/>
      <c r="MWI10" s="149"/>
      <c r="MWJ10" s="149"/>
      <c r="MWK10" s="149"/>
      <c r="MWL10" s="149"/>
      <c r="MWM10" s="149"/>
      <c r="MWN10" s="149"/>
      <c r="MWO10" s="149"/>
      <c r="MWP10" s="149"/>
      <c r="MWQ10" s="149"/>
      <c r="MWR10" s="149"/>
      <c r="MWS10" s="149"/>
      <c r="MWT10" s="149"/>
      <c r="MWU10" s="149"/>
      <c r="MWV10" s="149"/>
      <c r="MWW10" s="149"/>
      <c r="MWX10" s="149"/>
      <c r="MWY10" s="149"/>
      <c r="MWZ10" s="149"/>
      <c r="MXA10" s="149"/>
      <c r="MXB10" s="149"/>
      <c r="MXC10" s="149"/>
      <c r="MXD10" s="149"/>
      <c r="MXE10" s="149"/>
      <c r="MXF10" s="149"/>
      <c r="MXG10" s="149"/>
      <c r="MXH10" s="149"/>
      <c r="MXI10" s="149"/>
      <c r="MXJ10" s="149"/>
      <c r="MXK10" s="149"/>
      <c r="MXL10" s="149"/>
      <c r="MXM10" s="149"/>
      <c r="MXN10" s="149"/>
      <c r="MXO10" s="149"/>
      <c r="MXP10" s="149"/>
      <c r="MXQ10" s="149"/>
      <c r="MXR10" s="149"/>
      <c r="MXS10" s="149"/>
      <c r="MXT10" s="149"/>
      <c r="MXU10" s="149"/>
      <c r="MXV10" s="149"/>
      <c r="MXW10" s="149"/>
      <c r="MXX10" s="149"/>
      <c r="MXY10" s="149"/>
      <c r="MXZ10" s="149"/>
      <c r="MYA10" s="149"/>
      <c r="MYB10" s="149"/>
      <c r="MYC10" s="149"/>
      <c r="MYD10" s="149"/>
      <c r="MYE10" s="149"/>
      <c r="MYF10" s="149"/>
      <c r="MYG10" s="149"/>
      <c r="MYH10" s="149"/>
      <c r="MYI10" s="149"/>
      <c r="MYJ10" s="149"/>
      <c r="MYK10" s="149"/>
      <c r="MYL10" s="149"/>
      <c r="MYM10" s="149"/>
      <c r="MYN10" s="149"/>
      <c r="MYO10" s="149"/>
      <c r="MYP10" s="149"/>
      <c r="MYQ10" s="149"/>
      <c r="MYR10" s="149"/>
      <c r="MYS10" s="149"/>
      <c r="MYT10" s="149"/>
      <c r="MYU10" s="149"/>
      <c r="MYV10" s="149"/>
      <c r="MYW10" s="149"/>
      <c r="MYX10" s="149"/>
      <c r="MYY10" s="149"/>
      <c r="MYZ10" s="149"/>
      <c r="MZA10" s="149"/>
      <c r="MZB10" s="149"/>
      <c r="MZC10" s="149"/>
      <c r="MZD10" s="149"/>
      <c r="MZE10" s="149"/>
      <c r="MZF10" s="149"/>
      <c r="MZG10" s="149"/>
      <c r="MZH10" s="149"/>
      <c r="MZI10" s="149"/>
      <c r="MZJ10" s="149"/>
      <c r="MZK10" s="149"/>
      <c r="MZL10" s="149"/>
      <c r="MZM10" s="149"/>
      <c r="MZN10" s="149"/>
      <c r="MZO10" s="149"/>
      <c r="MZP10" s="149"/>
      <c r="MZQ10" s="149"/>
      <c r="MZR10" s="149"/>
      <c r="MZS10" s="149"/>
      <c r="MZT10" s="149"/>
      <c r="MZU10" s="149"/>
      <c r="MZV10" s="149"/>
      <c r="MZW10" s="149"/>
      <c r="MZX10" s="149"/>
      <c r="MZY10" s="149"/>
      <c r="MZZ10" s="149"/>
      <c r="NAA10" s="149"/>
      <c r="NAB10" s="149"/>
      <c r="NAC10" s="149"/>
      <c r="NAD10" s="149"/>
      <c r="NAE10" s="149"/>
      <c r="NAF10" s="149"/>
      <c r="NAG10" s="149"/>
      <c r="NAH10" s="149"/>
      <c r="NAI10" s="149"/>
      <c r="NAJ10" s="149"/>
      <c r="NAK10" s="149"/>
      <c r="NAL10" s="149"/>
      <c r="NAM10" s="149"/>
      <c r="NAN10" s="149"/>
      <c r="NAO10" s="149"/>
      <c r="NAP10" s="149"/>
      <c r="NAQ10" s="149"/>
      <c r="NAR10" s="149"/>
      <c r="NAS10" s="149"/>
      <c r="NAT10" s="149"/>
      <c r="NAU10" s="149"/>
      <c r="NAV10" s="149"/>
      <c r="NAW10" s="149"/>
      <c r="NAX10" s="149"/>
      <c r="NAY10" s="149"/>
      <c r="NAZ10" s="149"/>
      <c r="NBA10" s="149"/>
      <c r="NBB10" s="149"/>
      <c r="NBC10" s="149"/>
      <c r="NBD10" s="149"/>
      <c r="NBE10" s="149"/>
      <c r="NBF10" s="149"/>
      <c r="NBG10" s="149"/>
      <c r="NBH10" s="149"/>
      <c r="NBI10" s="149"/>
      <c r="NBJ10" s="149"/>
      <c r="NBK10" s="149"/>
      <c r="NBL10" s="149"/>
      <c r="NBM10" s="149"/>
      <c r="NBN10" s="149"/>
      <c r="NBO10" s="149"/>
      <c r="NBP10" s="149"/>
      <c r="NBQ10" s="149"/>
      <c r="NBR10" s="149"/>
      <c r="NBS10" s="149"/>
      <c r="NBT10" s="149"/>
      <c r="NBU10" s="149"/>
      <c r="NBV10" s="149"/>
      <c r="NBW10" s="149"/>
      <c r="NBX10" s="149"/>
      <c r="NBY10" s="149"/>
      <c r="NBZ10" s="149"/>
      <c r="NCA10" s="149"/>
      <c r="NCB10" s="149"/>
      <c r="NCC10" s="149"/>
      <c r="NCD10" s="149"/>
      <c r="NCE10" s="149"/>
      <c r="NCF10" s="149"/>
      <c r="NCG10" s="149"/>
      <c r="NCH10" s="149"/>
      <c r="NCI10" s="149"/>
      <c r="NCJ10" s="149"/>
      <c r="NCK10" s="149"/>
      <c r="NCL10" s="149"/>
      <c r="NCM10" s="149"/>
      <c r="NCN10" s="149"/>
      <c r="NCO10" s="149"/>
      <c r="NCP10" s="149"/>
      <c r="NCQ10" s="149"/>
      <c r="NCR10" s="149"/>
      <c r="NCS10" s="149"/>
      <c r="NCT10" s="149"/>
      <c r="NCU10" s="149"/>
      <c r="NCV10" s="149"/>
      <c r="NCW10" s="149"/>
      <c r="NCX10" s="149"/>
      <c r="NCY10" s="149"/>
      <c r="NCZ10" s="149"/>
      <c r="NDA10" s="149"/>
      <c r="NDB10" s="149"/>
      <c r="NDC10" s="149"/>
      <c r="NDD10" s="149"/>
      <c r="NDE10" s="149"/>
      <c r="NDF10" s="149"/>
      <c r="NDG10" s="149"/>
      <c r="NDH10" s="149"/>
      <c r="NDI10" s="149"/>
      <c r="NDJ10" s="149"/>
      <c r="NDK10" s="149"/>
      <c r="NDL10" s="149"/>
      <c r="NDM10" s="149"/>
      <c r="NDN10" s="149"/>
      <c r="NDO10" s="149"/>
      <c r="NDP10" s="149"/>
      <c r="NDQ10" s="149"/>
      <c r="NDR10" s="149"/>
      <c r="NDS10" s="149"/>
      <c r="NDT10" s="149"/>
      <c r="NDU10" s="149"/>
      <c r="NDV10" s="149"/>
      <c r="NDW10" s="149"/>
      <c r="NDX10" s="149"/>
      <c r="NDY10" s="149"/>
      <c r="NDZ10" s="149"/>
      <c r="NEA10" s="149"/>
      <c r="NEB10" s="149"/>
      <c r="NEC10" s="149"/>
      <c r="NED10" s="149"/>
      <c r="NEE10" s="149"/>
      <c r="NEF10" s="149"/>
      <c r="NEG10" s="149"/>
      <c r="NEH10" s="149"/>
      <c r="NEI10" s="149"/>
      <c r="NEJ10" s="149"/>
      <c r="NEK10" s="149"/>
      <c r="NEL10" s="149"/>
      <c r="NEM10" s="149"/>
      <c r="NEN10" s="149"/>
      <c r="NEO10" s="149"/>
      <c r="NEP10" s="149"/>
      <c r="NEQ10" s="149"/>
      <c r="NER10" s="149"/>
      <c r="NES10" s="149"/>
      <c r="NET10" s="149"/>
      <c r="NEU10" s="149"/>
      <c r="NEV10" s="149"/>
      <c r="NEW10" s="149"/>
      <c r="NEX10" s="149"/>
      <c r="NEY10" s="149"/>
      <c r="NEZ10" s="149"/>
      <c r="NFA10" s="149"/>
      <c r="NFB10" s="149"/>
      <c r="NFC10" s="149"/>
      <c r="NFD10" s="149"/>
      <c r="NFE10" s="149"/>
      <c r="NFF10" s="149"/>
      <c r="NFG10" s="149"/>
      <c r="NFH10" s="149"/>
      <c r="NFI10" s="149"/>
      <c r="NFJ10" s="149"/>
      <c r="NFK10" s="149"/>
      <c r="NFL10" s="149"/>
      <c r="NFM10" s="149"/>
      <c r="NFN10" s="149"/>
      <c r="NFO10" s="149"/>
      <c r="NFP10" s="149"/>
      <c r="NFQ10" s="149"/>
      <c r="NFR10" s="149"/>
      <c r="NFS10" s="149"/>
      <c r="NFT10" s="149"/>
      <c r="NFU10" s="149"/>
      <c r="NFV10" s="149"/>
      <c r="NFW10" s="149"/>
      <c r="NFX10" s="149"/>
      <c r="NFY10" s="149"/>
      <c r="NFZ10" s="149"/>
      <c r="NGA10" s="149"/>
      <c r="NGB10" s="149"/>
      <c r="NGC10" s="149"/>
      <c r="NGD10" s="149"/>
      <c r="NGE10" s="149"/>
      <c r="NGF10" s="149"/>
      <c r="NGG10" s="149"/>
      <c r="NGH10" s="149"/>
      <c r="NGI10" s="149"/>
      <c r="NGJ10" s="149"/>
      <c r="NGK10" s="149"/>
      <c r="NGL10" s="149"/>
      <c r="NGM10" s="149"/>
      <c r="NGN10" s="149"/>
      <c r="NGO10" s="149"/>
      <c r="NGP10" s="149"/>
      <c r="NGQ10" s="149"/>
      <c r="NGR10" s="149"/>
      <c r="NGS10" s="149"/>
      <c r="NGT10" s="149"/>
      <c r="NGU10" s="149"/>
      <c r="NGV10" s="149"/>
      <c r="NGW10" s="149"/>
      <c r="NGX10" s="149"/>
      <c r="NGY10" s="149"/>
      <c r="NGZ10" s="149"/>
      <c r="NHA10" s="149"/>
      <c r="NHB10" s="149"/>
      <c r="NHC10" s="149"/>
      <c r="NHD10" s="149"/>
      <c r="NHE10" s="149"/>
      <c r="NHF10" s="149"/>
      <c r="NHG10" s="149"/>
      <c r="NHH10" s="149"/>
      <c r="NHI10" s="149"/>
      <c r="NHJ10" s="149"/>
      <c r="NHK10" s="149"/>
      <c r="NHL10" s="149"/>
      <c r="NHM10" s="149"/>
      <c r="NHN10" s="149"/>
      <c r="NHO10" s="149"/>
      <c r="NHP10" s="149"/>
      <c r="NHQ10" s="149"/>
      <c r="NHR10" s="149"/>
      <c r="NHS10" s="149"/>
      <c r="NHT10" s="149"/>
      <c r="NHU10" s="149"/>
      <c r="NHV10" s="149"/>
      <c r="NHW10" s="149"/>
      <c r="NHX10" s="149"/>
      <c r="NHY10" s="149"/>
      <c r="NHZ10" s="149"/>
      <c r="NIA10" s="149"/>
      <c r="NIB10" s="149"/>
      <c r="NIC10" s="149"/>
      <c r="NID10" s="149"/>
      <c r="NIE10" s="149"/>
      <c r="NIF10" s="149"/>
      <c r="NIG10" s="149"/>
      <c r="NIH10" s="149"/>
      <c r="NII10" s="149"/>
      <c r="NIJ10" s="149"/>
      <c r="NIK10" s="149"/>
      <c r="NIL10" s="149"/>
      <c r="NIM10" s="149"/>
      <c r="NIN10" s="149"/>
      <c r="NIO10" s="149"/>
      <c r="NIP10" s="149"/>
      <c r="NIQ10" s="149"/>
      <c r="NIR10" s="149"/>
      <c r="NIS10" s="149"/>
      <c r="NIT10" s="149"/>
      <c r="NIU10" s="149"/>
      <c r="NIV10" s="149"/>
      <c r="NIW10" s="149"/>
      <c r="NIX10" s="149"/>
      <c r="NIY10" s="149"/>
      <c r="NIZ10" s="149"/>
      <c r="NJA10" s="149"/>
      <c r="NJB10" s="149"/>
      <c r="NJC10" s="149"/>
      <c r="NJD10" s="149"/>
      <c r="NJE10" s="149"/>
      <c r="NJF10" s="149"/>
      <c r="NJG10" s="149"/>
      <c r="NJH10" s="149"/>
      <c r="NJI10" s="149"/>
      <c r="NJJ10" s="149"/>
      <c r="NJK10" s="149"/>
      <c r="NJL10" s="149"/>
      <c r="NJM10" s="149"/>
      <c r="NJN10" s="149"/>
      <c r="NJO10" s="149"/>
      <c r="NJP10" s="149"/>
      <c r="NJQ10" s="149"/>
      <c r="NJR10" s="149"/>
      <c r="NJS10" s="149"/>
      <c r="NJT10" s="149"/>
      <c r="NJU10" s="149"/>
      <c r="NJV10" s="149"/>
      <c r="NJW10" s="149"/>
      <c r="NJX10" s="149"/>
      <c r="NJY10" s="149"/>
      <c r="NJZ10" s="149"/>
      <c r="NKA10" s="149"/>
      <c r="NKB10" s="149"/>
      <c r="NKC10" s="149"/>
      <c r="NKD10" s="149"/>
      <c r="NKE10" s="149"/>
      <c r="NKF10" s="149"/>
      <c r="NKG10" s="149"/>
      <c r="NKH10" s="149"/>
      <c r="NKI10" s="149"/>
      <c r="NKJ10" s="149"/>
      <c r="NKK10" s="149"/>
      <c r="NKL10" s="149"/>
      <c r="NKM10" s="149"/>
      <c r="NKN10" s="149"/>
      <c r="NKO10" s="149"/>
      <c r="NKP10" s="149"/>
      <c r="NKQ10" s="149"/>
      <c r="NKR10" s="149"/>
      <c r="NKS10" s="149"/>
      <c r="NKT10" s="149"/>
      <c r="NKU10" s="149"/>
      <c r="NKV10" s="149"/>
      <c r="NKW10" s="149"/>
      <c r="NKX10" s="149"/>
      <c r="NKY10" s="149"/>
      <c r="NKZ10" s="149"/>
      <c r="NLA10" s="149"/>
      <c r="NLB10" s="149"/>
      <c r="NLC10" s="149"/>
      <c r="NLD10" s="149"/>
      <c r="NLE10" s="149"/>
      <c r="NLF10" s="149"/>
      <c r="NLG10" s="149"/>
      <c r="NLH10" s="149"/>
      <c r="NLI10" s="149"/>
      <c r="NLJ10" s="149"/>
      <c r="NLK10" s="149"/>
      <c r="NLL10" s="149"/>
      <c r="NLM10" s="149"/>
      <c r="NLN10" s="149"/>
      <c r="NLO10" s="149"/>
      <c r="NLP10" s="149"/>
      <c r="NLQ10" s="149"/>
      <c r="NLR10" s="149"/>
      <c r="NLS10" s="149"/>
      <c r="NLT10" s="149"/>
      <c r="NLU10" s="149"/>
      <c r="NLV10" s="149"/>
      <c r="NLW10" s="149"/>
      <c r="NLX10" s="149"/>
      <c r="NLY10" s="149"/>
      <c r="NLZ10" s="149"/>
      <c r="NMA10" s="149"/>
      <c r="NMB10" s="149"/>
      <c r="NMC10" s="149"/>
      <c r="NMD10" s="149"/>
      <c r="NME10" s="149"/>
      <c r="NMF10" s="149"/>
      <c r="NMG10" s="149"/>
      <c r="NMH10" s="149"/>
      <c r="NMI10" s="149"/>
      <c r="NMJ10" s="149"/>
      <c r="NMK10" s="149"/>
      <c r="NML10" s="149"/>
      <c r="NMM10" s="149"/>
      <c r="NMN10" s="149"/>
      <c r="NMO10" s="149"/>
      <c r="NMP10" s="149"/>
      <c r="NMQ10" s="149"/>
      <c r="NMR10" s="149"/>
      <c r="NMS10" s="149"/>
      <c r="NMT10" s="149"/>
      <c r="NMU10" s="149"/>
      <c r="NMV10" s="149"/>
      <c r="NMW10" s="149"/>
      <c r="NMX10" s="149"/>
      <c r="NMY10" s="149"/>
      <c r="NMZ10" s="149"/>
      <c r="NNA10" s="149"/>
      <c r="NNB10" s="149"/>
      <c r="NNC10" s="149"/>
      <c r="NND10" s="149"/>
      <c r="NNE10" s="149"/>
      <c r="NNF10" s="149"/>
      <c r="NNG10" s="149"/>
      <c r="NNH10" s="149"/>
      <c r="NNI10" s="149"/>
      <c r="NNJ10" s="149"/>
      <c r="NNK10" s="149"/>
      <c r="NNL10" s="149"/>
      <c r="NNM10" s="149"/>
      <c r="NNN10" s="149"/>
      <c r="NNO10" s="149"/>
      <c r="NNP10" s="149"/>
      <c r="NNQ10" s="149"/>
      <c r="NNR10" s="149"/>
      <c r="NNS10" s="149"/>
      <c r="NNT10" s="149"/>
      <c r="NNU10" s="149"/>
      <c r="NNV10" s="149"/>
      <c r="NNW10" s="149"/>
      <c r="NNX10" s="149"/>
      <c r="NNY10" s="149"/>
      <c r="NNZ10" s="149"/>
      <c r="NOA10" s="149"/>
      <c r="NOB10" s="149"/>
      <c r="NOC10" s="149"/>
      <c r="NOD10" s="149"/>
      <c r="NOE10" s="149"/>
      <c r="NOF10" s="149"/>
      <c r="NOG10" s="149"/>
      <c r="NOH10" s="149"/>
      <c r="NOI10" s="149"/>
      <c r="NOJ10" s="149"/>
      <c r="NOK10" s="149"/>
      <c r="NOL10" s="149"/>
      <c r="NOM10" s="149"/>
      <c r="NON10" s="149"/>
      <c r="NOO10" s="149"/>
      <c r="NOP10" s="149"/>
      <c r="NOQ10" s="149"/>
      <c r="NOR10" s="149"/>
      <c r="NOS10" s="149"/>
      <c r="NOT10" s="149"/>
      <c r="NOU10" s="149"/>
      <c r="NOV10" s="149"/>
      <c r="NOW10" s="149"/>
      <c r="NOX10" s="149"/>
      <c r="NOY10" s="149"/>
      <c r="NOZ10" s="149"/>
      <c r="NPA10" s="149"/>
      <c r="NPB10" s="149"/>
      <c r="NPC10" s="149"/>
      <c r="NPD10" s="149"/>
      <c r="NPE10" s="149"/>
      <c r="NPF10" s="149"/>
      <c r="NPG10" s="149"/>
      <c r="NPH10" s="149"/>
      <c r="NPI10" s="149"/>
      <c r="NPJ10" s="149"/>
      <c r="NPK10" s="149"/>
      <c r="NPL10" s="149"/>
      <c r="NPM10" s="149"/>
      <c r="NPN10" s="149"/>
      <c r="NPO10" s="149"/>
      <c r="NPP10" s="149"/>
      <c r="NPQ10" s="149"/>
      <c r="NPR10" s="149"/>
      <c r="NPS10" s="149"/>
      <c r="NPT10" s="149"/>
      <c r="NPU10" s="149"/>
      <c r="NPV10" s="149"/>
      <c r="NPW10" s="149"/>
      <c r="NPX10" s="149"/>
      <c r="NPY10" s="149"/>
      <c r="NPZ10" s="149"/>
      <c r="NQA10" s="149"/>
      <c r="NQB10" s="149"/>
      <c r="NQC10" s="149"/>
      <c r="NQD10" s="149"/>
      <c r="NQE10" s="149"/>
      <c r="NQF10" s="149"/>
      <c r="NQG10" s="149"/>
      <c r="NQH10" s="149"/>
      <c r="NQI10" s="149"/>
      <c r="NQJ10" s="149"/>
      <c r="NQK10" s="149"/>
      <c r="NQL10" s="149"/>
      <c r="NQM10" s="149"/>
      <c r="NQN10" s="149"/>
      <c r="NQO10" s="149"/>
      <c r="NQP10" s="149"/>
      <c r="NQQ10" s="149"/>
      <c r="NQR10" s="149"/>
      <c r="NQS10" s="149"/>
      <c r="NQT10" s="149"/>
      <c r="NQU10" s="149"/>
      <c r="NQV10" s="149"/>
      <c r="NQW10" s="149"/>
      <c r="NQX10" s="149"/>
      <c r="NQY10" s="149"/>
      <c r="NQZ10" s="149"/>
      <c r="NRA10" s="149"/>
      <c r="NRB10" s="149"/>
      <c r="NRC10" s="149"/>
      <c r="NRD10" s="149"/>
      <c r="NRE10" s="149"/>
      <c r="NRF10" s="149"/>
      <c r="NRG10" s="149"/>
      <c r="NRH10" s="149"/>
      <c r="NRI10" s="149"/>
      <c r="NRJ10" s="149"/>
      <c r="NRK10" s="149"/>
      <c r="NRL10" s="149"/>
      <c r="NRM10" s="149"/>
      <c r="NRN10" s="149"/>
      <c r="NRO10" s="149"/>
      <c r="NRP10" s="149"/>
      <c r="NRQ10" s="149"/>
      <c r="NRR10" s="149"/>
      <c r="NRS10" s="149"/>
      <c r="NRT10" s="149"/>
      <c r="NRU10" s="149"/>
      <c r="NRV10" s="149"/>
      <c r="NRW10" s="149"/>
      <c r="NRX10" s="149"/>
      <c r="NRY10" s="149"/>
      <c r="NRZ10" s="149"/>
      <c r="NSA10" s="149"/>
      <c r="NSB10" s="149"/>
      <c r="NSC10" s="149"/>
      <c r="NSD10" s="149"/>
      <c r="NSE10" s="149"/>
      <c r="NSF10" s="149"/>
      <c r="NSG10" s="149"/>
      <c r="NSH10" s="149"/>
      <c r="NSI10" s="149"/>
      <c r="NSJ10" s="149"/>
      <c r="NSK10" s="149"/>
      <c r="NSL10" s="149"/>
      <c r="NSM10" s="149"/>
      <c r="NSN10" s="149"/>
      <c r="NSO10" s="149"/>
      <c r="NSP10" s="149"/>
      <c r="NSQ10" s="149"/>
      <c r="NSR10" s="149"/>
      <c r="NSS10" s="149"/>
      <c r="NST10" s="149"/>
      <c r="NSU10" s="149"/>
      <c r="NSV10" s="149"/>
      <c r="NSW10" s="149"/>
      <c r="NSX10" s="149"/>
      <c r="NSY10" s="149"/>
      <c r="NSZ10" s="149"/>
      <c r="NTA10" s="149"/>
      <c r="NTB10" s="149"/>
      <c r="NTC10" s="149"/>
      <c r="NTD10" s="149"/>
      <c r="NTE10" s="149"/>
      <c r="NTF10" s="149"/>
      <c r="NTG10" s="149"/>
      <c r="NTH10" s="149"/>
      <c r="NTI10" s="149"/>
      <c r="NTJ10" s="149"/>
      <c r="NTK10" s="149"/>
      <c r="NTL10" s="149"/>
      <c r="NTM10" s="149"/>
      <c r="NTN10" s="149"/>
      <c r="NTO10" s="149"/>
      <c r="NTP10" s="149"/>
      <c r="NTQ10" s="149"/>
      <c r="NTR10" s="149"/>
      <c r="NTS10" s="149"/>
      <c r="NTT10" s="149"/>
      <c r="NTU10" s="149"/>
      <c r="NTV10" s="149"/>
      <c r="NTW10" s="149"/>
      <c r="NTX10" s="149"/>
      <c r="NTY10" s="149"/>
      <c r="NTZ10" s="149"/>
      <c r="NUA10" s="149"/>
      <c r="NUB10" s="149"/>
      <c r="NUC10" s="149"/>
      <c r="NUD10" s="149"/>
      <c r="NUE10" s="149"/>
      <c r="NUF10" s="149"/>
      <c r="NUG10" s="149"/>
      <c r="NUH10" s="149"/>
      <c r="NUI10" s="149"/>
      <c r="NUJ10" s="149"/>
      <c r="NUK10" s="149"/>
      <c r="NUL10" s="149"/>
      <c r="NUM10" s="149"/>
      <c r="NUN10" s="149"/>
      <c r="NUO10" s="149"/>
      <c r="NUP10" s="149"/>
      <c r="NUQ10" s="149"/>
      <c r="NUR10" s="149"/>
      <c r="NUS10" s="149"/>
      <c r="NUT10" s="149"/>
      <c r="NUU10" s="149"/>
      <c r="NUV10" s="149"/>
      <c r="NUW10" s="149"/>
      <c r="NUX10" s="149"/>
      <c r="NUY10" s="149"/>
      <c r="NUZ10" s="149"/>
      <c r="NVA10" s="149"/>
      <c r="NVB10" s="149"/>
      <c r="NVC10" s="149"/>
      <c r="NVD10" s="149"/>
      <c r="NVE10" s="149"/>
      <c r="NVF10" s="149"/>
      <c r="NVG10" s="149"/>
      <c r="NVH10" s="149"/>
      <c r="NVI10" s="149"/>
      <c r="NVJ10" s="149"/>
      <c r="NVK10" s="149"/>
      <c r="NVL10" s="149"/>
      <c r="NVM10" s="149"/>
      <c r="NVN10" s="149"/>
      <c r="NVO10" s="149"/>
      <c r="NVP10" s="149"/>
      <c r="NVQ10" s="149"/>
      <c r="NVR10" s="149"/>
      <c r="NVS10" s="149"/>
      <c r="NVT10" s="149"/>
      <c r="NVU10" s="149"/>
      <c r="NVV10" s="149"/>
      <c r="NVW10" s="149"/>
      <c r="NVX10" s="149"/>
      <c r="NVY10" s="149"/>
      <c r="NVZ10" s="149"/>
      <c r="NWA10" s="149"/>
      <c r="NWB10" s="149"/>
      <c r="NWC10" s="149"/>
      <c r="NWD10" s="149"/>
      <c r="NWE10" s="149"/>
      <c r="NWF10" s="149"/>
      <c r="NWG10" s="149"/>
      <c r="NWH10" s="149"/>
      <c r="NWI10" s="149"/>
      <c r="NWJ10" s="149"/>
      <c r="NWK10" s="149"/>
      <c r="NWL10" s="149"/>
      <c r="NWM10" s="149"/>
      <c r="NWN10" s="149"/>
      <c r="NWO10" s="149"/>
      <c r="NWP10" s="149"/>
      <c r="NWQ10" s="149"/>
      <c r="NWR10" s="149"/>
      <c r="NWS10" s="149"/>
      <c r="NWT10" s="149"/>
      <c r="NWU10" s="149"/>
      <c r="NWV10" s="149"/>
      <c r="NWW10" s="149"/>
      <c r="NWX10" s="149"/>
      <c r="NWY10" s="149"/>
      <c r="NWZ10" s="149"/>
      <c r="NXA10" s="149"/>
      <c r="NXB10" s="149"/>
      <c r="NXC10" s="149"/>
      <c r="NXD10" s="149"/>
      <c r="NXE10" s="149"/>
      <c r="NXF10" s="149"/>
      <c r="NXG10" s="149"/>
      <c r="NXH10" s="149"/>
      <c r="NXI10" s="149"/>
      <c r="NXJ10" s="149"/>
      <c r="NXK10" s="149"/>
      <c r="NXL10" s="149"/>
      <c r="NXM10" s="149"/>
      <c r="NXN10" s="149"/>
      <c r="NXO10" s="149"/>
      <c r="NXP10" s="149"/>
      <c r="NXQ10" s="149"/>
      <c r="NXR10" s="149"/>
      <c r="NXS10" s="149"/>
      <c r="NXT10" s="149"/>
      <c r="NXU10" s="149"/>
      <c r="NXV10" s="149"/>
      <c r="NXW10" s="149"/>
      <c r="NXX10" s="149"/>
      <c r="NXY10" s="149"/>
      <c r="NXZ10" s="149"/>
      <c r="NYA10" s="149"/>
      <c r="NYB10" s="149"/>
      <c r="NYC10" s="149"/>
      <c r="NYD10" s="149"/>
      <c r="NYE10" s="149"/>
      <c r="NYF10" s="149"/>
      <c r="NYG10" s="149"/>
      <c r="NYH10" s="149"/>
      <c r="NYI10" s="149"/>
      <c r="NYJ10" s="149"/>
      <c r="NYK10" s="149"/>
      <c r="NYL10" s="149"/>
      <c r="NYM10" s="149"/>
      <c r="NYN10" s="149"/>
      <c r="NYO10" s="149"/>
      <c r="NYP10" s="149"/>
      <c r="NYQ10" s="149"/>
      <c r="NYR10" s="149"/>
      <c r="NYS10" s="149"/>
      <c r="NYT10" s="149"/>
      <c r="NYU10" s="149"/>
      <c r="NYV10" s="149"/>
      <c r="NYW10" s="149"/>
      <c r="NYX10" s="149"/>
      <c r="NYY10" s="149"/>
      <c r="NYZ10" s="149"/>
      <c r="NZA10" s="149"/>
      <c r="NZB10" s="149"/>
      <c r="NZC10" s="149"/>
      <c r="NZD10" s="149"/>
      <c r="NZE10" s="149"/>
      <c r="NZF10" s="149"/>
      <c r="NZG10" s="149"/>
      <c r="NZH10" s="149"/>
      <c r="NZI10" s="149"/>
      <c r="NZJ10" s="149"/>
      <c r="NZK10" s="149"/>
      <c r="NZL10" s="149"/>
      <c r="NZM10" s="149"/>
      <c r="NZN10" s="149"/>
      <c r="NZO10" s="149"/>
      <c r="NZP10" s="149"/>
      <c r="NZQ10" s="149"/>
      <c r="NZR10" s="149"/>
      <c r="NZS10" s="149"/>
      <c r="NZT10" s="149"/>
      <c r="NZU10" s="149"/>
      <c r="NZV10" s="149"/>
      <c r="NZW10" s="149"/>
      <c r="NZX10" s="149"/>
      <c r="NZY10" s="149"/>
      <c r="NZZ10" s="149"/>
      <c r="OAA10" s="149"/>
      <c r="OAB10" s="149"/>
      <c r="OAC10" s="149"/>
      <c r="OAD10" s="149"/>
      <c r="OAE10" s="149"/>
      <c r="OAF10" s="149"/>
      <c r="OAG10" s="149"/>
      <c r="OAH10" s="149"/>
      <c r="OAI10" s="149"/>
      <c r="OAJ10" s="149"/>
      <c r="OAK10" s="149"/>
      <c r="OAL10" s="149"/>
      <c r="OAM10" s="149"/>
      <c r="OAN10" s="149"/>
      <c r="OAO10" s="149"/>
      <c r="OAP10" s="149"/>
      <c r="OAQ10" s="149"/>
      <c r="OAR10" s="149"/>
      <c r="OAS10" s="149"/>
      <c r="OAT10" s="149"/>
      <c r="OAU10" s="149"/>
      <c r="OAV10" s="149"/>
      <c r="OAW10" s="149"/>
      <c r="OAX10" s="149"/>
      <c r="OAY10" s="149"/>
      <c r="OAZ10" s="149"/>
      <c r="OBA10" s="149"/>
      <c r="OBB10" s="149"/>
      <c r="OBC10" s="149"/>
      <c r="OBD10" s="149"/>
      <c r="OBE10" s="149"/>
      <c r="OBF10" s="149"/>
      <c r="OBG10" s="149"/>
      <c r="OBH10" s="149"/>
      <c r="OBI10" s="149"/>
      <c r="OBJ10" s="149"/>
      <c r="OBK10" s="149"/>
      <c r="OBL10" s="149"/>
      <c r="OBM10" s="149"/>
      <c r="OBN10" s="149"/>
      <c r="OBO10" s="149"/>
      <c r="OBP10" s="149"/>
      <c r="OBQ10" s="149"/>
      <c r="OBR10" s="149"/>
      <c r="OBS10" s="149"/>
      <c r="OBT10" s="149"/>
      <c r="OBU10" s="149"/>
      <c r="OBV10" s="149"/>
      <c r="OBW10" s="149"/>
      <c r="OBX10" s="149"/>
      <c r="OBY10" s="149"/>
      <c r="OBZ10" s="149"/>
      <c r="OCA10" s="149"/>
      <c r="OCB10" s="149"/>
      <c r="OCC10" s="149"/>
      <c r="OCD10" s="149"/>
      <c r="OCE10" s="149"/>
      <c r="OCF10" s="149"/>
      <c r="OCG10" s="149"/>
      <c r="OCH10" s="149"/>
      <c r="OCI10" s="149"/>
      <c r="OCJ10" s="149"/>
      <c r="OCK10" s="149"/>
      <c r="OCL10" s="149"/>
      <c r="OCM10" s="149"/>
      <c r="OCN10" s="149"/>
      <c r="OCO10" s="149"/>
      <c r="OCP10" s="149"/>
      <c r="OCQ10" s="149"/>
      <c r="OCR10" s="149"/>
      <c r="OCS10" s="149"/>
      <c r="OCT10" s="149"/>
      <c r="OCU10" s="149"/>
      <c r="OCV10" s="149"/>
      <c r="OCW10" s="149"/>
      <c r="OCX10" s="149"/>
      <c r="OCY10" s="149"/>
      <c r="OCZ10" s="149"/>
      <c r="ODA10" s="149"/>
      <c r="ODB10" s="149"/>
      <c r="ODC10" s="149"/>
      <c r="ODD10" s="149"/>
      <c r="ODE10" s="149"/>
      <c r="ODF10" s="149"/>
      <c r="ODG10" s="149"/>
      <c r="ODH10" s="149"/>
      <c r="ODI10" s="149"/>
      <c r="ODJ10" s="149"/>
      <c r="ODK10" s="149"/>
      <c r="ODL10" s="149"/>
      <c r="ODM10" s="149"/>
      <c r="ODN10" s="149"/>
      <c r="ODO10" s="149"/>
      <c r="ODP10" s="149"/>
      <c r="ODQ10" s="149"/>
      <c r="ODR10" s="149"/>
      <c r="ODS10" s="149"/>
      <c r="ODT10" s="149"/>
      <c r="ODU10" s="149"/>
      <c r="ODV10" s="149"/>
      <c r="ODW10" s="149"/>
      <c r="ODX10" s="149"/>
      <c r="ODY10" s="149"/>
      <c r="ODZ10" s="149"/>
      <c r="OEA10" s="149"/>
      <c r="OEB10" s="149"/>
      <c r="OEC10" s="149"/>
      <c r="OED10" s="149"/>
      <c r="OEE10" s="149"/>
      <c r="OEF10" s="149"/>
      <c r="OEG10" s="149"/>
      <c r="OEH10" s="149"/>
      <c r="OEI10" s="149"/>
      <c r="OEJ10" s="149"/>
      <c r="OEK10" s="149"/>
      <c r="OEL10" s="149"/>
      <c r="OEM10" s="149"/>
      <c r="OEN10" s="149"/>
      <c r="OEO10" s="149"/>
      <c r="OEP10" s="149"/>
      <c r="OEQ10" s="149"/>
      <c r="OER10" s="149"/>
      <c r="OES10" s="149"/>
      <c r="OET10" s="149"/>
      <c r="OEU10" s="149"/>
      <c r="OEV10" s="149"/>
      <c r="OEW10" s="149"/>
      <c r="OEX10" s="149"/>
      <c r="OEY10" s="149"/>
      <c r="OEZ10" s="149"/>
      <c r="OFA10" s="149"/>
      <c r="OFB10" s="149"/>
      <c r="OFC10" s="149"/>
      <c r="OFD10" s="149"/>
      <c r="OFE10" s="149"/>
      <c r="OFF10" s="149"/>
      <c r="OFG10" s="149"/>
      <c r="OFH10" s="149"/>
      <c r="OFI10" s="149"/>
      <c r="OFJ10" s="149"/>
      <c r="OFK10" s="149"/>
      <c r="OFL10" s="149"/>
      <c r="OFM10" s="149"/>
      <c r="OFN10" s="149"/>
      <c r="OFO10" s="149"/>
      <c r="OFP10" s="149"/>
      <c r="OFQ10" s="149"/>
      <c r="OFR10" s="149"/>
      <c r="OFS10" s="149"/>
      <c r="OFT10" s="149"/>
      <c r="OFU10" s="149"/>
      <c r="OFV10" s="149"/>
      <c r="OFW10" s="149"/>
      <c r="OFX10" s="149"/>
      <c r="OFY10" s="149"/>
      <c r="OFZ10" s="149"/>
      <c r="OGA10" s="149"/>
      <c r="OGB10" s="149"/>
      <c r="OGC10" s="149"/>
      <c r="OGD10" s="149"/>
      <c r="OGE10" s="149"/>
      <c r="OGF10" s="149"/>
      <c r="OGG10" s="149"/>
      <c r="OGH10" s="149"/>
      <c r="OGI10" s="149"/>
      <c r="OGJ10" s="149"/>
      <c r="OGK10" s="149"/>
      <c r="OGL10" s="149"/>
      <c r="OGM10" s="149"/>
      <c r="OGN10" s="149"/>
      <c r="OGO10" s="149"/>
      <c r="OGP10" s="149"/>
      <c r="OGQ10" s="149"/>
      <c r="OGR10" s="149"/>
      <c r="OGS10" s="149"/>
      <c r="OGT10" s="149"/>
      <c r="OGU10" s="149"/>
      <c r="OGV10" s="149"/>
      <c r="OGW10" s="149"/>
      <c r="OGX10" s="149"/>
      <c r="OGY10" s="149"/>
      <c r="OGZ10" s="149"/>
      <c r="OHA10" s="149"/>
      <c r="OHB10" s="149"/>
      <c r="OHC10" s="149"/>
      <c r="OHD10" s="149"/>
      <c r="OHE10" s="149"/>
      <c r="OHF10" s="149"/>
      <c r="OHG10" s="149"/>
      <c r="OHH10" s="149"/>
      <c r="OHI10" s="149"/>
      <c r="OHJ10" s="149"/>
      <c r="OHK10" s="149"/>
      <c r="OHL10" s="149"/>
      <c r="OHM10" s="149"/>
      <c r="OHN10" s="149"/>
      <c r="OHO10" s="149"/>
      <c r="OHP10" s="149"/>
      <c r="OHQ10" s="149"/>
      <c r="OHR10" s="149"/>
      <c r="OHS10" s="149"/>
      <c r="OHT10" s="149"/>
      <c r="OHU10" s="149"/>
      <c r="OHV10" s="149"/>
      <c r="OHW10" s="149"/>
      <c r="OHX10" s="149"/>
      <c r="OHY10" s="149"/>
      <c r="OHZ10" s="149"/>
      <c r="OIA10" s="149"/>
      <c r="OIB10" s="149"/>
      <c r="OIC10" s="149"/>
      <c r="OID10" s="149"/>
      <c r="OIE10" s="149"/>
      <c r="OIF10" s="149"/>
      <c r="OIG10" s="149"/>
      <c r="OIH10" s="149"/>
      <c r="OII10" s="149"/>
      <c r="OIJ10" s="149"/>
      <c r="OIK10" s="149"/>
      <c r="OIL10" s="149"/>
      <c r="OIM10" s="149"/>
      <c r="OIN10" s="149"/>
      <c r="OIO10" s="149"/>
      <c r="OIP10" s="149"/>
      <c r="OIQ10" s="149"/>
      <c r="OIR10" s="149"/>
      <c r="OIS10" s="149"/>
      <c r="OIT10" s="149"/>
      <c r="OIU10" s="149"/>
      <c r="OIV10" s="149"/>
      <c r="OIW10" s="149"/>
      <c r="OIX10" s="149"/>
      <c r="OIY10" s="149"/>
      <c r="OIZ10" s="149"/>
      <c r="OJA10" s="149"/>
      <c r="OJB10" s="149"/>
      <c r="OJC10" s="149"/>
      <c r="OJD10" s="149"/>
      <c r="OJE10" s="149"/>
      <c r="OJF10" s="149"/>
      <c r="OJG10" s="149"/>
      <c r="OJH10" s="149"/>
      <c r="OJI10" s="149"/>
      <c r="OJJ10" s="149"/>
      <c r="OJK10" s="149"/>
      <c r="OJL10" s="149"/>
      <c r="OJM10" s="149"/>
      <c r="OJN10" s="149"/>
      <c r="OJO10" s="149"/>
      <c r="OJP10" s="149"/>
      <c r="OJQ10" s="149"/>
      <c r="OJR10" s="149"/>
      <c r="OJS10" s="149"/>
      <c r="OJT10" s="149"/>
      <c r="OJU10" s="149"/>
      <c r="OJV10" s="149"/>
      <c r="OJW10" s="149"/>
      <c r="OJX10" s="149"/>
      <c r="OJY10" s="149"/>
      <c r="OJZ10" s="149"/>
      <c r="OKA10" s="149"/>
      <c r="OKB10" s="149"/>
      <c r="OKC10" s="149"/>
      <c r="OKD10" s="149"/>
      <c r="OKE10" s="149"/>
      <c r="OKF10" s="149"/>
      <c r="OKG10" s="149"/>
      <c r="OKH10" s="149"/>
      <c r="OKI10" s="149"/>
      <c r="OKJ10" s="149"/>
      <c r="OKK10" s="149"/>
      <c r="OKL10" s="149"/>
      <c r="OKM10" s="149"/>
      <c r="OKN10" s="149"/>
      <c r="OKO10" s="149"/>
      <c r="OKP10" s="149"/>
      <c r="OKQ10" s="149"/>
      <c r="OKR10" s="149"/>
      <c r="OKS10" s="149"/>
      <c r="OKT10" s="149"/>
      <c r="OKU10" s="149"/>
      <c r="OKV10" s="149"/>
      <c r="OKW10" s="149"/>
      <c r="OKX10" s="149"/>
      <c r="OKY10" s="149"/>
      <c r="OKZ10" s="149"/>
      <c r="OLA10" s="149"/>
      <c r="OLB10" s="149"/>
      <c r="OLC10" s="149"/>
      <c r="OLD10" s="149"/>
      <c r="OLE10" s="149"/>
      <c r="OLF10" s="149"/>
      <c r="OLG10" s="149"/>
      <c r="OLH10" s="149"/>
      <c r="OLI10" s="149"/>
      <c r="OLJ10" s="149"/>
      <c r="OLK10" s="149"/>
      <c r="OLL10" s="149"/>
      <c r="OLM10" s="149"/>
      <c r="OLN10" s="149"/>
      <c r="OLO10" s="149"/>
      <c r="OLP10" s="149"/>
      <c r="OLQ10" s="149"/>
      <c r="OLR10" s="149"/>
      <c r="OLS10" s="149"/>
      <c r="OLT10" s="149"/>
      <c r="OLU10" s="149"/>
      <c r="OLV10" s="149"/>
      <c r="OLW10" s="149"/>
      <c r="OLX10" s="149"/>
      <c r="OLY10" s="149"/>
      <c r="OLZ10" s="149"/>
      <c r="OMA10" s="149"/>
      <c r="OMB10" s="149"/>
      <c r="OMC10" s="149"/>
      <c r="OMD10" s="149"/>
      <c r="OME10" s="149"/>
      <c r="OMF10" s="149"/>
      <c r="OMG10" s="149"/>
      <c r="OMH10" s="149"/>
      <c r="OMI10" s="149"/>
      <c r="OMJ10" s="149"/>
      <c r="OMK10" s="149"/>
      <c r="OML10" s="149"/>
      <c r="OMM10" s="149"/>
      <c r="OMN10" s="149"/>
      <c r="OMO10" s="149"/>
      <c r="OMP10" s="149"/>
      <c r="OMQ10" s="149"/>
      <c r="OMR10" s="149"/>
      <c r="OMS10" s="149"/>
      <c r="OMT10" s="149"/>
      <c r="OMU10" s="149"/>
      <c r="OMV10" s="149"/>
      <c r="OMW10" s="149"/>
      <c r="OMX10" s="149"/>
      <c r="OMY10" s="149"/>
      <c r="OMZ10" s="149"/>
      <c r="ONA10" s="149"/>
      <c r="ONB10" s="149"/>
      <c r="ONC10" s="149"/>
      <c r="OND10" s="149"/>
      <c r="ONE10" s="149"/>
      <c r="ONF10" s="149"/>
      <c r="ONG10" s="149"/>
      <c r="ONH10" s="149"/>
      <c r="ONI10" s="149"/>
      <c r="ONJ10" s="149"/>
      <c r="ONK10" s="149"/>
      <c r="ONL10" s="149"/>
      <c r="ONM10" s="149"/>
      <c r="ONN10" s="149"/>
      <c r="ONO10" s="149"/>
      <c r="ONP10" s="149"/>
      <c r="ONQ10" s="149"/>
      <c r="ONR10" s="149"/>
      <c r="ONS10" s="149"/>
      <c r="ONT10" s="149"/>
      <c r="ONU10" s="149"/>
      <c r="ONV10" s="149"/>
      <c r="ONW10" s="149"/>
      <c r="ONX10" s="149"/>
      <c r="ONY10" s="149"/>
      <c r="ONZ10" s="149"/>
      <c r="OOA10" s="149"/>
      <c r="OOB10" s="149"/>
      <c r="OOC10" s="149"/>
      <c r="OOD10" s="149"/>
      <c r="OOE10" s="149"/>
      <c r="OOF10" s="149"/>
      <c r="OOG10" s="149"/>
      <c r="OOH10" s="149"/>
      <c r="OOI10" s="149"/>
      <c r="OOJ10" s="149"/>
      <c r="OOK10" s="149"/>
      <c r="OOL10" s="149"/>
      <c r="OOM10" s="149"/>
      <c r="OON10" s="149"/>
      <c r="OOO10" s="149"/>
      <c r="OOP10" s="149"/>
      <c r="OOQ10" s="149"/>
      <c r="OOR10" s="149"/>
      <c r="OOS10" s="149"/>
      <c r="OOT10" s="149"/>
      <c r="OOU10" s="149"/>
      <c r="OOV10" s="149"/>
      <c r="OOW10" s="149"/>
      <c r="OOX10" s="149"/>
      <c r="OOY10" s="149"/>
      <c r="OOZ10" s="149"/>
      <c r="OPA10" s="149"/>
      <c r="OPB10" s="149"/>
      <c r="OPC10" s="149"/>
      <c r="OPD10" s="149"/>
      <c r="OPE10" s="149"/>
      <c r="OPF10" s="149"/>
      <c r="OPG10" s="149"/>
      <c r="OPH10" s="149"/>
      <c r="OPI10" s="149"/>
      <c r="OPJ10" s="149"/>
      <c r="OPK10" s="149"/>
      <c r="OPL10" s="149"/>
      <c r="OPM10" s="149"/>
      <c r="OPN10" s="149"/>
      <c r="OPO10" s="149"/>
      <c r="OPP10" s="149"/>
      <c r="OPQ10" s="149"/>
      <c r="OPR10" s="149"/>
      <c r="OPS10" s="149"/>
      <c r="OPT10" s="149"/>
      <c r="OPU10" s="149"/>
      <c r="OPV10" s="149"/>
      <c r="OPW10" s="149"/>
      <c r="OPX10" s="149"/>
      <c r="OPY10" s="149"/>
      <c r="OPZ10" s="149"/>
      <c r="OQA10" s="149"/>
      <c r="OQB10" s="149"/>
      <c r="OQC10" s="149"/>
      <c r="OQD10" s="149"/>
      <c r="OQE10" s="149"/>
      <c r="OQF10" s="149"/>
      <c r="OQG10" s="149"/>
      <c r="OQH10" s="149"/>
      <c r="OQI10" s="149"/>
      <c r="OQJ10" s="149"/>
      <c r="OQK10" s="149"/>
      <c r="OQL10" s="149"/>
      <c r="OQM10" s="149"/>
      <c r="OQN10" s="149"/>
      <c r="OQO10" s="149"/>
      <c r="OQP10" s="149"/>
      <c r="OQQ10" s="149"/>
      <c r="OQR10" s="149"/>
      <c r="OQS10" s="149"/>
      <c r="OQT10" s="149"/>
      <c r="OQU10" s="149"/>
      <c r="OQV10" s="149"/>
      <c r="OQW10" s="149"/>
      <c r="OQX10" s="149"/>
      <c r="OQY10" s="149"/>
      <c r="OQZ10" s="149"/>
      <c r="ORA10" s="149"/>
      <c r="ORB10" s="149"/>
      <c r="ORC10" s="149"/>
      <c r="ORD10" s="149"/>
      <c r="ORE10" s="149"/>
      <c r="ORF10" s="149"/>
      <c r="ORG10" s="149"/>
      <c r="ORH10" s="149"/>
      <c r="ORI10" s="149"/>
      <c r="ORJ10" s="149"/>
      <c r="ORK10" s="149"/>
      <c r="ORL10" s="149"/>
      <c r="ORM10" s="149"/>
      <c r="ORN10" s="149"/>
      <c r="ORO10" s="149"/>
      <c r="ORP10" s="149"/>
      <c r="ORQ10" s="149"/>
      <c r="ORR10" s="149"/>
      <c r="ORS10" s="149"/>
      <c r="ORT10" s="149"/>
      <c r="ORU10" s="149"/>
      <c r="ORV10" s="149"/>
      <c r="ORW10" s="149"/>
      <c r="ORX10" s="149"/>
      <c r="ORY10" s="149"/>
      <c r="ORZ10" s="149"/>
      <c r="OSA10" s="149"/>
      <c r="OSB10" s="149"/>
      <c r="OSC10" s="149"/>
      <c r="OSD10" s="149"/>
      <c r="OSE10" s="149"/>
      <c r="OSF10" s="149"/>
      <c r="OSG10" s="149"/>
      <c r="OSH10" s="149"/>
      <c r="OSI10" s="149"/>
      <c r="OSJ10" s="149"/>
      <c r="OSK10" s="149"/>
      <c r="OSL10" s="149"/>
      <c r="OSM10" s="149"/>
      <c r="OSN10" s="149"/>
      <c r="OSO10" s="149"/>
      <c r="OSP10" s="149"/>
      <c r="OSQ10" s="149"/>
      <c r="OSR10" s="149"/>
      <c r="OSS10" s="149"/>
      <c r="OST10" s="149"/>
      <c r="OSU10" s="149"/>
      <c r="OSV10" s="149"/>
      <c r="OSW10" s="149"/>
      <c r="OSX10" s="149"/>
      <c r="OSY10" s="149"/>
      <c r="OSZ10" s="149"/>
      <c r="OTA10" s="149"/>
      <c r="OTB10" s="149"/>
      <c r="OTC10" s="149"/>
      <c r="OTD10" s="149"/>
      <c r="OTE10" s="149"/>
      <c r="OTF10" s="149"/>
      <c r="OTG10" s="149"/>
      <c r="OTH10" s="149"/>
      <c r="OTI10" s="149"/>
      <c r="OTJ10" s="149"/>
      <c r="OTK10" s="149"/>
      <c r="OTL10" s="149"/>
      <c r="OTM10" s="149"/>
      <c r="OTN10" s="149"/>
      <c r="OTO10" s="149"/>
      <c r="OTP10" s="149"/>
      <c r="OTQ10" s="149"/>
      <c r="OTR10" s="149"/>
      <c r="OTS10" s="149"/>
      <c r="OTT10" s="149"/>
      <c r="OTU10" s="149"/>
      <c r="OTV10" s="149"/>
      <c r="OTW10" s="149"/>
      <c r="OTX10" s="149"/>
      <c r="OTY10" s="149"/>
      <c r="OTZ10" s="149"/>
      <c r="OUA10" s="149"/>
      <c r="OUB10" s="149"/>
      <c r="OUC10" s="149"/>
      <c r="OUD10" s="149"/>
      <c r="OUE10" s="149"/>
      <c r="OUF10" s="149"/>
      <c r="OUG10" s="149"/>
      <c r="OUH10" s="149"/>
      <c r="OUI10" s="149"/>
      <c r="OUJ10" s="149"/>
      <c r="OUK10" s="149"/>
      <c r="OUL10" s="149"/>
      <c r="OUM10" s="149"/>
      <c r="OUN10" s="149"/>
      <c r="OUO10" s="149"/>
      <c r="OUP10" s="149"/>
      <c r="OUQ10" s="149"/>
      <c r="OUR10" s="149"/>
      <c r="OUS10" s="149"/>
      <c r="OUT10" s="149"/>
      <c r="OUU10" s="149"/>
      <c r="OUV10" s="149"/>
      <c r="OUW10" s="149"/>
      <c r="OUX10" s="149"/>
      <c r="OUY10" s="149"/>
      <c r="OUZ10" s="149"/>
      <c r="OVA10" s="149"/>
      <c r="OVB10" s="149"/>
      <c r="OVC10" s="149"/>
      <c r="OVD10" s="149"/>
      <c r="OVE10" s="149"/>
      <c r="OVF10" s="149"/>
      <c r="OVG10" s="149"/>
      <c r="OVH10" s="149"/>
      <c r="OVI10" s="149"/>
      <c r="OVJ10" s="149"/>
      <c r="OVK10" s="149"/>
      <c r="OVL10" s="149"/>
      <c r="OVM10" s="149"/>
      <c r="OVN10" s="149"/>
      <c r="OVO10" s="149"/>
      <c r="OVP10" s="149"/>
      <c r="OVQ10" s="149"/>
      <c r="OVR10" s="149"/>
      <c r="OVS10" s="149"/>
      <c r="OVT10" s="149"/>
      <c r="OVU10" s="149"/>
      <c r="OVV10" s="149"/>
      <c r="OVW10" s="149"/>
      <c r="OVX10" s="149"/>
      <c r="OVY10" s="149"/>
      <c r="OVZ10" s="149"/>
      <c r="OWA10" s="149"/>
      <c r="OWB10" s="149"/>
      <c r="OWC10" s="149"/>
      <c r="OWD10" s="149"/>
      <c r="OWE10" s="149"/>
      <c r="OWF10" s="149"/>
      <c r="OWG10" s="149"/>
      <c r="OWH10" s="149"/>
      <c r="OWI10" s="149"/>
      <c r="OWJ10" s="149"/>
      <c r="OWK10" s="149"/>
      <c r="OWL10" s="149"/>
      <c r="OWM10" s="149"/>
      <c r="OWN10" s="149"/>
      <c r="OWO10" s="149"/>
      <c r="OWP10" s="149"/>
      <c r="OWQ10" s="149"/>
      <c r="OWR10" s="149"/>
      <c r="OWS10" s="149"/>
      <c r="OWT10" s="149"/>
      <c r="OWU10" s="149"/>
      <c r="OWV10" s="149"/>
      <c r="OWW10" s="149"/>
      <c r="OWX10" s="149"/>
      <c r="OWY10" s="149"/>
      <c r="OWZ10" s="149"/>
      <c r="OXA10" s="149"/>
      <c r="OXB10" s="149"/>
      <c r="OXC10" s="149"/>
      <c r="OXD10" s="149"/>
      <c r="OXE10" s="149"/>
      <c r="OXF10" s="149"/>
      <c r="OXG10" s="149"/>
      <c r="OXH10" s="149"/>
      <c r="OXI10" s="149"/>
      <c r="OXJ10" s="149"/>
      <c r="OXK10" s="149"/>
      <c r="OXL10" s="149"/>
      <c r="OXM10" s="149"/>
      <c r="OXN10" s="149"/>
      <c r="OXO10" s="149"/>
      <c r="OXP10" s="149"/>
      <c r="OXQ10" s="149"/>
      <c r="OXR10" s="149"/>
      <c r="OXS10" s="149"/>
      <c r="OXT10" s="149"/>
      <c r="OXU10" s="149"/>
      <c r="OXV10" s="149"/>
      <c r="OXW10" s="149"/>
      <c r="OXX10" s="149"/>
      <c r="OXY10" s="149"/>
      <c r="OXZ10" s="149"/>
      <c r="OYA10" s="149"/>
      <c r="OYB10" s="149"/>
      <c r="OYC10" s="149"/>
      <c r="OYD10" s="149"/>
      <c r="OYE10" s="149"/>
      <c r="OYF10" s="149"/>
      <c r="OYG10" s="149"/>
      <c r="OYH10" s="149"/>
      <c r="OYI10" s="149"/>
      <c r="OYJ10" s="149"/>
      <c r="OYK10" s="149"/>
      <c r="OYL10" s="149"/>
      <c r="OYM10" s="149"/>
      <c r="OYN10" s="149"/>
      <c r="OYO10" s="149"/>
      <c r="OYP10" s="149"/>
      <c r="OYQ10" s="149"/>
      <c r="OYR10" s="149"/>
      <c r="OYS10" s="149"/>
      <c r="OYT10" s="149"/>
      <c r="OYU10" s="149"/>
      <c r="OYV10" s="149"/>
      <c r="OYW10" s="149"/>
      <c r="OYX10" s="149"/>
      <c r="OYY10" s="149"/>
      <c r="OYZ10" s="149"/>
      <c r="OZA10" s="149"/>
      <c r="OZB10" s="149"/>
      <c r="OZC10" s="149"/>
      <c r="OZD10" s="149"/>
      <c r="OZE10" s="149"/>
      <c r="OZF10" s="149"/>
      <c r="OZG10" s="149"/>
      <c r="OZH10" s="149"/>
      <c r="OZI10" s="149"/>
      <c r="OZJ10" s="149"/>
      <c r="OZK10" s="149"/>
      <c r="OZL10" s="149"/>
      <c r="OZM10" s="149"/>
      <c r="OZN10" s="149"/>
      <c r="OZO10" s="149"/>
      <c r="OZP10" s="149"/>
      <c r="OZQ10" s="149"/>
      <c r="OZR10" s="149"/>
      <c r="OZS10" s="149"/>
      <c r="OZT10" s="149"/>
      <c r="OZU10" s="149"/>
      <c r="OZV10" s="149"/>
      <c r="OZW10" s="149"/>
      <c r="OZX10" s="149"/>
      <c r="OZY10" s="149"/>
      <c r="OZZ10" s="149"/>
      <c r="PAA10" s="149"/>
      <c r="PAB10" s="149"/>
      <c r="PAC10" s="149"/>
      <c r="PAD10" s="149"/>
      <c r="PAE10" s="149"/>
      <c r="PAF10" s="149"/>
      <c r="PAG10" s="149"/>
      <c r="PAH10" s="149"/>
      <c r="PAI10" s="149"/>
      <c r="PAJ10" s="149"/>
      <c r="PAK10" s="149"/>
      <c r="PAL10" s="149"/>
      <c r="PAM10" s="149"/>
      <c r="PAN10" s="149"/>
      <c r="PAO10" s="149"/>
      <c r="PAP10" s="149"/>
      <c r="PAQ10" s="149"/>
      <c r="PAR10" s="149"/>
      <c r="PAS10" s="149"/>
      <c r="PAT10" s="149"/>
      <c r="PAU10" s="149"/>
      <c r="PAV10" s="149"/>
      <c r="PAW10" s="149"/>
      <c r="PAX10" s="149"/>
      <c r="PAY10" s="149"/>
      <c r="PAZ10" s="149"/>
      <c r="PBA10" s="149"/>
      <c r="PBB10" s="149"/>
      <c r="PBC10" s="149"/>
      <c r="PBD10" s="149"/>
      <c r="PBE10" s="149"/>
      <c r="PBF10" s="149"/>
      <c r="PBG10" s="149"/>
      <c r="PBH10" s="149"/>
      <c r="PBI10" s="149"/>
      <c r="PBJ10" s="149"/>
      <c r="PBK10" s="149"/>
      <c r="PBL10" s="149"/>
      <c r="PBM10" s="149"/>
      <c r="PBN10" s="149"/>
      <c r="PBO10" s="149"/>
      <c r="PBP10" s="149"/>
      <c r="PBQ10" s="149"/>
      <c r="PBR10" s="149"/>
      <c r="PBS10" s="149"/>
      <c r="PBT10" s="149"/>
      <c r="PBU10" s="149"/>
      <c r="PBV10" s="149"/>
      <c r="PBW10" s="149"/>
      <c r="PBX10" s="149"/>
      <c r="PBY10" s="149"/>
      <c r="PBZ10" s="149"/>
      <c r="PCA10" s="149"/>
      <c r="PCB10" s="149"/>
      <c r="PCC10" s="149"/>
      <c r="PCD10" s="149"/>
      <c r="PCE10" s="149"/>
      <c r="PCF10" s="149"/>
      <c r="PCG10" s="149"/>
      <c r="PCH10" s="149"/>
      <c r="PCI10" s="149"/>
      <c r="PCJ10" s="149"/>
      <c r="PCK10" s="149"/>
      <c r="PCL10" s="149"/>
      <c r="PCM10" s="149"/>
      <c r="PCN10" s="149"/>
      <c r="PCO10" s="149"/>
      <c r="PCP10" s="149"/>
      <c r="PCQ10" s="149"/>
      <c r="PCR10" s="149"/>
      <c r="PCS10" s="149"/>
      <c r="PCT10" s="149"/>
      <c r="PCU10" s="149"/>
      <c r="PCV10" s="149"/>
      <c r="PCW10" s="149"/>
      <c r="PCX10" s="149"/>
      <c r="PCY10" s="149"/>
      <c r="PCZ10" s="149"/>
      <c r="PDA10" s="149"/>
      <c r="PDB10" s="149"/>
      <c r="PDC10" s="149"/>
      <c r="PDD10" s="149"/>
      <c r="PDE10" s="149"/>
      <c r="PDF10" s="149"/>
      <c r="PDG10" s="149"/>
      <c r="PDH10" s="149"/>
      <c r="PDI10" s="149"/>
      <c r="PDJ10" s="149"/>
      <c r="PDK10" s="149"/>
      <c r="PDL10" s="149"/>
      <c r="PDM10" s="149"/>
      <c r="PDN10" s="149"/>
      <c r="PDO10" s="149"/>
      <c r="PDP10" s="149"/>
      <c r="PDQ10" s="149"/>
      <c r="PDR10" s="149"/>
      <c r="PDS10" s="149"/>
      <c r="PDT10" s="149"/>
      <c r="PDU10" s="149"/>
      <c r="PDV10" s="149"/>
      <c r="PDW10" s="149"/>
      <c r="PDX10" s="149"/>
      <c r="PDY10" s="149"/>
      <c r="PDZ10" s="149"/>
      <c r="PEA10" s="149"/>
      <c r="PEB10" s="149"/>
      <c r="PEC10" s="149"/>
      <c r="PED10" s="149"/>
      <c r="PEE10" s="149"/>
      <c r="PEF10" s="149"/>
      <c r="PEG10" s="149"/>
      <c r="PEH10" s="149"/>
      <c r="PEI10" s="149"/>
      <c r="PEJ10" s="149"/>
      <c r="PEK10" s="149"/>
      <c r="PEL10" s="149"/>
      <c r="PEM10" s="149"/>
      <c r="PEN10" s="149"/>
      <c r="PEO10" s="149"/>
      <c r="PEP10" s="149"/>
      <c r="PEQ10" s="149"/>
      <c r="PER10" s="149"/>
      <c r="PES10" s="149"/>
      <c r="PET10" s="149"/>
      <c r="PEU10" s="149"/>
      <c r="PEV10" s="149"/>
      <c r="PEW10" s="149"/>
      <c r="PEX10" s="149"/>
      <c r="PEY10" s="149"/>
      <c r="PEZ10" s="149"/>
      <c r="PFA10" s="149"/>
      <c r="PFB10" s="149"/>
      <c r="PFC10" s="149"/>
      <c r="PFD10" s="149"/>
      <c r="PFE10" s="149"/>
      <c r="PFF10" s="149"/>
      <c r="PFG10" s="149"/>
      <c r="PFH10" s="149"/>
      <c r="PFI10" s="149"/>
      <c r="PFJ10" s="149"/>
      <c r="PFK10" s="149"/>
      <c r="PFL10" s="149"/>
      <c r="PFM10" s="149"/>
      <c r="PFN10" s="149"/>
      <c r="PFO10" s="149"/>
      <c r="PFP10" s="149"/>
      <c r="PFQ10" s="149"/>
      <c r="PFR10" s="149"/>
      <c r="PFS10" s="149"/>
      <c r="PFT10" s="149"/>
      <c r="PFU10" s="149"/>
      <c r="PFV10" s="149"/>
      <c r="PFW10" s="149"/>
      <c r="PFX10" s="149"/>
      <c r="PFY10" s="149"/>
      <c r="PFZ10" s="149"/>
      <c r="PGA10" s="149"/>
      <c r="PGB10" s="149"/>
      <c r="PGC10" s="149"/>
      <c r="PGD10" s="149"/>
      <c r="PGE10" s="149"/>
      <c r="PGF10" s="149"/>
      <c r="PGG10" s="149"/>
      <c r="PGH10" s="149"/>
      <c r="PGI10" s="149"/>
      <c r="PGJ10" s="149"/>
      <c r="PGK10" s="149"/>
      <c r="PGL10" s="149"/>
      <c r="PGM10" s="149"/>
      <c r="PGN10" s="149"/>
      <c r="PGO10" s="149"/>
      <c r="PGP10" s="149"/>
      <c r="PGQ10" s="149"/>
      <c r="PGR10" s="149"/>
      <c r="PGS10" s="149"/>
      <c r="PGT10" s="149"/>
      <c r="PGU10" s="149"/>
      <c r="PGV10" s="149"/>
      <c r="PGW10" s="149"/>
      <c r="PGX10" s="149"/>
      <c r="PGY10" s="149"/>
      <c r="PGZ10" s="149"/>
      <c r="PHA10" s="149"/>
      <c r="PHB10" s="149"/>
      <c r="PHC10" s="149"/>
      <c r="PHD10" s="149"/>
      <c r="PHE10" s="149"/>
      <c r="PHF10" s="149"/>
      <c r="PHG10" s="149"/>
      <c r="PHH10" s="149"/>
      <c r="PHI10" s="149"/>
      <c r="PHJ10" s="149"/>
      <c r="PHK10" s="149"/>
      <c r="PHL10" s="149"/>
      <c r="PHM10" s="149"/>
      <c r="PHN10" s="149"/>
      <c r="PHO10" s="149"/>
      <c r="PHP10" s="149"/>
      <c r="PHQ10" s="149"/>
      <c r="PHR10" s="149"/>
      <c r="PHS10" s="149"/>
      <c r="PHT10" s="149"/>
      <c r="PHU10" s="149"/>
      <c r="PHV10" s="149"/>
      <c r="PHW10" s="149"/>
      <c r="PHX10" s="149"/>
      <c r="PHY10" s="149"/>
      <c r="PHZ10" s="149"/>
      <c r="PIA10" s="149"/>
      <c r="PIB10" s="149"/>
      <c r="PIC10" s="149"/>
      <c r="PID10" s="149"/>
      <c r="PIE10" s="149"/>
      <c r="PIF10" s="149"/>
      <c r="PIG10" s="149"/>
      <c r="PIH10" s="149"/>
      <c r="PII10" s="149"/>
      <c r="PIJ10" s="149"/>
      <c r="PIK10" s="149"/>
      <c r="PIL10" s="149"/>
      <c r="PIM10" s="149"/>
      <c r="PIN10" s="149"/>
      <c r="PIO10" s="149"/>
      <c r="PIP10" s="149"/>
      <c r="PIQ10" s="149"/>
      <c r="PIR10" s="149"/>
      <c r="PIS10" s="149"/>
      <c r="PIT10" s="149"/>
      <c r="PIU10" s="149"/>
      <c r="PIV10" s="149"/>
      <c r="PIW10" s="149"/>
      <c r="PIX10" s="149"/>
      <c r="PIY10" s="149"/>
      <c r="PIZ10" s="149"/>
      <c r="PJA10" s="149"/>
      <c r="PJB10" s="149"/>
      <c r="PJC10" s="149"/>
      <c r="PJD10" s="149"/>
      <c r="PJE10" s="149"/>
      <c r="PJF10" s="149"/>
      <c r="PJG10" s="149"/>
      <c r="PJH10" s="149"/>
      <c r="PJI10" s="149"/>
      <c r="PJJ10" s="149"/>
      <c r="PJK10" s="149"/>
      <c r="PJL10" s="149"/>
      <c r="PJM10" s="149"/>
      <c r="PJN10" s="149"/>
      <c r="PJO10" s="149"/>
      <c r="PJP10" s="149"/>
      <c r="PJQ10" s="149"/>
      <c r="PJR10" s="149"/>
      <c r="PJS10" s="149"/>
      <c r="PJT10" s="149"/>
      <c r="PJU10" s="149"/>
      <c r="PJV10" s="149"/>
      <c r="PJW10" s="149"/>
      <c r="PJX10" s="149"/>
      <c r="PJY10" s="149"/>
      <c r="PJZ10" s="149"/>
      <c r="PKA10" s="149"/>
      <c r="PKB10" s="149"/>
      <c r="PKC10" s="149"/>
      <c r="PKD10" s="149"/>
      <c r="PKE10" s="149"/>
      <c r="PKF10" s="149"/>
      <c r="PKG10" s="149"/>
      <c r="PKH10" s="149"/>
      <c r="PKI10" s="149"/>
      <c r="PKJ10" s="149"/>
      <c r="PKK10" s="149"/>
      <c r="PKL10" s="149"/>
      <c r="PKM10" s="149"/>
      <c r="PKN10" s="149"/>
      <c r="PKO10" s="149"/>
      <c r="PKP10" s="149"/>
      <c r="PKQ10" s="149"/>
      <c r="PKR10" s="149"/>
      <c r="PKS10" s="149"/>
      <c r="PKT10" s="149"/>
      <c r="PKU10" s="149"/>
      <c r="PKV10" s="149"/>
      <c r="PKW10" s="149"/>
      <c r="PKX10" s="149"/>
      <c r="PKY10" s="149"/>
      <c r="PKZ10" s="149"/>
      <c r="PLA10" s="149"/>
      <c r="PLB10" s="149"/>
      <c r="PLC10" s="149"/>
      <c r="PLD10" s="149"/>
      <c r="PLE10" s="149"/>
      <c r="PLF10" s="149"/>
      <c r="PLG10" s="149"/>
      <c r="PLH10" s="149"/>
      <c r="PLI10" s="149"/>
      <c r="PLJ10" s="149"/>
      <c r="PLK10" s="149"/>
      <c r="PLL10" s="149"/>
      <c r="PLM10" s="149"/>
      <c r="PLN10" s="149"/>
      <c r="PLO10" s="149"/>
      <c r="PLP10" s="149"/>
      <c r="PLQ10" s="149"/>
      <c r="PLR10" s="149"/>
      <c r="PLS10" s="149"/>
      <c r="PLT10" s="149"/>
      <c r="PLU10" s="149"/>
      <c r="PLV10" s="149"/>
      <c r="PLW10" s="149"/>
      <c r="PLX10" s="149"/>
      <c r="PLY10" s="149"/>
      <c r="PLZ10" s="149"/>
      <c r="PMA10" s="149"/>
      <c r="PMB10" s="149"/>
      <c r="PMC10" s="149"/>
      <c r="PMD10" s="149"/>
      <c r="PME10" s="149"/>
      <c r="PMF10" s="149"/>
      <c r="PMG10" s="149"/>
      <c r="PMH10" s="149"/>
      <c r="PMI10" s="149"/>
      <c r="PMJ10" s="149"/>
      <c r="PMK10" s="149"/>
      <c r="PML10" s="149"/>
      <c r="PMM10" s="149"/>
      <c r="PMN10" s="149"/>
      <c r="PMO10" s="149"/>
      <c r="PMP10" s="149"/>
      <c r="PMQ10" s="149"/>
      <c r="PMR10" s="149"/>
      <c r="PMS10" s="149"/>
      <c r="PMT10" s="149"/>
      <c r="PMU10" s="149"/>
      <c r="PMV10" s="149"/>
      <c r="PMW10" s="149"/>
      <c r="PMX10" s="149"/>
      <c r="PMY10" s="149"/>
      <c r="PMZ10" s="149"/>
      <c r="PNA10" s="149"/>
      <c r="PNB10" s="149"/>
      <c r="PNC10" s="149"/>
      <c r="PND10" s="149"/>
      <c r="PNE10" s="149"/>
      <c r="PNF10" s="149"/>
      <c r="PNG10" s="149"/>
      <c r="PNH10" s="149"/>
      <c r="PNI10" s="149"/>
      <c r="PNJ10" s="149"/>
      <c r="PNK10" s="149"/>
      <c r="PNL10" s="149"/>
      <c r="PNM10" s="149"/>
      <c r="PNN10" s="149"/>
      <c r="PNO10" s="149"/>
      <c r="PNP10" s="149"/>
      <c r="PNQ10" s="149"/>
      <c r="PNR10" s="149"/>
      <c r="PNS10" s="149"/>
      <c r="PNT10" s="149"/>
      <c r="PNU10" s="149"/>
      <c r="PNV10" s="149"/>
      <c r="PNW10" s="149"/>
      <c r="PNX10" s="149"/>
      <c r="PNY10" s="149"/>
      <c r="PNZ10" s="149"/>
      <c r="POA10" s="149"/>
      <c r="POB10" s="149"/>
      <c r="POC10" s="149"/>
      <c r="POD10" s="149"/>
      <c r="POE10" s="149"/>
      <c r="POF10" s="149"/>
      <c r="POG10" s="149"/>
      <c r="POH10" s="149"/>
      <c r="POI10" s="149"/>
      <c r="POJ10" s="149"/>
      <c r="POK10" s="149"/>
      <c r="POL10" s="149"/>
      <c r="POM10" s="149"/>
      <c r="PON10" s="149"/>
      <c r="POO10" s="149"/>
      <c r="POP10" s="149"/>
      <c r="POQ10" s="149"/>
      <c r="POR10" s="149"/>
      <c r="POS10" s="149"/>
      <c r="POT10" s="149"/>
      <c r="POU10" s="149"/>
      <c r="POV10" s="149"/>
      <c r="POW10" s="149"/>
      <c r="POX10" s="149"/>
      <c r="POY10" s="149"/>
      <c r="POZ10" s="149"/>
      <c r="PPA10" s="149"/>
      <c r="PPB10" s="149"/>
      <c r="PPC10" s="149"/>
      <c r="PPD10" s="149"/>
      <c r="PPE10" s="149"/>
      <c r="PPF10" s="149"/>
      <c r="PPG10" s="149"/>
      <c r="PPH10" s="149"/>
      <c r="PPI10" s="149"/>
      <c r="PPJ10" s="149"/>
      <c r="PPK10" s="149"/>
      <c r="PPL10" s="149"/>
      <c r="PPM10" s="149"/>
      <c r="PPN10" s="149"/>
      <c r="PPO10" s="149"/>
      <c r="PPP10" s="149"/>
      <c r="PPQ10" s="149"/>
      <c r="PPR10" s="149"/>
      <c r="PPS10" s="149"/>
      <c r="PPT10" s="149"/>
      <c r="PPU10" s="149"/>
      <c r="PPV10" s="149"/>
      <c r="PPW10" s="149"/>
      <c r="PPX10" s="149"/>
      <c r="PPY10" s="149"/>
      <c r="PPZ10" s="149"/>
      <c r="PQA10" s="149"/>
      <c r="PQB10" s="149"/>
      <c r="PQC10" s="149"/>
      <c r="PQD10" s="149"/>
      <c r="PQE10" s="149"/>
      <c r="PQF10" s="149"/>
      <c r="PQG10" s="149"/>
      <c r="PQH10" s="149"/>
      <c r="PQI10" s="149"/>
      <c r="PQJ10" s="149"/>
      <c r="PQK10" s="149"/>
      <c r="PQL10" s="149"/>
      <c r="PQM10" s="149"/>
      <c r="PQN10" s="149"/>
      <c r="PQO10" s="149"/>
      <c r="PQP10" s="149"/>
      <c r="PQQ10" s="149"/>
      <c r="PQR10" s="149"/>
      <c r="PQS10" s="149"/>
      <c r="PQT10" s="149"/>
      <c r="PQU10" s="149"/>
      <c r="PQV10" s="149"/>
      <c r="PQW10" s="149"/>
      <c r="PQX10" s="149"/>
      <c r="PQY10" s="149"/>
      <c r="PQZ10" s="149"/>
      <c r="PRA10" s="149"/>
      <c r="PRB10" s="149"/>
      <c r="PRC10" s="149"/>
      <c r="PRD10" s="149"/>
      <c r="PRE10" s="149"/>
      <c r="PRF10" s="149"/>
      <c r="PRG10" s="149"/>
      <c r="PRH10" s="149"/>
      <c r="PRI10" s="149"/>
      <c r="PRJ10" s="149"/>
      <c r="PRK10" s="149"/>
      <c r="PRL10" s="149"/>
      <c r="PRM10" s="149"/>
      <c r="PRN10" s="149"/>
      <c r="PRO10" s="149"/>
      <c r="PRP10" s="149"/>
      <c r="PRQ10" s="149"/>
      <c r="PRR10" s="149"/>
      <c r="PRS10" s="149"/>
      <c r="PRT10" s="149"/>
      <c r="PRU10" s="149"/>
      <c r="PRV10" s="149"/>
      <c r="PRW10" s="149"/>
      <c r="PRX10" s="149"/>
      <c r="PRY10" s="149"/>
      <c r="PRZ10" s="149"/>
      <c r="PSA10" s="149"/>
      <c r="PSB10" s="149"/>
      <c r="PSC10" s="149"/>
      <c r="PSD10" s="149"/>
      <c r="PSE10" s="149"/>
      <c r="PSF10" s="149"/>
      <c r="PSG10" s="149"/>
      <c r="PSH10" s="149"/>
      <c r="PSI10" s="149"/>
      <c r="PSJ10" s="149"/>
      <c r="PSK10" s="149"/>
      <c r="PSL10" s="149"/>
      <c r="PSM10" s="149"/>
      <c r="PSN10" s="149"/>
      <c r="PSO10" s="149"/>
      <c r="PSP10" s="149"/>
      <c r="PSQ10" s="149"/>
      <c r="PSR10" s="149"/>
      <c r="PSS10" s="149"/>
      <c r="PST10" s="149"/>
      <c r="PSU10" s="149"/>
      <c r="PSV10" s="149"/>
      <c r="PSW10" s="149"/>
      <c r="PSX10" s="149"/>
      <c r="PSY10" s="149"/>
      <c r="PSZ10" s="149"/>
      <c r="PTA10" s="149"/>
      <c r="PTB10" s="149"/>
      <c r="PTC10" s="149"/>
      <c r="PTD10" s="149"/>
      <c r="PTE10" s="149"/>
      <c r="PTF10" s="149"/>
      <c r="PTG10" s="149"/>
      <c r="PTH10" s="149"/>
      <c r="PTI10" s="149"/>
      <c r="PTJ10" s="149"/>
      <c r="PTK10" s="149"/>
      <c r="PTL10" s="149"/>
      <c r="PTM10" s="149"/>
      <c r="PTN10" s="149"/>
      <c r="PTO10" s="149"/>
      <c r="PTP10" s="149"/>
      <c r="PTQ10" s="149"/>
      <c r="PTR10" s="149"/>
      <c r="PTS10" s="149"/>
      <c r="PTT10" s="149"/>
      <c r="PTU10" s="149"/>
      <c r="PTV10" s="149"/>
      <c r="PTW10" s="149"/>
      <c r="PTX10" s="149"/>
      <c r="PTY10" s="149"/>
      <c r="PTZ10" s="149"/>
      <c r="PUA10" s="149"/>
      <c r="PUB10" s="149"/>
      <c r="PUC10" s="149"/>
      <c r="PUD10" s="149"/>
      <c r="PUE10" s="149"/>
      <c r="PUF10" s="149"/>
      <c r="PUG10" s="149"/>
      <c r="PUH10" s="149"/>
      <c r="PUI10" s="149"/>
      <c r="PUJ10" s="149"/>
      <c r="PUK10" s="149"/>
      <c r="PUL10" s="149"/>
      <c r="PUM10" s="149"/>
      <c r="PUN10" s="149"/>
      <c r="PUO10" s="149"/>
      <c r="PUP10" s="149"/>
      <c r="PUQ10" s="149"/>
      <c r="PUR10" s="149"/>
      <c r="PUS10" s="149"/>
      <c r="PUT10" s="149"/>
      <c r="PUU10" s="149"/>
      <c r="PUV10" s="149"/>
      <c r="PUW10" s="149"/>
      <c r="PUX10" s="149"/>
      <c r="PUY10" s="149"/>
      <c r="PUZ10" s="149"/>
      <c r="PVA10" s="149"/>
      <c r="PVB10" s="149"/>
      <c r="PVC10" s="149"/>
      <c r="PVD10" s="149"/>
      <c r="PVE10" s="149"/>
      <c r="PVF10" s="149"/>
      <c r="PVG10" s="149"/>
      <c r="PVH10" s="149"/>
      <c r="PVI10" s="149"/>
      <c r="PVJ10" s="149"/>
      <c r="PVK10" s="149"/>
      <c r="PVL10" s="149"/>
      <c r="PVM10" s="149"/>
      <c r="PVN10" s="149"/>
      <c r="PVO10" s="149"/>
      <c r="PVP10" s="149"/>
      <c r="PVQ10" s="149"/>
      <c r="PVR10" s="149"/>
      <c r="PVS10" s="149"/>
      <c r="PVT10" s="149"/>
      <c r="PVU10" s="149"/>
      <c r="PVV10" s="149"/>
      <c r="PVW10" s="149"/>
      <c r="PVX10" s="149"/>
      <c r="PVY10" s="149"/>
      <c r="PVZ10" s="149"/>
      <c r="PWA10" s="149"/>
      <c r="PWB10" s="149"/>
      <c r="PWC10" s="149"/>
      <c r="PWD10" s="149"/>
      <c r="PWE10" s="149"/>
      <c r="PWF10" s="149"/>
      <c r="PWG10" s="149"/>
      <c r="PWH10" s="149"/>
      <c r="PWI10" s="149"/>
      <c r="PWJ10" s="149"/>
      <c r="PWK10" s="149"/>
      <c r="PWL10" s="149"/>
      <c r="PWM10" s="149"/>
      <c r="PWN10" s="149"/>
      <c r="PWO10" s="149"/>
      <c r="PWP10" s="149"/>
      <c r="PWQ10" s="149"/>
      <c r="PWR10" s="149"/>
      <c r="PWS10" s="149"/>
      <c r="PWT10" s="149"/>
      <c r="PWU10" s="149"/>
      <c r="PWV10" s="149"/>
      <c r="PWW10" s="149"/>
      <c r="PWX10" s="149"/>
      <c r="PWY10" s="149"/>
      <c r="PWZ10" s="149"/>
      <c r="PXA10" s="149"/>
      <c r="PXB10" s="149"/>
      <c r="PXC10" s="149"/>
      <c r="PXD10" s="149"/>
      <c r="PXE10" s="149"/>
      <c r="PXF10" s="149"/>
      <c r="PXG10" s="149"/>
      <c r="PXH10" s="149"/>
      <c r="PXI10" s="149"/>
      <c r="PXJ10" s="149"/>
      <c r="PXK10" s="149"/>
      <c r="PXL10" s="149"/>
      <c r="PXM10" s="149"/>
      <c r="PXN10" s="149"/>
      <c r="PXO10" s="149"/>
      <c r="PXP10" s="149"/>
      <c r="PXQ10" s="149"/>
      <c r="PXR10" s="149"/>
      <c r="PXS10" s="149"/>
      <c r="PXT10" s="149"/>
      <c r="PXU10" s="149"/>
      <c r="PXV10" s="149"/>
      <c r="PXW10" s="149"/>
      <c r="PXX10" s="149"/>
      <c r="PXY10" s="149"/>
      <c r="PXZ10" s="149"/>
      <c r="PYA10" s="149"/>
      <c r="PYB10" s="149"/>
      <c r="PYC10" s="149"/>
      <c r="PYD10" s="149"/>
      <c r="PYE10" s="149"/>
      <c r="PYF10" s="149"/>
      <c r="PYG10" s="149"/>
      <c r="PYH10" s="149"/>
      <c r="PYI10" s="149"/>
      <c r="PYJ10" s="149"/>
      <c r="PYK10" s="149"/>
      <c r="PYL10" s="149"/>
      <c r="PYM10" s="149"/>
      <c r="PYN10" s="149"/>
      <c r="PYO10" s="149"/>
      <c r="PYP10" s="149"/>
      <c r="PYQ10" s="149"/>
      <c r="PYR10" s="149"/>
      <c r="PYS10" s="149"/>
      <c r="PYT10" s="149"/>
      <c r="PYU10" s="149"/>
      <c r="PYV10" s="149"/>
      <c r="PYW10" s="149"/>
      <c r="PYX10" s="149"/>
      <c r="PYY10" s="149"/>
      <c r="PYZ10" s="149"/>
      <c r="PZA10" s="149"/>
      <c r="PZB10" s="149"/>
      <c r="PZC10" s="149"/>
      <c r="PZD10" s="149"/>
      <c r="PZE10" s="149"/>
      <c r="PZF10" s="149"/>
      <c r="PZG10" s="149"/>
      <c r="PZH10" s="149"/>
      <c r="PZI10" s="149"/>
      <c r="PZJ10" s="149"/>
      <c r="PZK10" s="149"/>
      <c r="PZL10" s="149"/>
      <c r="PZM10" s="149"/>
      <c r="PZN10" s="149"/>
      <c r="PZO10" s="149"/>
      <c r="PZP10" s="149"/>
      <c r="PZQ10" s="149"/>
      <c r="PZR10" s="149"/>
      <c r="PZS10" s="149"/>
      <c r="PZT10" s="149"/>
      <c r="PZU10" s="149"/>
      <c r="PZV10" s="149"/>
      <c r="PZW10" s="149"/>
      <c r="PZX10" s="149"/>
      <c r="PZY10" s="149"/>
      <c r="PZZ10" s="149"/>
      <c r="QAA10" s="149"/>
      <c r="QAB10" s="149"/>
      <c r="QAC10" s="149"/>
      <c r="QAD10" s="149"/>
      <c r="QAE10" s="149"/>
      <c r="QAF10" s="149"/>
      <c r="QAG10" s="149"/>
      <c r="QAH10" s="149"/>
      <c r="QAI10" s="149"/>
      <c r="QAJ10" s="149"/>
      <c r="QAK10" s="149"/>
      <c r="QAL10" s="149"/>
      <c r="QAM10" s="149"/>
      <c r="QAN10" s="149"/>
      <c r="QAO10" s="149"/>
      <c r="QAP10" s="149"/>
      <c r="QAQ10" s="149"/>
      <c r="QAR10" s="149"/>
      <c r="QAS10" s="149"/>
      <c r="QAT10" s="149"/>
      <c r="QAU10" s="149"/>
      <c r="QAV10" s="149"/>
      <c r="QAW10" s="149"/>
      <c r="QAX10" s="149"/>
      <c r="QAY10" s="149"/>
      <c r="QAZ10" s="149"/>
      <c r="QBA10" s="149"/>
      <c r="QBB10" s="149"/>
      <c r="QBC10" s="149"/>
      <c r="QBD10" s="149"/>
      <c r="QBE10" s="149"/>
      <c r="QBF10" s="149"/>
      <c r="QBG10" s="149"/>
      <c r="QBH10" s="149"/>
      <c r="QBI10" s="149"/>
      <c r="QBJ10" s="149"/>
      <c r="QBK10" s="149"/>
      <c r="QBL10" s="149"/>
      <c r="QBM10" s="149"/>
      <c r="QBN10" s="149"/>
      <c r="QBO10" s="149"/>
      <c r="QBP10" s="149"/>
      <c r="QBQ10" s="149"/>
      <c r="QBR10" s="149"/>
      <c r="QBS10" s="149"/>
      <c r="QBT10" s="149"/>
      <c r="QBU10" s="149"/>
      <c r="QBV10" s="149"/>
      <c r="QBW10" s="149"/>
      <c r="QBX10" s="149"/>
      <c r="QBY10" s="149"/>
      <c r="QBZ10" s="149"/>
      <c r="QCA10" s="149"/>
      <c r="QCB10" s="149"/>
      <c r="QCC10" s="149"/>
      <c r="QCD10" s="149"/>
      <c r="QCE10" s="149"/>
      <c r="QCF10" s="149"/>
      <c r="QCG10" s="149"/>
      <c r="QCH10" s="149"/>
      <c r="QCI10" s="149"/>
      <c r="QCJ10" s="149"/>
      <c r="QCK10" s="149"/>
      <c r="QCL10" s="149"/>
      <c r="QCM10" s="149"/>
      <c r="QCN10" s="149"/>
      <c r="QCO10" s="149"/>
      <c r="QCP10" s="149"/>
      <c r="QCQ10" s="149"/>
      <c r="QCR10" s="149"/>
      <c r="QCS10" s="149"/>
      <c r="QCT10" s="149"/>
      <c r="QCU10" s="149"/>
      <c r="QCV10" s="149"/>
      <c r="QCW10" s="149"/>
      <c r="QCX10" s="149"/>
      <c r="QCY10" s="149"/>
      <c r="QCZ10" s="149"/>
      <c r="QDA10" s="149"/>
      <c r="QDB10" s="149"/>
      <c r="QDC10" s="149"/>
      <c r="QDD10" s="149"/>
      <c r="QDE10" s="149"/>
      <c r="QDF10" s="149"/>
      <c r="QDG10" s="149"/>
      <c r="QDH10" s="149"/>
      <c r="QDI10" s="149"/>
      <c r="QDJ10" s="149"/>
      <c r="QDK10" s="149"/>
      <c r="QDL10" s="149"/>
      <c r="QDM10" s="149"/>
      <c r="QDN10" s="149"/>
      <c r="QDO10" s="149"/>
      <c r="QDP10" s="149"/>
      <c r="QDQ10" s="149"/>
      <c r="QDR10" s="149"/>
      <c r="QDS10" s="149"/>
      <c r="QDT10" s="149"/>
      <c r="QDU10" s="149"/>
      <c r="QDV10" s="149"/>
      <c r="QDW10" s="149"/>
      <c r="QDX10" s="149"/>
      <c r="QDY10" s="149"/>
      <c r="QDZ10" s="149"/>
      <c r="QEA10" s="149"/>
      <c r="QEB10" s="149"/>
      <c r="QEC10" s="149"/>
      <c r="QED10" s="149"/>
      <c r="QEE10" s="149"/>
      <c r="QEF10" s="149"/>
      <c r="QEG10" s="149"/>
      <c r="QEH10" s="149"/>
      <c r="QEI10" s="149"/>
      <c r="QEJ10" s="149"/>
      <c r="QEK10" s="149"/>
      <c r="QEL10" s="149"/>
      <c r="QEM10" s="149"/>
      <c r="QEN10" s="149"/>
      <c r="QEO10" s="149"/>
      <c r="QEP10" s="149"/>
      <c r="QEQ10" s="149"/>
      <c r="QER10" s="149"/>
      <c r="QES10" s="149"/>
      <c r="QET10" s="149"/>
      <c r="QEU10" s="149"/>
      <c r="QEV10" s="149"/>
      <c r="QEW10" s="149"/>
      <c r="QEX10" s="149"/>
      <c r="QEY10" s="149"/>
      <c r="QEZ10" s="149"/>
      <c r="QFA10" s="149"/>
      <c r="QFB10" s="149"/>
      <c r="QFC10" s="149"/>
      <c r="QFD10" s="149"/>
      <c r="QFE10" s="149"/>
      <c r="QFF10" s="149"/>
      <c r="QFG10" s="149"/>
      <c r="QFH10" s="149"/>
      <c r="QFI10" s="149"/>
      <c r="QFJ10" s="149"/>
      <c r="QFK10" s="149"/>
      <c r="QFL10" s="149"/>
      <c r="QFM10" s="149"/>
      <c r="QFN10" s="149"/>
      <c r="QFO10" s="149"/>
      <c r="QFP10" s="149"/>
      <c r="QFQ10" s="149"/>
      <c r="QFR10" s="149"/>
      <c r="QFS10" s="149"/>
      <c r="QFT10" s="149"/>
      <c r="QFU10" s="149"/>
      <c r="QFV10" s="149"/>
      <c r="QFW10" s="149"/>
      <c r="QFX10" s="149"/>
      <c r="QFY10" s="149"/>
      <c r="QFZ10" s="149"/>
      <c r="QGA10" s="149"/>
      <c r="QGB10" s="149"/>
      <c r="QGC10" s="149"/>
      <c r="QGD10" s="149"/>
      <c r="QGE10" s="149"/>
      <c r="QGF10" s="149"/>
      <c r="QGG10" s="149"/>
      <c r="QGH10" s="149"/>
      <c r="QGI10" s="149"/>
      <c r="QGJ10" s="149"/>
      <c r="QGK10" s="149"/>
      <c r="QGL10" s="149"/>
      <c r="QGM10" s="149"/>
      <c r="QGN10" s="149"/>
      <c r="QGO10" s="149"/>
      <c r="QGP10" s="149"/>
      <c r="QGQ10" s="149"/>
      <c r="QGR10" s="149"/>
      <c r="QGS10" s="149"/>
      <c r="QGT10" s="149"/>
      <c r="QGU10" s="149"/>
      <c r="QGV10" s="149"/>
      <c r="QGW10" s="149"/>
      <c r="QGX10" s="149"/>
      <c r="QGY10" s="149"/>
      <c r="QGZ10" s="149"/>
      <c r="QHA10" s="149"/>
      <c r="QHB10" s="149"/>
      <c r="QHC10" s="149"/>
      <c r="QHD10" s="149"/>
      <c r="QHE10" s="149"/>
      <c r="QHF10" s="149"/>
      <c r="QHG10" s="149"/>
      <c r="QHH10" s="149"/>
      <c r="QHI10" s="149"/>
      <c r="QHJ10" s="149"/>
      <c r="QHK10" s="149"/>
      <c r="QHL10" s="149"/>
      <c r="QHM10" s="149"/>
      <c r="QHN10" s="149"/>
      <c r="QHO10" s="149"/>
      <c r="QHP10" s="149"/>
      <c r="QHQ10" s="149"/>
      <c r="QHR10" s="149"/>
      <c r="QHS10" s="149"/>
      <c r="QHT10" s="149"/>
      <c r="QHU10" s="149"/>
      <c r="QHV10" s="149"/>
      <c r="QHW10" s="149"/>
      <c r="QHX10" s="149"/>
      <c r="QHY10" s="149"/>
      <c r="QHZ10" s="149"/>
      <c r="QIA10" s="149"/>
      <c r="QIB10" s="149"/>
      <c r="QIC10" s="149"/>
      <c r="QID10" s="149"/>
      <c r="QIE10" s="149"/>
      <c r="QIF10" s="149"/>
      <c r="QIG10" s="149"/>
      <c r="QIH10" s="149"/>
      <c r="QII10" s="149"/>
      <c r="QIJ10" s="149"/>
      <c r="QIK10" s="149"/>
      <c r="QIL10" s="149"/>
      <c r="QIM10" s="149"/>
      <c r="QIN10" s="149"/>
      <c r="QIO10" s="149"/>
      <c r="QIP10" s="149"/>
      <c r="QIQ10" s="149"/>
      <c r="QIR10" s="149"/>
      <c r="QIS10" s="149"/>
      <c r="QIT10" s="149"/>
      <c r="QIU10" s="149"/>
      <c r="QIV10" s="149"/>
      <c r="QIW10" s="149"/>
      <c r="QIX10" s="149"/>
      <c r="QIY10" s="149"/>
      <c r="QIZ10" s="149"/>
      <c r="QJA10" s="149"/>
      <c r="QJB10" s="149"/>
      <c r="QJC10" s="149"/>
      <c r="QJD10" s="149"/>
      <c r="QJE10" s="149"/>
      <c r="QJF10" s="149"/>
      <c r="QJG10" s="149"/>
      <c r="QJH10" s="149"/>
      <c r="QJI10" s="149"/>
      <c r="QJJ10" s="149"/>
      <c r="QJK10" s="149"/>
      <c r="QJL10" s="149"/>
      <c r="QJM10" s="149"/>
      <c r="QJN10" s="149"/>
      <c r="QJO10" s="149"/>
      <c r="QJP10" s="149"/>
      <c r="QJQ10" s="149"/>
      <c r="QJR10" s="149"/>
      <c r="QJS10" s="149"/>
      <c r="QJT10" s="149"/>
      <c r="QJU10" s="149"/>
      <c r="QJV10" s="149"/>
      <c r="QJW10" s="149"/>
      <c r="QJX10" s="149"/>
      <c r="QJY10" s="149"/>
      <c r="QJZ10" s="149"/>
      <c r="QKA10" s="149"/>
      <c r="QKB10" s="149"/>
      <c r="QKC10" s="149"/>
      <c r="QKD10" s="149"/>
      <c r="QKE10" s="149"/>
      <c r="QKF10" s="149"/>
      <c r="QKG10" s="149"/>
      <c r="QKH10" s="149"/>
      <c r="QKI10" s="149"/>
      <c r="QKJ10" s="149"/>
      <c r="QKK10" s="149"/>
      <c r="QKL10" s="149"/>
      <c r="QKM10" s="149"/>
      <c r="QKN10" s="149"/>
      <c r="QKO10" s="149"/>
      <c r="QKP10" s="149"/>
      <c r="QKQ10" s="149"/>
      <c r="QKR10" s="149"/>
      <c r="QKS10" s="149"/>
      <c r="QKT10" s="149"/>
      <c r="QKU10" s="149"/>
      <c r="QKV10" s="149"/>
      <c r="QKW10" s="149"/>
      <c r="QKX10" s="149"/>
      <c r="QKY10" s="149"/>
      <c r="QKZ10" s="149"/>
      <c r="QLA10" s="149"/>
      <c r="QLB10" s="149"/>
      <c r="QLC10" s="149"/>
      <c r="QLD10" s="149"/>
      <c r="QLE10" s="149"/>
      <c r="QLF10" s="149"/>
      <c r="QLG10" s="149"/>
      <c r="QLH10" s="149"/>
      <c r="QLI10" s="149"/>
      <c r="QLJ10" s="149"/>
      <c r="QLK10" s="149"/>
      <c r="QLL10" s="149"/>
      <c r="QLM10" s="149"/>
      <c r="QLN10" s="149"/>
      <c r="QLO10" s="149"/>
      <c r="QLP10" s="149"/>
      <c r="QLQ10" s="149"/>
      <c r="QLR10" s="149"/>
      <c r="QLS10" s="149"/>
      <c r="QLT10" s="149"/>
      <c r="QLU10" s="149"/>
      <c r="QLV10" s="149"/>
      <c r="QLW10" s="149"/>
      <c r="QLX10" s="149"/>
      <c r="QLY10" s="149"/>
      <c r="QLZ10" s="149"/>
      <c r="QMA10" s="149"/>
      <c r="QMB10" s="149"/>
      <c r="QMC10" s="149"/>
      <c r="QMD10" s="149"/>
      <c r="QME10" s="149"/>
      <c r="QMF10" s="149"/>
      <c r="QMG10" s="149"/>
      <c r="QMH10" s="149"/>
      <c r="QMI10" s="149"/>
      <c r="QMJ10" s="149"/>
      <c r="QMK10" s="149"/>
      <c r="QML10" s="149"/>
      <c r="QMM10" s="149"/>
      <c r="QMN10" s="149"/>
      <c r="QMO10" s="149"/>
      <c r="QMP10" s="149"/>
      <c r="QMQ10" s="149"/>
      <c r="QMR10" s="149"/>
      <c r="QMS10" s="149"/>
      <c r="QMT10" s="149"/>
      <c r="QMU10" s="149"/>
      <c r="QMV10" s="149"/>
      <c r="QMW10" s="149"/>
      <c r="QMX10" s="149"/>
      <c r="QMY10" s="149"/>
      <c r="QMZ10" s="149"/>
      <c r="QNA10" s="149"/>
      <c r="QNB10" s="149"/>
      <c r="QNC10" s="149"/>
      <c r="QND10" s="149"/>
      <c r="QNE10" s="149"/>
      <c r="QNF10" s="149"/>
      <c r="QNG10" s="149"/>
      <c r="QNH10" s="149"/>
      <c r="QNI10" s="149"/>
      <c r="QNJ10" s="149"/>
      <c r="QNK10" s="149"/>
      <c r="QNL10" s="149"/>
      <c r="QNM10" s="149"/>
      <c r="QNN10" s="149"/>
      <c r="QNO10" s="149"/>
      <c r="QNP10" s="149"/>
      <c r="QNQ10" s="149"/>
      <c r="QNR10" s="149"/>
      <c r="QNS10" s="149"/>
      <c r="QNT10" s="149"/>
      <c r="QNU10" s="149"/>
      <c r="QNV10" s="149"/>
      <c r="QNW10" s="149"/>
      <c r="QNX10" s="149"/>
      <c r="QNY10" s="149"/>
      <c r="QNZ10" s="149"/>
      <c r="QOA10" s="149"/>
      <c r="QOB10" s="149"/>
      <c r="QOC10" s="149"/>
      <c r="QOD10" s="149"/>
      <c r="QOE10" s="149"/>
      <c r="QOF10" s="149"/>
      <c r="QOG10" s="149"/>
      <c r="QOH10" s="149"/>
      <c r="QOI10" s="149"/>
      <c r="QOJ10" s="149"/>
      <c r="QOK10" s="149"/>
      <c r="QOL10" s="149"/>
      <c r="QOM10" s="149"/>
      <c r="QON10" s="149"/>
      <c r="QOO10" s="149"/>
      <c r="QOP10" s="149"/>
      <c r="QOQ10" s="149"/>
      <c r="QOR10" s="149"/>
      <c r="QOS10" s="149"/>
      <c r="QOT10" s="149"/>
      <c r="QOU10" s="149"/>
      <c r="QOV10" s="149"/>
      <c r="QOW10" s="149"/>
      <c r="QOX10" s="149"/>
      <c r="QOY10" s="149"/>
      <c r="QOZ10" s="149"/>
      <c r="QPA10" s="149"/>
      <c r="QPB10" s="149"/>
      <c r="QPC10" s="149"/>
      <c r="QPD10" s="149"/>
      <c r="QPE10" s="149"/>
      <c r="QPF10" s="149"/>
      <c r="QPG10" s="149"/>
      <c r="QPH10" s="149"/>
      <c r="QPI10" s="149"/>
      <c r="QPJ10" s="149"/>
      <c r="QPK10" s="149"/>
      <c r="QPL10" s="149"/>
      <c r="QPM10" s="149"/>
      <c r="QPN10" s="149"/>
      <c r="QPO10" s="149"/>
      <c r="QPP10" s="149"/>
      <c r="QPQ10" s="149"/>
      <c r="QPR10" s="149"/>
      <c r="QPS10" s="149"/>
      <c r="QPT10" s="149"/>
      <c r="QPU10" s="149"/>
      <c r="QPV10" s="149"/>
      <c r="QPW10" s="149"/>
      <c r="QPX10" s="149"/>
      <c r="QPY10" s="149"/>
      <c r="QPZ10" s="149"/>
      <c r="QQA10" s="149"/>
      <c r="QQB10" s="149"/>
      <c r="QQC10" s="149"/>
      <c r="QQD10" s="149"/>
      <c r="QQE10" s="149"/>
      <c r="QQF10" s="149"/>
      <c r="QQG10" s="149"/>
      <c r="QQH10" s="149"/>
      <c r="QQI10" s="149"/>
      <c r="QQJ10" s="149"/>
      <c r="QQK10" s="149"/>
      <c r="QQL10" s="149"/>
      <c r="QQM10" s="149"/>
      <c r="QQN10" s="149"/>
      <c r="QQO10" s="149"/>
      <c r="QQP10" s="149"/>
      <c r="QQQ10" s="149"/>
      <c r="QQR10" s="149"/>
      <c r="QQS10" s="149"/>
      <c r="QQT10" s="149"/>
      <c r="QQU10" s="149"/>
      <c r="QQV10" s="149"/>
      <c r="QQW10" s="149"/>
      <c r="QQX10" s="149"/>
      <c r="QQY10" s="149"/>
      <c r="QQZ10" s="149"/>
      <c r="QRA10" s="149"/>
      <c r="QRB10" s="149"/>
      <c r="QRC10" s="149"/>
      <c r="QRD10" s="149"/>
      <c r="QRE10" s="149"/>
      <c r="QRF10" s="149"/>
      <c r="QRG10" s="149"/>
      <c r="QRH10" s="149"/>
      <c r="QRI10" s="149"/>
      <c r="QRJ10" s="149"/>
      <c r="QRK10" s="149"/>
      <c r="QRL10" s="149"/>
      <c r="QRM10" s="149"/>
      <c r="QRN10" s="149"/>
      <c r="QRO10" s="149"/>
      <c r="QRP10" s="149"/>
      <c r="QRQ10" s="149"/>
      <c r="QRR10" s="149"/>
      <c r="QRS10" s="149"/>
      <c r="QRT10" s="149"/>
      <c r="QRU10" s="149"/>
      <c r="QRV10" s="149"/>
      <c r="QRW10" s="149"/>
      <c r="QRX10" s="149"/>
      <c r="QRY10" s="149"/>
      <c r="QRZ10" s="149"/>
      <c r="QSA10" s="149"/>
      <c r="QSB10" s="149"/>
      <c r="QSC10" s="149"/>
      <c r="QSD10" s="149"/>
      <c r="QSE10" s="149"/>
      <c r="QSF10" s="149"/>
      <c r="QSG10" s="149"/>
      <c r="QSH10" s="149"/>
      <c r="QSI10" s="149"/>
      <c r="QSJ10" s="149"/>
      <c r="QSK10" s="149"/>
      <c r="QSL10" s="149"/>
      <c r="QSM10" s="149"/>
      <c r="QSN10" s="149"/>
      <c r="QSO10" s="149"/>
      <c r="QSP10" s="149"/>
      <c r="QSQ10" s="149"/>
      <c r="QSR10" s="149"/>
      <c r="QSS10" s="149"/>
      <c r="QST10" s="149"/>
      <c r="QSU10" s="149"/>
      <c r="QSV10" s="149"/>
      <c r="QSW10" s="149"/>
      <c r="QSX10" s="149"/>
      <c r="QSY10" s="149"/>
      <c r="QSZ10" s="149"/>
      <c r="QTA10" s="149"/>
      <c r="QTB10" s="149"/>
      <c r="QTC10" s="149"/>
      <c r="QTD10" s="149"/>
      <c r="QTE10" s="149"/>
      <c r="QTF10" s="149"/>
      <c r="QTG10" s="149"/>
      <c r="QTH10" s="149"/>
      <c r="QTI10" s="149"/>
      <c r="QTJ10" s="149"/>
      <c r="QTK10" s="149"/>
      <c r="QTL10" s="149"/>
      <c r="QTM10" s="149"/>
      <c r="QTN10" s="149"/>
      <c r="QTO10" s="149"/>
      <c r="QTP10" s="149"/>
      <c r="QTQ10" s="149"/>
      <c r="QTR10" s="149"/>
      <c r="QTS10" s="149"/>
      <c r="QTT10" s="149"/>
      <c r="QTU10" s="149"/>
      <c r="QTV10" s="149"/>
      <c r="QTW10" s="149"/>
      <c r="QTX10" s="149"/>
      <c r="QTY10" s="149"/>
      <c r="QTZ10" s="149"/>
      <c r="QUA10" s="149"/>
      <c r="QUB10" s="149"/>
      <c r="QUC10" s="149"/>
      <c r="QUD10" s="149"/>
      <c r="QUE10" s="149"/>
      <c r="QUF10" s="149"/>
      <c r="QUG10" s="149"/>
      <c r="QUH10" s="149"/>
      <c r="QUI10" s="149"/>
      <c r="QUJ10" s="149"/>
      <c r="QUK10" s="149"/>
      <c r="QUL10" s="149"/>
      <c r="QUM10" s="149"/>
      <c r="QUN10" s="149"/>
      <c r="QUO10" s="149"/>
      <c r="QUP10" s="149"/>
      <c r="QUQ10" s="149"/>
      <c r="QUR10" s="149"/>
      <c r="QUS10" s="149"/>
      <c r="QUT10" s="149"/>
      <c r="QUU10" s="149"/>
      <c r="QUV10" s="149"/>
      <c r="QUW10" s="149"/>
      <c r="QUX10" s="149"/>
      <c r="QUY10" s="149"/>
      <c r="QUZ10" s="149"/>
      <c r="QVA10" s="149"/>
      <c r="QVB10" s="149"/>
      <c r="QVC10" s="149"/>
      <c r="QVD10" s="149"/>
      <c r="QVE10" s="149"/>
      <c r="QVF10" s="149"/>
      <c r="QVG10" s="149"/>
      <c r="QVH10" s="149"/>
      <c r="QVI10" s="149"/>
      <c r="QVJ10" s="149"/>
      <c r="QVK10" s="149"/>
      <c r="QVL10" s="149"/>
      <c r="QVM10" s="149"/>
      <c r="QVN10" s="149"/>
      <c r="QVO10" s="149"/>
      <c r="QVP10" s="149"/>
      <c r="QVQ10" s="149"/>
      <c r="QVR10" s="149"/>
      <c r="QVS10" s="149"/>
      <c r="QVT10" s="149"/>
      <c r="QVU10" s="149"/>
      <c r="QVV10" s="149"/>
      <c r="QVW10" s="149"/>
      <c r="QVX10" s="149"/>
      <c r="QVY10" s="149"/>
      <c r="QVZ10" s="149"/>
      <c r="QWA10" s="149"/>
      <c r="QWB10" s="149"/>
      <c r="QWC10" s="149"/>
      <c r="QWD10" s="149"/>
      <c r="QWE10" s="149"/>
      <c r="QWF10" s="149"/>
      <c r="QWG10" s="149"/>
      <c r="QWH10" s="149"/>
      <c r="QWI10" s="149"/>
      <c r="QWJ10" s="149"/>
      <c r="QWK10" s="149"/>
      <c r="QWL10" s="149"/>
      <c r="QWM10" s="149"/>
      <c r="QWN10" s="149"/>
      <c r="QWO10" s="149"/>
      <c r="QWP10" s="149"/>
      <c r="QWQ10" s="149"/>
      <c r="QWR10" s="149"/>
      <c r="QWS10" s="149"/>
      <c r="QWT10" s="149"/>
      <c r="QWU10" s="149"/>
      <c r="QWV10" s="149"/>
      <c r="QWW10" s="149"/>
      <c r="QWX10" s="149"/>
      <c r="QWY10" s="149"/>
      <c r="QWZ10" s="149"/>
      <c r="QXA10" s="149"/>
      <c r="QXB10" s="149"/>
      <c r="QXC10" s="149"/>
      <c r="QXD10" s="149"/>
      <c r="QXE10" s="149"/>
      <c r="QXF10" s="149"/>
      <c r="QXG10" s="149"/>
      <c r="QXH10" s="149"/>
      <c r="QXI10" s="149"/>
      <c r="QXJ10" s="149"/>
      <c r="QXK10" s="149"/>
      <c r="QXL10" s="149"/>
      <c r="QXM10" s="149"/>
      <c r="QXN10" s="149"/>
      <c r="QXO10" s="149"/>
      <c r="QXP10" s="149"/>
      <c r="QXQ10" s="149"/>
      <c r="QXR10" s="149"/>
      <c r="QXS10" s="149"/>
      <c r="QXT10" s="149"/>
      <c r="QXU10" s="149"/>
      <c r="QXV10" s="149"/>
      <c r="QXW10" s="149"/>
      <c r="QXX10" s="149"/>
      <c r="QXY10" s="149"/>
      <c r="QXZ10" s="149"/>
      <c r="QYA10" s="149"/>
      <c r="QYB10" s="149"/>
      <c r="QYC10" s="149"/>
      <c r="QYD10" s="149"/>
      <c r="QYE10" s="149"/>
      <c r="QYF10" s="149"/>
      <c r="QYG10" s="149"/>
      <c r="QYH10" s="149"/>
      <c r="QYI10" s="149"/>
      <c r="QYJ10" s="149"/>
      <c r="QYK10" s="149"/>
      <c r="QYL10" s="149"/>
      <c r="QYM10" s="149"/>
      <c r="QYN10" s="149"/>
      <c r="QYO10" s="149"/>
      <c r="QYP10" s="149"/>
      <c r="QYQ10" s="149"/>
      <c r="QYR10" s="149"/>
      <c r="QYS10" s="149"/>
      <c r="QYT10" s="149"/>
      <c r="QYU10" s="149"/>
      <c r="QYV10" s="149"/>
      <c r="QYW10" s="149"/>
      <c r="QYX10" s="149"/>
      <c r="QYY10" s="149"/>
      <c r="QYZ10" s="149"/>
      <c r="QZA10" s="149"/>
      <c r="QZB10" s="149"/>
      <c r="QZC10" s="149"/>
      <c r="QZD10" s="149"/>
      <c r="QZE10" s="149"/>
      <c r="QZF10" s="149"/>
      <c r="QZG10" s="149"/>
      <c r="QZH10" s="149"/>
      <c r="QZI10" s="149"/>
      <c r="QZJ10" s="149"/>
      <c r="QZK10" s="149"/>
      <c r="QZL10" s="149"/>
      <c r="QZM10" s="149"/>
      <c r="QZN10" s="149"/>
      <c r="QZO10" s="149"/>
      <c r="QZP10" s="149"/>
      <c r="QZQ10" s="149"/>
      <c r="QZR10" s="149"/>
      <c r="QZS10" s="149"/>
      <c r="QZT10" s="149"/>
      <c r="QZU10" s="149"/>
      <c r="QZV10" s="149"/>
      <c r="QZW10" s="149"/>
      <c r="QZX10" s="149"/>
      <c r="QZY10" s="149"/>
      <c r="QZZ10" s="149"/>
      <c r="RAA10" s="149"/>
      <c r="RAB10" s="149"/>
      <c r="RAC10" s="149"/>
      <c r="RAD10" s="149"/>
      <c r="RAE10" s="149"/>
      <c r="RAF10" s="149"/>
      <c r="RAG10" s="149"/>
      <c r="RAH10" s="149"/>
      <c r="RAI10" s="149"/>
      <c r="RAJ10" s="149"/>
      <c r="RAK10" s="149"/>
      <c r="RAL10" s="149"/>
      <c r="RAM10" s="149"/>
      <c r="RAN10" s="149"/>
      <c r="RAO10" s="149"/>
      <c r="RAP10" s="149"/>
      <c r="RAQ10" s="149"/>
      <c r="RAR10" s="149"/>
      <c r="RAS10" s="149"/>
      <c r="RAT10" s="149"/>
      <c r="RAU10" s="149"/>
      <c r="RAV10" s="149"/>
      <c r="RAW10" s="149"/>
      <c r="RAX10" s="149"/>
      <c r="RAY10" s="149"/>
      <c r="RAZ10" s="149"/>
      <c r="RBA10" s="149"/>
      <c r="RBB10" s="149"/>
      <c r="RBC10" s="149"/>
      <c r="RBD10" s="149"/>
      <c r="RBE10" s="149"/>
      <c r="RBF10" s="149"/>
      <c r="RBG10" s="149"/>
      <c r="RBH10" s="149"/>
      <c r="RBI10" s="149"/>
      <c r="RBJ10" s="149"/>
      <c r="RBK10" s="149"/>
      <c r="RBL10" s="149"/>
      <c r="RBM10" s="149"/>
      <c r="RBN10" s="149"/>
      <c r="RBO10" s="149"/>
      <c r="RBP10" s="149"/>
      <c r="RBQ10" s="149"/>
      <c r="RBR10" s="149"/>
      <c r="RBS10" s="149"/>
      <c r="RBT10" s="149"/>
      <c r="RBU10" s="149"/>
      <c r="RBV10" s="149"/>
      <c r="RBW10" s="149"/>
      <c r="RBX10" s="149"/>
      <c r="RBY10" s="149"/>
      <c r="RBZ10" s="149"/>
      <c r="RCA10" s="149"/>
      <c r="RCB10" s="149"/>
      <c r="RCC10" s="149"/>
      <c r="RCD10" s="149"/>
      <c r="RCE10" s="149"/>
      <c r="RCF10" s="149"/>
      <c r="RCG10" s="149"/>
      <c r="RCH10" s="149"/>
      <c r="RCI10" s="149"/>
      <c r="RCJ10" s="149"/>
      <c r="RCK10" s="149"/>
      <c r="RCL10" s="149"/>
      <c r="RCM10" s="149"/>
      <c r="RCN10" s="149"/>
      <c r="RCO10" s="149"/>
      <c r="RCP10" s="149"/>
      <c r="RCQ10" s="149"/>
      <c r="RCR10" s="149"/>
      <c r="RCS10" s="149"/>
      <c r="RCT10" s="149"/>
      <c r="RCU10" s="149"/>
      <c r="RCV10" s="149"/>
      <c r="RCW10" s="149"/>
      <c r="RCX10" s="149"/>
      <c r="RCY10" s="149"/>
      <c r="RCZ10" s="149"/>
      <c r="RDA10" s="149"/>
      <c r="RDB10" s="149"/>
      <c r="RDC10" s="149"/>
      <c r="RDD10" s="149"/>
      <c r="RDE10" s="149"/>
      <c r="RDF10" s="149"/>
      <c r="RDG10" s="149"/>
      <c r="RDH10" s="149"/>
      <c r="RDI10" s="149"/>
      <c r="RDJ10" s="149"/>
      <c r="RDK10" s="149"/>
      <c r="RDL10" s="149"/>
      <c r="RDM10" s="149"/>
      <c r="RDN10" s="149"/>
      <c r="RDO10" s="149"/>
      <c r="RDP10" s="149"/>
      <c r="RDQ10" s="149"/>
      <c r="RDR10" s="149"/>
      <c r="RDS10" s="149"/>
      <c r="RDT10" s="149"/>
      <c r="RDU10" s="149"/>
      <c r="RDV10" s="149"/>
      <c r="RDW10" s="149"/>
      <c r="RDX10" s="149"/>
      <c r="RDY10" s="149"/>
      <c r="RDZ10" s="149"/>
      <c r="REA10" s="149"/>
      <c r="REB10" s="149"/>
      <c r="REC10" s="149"/>
      <c r="RED10" s="149"/>
      <c r="REE10" s="149"/>
      <c r="REF10" s="149"/>
      <c r="REG10" s="149"/>
      <c r="REH10" s="149"/>
      <c r="REI10" s="149"/>
      <c r="REJ10" s="149"/>
      <c r="REK10" s="149"/>
      <c r="REL10" s="149"/>
      <c r="REM10" s="149"/>
      <c r="REN10" s="149"/>
      <c r="REO10" s="149"/>
      <c r="REP10" s="149"/>
      <c r="REQ10" s="149"/>
      <c r="RER10" s="149"/>
      <c r="RES10" s="149"/>
      <c r="RET10" s="149"/>
      <c r="REU10" s="149"/>
      <c r="REV10" s="149"/>
      <c r="REW10" s="149"/>
      <c r="REX10" s="149"/>
      <c r="REY10" s="149"/>
      <c r="REZ10" s="149"/>
      <c r="RFA10" s="149"/>
      <c r="RFB10" s="149"/>
      <c r="RFC10" s="149"/>
      <c r="RFD10" s="149"/>
      <c r="RFE10" s="149"/>
      <c r="RFF10" s="149"/>
      <c r="RFG10" s="149"/>
      <c r="RFH10" s="149"/>
      <c r="RFI10" s="149"/>
      <c r="RFJ10" s="149"/>
      <c r="RFK10" s="149"/>
      <c r="RFL10" s="149"/>
      <c r="RFM10" s="149"/>
      <c r="RFN10" s="149"/>
      <c r="RFO10" s="149"/>
      <c r="RFP10" s="149"/>
      <c r="RFQ10" s="149"/>
      <c r="RFR10" s="149"/>
      <c r="RFS10" s="149"/>
      <c r="RFT10" s="149"/>
      <c r="RFU10" s="149"/>
      <c r="RFV10" s="149"/>
      <c r="RFW10" s="149"/>
      <c r="RFX10" s="149"/>
      <c r="RFY10" s="149"/>
      <c r="RFZ10" s="149"/>
      <c r="RGA10" s="149"/>
      <c r="RGB10" s="149"/>
      <c r="RGC10" s="149"/>
      <c r="RGD10" s="149"/>
      <c r="RGE10" s="149"/>
      <c r="RGF10" s="149"/>
      <c r="RGG10" s="149"/>
      <c r="RGH10" s="149"/>
      <c r="RGI10" s="149"/>
      <c r="RGJ10" s="149"/>
      <c r="RGK10" s="149"/>
      <c r="RGL10" s="149"/>
      <c r="RGM10" s="149"/>
      <c r="RGN10" s="149"/>
      <c r="RGO10" s="149"/>
      <c r="RGP10" s="149"/>
      <c r="RGQ10" s="149"/>
      <c r="RGR10" s="149"/>
      <c r="RGS10" s="149"/>
      <c r="RGT10" s="149"/>
      <c r="RGU10" s="149"/>
      <c r="RGV10" s="149"/>
      <c r="RGW10" s="149"/>
      <c r="RGX10" s="149"/>
      <c r="RGY10" s="149"/>
      <c r="RGZ10" s="149"/>
      <c r="RHA10" s="149"/>
      <c r="RHB10" s="149"/>
      <c r="RHC10" s="149"/>
      <c r="RHD10" s="149"/>
      <c r="RHE10" s="149"/>
      <c r="RHF10" s="149"/>
      <c r="RHG10" s="149"/>
      <c r="RHH10" s="149"/>
      <c r="RHI10" s="149"/>
      <c r="RHJ10" s="149"/>
      <c r="RHK10" s="149"/>
      <c r="RHL10" s="149"/>
      <c r="RHM10" s="149"/>
      <c r="RHN10" s="149"/>
      <c r="RHO10" s="149"/>
      <c r="RHP10" s="149"/>
      <c r="RHQ10" s="149"/>
      <c r="RHR10" s="149"/>
      <c r="RHS10" s="149"/>
      <c r="RHT10" s="149"/>
      <c r="RHU10" s="149"/>
      <c r="RHV10" s="149"/>
      <c r="RHW10" s="149"/>
      <c r="RHX10" s="149"/>
      <c r="RHY10" s="149"/>
      <c r="RHZ10" s="149"/>
      <c r="RIA10" s="149"/>
      <c r="RIB10" s="149"/>
      <c r="RIC10" s="149"/>
      <c r="RID10" s="149"/>
      <c r="RIE10" s="149"/>
      <c r="RIF10" s="149"/>
      <c r="RIG10" s="149"/>
      <c r="RIH10" s="149"/>
      <c r="RII10" s="149"/>
      <c r="RIJ10" s="149"/>
      <c r="RIK10" s="149"/>
      <c r="RIL10" s="149"/>
      <c r="RIM10" s="149"/>
      <c r="RIN10" s="149"/>
      <c r="RIO10" s="149"/>
      <c r="RIP10" s="149"/>
      <c r="RIQ10" s="149"/>
      <c r="RIR10" s="149"/>
      <c r="RIS10" s="149"/>
      <c r="RIT10" s="149"/>
      <c r="RIU10" s="149"/>
      <c r="RIV10" s="149"/>
      <c r="RIW10" s="149"/>
      <c r="RIX10" s="149"/>
      <c r="RIY10" s="149"/>
      <c r="RIZ10" s="149"/>
      <c r="RJA10" s="149"/>
      <c r="RJB10" s="149"/>
      <c r="RJC10" s="149"/>
      <c r="RJD10" s="149"/>
      <c r="RJE10" s="149"/>
      <c r="RJF10" s="149"/>
      <c r="RJG10" s="149"/>
      <c r="RJH10" s="149"/>
      <c r="RJI10" s="149"/>
      <c r="RJJ10" s="149"/>
      <c r="RJK10" s="149"/>
      <c r="RJL10" s="149"/>
      <c r="RJM10" s="149"/>
      <c r="RJN10" s="149"/>
      <c r="RJO10" s="149"/>
      <c r="RJP10" s="149"/>
      <c r="RJQ10" s="149"/>
      <c r="RJR10" s="149"/>
      <c r="RJS10" s="149"/>
      <c r="RJT10" s="149"/>
      <c r="RJU10" s="149"/>
      <c r="RJV10" s="149"/>
      <c r="RJW10" s="149"/>
      <c r="RJX10" s="149"/>
      <c r="RJY10" s="149"/>
      <c r="RJZ10" s="149"/>
      <c r="RKA10" s="149"/>
      <c r="RKB10" s="149"/>
      <c r="RKC10" s="149"/>
      <c r="RKD10" s="149"/>
      <c r="RKE10" s="149"/>
      <c r="RKF10" s="149"/>
      <c r="RKG10" s="149"/>
      <c r="RKH10" s="149"/>
      <c r="RKI10" s="149"/>
      <c r="RKJ10" s="149"/>
      <c r="RKK10" s="149"/>
      <c r="RKL10" s="149"/>
      <c r="RKM10" s="149"/>
      <c r="RKN10" s="149"/>
      <c r="RKO10" s="149"/>
      <c r="RKP10" s="149"/>
      <c r="RKQ10" s="149"/>
      <c r="RKR10" s="149"/>
      <c r="RKS10" s="149"/>
      <c r="RKT10" s="149"/>
      <c r="RKU10" s="149"/>
      <c r="RKV10" s="149"/>
      <c r="RKW10" s="149"/>
      <c r="RKX10" s="149"/>
      <c r="RKY10" s="149"/>
      <c r="RKZ10" s="149"/>
      <c r="RLA10" s="149"/>
      <c r="RLB10" s="149"/>
      <c r="RLC10" s="149"/>
      <c r="RLD10" s="149"/>
      <c r="RLE10" s="149"/>
      <c r="RLF10" s="149"/>
      <c r="RLG10" s="149"/>
      <c r="RLH10" s="149"/>
      <c r="RLI10" s="149"/>
      <c r="RLJ10" s="149"/>
      <c r="RLK10" s="149"/>
      <c r="RLL10" s="149"/>
      <c r="RLM10" s="149"/>
      <c r="RLN10" s="149"/>
      <c r="RLO10" s="149"/>
      <c r="RLP10" s="149"/>
      <c r="RLQ10" s="149"/>
      <c r="RLR10" s="149"/>
      <c r="RLS10" s="149"/>
      <c r="RLT10" s="149"/>
      <c r="RLU10" s="149"/>
      <c r="RLV10" s="149"/>
      <c r="RLW10" s="149"/>
      <c r="RLX10" s="149"/>
      <c r="RLY10" s="149"/>
      <c r="RLZ10" s="149"/>
      <c r="RMA10" s="149"/>
      <c r="RMB10" s="149"/>
      <c r="RMC10" s="149"/>
      <c r="RMD10" s="149"/>
      <c r="RME10" s="149"/>
      <c r="RMF10" s="149"/>
      <c r="RMG10" s="149"/>
      <c r="RMH10" s="149"/>
      <c r="RMI10" s="149"/>
      <c r="RMJ10" s="149"/>
      <c r="RMK10" s="149"/>
      <c r="RML10" s="149"/>
      <c r="RMM10" s="149"/>
      <c r="RMN10" s="149"/>
      <c r="RMO10" s="149"/>
      <c r="RMP10" s="149"/>
      <c r="RMQ10" s="149"/>
      <c r="RMR10" s="149"/>
      <c r="RMS10" s="149"/>
      <c r="RMT10" s="149"/>
      <c r="RMU10" s="149"/>
      <c r="RMV10" s="149"/>
      <c r="RMW10" s="149"/>
      <c r="RMX10" s="149"/>
      <c r="RMY10" s="149"/>
      <c r="RMZ10" s="149"/>
      <c r="RNA10" s="149"/>
      <c r="RNB10" s="149"/>
      <c r="RNC10" s="149"/>
      <c r="RND10" s="149"/>
      <c r="RNE10" s="149"/>
      <c r="RNF10" s="149"/>
      <c r="RNG10" s="149"/>
      <c r="RNH10" s="149"/>
      <c r="RNI10" s="149"/>
      <c r="RNJ10" s="149"/>
      <c r="RNK10" s="149"/>
      <c r="RNL10" s="149"/>
      <c r="RNM10" s="149"/>
      <c r="RNN10" s="149"/>
      <c r="RNO10" s="149"/>
      <c r="RNP10" s="149"/>
      <c r="RNQ10" s="149"/>
      <c r="RNR10" s="149"/>
      <c r="RNS10" s="149"/>
      <c r="RNT10" s="149"/>
      <c r="RNU10" s="149"/>
      <c r="RNV10" s="149"/>
      <c r="RNW10" s="149"/>
      <c r="RNX10" s="149"/>
      <c r="RNY10" s="149"/>
      <c r="RNZ10" s="149"/>
      <c r="ROA10" s="149"/>
      <c r="ROB10" s="149"/>
      <c r="ROC10" s="149"/>
      <c r="ROD10" s="149"/>
      <c r="ROE10" s="149"/>
      <c r="ROF10" s="149"/>
      <c r="ROG10" s="149"/>
      <c r="ROH10" s="149"/>
      <c r="ROI10" s="149"/>
      <c r="ROJ10" s="149"/>
      <c r="ROK10" s="149"/>
      <c r="ROL10" s="149"/>
      <c r="ROM10" s="149"/>
      <c r="RON10" s="149"/>
      <c r="ROO10" s="149"/>
      <c r="ROP10" s="149"/>
      <c r="ROQ10" s="149"/>
      <c r="ROR10" s="149"/>
      <c r="ROS10" s="149"/>
      <c r="ROT10" s="149"/>
      <c r="ROU10" s="149"/>
      <c r="ROV10" s="149"/>
      <c r="ROW10" s="149"/>
      <c r="ROX10" s="149"/>
      <c r="ROY10" s="149"/>
      <c r="ROZ10" s="149"/>
      <c r="RPA10" s="149"/>
      <c r="RPB10" s="149"/>
      <c r="RPC10" s="149"/>
      <c r="RPD10" s="149"/>
      <c r="RPE10" s="149"/>
      <c r="RPF10" s="149"/>
      <c r="RPG10" s="149"/>
      <c r="RPH10" s="149"/>
      <c r="RPI10" s="149"/>
      <c r="RPJ10" s="149"/>
      <c r="RPK10" s="149"/>
      <c r="RPL10" s="149"/>
      <c r="RPM10" s="149"/>
      <c r="RPN10" s="149"/>
      <c r="RPO10" s="149"/>
      <c r="RPP10" s="149"/>
      <c r="RPQ10" s="149"/>
      <c r="RPR10" s="149"/>
      <c r="RPS10" s="149"/>
      <c r="RPT10" s="149"/>
      <c r="RPU10" s="149"/>
      <c r="RPV10" s="149"/>
      <c r="RPW10" s="149"/>
      <c r="RPX10" s="149"/>
      <c r="RPY10" s="149"/>
      <c r="RPZ10" s="149"/>
      <c r="RQA10" s="149"/>
      <c r="RQB10" s="149"/>
      <c r="RQC10" s="149"/>
      <c r="RQD10" s="149"/>
      <c r="RQE10" s="149"/>
      <c r="RQF10" s="149"/>
      <c r="RQG10" s="149"/>
      <c r="RQH10" s="149"/>
      <c r="RQI10" s="149"/>
      <c r="RQJ10" s="149"/>
      <c r="RQK10" s="149"/>
      <c r="RQL10" s="149"/>
      <c r="RQM10" s="149"/>
      <c r="RQN10" s="149"/>
      <c r="RQO10" s="149"/>
      <c r="RQP10" s="149"/>
      <c r="RQQ10" s="149"/>
      <c r="RQR10" s="149"/>
      <c r="RQS10" s="149"/>
      <c r="RQT10" s="149"/>
      <c r="RQU10" s="149"/>
      <c r="RQV10" s="149"/>
      <c r="RQW10" s="149"/>
      <c r="RQX10" s="149"/>
      <c r="RQY10" s="149"/>
      <c r="RQZ10" s="149"/>
      <c r="RRA10" s="149"/>
      <c r="RRB10" s="149"/>
      <c r="RRC10" s="149"/>
      <c r="RRD10" s="149"/>
      <c r="RRE10" s="149"/>
      <c r="RRF10" s="149"/>
      <c r="RRG10" s="149"/>
      <c r="RRH10" s="149"/>
      <c r="RRI10" s="149"/>
      <c r="RRJ10" s="149"/>
      <c r="RRK10" s="149"/>
      <c r="RRL10" s="149"/>
      <c r="RRM10" s="149"/>
      <c r="RRN10" s="149"/>
      <c r="RRO10" s="149"/>
      <c r="RRP10" s="149"/>
      <c r="RRQ10" s="149"/>
      <c r="RRR10" s="149"/>
      <c r="RRS10" s="149"/>
      <c r="RRT10" s="149"/>
      <c r="RRU10" s="149"/>
      <c r="RRV10" s="149"/>
      <c r="RRW10" s="149"/>
      <c r="RRX10" s="149"/>
      <c r="RRY10" s="149"/>
      <c r="RRZ10" s="149"/>
      <c r="RSA10" s="149"/>
      <c r="RSB10" s="149"/>
      <c r="RSC10" s="149"/>
      <c r="RSD10" s="149"/>
      <c r="RSE10" s="149"/>
      <c r="RSF10" s="149"/>
      <c r="RSG10" s="149"/>
      <c r="RSH10" s="149"/>
      <c r="RSI10" s="149"/>
      <c r="RSJ10" s="149"/>
      <c r="RSK10" s="149"/>
      <c r="RSL10" s="149"/>
      <c r="RSM10" s="149"/>
      <c r="RSN10" s="149"/>
      <c r="RSO10" s="149"/>
      <c r="RSP10" s="149"/>
      <c r="RSQ10" s="149"/>
      <c r="RSR10" s="149"/>
      <c r="RSS10" s="149"/>
      <c r="RST10" s="149"/>
      <c r="RSU10" s="149"/>
      <c r="RSV10" s="149"/>
      <c r="RSW10" s="149"/>
      <c r="RSX10" s="149"/>
      <c r="RSY10" s="149"/>
      <c r="RSZ10" s="149"/>
      <c r="RTA10" s="149"/>
      <c r="RTB10" s="149"/>
      <c r="RTC10" s="149"/>
      <c r="RTD10" s="149"/>
      <c r="RTE10" s="149"/>
      <c r="RTF10" s="149"/>
      <c r="RTG10" s="149"/>
      <c r="RTH10" s="149"/>
      <c r="RTI10" s="149"/>
      <c r="RTJ10" s="149"/>
      <c r="RTK10" s="149"/>
      <c r="RTL10" s="149"/>
      <c r="RTM10" s="149"/>
      <c r="RTN10" s="149"/>
      <c r="RTO10" s="149"/>
      <c r="RTP10" s="149"/>
      <c r="RTQ10" s="149"/>
      <c r="RTR10" s="149"/>
      <c r="RTS10" s="149"/>
      <c r="RTT10" s="149"/>
      <c r="RTU10" s="149"/>
      <c r="RTV10" s="149"/>
      <c r="RTW10" s="149"/>
      <c r="RTX10" s="149"/>
      <c r="RTY10" s="149"/>
      <c r="RTZ10" s="149"/>
      <c r="RUA10" s="149"/>
      <c r="RUB10" s="149"/>
      <c r="RUC10" s="149"/>
      <c r="RUD10" s="149"/>
      <c r="RUE10" s="149"/>
      <c r="RUF10" s="149"/>
      <c r="RUG10" s="149"/>
      <c r="RUH10" s="149"/>
      <c r="RUI10" s="149"/>
      <c r="RUJ10" s="149"/>
      <c r="RUK10" s="149"/>
      <c r="RUL10" s="149"/>
      <c r="RUM10" s="149"/>
      <c r="RUN10" s="149"/>
      <c r="RUO10" s="149"/>
      <c r="RUP10" s="149"/>
      <c r="RUQ10" s="149"/>
      <c r="RUR10" s="149"/>
      <c r="RUS10" s="149"/>
      <c r="RUT10" s="149"/>
      <c r="RUU10" s="149"/>
      <c r="RUV10" s="149"/>
      <c r="RUW10" s="149"/>
      <c r="RUX10" s="149"/>
      <c r="RUY10" s="149"/>
      <c r="RUZ10" s="149"/>
      <c r="RVA10" s="149"/>
      <c r="RVB10" s="149"/>
      <c r="RVC10" s="149"/>
      <c r="RVD10" s="149"/>
      <c r="RVE10" s="149"/>
      <c r="RVF10" s="149"/>
      <c r="RVG10" s="149"/>
      <c r="RVH10" s="149"/>
      <c r="RVI10" s="149"/>
      <c r="RVJ10" s="149"/>
      <c r="RVK10" s="149"/>
      <c r="RVL10" s="149"/>
      <c r="RVM10" s="149"/>
      <c r="RVN10" s="149"/>
      <c r="RVO10" s="149"/>
      <c r="RVP10" s="149"/>
      <c r="RVQ10" s="149"/>
      <c r="RVR10" s="149"/>
      <c r="RVS10" s="149"/>
      <c r="RVT10" s="149"/>
      <c r="RVU10" s="149"/>
      <c r="RVV10" s="149"/>
      <c r="RVW10" s="149"/>
      <c r="RVX10" s="149"/>
      <c r="RVY10" s="149"/>
      <c r="RVZ10" s="149"/>
      <c r="RWA10" s="149"/>
      <c r="RWB10" s="149"/>
      <c r="RWC10" s="149"/>
      <c r="RWD10" s="149"/>
      <c r="RWE10" s="149"/>
      <c r="RWF10" s="149"/>
      <c r="RWG10" s="149"/>
      <c r="RWH10" s="149"/>
      <c r="RWI10" s="149"/>
      <c r="RWJ10" s="149"/>
      <c r="RWK10" s="149"/>
      <c r="RWL10" s="149"/>
      <c r="RWM10" s="149"/>
      <c r="RWN10" s="149"/>
      <c r="RWO10" s="149"/>
      <c r="RWP10" s="149"/>
      <c r="RWQ10" s="149"/>
      <c r="RWR10" s="149"/>
      <c r="RWS10" s="149"/>
      <c r="RWT10" s="149"/>
      <c r="RWU10" s="149"/>
      <c r="RWV10" s="149"/>
      <c r="RWW10" s="149"/>
      <c r="RWX10" s="149"/>
      <c r="RWY10" s="149"/>
      <c r="RWZ10" s="149"/>
      <c r="RXA10" s="149"/>
      <c r="RXB10" s="149"/>
      <c r="RXC10" s="149"/>
      <c r="RXD10" s="149"/>
      <c r="RXE10" s="149"/>
      <c r="RXF10" s="149"/>
      <c r="RXG10" s="149"/>
      <c r="RXH10" s="149"/>
      <c r="RXI10" s="149"/>
      <c r="RXJ10" s="149"/>
      <c r="RXK10" s="149"/>
      <c r="RXL10" s="149"/>
      <c r="RXM10" s="149"/>
      <c r="RXN10" s="149"/>
      <c r="RXO10" s="149"/>
      <c r="RXP10" s="149"/>
      <c r="RXQ10" s="149"/>
      <c r="RXR10" s="149"/>
      <c r="RXS10" s="149"/>
      <c r="RXT10" s="149"/>
      <c r="RXU10" s="149"/>
      <c r="RXV10" s="149"/>
      <c r="RXW10" s="149"/>
      <c r="RXX10" s="149"/>
      <c r="RXY10" s="149"/>
      <c r="RXZ10" s="149"/>
      <c r="RYA10" s="149"/>
      <c r="RYB10" s="149"/>
      <c r="RYC10" s="149"/>
      <c r="RYD10" s="149"/>
      <c r="RYE10" s="149"/>
      <c r="RYF10" s="149"/>
      <c r="RYG10" s="149"/>
      <c r="RYH10" s="149"/>
      <c r="RYI10" s="149"/>
      <c r="RYJ10" s="149"/>
      <c r="RYK10" s="149"/>
      <c r="RYL10" s="149"/>
      <c r="RYM10" s="149"/>
      <c r="RYN10" s="149"/>
      <c r="RYO10" s="149"/>
      <c r="RYP10" s="149"/>
      <c r="RYQ10" s="149"/>
      <c r="RYR10" s="149"/>
      <c r="RYS10" s="149"/>
      <c r="RYT10" s="149"/>
      <c r="RYU10" s="149"/>
      <c r="RYV10" s="149"/>
      <c r="RYW10" s="149"/>
      <c r="RYX10" s="149"/>
      <c r="RYY10" s="149"/>
      <c r="RYZ10" s="149"/>
      <c r="RZA10" s="149"/>
      <c r="RZB10" s="149"/>
      <c r="RZC10" s="149"/>
      <c r="RZD10" s="149"/>
      <c r="RZE10" s="149"/>
      <c r="RZF10" s="149"/>
      <c r="RZG10" s="149"/>
      <c r="RZH10" s="149"/>
      <c r="RZI10" s="149"/>
      <c r="RZJ10" s="149"/>
      <c r="RZK10" s="149"/>
      <c r="RZL10" s="149"/>
      <c r="RZM10" s="149"/>
      <c r="RZN10" s="149"/>
      <c r="RZO10" s="149"/>
      <c r="RZP10" s="149"/>
      <c r="RZQ10" s="149"/>
      <c r="RZR10" s="149"/>
      <c r="RZS10" s="149"/>
      <c r="RZT10" s="149"/>
      <c r="RZU10" s="149"/>
      <c r="RZV10" s="149"/>
      <c r="RZW10" s="149"/>
      <c r="RZX10" s="149"/>
      <c r="RZY10" s="149"/>
      <c r="RZZ10" s="149"/>
      <c r="SAA10" s="149"/>
      <c r="SAB10" s="149"/>
      <c r="SAC10" s="149"/>
      <c r="SAD10" s="149"/>
      <c r="SAE10" s="149"/>
      <c r="SAF10" s="149"/>
      <c r="SAG10" s="149"/>
      <c r="SAH10" s="149"/>
      <c r="SAI10" s="149"/>
      <c r="SAJ10" s="149"/>
      <c r="SAK10" s="149"/>
      <c r="SAL10" s="149"/>
      <c r="SAM10" s="149"/>
      <c r="SAN10" s="149"/>
      <c r="SAO10" s="149"/>
      <c r="SAP10" s="149"/>
      <c r="SAQ10" s="149"/>
      <c r="SAR10" s="149"/>
      <c r="SAS10" s="149"/>
      <c r="SAT10" s="149"/>
      <c r="SAU10" s="149"/>
      <c r="SAV10" s="149"/>
      <c r="SAW10" s="149"/>
      <c r="SAX10" s="149"/>
      <c r="SAY10" s="149"/>
      <c r="SAZ10" s="149"/>
      <c r="SBA10" s="149"/>
      <c r="SBB10" s="149"/>
      <c r="SBC10" s="149"/>
      <c r="SBD10" s="149"/>
      <c r="SBE10" s="149"/>
      <c r="SBF10" s="149"/>
      <c r="SBG10" s="149"/>
      <c r="SBH10" s="149"/>
      <c r="SBI10" s="149"/>
      <c r="SBJ10" s="149"/>
      <c r="SBK10" s="149"/>
      <c r="SBL10" s="149"/>
      <c r="SBM10" s="149"/>
      <c r="SBN10" s="149"/>
      <c r="SBO10" s="149"/>
      <c r="SBP10" s="149"/>
      <c r="SBQ10" s="149"/>
      <c r="SBR10" s="149"/>
      <c r="SBS10" s="149"/>
      <c r="SBT10" s="149"/>
      <c r="SBU10" s="149"/>
      <c r="SBV10" s="149"/>
      <c r="SBW10" s="149"/>
      <c r="SBX10" s="149"/>
      <c r="SBY10" s="149"/>
      <c r="SBZ10" s="149"/>
      <c r="SCA10" s="149"/>
      <c r="SCB10" s="149"/>
      <c r="SCC10" s="149"/>
      <c r="SCD10" s="149"/>
      <c r="SCE10" s="149"/>
      <c r="SCF10" s="149"/>
      <c r="SCG10" s="149"/>
      <c r="SCH10" s="149"/>
      <c r="SCI10" s="149"/>
      <c r="SCJ10" s="149"/>
      <c r="SCK10" s="149"/>
      <c r="SCL10" s="149"/>
      <c r="SCM10" s="149"/>
      <c r="SCN10" s="149"/>
      <c r="SCO10" s="149"/>
      <c r="SCP10" s="149"/>
      <c r="SCQ10" s="149"/>
      <c r="SCR10" s="149"/>
      <c r="SCS10" s="149"/>
      <c r="SCT10" s="149"/>
      <c r="SCU10" s="149"/>
      <c r="SCV10" s="149"/>
      <c r="SCW10" s="149"/>
      <c r="SCX10" s="149"/>
      <c r="SCY10" s="149"/>
      <c r="SCZ10" s="149"/>
      <c r="SDA10" s="149"/>
      <c r="SDB10" s="149"/>
      <c r="SDC10" s="149"/>
      <c r="SDD10" s="149"/>
      <c r="SDE10" s="149"/>
      <c r="SDF10" s="149"/>
      <c r="SDG10" s="149"/>
      <c r="SDH10" s="149"/>
      <c r="SDI10" s="149"/>
      <c r="SDJ10" s="149"/>
      <c r="SDK10" s="149"/>
      <c r="SDL10" s="149"/>
      <c r="SDM10" s="149"/>
      <c r="SDN10" s="149"/>
      <c r="SDO10" s="149"/>
      <c r="SDP10" s="149"/>
      <c r="SDQ10" s="149"/>
      <c r="SDR10" s="149"/>
      <c r="SDS10" s="149"/>
      <c r="SDT10" s="149"/>
      <c r="SDU10" s="149"/>
      <c r="SDV10" s="149"/>
      <c r="SDW10" s="149"/>
      <c r="SDX10" s="149"/>
      <c r="SDY10" s="149"/>
      <c r="SDZ10" s="149"/>
      <c r="SEA10" s="149"/>
      <c r="SEB10" s="149"/>
      <c r="SEC10" s="149"/>
      <c r="SED10" s="149"/>
      <c r="SEE10" s="149"/>
      <c r="SEF10" s="149"/>
      <c r="SEG10" s="149"/>
      <c r="SEH10" s="149"/>
      <c r="SEI10" s="149"/>
      <c r="SEJ10" s="149"/>
      <c r="SEK10" s="149"/>
      <c r="SEL10" s="149"/>
      <c r="SEM10" s="149"/>
      <c r="SEN10" s="149"/>
      <c r="SEO10" s="149"/>
      <c r="SEP10" s="149"/>
      <c r="SEQ10" s="149"/>
      <c r="SER10" s="149"/>
      <c r="SES10" s="149"/>
      <c r="SET10" s="149"/>
      <c r="SEU10" s="149"/>
      <c r="SEV10" s="149"/>
      <c r="SEW10" s="149"/>
      <c r="SEX10" s="149"/>
      <c r="SEY10" s="149"/>
      <c r="SEZ10" s="149"/>
      <c r="SFA10" s="149"/>
      <c r="SFB10" s="149"/>
      <c r="SFC10" s="149"/>
      <c r="SFD10" s="149"/>
      <c r="SFE10" s="149"/>
      <c r="SFF10" s="149"/>
      <c r="SFG10" s="149"/>
      <c r="SFH10" s="149"/>
      <c r="SFI10" s="149"/>
      <c r="SFJ10" s="149"/>
      <c r="SFK10" s="149"/>
      <c r="SFL10" s="149"/>
      <c r="SFM10" s="149"/>
      <c r="SFN10" s="149"/>
      <c r="SFO10" s="149"/>
      <c r="SFP10" s="149"/>
      <c r="SFQ10" s="149"/>
      <c r="SFR10" s="149"/>
      <c r="SFS10" s="149"/>
      <c r="SFT10" s="149"/>
      <c r="SFU10" s="149"/>
      <c r="SFV10" s="149"/>
      <c r="SFW10" s="149"/>
      <c r="SFX10" s="149"/>
      <c r="SFY10" s="149"/>
      <c r="SFZ10" s="149"/>
      <c r="SGA10" s="149"/>
      <c r="SGB10" s="149"/>
      <c r="SGC10" s="149"/>
      <c r="SGD10" s="149"/>
      <c r="SGE10" s="149"/>
      <c r="SGF10" s="149"/>
      <c r="SGG10" s="149"/>
      <c r="SGH10" s="149"/>
      <c r="SGI10" s="149"/>
      <c r="SGJ10" s="149"/>
      <c r="SGK10" s="149"/>
      <c r="SGL10" s="149"/>
      <c r="SGM10" s="149"/>
      <c r="SGN10" s="149"/>
      <c r="SGO10" s="149"/>
      <c r="SGP10" s="149"/>
      <c r="SGQ10" s="149"/>
      <c r="SGR10" s="149"/>
      <c r="SGS10" s="149"/>
      <c r="SGT10" s="149"/>
      <c r="SGU10" s="149"/>
      <c r="SGV10" s="149"/>
      <c r="SGW10" s="149"/>
      <c r="SGX10" s="149"/>
      <c r="SGY10" s="149"/>
      <c r="SGZ10" s="149"/>
      <c r="SHA10" s="149"/>
      <c r="SHB10" s="149"/>
      <c r="SHC10" s="149"/>
      <c r="SHD10" s="149"/>
      <c r="SHE10" s="149"/>
      <c r="SHF10" s="149"/>
      <c r="SHG10" s="149"/>
      <c r="SHH10" s="149"/>
      <c r="SHI10" s="149"/>
      <c r="SHJ10" s="149"/>
      <c r="SHK10" s="149"/>
      <c r="SHL10" s="149"/>
      <c r="SHM10" s="149"/>
      <c r="SHN10" s="149"/>
      <c r="SHO10" s="149"/>
      <c r="SHP10" s="149"/>
      <c r="SHQ10" s="149"/>
      <c r="SHR10" s="149"/>
      <c r="SHS10" s="149"/>
      <c r="SHT10" s="149"/>
      <c r="SHU10" s="149"/>
      <c r="SHV10" s="149"/>
      <c r="SHW10" s="149"/>
      <c r="SHX10" s="149"/>
      <c r="SHY10" s="149"/>
      <c r="SHZ10" s="149"/>
      <c r="SIA10" s="149"/>
      <c r="SIB10" s="149"/>
      <c r="SIC10" s="149"/>
      <c r="SID10" s="149"/>
      <c r="SIE10" s="149"/>
      <c r="SIF10" s="149"/>
      <c r="SIG10" s="149"/>
      <c r="SIH10" s="149"/>
      <c r="SII10" s="149"/>
      <c r="SIJ10" s="149"/>
      <c r="SIK10" s="149"/>
      <c r="SIL10" s="149"/>
      <c r="SIM10" s="149"/>
      <c r="SIN10" s="149"/>
      <c r="SIO10" s="149"/>
      <c r="SIP10" s="149"/>
      <c r="SIQ10" s="149"/>
      <c r="SIR10" s="149"/>
      <c r="SIS10" s="149"/>
      <c r="SIT10" s="149"/>
      <c r="SIU10" s="149"/>
      <c r="SIV10" s="149"/>
      <c r="SIW10" s="149"/>
      <c r="SIX10" s="149"/>
      <c r="SIY10" s="149"/>
      <c r="SIZ10" s="149"/>
      <c r="SJA10" s="149"/>
      <c r="SJB10" s="149"/>
      <c r="SJC10" s="149"/>
      <c r="SJD10" s="149"/>
      <c r="SJE10" s="149"/>
      <c r="SJF10" s="149"/>
      <c r="SJG10" s="149"/>
      <c r="SJH10" s="149"/>
      <c r="SJI10" s="149"/>
      <c r="SJJ10" s="149"/>
      <c r="SJK10" s="149"/>
      <c r="SJL10" s="149"/>
      <c r="SJM10" s="149"/>
      <c r="SJN10" s="149"/>
      <c r="SJO10" s="149"/>
      <c r="SJP10" s="149"/>
      <c r="SJQ10" s="149"/>
      <c r="SJR10" s="149"/>
      <c r="SJS10" s="149"/>
      <c r="SJT10" s="149"/>
      <c r="SJU10" s="149"/>
      <c r="SJV10" s="149"/>
      <c r="SJW10" s="149"/>
      <c r="SJX10" s="149"/>
      <c r="SJY10" s="149"/>
      <c r="SJZ10" s="149"/>
      <c r="SKA10" s="149"/>
      <c r="SKB10" s="149"/>
      <c r="SKC10" s="149"/>
      <c r="SKD10" s="149"/>
      <c r="SKE10" s="149"/>
      <c r="SKF10" s="149"/>
      <c r="SKG10" s="149"/>
      <c r="SKH10" s="149"/>
      <c r="SKI10" s="149"/>
      <c r="SKJ10" s="149"/>
      <c r="SKK10" s="149"/>
      <c r="SKL10" s="149"/>
      <c r="SKM10" s="149"/>
      <c r="SKN10" s="149"/>
      <c r="SKO10" s="149"/>
      <c r="SKP10" s="149"/>
      <c r="SKQ10" s="149"/>
      <c r="SKR10" s="149"/>
      <c r="SKS10" s="149"/>
      <c r="SKT10" s="149"/>
      <c r="SKU10" s="149"/>
      <c r="SKV10" s="149"/>
      <c r="SKW10" s="149"/>
      <c r="SKX10" s="149"/>
      <c r="SKY10" s="149"/>
      <c r="SKZ10" s="149"/>
      <c r="SLA10" s="149"/>
      <c r="SLB10" s="149"/>
      <c r="SLC10" s="149"/>
      <c r="SLD10" s="149"/>
      <c r="SLE10" s="149"/>
      <c r="SLF10" s="149"/>
      <c r="SLG10" s="149"/>
      <c r="SLH10" s="149"/>
      <c r="SLI10" s="149"/>
      <c r="SLJ10" s="149"/>
      <c r="SLK10" s="149"/>
      <c r="SLL10" s="149"/>
      <c r="SLM10" s="149"/>
      <c r="SLN10" s="149"/>
      <c r="SLO10" s="149"/>
      <c r="SLP10" s="149"/>
      <c r="SLQ10" s="149"/>
      <c r="SLR10" s="149"/>
      <c r="SLS10" s="149"/>
      <c r="SLT10" s="149"/>
      <c r="SLU10" s="149"/>
      <c r="SLV10" s="149"/>
      <c r="SLW10" s="149"/>
      <c r="SLX10" s="149"/>
      <c r="SLY10" s="149"/>
      <c r="SLZ10" s="149"/>
      <c r="SMA10" s="149"/>
      <c r="SMB10" s="149"/>
      <c r="SMC10" s="149"/>
      <c r="SMD10" s="149"/>
      <c r="SME10" s="149"/>
      <c r="SMF10" s="149"/>
      <c r="SMG10" s="149"/>
      <c r="SMH10" s="149"/>
      <c r="SMI10" s="149"/>
      <c r="SMJ10" s="149"/>
      <c r="SMK10" s="149"/>
      <c r="SML10" s="149"/>
      <c r="SMM10" s="149"/>
      <c r="SMN10" s="149"/>
      <c r="SMO10" s="149"/>
      <c r="SMP10" s="149"/>
      <c r="SMQ10" s="149"/>
      <c r="SMR10" s="149"/>
      <c r="SMS10" s="149"/>
      <c r="SMT10" s="149"/>
      <c r="SMU10" s="149"/>
      <c r="SMV10" s="149"/>
      <c r="SMW10" s="149"/>
      <c r="SMX10" s="149"/>
      <c r="SMY10" s="149"/>
      <c r="SMZ10" s="149"/>
      <c r="SNA10" s="149"/>
      <c r="SNB10" s="149"/>
      <c r="SNC10" s="149"/>
      <c r="SND10" s="149"/>
      <c r="SNE10" s="149"/>
      <c r="SNF10" s="149"/>
      <c r="SNG10" s="149"/>
      <c r="SNH10" s="149"/>
      <c r="SNI10" s="149"/>
      <c r="SNJ10" s="149"/>
      <c r="SNK10" s="149"/>
      <c r="SNL10" s="149"/>
      <c r="SNM10" s="149"/>
      <c r="SNN10" s="149"/>
      <c r="SNO10" s="149"/>
      <c r="SNP10" s="149"/>
      <c r="SNQ10" s="149"/>
      <c r="SNR10" s="149"/>
      <c r="SNS10" s="149"/>
      <c r="SNT10" s="149"/>
      <c r="SNU10" s="149"/>
      <c r="SNV10" s="149"/>
      <c r="SNW10" s="149"/>
      <c r="SNX10" s="149"/>
      <c r="SNY10" s="149"/>
      <c r="SNZ10" s="149"/>
      <c r="SOA10" s="149"/>
      <c r="SOB10" s="149"/>
      <c r="SOC10" s="149"/>
      <c r="SOD10" s="149"/>
      <c r="SOE10" s="149"/>
      <c r="SOF10" s="149"/>
      <c r="SOG10" s="149"/>
      <c r="SOH10" s="149"/>
      <c r="SOI10" s="149"/>
      <c r="SOJ10" s="149"/>
      <c r="SOK10" s="149"/>
      <c r="SOL10" s="149"/>
      <c r="SOM10" s="149"/>
      <c r="SON10" s="149"/>
      <c r="SOO10" s="149"/>
      <c r="SOP10" s="149"/>
      <c r="SOQ10" s="149"/>
      <c r="SOR10" s="149"/>
      <c r="SOS10" s="149"/>
      <c r="SOT10" s="149"/>
      <c r="SOU10" s="149"/>
      <c r="SOV10" s="149"/>
      <c r="SOW10" s="149"/>
      <c r="SOX10" s="149"/>
      <c r="SOY10" s="149"/>
      <c r="SOZ10" s="149"/>
      <c r="SPA10" s="149"/>
      <c r="SPB10" s="149"/>
      <c r="SPC10" s="149"/>
      <c r="SPD10" s="149"/>
      <c r="SPE10" s="149"/>
      <c r="SPF10" s="149"/>
      <c r="SPG10" s="149"/>
      <c r="SPH10" s="149"/>
      <c r="SPI10" s="149"/>
      <c r="SPJ10" s="149"/>
      <c r="SPK10" s="149"/>
      <c r="SPL10" s="149"/>
      <c r="SPM10" s="149"/>
      <c r="SPN10" s="149"/>
      <c r="SPO10" s="149"/>
      <c r="SPP10" s="149"/>
      <c r="SPQ10" s="149"/>
      <c r="SPR10" s="149"/>
      <c r="SPS10" s="149"/>
      <c r="SPT10" s="149"/>
      <c r="SPU10" s="149"/>
      <c r="SPV10" s="149"/>
      <c r="SPW10" s="149"/>
      <c r="SPX10" s="149"/>
      <c r="SPY10" s="149"/>
      <c r="SPZ10" s="149"/>
      <c r="SQA10" s="149"/>
      <c r="SQB10" s="149"/>
      <c r="SQC10" s="149"/>
      <c r="SQD10" s="149"/>
      <c r="SQE10" s="149"/>
      <c r="SQF10" s="149"/>
      <c r="SQG10" s="149"/>
      <c r="SQH10" s="149"/>
      <c r="SQI10" s="149"/>
      <c r="SQJ10" s="149"/>
      <c r="SQK10" s="149"/>
      <c r="SQL10" s="149"/>
      <c r="SQM10" s="149"/>
      <c r="SQN10" s="149"/>
      <c r="SQO10" s="149"/>
      <c r="SQP10" s="149"/>
      <c r="SQQ10" s="149"/>
      <c r="SQR10" s="149"/>
      <c r="SQS10" s="149"/>
      <c r="SQT10" s="149"/>
      <c r="SQU10" s="149"/>
      <c r="SQV10" s="149"/>
      <c r="SQW10" s="149"/>
      <c r="SQX10" s="149"/>
      <c r="SQY10" s="149"/>
      <c r="SQZ10" s="149"/>
      <c r="SRA10" s="149"/>
      <c r="SRB10" s="149"/>
      <c r="SRC10" s="149"/>
      <c r="SRD10" s="149"/>
      <c r="SRE10" s="149"/>
      <c r="SRF10" s="149"/>
      <c r="SRG10" s="149"/>
      <c r="SRH10" s="149"/>
      <c r="SRI10" s="149"/>
      <c r="SRJ10" s="149"/>
      <c r="SRK10" s="149"/>
      <c r="SRL10" s="149"/>
      <c r="SRM10" s="149"/>
      <c r="SRN10" s="149"/>
      <c r="SRO10" s="149"/>
      <c r="SRP10" s="149"/>
      <c r="SRQ10" s="149"/>
      <c r="SRR10" s="149"/>
      <c r="SRS10" s="149"/>
      <c r="SRT10" s="149"/>
      <c r="SRU10" s="149"/>
      <c r="SRV10" s="149"/>
      <c r="SRW10" s="149"/>
      <c r="SRX10" s="149"/>
      <c r="SRY10" s="149"/>
      <c r="SRZ10" s="149"/>
      <c r="SSA10" s="149"/>
      <c r="SSB10" s="149"/>
      <c r="SSC10" s="149"/>
      <c r="SSD10" s="149"/>
      <c r="SSE10" s="149"/>
      <c r="SSF10" s="149"/>
      <c r="SSG10" s="149"/>
      <c r="SSH10" s="149"/>
      <c r="SSI10" s="149"/>
      <c r="SSJ10" s="149"/>
      <c r="SSK10" s="149"/>
      <c r="SSL10" s="149"/>
      <c r="SSM10" s="149"/>
      <c r="SSN10" s="149"/>
      <c r="SSO10" s="149"/>
      <c r="SSP10" s="149"/>
      <c r="SSQ10" s="149"/>
      <c r="SSR10" s="149"/>
      <c r="SSS10" s="149"/>
      <c r="SST10" s="149"/>
      <c r="SSU10" s="149"/>
      <c r="SSV10" s="149"/>
      <c r="SSW10" s="149"/>
      <c r="SSX10" s="149"/>
      <c r="SSY10" s="149"/>
      <c r="SSZ10" s="149"/>
      <c r="STA10" s="149"/>
      <c r="STB10" s="149"/>
      <c r="STC10" s="149"/>
      <c r="STD10" s="149"/>
      <c r="STE10" s="149"/>
      <c r="STF10" s="149"/>
      <c r="STG10" s="149"/>
      <c r="STH10" s="149"/>
      <c r="STI10" s="149"/>
      <c r="STJ10" s="149"/>
      <c r="STK10" s="149"/>
      <c r="STL10" s="149"/>
      <c r="STM10" s="149"/>
      <c r="STN10" s="149"/>
      <c r="STO10" s="149"/>
      <c r="STP10" s="149"/>
      <c r="STQ10" s="149"/>
      <c r="STR10" s="149"/>
      <c r="STS10" s="149"/>
      <c r="STT10" s="149"/>
      <c r="STU10" s="149"/>
      <c r="STV10" s="149"/>
      <c r="STW10" s="149"/>
      <c r="STX10" s="149"/>
      <c r="STY10" s="149"/>
      <c r="STZ10" s="149"/>
      <c r="SUA10" s="149"/>
      <c r="SUB10" s="149"/>
      <c r="SUC10" s="149"/>
      <c r="SUD10" s="149"/>
      <c r="SUE10" s="149"/>
      <c r="SUF10" s="149"/>
      <c r="SUG10" s="149"/>
      <c r="SUH10" s="149"/>
      <c r="SUI10" s="149"/>
      <c r="SUJ10" s="149"/>
      <c r="SUK10" s="149"/>
      <c r="SUL10" s="149"/>
      <c r="SUM10" s="149"/>
      <c r="SUN10" s="149"/>
      <c r="SUO10" s="149"/>
      <c r="SUP10" s="149"/>
      <c r="SUQ10" s="149"/>
      <c r="SUR10" s="149"/>
      <c r="SUS10" s="149"/>
      <c r="SUT10" s="149"/>
      <c r="SUU10" s="149"/>
      <c r="SUV10" s="149"/>
      <c r="SUW10" s="149"/>
      <c r="SUX10" s="149"/>
      <c r="SUY10" s="149"/>
      <c r="SUZ10" s="149"/>
      <c r="SVA10" s="149"/>
      <c r="SVB10" s="149"/>
      <c r="SVC10" s="149"/>
      <c r="SVD10" s="149"/>
      <c r="SVE10" s="149"/>
      <c r="SVF10" s="149"/>
      <c r="SVG10" s="149"/>
      <c r="SVH10" s="149"/>
      <c r="SVI10" s="149"/>
      <c r="SVJ10" s="149"/>
      <c r="SVK10" s="149"/>
      <c r="SVL10" s="149"/>
      <c r="SVM10" s="149"/>
      <c r="SVN10" s="149"/>
      <c r="SVO10" s="149"/>
      <c r="SVP10" s="149"/>
      <c r="SVQ10" s="149"/>
      <c r="SVR10" s="149"/>
      <c r="SVS10" s="149"/>
      <c r="SVT10" s="149"/>
      <c r="SVU10" s="149"/>
      <c r="SVV10" s="149"/>
      <c r="SVW10" s="149"/>
      <c r="SVX10" s="149"/>
      <c r="SVY10" s="149"/>
      <c r="SVZ10" s="149"/>
      <c r="SWA10" s="149"/>
      <c r="SWB10" s="149"/>
      <c r="SWC10" s="149"/>
      <c r="SWD10" s="149"/>
      <c r="SWE10" s="149"/>
      <c r="SWF10" s="149"/>
      <c r="SWG10" s="149"/>
      <c r="SWH10" s="149"/>
      <c r="SWI10" s="149"/>
      <c r="SWJ10" s="149"/>
      <c r="SWK10" s="149"/>
      <c r="SWL10" s="149"/>
      <c r="SWM10" s="149"/>
      <c r="SWN10" s="149"/>
      <c r="SWO10" s="149"/>
      <c r="SWP10" s="149"/>
      <c r="SWQ10" s="149"/>
      <c r="SWR10" s="149"/>
      <c r="SWS10" s="149"/>
      <c r="SWT10" s="149"/>
      <c r="SWU10" s="149"/>
      <c r="SWV10" s="149"/>
      <c r="SWW10" s="149"/>
      <c r="SWX10" s="149"/>
      <c r="SWY10" s="149"/>
      <c r="SWZ10" s="149"/>
      <c r="SXA10" s="149"/>
      <c r="SXB10" s="149"/>
      <c r="SXC10" s="149"/>
      <c r="SXD10" s="149"/>
      <c r="SXE10" s="149"/>
      <c r="SXF10" s="149"/>
      <c r="SXG10" s="149"/>
      <c r="SXH10" s="149"/>
      <c r="SXI10" s="149"/>
      <c r="SXJ10" s="149"/>
      <c r="SXK10" s="149"/>
      <c r="SXL10" s="149"/>
      <c r="SXM10" s="149"/>
      <c r="SXN10" s="149"/>
      <c r="SXO10" s="149"/>
      <c r="SXP10" s="149"/>
      <c r="SXQ10" s="149"/>
      <c r="SXR10" s="149"/>
      <c r="SXS10" s="149"/>
      <c r="SXT10" s="149"/>
      <c r="SXU10" s="149"/>
      <c r="SXV10" s="149"/>
      <c r="SXW10" s="149"/>
      <c r="SXX10" s="149"/>
      <c r="SXY10" s="149"/>
      <c r="SXZ10" s="149"/>
      <c r="SYA10" s="149"/>
      <c r="SYB10" s="149"/>
      <c r="SYC10" s="149"/>
      <c r="SYD10" s="149"/>
      <c r="SYE10" s="149"/>
      <c r="SYF10" s="149"/>
      <c r="SYG10" s="149"/>
      <c r="SYH10" s="149"/>
      <c r="SYI10" s="149"/>
      <c r="SYJ10" s="149"/>
      <c r="SYK10" s="149"/>
      <c r="SYL10" s="149"/>
      <c r="SYM10" s="149"/>
      <c r="SYN10" s="149"/>
      <c r="SYO10" s="149"/>
      <c r="SYP10" s="149"/>
      <c r="SYQ10" s="149"/>
      <c r="SYR10" s="149"/>
      <c r="SYS10" s="149"/>
      <c r="SYT10" s="149"/>
      <c r="SYU10" s="149"/>
      <c r="SYV10" s="149"/>
      <c r="SYW10" s="149"/>
      <c r="SYX10" s="149"/>
      <c r="SYY10" s="149"/>
      <c r="SYZ10" s="149"/>
      <c r="SZA10" s="149"/>
      <c r="SZB10" s="149"/>
      <c r="SZC10" s="149"/>
      <c r="SZD10" s="149"/>
      <c r="SZE10" s="149"/>
      <c r="SZF10" s="149"/>
      <c r="SZG10" s="149"/>
      <c r="SZH10" s="149"/>
      <c r="SZI10" s="149"/>
      <c r="SZJ10" s="149"/>
      <c r="SZK10" s="149"/>
      <c r="SZL10" s="149"/>
      <c r="SZM10" s="149"/>
      <c r="SZN10" s="149"/>
      <c r="SZO10" s="149"/>
      <c r="SZP10" s="149"/>
      <c r="SZQ10" s="149"/>
      <c r="SZR10" s="149"/>
      <c r="SZS10" s="149"/>
      <c r="SZT10" s="149"/>
      <c r="SZU10" s="149"/>
      <c r="SZV10" s="149"/>
      <c r="SZW10" s="149"/>
      <c r="SZX10" s="149"/>
      <c r="SZY10" s="149"/>
      <c r="SZZ10" s="149"/>
      <c r="TAA10" s="149"/>
      <c r="TAB10" s="149"/>
      <c r="TAC10" s="149"/>
      <c r="TAD10" s="149"/>
      <c r="TAE10" s="149"/>
      <c r="TAF10" s="149"/>
      <c r="TAG10" s="149"/>
      <c r="TAH10" s="149"/>
      <c r="TAI10" s="149"/>
      <c r="TAJ10" s="149"/>
      <c r="TAK10" s="149"/>
      <c r="TAL10" s="149"/>
      <c r="TAM10" s="149"/>
      <c r="TAN10" s="149"/>
      <c r="TAO10" s="149"/>
      <c r="TAP10" s="149"/>
      <c r="TAQ10" s="149"/>
      <c r="TAR10" s="149"/>
      <c r="TAS10" s="149"/>
      <c r="TAT10" s="149"/>
      <c r="TAU10" s="149"/>
      <c r="TAV10" s="149"/>
      <c r="TAW10" s="149"/>
      <c r="TAX10" s="149"/>
      <c r="TAY10" s="149"/>
      <c r="TAZ10" s="149"/>
      <c r="TBA10" s="149"/>
      <c r="TBB10" s="149"/>
      <c r="TBC10" s="149"/>
      <c r="TBD10" s="149"/>
      <c r="TBE10" s="149"/>
      <c r="TBF10" s="149"/>
      <c r="TBG10" s="149"/>
      <c r="TBH10" s="149"/>
      <c r="TBI10" s="149"/>
      <c r="TBJ10" s="149"/>
      <c r="TBK10" s="149"/>
      <c r="TBL10" s="149"/>
      <c r="TBM10" s="149"/>
      <c r="TBN10" s="149"/>
      <c r="TBO10" s="149"/>
      <c r="TBP10" s="149"/>
      <c r="TBQ10" s="149"/>
      <c r="TBR10" s="149"/>
      <c r="TBS10" s="149"/>
      <c r="TBT10" s="149"/>
      <c r="TBU10" s="149"/>
      <c r="TBV10" s="149"/>
      <c r="TBW10" s="149"/>
      <c r="TBX10" s="149"/>
      <c r="TBY10" s="149"/>
      <c r="TBZ10" s="149"/>
      <c r="TCA10" s="149"/>
      <c r="TCB10" s="149"/>
      <c r="TCC10" s="149"/>
      <c r="TCD10" s="149"/>
      <c r="TCE10" s="149"/>
      <c r="TCF10" s="149"/>
      <c r="TCG10" s="149"/>
      <c r="TCH10" s="149"/>
      <c r="TCI10" s="149"/>
      <c r="TCJ10" s="149"/>
      <c r="TCK10" s="149"/>
      <c r="TCL10" s="149"/>
      <c r="TCM10" s="149"/>
      <c r="TCN10" s="149"/>
      <c r="TCO10" s="149"/>
      <c r="TCP10" s="149"/>
      <c r="TCQ10" s="149"/>
      <c r="TCR10" s="149"/>
      <c r="TCS10" s="149"/>
      <c r="TCT10" s="149"/>
      <c r="TCU10" s="149"/>
      <c r="TCV10" s="149"/>
      <c r="TCW10" s="149"/>
      <c r="TCX10" s="149"/>
      <c r="TCY10" s="149"/>
      <c r="TCZ10" s="149"/>
      <c r="TDA10" s="149"/>
      <c r="TDB10" s="149"/>
      <c r="TDC10" s="149"/>
      <c r="TDD10" s="149"/>
      <c r="TDE10" s="149"/>
      <c r="TDF10" s="149"/>
      <c r="TDG10" s="149"/>
      <c r="TDH10" s="149"/>
      <c r="TDI10" s="149"/>
      <c r="TDJ10" s="149"/>
      <c r="TDK10" s="149"/>
      <c r="TDL10" s="149"/>
      <c r="TDM10" s="149"/>
      <c r="TDN10" s="149"/>
      <c r="TDO10" s="149"/>
      <c r="TDP10" s="149"/>
      <c r="TDQ10" s="149"/>
      <c r="TDR10" s="149"/>
      <c r="TDS10" s="149"/>
      <c r="TDT10" s="149"/>
      <c r="TDU10" s="149"/>
      <c r="TDV10" s="149"/>
      <c r="TDW10" s="149"/>
      <c r="TDX10" s="149"/>
      <c r="TDY10" s="149"/>
      <c r="TDZ10" s="149"/>
      <c r="TEA10" s="149"/>
      <c r="TEB10" s="149"/>
      <c r="TEC10" s="149"/>
      <c r="TED10" s="149"/>
      <c r="TEE10" s="149"/>
      <c r="TEF10" s="149"/>
      <c r="TEG10" s="149"/>
      <c r="TEH10" s="149"/>
      <c r="TEI10" s="149"/>
      <c r="TEJ10" s="149"/>
      <c r="TEK10" s="149"/>
      <c r="TEL10" s="149"/>
      <c r="TEM10" s="149"/>
      <c r="TEN10" s="149"/>
      <c r="TEO10" s="149"/>
      <c r="TEP10" s="149"/>
      <c r="TEQ10" s="149"/>
      <c r="TER10" s="149"/>
      <c r="TES10" s="149"/>
      <c r="TET10" s="149"/>
      <c r="TEU10" s="149"/>
      <c r="TEV10" s="149"/>
      <c r="TEW10" s="149"/>
      <c r="TEX10" s="149"/>
      <c r="TEY10" s="149"/>
      <c r="TEZ10" s="149"/>
      <c r="TFA10" s="149"/>
      <c r="TFB10" s="149"/>
      <c r="TFC10" s="149"/>
      <c r="TFD10" s="149"/>
      <c r="TFE10" s="149"/>
      <c r="TFF10" s="149"/>
      <c r="TFG10" s="149"/>
      <c r="TFH10" s="149"/>
      <c r="TFI10" s="149"/>
      <c r="TFJ10" s="149"/>
      <c r="TFK10" s="149"/>
      <c r="TFL10" s="149"/>
      <c r="TFM10" s="149"/>
      <c r="TFN10" s="149"/>
      <c r="TFO10" s="149"/>
      <c r="TFP10" s="149"/>
      <c r="TFQ10" s="149"/>
      <c r="TFR10" s="149"/>
      <c r="TFS10" s="149"/>
      <c r="TFT10" s="149"/>
      <c r="TFU10" s="149"/>
      <c r="TFV10" s="149"/>
      <c r="TFW10" s="149"/>
      <c r="TFX10" s="149"/>
      <c r="TFY10" s="149"/>
      <c r="TFZ10" s="149"/>
      <c r="TGA10" s="149"/>
      <c r="TGB10" s="149"/>
      <c r="TGC10" s="149"/>
      <c r="TGD10" s="149"/>
      <c r="TGE10" s="149"/>
      <c r="TGF10" s="149"/>
      <c r="TGG10" s="149"/>
      <c r="TGH10" s="149"/>
      <c r="TGI10" s="149"/>
      <c r="TGJ10" s="149"/>
      <c r="TGK10" s="149"/>
      <c r="TGL10" s="149"/>
      <c r="TGM10" s="149"/>
      <c r="TGN10" s="149"/>
      <c r="TGO10" s="149"/>
      <c r="TGP10" s="149"/>
      <c r="TGQ10" s="149"/>
      <c r="TGR10" s="149"/>
      <c r="TGS10" s="149"/>
      <c r="TGT10" s="149"/>
      <c r="TGU10" s="149"/>
      <c r="TGV10" s="149"/>
      <c r="TGW10" s="149"/>
      <c r="TGX10" s="149"/>
      <c r="TGY10" s="149"/>
      <c r="TGZ10" s="149"/>
      <c r="THA10" s="149"/>
      <c r="THB10" s="149"/>
      <c r="THC10" s="149"/>
      <c r="THD10" s="149"/>
      <c r="THE10" s="149"/>
      <c r="THF10" s="149"/>
      <c r="THG10" s="149"/>
      <c r="THH10" s="149"/>
      <c r="THI10" s="149"/>
      <c r="THJ10" s="149"/>
      <c r="THK10" s="149"/>
      <c r="THL10" s="149"/>
      <c r="THM10" s="149"/>
      <c r="THN10" s="149"/>
      <c r="THO10" s="149"/>
      <c r="THP10" s="149"/>
      <c r="THQ10" s="149"/>
      <c r="THR10" s="149"/>
      <c r="THS10" s="149"/>
      <c r="THT10" s="149"/>
      <c r="THU10" s="149"/>
      <c r="THV10" s="149"/>
      <c r="THW10" s="149"/>
      <c r="THX10" s="149"/>
      <c r="THY10" s="149"/>
      <c r="THZ10" s="149"/>
      <c r="TIA10" s="149"/>
      <c r="TIB10" s="149"/>
      <c r="TIC10" s="149"/>
      <c r="TID10" s="149"/>
      <c r="TIE10" s="149"/>
      <c r="TIF10" s="149"/>
      <c r="TIG10" s="149"/>
      <c r="TIH10" s="149"/>
      <c r="TII10" s="149"/>
      <c r="TIJ10" s="149"/>
      <c r="TIK10" s="149"/>
      <c r="TIL10" s="149"/>
      <c r="TIM10" s="149"/>
      <c r="TIN10" s="149"/>
      <c r="TIO10" s="149"/>
      <c r="TIP10" s="149"/>
      <c r="TIQ10" s="149"/>
      <c r="TIR10" s="149"/>
      <c r="TIS10" s="149"/>
      <c r="TIT10" s="149"/>
      <c r="TIU10" s="149"/>
      <c r="TIV10" s="149"/>
      <c r="TIW10" s="149"/>
      <c r="TIX10" s="149"/>
      <c r="TIY10" s="149"/>
      <c r="TIZ10" s="149"/>
      <c r="TJA10" s="149"/>
      <c r="TJB10" s="149"/>
      <c r="TJC10" s="149"/>
      <c r="TJD10" s="149"/>
      <c r="TJE10" s="149"/>
      <c r="TJF10" s="149"/>
      <c r="TJG10" s="149"/>
      <c r="TJH10" s="149"/>
      <c r="TJI10" s="149"/>
      <c r="TJJ10" s="149"/>
      <c r="TJK10" s="149"/>
      <c r="TJL10" s="149"/>
      <c r="TJM10" s="149"/>
      <c r="TJN10" s="149"/>
      <c r="TJO10" s="149"/>
      <c r="TJP10" s="149"/>
      <c r="TJQ10" s="149"/>
      <c r="TJR10" s="149"/>
      <c r="TJS10" s="149"/>
      <c r="TJT10" s="149"/>
      <c r="TJU10" s="149"/>
      <c r="TJV10" s="149"/>
      <c r="TJW10" s="149"/>
      <c r="TJX10" s="149"/>
      <c r="TJY10" s="149"/>
      <c r="TJZ10" s="149"/>
      <c r="TKA10" s="149"/>
      <c r="TKB10" s="149"/>
      <c r="TKC10" s="149"/>
      <c r="TKD10" s="149"/>
      <c r="TKE10" s="149"/>
      <c r="TKF10" s="149"/>
      <c r="TKG10" s="149"/>
      <c r="TKH10" s="149"/>
      <c r="TKI10" s="149"/>
      <c r="TKJ10" s="149"/>
      <c r="TKK10" s="149"/>
      <c r="TKL10" s="149"/>
      <c r="TKM10" s="149"/>
      <c r="TKN10" s="149"/>
      <c r="TKO10" s="149"/>
      <c r="TKP10" s="149"/>
      <c r="TKQ10" s="149"/>
      <c r="TKR10" s="149"/>
      <c r="TKS10" s="149"/>
      <c r="TKT10" s="149"/>
      <c r="TKU10" s="149"/>
      <c r="TKV10" s="149"/>
      <c r="TKW10" s="149"/>
      <c r="TKX10" s="149"/>
      <c r="TKY10" s="149"/>
      <c r="TKZ10" s="149"/>
      <c r="TLA10" s="149"/>
      <c r="TLB10" s="149"/>
      <c r="TLC10" s="149"/>
      <c r="TLD10" s="149"/>
      <c r="TLE10" s="149"/>
      <c r="TLF10" s="149"/>
      <c r="TLG10" s="149"/>
      <c r="TLH10" s="149"/>
      <c r="TLI10" s="149"/>
      <c r="TLJ10" s="149"/>
      <c r="TLK10" s="149"/>
      <c r="TLL10" s="149"/>
      <c r="TLM10" s="149"/>
      <c r="TLN10" s="149"/>
      <c r="TLO10" s="149"/>
      <c r="TLP10" s="149"/>
      <c r="TLQ10" s="149"/>
      <c r="TLR10" s="149"/>
      <c r="TLS10" s="149"/>
      <c r="TLT10" s="149"/>
      <c r="TLU10" s="149"/>
      <c r="TLV10" s="149"/>
      <c r="TLW10" s="149"/>
      <c r="TLX10" s="149"/>
      <c r="TLY10" s="149"/>
      <c r="TLZ10" s="149"/>
      <c r="TMA10" s="149"/>
      <c r="TMB10" s="149"/>
      <c r="TMC10" s="149"/>
      <c r="TMD10" s="149"/>
      <c r="TME10" s="149"/>
      <c r="TMF10" s="149"/>
      <c r="TMG10" s="149"/>
      <c r="TMH10" s="149"/>
      <c r="TMI10" s="149"/>
      <c r="TMJ10" s="149"/>
      <c r="TMK10" s="149"/>
      <c r="TML10" s="149"/>
      <c r="TMM10" s="149"/>
      <c r="TMN10" s="149"/>
      <c r="TMO10" s="149"/>
      <c r="TMP10" s="149"/>
      <c r="TMQ10" s="149"/>
      <c r="TMR10" s="149"/>
      <c r="TMS10" s="149"/>
      <c r="TMT10" s="149"/>
      <c r="TMU10" s="149"/>
      <c r="TMV10" s="149"/>
      <c r="TMW10" s="149"/>
      <c r="TMX10" s="149"/>
      <c r="TMY10" s="149"/>
      <c r="TMZ10" s="149"/>
      <c r="TNA10" s="149"/>
      <c r="TNB10" s="149"/>
      <c r="TNC10" s="149"/>
      <c r="TND10" s="149"/>
      <c r="TNE10" s="149"/>
      <c r="TNF10" s="149"/>
      <c r="TNG10" s="149"/>
      <c r="TNH10" s="149"/>
      <c r="TNI10" s="149"/>
      <c r="TNJ10" s="149"/>
      <c r="TNK10" s="149"/>
      <c r="TNL10" s="149"/>
      <c r="TNM10" s="149"/>
      <c r="TNN10" s="149"/>
      <c r="TNO10" s="149"/>
      <c r="TNP10" s="149"/>
      <c r="TNQ10" s="149"/>
      <c r="TNR10" s="149"/>
      <c r="TNS10" s="149"/>
      <c r="TNT10" s="149"/>
      <c r="TNU10" s="149"/>
      <c r="TNV10" s="149"/>
      <c r="TNW10" s="149"/>
      <c r="TNX10" s="149"/>
      <c r="TNY10" s="149"/>
      <c r="TNZ10" s="149"/>
      <c r="TOA10" s="149"/>
      <c r="TOB10" s="149"/>
      <c r="TOC10" s="149"/>
      <c r="TOD10" s="149"/>
      <c r="TOE10" s="149"/>
      <c r="TOF10" s="149"/>
      <c r="TOG10" s="149"/>
      <c r="TOH10" s="149"/>
      <c r="TOI10" s="149"/>
      <c r="TOJ10" s="149"/>
      <c r="TOK10" s="149"/>
      <c r="TOL10" s="149"/>
      <c r="TOM10" s="149"/>
      <c r="TON10" s="149"/>
      <c r="TOO10" s="149"/>
      <c r="TOP10" s="149"/>
      <c r="TOQ10" s="149"/>
      <c r="TOR10" s="149"/>
      <c r="TOS10" s="149"/>
      <c r="TOT10" s="149"/>
      <c r="TOU10" s="149"/>
      <c r="TOV10" s="149"/>
      <c r="TOW10" s="149"/>
      <c r="TOX10" s="149"/>
      <c r="TOY10" s="149"/>
      <c r="TOZ10" s="149"/>
      <c r="TPA10" s="149"/>
      <c r="TPB10" s="149"/>
      <c r="TPC10" s="149"/>
      <c r="TPD10" s="149"/>
      <c r="TPE10" s="149"/>
      <c r="TPF10" s="149"/>
      <c r="TPG10" s="149"/>
      <c r="TPH10" s="149"/>
      <c r="TPI10" s="149"/>
      <c r="TPJ10" s="149"/>
      <c r="TPK10" s="149"/>
      <c r="TPL10" s="149"/>
      <c r="TPM10" s="149"/>
      <c r="TPN10" s="149"/>
      <c r="TPO10" s="149"/>
      <c r="TPP10" s="149"/>
      <c r="TPQ10" s="149"/>
      <c r="TPR10" s="149"/>
      <c r="TPS10" s="149"/>
      <c r="TPT10" s="149"/>
      <c r="TPU10" s="149"/>
      <c r="TPV10" s="149"/>
      <c r="TPW10" s="149"/>
      <c r="TPX10" s="149"/>
      <c r="TPY10" s="149"/>
      <c r="TPZ10" s="149"/>
      <c r="TQA10" s="149"/>
      <c r="TQB10" s="149"/>
      <c r="TQC10" s="149"/>
      <c r="TQD10" s="149"/>
      <c r="TQE10" s="149"/>
      <c r="TQF10" s="149"/>
      <c r="TQG10" s="149"/>
      <c r="TQH10" s="149"/>
      <c r="TQI10" s="149"/>
      <c r="TQJ10" s="149"/>
      <c r="TQK10" s="149"/>
      <c r="TQL10" s="149"/>
      <c r="TQM10" s="149"/>
      <c r="TQN10" s="149"/>
      <c r="TQO10" s="149"/>
      <c r="TQP10" s="149"/>
      <c r="TQQ10" s="149"/>
      <c r="TQR10" s="149"/>
      <c r="TQS10" s="149"/>
      <c r="TQT10" s="149"/>
      <c r="TQU10" s="149"/>
      <c r="TQV10" s="149"/>
      <c r="TQW10" s="149"/>
      <c r="TQX10" s="149"/>
      <c r="TQY10" s="149"/>
      <c r="TQZ10" s="149"/>
      <c r="TRA10" s="149"/>
      <c r="TRB10" s="149"/>
      <c r="TRC10" s="149"/>
      <c r="TRD10" s="149"/>
      <c r="TRE10" s="149"/>
      <c r="TRF10" s="149"/>
      <c r="TRG10" s="149"/>
      <c r="TRH10" s="149"/>
      <c r="TRI10" s="149"/>
      <c r="TRJ10" s="149"/>
      <c r="TRK10" s="149"/>
      <c r="TRL10" s="149"/>
      <c r="TRM10" s="149"/>
      <c r="TRN10" s="149"/>
      <c r="TRO10" s="149"/>
      <c r="TRP10" s="149"/>
      <c r="TRQ10" s="149"/>
      <c r="TRR10" s="149"/>
      <c r="TRS10" s="149"/>
      <c r="TRT10" s="149"/>
      <c r="TRU10" s="149"/>
      <c r="TRV10" s="149"/>
      <c r="TRW10" s="149"/>
      <c r="TRX10" s="149"/>
      <c r="TRY10" s="149"/>
      <c r="TRZ10" s="149"/>
      <c r="TSA10" s="149"/>
      <c r="TSB10" s="149"/>
      <c r="TSC10" s="149"/>
      <c r="TSD10" s="149"/>
      <c r="TSE10" s="149"/>
      <c r="TSF10" s="149"/>
      <c r="TSG10" s="149"/>
      <c r="TSH10" s="149"/>
      <c r="TSI10" s="149"/>
      <c r="TSJ10" s="149"/>
      <c r="TSK10" s="149"/>
      <c r="TSL10" s="149"/>
      <c r="TSM10" s="149"/>
      <c r="TSN10" s="149"/>
      <c r="TSO10" s="149"/>
      <c r="TSP10" s="149"/>
      <c r="TSQ10" s="149"/>
      <c r="TSR10" s="149"/>
      <c r="TSS10" s="149"/>
      <c r="TST10" s="149"/>
      <c r="TSU10" s="149"/>
      <c r="TSV10" s="149"/>
      <c r="TSW10" s="149"/>
      <c r="TSX10" s="149"/>
      <c r="TSY10" s="149"/>
      <c r="TSZ10" s="149"/>
      <c r="TTA10" s="149"/>
      <c r="TTB10" s="149"/>
      <c r="TTC10" s="149"/>
      <c r="TTD10" s="149"/>
      <c r="TTE10" s="149"/>
      <c r="TTF10" s="149"/>
      <c r="TTG10" s="149"/>
      <c r="TTH10" s="149"/>
      <c r="TTI10" s="149"/>
      <c r="TTJ10" s="149"/>
      <c r="TTK10" s="149"/>
      <c r="TTL10" s="149"/>
      <c r="TTM10" s="149"/>
      <c r="TTN10" s="149"/>
      <c r="TTO10" s="149"/>
      <c r="TTP10" s="149"/>
      <c r="TTQ10" s="149"/>
      <c r="TTR10" s="149"/>
      <c r="TTS10" s="149"/>
      <c r="TTT10" s="149"/>
      <c r="TTU10" s="149"/>
      <c r="TTV10" s="149"/>
      <c r="TTW10" s="149"/>
      <c r="TTX10" s="149"/>
      <c r="TTY10" s="149"/>
      <c r="TTZ10" s="149"/>
      <c r="TUA10" s="149"/>
      <c r="TUB10" s="149"/>
      <c r="TUC10" s="149"/>
      <c r="TUD10" s="149"/>
      <c r="TUE10" s="149"/>
      <c r="TUF10" s="149"/>
      <c r="TUG10" s="149"/>
      <c r="TUH10" s="149"/>
      <c r="TUI10" s="149"/>
      <c r="TUJ10" s="149"/>
      <c r="TUK10" s="149"/>
      <c r="TUL10" s="149"/>
      <c r="TUM10" s="149"/>
      <c r="TUN10" s="149"/>
      <c r="TUO10" s="149"/>
      <c r="TUP10" s="149"/>
      <c r="TUQ10" s="149"/>
      <c r="TUR10" s="149"/>
      <c r="TUS10" s="149"/>
      <c r="TUT10" s="149"/>
      <c r="TUU10" s="149"/>
      <c r="TUV10" s="149"/>
      <c r="TUW10" s="149"/>
      <c r="TUX10" s="149"/>
      <c r="TUY10" s="149"/>
      <c r="TUZ10" s="149"/>
      <c r="TVA10" s="149"/>
      <c r="TVB10" s="149"/>
      <c r="TVC10" s="149"/>
      <c r="TVD10" s="149"/>
      <c r="TVE10" s="149"/>
      <c r="TVF10" s="149"/>
      <c r="TVG10" s="149"/>
      <c r="TVH10" s="149"/>
      <c r="TVI10" s="149"/>
      <c r="TVJ10" s="149"/>
      <c r="TVK10" s="149"/>
      <c r="TVL10" s="149"/>
      <c r="TVM10" s="149"/>
      <c r="TVN10" s="149"/>
      <c r="TVO10" s="149"/>
      <c r="TVP10" s="149"/>
      <c r="TVQ10" s="149"/>
      <c r="TVR10" s="149"/>
      <c r="TVS10" s="149"/>
      <c r="TVT10" s="149"/>
      <c r="TVU10" s="149"/>
      <c r="TVV10" s="149"/>
      <c r="TVW10" s="149"/>
      <c r="TVX10" s="149"/>
      <c r="TVY10" s="149"/>
      <c r="TVZ10" s="149"/>
      <c r="TWA10" s="149"/>
      <c r="TWB10" s="149"/>
      <c r="TWC10" s="149"/>
      <c r="TWD10" s="149"/>
      <c r="TWE10" s="149"/>
      <c r="TWF10" s="149"/>
      <c r="TWG10" s="149"/>
      <c r="TWH10" s="149"/>
      <c r="TWI10" s="149"/>
      <c r="TWJ10" s="149"/>
      <c r="TWK10" s="149"/>
      <c r="TWL10" s="149"/>
      <c r="TWM10" s="149"/>
      <c r="TWN10" s="149"/>
      <c r="TWO10" s="149"/>
      <c r="TWP10" s="149"/>
      <c r="TWQ10" s="149"/>
      <c r="TWR10" s="149"/>
      <c r="TWS10" s="149"/>
      <c r="TWT10" s="149"/>
      <c r="TWU10" s="149"/>
      <c r="TWV10" s="149"/>
      <c r="TWW10" s="149"/>
      <c r="TWX10" s="149"/>
      <c r="TWY10" s="149"/>
      <c r="TWZ10" s="149"/>
      <c r="TXA10" s="149"/>
      <c r="TXB10" s="149"/>
      <c r="TXC10" s="149"/>
      <c r="TXD10" s="149"/>
      <c r="TXE10" s="149"/>
      <c r="TXF10" s="149"/>
      <c r="TXG10" s="149"/>
      <c r="TXH10" s="149"/>
      <c r="TXI10" s="149"/>
      <c r="TXJ10" s="149"/>
      <c r="TXK10" s="149"/>
      <c r="TXL10" s="149"/>
      <c r="TXM10" s="149"/>
      <c r="TXN10" s="149"/>
      <c r="TXO10" s="149"/>
      <c r="TXP10" s="149"/>
      <c r="TXQ10" s="149"/>
      <c r="TXR10" s="149"/>
      <c r="TXS10" s="149"/>
      <c r="TXT10" s="149"/>
      <c r="TXU10" s="149"/>
      <c r="TXV10" s="149"/>
      <c r="TXW10" s="149"/>
      <c r="TXX10" s="149"/>
      <c r="TXY10" s="149"/>
      <c r="TXZ10" s="149"/>
      <c r="TYA10" s="149"/>
      <c r="TYB10" s="149"/>
      <c r="TYC10" s="149"/>
      <c r="TYD10" s="149"/>
      <c r="TYE10" s="149"/>
      <c r="TYF10" s="149"/>
      <c r="TYG10" s="149"/>
      <c r="TYH10" s="149"/>
      <c r="TYI10" s="149"/>
      <c r="TYJ10" s="149"/>
      <c r="TYK10" s="149"/>
      <c r="TYL10" s="149"/>
      <c r="TYM10" s="149"/>
      <c r="TYN10" s="149"/>
      <c r="TYO10" s="149"/>
      <c r="TYP10" s="149"/>
      <c r="TYQ10" s="149"/>
      <c r="TYR10" s="149"/>
      <c r="TYS10" s="149"/>
      <c r="TYT10" s="149"/>
      <c r="TYU10" s="149"/>
      <c r="TYV10" s="149"/>
      <c r="TYW10" s="149"/>
      <c r="TYX10" s="149"/>
      <c r="TYY10" s="149"/>
      <c r="TYZ10" s="149"/>
      <c r="TZA10" s="149"/>
      <c r="TZB10" s="149"/>
      <c r="TZC10" s="149"/>
      <c r="TZD10" s="149"/>
      <c r="TZE10" s="149"/>
      <c r="TZF10" s="149"/>
      <c r="TZG10" s="149"/>
      <c r="TZH10" s="149"/>
      <c r="TZI10" s="149"/>
      <c r="TZJ10" s="149"/>
      <c r="TZK10" s="149"/>
      <c r="TZL10" s="149"/>
      <c r="TZM10" s="149"/>
      <c r="TZN10" s="149"/>
      <c r="TZO10" s="149"/>
      <c r="TZP10" s="149"/>
      <c r="TZQ10" s="149"/>
      <c r="TZR10" s="149"/>
      <c r="TZS10" s="149"/>
      <c r="TZT10" s="149"/>
      <c r="TZU10" s="149"/>
      <c r="TZV10" s="149"/>
      <c r="TZW10" s="149"/>
      <c r="TZX10" s="149"/>
      <c r="TZY10" s="149"/>
      <c r="TZZ10" s="149"/>
      <c r="UAA10" s="149"/>
      <c r="UAB10" s="149"/>
      <c r="UAC10" s="149"/>
      <c r="UAD10" s="149"/>
      <c r="UAE10" s="149"/>
      <c r="UAF10" s="149"/>
      <c r="UAG10" s="149"/>
      <c r="UAH10" s="149"/>
      <c r="UAI10" s="149"/>
      <c r="UAJ10" s="149"/>
      <c r="UAK10" s="149"/>
      <c r="UAL10" s="149"/>
      <c r="UAM10" s="149"/>
      <c r="UAN10" s="149"/>
      <c r="UAO10" s="149"/>
      <c r="UAP10" s="149"/>
      <c r="UAQ10" s="149"/>
      <c r="UAR10" s="149"/>
      <c r="UAS10" s="149"/>
      <c r="UAT10" s="149"/>
      <c r="UAU10" s="149"/>
      <c r="UAV10" s="149"/>
      <c r="UAW10" s="149"/>
      <c r="UAX10" s="149"/>
      <c r="UAY10" s="149"/>
      <c r="UAZ10" s="149"/>
      <c r="UBA10" s="149"/>
      <c r="UBB10" s="149"/>
      <c r="UBC10" s="149"/>
      <c r="UBD10" s="149"/>
      <c r="UBE10" s="149"/>
      <c r="UBF10" s="149"/>
      <c r="UBG10" s="149"/>
      <c r="UBH10" s="149"/>
      <c r="UBI10" s="149"/>
      <c r="UBJ10" s="149"/>
      <c r="UBK10" s="149"/>
      <c r="UBL10" s="149"/>
      <c r="UBM10" s="149"/>
      <c r="UBN10" s="149"/>
      <c r="UBO10" s="149"/>
      <c r="UBP10" s="149"/>
      <c r="UBQ10" s="149"/>
      <c r="UBR10" s="149"/>
      <c r="UBS10" s="149"/>
      <c r="UBT10" s="149"/>
      <c r="UBU10" s="149"/>
      <c r="UBV10" s="149"/>
      <c r="UBW10" s="149"/>
      <c r="UBX10" s="149"/>
      <c r="UBY10" s="149"/>
      <c r="UBZ10" s="149"/>
      <c r="UCA10" s="149"/>
      <c r="UCB10" s="149"/>
      <c r="UCC10" s="149"/>
      <c r="UCD10" s="149"/>
      <c r="UCE10" s="149"/>
      <c r="UCF10" s="149"/>
      <c r="UCG10" s="149"/>
      <c r="UCH10" s="149"/>
      <c r="UCI10" s="149"/>
      <c r="UCJ10" s="149"/>
      <c r="UCK10" s="149"/>
      <c r="UCL10" s="149"/>
      <c r="UCM10" s="149"/>
      <c r="UCN10" s="149"/>
      <c r="UCO10" s="149"/>
      <c r="UCP10" s="149"/>
      <c r="UCQ10" s="149"/>
      <c r="UCR10" s="149"/>
      <c r="UCS10" s="149"/>
      <c r="UCT10" s="149"/>
      <c r="UCU10" s="149"/>
      <c r="UCV10" s="149"/>
      <c r="UCW10" s="149"/>
      <c r="UCX10" s="149"/>
      <c r="UCY10" s="149"/>
      <c r="UCZ10" s="149"/>
      <c r="UDA10" s="149"/>
      <c r="UDB10" s="149"/>
      <c r="UDC10" s="149"/>
      <c r="UDD10" s="149"/>
      <c r="UDE10" s="149"/>
      <c r="UDF10" s="149"/>
      <c r="UDG10" s="149"/>
      <c r="UDH10" s="149"/>
      <c r="UDI10" s="149"/>
      <c r="UDJ10" s="149"/>
      <c r="UDK10" s="149"/>
      <c r="UDL10" s="149"/>
      <c r="UDM10" s="149"/>
      <c r="UDN10" s="149"/>
      <c r="UDO10" s="149"/>
      <c r="UDP10" s="149"/>
      <c r="UDQ10" s="149"/>
      <c r="UDR10" s="149"/>
      <c r="UDS10" s="149"/>
      <c r="UDT10" s="149"/>
      <c r="UDU10" s="149"/>
      <c r="UDV10" s="149"/>
      <c r="UDW10" s="149"/>
      <c r="UDX10" s="149"/>
      <c r="UDY10" s="149"/>
      <c r="UDZ10" s="149"/>
      <c r="UEA10" s="149"/>
      <c r="UEB10" s="149"/>
      <c r="UEC10" s="149"/>
      <c r="UED10" s="149"/>
      <c r="UEE10" s="149"/>
      <c r="UEF10" s="149"/>
      <c r="UEG10" s="149"/>
      <c r="UEH10" s="149"/>
      <c r="UEI10" s="149"/>
      <c r="UEJ10" s="149"/>
      <c r="UEK10" s="149"/>
      <c r="UEL10" s="149"/>
      <c r="UEM10" s="149"/>
      <c r="UEN10" s="149"/>
      <c r="UEO10" s="149"/>
      <c r="UEP10" s="149"/>
      <c r="UEQ10" s="149"/>
      <c r="UER10" s="149"/>
      <c r="UES10" s="149"/>
      <c r="UET10" s="149"/>
      <c r="UEU10" s="149"/>
      <c r="UEV10" s="149"/>
      <c r="UEW10" s="149"/>
      <c r="UEX10" s="149"/>
      <c r="UEY10" s="149"/>
      <c r="UEZ10" s="149"/>
      <c r="UFA10" s="149"/>
      <c r="UFB10" s="149"/>
      <c r="UFC10" s="149"/>
      <c r="UFD10" s="149"/>
      <c r="UFE10" s="149"/>
      <c r="UFF10" s="149"/>
      <c r="UFG10" s="149"/>
      <c r="UFH10" s="149"/>
      <c r="UFI10" s="149"/>
      <c r="UFJ10" s="149"/>
      <c r="UFK10" s="149"/>
      <c r="UFL10" s="149"/>
      <c r="UFM10" s="149"/>
      <c r="UFN10" s="149"/>
      <c r="UFO10" s="149"/>
      <c r="UFP10" s="149"/>
      <c r="UFQ10" s="149"/>
      <c r="UFR10" s="149"/>
      <c r="UFS10" s="149"/>
      <c r="UFT10" s="149"/>
      <c r="UFU10" s="149"/>
      <c r="UFV10" s="149"/>
      <c r="UFW10" s="149"/>
      <c r="UFX10" s="149"/>
      <c r="UFY10" s="149"/>
      <c r="UFZ10" s="149"/>
      <c r="UGA10" s="149"/>
      <c r="UGB10" s="149"/>
      <c r="UGC10" s="149"/>
      <c r="UGD10" s="149"/>
      <c r="UGE10" s="149"/>
      <c r="UGF10" s="149"/>
      <c r="UGG10" s="149"/>
      <c r="UGH10" s="149"/>
      <c r="UGI10" s="149"/>
      <c r="UGJ10" s="149"/>
      <c r="UGK10" s="149"/>
      <c r="UGL10" s="149"/>
      <c r="UGM10" s="149"/>
      <c r="UGN10" s="149"/>
      <c r="UGO10" s="149"/>
      <c r="UGP10" s="149"/>
      <c r="UGQ10" s="149"/>
      <c r="UGR10" s="149"/>
      <c r="UGS10" s="149"/>
      <c r="UGT10" s="149"/>
      <c r="UGU10" s="149"/>
      <c r="UGV10" s="149"/>
      <c r="UGW10" s="149"/>
      <c r="UGX10" s="149"/>
      <c r="UGY10" s="149"/>
      <c r="UGZ10" s="149"/>
      <c r="UHA10" s="149"/>
      <c r="UHB10" s="149"/>
      <c r="UHC10" s="149"/>
      <c r="UHD10" s="149"/>
      <c r="UHE10" s="149"/>
      <c r="UHF10" s="149"/>
      <c r="UHG10" s="149"/>
      <c r="UHH10" s="149"/>
      <c r="UHI10" s="149"/>
      <c r="UHJ10" s="149"/>
      <c r="UHK10" s="149"/>
      <c r="UHL10" s="149"/>
      <c r="UHM10" s="149"/>
      <c r="UHN10" s="149"/>
      <c r="UHO10" s="149"/>
      <c r="UHP10" s="149"/>
      <c r="UHQ10" s="149"/>
      <c r="UHR10" s="149"/>
      <c r="UHS10" s="149"/>
      <c r="UHT10" s="149"/>
      <c r="UHU10" s="149"/>
      <c r="UHV10" s="149"/>
      <c r="UHW10" s="149"/>
      <c r="UHX10" s="149"/>
      <c r="UHY10" s="149"/>
      <c r="UHZ10" s="149"/>
      <c r="UIA10" s="149"/>
      <c r="UIB10" s="149"/>
      <c r="UIC10" s="149"/>
      <c r="UID10" s="149"/>
      <c r="UIE10" s="149"/>
      <c r="UIF10" s="149"/>
      <c r="UIG10" s="149"/>
      <c r="UIH10" s="149"/>
      <c r="UII10" s="149"/>
      <c r="UIJ10" s="149"/>
      <c r="UIK10" s="149"/>
      <c r="UIL10" s="149"/>
      <c r="UIM10" s="149"/>
      <c r="UIN10" s="149"/>
      <c r="UIO10" s="149"/>
      <c r="UIP10" s="149"/>
      <c r="UIQ10" s="149"/>
      <c r="UIR10" s="149"/>
      <c r="UIS10" s="149"/>
      <c r="UIT10" s="149"/>
      <c r="UIU10" s="149"/>
      <c r="UIV10" s="149"/>
      <c r="UIW10" s="149"/>
      <c r="UIX10" s="149"/>
      <c r="UIY10" s="149"/>
      <c r="UIZ10" s="149"/>
      <c r="UJA10" s="149"/>
      <c r="UJB10" s="149"/>
      <c r="UJC10" s="149"/>
      <c r="UJD10" s="149"/>
      <c r="UJE10" s="149"/>
      <c r="UJF10" s="149"/>
      <c r="UJG10" s="149"/>
      <c r="UJH10" s="149"/>
      <c r="UJI10" s="149"/>
      <c r="UJJ10" s="149"/>
      <c r="UJK10" s="149"/>
      <c r="UJL10" s="149"/>
      <c r="UJM10" s="149"/>
      <c r="UJN10" s="149"/>
      <c r="UJO10" s="149"/>
      <c r="UJP10" s="149"/>
      <c r="UJQ10" s="149"/>
      <c r="UJR10" s="149"/>
      <c r="UJS10" s="149"/>
      <c r="UJT10" s="149"/>
      <c r="UJU10" s="149"/>
      <c r="UJV10" s="149"/>
      <c r="UJW10" s="149"/>
      <c r="UJX10" s="149"/>
      <c r="UJY10" s="149"/>
      <c r="UJZ10" s="149"/>
      <c r="UKA10" s="149"/>
      <c r="UKB10" s="149"/>
      <c r="UKC10" s="149"/>
      <c r="UKD10" s="149"/>
      <c r="UKE10" s="149"/>
      <c r="UKF10" s="149"/>
      <c r="UKG10" s="149"/>
      <c r="UKH10" s="149"/>
      <c r="UKI10" s="149"/>
      <c r="UKJ10" s="149"/>
      <c r="UKK10" s="149"/>
      <c r="UKL10" s="149"/>
      <c r="UKM10" s="149"/>
      <c r="UKN10" s="149"/>
      <c r="UKO10" s="149"/>
      <c r="UKP10" s="149"/>
      <c r="UKQ10" s="149"/>
      <c r="UKR10" s="149"/>
      <c r="UKS10" s="149"/>
      <c r="UKT10" s="149"/>
      <c r="UKU10" s="149"/>
      <c r="UKV10" s="149"/>
      <c r="UKW10" s="149"/>
      <c r="UKX10" s="149"/>
      <c r="UKY10" s="149"/>
      <c r="UKZ10" s="149"/>
      <c r="ULA10" s="149"/>
      <c r="ULB10" s="149"/>
      <c r="ULC10" s="149"/>
      <c r="ULD10" s="149"/>
      <c r="ULE10" s="149"/>
      <c r="ULF10" s="149"/>
      <c r="ULG10" s="149"/>
      <c r="ULH10" s="149"/>
      <c r="ULI10" s="149"/>
      <c r="ULJ10" s="149"/>
      <c r="ULK10" s="149"/>
      <c r="ULL10" s="149"/>
      <c r="ULM10" s="149"/>
      <c r="ULN10" s="149"/>
      <c r="ULO10" s="149"/>
      <c r="ULP10" s="149"/>
      <c r="ULQ10" s="149"/>
      <c r="ULR10" s="149"/>
      <c r="ULS10" s="149"/>
      <c r="ULT10" s="149"/>
      <c r="ULU10" s="149"/>
      <c r="ULV10" s="149"/>
      <c r="ULW10" s="149"/>
      <c r="ULX10" s="149"/>
      <c r="ULY10" s="149"/>
      <c r="ULZ10" s="149"/>
      <c r="UMA10" s="149"/>
      <c r="UMB10" s="149"/>
      <c r="UMC10" s="149"/>
      <c r="UMD10" s="149"/>
      <c r="UME10" s="149"/>
      <c r="UMF10" s="149"/>
      <c r="UMG10" s="149"/>
      <c r="UMH10" s="149"/>
      <c r="UMI10" s="149"/>
      <c r="UMJ10" s="149"/>
      <c r="UMK10" s="149"/>
      <c r="UML10" s="149"/>
      <c r="UMM10" s="149"/>
      <c r="UMN10" s="149"/>
      <c r="UMO10" s="149"/>
      <c r="UMP10" s="149"/>
      <c r="UMQ10" s="149"/>
      <c r="UMR10" s="149"/>
      <c r="UMS10" s="149"/>
      <c r="UMT10" s="149"/>
      <c r="UMU10" s="149"/>
      <c r="UMV10" s="149"/>
      <c r="UMW10" s="149"/>
      <c r="UMX10" s="149"/>
      <c r="UMY10" s="149"/>
      <c r="UMZ10" s="149"/>
      <c r="UNA10" s="149"/>
      <c r="UNB10" s="149"/>
      <c r="UNC10" s="149"/>
      <c r="UND10" s="149"/>
      <c r="UNE10" s="149"/>
      <c r="UNF10" s="149"/>
      <c r="UNG10" s="149"/>
      <c r="UNH10" s="149"/>
      <c r="UNI10" s="149"/>
      <c r="UNJ10" s="149"/>
      <c r="UNK10" s="149"/>
      <c r="UNL10" s="149"/>
      <c r="UNM10" s="149"/>
      <c r="UNN10" s="149"/>
      <c r="UNO10" s="149"/>
      <c r="UNP10" s="149"/>
      <c r="UNQ10" s="149"/>
      <c r="UNR10" s="149"/>
      <c r="UNS10" s="149"/>
      <c r="UNT10" s="149"/>
      <c r="UNU10" s="149"/>
      <c r="UNV10" s="149"/>
      <c r="UNW10" s="149"/>
      <c r="UNX10" s="149"/>
      <c r="UNY10" s="149"/>
      <c r="UNZ10" s="149"/>
      <c r="UOA10" s="149"/>
      <c r="UOB10" s="149"/>
      <c r="UOC10" s="149"/>
      <c r="UOD10" s="149"/>
      <c r="UOE10" s="149"/>
      <c r="UOF10" s="149"/>
      <c r="UOG10" s="149"/>
      <c r="UOH10" s="149"/>
      <c r="UOI10" s="149"/>
      <c r="UOJ10" s="149"/>
      <c r="UOK10" s="149"/>
      <c r="UOL10" s="149"/>
      <c r="UOM10" s="149"/>
      <c r="UON10" s="149"/>
      <c r="UOO10" s="149"/>
      <c r="UOP10" s="149"/>
      <c r="UOQ10" s="149"/>
      <c r="UOR10" s="149"/>
      <c r="UOS10" s="149"/>
      <c r="UOT10" s="149"/>
      <c r="UOU10" s="149"/>
      <c r="UOV10" s="149"/>
      <c r="UOW10" s="149"/>
      <c r="UOX10" s="149"/>
      <c r="UOY10" s="149"/>
      <c r="UOZ10" s="149"/>
      <c r="UPA10" s="149"/>
      <c r="UPB10" s="149"/>
      <c r="UPC10" s="149"/>
      <c r="UPD10" s="149"/>
      <c r="UPE10" s="149"/>
      <c r="UPF10" s="149"/>
      <c r="UPG10" s="149"/>
      <c r="UPH10" s="149"/>
      <c r="UPI10" s="149"/>
      <c r="UPJ10" s="149"/>
      <c r="UPK10" s="149"/>
      <c r="UPL10" s="149"/>
      <c r="UPM10" s="149"/>
      <c r="UPN10" s="149"/>
      <c r="UPO10" s="149"/>
      <c r="UPP10" s="149"/>
      <c r="UPQ10" s="149"/>
      <c r="UPR10" s="149"/>
      <c r="UPS10" s="149"/>
      <c r="UPT10" s="149"/>
      <c r="UPU10" s="149"/>
      <c r="UPV10" s="149"/>
      <c r="UPW10" s="149"/>
      <c r="UPX10" s="149"/>
      <c r="UPY10" s="149"/>
      <c r="UPZ10" s="149"/>
      <c r="UQA10" s="149"/>
      <c r="UQB10" s="149"/>
      <c r="UQC10" s="149"/>
      <c r="UQD10" s="149"/>
      <c r="UQE10" s="149"/>
      <c r="UQF10" s="149"/>
      <c r="UQG10" s="149"/>
      <c r="UQH10" s="149"/>
      <c r="UQI10" s="149"/>
      <c r="UQJ10" s="149"/>
      <c r="UQK10" s="149"/>
      <c r="UQL10" s="149"/>
      <c r="UQM10" s="149"/>
      <c r="UQN10" s="149"/>
      <c r="UQO10" s="149"/>
      <c r="UQP10" s="149"/>
      <c r="UQQ10" s="149"/>
      <c r="UQR10" s="149"/>
      <c r="UQS10" s="149"/>
      <c r="UQT10" s="149"/>
      <c r="UQU10" s="149"/>
      <c r="UQV10" s="149"/>
      <c r="UQW10" s="149"/>
      <c r="UQX10" s="149"/>
      <c r="UQY10" s="149"/>
      <c r="UQZ10" s="149"/>
      <c r="URA10" s="149"/>
      <c r="URB10" s="149"/>
      <c r="URC10" s="149"/>
      <c r="URD10" s="149"/>
      <c r="URE10" s="149"/>
      <c r="URF10" s="149"/>
      <c r="URG10" s="149"/>
      <c r="URH10" s="149"/>
      <c r="URI10" s="149"/>
      <c r="URJ10" s="149"/>
      <c r="URK10" s="149"/>
      <c r="URL10" s="149"/>
      <c r="URM10" s="149"/>
      <c r="URN10" s="149"/>
      <c r="URO10" s="149"/>
      <c r="URP10" s="149"/>
      <c r="URQ10" s="149"/>
      <c r="URR10" s="149"/>
      <c r="URS10" s="149"/>
      <c r="URT10" s="149"/>
      <c r="URU10" s="149"/>
      <c r="URV10" s="149"/>
      <c r="URW10" s="149"/>
      <c r="URX10" s="149"/>
      <c r="URY10" s="149"/>
      <c r="URZ10" s="149"/>
      <c r="USA10" s="149"/>
      <c r="USB10" s="149"/>
      <c r="USC10" s="149"/>
      <c r="USD10" s="149"/>
      <c r="USE10" s="149"/>
      <c r="USF10" s="149"/>
      <c r="USG10" s="149"/>
      <c r="USH10" s="149"/>
      <c r="USI10" s="149"/>
      <c r="USJ10" s="149"/>
      <c r="USK10" s="149"/>
      <c r="USL10" s="149"/>
      <c r="USM10" s="149"/>
      <c r="USN10" s="149"/>
      <c r="USO10" s="149"/>
      <c r="USP10" s="149"/>
      <c r="USQ10" s="149"/>
      <c r="USR10" s="149"/>
      <c r="USS10" s="149"/>
      <c r="UST10" s="149"/>
      <c r="USU10" s="149"/>
      <c r="USV10" s="149"/>
      <c r="USW10" s="149"/>
      <c r="USX10" s="149"/>
      <c r="USY10" s="149"/>
      <c r="USZ10" s="149"/>
      <c r="UTA10" s="149"/>
      <c r="UTB10" s="149"/>
      <c r="UTC10" s="149"/>
      <c r="UTD10" s="149"/>
      <c r="UTE10" s="149"/>
      <c r="UTF10" s="149"/>
      <c r="UTG10" s="149"/>
      <c r="UTH10" s="149"/>
      <c r="UTI10" s="149"/>
      <c r="UTJ10" s="149"/>
      <c r="UTK10" s="149"/>
      <c r="UTL10" s="149"/>
      <c r="UTM10" s="149"/>
      <c r="UTN10" s="149"/>
      <c r="UTO10" s="149"/>
      <c r="UTP10" s="149"/>
      <c r="UTQ10" s="149"/>
      <c r="UTR10" s="149"/>
      <c r="UTS10" s="149"/>
      <c r="UTT10" s="149"/>
      <c r="UTU10" s="149"/>
      <c r="UTV10" s="149"/>
      <c r="UTW10" s="149"/>
      <c r="UTX10" s="149"/>
      <c r="UTY10" s="149"/>
      <c r="UTZ10" s="149"/>
      <c r="UUA10" s="149"/>
      <c r="UUB10" s="149"/>
      <c r="UUC10" s="149"/>
      <c r="UUD10" s="149"/>
      <c r="UUE10" s="149"/>
      <c r="UUF10" s="149"/>
      <c r="UUG10" s="149"/>
      <c r="UUH10" s="149"/>
      <c r="UUI10" s="149"/>
      <c r="UUJ10" s="149"/>
      <c r="UUK10" s="149"/>
      <c r="UUL10" s="149"/>
      <c r="UUM10" s="149"/>
      <c r="UUN10" s="149"/>
      <c r="UUO10" s="149"/>
      <c r="UUP10" s="149"/>
      <c r="UUQ10" s="149"/>
      <c r="UUR10" s="149"/>
      <c r="UUS10" s="149"/>
      <c r="UUT10" s="149"/>
      <c r="UUU10" s="149"/>
      <c r="UUV10" s="149"/>
      <c r="UUW10" s="149"/>
      <c r="UUX10" s="149"/>
      <c r="UUY10" s="149"/>
      <c r="UUZ10" s="149"/>
      <c r="UVA10" s="149"/>
      <c r="UVB10" s="149"/>
      <c r="UVC10" s="149"/>
      <c r="UVD10" s="149"/>
      <c r="UVE10" s="149"/>
      <c r="UVF10" s="149"/>
      <c r="UVG10" s="149"/>
      <c r="UVH10" s="149"/>
      <c r="UVI10" s="149"/>
      <c r="UVJ10" s="149"/>
      <c r="UVK10" s="149"/>
      <c r="UVL10" s="149"/>
      <c r="UVM10" s="149"/>
      <c r="UVN10" s="149"/>
      <c r="UVO10" s="149"/>
      <c r="UVP10" s="149"/>
      <c r="UVQ10" s="149"/>
      <c r="UVR10" s="149"/>
      <c r="UVS10" s="149"/>
      <c r="UVT10" s="149"/>
      <c r="UVU10" s="149"/>
      <c r="UVV10" s="149"/>
      <c r="UVW10" s="149"/>
      <c r="UVX10" s="149"/>
      <c r="UVY10" s="149"/>
      <c r="UVZ10" s="149"/>
      <c r="UWA10" s="149"/>
      <c r="UWB10" s="149"/>
      <c r="UWC10" s="149"/>
      <c r="UWD10" s="149"/>
      <c r="UWE10" s="149"/>
      <c r="UWF10" s="149"/>
      <c r="UWG10" s="149"/>
      <c r="UWH10" s="149"/>
      <c r="UWI10" s="149"/>
      <c r="UWJ10" s="149"/>
      <c r="UWK10" s="149"/>
      <c r="UWL10" s="149"/>
      <c r="UWM10" s="149"/>
      <c r="UWN10" s="149"/>
      <c r="UWO10" s="149"/>
      <c r="UWP10" s="149"/>
      <c r="UWQ10" s="149"/>
      <c r="UWR10" s="149"/>
      <c r="UWS10" s="149"/>
      <c r="UWT10" s="149"/>
      <c r="UWU10" s="149"/>
      <c r="UWV10" s="149"/>
      <c r="UWW10" s="149"/>
      <c r="UWX10" s="149"/>
      <c r="UWY10" s="149"/>
      <c r="UWZ10" s="149"/>
      <c r="UXA10" s="149"/>
      <c r="UXB10" s="149"/>
      <c r="UXC10" s="149"/>
      <c r="UXD10" s="149"/>
      <c r="UXE10" s="149"/>
      <c r="UXF10" s="149"/>
      <c r="UXG10" s="149"/>
      <c r="UXH10" s="149"/>
      <c r="UXI10" s="149"/>
      <c r="UXJ10" s="149"/>
      <c r="UXK10" s="149"/>
      <c r="UXL10" s="149"/>
      <c r="UXM10" s="149"/>
      <c r="UXN10" s="149"/>
      <c r="UXO10" s="149"/>
      <c r="UXP10" s="149"/>
      <c r="UXQ10" s="149"/>
      <c r="UXR10" s="149"/>
      <c r="UXS10" s="149"/>
      <c r="UXT10" s="149"/>
      <c r="UXU10" s="149"/>
      <c r="UXV10" s="149"/>
      <c r="UXW10" s="149"/>
      <c r="UXX10" s="149"/>
      <c r="UXY10" s="149"/>
      <c r="UXZ10" s="149"/>
      <c r="UYA10" s="149"/>
      <c r="UYB10" s="149"/>
      <c r="UYC10" s="149"/>
      <c r="UYD10" s="149"/>
      <c r="UYE10" s="149"/>
      <c r="UYF10" s="149"/>
      <c r="UYG10" s="149"/>
      <c r="UYH10" s="149"/>
      <c r="UYI10" s="149"/>
      <c r="UYJ10" s="149"/>
      <c r="UYK10" s="149"/>
      <c r="UYL10" s="149"/>
      <c r="UYM10" s="149"/>
      <c r="UYN10" s="149"/>
      <c r="UYO10" s="149"/>
      <c r="UYP10" s="149"/>
      <c r="UYQ10" s="149"/>
      <c r="UYR10" s="149"/>
      <c r="UYS10" s="149"/>
      <c r="UYT10" s="149"/>
      <c r="UYU10" s="149"/>
      <c r="UYV10" s="149"/>
      <c r="UYW10" s="149"/>
      <c r="UYX10" s="149"/>
      <c r="UYY10" s="149"/>
      <c r="UYZ10" s="149"/>
      <c r="UZA10" s="149"/>
      <c r="UZB10" s="149"/>
      <c r="UZC10" s="149"/>
      <c r="UZD10" s="149"/>
      <c r="UZE10" s="149"/>
      <c r="UZF10" s="149"/>
      <c r="UZG10" s="149"/>
      <c r="UZH10" s="149"/>
      <c r="UZI10" s="149"/>
      <c r="UZJ10" s="149"/>
      <c r="UZK10" s="149"/>
      <c r="UZL10" s="149"/>
      <c r="UZM10" s="149"/>
      <c r="UZN10" s="149"/>
      <c r="UZO10" s="149"/>
      <c r="UZP10" s="149"/>
      <c r="UZQ10" s="149"/>
      <c r="UZR10" s="149"/>
      <c r="UZS10" s="149"/>
      <c r="UZT10" s="149"/>
      <c r="UZU10" s="149"/>
      <c r="UZV10" s="149"/>
      <c r="UZW10" s="149"/>
      <c r="UZX10" s="149"/>
      <c r="UZY10" s="149"/>
      <c r="UZZ10" s="149"/>
      <c r="VAA10" s="149"/>
      <c r="VAB10" s="149"/>
      <c r="VAC10" s="149"/>
      <c r="VAD10" s="149"/>
      <c r="VAE10" s="149"/>
      <c r="VAF10" s="149"/>
      <c r="VAG10" s="149"/>
      <c r="VAH10" s="149"/>
      <c r="VAI10" s="149"/>
      <c r="VAJ10" s="149"/>
      <c r="VAK10" s="149"/>
      <c r="VAL10" s="149"/>
      <c r="VAM10" s="149"/>
      <c r="VAN10" s="149"/>
      <c r="VAO10" s="149"/>
      <c r="VAP10" s="149"/>
      <c r="VAQ10" s="149"/>
      <c r="VAR10" s="149"/>
      <c r="VAS10" s="149"/>
      <c r="VAT10" s="149"/>
      <c r="VAU10" s="149"/>
      <c r="VAV10" s="149"/>
      <c r="VAW10" s="149"/>
      <c r="VAX10" s="149"/>
      <c r="VAY10" s="149"/>
      <c r="VAZ10" s="149"/>
      <c r="VBA10" s="149"/>
      <c r="VBB10" s="149"/>
      <c r="VBC10" s="149"/>
      <c r="VBD10" s="149"/>
      <c r="VBE10" s="149"/>
      <c r="VBF10" s="149"/>
      <c r="VBG10" s="149"/>
      <c r="VBH10" s="149"/>
      <c r="VBI10" s="149"/>
      <c r="VBJ10" s="149"/>
      <c r="VBK10" s="149"/>
      <c r="VBL10" s="149"/>
      <c r="VBM10" s="149"/>
      <c r="VBN10" s="149"/>
      <c r="VBO10" s="149"/>
      <c r="VBP10" s="149"/>
      <c r="VBQ10" s="149"/>
      <c r="VBR10" s="149"/>
      <c r="VBS10" s="149"/>
      <c r="VBT10" s="149"/>
      <c r="VBU10" s="149"/>
      <c r="VBV10" s="149"/>
      <c r="VBW10" s="149"/>
      <c r="VBX10" s="149"/>
      <c r="VBY10" s="149"/>
      <c r="VBZ10" s="149"/>
      <c r="VCA10" s="149"/>
      <c r="VCB10" s="149"/>
      <c r="VCC10" s="149"/>
      <c r="VCD10" s="149"/>
      <c r="VCE10" s="149"/>
      <c r="VCF10" s="149"/>
      <c r="VCG10" s="149"/>
      <c r="VCH10" s="149"/>
      <c r="VCI10" s="149"/>
      <c r="VCJ10" s="149"/>
      <c r="VCK10" s="149"/>
      <c r="VCL10" s="149"/>
      <c r="VCM10" s="149"/>
      <c r="VCN10" s="149"/>
      <c r="VCO10" s="149"/>
      <c r="VCP10" s="149"/>
      <c r="VCQ10" s="149"/>
      <c r="VCR10" s="149"/>
      <c r="VCS10" s="149"/>
      <c r="VCT10" s="149"/>
      <c r="VCU10" s="149"/>
      <c r="VCV10" s="149"/>
      <c r="VCW10" s="149"/>
      <c r="VCX10" s="149"/>
      <c r="VCY10" s="149"/>
      <c r="VCZ10" s="149"/>
      <c r="VDA10" s="149"/>
      <c r="VDB10" s="149"/>
      <c r="VDC10" s="149"/>
      <c r="VDD10" s="149"/>
      <c r="VDE10" s="149"/>
      <c r="VDF10" s="149"/>
      <c r="VDG10" s="149"/>
      <c r="VDH10" s="149"/>
      <c r="VDI10" s="149"/>
      <c r="VDJ10" s="149"/>
      <c r="VDK10" s="149"/>
      <c r="VDL10" s="149"/>
      <c r="VDM10" s="149"/>
      <c r="VDN10" s="149"/>
      <c r="VDO10" s="149"/>
      <c r="VDP10" s="149"/>
      <c r="VDQ10" s="149"/>
      <c r="VDR10" s="149"/>
      <c r="VDS10" s="149"/>
      <c r="VDT10" s="149"/>
      <c r="VDU10" s="149"/>
      <c r="VDV10" s="149"/>
      <c r="VDW10" s="149"/>
      <c r="VDX10" s="149"/>
      <c r="VDY10" s="149"/>
      <c r="VDZ10" s="149"/>
      <c r="VEA10" s="149"/>
      <c r="VEB10" s="149"/>
      <c r="VEC10" s="149"/>
      <c r="VED10" s="149"/>
      <c r="VEE10" s="149"/>
      <c r="VEF10" s="149"/>
      <c r="VEG10" s="149"/>
      <c r="VEH10" s="149"/>
      <c r="VEI10" s="149"/>
      <c r="VEJ10" s="149"/>
      <c r="VEK10" s="149"/>
      <c r="VEL10" s="149"/>
      <c r="VEM10" s="149"/>
      <c r="VEN10" s="149"/>
      <c r="VEO10" s="149"/>
      <c r="VEP10" s="149"/>
      <c r="VEQ10" s="149"/>
      <c r="VER10" s="149"/>
      <c r="VES10" s="149"/>
      <c r="VET10" s="149"/>
      <c r="VEU10" s="149"/>
      <c r="VEV10" s="149"/>
      <c r="VEW10" s="149"/>
      <c r="VEX10" s="149"/>
      <c r="VEY10" s="149"/>
      <c r="VEZ10" s="149"/>
      <c r="VFA10" s="149"/>
      <c r="VFB10" s="149"/>
      <c r="VFC10" s="149"/>
      <c r="VFD10" s="149"/>
      <c r="VFE10" s="149"/>
      <c r="VFF10" s="149"/>
      <c r="VFG10" s="149"/>
      <c r="VFH10" s="149"/>
      <c r="VFI10" s="149"/>
      <c r="VFJ10" s="149"/>
      <c r="VFK10" s="149"/>
      <c r="VFL10" s="149"/>
      <c r="VFM10" s="149"/>
      <c r="VFN10" s="149"/>
      <c r="VFO10" s="149"/>
      <c r="VFP10" s="149"/>
      <c r="VFQ10" s="149"/>
      <c r="VFR10" s="149"/>
      <c r="VFS10" s="149"/>
      <c r="VFT10" s="149"/>
      <c r="VFU10" s="149"/>
      <c r="VFV10" s="149"/>
      <c r="VFW10" s="149"/>
      <c r="VFX10" s="149"/>
      <c r="VFY10" s="149"/>
      <c r="VFZ10" s="149"/>
      <c r="VGA10" s="149"/>
      <c r="VGB10" s="149"/>
      <c r="VGC10" s="149"/>
      <c r="VGD10" s="149"/>
      <c r="VGE10" s="149"/>
      <c r="VGF10" s="149"/>
      <c r="VGG10" s="149"/>
      <c r="VGH10" s="149"/>
      <c r="VGI10" s="149"/>
      <c r="VGJ10" s="149"/>
      <c r="VGK10" s="149"/>
      <c r="VGL10" s="149"/>
      <c r="VGM10" s="149"/>
      <c r="VGN10" s="149"/>
      <c r="VGO10" s="149"/>
      <c r="VGP10" s="149"/>
      <c r="VGQ10" s="149"/>
      <c r="VGR10" s="149"/>
      <c r="VGS10" s="149"/>
      <c r="VGT10" s="149"/>
      <c r="VGU10" s="149"/>
      <c r="VGV10" s="149"/>
      <c r="VGW10" s="149"/>
      <c r="VGX10" s="149"/>
      <c r="VGY10" s="149"/>
      <c r="VGZ10" s="149"/>
      <c r="VHA10" s="149"/>
      <c r="VHB10" s="149"/>
      <c r="VHC10" s="149"/>
      <c r="VHD10" s="149"/>
      <c r="VHE10" s="149"/>
      <c r="VHF10" s="149"/>
      <c r="VHG10" s="149"/>
      <c r="VHH10" s="149"/>
      <c r="VHI10" s="149"/>
      <c r="VHJ10" s="149"/>
      <c r="VHK10" s="149"/>
      <c r="VHL10" s="149"/>
      <c r="VHM10" s="149"/>
      <c r="VHN10" s="149"/>
      <c r="VHO10" s="149"/>
      <c r="VHP10" s="149"/>
      <c r="VHQ10" s="149"/>
      <c r="VHR10" s="149"/>
      <c r="VHS10" s="149"/>
      <c r="VHT10" s="149"/>
      <c r="VHU10" s="149"/>
      <c r="VHV10" s="149"/>
      <c r="VHW10" s="149"/>
      <c r="VHX10" s="149"/>
      <c r="VHY10" s="149"/>
      <c r="VHZ10" s="149"/>
      <c r="VIA10" s="149"/>
      <c r="VIB10" s="149"/>
      <c r="VIC10" s="149"/>
      <c r="VID10" s="149"/>
      <c r="VIE10" s="149"/>
      <c r="VIF10" s="149"/>
      <c r="VIG10" s="149"/>
      <c r="VIH10" s="149"/>
      <c r="VII10" s="149"/>
      <c r="VIJ10" s="149"/>
      <c r="VIK10" s="149"/>
      <c r="VIL10" s="149"/>
      <c r="VIM10" s="149"/>
      <c r="VIN10" s="149"/>
      <c r="VIO10" s="149"/>
      <c r="VIP10" s="149"/>
      <c r="VIQ10" s="149"/>
      <c r="VIR10" s="149"/>
      <c r="VIS10" s="149"/>
      <c r="VIT10" s="149"/>
      <c r="VIU10" s="149"/>
      <c r="VIV10" s="149"/>
      <c r="VIW10" s="149"/>
      <c r="VIX10" s="149"/>
      <c r="VIY10" s="149"/>
      <c r="VIZ10" s="149"/>
      <c r="VJA10" s="149"/>
      <c r="VJB10" s="149"/>
      <c r="VJC10" s="149"/>
      <c r="VJD10" s="149"/>
      <c r="VJE10" s="149"/>
      <c r="VJF10" s="149"/>
      <c r="VJG10" s="149"/>
      <c r="VJH10" s="149"/>
      <c r="VJI10" s="149"/>
      <c r="VJJ10" s="149"/>
      <c r="VJK10" s="149"/>
      <c r="VJL10" s="149"/>
      <c r="VJM10" s="149"/>
      <c r="VJN10" s="149"/>
      <c r="VJO10" s="149"/>
      <c r="VJP10" s="149"/>
      <c r="VJQ10" s="149"/>
      <c r="VJR10" s="149"/>
      <c r="VJS10" s="149"/>
      <c r="VJT10" s="149"/>
      <c r="VJU10" s="149"/>
      <c r="VJV10" s="149"/>
      <c r="VJW10" s="149"/>
      <c r="VJX10" s="149"/>
      <c r="VJY10" s="149"/>
      <c r="VJZ10" s="149"/>
      <c r="VKA10" s="149"/>
      <c r="VKB10" s="149"/>
      <c r="VKC10" s="149"/>
      <c r="VKD10" s="149"/>
      <c r="VKE10" s="149"/>
      <c r="VKF10" s="149"/>
      <c r="VKG10" s="149"/>
      <c r="VKH10" s="149"/>
      <c r="VKI10" s="149"/>
      <c r="VKJ10" s="149"/>
      <c r="VKK10" s="149"/>
      <c r="VKL10" s="149"/>
      <c r="VKM10" s="149"/>
      <c r="VKN10" s="149"/>
      <c r="VKO10" s="149"/>
      <c r="VKP10" s="149"/>
      <c r="VKQ10" s="149"/>
      <c r="VKR10" s="149"/>
      <c r="VKS10" s="149"/>
      <c r="VKT10" s="149"/>
      <c r="VKU10" s="149"/>
      <c r="VKV10" s="149"/>
      <c r="VKW10" s="149"/>
      <c r="VKX10" s="149"/>
      <c r="VKY10" s="149"/>
      <c r="VKZ10" s="149"/>
      <c r="VLA10" s="149"/>
      <c r="VLB10" s="149"/>
      <c r="VLC10" s="149"/>
      <c r="VLD10" s="149"/>
      <c r="VLE10" s="149"/>
      <c r="VLF10" s="149"/>
      <c r="VLG10" s="149"/>
      <c r="VLH10" s="149"/>
      <c r="VLI10" s="149"/>
      <c r="VLJ10" s="149"/>
      <c r="VLK10" s="149"/>
      <c r="VLL10" s="149"/>
      <c r="VLM10" s="149"/>
      <c r="VLN10" s="149"/>
      <c r="VLO10" s="149"/>
      <c r="VLP10" s="149"/>
      <c r="VLQ10" s="149"/>
      <c r="VLR10" s="149"/>
      <c r="VLS10" s="149"/>
      <c r="VLT10" s="149"/>
      <c r="VLU10" s="149"/>
      <c r="VLV10" s="149"/>
      <c r="VLW10" s="149"/>
      <c r="VLX10" s="149"/>
      <c r="VLY10" s="149"/>
      <c r="VLZ10" s="149"/>
      <c r="VMA10" s="149"/>
      <c r="VMB10" s="149"/>
      <c r="VMC10" s="149"/>
      <c r="VMD10" s="149"/>
      <c r="VME10" s="149"/>
      <c r="VMF10" s="149"/>
      <c r="VMG10" s="149"/>
      <c r="VMH10" s="149"/>
      <c r="VMI10" s="149"/>
      <c r="VMJ10" s="149"/>
      <c r="VMK10" s="149"/>
      <c r="VML10" s="149"/>
      <c r="VMM10" s="149"/>
      <c r="VMN10" s="149"/>
      <c r="VMO10" s="149"/>
      <c r="VMP10" s="149"/>
      <c r="VMQ10" s="149"/>
      <c r="VMR10" s="149"/>
      <c r="VMS10" s="149"/>
      <c r="VMT10" s="149"/>
      <c r="VMU10" s="149"/>
      <c r="VMV10" s="149"/>
      <c r="VMW10" s="149"/>
      <c r="VMX10" s="149"/>
      <c r="VMY10" s="149"/>
      <c r="VMZ10" s="149"/>
      <c r="VNA10" s="149"/>
      <c r="VNB10" s="149"/>
      <c r="VNC10" s="149"/>
      <c r="VND10" s="149"/>
      <c r="VNE10" s="149"/>
      <c r="VNF10" s="149"/>
      <c r="VNG10" s="149"/>
      <c r="VNH10" s="149"/>
      <c r="VNI10" s="149"/>
      <c r="VNJ10" s="149"/>
      <c r="VNK10" s="149"/>
      <c r="VNL10" s="149"/>
      <c r="VNM10" s="149"/>
      <c r="VNN10" s="149"/>
      <c r="VNO10" s="149"/>
      <c r="VNP10" s="149"/>
      <c r="VNQ10" s="149"/>
      <c r="VNR10" s="149"/>
      <c r="VNS10" s="149"/>
      <c r="VNT10" s="149"/>
      <c r="VNU10" s="149"/>
      <c r="VNV10" s="149"/>
      <c r="VNW10" s="149"/>
      <c r="VNX10" s="149"/>
      <c r="VNY10" s="149"/>
      <c r="VNZ10" s="149"/>
      <c r="VOA10" s="149"/>
      <c r="VOB10" s="149"/>
      <c r="VOC10" s="149"/>
      <c r="VOD10" s="149"/>
      <c r="VOE10" s="149"/>
      <c r="VOF10" s="149"/>
      <c r="VOG10" s="149"/>
      <c r="VOH10" s="149"/>
      <c r="VOI10" s="149"/>
      <c r="VOJ10" s="149"/>
      <c r="VOK10" s="149"/>
      <c r="VOL10" s="149"/>
      <c r="VOM10" s="149"/>
      <c r="VON10" s="149"/>
      <c r="VOO10" s="149"/>
      <c r="VOP10" s="149"/>
      <c r="VOQ10" s="149"/>
      <c r="VOR10" s="149"/>
      <c r="VOS10" s="149"/>
      <c r="VOT10" s="149"/>
      <c r="VOU10" s="149"/>
      <c r="VOV10" s="149"/>
      <c r="VOW10" s="149"/>
      <c r="VOX10" s="149"/>
      <c r="VOY10" s="149"/>
      <c r="VOZ10" s="149"/>
      <c r="VPA10" s="149"/>
      <c r="VPB10" s="149"/>
      <c r="VPC10" s="149"/>
      <c r="VPD10" s="149"/>
      <c r="VPE10" s="149"/>
      <c r="VPF10" s="149"/>
      <c r="VPG10" s="149"/>
      <c r="VPH10" s="149"/>
      <c r="VPI10" s="149"/>
      <c r="VPJ10" s="149"/>
      <c r="VPK10" s="149"/>
      <c r="VPL10" s="149"/>
      <c r="VPM10" s="149"/>
      <c r="VPN10" s="149"/>
      <c r="VPO10" s="149"/>
      <c r="VPP10" s="149"/>
      <c r="VPQ10" s="149"/>
      <c r="VPR10" s="149"/>
      <c r="VPS10" s="149"/>
      <c r="VPT10" s="149"/>
      <c r="VPU10" s="149"/>
      <c r="VPV10" s="149"/>
      <c r="VPW10" s="149"/>
      <c r="VPX10" s="149"/>
      <c r="VPY10" s="149"/>
      <c r="VPZ10" s="149"/>
      <c r="VQA10" s="149"/>
      <c r="VQB10" s="149"/>
      <c r="VQC10" s="149"/>
      <c r="VQD10" s="149"/>
      <c r="VQE10" s="149"/>
      <c r="VQF10" s="149"/>
      <c r="VQG10" s="149"/>
      <c r="VQH10" s="149"/>
      <c r="VQI10" s="149"/>
      <c r="VQJ10" s="149"/>
      <c r="VQK10" s="149"/>
      <c r="VQL10" s="149"/>
      <c r="VQM10" s="149"/>
      <c r="VQN10" s="149"/>
      <c r="VQO10" s="149"/>
      <c r="VQP10" s="149"/>
      <c r="VQQ10" s="149"/>
      <c r="VQR10" s="149"/>
      <c r="VQS10" s="149"/>
      <c r="VQT10" s="149"/>
      <c r="VQU10" s="149"/>
      <c r="VQV10" s="149"/>
      <c r="VQW10" s="149"/>
      <c r="VQX10" s="149"/>
      <c r="VQY10" s="149"/>
      <c r="VQZ10" s="149"/>
      <c r="VRA10" s="149"/>
      <c r="VRB10" s="149"/>
      <c r="VRC10" s="149"/>
      <c r="VRD10" s="149"/>
      <c r="VRE10" s="149"/>
      <c r="VRF10" s="149"/>
      <c r="VRG10" s="149"/>
      <c r="VRH10" s="149"/>
      <c r="VRI10" s="149"/>
      <c r="VRJ10" s="149"/>
      <c r="VRK10" s="149"/>
      <c r="VRL10" s="149"/>
      <c r="VRM10" s="149"/>
      <c r="VRN10" s="149"/>
      <c r="VRO10" s="149"/>
      <c r="VRP10" s="149"/>
      <c r="VRQ10" s="149"/>
      <c r="VRR10" s="149"/>
      <c r="VRS10" s="149"/>
      <c r="VRT10" s="149"/>
      <c r="VRU10" s="149"/>
      <c r="VRV10" s="149"/>
      <c r="VRW10" s="149"/>
      <c r="VRX10" s="149"/>
      <c r="VRY10" s="149"/>
      <c r="VRZ10" s="149"/>
      <c r="VSA10" s="149"/>
      <c r="VSB10" s="149"/>
      <c r="VSC10" s="149"/>
      <c r="VSD10" s="149"/>
      <c r="VSE10" s="149"/>
      <c r="VSF10" s="149"/>
      <c r="VSG10" s="149"/>
      <c r="VSH10" s="149"/>
      <c r="VSI10" s="149"/>
      <c r="VSJ10" s="149"/>
      <c r="VSK10" s="149"/>
      <c r="VSL10" s="149"/>
      <c r="VSM10" s="149"/>
      <c r="VSN10" s="149"/>
      <c r="VSO10" s="149"/>
      <c r="VSP10" s="149"/>
      <c r="VSQ10" s="149"/>
      <c r="VSR10" s="149"/>
      <c r="VSS10" s="149"/>
      <c r="VST10" s="149"/>
      <c r="VSU10" s="149"/>
      <c r="VSV10" s="149"/>
      <c r="VSW10" s="149"/>
      <c r="VSX10" s="149"/>
      <c r="VSY10" s="149"/>
      <c r="VSZ10" s="149"/>
      <c r="VTA10" s="149"/>
      <c r="VTB10" s="149"/>
      <c r="VTC10" s="149"/>
      <c r="VTD10" s="149"/>
      <c r="VTE10" s="149"/>
      <c r="VTF10" s="149"/>
      <c r="VTG10" s="149"/>
      <c r="VTH10" s="149"/>
      <c r="VTI10" s="149"/>
      <c r="VTJ10" s="149"/>
      <c r="VTK10" s="149"/>
      <c r="VTL10" s="149"/>
      <c r="VTM10" s="149"/>
      <c r="VTN10" s="149"/>
      <c r="VTO10" s="149"/>
      <c r="VTP10" s="149"/>
      <c r="VTQ10" s="149"/>
      <c r="VTR10" s="149"/>
      <c r="VTS10" s="149"/>
      <c r="VTT10" s="149"/>
      <c r="VTU10" s="149"/>
      <c r="VTV10" s="149"/>
      <c r="VTW10" s="149"/>
      <c r="VTX10" s="149"/>
      <c r="VTY10" s="149"/>
      <c r="VTZ10" s="149"/>
      <c r="VUA10" s="149"/>
      <c r="VUB10" s="149"/>
      <c r="VUC10" s="149"/>
      <c r="VUD10" s="149"/>
      <c r="VUE10" s="149"/>
      <c r="VUF10" s="149"/>
      <c r="VUG10" s="149"/>
      <c r="VUH10" s="149"/>
      <c r="VUI10" s="149"/>
      <c r="VUJ10" s="149"/>
      <c r="VUK10" s="149"/>
      <c r="VUL10" s="149"/>
      <c r="VUM10" s="149"/>
      <c r="VUN10" s="149"/>
      <c r="VUO10" s="149"/>
      <c r="VUP10" s="149"/>
      <c r="VUQ10" s="149"/>
      <c r="VUR10" s="149"/>
      <c r="VUS10" s="149"/>
      <c r="VUT10" s="149"/>
      <c r="VUU10" s="149"/>
      <c r="VUV10" s="149"/>
      <c r="VUW10" s="149"/>
      <c r="VUX10" s="149"/>
      <c r="VUY10" s="149"/>
      <c r="VUZ10" s="149"/>
      <c r="VVA10" s="149"/>
      <c r="VVB10" s="149"/>
      <c r="VVC10" s="149"/>
      <c r="VVD10" s="149"/>
      <c r="VVE10" s="149"/>
      <c r="VVF10" s="149"/>
      <c r="VVG10" s="149"/>
      <c r="VVH10" s="149"/>
      <c r="VVI10" s="149"/>
      <c r="VVJ10" s="149"/>
      <c r="VVK10" s="149"/>
      <c r="VVL10" s="149"/>
      <c r="VVM10" s="149"/>
      <c r="VVN10" s="149"/>
      <c r="VVO10" s="149"/>
      <c r="VVP10" s="149"/>
      <c r="VVQ10" s="149"/>
      <c r="VVR10" s="149"/>
      <c r="VVS10" s="149"/>
      <c r="VVT10" s="149"/>
      <c r="VVU10" s="149"/>
      <c r="VVV10" s="149"/>
      <c r="VVW10" s="149"/>
      <c r="VVX10" s="149"/>
      <c r="VVY10" s="149"/>
      <c r="VVZ10" s="149"/>
      <c r="VWA10" s="149"/>
      <c r="VWB10" s="149"/>
      <c r="VWC10" s="149"/>
      <c r="VWD10" s="149"/>
      <c r="VWE10" s="149"/>
      <c r="VWF10" s="149"/>
      <c r="VWG10" s="149"/>
      <c r="VWH10" s="149"/>
      <c r="VWI10" s="149"/>
      <c r="VWJ10" s="149"/>
      <c r="VWK10" s="149"/>
      <c r="VWL10" s="149"/>
      <c r="VWM10" s="149"/>
      <c r="VWN10" s="149"/>
      <c r="VWO10" s="149"/>
      <c r="VWP10" s="149"/>
      <c r="VWQ10" s="149"/>
      <c r="VWR10" s="149"/>
      <c r="VWS10" s="149"/>
      <c r="VWT10" s="149"/>
      <c r="VWU10" s="149"/>
      <c r="VWV10" s="149"/>
      <c r="VWW10" s="149"/>
      <c r="VWX10" s="149"/>
      <c r="VWY10" s="149"/>
      <c r="VWZ10" s="149"/>
      <c r="VXA10" s="149"/>
      <c r="VXB10" s="149"/>
      <c r="VXC10" s="149"/>
      <c r="VXD10" s="149"/>
      <c r="VXE10" s="149"/>
      <c r="VXF10" s="149"/>
      <c r="VXG10" s="149"/>
      <c r="VXH10" s="149"/>
      <c r="VXI10" s="149"/>
      <c r="VXJ10" s="149"/>
      <c r="VXK10" s="149"/>
      <c r="VXL10" s="149"/>
      <c r="VXM10" s="149"/>
      <c r="VXN10" s="149"/>
      <c r="VXO10" s="149"/>
      <c r="VXP10" s="149"/>
      <c r="VXQ10" s="149"/>
      <c r="VXR10" s="149"/>
      <c r="VXS10" s="149"/>
      <c r="VXT10" s="149"/>
      <c r="VXU10" s="149"/>
      <c r="VXV10" s="149"/>
      <c r="VXW10" s="149"/>
      <c r="VXX10" s="149"/>
      <c r="VXY10" s="149"/>
      <c r="VXZ10" s="149"/>
      <c r="VYA10" s="149"/>
      <c r="VYB10" s="149"/>
      <c r="VYC10" s="149"/>
      <c r="VYD10" s="149"/>
      <c r="VYE10" s="149"/>
      <c r="VYF10" s="149"/>
      <c r="VYG10" s="149"/>
      <c r="VYH10" s="149"/>
      <c r="VYI10" s="149"/>
      <c r="VYJ10" s="149"/>
      <c r="VYK10" s="149"/>
      <c r="VYL10" s="149"/>
      <c r="VYM10" s="149"/>
      <c r="VYN10" s="149"/>
      <c r="VYO10" s="149"/>
      <c r="VYP10" s="149"/>
      <c r="VYQ10" s="149"/>
      <c r="VYR10" s="149"/>
      <c r="VYS10" s="149"/>
      <c r="VYT10" s="149"/>
      <c r="VYU10" s="149"/>
      <c r="VYV10" s="149"/>
      <c r="VYW10" s="149"/>
      <c r="VYX10" s="149"/>
      <c r="VYY10" s="149"/>
      <c r="VYZ10" s="149"/>
      <c r="VZA10" s="149"/>
      <c r="VZB10" s="149"/>
      <c r="VZC10" s="149"/>
      <c r="VZD10" s="149"/>
      <c r="VZE10" s="149"/>
      <c r="VZF10" s="149"/>
      <c r="VZG10" s="149"/>
      <c r="VZH10" s="149"/>
      <c r="VZI10" s="149"/>
      <c r="VZJ10" s="149"/>
      <c r="VZK10" s="149"/>
      <c r="VZL10" s="149"/>
      <c r="VZM10" s="149"/>
      <c r="VZN10" s="149"/>
      <c r="VZO10" s="149"/>
      <c r="VZP10" s="149"/>
      <c r="VZQ10" s="149"/>
      <c r="VZR10" s="149"/>
      <c r="VZS10" s="149"/>
      <c r="VZT10" s="149"/>
      <c r="VZU10" s="149"/>
      <c r="VZV10" s="149"/>
      <c r="VZW10" s="149"/>
      <c r="VZX10" s="149"/>
      <c r="VZY10" s="149"/>
      <c r="VZZ10" s="149"/>
      <c r="WAA10" s="149"/>
      <c r="WAB10" s="149"/>
      <c r="WAC10" s="149"/>
      <c r="WAD10" s="149"/>
      <c r="WAE10" s="149"/>
      <c r="WAF10" s="149"/>
      <c r="WAG10" s="149"/>
      <c r="WAH10" s="149"/>
      <c r="WAI10" s="149"/>
      <c r="WAJ10" s="149"/>
      <c r="WAK10" s="149"/>
      <c r="WAL10" s="149"/>
      <c r="WAM10" s="149"/>
      <c r="WAN10" s="149"/>
      <c r="WAO10" s="149"/>
      <c r="WAP10" s="149"/>
      <c r="WAQ10" s="149"/>
      <c r="WAR10" s="149"/>
      <c r="WAS10" s="149"/>
      <c r="WAT10" s="149"/>
      <c r="WAU10" s="149"/>
      <c r="WAV10" s="149"/>
      <c r="WAW10" s="149"/>
      <c r="WAX10" s="149"/>
      <c r="WAY10" s="149"/>
      <c r="WAZ10" s="149"/>
      <c r="WBA10" s="149"/>
      <c r="WBB10" s="149"/>
      <c r="WBC10" s="149"/>
      <c r="WBD10" s="149"/>
      <c r="WBE10" s="149"/>
      <c r="WBF10" s="149"/>
      <c r="WBG10" s="149"/>
      <c r="WBH10" s="149"/>
      <c r="WBI10" s="149"/>
      <c r="WBJ10" s="149"/>
      <c r="WBK10" s="149"/>
      <c r="WBL10" s="149"/>
      <c r="WBM10" s="149"/>
      <c r="WBN10" s="149"/>
      <c r="WBO10" s="149"/>
      <c r="WBP10" s="149"/>
      <c r="WBQ10" s="149"/>
      <c r="WBR10" s="149"/>
      <c r="WBS10" s="149"/>
      <c r="WBT10" s="149"/>
      <c r="WBU10" s="149"/>
      <c r="WBV10" s="149"/>
      <c r="WBW10" s="149"/>
      <c r="WBX10" s="149"/>
      <c r="WBY10" s="149"/>
      <c r="WBZ10" s="149"/>
      <c r="WCA10" s="149"/>
      <c r="WCB10" s="149"/>
      <c r="WCC10" s="149"/>
      <c r="WCD10" s="149"/>
      <c r="WCE10" s="149"/>
      <c r="WCF10" s="149"/>
      <c r="WCG10" s="149"/>
      <c r="WCH10" s="149"/>
      <c r="WCI10" s="149"/>
      <c r="WCJ10" s="149"/>
      <c r="WCK10" s="149"/>
      <c r="WCL10" s="149"/>
      <c r="WCM10" s="149"/>
      <c r="WCN10" s="149"/>
      <c r="WCO10" s="149"/>
      <c r="WCP10" s="149"/>
      <c r="WCQ10" s="149"/>
      <c r="WCR10" s="149"/>
      <c r="WCS10" s="149"/>
      <c r="WCT10" s="149"/>
      <c r="WCU10" s="149"/>
      <c r="WCV10" s="149"/>
      <c r="WCW10" s="149"/>
      <c r="WCX10" s="149"/>
      <c r="WCY10" s="149"/>
      <c r="WCZ10" s="149"/>
      <c r="WDA10" s="149"/>
      <c r="WDB10" s="149"/>
      <c r="WDC10" s="149"/>
      <c r="WDD10" s="149"/>
      <c r="WDE10" s="149"/>
      <c r="WDF10" s="149"/>
      <c r="WDG10" s="149"/>
      <c r="WDH10" s="149"/>
      <c r="WDI10" s="149"/>
      <c r="WDJ10" s="149"/>
      <c r="WDK10" s="149"/>
      <c r="WDL10" s="149"/>
      <c r="WDM10" s="149"/>
      <c r="WDN10" s="149"/>
      <c r="WDO10" s="149"/>
      <c r="WDP10" s="149"/>
      <c r="WDQ10" s="149"/>
      <c r="WDR10" s="149"/>
      <c r="WDS10" s="149"/>
      <c r="WDT10" s="149"/>
      <c r="WDU10" s="149"/>
      <c r="WDV10" s="149"/>
      <c r="WDW10" s="149"/>
      <c r="WDX10" s="149"/>
      <c r="WDY10" s="149"/>
      <c r="WDZ10" s="149"/>
      <c r="WEA10" s="149"/>
      <c r="WEB10" s="149"/>
      <c r="WEC10" s="149"/>
      <c r="WED10" s="149"/>
      <c r="WEE10" s="149"/>
      <c r="WEF10" s="149"/>
      <c r="WEG10" s="149"/>
      <c r="WEH10" s="149"/>
      <c r="WEI10" s="149"/>
      <c r="WEJ10" s="149"/>
      <c r="WEK10" s="149"/>
      <c r="WEL10" s="149"/>
      <c r="WEM10" s="149"/>
      <c r="WEN10" s="149"/>
      <c r="WEO10" s="149"/>
      <c r="WEP10" s="149"/>
      <c r="WEQ10" s="149"/>
      <c r="WER10" s="149"/>
      <c r="WES10" s="149"/>
      <c r="WET10" s="149"/>
      <c r="WEU10" s="149"/>
      <c r="WEV10" s="149"/>
      <c r="WEW10" s="149"/>
      <c r="WEX10" s="149"/>
      <c r="WEY10" s="149"/>
      <c r="WEZ10" s="149"/>
      <c r="WFA10" s="149"/>
      <c r="WFB10" s="149"/>
      <c r="WFC10" s="149"/>
      <c r="WFD10" s="149"/>
      <c r="WFE10" s="149"/>
      <c r="WFF10" s="149"/>
      <c r="WFG10" s="149"/>
      <c r="WFH10" s="149"/>
      <c r="WFI10" s="149"/>
      <c r="WFJ10" s="149"/>
      <c r="WFK10" s="149"/>
      <c r="WFL10" s="149"/>
      <c r="WFM10" s="149"/>
      <c r="WFN10" s="149"/>
      <c r="WFO10" s="149"/>
      <c r="WFP10" s="149"/>
      <c r="WFQ10" s="149"/>
      <c r="WFR10" s="149"/>
      <c r="WFS10" s="149"/>
      <c r="WFT10" s="149"/>
      <c r="WFU10" s="149"/>
      <c r="WFV10" s="149"/>
      <c r="WFW10" s="149"/>
      <c r="WFX10" s="149"/>
      <c r="WFY10" s="149"/>
      <c r="WFZ10" s="149"/>
      <c r="WGA10" s="149"/>
      <c r="WGB10" s="149"/>
      <c r="WGC10" s="149"/>
      <c r="WGD10" s="149"/>
      <c r="WGE10" s="149"/>
      <c r="WGF10" s="149"/>
      <c r="WGG10" s="149"/>
      <c r="WGH10" s="149"/>
      <c r="WGI10" s="149"/>
      <c r="WGJ10" s="149"/>
      <c r="WGK10" s="149"/>
      <c r="WGL10" s="149"/>
      <c r="WGM10" s="149"/>
      <c r="WGN10" s="149"/>
      <c r="WGO10" s="149"/>
      <c r="WGP10" s="149"/>
      <c r="WGQ10" s="149"/>
      <c r="WGR10" s="149"/>
      <c r="WGS10" s="149"/>
      <c r="WGT10" s="149"/>
      <c r="WGU10" s="149"/>
      <c r="WGV10" s="149"/>
      <c r="WGW10" s="149"/>
      <c r="WGX10" s="149"/>
      <c r="WGY10" s="149"/>
      <c r="WGZ10" s="149"/>
      <c r="WHA10" s="149"/>
      <c r="WHB10" s="149"/>
      <c r="WHC10" s="149"/>
      <c r="WHD10" s="149"/>
      <c r="WHE10" s="149"/>
      <c r="WHF10" s="149"/>
      <c r="WHG10" s="149"/>
      <c r="WHH10" s="149"/>
      <c r="WHI10" s="149"/>
      <c r="WHJ10" s="149"/>
      <c r="WHK10" s="149"/>
      <c r="WHL10" s="149"/>
      <c r="WHM10" s="149"/>
      <c r="WHN10" s="149"/>
      <c r="WHO10" s="149"/>
      <c r="WHP10" s="149"/>
      <c r="WHQ10" s="149"/>
      <c r="WHR10" s="149"/>
      <c r="WHS10" s="149"/>
      <c r="WHT10" s="149"/>
      <c r="WHU10" s="149"/>
      <c r="WHV10" s="149"/>
      <c r="WHW10" s="149"/>
      <c r="WHX10" s="149"/>
      <c r="WHY10" s="149"/>
      <c r="WHZ10" s="149"/>
      <c r="WIA10" s="149"/>
      <c r="WIB10" s="149"/>
      <c r="WIC10" s="149"/>
      <c r="WID10" s="149"/>
      <c r="WIE10" s="149"/>
      <c r="WIF10" s="149"/>
      <c r="WIG10" s="149"/>
      <c r="WIH10" s="149"/>
      <c r="WII10" s="149"/>
      <c r="WIJ10" s="149"/>
      <c r="WIK10" s="149"/>
      <c r="WIL10" s="149"/>
      <c r="WIM10" s="149"/>
      <c r="WIN10" s="149"/>
      <c r="WIO10" s="149"/>
      <c r="WIP10" s="149"/>
      <c r="WIQ10" s="149"/>
      <c r="WIR10" s="149"/>
      <c r="WIS10" s="149"/>
      <c r="WIT10" s="149"/>
      <c r="WIU10" s="149"/>
      <c r="WIV10" s="149"/>
      <c r="WIW10" s="149"/>
      <c r="WIX10" s="149"/>
      <c r="WIY10" s="149"/>
      <c r="WIZ10" s="149"/>
      <c r="WJA10" s="149"/>
      <c r="WJB10" s="149"/>
      <c r="WJC10" s="149"/>
      <c r="WJD10" s="149"/>
      <c r="WJE10" s="149"/>
      <c r="WJF10" s="149"/>
      <c r="WJG10" s="149"/>
      <c r="WJH10" s="149"/>
      <c r="WJI10" s="149"/>
      <c r="WJJ10" s="149"/>
      <c r="WJK10" s="149"/>
      <c r="WJL10" s="149"/>
      <c r="WJM10" s="149"/>
      <c r="WJN10" s="149"/>
      <c r="WJO10" s="149"/>
      <c r="WJP10" s="149"/>
      <c r="WJQ10" s="149"/>
      <c r="WJR10" s="149"/>
      <c r="WJS10" s="149"/>
      <c r="WJT10" s="149"/>
      <c r="WJU10" s="149"/>
      <c r="WJV10" s="149"/>
      <c r="WJW10" s="149"/>
      <c r="WJX10" s="149"/>
      <c r="WJY10" s="149"/>
      <c r="WJZ10" s="149"/>
      <c r="WKA10" s="149"/>
      <c r="WKB10" s="149"/>
      <c r="WKC10" s="149"/>
      <c r="WKD10" s="149"/>
      <c r="WKE10" s="149"/>
      <c r="WKF10" s="149"/>
      <c r="WKG10" s="149"/>
      <c r="WKH10" s="149"/>
      <c r="WKI10" s="149"/>
      <c r="WKJ10" s="149"/>
      <c r="WKK10" s="149"/>
      <c r="WKL10" s="149"/>
      <c r="WKM10" s="149"/>
      <c r="WKN10" s="149"/>
      <c r="WKO10" s="149"/>
      <c r="WKP10" s="149"/>
      <c r="WKQ10" s="149"/>
      <c r="WKR10" s="149"/>
      <c r="WKS10" s="149"/>
      <c r="WKT10" s="149"/>
      <c r="WKU10" s="149"/>
      <c r="WKV10" s="149"/>
      <c r="WKW10" s="149"/>
      <c r="WKX10" s="149"/>
      <c r="WKY10" s="149"/>
      <c r="WKZ10" s="149"/>
      <c r="WLA10" s="149"/>
      <c r="WLB10" s="149"/>
      <c r="WLC10" s="149"/>
      <c r="WLD10" s="149"/>
      <c r="WLE10" s="149"/>
      <c r="WLF10" s="149"/>
      <c r="WLG10" s="149"/>
      <c r="WLH10" s="149"/>
      <c r="WLI10" s="149"/>
      <c r="WLJ10" s="149"/>
      <c r="WLK10" s="149"/>
      <c r="WLL10" s="149"/>
      <c r="WLM10" s="149"/>
      <c r="WLN10" s="149"/>
      <c r="WLO10" s="149"/>
      <c r="WLP10" s="149"/>
      <c r="WLQ10" s="149"/>
      <c r="WLR10" s="149"/>
      <c r="WLS10" s="149"/>
      <c r="WLT10" s="149"/>
      <c r="WLU10" s="149"/>
      <c r="WLV10" s="149"/>
      <c r="WLW10" s="149"/>
      <c r="WLX10" s="149"/>
      <c r="WLY10" s="149"/>
      <c r="WLZ10" s="149"/>
      <c r="WMA10" s="149"/>
      <c r="WMB10" s="149"/>
      <c r="WMC10" s="149"/>
      <c r="WMD10" s="149"/>
      <c r="WME10" s="149"/>
      <c r="WMF10" s="149"/>
      <c r="WMG10" s="149"/>
      <c r="WMH10" s="149"/>
      <c r="WMI10" s="149"/>
      <c r="WMJ10" s="149"/>
      <c r="WMK10" s="149"/>
      <c r="WML10" s="149"/>
      <c r="WMM10" s="149"/>
      <c r="WMN10" s="149"/>
      <c r="WMO10" s="149"/>
      <c r="WMP10" s="149"/>
      <c r="WMQ10" s="149"/>
      <c r="WMR10" s="149"/>
      <c r="WMS10" s="149"/>
      <c r="WMT10" s="149"/>
      <c r="WMU10" s="149"/>
      <c r="WMV10" s="149"/>
      <c r="WMW10" s="149"/>
      <c r="WMX10" s="149"/>
      <c r="WMY10" s="149"/>
      <c r="WMZ10" s="149"/>
      <c r="WNA10" s="149"/>
      <c r="WNB10" s="149"/>
      <c r="WNC10" s="149"/>
      <c r="WND10" s="149"/>
      <c r="WNE10" s="149"/>
      <c r="WNF10" s="149"/>
      <c r="WNG10" s="149"/>
      <c r="WNH10" s="149"/>
      <c r="WNI10" s="149"/>
      <c r="WNJ10" s="149"/>
      <c r="WNK10" s="149"/>
      <c r="WNL10" s="149"/>
      <c r="WNM10" s="149"/>
      <c r="WNN10" s="149"/>
      <c r="WNO10" s="149"/>
      <c r="WNP10" s="149"/>
      <c r="WNQ10" s="149"/>
      <c r="WNR10" s="149"/>
      <c r="WNS10" s="149"/>
      <c r="WNT10" s="149"/>
      <c r="WNU10" s="149"/>
      <c r="WNV10" s="149"/>
      <c r="WNW10" s="149"/>
      <c r="WNX10" s="149"/>
      <c r="WNY10" s="149"/>
      <c r="WNZ10" s="149"/>
      <c r="WOA10" s="149"/>
      <c r="WOB10" s="149"/>
      <c r="WOC10" s="149"/>
      <c r="WOD10" s="149"/>
      <c r="WOE10" s="149"/>
      <c r="WOF10" s="149"/>
      <c r="WOG10" s="149"/>
      <c r="WOH10" s="149"/>
      <c r="WOI10" s="149"/>
      <c r="WOJ10" s="149"/>
      <c r="WOK10" s="149"/>
      <c r="WOL10" s="149"/>
      <c r="WOM10" s="149"/>
      <c r="WON10" s="149"/>
      <c r="WOO10" s="149"/>
      <c r="WOP10" s="149"/>
      <c r="WOQ10" s="149"/>
      <c r="WOR10" s="149"/>
      <c r="WOS10" s="149"/>
      <c r="WOT10" s="149"/>
      <c r="WOU10" s="149"/>
      <c r="WOV10" s="149"/>
      <c r="WOW10" s="149"/>
      <c r="WOX10" s="149"/>
      <c r="WOY10" s="149"/>
      <c r="WOZ10" s="149"/>
      <c r="WPA10" s="149"/>
      <c r="WPB10" s="149"/>
      <c r="WPC10" s="149"/>
      <c r="WPD10" s="149"/>
      <c r="WPE10" s="149"/>
      <c r="WPF10" s="149"/>
      <c r="WPG10" s="149"/>
      <c r="WPH10" s="149"/>
      <c r="WPI10" s="149"/>
      <c r="WPJ10" s="149"/>
      <c r="WPK10" s="149"/>
      <c r="WPL10" s="149"/>
      <c r="WPM10" s="149"/>
      <c r="WPN10" s="149"/>
      <c r="WPO10" s="149"/>
      <c r="WPP10" s="149"/>
      <c r="WPQ10" s="149"/>
      <c r="WPR10" s="149"/>
      <c r="WPS10" s="149"/>
      <c r="WPT10" s="149"/>
      <c r="WPU10" s="149"/>
      <c r="WPV10" s="149"/>
      <c r="WPW10" s="149"/>
      <c r="WPX10" s="149"/>
      <c r="WPY10" s="149"/>
      <c r="WPZ10" s="149"/>
      <c r="WQA10" s="149"/>
      <c r="WQB10" s="149"/>
      <c r="WQC10" s="149"/>
      <c r="WQD10" s="149"/>
      <c r="WQE10" s="149"/>
      <c r="WQF10" s="149"/>
      <c r="WQG10" s="149"/>
      <c r="WQH10" s="149"/>
      <c r="WQI10" s="149"/>
      <c r="WQJ10" s="149"/>
      <c r="WQK10" s="149"/>
      <c r="WQL10" s="149"/>
      <c r="WQM10" s="149"/>
      <c r="WQN10" s="149"/>
      <c r="WQO10" s="149"/>
      <c r="WQP10" s="149"/>
      <c r="WQQ10" s="149"/>
      <c r="WQR10" s="149"/>
      <c r="WQS10" s="149"/>
      <c r="WQT10" s="149"/>
      <c r="WQU10" s="149"/>
      <c r="WQV10" s="149"/>
      <c r="WQW10" s="149"/>
      <c r="WQX10" s="149"/>
      <c r="WQY10" s="149"/>
      <c r="WQZ10" s="149"/>
      <c r="WRA10" s="149"/>
      <c r="WRB10" s="149"/>
      <c r="WRC10" s="149"/>
      <c r="WRD10" s="149"/>
      <c r="WRE10" s="149"/>
      <c r="WRF10" s="149"/>
      <c r="WRG10" s="149"/>
      <c r="WRH10" s="149"/>
      <c r="WRI10" s="149"/>
      <c r="WRJ10" s="149"/>
      <c r="WRK10" s="149"/>
      <c r="WRL10" s="149"/>
      <c r="WRM10" s="149"/>
      <c r="WRN10" s="149"/>
      <c r="WRO10" s="149"/>
      <c r="WRP10" s="149"/>
      <c r="WRQ10" s="149"/>
      <c r="WRR10" s="149"/>
      <c r="WRS10" s="149"/>
      <c r="WRT10" s="149"/>
      <c r="WRU10" s="149"/>
      <c r="WRV10" s="149"/>
      <c r="WRW10" s="149"/>
      <c r="WRX10" s="149"/>
      <c r="WRY10" s="149"/>
      <c r="WRZ10" s="149"/>
      <c r="WSA10" s="149"/>
      <c r="WSB10" s="149"/>
      <c r="WSC10" s="149"/>
      <c r="WSD10" s="149"/>
      <c r="WSE10" s="149"/>
      <c r="WSF10" s="149"/>
      <c r="WSG10" s="149"/>
      <c r="WSH10" s="149"/>
      <c r="WSI10" s="149"/>
      <c r="WSJ10" s="149"/>
      <c r="WSK10" s="149"/>
      <c r="WSL10" s="149"/>
      <c r="WSM10" s="149"/>
      <c r="WSN10" s="149"/>
      <c r="WSO10" s="149"/>
      <c r="WSP10" s="149"/>
      <c r="WSQ10" s="149"/>
      <c r="WSR10" s="149"/>
      <c r="WSS10" s="149"/>
      <c r="WST10" s="149"/>
      <c r="WSU10" s="149"/>
      <c r="WSV10" s="149"/>
      <c r="WSW10" s="149"/>
      <c r="WSX10" s="149"/>
      <c r="WSY10" s="149"/>
      <c r="WSZ10" s="149"/>
      <c r="WTA10" s="149"/>
      <c r="WTB10" s="149"/>
      <c r="WTC10" s="149"/>
      <c r="WTD10" s="149"/>
      <c r="WTE10" s="149"/>
      <c r="WTF10" s="149"/>
      <c r="WTG10" s="149"/>
      <c r="WTH10" s="149"/>
      <c r="WTI10" s="149"/>
      <c r="WTJ10" s="149"/>
      <c r="WTK10" s="149"/>
      <c r="WTL10" s="149"/>
      <c r="WTM10" s="149"/>
      <c r="WTN10" s="149"/>
      <c r="WTO10" s="149"/>
      <c r="WTP10" s="149"/>
      <c r="WTQ10" s="149"/>
      <c r="WTR10" s="149"/>
      <c r="WTS10" s="149"/>
      <c r="WTT10" s="149"/>
      <c r="WTU10" s="149"/>
      <c r="WTV10" s="149"/>
      <c r="WTW10" s="149"/>
      <c r="WTX10" s="149"/>
      <c r="WTY10" s="149"/>
      <c r="WTZ10" s="149"/>
      <c r="WUA10" s="149"/>
      <c r="WUB10" s="149"/>
      <c r="WUC10" s="149"/>
      <c r="WUD10" s="149"/>
      <c r="WUE10" s="149"/>
      <c r="WUF10" s="149"/>
      <c r="WUG10" s="149"/>
      <c r="WUH10" s="149"/>
      <c r="WUI10" s="149"/>
      <c r="WUJ10" s="149"/>
      <c r="WUK10" s="149"/>
      <c r="WUL10" s="149"/>
      <c r="WUM10" s="149"/>
      <c r="WUN10" s="149"/>
      <c r="WUO10" s="149"/>
      <c r="WUP10" s="149"/>
      <c r="WUQ10" s="149"/>
      <c r="WUR10" s="149"/>
      <c r="WUS10" s="149"/>
      <c r="WUT10" s="149"/>
      <c r="WUU10" s="149"/>
      <c r="WUV10" s="149"/>
      <c r="WUW10" s="149"/>
      <c r="WUX10" s="149"/>
      <c r="WUY10" s="149"/>
      <c r="WUZ10" s="149"/>
      <c r="WVA10" s="149"/>
      <c r="WVB10" s="149"/>
      <c r="WVC10" s="149"/>
      <c r="WVD10" s="149"/>
      <c r="WVE10" s="149"/>
      <c r="WVF10" s="149"/>
      <c r="WVG10" s="149"/>
      <c r="WVH10" s="149"/>
      <c r="WVI10" s="149"/>
      <c r="WVJ10" s="149"/>
      <c r="WVK10" s="149"/>
      <c r="WVL10" s="149"/>
      <c r="WVM10" s="149"/>
      <c r="WVN10" s="149"/>
      <c r="WVO10" s="149"/>
      <c r="WVP10" s="149"/>
      <c r="WVQ10" s="149"/>
      <c r="WVR10" s="149"/>
      <c r="WVS10" s="149"/>
      <c r="WVT10" s="149"/>
      <c r="WVU10" s="149"/>
      <c r="WVV10" s="149"/>
      <c r="WVW10" s="149"/>
      <c r="WVX10" s="149"/>
      <c r="WVY10" s="149"/>
      <c r="WVZ10" s="149"/>
      <c r="WWA10" s="149"/>
      <c r="WWB10" s="149"/>
      <c r="WWC10" s="149"/>
      <c r="WWD10" s="149"/>
      <c r="WWE10" s="149"/>
      <c r="WWF10" s="149"/>
      <c r="WWG10" s="149"/>
      <c r="WWH10" s="149"/>
      <c r="WWI10" s="149"/>
      <c r="WWJ10" s="149"/>
      <c r="WWK10" s="149"/>
      <c r="WWL10" s="149"/>
      <c r="WWM10" s="149"/>
      <c r="WWN10" s="149"/>
      <c r="WWO10" s="149"/>
      <c r="WWP10" s="149"/>
      <c r="WWQ10" s="149"/>
      <c r="WWR10" s="149"/>
      <c r="WWS10" s="149"/>
      <c r="WWT10" s="149"/>
      <c r="WWU10" s="149"/>
      <c r="WWV10" s="149"/>
      <c r="WWW10" s="149"/>
      <c r="WWX10" s="149"/>
      <c r="WWY10" s="149"/>
      <c r="WWZ10" s="149"/>
      <c r="WXA10" s="149"/>
      <c r="WXB10" s="149"/>
      <c r="WXC10" s="149"/>
      <c r="WXD10" s="149"/>
      <c r="WXE10" s="149"/>
      <c r="WXF10" s="149"/>
      <c r="WXG10" s="149"/>
      <c r="WXH10" s="149"/>
      <c r="WXI10" s="149"/>
      <c r="WXJ10" s="149"/>
      <c r="WXK10" s="149"/>
      <c r="WXL10" s="149"/>
      <c r="WXM10" s="149"/>
      <c r="WXN10" s="149"/>
      <c r="WXO10" s="149"/>
      <c r="WXP10" s="149"/>
      <c r="WXQ10" s="149"/>
      <c r="WXR10" s="149"/>
      <c r="WXS10" s="149"/>
      <c r="WXT10" s="149"/>
      <c r="WXU10" s="149"/>
      <c r="WXV10" s="149"/>
      <c r="WXW10" s="149"/>
      <c r="WXX10" s="149"/>
      <c r="WXY10" s="149"/>
      <c r="WXZ10" s="149"/>
      <c r="WYA10" s="149"/>
      <c r="WYB10" s="149"/>
      <c r="WYC10" s="149"/>
      <c r="WYD10" s="149"/>
      <c r="WYE10" s="149"/>
      <c r="WYF10" s="149"/>
      <c r="WYG10" s="149"/>
      <c r="WYH10" s="149"/>
      <c r="WYI10" s="149"/>
      <c r="WYJ10" s="149"/>
      <c r="WYK10" s="149"/>
      <c r="WYL10" s="149"/>
      <c r="WYM10" s="149"/>
      <c r="WYN10" s="149"/>
      <c r="WYO10" s="149"/>
      <c r="WYP10" s="149"/>
      <c r="WYQ10" s="149"/>
      <c r="WYR10" s="149"/>
      <c r="WYS10" s="149"/>
      <c r="WYT10" s="149"/>
      <c r="WYU10" s="149"/>
      <c r="WYV10" s="149"/>
      <c r="WYW10" s="149"/>
      <c r="WYX10" s="149"/>
      <c r="WYY10" s="149"/>
      <c r="WYZ10" s="149"/>
      <c r="WZA10" s="149"/>
      <c r="WZB10" s="149"/>
      <c r="WZC10" s="149"/>
      <c r="WZD10" s="149"/>
      <c r="WZE10" s="149"/>
      <c r="WZF10" s="149"/>
      <c r="WZG10" s="149"/>
      <c r="WZH10" s="149"/>
      <c r="WZI10" s="149"/>
      <c r="WZJ10" s="149"/>
      <c r="WZK10" s="149"/>
      <c r="WZL10" s="149"/>
      <c r="WZM10" s="149"/>
      <c r="WZN10" s="149"/>
      <c r="WZO10" s="149"/>
      <c r="WZP10" s="149"/>
      <c r="WZQ10" s="149"/>
      <c r="WZR10" s="149"/>
      <c r="WZS10" s="149"/>
      <c r="WZT10" s="149"/>
      <c r="WZU10" s="149"/>
      <c r="WZV10" s="149"/>
      <c r="WZW10" s="149"/>
      <c r="WZX10" s="149"/>
      <c r="WZY10" s="149"/>
      <c r="WZZ10" s="149"/>
      <c r="XAA10" s="149"/>
      <c r="XAB10" s="149"/>
      <c r="XAC10" s="149"/>
      <c r="XAD10" s="149"/>
      <c r="XAE10" s="149"/>
      <c r="XAF10" s="149"/>
      <c r="XAG10" s="149"/>
      <c r="XAH10" s="149"/>
      <c r="XAI10" s="149"/>
      <c r="XAJ10" s="149"/>
      <c r="XAK10" s="149"/>
      <c r="XAL10" s="149"/>
      <c r="XAM10" s="149"/>
      <c r="XAN10" s="149"/>
      <c r="XAO10" s="149"/>
      <c r="XAP10" s="149"/>
      <c r="XAQ10" s="149"/>
      <c r="XAR10" s="149"/>
      <c r="XAS10" s="149"/>
      <c r="XAT10" s="149"/>
      <c r="XAU10" s="149"/>
      <c r="XAV10" s="149"/>
      <c r="XAW10" s="149"/>
      <c r="XAX10" s="149"/>
      <c r="XAY10" s="149"/>
      <c r="XAZ10" s="149"/>
      <c r="XBA10" s="149"/>
      <c r="XBB10" s="149"/>
      <c r="XBC10" s="149"/>
      <c r="XBD10" s="149"/>
      <c r="XBE10" s="149"/>
      <c r="XBF10" s="149"/>
      <c r="XBG10" s="149"/>
      <c r="XBH10" s="149"/>
      <c r="XBI10" s="149"/>
      <c r="XBJ10" s="149"/>
      <c r="XBK10" s="149"/>
    </row>
    <row r="11" spans="1:16287" s="147" customFormat="1" ht="31.5" x14ac:dyDescent="0.25">
      <c r="A11" s="135">
        <v>5</v>
      </c>
      <c r="B11" s="161" t="s">
        <v>195</v>
      </c>
      <c r="C11" s="161" t="s">
        <v>669</v>
      </c>
      <c r="D11" s="140"/>
      <c r="E11" s="141"/>
      <c r="F11" s="141">
        <v>276.39999999999998</v>
      </c>
      <c r="G11" s="139"/>
      <c r="H11" s="139"/>
      <c r="I11" s="139">
        <v>83</v>
      </c>
      <c r="J11" s="142"/>
      <c r="K11" s="142"/>
      <c r="L11" s="142">
        <f t="shared" si="2"/>
        <v>0.30028943560057891</v>
      </c>
      <c r="M11" s="144">
        <f t="shared" si="3"/>
        <v>15</v>
      </c>
      <c r="N11" s="187">
        <f t="shared" si="0"/>
        <v>12</v>
      </c>
      <c r="O11" s="146">
        <f t="shared" si="1"/>
        <v>12.45</v>
      </c>
      <c r="P11" s="150">
        <v>12</v>
      </c>
      <c r="Q11" s="201"/>
      <c r="R11" s="6"/>
      <c r="S11" s="52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</row>
    <row r="12" spans="1:16287" ht="15.75" hidden="1" customHeight="1" x14ac:dyDescent="0.25">
      <c r="A12" s="135">
        <v>6</v>
      </c>
      <c r="B12" s="161" t="s">
        <v>444</v>
      </c>
      <c r="C12" s="161" t="s">
        <v>669</v>
      </c>
      <c r="D12" s="140"/>
      <c r="E12" s="141"/>
      <c r="F12" s="141">
        <v>688.4</v>
      </c>
      <c r="G12" s="139"/>
      <c r="H12" s="139"/>
      <c r="I12" s="139"/>
      <c r="J12" s="142"/>
      <c r="K12" s="142"/>
      <c r="L12" s="142"/>
      <c r="M12" s="144">
        <f t="shared" si="3"/>
        <v>0</v>
      </c>
      <c r="N12" s="187">
        <f t="shared" si="0"/>
        <v>0</v>
      </c>
      <c r="O12" s="146">
        <f t="shared" si="1"/>
        <v>0</v>
      </c>
      <c r="P12" s="148"/>
      <c r="Q12" s="6"/>
      <c r="S12" s="6">
        <v>3</v>
      </c>
    </row>
    <row r="13" spans="1:16287" ht="31.5" customHeight="1" x14ac:dyDescent="0.25">
      <c r="A13" s="135">
        <v>7</v>
      </c>
      <c r="B13" s="161" t="s">
        <v>193</v>
      </c>
      <c r="C13" s="161" t="s">
        <v>73</v>
      </c>
      <c r="D13" s="140"/>
      <c r="E13" s="141"/>
      <c r="F13" s="141">
        <v>35</v>
      </c>
      <c r="G13" s="139"/>
      <c r="H13" s="139"/>
      <c r="I13" s="139">
        <v>21</v>
      </c>
      <c r="J13" s="142"/>
      <c r="K13" s="142"/>
      <c r="L13" s="142">
        <f t="shared" si="2"/>
        <v>0.6</v>
      </c>
      <c r="M13" s="144">
        <v>15</v>
      </c>
      <c r="N13" s="187">
        <f t="shared" si="0"/>
        <v>3</v>
      </c>
      <c r="O13" s="146">
        <f t="shared" si="1"/>
        <v>3.15</v>
      </c>
      <c r="P13" s="223">
        <v>7</v>
      </c>
      <c r="Q13" s="402" t="s">
        <v>1010</v>
      </c>
    </row>
    <row r="14" spans="1:16287" x14ac:dyDescent="0.25">
      <c r="A14" s="135">
        <v>8</v>
      </c>
      <c r="B14" s="161" t="s">
        <v>2</v>
      </c>
      <c r="C14" s="161" t="s">
        <v>73</v>
      </c>
      <c r="D14" s="140"/>
      <c r="E14" s="141"/>
      <c r="F14" s="141">
        <v>76</v>
      </c>
      <c r="G14" s="139"/>
      <c r="H14" s="139"/>
      <c r="I14" s="139">
        <v>61</v>
      </c>
      <c r="J14" s="142"/>
      <c r="K14" s="142"/>
      <c r="L14" s="142">
        <f t="shared" si="2"/>
        <v>0.80263157894736847</v>
      </c>
      <c r="M14" s="144">
        <f>IF(I14&lt;7,0,15)</f>
        <v>15</v>
      </c>
      <c r="N14" s="187">
        <f t="shared" si="0"/>
        <v>9</v>
      </c>
      <c r="O14" s="146">
        <f t="shared" si="1"/>
        <v>9.15</v>
      </c>
      <c r="P14" s="150" t="s">
        <v>916</v>
      </c>
      <c r="Q14" s="201"/>
    </row>
    <row r="15" spans="1:16287" ht="15.75" hidden="1" customHeight="1" x14ac:dyDescent="0.25">
      <c r="A15" s="135">
        <v>9</v>
      </c>
      <c r="B15" s="161" t="s">
        <v>444</v>
      </c>
      <c r="C15" s="161" t="s">
        <v>73</v>
      </c>
      <c r="D15" s="140"/>
      <c r="E15" s="141"/>
      <c r="F15" s="141">
        <v>111</v>
      </c>
      <c r="G15" s="139"/>
      <c r="H15" s="139"/>
      <c r="I15" s="139"/>
      <c r="J15" s="142"/>
      <c r="K15" s="142"/>
      <c r="L15" s="142"/>
      <c r="M15" s="144">
        <f t="shared" si="3"/>
        <v>0</v>
      </c>
      <c r="N15" s="187">
        <f t="shared" si="0"/>
        <v>0</v>
      </c>
      <c r="O15" s="146">
        <f t="shared" si="1"/>
        <v>0</v>
      </c>
      <c r="P15" s="151"/>
      <c r="Q15" s="6"/>
      <c r="S15" s="6">
        <v>1</v>
      </c>
    </row>
    <row r="16" spans="1:16287" ht="31.5" x14ac:dyDescent="0.25">
      <c r="A16" s="135">
        <v>10</v>
      </c>
      <c r="B16" s="161" t="s">
        <v>176</v>
      </c>
      <c r="C16" s="161" t="s">
        <v>670</v>
      </c>
      <c r="D16" s="140"/>
      <c r="E16" s="141"/>
      <c r="F16" s="141">
        <v>21.16</v>
      </c>
      <c r="G16" s="139"/>
      <c r="H16" s="139"/>
      <c r="I16" s="139">
        <v>14</v>
      </c>
      <c r="J16" s="142"/>
      <c r="K16" s="142"/>
      <c r="L16" s="142">
        <f t="shared" si="2"/>
        <v>0.66162570888468808</v>
      </c>
      <c r="M16" s="144">
        <f t="shared" si="3"/>
        <v>15</v>
      </c>
      <c r="N16" s="187">
        <f t="shared" si="0"/>
        <v>2</v>
      </c>
      <c r="O16" s="146">
        <f t="shared" si="1"/>
        <v>2.1</v>
      </c>
      <c r="P16" s="179">
        <v>2</v>
      </c>
      <c r="Q16" s="201"/>
    </row>
    <row r="17" spans="1:19" ht="33.75" customHeight="1" x14ac:dyDescent="0.25">
      <c r="A17" s="135">
        <v>11</v>
      </c>
      <c r="B17" s="161" t="s">
        <v>671</v>
      </c>
      <c r="C17" s="161" t="s">
        <v>670</v>
      </c>
      <c r="D17" s="140"/>
      <c r="E17" s="141"/>
      <c r="F17" s="141">
        <v>5.22</v>
      </c>
      <c r="G17" s="139"/>
      <c r="H17" s="139"/>
      <c r="I17" s="139">
        <v>8</v>
      </c>
      <c r="J17" s="142"/>
      <c r="K17" s="142"/>
      <c r="L17" s="142">
        <f t="shared" si="2"/>
        <v>1.5325670498084292</v>
      </c>
      <c r="M17" s="144">
        <f t="shared" si="3"/>
        <v>15</v>
      </c>
      <c r="N17" s="187">
        <f t="shared" si="0"/>
        <v>1</v>
      </c>
      <c r="O17" s="146">
        <f t="shared" si="1"/>
        <v>1.2</v>
      </c>
      <c r="P17" s="223">
        <v>1</v>
      </c>
      <c r="Q17" s="204"/>
    </row>
    <row r="18" spans="1:19" ht="31.5" x14ac:dyDescent="0.25">
      <c r="A18" s="135">
        <v>12</v>
      </c>
      <c r="B18" s="161" t="s">
        <v>672</v>
      </c>
      <c r="C18" s="161" t="s">
        <v>670</v>
      </c>
      <c r="D18" s="140"/>
      <c r="E18" s="141"/>
      <c r="F18" s="141">
        <v>9.5299999999999994</v>
      </c>
      <c r="G18" s="139"/>
      <c r="H18" s="139"/>
      <c r="I18" s="139">
        <v>13</v>
      </c>
      <c r="J18" s="142"/>
      <c r="K18" s="142"/>
      <c r="L18" s="142">
        <f t="shared" si="2"/>
        <v>1.3641133263378804</v>
      </c>
      <c r="M18" s="144">
        <f t="shared" si="3"/>
        <v>15</v>
      </c>
      <c r="N18" s="187">
        <f t="shared" si="0"/>
        <v>1</v>
      </c>
      <c r="O18" s="146">
        <f t="shared" si="1"/>
        <v>1.95</v>
      </c>
      <c r="P18" s="179">
        <v>1</v>
      </c>
      <c r="Q18" s="201"/>
    </row>
    <row r="19" spans="1:19" ht="47.25" x14ac:dyDescent="0.25">
      <c r="A19" s="135">
        <v>13</v>
      </c>
      <c r="B19" s="161" t="s">
        <v>673</v>
      </c>
      <c r="C19" s="161" t="s">
        <v>670</v>
      </c>
      <c r="D19" s="140"/>
      <c r="E19" s="141"/>
      <c r="F19" s="141">
        <v>26.9</v>
      </c>
      <c r="G19" s="139"/>
      <c r="H19" s="139"/>
      <c r="I19" s="139">
        <v>23</v>
      </c>
      <c r="J19" s="142"/>
      <c r="K19" s="142"/>
      <c r="L19" s="142">
        <f t="shared" si="2"/>
        <v>0.85501858736059488</v>
      </c>
      <c r="M19" s="144">
        <f t="shared" si="3"/>
        <v>15</v>
      </c>
      <c r="N19" s="187">
        <f t="shared" si="0"/>
        <v>3</v>
      </c>
      <c r="O19" s="146">
        <f t="shared" si="1"/>
        <v>3.45</v>
      </c>
      <c r="P19" s="179">
        <v>3</v>
      </c>
      <c r="Q19" s="201"/>
    </row>
    <row r="20" spans="1:19" ht="31.5" x14ac:dyDescent="0.25">
      <c r="A20" s="135">
        <v>14</v>
      </c>
      <c r="B20" s="161" t="s">
        <v>674</v>
      </c>
      <c r="C20" s="161" t="s">
        <v>658</v>
      </c>
      <c r="D20" s="140"/>
      <c r="E20" s="141"/>
      <c r="F20" s="141">
        <f>45.73+13.1</f>
        <v>58.83</v>
      </c>
      <c r="G20" s="139"/>
      <c r="H20" s="139"/>
      <c r="I20" s="139">
        <v>23</v>
      </c>
      <c r="J20" s="142"/>
      <c r="K20" s="142"/>
      <c r="L20" s="142">
        <f t="shared" si="2"/>
        <v>0.39095699473057965</v>
      </c>
      <c r="M20" s="144">
        <v>10</v>
      </c>
      <c r="N20" s="187">
        <f t="shared" si="0"/>
        <v>2</v>
      </c>
      <c r="O20" s="146">
        <f t="shared" si="1"/>
        <v>2.2999999999999998</v>
      </c>
      <c r="P20" s="179">
        <v>2</v>
      </c>
      <c r="Q20" s="201"/>
    </row>
    <row r="21" spans="1:19" ht="47.25" x14ac:dyDescent="0.25">
      <c r="A21" s="135">
        <v>15</v>
      </c>
      <c r="B21" s="161" t="s">
        <v>675</v>
      </c>
      <c r="C21" s="161" t="s">
        <v>670</v>
      </c>
      <c r="D21" s="140"/>
      <c r="E21" s="141"/>
      <c r="F21" s="141">
        <v>18.670000000000002</v>
      </c>
      <c r="G21" s="139"/>
      <c r="H21" s="139"/>
      <c r="I21" s="139">
        <v>25</v>
      </c>
      <c r="J21" s="142"/>
      <c r="K21" s="142"/>
      <c r="L21" s="142">
        <f t="shared" si="2"/>
        <v>1.3390465988216389</v>
      </c>
      <c r="M21" s="144">
        <f t="shared" si="3"/>
        <v>15</v>
      </c>
      <c r="N21" s="187">
        <f t="shared" si="0"/>
        <v>3</v>
      </c>
      <c r="O21" s="146">
        <f t="shared" si="1"/>
        <v>3.75</v>
      </c>
      <c r="P21" s="179">
        <v>3</v>
      </c>
      <c r="Q21" s="201"/>
    </row>
    <row r="22" spans="1:19" ht="31.5" x14ac:dyDescent="0.25">
      <c r="A22" s="135">
        <v>16</v>
      </c>
      <c r="B22" s="161" t="s">
        <v>676</v>
      </c>
      <c r="C22" s="161" t="s">
        <v>670</v>
      </c>
      <c r="D22" s="140"/>
      <c r="E22" s="141"/>
      <c r="F22" s="141">
        <v>16.3</v>
      </c>
      <c r="G22" s="139"/>
      <c r="H22" s="139"/>
      <c r="I22" s="139">
        <v>130</v>
      </c>
      <c r="J22" s="142"/>
      <c r="K22" s="142"/>
      <c r="L22" s="142">
        <f t="shared" si="2"/>
        <v>7.9754601226993858</v>
      </c>
      <c r="M22" s="144">
        <v>6.5</v>
      </c>
      <c r="N22" s="187">
        <f t="shared" si="0"/>
        <v>8</v>
      </c>
      <c r="O22" s="146">
        <f t="shared" si="1"/>
        <v>8.4499999999999993</v>
      </c>
      <c r="P22" s="179">
        <v>8</v>
      </c>
      <c r="Q22" s="201"/>
    </row>
    <row r="23" spans="1:19" ht="31.5" hidden="1" customHeight="1" x14ac:dyDescent="0.25">
      <c r="A23" s="135">
        <v>17</v>
      </c>
      <c r="B23" s="161" t="s">
        <v>677</v>
      </c>
      <c r="C23" s="161" t="s">
        <v>670</v>
      </c>
      <c r="D23" s="140"/>
      <c r="E23" s="141"/>
      <c r="F23" s="141"/>
      <c r="G23" s="139"/>
      <c r="H23" s="139"/>
      <c r="I23" s="139">
        <v>0</v>
      </c>
      <c r="J23" s="142"/>
      <c r="K23" s="142"/>
      <c r="L23" s="142"/>
      <c r="M23" s="144">
        <f t="shared" si="3"/>
        <v>0</v>
      </c>
      <c r="N23" s="187">
        <f t="shared" si="0"/>
        <v>0</v>
      </c>
      <c r="O23" s="146">
        <f t="shared" si="1"/>
        <v>0</v>
      </c>
      <c r="P23" s="223"/>
      <c r="Q23" s="6"/>
      <c r="S23" s="6">
        <v>3</v>
      </c>
    </row>
    <row r="24" spans="1:19" ht="31.5" x14ac:dyDescent="0.25">
      <c r="A24" s="135">
        <v>18</v>
      </c>
      <c r="B24" s="161" t="s">
        <v>678</v>
      </c>
      <c r="C24" s="161" t="s">
        <v>670</v>
      </c>
      <c r="D24" s="140"/>
      <c r="E24" s="141"/>
      <c r="F24" s="141">
        <v>66.38</v>
      </c>
      <c r="G24" s="139"/>
      <c r="H24" s="139"/>
      <c r="I24" s="139">
        <v>42</v>
      </c>
      <c r="J24" s="142"/>
      <c r="K24" s="142"/>
      <c r="L24" s="142">
        <f t="shared" si="2"/>
        <v>0.6327206990057247</v>
      </c>
      <c r="M24" s="144">
        <f t="shared" si="3"/>
        <v>15</v>
      </c>
      <c r="N24" s="187">
        <f t="shared" si="0"/>
        <v>6</v>
      </c>
      <c r="O24" s="146">
        <f t="shared" si="1"/>
        <v>6.3</v>
      </c>
      <c r="P24" s="179">
        <v>6</v>
      </c>
      <c r="Q24" s="201"/>
    </row>
    <row r="25" spans="1:19" x14ac:dyDescent="0.25">
      <c r="A25" s="135">
        <v>19</v>
      </c>
      <c r="B25" s="161" t="s">
        <v>2</v>
      </c>
      <c r="C25" s="161" t="s">
        <v>670</v>
      </c>
      <c r="D25" s="140"/>
      <c r="E25" s="141"/>
      <c r="F25" s="141">
        <v>179.9</v>
      </c>
      <c r="G25" s="139"/>
      <c r="H25" s="139"/>
      <c r="I25" s="139">
        <v>50</v>
      </c>
      <c r="J25" s="142"/>
      <c r="K25" s="142"/>
      <c r="L25" s="142">
        <f t="shared" si="2"/>
        <v>0.27793218454697055</v>
      </c>
      <c r="M25" s="144">
        <f t="shared" si="3"/>
        <v>15</v>
      </c>
      <c r="N25" s="187">
        <f t="shared" si="0"/>
        <v>7</v>
      </c>
      <c r="O25" s="146">
        <f t="shared" si="1"/>
        <v>7.5</v>
      </c>
      <c r="P25" s="150" t="s">
        <v>916</v>
      </c>
      <c r="Q25" s="201"/>
    </row>
    <row r="26" spans="1:19" ht="31.5" x14ac:dyDescent="0.25">
      <c r="A26" s="135">
        <v>20</v>
      </c>
      <c r="B26" s="161" t="s">
        <v>118</v>
      </c>
      <c r="C26" s="161" t="s">
        <v>670</v>
      </c>
      <c r="D26" s="140"/>
      <c r="E26" s="141"/>
      <c r="F26" s="141">
        <v>25.9</v>
      </c>
      <c r="G26" s="139"/>
      <c r="H26" s="139"/>
      <c r="I26" s="139">
        <v>21</v>
      </c>
      <c r="J26" s="142"/>
      <c r="K26" s="142"/>
      <c r="L26" s="142">
        <f t="shared" si="2"/>
        <v>0.81081081081081086</v>
      </c>
      <c r="M26" s="144">
        <f t="shared" si="3"/>
        <v>15</v>
      </c>
      <c r="N26" s="187">
        <f t="shared" si="0"/>
        <v>3</v>
      </c>
      <c r="O26" s="146">
        <f t="shared" si="1"/>
        <v>3.15</v>
      </c>
      <c r="P26" s="179">
        <v>3</v>
      </c>
      <c r="Q26" s="201"/>
    </row>
    <row r="27" spans="1:19" ht="31.5" customHeight="1" x14ac:dyDescent="0.25">
      <c r="A27" s="135">
        <v>21</v>
      </c>
      <c r="B27" s="161" t="s">
        <v>115</v>
      </c>
      <c r="C27" s="161" t="s">
        <v>670</v>
      </c>
      <c r="D27" s="140"/>
      <c r="E27" s="141"/>
      <c r="F27" s="141">
        <v>43.82</v>
      </c>
      <c r="G27" s="139"/>
      <c r="H27" s="139"/>
      <c r="I27" s="139">
        <v>38</v>
      </c>
      <c r="J27" s="142"/>
      <c r="K27" s="142"/>
      <c r="L27" s="142">
        <f t="shared" si="2"/>
        <v>0.86718393427658602</v>
      </c>
      <c r="M27" s="144">
        <f t="shared" si="3"/>
        <v>15</v>
      </c>
      <c r="N27" s="187">
        <f t="shared" si="0"/>
        <v>5</v>
      </c>
      <c r="O27" s="146">
        <f t="shared" si="1"/>
        <v>5.7</v>
      </c>
      <c r="P27" s="179">
        <v>5</v>
      </c>
      <c r="Q27" s="204"/>
    </row>
    <row r="28" spans="1:19" ht="31.5" x14ac:dyDescent="0.25">
      <c r="A28" s="135">
        <v>22</v>
      </c>
      <c r="B28" s="161" t="s">
        <v>117</v>
      </c>
      <c r="C28" s="161" t="s">
        <v>670</v>
      </c>
      <c r="D28" s="140"/>
      <c r="E28" s="141"/>
      <c r="F28" s="141">
        <v>13.5</v>
      </c>
      <c r="G28" s="139"/>
      <c r="H28" s="139"/>
      <c r="I28" s="139">
        <v>23</v>
      </c>
      <c r="J28" s="142"/>
      <c r="K28" s="142"/>
      <c r="L28" s="142">
        <f t="shared" si="2"/>
        <v>1.7037037037037037</v>
      </c>
      <c r="M28" s="144">
        <f t="shared" si="3"/>
        <v>15</v>
      </c>
      <c r="N28" s="187">
        <f t="shared" si="0"/>
        <v>3</v>
      </c>
      <c r="O28" s="146">
        <f t="shared" si="1"/>
        <v>3.45</v>
      </c>
      <c r="P28" s="179">
        <v>3</v>
      </c>
      <c r="Q28" s="201"/>
    </row>
    <row r="29" spans="1:19" ht="31.5" x14ac:dyDescent="0.25">
      <c r="A29" s="135">
        <v>23</v>
      </c>
      <c r="B29" s="161" t="s">
        <v>199</v>
      </c>
      <c r="C29" s="161" t="s">
        <v>670</v>
      </c>
      <c r="D29" s="140"/>
      <c r="E29" s="141"/>
      <c r="F29" s="141">
        <v>13.83</v>
      </c>
      <c r="G29" s="139"/>
      <c r="H29" s="139"/>
      <c r="I29" s="139">
        <v>22</v>
      </c>
      <c r="J29" s="142"/>
      <c r="K29" s="142"/>
      <c r="L29" s="142">
        <f t="shared" si="2"/>
        <v>1.5907447577729574</v>
      </c>
      <c r="M29" s="144">
        <f t="shared" si="3"/>
        <v>15</v>
      </c>
      <c r="N29" s="187">
        <f t="shared" si="0"/>
        <v>3</v>
      </c>
      <c r="O29" s="146">
        <f t="shared" si="1"/>
        <v>3.3</v>
      </c>
      <c r="P29" s="179">
        <v>3</v>
      </c>
      <c r="Q29" s="201"/>
    </row>
    <row r="30" spans="1:19" ht="31.5" customHeight="1" x14ac:dyDescent="0.25">
      <c r="A30" s="135">
        <v>24</v>
      </c>
      <c r="B30" s="161" t="s">
        <v>679</v>
      </c>
      <c r="C30" s="161" t="s">
        <v>670</v>
      </c>
      <c r="D30" s="140"/>
      <c r="E30" s="141"/>
      <c r="F30" s="141">
        <v>12.5</v>
      </c>
      <c r="G30" s="139"/>
      <c r="H30" s="139"/>
      <c r="I30" s="139">
        <v>20</v>
      </c>
      <c r="J30" s="142"/>
      <c r="K30" s="142"/>
      <c r="L30" s="142">
        <f t="shared" si="2"/>
        <v>1.6</v>
      </c>
      <c r="M30" s="144">
        <f t="shared" si="3"/>
        <v>15</v>
      </c>
      <c r="N30" s="187">
        <f t="shared" si="0"/>
        <v>3</v>
      </c>
      <c r="O30" s="146">
        <f t="shared" si="1"/>
        <v>3</v>
      </c>
      <c r="P30" s="223">
        <v>3</v>
      </c>
      <c r="Q30" s="204"/>
    </row>
    <row r="31" spans="1:19" ht="31.5" x14ac:dyDescent="0.25">
      <c r="A31" s="135">
        <v>25</v>
      </c>
      <c r="B31" s="161" t="s">
        <v>196</v>
      </c>
      <c r="C31" s="161" t="s">
        <v>670</v>
      </c>
      <c r="D31" s="140"/>
      <c r="E31" s="141"/>
      <c r="F31" s="141">
        <v>11.46</v>
      </c>
      <c r="G31" s="139"/>
      <c r="H31" s="139"/>
      <c r="I31" s="139">
        <v>8</v>
      </c>
      <c r="J31" s="142"/>
      <c r="K31" s="142"/>
      <c r="L31" s="142">
        <f t="shared" si="2"/>
        <v>0.69808027923211169</v>
      </c>
      <c r="M31" s="144">
        <f t="shared" si="3"/>
        <v>15</v>
      </c>
      <c r="N31" s="187">
        <f t="shared" si="0"/>
        <v>1</v>
      </c>
      <c r="O31" s="146">
        <f t="shared" si="1"/>
        <v>1.2</v>
      </c>
      <c r="P31" s="179">
        <v>1</v>
      </c>
      <c r="Q31" s="201"/>
    </row>
    <row r="32" spans="1:19" ht="31.5" x14ac:dyDescent="0.25">
      <c r="A32" s="135">
        <v>26</v>
      </c>
      <c r="B32" s="161" t="s">
        <v>116</v>
      </c>
      <c r="C32" s="161" t="s">
        <v>670</v>
      </c>
      <c r="D32" s="140"/>
      <c r="E32" s="141"/>
      <c r="F32" s="141">
        <v>62.9</v>
      </c>
      <c r="G32" s="139"/>
      <c r="H32" s="139"/>
      <c r="I32" s="139">
        <v>25</v>
      </c>
      <c r="J32" s="142"/>
      <c r="K32" s="142"/>
      <c r="L32" s="142">
        <f t="shared" si="2"/>
        <v>0.39745627980922099</v>
      </c>
      <c r="M32" s="144">
        <f t="shared" si="3"/>
        <v>15</v>
      </c>
      <c r="N32" s="187">
        <f t="shared" si="0"/>
        <v>3</v>
      </c>
      <c r="O32" s="146">
        <f t="shared" si="1"/>
        <v>3.75</v>
      </c>
      <c r="P32" s="179">
        <v>3</v>
      </c>
      <c r="Q32" s="201"/>
    </row>
    <row r="33" spans="1:19" ht="31.5" x14ac:dyDescent="0.25">
      <c r="A33" s="135">
        <v>27</v>
      </c>
      <c r="B33" s="161" t="s">
        <v>126</v>
      </c>
      <c r="C33" s="161" t="s">
        <v>670</v>
      </c>
      <c r="D33" s="140"/>
      <c r="E33" s="141"/>
      <c r="F33" s="141">
        <v>15.1</v>
      </c>
      <c r="G33" s="139"/>
      <c r="H33" s="139"/>
      <c r="I33" s="139">
        <v>10</v>
      </c>
      <c r="J33" s="142"/>
      <c r="K33" s="142"/>
      <c r="L33" s="142">
        <f t="shared" si="2"/>
        <v>0.66225165562913912</v>
      </c>
      <c r="M33" s="144">
        <f t="shared" si="3"/>
        <v>15</v>
      </c>
      <c r="N33" s="187">
        <f t="shared" si="0"/>
        <v>1</v>
      </c>
      <c r="O33" s="146">
        <f t="shared" si="1"/>
        <v>1.5</v>
      </c>
      <c r="P33" s="179">
        <v>1</v>
      </c>
      <c r="Q33" s="201"/>
    </row>
    <row r="34" spans="1:19" ht="31.5" x14ac:dyDescent="0.25">
      <c r="A34" s="135">
        <v>28</v>
      </c>
      <c r="B34" s="161" t="s">
        <v>88</v>
      </c>
      <c r="C34" s="161" t="s">
        <v>670</v>
      </c>
      <c r="D34" s="140"/>
      <c r="E34" s="141"/>
      <c r="F34" s="141">
        <v>71.47</v>
      </c>
      <c r="G34" s="139"/>
      <c r="H34" s="139"/>
      <c r="I34" s="139">
        <v>42</v>
      </c>
      <c r="J34" s="142"/>
      <c r="K34" s="142"/>
      <c r="L34" s="142">
        <f t="shared" si="2"/>
        <v>0.5876591576885406</v>
      </c>
      <c r="M34" s="144">
        <f t="shared" si="3"/>
        <v>15</v>
      </c>
      <c r="N34" s="187">
        <f t="shared" si="0"/>
        <v>6</v>
      </c>
      <c r="O34" s="146">
        <f t="shared" si="1"/>
        <v>6.3</v>
      </c>
      <c r="P34" s="179">
        <v>6</v>
      </c>
      <c r="Q34" s="201"/>
    </row>
    <row r="35" spans="1:19" ht="31.5" x14ac:dyDescent="0.25">
      <c r="A35" s="135">
        <v>29</v>
      </c>
      <c r="B35" s="161" t="s">
        <v>680</v>
      </c>
      <c r="C35" s="161" t="s">
        <v>670</v>
      </c>
      <c r="D35" s="140"/>
      <c r="E35" s="141"/>
      <c r="F35" s="141">
        <v>24.51</v>
      </c>
      <c r="G35" s="139"/>
      <c r="H35" s="139"/>
      <c r="I35" s="139">
        <v>29</v>
      </c>
      <c r="J35" s="142"/>
      <c r="K35" s="142"/>
      <c r="L35" s="142">
        <f t="shared" si="2"/>
        <v>1.1831905344757241</v>
      </c>
      <c r="M35" s="144">
        <f t="shared" si="3"/>
        <v>15</v>
      </c>
      <c r="N35" s="187">
        <f t="shared" si="0"/>
        <v>4</v>
      </c>
      <c r="O35" s="146">
        <f t="shared" si="1"/>
        <v>4.3499999999999996</v>
      </c>
      <c r="P35" s="179">
        <v>4</v>
      </c>
      <c r="Q35" s="201"/>
    </row>
    <row r="36" spans="1:19" ht="31.5" x14ac:dyDescent="0.25">
      <c r="A36" s="135">
        <v>30</v>
      </c>
      <c r="B36" s="161" t="s">
        <v>681</v>
      </c>
      <c r="C36" s="161" t="s">
        <v>670</v>
      </c>
      <c r="D36" s="140"/>
      <c r="E36" s="141"/>
      <c r="F36" s="141">
        <v>15.05</v>
      </c>
      <c r="G36" s="139"/>
      <c r="H36" s="139"/>
      <c r="I36" s="139">
        <v>15</v>
      </c>
      <c r="J36" s="142"/>
      <c r="K36" s="142"/>
      <c r="L36" s="142">
        <f t="shared" si="2"/>
        <v>0.99667774086378735</v>
      </c>
      <c r="M36" s="144">
        <f t="shared" si="3"/>
        <v>15</v>
      </c>
      <c r="N36" s="187">
        <f t="shared" si="0"/>
        <v>2</v>
      </c>
      <c r="O36" s="146">
        <f t="shared" si="1"/>
        <v>2.25</v>
      </c>
      <c r="P36" s="179">
        <v>2</v>
      </c>
      <c r="Q36" s="201"/>
    </row>
    <row r="37" spans="1:19" ht="31.5" customHeight="1" x14ac:dyDescent="0.25">
      <c r="A37" s="135">
        <v>31</v>
      </c>
      <c r="B37" s="161" t="s">
        <v>133</v>
      </c>
      <c r="C37" s="161" t="s">
        <v>670</v>
      </c>
      <c r="D37" s="140"/>
      <c r="E37" s="141"/>
      <c r="F37" s="141">
        <v>32.6</v>
      </c>
      <c r="G37" s="139"/>
      <c r="H37" s="139"/>
      <c r="I37" s="139">
        <v>41</v>
      </c>
      <c r="J37" s="142"/>
      <c r="K37" s="142"/>
      <c r="L37" s="142">
        <f t="shared" si="2"/>
        <v>1.2576687116564416</v>
      </c>
      <c r="M37" s="144">
        <f t="shared" si="3"/>
        <v>15</v>
      </c>
      <c r="N37" s="187">
        <f t="shared" si="0"/>
        <v>6</v>
      </c>
      <c r="O37" s="146">
        <f t="shared" si="1"/>
        <v>6.15</v>
      </c>
      <c r="P37" s="179">
        <v>6</v>
      </c>
      <c r="Q37" s="204"/>
    </row>
    <row r="38" spans="1:19" ht="15.75" hidden="1" customHeight="1" x14ac:dyDescent="0.25">
      <c r="A38" s="135">
        <v>32</v>
      </c>
      <c r="B38" s="161" t="s">
        <v>444</v>
      </c>
      <c r="C38" s="161" t="s">
        <v>670</v>
      </c>
      <c r="D38" s="140"/>
      <c r="E38" s="141"/>
      <c r="F38" s="141">
        <v>732.43</v>
      </c>
      <c r="G38" s="139"/>
      <c r="H38" s="139"/>
      <c r="I38" s="139"/>
      <c r="J38" s="142"/>
      <c r="K38" s="142"/>
      <c r="L38" s="142"/>
      <c r="M38" s="144">
        <f t="shared" si="3"/>
        <v>0</v>
      </c>
      <c r="N38" s="187">
        <f t="shared" si="0"/>
        <v>0</v>
      </c>
      <c r="O38" s="146">
        <f t="shared" si="1"/>
        <v>0</v>
      </c>
      <c r="P38" s="151"/>
      <c r="Q38" s="6"/>
      <c r="S38" s="6">
        <v>2</v>
      </c>
    </row>
    <row r="39" spans="1:19" ht="47.25" x14ac:dyDescent="0.25">
      <c r="A39" s="135">
        <v>33</v>
      </c>
      <c r="B39" s="161" t="s">
        <v>134</v>
      </c>
      <c r="C39" s="161" t="s">
        <v>682</v>
      </c>
      <c r="D39" s="140"/>
      <c r="E39" s="141"/>
      <c r="F39" s="141">
        <v>24.8</v>
      </c>
      <c r="G39" s="139"/>
      <c r="H39" s="139"/>
      <c r="I39" s="139">
        <v>29</v>
      </c>
      <c r="J39" s="142"/>
      <c r="K39" s="142"/>
      <c r="L39" s="142">
        <f t="shared" si="2"/>
        <v>1.1693548387096775</v>
      </c>
      <c r="M39" s="144">
        <f t="shared" si="3"/>
        <v>15</v>
      </c>
      <c r="N39" s="187">
        <f t="shared" si="0"/>
        <v>4</v>
      </c>
      <c r="O39" s="146">
        <f t="shared" si="1"/>
        <v>4.3499999999999996</v>
      </c>
      <c r="P39" s="179">
        <v>4</v>
      </c>
      <c r="Q39" s="201"/>
    </row>
    <row r="40" spans="1:19" s="319" customFormat="1" ht="31.5" x14ac:dyDescent="0.25">
      <c r="A40" s="318">
        <v>34</v>
      </c>
      <c r="B40" s="263" t="s">
        <v>48</v>
      </c>
      <c r="C40" s="263" t="s">
        <v>657</v>
      </c>
      <c r="D40" s="307"/>
      <c r="E40" s="261"/>
      <c r="F40" s="262">
        <v>17.899999999999999</v>
      </c>
      <c r="G40" s="308"/>
      <c r="H40" s="308"/>
      <c r="I40" s="257">
        <v>31</v>
      </c>
      <c r="J40" s="309"/>
      <c r="K40" s="309"/>
      <c r="L40" s="255">
        <f t="shared" si="2"/>
        <v>1.7318435754189945</v>
      </c>
      <c r="M40" s="200">
        <f t="shared" si="3"/>
        <v>15</v>
      </c>
      <c r="N40" s="201">
        <f t="shared" si="0"/>
        <v>4</v>
      </c>
      <c r="O40" s="202">
        <f t="shared" si="1"/>
        <v>4.6500000000000004</v>
      </c>
      <c r="P40" s="223">
        <v>4</v>
      </c>
      <c r="Q40" s="201"/>
      <c r="S40" s="275"/>
    </row>
    <row r="41" spans="1:19" ht="31.5" x14ac:dyDescent="0.25">
      <c r="A41" s="135">
        <v>35</v>
      </c>
      <c r="B41" s="161" t="s">
        <v>7</v>
      </c>
      <c r="C41" s="161" t="s">
        <v>682</v>
      </c>
      <c r="D41" s="140"/>
      <c r="E41" s="141"/>
      <c r="F41" s="141">
        <v>17.600000000000001</v>
      </c>
      <c r="G41" s="139"/>
      <c r="H41" s="139"/>
      <c r="I41" s="139">
        <v>32</v>
      </c>
      <c r="J41" s="142"/>
      <c r="K41" s="142"/>
      <c r="L41" s="142">
        <f t="shared" si="2"/>
        <v>1.8181818181818181</v>
      </c>
      <c r="M41" s="144">
        <f t="shared" si="3"/>
        <v>15</v>
      </c>
      <c r="N41" s="187">
        <f t="shared" si="0"/>
        <v>4</v>
      </c>
      <c r="O41" s="146">
        <f t="shared" si="1"/>
        <v>4.8</v>
      </c>
      <c r="P41" s="179">
        <v>5</v>
      </c>
      <c r="Q41" s="370" t="s">
        <v>1010</v>
      </c>
    </row>
    <row r="42" spans="1:19" ht="47.25" hidden="1" customHeight="1" x14ac:dyDescent="0.25">
      <c r="A42" s="135">
        <v>36</v>
      </c>
      <c r="B42" s="161" t="s">
        <v>288</v>
      </c>
      <c r="C42" s="161" t="s">
        <v>682</v>
      </c>
      <c r="D42" s="140"/>
      <c r="E42" s="141"/>
      <c r="F42" s="141"/>
      <c r="G42" s="139"/>
      <c r="H42" s="139"/>
      <c r="I42" s="139"/>
      <c r="J42" s="142"/>
      <c r="K42" s="142"/>
      <c r="L42" s="142" t="e">
        <f t="shared" si="2"/>
        <v>#DIV/0!</v>
      </c>
      <c r="M42" s="144">
        <f t="shared" si="3"/>
        <v>0</v>
      </c>
      <c r="N42" s="187">
        <f t="shared" si="0"/>
        <v>0</v>
      </c>
      <c r="O42" s="146">
        <f t="shared" si="1"/>
        <v>0</v>
      </c>
      <c r="P42" s="223"/>
      <c r="Q42" s="6"/>
      <c r="S42" s="6">
        <v>1</v>
      </c>
    </row>
    <row r="43" spans="1:19" x14ac:dyDescent="0.25">
      <c r="A43" s="135">
        <v>37</v>
      </c>
      <c r="B43" s="161" t="s">
        <v>2</v>
      </c>
      <c r="C43" s="161" t="s">
        <v>682</v>
      </c>
      <c r="D43" s="140"/>
      <c r="E43" s="141"/>
      <c r="F43" s="141">
        <v>20</v>
      </c>
      <c r="G43" s="139"/>
      <c r="H43" s="139"/>
      <c r="I43" s="139">
        <v>15</v>
      </c>
      <c r="J43" s="142"/>
      <c r="K43" s="142"/>
      <c r="L43" s="142">
        <f t="shared" si="2"/>
        <v>0.75</v>
      </c>
      <c r="M43" s="144">
        <f t="shared" si="3"/>
        <v>15</v>
      </c>
      <c r="N43" s="187">
        <f t="shared" si="0"/>
        <v>2</v>
      </c>
      <c r="O43" s="146">
        <f t="shared" si="1"/>
        <v>2.25</v>
      </c>
      <c r="P43" s="150" t="s">
        <v>916</v>
      </c>
      <c r="Q43" s="201"/>
    </row>
    <row r="44" spans="1:19" ht="31.5" customHeight="1" x14ac:dyDescent="0.25">
      <c r="A44" s="135">
        <v>38</v>
      </c>
      <c r="B44" s="161" t="s">
        <v>89</v>
      </c>
      <c r="C44" s="161" t="s">
        <v>657</v>
      </c>
      <c r="D44" s="140"/>
      <c r="E44" s="141"/>
      <c r="F44" s="141">
        <v>39.6</v>
      </c>
      <c r="G44" s="139"/>
      <c r="H44" s="139"/>
      <c r="I44" s="139">
        <f>28+38</f>
        <v>66</v>
      </c>
      <c r="J44" s="142"/>
      <c r="K44" s="142"/>
      <c r="L44" s="142">
        <f t="shared" si="2"/>
        <v>1.6666666666666665</v>
      </c>
      <c r="M44" s="144">
        <f t="shared" si="3"/>
        <v>15</v>
      </c>
      <c r="N44" s="187">
        <f t="shared" si="0"/>
        <v>9</v>
      </c>
      <c r="O44" s="146">
        <f t="shared" si="1"/>
        <v>9.9</v>
      </c>
      <c r="P44" s="179">
        <v>9</v>
      </c>
      <c r="Q44" s="201"/>
    </row>
    <row r="45" spans="1:19" ht="47.25" x14ac:dyDescent="0.25">
      <c r="A45" s="135">
        <v>39</v>
      </c>
      <c r="B45" s="161" t="s">
        <v>86</v>
      </c>
      <c r="C45" s="161" t="s">
        <v>682</v>
      </c>
      <c r="D45" s="140"/>
      <c r="E45" s="141"/>
      <c r="F45" s="141">
        <v>40.6</v>
      </c>
      <c r="G45" s="139"/>
      <c r="H45" s="139"/>
      <c r="I45" s="139">
        <v>85</v>
      </c>
      <c r="J45" s="142"/>
      <c r="K45" s="142"/>
      <c r="L45" s="142">
        <f t="shared" si="2"/>
        <v>2.0935960591133003</v>
      </c>
      <c r="M45" s="144">
        <f t="shared" si="3"/>
        <v>15</v>
      </c>
      <c r="N45" s="187">
        <f t="shared" si="0"/>
        <v>12</v>
      </c>
      <c r="O45" s="146">
        <f t="shared" si="1"/>
        <v>12.75</v>
      </c>
      <c r="P45" s="179">
        <v>12</v>
      </c>
      <c r="Q45" s="201"/>
    </row>
    <row r="46" spans="1:19" ht="15.75" hidden="1" customHeight="1" x14ac:dyDescent="0.25">
      <c r="A46" s="135">
        <v>40</v>
      </c>
      <c r="B46" s="161" t="s">
        <v>444</v>
      </c>
      <c r="C46" s="161" t="s">
        <v>682</v>
      </c>
      <c r="D46" s="140"/>
      <c r="E46" s="141"/>
      <c r="F46" s="141">
        <v>163.60000000000002</v>
      </c>
      <c r="G46" s="139"/>
      <c r="H46" s="139"/>
      <c r="I46" s="139"/>
      <c r="J46" s="142"/>
      <c r="K46" s="142"/>
      <c r="L46" s="142"/>
      <c r="M46" s="144">
        <f t="shared" si="3"/>
        <v>0</v>
      </c>
      <c r="N46" s="187">
        <f t="shared" si="0"/>
        <v>0</v>
      </c>
      <c r="O46" s="146">
        <f t="shared" si="1"/>
        <v>0</v>
      </c>
      <c r="P46" s="151"/>
      <c r="Q46" s="6"/>
      <c r="S46" s="6">
        <v>3</v>
      </c>
    </row>
    <row r="47" spans="1:19" ht="31.5" customHeight="1" x14ac:dyDescent="0.25">
      <c r="A47" s="135">
        <v>41</v>
      </c>
      <c r="B47" s="161" t="s">
        <v>683</v>
      </c>
      <c r="C47" s="161" t="s">
        <v>49</v>
      </c>
      <c r="D47" s="140"/>
      <c r="E47" s="141"/>
      <c r="F47" s="141">
        <v>6.4</v>
      </c>
      <c r="G47" s="139"/>
      <c r="H47" s="139"/>
      <c r="I47" s="139">
        <v>8</v>
      </c>
      <c r="J47" s="142"/>
      <c r="K47" s="142"/>
      <c r="L47" s="142">
        <f t="shared" si="2"/>
        <v>1.25</v>
      </c>
      <c r="M47" s="144">
        <f t="shared" si="3"/>
        <v>15</v>
      </c>
      <c r="N47" s="187">
        <f t="shared" si="0"/>
        <v>1</v>
      </c>
      <c r="O47" s="146">
        <f t="shared" si="1"/>
        <v>1.2</v>
      </c>
      <c r="P47" s="179">
        <v>1</v>
      </c>
      <c r="Q47" s="201"/>
    </row>
    <row r="48" spans="1:19" ht="31.5" customHeight="1" x14ac:dyDescent="0.25">
      <c r="A48" s="135">
        <v>42</v>
      </c>
      <c r="B48" s="161" t="s">
        <v>684</v>
      </c>
      <c r="C48" s="161" t="s">
        <v>49</v>
      </c>
      <c r="D48" s="140"/>
      <c r="E48" s="141"/>
      <c r="F48" s="141">
        <v>6.4</v>
      </c>
      <c r="G48" s="139"/>
      <c r="H48" s="139"/>
      <c r="I48" s="139">
        <v>8</v>
      </c>
      <c r="J48" s="142"/>
      <c r="K48" s="142"/>
      <c r="L48" s="142">
        <f t="shared" si="2"/>
        <v>1.25</v>
      </c>
      <c r="M48" s="144">
        <f t="shared" si="3"/>
        <v>15</v>
      </c>
      <c r="N48" s="187">
        <f t="shared" si="0"/>
        <v>1</v>
      </c>
      <c r="O48" s="146">
        <f t="shared" si="1"/>
        <v>1.2</v>
      </c>
      <c r="P48" s="179">
        <v>1</v>
      </c>
      <c r="Q48" s="201"/>
    </row>
    <row r="49" spans="1:19" ht="31.5" x14ac:dyDescent="0.25">
      <c r="A49" s="135">
        <v>43</v>
      </c>
      <c r="B49" s="161" t="s">
        <v>50</v>
      </c>
      <c r="C49" s="161" t="s">
        <v>49</v>
      </c>
      <c r="D49" s="140"/>
      <c r="E49" s="141"/>
      <c r="F49" s="141">
        <v>660.39</v>
      </c>
      <c r="G49" s="139"/>
      <c r="H49" s="139"/>
      <c r="I49" s="139">
        <v>219</v>
      </c>
      <c r="J49" s="142"/>
      <c r="K49" s="142"/>
      <c r="L49" s="142">
        <f t="shared" si="2"/>
        <v>0.33162222323172669</v>
      </c>
      <c r="M49" s="144">
        <f t="shared" si="3"/>
        <v>15</v>
      </c>
      <c r="N49" s="187">
        <f t="shared" si="0"/>
        <v>32</v>
      </c>
      <c r="O49" s="146">
        <f t="shared" si="1"/>
        <v>32.85</v>
      </c>
      <c r="P49" s="179">
        <v>40</v>
      </c>
      <c r="Q49" s="370" t="s">
        <v>1010</v>
      </c>
    </row>
    <row r="50" spans="1:19" x14ac:dyDescent="0.25">
      <c r="A50" s="135">
        <v>44</v>
      </c>
      <c r="B50" s="161" t="s">
        <v>2</v>
      </c>
      <c r="C50" s="161" t="s">
        <v>49</v>
      </c>
      <c r="D50" s="140"/>
      <c r="E50" s="141"/>
      <c r="F50" s="141">
        <v>315</v>
      </c>
      <c r="G50" s="139"/>
      <c r="H50" s="139"/>
      <c r="I50" s="139">
        <v>101</v>
      </c>
      <c r="J50" s="142"/>
      <c r="K50" s="142"/>
      <c r="L50" s="142">
        <f t="shared" si="2"/>
        <v>0.32063492063492066</v>
      </c>
      <c r="M50" s="144">
        <f t="shared" si="3"/>
        <v>15</v>
      </c>
      <c r="N50" s="187">
        <f t="shared" si="0"/>
        <v>15</v>
      </c>
      <c r="O50" s="146">
        <f t="shared" si="1"/>
        <v>15.15</v>
      </c>
      <c r="P50" s="150" t="s">
        <v>916</v>
      </c>
      <c r="Q50" s="201"/>
    </row>
    <row r="51" spans="1:19" ht="31.5" hidden="1" x14ac:dyDescent="0.25">
      <c r="A51" s="135">
        <v>45</v>
      </c>
      <c r="B51" s="161" t="s">
        <v>685</v>
      </c>
      <c r="C51" s="161" t="s">
        <v>49</v>
      </c>
      <c r="D51" s="140"/>
      <c r="E51" s="141"/>
      <c r="F51" s="141">
        <v>30.15</v>
      </c>
      <c r="G51" s="139"/>
      <c r="H51" s="139"/>
      <c r="I51" s="139">
        <v>18</v>
      </c>
      <c r="J51" s="142"/>
      <c r="K51" s="142"/>
      <c r="L51" s="142">
        <f t="shared" si="2"/>
        <v>0.59701492537313439</v>
      </c>
      <c r="M51" s="144">
        <v>0</v>
      </c>
      <c r="N51" s="187">
        <f t="shared" si="0"/>
        <v>0</v>
      </c>
      <c r="O51" s="146">
        <f t="shared" si="1"/>
        <v>0</v>
      </c>
      <c r="P51" s="179">
        <v>0</v>
      </c>
      <c r="Q51" s="532">
        <f>N51-P51</f>
        <v>0</v>
      </c>
      <c r="S51" s="6">
        <v>40</v>
      </c>
    </row>
    <row r="52" spans="1:19" ht="31.5" customHeight="1" x14ac:dyDescent="0.25">
      <c r="A52" s="135">
        <v>46</v>
      </c>
      <c r="B52" s="161" t="s">
        <v>91</v>
      </c>
      <c r="C52" s="161" t="s">
        <v>49</v>
      </c>
      <c r="D52" s="140"/>
      <c r="E52" s="141"/>
      <c r="F52" s="141">
        <v>15.2</v>
      </c>
      <c r="G52" s="139"/>
      <c r="H52" s="139"/>
      <c r="I52" s="139">
        <v>18</v>
      </c>
      <c r="J52" s="142"/>
      <c r="K52" s="142"/>
      <c r="L52" s="142">
        <f t="shared" si="2"/>
        <v>1.1842105263157896</v>
      </c>
      <c r="M52" s="144">
        <v>15</v>
      </c>
      <c r="N52" s="187">
        <f t="shared" si="0"/>
        <v>2</v>
      </c>
      <c r="O52" s="146">
        <f t="shared" si="1"/>
        <v>2.7</v>
      </c>
      <c r="P52" s="223">
        <v>3</v>
      </c>
      <c r="Q52" s="370" t="s">
        <v>1010</v>
      </c>
    </row>
    <row r="53" spans="1:19" ht="31.5" hidden="1" customHeight="1" x14ac:dyDescent="0.25">
      <c r="A53" s="135">
        <v>47</v>
      </c>
      <c r="B53" s="161" t="s">
        <v>90</v>
      </c>
      <c r="C53" s="161" t="s">
        <v>49</v>
      </c>
      <c r="D53" s="140"/>
      <c r="E53" s="141"/>
      <c r="F53" s="141"/>
      <c r="G53" s="139"/>
      <c r="H53" s="139"/>
      <c r="I53" s="139">
        <v>0</v>
      </c>
      <c r="J53" s="142"/>
      <c r="K53" s="142"/>
      <c r="L53" s="142"/>
      <c r="M53" s="144">
        <f t="shared" si="3"/>
        <v>0</v>
      </c>
      <c r="N53" s="187">
        <f t="shared" si="0"/>
        <v>0</v>
      </c>
      <c r="O53" s="146">
        <f t="shared" si="1"/>
        <v>0</v>
      </c>
      <c r="P53" s="179"/>
      <c r="Q53" s="6"/>
      <c r="S53" s="6">
        <v>2</v>
      </c>
    </row>
    <row r="54" spans="1:19" ht="31.5" hidden="1" customHeight="1" x14ac:dyDescent="0.25">
      <c r="A54" s="135">
        <v>48</v>
      </c>
      <c r="B54" s="161" t="s">
        <v>686</v>
      </c>
      <c r="C54" s="161" t="s">
        <v>49</v>
      </c>
      <c r="D54" s="140"/>
      <c r="E54" s="141"/>
      <c r="F54" s="141">
        <v>44.38</v>
      </c>
      <c r="G54" s="139"/>
      <c r="H54" s="139"/>
      <c r="I54" s="139">
        <v>23</v>
      </c>
      <c r="J54" s="142"/>
      <c r="K54" s="142"/>
      <c r="L54" s="142">
        <f t="shared" si="2"/>
        <v>0.51825146462370431</v>
      </c>
      <c r="M54" s="144">
        <v>0</v>
      </c>
      <c r="N54" s="187">
        <f t="shared" si="0"/>
        <v>0</v>
      </c>
      <c r="O54" s="146">
        <f t="shared" si="1"/>
        <v>0</v>
      </c>
      <c r="P54" s="179"/>
      <c r="Q54" s="6"/>
      <c r="S54" s="6">
        <v>4</v>
      </c>
    </row>
    <row r="55" spans="1:19" ht="31.5" x14ac:dyDescent="0.25">
      <c r="A55" s="135">
        <v>49</v>
      </c>
      <c r="B55" s="161" t="s">
        <v>242</v>
      </c>
      <c r="C55" s="161" t="s">
        <v>49</v>
      </c>
      <c r="D55" s="140"/>
      <c r="E55" s="141"/>
      <c r="F55" s="141">
        <v>45.04</v>
      </c>
      <c r="G55" s="139"/>
      <c r="H55" s="139"/>
      <c r="I55" s="139">
        <v>32</v>
      </c>
      <c r="J55" s="142"/>
      <c r="K55" s="142"/>
      <c r="L55" s="142">
        <f t="shared" si="2"/>
        <v>0.71047957371225579</v>
      </c>
      <c r="M55" s="144">
        <v>10</v>
      </c>
      <c r="N55" s="187">
        <f t="shared" si="0"/>
        <v>3</v>
      </c>
      <c r="O55" s="146">
        <f t="shared" si="1"/>
        <v>3.2</v>
      </c>
      <c r="P55" s="179">
        <v>3</v>
      </c>
      <c r="Q55" s="201"/>
    </row>
    <row r="56" spans="1:19" ht="15.75" hidden="1" customHeight="1" x14ac:dyDescent="0.25">
      <c r="A56" s="135">
        <v>50</v>
      </c>
      <c r="B56" s="161" t="s">
        <v>444</v>
      </c>
      <c r="C56" s="161" t="s">
        <v>49</v>
      </c>
      <c r="D56" s="140"/>
      <c r="E56" s="141"/>
      <c r="F56" s="141">
        <v>1122.96</v>
      </c>
      <c r="G56" s="139"/>
      <c r="H56" s="139"/>
      <c r="I56" s="139"/>
      <c r="J56" s="142"/>
      <c r="K56" s="142"/>
      <c r="L56" s="142"/>
      <c r="M56" s="144">
        <f t="shared" si="3"/>
        <v>0</v>
      </c>
      <c r="N56" s="187">
        <f t="shared" si="0"/>
        <v>0</v>
      </c>
      <c r="O56" s="146">
        <f t="shared" si="1"/>
        <v>0</v>
      </c>
      <c r="P56" s="151"/>
      <c r="Q56" s="6"/>
      <c r="S56" s="6">
        <v>1</v>
      </c>
    </row>
    <row r="57" spans="1:19" x14ac:dyDescent="0.25">
      <c r="A57" s="135">
        <v>51</v>
      </c>
      <c r="B57" s="161" t="s">
        <v>2</v>
      </c>
      <c r="C57" s="161" t="s">
        <v>74</v>
      </c>
      <c r="D57" s="140"/>
      <c r="E57" s="141"/>
      <c r="F57" s="141">
        <v>70</v>
      </c>
      <c r="G57" s="139"/>
      <c r="H57" s="139"/>
      <c r="I57" s="139">
        <v>28</v>
      </c>
      <c r="J57" s="142"/>
      <c r="K57" s="142"/>
      <c r="L57" s="142">
        <f t="shared" si="2"/>
        <v>0.4</v>
      </c>
      <c r="M57" s="144">
        <f t="shared" si="3"/>
        <v>15</v>
      </c>
      <c r="N57" s="187">
        <f t="shared" si="0"/>
        <v>4</v>
      </c>
      <c r="O57" s="146">
        <f t="shared" si="1"/>
        <v>4.2</v>
      </c>
      <c r="P57" s="150" t="s">
        <v>916</v>
      </c>
      <c r="Q57" s="201"/>
    </row>
    <row r="58" spans="1:19" ht="31.5" hidden="1" customHeight="1" x14ac:dyDescent="0.25">
      <c r="A58" s="135">
        <v>52</v>
      </c>
      <c r="B58" s="161" t="s">
        <v>687</v>
      </c>
      <c r="C58" s="161" t="s">
        <v>74</v>
      </c>
      <c r="D58" s="140"/>
      <c r="E58" s="141"/>
      <c r="F58" s="141">
        <v>14.64</v>
      </c>
      <c r="G58" s="139"/>
      <c r="H58" s="139"/>
      <c r="I58" s="139">
        <v>15</v>
      </c>
      <c r="J58" s="142"/>
      <c r="K58" s="142"/>
      <c r="L58" s="142">
        <f t="shared" si="2"/>
        <v>1.0245901639344261</v>
      </c>
      <c r="M58" s="144">
        <v>0</v>
      </c>
      <c r="N58" s="187">
        <f t="shared" si="0"/>
        <v>0</v>
      </c>
      <c r="O58" s="146">
        <f t="shared" si="1"/>
        <v>0</v>
      </c>
      <c r="P58" s="179"/>
      <c r="Q58" s="6"/>
      <c r="S58" s="6">
        <v>3</v>
      </c>
    </row>
    <row r="59" spans="1:19" ht="15.75" hidden="1" customHeight="1" x14ac:dyDescent="0.25">
      <c r="A59" s="135">
        <v>53</v>
      </c>
      <c r="B59" s="161" t="s">
        <v>444</v>
      </c>
      <c r="C59" s="161" t="s">
        <v>74</v>
      </c>
      <c r="D59" s="140"/>
      <c r="E59" s="141"/>
      <c r="F59" s="141">
        <v>84.64</v>
      </c>
      <c r="G59" s="139"/>
      <c r="H59" s="139"/>
      <c r="I59" s="139"/>
      <c r="J59" s="142"/>
      <c r="K59" s="142"/>
      <c r="L59" s="142"/>
      <c r="M59" s="144">
        <f t="shared" si="3"/>
        <v>0</v>
      </c>
      <c r="N59" s="187">
        <f t="shared" si="0"/>
        <v>0</v>
      </c>
      <c r="O59" s="146">
        <f t="shared" si="1"/>
        <v>0</v>
      </c>
      <c r="P59" s="151"/>
      <c r="Q59" s="6"/>
      <c r="S59" s="6">
        <v>13</v>
      </c>
    </row>
    <row r="60" spans="1:19" ht="31.5" customHeight="1" x14ac:dyDescent="0.25">
      <c r="A60" s="135">
        <v>54</v>
      </c>
      <c r="B60" s="161" t="s">
        <v>688</v>
      </c>
      <c r="C60" s="161" t="s">
        <v>689</v>
      </c>
      <c r="D60" s="140"/>
      <c r="E60" s="141"/>
      <c r="F60" s="141">
        <v>12.6</v>
      </c>
      <c r="G60" s="139"/>
      <c r="H60" s="139"/>
      <c r="I60" s="139">
        <v>11</v>
      </c>
      <c r="J60" s="142"/>
      <c r="K60" s="142"/>
      <c r="L60" s="142">
        <f t="shared" si="2"/>
        <v>0.87301587301587302</v>
      </c>
      <c r="M60" s="144">
        <f t="shared" si="3"/>
        <v>15</v>
      </c>
      <c r="N60" s="187">
        <f t="shared" si="0"/>
        <v>1</v>
      </c>
      <c r="O60" s="146">
        <f t="shared" si="1"/>
        <v>1.65</v>
      </c>
      <c r="P60" s="179">
        <v>2</v>
      </c>
      <c r="Q60" s="370" t="s">
        <v>1010</v>
      </c>
    </row>
    <row r="61" spans="1:19" ht="31.5" hidden="1" customHeight="1" x14ac:dyDescent="0.25">
      <c r="A61" s="135">
        <v>55</v>
      </c>
      <c r="B61" s="161" t="s">
        <v>674</v>
      </c>
      <c r="C61" s="161" t="s">
        <v>689</v>
      </c>
      <c r="D61" s="140"/>
      <c r="E61" s="141"/>
      <c r="F61" s="141">
        <v>21.478000000000002</v>
      </c>
      <c r="G61" s="139"/>
      <c r="H61" s="139"/>
      <c r="I61" s="139">
        <v>6</v>
      </c>
      <c r="J61" s="142"/>
      <c r="K61" s="142"/>
      <c r="L61" s="142">
        <f t="shared" si="2"/>
        <v>0.27935561970388301</v>
      </c>
      <c r="M61" s="144">
        <f t="shared" si="3"/>
        <v>0</v>
      </c>
      <c r="N61" s="187">
        <f t="shared" si="0"/>
        <v>0</v>
      </c>
      <c r="O61" s="146">
        <f t="shared" si="1"/>
        <v>0</v>
      </c>
      <c r="P61" s="179"/>
      <c r="Q61" s="6"/>
      <c r="S61" s="6">
        <v>5</v>
      </c>
    </row>
    <row r="62" spans="1:19" ht="47.25" x14ac:dyDescent="0.25">
      <c r="A62" s="135">
        <v>56</v>
      </c>
      <c r="B62" s="161" t="s">
        <v>170</v>
      </c>
      <c r="C62" s="161" t="s">
        <v>689</v>
      </c>
      <c r="D62" s="140"/>
      <c r="E62" s="141"/>
      <c r="F62" s="141">
        <v>989.3</v>
      </c>
      <c r="G62" s="139"/>
      <c r="H62" s="139"/>
      <c r="I62" s="139">
        <v>151</v>
      </c>
      <c r="J62" s="142"/>
      <c r="K62" s="142"/>
      <c r="L62" s="142">
        <f t="shared" si="2"/>
        <v>0.15263317497220258</v>
      </c>
      <c r="M62" s="144">
        <v>14</v>
      </c>
      <c r="N62" s="187">
        <f t="shared" si="0"/>
        <v>21</v>
      </c>
      <c r="O62" s="146">
        <f t="shared" si="1"/>
        <v>21.14</v>
      </c>
      <c r="P62" s="179">
        <v>21</v>
      </c>
      <c r="Q62" s="201"/>
    </row>
    <row r="63" spans="1:19" x14ac:dyDescent="0.25">
      <c r="A63" s="135">
        <v>57</v>
      </c>
      <c r="B63" s="161" t="s">
        <v>2</v>
      </c>
      <c r="C63" s="161" t="s">
        <v>689</v>
      </c>
      <c r="D63" s="140"/>
      <c r="E63" s="141"/>
      <c r="F63" s="141">
        <v>1057.96</v>
      </c>
      <c r="G63" s="139"/>
      <c r="H63" s="139"/>
      <c r="I63" s="139">
        <v>212</v>
      </c>
      <c r="J63" s="142"/>
      <c r="K63" s="142"/>
      <c r="L63" s="142">
        <f t="shared" si="2"/>
        <v>0.20038564785058036</v>
      </c>
      <c r="M63" s="144">
        <f t="shared" si="3"/>
        <v>15</v>
      </c>
      <c r="N63" s="187">
        <f t="shared" si="0"/>
        <v>31</v>
      </c>
      <c r="O63" s="146">
        <f t="shared" si="1"/>
        <v>31.8</v>
      </c>
      <c r="P63" s="150" t="s">
        <v>916</v>
      </c>
      <c r="Q63" s="201"/>
    </row>
    <row r="64" spans="1:19" ht="47.25" hidden="1" x14ac:dyDescent="0.25">
      <c r="A64" s="135">
        <v>58</v>
      </c>
      <c r="B64" s="161" t="s">
        <v>203</v>
      </c>
      <c r="C64" s="161" t="s">
        <v>689</v>
      </c>
      <c r="D64" s="140"/>
      <c r="E64" s="141"/>
      <c r="F64" s="141">
        <v>56.249000000000002</v>
      </c>
      <c r="G64" s="139"/>
      <c r="H64" s="139"/>
      <c r="I64" s="139">
        <v>35</v>
      </c>
      <c r="J64" s="142"/>
      <c r="K64" s="142"/>
      <c r="L64" s="142">
        <f t="shared" si="2"/>
        <v>0.62223328414727375</v>
      </c>
      <c r="M64" s="144">
        <v>0</v>
      </c>
      <c r="N64" s="187">
        <f t="shared" si="0"/>
        <v>0</v>
      </c>
      <c r="O64" s="146">
        <f t="shared" si="1"/>
        <v>0</v>
      </c>
      <c r="P64" s="179">
        <v>0</v>
      </c>
      <c r="Q64" s="532">
        <f>N64-P64</f>
        <v>0</v>
      </c>
      <c r="S64" s="6">
        <v>3</v>
      </c>
    </row>
    <row r="65" spans="1:19" ht="31.5" x14ac:dyDescent="0.25">
      <c r="A65" s="135">
        <v>59</v>
      </c>
      <c r="B65" s="161" t="s">
        <v>92</v>
      </c>
      <c r="C65" s="161" t="s">
        <v>689</v>
      </c>
      <c r="D65" s="140"/>
      <c r="E65" s="141"/>
      <c r="F65" s="141">
        <v>2099</v>
      </c>
      <c r="G65" s="139"/>
      <c r="H65" s="139"/>
      <c r="I65" s="139">
        <v>342</v>
      </c>
      <c r="J65" s="142"/>
      <c r="K65" s="142"/>
      <c r="L65" s="142">
        <f t="shared" si="2"/>
        <v>0.16293473082420201</v>
      </c>
      <c r="M65" s="144">
        <v>11.7</v>
      </c>
      <c r="N65" s="187">
        <f t="shared" si="0"/>
        <v>40</v>
      </c>
      <c r="O65" s="146">
        <f t="shared" si="1"/>
        <v>40.013999999999996</v>
      </c>
      <c r="P65" s="179">
        <v>40</v>
      </c>
      <c r="Q65" s="201"/>
    </row>
    <row r="66" spans="1:19" ht="31.5" x14ac:dyDescent="0.25">
      <c r="A66" s="135">
        <v>60</v>
      </c>
      <c r="B66" s="161" t="s">
        <v>211</v>
      </c>
      <c r="C66" s="161" t="s">
        <v>689</v>
      </c>
      <c r="D66" s="140"/>
      <c r="E66" s="141"/>
      <c r="F66" s="141">
        <v>1404.2</v>
      </c>
      <c r="G66" s="139"/>
      <c r="H66" s="139"/>
      <c r="I66" s="139">
        <v>119</v>
      </c>
      <c r="J66" s="142"/>
      <c r="K66" s="142"/>
      <c r="L66" s="142">
        <f t="shared" si="2"/>
        <v>8.4745762711864403E-2</v>
      </c>
      <c r="M66" s="144">
        <f t="shared" si="3"/>
        <v>15</v>
      </c>
      <c r="N66" s="187">
        <f t="shared" si="0"/>
        <v>17</v>
      </c>
      <c r="O66" s="146">
        <f t="shared" si="1"/>
        <v>17.850000000000001</v>
      </c>
      <c r="P66" s="179">
        <v>17</v>
      </c>
      <c r="Q66" s="201"/>
    </row>
    <row r="67" spans="1:19" ht="31.5" x14ac:dyDescent="0.25">
      <c r="A67" s="135">
        <v>61</v>
      </c>
      <c r="B67" s="161" t="s">
        <v>690</v>
      </c>
      <c r="C67" s="161" t="s">
        <v>689</v>
      </c>
      <c r="D67" s="140"/>
      <c r="E67" s="141"/>
      <c r="F67" s="141">
        <v>53.36</v>
      </c>
      <c r="G67" s="139"/>
      <c r="H67" s="139"/>
      <c r="I67" s="139">
        <v>16</v>
      </c>
      <c r="J67" s="142"/>
      <c r="K67" s="142"/>
      <c r="L67" s="142">
        <f t="shared" si="2"/>
        <v>0.29985007496251875</v>
      </c>
      <c r="M67" s="144">
        <f t="shared" si="3"/>
        <v>15</v>
      </c>
      <c r="N67" s="187">
        <f t="shared" si="0"/>
        <v>2</v>
      </c>
      <c r="O67" s="146">
        <f t="shared" si="1"/>
        <v>2.4</v>
      </c>
      <c r="P67" s="179">
        <v>2</v>
      </c>
      <c r="Q67" s="201"/>
    </row>
    <row r="68" spans="1:19" ht="15.75" hidden="1" customHeight="1" x14ac:dyDescent="0.25">
      <c r="A68" s="135">
        <v>62</v>
      </c>
      <c r="B68" s="161" t="s">
        <v>444</v>
      </c>
      <c r="C68" s="161" t="s">
        <v>689</v>
      </c>
      <c r="D68" s="140"/>
      <c r="E68" s="141"/>
      <c r="F68" s="141">
        <v>5694.146999999999</v>
      </c>
      <c r="G68" s="139"/>
      <c r="H68" s="139"/>
      <c r="I68" s="139"/>
      <c r="J68" s="142"/>
      <c r="K68" s="142"/>
      <c r="L68" s="142"/>
      <c r="M68" s="144">
        <f t="shared" si="3"/>
        <v>0</v>
      </c>
      <c r="N68" s="187">
        <f t="shared" si="0"/>
        <v>0</v>
      </c>
      <c r="O68" s="146">
        <f t="shared" si="1"/>
        <v>0</v>
      </c>
      <c r="P68" s="151"/>
      <c r="Q68" s="6"/>
      <c r="S68" s="6">
        <v>10</v>
      </c>
    </row>
    <row r="69" spans="1:19" ht="31.5" customHeight="1" x14ac:dyDescent="0.25">
      <c r="A69" s="135">
        <v>63</v>
      </c>
      <c r="B69" s="161" t="s">
        <v>52</v>
      </c>
      <c r="C69" s="161" t="s">
        <v>51</v>
      </c>
      <c r="D69" s="140"/>
      <c r="E69" s="141"/>
      <c r="F69" s="141">
        <v>99.7</v>
      </c>
      <c r="G69" s="139"/>
      <c r="H69" s="139"/>
      <c r="I69" s="139">
        <v>30</v>
      </c>
      <c r="J69" s="142"/>
      <c r="K69" s="142"/>
      <c r="L69" s="142">
        <f t="shared" si="2"/>
        <v>0.30090270812437309</v>
      </c>
      <c r="M69" s="144">
        <f t="shared" si="3"/>
        <v>15</v>
      </c>
      <c r="N69" s="187">
        <f t="shared" si="0"/>
        <v>4</v>
      </c>
      <c r="O69" s="146">
        <f t="shared" si="1"/>
        <v>4.5</v>
      </c>
      <c r="P69" s="179">
        <v>4</v>
      </c>
      <c r="Q69" s="204"/>
    </row>
    <row r="70" spans="1:19" x14ac:dyDescent="0.25">
      <c r="A70" s="135">
        <v>64</v>
      </c>
      <c r="B70" s="161" t="s">
        <v>2</v>
      </c>
      <c r="C70" s="161" t="s">
        <v>51</v>
      </c>
      <c r="D70" s="140"/>
      <c r="E70" s="141"/>
      <c r="F70" s="141">
        <v>218.5</v>
      </c>
      <c r="G70" s="139"/>
      <c r="H70" s="139"/>
      <c r="I70" s="139">
        <v>55</v>
      </c>
      <c r="J70" s="142"/>
      <c r="K70" s="142"/>
      <c r="L70" s="142">
        <f t="shared" si="2"/>
        <v>0.25171624713958812</v>
      </c>
      <c r="M70" s="144">
        <f t="shared" si="3"/>
        <v>15</v>
      </c>
      <c r="N70" s="187">
        <f t="shared" si="0"/>
        <v>8</v>
      </c>
      <c r="O70" s="146">
        <f t="shared" si="1"/>
        <v>8.25</v>
      </c>
      <c r="P70" s="150" t="s">
        <v>916</v>
      </c>
      <c r="Q70" s="201"/>
    </row>
    <row r="71" spans="1:19" ht="31.5" x14ac:dyDescent="0.25">
      <c r="A71" s="135">
        <v>65</v>
      </c>
      <c r="B71" s="161" t="s">
        <v>209</v>
      </c>
      <c r="C71" s="161" t="s">
        <v>51</v>
      </c>
      <c r="D71" s="140"/>
      <c r="E71" s="141"/>
      <c r="F71" s="141">
        <v>16.29</v>
      </c>
      <c r="G71" s="139"/>
      <c r="H71" s="139"/>
      <c r="I71" s="139">
        <v>14</v>
      </c>
      <c r="J71" s="142"/>
      <c r="K71" s="142"/>
      <c r="L71" s="142">
        <f t="shared" si="2"/>
        <v>0.85942295887047271</v>
      </c>
      <c r="M71" s="144">
        <v>8</v>
      </c>
      <c r="N71" s="187">
        <f t="shared" si="0"/>
        <v>1</v>
      </c>
      <c r="O71" s="146">
        <f t="shared" si="1"/>
        <v>1.1200000000000001</v>
      </c>
      <c r="P71" s="179">
        <v>1</v>
      </c>
      <c r="Q71" s="201"/>
    </row>
    <row r="72" spans="1:19" ht="35.25" customHeight="1" x14ac:dyDescent="0.25">
      <c r="A72" s="135">
        <v>66</v>
      </c>
      <c r="B72" s="161" t="s">
        <v>93</v>
      </c>
      <c r="C72" s="161" t="s">
        <v>51</v>
      </c>
      <c r="D72" s="140"/>
      <c r="E72" s="141"/>
      <c r="F72" s="141">
        <v>31.8</v>
      </c>
      <c r="G72" s="139"/>
      <c r="H72" s="139"/>
      <c r="I72" s="139">
        <v>30</v>
      </c>
      <c r="J72" s="142"/>
      <c r="K72" s="142"/>
      <c r="L72" s="142">
        <f t="shared" si="2"/>
        <v>0.94339622641509435</v>
      </c>
      <c r="M72" s="144">
        <f t="shared" si="3"/>
        <v>15</v>
      </c>
      <c r="N72" s="187">
        <f t="shared" si="0"/>
        <v>4</v>
      </c>
      <c r="O72" s="146">
        <f t="shared" si="1"/>
        <v>4.5</v>
      </c>
      <c r="P72" s="179">
        <v>4</v>
      </c>
      <c r="Q72" s="204"/>
    </row>
    <row r="73" spans="1:19" ht="31.5" x14ac:dyDescent="0.25">
      <c r="A73" s="135">
        <v>67</v>
      </c>
      <c r="B73" s="161" t="s">
        <v>691</v>
      </c>
      <c r="C73" s="161" t="s">
        <v>51</v>
      </c>
      <c r="D73" s="140"/>
      <c r="E73" s="141"/>
      <c r="F73" s="141">
        <v>16.100000000000001</v>
      </c>
      <c r="G73" s="139"/>
      <c r="H73" s="139"/>
      <c r="I73" s="139">
        <v>23</v>
      </c>
      <c r="J73" s="142"/>
      <c r="K73" s="142"/>
      <c r="L73" s="142">
        <f t="shared" si="2"/>
        <v>1.4285714285714284</v>
      </c>
      <c r="M73" s="144">
        <f t="shared" si="3"/>
        <v>15</v>
      </c>
      <c r="N73" s="187">
        <f t="shared" ref="N73:N136" si="4">ROUNDDOWN(O73,0)</f>
        <v>3</v>
      </c>
      <c r="O73" s="146">
        <f t="shared" ref="O73:O136" si="5">I73*M73/100</f>
        <v>3.45</v>
      </c>
      <c r="P73" s="179">
        <v>3</v>
      </c>
      <c r="Q73" s="201"/>
    </row>
    <row r="74" spans="1:19" ht="47.25" x14ac:dyDescent="0.25">
      <c r="A74" s="135">
        <v>68</v>
      </c>
      <c r="B74" s="161" t="s">
        <v>86</v>
      </c>
      <c r="C74" s="161" t="s">
        <v>51</v>
      </c>
      <c r="D74" s="140"/>
      <c r="E74" s="141"/>
      <c r="F74" s="141">
        <v>166.46</v>
      </c>
      <c r="G74" s="139"/>
      <c r="H74" s="139"/>
      <c r="I74" s="139">
        <v>87</v>
      </c>
      <c r="J74" s="142"/>
      <c r="K74" s="142"/>
      <c r="L74" s="142">
        <f>I74/F74</f>
        <v>0.5226480836236933</v>
      </c>
      <c r="M74" s="144">
        <f t="shared" ref="M74:M136" si="6">IF(I74&lt;7,0,15)</f>
        <v>15</v>
      </c>
      <c r="N74" s="187">
        <f t="shared" si="4"/>
        <v>13</v>
      </c>
      <c r="O74" s="146">
        <f t="shared" si="5"/>
        <v>13.05</v>
      </c>
      <c r="P74" s="179">
        <v>13</v>
      </c>
      <c r="Q74" s="201"/>
    </row>
    <row r="75" spans="1:19" ht="15.75" hidden="1" customHeight="1" x14ac:dyDescent="0.25">
      <c r="A75" s="135">
        <v>69</v>
      </c>
      <c r="B75" s="161" t="s">
        <v>444</v>
      </c>
      <c r="C75" s="161" t="s">
        <v>51</v>
      </c>
      <c r="D75" s="140"/>
      <c r="E75" s="141"/>
      <c r="F75" s="141">
        <v>548.85</v>
      </c>
      <c r="G75" s="139"/>
      <c r="H75" s="139"/>
      <c r="I75" s="139"/>
      <c r="J75" s="142"/>
      <c r="K75" s="142"/>
      <c r="L75" s="142"/>
      <c r="M75" s="144">
        <f t="shared" si="6"/>
        <v>0</v>
      </c>
      <c r="N75" s="187">
        <f t="shared" si="4"/>
        <v>0</v>
      </c>
      <c r="O75" s="146">
        <f t="shared" si="5"/>
        <v>0</v>
      </c>
      <c r="P75" s="151"/>
      <c r="Q75" s="6"/>
      <c r="S75" s="6">
        <v>4</v>
      </c>
    </row>
    <row r="76" spans="1:19" ht="31.5" x14ac:dyDescent="0.25">
      <c r="A76" s="135">
        <v>70</v>
      </c>
      <c r="B76" s="161" t="s">
        <v>54</v>
      </c>
      <c r="C76" s="161" t="s">
        <v>53</v>
      </c>
      <c r="D76" s="140"/>
      <c r="E76" s="141"/>
      <c r="F76" s="141">
        <v>120</v>
      </c>
      <c r="G76" s="139"/>
      <c r="H76" s="139"/>
      <c r="I76" s="139">
        <v>32</v>
      </c>
      <c r="J76" s="142"/>
      <c r="K76" s="142"/>
      <c r="L76" s="142">
        <f>I76/F76</f>
        <v>0.26666666666666666</v>
      </c>
      <c r="M76" s="144">
        <f t="shared" si="6"/>
        <v>15</v>
      </c>
      <c r="N76" s="187">
        <f t="shared" si="4"/>
        <v>4</v>
      </c>
      <c r="O76" s="146">
        <f t="shared" si="5"/>
        <v>4.8</v>
      </c>
      <c r="P76" s="179">
        <v>15</v>
      </c>
      <c r="Q76" s="370" t="s">
        <v>1010</v>
      </c>
    </row>
    <row r="77" spans="1:19" x14ac:dyDescent="0.25">
      <c r="A77" s="135">
        <v>71</v>
      </c>
      <c r="B77" s="161" t="s">
        <v>2</v>
      </c>
      <c r="C77" s="161" t="s">
        <v>53</v>
      </c>
      <c r="D77" s="140"/>
      <c r="E77" s="141"/>
      <c r="F77" s="141">
        <v>60</v>
      </c>
      <c r="G77" s="139"/>
      <c r="H77" s="139"/>
      <c r="I77" s="139">
        <v>36</v>
      </c>
      <c r="J77" s="142"/>
      <c r="K77" s="142"/>
      <c r="L77" s="142">
        <f>I77/F77</f>
        <v>0.6</v>
      </c>
      <c r="M77" s="144">
        <f t="shared" si="6"/>
        <v>15</v>
      </c>
      <c r="N77" s="187">
        <f t="shared" si="4"/>
        <v>5</v>
      </c>
      <c r="O77" s="146">
        <f t="shared" si="5"/>
        <v>5.4</v>
      </c>
      <c r="P77" s="150" t="s">
        <v>916</v>
      </c>
      <c r="Q77" s="201"/>
    </row>
    <row r="78" spans="1:19" ht="15.75" hidden="1" customHeight="1" x14ac:dyDescent="0.25">
      <c r="A78" s="135">
        <v>72</v>
      </c>
      <c r="B78" s="161" t="s">
        <v>444</v>
      </c>
      <c r="C78" s="161" t="s">
        <v>53</v>
      </c>
      <c r="D78" s="140"/>
      <c r="E78" s="141"/>
      <c r="F78" s="141">
        <v>180</v>
      </c>
      <c r="G78" s="139"/>
      <c r="H78" s="139"/>
      <c r="I78" s="139"/>
      <c r="J78" s="142"/>
      <c r="K78" s="142"/>
      <c r="L78" s="142"/>
      <c r="M78" s="144">
        <f t="shared" si="6"/>
        <v>0</v>
      </c>
      <c r="N78" s="187">
        <f t="shared" si="4"/>
        <v>0</v>
      </c>
      <c r="O78" s="146">
        <f t="shared" si="5"/>
        <v>0</v>
      </c>
      <c r="P78" s="151"/>
      <c r="Q78" s="6"/>
      <c r="S78" s="6">
        <v>10</v>
      </c>
    </row>
    <row r="79" spans="1:19" ht="47.25" customHeight="1" x14ac:dyDescent="0.25">
      <c r="A79" s="135">
        <v>73</v>
      </c>
      <c r="B79" s="161" t="s">
        <v>668</v>
      </c>
      <c r="C79" s="161" t="s">
        <v>656</v>
      </c>
      <c r="D79" s="140"/>
      <c r="E79" s="141"/>
      <c r="F79" s="141">
        <v>221</v>
      </c>
      <c r="G79" s="139"/>
      <c r="H79" s="139"/>
      <c r="I79" s="139">
        <v>58</v>
      </c>
      <c r="J79" s="142"/>
      <c r="K79" s="142"/>
      <c r="L79" s="142">
        <f>I79/F79</f>
        <v>0.26244343891402716</v>
      </c>
      <c r="M79" s="144">
        <v>10</v>
      </c>
      <c r="N79" s="187">
        <f t="shared" si="4"/>
        <v>5</v>
      </c>
      <c r="O79" s="146">
        <f t="shared" si="5"/>
        <v>5.8</v>
      </c>
      <c r="P79" s="179">
        <v>5</v>
      </c>
      <c r="Q79" s="201"/>
    </row>
    <row r="80" spans="1:19" ht="31.5" x14ac:dyDescent="0.25">
      <c r="A80" s="135">
        <v>74</v>
      </c>
      <c r="B80" s="161" t="s">
        <v>10</v>
      </c>
      <c r="C80" s="161" t="s">
        <v>9</v>
      </c>
      <c r="D80" s="140"/>
      <c r="E80" s="141"/>
      <c r="F80" s="141">
        <v>108</v>
      </c>
      <c r="G80" s="139"/>
      <c r="H80" s="139"/>
      <c r="I80" s="139">
        <v>112</v>
      </c>
      <c r="J80" s="142"/>
      <c r="K80" s="142"/>
      <c r="L80" s="142">
        <f>I80/F80</f>
        <v>1.037037037037037</v>
      </c>
      <c r="M80" s="144">
        <v>10</v>
      </c>
      <c r="N80" s="187">
        <f t="shared" si="4"/>
        <v>11</v>
      </c>
      <c r="O80" s="146">
        <f t="shared" si="5"/>
        <v>11.2</v>
      </c>
      <c r="P80" s="179">
        <v>11</v>
      </c>
      <c r="Q80" s="201"/>
    </row>
    <row r="81" spans="1:19" x14ac:dyDescent="0.25">
      <c r="A81" s="135">
        <v>75</v>
      </c>
      <c r="B81" s="161" t="s">
        <v>2</v>
      </c>
      <c r="C81" s="161" t="s">
        <v>9</v>
      </c>
      <c r="D81" s="140"/>
      <c r="E81" s="141"/>
      <c r="F81" s="141">
        <v>40</v>
      </c>
      <c r="G81" s="139"/>
      <c r="H81" s="139"/>
      <c r="I81" s="139">
        <v>24</v>
      </c>
      <c r="J81" s="142"/>
      <c r="K81" s="142"/>
      <c r="L81" s="142">
        <f>I81/F81</f>
        <v>0.6</v>
      </c>
      <c r="M81" s="144">
        <f t="shared" si="6"/>
        <v>15</v>
      </c>
      <c r="N81" s="187">
        <f t="shared" si="4"/>
        <v>3</v>
      </c>
      <c r="O81" s="146">
        <f t="shared" si="5"/>
        <v>3.6</v>
      </c>
      <c r="P81" s="150" t="s">
        <v>916</v>
      </c>
      <c r="Q81" s="201"/>
    </row>
    <row r="82" spans="1:19" ht="15.75" hidden="1" customHeight="1" x14ac:dyDescent="0.25">
      <c r="A82" s="135">
        <v>76</v>
      </c>
      <c r="B82" s="161" t="s">
        <v>444</v>
      </c>
      <c r="C82" s="161" t="s">
        <v>9</v>
      </c>
      <c r="D82" s="140"/>
      <c r="E82" s="141"/>
      <c r="F82" s="141">
        <v>220.5</v>
      </c>
      <c r="G82" s="139"/>
      <c r="H82" s="139"/>
      <c r="I82" s="139"/>
      <c r="J82" s="142"/>
      <c r="K82" s="142"/>
      <c r="L82" s="142"/>
      <c r="M82" s="144">
        <f t="shared" si="6"/>
        <v>0</v>
      </c>
      <c r="N82" s="187">
        <f t="shared" si="4"/>
        <v>0</v>
      </c>
      <c r="O82" s="146">
        <f t="shared" si="5"/>
        <v>0</v>
      </c>
      <c r="P82" s="151"/>
      <c r="Q82" s="6"/>
      <c r="S82" s="6">
        <v>4</v>
      </c>
    </row>
    <row r="83" spans="1:19" ht="63" x14ac:dyDescent="0.25">
      <c r="A83" s="135">
        <v>77</v>
      </c>
      <c r="B83" s="161" t="s">
        <v>693</v>
      </c>
      <c r="C83" s="161" t="s">
        <v>55</v>
      </c>
      <c r="D83" s="140"/>
      <c r="E83" s="141"/>
      <c r="F83" s="141">
        <v>40</v>
      </c>
      <c r="G83" s="139"/>
      <c r="H83" s="139"/>
      <c r="I83" s="139">
        <v>32</v>
      </c>
      <c r="J83" s="142"/>
      <c r="K83" s="142"/>
      <c r="L83" s="142">
        <f>I83/F83</f>
        <v>0.8</v>
      </c>
      <c r="M83" s="144">
        <v>7</v>
      </c>
      <c r="N83" s="187">
        <f t="shared" si="4"/>
        <v>2</v>
      </c>
      <c r="O83" s="146">
        <f t="shared" si="5"/>
        <v>2.2400000000000002</v>
      </c>
      <c r="P83" s="179">
        <v>2</v>
      </c>
      <c r="Q83" s="201"/>
    </row>
    <row r="84" spans="1:19" ht="47.25" x14ac:dyDescent="0.25">
      <c r="A84" s="135">
        <v>78</v>
      </c>
      <c r="B84" s="161" t="s">
        <v>694</v>
      </c>
      <c r="C84" s="161" t="s">
        <v>55</v>
      </c>
      <c r="D84" s="140"/>
      <c r="E84" s="141"/>
      <c r="F84" s="141">
        <v>150</v>
      </c>
      <c r="G84" s="139"/>
      <c r="H84" s="139"/>
      <c r="I84" s="139">
        <v>233</v>
      </c>
      <c r="J84" s="142"/>
      <c r="K84" s="142"/>
      <c r="L84" s="142">
        <f>I84/F84</f>
        <v>1.5533333333333332</v>
      </c>
      <c r="M84" s="144">
        <f t="shared" si="6"/>
        <v>15</v>
      </c>
      <c r="N84" s="187">
        <f t="shared" si="4"/>
        <v>34</v>
      </c>
      <c r="O84" s="146">
        <f t="shared" si="5"/>
        <v>34.950000000000003</v>
      </c>
      <c r="P84" s="179">
        <v>40</v>
      </c>
      <c r="Q84" s="370" t="s">
        <v>1010</v>
      </c>
    </row>
    <row r="85" spans="1:19" x14ac:dyDescent="0.25">
      <c r="A85" s="135">
        <v>79</v>
      </c>
      <c r="B85" s="161" t="s">
        <v>2</v>
      </c>
      <c r="C85" s="161" t="s">
        <v>55</v>
      </c>
      <c r="D85" s="140"/>
      <c r="E85" s="141"/>
      <c r="F85" s="141">
        <v>98.92</v>
      </c>
      <c r="G85" s="139"/>
      <c r="H85" s="139"/>
      <c r="I85" s="139">
        <v>198</v>
      </c>
      <c r="J85" s="142"/>
      <c r="K85" s="142"/>
      <c r="L85" s="142">
        <f>I85/F85</f>
        <v>2.0016174686615447</v>
      </c>
      <c r="M85" s="144">
        <f t="shared" si="6"/>
        <v>15</v>
      </c>
      <c r="N85" s="187">
        <f t="shared" si="4"/>
        <v>29</v>
      </c>
      <c r="O85" s="146">
        <f t="shared" si="5"/>
        <v>29.7</v>
      </c>
      <c r="P85" s="150" t="s">
        <v>916</v>
      </c>
      <c r="Q85" s="201"/>
    </row>
    <row r="86" spans="1:19" x14ac:dyDescent="0.25">
      <c r="A86" s="135">
        <v>80</v>
      </c>
      <c r="B86" s="161" t="s">
        <v>57</v>
      </c>
      <c r="C86" s="161" t="s">
        <v>55</v>
      </c>
      <c r="D86" s="140"/>
      <c r="E86" s="141"/>
      <c r="F86" s="141">
        <v>62.62</v>
      </c>
      <c r="G86" s="139"/>
      <c r="H86" s="139"/>
      <c r="I86" s="139">
        <v>69</v>
      </c>
      <c r="J86" s="142"/>
      <c r="K86" s="142"/>
      <c r="L86" s="142">
        <f>I86/F86</f>
        <v>1.1018843819865858</v>
      </c>
      <c r="M86" s="144">
        <f t="shared" si="6"/>
        <v>15</v>
      </c>
      <c r="N86" s="187">
        <f t="shared" si="4"/>
        <v>10</v>
      </c>
      <c r="O86" s="146">
        <f t="shared" si="5"/>
        <v>10.35</v>
      </c>
      <c r="P86" s="179">
        <v>10</v>
      </c>
      <c r="Q86" s="201"/>
    </row>
    <row r="87" spans="1:19" ht="47.25" customHeight="1" x14ac:dyDescent="0.25">
      <c r="A87" s="135">
        <v>81</v>
      </c>
      <c r="B87" s="161" t="s">
        <v>86</v>
      </c>
      <c r="C87" s="161" t="s">
        <v>55</v>
      </c>
      <c r="D87" s="140"/>
      <c r="E87" s="141"/>
      <c r="F87" s="141">
        <v>39.6</v>
      </c>
      <c r="G87" s="139"/>
      <c r="H87" s="139"/>
      <c r="I87" s="139">
        <v>47</v>
      </c>
      <c r="J87" s="142"/>
      <c r="K87" s="142"/>
      <c r="L87" s="142">
        <f>I87/F87</f>
        <v>1.1868686868686869</v>
      </c>
      <c r="M87" s="144">
        <f t="shared" si="6"/>
        <v>15</v>
      </c>
      <c r="N87" s="187">
        <f t="shared" si="4"/>
        <v>7</v>
      </c>
      <c r="O87" s="146">
        <f t="shared" si="5"/>
        <v>7.05</v>
      </c>
      <c r="P87" s="179">
        <v>7</v>
      </c>
      <c r="Q87" s="204"/>
    </row>
    <row r="88" spans="1:19" ht="15.75" hidden="1" customHeight="1" x14ac:dyDescent="0.25">
      <c r="A88" s="135">
        <v>82</v>
      </c>
      <c r="B88" s="161" t="s">
        <v>444</v>
      </c>
      <c r="C88" s="161" t="s">
        <v>55</v>
      </c>
      <c r="D88" s="140"/>
      <c r="E88" s="141"/>
      <c r="F88" s="141">
        <v>391.14000000000004</v>
      </c>
      <c r="G88" s="139"/>
      <c r="H88" s="139"/>
      <c r="I88" s="139"/>
      <c r="J88" s="142"/>
      <c r="K88" s="142"/>
      <c r="L88" s="142"/>
      <c r="M88" s="144">
        <f t="shared" si="6"/>
        <v>0</v>
      </c>
      <c r="N88" s="187">
        <f t="shared" si="4"/>
        <v>0</v>
      </c>
      <c r="O88" s="146">
        <f t="shared" si="5"/>
        <v>0</v>
      </c>
      <c r="P88" s="151"/>
      <c r="Q88" s="6"/>
      <c r="S88" s="6">
        <v>10</v>
      </c>
    </row>
    <row r="89" spans="1:19" ht="31.5" x14ac:dyDescent="0.25">
      <c r="A89" s="135">
        <v>83</v>
      </c>
      <c r="B89" s="161" t="s">
        <v>695</v>
      </c>
      <c r="C89" s="161" t="s">
        <v>696</v>
      </c>
      <c r="D89" s="140"/>
      <c r="E89" s="141"/>
      <c r="F89" s="141">
        <v>80</v>
      </c>
      <c r="G89" s="139"/>
      <c r="H89" s="139"/>
      <c r="I89" s="139">
        <v>34</v>
      </c>
      <c r="J89" s="142"/>
      <c r="K89" s="142"/>
      <c r="L89" s="142">
        <f>I89/F89</f>
        <v>0.42499999999999999</v>
      </c>
      <c r="M89" s="144">
        <v>6</v>
      </c>
      <c r="N89" s="187">
        <f t="shared" si="4"/>
        <v>2</v>
      </c>
      <c r="O89" s="146">
        <f t="shared" si="5"/>
        <v>2.04</v>
      </c>
      <c r="P89" s="179">
        <v>2</v>
      </c>
      <c r="Q89" s="201"/>
    </row>
    <row r="90" spans="1:19" ht="31.5" hidden="1" customHeight="1" x14ac:dyDescent="0.25">
      <c r="A90" s="135">
        <v>84</v>
      </c>
      <c r="B90" s="161" t="s">
        <v>60</v>
      </c>
      <c r="C90" s="161" t="s">
        <v>696</v>
      </c>
      <c r="D90" s="140"/>
      <c r="E90" s="141"/>
      <c r="F90" s="141"/>
      <c r="G90" s="139"/>
      <c r="H90" s="139"/>
      <c r="I90" s="139">
        <v>0</v>
      </c>
      <c r="J90" s="142"/>
      <c r="K90" s="142"/>
      <c r="L90" s="142"/>
      <c r="M90" s="144">
        <f t="shared" si="6"/>
        <v>0</v>
      </c>
      <c r="N90" s="187">
        <f t="shared" si="4"/>
        <v>0</v>
      </c>
      <c r="O90" s="146">
        <f t="shared" si="5"/>
        <v>0</v>
      </c>
      <c r="P90" s="179"/>
      <c r="Q90" s="6"/>
      <c r="S90" s="6">
        <v>1</v>
      </c>
    </row>
    <row r="91" spans="1:19" ht="31.5" x14ac:dyDescent="0.25">
      <c r="A91" s="135">
        <v>85</v>
      </c>
      <c r="B91" s="161" t="s">
        <v>59</v>
      </c>
      <c r="C91" s="161" t="s">
        <v>696</v>
      </c>
      <c r="D91" s="140"/>
      <c r="E91" s="141"/>
      <c r="F91" s="141">
        <v>1130</v>
      </c>
      <c r="G91" s="139"/>
      <c r="H91" s="139"/>
      <c r="I91" s="139">
        <v>297</v>
      </c>
      <c r="J91" s="142"/>
      <c r="K91" s="142"/>
      <c r="L91" s="142">
        <f t="shared" ref="L91:L99" si="7">I91/F91</f>
        <v>0.26283185840707962</v>
      </c>
      <c r="M91" s="144">
        <v>10</v>
      </c>
      <c r="N91" s="187">
        <f t="shared" si="4"/>
        <v>29</v>
      </c>
      <c r="O91" s="146">
        <f t="shared" si="5"/>
        <v>29.7</v>
      </c>
      <c r="P91" s="179">
        <v>29</v>
      </c>
      <c r="Q91" s="201"/>
    </row>
    <row r="92" spans="1:19" ht="31.5" x14ac:dyDescent="0.25">
      <c r="A92" s="135">
        <v>86</v>
      </c>
      <c r="B92" s="161" t="s">
        <v>697</v>
      </c>
      <c r="C92" s="161" t="s">
        <v>696</v>
      </c>
      <c r="D92" s="140"/>
      <c r="E92" s="141"/>
      <c r="F92" s="141">
        <v>44.85</v>
      </c>
      <c r="G92" s="139"/>
      <c r="H92" s="139"/>
      <c r="I92" s="139">
        <v>29</v>
      </c>
      <c r="J92" s="142"/>
      <c r="K92" s="142"/>
      <c r="L92" s="142">
        <f t="shared" si="7"/>
        <v>0.64659977703455962</v>
      </c>
      <c r="M92" s="144">
        <f t="shared" si="6"/>
        <v>15</v>
      </c>
      <c r="N92" s="187">
        <f t="shared" si="4"/>
        <v>4</v>
      </c>
      <c r="O92" s="146">
        <f t="shared" si="5"/>
        <v>4.3499999999999996</v>
      </c>
      <c r="P92" s="179">
        <v>4</v>
      </c>
      <c r="Q92" s="201"/>
    </row>
    <row r="93" spans="1:19" x14ac:dyDescent="0.25">
      <c r="A93" s="135">
        <v>87</v>
      </c>
      <c r="B93" s="161" t="s">
        <v>2</v>
      </c>
      <c r="C93" s="161" t="s">
        <v>696</v>
      </c>
      <c r="D93" s="140"/>
      <c r="E93" s="141"/>
      <c r="F93" s="141">
        <v>3259.02</v>
      </c>
      <c r="G93" s="139"/>
      <c r="H93" s="139"/>
      <c r="I93" s="139">
        <v>815</v>
      </c>
      <c r="J93" s="142"/>
      <c r="K93" s="142"/>
      <c r="L93" s="142">
        <f t="shared" si="7"/>
        <v>0.25007517597314532</v>
      </c>
      <c r="M93" s="144">
        <v>15</v>
      </c>
      <c r="N93" s="187">
        <f t="shared" si="4"/>
        <v>122</v>
      </c>
      <c r="O93" s="146">
        <f t="shared" si="5"/>
        <v>122.25</v>
      </c>
      <c r="P93" s="150" t="s">
        <v>916</v>
      </c>
      <c r="Q93" s="201"/>
    </row>
    <row r="94" spans="1:19" ht="31.5" x14ac:dyDescent="0.25">
      <c r="A94" s="135">
        <v>88</v>
      </c>
      <c r="B94" s="161" t="s">
        <v>698</v>
      </c>
      <c r="C94" s="161" t="s">
        <v>696</v>
      </c>
      <c r="D94" s="140"/>
      <c r="E94" s="141"/>
      <c r="F94" s="141">
        <v>473.84</v>
      </c>
      <c r="G94" s="139"/>
      <c r="H94" s="139"/>
      <c r="I94" s="139">
        <v>161</v>
      </c>
      <c r="J94" s="142"/>
      <c r="K94" s="142"/>
      <c r="L94" s="142">
        <f t="shared" si="7"/>
        <v>0.33977713996285669</v>
      </c>
      <c r="M94" s="144">
        <v>6.5</v>
      </c>
      <c r="N94" s="187">
        <f t="shared" si="4"/>
        <v>10</v>
      </c>
      <c r="O94" s="146">
        <f t="shared" si="5"/>
        <v>10.465</v>
      </c>
      <c r="P94" s="179">
        <v>10</v>
      </c>
      <c r="Q94" s="201"/>
    </row>
    <row r="95" spans="1:19" ht="31.5" x14ac:dyDescent="0.25">
      <c r="A95" s="135">
        <v>89</v>
      </c>
      <c r="B95" s="161" t="s">
        <v>699</v>
      </c>
      <c r="C95" s="161" t="s">
        <v>696</v>
      </c>
      <c r="D95" s="140"/>
      <c r="E95" s="141"/>
      <c r="F95" s="141">
        <v>72.599999999999994</v>
      </c>
      <c r="G95" s="139"/>
      <c r="H95" s="139"/>
      <c r="I95" s="139">
        <v>29</v>
      </c>
      <c r="J95" s="142"/>
      <c r="K95" s="142"/>
      <c r="L95" s="142">
        <f t="shared" si="7"/>
        <v>0.39944903581267222</v>
      </c>
      <c r="M95" s="144">
        <f t="shared" si="6"/>
        <v>15</v>
      </c>
      <c r="N95" s="187">
        <f t="shared" si="4"/>
        <v>4</v>
      </c>
      <c r="O95" s="146">
        <f t="shared" si="5"/>
        <v>4.3499999999999996</v>
      </c>
      <c r="P95" s="179">
        <v>4</v>
      </c>
      <c r="Q95" s="201"/>
    </row>
    <row r="96" spans="1:19" ht="31.5" x14ac:dyDescent="0.25">
      <c r="A96" s="135">
        <v>90</v>
      </c>
      <c r="B96" s="161" t="s">
        <v>700</v>
      </c>
      <c r="C96" s="161" t="s">
        <v>696</v>
      </c>
      <c r="D96" s="140"/>
      <c r="E96" s="141"/>
      <c r="F96" s="141">
        <v>491.79</v>
      </c>
      <c r="G96" s="139"/>
      <c r="H96" s="139"/>
      <c r="I96" s="139">
        <v>147</v>
      </c>
      <c r="J96" s="142"/>
      <c r="K96" s="142"/>
      <c r="L96" s="142">
        <f t="shared" si="7"/>
        <v>0.29890807051790397</v>
      </c>
      <c r="M96" s="144">
        <v>10.5</v>
      </c>
      <c r="N96" s="187">
        <f t="shared" si="4"/>
        <v>15</v>
      </c>
      <c r="O96" s="146">
        <f t="shared" si="5"/>
        <v>15.435</v>
      </c>
      <c r="P96" s="179">
        <v>15</v>
      </c>
      <c r="Q96" s="201"/>
    </row>
    <row r="97" spans="1:19" ht="31.5" x14ac:dyDescent="0.25">
      <c r="A97" s="135">
        <v>91</v>
      </c>
      <c r="B97" s="161" t="s">
        <v>701</v>
      </c>
      <c r="C97" s="161" t="s">
        <v>696</v>
      </c>
      <c r="D97" s="140"/>
      <c r="E97" s="141"/>
      <c r="F97" s="141">
        <v>495.9</v>
      </c>
      <c r="G97" s="139"/>
      <c r="H97" s="139"/>
      <c r="I97" s="139">
        <v>149</v>
      </c>
      <c r="J97" s="142"/>
      <c r="K97" s="142"/>
      <c r="L97" s="142">
        <f t="shared" si="7"/>
        <v>0.30046380318612625</v>
      </c>
      <c r="M97" s="144">
        <f t="shared" si="6"/>
        <v>15</v>
      </c>
      <c r="N97" s="187">
        <f t="shared" si="4"/>
        <v>22</v>
      </c>
      <c r="O97" s="146">
        <f t="shared" si="5"/>
        <v>22.35</v>
      </c>
      <c r="P97" s="179">
        <v>22</v>
      </c>
      <c r="Q97" s="201"/>
    </row>
    <row r="98" spans="1:19" ht="31.5" x14ac:dyDescent="0.25">
      <c r="A98" s="135">
        <v>92</v>
      </c>
      <c r="B98" s="161" t="s">
        <v>92</v>
      </c>
      <c r="C98" s="161" t="s">
        <v>696</v>
      </c>
      <c r="D98" s="140"/>
      <c r="E98" s="141"/>
      <c r="F98" s="141">
        <v>2435</v>
      </c>
      <c r="G98" s="139"/>
      <c r="H98" s="139"/>
      <c r="I98" s="139">
        <v>389</v>
      </c>
      <c r="J98" s="142"/>
      <c r="K98" s="142"/>
      <c r="L98" s="142">
        <f t="shared" si="7"/>
        <v>0.1597535934291581</v>
      </c>
      <c r="M98" s="144">
        <v>2.7</v>
      </c>
      <c r="N98" s="187">
        <f t="shared" si="4"/>
        <v>10</v>
      </c>
      <c r="O98" s="146">
        <f t="shared" si="5"/>
        <v>10.503000000000002</v>
      </c>
      <c r="P98" s="179">
        <v>10</v>
      </c>
      <c r="Q98" s="201"/>
    </row>
    <row r="99" spans="1:19" ht="31.5" x14ac:dyDescent="0.25">
      <c r="A99" s="135">
        <v>93</v>
      </c>
      <c r="B99" s="161" t="s">
        <v>702</v>
      </c>
      <c r="C99" s="161" t="s">
        <v>696</v>
      </c>
      <c r="D99" s="140"/>
      <c r="E99" s="141"/>
      <c r="F99" s="141">
        <v>498.9</v>
      </c>
      <c r="G99" s="139"/>
      <c r="H99" s="139"/>
      <c r="I99" s="139">
        <v>160</v>
      </c>
      <c r="J99" s="142"/>
      <c r="K99" s="142"/>
      <c r="L99" s="142">
        <f t="shared" si="7"/>
        <v>0.32070555221487274</v>
      </c>
      <c r="M99" s="144">
        <f t="shared" si="6"/>
        <v>15</v>
      </c>
      <c r="N99" s="187">
        <f t="shared" si="4"/>
        <v>24</v>
      </c>
      <c r="O99" s="146">
        <f t="shared" si="5"/>
        <v>24</v>
      </c>
      <c r="P99" s="179">
        <v>24</v>
      </c>
      <c r="Q99" s="201"/>
    </row>
    <row r="100" spans="1:19" ht="31.5" hidden="1" customHeight="1" x14ac:dyDescent="0.25">
      <c r="A100" s="135">
        <v>94</v>
      </c>
      <c r="B100" s="161" t="s">
        <v>703</v>
      </c>
      <c r="C100" s="161" t="s">
        <v>696</v>
      </c>
      <c r="D100" s="140"/>
      <c r="E100" s="141"/>
      <c r="F100" s="141"/>
      <c r="G100" s="139"/>
      <c r="H100" s="139"/>
      <c r="I100" s="139">
        <v>0</v>
      </c>
      <c r="J100" s="142"/>
      <c r="K100" s="142"/>
      <c r="L100" s="142"/>
      <c r="M100" s="144">
        <f t="shared" si="6"/>
        <v>0</v>
      </c>
      <c r="N100" s="187">
        <f t="shared" si="4"/>
        <v>0</v>
      </c>
      <c r="O100" s="146">
        <f t="shared" si="5"/>
        <v>0</v>
      </c>
      <c r="P100" s="179"/>
      <c r="Q100" s="6"/>
      <c r="S100" s="6">
        <v>5</v>
      </c>
    </row>
    <row r="101" spans="1:19" ht="31.5" x14ac:dyDescent="0.25">
      <c r="A101" s="135">
        <v>95</v>
      </c>
      <c r="B101" s="161" t="s">
        <v>704</v>
      </c>
      <c r="C101" s="161" t="s">
        <v>696</v>
      </c>
      <c r="D101" s="140"/>
      <c r="E101" s="141"/>
      <c r="F101" s="141">
        <v>481.76</v>
      </c>
      <c r="G101" s="139"/>
      <c r="H101" s="139"/>
      <c r="I101" s="139">
        <v>164</v>
      </c>
      <c r="J101" s="142"/>
      <c r="K101" s="142"/>
      <c r="L101" s="142">
        <f>I101/F101</f>
        <v>0.34041846562603789</v>
      </c>
      <c r="M101" s="144">
        <f t="shared" si="6"/>
        <v>15</v>
      </c>
      <c r="N101" s="187">
        <f t="shared" si="4"/>
        <v>24</v>
      </c>
      <c r="O101" s="146">
        <f t="shared" si="5"/>
        <v>24.6</v>
      </c>
      <c r="P101" s="179">
        <v>24</v>
      </c>
      <c r="Q101" s="201"/>
    </row>
    <row r="102" spans="1:19" ht="31.5" x14ac:dyDescent="0.25">
      <c r="A102" s="135">
        <v>96</v>
      </c>
      <c r="B102" s="161" t="s">
        <v>705</v>
      </c>
      <c r="C102" s="161" t="s">
        <v>696</v>
      </c>
      <c r="D102" s="140"/>
      <c r="E102" s="141"/>
      <c r="F102" s="141">
        <v>499.17</v>
      </c>
      <c r="G102" s="139"/>
      <c r="H102" s="139"/>
      <c r="I102" s="139">
        <v>170</v>
      </c>
      <c r="J102" s="142"/>
      <c r="K102" s="142"/>
      <c r="L102" s="142">
        <f>I102/F102</f>
        <v>0.34056533846184667</v>
      </c>
      <c r="M102" s="144">
        <v>6</v>
      </c>
      <c r="N102" s="187">
        <f t="shared" si="4"/>
        <v>10</v>
      </c>
      <c r="O102" s="146">
        <f t="shared" si="5"/>
        <v>10.199999999999999</v>
      </c>
      <c r="P102" s="179">
        <v>10</v>
      </c>
      <c r="Q102" s="201"/>
    </row>
    <row r="103" spans="1:19" ht="31.5" hidden="1" customHeight="1" x14ac:dyDescent="0.25">
      <c r="A103" s="135">
        <v>97</v>
      </c>
      <c r="B103" s="161" t="s">
        <v>215</v>
      </c>
      <c r="C103" s="161" t="s">
        <v>696</v>
      </c>
      <c r="D103" s="140"/>
      <c r="E103" s="141"/>
      <c r="F103" s="141">
        <v>15</v>
      </c>
      <c r="G103" s="139"/>
      <c r="H103" s="139"/>
      <c r="I103" s="139">
        <v>12</v>
      </c>
      <c r="J103" s="142"/>
      <c r="K103" s="142"/>
      <c r="L103" s="142">
        <f>I103/F103</f>
        <v>0.8</v>
      </c>
      <c r="M103" s="144">
        <v>0</v>
      </c>
      <c r="N103" s="187">
        <f t="shared" si="4"/>
        <v>0</v>
      </c>
      <c r="O103" s="146">
        <f t="shared" si="5"/>
        <v>0</v>
      </c>
      <c r="P103" s="179"/>
      <c r="Q103" s="6"/>
      <c r="S103" s="6">
        <v>7</v>
      </c>
    </row>
    <row r="104" spans="1:19" ht="15.75" hidden="1" customHeight="1" x14ac:dyDescent="0.25">
      <c r="A104" s="135">
        <v>98</v>
      </c>
      <c r="B104" s="161" t="s">
        <v>444</v>
      </c>
      <c r="C104" s="161" t="s">
        <v>696</v>
      </c>
      <c r="D104" s="140"/>
      <c r="E104" s="141"/>
      <c r="F104" s="141">
        <v>9977.83</v>
      </c>
      <c r="G104" s="139"/>
      <c r="H104" s="139"/>
      <c r="I104" s="139"/>
      <c r="J104" s="142"/>
      <c r="K104" s="142"/>
      <c r="L104" s="142"/>
      <c r="M104" s="144">
        <f t="shared" si="6"/>
        <v>0</v>
      </c>
      <c r="N104" s="187">
        <f t="shared" si="4"/>
        <v>0</v>
      </c>
      <c r="O104" s="146">
        <f t="shared" si="5"/>
        <v>0</v>
      </c>
      <c r="P104" s="151"/>
      <c r="Q104" s="6"/>
      <c r="S104" s="6">
        <v>3</v>
      </c>
    </row>
    <row r="105" spans="1:19" ht="31.5" x14ac:dyDescent="0.25">
      <c r="A105" s="135">
        <v>99</v>
      </c>
      <c r="B105" s="161" t="s">
        <v>706</v>
      </c>
      <c r="C105" s="161" t="s">
        <v>707</v>
      </c>
      <c r="D105" s="140"/>
      <c r="E105" s="141"/>
      <c r="F105" s="141">
        <v>18.93</v>
      </c>
      <c r="G105" s="139"/>
      <c r="H105" s="139"/>
      <c r="I105" s="139">
        <v>32</v>
      </c>
      <c r="J105" s="142"/>
      <c r="K105" s="142"/>
      <c r="L105" s="142">
        <f t="shared" ref="L105:L114" si="8">I105/F105</f>
        <v>1.6904384574749076</v>
      </c>
      <c r="M105" s="144">
        <f t="shared" si="6"/>
        <v>15</v>
      </c>
      <c r="N105" s="187">
        <f t="shared" si="4"/>
        <v>4</v>
      </c>
      <c r="O105" s="146">
        <f t="shared" si="5"/>
        <v>4.8</v>
      </c>
      <c r="P105" s="179">
        <v>4</v>
      </c>
      <c r="Q105" s="201"/>
    </row>
    <row r="106" spans="1:19" x14ac:dyDescent="0.25">
      <c r="A106" s="135">
        <v>100</v>
      </c>
      <c r="B106" s="161" t="s">
        <v>708</v>
      </c>
      <c r="C106" s="161" t="s">
        <v>707</v>
      </c>
      <c r="D106" s="140"/>
      <c r="E106" s="141"/>
      <c r="F106" s="141">
        <v>320</v>
      </c>
      <c r="G106" s="139"/>
      <c r="H106" s="139"/>
      <c r="I106" s="139">
        <v>338</v>
      </c>
      <c r="J106" s="142"/>
      <c r="K106" s="142"/>
      <c r="L106" s="142">
        <f t="shared" si="8"/>
        <v>1.0562499999999999</v>
      </c>
      <c r="M106" s="144">
        <v>6</v>
      </c>
      <c r="N106" s="187">
        <f t="shared" si="4"/>
        <v>20</v>
      </c>
      <c r="O106" s="146">
        <f t="shared" si="5"/>
        <v>20.28</v>
      </c>
      <c r="P106" s="179">
        <v>20</v>
      </c>
      <c r="Q106" s="201"/>
    </row>
    <row r="107" spans="1:19" x14ac:dyDescent="0.25">
      <c r="A107" s="135">
        <v>101</v>
      </c>
      <c r="B107" s="161" t="s">
        <v>2</v>
      </c>
      <c r="C107" s="161" t="s">
        <v>707</v>
      </c>
      <c r="D107" s="140"/>
      <c r="E107" s="141"/>
      <c r="F107" s="141">
        <v>320</v>
      </c>
      <c r="G107" s="139"/>
      <c r="H107" s="139"/>
      <c r="I107" s="139">
        <v>356</v>
      </c>
      <c r="J107" s="142"/>
      <c r="K107" s="142"/>
      <c r="L107" s="142">
        <f t="shared" si="8"/>
        <v>1.1125</v>
      </c>
      <c r="M107" s="144">
        <f t="shared" si="6"/>
        <v>15</v>
      </c>
      <c r="N107" s="187">
        <f t="shared" si="4"/>
        <v>53</v>
      </c>
      <c r="O107" s="146">
        <f t="shared" si="5"/>
        <v>53.4</v>
      </c>
      <c r="P107" s="150" t="s">
        <v>916</v>
      </c>
      <c r="Q107" s="201"/>
    </row>
    <row r="108" spans="1:19" ht="31.5" x14ac:dyDescent="0.25">
      <c r="A108" s="135">
        <v>102</v>
      </c>
      <c r="B108" s="161" t="s">
        <v>119</v>
      </c>
      <c r="C108" s="161" t="s">
        <v>707</v>
      </c>
      <c r="D108" s="140"/>
      <c r="E108" s="141"/>
      <c r="F108" s="141">
        <v>74.8</v>
      </c>
      <c r="G108" s="139"/>
      <c r="H108" s="139"/>
      <c r="I108" s="139">
        <v>161</v>
      </c>
      <c r="J108" s="142"/>
      <c r="K108" s="142"/>
      <c r="L108" s="142">
        <f t="shared" si="8"/>
        <v>2.1524064171122994</v>
      </c>
      <c r="M108" s="144">
        <f t="shared" si="6"/>
        <v>15</v>
      </c>
      <c r="N108" s="187">
        <f t="shared" si="4"/>
        <v>24</v>
      </c>
      <c r="O108" s="146">
        <f t="shared" si="5"/>
        <v>24.15</v>
      </c>
      <c r="P108" s="179">
        <v>24</v>
      </c>
      <c r="Q108" s="201"/>
    </row>
    <row r="109" spans="1:19" ht="31.5" x14ac:dyDescent="0.25">
      <c r="A109" s="135">
        <v>103</v>
      </c>
      <c r="B109" s="161" t="s">
        <v>121</v>
      </c>
      <c r="C109" s="161" t="s">
        <v>707</v>
      </c>
      <c r="D109" s="140"/>
      <c r="E109" s="141"/>
      <c r="F109" s="141">
        <v>100</v>
      </c>
      <c r="G109" s="139"/>
      <c r="H109" s="139"/>
      <c r="I109" s="139">
        <v>106</v>
      </c>
      <c r="J109" s="142"/>
      <c r="K109" s="142"/>
      <c r="L109" s="142">
        <f t="shared" si="8"/>
        <v>1.06</v>
      </c>
      <c r="M109" s="144">
        <f t="shared" si="6"/>
        <v>15</v>
      </c>
      <c r="N109" s="187">
        <f t="shared" si="4"/>
        <v>15</v>
      </c>
      <c r="O109" s="146">
        <f t="shared" si="5"/>
        <v>15.9</v>
      </c>
      <c r="P109" s="179">
        <v>15</v>
      </c>
      <c r="Q109" s="201"/>
    </row>
    <row r="110" spans="1:19" ht="31.5" x14ac:dyDescent="0.25">
      <c r="A110" s="135">
        <v>104</v>
      </c>
      <c r="B110" s="161" t="s">
        <v>95</v>
      </c>
      <c r="C110" s="161" t="s">
        <v>707</v>
      </c>
      <c r="D110" s="140"/>
      <c r="E110" s="141"/>
      <c r="F110" s="141">
        <v>224.21</v>
      </c>
      <c r="G110" s="139"/>
      <c r="H110" s="139"/>
      <c r="I110" s="139">
        <v>291</v>
      </c>
      <c r="J110" s="142"/>
      <c r="K110" s="142"/>
      <c r="L110" s="142">
        <f t="shared" si="8"/>
        <v>1.2978903706346727</v>
      </c>
      <c r="M110" s="144">
        <v>7</v>
      </c>
      <c r="N110" s="187">
        <f t="shared" si="4"/>
        <v>20</v>
      </c>
      <c r="O110" s="146">
        <f t="shared" si="5"/>
        <v>20.37</v>
      </c>
      <c r="P110" s="179">
        <v>20</v>
      </c>
      <c r="Q110" s="201"/>
    </row>
    <row r="111" spans="1:19" ht="31.5" x14ac:dyDescent="0.25">
      <c r="A111" s="135">
        <v>105</v>
      </c>
      <c r="B111" s="161" t="s">
        <v>709</v>
      </c>
      <c r="C111" s="161" t="s">
        <v>707</v>
      </c>
      <c r="D111" s="140"/>
      <c r="E111" s="141"/>
      <c r="F111" s="141">
        <v>41.6</v>
      </c>
      <c r="G111" s="139"/>
      <c r="H111" s="139"/>
      <c r="I111" s="139">
        <v>69</v>
      </c>
      <c r="J111" s="142"/>
      <c r="K111" s="142"/>
      <c r="L111" s="142">
        <f t="shared" si="8"/>
        <v>1.658653846153846</v>
      </c>
      <c r="M111" s="144">
        <f t="shared" si="6"/>
        <v>15</v>
      </c>
      <c r="N111" s="187">
        <f t="shared" si="4"/>
        <v>10</v>
      </c>
      <c r="O111" s="146">
        <f t="shared" si="5"/>
        <v>10.35</v>
      </c>
      <c r="P111" s="179">
        <v>10</v>
      </c>
      <c r="Q111" s="201"/>
    </row>
    <row r="112" spans="1:19" ht="31.5" x14ac:dyDescent="0.25">
      <c r="A112" s="135">
        <v>106</v>
      </c>
      <c r="B112" s="161" t="s">
        <v>710</v>
      </c>
      <c r="C112" s="161" t="s">
        <v>707</v>
      </c>
      <c r="D112" s="140"/>
      <c r="E112" s="141"/>
      <c r="F112" s="141">
        <v>124.6</v>
      </c>
      <c r="G112" s="139"/>
      <c r="H112" s="139"/>
      <c r="I112" s="139">
        <v>115</v>
      </c>
      <c r="J112" s="142"/>
      <c r="K112" s="142"/>
      <c r="L112" s="142">
        <f t="shared" si="8"/>
        <v>0.9229534510433387</v>
      </c>
      <c r="M112" s="144">
        <v>5</v>
      </c>
      <c r="N112" s="187">
        <f t="shared" si="4"/>
        <v>5</v>
      </c>
      <c r="O112" s="146">
        <f t="shared" si="5"/>
        <v>5.75</v>
      </c>
      <c r="P112" s="179">
        <v>5</v>
      </c>
      <c r="Q112" s="201"/>
    </row>
    <row r="113" spans="1:19" ht="31.5" hidden="1" x14ac:dyDescent="0.25">
      <c r="A113" s="135">
        <v>107</v>
      </c>
      <c r="B113" s="161" t="s">
        <v>127</v>
      </c>
      <c r="C113" s="161" t="s">
        <v>707</v>
      </c>
      <c r="D113" s="140"/>
      <c r="E113" s="141"/>
      <c r="F113" s="141">
        <v>13.2</v>
      </c>
      <c r="G113" s="139"/>
      <c r="H113" s="139"/>
      <c r="I113" s="139">
        <v>10</v>
      </c>
      <c r="J113" s="142"/>
      <c r="K113" s="142"/>
      <c r="L113" s="142">
        <f t="shared" si="8"/>
        <v>0.75757575757575757</v>
      </c>
      <c r="M113" s="144">
        <v>0</v>
      </c>
      <c r="N113" s="187">
        <f t="shared" si="4"/>
        <v>0</v>
      </c>
      <c r="O113" s="146">
        <f t="shared" si="5"/>
        <v>0</v>
      </c>
      <c r="P113" s="179">
        <v>0</v>
      </c>
      <c r="Q113" s="532">
        <f>N113-P113</f>
        <v>0</v>
      </c>
      <c r="S113" s="6">
        <v>20</v>
      </c>
    </row>
    <row r="114" spans="1:19" ht="31.5" x14ac:dyDescent="0.25">
      <c r="A114" s="135">
        <v>108</v>
      </c>
      <c r="B114" s="161" t="s">
        <v>223</v>
      </c>
      <c r="C114" s="161" t="s">
        <v>707</v>
      </c>
      <c r="D114" s="140"/>
      <c r="E114" s="141"/>
      <c r="F114" s="141">
        <v>9</v>
      </c>
      <c r="G114" s="139"/>
      <c r="H114" s="139"/>
      <c r="I114" s="139">
        <v>12</v>
      </c>
      <c r="J114" s="142"/>
      <c r="K114" s="142"/>
      <c r="L114" s="142">
        <f t="shared" si="8"/>
        <v>1.3333333333333333</v>
      </c>
      <c r="M114" s="144">
        <f t="shared" si="6"/>
        <v>15</v>
      </c>
      <c r="N114" s="187">
        <f t="shared" si="4"/>
        <v>1</v>
      </c>
      <c r="O114" s="146">
        <f t="shared" si="5"/>
        <v>1.8</v>
      </c>
      <c r="P114" s="179">
        <v>1</v>
      </c>
      <c r="Q114" s="201"/>
    </row>
    <row r="115" spans="1:19" ht="15.75" hidden="1" customHeight="1" x14ac:dyDescent="0.25">
      <c r="A115" s="135">
        <v>109</v>
      </c>
      <c r="B115" s="161" t="s">
        <v>444</v>
      </c>
      <c r="C115" s="161" t="s">
        <v>707</v>
      </c>
      <c r="D115" s="140"/>
      <c r="E115" s="141"/>
      <c r="F115" s="141">
        <v>1246.3399999999999</v>
      </c>
      <c r="G115" s="139"/>
      <c r="H115" s="139"/>
      <c r="I115" s="139"/>
      <c r="J115" s="142"/>
      <c r="K115" s="142"/>
      <c r="L115" s="142"/>
      <c r="M115" s="144">
        <f t="shared" si="6"/>
        <v>0</v>
      </c>
      <c r="N115" s="187">
        <f t="shared" si="4"/>
        <v>0</v>
      </c>
      <c r="O115" s="146">
        <f t="shared" si="5"/>
        <v>0</v>
      </c>
      <c r="P115" s="151"/>
      <c r="Q115" s="6"/>
      <c r="S115" s="6">
        <v>3</v>
      </c>
    </row>
    <row r="116" spans="1:19" ht="31.5" x14ac:dyDescent="0.25">
      <c r="A116" s="135">
        <v>110</v>
      </c>
      <c r="B116" s="161" t="s">
        <v>711</v>
      </c>
      <c r="C116" s="161" t="s">
        <v>712</v>
      </c>
      <c r="D116" s="140"/>
      <c r="E116" s="141"/>
      <c r="F116" s="141">
        <v>263</v>
      </c>
      <c r="G116" s="139"/>
      <c r="H116" s="139"/>
      <c r="I116" s="139">
        <v>281</v>
      </c>
      <c r="J116" s="142"/>
      <c r="K116" s="142"/>
      <c r="L116" s="142">
        <f>I116/F116</f>
        <v>1.0684410646387832</v>
      </c>
      <c r="M116" s="144">
        <v>3.6</v>
      </c>
      <c r="N116" s="187">
        <f t="shared" si="4"/>
        <v>10</v>
      </c>
      <c r="O116" s="146">
        <f t="shared" si="5"/>
        <v>10.116</v>
      </c>
      <c r="P116" s="179">
        <v>10</v>
      </c>
      <c r="Q116" s="201"/>
    </row>
    <row r="117" spans="1:19" x14ac:dyDescent="0.25">
      <c r="A117" s="135">
        <v>111</v>
      </c>
      <c r="B117" s="161" t="s">
        <v>2</v>
      </c>
      <c r="C117" s="161" t="s">
        <v>712</v>
      </c>
      <c r="D117" s="140"/>
      <c r="E117" s="141"/>
      <c r="F117" s="141">
        <v>99</v>
      </c>
      <c r="G117" s="139"/>
      <c r="H117" s="139"/>
      <c r="I117" s="139">
        <v>99</v>
      </c>
      <c r="J117" s="142"/>
      <c r="K117" s="142"/>
      <c r="L117" s="142">
        <f>I117/F117</f>
        <v>1</v>
      </c>
      <c r="M117" s="144">
        <f t="shared" si="6"/>
        <v>15</v>
      </c>
      <c r="N117" s="187">
        <f t="shared" si="4"/>
        <v>14</v>
      </c>
      <c r="O117" s="146">
        <f t="shared" si="5"/>
        <v>14.85</v>
      </c>
      <c r="P117" s="150" t="s">
        <v>916</v>
      </c>
      <c r="Q117" s="201"/>
    </row>
    <row r="118" spans="1:19" ht="31.5" x14ac:dyDescent="0.25">
      <c r="A118" s="135">
        <v>112</v>
      </c>
      <c r="B118" s="161" t="s">
        <v>96</v>
      </c>
      <c r="C118" s="161" t="s">
        <v>712</v>
      </c>
      <c r="D118" s="140"/>
      <c r="E118" s="141"/>
      <c r="F118" s="141">
        <v>22.3</v>
      </c>
      <c r="G118" s="139"/>
      <c r="H118" s="139"/>
      <c r="I118" s="139">
        <v>26</v>
      </c>
      <c r="J118" s="142"/>
      <c r="K118" s="142"/>
      <c r="L118" s="142">
        <f>I118/F118</f>
        <v>1.1659192825112108</v>
      </c>
      <c r="M118" s="144">
        <f t="shared" si="6"/>
        <v>15</v>
      </c>
      <c r="N118" s="187">
        <f t="shared" si="4"/>
        <v>3</v>
      </c>
      <c r="O118" s="146">
        <f t="shared" si="5"/>
        <v>3.9</v>
      </c>
      <c r="P118" s="179">
        <v>3</v>
      </c>
      <c r="Q118" s="201"/>
    </row>
    <row r="119" spans="1:19" ht="31.5" x14ac:dyDescent="0.25">
      <c r="A119" s="135">
        <v>113</v>
      </c>
      <c r="B119" s="161" t="s">
        <v>681</v>
      </c>
      <c r="C119" s="161" t="s">
        <v>712</v>
      </c>
      <c r="D119" s="140"/>
      <c r="E119" s="141"/>
      <c r="F119" s="141">
        <v>16.11</v>
      </c>
      <c r="G119" s="139"/>
      <c r="H119" s="139"/>
      <c r="I119" s="139">
        <v>16</v>
      </c>
      <c r="J119" s="142"/>
      <c r="K119" s="142"/>
      <c r="L119" s="142">
        <f>I119/F119</f>
        <v>0.99317194289261335</v>
      </c>
      <c r="M119" s="144">
        <f t="shared" si="6"/>
        <v>15</v>
      </c>
      <c r="N119" s="187">
        <f t="shared" si="4"/>
        <v>2</v>
      </c>
      <c r="O119" s="146">
        <f t="shared" si="5"/>
        <v>2.4</v>
      </c>
      <c r="P119" s="179">
        <v>5</v>
      </c>
      <c r="Q119" s="370" t="s">
        <v>1010</v>
      </c>
    </row>
    <row r="120" spans="1:19" ht="15.75" hidden="1" customHeight="1" x14ac:dyDescent="0.25">
      <c r="A120" s="135">
        <v>114</v>
      </c>
      <c r="B120" s="161" t="s">
        <v>444</v>
      </c>
      <c r="C120" s="161" t="s">
        <v>712</v>
      </c>
      <c r="D120" s="140"/>
      <c r="E120" s="141"/>
      <c r="F120" s="141">
        <v>400.41</v>
      </c>
      <c r="G120" s="139"/>
      <c r="H120" s="139"/>
      <c r="I120" s="139"/>
      <c r="J120" s="142"/>
      <c r="K120" s="142"/>
      <c r="L120" s="142"/>
      <c r="M120" s="144">
        <f t="shared" si="6"/>
        <v>0</v>
      </c>
      <c r="N120" s="187">
        <f t="shared" si="4"/>
        <v>0</v>
      </c>
      <c r="O120" s="146">
        <f t="shared" si="5"/>
        <v>0</v>
      </c>
      <c r="P120" s="151"/>
      <c r="Q120" s="6"/>
      <c r="S120" s="6">
        <v>1</v>
      </c>
    </row>
    <row r="121" spans="1:19" ht="31.5" x14ac:dyDescent="0.25">
      <c r="A121" s="135">
        <v>115</v>
      </c>
      <c r="B121" s="161" t="s">
        <v>221</v>
      </c>
      <c r="C121" s="161" t="s">
        <v>61</v>
      </c>
      <c r="D121" s="140"/>
      <c r="E121" s="141"/>
      <c r="F121" s="141">
        <v>70</v>
      </c>
      <c r="G121" s="139"/>
      <c r="H121" s="139"/>
      <c r="I121" s="139">
        <v>38</v>
      </c>
      <c r="J121" s="142"/>
      <c r="K121" s="142"/>
      <c r="L121" s="142">
        <f>I121/F121</f>
        <v>0.54285714285714282</v>
      </c>
      <c r="M121" s="144">
        <v>8</v>
      </c>
      <c r="N121" s="187">
        <f t="shared" si="4"/>
        <v>3</v>
      </c>
      <c r="O121" s="146">
        <f t="shared" si="5"/>
        <v>3.04</v>
      </c>
      <c r="P121" s="179">
        <v>3</v>
      </c>
      <c r="Q121" s="201"/>
    </row>
    <row r="122" spans="1:19" x14ac:dyDescent="0.25">
      <c r="A122" s="135">
        <v>116</v>
      </c>
      <c r="B122" s="161" t="s">
        <v>2</v>
      </c>
      <c r="C122" s="161" t="s">
        <v>61</v>
      </c>
      <c r="D122" s="140"/>
      <c r="E122" s="141"/>
      <c r="F122" s="141">
        <v>95.19</v>
      </c>
      <c r="G122" s="139"/>
      <c r="H122" s="139"/>
      <c r="I122" s="139">
        <v>4</v>
      </c>
      <c r="J122" s="142"/>
      <c r="K122" s="142"/>
      <c r="L122" s="142">
        <f>I122/F122</f>
        <v>4.2021220716461812E-2</v>
      </c>
      <c r="M122" s="144">
        <f t="shared" si="6"/>
        <v>0</v>
      </c>
      <c r="N122" s="187">
        <f t="shared" si="4"/>
        <v>0</v>
      </c>
      <c r="O122" s="146">
        <f t="shared" si="5"/>
        <v>0</v>
      </c>
      <c r="P122" s="150" t="s">
        <v>916</v>
      </c>
      <c r="Q122" s="201"/>
    </row>
    <row r="123" spans="1:19" ht="15.75" hidden="1" customHeight="1" x14ac:dyDescent="0.25">
      <c r="A123" s="135">
        <v>117</v>
      </c>
      <c r="B123" s="161" t="s">
        <v>444</v>
      </c>
      <c r="C123" s="161" t="s">
        <v>61</v>
      </c>
      <c r="D123" s="140"/>
      <c r="E123" s="141"/>
      <c r="F123" s="141">
        <v>165.19</v>
      </c>
      <c r="G123" s="139"/>
      <c r="H123" s="139"/>
      <c r="I123" s="139"/>
      <c r="J123" s="142"/>
      <c r="K123" s="142"/>
      <c r="L123" s="142"/>
      <c r="M123" s="144">
        <f t="shared" si="6"/>
        <v>0</v>
      </c>
      <c r="N123" s="187">
        <f t="shared" si="4"/>
        <v>0</v>
      </c>
      <c r="O123" s="146">
        <f t="shared" si="5"/>
        <v>0</v>
      </c>
      <c r="P123" s="151"/>
      <c r="Q123" s="6"/>
      <c r="S123" s="6">
        <v>20</v>
      </c>
    </row>
    <row r="124" spans="1:19" ht="31.5" x14ac:dyDescent="0.25">
      <c r="A124" s="135">
        <v>118</v>
      </c>
      <c r="B124" s="161" t="s">
        <v>87</v>
      </c>
      <c r="C124" s="161" t="s">
        <v>16</v>
      </c>
      <c r="D124" s="140"/>
      <c r="E124" s="141"/>
      <c r="F124" s="141">
        <v>241.1</v>
      </c>
      <c r="G124" s="139"/>
      <c r="H124" s="139"/>
      <c r="I124" s="139">
        <v>72</v>
      </c>
      <c r="J124" s="142"/>
      <c r="K124" s="142"/>
      <c r="L124" s="142">
        <f>I124/F124</f>
        <v>0.29863127333056821</v>
      </c>
      <c r="M124" s="144">
        <f t="shared" si="6"/>
        <v>15</v>
      </c>
      <c r="N124" s="187">
        <f t="shared" si="4"/>
        <v>10</v>
      </c>
      <c r="O124" s="146">
        <f t="shared" si="5"/>
        <v>10.8</v>
      </c>
      <c r="P124" s="179">
        <v>10</v>
      </c>
      <c r="Q124" s="201"/>
    </row>
    <row r="125" spans="1:19" x14ac:dyDescent="0.25">
      <c r="A125" s="135">
        <v>119</v>
      </c>
      <c r="B125" s="161" t="s">
        <v>2</v>
      </c>
      <c r="C125" s="161" t="s">
        <v>16</v>
      </c>
      <c r="D125" s="140"/>
      <c r="E125" s="141"/>
      <c r="F125" s="141">
        <v>600</v>
      </c>
      <c r="G125" s="139"/>
      <c r="H125" s="139"/>
      <c r="I125" s="139">
        <v>300</v>
      </c>
      <c r="J125" s="142"/>
      <c r="K125" s="142"/>
      <c r="L125" s="142">
        <f>I125/F125</f>
        <v>0.5</v>
      </c>
      <c r="M125" s="144">
        <f t="shared" si="6"/>
        <v>15</v>
      </c>
      <c r="N125" s="187">
        <f t="shared" si="4"/>
        <v>45</v>
      </c>
      <c r="O125" s="146">
        <f t="shared" si="5"/>
        <v>45</v>
      </c>
      <c r="P125" s="150" t="s">
        <v>916</v>
      </c>
      <c r="Q125" s="201"/>
    </row>
    <row r="126" spans="1:19" ht="31.5" x14ac:dyDescent="0.25">
      <c r="A126" s="135">
        <v>120</v>
      </c>
      <c r="B126" s="161" t="s">
        <v>129</v>
      </c>
      <c r="C126" s="161" t="s">
        <v>16</v>
      </c>
      <c r="D126" s="140"/>
      <c r="E126" s="141"/>
      <c r="F126" s="141">
        <v>27.08</v>
      </c>
      <c r="G126" s="139"/>
      <c r="H126" s="139"/>
      <c r="I126" s="139">
        <v>18</v>
      </c>
      <c r="J126" s="142"/>
      <c r="K126" s="142"/>
      <c r="L126" s="142">
        <f>I126/F126</f>
        <v>0.66469719350073864</v>
      </c>
      <c r="M126" s="144">
        <f t="shared" si="6"/>
        <v>15</v>
      </c>
      <c r="N126" s="187">
        <f t="shared" si="4"/>
        <v>2</v>
      </c>
      <c r="O126" s="146">
        <f t="shared" si="5"/>
        <v>2.7</v>
      </c>
      <c r="P126" s="179">
        <v>2</v>
      </c>
      <c r="Q126" s="201"/>
    </row>
    <row r="127" spans="1:19" ht="31.5" x14ac:dyDescent="0.25">
      <c r="A127" s="135">
        <v>121</v>
      </c>
      <c r="B127" s="161" t="s">
        <v>713</v>
      </c>
      <c r="C127" s="161" t="s">
        <v>16</v>
      </c>
      <c r="D127" s="140"/>
      <c r="E127" s="141"/>
      <c r="F127" s="141">
        <v>69.28</v>
      </c>
      <c r="G127" s="139"/>
      <c r="H127" s="139"/>
      <c r="I127" s="139">
        <v>37</v>
      </c>
      <c r="J127" s="142"/>
      <c r="K127" s="142"/>
      <c r="L127" s="142">
        <f>I127/F127</f>
        <v>0.53406466512702078</v>
      </c>
      <c r="M127" s="144">
        <f t="shared" si="6"/>
        <v>15</v>
      </c>
      <c r="N127" s="187">
        <f t="shared" si="4"/>
        <v>5</v>
      </c>
      <c r="O127" s="146">
        <f t="shared" si="5"/>
        <v>5.55</v>
      </c>
      <c r="P127" s="179">
        <v>5</v>
      </c>
      <c r="Q127" s="201"/>
    </row>
    <row r="128" spans="1:19" ht="31.5" x14ac:dyDescent="0.25">
      <c r="A128" s="135">
        <v>122</v>
      </c>
      <c r="B128" s="161" t="s">
        <v>714</v>
      </c>
      <c r="C128" s="161" t="s">
        <v>16</v>
      </c>
      <c r="D128" s="140"/>
      <c r="E128" s="141"/>
      <c r="F128" s="141">
        <v>66.61</v>
      </c>
      <c r="G128" s="139"/>
      <c r="H128" s="139"/>
      <c r="I128" s="139">
        <v>29</v>
      </c>
      <c r="J128" s="142"/>
      <c r="K128" s="142"/>
      <c r="L128" s="142">
        <f>I128/F128</f>
        <v>0.43537006455487165</v>
      </c>
      <c r="M128" s="144">
        <f t="shared" si="6"/>
        <v>15</v>
      </c>
      <c r="N128" s="187">
        <f t="shared" si="4"/>
        <v>4</v>
      </c>
      <c r="O128" s="146">
        <f t="shared" si="5"/>
        <v>4.3499999999999996</v>
      </c>
      <c r="P128" s="179">
        <v>4</v>
      </c>
      <c r="Q128" s="201"/>
    </row>
    <row r="129" spans="1:19" ht="15.75" hidden="1" customHeight="1" x14ac:dyDescent="0.25">
      <c r="A129" s="135">
        <v>123</v>
      </c>
      <c r="B129" s="161" t="s">
        <v>444</v>
      </c>
      <c r="C129" s="161" t="s">
        <v>16</v>
      </c>
      <c r="D129" s="140"/>
      <c r="E129" s="141"/>
      <c r="F129" s="141">
        <v>1004.07</v>
      </c>
      <c r="G129" s="139"/>
      <c r="H129" s="139"/>
      <c r="I129" s="139"/>
      <c r="J129" s="142"/>
      <c r="K129" s="142"/>
      <c r="L129" s="142"/>
      <c r="M129" s="144">
        <f t="shared" si="6"/>
        <v>0</v>
      </c>
      <c r="N129" s="187">
        <f t="shared" si="4"/>
        <v>0</v>
      </c>
      <c r="O129" s="146">
        <f t="shared" si="5"/>
        <v>0</v>
      </c>
      <c r="P129" s="151"/>
      <c r="Q129" s="6"/>
      <c r="S129" s="6">
        <v>37</v>
      </c>
    </row>
    <row r="130" spans="1:19" ht="31.5" x14ac:dyDescent="0.25">
      <c r="A130" s="135">
        <v>124</v>
      </c>
      <c r="B130" s="161" t="s">
        <v>715</v>
      </c>
      <c r="C130" s="161" t="s">
        <v>17</v>
      </c>
      <c r="D130" s="140"/>
      <c r="E130" s="141"/>
      <c r="F130" s="141">
        <v>70.5</v>
      </c>
      <c r="G130" s="139"/>
      <c r="H130" s="139"/>
      <c r="I130" s="139">
        <v>38</v>
      </c>
      <c r="J130" s="142"/>
      <c r="K130" s="142"/>
      <c r="L130" s="142">
        <f>I130/F130</f>
        <v>0.53900709219858156</v>
      </c>
      <c r="M130" s="144">
        <f t="shared" si="6"/>
        <v>15</v>
      </c>
      <c r="N130" s="187">
        <f t="shared" si="4"/>
        <v>5</v>
      </c>
      <c r="O130" s="146">
        <f t="shared" si="5"/>
        <v>5.7</v>
      </c>
      <c r="P130" s="179">
        <v>5</v>
      </c>
      <c r="Q130" s="201"/>
    </row>
    <row r="131" spans="1:19" ht="47.25" x14ac:dyDescent="0.25">
      <c r="A131" s="135">
        <v>125</v>
      </c>
      <c r="B131" s="161" t="s">
        <v>62</v>
      </c>
      <c r="C131" s="161" t="s">
        <v>17</v>
      </c>
      <c r="D131" s="140"/>
      <c r="E131" s="141"/>
      <c r="F131" s="141">
        <v>54.6</v>
      </c>
      <c r="G131" s="139"/>
      <c r="H131" s="139"/>
      <c r="I131" s="139">
        <v>47</v>
      </c>
      <c r="J131" s="142"/>
      <c r="K131" s="142"/>
      <c r="L131" s="142">
        <f>I131/F131</f>
        <v>0.86080586080586075</v>
      </c>
      <c r="M131" s="144">
        <f t="shared" si="6"/>
        <v>15</v>
      </c>
      <c r="N131" s="187">
        <f t="shared" si="4"/>
        <v>7</v>
      </c>
      <c r="O131" s="146">
        <f t="shared" si="5"/>
        <v>7.05</v>
      </c>
      <c r="P131" s="179">
        <v>7</v>
      </c>
      <c r="Q131" s="201"/>
    </row>
    <row r="132" spans="1:19" x14ac:dyDescent="0.25">
      <c r="A132" s="135">
        <v>126</v>
      </c>
      <c r="B132" s="161" t="s">
        <v>2</v>
      </c>
      <c r="C132" s="161" t="s">
        <v>17</v>
      </c>
      <c r="D132" s="140"/>
      <c r="E132" s="141"/>
      <c r="F132" s="141">
        <v>118</v>
      </c>
      <c r="G132" s="139"/>
      <c r="H132" s="139"/>
      <c r="I132" s="139">
        <v>20</v>
      </c>
      <c r="J132" s="142"/>
      <c r="K132" s="142"/>
      <c r="L132" s="142">
        <f>I132/F132</f>
        <v>0.16949152542372881</v>
      </c>
      <c r="M132" s="144">
        <f t="shared" si="6"/>
        <v>15</v>
      </c>
      <c r="N132" s="187">
        <f t="shared" si="4"/>
        <v>3</v>
      </c>
      <c r="O132" s="146">
        <f t="shared" si="5"/>
        <v>3</v>
      </c>
      <c r="P132" s="150" t="s">
        <v>916</v>
      </c>
      <c r="Q132" s="201"/>
    </row>
    <row r="133" spans="1:19" ht="47.25" x14ac:dyDescent="0.25">
      <c r="A133" s="135">
        <v>127</v>
      </c>
      <c r="B133" s="161" t="s">
        <v>86</v>
      </c>
      <c r="C133" s="161" t="s">
        <v>17</v>
      </c>
      <c r="D133" s="140"/>
      <c r="E133" s="141"/>
      <c r="F133" s="141">
        <v>210</v>
      </c>
      <c r="G133" s="139"/>
      <c r="H133" s="139"/>
      <c r="I133" s="139">
        <v>68</v>
      </c>
      <c r="J133" s="142"/>
      <c r="K133" s="142"/>
      <c r="L133" s="142">
        <f>I133/F133</f>
        <v>0.32380952380952382</v>
      </c>
      <c r="M133" s="144">
        <f t="shared" si="6"/>
        <v>15</v>
      </c>
      <c r="N133" s="187">
        <f t="shared" si="4"/>
        <v>10</v>
      </c>
      <c r="O133" s="146">
        <f t="shared" si="5"/>
        <v>10.199999999999999</v>
      </c>
      <c r="P133" s="179">
        <v>10</v>
      </c>
      <c r="Q133" s="201"/>
    </row>
    <row r="134" spans="1:19" ht="15.75" hidden="1" customHeight="1" x14ac:dyDescent="0.25">
      <c r="A134" s="135">
        <v>128</v>
      </c>
      <c r="B134" s="161" t="s">
        <v>444</v>
      </c>
      <c r="C134" s="161" t="s">
        <v>17</v>
      </c>
      <c r="D134" s="140"/>
      <c r="E134" s="141"/>
      <c r="F134" s="141">
        <v>453.1</v>
      </c>
      <c r="G134" s="139"/>
      <c r="H134" s="139"/>
      <c r="I134" s="139"/>
      <c r="J134" s="142"/>
      <c r="K134" s="142"/>
      <c r="L134" s="142"/>
      <c r="M134" s="144">
        <f t="shared" si="6"/>
        <v>0</v>
      </c>
      <c r="N134" s="187">
        <f t="shared" si="4"/>
        <v>0</v>
      </c>
      <c r="O134" s="146">
        <f t="shared" si="5"/>
        <v>0</v>
      </c>
      <c r="P134" s="151"/>
      <c r="Q134" s="6"/>
      <c r="S134" s="6">
        <v>2</v>
      </c>
    </row>
    <row r="135" spans="1:19" ht="31.5" x14ac:dyDescent="0.25">
      <c r="A135" s="135">
        <v>129</v>
      </c>
      <c r="B135" s="161" t="s">
        <v>19</v>
      </c>
      <c r="C135" s="161" t="s">
        <v>18</v>
      </c>
      <c r="D135" s="140"/>
      <c r="E135" s="141"/>
      <c r="F135" s="141">
        <v>38</v>
      </c>
      <c r="G135" s="139"/>
      <c r="H135" s="139"/>
      <c r="I135" s="139">
        <v>27</v>
      </c>
      <c r="J135" s="142"/>
      <c r="K135" s="142"/>
      <c r="L135" s="142">
        <f>I135/F135</f>
        <v>0.71052631578947367</v>
      </c>
      <c r="M135" s="144">
        <v>12</v>
      </c>
      <c r="N135" s="187">
        <f t="shared" si="4"/>
        <v>3</v>
      </c>
      <c r="O135" s="146">
        <f t="shared" si="5"/>
        <v>3.24</v>
      </c>
      <c r="P135" s="179">
        <v>3</v>
      </c>
      <c r="Q135" s="201"/>
    </row>
    <row r="136" spans="1:19" ht="15.75" hidden="1" customHeight="1" x14ac:dyDescent="0.25">
      <c r="A136" s="135">
        <v>130</v>
      </c>
      <c r="B136" s="161" t="s">
        <v>2</v>
      </c>
      <c r="C136" s="161" t="s">
        <v>18</v>
      </c>
      <c r="D136" s="140"/>
      <c r="E136" s="141"/>
      <c r="F136" s="141">
        <v>0</v>
      </c>
      <c r="G136" s="139"/>
      <c r="H136" s="139"/>
      <c r="I136" s="139">
        <v>0</v>
      </c>
      <c r="J136" s="142"/>
      <c r="K136" s="142"/>
      <c r="L136" s="142">
        <v>0</v>
      </c>
      <c r="M136" s="144">
        <f t="shared" si="6"/>
        <v>0</v>
      </c>
      <c r="N136" s="187">
        <f t="shared" si="4"/>
        <v>0</v>
      </c>
      <c r="O136" s="146">
        <f t="shared" si="5"/>
        <v>0</v>
      </c>
      <c r="P136" s="179"/>
      <c r="Q136" s="6"/>
      <c r="S136" s="6">
        <v>4</v>
      </c>
    </row>
    <row r="137" spans="1:19" ht="31.5" x14ac:dyDescent="0.25">
      <c r="A137" s="135">
        <v>131</v>
      </c>
      <c r="B137" s="161" t="s">
        <v>142</v>
      </c>
      <c r="C137" s="161" t="s">
        <v>18</v>
      </c>
      <c r="D137" s="140"/>
      <c r="E137" s="141"/>
      <c r="F137" s="141">
        <v>114</v>
      </c>
      <c r="G137" s="139"/>
      <c r="H137" s="139"/>
      <c r="I137" s="139">
        <v>68</v>
      </c>
      <c r="J137" s="142"/>
      <c r="K137" s="142"/>
      <c r="L137" s="142">
        <f>I137/F137</f>
        <v>0.59649122807017541</v>
      </c>
      <c r="M137" s="144">
        <v>8</v>
      </c>
      <c r="N137" s="187">
        <f t="shared" ref="N137:N200" si="9">ROUNDDOWN(O137,0)</f>
        <v>5</v>
      </c>
      <c r="O137" s="146">
        <f t="shared" ref="O137:O200" si="10">I137*M137/100</f>
        <v>5.44</v>
      </c>
      <c r="P137" s="179">
        <v>5</v>
      </c>
      <c r="Q137" s="201"/>
    </row>
    <row r="138" spans="1:19" ht="15.75" hidden="1" customHeight="1" x14ac:dyDescent="0.25">
      <c r="A138" s="135">
        <v>132</v>
      </c>
      <c r="B138" s="161" t="s">
        <v>444</v>
      </c>
      <c r="C138" s="161" t="s">
        <v>18</v>
      </c>
      <c r="D138" s="140"/>
      <c r="E138" s="141"/>
      <c r="F138" s="141">
        <v>152</v>
      </c>
      <c r="G138" s="139"/>
      <c r="H138" s="139"/>
      <c r="I138" s="139"/>
      <c r="J138" s="142"/>
      <c r="K138" s="142"/>
      <c r="L138" s="142"/>
      <c r="M138" s="144">
        <f t="shared" ref="M138:M201" si="11">IF(I138&lt;7,0,15)</f>
        <v>0</v>
      </c>
      <c r="N138" s="187">
        <f t="shared" si="9"/>
        <v>0</v>
      </c>
      <c r="O138" s="146">
        <f t="shared" si="10"/>
        <v>0</v>
      </c>
      <c r="P138" s="151"/>
      <c r="Q138" s="6"/>
      <c r="S138" s="6">
        <v>1</v>
      </c>
    </row>
    <row r="139" spans="1:19" ht="31.5" x14ac:dyDescent="0.25">
      <c r="A139" s="135">
        <v>133</v>
      </c>
      <c r="B139" s="161" t="s">
        <v>186</v>
      </c>
      <c r="C139" s="161" t="s">
        <v>20</v>
      </c>
      <c r="D139" s="140"/>
      <c r="E139" s="141"/>
      <c r="F139" s="141">
        <v>394</v>
      </c>
      <c r="G139" s="139"/>
      <c r="H139" s="139"/>
      <c r="I139" s="139">
        <v>355</v>
      </c>
      <c r="J139" s="142"/>
      <c r="K139" s="142"/>
      <c r="L139" s="142">
        <f>I139/F139</f>
        <v>0.90101522842639592</v>
      </c>
      <c r="M139" s="144">
        <v>4.3</v>
      </c>
      <c r="N139" s="187">
        <f t="shared" si="9"/>
        <v>15</v>
      </c>
      <c r="O139" s="146">
        <f t="shared" si="10"/>
        <v>15.265000000000001</v>
      </c>
      <c r="P139" s="179">
        <v>15</v>
      </c>
      <c r="Q139" s="201"/>
    </row>
    <row r="140" spans="1:19" ht="31.5" x14ac:dyDescent="0.25">
      <c r="A140" s="135">
        <v>134</v>
      </c>
      <c r="B140" s="161" t="s">
        <v>21</v>
      </c>
      <c r="C140" s="161" t="s">
        <v>20</v>
      </c>
      <c r="D140" s="140"/>
      <c r="E140" s="141"/>
      <c r="F140" s="141">
        <v>155.31</v>
      </c>
      <c r="G140" s="139"/>
      <c r="H140" s="139"/>
      <c r="I140" s="139">
        <v>155</v>
      </c>
      <c r="J140" s="142"/>
      <c r="K140" s="142"/>
      <c r="L140" s="142">
        <f>I140/F140</f>
        <v>0.99800399201596801</v>
      </c>
      <c r="M140" s="144">
        <v>5.3</v>
      </c>
      <c r="N140" s="187">
        <f t="shared" si="9"/>
        <v>8</v>
      </c>
      <c r="O140" s="146">
        <f t="shared" si="10"/>
        <v>8.2149999999999999</v>
      </c>
      <c r="P140" s="179">
        <v>8</v>
      </c>
      <c r="Q140" s="201"/>
    </row>
    <row r="141" spans="1:19" x14ac:dyDescent="0.25">
      <c r="A141" s="135">
        <v>135</v>
      </c>
      <c r="B141" s="161" t="s">
        <v>2</v>
      </c>
      <c r="C141" s="161" t="s">
        <v>20</v>
      </c>
      <c r="D141" s="140"/>
      <c r="E141" s="141"/>
      <c r="F141" s="141">
        <v>248.91</v>
      </c>
      <c r="G141" s="139"/>
      <c r="H141" s="139"/>
      <c r="I141" s="139">
        <v>322</v>
      </c>
      <c r="J141" s="142"/>
      <c r="K141" s="142"/>
      <c r="L141" s="142">
        <f>I141/F141</f>
        <v>1.2936402715841067</v>
      </c>
      <c r="M141" s="144">
        <f t="shared" si="11"/>
        <v>15</v>
      </c>
      <c r="N141" s="187">
        <f t="shared" si="9"/>
        <v>48</v>
      </c>
      <c r="O141" s="146">
        <f t="shared" si="10"/>
        <v>48.3</v>
      </c>
      <c r="P141" s="150" t="s">
        <v>916</v>
      </c>
      <c r="Q141" s="201"/>
    </row>
    <row r="142" spans="1:19" ht="15.75" hidden="1" customHeight="1" x14ac:dyDescent="0.25">
      <c r="A142" s="135">
        <v>136</v>
      </c>
      <c r="B142" s="161" t="s">
        <v>444</v>
      </c>
      <c r="C142" s="161" t="s">
        <v>20</v>
      </c>
      <c r="D142" s="140"/>
      <c r="E142" s="141"/>
      <c r="F142" s="141">
        <v>798.21999999999991</v>
      </c>
      <c r="G142" s="139"/>
      <c r="H142" s="139"/>
      <c r="I142" s="139"/>
      <c r="J142" s="142"/>
      <c r="K142" s="142"/>
      <c r="L142" s="142"/>
      <c r="M142" s="144">
        <f t="shared" si="11"/>
        <v>0</v>
      </c>
      <c r="N142" s="187">
        <f t="shared" si="9"/>
        <v>0</v>
      </c>
      <c r="O142" s="146">
        <f t="shared" si="10"/>
        <v>0</v>
      </c>
      <c r="P142" s="151"/>
      <c r="Q142" s="6"/>
      <c r="S142" s="6">
        <v>2</v>
      </c>
    </row>
    <row r="143" spans="1:19" x14ac:dyDescent="0.25">
      <c r="A143" s="135">
        <v>137</v>
      </c>
      <c r="B143" s="161" t="s">
        <v>2</v>
      </c>
      <c r="C143" s="161" t="s">
        <v>716</v>
      </c>
      <c r="D143" s="140"/>
      <c r="E143" s="141"/>
      <c r="F143" s="141">
        <v>891.37</v>
      </c>
      <c r="G143" s="139"/>
      <c r="H143" s="139"/>
      <c r="I143" s="139">
        <v>240</v>
      </c>
      <c r="J143" s="142"/>
      <c r="K143" s="142"/>
      <c r="L143" s="142">
        <f>I143/F143</f>
        <v>0.26924846023536803</v>
      </c>
      <c r="M143" s="144">
        <f t="shared" si="11"/>
        <v>15</v>
      </c>
      <c r="N143" s="187">
        <f t="shared" si="9"/>
        <v>36</v>
      </c>
      <c r="O143" s="146">
        <f t="shared" si="10"/>
        <v>36</v>
      </c>
      <c r="P143" s="150" t="s">
        <v>916</v>
      </c>
      <c r="Q143" s="201"/>
    </row>
    <row r="144" spans="1:19" ht="31.5" x14ac:dyDescent="0.25">
      <c r="A144" s="135">
        <v>138</v>
      </c>
      <c r="B144" s="161" t="s">
        <v>717</v>
      </c>
      <c r="C144" s="161" t="s">
        <v>716</v>
      </c>
      <c r="D144" s="140"/>
      <c r="E144" s="141"/>
      <c r="F144" s="141">
        <v>837.74400000000003</v>
      </c>
      <c r="G144" s="139"/>
      <c r="H144" s="139"/>
      <c r="I144" s="139">
        <v>243</v>
      </c>
      <c r="J144" s="142"/>
      <c r="K144" s="142"/>
      <c r="L144" s="142">
        <f>I144/F144</f>
        <v>0.29006474531599152</v>
      </c>
      <c r="M144" s="144">
        <v>8.3000000000000007</v>
      </c>
      <c r="N144" s="187">
        <f t="shared" si="9"/>
        <v>20</v>
      </c>
      <c r="O144" s="146">
        <f t="shared" si="10"/>
        <v>20.169</v>
      </c>
      <c r="P144" s="179">
        <v>20</v>
      </c>
      <c r="Q144" s="201"/>
    </row>
    <row r="145" spans="1:19" ht="31.5" x14ac:dyDescent="0.25">
      <c r="A145" s="135">
        <v>139</v>
      </c>
      <c r="B145" s="161" t="s">
        <v>165</v>
      </c>
      <c r="C145" s="161" t="s">
        <v>716</v>
      </c>
      <c r="D145" s="140"/>
      <c r="E145" s="141"/>
      <c r="F145" s="141">
        <v>1700</v>
      </c>
      <c r="G145" s="139"/>
      <c r="H145" s="139"/>
      <c r="I145" s="139">
        <v>443</v>
      </c>
      <c r="J145" s="142"/>
      <c r="K145" s="142"/>
      <c r="L145" s="142">
        <f>I145/F145</f>
        <v>0.26058823529411762</v>
      </c>
      <c r="M145" s="144">
        <v>4.5999999999999996</v>
      </c>
      <c r="N145" s="187">
        <f t="shared" si="9"/>
        <v>20</v>
      </c>
      <c r="O145" s="146">
        <f t="shared" si="10"/>
        <v>20.378</v>
      </c>
      <c r="P145" s="179">
        <v>20</v>
      </c>
      <c r="Q145" s="201"/>
    </row>
    <row r="146" spans="1:19" ht="15.75" hidden="1" customHeight="1" x14ac:dyDescent="0.25">
      <c r="A146" s="135">
        <v>140</v>
      </c>
      <c r="B146" s="161" t="s">
        <v>444</v>
      </c>
      <c r="C146" s="161" t="s">
        <v>716</v>
      </c>
      <c r="D146" s="140"/>
      <c r="E146" s="141"/>
      <c r="F146" s="141">
        <v>3429.114</v>
      </c>
      <c r="G146" s="139"/>
      <c r="H146" s="139"/>
      <c r="I146" s="139"/>
      <c r="J146" s="142"/>
      <c r="K146" s="142"/>
      <c r="L146" s="142"/>
      <c r="M146" s="144">
        <f t="shared" si="11"/>
        <v>0</v>
      </c>
      <c r="N146" s="187">
        <f t="shared" si="9"/>
        <v>0</v>
      </c>
      <c r="O146" s="146">
        <f t="shared" si="10"/>
        <v>0</v>
      </c>
      <c r="P146" s="151"/>
      <c r="Q146" s="6"/>
      <c r="S146" s="6">
        <v>4</v>
      </c>
    </row>
    <row r="147" spans="1:19" ht="31.5" x14ac:dyDescent="0.25">
      <c r="A147" s="135">
        <v>141</v>
      </c>
      <c r="B147" s="161" t="s">
        <v>24</v>
      </c>
      <c r="C147" s="161" t="s">
        <v>23</v>
      </c>
      <c r="D147" s="140"/>
      <c r="E147" s="141"/>
      <c r="F147" s="141">
        <v>200</v>
      </c>
      <c r="G147" s="139"/>
      <c r="H147" s="139"/>
      <c r="I147" s="139">
        <v>90</v>
      </c>
      <c r="J147" s="142"/>
      <c r="K147" s="142"/>
      <c r="L147" s="142">
        <f>I147/F147</f>
        <v>0.45</v>
      </c>
      <c r="M147" s="144">
        <v>12.5</v>
      </c>
      <c r="N147" s="187">
        <f t="shared" si="9"/>
        <v>11</v>
      </c>
      <c r="O147" s="146">
        <f t="shared" si="10"/>
        <v>11.25</v>
      </c>
      <c r="P147" s="179">
        <v>11</v>
      </c>
      <c r="Q147" s="201"/>
    </row>
    <row r="148" spans="1:19" x14ac:dyDescent="0.25">
      <c r="A148" s="135">
        <v>142</v>
      </c>
      <c r="B148" s="161" t="s">
        <v>2</v>
      </c>
      <c r="C148" s="161" t="s">
        <v>23</v>
      </c>
      <c r="D148" s="140"/>
      <c r="E148" s="141"/>
      <c r="F148" s="141">
        <v>97.4</v>
      </c>
      <c r="G148" s="139"/>
      <c r="H148" s="139"/>
      <c r="I148" s="139">
        <v>25</v>
      </c>
      <c r="J148" s="142"/>
      <c r="K148" s="142"/>
      <c r="L148" s="142">
        <f>I148/F148</f>
        <v>0.25667351129363447</v>
      </c>
      <c r="M148" s="144">
        <f t="shared" si="11"/>
        <v>15</v>
      </c>
      <c r="N148" s="187">
        <f t="shared" si="9"/>
        <v>3</v>
      </c>
      <c r="O148" s="146">
        <f t="shared" si="10"/>
        <v>3.75</v>
      </c>
      <c r="P148" s="150" t="s">
        <v>916</v>
      </c>
      <c r="Q148" s="201"/>
    </row>
    <row r="149" spans="1:19" ht="31.5" x14ac:dyDescent="0.25">
      <c r="A149" s="135">
        <v>143</v>
      </c>
      <c r="B149" s="161" t="s">
        <v>98</v>
      </c>
      <c r="C149" s="161" t="s">
        <v>23</v>
      </c>
      <c r="D149" s="140"/>
      <c r="E149" s="141"/>
      <c r="F149" s="141">
        <v>60.1</v>
      </c>
      <c r="G149" s="139"/>
      <c r="H149" s="139"/>
      <c r="I149" s="139">
        <v>60</v>
      </c>
      <c r="J149" s="142"/>
      <c r="K149" s="142"/>
      <c r="L149" s="142">
        <f>I149/F149</f>
        <v>0.99833610648918469</v>
      </c>
      <c r="M149" s="144">
        <v>10</v>
      </c>
      <c r="N149" s="187">
        <f t="shared" si="9"/>
        <v>6</v>
      </c>
      <c r="O149" s="146">
        <f t="shared" si="10"/>
        <v>6</v>
      </c>
      <c r="P149" s="179">
        <v>6</v>
      </c>
      <c r="Q149" s="201"/>
    </row>
    <row r="150" spans="1:19" ht="31.5" x14ac:dyDescent="0.25">
      <c r="A150" s="135">
        <v>144</v>
      </c>
      <c r="B150" s="161" t="s">
        <v>97</v>
      </c>
      <c r="C150" s="161" t="s">
        <v>23</v>
      </c>
      <c r="D150" s="140"/>
      <c r="E150" s="141"/>
      <c r="F150" s="141">
        <v>17.8</v>
      </c>
      <c r="G150" s="139"/>
      <c r="H150" s="139"/>
      <c r="I150" s="139">
        <v>31</v>
      </c>
      <c r="J150" s="142"/>
      <c r="K150" s="142"/>
      <c r="L150" s="142">
        <f>I150/F150</f>
        <v>1.7415730337078652</v>
      </c>
      <c r="M150" s="144">
        <v>7</v>
      </c>
      <c r="N150" s="187">
        <f t="shared" si="9"/>
        <v>2</v>
      </c>
      <c r="O150" s="146">
        <f t="shared" si="10"/>
        <v>2.17</v>
      </c>
      <c r="P150" s="179">
        <v>2</v>
      </c>
      <c r="Q150" s="201"/>
    </row>
    <row r="151" spans="1:19" ht="15.75" hidden="1" customHeight="1" x14ac:dyDescent="0.25">
      <c r="A151" s="135">
        <v>145</v>
      </c>
      <c r="B151" s="161" t="s">
        <v>444</v>
      </c>
      <c r="C151" s="161" t="s">
        <v>23</v>
      </c>
      <c r="D151" s="140"/>
      <c r="E151" s="141"/>
      <c r="F151" s="141">
        <v>375.3</v>
      </c>
      <c r="G151" s="139"/>
      <c r="H151" s="139"/>
      <c r="I151" s="139"/>
      <c r="J151" s="142"/>
      <c r="K151" s="142"/>
      <c r="L151" s="142"/>
      <c r="M151" s="144">
        <f t="shared" si="11"/>
        <v>0</v>
      </c>
      <c r="N151" s="187">
        <f t="shared" si="9"/>
        <v>0</v>
      </c>
      <c r="O151" s="146">
        <f t="shared" si="10"/>
        <v>0</v>
      </c>
      <c r="P151" s="151"/>
      <c r="Q151" s="6"/>
      <c r="S151" s="6">
        <v>2</v>
      </c>
    </row>
    <row r="152" spans="1:19" ht="15.75" hidden="1" customHeight="1" x14ac:dyDescent="0.25">
      <c r="A152" s="135">
        <v>146</v>
      </c>
      <c r="B152" s="161" t="s">
        <v>2</v>
      </c>
      <c r="C152" s="161" t="s">
        <v>718</v>
      </c>
      <c r="D152" s="140"/>
      <c r="E152" s="141"/>
      <c r="F152" s="141">
        <v>0</v>
      </c>
      <c r="G152" s="139"/>
      <c r="H152" s="139"/>
      <c r="I152" s="139">
        <v>0</v>
      </c>
      <c r="J152" s="142"/>
      <c r="K152" s="142"/>
      <c r="L152" s="142">
        <v>0</v>
      </c>
      <c r="M152" s="144">
        <f t="shared" si="11"/>
        <v>0</v>
      </c>
      <c r="N152" s="187">
        <f t="shared" si="9"/>
        <v>0</v>
      </c>
      <c r="O152" s="146">
        <f t="shared" si="10"/>
        <v>0</v>
      </c>
      <c r="P152" s="179"/>
      <c r="Q152" s="6"/>
      <c r="S152" s="6">
        <v>4</v>
      </c>
    </row>
    <row r="153" spans="1:19" ht="31.5" x14ac:dyDescent="0.25">
      <c r="A153" s="135">
        <v>147</v>
      </c>
      <c r="B153" s="161" t="s">
        <v>115</v>
      </c>
      <c r="C153" s="161" t="s">
        <v>718</v>
      </c>
      <c r="D153" s="140"/>
      <c r="E153" s="141"/>
      <c r="F153" s="141">
        <v>35</v>
      </c>
      <c r="G153" s="139"/>
      <c r="H153" s="139"/>
      <c r="I153" s="139">
        <v>32</v>
      </c>
      <c r="J153" s="142"/>
      <c r="K153" s="142"/>
      <c r="L153" s="142">
        <f>I153/F153</f>
        <v>0.91428571428571426</v>
      </c>
      <c r="M153" s="144">
        <v>7</v>
      </c>
      <c r="N153" s="187">
        <f t="shared" si="9"/>
        <v>2</v>
      </c>
      <c r="O153" s="146">
        <f t="shared" si="10"/>
        <v>2.2400000000000002</v>
      </c>
      <c r="P153" s="179">
        <v>2</v>
      </c>
      <c r="Q153" s="201"/>
    </row>
    <row r="154" spans="1:19" ht="31.5" x14ac:dyDescent="0.25">
      <c r="A154" s="135">
        <v>148</v>
      </c>
      <c r="B154" s="161" t="s">
        <v>235</v>
      </c>
      <c r="C154" s="161" t="s">
        <v>544</v>
      </c>
      <c r="D154" s="140"/>
      <c r="E154" s="141"/>
      <c r="F154" s="141">
        <v>20</v>
      </c>
      <c r="G154" s="139"/>
      <c r="H154" s="139"/>
      <c r="I154" s="139">
        <v>30</v>
      </c>
      <c r="J154" s="142"/>
      <c r="K154" s="142"/>
      <c r="L154" s="142">
        <f>I154/F154</f>
        <v>1.5</v>
      </c>
      <c r="M154" s="144">
        <f t="shared" si="11"/>
        <v>15</v>
      </c>
      <c r="N154" s="187">
        <f t="shared" si="9"/>
        <v>4</v>
      </c>
      <c r="O154" s="146">
        <f t="shared" si="10"/>
        <v>4.5</v>
      </c>
      <c r="P154" s="179">
        <v>4</v>
      </c>
      <c r="Q154" s="201"/>
    </row>
    <row r="155" spans="1:19" ht="15.75" hidden="1" customHeight="1" x14ac:dyDescent="0.25">
      <c r="A155" s="135">
        <v>149</v>
      </c>
      <c r="B155" s="161" t="s">
        <v>444</v>
      </c>
      <c r="C155" s="161" t="s">
        <v>718</v>
      </c>
      <c r="D155" s="140"/>
      <c r="E155" s="141"/>
      <c r="F155" s="141">
        <v>55</v>
      </c>
      <c r="G155" s="139"/>
      <c r="H155" s="139"/>
      <c r="I155" s="139"/>
      <c r="J155" s="142"/>
      <c r="K155" s="142"/>
      <c r="L155" s="142"/>
      <c r="M155" s="144">
        <f t="shared" si="11"/>
        <v>0</v>
      </c>
      <c r="N155" s="187">
        <f t="shared" si="9"/>
        <v>0</v>
      </c>
      <c r="O155" s="146">
        <f t="shared" si="10"/>
        <v>0</v>
      </c>
      <c r="P155" s="151"/>
      <c r="Q155" s="6"/>
      <c r="S155" s="6">
        <v>5</v>
      </c>
    </row>
    <row r="156" spans="1:19" ht="31.5" x14ac:dyDescent="0.25">
      <c r="A156" s="135">
        <v>150</v>
      </c>
      <c r="B156" s="161" t="s">
        <v>719</v>
      </c>
      <c r="C156" s="161" t="s">
        <v>26</v>
      </c>
      <c r="D156" s="140"/>
      <c r="E156" s="141"/>
      <c r="F156" s="141">
        <v>14.85</v>
      </c>
      <c r="G156" s="139"/>
      <c r="H156" s="139"/>
      <c r="I156" s="139">
        <v>8</v>
      </c>
      <c r="J156" s="142"/>
      <c r="K156" s="142"/>
      <c r="L156" s="142">
        <f>I156/F156</f>
        <v>0.53872053872053871</v>
      </c>
      <c r="M156" s="144">
        <f t="shared" si="11"/>
        <v>15</v>
      </c>
      <c r="N156" s="187">
        <f t="shared" si="9"/>
        <v>1</v>
      </c>
      <c r="O156" s="146">
        <f t="shared" si="10"/>
        <v>1.2</v>
      </c>
      <c r="P156" s="179">
        <v>1</v>
      </c>
      <c r="Q156" s="201"/>
    </row>
    <row r="157" spans="1:19" ht="31.5" hidden="1" customHeight="1" x14ac:dyDescent="0.25">
      <c r="A157" s="135">
        <v>151</v>
      </c>
      <c r="B157" s="161" t="s">
        <v>252</v>
      </c>
      <c r="C157" s="161" t="s">
        <v>26</v>
      </c>
      <c r="D157" s="140"/>
      <c r="E157" s="141"/>
      <c r="F157" s="141">
        <v>6.66</v>
      </c>
      <c r="G157" s="139"/>
      <c r="H157" s="139"/>
      <c r="I157" s="139">
        <v>6</v>
      </c>
      <c r="J157" s="142"/>
      <c r="K157" s="142"/>
      <c r="L157" s="142">
        <f>I157/F157</f>
        <v>0.90090090090090091</v>
      </c>
      <c r="M157" s="144">
        <f t="shared" si="11"/>
        <v>0</v>
      </c>
      <c r="N157" s="187">
        <f t="shared" si="9"/>
        <v>0</v>
      </c>
      <c r="O157" s="146">
        <f t="shared" si="10"/>
        <v>0</v>
      </c>
      <c r="P157" s="179"/>
      <c r="Q157" s="6"/>
      <c r="S157" s="6">
        <v>2</v>
      </c>
    </row>
    <row r="158" spans="1:19" ht="31.5" x14ac:dyDescent="0.25">
      <c r="A158" s="135">
        <v>152</v>
      </c>
      <c r="B158" s="161" t="s">
        <v>720</v>
      </c>
      <c r="C158" s="161" t="s">
        <v>26</v>
      </c>
      <c r="D158" s="140"/>
      <c r="E158" s="141"/>
      <c r="F158" s="141">
        <v>424.38</v>
      </c>
      <c r="G158" s="139"/>
      <c r="H158" s="139"/>
      <c r="I158" s="139">
        <v>229</v>
      </c>
      <c r="J158" s="142"/>
      <c r="K158" s="142"/>
      <c r="L158" s="142">
        <f>I158/F158</f>
        <v>0.53961072623592066</v>
      </c>
      <c r="M158" s="144">
        <v>2.2999999999999998</v>
      </c>
      <c r="N158" s="187">
        <f t="shared" si="9"/>
        <v>5</v>
      </c>
      <c r="O158" s="146">
        <f t="shared" si="10"/>
        <v>5.2669999999999995</v>
      </c>
      <c r="P158" s="179">
        <v>5</v>
      </c>
      <c r="Q158" s="201"/>
    </row>
    <row r="159" spans="1:19" x14ac:dyDescent="0.25">
      <c r="A159" s="135">
        <v>153</v>
      </c>
      <c r="B159" s="161" t="s">
        <v>2</v>
      </c>
      <c r="C159" s="161" t="s">
        <v>26</v>
      </c>
      <c r="D159" s="140"/>
      <c r="E159" s="141"/>
      <c r="F159" s="141">
        <v>183.56</v>
      </c>
      <c r="G159" s="139"/>
      <c r="H159" s="139"/>
      <c r="I159" s="139">
        <v>64</v>
      </c>
      <c r="J159" s="142"/>
      <c r="K159" s="142"/>
      <c r="L159" s="142">
        <f>I159/F159</f>
        <v>0.34865983874482459</v>
      </c>
      <c r="M159" s="144">
        <f t="shared" si="11"/>
        <v>15</v>
      </c>
      <c r="N159" s="187">
        <f t="shared" si="9"/>
        <v>9</v>
      </c>
      <c r="O159" s="146">
        <f t="shared" si="10"/>
        <v>9.6</v>
      </c>
      <c r="P159" s="150" t="s">
        <v>916</v>
      </c>
      <c r="Q159" s="201"/>
    </row>
    <row r="160" spans="1:19" ht="31.5" customHeight="1" x14ac:dyDescent="0.25">
      <c r="A160" s="135">
        <v>154</v>
      </c>
      <c r="B160" s="161" t="s">
        <v>99</v>
      </c>
      <c r="C160" s="161" t="s">
        <v>26</v>
      </c>
      <c r="D160" s="140"/>
      <c r="E160" s="141"/>
      <c r="F160" s="141">
        <v>1718.12</v>
      </c>
      <c r="G160" s="139"/>
      <c r="H160" s="139"/>
      <c r="I160" s="139">
        <v>710</v>
      </c>
      <c r="J160" s="142"/>
      <c r="K160" s="142"/>
      <c r="L160" s="142">
        <f>I160/F160</f>
        <v>0.41324238120736623</v>
      </c>
      <c r="M160" s="144">
        <v>2.9</v>
      </c>
      <c r="N160" s="187">
        <f t="shared" si="9"/>
        <v>20</v>
      </c>
      <c r="O160" s="146">
        <f t="shared" si="10"/>
        <v>20.59</v>
      </c>
      <c r="P160" s="179">
        <v>20</v>
      </c>
      <c r="Q160" s="201"/>
    </row>
    <row r="161" spans="1:19" ht="15.75" hidden="1" customHeight="1" x14ac:dyDescent="0.25">
      <c r="A161" s="135">
        <v>155</v>
      </c>
      <c r="B161" s="161" t="s">
        <v>444</v>
      </c>
      <c r="C161" s="161" t="s">
        <v>26</v>
      </c>
      <c r="D161" s="140"/>
      <c r="E161" s="141"/>
      <c r="F161" s="141">
        <v>2347.5699999999997</v>
      </c>
      <c r="G161" s="139"/>
      <c r="H161" s="139"/>
      <c r="I161" s="139"/>
      <c r="J161" s="142"/>
      <c r="K161" s="142"/>
      <c r="L161" s="142"/>
      <c r="M161" s="144">
        <f t="shared" si="11"/>
        <v>0</v>
      </c>
      <c r="N161" s="187">
        <f t="shared" si="9"/>
        <v>0</v>
      </c>
      <c r="O161" s="146">
        <f t="shared" si="10"/>
        <v>0</v>
      </c>
      <c r="P161" s="151"/>
      <c r="Q161" s="6"/>
      <c r="S161" s="6">
        <v>18</v>
      </c>
    </row>
    <row r="162" spans="1:19" ht="31.5" hidden="1" customHeight="1" x14ac:dyDescent="0.25">
      <c r="A162" s="135">
        <v>156</v>
      </c>
      <c r="B162" s="161" t="s">
        <v>48</v>
      </c>
      <c r="C162" s="161" t="s">
        <v>27</v>
      </c>
      <c r="D162" s="140"/>
      <c r="E162" s="141"/>
      <c r="F162" s="141"/>
      <c r="G162" s="139"/>
      <c r="H162" s="139"/>
      <c r="I162" s="139"/>
      <c r="J162" s="142"/>
      <c r="K162" s="142"/>
      <c r="L162" s="142"/>
      <c r="M162" s="144">
        <f t="shared" si="11"/>
        <v>0</v>
      </c>
      <c r="N162" s="187">
        <f t="shared" si="9"/>
        <v>0</v>
      </c>
      <c r="O162" s="146">
        <f t="shared" si="10"/>
        <v>0</v>
      </c>
      <c r="P162" s="179"/>
      <c r="Q162" s="6"/>
      <c r="S162" s="6">
        <v>7</v>
      </c>
    </row>
    <row r="163" spans="1:19" ht="31.5" x14ac:dyDescent="0.25">
      <c r="A163" s="135">
        <v>157</v>
      </c>
      <c r="B163" s="161" t="s">
        <v>29</v>
      </c>
      <c r="C163" s="161" t="s">
        <v>27</v>
      </c>
      <c r="D163" s="140"/>
      <c r="E163" s="141"/>
      <c r="F163" s="141">
        <v>19.27</v>
      </c>
      <c r="G163" s="139"/>
      <c r="H163" s="139"/>
      <c r="I163" s="139">
        <v>24</v>
      </c>
      <c r="J163" s="142"/>
      <c r="K163" s="142"/>
      <c r="L163" s="142">
        <f>I163/F163</f>
        <v>1.2454592631032693</v>
      </c>
      <c r="M163" s="144">
        <f t="shared" si="11"/>
        <v>15</v>
      </c>
      <c r="N163" s="187">
        <f t="shared" si="9"/>
        <v>3</v>
      </c>
      <c r="O163" s="146">
        <f t="shared" si="10"/>
        <v>3.6</v>
      </c>
      <c r="P163" s="179">
        <v>3</v>
      </c>
      <c r="Q163" s="201"/>
    </row>
    <row r="164" spans="1:19" ht="31.5" x14ac:dyDescent="0.25">
      <c r="A164" s="135">
        <v>158</v>
      </c>
      <c r="B164" s="161" t="s">
        <v>28</v>
      </c>
      <c r="C164" s="161" t="s">
        <v>27</v>
      </c>
      <c r="D164" s="140"/>
      <c r="E164" s="141"/>
      <c r="F164" s="141">
        <v>245</v>
      </c>
      <c r="G164" s="139"/>
      <c r="H164" s="139"/>
      <c r="I164" s="139">
        <v>115</v>
      </c>
      <c r="J164" s="142"/>
      <c r="K164" s="142"/>
      <c r="L164" s="142">
        <f>I164/F164</f>
        <v>0.46938775510204084</v>
      </c>
      <c r="M164" s="144">
        <f t="shared" si="11"/>
        <v>15</v>
      </c>
      <c r="N164" s="187">
        <f t="shared" si="9"/>
        <v>17</v>
      </c>
      <c r="O164" s="146">
        <f t="shared" si="10"/>
        <v>17.25</v>
      </c>
      <c r="P164" s="179">
        <v>17</v>
      </c>
      <c r="Q164" s="201"/>
    </row>
    <row r="165" spans="1:19" ht="31.5" x14ac:dyDescent="0.25">
      <c r="A165" s="135">
        <v>159</v>
      </c>
      <c r="B165" s="161" t="s">
        <v>721</v>
      </c>
      <c r="C165" s="161" t="s">
        <v>27</v>
      </c>
      <c r="D165" s="140"/>
      <c r="E165" s="141"/>
      <c r="F165" s="141">
        <v>99.6</v>
      </c>
      <c r="G165" s="139"/>
      <c r="H165" s="139"/>
      <c r="I165" s="139">
        <v>85</v>
      </c>
      <c r="J165" s="142"/>
      <c r="K165" s="142"/>
      <c r="L165" s="142">
        <f>I165/F165</f>
        <v>0.85341365461847396</v>
      </c>
      <c r="M165" s="144">
        <f t="shared" si="11"/>
        <v>15</v>
      </c>
      <c r="N165" s="187">
        <f t="shared" si="9"/>
        <v>12</v>
      </c>
      <c r="O165" s="146">
        <f t="shared" si="10"/>
        <v>12.75</v>
      </c>
      <c r="P165" s="179">
        <v>12</v>
      </c>
      <c r="Q165" s="201"/>
    </row>
    <row r="166" spans="1:19" x14ac:dyDescent="0.25">
      <c r="A166" s="135">
        <v>160</v>
      </c>
      <c r="B166" s="161" t="s">
        <v>2</v>
      </c>
      <c r="C166" s="161" t="s">
        <v>27</v>
      </c>
      <c r="D166" s="140"/>
      <c r="E166" s="141"/>
      <c r="F166" s="141">
        <v>60.6</v>
      </c>
      <c r="G166" s="139"/>
      <c r="H166" s="139"/>
      <c r="I166" s="139">
        <v>12</v>
      </c>
      <c r="J166" s="142"/>
      <c r="K166" s="142"/>
      <c r="L166" s="142">
        <f>I166/F166</f>
        <v>0.198019801980198</v>
      </c>
      <c r="M166" s="144">
        <f t="shared" si="11"/>
        <v>15</v>
      </c>
      <c r="N166" s="187">
        <f t="shared" si="9"/>
        <v>1</v>
      </c>
      <c r="O166" s="146">
        <f t="shared" si="10"/>
        <v>1.8</v>
      </c>
      <c r="P166" s="150" t="s">
        <v>916</v>
      </c>
      <c r="Q166" s="201"/>
    </row>
    <row r="167" spans="1:19" ht="31.5" hidden="1" customHeight="1" x14ac:dyDescent="0.25">
      <c r="A167" s="135">
        <v>161</v>
      </c>
      <c r="B167" s="161" t="s">
        <v>89</v>
      </c>
      <c r="C167" s="161" t="s">
        <v>27</v>
      </c>
      <c r="D167" s="140"/>
      <c r="E167" s="141"/>
      <c r="F167" s="141"/>
      <c r="G167" s="139"/>
      <c r="H167" s="139"/>
      <c r="I167" s="139"/>
      <c r="J167" s="142"/>
      <c r="K167" s="142"/>
      <c r="L167" s="142"/>
      <c r="M167" s="144">
        <f t="shared" si="11"/>
        <v>0</v>
      </c>
      <c r="N167" s="187">
        <f t="shared" si="9"/>
        <v>0</v>
      </c>
      <c r="O167" s="146">
        <f t="shared" si="10"/>
        <v>0</v>
      </c>
      <c r="P167" s="179"/>
      <c r="Q167" s="6"/>
      <c r="S167" s="6">
        <v>12</v>
      </c>
    </row>
    <row r="168" spans="1:19" ht="31.5" hidden="1" customHeight="1" x14ac:dyDescent="0.25">
      <c r="A168" s="135">
        <v>162</v>
      </c>
      <c r="B168" s="161" t="s">
        <v>722</v>
      </c>
      <c r="C168" s="161" t="s">
        <v>27</v>
      </c>
      <c r="D168" s="140"/>
      <c r="E168" s="141"/>
      <c r="F168" s="141">
        <v>0</v>
      </c>
      <c r="G168" s="139"/>
      <c r="H168" s="139"/>
      <c r="I168" s="139">
        <v>0</v>
      </c>
      <c r="J168" s="142"/>
      <c r="K168" s="142"/>
      <c r="L168" s="142">
        <v>0</v>
      </c>
      <c r="M168" s="144">
        <f t="shared" si="11"/>
        <v>0</v>
      </c>
      <c r="N168" s="187">
        <f t="shared" si="9"/>
        <v>0</v>
      </c>
      <c r="O168" s="146">
        <f t="shared" si="10"/>
        <v>0</v>
      </c>
      <c r="P168" s="179"/>
      <c r="Q168" s="6"/>
      <c r="S168" s="6">
        <v>1</v>
      </c>
    </row>
    <row r="169" spans="1:19" ht="15.75" hidden="1" customHeight="1" x14ac:dyDescent="0.25">
      <c r="A169" s="135">
        <v>163</v>
      </c>
      <c r="B169" s="161" t="s">
        <v>444</v>
      </c>
      <c r="C169" s="161" t="s">
        <v>27</v>
      </c>
      <c r="D169" s="140"/>
      <c r="E169" s="141"/>
      <c r="F169" s="141">
        <v>453.27</v>
      </c>
      <c r="G169" s="139"/>
      <c r="H169" s="139"/>
      <c r="I169" s="139"/>
      <c r="J169" s="142"/>
      <c r="K169" s="142"/>
      <c r="L169" s="142"/>
      <c r="M169" s="144">
        <f t="shared" si="11"/>
        <v>0</v>
      </c>
      <c r="N169" s="187">
        <f t="shared" si="9"/>
        <v>0</v>
      </c>
      <c r="O169" s="146">
        <f t="shared" si="10"/>
        <v>0</v>
      </c>
      <c r="P169" s="151"/>
      <c r="Q169" s="6"/>
      <c r="S169" s="6">
        <v>4</v>
      </c>
    </row>
    <row r="170" spans="1:19" ht="31.5" hidden="1" customHeight="1" x14ac:dyDescent="0.25">
      <c r="A170" s="135">
        <v>164</v>
      </c>
      <c r="B170" s="161" t="s">
        <v>711</v>
      </c>
      <c r="C170" s="161" t="s">
        <v>30</v>
      </c>
      <c r="D170" s="140"/>
      <c r="E170" s="141"/>
      <c r="F170" s="141"/>
      <c r="G170" s="139"/>
      <c r="H170" s="139"/>
      <c r="I170" s="139">
        <v>0</v>
      </c>
      <c r="J170" s="142"/>
      <c r="K170" s="142"/>
      <c r="L170" s="142"/>
      <c r="M170" s="144">
        <f t="shared" si="11"/>
        <v>0</v>
      </c>
      <c r="N170" s="187">
        <f t="shared" si="9"/>
        <v>0</v>
      </c>
      <c r="O170" s="146">
        <f t="shared" si="10"/>
        <v>0</v>
      </c>
      <c r="P170" s="179">
        <v>0</v>
      </c>
      <c r="Q170" s="201">
        <f>N170-P170</f>
        <v>0</v>
      </c>
      <c r="S170" s="6">
        <v>1</v>
      </c>
    </row>
    <row r="171" spans="1:19" ht="15.75" hidden="1" customHeight="1" x14ac:dyDescent="0.25">
      <c r="A171" s="135">
        <v>165</v>
      </c>
      <c r="B171" s="161" t="s">
        <v>723</v>
      </c>
      <c r="C171" s="161" t="s">
        <v>30</v>
      </c>
      <c r="D171" s="140"/>
      <c r="E171" s="141"/>
      <c r="F171" s="141"/>
      <c r="G171" s="139"/>
      <c r="H171" s="139"/>
      <c r="I171" s="139">
        <v>0</v>
      </c>
      <c r="J171" s="142"/>
      <c r="K171" s="142"/>
      <c r="L171" s="142"/>
      <c r="M171" s="144">
        <f t="shared" si="11"/>
        <v>0</v>
      </c>
      <c r="N171" s="187">
        <f t="shared" si="9"/>
        <v>0</v>
      </c>
      <c r="O171" s="146">
        <f t="shared" si="10"/>
        <v>0</v>
      </c>
      <c r="P171" s="179"/>
      <c r="Q171" s="6"/>
      <c r="S171" s="6">
        <v>15</v>
      </c>
    </row>
    <row r="172" spans="1:19" ht="31.5" hidden="1" customHeight="1" x14ac:dyDescent="0.25">
      <c r="A172" s="135">
        <v>166</v>
      </c>
      <c r="B172" s="161" t="s">
        <v>724</v>
      </c>
      <c r="C172" s="161" t="s">
        <v>30</v>
      </c>
      <c r="D172" s="140"/>
      <c r="E172" s="141"/>
      <c r="F172" s="141"/>
      <c r="G172" s="139"/>
      <c r="H172" s="139"/>
      <c r="I172" s="139">
        <v>0</v>
      </c>
      <c r="J172" s="142"/>
      <c r="K172" s="142"/>
      <c r="L172" s="142"/>
      <c r="M172" s="144">
        <f t="shared" si="11"/>
        <v>0</v>
      </c>
      <c r="N172" s="187">
        <f t="shared" si="9"/>
        <v>0</v>
      </c>
      <c r="O172" s="146">
        <f t="shared" si="10"/>
        <v>0</v>
      </c>
      <c r="P172" s="179">
        <v>0</v>
      </c>
      <c r="Q172" s="201">
        <f>N172-P172</f>
        <v>0</v>
      </c>
      <c r="S172" s="6">
        <v>51</v>
      </c>
    </row>
    <row r="173" spans="1:19" ht="15.75" hidden="1" customHeight="1" x14ac:dyDescent="0.25">
      <c r="A173" s="135">
        <v>167</v>
      </c>
      <c r="B173" s="161" t="s">
        <v>444</v>
      </c>
      <c r="C173" s="161" t="s">
        <v>30</v>
      </c>
      <c r="D173" s="140"/>
      <c r="E173" s="141"/>
      <c r="F173" s="141">
        <v>0</v>
      </c>
      <c r="G173" s="139"/>
      <c r="H173" s="139"/>
      <c r="I173" s="139"/>
      <c r="J173" s="142"/>
      <c r="K173" s="142"/>
      <c r="L173" s="142"/>
      <c r="M173" s="144">
        <f t="shared" si="11"/>
        <v>0</v>
      </c>
      <c r="N173" s="187">
        <f t="shared" si="9"/>
        <v>0</v>
      </c>
      <c r="O173" s="146">
        <f t="shared" si="10"/>
        <v>0</v>
      </c>
      <c r="P173" s="151"/>
      <c r="Q173" s="6"/>
      <c r="S173" s="6">
        <v>6</v>
      </c>
    </row>
    <row r="174" spans="1:19" ht="31.5" hidden="1" customHeight="1" x14ac:dyDescent="0.25">
      <c r="A174" s="135">
        <v>168</v>
      </c>
      <c r="B174" s="161" t="s">
        <v>674</v>
      </c>
      <c r="C174" s="161" t="s">
        <v>63</v>
      </c>
      <c r="D174" s="140"/>
      <c r="E174" s="141"/>
      <c r="F174" s="141">
        <v>10.738</v>
      </c>
      <c r="G174" s="139"/>
      <c r="H174" s="139"/>
      <c r="I174" s="139">
        <v>3</v>
      </c>
      <c r="J174" s="142"/>
      <c r="K174" s="142"/>
      <c r="L174" s="142">
        <f t="shared" ref="L174:L179" si="12">I174/F174</f>
        <v>0.27938163531383869</v>
      </c>
      <c r="M174" s="144">
        <f t="shared" si="11"/>
        <v>0</v>
      </c>
      <c r="N174" s="187">
        <f t="shared" si="9"/>
        <v>0</v>
      </c>
      <c r="O174" s="146">
        <f t="shared" si="10"/>
        <v>0</v>
      </c>
      <c r="P174" s="179"/>
      <c r="Q174" s="6"/>
      <c r="S174" s="6">
        <v>6</v>
      </c>
    </row>
    <row r="175" spans="1:19" ht="31.5" x14ac:dyDescent="0.25">
      <c r="A175" s="135">
        <v>169</v>
      </c>
      <c r="B175" s="161" t="s">
        <v>668</v>
      </c>
      <c r="C175" s="161" t="s">
        <v>63</v>
      </c>
      <c r="D175" s="140"/>
      <c r="E175" s="141"/>
      <c r="F175" s="141">
        <v>269.17</v>
      </c>
      <c r="G175" s="139"/>
      <c r="H175" s="139"/>
      <c r="I175" s="139">
        <v>118</v>
      </c>
      <c r="J175" s="142"/>
      <c r="K175" s="142"/>
      <c r="L175" s="142">
        <f t="shared" si="12"/>
        <v>0.43838466396700965</v>
      </c>
      <c r="M175" s="144">
        <v>10.5</v>
      </c>
      <c r="N175" s="187">
        <f t="shared" si="9"/>
        <v>12</v>
      </c>
      <c r="O175" s="146">
        <f t="shared" si="10"/>
        <v>12.39</v>
      </c>
      <c r="P175" s="179">
        <v>12</v>
      </c>
      <c r="Q175" s="201"/>
    </row>
    <row r="176" spans="1:19" x14ac:dyDescent="0.25">
      <c r="A176" s="135">
        <v>170</v>
      </c>
      <c r="B176" s="161" t="s">
        <v>2</v>
      </c>
      <c r="C176" s="161" t="s">
        <v>63</v>
      </c>
      <c r="D176" s="140"/>
      <c r="E176" s="141"/>
      <c r="F176" s="141">
        <v>508.54</v>
      </c>
      <c r="G176" s="139"/>
      <c r="H176" s="139"/>
      <c r="I176" s="139">
        <v>248</v>
      </c>
      <c r="J176" s="142"/>
      <c r="K176" s="142"/>
      <c r="L176" s="142">
        <f t="shared" si="12"/>
        <v>0.48767058638455185</v>
      </c>
      <c r="M176" s="144">
        <v>15</v>
      </c>
      <c r="N176" s="187">
        <f t="shared" si="9"/>
        <v>37</v>
      </c>
      <c r="O176" s="146">
        <f t="shared" si="10"/>
        <v>37.200000000000003</v>
      </c>
      <c r="P176" s="150" t="s">
        <v>916</v>
      </c>
      <c r="Q176" s="201"/>
    </row>
    <row r="177" spans="1:19" ht="31.5" x14ac:dyDescent="0.25">
      <c r="A177" s="135">
        <v>171</v>
      </c>
      <c r="B177" s="161" t="s">
        <v>725</v>
      </c>
      <c r="C177" s="161" t="s">
        <v>63</v>
      </c>
      <c r="D177" s="140"/>
      <c r="E177" s="141"/>
      <c r="F177" s="141">
        <v>458.26</v>
      </c>
      <c r="G177" s="139"/>
      <c r="H177" s="139"/>
      <c r="I177" s="139">
        <v>165</v>
      </c>
      <c r="J177" s="142"/>
      <c r="K177" s="142"/>
      <c r="L177" s="142">
        <f t="shared" si="12"/>
        <v>0.36005760921747482</v>
      </c>
      <c r="M177" s="144">
        <f t="shared" si="11"/>
        <v>15</v>
      </c>
      <c r="N177" s="187">
        <f t="shared" si="9"/>
        <v>24</v>
      </c>
      <c r="O177" s="146">
        <f t="shared" si="10"/>
        <v>24.75</v>
      </c>
      <c r="P177" s="179">
        <v>24</v>
      </c>
      <c r="Q177" s="201"/>
    </row>
    <row r="178" spans="1:19" ht="31.5" x14ac:dyDescent="0.25">
      <c r="A178" s="135">
        <v>172</v>
      </c>
      <c r="B178" s="161" t="s">
        <v>726</v>
      </c>
      <c r="C178" s="161" t="s">
        <v>63</v>
      </c>
      <c r="D178" s="140"/>
      <c r="E178" s="141"/>
      <c r="F178" s="141">
        <v>280.58</v>
      </c>
      <c r="G178" s="139"/>
      <c r="H178" s="139"/>
      <c r="I178" s="139">
        <v>117</v>
      </c>
      <c r="J178" s="142"/>
      <c r="K178" s="142"/>
      <c r="L178" s="142">
        <f t="shared" si="12"/>
        <v>0.41699337087461691</v>
      </c>
      <c r="M178" s="144">
        <v>3</v>
      </c>
      <c r="N178" s="187">
        <f t="shared" si="9"/>
        <v>3</v>
      </c>
      <c r="O178" s="146">
        <f t="shared" si="10"/>
        <v>3.51</v>
      </c>
      <c r="P178" s="179">
        <v>3</v>
      </c>
      <c r="Q178" s="201"/>
    </row>
    <row r="179" spans="1:19" ht="31.5" hidden="1" x14ac:dyDescent="0.25">
      <c r="A179" s="135">
        <v>173</v>
      </c>
      <c r="B179" s="161" t="s">
        <v>727</v>
      </c>
      <c r="C179" s="161" t="s">
        <v>63</v>
      </c>
      <c r="D179" s="140"/>
      <c r="E179" s="141"/>
      <c r="F179" s="141">
        <v>50.83</v>
      </c>
      <c r="G179" s="139"/>
      <c r="H179" s="139"/>
      <c r="I179" s="139">
        <v>28</v>
      </c>
      <c r="J179" s="142"/>
      <c r="K179" s="142"/>
      <c r="L179" s="142">
        <f t="shared" si="12"/>
        <v>0.55085579382254579</v>
      </c>
      <c r="M179" s="144">
        <v>0</v>
      </c>
      <c r="N179" s="187">
        <f t="shared" si="9"/>
        <v>0</v>
      </c>
      <c r="O179" s="146">
        <f t="shared" si="10"/>
        <v>0</v>
      </c>
      <c r="P179" s="179">
        <v>0</v>
      </c>
      <c r="Q179" s="201">
        <f>N179-P179</f>
        <v>0</v>
      </c>
      <c r="S179" s="6">
        <v>7</v>
      </c>
    </row>
    <row r="180" spans="1:19" ht="15.75" hidden="1" customHeight="1" x14ac:dyDescent="0.25">
      <c r="A180" s="135">
        <v>174</v>
      </c>
      <c r="B180" s="161" t="s">
        <v>444</v>
      </c>
      <c r="C180" s="161" t="s">
        <v>63</v>
      </c>
      <c r="D180" s="140"/>
      <c r="E180" s="141"/>
      <c r="F180" s="141">
        <v>1578.1179999999999</v>
      </c>
      <c r="G180" s="139"/>
      <c r="H180" s="139"/>
      <c r="I180" s="139"/>
      <c r="J180" s="142"/>
      <c r="K180" s="142"/>
      <c r="L180" s="142"/>
      <c r="M180" s="144">
        <f t="shared" si="11"/>
        <v>0</v>
      </c>
      <c r="N180" s="187">
        <f t="shared" si="9"/>
        <v>0</v>
      </c>
      <c r="O180" s="146">
        <f t="shared" si="10"/>
        <v>0</v>
      </c>
      <c r="P180" s="151"/>
      <c r="Q180" s="6"/>
      <c r="S180" s="6">
        <v>13</v>
      </c>
    </row>
    <row r="181" spans="1:19" ht="47.25" x14ac:dyDescent="0.25">
      <c r="A181" s="135">
        <v>175</v>
      </c>
      <c r="B181" s="161" t="s">
        <v>284</v>
      </c>
      <c r="C181" s="161" t="s">
        <v>283</v>
      </c>
      <c r="D181" s="140"/>
      <c r="E181" s="141"/>
      <c r="F181" s="141">
        <v>40</v>
      </c>
      <c r="G181" s="139"/>
      <c r="H181" s="139"/>
      <c r="I181" s="139">
        <v>12</v>
      </c>
      <c r="J181" s="142"/>
      <c r="K181" s="142"/>
      <c r="L181" s="142">
        <f>I181/F181</f>
        <v>0.3</v>
      </c>
      <c r="M181" s="144">
        <f t="shared" si="11"/>
        <v>15</v>
      </c>
      <c r="N181" s="187">
        <f t="shared" si="9"/>
        <v>1</v>
      </c>
      <c r="O181" s="146">
        <f t="shared" si="10"/>
        <v>1.8</v>
      </c>
      <c r="P181" s="179">
        <v>1</v>
      </c>
      <c r="Q181" s="201"/>
    </row>
    <row r="182" spans="1:19" x14ac:dyDescent="0.25">
      <c r="A182" s="135">
        <v>176</v>
      </c>
      <c r="B182" s="161" t="s">
        <v>2</v>
      </c>
      <c r="C182" s="161" t="s">
        <v>283</v>
      </c>
      <c r="D182" s="140"/>
      <c r="E182" s="141"/>
      <c r="F182" s="141">
        <v>15</v>
      </c>
      <c r="G182" s="139"/>
      <c r="H182" s="139"/>
      <c r="I182" s="139">
        <v>6</v>
      </c>
      <c r="J182" s="142"/>
      <c r="K182" s="142"/>
      <c r="L182" s="142">
        <f>I182/F182</f>
        <v>0.4</v>
      </c>
      <c r="M182" s="144">
        <f t="shared" si="11"/>
        <v>0</v>
      </c>
      <c r="N182" s="187">
        <f t="shared" si="9"/>
        <v>0</v>
      </c>
      <c r="O182" s="146">
        <f t="shared" si="10"/>
        <v>0</v>
      </c>
      <c r="P182" s="150" t="s">
        <v>916</v>
      </c>
      <c r="Q182" s="201"/>
    </row>
    <row r="183" spans="1:19" ht="15.75" hidden="1" customHeight="1" x14ac:dyDescent="0.25">
      <c r="A183" s="135">
        <v>177</v>
      </c>
      <c r="B183" s="161" t="s">
        <v>444</v>
      </c>
      <c r="C183" s="161" t="s">
        <v>283</v>
      </c>
      <c r="D183" s="140"/>
      <c r="E183" s="141"/>
      <c r="F183" s="141">
        <v>55</v>
      </c>
      <c r="G183" s="139"/>
      <c r="H183" s="139"/>
      <c r="I183" s="139"/>
      <c r="J183" s="142"/>
      <c r="K183" s="142"/>
      <c r="L183" s="142"/>
      <c r="M183" s="144">
        <f t="shared" si="11"/>
        <v>0</v>
      </c>
      <c r="N183" s="187">
        <f t="shared" si="9"/>
        <v>0</v>
      </c>
      <c r="O183" s="146">
        <f t="shared" si="10"/>
        <v>0</v>
      </c>
      <c r="P183" s="151"/>
      <c r="Q183" s="6"/>
      <c r="S183" s="6">
        <v>10</v>
      </c>
    </row>
    <row r="184" spans="1:19" ht="31.5" x14ac:dyDescent="0.25">
      <c r="A184" s="135">
        <v>178</v>
      </c>
      <c r="B184" s="161" t="s">
        <v>879</v>
      </c>
      <c r="C184" s="161" t="s">
        <v>31</v>
      </c>
      <c r="D184" s="140"/>
      <c r="E184" s="141"/>
      <c r="F184" s="141">
        <v>99.13</v>
      </c>
      <c r="G184" s="139"/>
      <c r="H184" s="139"/>
      <c r="I184" s="139">
        <v>28</v>
      </c>
      <c r="J184" s="142"/>
      <c r="K184" s="142"/>
      <c r="L184" s="142">
        <f t="shared" ref="L184:L189" si="13">I184/F184</f>
        <v>0.28245737919903158</v>
      </c>
      <c r="M184" s="144">
        <v>8</v>
      </c>
      <c r="N184" s="187">
        <f t="shared" si="9"/>
        <v>2</v>
      </c>
      <c r="O184" s="146">
        <f t="shared" si="10"/>
        <v>2.2400000000000002</v>
      </c>
      <c r="P184" s="179">
        <v>2</v>
      </c>
      <c r="Q184" s="201"/>
    </row>
    <row r="185" spans="1:19" ht="31.5" x14ac:dyDescent="0.25">
      <c r="A185" s="135">
        <v>179</v>
      </c>
      <c r="B185" s="161" t="s">
        <v>728</v>
      </c>
      <c r="C185" s="161" t="s">
        <v>31</v>
      </c>
      <c r="D185" s="140"/>
      <c r="E185" s="141"/>
      <c r="F185" s="141">
        <v>24.9</v>
      </c>
      <c r="G185" s="139"/>
      <c r="H185" s="139"/>
      <c r="I185" s="139">
        <v>41</v>
      </c>
      <c r="J185" s="142"/>
      <c r="K185" s="142"/>
      <c r="L185" s="142">
        <f t="shared" si="13"/>
        <v>1.6465863453815262</v>
      </c>
      <c r="M185" s="144">
        <v>8</v>
      </c>
      <c r="N185" s="187">
        <f t="shared" si="9"/>
        <v>3</v>
      </c>
      <c r="O185" s="146">
        <f t="shared" si="10"/>
        <v>3.28</v>
      </c>
      <c r="P185" s="179">
        <v>3</v>
      </c>
      <c r="Q185" s="201"/>
    </row>
    <row r="186" spans="1:19" ht="47.25" x14ac:dyDescent="0.25">
      <c r="A186" s="135">
        <v>180</v>
      </c>
      <c r="B186" s="161" t="s">
        <v>729</v>
      </c>
      <c r="C186" s="161" t="s">
        <v>31</v>
      </c>
      <c r="D186" s="140"/>
      <c r="E186" s="141"/>
      <c r="F186" s="141">
        <v>145</v>
      </c>
      <c r="G186" s="139"/>
      <c r="H186" s="139"/>
      <c r="I186" s="139">
        <v>33</v>
      </c>
      <c r="J186" s="142"/>
      <c r="K186" s="142"/>
      <c r="L186" s="142">
        <f t="shared" si="13"/>
        <v>0.22758620689655173</v>
      </c>
      <c r="M186" s="144">
        <f t="shared" si="11"/>
        <v>15</v>
      </c>
      <c r="N186" s="187">
        <f t="shared" si="9"/>
        <v>4</v>
      </c>
      <c r="O186" s="146">
        <f t="shared" si="10"/>
        <v>4.95</v>
      </c>
      <c r="P186" s="179">
        <v>5</v>
      </c>
      <c r="Q186" s="370" t="s">
        <v>1010</v>
      </c>
    </row>
    <row r="187" spans="1:19" x14ac:dyDescent="0.25">
      <c r="A187" s="135">
        <v>181</v>
      </c>
      <c r="B187" s="161" t="s">
        <v>2</v>
      </c>
      <c r="C187" s="161" t="s">
        <v>31</v>
      </c>
      <c r="D187" s="140"/>
      <c r="E187" s="141"/>
      <c r="F187" s="141">
        <v>103.37</v>
      </c>
      <c r="G187" s="139"/>
      <c r="H187" s="139"/>
      <c r="I187" s="139">
        <v>16</v>
      </c>
      <c r="J187" s="142"/>
      <c r="K187" s="142"/>
      <c r="L187" s="142">
        <f t="shared" si="13"/>
        <v>0.15478378639837476</v>
      </c>
      <c r="M187" s="144">
        <f t="shared" si="11"/>
        <v>15</v>
      </c>
      <c r="N187" s="187">
        <f t="shared" si="9"/>
        <v>2</v>
      </c>
      <c r="O187" s="146">
        <f t="shared" si="10"/>
        <v>2.4</v>
      </c>
      <c r="P187" s="150" t="s">
        <v>916</v>
      </c>
      <c r="Q187" s="201"/>
    </row>
    <row r="188" spans="1:19" ht="31.5" x14ac:dyDescent="0.25">
      <c r="A188" s="135">
        <v>182</v>
      </c>
      <c r="B188" s="161" t="s">
        <v>730</v>
      </c>
      <c r="C188" s="161" t="s">
        <v>31</v>
      </c>
      <c r="D188" s="140"/>
      <c r="E188" s="141"/>
      <c r="F188" s="141">
        <v>29.83</v>
      </c>
      <c r="G188" s="139"/>
      <c r="H188" s="139"/>
      <c r="I188" s="139">
        <v>12</v>
      </c>
      <c r="J188" s="142"/>
      <c r="K188" s="142"/>
      <c r="L188" s="142">
        <f t="shared" si="13"/>
        <v>0.40227958431109623</v>
      </c>
      <c r="M188" s="144">
        <f t="shared" si="11"/>
        <v>15</v>
      </c>
      <c r="N188" s="187">
        <f t="shared" si="9"/>
        <v>1</v>
      </c>
      <c r="O188" s="146">
        <f t="shared" si="10"/>
        <v>1.8</v>
      </c>
      <c r="P188" s="179">
        <v>1</v>
      </c>
      <c r="Q188" s="201"/>
    </row>
    <row r="189" spans="1:19" ht="31.5" x14ac:dyDescent="0.25">
      <c r="A189" s="135">
        <v>183</v>
      </c>
      <c r="B189" s="161" t="s">
        <v>100</v>
      </c>
      <c r="C189" s="161" t="s">
        <v>31</v>
      </c>
      <c r="D189" s="140"/>
      <c r="E189" s="141"/>
      <c r="F189" s="141">
        <v>59.13</v>
      </c>
      <c r="G189" s="139"/>
      <c r="H189" s="139"/>
      <c r="I189" s="139">
        <v>27</v>
      </c>
      <c r="J189" s="142"/>
      <c r="K189" s="142"/>
      <c r="L189" s="142">
        <f t="shared" si="13"/>
        <v>0.45662100456621002</v>
      </c>
      <c r="M189" s="144">
        <f t="shared" si="11"/>
        <v>15</v>
      </c>
      <c r="N189" s="187">
        <f t="shared" si="9"/>
        <v>4</v>
      </c>
      <c r="O189" s="146">
        <f t="shared" si="10"/>
        <v>4.05</v>
      </c>
      <c r="P189" s="179">
        <v>4</v>
      </c>
      <c r="Q189" s="201"/>
    </row>
    <row r="190" spans="1:19" ht="15.75" hidden="1" customHeight="1" x14ac:dyDescent="0.25">
      <c r="A190" s="135">
        <v>184</v>
      </c>
      <c r="B190" s="161" t="s">
        <v>444</v>
      </c>
      <c r="C190" s="161" t="s">
        <v>31</v>
      </c>
      <c r="D190" s="140"/>
      <c r="E190" s="141"/>
      <c r="F190" s="141">
        <v>461.35999999999996</v>
      </c>
      <c r="G190" s="139"/>
      <c r="H190" s="139"/>
      <c r="I190" s="139"/>
      <c r="J190" s="142"/>
      <c r="K190" s="142"/>
      <c r="L190" s="142"/>
      <c r="M190" s="144">
        <f t="shared" si="11"/>
        <v>0</v>
      </c>
      <c r="N190" s="187">
        <f t="shared" si="9"/>
        <v>0</v>
      </c>
      <c r="O190" s="146">
        <f t="shared" si="10"/>
        <v>0</v>
      </c>
      <c r="P190" s="151"/>
      <c r="Q190" s="6"/>
      <c r="S190" s="6">
        <v>2</v>
      </c>
    </row>
    <row r="191" spans="1:19" ht="31.5" hidden="1" customHeight="1" x14ac:dyDescent="0.25">
      <c r="A191" s="135">
        <v>185</v>
      </c>
      <c r="B191" s="161" t="s">
        <v>674</v>
      </c>
      <c r="C191" s="161" t="s">
        <v>731</v>
      </c>
      <c r="D191" s="140"/>
      <c r="E191" s="141"/>
      <c r="F191" s="141"/>
      <c r="G191" s="139"/>
      <c r="H191" s="139"/>
      <c r="I191" s="139"/>
      <c r="J191" s="142"/>
      <c r="K191" s="142"/>
      <c r="L191" s="142" t="e">
        <f t="shared" ref="L191:L197" si="14">I191/F191</f>
        <v>#DIV/0!</v>
      </c>
      <c r="M191" s="144">
        <f t="shared" si="11"/>
        <v>0</v>
      </c>
      <c r="N191" s="187">
        <f t="shared" si="9"/>
        <v>0</v>
      </c>
      <c r="O191" s="146">
        <f t="shared" si="10"/>
        <v>0</v>
      </c>
      <c r="P191" s="179"/>
      <c r="Q191" s="6"/>
      <c r="S191" s="6">
        <v>8</v>
      </c>
    </row>
    <row r="192" spans="1:19" x14ac:dyDescent="0.25">
      <c r="A192" s="135">
        <v>186</v>
      </c>
      <c r="B192" s="161" t="s">
        <v>2</v>
      </c>
      <c r="C192" s="161" t="s">
        <v>731</v>
      </c>
      <c r="D192" s="140"/>
      <c r="E192" s="141"/>
      <c r="F192" s="141">
        <v>19.239999999999998</v>
      </c>
      <c r="G192" s="139"/>
      <c r="H192" s="139"/>
      <c r="I192" s="139">
        <v>4</v>
      </c>
      <c r="J192" s="142"/>
      <c r="K192" s="142"/>
      <c r="L192" s="142">
        <f t="shared" si="14"/>
        <v>0.20790020790020791</v>
      </c>
      <c r="M192" s="144">
        <f t="shared" si="11"/>
        <v>0</v>
      </c>
      <c r="N192" s="187">
        <f t="shared" si="9"/>
        <v>0</v>
      </c>
      <c r="O192" s="146">
        <f t="shared" si="10"/>
        <v>0</v>
      </c>
      <c r="P192" s="150" t="s">
        <v>916</v>
      </c>
      <c r="Q192" s="201"/>
    </row>
    <row r="193" spans="1:19" ht="31.5" x14ac:dyDescent="0.25">
      <c r="A193" s="135">
        <v>187</v>
      </c>
      <c r="B193" s="161" t="s">
        <v>240</v>
      </c>
      <c r="C193" s="161" t="s">
        <v>731</v>
      </c>
      <c r="D193" s="140"/>
      <c r="E193" s="141"/>
      <c r="F193" s="141">
        <v>15.4</v>
      </c>
      <c r="G193" s="139"/>
      <c r="H193" s="139"/>
      <c r="I193" s="139">
        <v>21</v>
      </c>
      <c r="J193" s="142"/>
      <c r="K193" s="142"/>
      <c r="L193" s="142">
        <f t="shared" si="14"/>
        <v>1.3636363636363635</v>
      </c>
      <c r="M193" s="144">
        <f t="shared" si="11"/>
        <v>15</v>
      </c>
      <c r="N193" s="187">
        <f t="shared" si="9"/>
        <v>3</v>
      </c>
      <c r="O193" s="146">
        <f t="shared" si="10"/>
        <v>3.15</v>
      </c>
      <c r="P193" s="179">
        <v>3</v>
      </c>
      <c r="Q193" s="201"/>
    </row>
    <row r="194" spans="1:19" ht="31.5" x14ac:dyDescent="0.25">
      <c r="A194" s="135">
        <v>188</v>
      </c>
      <c r="B194" s="161" t="s">
        <v>128</v>
      </c>
      <c r="C194" s="161" t="s">
        <v>731</v>
      </c>
      <c r="D194" s="140"/>
      <c r="E194" s="141"/>
      <c r="F194" s="141">
        <v>24.2</v>
      </c>
      <c r="G194" s="139"/>
      <c r="H194" s="139"/>
      <c r="I194" s="139">
        <v>17</v>
      </c>
      <c r="J194" s="142"/>
      <c r="K194" s="142"/>
      <c r="L194" s="142">
        <f t="shared" si="14"/>
        <v>0.7024793388429752</v>
      </c>
      <c r="M194" s="144">
        <f t="shared" si="11"/>
        <v>15</v>
      </c>
      <c r="N194" s="187">
        <f t="shared" si="9"/>
        <v>2</v>
      </c>
      <c r="O194" s="146">
        <f t="shared" si="10"/>
        <v>2.5499999999999998</v>
      </c>
      <c r="P194" s="179">
        <v>2</v>
      </c>
      <c r="Q194" s="201"/>
    </row>
    <row r="195" spans="1:19" ht="31.5" x14ac:dyDescent="0.25">
      <c r="A195" s="135">
        <v>189</v>
      </c>
      <c r="B195" s="161" t="s">
        <v>244</v>
      </c>
      <c r="C195" s="161" t="s">
        <v>731</v>
      </c>
      <c r="D195" s="140"/>
      <c r="E195" s="141"/>
      <c r="F195" s="141">
        <v>5</v>
      </c>
      <c r="G195" s="139"/>
      <c r="H195" s="139"/>
      <c r="I195" s="139">
        <v>7</v>
      </c>
      <c r="J195" s="142"/>
      <c r="K195" s="142"/>
      <c r="L195" s="142">
        <f t="shared" si="14"/>
        <v>1.4</v>
      </c>
      <c r="M195" s="144">
        <f t="shared" si="11"/>
        <v>15</v>
      </c>
      <c r="N195" s="187">
        <f t="shared" si="9"/>
        <v>1</v>
      </c>
      <c r="O195" s="146">
        <f t="shared" si="10"/>
        <v>1.05</v>
      </c>
      <c r="P195" s="179">
        <v>1</v>
      </c>
      <c r="Q195" s="201"/>
    </row>
    <row r="196" spans="1:19" ht="31.5" x14ac:dyDescent="0.25">
      <c r="A196" s="135">
        <v>190</v>
      </c>
      <c r="B196" s="161" t="s">
        <v>101</v>
      </c>
      <c r="C196" s="161" t="s">
        <v>731</v>
      </c>
      <c r="D196" s="140"/>
      <c r="E196" s="141"/>
      <c r="F196" s="141">
        <v>6.2</v>
      </c>
      <c r="G196" s="139"/>
      <c r="H196" s="139"/>
      <c r="I196" s="139">
        <v>16</v>
      </c>
      <c r="J196" s="142"/>
      <c r="K196" s="142"/>
      <c r="L196" s="142">
        <f t="shared" si="14"/>
        <v>2.5806451612903225</v>
      </c>
      <c r="M196" s="144">
        <f t="shared" si="11"/>
        <v>15</v>
      </c>
      <c r="N196" s="187">
        <f t="shared" si="9"/>
        <v>2</v>
      </c>
      <c r="O196" s="146">
        <f t="shared" si="10"/>
        <v>2.4</v>
      </c>
      <c r="P196" s="179">
        <v>2</v>
      </c>
      <c r="Q196" s="201"/>
    </row>
    <row r="197" spans="1:19" ht="31.5" x14ac:dyDescent="0.25">
      <c r="A197" s="135">
        <v>191</v>
      </c>
      <c r="B197" s="161" t="s">
        <v>143</v>
      </c>
      <c r="C197" s="161" t="s">
        <v>731</v>
      </c>
      <c r="D197" s="140"/>
      <c r="E197" s="141"/>
      <c r="F197" s="141">
        <v>43.8</v>
      </c>
      <c r="G197" s="139"/>
      <c r="H197" s="139"/>
      <c r="I197" s="139">
        <v>32</v>
      </c>
      <c r="J197" s="142"/>
      <c r="K197" s="142"/>
      <c r="L197" s="142">
        <f t="shared" si="14"/>
        <v>0.73059360730593614</v>
      </c>
      <c r="M197" s="144">
        <f t="shared" si="11"/>
        <v>15</v>
      </c>
      <c r="N197" s="187">
        <f t="shared" si="9"/>
        <v>4</v>
      </c>
      <c r="O197" s="146">
        <f t="shared" si="10"/>
        <v>4.8</v>
      </c>
      <c r="P197" s="179">
        <v>4</v>
      </c>
      <c r="Q197" s="201"/>
    </row>
    <row r="198" spans="1:19" ht="31.5" hidden="1" customHeight="1" x14ac:dyDescent="0.25">
      <c r="A198" s="135">
        <v>192</v>
      </c>
      <c r="B198" s="161" t="s">
        <v>122</v>
      </c>
      <c r="C198" s="161" t="s">
        <v>731</v>
      </c>
      <c r="D198" s="140"/>
      <c r="E198" s="141"/>
      <c r="F198" s="141">
        <v>0</v>
      </c>
      <c r="G198" s="139"/>
      <c r="H198" s="139"/>
      <c r="I198" s="139">
        <v>0</v>
      </c>
      <c r="J198" s="142"/>
      <c r="K198" s="142"/>
      <c r="L198" s="142">
        <v>0</v>
      </c>
      <c r="M198" s="144">
        <f t="shared" si="11"/>
        <v>0</v>
      </c>
      <c r="N198" s="187">
        <f t="shared" si="9"/>
        <v>0</v>
      </c>
      <c r="O198" s="146">
        <f t="shared" si="10"/>
        <v>0</v>
      </c>
      <c r="P198" s="179"/>
      <c r="Q198" s="6"/>
      <c r="S198" s="6">
        <v>4</v>
      </c>
    </row>
    <row r="199" spans="1:19" ht="15.75" hidden="1" customHeight="1" x14ac:dyDescent="0.25">
      <c r="A199" s="135">
        <v>193</v>
      </c>
      <c r="B199" s="161" t="s">
        <v>444</v>
      </c>
      <c r="C199" s="161" t="s">
        <v>731</v>
      </c>
      <c r="D199" s="140"/>
      <c r="E199" s="141"/>
      <c r="F199" s="141">
        <v>126.96599999999999</v>
      </c>
      <c r="G199" s="139"/>
      <c r="H199" s="139"/>
      <c r="I199" s="139"/>
      <c r="J199" s="142"/>
      <c r="K199" s="142"/>
      <c r="L199" s="142"/>
      <c r="M199" s="144">
        <f t="shared" si="11"/>
        <v>0</v>
      </c>
      <c r="N199" s="187">
        <f t="shared" si="9"/>
        <v>0</v>
      </c>
      <c r="O199" s="146">
        <f t="shared" si="10"/>
        <v>0</v>
      </c>
      <c r="P199" s="151"/>
      <c r="Q199" s="6"/>
      <c r="S199" s="6">
        <v>12</v>
      </c>
    </row>
    <row r="200" spans="1:19" ht="31.5" hidden="1" customHeight="1" x14ac:dyDescent="0.25">
      <c r="A200" s="135">
        <v>194</v>
      </c>
      <c r="B200" s="161" t="s">
        <v>732</v>
      </c>
      <c r="C200" s="161" t="s">
        <v>33</v>
      </c>
      <c r="D200" s="140"/>
      <c r="E200" s="141"/>
      <c r="F200" s="141">
        <v>12.3</v>
      </c>
      <c r="G200" s="139"/>
      <c r="H200" s="139"/>
      <c r="I200" s="139">
        <v>17</v>
      </c>
      <c r="J200" s="142"/>
      <c r="K200" s="142"/>
      <c r="L200" s="142">
        <f t="shared" ref="L200:L211" si="15">I200/F200</f>
        <v>1.3821138211382114</v>
      </c>
      <c r="M200" s="144">
        <v>0</v>
      </c>
      <c r="N200" s="187">
        <f t="shared" si="9"/>
        <v>0</v>
      </c>
      <c r="O200" s="146">
        <f t="shared" si="10"/>
        <v>0</v>
      </c>
      <c r="P200" s="179"/>
      <c r="Q200" s="6"/>
      <c r="S200" s="6">
        <v>0</v>
      </c>
    </row>
    <row r="201" spans="1:19" ht="47.25" x14ac:dyDescent="0.25">
      <c r="A201" s="135">
        <v>195</v>
      </c>
      <c r="B201" s="161" t="s">
        <v>34</v>
      </c>
      <c r="C201" s="161" t="s">
        <v>33</v>
      </c>
      <c r="D201" s="140"/>
      <c r="E201" s="141"/>
      <c r="F201" s="141">
        <v>54.2</v>
      </c>
      <c r="G201" s="139"/>
      <c r="H201" s="139"/>
      <c r="I201" s="139">
        <v>31</v>
      </c>
      <c r="J201" s="142"/>
      <c r="K201" s="142"/>
      <c r="L201" s="142">
        <f t="shared" si="15"/>
        <v>0.5719557195571956</v>
      </c>
      <c r="M201" s="144">
        <f t="shared" si="11"/>
        <v>15</v>
      </c>
      <c r="N201" s="187">
        <f t="shared" ref="N201:N265" si="16">ROUNDDOWN(O201,0)</f>
        <v>4</v>
      </c>
      <c r="O201" s="146">
        <f t="shared" ref="O201:O265" si="17">I201*M201/100</f>
        <v>4.6500000000000004</v>
      </c>
      <c r="P201" s="179">
        <v>4</v>
      </c>
      <c r="Q201" s="201"/>
    </row>
    <row r="202" spans="1:19" ht="31.5" x14ac:dyDescent="0.25">
      <c r="A202" s="135">
        <v>196</v>
      </c>
      <c r="B202" s="161" t="s">
        <v>48</v>
      </c>
      <c r="C202" s="161" t="s">
        <v>33</v>
      </c>
      <c r="D202" s="140"/>
      <c r="E202" s="141"/>
      <c r="F202" s="141">
        <v>13.48</v>
      </c>
      <c r="G202" s="139"/>
      <c r="H202" s="139"/>
      <c r="I202" s="139">
        <v>51</v>
      </c>
      <c r="J202" s="142"/>
      <c r="K202" s="142"/>
      <c r="L202" s="142">
        <f t="shared" si="15"/>
        <v>3.7833827893175074</v>
      </c>
      <c r="M202" s="144">
        <v>8</v>
      </c>
      <c r="N202" s="187">
        <f t="shared" si="16"/>
        <v>4</v>
      </c>
      <c r="O202" s="146">
        <f t="shared" si="17"/>
        <v>4.08</v>
      </c>
      <c r="P202" s="179">
        <v>4</v>
      </c>
      <c r="Q202" s="201"/>
    </row>
    <row r="203" spans="1:19" ht="31.5" x14ac:dyDescent="0.25">
      <c r="A203" s="135">
        <v>197</v>
      </c>
      <c r="B203" s="161" t="s">
        <v>29</v>
      </c>
      <c r="C203" s="161" t="s">
        <v>33</v>
      </c>
      <c r="D203" s="140"/>
      <c r="E203" s="141"/>
      <c r="F203" s="141">
        <v>8.09</v>
      </c>
      <c r="G203" s="139"/>
      <c r="H203" s="139"/>
      <c r="I203" s="139">
        <v>18</v>
      </c>
      <c r="J203" s="142"/>
      <c r="K203" s="142"/>
      <c r="L203" s="142">
        <f t="shared" si="15"/>
        <v>2.2249690976514214</v>
      </c>
      <c r="M203" s="144">
        <f t="shared" ref="M203:M266" si="18">IF(I203&lt;7,0,15)</f>
        <v>15</v>
      </c>
      <c r="N203" s="187">
        <f t="shared" si="16"/>
        <v>2</v>
      </c>
      <c r="O203" s="146">
        <f t="shared" si="17"/>
        <v>2.7</v>
      </c>
      <c r="P203" s="179">
        <v>2</v>
      </c>
      <c r="Q203" s="201"/>
    </row>
    <row r="204" spans="1:19" x14ac:dyDescent="0.25">
      <c r="A204" s="135">
        <v>198</v>
      </c>
      <c r="B204" s="161" t="s">
        <v>2</v>
      </c>
      <c r="C204" s="161" t="s">
        <v>33</v>
      </c>
      <c r="D204" s="140"/>
      <c r="E204" s="141"/>
      <c r="F204" s="141">
        <v>46</v>
      </c>
      <c r="G204" s="139"/>
      <c r="H204" s="139"/>
      <c r="I204" s="139">
        <v>32</v>
      </c>
      <c r="J204" s="142"/>
      <c r="K204" s="142"/>
      <c r="L204" s="142">
        <f t="shared" si="15"/>
        <v>0.69565217391304346</v>
      </c>
      <c r="M204" s="144">
        <f t="shared" si="18"/>
        <v>15</v>
      </c>
      <c r="N204" s="187">
        <f t="shared" si="16"/>
        <v>4</v>
      </c>
      <c r="O204" s="146">
        <f t="shared" si="17"/>
        <v>4.8</v>
      </c>
      <c r="P204" s="150" t="s">
        <v>916</v>
      </c>
      <c r="Q204" s="201"/>
    </row>
    <row r="205" spans="1:19" ht="31.5" x14ac:dyDescent="0.25">
      <c r="A205" s="135">
        <v>199</v>
      </c>
      <c r="B205" s="161" t="s">
        <v>103</v>
      </c>
      <c r="C205" s="161" t="s">
        <v>33</v>
      </c>
      <c r="D205" s="140"/>
      <c r="E205" s="141"/>
      <c r="F205" s="141">
        <v>35.26</v>
      </c>
      <c r="G205" s="139"/>
      <c r="H205" s="139"/>
      <c r="I205" s="139">
        <v>62</v>
      </c>
      <c r="J205" s="142"/>
      <c r="K205" s="142"/>
      <c r="L205" s="142">
        <f t="shared" si="15"/>
        <v>1.7583664208735112</v>
      </c>
      <c r="M205" s="144">
        <v>8.5</v>
      </c>
      <c r="N205" s="187">
        <f t="shared" si="16"/>
        <v>5</v>
      </c>
      <c r="O205" s="146">
        <f t="shared" si="17"/>
        <v>5.27</v>
      </c>
      <c r="P205" s="179">
        <v>5</v>
      </c>
      <c r="Q205" s="201"/>
    </row>
    <row r="206" spans="1:19" ht="31.5" x14ac:dyDescent="0.25">
      <c r="A206" s="135">
        <v>200</v>
      </c>
      <c r="B206" s="161" t="s">
        <v>733</v>
      </c>
      <c r="C206" s="161" t="s">
        <v>33</v>
      </c>
      <c r="D206" s="140"/>
      <c r="E206" s="141"/>
      <c r="F206" s="141">
        <v>12.31</v>
      </c>
      <c r="G206" s="139"/>
      <c r="H206" s="139"/>
      <c r="I206" s="139">
        <v>14</v>
      </c>
      <c r="J206" s="142"/>
      <c r="K206" s="142"/>
      <c r="L206" s="142">
        <f t="shared" si="15"/>
        <v>1.1372867587327375</v>
      </c>
      <c r="M206" s="144">
        <f t="shared" si="18"/>
        <v>15</v>
      </c>
      <c r="N206" s="187">
        <f t="shared" si="16"/>
        <v>2</v>
      </c>
      <c r="O206" s="146">
        <f t="shared" si="17"/>
        <v>2.1</v>
      </c>
      <c r="P206" s="179">
        <v>2</v>
      </c>
      <c r="Q206" s="201"/>
    </row>
    <row r="207" spans="1:19" ht="31.5" x14ac:dyDescent="0.25">
      <c r="A207" s="135">
        <v>201</v>
      </c>
      <c r="B207" s="161" t="s">
        <v>734</v>
      </c>
      <c r="C207" s="161" t="s">
        <v>33</v>
      </c>
      <c r="D207" s="140"/>
      <c r="E207" s="141"/>
      <c r="F207" s="141">
        <v>53.5</v>
      </c>
      <c r="G207" s="139"/>
      <c r="H207" s="139"/>
      <c r="I207" s="139">
        <v>27</v>
      </c>
      <c r="J207" s="142"/>
      <c r="K207" s="142"/>
      <c r="L207" s="142">
        <f t="shared" si="15"/>
        <v>0.50467289719626163</v>
      </c>
      <c r="M207" s="144">
        <f t="shared" si="18"/>
        <v>15</v>
      </c>
      <c r="N207" s="187">
        <f t="shared" si="16"/>
        <v>4</v>
      </c>
      <c r="O207" s="146">
        <f t="shared" si="17"/>
        <v>4.05</v>
      </c>
      <c r="P207" s="179">
        <v>4</v>
      </c>
      <c r="Q207" s="201"/>
    </row>
    <row r="208" spans="1:19" ht="31.5" x14ac:dyDescent="0.25">
      <c r="A208" s="135">
        <v>202</v>
      </c>
      <c r="B208" s="161" t="s">
        <v>735</v>
      </c>
      <c r="C208" s="161" t="s">
        <v>33</v>
      </c>
      <c r="D208" s="140"/>
      <c r="E208" s="141"/>
      <c r="F208" s="141">
        <v>11.9</v>
      </c>
      <c r="G208" s="139"/>
      <c r="H208" s="139"/>
      <c r="I208" s="139">
        <v>9</v>
      </c>
      <c r="J208" s="142"/>
      <c r="K208" s="142"/>
      <c r="L208" s="142">
        <f t="shared" si="15"/>
        <v>0.75630252100840334</v>
      </c>
      <c r="M208" s="144">
        <f t="shared" si="18"/>
        <v>15</v>
      </c>
      <c r="N208" s="187">
        <f t="shared" si="16"/>
        <v>1</v>
      </c>
      <c r="O208" s="146">
        <f t="shared" si="17"/>
        <v>1.35</v>
      </c>
      <c r="P208" s="179">
        <v>1</v>
      </c>
      <c r="Q208" s="201"/>
    </row>
    <row r="209" spans="1:19" ht="31.5" x14ac:dyDescent="0.25">
      <c r="A209" s="135">
        <v>203</v>
      </c>
      <c r="B209" s="161" t="s">
        <v>178</v>
      </c>
      <c r="C209" s="161" t="s">
        <v>33</v>
      </c>
      <c r="D209" s="140"/>
      <c r="E209" s="141"/>
      <c r="F209" s="141">
        <v>31.7</v>
      </c>
      <c r="G209" s="139"/>
      <c r="H209" s="139"/>
      <c r="I209" s="139">
        <v>16</v>
      </c>
      <c r="J209" s="142"/>
      <c r="K209" s="142"/>
      <c r="L209" s="142">
        <f t="shared" si="15"/>
        <v>0.50473186119873814</v>
      </c>
      <c r="M209" s="144">
        <f t="shared" si="18"/>
        <v>15</v>
      </c>
      <c r="N209" s="187">
        <f t="shared" si="16"/>
        <v>2</v>
      </c>
      <c r="O209" s="146">
        <f t="shared" si="17"/>
        <v>2.4</v>
      </c>
      <c r="P209" s="179">
        <v>2</v>
      </c>
      <c r="Q209" s="201"/>
    </row>
    <row r="210" spans="1:19" ht="31.5" customHeight="1" x14ac:dyDescent="0.25">
      <c r="A210" s="135">
        <v>204</v>
      </c>
      <c r="B210" s="161" t="s">
        <v>102</v>
      </c>
      <c r="C210" s="161" t="s">
        <v>33</v>
      </c>
      <c r="D210" s="140"/>
      <c r="E210" s="141"/>
      <c r="F210" s="141">
        <v>54.7</v>
      </c>
      <c r="G210" s="139"/>
      <c r="H210" s="139"/>
      <c r="I210" s="139">
        <v>77</v>
      </c>
      <c r="J210" s="142"/>
      <c r="K210" s="142"/>
      <c r="L210" s="142">
        <f t="shared" si="15"/>
        <v>1.4076782449725775</v>
      </c>
      <c r="M210" s="144">
        <v>7</v>
      </c>
      <c r="N210" s="187">
        <f t="shared" si="16"/>
        <v>5</v>
      </c>
      <c r="O210" s="146">
        <f t="shared" si="17"/>
        <v>5.39</v>
      </c>
      <c r="P210" s="179">
        <v>5</v>
      </c>
      <c r="Q210" s="201"/>
    </row>
    <row r="211" spans="1:19" x14ac:dyDescent="0.25">
      <c r="A211" s="135">
        <v>205</v>
      </c>
      <c r="B211" s="161" t="s">
        <v>259</v>
      </c>
      <c r="C211" s="161" t="s">
        <v>33</v>
      </c>
      <c r="D211" s="140"/>
      <c r="E211" s="141"/>
      <c r="F211" s="141">
        <v>37.1</v>
      </c>
      <c r="G211" s="139"/>
      <c r="H211" s="139"/>
      <c r="I211" s="139">
        <v>48</v>
      </c>
      <c r="J211" s="142"/>
      <c r="K211" s="142"/>
      <c r="L211" s="142">
        <f t="shared" si="15"/>
        <v>1.2938005390835579</v>
      </c>
      <c r="M211" s="144">
        <v>9</v>
      </c>
      <c r="N211" s="187">
        <f t="shared" si="16"/>
        <v>4</v>
      </c>
      <c r="O211" s="146">
        <f t="shared" si="17"/>
        <v>4.32</v>
      </c>
      <c r="P211" s="179">
        <v>4</v>
      </c>
      <c r="Q211" s="201"/>
    </row>
    <row r="212" spans="1:19" ht="15.75" hidden="1" customHeight="1" x14ac:dyDescent="0.25">
      <c r="A212" s="135">
        <v>206</v>
      </c>
      <c r="B212" s="161" t="s">
        <v>444</v>
      </c>
      <c r="C212" s="161" t="s">
        <v>33</v>
      </c>
      <c r="D212" s="140"/>
      <c r="E212" s="141"/>
      <c r="F212" s="141">
        <v>324.54000000000002</v>
      </c>
      <c r="G212" s="139"/>
      <c r="H212" s="139"/>
      <c r="I212" s="139"/>
      <c r="J212" s="142"/>
      <c r="K212" s="142"/>
      <c r="L212" s="142"/>
      <c r="M212" s="144">
        <f t="shared" si="18"/>
        <v>0</v>
      </c>
      <c r="N212" s="187">
        <f t="shared" si="16"/>
        <v>0</v>
      </c>
      <c r="O212" s="146">
        <f t="shared" si="17"/>
        <v>0</v>
      </c>
      <c r="P212" s="151"/>
      <c r="Q212" s="6"/>
      <c r="S212" s="6"/>
    </row>
    <row r="213" spans="1:19" ht="31.5" x14ac:dyDescent="0.25">
      <c r="A213" s="135">
        <v>207</v>
      </c>
      <c r="B213" s="161" t="s">
        <v>736</v>
      </c>
      <c r="C213" s="161" t="s">
        <v>35</v>
      </c>
      <c r="D213" s="140"/>
      <c r="E213" s="141"/>
      <c r="F213" s="141">
        <v>69.599999999999994</v>
      </c>
      <c r="G213" s="139"/>
      <c r="H213" s="139"/>
      <c r="I213" s="139">
        <v>15</v>
      </c>
      <c r="J213" s="142"/>
      <c r="K213" s="142"/>
      <c r="L213" s="142">
        <f>I213/F213</f>
        <v>0.21551724137931036</v>
      </c>
      <c r="M213" s="144">
        <f t="shared" si="18"/>
        <v>15</v>
      </c>
      <c r="N213" s="187">
        <f t="shared" si="16"/>
        <v>2</v>
      </c>
      <c r="O213" s="146">
        <f t="shared" si="17"/>
        <v>2.25</v>
      </c>
      <c r="P213" s="179">
        <v>2</v>
      </c>
      <c r="Q213" s="201"/>
    </row>
    <row r="214" spans="1:19" ht="31.5" x14ac:dyDescent="0.25">
      <c r="A214" s="135">
        <v>208</v>
      </c>
      <c r="B214" s="161" t="s">
        <v>697</v>
      </c>
      <c r="C214" s="161" t="s">
        <v>35</v>
      </c>
      <c r="D214" s="140"/>
      <c r="E214" s="141"/>
      <c r="F214" s="141">
        <v>30.76</v>
      </c>
      <c r="G214" s="139"/>
      <c r="H214" s="139"/>
      <c r="I214" s="139">
        <v>22</v>
      </c>
      <c r="J214" s="142"/>
      <c r="K214" s="142"/>
      <c r="L214" s="142">
        <f>I214/F214</f>
        <v>0.71521456436931075</v>
      </c>
      <c r="M214" s="144">
        <f t="shared" si="18"/>
        <v>15</v>
      </c>
      <c r="N214" s="187">
        <f t="shared" si="16"/>
        <v>3</v>
      </c>
      <c r="O214" s="146">
        <f t="shared" si="17"/>
        <v>3.3</v>
      </c>
      <c r="P214" s="179">
        <v>3</v>
      </c>
      <c r="Q214" s="201"/>
    </row>
    <row r="215" spans="1:19" x14ac:dyDescent="0.25">
      <c r="A215" s="135">
        <v>209</v>
      </c>
      <c r="B215" s="161" t="s">
        <v>2</v>
      </c>
      <c r="C215" s="161" t="s">
        <v>35</v>
      </c>
      <c r="D215" s="140"/>
      <c r="E215" s="141"/>
      <c r="F215" s="141">
        <v>139.19999999999999</v>
      </c>
      <c r="G215" s="139"/>
      <c r="H215" s="139"/>
      <c r="I215" s="139">
        <v>85</v>
      </c>
      <c r="J215" s="142"/>
      <c r="K215" s="142"/>
      <c r="L215" s="142">
        <f>I215/F215</f>
        <v>0.61063218390804608</v>
      </c>
      <c r="M215" s="144">
        <f t="shared" si="18"/>
        <v>15</v>
      </c>
      <c r="N215" s="187">
        <f t="shared" si="16"/>
        <v>12</v>
      </c>
      <c r="O215" s="146">
        <f t="shared" si="17"/>
        <v>12.75</v>
      </c>
      <c r="P215" s="150" t="s">
        <v>916</v>
      </c>
      <c r="Q215" s="201"/>
    </row>
    <row r="216" spans="1:19" ht="31.5" x14ac:dyDescent="0.25">
      <c r="A216" s="135">
        <v>210</v>
      </c>
      <c r="B216" s="161" t="s">
        <v>209</v>
      </c>
      <c r="C216" s="161" t="s">
        <v>35</v>
      </c>
      <c r="D216" s="140"/>
      <c r="E216" s="141"/>
      <c r="F216" s="141">
        <v>106.58</v>
      </c>
      <c r="G216" s="139"/>
      <c r="H216" s="139"/>
      <c r="I216" s="139">
        <v>67</v>
      </c>
      <c r="J216" s="142"/>
      <c r="K216" s="142"/>
      <c r="L216" s="142">
        <f>I216/F216</f>
        <v>0.62863576656033027</v>
      </c>
      <c r="M216" s="144">
        <v>7.5</v>
      </c>
      <c r="N216" s="187">
        <f t="shared" si="16"/>
        <v>5</v>
      </c>
      <c r="O216" s="146">
        <f t="shared" si="17"/>
        <v>5.0250000000000004</v>
      </c>
      <c r="P216" s="179">
        <v>5</v>
      </c>
      <c r="Q216" s="201"/>
    </row>
    <row r="217" spans="1:19" ht="31.5" x14ac:dyDescent="0.25">
      <c r="A217" s="135">
        <v>211</v>
      </c>
      <c r="B217" s="161" t="s">
        <v>104</v>
      </c>
      <c r="C217" s="161" t="s">
        <v>35</v>
      </c>
      <c r="D217" s="140"/>
      <c r="E217" s="141"/>
      <c r="F217" s="141">
        <v>267.8</v>
      </c>
      <c r="G217" s="139"/>
      <c r="H217" s="139"/>
      <c r="I217" s="139">
        <v>121</v>
      </c>
      <c r="J217" s="142"/>
      <c r="K217" s="142"/>
      <c r="L217" s="142">
        <f>I217/F217</f>
        <v>0.45182972367438384</v>
      </c>
      <c r="M217" s="144">
        <f t="shared" si="18"/>
        <v>15</v>
      </c>
      <c r="N217" s="187">
        <f t="shared" si="16"/>
        <v>18</v>
      </c>
      <c r="O217" s="146">
        <f t="shared" si="17"/>
        <v>18.149999999999999</v>
      </c>
      <c r="P217" s="179">
        <v>18</v>
      </c>
      <c r="Q217" s="201"/>
    </row>
    <row r="218" spans="1:19" ht="15.75" hidden="1" customHeight="1" x14ac:dyDescent="0.25">
      <c r="A218" s="135">
        <v>212</v>
      </c>
      <c r="B218" s="161" t="s">
        <v>444</v>
      </c>
      <c r="C218" s="161" t="s">
        <v>35</v>
      </c>
      <c r="D218" s="140"/>
      <c r="E218" s="141"/>
      <c r="F218" s="141">
        <v>613.94000000000005</v>
      </c>
      <c r="G218" s="139"/>
      <c r="H218" s="139"/>
      <c r="I218" s="139"/>
      <c r="J218" s="142"/>
      <c r="K218" s="142"/>
      <c r="L218" s="142"/>
      <c r="M218" s="144">
        <f t="shared" si="18"/>
        <v>0</v>
      </c>
      <c r="N218" s="187">
        <f t="shared" si="16"/>
        <v>0</v>
      </c>
      <c r="O218" s="146">
        <f t="shared" si="17"/>
        <v>0</v>
      </c>
      <c r="P218" s="151"/>
      <c r="Q218" s="6"/>
      <c r="S218" s="6"/>
    </row>
    <row r="219" spans="1:19" ht="15.75" hidden="1" customHeight="1" x14ac:dyDescent="0.25">
      <c r="A219" s="135">
        <v>213</v>
      </c>
      <c r="B219" s="161" t="s">
        <v>2</v>
      </c>
      <c r="C219" s="161" t="s">
        <v>36</v>
      </c>
      <c r="D219" s="140"/>
      <c r="E219" s="141"/>
      <c r="F219" s="141">
        <v>0</v>
      </c>
      <c r="G219" s="139"/>
      <c r="H219" s="139"/>
      <c r="I219" s="139">
        <v>0</v>
      </c>
      <c r="J219" s="142"/>
      <c r="K219" s="142"/>
      <c r="L219" s="142">
        <v>0</v>
      </c>
      <c r="M219" s="144">
        <f t="shared" si="18"/>
        <v>0</v>
      </c>
      <c r="N219" s="187">
        <f t="shared" si="16"/>
        <v>0</v>
      </c>
      <c r="O219" s="146">
        <f t="shared" si="17"/>
        <v>0</v>
      </c>
      <c r="P219" s="179"/>
      <c r="Q219" s="6"/>
      <c r="S219" s="6"/>
    </row>
    <row r="220" spans="1:19" ht="31.5" x14ac:dyDescent="0.25">
      <c r="A220" s="135">
        <v>214</v>
      </c>
      <c r="B220" s="161" t="s">
        <v>737</v>
      </c>
      <c r="C220" s="161" t="s">
        <v>36</v>
      </c>
      <c r="D220" s="140"/>
      <c r="E220" s="141"/>
      <c r="F220" s="141">
        <v>83</v>
      </c>
      <c r="G220" s="139"/>
      <c r="H220" s="139"/>
      <c r="I220" s="139">
        <v>50</v>
      </c>
      <c r="J220" s="142"/>
      <c r="K220" s="142"/>
      <c r="L220" s="142">
        <f>I220/F220</f>
        <v>0.60240963855421692</v>
      </c>
      <c r="M220" s="144">
        <f t="shared" si="18"/>
        <v>15</v>
      </c>
      <c r="N220" s="187">
        <f t="shared" si="16"/>
        <v>7</v>
      </c>
      <c r="O220" s="146">
        <f t="shared" si="17"/>
        <v>7.5</v>
      </c>
      <c r="P220" s="179">
        <v>9</v>
      </c>
      <c r="Q220" s="370" t="s">
        <v>1010</v>
      </c>
    </row>
    <row r="221" spans="1:19" ht="15.75" hidden="1" customHeight="1" x14ac:dyDescent="0.25">
      <c r="A221" s="135">
        <v>215</v>
      </c>
      <c r="B221" s="161" t="s">
        <v>444</v>
      </c>
      <c r="C221" s="161" t="s">
        <v>36</v>
      </c>
      <c r="D221" s="140"/>
      <c r="E221" s="141"/>
      <c r="F221" s="141">
        <v>83</v>
      </c>
      <c r="G221" s="139"/>
      <c r="H221" s="139"/>
      <c r="I221" s="139"/>
      <c r="J221" s="142"/>
      <c r="K221" s="142"/>
      <c r="L221" s="142"/>
      <c r="M221" s="144">
        <f t="shared" si="18"/>
        <v>0</v>
      </c>
      <c r="N221" s="187">
        <f t="shared" si="16"/>
        <v>0</v>
      </c>
      <c r="O221" s="146">
        <f t="shared" si="17"/>
        <v>0</v>
      </c>
      <c r="P221" s="151"/>
      <c r="Q221" s="6"/>
      <c r="S221" s="6"/>
    </row>
    <row r="222" spans="1:19" ht="47.25" x14ac:dyDescent="0.25">
      <c r="A222" s="135">
        <v>216</v>
      </c>
      <c r="B222" s="161" t="s">
        <v>673</v>
      </c>
      <c r="C222" s="161" t="s">
        <v>738</v>
      </c>
      <c r="D222" s="140"/>
      <c r="E222" s="141"/>
      <c r="F222" s="141">
        <v>183.1</v>
      </c>
      <c r="G222" s="139"/>
      <c r="H222" s="139"/>
      <c r="I222" s="139">
        <v>85</v>
      </c>
      <c r="J222" s="142"/>
      <c r="K222" s="142"/>
      <c r="L222" s="142">
        <f>I222/F222</f>
        <v>0.46422719825232117</v>
      </c>
      <c r="M222" s="144">
        <f t="shared" si="18"/>
        <v>15</v>
      </c>
      <c r="N222" s="187">
        <f t="shared" si="16"/>
        <v>12</v>
      </c>
      <c r="O222" s="146">
        <f t="shared" si="17"/>
        <v>12.75</v>
      </c>
      <c r="P222" s="179">
        <v>12</v>
      </c>
      <c r="Q222" s="201"/>
    </row>
    <row r="223" spans="1:19" ht="31.5" x14ac:dyDescent="0.25">
      <c r="A223" s="135">
        <v>217</v>
      </c>
      <c r="B223" s="161" t="s">
        <v>668</v>
      </c>
      <c r="C223" s="161" t="s">
        <v>738</v>
      </c>
      <c r="D223" s="140"/>
      <c r="E223" s="141"/>
      <c r="F223" s="141">
        <v>38</v>
      </c>
      <c r="G223" s="139"/>
      <c r="H223" s="139"/>
      <c r="I223" s="139">
        <v>13</v>
      </c>
      <c r="J223" s="142"/>
      <c r="K223" s="142"/>
      <c r="L223" s="142">
        <f>I223/F223</f>
        <v>0.34210526315789475</v>
      </c>
      <c r="M223" s="144">
        <f t="shared" si="18"/>
        <v>15</v>
      </c>
      <c r="N223" s="187">
        <f t="shared" si="16"/>
        <v>1</v>
      </c>
      <c r="O223" s="146">
        <f t="shared" si="17"/>
        <v>1.95</v>
      </c>
      <c r="P223" s="179">
        <v>2</v>
      </c>
      <c r="Q223" s="370" t="s">
        <v>1010</v>
      </c>
    </row>
    <row r="224" spans="1:19" x14ac:dyDescent="0.25">
      <c r="A224" s="135">
        <v>218</v>
      </c>
      <c r="B224" s="161" t="s">
        <v>2</v>
      </c>
      <c r="C224" s="161" t="s">
        <v>738</v>
      </c>
      <c r="D224" s="140"/>
      <c r="E224" s="141"/>
      <c r="F224" s="141">
        <v>195.4</v>
      </c>
      <c r="G224" s="139"/>
      <c r="H224" s="139"/>
      <c r="I224" s="139">
        <v>47</v>
      </c>
      <c r="J224" s="142"/>
      <c r="K224" s="142"/>
      <c r="L224" s="142">
        <f>I224/F224</f>
        <v>0.24053224155578301</v>
      </c>
      <c r="M224" s="144">
        <f t="shared" si="18"/>
        <v>15</v>
      </c>
      <c r="N224" s="187">
        <f t="shared" si="16"/>
        <v>7</v>
      </c>
      <c r="O224" s="146">
        <f t="shared" si="17"/>
        <v>7.05</v>
      </c>
      <c r="P224" s="150" t="s">
        <v>916</v>
      </c>
      <c r="Q224" s="201"/>
    </row>
    <row r="225" spans="1:19" ht="31.5" customHeight="1" x14ac:dyDescent="0.25">
      <c r="A225" s="135">
        <v>219</v>
      </c>
      <c r="B225" s="161" t="s">
        <v>123</v>
      </c>
      <c r="C225" s="161" t="s">
        <v>738</v>
      </c>
      <c r="D225" s="140"/>
      <c r="E225" s="141"/>
      <c r="F225" s="141"/>
      <c r="G225" s="139"/>
      <c r="H225" s="139"/>
      <c r="I225" s="139">
        <v>0</v>
      </c>
      <c r="J225" s="142"/>
      <c r="K225" s="142"/>
      <c r="L225" s="142"/>
      <c r="M225" s="144">
        <f t="shared" si="18"/>
        <v>0</v>
      </c>
      <c r="N225" s="187">
        <f t="shared" si="16"/>
        <v>0</v>
      </c>
      <c r="O225" s="146">
        <f t="shared" si="17"/>
        <v>0</v>
      </c>
      <c r="P225" s="179">
        <v>2</v>
      </c>
      <c r="Q225" s="370" t="s">
        <v>969</v>
      </c>
    </row>
    <row r="226" spans="1:19" ht="31.5" x14ac:dyDescent="0.25">
      <c r="A226" s="135">
        <v>220</v>
      </c>
      <c r="B226" s="161" t="s">
        <v>739</v>
      </c>
      <c r="C226" s="161" t="s">
        <v>738</v>
      </c>
      <c r="D226" s="140"/>
      <c r="E226" s="141"/>
      <c r="F226" s="141">
        <v>108.7</v>
      </c>
      <c r="G226" s="139"/>
      <c r="H226" s="139"/>
      <c r="I226" s="139">
        <v>83</v>
      </c>
      <c r="J226" s="142"/>
      <c r="K226" s="142"/>
      <c r="L226" s="142">
        <f>I226/F226</f>
        <v>0.7635694572217111</v>
      </c>
      <c r="M226" s="144">
        <f t="shared" si="18"/>
        <v>15</v>
      </c>
      <c r="N226" s="187">
        <f t="shared" si="16"/>
        <v>12</v>
      </c>
      <c r="O226" s="146">
        <f t="shared" si="17"/>
        <v>12.45</v>
      </c>
      <c r="P226" s="179">
        <v>12</v>
      </c>
      <c r="Q226" s="201"/>
    </row>
    <row r="227" spans="1:19" ht="15.75" hidden="1" customHeight="1" x14ac:dyDescent="0.25">
      <c r="A227" s="135">
        <v>221</v>
      </c>
      <c r="B227" s="161" t="s">
        <v>444</v>
      </c>
      <c r="C227" s="161" t="s">
        <v>738</v>
      </c>
      <c r="D227" s="140"/>
      <c r="E227" s="141"/>
      <c r="F227" s="141">
        <v>525.20000000000005</v>
      </c>
      <c r="G227" s="139"/>
      <c r="H227" s="139"/>
      <c r="I227" s="139"/>
      <c r="J227" s="142"/>
      <c r="K227" s="142"/>
      <c r="L227" s="142"/>
      <c r="M227" s="144">
        <f t="shared" si="18"/>
        <v>0</v>
      </c>
      <c r="N227" s="187">
        <f t="shared" si="16"/>
        <v>0</v>
      </c>
      <c r="O227" s="146">
        <f t="shared" si="17"/>
        <v>0</v>
      </c>
      <c r="P227" s="151"/>
      <c r="Q227" s="6"/>
      <c r="S227" s="6"/>
    </row>
    <row r="228" spans="1:19" ht="31.5" x14ac:dyDescent="0.25">
      <c r="A228" s="135"/>
      <c r="B228" s="161" t="s">
        <v>825</v>
      </c>
      <c r="C228" s="161" t="s">
        <v>65</v>
      </c>
      <c r="D228" s="140"/>
      <c r="E228" s="141"/>
      <c r="F228" s="141">
        <v>36.72</v>
      </c>
      <c r="G228" s="139"/>
      <c r="H228" s="139"/>
      <c r="I228" s="139">
        <v>8</v>
      </c>
      <c r="J228" s="142"/>
      <c r="K228" s="142"/>
      <c r="L228" s="142">
        <f t="shared" ref="L228:L234" si="19">I228/F228</f>
        <v>0.2178649237472767</v>
      </c>
      <c r="M228" s="144">
        <f t="shared" si="18"/>
        <v>15</v>
      </c>
      <c r="N228" s="187">
        <f t="shared" si="16"/>
        <v>1</v>
      </c>
      <c r="O228" s="146">
        <f t="shared" si="17"/>
        <v>1.2</v>
      </c>
      <c r="P228" s="179">
        <v>1</v>
      </c>
      <c r="Q228" s="201"/>
    </row>
    <row r="229" spans="1:19" ht="31.5" x14ac:dyDescent="0.25">
      <c r="A229" s="135">
        <v>222</v>
      </c>
      <c r="B229" s="161" t="s">
        <v>740</v>
      </c>
      <c r="C229" s="161" t="s">
        <v>65</v>
      </c>
      <c r="D229" s="140"/>
      <c r="E229" s="141"/>
      <c r="F229" s="141">
        <v>60.173999999999999</v>
      </c>
      <c r="G229" s="139"/>
      <c r="H229" s="139"/>
      <c r="I229" s="139">
        <v>30</v>
      </c>
      <c r="J229" s="142"/>
      <c r="K229" s="142"/>
      <c r="L229" s="142">
        <f t="shared" si="19"/>
        <v>0.4985541928407618</v>
      </c>
      <c r="M229" s="144">
        <f t="shared" si="18"/>
        <v>15</v>
      </c>
      <c r="N229" s="187">
        <f t="shared" si="16"/>
        <v>4</v>
      </c>
      <c r="O229" s="146">
        <f t="shared" si="17"/>
        <v>4.5</v>
      </c>
      <c r="P229" s="179">
        <v>4</v>
      </c>
      <c r="Q229" s="201"/>
    </row>
    <row r="230" spans="1:19" ht="31.5" x14ac:dyDescent="0.25">
      <c r="A230" s="135">
        <v>223</v>
      </c>
      <c r="B230" s="161" t="s">
        <v>741</v>
      </c>
      <c r="C230" s="161" t="s">
        <v>65</v>
      </c>
      <c r="D230" s="140"/>
      <c r="E230" s="141"/>
      <c r="F230" s="141">
        <v>33.4</v>
      </c>
      <c r="G230" s="139"/>
      <c r="H230" s="139"/>
      <c r="I230" s="139">
        <v>19</v>
      </c>
      <c r="J230" s="142"/>
      <c r="K230" s="142"/>
      <c r="L230" s="142">
        <f t="shared" si="19"/>
        <v>0.56886227544910184</v>
      </c>
      <c r="M230" s="144">
        <v>6</v>
      </c>
      <c r="N230" s="187">
        <f t="shared" si="16"/>
        <v>1</v>
      </c>
      <c r="O230" s="146">
        <f t="shared" si="17"/>
        <v>1.1399999999999999</v>
      </c>
      <c r="P230" s="179">
        <v>1</v>
      </c>
      <c r="Q230" s="201"/>
    </row>
    <row r="231" spans="1:19" ht="31.5" hidden="1" x14ac:dyDescent="0.25">
      <c r="A231" s="135">
        <v>224</v>
      </c>
      <c r="B231" s="161" t="s">
        <v>742</v>
      </c>
      <c r="C231" s="161" t="s">
        <v>65</v>
      </c>
      <c r="D231" s="140"/>
      <c r="E231" s="141"/>
      <c r="F231" s="141">
        <v>27</v>
      </c>
      <c r="G231" s="139"/>
      <c r="H231" s="139"/>
      <c r="I231" s="139">
        <v>10</v>
      </c>
      <c r="J231" s="142"/>
      <c r="K231" s="142"/>
      <c r="L231" s="142">
        <f t="shared" si="19"/>
        <v>0.37037037037037035</v>
      </c>
      <c r="M231" s="144">
        <v>0</v>
      </c>
      <c r="N231" s="187">
        <f t="shared" si="16"/>
        <v>0</v>
      </c>
      <c r="O231" s="146">
        <f t="shared" si="17"/>
        <v>0</v>
      </c>
      <c r="P231" s="179">
        <v>0</v>
      </c>
      <c r="Q231" s="532">
        <f>N231-P231</f>
        <v>0</v>
      </c>
      <c r="S231" s="6"/>
    </row>
    <row r="232" spans="1:19" ht="47.25" x14ac:dyDescent="0.25">
      <c r="A232" s="135">
        <v>225</v>
      </c>
      <c r="B232" s="161" t="s">
        <v>743</v>
      </c>
      <c r="C232" s="161" t="s">
        <v>65</v>
      </c>
      <c r="D232" s="140"/>
      <c r="E232" s="141"/>
      <c r="F232" s="141">
        <v>3313.3</v>
      </c>
      <c r="G232" s="139"/>
      <c r="H232" s="139"/>
      <c r="I232" s="139">
        <v>723</v>
      </c>
      <c r="J232" s="142"/>
      <c r="K232" s="142"/>
      <c r="L232" s="142">
        <f t="shared" si="19"/>
        <v>0.21821145081942472</v>
      </c>
      <c r="M232" s="144">
        <v>2.1</v>
      </c>
      <c r="N232" s="187">
        <f t="shared" si="16"/>
        <v>15</v>
      </c>
      <c r="O232" s="146">
        <f t="shared" si="17"/>
        <v>15.183</v>
      </c>
      <c r="P232" s="179">
        <v>15</v>
      </c>
      <c r="Q232" s="201"/>
    </row>
    <row r="233" spans="1:19" x14ac:dyDescent="0.25">
      <c r="A233" s="135">
        <v>226</v>
      </c>
      <c r="B233" s="161" t="s">
        <v>2</v>
      </c>
      <c r="C233" s="161" t="s">
        <v>65</v>
      </c>
      <c r="D233" s="140"/>
      <c r="E233" s="141"/>
      <c r="F233" s="141">
        <v>1246.71</v>
      </c>
      <c r="G233" s="139"/>
      <c r="H233" s="139"/>
      <c r="I233" s="139">
        <v>340</v>
      </c>
      <c r="J233" s="142"/>
      <c r="K233" s="142"/>
      <c r="L233" s="142">
        <f t="shared" si="19"/>
        <v>0.27271779323178608</v>
      </c>
      <c r="M233" s="144">
        <v>15</v>
      </c>
      <c r="N233" s="187">
        <f t="shared" si="16"/>
        <v>51</v>
      </c>
      <c r="O233" s="146">
        <f t="shared" si="17"/>
        <v>51</v>
      </c>
      <c r="P233" s="150" t="s">
        <v>916</v>
      </c>
      <c r="Q233" s="201"/>
    </row>
    <row r="234" spans="1:19" ht="31.5" hidden="1" x14ac:dyDescent="0.25">
      <c r="A234" s="135">
        <v>227</v>
      </c>
      <c r="B234" s="161" t="s">
        <v>744</v>
      </c>
      <c r="C234" s="161" t="s">
        <v>65</v>
      </c>
      <c r="D234" s="140"/>
      <c r="E234" s="141"/>
      <c r="F234" s="141">
        <v>24.83</v>
      </c>
      <c r="G234" s="139"/>
      <c r="H234" s="139"/>
      <c r="I234" s="139">
        <v>17</v>
      </c>
      <c r="J234" s="142"/>
      <c r="K234" s="142"/>
      <c r="L234" s="142">
        <f t="shared" si="19"/>
        <v>0.68465565847764809</v>
      </c>
      <c r="M234" s="144">
        <v>0</v>
      </c>
      <c r="N234" s="187">
        <f t="shared" si="16"/>
        <v>0</v>
      </c>
      <c r="O234" s="146">
        <f t="shared" si="17"/>
        <v>0</v>
      </c>
      <c r="P234" s="179">
        <v>0</v>
      </c>
      <c r="Q234" s="201">
        <f>N234-P234</f>
        <v>0</v>
      </c>
      <c r="S234" s="6"/>
    </row>
    <row r="235" spans="1:19" ht="15.75" hidden="1" customHeight="1" x14ac:dyDescent="0.25">
      <c r="A235" s="135">
        <v>228</v>
      </c>
      <c r="B235" s="161" t="s">
        <v>444</v>
      </c>
      <c r="C235" s="161" t="s">
        <v>65</v>
      </c>
      <c r="D235" s="140"/>
      <c r="E235" s="141"/>
      <c r="F235" s="141">
        <v>4705.4140000000007</v>
      </c>
      <c r="G235" s="139"/>
      <c r="H235" s="139"/>
      <c r="I235" s="139"/>
      <c r="J235" s="142"/>
      <c r="K235" s="142"/>
      <c r="L235" s="142"/>
      <c r="M235" s="144">
        <f t="shared" si="18"/>
        <v>0</v>
      </c>
      <c r="N235" s="187">
        <f t="shared" si="16"/>
        <v>0</v>
      </c>
      <c r="O235" s="146">
        <f t="shared" si="17"/>
        <v>0</v>
      </c>
      <c r="P235" s="151"/>
      <c r="Q235" s="6"/>
      <c r="S235" s="6"/>
    </row>
    <row r="236" spans="1:19" ht="47.25" x14ac:dyDescent="0.25">
      <c r="A236" s="135">
        <v>229</v>
      </c>
      <c r="B236" s="161" t="s">
        <v>745</v>
      </c>
      <c r="C236" s="161" t="s">
        <v>833</v>
      </c>
      <c r="D236" s="140"/>
      <c r="E236" s="141"/>
      <c r="F236" s="141">
        <f>107.8+41.9</f>
        <v>149.69999999999999</v>
      </c>
      <c r="G236" s="139"/>
      <c r="H236" s="139"/>
      <c r="I236" s="139">
        <f>59+26</f>
        <v>85</v>
      </c>
      <c r="J236" s="142"/>
      <c r="K236" s="142"/>
      <c r="L236" s="142">
        <f>I236/F236</f>
        <v>0.56780227120908489</v>
      </c>
      <c r="M236" s="144">
        <v>8</v>
      </c>
      <c r="N236" s="187">
        <f t="shared" si="16"/>
        <v>6</v>
      </c>
      <c r="O236" s="146">
        <f t="shared" si="17"/>
        <v>6.8</v>
      </c>
      <c r="P236" s="179">
        <v>6</v>
      </c>
      <c r="Q236" s="201"/>
    </row>
    <row r="237" spans="1:19" x14ac:dyDescent="0.25">
      <c r="A237" s="135">
        <v>230</v>
      </c>
      <c r="B237" s="161" t="s">
        <v>2</v>
      </c>
      <c r="C237" s="161" t="s">
        <v>552</v>
      </c>
      <c r="D237" s="140"/>
      <c r="E237" s="141"/>
      <c r="F237" s="141">
        <v>118.5</v>
      </c>
      <c r="G237" s="139"/>
      <c r="H237" s="139"/>
      <c r="I237" s="139">
        <v>43</v>
      </c>
      <c r="J237" s="142"/>
      <c r="K237" s="142"/>
      <c r="L237" s="142">
        <f>I237/F237</f>
        <v>0.3628691983122363</v>
      </c>
      <c r="M237" s="144">
        <f t="shared" si="18"/>
        <v>15</v>
      </c>
      <c r="N237" s="187">
        <f t="shared" si="16"/>
        <v>6</v>
      </c>
      <c r="O237" s="146">
        <f t="shared" si="17"/>
        <v>6.45</v>
      </c>
      <c r="P237" s="150" t="s">
        <v>916</v>
      </c>
      <c r="Q237" s="201"/>
    </row>
    <row r="238" spans="1:19" ht="47.25" x14ac:dyDescent="0.25">
      <c r="A238" s="135">
        <v>231</v>
      </c>
      <c r="B238" s="161" t="s">
        <v>86</v>
      </c>
      <c r="C238" s="161" t="s">
        <v>552</v>
      </c>
      <c r="D238" s="140"/>
      <c r="E238" s="141"/>
      <c r="F238" s="141">
        <v>147.80000000000001</v>
      </c>
      <c r="G238" s="139"/>
      <c r="H238" s="139"/>
      <c r="I238" s="139">
        <v>74</v>
      </c>
      <c r="J238" s="142"/>
      <c r="K238" s="142"/>
      <c r="L238" s="142">
        <f>I238/F238</f>
        <v>0.50067658998646813</v>
      </c>
      <c r="M238" s="144">
        <f t="shared" si="18"/>
        <v>15</v>
      </c>
      <c r="N238" s="187">
        <f t="shared" si="16"/>
        <v>11</v>
      </c>
      <c r="O238" s="146">
        <f t="shared" si="17"/>
        <v>11.1</v>
      </c>
      <c r="P238" s="179">
        <v>11</v>
      </c>
      <c r="Q238" s="201"/>
    </row>
    <row r="239" spans="1:19" ht="15.75" hidden="1" customHeight="1" x14ac:dyDescent="0.25">
      <c r="A239" s="135">
        <v>232</v>
      </c>
      <c r="B239" s="161" t="s">
        <v>444</v>
      </c>
      <c r="C239" s="161" t="s">
        <v>552</v>
      </c>
      <c r="D239" s="140"/>
      <c r="E239" s="141"/>
      <c r="F239" s="141">
        <v>374.1</v>
      </c>
      <c r="G239" s="139"/>
      <c r="H239" s="139"/>
      <c r="I239" s="139"/>
      <c r="J239" s="142"/>
      <c r="K239" s="142"/>
      <c r="L239" s="142"/>
      <c r="M239" s="144">
        <f t="shared" si="18"/>
        <v>0</v>
      </c>
      <c r="N239" s="187">
        <f t="shared" si="16"/>
        <v>0</v>
      </c>
      <c r="O239" s="146">
        <f t="shared" si="17"/>
        <v>0</v>
      </c>
      <c r="P239" s="151"/>
      <c r="Q239" s="6"/>
      <c r="S239" s="6"/>
    </row>
    <row r="240" spans="1:19" ht="31.5" x14ac:dyDescent="0.25">
      <c r="A240" s="135">
        <v>233</v>
      </c>
      <c r="B240" s="161" t="s">
        <v>2</v>
      </c>
      <c r="C240" s="161" t="s">
        <v>438</v>
      </c>
      <c r="D240" s="140"/>
      <c r="E240" s="141"/>
      <c r="F240" s="141">
        <v>9000</v>
      </c>
      <c r="G240" s="139"/>
      <c r="H240" s="139"/>
      <c r="I240" s="139">
        <v>709</v>
      </c>
      <c r="J240" s="142"/>
      <c r="K240" s="142"/>
      <c r="L240" s="142">
        <f t="shared" ref="L240:L271" si="20">I240/F240</f>
        <v>7.877777777777778E-2</v>
      </c>
      <c r="M240" s="144">
        <v>14.2</v>
      </c>
      <c r="N240" s="187">
        <f t="shared" si="16"/>
        <v>100</v>
      </c>
      <c r="O240" s="146">
        <f t="shared" si="17"/>
        <v>100.678</v>
      </c>
      <c r="P240" s="150" t="s">
        <v>916</v>
      </c>
      <c r="Q240" s="201"/>
    </row>
    <row r="241" spans="1:17" s="6" customFormat="1" ht="31.5" hidden="1" customHeight="1" x14ac:dyDescent="0.25">
      <c r="A241" s="135">
        <v>234</v>
      </c>
      <c r="B241" s="161" t="s">
        <v>747</v>
      </c>
      <c r="C241" s="161" t="s">
        <v>438</v>
      </c>
      <c r="D241" s="140"/>
      <c r="E241" s="141"/>
      <c r="F241" s="141"/>
      <c r="G241" s="139"/>
      <c r="H241" s="139"/>
      <c r="I241" s="139"/>
      <c r="J241" s="142"/>
      <c r="K241" s="142"/>
      <c r="L241" s="142" t="e">
        <f t="shared" si="20"/>
        <v>#DIV/0!</v>
      </c>
      <c r="M241" s="144">
        <f t="shared" si="18"/>
        <v>0</v>
      </c>
      <c r="N241" s="187">
        <f t="shared" si="16"/>
        <v>0</v>
      </c>
      <c r="O241" s="146">
        <f t="shared" si="17"/>
        <v>0</v>
      </c>
      <c r="P241" s="179"/>
    </row>
    <row r="242" spans="1:17" s="6" customFormat="1" ht="31.5" hidden="1" customHeight="1" x14ac:dyDescent="0.25">
      <c r="A242" s="135">
        <v>235</v>
      </c>
      <c r="B242" s="161" t="s">
        <v>748</v>
      </c>
      <c r="C242" s="161" t="s">
        <v>438</v>
      </c>
      <c r="D242" s="140"/>
      <c r="E242" s="141"/>
      <c r="F242" s="141"/>
      <c r="G242" s="139"/>
      <c r="H242" s="139"/>
      <c r="I242" s="139"/>
      <c r="J242" s="142"/>
      <c r="K242" s="142"/>
      <c r="L242" s="142" t="e">
        <f t="shared" si="20"/>
        <v>#DIV/0!</v>
      </c>
      <c r="M242" s="144">
        <f t="shared" si="18"/>
        <v>0</v>
      </c>
      <c r="N242" s="187">
        <f t="shared" si="16"/>
        <v>0</v>
      </c>
      <c r="O242" s="146">
        <f t="shared" si="17"/>
        <v>0</v>
      </c>
      <c r="P242" s="179"/>
    </row>
    <row r="243" spans="1:17" s="6" customFormat="1" ht="31.5" hidden="1" customHeight="1" x14ac:dyDescent="0.25">
      <c r="A243" s="135">
        <v>236</v>
      </c>
      <c r="B243" s="161" t="s">
        <v>749</v>
      </c>
      <c r="C243" s="161" t="s">
        <v>438</v>
      </c>
      <c r="D243" s="140"/>
      <c r="E243" s="141"/>
      <c r="F243" s="141"/>
      <c r="G243" s="139"/>
      <c r="H243" s="139"/>
      <c r="I243" s="139"/>
      <c r="J243" s="142"/>
      <c r="K243" s="142"/>
      <c r="L243" s="142" t="e">
        <f t="shared" si="20"/>
        <v>#DIV/0!</v>
      </c>
      <c r="M243" s="144">
        <f t="shared" si="18"/>
        <v>0</v>
      </c>
      <c r="N243" s="187">
        <f t="shared" si="16"/>
        <v>0</v>
      </c>
      <c r="O243" s="146">
        <f t="shared" si="17"/>
        <v>0</v>
      </c>
      <c r="P243" s="179"/>
    </row>
    <row r="244" spans="1:17" s="6" customFormat="1" ht="31.5" hidden="1" customHeight="1" x14ac:dyDescent="0.25">
      <c r="A244" s="135">
        <v>237</v>
      </c>
      <c r="B244" s="161" t="s">
        <v>750</v>
      </c>
      <c r="C244" s="161" t="s">
        <v>438</v>
      </c>
      <c r="D244" s="140"/>
      <c r="E244" s="141"/>
      <c r="F244" s="262"/>
      <c r="G244" s="257"/>
      <c r="H244" s="139"/>
      <c r="I244" s="139"/>
      <c r="J244" s="142"/>
      <c r="K244" s="142"/>
      <c r="L244" s="142" t="e">
        <f t="shared" si="20"/>
        <v>#DIV/0!</v>
      </c>
      <c r="M244" s="144">
        <f t="shared" si="18"/>
        <v>0</v>
      </c>
      <c r="N244" s="187">
        <f t="shared" si="16"/>
        <v>0</v>
      </c>
      <c r="O244" s="146">
        <f t="shared" si="17"/>
        <v>0</v>
      </c>
      <c r="P244" s="179"/>
    </row>
    <row r="245" spans="1:17" s="6" customFormat="1" ht="31.5" hidden="1" customHeight="1" x14ac:dyDescent="0.25">
      <c r="A245" s="135">
        <v>238</v>
      </c>
      <c r="B245" s="161" t="s">
        <v>751</v>
      </c>
      <c r="C245" s="161" t="s">
        <v>438</v>
      </c>
      <c r="D245" s="140"/>
      <c r="E245" s="141"/>
      <c r="F245" s="262"/>
      <c r="G245" s="257"/>
      <c r="H245" s="139"/>
      <c r="I245" s="139">
        <v>10</v>
      </c>
      <c r="J245" s="142"/>
      <c r="K245" s="142"/>
      <c r="L245" s="142" t="e">
        <f t="shared" si="20"/>
        <v>#DIV/0!</v>
      </c>
      <c r="M245" s="144">
        <v>0</v>
      </c>
      <c r="N245" s="187">
        <f t="shared" si="16"/>
        <v>0</v>
      </c>
      <c r="O245" s="146">
        <f t="shared" si="17"/>
        <v>0</v>
      </c>
      <c r="P245" s="179"/>
    </row>
    <row r="246" spans="1:17" s="6" customFormat="1" ht="31.5" hidden="1" customHeight="1" x14ac:dyDescent="0.25">
      <c r="A246" s="135">
        <v>239</v>
      </c>
      <c r="B246" s="161" t="s">
        <v>752</v>
      </c>
      <c r="C246" s="161" t="s">
        <v>438</v>
      </c>
      <c r="D246" s="140"/>
      <c r="E246" s="141"/>
      <c r="F246" s="262"/>
      <c r="G246" s="257"/>
      <c r="H246" s="139"/>
      <c r="I246" s="139"/>
      <c r="J246" s="142"/>
      <c r="K246" s="142"/>
      <c r="L246" s="142" t="e">
        <f t="shared" si="20"/>
        <v>#DIV/0!</v>
      </c>
      <c r="M246" s="144">
        <f t="shared" si="18"/>
        <v>0</v>
      </c>
      <c r="N246" s="187">
        <f t="shared" si="16"/>
        <v>0</v>
      </c>
      <c r="O246" s="146">
        <f t="shared" si="17"/>
        <v>0</v>
      </c>
      <c r="P246" s="179"/>
    </row>
    <row r="247" spans="1:17" s="6" customFormat="1" ht="31.5" hidden="1" customHeight="1" x14ac:dyDescent="0.25">
      <c r="A247" s="135">
        <v>240</v>
      </c>
      <c r="B247" s="161" t="s">
        <v>753</v>
      </c>
      <c r="C247" s="161" t="s">
        <v>438</v>
      </c>
      <c r="D247" s="140"/>
      <c r="E247" s="141"/>
      <c r="F247" s="262"/>
      <c r="G247" s="257"/>
      <c r="H247" s="139"/>
      <c r="I247" s="139"/>
      <c r="J247" s="142"/>
      <c r="K247" s="142"/>
      <c r="L247" s="142" t="e">
        <f t="shared" si="20"/>
        <v>#DIV/0!</v>
      </c>
      <c r="M247" s="144">
        <f t="shared" si="18"/>
        <v>0</v>
      </c>
      <c r="N247" s="187">
        <f t="shared" si="16"/>
        <v>0</v>
      </c>
      <c r="O247" s="146">
        <f t="shared" si="17"/>
        <v>0</v>
      </c>
      <c r="P247" s="179"/>
    </row>
    <row r="248" spans="1:17" s="6" customFormat="1" ht="31.5" hidden="1" customHeight="1" x14ac:dyDescent="0.25">
      <c r="A248" s="135">
        <v>241</v>
      </c>
      <c r="B248" s="161" t="s">
        <v>754</v>
      </c>
      <c r="C248" s="161" t="s">
        <v>438</v>
      </c>
      <c r="D248" s="140"/>
      <c r="E248" s="141"/>
      <c r="F248" s="262"/>
      <c r="G248" s="257"/>
      <c r="H248" s="139"/>
      <c r="I248" s="139"/>
      <c r="J248" s="142"/>
      <c r="K248" s="142"/>
      <c r="L248" s="142" t="e">
        <f t="shared" si="20"/>
        <v>#DIV/0!</v>
      </c>
      <c r="M248" s="144">
        <f t="shared" si="18"/>
        <v>0</v>
      </c>
      <c r="N248" s="187">
        <f t="shared" si="16"/>
        <v>0</v>
      </c>
      <c r="O248" s="146">
        <f t="shared" si="17"/>
        <v>0</v>
      </c>
      <c r="P248" s="179"/>
    </row>
    <row r="249" spans="1:17" s="6" customFormat="1" ht="31.5" hidden="1" customHeight="1" x14ac:dyDescent="0.25">
      <c r="A249" s="135">
        <v>242</v>
      </c>
      <c r="B249" s="161" t="s">
        <v>755</v>
      </c>
      <c r="C249" s="161" t="s">
        <v>438</v>
      </c>
      <c r="D249" s="140"/>
      <c r="E249" s="141"/>
      <c r="F249" s="262"/>
      <c r="G249" s="257"/>
      <c r="H249" s="139"/>
      <c r="I249" s="139"/>
      <c r="J249" s="142"/>
      <c r="K249" s="142"/>
      <c r="L249" s="142" t="e">
        <f t="shared" si="20"/>
        <v>#DIV/0!</v>
      </c>
      <c r="M249" s="144">
        <f t="shared" si="18"/>
        <v>0</v>
      </c>
      <c r="N249" s="187">
        <f t="shared" si="16"/>
        <v>0</v>
      </c>
      <c r="O249" s="146">
        <f t="shared" si="17"/>
        <v>0</v>
      </c>
      <c r="P249" s="179"/>
    </row>
    <row r="250" spans="1:17" s="6" customFormat="1" ht="31.5" hidden="1" customHeight="1" x14ac:dyDescent="0.25">
      <c r="A250" s="135">
        <v>243</v>
      </c>
      <c r="B250" s="161" t="s">
        <v>756</v>
      </c>
      <c r="C250" s="161" t="s">
        <v>438</v>
      </c>
      <c r="D250" s="140"/>
      <c r="E250" s="141"/>
      <c r="F250" s="262"/>
      <c r="G250" s="257"/>
      <c r="H250" s="139"/>
      <c r="I250" s="139"/>
      <c r="J250" s="142"/>
      <c r="K250" s="142"/>
      <c r="L250" s="142" t="e">
        <f t="shared" si="20"/>
        <v>#DIV/0!</v>
      </c>
      <c r="M250" s="144">
        <f t="shared" si="18"/>
        <v>0</v>
      </c>
      <c r="N250" s="187">
        <f t="shared" si="16"/>
        <v>0</v>
      </c>
      <c r="O250" s="146">
        <f t="shared" si="17"/>
        <v>0</v>
      </c>
      <c r="P250" s="179"/>
    </row>
    <row r="251" spans="1:17" s="6" customFormat="1" ht="31.5" hidden="1" customHeight="1" x14ac:dyDescent="0.25">
      <c r="A251" s="135">
        <v>244</v>
      </c>
      <c r="B251" s="161" t="s">
        <v>757</v>
      </c>
      <c r="C251" s="161" t="s">
        <v>438</v>
      </c>
      <c r="D251" s="140"/>
      <c r="E251" s="141"/>
      <c r="F251" s="262"/>
      <c r="G251" s="257"/>
      <c r="H251" s="139"/>
      <c r="I251" s="139"/>
      <c r="J251" s="142"/>
      <c r="K251" s="142"/>
      <c r="L251" s="142" t="e">
        <f t="shared" si="20"/>
        <v>#DIV/0!</v>
      </c>
      <c r="M251" s="144">
        <f t="shared" si="18"/>
        <v>0</v>
      </c>
      <c r="N251" s="187">
        <f t="shared" si="16"/>
        <v>0</v>
      </c>
      <c r="O251" s="146">
        <f t="shared" si="17"/>
        <v>0</v>
      </c>
      <c r="P251" s="179"/>
    </row>
    <row r="252" spans="1:17" s="6" customFormat="1" ht="31.5" hidden="1" x14ac:dyDescent="0.25">
      <c r="A252" s="135">
        <v>245</v>
      </c>
      <c r="B252" s="161" t="s">
        <v>758</v>
      </c>
      <c r="C252" s="161" t="s">
        <v>438</v>
      </c>
      <c r="D252" s="140"/>
      <c r="E252" s="141"/>
      <c r="F252" s="262"/>
      <c r="G252" s="257"/>
      <c r="H252" s="139"/>
      <c r="I252" s="139"/>
      <c r="J252" s="142"/>
      <c r="K252" s="142"/>
      <c r="L252" s="142" t="e">
        <f t="shared" si="20"/>
        <v>#DIV/0!</v>
      </c>
      <c r="M252" s="144">
        <f t="shared" si="18"/>
        <v>0</v>
      </c>
      <c r="N252" s="187">
        <f t="shared" si="16"/>
        <v>0</v>
      </c>
      <c r="O252" s="146">
        <f t="shared" si="17"/>
        <v>0</v>
      </c>
      <c r="P252" s="179">
        <v>0</v>
      </c>
      <c r="Q252" s="201">
        <f>N252-P252</f>
        <v>0</v>
      </c>
    </row>
    <row r="253" spans="1:17" s="6" customFormat="1" ht="31.5" hidden="1" customHeight="1" x14ac:dyDescent="0.25">
      <c r="A253" s="135">
        <v>246</v>
      </c>
      <c r="B253" s="161" t="s">
        <v>759</v>
      </c>
      <c r="C253" s="161" t="s">
        <v>438</v>
      </c>
      <c r="D253" s="140"/>
      <c r="E253" s="141"/>
      <c r="F253" s="262"/>
      <c r="G253" s="257"/>
      <c r="H253" s="139"/>
      <c r="I253" s="139"/>
      <c r="J253" s="142"/>
      <c r="K253" s="142"/>
      <c r="L253" s="142" t="e">
        <f t="shared" si="20"/>
        <v>#DIV/0!</v>
      </c>
      <c r="M253" s="144">
        <f t="shared" si="18"/>
        <v>0</v>
      </c>
      <c r="N253" s="187">
        <f t="shared" si="16"/>
        <v>0</v>
      </c>
      <c r="O253" s="146">
        <f t="shared" si="17"/>
        <v>0</v>
      </c>
      <c r="P253" s="179"/>
    </row>
    <row r="254" spans="1:17" s="6" customFormat="1" ht="31.5" hidden="1" customHeight="1" x14ac:dyDescent="0.25">
      <c r="A254" s="135">
        <v>247</v>
      </c>
      <c r="B254" s="161" t="s">
        <v>760</v>
      </c>
      <c r="C254" s="161" t="s">
        <v>438</v>
      </c>
      <c r="D254" s="140"/>
      <c r="E254" s="141"/>
      <c r="F254" s="262"/>
      <c r="G254" s="257"/>
      <c r="H254" s="139"/>
      <c r="I254" s="139"/>
      <c r="J254" s="142"/>
      <c r="K254" s="142"/>
      <c r="L254" s="142" t="e">
        <f t="shared" si="20"/>
        <v>#DIV/0!</v>
      </c>
      <c r="M254" s="144">
        <f t="shared" si="18"/>
        <v>0</v>
      </c>
      <c r="N254" s="187">
        <f t="shared" si="16"/>
        <v>0</v>
      </c>
      <c r="O254" s="146">
        <f t="shared" si="17"/>
        <v>0</v>
      </c>
      <c r="P254" s="179"/>
    </row>
    <row r="255" spans="1:17" s="6" customFormat="1" ht="31.5" hidden="1" customHeight="1" x14ac:dyDescent="0.25">
      <c r="A255" s="135">
        <v>248</v>
      </c>
      <c r="B255" s="161" t="s">
        <v>761</v>
      </c>
      <c r="C255" s="161" t="s">
        <v>438</v>
      </c>
      <c r="D255" s="140"/>
      <c r="E255" s="141"/>
      <c r="F255" s="262"/>
      <c r="G255" s="257"/>
      <c r="H255" s="139"/>
      <c r="I255" s="139"/>
      <c r="J255" s="142"/>
      <c r="K255" s="142"/>
      <c r="L255" s="142" t="e">
        <f t="shared" si="20"/>
        <v>#DIV/0!</v>
      </c>
      <c r="M255" s="144">
        <f t="shared" si="18"/>
        <v>0</v>
      </c>
      <c r="N255" s="187">
        <f t="shared" si="16"/>
        <v>0</v>
      </c>
      <c r="O255" s="146">
        <f t="shared" si="17"/>
        <v>0</v>
      </c>
      <c r="P255" s="179"/>
    </row>
    <row r="256" spans="1:17" s="6" customFormat="1" ht="31.5" hidden="1" customHeight="1" x14ac:dyDescent="0.25">
      <c r="A256" s="135">
        <v>249</v>
      </c>
      <c r="B256" s="161" t="s">
        <v>762</v>
      </c>
      <c r="C256" s="161" t="s">
        <v>438</v>
      </c>
      <c r="D256" s="140"/>
      <c r="E256" s="141"/>
      <c r="F256" s="262"/>
      <c r="G256" s="257"/>
      <c r="H256" s="139"/>
      <c r="I256" s="139"/>
      <c r="J256" s="142"/>
      <c r="K256" s="142"/>
      <c r="L256" s="142" t="e">
        <f t="shared" si="20"/>
        <v>#DIV/0!</v>
      </c>
      <c r="M256" s="144">
        <f t="shared" si="18"/>
        <v>0</v>
      </c>
      <c r="N256" s="187">
        <f t="shared" si="16"/>
        <v>0</v>
      </c>
      <c r="O256" s="146">
        <f t="shared" si="17"/>
        <v>0</v>
      </c>
      <c r="P256" s="179"/>
    </row>
    <row r="257" spans="1:16" s="6" customFormat="1" ht="31.5" hidden="1" customHeight="1" x14ac:dyDescent="0.25">
      <c r="A257" s="135">
        <v>250</v>
      </c>
      <c r="B257" s="161" t="s">
        <v>763</v>
      </c>
      <c r="C257" s="161" t="s">
        <v>438</v>
      </c>
      <c r="D257" s="140"/>
      <c r="E257" s="141"/>
      <c r="F257" s="262"/>
      <c r="G257" s="257"/>
      <c r="H257" s="139"/>
      <c r="I257" s="139"/>
      <c r="J257" s="142"/>
      <c r="K257" s="142"/>
      <c r="L257" s="142" t="e">
        <f t="shared" si="20"/>
        <v>#DIV/0!</v>
      </c>
      <c r="M257" s="144">
        <f t="shared" si="18"/>
        <v>0</v>
      </c>
      <c r="N257" s="187">
        <f t="shared" si="16"/>
        <v>0</v>
      </c>
      <c r="O257" s="146">
        <f t="shared" si="17"/>
        <v>0</v>
      </c>
      <c r="P257" s="179"/>
    </row>
    <row r="258" spans="1:16" s="6" customFormat="1" ht="31.5" hidden="1" customHeight="1" x14ac:dyDescent="0.25">
      <c r="A258" s="135">
        <v>251</v>
      </c>
      <c r="B258" s="161" t="s">
        <v>764</v>
      </c>
      <c r="C258" s="161" t="s">
        <v>438</v>
      </c>
      <c r="D258" s="140"/>
      <c r="E258" s="141"/>
      <c r="F258" s="262"/>
      <c r="G258" s="257"/>
      <c r="H258" s="139"/>
      <c r="I258" s="139"/>
      <c r="J258" s="142"/>
      <c r="K258" s="142"/>
      <c r="L258" s="142" t="e">
        <f t="shared" si="20"/>
        <v>#DIV/0!</v>
      </c>
      <c r="M258" s="144">
        <f t="shared" si="18"/>
        <v>0</v>
      </c>
      <c r="N258" s="187">
        <f t="shared" si="16"/>
        <v>0</v>
      </c>
      <c r="O258" s="146">
        <f t="shared" si="17"/>
        <v>0</v>
      </c>
      <c r="P258" s="179"/>
    </row>
    <row r="259" spans="1:16" s="6" customFormat="1" ht="31.5" hidden="1" customHeight="1" x14ac:dyDescent="0.25">
      <c r="A259" s="135">
        <v>252</v>
      </c>
      <c r="B259" s="161" t="s">
        <v>765</v>
      </c>
      <c r="C259" s="161" t="s">
        <v>438</v>
      </c>
      <c r="D259" s="140"/>
      <c r="E259" s="141"/>
      <c r="F259" s="262"/>
      <c r="G259" s="257"/>
      <c r="H259" s="139"/>
      <c r="I259" s="139"/>
      <c r="J259" s="142"/>
      <c r="K259" s="142"/>
      <c r="L259" s="142" t="e">
        <f t="shared" si="20"/>
        <v>#DIV/0!</v>
      </c>
      <c r="M259" s="144">
        <f t="shared" si="18"/>
        <v>0</v>
      </c>
      <c r="N259" s="187">
        <f t="shared" si="16"/>
        <v>0</v>
      </c>
      <c r="O259" s="146">
        <f t="shared" si="17"/>
        <v>0</v>
      </c>
      <c r="P259" s="179"/>
    </row>
    <row r="260" spans="1:16" s="6" customFormat="1" ht="31.5" hidden="1" customHeight="1" x14ac:dyDescent="0.25">
      <c r="A260" s="135">
        <v>253</v>
      </c>
      <c r="B260" s="161" t="s">
        <v>766</v>
      </c>
      <c r="C260" s="161" t="s">
        <v>438</v>
      </c>
      <c r="D260" s="140"/>
      <c r="E260" s="141"/>
      <c r="F260" s="262"/>
      <c r="G260" s="257"/>
      <c r="H260" s="139"/>
      <c r="I260" s="139"/>
      <c r="J260" s="142"/>
      <c r="K260" s="142"/>
      <c r="L260" s="142" t="e">
        <f t="shared" si="20"/>
        <v>#DIV/0!</v>
      </c>
      <c r="M260" s="144">
        <f t="shared" si="18"/>
        <v>0</v>
      </c>
      <c r="N260" s="187">
        <f t="shared" si="16"/>
        <v>0</v>
      </c>
      <c r="O260" s="146">
        <f t="shared" si="17"/>
        <v>0</v>
      </c>
      <c r="P260" s="179"/>
    </row>
    <row r="261" spans="1:16" s="6" customFormat="1" ht="31.5" hidden="1" customHeight="1" x14ac:dyDescent="0.25">
      <c r="A261" s="135">
        <v>254</v>
      </c>
      <c r="B261" s="161" t="s">
        <v>767</v>
      </c>
      <c r="C261" s="161" t="s">
        <v>438</v>
      </c>
      <c r="D261" s="140"/>
      <c r="E261" s="141"/>
      <c r="F261" s="262"/>
      <c r="G261" s="257"/>
      <c r="H261" s="139"/>
      <c r="I261" s="139"/>
      <c r="J261" s="142"/>
      <c r="K261" s="142"/>
      <c r="L261" s="142" t="e">
        <f t="shared" si="20"/>
        <v>#DIV/0!</v>
      </c>
      <c r="M261" s="144">
        <f t="shared" si="18"/>
        <v>0</v>
      </c>
      <c r="N261" s="187">
        <f t="shared" si="16"/>
        <v>0</v>
      </c>
      <c r="O261" s="146">
        <f t="shared" si="17"/>
        <v>0</v>
      </c>
      <c r="P261" s="179"/>
    </row>
    <row r="262" spans="1:16" s="6" customFormat="1" ht="31.5" hidden="1" customHeight="1" x14ac:dyDescent="0.25">
      <c r="A262" s="135">
        <v>255</v>
      </c>
      <c r="B262" s="161" t="s">
        <v>768</v>
      </c>
      <c r="C262" s="161" t="s">
        <v>438</v>
      </c>
      <c r="D262" s="140"/>
      <c r="E262" s="141"/>
      <c r="F262" s="262"/>
      <c r="G262" s="257"/>
      <c r="H262" s="139"/>
      <c r="I262" s="139"/>
      <c r="J262" s="142"/>
      <c r="K262" s="142"/>
      <c r="L262" s="142" t="e">
        <f t="shared" si="20"/>
        <v>#DIV/0!</v>
      </c>
      <c r="M262" s="144">
        <f t="shared" si="18"/>
        <v>0</v>
      </c>
      <c r="N262" s="187">
        <f t="shared" si="16"/>
        <v>0</v>
      </c>
      <c r="O262" s="146">
        <f t="shared" si="17"/>
        <v>0</v>
      </c>
      <c r="P262" s="179"/>
    </row>
    <row r="263" spans="1:16" s="6" customFormat="1" ht="31.5" hidden="1" customHeight="1" x14ac:dyDescent="0.25">
      <c r="A263" s="135">
        <v>256</v>
      </c>
      <c r="B263" s="161" t="s">
        <v>769</v>
      </c>
      <c r="C263" s="161" t="s">
        <v>438</v>
      </c>
      <c r="D263" s="140"/>
      <c r="E263" s="141"/>
      <c r="F263" s="262"/>
      <c r="G263" s="257"/>
      <c r="H263" s="139"/>
      <c r="I263" s="139"/>
      <c r="J263" s="142"/>
      <c r="K263" s="142"/>
      <c r="L263" s="142" t="e">
        <f t="shared" si="20"/>
        <v>#DIV/0!</v>
      </c>
      <c r="M263" s="144">
        <f t="shared" si="18"/>
        <v>0</v>
      </c>
      <c r="N263" s="187">
        <f t="shared" si="16"/>
        <v>0</v>
      </c>
      <c r="O263" s="146">
        <f t="shared" si="17"/>
        <v>0</v>
      </c>
      <c r="P263" s="179"/>
    </row>
    <row r="264" spans="1:16" s="6" customFormat="1" ht="31.5" hidden="1" customHeight="1" x14ac:dyDescent="0.25">
      <c r="A264" s="135">
        <v>257</v>
      </c>
      <c r="B264" s="161" t="s">
        <v>770</v>
      </c>
      <c r="C264" s="161" t="s">
        <v>438</v>
      </c>
      <c r="D264" s="140"/>
      <c r="E264" s="141"/>
      <c r="F264" s="262"/>
      <c r="G264" s="257"/>
      <c r="H264" s="139"/>
      <c r="I264" s="139"/>
      <c r="J264" s="142"/>
      <c r="K264" s="142"/>
      <c r="L264" s="142" t="e">
        <f t="shared" si="20"/>
        <v>#DIV/0!</v>
      </c>
      <c r="M264" s="144">
        <f t="shared" si="18"/>
        <v>0</v>
      </c>
      <c r="N264" s="187">
        <f t="shared" si="16"/>
        <v>0</v>
      </c>
      <c r="O264" s="146">
        <f t="shared" si="17"/>
        <v>0</v>
      </c>
      <c r="P264" s="179"/>
    </row>
    <row r="265" spans="1:16" s="6" customFormat="1" ht="31.5" hidden="1" customHeight="1" x14ac:dyDescent="0.25">
      <c r="A265" s="135">
        <v>258</v>
      </c>
      <c r="B265" s="161" t="s">
        <v>771</v>
      </c>
      <c r="C265" s="161" t="s">
        <v>438</v>
      </c>
      <c r="D265" s="140"/>
      <c r="E265" s="141"/>
      <c r="F265" s="262"/>
      <c r="G265" s="257"/>
      <c r="H265" s="139"/>
      <c r="I265" s="139"/>
      <c r="J265" s="142"/>
      <c r="K265" s="142"/>
      <c r="L265" s="142" t="e">
        <f t="shared" si="20"/>
        <v>#DIV/0!</v>
      </c>
      <c r="M265" s="144">
        <f t="shared" si="18"/>
        <v>0</v>
      </c>
      <c r="N265" s="187">
        <f t="shared" si="16"/>
        <v>0</v>
      </c>
      <c r="O265" s="146">
        <f t="shared" si="17"/>
        <v>0</v>
      </c>
      <c r="P265" s="179"/>
    </row>
    <row r="266" spans="1:16" s="6" customFormat="1" ht="31.5" hidden="1" customHeight="1" x14ac:dyDescent="0.25">
      <c r="A266" s="135">
        <v>259</v>
      </c>
      <c r="B266" s="161" t="s">
        <v>772</v>
      </c>
      <c r="C266" s="161" t="s">
        <v>438</v>
      </c>
      <c r="D266" s="140"/>
      <c r="E266" s="141"/>
      <c r="F266" s="262"/>
      <c r="G266" s="257"/>
      <c r="H266" s="139"/>
      <c r="I266" s="139"/>
      <c r="J266" s="142"/>
      <c r="K266" s="142"/>
      <c r="L266" s="142" t="e">
        <f t="shared" si="20"/>
        <v>#DIV/0!</v>
      </c>
      <c r="M266" s="144">
        <f t="shared" si="18"/>
        <v>0</v>
      </c>
      <c r="N266" s="187">
        <f t="shared" ref="N266:N330" si="21">ROUNDDOWN(O266,0)</f>
        <v>0</v>
      </c>
      <c r="O266" s="146">
        <f t="shared" ref="O266:O330" si="22">I266*M266/100</f>
        <v>0</v>
      </c>
      <c r="P266" s="179"/>
    </row>
    <row r="267" spans="1:16" s="6" customFormat="1" ht="31.5" hidden="1" customHeight="1" x14ac:dyDescent="0.25">
      <c r="A267" s="135">
        <v>260</v>
      </c>
      <c r="B267" s="161" t="s">
        <v>773</v>
      </c>
      <c r="C267" s="161" t="s">
        <v>438</v>
      </c>
      <c r="D267" s="140"/>
      <c r="E267" s="141"/>
      <c r="F267" s="262"/>
      <c r="G267" s="257"/>
      <c r="H267" s="139"/>
      <c r="I267" s="139">
        <v>16</v>
      </c>
      <c r="J267" s="142"/>
      <c r="K267" s="142"/>
      <c r="L267" s="142" t="e">
        <f t="shared" si="20"/>
        <v>#DIV/0!</v>
      </c>
      <c r="M267" s="144">
        <v>0</v>
      </c>
      <c r="N267" s="187">
        <f t="shared" si="21"/>
        <v>0</v>
      </c>
      <c r="O267" s="146">
        <f t="shared" si="22"/>
        <v>0</v>
      </c>
      <c r="P267" s="179"/>
    </row>
    <row r="268" spans="1:16" s="6" customFormat="1" ht="31.5" hidden="1" customHeight="1" x14ac:dyDescent="0.25">
      <c r="A268" s="135">
        <v>261</v>
      </c>
      <c r="B268" s="161" t="s">
        <v>774</v>
      </c>
      <c r="C268" s="161" t="s">
        <v>438</v>
      </c>
      <c r="D268" s="140"/>
      <c r="E268" s="141"/>
      <c r="F268" s="262"/>
      <c r="G268" s="257"/>
      <c r="H268" s="139"/>
      <c r="I268" s="139"/>
      <c r="J268" s="142"/>
      <c r="K268" s="142"/>
      <c r="L268" s="142" t="e">
        <f t="shared" si="20"/>
        <v>#DIV/0!</v>
      </c>
      <c r="M268" s="144">
        <f t="shared" ref="M268:M332" si="23">IF(I268&lt;7,0,15)</f>
        <v>0</v>
      </c>
      <c r="N268" s="187">
        <f t="shared" si="21"/>
        <v>0</v>
      </c>
      <c r="O268" s="146">
        <f t="shared" si="22"/>
        <v>0</v>
      </c>
      <c r="P268" s="179"/>
    </row>
    <row r="269" spans="1:16" s="6" customFormat="1" ht="31.5" hidden="1" customHeight="1" x14ac:dyDescent="0.25">
      <c r="A269" s="135">
        <v>262</v>
      </c>
      <c r="B269" s="161" t="s">
        <v>775</v>
      </c>
      <c r="C269" s="161" t="s">
        <v>438</v>
      </c>
      <c r="D269" s="140"/>
      <c r="E269" s="141"/>
      <c r="F269" s="262"/>
      <c r="G269" s="257"/>
      <c r="H269" s="139"/>
      <c r="I269" s="139"/>
      <c r="J269" s="142"/>
      <c r="K269" s="142"/>
      <c r="L269" s="142" t="e">
        <f t="shared" si="20"/>
        <v>#DIV/0!</v>
      </c>
      <c r="M269" s="144">
        <f t="shared" si="23"/>
        <v>0</v>
      </c>
      <c r="N269" s="187">
        <f t="shared" si="21"/>
        <v>0</v>
      </c>
      <c r="O269" s="146">
        <f t="shared" si="22"/>
        <v>0</v>
      </c>
      <c r="P269" s="179"/>
    </row>
    <row r="270" spans="1:16" s="6" customFormat="1" ht="31.5" hidden="1" customHeight="1" x14ac:dyDescent="0.25">
      <c r="A270" s="135">
        <v>263</v>
      </c>
      <c r="B270" s="161" t="s">
        <v>776</v>
      </c>
      <c r="C270" s="161" t="s">
        <v>438</v>
      </c>
      <c r="D270" s="140"/>
      <c r="E270" s="141"/>
      <c r="F270" s="262"/>
      <c r="G270" s="257"/>
      <c r="H270" s="139"/>
      <c r="I270" s="139">
        <v>2</v>
      </c>
      <c r="J270" s="142"/>
      <c r="K270" s="142"/>
      <c r="L270" s="142" t="e">
        <f t="shared" si="20"/>
        <v>#DIV/0!</v>
      </c>
      <c r="M270" s="144">
        <f t="shared" si="23"/>
        <v>0</v>
      </c>
      <c r="N270" s="187">
        <f t="shared" si="21"/>
        <v>0</v>
      </c>
      <c r="O270" s="146">
        <f t="shared" si="22"/>
        <v>0</v>
      </c>
      <c r="P270" s="179"/>
    </row>
    <row r="271" spans="1:16" s="6" customFormat="1" ht="31.5" hidden="1" customHeight="1" x14ac:dyDescent="0.25">
      <c r="A271" s="135">
        <v>264</v>
      </c>
      <c r="B271" s="161" t="s">
        <v>777</v>
      </c>
      <c r="C271" s="161" t="s">
        <v>438</v>
      </c>
      <c r="D271" s="140"/>
      <c r="E271" s="141"/>
      <c r="F271" s="262"/>
      <c r="G271" s="257"/>
      <c r="H271" s="139"/>
      <c r="I271" s="139"/>
      <c r="J271" s="142"/>
      <c r="K271" s="142"/>
      <c r="L271" s="142" t="e">
        <f t="shared" si="20"/>
        <v>#DIV/0!</v>
      </c>
      <c r="M271" s="144">
        <f t="shared" si="23"/>
        <v>0</v>
      </c>
      <c r="N271" s="187">
        <f t="shared" si="21"/>
        <v>0</v>
      </c>
      <c r="O271" s="146">
        <f t="shared" si="22"/>
        <v>0</v>
      </c>
      <c r="P271" s="179"/>
    </row>
    <row r="272" spans="1:16" s="6" customFormat="1" ht="31.5" hidden="1" customHeight="1" x14ac:dyDescent="0.25">
      <c r="A272" s="135">
        <v>265</v>
      </c>
      <c r="B272" s="161" t="s">
        <v>778</v>
      </c>
      <c r="C272" s="161" t="s">
        <v>438</v>
      </c>
      <c r="D272" s="140"/>
      <c r="E272" s="141"/>
      <c r="F272" s="141"/>
      <c r="G272" s="139"/>
      <c r="H272" s="139"/>
      <c r="I272" s="139">
        <v>0</v>
      </c>
      <c r="J272" s="142"/>
      <c r="K272" s="142"/>
      <c r="L272" s="142"/>
      <c r="M272" s="144">
        <f t="shared" si="23"/>
        <v>0</v>
      </c>
      <c r="N272" s="187">
        <f t="shared" si="21"/>
        <v>0</v>
      </c>
      <c r="O272" s="146">
        <f t="shared" si="22"/>
        <v>0</v>
      </c>
      <c r="P272" s="179"/>
    </row>
    <row r="273" spans="1:19" ht="31.5" customHeight="1" x14ac:dyDescent="0.25">
      <c r="A273" s="135">
        <v>266</v>
      </c>
      <c r="B273" s="161" t="s">
        <v>779</v>
      </c>
      <c r="C273" s="161" t="s">
        <v>438</v>
      </c>
      <c r="D273" s="140"/>
      <c r="E273" s="141"/>
      <c r="F273" s="262">
        <v>506.42500000000001</v>
      </c>
      <c r="G273" s="257"/>
      <c r="H273" s="139"/>
      <c r="I273" s="139">
        <v>30</v>
      </c>
      <c r="J273" s="142"/>
      <c r="K273" s="142"/>
      <c r="L273" s="142">
        <f t="shared" ref="L273:L286" si="24">I273/F273</f>
        <v>5.9238781655723945E-2</v>
      </c>
      <c r="M273" s="144">
        <v>15</v>
      </c>
      <c r="N273" s="187">
        <f t="shared" si="21"/>
        <v>4</v>
      </c>
      <c r="O273" s="146">
        <f t="shared" si="22"/>
        <v>4.5</v>
      </c>
      <c r="P273" s="179">
        <v>32</v>
      </c>
      <c r="Q273" s="370" t="s">
        <v>1010</v>
      </c>
    </row>
    <row r="274" spans="1:19" ht="31.5" hidden="1" customHeight="1" x14ac:dyDescent="0.25">
      <c r="A274" s="135">
        <v>267</v>
      </c>
      <c r="B274" s="161" t="s">
        <v>780</v>
      </c>
      <c r="C274" s="161" t="s">
        <v>438</v>
      </c>
      <c r="D274" s="140"/>
      <c r="E274" s="141"/>
      <c r="F274" s="262"/>
      <c r="G274" s="257"/>
      <c r="H274" s="139"/>
      <c r="I274" s="139"/>
      <c r="J274" s="142"/>
      <c r="K274" s="142"/>
      <c r="L274" s="142" t="e">
        <f t="shared" si="24"/>
        <v>#DIV/0!</v>
      </c>
      <c r="M274" s="144">
        <f t="shared" si="23"/>
        <v>0</v>
      </c>
      <c r="N274" s="187">
        <f t="shared" si="21"/>
        <v>0</v>
      </c>
      <c r="O274" s="146">
        <f t="shared" si="22"/>
        <v>0</v>
      </c>
      <c r="P274" s="179"/>
      <c r="Q274" s="6"/>
      <c r="S274" s="6"/>
    </row>
    <row r="275" spans="1:19" ht="31.5" customHeight="1" x14ac:dyDescent="0.25">
      <c r="A275" s="135">
        <v>268</v>
      </c>
      <c r="B275" s="161" t="s">
        <v>781</v>
      </c>
      <c r="C275" s="161" t="s">
        <v>438</v>
      </c>
      <c r="D275" s="140"/>
      <c r="E275" s="141"/>
      <c r="F275" s="262">
        <v>22.856000000000002</v>
      </c>
      <c r="G275" s="257"/>
      <c r="H275" s="139"/>
      <c r="I275" s="139">
        <v>1</v>
      </c>
      <c r="J275" s="142"/>
      <c r="K275" s="142"/>
      <c r="L275" s="142">
        <f t="shared" si="24"/>
        <v>4.3752187609380468E-2</v>
      </c>
      <c r="M275" s="144">
        <v>15</v>
      </c>
      <c r="N275" s="187">
        <f t="shared" si="21"/>
        <v>0</v>
      </c>
      <c r="O275" s="146">
        <f t="shared" si="22"/>
        <v>0.15</v>
      </c>
      <c r="P275" s="179">
        <v>1</v>
      </c>
      <c r="Q275" s="370" t="s">
        <v>1010</v>
      </c>
    </row>
    <row r="276" spans="1:19" ht="31.5" hidden="1" customHeight="1" x14ac:dyDescent="0.25">
      <c r="A276" s="135">
        <v>269</v>
      </c>
      <c r="B276" s="161" t="s">
        <v>782</v>
      </c>
      <c r="C276" s="161" t="s">
        <v>438</v>
      </c>
      <c r="D276" s="140"/>
      <c r="E276" s="141"/>
      <c r="F276" s="262"/>
      <c r="G276" s="257"/>
      <c r="H276" s="139"/>
      <c r="I276" s="139"/>
      <c r="J276" s="142"/>
      <c r="K276" s="142"/>
      <c r="L276" s="142" t="e">
        <f t="shared" si="24"/>
        <v>#DIV/0!</v>
      </c>
      <c r="M276" s="144">
        <f t="shared" si="23"/>
        <v>0</v>
      </c>
      <c r="N276" s="187">
        <f t="shared" si="21"/>
        <v>0</v>
      </c>
      <c r="O276" s="146">
        <f t="shared" si="22"/>
        <v>0</v>
      </c>
      <c r="P276" s="179"/>
      <c r="Q276" s="6"/>
      <c r="S276" s="6"/>
    </row>
    <row r="277" spans="1:19" ht="31.5" hidden="1" customHeight="1" x14ac:dyDescent="0.25">
      <c r="A277" s="135">
        <v>270</v>
      </c>
      <c r="B277" s="161" t="s">
        <v>113</v>
      </c>
      <c r="C277" s="161" t="s">
        <v>438</v>
      </c>
      <c r="D277" s="140"/>
      <c r="E277" s="141"/>
      <c r="F277" s="262"/>
      <c r="G277" s="257"/>
      <c r="H277" s="139"/>
      <c r="I277" s="139">
        <v>1</v>
      </c>
      <c r="J277" s="142"/>
      <c r="K277" s="142"/>
      <c r="L277" s="142" t="e">
        <f t="shared" si="24"/>
        <v>#DIV/0!</v>
      </c>
      <c r="M277" s="144">
        <f t="shared" si="23"/>
        <v>0</v>
      </c>
      <c r="N277" s="187">
        <f t="shared" si="21"/>
        <v>0</v>
      </c>
      <c r="O277" s="146">
        <f t="shared" si="22"/>
        <v>0</v>
      </c>
      <c r="P277" s="179"/>
      <c r="Q277" s="6"/>
      <c r="S277" s="6"/>
    </row>
    <row r="278" spans="1:19" ht="31.5" hidden="1" customHeight="1" x14ac:dyDescent="0.25">
      <c r="A278" s="135">
        <v>271</v>
      </c>
      <c r="B278" s="161" t="s">
        <v>783</v>
      </c>
      <c r="C278" s="161" t="s">
        <v>438</v>
      </c>
      <c r="D278" s="140"/>
      <c r="E278" s="141"/>
      <c r="F278" s="262"/>
      <c r="G278" s="257"/>
      <c r="H278" s="139"/>
      <c r="I278" s="139"/>
      <c r="J278" s="142"/>
      <c r="K278" s="142"/>
      <c r="L278" s="142" t="e">
        <f t="shared" si="24"/>
        <v>#DIV/0!</v>
      </c>
      <c r="M278" s="144">
        <f t="shared" si="23"/>
        <v>0</v>
      </c>
      <c r="N278" s="187">
        <f t="shared" si="21"/>
        <v>0</v>
      </c>
      <c r="O278" s="146">
        <f t="shared" si="22"/>
        <v>0</v>
      </c>
      <c r="P278" s="179"/>
      <c r="Q278" s="6"/>
      <c r="S278" s="6"/>
    </row>
    <row r="279" spans="1:19" ht="31.5" hidden="1" customHeight="1" x14ac:dyDescent="0.25">
      <c r="A279" s="135">
        <v>272</v>
      </c>
      <c r="B279" s="161" t="s">
        <v>784</v>
      </c>
      <c r="C279" s="161" t="s">
        <v>438</v>
      </c>
      <c r="D279" s="140"/>
      <c r="E279" s="141"/>
      <c r="F279" s="262"/>
      <c r="G279" s="257"/>
      <c r="H279" s="139"/>
      <c r="I279" s="139">
        <v>1</v>
      </c>
      <c r="J279" s="142"/>
      <c r="K279" s="142"/>
      <c r="L279" s="142" t="e">
        <f t="shared" si="24"/>
        <v>#DIV/0!</v>
      </c>
      <c r="M279" s="144">
        <f t="shared" si="23"/>
        <v>0</v>
      </c>
      <c r="N279" s="187">
        <f t="shared" si="21"/>
        <v>0</v>
      </c>
      <c r="O279" s="146">
        <f t="shared" si="22"/>
        <v>0</v>
      </c>
      <c r="P279" s="179"/>
      <c r="Q279" s="6"/>
      <c r="S279" s="6"/>
    </row>
    <row r="280" spans="1:19" ht="31.5" hidden="1" customHeight="1" x14ac:dyDescent="0.25">
      <c r="A280" s="135">
        <v>273</v>
      </c>
      <c r="B280" s="161" t="s">
        <v>785</v>
      </c>
      <c r="C280" s="161" t="s">
        <v>438</v>
      </c>
      <c r="D280" s="140"/>
      <c r="E280" s="141"/>
      <c r="F280" s="262"/>
      <c r="G280" s="257"/>
      <c r="H280" s="139"/>
      <c r="I280" s="139"/>
      <c r="J280" s="142"/>
      <c r="K280" s="142"/>
      <c r="L280" s="142" t="e">
        <f t="shared" si="24"/>
        <v>#DIV/0!</v>
      </c>
      <c r="M280" s="144">
        <f t="shared" si="23"/>
        <v>0</v>
      </c>
      <c r="N280" s="187">
        <f t="shared" si="21"/>
        <v>0</v>
      </c>
      <c r="O280" s="146">
        <f t="shared" si="22"/>
        <v>0</v>
      </c>
      <c r="P280" s="179"/>
      <c r="Q280" s="6"/>
      <c r="S280" s="6"/>
    </row>
    <row r="281" spans="1:19" ht="31.5" hidden="1" customHeight="1" x14ac:dyDescent="0.25">
      <c r="A281" s="135">
        <v>274</v>
      </c>
      <c r="B281" s="161" t="s">
        <v>786</v>
      </c>
      <c r="C281" s="161" t="s">
        <v>438</v>
      </c>
      <c r="D281" s="140"/>
      <c r="E281" s="141"/>
      <c r="F281" s="262"/>
      <c r="G281" s="257"/>
      <c r="H281" s="139"/>
      <c r="I281" s="139"/>
      <c r="J281" s="142"/>
      <c r="K281" s="142"/>
      <c r="L281" s="142" t="e">
        <f t="shared" si="24"/>
        <v>#DIV/0!</v>
      </c>
      <c r="M281" s="144">
        <f t="shared" si="23"/>
        <v>0</v>
      </c>
      <c r="N281" s="187">
        <f t="shared" si="21"/>
        <v>0</v>
      </c>
      <c r="O281" s="146">
        <f t="shared" si="22"/>
        <v>0</v>
      </c>
      <c r="P281" s="179"/>
      <c r="Q281" s="6"/>
      <c r="S281" s="6"/>
    </row>
    <row r="282" spans="1:19" ht="31.5" hidden="1" customHeight="1" x14ac:dyDescent="0.25">
      <c r="A282" s="135">
        <v>275</v>
      </c>
      <c r="B282" s="161" t="s">
        <v>787</v>
      </c>
      <c r="C282" s="161" t="s">
        <v>438</v>
      </c>
      <c r="D282" s="140"/>
      <c r="E282" s="141"/>
      <c r="F282" s="262"/>
      <c r="G282" s="257"/>
      <c r="H282" s="139"/>
      <c r="I282" s="139">
        <v>70</v>
      </c>
      <c r="J282" s="142"/>
      <c r="K282" s="142"/>
      <c r="L282" s="142" t="e">
        <f t="shared" si="24"/>
        <v>#DIV/0!</v>
      </c>
      <c r="M282" s="144">
        <v>0</v>
      </c>
      <c r="N282" s="187">
        <f t="shared" si="21"/>
        <v>0</v>
      </c>
      <c r="O282" s="146">
        <f t="shared" si="22"/>
        <v>0</v>
      </c>
      <c r="P282" s="179"/>
      <c r="Q282" s="6"/>
      <c r="S282" s="6"/>
    </row>
    <row r="283" spans="1:19" ht="31.5" hidden="1" customHeight="1" x14ac:dyDescent="0.25">
      <c r="A283" s="135">
        <v>276</v>
      </c>
      <c r="B283" s="161" t="s">
        <v>788</v>
      </c>
      <c r="C283" s="161" t="s">
        <v>438</v>
      </c>
      <c r="D283" s="140"/>
      <c r="E283" s="141"/>
      <c r="F283" s="262"/>
      <c r="G283" s="257"/>
      <c r="H283" s="139"/>
      <c r="I283" s="139"/>
      <c r="J283" s="142"/>
      <c r="K283" s="142"/>
      <c r="L283" s="142" t="e">
        <f t="shared" si="24"/>
        <v>#DIV/0!</v>
      </c>
      <c r="M283" s="144">
        <f t="shared" si="23"/>
        <v>0</v>
      </c>
      <c r="N283" s="187">
        <f t="shared" si="21"/>
        <v>0</v>
      </c>
      <c r="O283" s="146">
        <f t="shared" si="22"/>
        <v>0</v>
      </c>
      <c r="P283" s="179"/>
      <c r="Q283" s="6"/>
      <c r="S283" s="6"/>
    </row>
    <row r="284" spans="1:19" ht="31.5" hidden="1" customHeight="1" x14ac:dyDescent="0.25">
      <c r="A284" s="135">
        <v>277</v>
      </c>
      <c r="B284" s="161" t="s">
        <v>789</v>
      </c>
      <c r="C284" s="161" t="s">
        <v>438</v>
      </c>
      <c r="D284" s="140"/>
      <c r="E284" s="141"/>
      <c r="F284" s="262"/>
      <c r="G284" s="257"/>
      <c r="H284" s="139"/>
      <c r="I284" s="139">
        <v>4</v>
      </c>
      <c r="J284" s="142"/>
      <c r="K284" s="142"/>
      <c r="L284" s="142" t="e">
        <f t="shared" si="24"/>
        <v>#DIV/0!</v>
      </c>
      <c r="M284" s="144">
        <f t="shared" si="23"/>
        <v>0</v>
      </c>
      <c r="N284" s="187">
        <f t="shared" si="21"/>
        <v>0</v>
      </c>
      <c r="O284" s="146">
        <f t="shared" si="22"/>
        <v>0</v>
      </c>
      <c r="P284" s="179"/>
      <c r="Q284" s="6"/>
      <c r="S284" s="6"/>
    </row>
    <row r="285" spans="1:19" ht="31.5" hidden="1" customHeight="1" x14ac:dyDescent="0.25">
      <c r="A285" s="135">
        <v>278</v>
      </c>
      <c r="B285" s="161" t="s">
        <v>790</v>
      </c>
      <c r="C285" s="161" t="s">
        <v>438</v>
      </c>
      <c r="D285" s="140"/>
      <c r="E285" s="141"/>
      <c r="F285" s="262"/>
      <c r="G285" s="257"/>
      <c r="H285" s="139"/>
      <c r="I285" s="139">
        <v>5</v>
      </c>
      <c r="J285" s="142"/>
      <c r="K285" s="142"/>
      <c r="L285" s="142" t="e">
        <f t="shared" si="24"/>
        <v>#DIV/0!</v>
      </c>
      <c r="M285" s="144">
        <f t="shared" si="23"/>
        <v>0</v>
      </c>
      <c r="N285" s="187">
        <f t="shared" si="21"/>
        <v>0</v>
      </c>
      <c r="O285" s="146">
        <f t="shared" si="22"/>
        <v>0</v>
      </c>
      <c r="P285" s="179"/>
      <c r="Q285" s="6"/>
      <c r="S285" s="6"/>
    </row>
    <row r="286" spans="1:19" ht="31.5" hidden="1" customHeight="1" x14ac:dyDescent="0.25">
      <c r="A286" s="135">
        <v>279</v>
      </c>
      <c r="B286" s="161" t="s">
        <v>791</v>
      </c>
      <c r="C286" s="161" t="s">
        <v>438</v>
      </c>
      <c r="D286" s="140"/>
      <c r="E286" s="141"/>
      <c r="F286" s="262"/>
      <c r="G286" s="257"/>
      <c r="H286" s="139"/>
      <c r="I286" s="139"/>
      <c r="J286" s="142"/>
      <c r="K286" s="142"/>
      <c r="L286" s="142" t="e">
        <f t="shared" si="24"/>
        <v>#DIV/0!</v>
      </c>
      <c r="M286" s="144">
        <f t="shared" si="23"/>
        <v>0</v>
      </c>
      <c r="N286" s="187">
        <f t="shared" si="21"/>
        <v>0</v>
      </c>
      <c r="O286" s="146">
        <f t="shared" si="22"/>
        <v>0</v>
      </c>
      <c r="P286" s="179"/>
      <c r="Q286" s="6"/>
      <c r="S286" s="6"/>
    </row>
    <row r="287" spans="1:19" ht="47.25" hidden="1" customHeight="1" x14ac:dyDescent="0.25">
      <c r="A287" s="135">
        <v>280</v>
      </c>
      <c r="B287" s="161" t="s">
        <v>792</v>
      </c>
      <c r="C287" s="161" t="s">
        <v>438</v>
      </c>
      <c r="D287" s="140"/>
      <c r="E287" s="141"/>
      <c r="F287" s="141"/>
      <c r="G287" s="139"/>
      <c r="H287" s="139"/>
      <c r="I287" s="139">
        <v>0</v>
      </c>
      <c r="J287" s="142"/>
      <c r="K287" s="142"/>
      <c r="L287" s="142"/>
      <c r="M287" s="144">
        <f t="shared" si="23"/>
        <v>0</v>
      </c>
      <c r="N287" s="187">
        <f t="shared" si="21"/>
        <v>0</v>
      </c>
      <c r="O287" s="146">
        <f t="shared" si="22"/>
        <v>0</v>
      </c>
      <c r="P287" s="179"/>
      <c r="Q287" s="6"/>
      <c r="S287" s="6"/>
    </row>
    <row r="288" spans="1:19" ht="47.25" hidden="1" customHeight="1" x14ac:dyDescent="0.25">
      <c r="A288" s="135">
        <v>281</v>
      </c>
      <c r="B288" s="161" t="s">
        <v>793</v>
      </c>
      <c r="C288" s="161" t="s">
        <v>438</v>
      </c>
      <c r="D288" s="140"/>
      <c r="E288" s="141"/>
      <c r="F288" s="262"/>
      <c r="G288" s="257"/>
      <c r="H288" s="139"/>
      <c r="I288" s="139"/>
      <c r="J288" s="142"/>
      <c r="K288" s="142"/>
      <c r="L288" s="142" t="e">
        <f>I288/F288</f>
        <v>#DIV/0!</v>
      </c>
      <c r="M288" s="144">
        <f t="shared" si="23"/>
        <v>0</v>
      </c>
      <c r="N288" s="187">
        <f t="shared" si="21"/>
        <v>0</v>
      </c>
      <c r="O288" s="146">
        <f t="shared" si="22"/>
        <v>0</v>
      </c>
      <c r="P288" s="179"/>
      <c r="Q288" s="6"/>
      <c r="S288" s="6"/>
    </row>
    <row r="289" spans="1:19" ht="31.5" hidden="1" customHeight="1" x14ac:dyDescent="0.25">
      <c r="A289" s="135">
        <v>282</v>
      </c>
      <c r="B289" s="161" t="s">
        <v>444</v>
      </c>
      <c r="C289" s="161" t="s">
        <v>438</v>
      </c>
      <c r="D289" s="140"/>
      <c r="E289" s="141"/>
      <c r="F289" s="141">
        <v>75754.093999999997</v>
      </c>
      <c r="G289" s="139"/>
      <c r="H289" s="139"/>
      <c r="I289" s="139"/>
      <c r="J289" s="142"/>
      <c r="K289" s="142"/>
      <c r="L289" s="142"/>
      <c r="M289" s="144">
        <f t="shared" si="23"/>
        <v>0</v>
      </c>
      <c r="N289" s="187">
        <f t="shared" si="21"/>
        <v>0</v>
      </c>
      <c r="O289" s="146">
        <f t="shared" si="22"/>
        <v>0</v>
      </c>
      <c r="P289" s="151"/>
      <c r="Q289" s="6"/>
      <c r="S289" s="6"/>
    </row>
    <row r="290" spans="1:19" ht="31.5" hidden="1" customHeight="1" x14ac:dyDescent="0.25">
      <c r="A290" s="135">
        <v>283</v>
      </c>
      <c r="B290" s="161" t="s">
        <v>668</v>
      </c>
      <c r="C290" s="161" t="s">
        <v>40</v>
      </c>
      <c r="D290" s="140"/>
      <c r="E290" s="141"/>
      <c r="F290" s="262"/>
      <c r="G290" s="257"/>
      <c r="H290" s="139"/>
      <c r="I290" s="139"/>
      <c r="J290" s="142"/>
      <c r="K290" s="142"/>
      <c r="L290" s="142"/>
      <c r="M290" s="144">
        <f t="shared" si="23"/>
        <v>0</v>
      </c>
      <c r="N290" s="187">
        <f t="shared" si="21"/>
        <v>0</v>
      </c>
      <c r="O290" s="146">
        <f t="shared" si="22"/>
        <v>0</v>
      </c>
      <c r="P290" s="179"/>
      <c r="Q290" s="6"/>
      <c r="S290" s="6"/>
    </row>
    <row r="291" spans="1:19" x14ac:dyDescent="0.25">
      <c r="A291" s="135">
        <v>284</v>
      </c>
      <c r="B291" s="161" t="s">
        <v>2</v>
      </c>
      <c r="C291" s="161" t="s">
        <v>40</v>
      </c>
      <c r="D291" s="140"/>
      <c r="E291" s="141"/>
      <c r="F291" s="262">
        <v>418.5</v>
      </c>
      <c r="G291" s="257"/>
      <c r="H291" s="139"/>
      <c r="I291" s="139">
        <v>50</v>
      </c>
      <c r="J291" s="142"/>
      <c r="K291" s="142"/>
      <c r="L291" s="142">
        <f>I291/F291</f>
        <v>0.11947431302270012</v>
      </c>
      <c r="M291" s="144">
        <f t="shared" si="23"/>
        <v>15</v>
      </c>
      <c r="N291" s="187">
        <f t="shared" si="21"/>
        <v>7</v>
      </c>
      <c r="O291" s="146">
        <f t="shared" si="22"/>
        <v>7.5</v>
      </c>
      <c r="P291" s="150" t="s">
        <v>916</v>
      </c>
      <c r="Q291" s="201"/>
    </row>
    <row r="292" spans="1:19" ht="31.5" x14ac:dyDescent="0.25">
      <c r="A292" s="135">
        <v>285</v>
      </c>
      <c r="B292" s="161" t="s">
        <v>105</v>
      </c>
      <c r="C292" s="161" t="s">
        <v>40</v>
      </c>
      <c r="D292" s="140"/>
      <c r="E292" s="141"/>
      <c r="F292" s="262">
        <v>211.68</v>
      </c>
      <c r="G292" s="257"/>
      <c r="H292" s="139"/>
      <c r="I292" s="139">
        <v>93</v>
      </c>
      <c r="J292" s="142"/>
      <c r="K292" s="142"/>
      <c r="L292" s="142">
        <f>I292/F292</f>
        <v>0.43934240362811788</v>
      </c>
      <c r="M292" s="144">
        <f t="shared" si="23"/>
        <v>15</v>
      </c>
      <c r="N292" s="187">
        <f t="shared" si="21"/>
        <v>13</v>
      </c>
      <c r="O292" s="146">
        <f t="shared" si="22"/>
        <v>13.95</v>
      </c>
      <c r="P292" s="179">
        <v>13</v>
      </c>
      <c r="Q292" s="201"/>
    </row>
    <row r="293" spans="1:19" ht="31.5" x14ac:dyDescent="0.25">
      <c r="A293" s="135">
        <v>286</v>
      </c>
      <c r="B293" s="161" t="s">
        <v>243</v>
      </c>
      <c r="C293" s="161" t="s">
        <v>40</v>
      </c>
      <c r="D293" s="140"/>
      <c r="E293" s="141"/>
      <c r="F293" s="262">
        <v>75</v>
      </c>
      <c r="G293" s="257"/>
      <c r="H293" s="139"/>
      <c r="I293" s="139">
        <v>45</v>
      </c>
      <c r="J293" s="142"/>
      <c r="K293" s="142"/>
      <c r="L293" s="142">
        <f>I293/F293</f>
        <v>0.6</v>
      </c>
      <c r="M293" s="144">
        <f t="shared" si="23"/>
        <v>15</v>
      </c>
      <c r="N293" s="187">
        <f t="shared" si="21"/>
        <v>6</v>
      </c>
      <c r="O293" s="146">
        <f t="shared" si="22"/>
        <v>6.75</v>
      </c>
      <c r="P293" s="179">
        <v>6</v>
      </c>
      <c r="Q293" s="201"/>
    </row>
    <row r="294" spans="1:19" ht="15.75" hidden="1" customHeight="1" x14ac:dyDescent="0.25">
      <c r="A294" s="135">
        <v>287</v>
      </c>
      <c r="B294" s="161" t="s">
        <v>444</v>
      </c>
      <c r="C294" s="161" t="s">
        <v>40</v>
      </c>
      <c r="D294" s="140"/>
      <c r="E294" s="141"/>
      <c r="F294" s="141">
        <v>777.68000000000006</v>
      </c>
      <c r="G294" s="139"/>
      <c r="H294" s="139"/>
      <c r="I294" s="139"/>
      <c r="J294" s="142"/>
      <c r="K294" s="142"/>
      <c r="L294" s="142"/>
      <c r="M294" s="144">
        <f t="shared" si="23"/>
        <v>0</v>
      </c>
      <c r="N294" s="187">
        <f t="shared" si="21"/>
        <v>0</v>
      </c>
      <c r="O294" s="146">
        <f t="shared" si="22"/>
        <v>0</v>
      </c>
      <c r="P294" s="151"/>
      <c r="Q294" s="6"/>
      <c r="S294" s="6"/>
    </row>
    <row r="295" spans="1:19" ht="31.5" x14ac:dyDescent="0.25">
      <c r="A295" s="135">
        <v>288</v>
      </c>
      <c r="B295" s="161" t="s">
        <v>794</v>
      </c>
      <c r="C295" s="161" t="s">
        <v>67</v>
      </c>
      <c r="D295" s="140"/>
      <c r="E295" s="141"/>
      <c r="F295" s="262">
        <v>14952.2</v>
      </c>
      <c r="G295" s="257"/>
      <c r="H295" s="139"/>
      <c r="I295" s="139">
        <v>7064</v>
      </c>
      <c r="J295" s="142"/>
      <c r="K295" s="142"/>
      <c r="L295" s="142">
        <f>I295/F295</f>
        <v>0.47243883843180268</v>
      </c>
      <c r="M295" s="144">
        <v>0.15</v>
      </c>
      <c r="N295" s="187">
        <f t="shared" si="21"/>
        <v>10</v>
      </c>
      <c r="O295" s="146">
        <f t="shared" si="22"/>
        <v>10.595999999999998</v>
      </c>
      <c r="P295" s="179">
        <v>10</v>
      </c>
      <c r="Q295" s="201"/>
    </row>
    <row r="296" spans="1:19" ht="15.75" hidden="1" customHeight="1" x14ac:dyDescent="0.25">
      <c r="A296" s="135">
        <v>289</v>
      </c>
      <c r="B296" s="161" t="s">
        <v>2</v>
      </c>
      <c r="C296" s="161" t="s">
        <v>67</v>
      </c>
      <c r="D296" s="140"/>
      <c r="E296" s="141"/>
      <c r="F296" s="141"/>
      <c r="G296" s="139"/>
      <c r="H296" s="139"/>
      <c r="I296" s="139">
        <v>0</v>
      </c>
      <c r="J296" s="142"/>
      <c r="K296" s="142"/>
      <c r="L296" s="142"/>
      <c r="M296" s="144">
        <f t="shared" si="23"/>
        <v>0</v>
      </c>
      <c r="N296" s="187">
        <f t="shared" si="21"/>
        <v>0</v>
      </c>
      <c r="O296" s="146">
        <f t="shared" si="22"/>
        <v>0</v>
      </c>
      <c r="P296" s="179"/>
      <c r="Q296" s="6"/>
      <c r="S296" s="6"/>
    </row>
    <row r="297" spans="1:19" ht="31.5" x14ac:dyDescent="0.25">
      <c r="A297" s="135">
        <v>290</v>
      </c>
      <c r="B297" s="161" t="s">
        <v>795</v>
      </c>
      <c r="C297" s="161" t="s">
        <v>67</v>
      </c>
      <c r="D297" s="140"/>
      <c r="E297" s="141"/>
      <c r="F297" s="262">
        <v>416.08</v>
      </c>
      <c r="G297" s="257"/>
      <c r="H297" s="139"/>
      <c r="I297" s="139">
        <v>133</v>
      </c>
      <c r="J297" s="142"/>
      <c r="K297" s="142"/>
      <c r="L297" s="142">
        <f>I297/F297</f>
        <v>0.31965006729475104</v>
      </c>
      <c r="M297" s="144">
        <v>8</v>
      </c>
      <c r="N297" s="187">
        <f t="shared" si="21"/>
        <v>10</v>
      </c>
      <c r="O297" s="146">
        <f t="shared" si="22"/>
        <v>10.64</v>
      </c>
      <c r="P297" s="179">
        <v>10</v>
      </c>
      <c r="Q297" s="201"/>
    </row>
    <row r="298" spans="1:19" ht="31.5" x14ac:dyDescent="0.25">
      <c r="A298" s="135">
        <v>291</v>
      </c>
      <c r="B298" s="161" t="s">
        <v>796</v>
      </c>
      <c r="C298" s="161" t="s">
        <v>67</v>
      </c>
      <c r="D298" s="140"/>
      <c r="E298" s="141"/>
      <c r="F298" s="262">
        <v>32.86</v>
      </c>
      <c r="G298" s="257"/>
      <c r="H298" s="139"/>
      <c r="I298" s="139">
        <v>16</v>
      </c>
      <c r="J298" s="142"/>
      <c r="K298" s="142"/>
      <c r="L298" s="142">
        <f>I298/F298</f>
        <v>0.48691418137553255</v>
      </c>
      <c r="M298" s="144">
        <f t="shared" si="23"/>
        <v>15</v>
      </c>
      <c r="N298" s="187">
        <f t="shared" si="21"/>
        <v>2</v>
      </c>
      <c r="O298" s="146">
        <f t="shared" si="22"/>
        <v>2.4</v>
      </c>
      <c r="P298" s="179">
        <v>2</v>
      </c>
      <c r="Q298" s="201"/>
    </row>
    <row r="299" spans="1:19" ht="31.5" x14ac:dyDescent="0.25">
      <c r="A299" s="135">
        <v>292</v>
      </c>
      <c r="B299" s="161" t="s">
        <v>106</v>
      </c>
      <c r="C299" s="161" t="s">
        <v>67</v>
      </c>
      <c r="D299" s="140"/>
      <c r="E299" s="141"/>
      <c r="F299" s="262">
        <v>293.8</v>
      </c>
      <c r="G299" s="257"/>
      <c r="H299" s="139"/>
      <c r="I299" s="139">
        <v>78</v>
      </c>
      <c r="J299" s="142"/>
      <c r="K299" s="142"/>
      <c r="L299" s="142">
        <f>I299/F299</f>
        <v>0.26548672566371678</v>
      </c>
      <c r="M299" s="144">
        <v>10.5</v>
      </c>
      <c r="N299" s="187">
        <f t="shared" si="21"/>
        <v>8</v>
      </c>
      <c r="O299" s="146">
        <f t="shared" si="22"/>
        <v>8.19</v>
      </c>
      <c r="P299" s="179">
        <v>8</v>
      </c>
      <c r="Q299" s="201"/>
    </row>
    <row r="300" spans="1:19" ht="31.5" x14ac:dyDescent="0.25">
      <c r="A300" s="135">
        <v>293</v>
      </c>
      <c r="B300" s="161" t="s">
        <v>797</v>
      </c>
      <c r="C300" s="161" t="s">
        <v>67</v>
      </c>
      <c r="D300" s="140"/>
      <c r="E300" s="141"/>
      <c r="F300" s="262">
        <v>138.86000000000001</v>
      </c>
      <c r="G300" s="257"/>
      <c r="H300" s="139"/>
      <c r="I300" s="139">
        <v>44</v>
      </c>
      <c r="J300" s="142"/>
      <c r="K300" s="142"/>
      <c r="L300" s="142">
        <f>I300/F300</f>
        <v>0.3168659081088866</v>
      </c>
      <c r="M300" s="144">
        <v>5</v>
      </c>
      <c r="N300" s="187">
        <f t="shared" si="21"/>
        <v>2</v>
      </c>
      <c r="O300" s="146">
        <f t="shared" si="22"/>
        <v>2.2000000000000002</v>
      </c>
      <c r="P300" s="179">
        <v>2</v>
      </c>
      <c r="Q300" s="201"/>
    </row>
    <row r="301" spans="1:19" ht="15.75" hidden="1" customHeight="1" x14ac:dyDescent="0.25">
      <c r="A301" s="135">
        <v>294</v>
      </c>
      <c r="B301" s="161" t="s">
        <v>444</v>
      </c>
      <c r="C301" s="161" t="s">
        <v>67</v>
      </c>
      <c r="D301" s="140"/>
      <c r="E301" s="141"/>
      <c r="F301" s="141">
        <v>15833.800000000001</v>
      </c>
      <c r="G301" s="139"/>
      <c r="H301" s="139"/>
      <c r="I301" s="139"/>
      <c r="J301" s="142"/>
      <c r="K301" s="142"/>
      <c r="L301" s="142"/>
      <c r="M301" s="144">
        <f t="shared" si="23"/>
        <v>0</v>
      </c>
      <c r="N301" s="187">
        <f t="shared" si="21"/>
        <v>0</v>
      </c>
      <c r="O301" s="146">
        <f t="shared" si="22"/>
        <v>0</v>
      </c>
      <c r="P301" s="151"/>
      <c r="Q301" s="6"/>
      <c r="S301" s="6"/>
    </row>
    <row r="302" spans="1:19" ht="31.5" x14ac:dyDescent="0.25">
      <c r="A302" s="135">
        <v>295</v>
      </c>
      <c r="B302" s="161" t="s">
        <v>798</v>
      </c>
      <c r="C302" s="161" t="s">
        <v>69</v>
      </c>
      <c r="D302" s="140"/>
      <c r="E302" s="141"/>
      <c r="F302" s="262">
        <v>28.6</v>
      </c>
      <c r="G302" s="257"/>
      <c r="H302" s="139"/>
      <c r="I302" s="139">
        <v>22</v>
      </c>
      <c r="J302" s="142"/>
      <c r="K302" s="142"/>
      <c r="L302" s="142">
        <f>I302/F302</f>
        <v>0.76923076923076916</v>
      </c>
      <c r="M302" s="144">
        <f t="shared" si="23"/>
        <v>15</v>
      </c>
      <c r="N302" s="187">
        <f t="shared" si="21"/>
        <v>3</v>
      </c>
      <c r="O302" s="146">
        <f t="shared" si="22"/>
        <v>3.3</v>
      </c>
      <c r="P302" s="179">
        <v>3</v>
      </c>
      <c r="Q302" s="201"/>
    </row>
    <row r="303" spans="1:19" x14ac:dyDescent="0.25">
      <c r="A303" s="135">
        <v>296</v>
      </c>
      <c r="B303" s="161" t="s">
        <v>2</v>
      </c>
      <c r="C303" s="161" t="s">
        <v>69</v>
      </c>
      <c r="D303" s="140"/>
      <c r="E303" s="141"/>
      <c r="F303" s="262">
        <v>330</v>
      </c>
      <c r="G303" s="257"/>
      <c r="H303" s="139"/>
      <c r="I303" s="139">
        <v>91</v>
      </c>
      <c r="J303" s="142"/>
      <c r="K303" s="142"/>
      <c r="L303" s="142">
        <f>I303/F303</f>
        <v>0.27575757575757576</v>
      </c>
      <c r="M303" s="144">
        <f t="shared" si="23"/>
        <v>15</v>
      </c>
      <c r="N303" s="187">
        <f t="shared" si="21"/>
        <v>13</v>
      </c>
      <c r="O303" s="146">
        <f t="shared" si="22"/>
        <v>13.65</v>
      </c>
      <c r="P303" s="150" t="s">
        <v>916</v>
      </c>
      <c r="Q303" s="201"/>
    </row>
    <row r="304" spans="1:19" ht="31.5" x14ac:dyDescent="0.25">
      <c r="A304" s="135">
        <v>297</v>
      </c>
      <c r="B304" s="161" t="s">
        <v>799</v>
      </c>
      <c r="C304" s="161" t="s">
        <v>69</v>
      </c>
      <c r="D304" s="140"/>
      <c r="E304" s="141"/>
      <c r="F304" s="262">
        <v>41.94</v>
      </c>
      <c r="G304" s="257"/>
      <c r="H304" s="139"/>
      <c r="I304" s="139">
        <v>24</v>
      </c>
      <c r="J304" s="142"/>
      <c r="K304" s="142"/>
      <c r="L304" s="142">
        <f>I304/F304</f>
        <v>0.57224606580829762</v>
      </c>
      <c r="M304" s="144">
        <f t="shared" si="23"/>
        <v>15</v>
      </c>
      <c r="N304" s="187">
        <f t="shared" si="21"/>
        <v>3</v>
      </c>
      <c r="O304" s="146">
        <f t="shared" si="22"/>
        <v>3.6</v>
      </c>
      <c r="P304" s="179">
        <v>3</v>
      </c>
      <c r="Q304" s="201"/>
    </row>
    <row r="305" spans="1:19" ht="31.5" x14ac:dyDescent="0.25">
      <c r="A305" s="135">
        <v>298</v>
      </c>
      <c r="B305" s="161" t="s">
        <v>108</v>
      </c>
      <c r="C305" s="161" t="s">
        <v>69</v>
      </c>
      <c r="D305" s="140"/>
      <c r="E305" s="141"/>
      <c r="F305" s="262">
        <v>24.8</v>
      </c>
      <c r="G305" s="257"/>
      <c r="H305" s="139"/>
      <c r="I305" s="139">
        <v>15</v>
      </c>
      <c r="J305" s="142"/>
      <c r="K305" s="142"/>
      <c r="L305" s="142">
        <f>I305/F305</f>
        <v>0.60483870967741937</v>
      </c>
      <c r="M305" s="144">
        <f t="shared" si="23"/>
        <v>15</v>
      </c>
      <c r="N305" s="187">
        <f t="shared" si="21"/>
        <v>2</v>
      </c>
      <c r="O305" s="146">
        <f t="shared" si="22"/>
        <v>2.25</v>
      </c>
      <c r="P305" s="179">
        <v>2</v>
      </c>
      <c r="Q305" s="201"/>
    </row>
    <row r="306" spans="1:19" ht="31.5" x14ac:dyDescent="0.25">
      <c r="A306" s="135">
        <v>299</v>
      </c>
      <c r="B306" s="161" t="s">
        <v>280</v>
      </c>
      <c r="C306" s="161" t="s">
        <v>69</v>
      </c>
      <c r="D306" s="140"/>
      <c r="E306" s="141"/>
      <c r="F306" s="262">
        <v>108.7</v>
      </c>
      <c r="G306" s="257"/>
      <c r="H306" s="139"/>
      <c r="I306" s="139">
        <v>54</v>
      </c>
      <c r="J306" s="142"/>
      <c r="K306" s="142"/>
      <c r="L306" s="142">
        <f>I306/F306</f>
        <v>0.49678012879484817</v>
      </c>
      <c r="M306" s="144">
        <f t="shared" si="23"/>
        <v>15</v>
      </c>
      <c r="N306" s="187">
        <f t="shared" si="21"/>
        <v>8</v>
      </c>
      <c r="O306" s="146">
        <f t="shared" si="22"/>
        <v>8.1</v>
      </c>
      <c r="P306" s="179">
        <v>8</v>
      </c>
      <c r="Q306" s="201"/>
    </row>
    <row r="307" spans="1:19" ht="31.5" hidden="1" customHeight="1" x14ac:dyDescent="0.25">
      <c r="A307" s="135">
        <v>300</v>
      </c>
      <c r="B307" s="161" t="s">
        <v>107</v>
      </c>
      <c r="C307" s="161" t="s">
        <v>69</v>
      </c>
      <c r="D307" s="140"/>
      <c r="E307" s="141"/>
      <c r="F307" s="141"/>
      <c r="G307" s="139"/>
      <c r="H307" s="139"/>
      <c r="I307" s="139">
        <v>0</v>
      </c>
      <c r="J307" s="142"/>
      <c r="K307" s="142"/>
      <c r="L307" s="142"/>
      <c r="M307" s="144">
        <f t="shared" si="23"/>
        <v>0</v>
      </c>
      <c r="N307" s="187">
        <f t="shared" si="21"/>
        <v>0</v>
      </c>
      <c r="O307" s="146">
        <f t="shared" si="22"/>
        <v>0</v>
      </c>
      <c r="P307" s="179">
        <v>0</v>
      </c>
      <c r="Q307" s="532">
        <f>N307-P307</f>
        <v>0</v>
      </c>
      <c r="S307" s="6"/>
    </row>
    <row r="308" spans="1:19" ht="31.5" x14ac:dyDescent="0.25">
      <c r="A308" s="135">
        <v>301</v>
      </c>
      <c r="B308" s="161" t="s">
        <v>800</v>
      </c>
      <c r="C308" s="161" t="s">
        <v>69</v>
      </c>
      <c r="D308" s="140"/>
      <c r="E308" s="141"/>
      <c r="F308" s="262">
        <v>52.71</v>
      </c>
      <c r="G308" s="257"/>
      <c r="H308" s="139"/>
      <c r="I308" s="139">
        <v>16</v>
      </c>
      <c r="J308" s="142"/>
      <c r="K308" s="142"/>
      <c r="L308" s="142">
        <f>I308/F308</f>
        <v>0.30354771390627966</v>
      </c>
      <c r="M308" s="144">
        <f t="shared" si="23"/>
        <v>15</v>
      </c>
      <c r="N308" s="187">
        <f t="shared" si="21"/>
        <v>2</v>
      </c>
      <c r="O308" s="146">
        <f t="shared" si="22"/>
        <v>2.4</v>
      </c>
      <c r="P308" s="179">
        <v>2</v>
      </c>
      <c r="Q308" s="201"/>
    </row>
    <row r="309" spans="1:19" ht="31.5" x14ac:dyDescent="0.25">
      <c r="A309" s="135">
        <v>302</v>
      </c>
      <c r="B309" s="161" t="s">
        <v>109</v>
      </c>
      <c r="C309" s="161" t="s">
        <v>69</v>
      </c>
      <c r="D309" s="140"/>
      <c r="E309" s="141"/>
      <c r="F309" s="262">
        <v>75.680000000000007</v>
      </c>
      <c r="G309" s="257"/>
      <c r="H309" s="139"/>
      <c r="I309" s="139">
        <v>38</v>
      </c>
      <c r="J309" s="142"/>
      <c r="K309" s="142"/>
      <c r="L309" s="142">
        <f>I309/F309</f>
        <v>0.50211416490486249</v>
      </c>
      <c r="M309" s="144">
        <f t="shared" si="23"/>
        <v>15</v>
      </c>
      <c r="N309" s="187">
        <f t="shared" si="21"/>
        <v>5</v>
      </c>
      <c r="O309" s="146">
        <f t="shared" si="22"/>
        <v>5.7</v>
      </c>
      <c r="P309" s="179">
        <v>5</v>
      </c>
      <c r="Q309" s="201"/>
    </row>
    <row r="310" spans="1:19" ht="15.75" hidden="1" customHeight="1" x14ac:dyDescent="0.25">
      <c r="A310" s="135">
        <v>303</v>
      </c>
      <c r="B310" s="161" t="s">
        <v>444</v>
      </c>
      <c r="C310" s="161" t="s">
        <v>69</v>
      </c>
      <c r="D310" s="140"/>
      <c r="E310" s="141"/>
      <c r="F310" s="141">
        <v>662.43000000000006</v>
      </c>
      <c r="G310" s="139"/>
      <c r="H310" s="139"/>
      <c r="I310" s="139"/>
      <c r="J310" s="142"/>
      <c r="K310" s="142"/>
      <c r="L310" s="142"/>
      <c r="M310" s="144">
        <f t="shared" si="23"/>
        <v>0</v>
      </c>
      <c r="N310" s="187">
        <f t="shared" si="21"/>
        <v>0</v>
      </c>
      <c r="O310" s="146">
        <f t="shared" si="22"/>
        <v>0</v>
      </c>
      <c r="P310" s="151"/>
      <c r="Q310" s="6"/>
      <c r="S310" s="6"/>
    </row>
    <row r="311" spans="1:19" ht="31.5" customHeight="1" x14ac:dyDescent="0.25">
      <c r="A311" s="135">
        <v>304</v>
      </c>
      <c r="B311" s="161" t="s">
        <v>124</v>
      </c>
      <c r="C311" s="161" t="s">
        <v>270</v>
      </c>
      <c r="D311" s="140"/>
      <c r="E311" s="141"/>
      <c r="F311" s="262">
        <v>50</v>
      </c>
      <c r="G311" s="257"/>
      <c r="H311" s="139"/>
      <c r="I311" s="139">
        <v>23</v>
      </c>
      <c r="J311" s="142"/>
      <c r="K311" s="142"/>
      <c r="L311" s="142">
        <f>I311/F311</f>
        <v>0.46</v>
      </c>
      <c r="M311" s="144">
        <v>5</v>
      </c>
      <c r="N311" s="187">
        <f t="shared" si="21"/>
        <v>1</v>
      </c>
      <c r="O311" s="146">
        <f t="shared" si="22"/>
        <v>1.1499999999999999</v>
      </c>
      <c r="P311" s="179">
        <v>1</v>
      </c>
      <c r="Q311" s="201"/>
    </row>
    <row r="312" spans="1:19" ht="15.75" hidden="1" customHeight="1" x14ac:dyDescent="0.25">
      <c r="A312" s="135">
        <v>305</v>
      </c>
      <c r="B312" s="161" t="s">
        <v>2</v>
      </c>
      <c r="C312" s="161" t="s">
        <v>270</v>
      </c>
      <c r="D312" s="140"/>
      <c r="E312" s="141"/>
      <c r="F312" s="141"/>
      <c r="G312" s="139"/>
      <c r="H312" s="139"/>
      <c r="I312" s="139">
        <v>0</v>
      </c>
      <c r="J312" s="142"/>
      <c r="K312" s="142"/>
      <c r="L312" s="142"/>
      <c r="M312" s="144">
        <f t="shared" si="23"/>
        <v>0</v>
      </c>
      <c r="N312" s="187">
        <f t="shared" si="21"/>
        <v>0</v>
      </c>
      <c r="O312" s="146">
        <f t="shared" si="22"/>
        <v>0</v>
      </c>
      <c r="P312" s="179"/>
      <c r="Q312" s="201"/>
      <c r="S312" s="6"/>
    </row>
    <row r="313" spans="1:19" ht="47.25" hidden="1" customHeight="1" x14ac:dyDescent="0.25">
      <c r="A313" s="135">
        <v>306</v>
      </c>
      <c r="B313" s="161" t="s">
        <v>86</v>
      </c>
      <c r="C313" s="161" t="s">
        <v>270</v>
      </c>
      <c r="D313" s="140"/>
      <c r="E313" s="141"/>
      <c r="F313" s="141"/>
      <c r="G313" s="139"/>
      <c r="H313" s="139"/>
      <c r="I313" s="139">
        <v>0</v>
      </c>
      <c r="J313" s="142"/>
      <c r="K313" s="142"/>
      <c r="L313" s="142"/>
      <c r="M313" s="144">
        <f t="shared" si="23"/>
        <v>0</v>
      </c>
      <c r="N313" s="187">
        <f t="shared" si="21"/>
        <v>0</v>
      </c>
      <c r="O313" s="146">
        <f t="shared" si="22"/>
        <v>0</v>
      </c>
      <c r="P313" s="179"/>
      <c r="Q313" s="201"/>
      <c r="S313" s="6"/>
    </row>
    <row r="314" spans="1:19" ht="15.75" hidden="1" customHeight="1" x14ac:dyDescent="0.25">
      <c r="A314" s="135">
        <v>307</v>
      </c>
      <c r="B314" s="161" t="s">
        <v>444</v>
      </c>
      <c r="C314" s="161" t="s">
        <v>270</v>
      </c>
      <c r="D314" s="140"/>
      <c r="E314" s="141"/>
      <c r="F314" s="141">
        <v>50</v>
      </c>
      <c r="G314" s="139"/>
      <c r="H314" s="139"/>
      <c r="I314" s="139"/>
      <c r="J314" s="142"/>
      <c r="K314" s="142"/>
      <c r="L314" s="142"/>
      <c r="M314" s="144">
        <f t="shared" si="23"/>
        <v>0</v>
      </c>
      <c r="N314" s="187">
        <f t="shared" si="21"/>
        <v>0</v>
      </c>
      <c r="O314" s="146">
        <f t="shared" si="22"/>
        <v>0</v>
      </c>
      <c r="P314" s="151"/>
      <c r="Q314" s="6"/>
      <c r="S314" s="6"/>
    </row>
    <row r="315" spans="1:19" ht="15.75" hidden="1" customHeight="1" x14ac:dyDescent="0.25">
      <c r="A315" s="135">
        <v>308</v>
      </c>
      <c r="B315" s="161" t="s">
        <v>2</v>
      </c>
      <c r="C315" s="161" t="s">
        <v>41</v>
      </c>
      <c r="D315" s="140"/>
      <c r="E315" s="141"/>
      <c r="F315" s="141">
        <v>0</v>
      </c>
      <c r="G315" s="139"/>
      <c r="H315" s="139"/>
      <c r="I315" s="139">
        <v>0</v>
      </c>
      <c r="J315" s="142"/>
      <c r="K315" s="142"/>
      <c r="L315" s="142">
        <v>0</v>
      </c>
      <c r="M315" s="144">
        <f t="shared" si="23"/>
        <v>0</v>
      </c>
      <c r="N315" s="187">
        <f t="shared" si="21"/>
        <v>0</v>
      </c>
      <c r="O315" s="146">
        <f t="shared" si="22"/>
        <v>0</v>
      </c>
      <c r="P315" s="179"/>
      <c r="Q315" s="6"/>
      <c r="S315" s="6"/>
    </row>
    <row r="316" spans="1:19" ht="47.25" x14ac:dyDescent="0.25">
      <c r="A316" s="135">
        <v>309</v>
      </c>
      <c r="B316" s="161" t="s">
        <v>86</v>
      </c>
      <c r="C316" s="161" t="s">
        <v>41</v>
      </c>
      <c r="D316" s="140"/>
      <c r="E316" s="141"/>
      <c r="F316" s="262">
        <v>89.76</v>
      </c>
      <c r="G316" s="257"/>
      <c r="H316" s="139"/>
      <c r="I316" s="139">
        <v>32</v>
      </c>
      <c r="J316" s="142"/>
      <c r="K316" s="142"/>
      <c r="L316" s="142">
        <f>I316/F316</f>
        <v>0.35650623885918004</v>
      </c>
      <c r="M316" s="144">
        <f t="shared" si="23"/>
        <v>15</v>
      </c>
      <c r="N316" s="187">
        <f t="shared" si="21"/>
        <v>4</v>
      </c>
      <c r="O316" s="146">
        <f t="shared" si="22"/>
        <v>4.8</v>
      </c>
      <c r="P316" s="179">
        <v>4</v>
      </c>
      <c r="Q316" s="201"/>
    </row>
    <row r="317" spans="1:19" ht="15.75" hidden="1" customHeight="1" x14ac:dyDescent="0.25">
      <c r="A317" s="135">
        <v>310</v>
      </c>
      <c r="B317" s="161" t="s">
        <v>444</v>
      </c>
      <c r="C317" s="161" t="s">
        <v>41</v>
      </c>
      <c r="D317" s="140"/>
      <c r="E317" s="141"/>
      <c r="F317" s="141">
        <v>89.76</v>
      </c>
      <c r="G317" s="139"/>
      <c r="H317" s="139"/>
      <c r="I317" s="139"/>
      <c r="J317" s="142"/>
      <c r="K317" s="142"/>
      <c r="L317" s="142"/>
      <c r="M317" s="144">
        <f t="shared" si="23"/>
        <v>0</v>
      </c>
      <c r="N317" s="187">
        <f t="shared" si="21"/>
        <v>0</v>
      </c>
      <c r="O317" s="146">
        <f t="shared" si="22"/>
        <v>0</v>
      </c>
      <c r="P317" s="151"/>
      <c r="Q317" s="6"/>
      <c r="S317" s="6"/>
    </row>
    <row r="318" spans="1:19" ht="15.75" hidden="1" customHeight="1" x14ac:dyDescent="0.25">
      <c r="A318" s="135">
        <v>311</v>
      </c>
      <c r="B318" s="161" t="s">
        <v>2</v>
      </c>
      <c r="C318" s="161" t="s">
        <v>801</v>
      </c>
      <c r="D318" s="140"/>
      <c r="E318" s="141"/>
      <c r="F318" s="141"/>
      <c r="G318" s="139"/>
      <c r="H318" s="139"/>
      <c r="I318" s="139">
        <v>0</v>
      </c>
      <c r="J318" s="142"/>
      <c r="K318" s="142"/>
      <c r="L318" s="142"/>
      <c r="M318" s="144">
        <f t="shared" si="23"/>
        <v>0</v>
      </c>
      <c r="N318" s="187">
        <f t="shared" si="21"/>
        <v>0</v>
      </c>
      <c r="O318" s="146">
        <f t="shared" si="22"/>
        <v>0</v>
      </c>
      <c r="P318" s="179"/>
      <c r="Q318" s="6"/>
      <c r="S318" s="6"/>
    </row>
    <row r="319" spans="1:19" ht="31.5" x14ac:dyDescent="0.25">
      <c r="A319" s="135">
        <v>312</v>
      </c>
      <c r="B319" s="161" t="s">
        <v>125</v>
      </c>
      <c r="C319" s="161" t="s">
        <v>801</v>
      </c>
      <c r="D319" s="140"/>
      <c r="E319" s="141"/>
      <c r="F319" s="262">
        <v>40.4</v>
      </c>
      <c r="G319" s="257"/>
      <c r="H319" s="139"/>
      <c r="I319" s="139">
        <v>10</v>
      </c>
      <c r="J319" s="142"/>
      <c r="K319" s="142"/>
      <c r="L319" s="142">
        <f>I319/F319</f>
        <v>0.24752475247524752</v>
      </c>
      <c r="M319" s="144">
        <f t="shared" si="23"/>
        <v>15</v>
      </c>
      <c r="N319" s="187">
        <f t="shared" si="21"/>
        <v>1</v>
      </c>
      <c r="O319" s="146">
        <f t="shared" si="22"/>
        <v>1.5</v>
      </c>
      <c r="P319" s="179">
        <v>1</v>
      </c>
      <c r="Q319" s="201"/>
    </row>
    <row r="320" spans="1:19" ht="31.5" x14ac:dyDescent="0.25">
      <c r="A320" s="135">
        <v>313</v>
      </c>
      <c r="B320" s="161" t="s">
        <v>276</v>
      </c>
      <c r="C320" s="161" t="s">
        <v>801</v>
      </c>
      <c r="D320" s="140"/>
      <c r="E320" s="141"/>
      <c r="F320" s="262">
        <v>6.1</v>
      </c>
      <c r="G320" s="257"/>
      <c r="H320" s="139"/>
      <c r="I320" s="139">
        <v>7</v>
      </c>
      <c r="J320" s="142"/>
      <c r="K320" s="142"/>
      <c r="L320" s="142">
        <f>I320/F320</f>
        <v>1.1475409836065575</v>
      </c>
      <c r="M320" s="144">
        <f t="shared" si="23"/>
        <v>15</v>
      </c>
      <c r="N320" s="187">
        <f t="shared" si="21"/>
        <v>1</v>
      </c>
      <c r="O320" s="146">
        <f t="shared" si="22"/>
        <v>1.05</v>
      </c>
      <c r="P320" s="179">
        <v>1</v>
      </c>
      <c r="Q320" s="201"/>
    </row>
    <row r="321" spans="1:19" ht="63" x14ac:dyDescent="0.25">
      <c r="A321" s="135">
        <v>314</v>
      </c>
      <c r="B321" s="161" t="s">
        <v>43</v>
      </c>
      <c r="C321" s="161" t="s">
        <v>801</v>
      </c>
      <c r="D321" s="140"/>
      <c r="E321" s="141"/>
      <c r="F321" s="262">
        <v>50</v>
      </c>
      <c r="G321" s="257"/>
      <c r="H321" s="139"/>
      <c r="I321" s="139">
        <v>30</v>
      </c>
      <c r="J321" s="142"/>
      <c r="K321" s="142"/>
      <c r="L321" s="142">
        <f>I321/F321</f>
        <v>0.6</v>
      </c>
      <c r="M321" s="144">
        <f t="shared" si="23"/>
        <v>15</v>
      </c>
      <c r="N321" s="187">
        <f t="shared" si="21"/>
        <v>4</v>
      </c>
      <c r="O321" s="146">
        <f t="shared" si="22"/>
        <v>4.5</v>
      </c>
      <c r="P321" s="179">
        <v>5</v>
      </c>
      <c r="Q321" s="370" t="s">
        <v>1010</v>
      </c>
    </row>
    <row r="322" spans="1:19" ht="15.75" hidden="1" customHeight="1" x14ac:dyDescent="0.25">
      <c r="A322" s="135">
        <v>315</v>
      </c>
      <c r="B322" s="161" t="s">
        <v>444</v>
      </c>
      <c r="C322" s="161" t="s">
        <v>801</v>
      </c>
      <c r="D322" s="140"/>
      <c r="E322" s="141"/>
      <c r="F322" s="141">
        <v>96.5</v>
      </c>
      <c r="G322" s="139"/>
      <c r="H322" s="139"/>
      <c r="I322" s="139"/>
      <c r="J322" s="142"/>
      <c r="K322" s="142"/>
      <c r="L322" s="142"/>
      <c r="M322" s="144">
        <f t="shared" si="23"/>
        <v>0</v>
      </c>
      <c r="N322" s="187">
        <f t="shared" si="21"/>
        <v>0</v>
      </c>
      <c r="O322" s="146">
        <f t="shared" si="22"/>
        <v>0</v>
      </c>
      <c r="P322" s="151"/>
      <c r="Q322" s="6"/>
      <c r="S322" s="6"/>
    </row>
    <row r="323" spans="1:19" ht="31.5" x14ac:dyDescent="0.25">
      <c r="A323" s="135">
        <v>316</v>
      </c>
      <c r="B323" s="161" t="s">
        <v>45</v>
      </c>
      <c r="C323" s="161" t="s">
        <v>44</v>
      </c>
      <c r="D323" s="140"/>
      <c r="E323" s="141"/>
      <c r="F323" s="262">
        <v>82.66</v>
      </c>
      <c r="G323" s="257"/>
      <c r="H323" s="139"/>
      <c r="I323" s="139">
        <v>198</v>
      </c>
      <c r="J323" s="142"/>
      <c r="K323" s="142"/>
      <c r="L323" s="142">
        <f>I323/F323</f>
        <v>2.3953544640696833</v>
      </c>
      <c r="M323" s="144">
        <v>6.1</v>
      </c>
      <c r="N323" s="187">
        <f t="shared" si="21"/>
        <v>12</v>
      </c>
      <c r="O323" s="146">
        <f t="shared" si="22"/>
        <v>12.077999999999999</v>
      </c>
      <c r="P323" s="179">
        <v>12</v>
      </c>
      <c r="Q323" s="201"/>
    </row>
    <row r="324" spans="1:19" x14ac:dyDescent="0.25">
      <c r="A324" s="135">
        <v>317</v>
      </c>
      <c r="B324" s="161" t="s">
        <v>2</v>
      </c>
      <c r="C324" s="161" t="s">
        <v>44</v>
      </c>
      <c r="D324" s="140"/>
      <c r="E324" s="141"/>
      <c r="F324" s="262">
        <v>6.5</v>
      </c>
      <c r="G324" s="257"/>
      <c r="H324" s="139"/>
      <c r="I324" s="139">
        <v>2</v>
      </c>
      <c r="J324" s="142"/>
      <c r="K324" s="142"/>
      <c r="L324" s="142">
        <f>I324/F324</f>
        <v>0.30769230769230771</v>
      </c>
      <c r="M324" s="144">
        <f t="shared" si="23"/>
        <v>0</v>
      </c>
      <c r="N324" s="187">
        <f t="shared" si="21"/>
        <v>0</v>
      </c>
      <c r="O324" s="146">
        <f t="shared" si="22"/>
        <v>0</v>
      </c>
      <c r="P324" s="150" t="s">
        <v>916</v>
      </c>
      <c r="Q324" s="201"/>
    </row>
    <row r="325" spans="1:19" ht="31.5" x14ac:dyDescent="0.25">
      <c r="A325" s="135">
        <v>318</v>
      </c>
      <c r="B325" s="161" t="s">
        <v>272</v>
      </c>
      <c r="C325" s="161" t="s">
        <v>44</v>
      </c>
      <c r="D325" s="140"/>
      <c r="E325" s="141"/>
      <c r="F325" s="262">
        <v>604.99</v>
      </c>
      <c r="G325" s="257"/>
      <c r="H325" s="139"/>
      <c r="I325" s="139">
        <v>323</v>
      </c>
      <c r="J325" s="142"/>
      <c r="K325" s="142"/>
      <c r="L325" s="142">
        <f>I325/F325</f>
        <v>0.53389312220036689</v>
      </c>
      <c r="M325" s="144">
        <v>10</v>
      </c>
      <c r="N325" s="187">
        <f t="shared" si="21"/>
        <v>32</v>
      </c>
      <c r="O325" s="146">
        <f t="shared" si="22"/>
        <v>32.299999999999997</v>
      </c>
      <c r="P325" s="179">
        <v>32</v>
      </c>
      <c r="Q325" s="201"/>
    </row>
    <row r="326" spans="1:19" ht="15.75" hidden="1" customHeight="1" x14ac:dyDescent="0.25">
      <c r="A326" s="135">
        <v>319</v>
      </c>
      <c r="B326" s="161" t="s">
        <v>444</v>
      </c>
      <c r="C326" s="161" t="s">
        <v>44</v>
      </c>
      <c r="D326" s="140"/>
      <c r="E326" s="141"/>
      <c r="F326" s="141">
        <v>694.15</v>
      </c>
      <c r="G326" s="139"/>
      <c r="H326" s="139"/>
      <c r="I326" s="139"/>
      <c r="J326" s="142"/>
      <c r="K326" s="142"/>
      <c r="L326" s="142"/>
      <c r="M326" s="144">
        <f t="shared" si="23"/>
        <v>0</v>
      </c>
      <c r="N326" s="187">
        <f t="shared" si="21"/>
        <v>0</v>
      </c>
      <c r="O326" s="146">
        <f t="shared" si="22"/>
        <v>0</v>
      </c>
      <c r="P326" s="151"/>
      <c r="Q326" s="6"/>
      <c r="S326" s="6"/>
    </row>
    <row r="327" spans="1:19" ht="31.5" hidden="1" customHeight="1" x14ac:dyDescent="0.25">
      <c r="A327" s="135">
        <v>320</v>
      </c>
      <c r="B327" s="161" t="s">
        <v>802</v>
      </c>
      <c r="C327" s="161" t="s">
        <v>70</v>
      </c>
      <c r="D327" s="140"/>
      <c r="E327" s="141"/>
      <c r="F327" s="262"/>
      <c r="G327" s="257"/>
      <c r="H327" s="139"/>
      <c r="I327" s="139"/>
      <c r="J327" s="142"/>
      <c r="K327" s="142"/>
      <c r="L327" s="142" t="e">
        <f t="shared" ref="L327:L362" si="25">I327/F327</f>
        <v>#DIV/0!</v>
      </c>
      <c r="M327" s="144">
        <f t="shared" si="23"/>
        <v>0</v>
      </c>
      <c r="N327" s="187">
        <f t="shared" si="21"/>
        <v>0</v>
      </c>
      <c r="O327" s="146">
        <f t="shared" si="22"/>
        <v>0</v>
      </c>
      <c r="P327" s="179"/>
      <c r="Q327" s="6"/>
      <c r="S327" s="6"/>
    </row>
    <row r="328" spans="1:19" ht="31.5" hidden="1" customHeight="1" x14ac:dyDescent="0.25">
      <c r="A328" s="135">
        <v>321</v>
      </c>
      <c r="B328" s="161" t="s">
        <v>803</v>
      </c>
      <c r="C328" s="161" t="s">
        <v>70</v>
      </c>
      <c r="D328" s="140"/>
      <c r="E328" s="141"/>
      <c r="F328" s="262"/>
      <c r="G328" s="257"/>
      <c r="H328" s="139"/>
      <c r="I328" s="139"/>
      <c r="J328" s="142"/>
      <c r="K328" s="142"/>
      <c r="L328" s="142" t="e">
        <f t="shared" si="25"/>
        <v>#DIV/0!</v>
      </c>
      <c r="M328" s="144">
        <f t="shared" si="23"/>
        <v>0</v>
      </c>
      <c r="N328" s="187">
        <f t="shared" si="21"/>
        <v>0</v>
      </c>
      <c r="O328" s="146">
        <f t="shared" si="22"/>
        <v>0</v>
      </c>
      <c r="P328" s="179"/>
      <c r="Q328" s="6"/>
      <c r="S328" s="6"/>
    </row>
    <row r="329" spans="1:19" ht="31.5" x14ac:dyDescent="0.25">
      <c r="A329" s="135"/>
      <c r="B329" s="161" t="s">
        <v>828</v>
      </c>
      <c r="C329" s="161" t="s">
        <v>70</v>
      </c>
      <c r="D329" s="140"/>
      <c r="E329" s="141"/>
      <c r="F329" s="262">
        <v>186.81</v>
      </c>
      <c r="G329" s="257"/>
      <c r="H329" s="139"/>
      <c r="I329" s="139">
        <v>19</v>
      </c>
      <c r="J329" s="142"/>
      <c r="K329" s="142"/>
      <c r="L329" s="142">
        <f t="shared" si="25"/>
        <v>0.10170761736523741</v>
      </c>
      <c r="M329" s="144">
        <v>8</v>
      </c>
      <c r="N329" s="187">
        <f t="shared" si="21"/>
        <v>1</v>
      </c>
      <c r="O329" s="146">
        <f t="shared" si="22"/>
        <v>1.52</v>
      </c>
      <c r="P329" s="179">
        <v>1</v>
      </c>
      <c r="Q329" s="201"/>
    </row>
    <row r="330" spans="1:19" ht="31.5" hidden="1" customHeight="1" x14ac:dyDescent="0.25">
      <c r="A330" s="135">
        <v>322</v>
      </c>
      <c r="B330" s="161" t="s">
        <v>804</v>
      </c>
      <c r="C330" s="161" t="s">
        <v>70</v>
      </c>
      <c r="D330" s="140"/>
      <c r="E330" s="141"/>
      <c r="F330" s="262"/>
      <c r="G330" s="257"/>
      <c r="H330" s="139"/>
      <c r="I330" s="139"/>
      <c r="J330" s="142"/>
      <c r="K330" s="142"/>
      <c r="L330" s="142" t="e">
        <f t="shared" si="25"/>
        <v>#DIV/0!</v>
      </c>
      <c r="M330" s="144">
        <f t="shared" si="23"/>
        <v>0</v>
      </c>
      <c r="N330" s="187">
        <f t="shared" si="21"/>
        <v>0</v>
      </c>
      <c r="O330" s="146">
        <f t="shared" si="22"/>
        <v>0</v>
      </c>
      <c r="P330" s="179"/>
      <c r="Q330" s="6"/>
      <c r="S330" s="6"/>
    </row>
    <row r="331" spans="1:19" ht="31.5" hidden="1" customHeight="1" x14ac:dyDescent="0.25">
      <c r="A331" s="135">
        <v>323</v>
      </c>
      <c r="B331" s="161" t="s">
        <v>805</v>
      </c>
      <c r="C331" s="161" t="s">
        <v>70</v>
      </c>
      <c r="D331" s="140"/>
      <c r="E331" s="141"/>
      <c r="F331" s="262"/>
      <c r="G331" s="257"/>
      <c r="H331" s="139"/>
      <c r="I331" s="139"/>
      <c r="J331" s="142"/>
      <c r="K331" s="142"/>
      <c r="L331" s="142" t="e">
        <f t="shared" si="25"/>
        <v>#DIV/0!</v>
      </c>
      <c r="M331" s="144">
        <f t="shared" si="23"/>
        <v>0</v>
      </c>
      <c r="N331" s="187">
        <f t="shared" ref="N331:N365" si="26">ROUNDDOWN(O331,0)</f>
        <v>0</v>
      </c>
      <c r="O331" s="146">
        <f t="shared" ref="O331:O365" si="27">I331*M331/100</f>
        <v>0</v>
      </c>
      <c r="P331" s="179"/>
      <c r="Q331" s="6"/>
      <c r="S331" s="6"/>
    </row>
    <row r="332" spans="1:19" ht="31.5" hidden="1" customHeight="1" x14ac:dyDescent="0.25">
      <c r="A332" s="135">
        <v>324</v>
      </c>
      <c r="B332" s="161" t="s">
        <v>806</v>
      </c>
      <c r="C332" s="161" t="s">
        <v>70</v>
      </c>
      <c r="D332" s="140"/>
      <c r="E332" s="141"/>
      <c r="F332" s="262"/>
      <c r="G332" s="257"/>
      <c r="H332" s="139"/>
      <c r="I332" s="139"/>
      <c r="J332" s="142"/>
      <c r="K332" s="142"/>
      <c r="L332" s="142" t="e">
        <f t="shared" si="25"/>
        <v>#DIV/0!</v>
      </c>
      <c r="M332" s="144">
        <f t="shared" si="23"/>
        <v>0</v>
      </c>
      <c r="N332" s="187">
        <f t="shared" si="26"/>
        <v>0</v>
      </c>
      <c r="O332" s="146">
        <f t="shared" si="27"/>
        <v>0</v>
      </c>
      <c r="P332" s="179"/>
      <c r="Q332" s="6"/>
      <c r="S332" s="6"/>
    </row>
    <row r="333" spans="1:19" ht="47.25" hidden="1" customHeight="1" x14ac:dyDescent="0.25">
      <c r="A333" s="135">
        <v>325</v>
      </c>
      <c r="B333" s="161" t="s">
        <v>807</v>
      </c>
      <c r="C333" s="161" t="s">
        <v>70</v>
      </c>
      <c r="D333" s="140"/>
      <c r="E333" s="141"/>
      <c r="F333" s="262"/>
      <c r="G333" s="257"/>
      <c r="H333" s="139"/>
      <c r="I333" s="139"/>
      <c r="J333" s="142"/>
      <c r="K333" s="142"/>
      <c r="L333" s="142" t="e">
        <f t="shared" si="25"/>
        <v>#DIV/0!</v>
      </c>
      <c r="M333" s="144">
        <f t="shared" ref="M333:M365" si="28">IF(I333&lt;7,0,15)</f>
        <v>0</v>
      </c>
      <c r="N333" s="187">
        <f t="shared" si="26"/>
        <v>0</v>
      </c>
      <c r="O333" s="146">
        <f t="shared" si="27"/>
        <v>0</v>
      </c>
      <c r="P333" s="179"/>
      <c r="Q333" s="6"/>
      <c r="S333" s="6"/>
    </row>
    <row r="334" spans="1:19" ht="34.5" hidden="1" customHeight="1" x14ac:dyDescent="0.25">
      <c r="A334" s="135">
        <v>326</v>
      </c>
      <c r="B334" s="161" t="s">
        <v>150</v>
      </c>
      <c r="C334" s="161" t="s">
        <v>70</v>
      </c>
      <c r="D334" s="140"/>
      <c r="E334" s="141"/>
      <c r="F334" s="262"/>
      <c r="G334" s="257"/>
      <c r="H334" s="139"/>
      <c r="I334" s="139"/>
      <c r="J334" s="142"/>
      <c r="K334" s="142"/>
      <c r="L334" s="142" t="e">
        <f t="shared" si="25"/>
        <v>#DIV/0!</v>
      </c>
      <c r="M334" s="144">
        <f t="shared" si="28"/>
        <v>0</v>
      </c>
      <c r="N334" s="187">
        <f t="shared" si="26"/>
        <v>0</v>
      </c>
      <c r="O334" s="146">
        <f t="shared" si="27"/>
        <v>0</v>
      </c>
      <c r="P334" s="179"/>
      <c r="Q334" s="6"/>
      <c r="S334" s="6"/>
    </row>
    <row r="335" spans="1:19" ht="47.25" x14ac:dyDescent="0.25">
      <c r="A335" s="135">
        <v>327</v>
      </c>
      <c r="B335" s="161" t="s">
        <v>808</v>
      </c>
      <c r="C335" s="161" t="s">
        <v>70</v>
      </c>
      <c r="D335" s="140"/>
      <c r="E335" s="141"/>
      <c r="F335" s="141">
        <v>1494.7760000000001</v>
      </c>
      <c r="G335" s="257"/>
      <c r="H335" s="139"/>
      <c r="I335" s="139">
        <f>L335*F335</f>
        <v>149.47760000000002</v>
      </c>
      <c r="J335" s="142"/>
      <c r="K335" s="142"/>
      <c r="L335" s="142">
        <v>0.1</v>
      </c>
      <c r="M335" s="144">
        <v>3</v>
      </c>
      <c r="N335" s="187">
        <f t="shared" si="26"/>
        <v>4</v>
      </c>
      <c r="O335" s="146">
        <f t="shared" si="27"/>
        <v>4.4843280000000005</v>
      </c>
      <c r="P335" s="179">
        <v>4</v>
      </c>
      <c r="Q335" s="201"/>
    </row>
    <row r="336" spans="1:19" x14ac:dyDescent="0.25">
      <c r="A336" s="135">
        <v>328</v>
      </c>
      <c r="B336" s="161" t="s">
        <v>2</v>
      </c>
      <c r="C336" s="161" t="s">
        <v>70</v>
      </c>
      <c r="D336" s="140"/>
      <c r="E336" s="141"/>
      <c r="F336" s="262">
        <v>55009.48</v>
      </c>
      <c r="G336" s="257"/>
      <c r="H336" s="139"/>
      <c r="I336" s="139">
        <v>5726</v>
      </c>
      <c r="J336" s="142"/>
      <c r="K336" s="142"/>
      <c r="L336" s="142">
        <f t="shared" si="25"/>
        <v>0.10409114938007048</v>
      </c>
      <c r="M336" s="144">
        <v>1.75</v>
      </c>
      <c r="N336" s="187">
        <f t="shared" si="26"/>
        <v>100</v>
      </c>
      <c r="O336" s="146">
        <f t="shared" si="27"/>
        <v>100.205</v>
      </c>
      <c r="P336" s="150" t="s">
        <v>916</v>
      </c>
      <c r="Q336" s="201"/>
    </row>
    <row r="337" spans="1:19" ht="31.5" hidden="1" customHeight="1" x14ac:dyDescent="0.25">
      <c r="A337" s="135">
        <v>329</v>
      </c>
      <c r="B337" s="161" t="s">
        <v>130</v>
      </c>
      <c r="C337" s="161" t="s">
        <v>70</v>
      </c>
      <c r="D337" s="140"/>
      <c r="E337" s="141"/>
      <c r="F337" s="262"/>
      <c r="G337" s="257"/>
      <c r="H337" s="139"/>
      <c r="I337" s="139"/>
      <c r="J337" s="142"/>
      <c r="K337" s="142"/>
      <c r="L337" s="142" t="e">
        <f t="shared" si="25"/>
        <v>#DIV/0!</v>
      </c>
      <c r="M337" s="144">
        <f t="shared" si="28"/>
        <v>0</v>
      </c>
      <c r="N337" s="187">
        <f t="shared" si="26"/>
        <v>0</v>
      </c>
      <c r="O337" s="146">
        <f t="shared" si="27"/>
        <v>0</v>
      </c>
      <c r="P337" s="179"/>
      <c r="Q337" s="6"/>
      <c r="S337" s="6"/>
    </row>
    <row r="338" spans="1:19" ht="31.5" hidden="1" customHeight="1" x14ac:dyDescent="0.25">
      <c r="A338" s="135">
        <v>330</v>
      </c>
      <c r="B338" s="161" t="s">
        <v>809</v>
      </c>
      <c r="C338" s="161" t="s">
        <v>70</v>
      </c>
      <c r="D338" s="140"/>
      <c r="E338" s="141"/>
      <c r="F338" s="262"/>
      <c r="G338" s="257"/>
      <c r="H338" s="139"/>
      <c r="I338" s="139"/>
      <c r="J338" s="142"/>
      <c r="K338" s="142"/>
      <c r="L338" s="142" t="e">
        <f t="shared" si="25"/>
        <v>#DIV/0!</v>
      </c>
      <c r="M338" s="144">
        <f t="shared" si="28"/>
        <v>0</v>
      </c>
      <c r="N338" s="187">
        <f t="shared" si="26"/>
        <v>0</v>
      </c>
      <c r="O338" s="146">
        <f t="shared" si="27"/>
        <v>0</v>
      </c>
      <c r="P338" s="179"/>
      <c r="Q338" s="6"/>
      <c r="S338" s="6"/>
    </row>
    <row r="339" spans="1:19" ht="31.5" hidden="1" customHeight="1" x14ac:dyDescent="0.25">
      <c r="A339" s="135">
        <v>331</v>
      </c>
      <c r="B339" s="161" t="s">
        <v>110</v>
      </c>
      <c r="C339" s="161" t="s">
        <v>70</v>
      </c>
      <c r="D339" s="140"/>
      <c r="E339" s="141"/>
      <c r="F339" s="262"/>
      <c r="G339" s="257"/>
      <c r="H339" s="139"/>
      <c r="I339" s="139"/>
      <c r="J339" s="142"/>
      <c r="K339" s="142"/>
      <c r="L339" s="142" t="e">
        <f t="shared" si="25"/>
        <v>#DIV/0!</v>
      </c>
      <c r="M339" s="144">
        <f t="shared" si="28"/>
        <v>0</v>
      </c>
      <c r="N339" s="187">
        <f t="shared" si="26"/>
        <v>0</v>
      </c>
      <c r="O339" s="146">
        <f t="shared" si="27"/>
        <v>0</v>
      </c>
      <c r="P339" s="179"/>
      <c r="Q339" s="6"/>
      <c r="S339" s="6"/>
    </row>
    <row r="340" spans="1:19" ht="31.5" hidden="1" customHeight="1" x14ac:dyDescent="0.25">
      <c r="A340" s="135">
        <v>332</v>
      </c>
      <c r="B340" s="161" t="s">
        <v>810</v>
      </c>
      <c r="C340" s="161" t="s">
        <v>70</v>
      </c>
      <c r="D340" s="140"/>
      <c r="E340" s="141"/>
      <c r="F340" s="262">
        <v>384</v>
      </c>
      <c r="G340" s="257"/>
      <c r="H340" s="139"/>
      <c r="I340" s="139">
        <v>84</v>
      </c>
      <c r="J340" s="142"/>
      <c r="K340" s="142"/>
      <c r="L340" s="142">
        <f t="shared" si="25"/>
        <v>0.21875</v>
      </c>
      <c r="M340" s="144">
        <v>0</v>
      </c>
      <c r="N340" s="187">
        <f t="shared" si="26"/>
        <v>0</v>
      </c>
      <c r="O340" s="146">
        <f t="shared" si="27"/>
        <v>0</v>
      </c>
      <c r="P340" s="179"/>
      <c r="Q340" s="6"/>
      <c r="S340" s="6"/>
    </row>
    <row r="341" spans="1:19" ht="31.5" x14ac:dyDescent="0.25">
      <c r="A341" s="135">
        <v>333</v>
      </c>
      <c r="B341" s="161" t="s">
        <v>111</v>
      </c>
      <c r="C341" s="161" t="s">
        <v>70</v>
      </c>
      <c r="D341" s="140"/>
      <c r="E341" s="141"/>
      <c r="F341" s="262">
        <v>221.75</v>
      </c>
      <c r="G341" s="257"/>
      <c r="H341" s="139"/>
      <c r="I341" s="139">
        <v>62</v>
      </c>
      <c r="J341" s="142"/>
      <c r="K341" s="142"/>
      <c r="L341" s="142">
        <f t="shared" si="25"/>
        <v>0.27959413754227735</v>
      </c>
      <c r="M341" s="144">
        <v>2</v>
      </c>
      <c r="N341" s="187">
        <f t="shared" si="26"/>
        <v>1</v>
      </c>
      <c r="O341" s="146">
        <f t="shared" si="27"/>
        <v>1.24</v>
      </c>
      <c r="P341" s="179">
        <v>1</v>
      </c>
      <c r="Q341" s="201"/>
    </row>
    <row r="342" spans="1:19" ht="31.5" x14ac:dyDescent="0.25">
      <c r="A342" s="135">
        <v>334</v>
      </c>
      <c r="B342" s="161" t="s">
        <v>112</v>
      </c>
      <c r="C342" s="161" t="s">
        <v>70</v>
      </c>
      <c r="D342" s="140"/>
      <c r="E342" s="141"/>
      <c r="F342" s="262">
        <v>1170</v>
      </c>
      <c r="G342" s="257"/>
      <c r="H342" s="139"/>
      <c r="I342" s="139">
        <v>117</v>
      </c>
      <c r="J342" s="142"/>
      <c r="K342" s="142"/>
      <c r="L342" s="142">
        <f t="shared" si="25"/>
        <v>0.1</v>
      </c>
      <c r="M342" s="144">
        <v>0</v>
      </c>
      <c r="N342" s="187">
        <f t="shared" si="26"/>
        <v>0</v>
      </c>
      <c r="O342" s="146">
        <f t="shared" si="27"/>
        <v>0</v>
      </c>
      <c r="P342" s="179">
        <v>1</v>
      </c>
      <c r="Q342" s="201" t="s">
        <v>954</v>
      </c>
    </row>
    <row r="343" spans="1:19" ht="31.5" hidden="1" customHeight="1" x14ac:dyDescent="0.25">
      <c r="A343" s="135">
        <v>335</v>
      </c>
      <c r="B343" s="161" t="s">
        <v>92</v>
      </c>
      <c r="C343" s="161" t="s">
        <v>70</v>
      </c>
      <c r="D343" s="140"/>
      <c r="E343" s="141"/>
      <c r="F343" s="262"/>
      <c r="G343" s="257"/>
      <c r="H343" s="139"/>
      <c r="I343" s="139"/>
      <c r="J343" s="142"/>
      <c r="K343" s="142"/>
      <c r="L343" s="142" t="e">
        <f t="shared" si="25"/>
        <v>#DIV/0!</v>
      </c>
      <c r="M343" s="144">
        <f t="shared" si="28"/>
        <v>0</v>
      </c>
      <c r="N343" s="187">
        <f t="shared" si="26"/>
        <v>0</v>
      </c>
      <c r="O343" s="146">
        <f t="shared" si="27"/>
        <v>0</v>
      </c>
      <c r="P343" s="179"/>
      <c r="Q343" s="6"/>
      <c r="S343" s="6"/>
    </row>
    <row r="344" spans="1:19" ht="31.5" x14ac:dyDescent="0.25">
      <c r="A344" s="135">
        <v>336</v>
      </c>
      <c r="B344" s="161" t="s">
        <v>114</v>
      </c>
      <c r="C344" s="161" t="s">
        <v>70</v>
      </c>
      <c r="D344" s="140"/>
      <c r="E344" s="141"/>
      <c r="F344" s="262">
        <v>349.49700000000001</v>
      </c>
      <c r="G344" s="257"/>
      <c r="H344" s="139"/>
      <c r="I344" s="139">
        <f>L344*F344</f>
        <v>34.9497</v>
      </c>
      <c r="J344" s="142"/>
      <c r="K344" s="142"/>
      <c r="L344" s="142">
        <v>0.1</v>
      </c>
      <c r="M344" s="144">
        <v>3</v>
      </c>
      <c r="N344" s="187">
        <f t="shared" si="26"/>
        <v>1</v>
      </c>
      <c r="O344" s="146">
        <f t="shared" si="27"/>
        <v>1.0484909999999998</v>
      </c>
      <c r="P344" s="179">
        <v>1</v>
      </c>
      <c r="Q344" s="201"/>
    </row>
    <row r="345" spans="1:19" ht="31.5" hidden="1" customHeight="1" x14ac:dyDescent="0.25">
      <c r="A345" s="135">
        <v>337</v>
      </c>
      <c r="B345" s="161" t="s">
        <v>161</v>
      </c>
      <c r="C345" s="161" t="s">
        <v>70</v>
      </c>
      <c r="D345" s="140"/>
      <c r="E345" s="141"/>
      <c r="F345" s="262"/>
      <c r="G345" s="257"/>
      <c r="H345" s="139"/>
      <c r="I345" s="139"/>
      <c r="J345" s="142"/>
      <c r="K345" s="142"/>
      <c r="L345" s="142" t="e">
        <f t="shared" si="25"/>
        <v>#DIV/0!</v>
      </c>
      <c r="M345" s="144">
        <f t="shared" si="28"/>
        <v>0</v>
      </c>
      <c r="N345" s="187">
        <f t="shared" si="26"/>
        <v>0</v>
      </c>
      <c r="O345" s="146">
        <f t="shared" si="27"/>
        <v>0</v>
      </c>
      <c r="P345" s="179"/>
      <c r="Q345" s="6"/>
      <c r="S345" s="6"/>
    </row>
    <row r="346" spans="1:19" ht="31.5" hidden="1" customHeight="1" x14ac:dyDescent="0.25">
      <c r="A346" s="135">
        <v>338</v>
      </c>
      <c r="B346" s="161" t="s">
        <v>71</v>
      </c>
      <c r="C346" s="161" t="s">
        <v>70</v>
      </c>
      <c r="D346" s="140"/>
      <c r="E346" s="141"/>
      <c r="F346" s="262">
        <v>256.8</v>
      </c>
      <c r="G346" s="257"/>
      <c r="H346" s="139"/>
      <c r="I346" s="139">
        <v>23</v>
      </c>
      <c r="J346" s="142"/>
      <c r="K346" s="142"/>
      <c r="L346" s="142">
        <f t="shared" si="25"/>
        <v>8.9563862928348906E-2</v>
      </c>
      <c r="M346" s="144">
        <v>0</v>
      </c>
      <c r="N346" s="187">
        <f t="shared" si="26"/>
        <v>0</v>
      </c>
      <c r="O346" s="146">
        <f t="shared" si="27"/>
        <v>0</v>
      </c>
      <c r="P346" s="179"/>
      <c r="Q346" s="6"/>
      <c r="S346" s="6"/>
    </row>
    <row r="347" spans="1:19" ht="31.5" hidden="1" customHeight="1" x14ac:dyDescent="0.25">
      <c r="A347" s="135">
        <v>339</v>
      </c>
      <c r="B347" s="161" t="s">
        <v>152</v>
      </c>
      <c r="C347" s="161" t="s">
        <v>70</v>
      </c>
      <c r="D347" s="140"/>
      <c r="E347" s="141"/>
      <c r="F347" s="262"/>
      <c r="G347" s="257"/>
      <c r="H347" s="139"/>
      <c r="I347" s="139"/>
      <c r="J347" s="142"/>
      <c r="K347" s="142"/>
      <c r="L347" s="142" t="e">
        <f t="shared" si="25"/>
        <v>#DIV/0!</v>
      </c>
      <c r="M347" s="144">
        <f t="shared" si="28"/>
        <v>0</v>
      </c>
      <c r="N347" s="187">
        <f t="shared" si="26"/>
        <v>0</v>
      </c>
      <c r="O347" s="146">
        <f t="shared" si="27"/>
        <v>0</v>
      </c>
      <c r="P347" s="179"/>
      <c r="Q347" s="6"/>
      <c r="S347" s="6"/>
    </row>
    <row r="348" spans="1:19" ht="31.5" hidden="1" customHeight="1" x14ac:dyDescent="0.25">
      <c r="A348" s="135">
        <v>340</v>
      </c>
      <c r="B348" s="161" t="s">
        <v>137</v>
      </c>
      <c r="C348" s="161" t="s">
        <v>70</v>
      </c>
      <c r="D348" s="140"/>
      <c r="E348" s="141"/>
      <c r="F348" s="262"/>
      <c r="G348" s="257"/>
      <c r="H348" s="139"/>
      <c r="I348" s="139"/>
      <c r="J348" s="142"/>
      <c r="K348" s="142"/>
      <c r="L348" s="142" t="e">
        <f t="shared" si="25"/>
        <v>#DIV/0!</v>
      </c>
      <c r="M348" s="144">
        <f t="shared" si="28"/>
        <v>0</v>
      </c>
      <c r="N348" s="187">
        <f t="shared" si="26"/>
        <v>0</v>
      </c>
      <c r="O348" s="146">
        <f t="shared" si="27"/>
        <v>0</v>
      </c>
      <c r="P348" s="179"/>
      <c r="Q348" s="6"/>
      <c r="S348" s="6"/>
    </row>
    <row r="349" spans="1:19" ht="31.5" hidden="1" customHeight="1" x14ac:dyDescent="0.25">
      <c r="A349" s="135">
        <v>341</v>
      </c>
      <c r="B349" s="161" t="s">
        <v>812</v>
      </c>
      <c r="C349" s="161" t="s">
        <v>70</v>
      </c>
      <c r="D349" s="140"/>
      <c r="E349" s="141"/>
      <c r="F349" s="262">
        <v>40</v>
      </c>
      <c r="G349" s="257"/>
      <c r="H349" s="139"/>
      <c r="I349" s="139">
        <v>1</v>
      </c>
      <c r="J349" s="142"/>
      <c r="K349" s="142"/>
      <c r="L349" s="142">
        <f t="shared" si="25"/>
        <v>2.5000000000000001E-2</v>
      </c>
      <c r="M349" s="144">
        <f t="shared" si="28"/>
        <v>0</v>
      </c>
      <c r="N349" s="187">
        <f t="shared" si="26"/>
        <v>0</v>
      </c>
      <c r="O349" s="146">
        <f t="shared" si="27"/>
        <v>0</v>
      </c>
      <c r="P349" s="179"/>
      <c r="Q349" s="6"/>
      <c r="S349" s="6"/>
    </row>
    <row r="350" spans="1:19" ht="47.25" hidden="1" customHeight="1" x14ac:dyDescent="0.25">
      <c r="A350" s="135">
        <v>342</v>
      </c>
      <c r="B350" s="161" t="s">
        <v>813</v>
      </c>
      <c r="C350" s="161" t="s">
        <v>70</v>
      </c>
      <c r="D350" s="140"/>
      <c r="E350" s="141"/>
      <c r="F350" s="262"/>
      <c r="G350" s="257"/>
      <c r="H350" s="139"/>
      <c r="I350" s="139"/>
      <c r="J350" s="142"/>
      <c r="K350" s="142"/>
      <c r="L350" s="142" t="e">
        <f t="shared" si="25"/>
        <v>#DIV/0!</v>
      </c>
      <c r="M350" s="144">
        <f t="shared" si="28"/>
        <v>0</v>
      </c>
      <c r="N350" s="187">
        <f t="shared" si="26"/>
        <v>0</v>
      </c>
      <c r="O350" s="146">
        <f t="shared" si="27"/>
        <v>0</v>
      </c>
      <c r="P350" s="179"/>
      <c r="Q350" s="6"/>
      <c r="S350" s="6"/>
    </row>
    <row r="351" spans="1:19" ht="47.25" hidden="1" customHeight="1" x14ac:dyDescent="0.25">
      <c r="A351" s="135">
        <v>343</v>
      </c>
      <c r="B351" s="161" t="s">
        <v>814</v>
      </c>
      <c r="C351" s="161" t="s">
        <v>70</v>
      </c>
      <c r="D351" s="140"/>
      <c r="E351" s="141"/>
      <c r="F351" s="262"/>
      <c r="G351" s="257"/>
      <c r="H351" s="139"/>
      <c r="I351" s="139"/>
      <c r="J351" s="142"/>
      <c r="K351" s="142"/>
      <c r="L351" s="142" t="e">
        <f t="shared" si="25"/>
        <v>#DIV/0!</v>
      </c>
      <c r="M351" s="144">
        <f t="shared" si="28"/>
        <v>0</v>
      </c>
      <c r="N351" s="187">
        <f t="shared" si="26"/>
        <v>0</v>
      </c>
      <c r="O351" s="146">
        <f t="shared" si="27"/>
        <v>0</v>
      </c>
      <c r="P351" s="179"/>
      <c r="Q351" s="6"/>
      <c r="S351" s="6"/>
    </row>
    <row r="352" spans="1:19" ht="31.5" hidden="1" customHeight="1" x14ac:dyDescent="0.25">
      <c r="A352" s="135">
        <v>344</v>
      </c>
      <c r="B352" s="161" t="s">
        <v>156</v>
      </c>
      <c r="C352" s="161" t="s">
        <v>70</v>
      </c>
      <c r="D352" s="140"/>
      <c r="E352" s="141"/>
      <c r="F352" s="262">
        <v>100</v>
      </c>
      <c r="G352" s="257"/>
      <c r="H352" s="139"/>
      <c r="I352" s="139">
        <v>3</v>
      </c>
      <c r="J352" s="142"/>
      <c r="K352" s="142"/>
      <c r="L352" s="142">
        <f t="shared" si="25"/>
        <v>0.03</v>
      </c>
      <c r="M352" s="144">
        <f t="shared" si="28"/>
        <v>0</v>
      </c>
      <c r="N352" s="187">
        <f t="shared" si="26"/>
        <v>0</v>
      </c>
      <c r="O352" s="146">
        <f t="shared" si="27"/>
        <v>0</v>
      </c>
      <c r="P352" s="179"/>
      <c r="Q352" s="6"/>
      <c r="S352" s="6"/>
    </row>
    <row r="353" spans="1:16379" ht="47.25" hidden="1" x14ac:dyDescent="0.25">
      <c r="A353" s="135">
        <v>345</v>
      </c>
      <c r="B353" s="161" t="s">
        <v>815</v>
      </c>
      <c r="C353" s="161" t="s">
        <v>70</v>
      </c>
      <c r="D353" s="140"/>
      <c r="E353" s="141"/>
      <c r="F353" s="262"/>
      <c r="G353" s="257"/>
      <c r="H353" s="139"/>
      <c r="I353" s="139"/>
      <c r="J353" s="142"/>
      <c r="K353" s="142"/>
      <c r="L353" s="142" t="e">
        <f t="shared" si="25"/>
        <v>#DIV/0!</v>
      </c>
      <c r="M353" s="144">
        <f t="shared" si="28"/>
        <v>0</v>
      </c>
      <c r="N353" s="187">
        <f t="shared" si="26"/>
        <v>0</v>
      </c>
      <c r="O353" s="146">
        <f t="shared" si="27"/>
        <v>0</v>
      </c>
      <c r="P353" s="179">
        <v>0</v>
      </c>
      <c r="Q353" s="201">
        <f>N353-P353</f>
        <v>0</v>
      </c>
      <c r="S353" s="6"/>
    </row>
    <row r="354" spans="1:16379" ht="47.25" hidden="1" x14ac:dyDescent="0.25">
      <c r="A354" s="135">
        <v>346</v>
      </c>
      <c r="B354" s="161" t="s">
        <v>816</v>
      </c>
      <c r="C354" s="161" t="s">
        <v>70</v>
      </c>
      <c r="D354" s="140"/>
      <c r="E354" s="141"/>
      <c r="F354" s="262"/>
      <c r="G354" s="257"/>
      <c r="H354" s="139"/>
      <c r="I354" s="139"/>
      <c r="J354" s="142"/>
      <c r="K354" s="142"/>
      <c r="L354" s="142" t="e">
        <f t="shared" si="25"/>
        <v>#DIV/0!</v>
      </c>
      <c r="M354" s="144">
        <f t="shared" si="28"/>
        <v>0</v>
      </c>
      <c r="N354" s="187">
        <f t="shared" si="26"/>
        <v>0</v>
      </c>
      <c r="O354" s="146">
        <f t="shared" si="27"/>
        <v>0</v>
      </c>
      <c r="P354" s="179">
        <v>0</v>
      </c>
      <c r="Q354" s="201">
        <f>N354-P354</f>
        <v>0</v>
      </c>
      <c r="S354" s="6"/>
    </row>
    <row r="355" spans="1:16379" ht="47.25" hidden="1" x14ac:dyDescent="0.25">
      <c r="A355" s="135">
        <v>347</v>
      </c>
      <c r="B355" s="161" t="s">
        <v>817</v>
      </c>
      <c r="C355" s="161" t="s">
        <v>70</v>
      </c>
      <c r="D355" s="140"/>
      <c r="E355" s="141"/>
      <c r="F355" s="262"/>
      <c r="G355" s="257"/>
      <c r="H355" s="139"/>
      <c r="I355" s="139"/>
      <c r="J355" s="142"/>
      <c r="K355" s="142"/>
      <c r="L355" s="142" t="e">
        <f t="shared" si="25"/>
        <v>#DIV/0!</v>
      </c>
      <c r="M355" s="144">
        <f t="shared" si="28"/>
        <v>0</v>
      </c>
      <c r="N355" s="187">
        <f t="shared" si="26"/>
        <v>0</v>
      </c>
      <c r="O355" s="146">
        <f t="shared" si="27"/>
        <v>0</v>
      </c>
      <c r="P355" s="179">
        <v>0</v>
      </c>
      <c r="Q355" s="201">
        <f>N355-P355</f>
        <v>0</v>
      </c>
      <c r="S355" s="6"/>
    </row>
    <row r="356" spans="1:16379" ht="47.25" hidden="1" x14ac:dyDescent="0.25">
      <c r="A356" s="135">
        <v>348</v>
      </c>
      <c r="B356" s="161" t="s">
        <v>818</v>
      </c>
      <c r="C356" s="161" t="s">
        <v>70</v>
      </c>
      <c r="D356" s="140"/>
      <c r="E356" s="141"/>
      <c r="F356" s="262"/>
      <c r="G356" s="257"/>
      <c r="H356" s="139"/>
      <c r="I356" s="139"/>
      <c r="J356" s="142"/>
      <c r="K356" s="142"/>
      <c r="L356" s="142" t="e">
        <f t="shared" si="25"/>
        <v>#DIV/0!</v>
      </c>
      <c r="M356" s="144">
        <f t="shared" si="28"/>
        <v>0</v>
      </c>
      <c r="N356" s="187">
        <f t="shared" si="26"/>
        <v>0</v>
      </c>
      <c r="O356" s="146">
        <f t="shared" si="27"/>
        <v>0</v>
      </c>
      <c r="P356" s="179">
        <v>0</v>
      </c>
      <c r="Q356" s="201">
        <f>N356-P356</f>
        <v>0</v>
      </c>
      <c r="S356" s="6"/>
    </row>
    <row r="357" spans="1:16379" ht="47.25" hidden="1" customHeight="1" x14ac:dyDescent="0.25">
      <c r="A357" s="135">
        <v>349</v>
      </c>
      <c r="B357" s="161" t="s">
        <v>819</v>
      </c>
      <c r="C357" s="161" t="s">
        <v>70</v>
      </c>
      <c r="D357" s="140"/>
      <c r="E357" s="141"/>
      <c r="F357" s="262"/>
      <c r="G357" s="257"/>
      <c r="H357" s="139"/>
      <c r="I357" s="139"/>
      <c r="J357" s="142"/>
      <c r="K357" s="142"/>
      <c r="L357" s="142" t="e">
        <f t="shared" si="25"/>
        <v>#DIV/0!</v>
      </c>
      <c r="M357" s="144">
        <f t="shared" si="28"/>
        <v>0</v>
      </c>
      <c r="N357" s="187">
        <f t="shared" si="26"/>
        <v>0</v>
      </c>
      <c r="O357" s="146">
        <f t="shared" si="27"/>
        <v>0</v>
      </c>
      <c r="P357" s="179"/>
      <c r="Q357" s="6"/>
      <c r="S357" s="6"/>
    </row>
    <row r="358" spans="1:16379" ht="31.5" hidden="1" customHeight="1" x14ac:dyDescent="0.25">
      <c r="A358" s="135">
        <v>350</v>
      </c>
      <c r="B358" s="161" t="s">
        <v>820</v>
      </c>
      <c r="C358" s="161" t="s">
        <v>70</v>
      </c>
      <c r="D358" s="140"/>
      <c r="E358" s="141"/>
      <c r="F358" s="262"/>
      <c r="G358" s="257"/>
      <c r="H358" s="139"/>
      <c r="I358" s="139"/>
      <c r="J358" s="142"/>
      <c r="K358" s="142"/>
      <c r="L358" s="142" t="e">
        <f t="shared" si="25"/>
        <v>#DIV/0!</v>
      </c>
      <c r="M358" s="144">
        <f t="shared" si="28"/>
        <v>0</v>
      </c>
      <c r="N358" s="187">
        <f t="shared" si="26"/>
        <v>0</v>
      </c>
      <c r="O358" s="146">
        <f t="shared" si="27"/>
        <v>0</v>
      </c>
      <c r="P358" s="179"/>
      <c r="Q358" s="6"/>
      <c r="S358" s="6"/>
    </row>
    <row r="359" spans="1:16379" ht="15.75" hidden="1" customHeight="1" x14ac:dyDescent="0.25">
      <c r="A359" s="135">
        <v>351</v>
      </c>
      <c r="B359" s="161" t="s">
        <v>821</v>
      </c>
      <c r="C359" s="161" t="s">
        <v>70</v>
      </c>
      <c r="D359" s="140"/>
      <c r="E359" s="141"/>
      <c r="F359" s="262"/>
      <c r="G359" s="257"/>
      <c r="H359" s="139"/>
      <c r="I359" s="139"/>
      <c r="J359" s="142"/>
      <c r="K359" s="142"/>
      <c r="L359" s="142" t="e">
        <f t="shared" si="25"/>
        <v>#DIV/0!</v>
      </c>
      <c r="M359" s="144">
        <f t="shared" si="28"/>
        <v>0</v>
      </c>
      <c r="N359" s="187">
        <f t="shared" si="26"/>
        <v>0</v>
      </c>
      <c r="O359" s="146">
        <f t="shared" si="27"/>
        <v>0</v>
      </c>
      <c r="P359" s="179"/>
      <c r="Q359" s="6"/>
      <c r="S359" s="6"/>
    </row>
    <row r="360" spans="1:16379" ht="31.5" hidden="1" customHeight="1" x14ac:dyDescent="0.25">
      <c r="A360" s="135">
        <v>352</v>
      </c>
      <c r="B360" s="161" t="s">
        <v>822</v>
      </c>
      <c r="C360" s="161" t="s">
        <v>70</v>
      </c>
      <c r="D360" s="140"/>
      <c r="E360" s="141"/>
      <c r="F360" s="262"/>
      <c r="G360" s="257"/>
      <c r="H360" s="139"/>
      <c r="I360" s="139"/>
      <c r="J360" s="142"/>
      <c r="K360" s="142"/>
      <c r="L360" s="142" t="e">
        <f t="shared" si="25"/>
        <v>#DIV/0!</v>
      </c>
      <c r="M360" s="144">
        <f t="shared" si="28"/>
        <v>0</v>
      </c>
      <c r="N360" s="187">
        <f t="shared" si="26"/>
        <v>0</v>
      </c>
      <c r="O360" s="146">
        <f t="shared" si="27"/>
        <v>0</v>
      </c>
      <c r="P360" s="179"/>
      <c r="Q360" s="6"/>
      <c r="S360" s="6"/>
    </row>
    <row r="361" spans="1:16379" ht="47.25" hidden="1" customHeight="1" x14ac:dyDescent="0.25">
      <c r="A361" s="135">
        <v>353</v>
      </c>
      <c r="B361" s="161" t="s">
        <v>823</v>
      </c>
      <c r="C361" s="161" t="s">
        <v>70</v>
      </c>
      <c r="D361" s="140"/>
      <c r="E361" s="141"/>
      <c r="F361" s="262"/>
      <c r="G361" s="257"/>
      <c r="H361" s="139"/>
      <c r="I361" s="139"/>
      <c r="J361" s="142"/>
      <c r="K361" s="142"/>
      <c r="L361" s="142" t="e">
        <f t="shared" si="25"/>
        <v>#DIV/0!</v>
      </c>
      <c r="M361" s="144">
        <f t="shared" si="28"/>
        <v>0</v>
      </c>
      <c r="N361" s="187">
        <f t="shared" si="26"/>
        <v>0</v>
      </c>
      <c r="O361" s="146">
        <f t="shared" si="27"/>
        <v>0</v>
      </c>
      <c r="P361" s="179"/>
      <c r="Q361" s="6"/>
      <c r="S361" s="6"/>
    </row>
    <row r="362" spans="1:16379" ht="31.5" hidden="1" customHeight="1" x14ac:dyDescent="0.25">
      <c r="A362" s="135">
        <v>354</v>
      </c>
      <c r="B362" s="161" t="s">
        <v>824</v>
      </c>
      <c r="C362" s="161" t="s">
        <v>70</v>
      </c>
      <c r="D362" s="140"/>
      <c r="E362" s="141"/>
      <c r="F362" s="141"/>
      <c r="G362" s="139"/>
      <c r="H362" s="139"/>
      <c r="I362" s="139"/>
      <c r="J362" s="142"/>
      <c r="K362" s="142"/>
      <c r="L362" s="142" t="e">
        <f t="shared" si="25"/>
        <v>#DIV/0!</v>
      </c>
      <c r="M362" s="144">
        <f t="shared" si="28"/>
        <v>0</v>
      </c>
      <c r="N362" s="187">
        <f t="shared" si="26"/>
        <v>0</v>
      </c>
      <c r="O362" s="146">
        <f t="shared" si="27"/>
        <v>0</v>
      </c>
      <c r="P362" s="179"/>
      <c r="Q362" s="6"/>
      <c r="S362" s="6"/>
    </row>
    <row r="363" spans="1:16379" x14ac:dyDescent="0.25">
      <c r="A363" s="135">
        <v>355</v>
      </c>
      <c r="B363" s="161" t="s">
        <v>957</v>
      </c>
      <c r="C363" s="161" t="s">
        <v>70</v>
      </c>
      <c r="D363" s="140"/>
      <c r="E363" s="141"/>
      <c r="F363" s="141">
        <v>192.64</v>
      </c>
      <c r="G363" s="139"/>
      <c r="H363" s="139"/>
      <c r="I363" s="139">
        <f>F363*L363</f>
        <v>19.263999999999999</v>
      </c>
      <c r="J363" s="142"/>
      <c r="K363" s="142"/>
      <c r="L363" s="142">
        <v>0.1</v>
      </c>
      <c r="M363" s="144">
        <v>7</v>
      </c>
      <c r="N363" s="187">
        <f t="shared" si="26"/>
        <v>1</v>
      </c>
      <c r="O363" s="146">
        <f t="shared" si="27"/>
        <v>1.3484799999999999</v>
      </c>
      <c r="P363" s="179">
        <v>1</v>
      </c>
      <c r="Q363" s="201"/>
    </row>
    <row r="364" spans="1:16379" ht="31.5" x14ac:dyDescent="0.25">
      <c r="A364" s="135">
        <v>356</v>
      </c>
      <c r="B364" s="263" t="s">
        <v>937</v>
      </c>
      <c r="C364" s="161" t="s">
        <v>70</v>
      </c>
      <c r="D364" s="140"/>
      <c r="E364" s="141"/>
      <c r="F364" s="141">
        <v>139.80000000000001</v>
      </c>
      <c r="G364" s="139"/>
      <c r="H364" s="139"/>
      <c r="I364" s="139">
        <f>F364*L364</f>
        <v>13.980000000000002</v>
      </c>
      <c r="J364" s="142"/>
      <c r="K364" s="142"/>
      <c r="L364" s="142">
        <v>0.1</v>
      </c>
      <c r="M364" s="144">
        <f t="shared" si="28"/>
        <v>15</v>
      </c>
      <c r="N364" s="187">
        <f t="shared" si="26"/>
        <v>2</v>
      </c>
      <c r="O364" s="146">
        <f t="shared" si="27"/>
        <v>2.0970000000000004</v>
      </c>
      <c r="P364" s="179">
        <v>10</v>
      </c>
      <c r="Q364" s="370" t="s">
        <v>1010</v>
      </c>
    </row>
    <row r="365" spans="1:16379" ht="31.5" x14ac:dyDescent="0.25">
      <c r="A365" s="135">
        <v>357</v>
      </c>
      <c r="B365" s="161" t="s">
        <v>941</v>
      </c>
      <c r="C365" s="161" t="s">
        <v>70</v>
      </c>
      <c r="D365" s="140"/>
      <c r="E365" s="141"/>
      <c r="F365" s="141">
        <v>128.66</v>
      </c>
      <c r="G365" s="139"/>
      <c r="H365" s="139"/>
      <c r="I365" s="139">
        <f>F365*L365</f>
        <v>12.866</v>
      </c>
      <c r="J365" s="142"/>
      <c r="K365" s="142"/>
      <c r="L365" s="142">
        <v>0.1</v>
      </c>
      <c r="M365" s="144">
        <f t="shared" si="28"/>
        <v>15</v>
      </c>
      <c r="N365" s="187">
        <f t="shared" si="26"/>
        <v>1</v>
      </c>
      <c r="O365" s="146">
        <f t="shared" si="27"/>
        <v>1.9299000000000002</v>
      </c>
      <c r="P365" s="179">
        <v>3</v>
      </c>
      <c r="Q365" s="370" t="s">
        <v>1010</v>
      </c>
    </row>
    <row r="366" spans="1:16379" s="112" customFormat="1" ht="27.75" hidden="1" customHeight="1" x14ac:dyDescent="0.25">
      <c r="A366" s="190" t="s">
        <v>659</v>
      </c>
      <c r="B366" s="310"/>
      <c r="C366" s="211"/>
      <c r="D366" s="311"/>
      <c r="E366" s="311"/>
      <c r="F366" s="311"/>
      <c r="G366" s="312"/>
      <c r="H366" s="312"/>
      <c r="I366" s="312"/>
      <c r="J366" s="313"/>
      <c r="K366" s="313"/>
      <c r="L366" s="313"/>
      <c r="M366" s="311"/>
      <c r="N366" s="312"/>
      <c r="O366" s="190"/>
      <c r="P366" s="190"/>
    </row>
    <row r="368" spans="1:16379" ht="37.5" customHeight="1" x14ac:dyDescent="0.25">
      <c r="A368" s="190" t="s">
        <v>659</v>
      </c>
      <c r="B368" s="310"/>
      <c r="C368" s="211"/>
      <c r="D368" s="311"/>
      <c r="E368" s="312"/>
      <c r="F368" s="312"/>
      <c r="G368" s="313"/>
      <c r="H368" s="313"/>
      <c r="I368" s="311"/>
      <c r="J368" s="312"/>
      <c r="K368" s="190"/>
      <c r="L368" s="112"/>
      <c r="M368" s="112"/>
      <c r="N368" s="112"/>
      <c r="O368" s="112"/>
      <c r="R368" s="112"/>
      <c r="S368" s="126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112"/>
      <c r="AQ368" s="112"/>
      <c r="AR368" s="112"/>
      <c r="AS368" s="112"/>
      <c r="AT368" s="112"/>
      <c r="AU368" s="112"/>
      <c r="AV368" s="112"/>
      <c r="AW368" s="112"/>
      <c r="AX368" s="112"/>
      <c r="AY368" s="112"/>
      <c r="AZ368" s="112"/>
      <c r="BA368" s="112"/>
      <c r="BB368" s="112"/>
      <c r="BC368" s="112"/>
      <c r="BD368" s="112"/>
      <c r="BE368" s="112"/>
      <c r="BF368" s="112"/>
      <c r="BG368" s="112"/>
      <c r="BH368" s="112"/>
      <c r="BI368" s="112"/>
      <c r="BJ368" s="112"/>
      <c r="BK368" s="112"/>
      <c r="BL368" s="112"/>
      <c r="BM368" s="112"/>
      <c r="BN368" s="112"/>
      <c r="BO368" s="112"/>
      <c r="BP368" s="112"/>
      <c r="BQ368" s="112"/>
      <c r="BR368" s="112"/>
      <c r="BS368" s="112"/>
      <c r="BT368" s="112"/>
      <c r="BU368" s="112"/>
      <c r="BV368" s="112"/>
      <c r="BW368" s="112"/>
      <c r="BX368" s="112"/>
      <c r="BY368" s="112"/>
      <c r="BZ368" s="112"/>
      <c r="CA368" s="112"/>
      <c r="CB368" s="112"/>
      <c r="CC368" s="112"/>
      <c r="CD368" s="112"/>
      <c r="CE368" s="112"/>
      <c r="CF368" s="112"/>
      <c r="CG368" s="112"/>
      <c r="CH368" s="112"/>
      <c r="CI368" s="112"/>
      <c r="CJ368" s="112"/>
      <c r="CK368" s="112"/>
      <c r="CL368" s="112"/>
      <c r="CM368" s="112"/>
      <c r="CN368" s="112"/>
      <c r="CO368" s="112"/>
      <c r="CP368" s="112"/>
      <c r="CQ368" s="112"/>
      <c r="CR368" s="112"/>
      <c r="CS368" s="112"/>
      <c r="CT368" s="112"/>
      <c r="CU368" s="112"/>
      <c r="CV368" s="112"/>
      <c r="CW368" s="112"/>
      <c r="CX368" s="112"/>
      <c r="CY368" s="112"/>
      <c r="CZ368" s="112"/>
      <c r="DA368" s="112"/>
      <c r="DB368" s="112"/>
      <c r="DC368" s="112"/>
      <c r="DD368" s="112"/>
      <c r="DE368" s="112"/>
      <c r="DF368" s="112"/>
      <c r="DG368" s="112"/>
      <c r="DH368" s="112"/>
      <c r="DI368" s="112"/>
      <c r="DJ368" s="112"/>
      <c r="DK368" s="112"/>
      <c r="DL368" s="112"/>
      <c r="DM368" s="112"/>
      <c r="DN368" s="112"/>
      <c r="DO368" s="112"/>
      <c r="DP368" s="112"/>
      <c r="DQ368" s="112"/>
      <c r="DR368" s="112"/>
      <c r="DS368" s="112"/>
      <c r="DT368" s="112"/>
      <c r="DU368" s="112"/>
      <c r="DV368" s="112"/>
      <c r="DW368" s="112"/>
      <c r="DX368" s="112"/>
      <c r="DY368" s="112"/>
      <c r="DZ368" s="112"/>
      <c r="EA368" s="112"/>
      <c r="EB368" s="112"/>
      <c r="EC368" s="112"/>
      <c r="ED368" s="112"/>
      <c r="EE368" s="112"/>
      <c r="EF368" s="112"/>
      <c r="EG368" s="112"/>
      <c r="EH368" s="112"/>
      <c r="EI368" s="112"/>
      <c r="EJ368" s="112"/>
      <c r="EK368" s="112"/>
      <c r="EL368" s="112"/>
      <c r="EM368" s="112"/>
      <c r="EN368" s="112"/>
      <c r="EO368" s="112"/>
      <c r="EP368" s="112"/>
      <c r="EQ368" s="112"/>
      <c r="ER368" s="112"/>
      <c r="ES368" s="112"/>
      <c r="ET368" s="112"/>
      <c r="EU368" s="112"/>
      <c r="EV368" s="112"/>
      <c r="EW368" s="112"/>
      <c r="EX368" s="112"/>
      <c r="EY368" s="112"/>
      <c r="EZ368" s="112"/>
      <c r="FA368" s="112"/>
      <c r="FB368" s="112"/>
      <c r="FC368" s="112"/>
      <c r="FD368" s="112"/>
      <c r="FE368" s="112"/>
      <c r="FF368" s="112"/>
      <c r="FG368" s="112"/>
      <c r="FH368" s="112"/>
      <c r="FI368" s="112"/>
      <c r="FJ368" s="112"/>
      <c r="FK368" s="112"/>
      <c r="FL368" s="112"/>
      <c r="FM368" s="112"/>
      <c r="FN368" s="112"/>
      <c r="FO368" s="112"/>
      <c r="FP368" s="112"/>
      <c r="FQ368" s="112"/>
      <c r="FR368" s="112"/>
      <c r="FS368" s="112"/>
      <c r="FT368" s="112"/>
      <c r="FU368" s="112"/>
      <c r="FV368" s="112"/>
      <c r="FW368" s="112"/>
      <c r="FX368" s="112"/>
      <c r="FY368" s="112"/>
      <c r="FZ368" s="112"/>
      <c r="GA368" s="112"/>
      <c r="GB368" s="112"/>
      <c r="GC368" s="112"/>
      <c r="GD368" s="112"/>
      <c r="GE368" s="112"/>
      <c r="GF368" s="112"/>
      <c r="GG368" s="112"/>
      <c r="GH368" s="112"/>
      <c r="GI368" s="112"/>
      <c r="GJ368" s="112"/>
      <c r="GK368" s="112"/>
      <c r="GL368" s="112"/>
      <c r="GM368" s="112"/>
      <c r="GN368" s="112"/>
      <c r="GO368" s="112"/>
      <c r="GP368" s="112"/>
      <c r="GQ368" s="112"/>
      <c r="GR368" s="112"/>
      <c r="GS368" s="112"/>
      <c r="GT368" s="112"/>
      <c r="GU368" s="112"/>
      <c r="GV368" s="112"/>
      <c r="GW368" s="112"/>
      <c r="GX368" s="112"/>
      <c r="GY368" s="112"/>
      <c r="GZ368" s="112"/>
      <c r="HA368" s="112"/>
      <c r="HB368" s="112"/>
      <c r="HC368" s="112"/>
      <c r="HD368" s="112"/>
      <c r="HE368" s="112"/>
      <c r="HF368" s="112"/>
      <c r="HG368" s="112"/>
      <c r="HH368" s="112"/>
      <c r="HI368" s="112"/>
      <c r="HJ368" s="112"/>
      <c r="HK368" s="112"/>
      <c r="HL368" s="112"/>
      <c r="HM368" s="112"/>
      <c r="HN368" s="112"/>
      <c r="HO368" s="112"/>
      <c r="HP368" s="112"/>
      <c r="HQ368" s="112"/>
      <c r="HR368" s="112"/>
      <c r="HS368" s="112"/>
      <c r="HT368" s="112"/>
      <c r="HU368" s="112"/>
      <c r="HV368" s="112"/>
      <c r="HW368" s="112"/>
      <c r="HX368" s="112"/>
      <c r="HY368" s="112"/>
      <c r="HZ368" s="112"/>
      <c r="IA368" s="112"/>
      <c r="IB368" s="112"/>
      <c r="IC368" s="112"/>
      <c r="ID368" s="112"/>
      <c r="IE368" s="112"/>
      <c r="IF368" s="112"/>
      <c r="IG368" s="112"/>
      <c r="IH368" s="112"/>
      <c r="II368" s="112"/>
      <c r="IJ368" s="112"/>
      <c r="IK368" s="112"/>
      <c r="IL368" s="112"/>
      <c r="IM368" s="112"/>
      <c r="IN368" s="112"/>
      <c r="IO368" s="112"/>
      <c r="IP368" s="112"/>
      <c r="IQ368" s="112"/>
      <c r="IR368" s="112"/>
      <c r="IS368" s="112"/>
      <c r="IT368" s="112"/>
      <c r="IU368" s="112"/>
      <c r="IV368" s="112"/>
      <c r="IW368" s="112"/>
      <c r="IX368" s="112"/>
      <c r="IY368" s="112"/>
      <c r="IZ368" s="112"/>
      <c r="JA368" s="112"/>
      <c r="JB368" s="112"/>
      <c r="JC368" s="112"/>
      <c r="JD368" s="112"/>
      <c r="JE368" s="112"/>
      <c r="JF368" s="112"/>
      <c r="JG368" s="112"/>
      <c r="JH368" s="112"/>
      <c r="JI368" s="112"/>
      <c r="JJ368" s="112"/>
      <c r="JK368" s="112"/>
      <c r="JL368" s="112"/>
      <c r="JM368" s="112"/>
      <c r="JN368" s="112"/>
      <c r="JO368" s="112"/>
      <c r="JP368" s="112"/>
      <c r="JQ368" s="112"/>
      <c r="JR368" s="112"/>
      <c r="JS368" s="112"/>
      <c r="JT368" s="112"/>
      <c r="JU368" s="112"/>
      <c r="JV368" s="112"/>
      <c r="JW368" s="112"/>
      <c r="JX368" s="112"/>
      <c r="JY368" s="112"/>
      <c r="JZ368" s="112"/>
      <c r="KA368" s="112"/>
      <c r="KB368" s="112"/>
      <c r="KC368" s="112"/>
      <c r="KD368" s="112"/>
      <c r="KE368" s="112"/>
      <c r="KF368" s="112"/>
      <c r="KG368" s="112"/>
      <c r="KH368" s="112"/>
      <c r="KI368" s="112"/>
      <c r="KJ368" s="112"/>
      <c r="KK368" s="112"/>
      <c r="KL368" s="112"/>
      <c r="KM368" s="112"/>
      <c r="KN368" s="112"/>
      <c r="KO368" s="112"/>
      <c r="KP368" s="112"/>
      <c r="KQ368" s="112"/>
      <c r="KR368" s="112"/>
      <c r="KS368" s="112"/>
      <c r="KT368" s="112"/>
      <c r="KU368" s="112"/>
      <c r="KV368" s="112"/>
      <c r="KW368" s="112"/>
      <c r="KX368" s="112"/>
      <c r="KY368" s="112"/>
      <c r="KZ368" s="112"/>
      <c r="LA368" s="112"/>
      <c r="LB368" s="112"/>
      <c r="LC368" s="112"/>
      <c r="LD368" s="112"/>
      <c r="LE368" s="112"/>
      <c r="LF368" s="112"/>
      <c r="LG368" s="112"/>
      <c r="LH368" s="112"/>
      <c r="LI368" s="112"/>
      <c r="LJ368" s="112"/>
      <c r="LK368" s="112"/>
      <c r="LL368" s="112"/>
      <c r="LM368" s="112"/>
      <c r="LN368" s="112"/>
      <c r="LO368" s="112"/>
      <c r="LP368" s="112"/>
      <c r="LQ368" s="112"/>
      <c r="LR368" s="112"/>
      <c r="LS368" s="112"/>
      <c r="LT368" s="112"/>
      <c r="LU368" s="112"/>
      <c r="LV368" s="112"/>
      <c r="LW368" s="112"/>
      <c r="LX368" s="112"/>
      <c r="LY368" s="112"/>
      <c r="LZ368" s="112"/>
      <c r="MA368" s="112"/>
      <c r="MB368" s="112"/>
      <c r="MC368" s="112"/>
      <c r="MD368" s="112"/>
      <c r="ME368" s="112"/>
      <c r="MF368" s="112"/>
      <c r="MG368" s="112"/>
      <c r="MH368" s="112"/>
      <c r="MI368" s="112"/>
      <c r="MJ368" s="112"/>
      <c r="MK368" s="112"/>
      <c r="ML368" s="112"/>
      <c r="MM368" s="112"/>
      <c r="MN368" s="112"/>
      <c r="MO368" s="112"/>
      <c r="MP368" s="112"/>
      <c r="MQ368" s="112"/>
      <c r="MR368" s="112"/>
      <c r="MS368" s="112"/>
      <c r="MT368" s="112"/>
      <c r="MU368" s="112"/>
      <c r="MV368" s="112"/>
      <c r="MW368" s="112"/>
      <c r="MX368" s="112"/>
      <c r="MY368" s="112"/>
      <c r="MZ368" s="112"/>
      <c r="NA368" s="112"/>
      <c r="NB368" s="112"/>
      <c r="NC368" s="112"/>
      <c r="ND368" s="112"/>
      <c r="NE368" s="112"/>
      <c r="NF368" s="112"/>
      <c r="NG368" s="112"/>
      <c r="NH368" s="112"/>
      <c r="NI368" s="112"/>
      <c r="NJ368" s="112"/>
      <c r="NK368" s="112"/>
      <c r="NL368" s="112"/>
      <c r="NM368" s="112"/>
      <c r="NN368" s="112"/>
      <c r="NO368" s="112"/>
      <c r="NP368" s="112"/>
      <c r="NQ368" s="112"/>
      <c r="NR368" s="112"/>
      <c r="NS368" s="112"/>
      <c r="NT368" s="112"/>
      <c r="NU368" s="112"/>
      <c r="NV368" s="112"/>
      <c r="NW368" s="112"/>
      <c r="NX368" s="112"/>
      <c r="NY368" s="112"/>
      <c r="NZ368" s="112"/>
      <c r="OA368" s="112"/>
      <c r="OB368" s="112"/>
      <c r="OC368" s="112"/>
      <c r="OD368" s="112"/>
      <c r="OE368" s="112"/>
      <c r="OF368" s="112"/>
      <c r="OG368" s="112"/>
      <c r="OH368" s="112"/>
      <c r="OI368" s="112"/>
      <c r="OJ368" s="112"/>
      <c r="OK368" s="112"/>
      <c r="OL368" s="112"/>
      <c r="OM368" s="112"/>
      <c r="ON368" s="112"/>
      <c r="OO368" s="112"/>
      <c r="OP368" s="112"/>
      <c r="OQ368" s="112"/>
      <c r="OR368" s="112"/>
      <c r="OS368" s="112"/>
      <c r="OT368" s="112"/>
      <c r="OU368" s="112"/>
      <c r="OV368" s="112"/>
      <c r="OW368" s="112"/>
      <c r="OX368" s="112"/>
      <c r="OY368" s="112"/>
      <c r="OZ368" s="112"/>
      <c r="PA368" s="112"/>
      <c r="PB368" s="112"/>
      <c r="PC368" s="112"/>
      <c r="PD368" s="112"/>
      <c r="PE368" s="112"/>
      <c r="PF368" s="112"/>
      <c r="PG368" s="112"/>
      <c r="PH368" s="112"/>
      <c r="PI368" s="112"/>
      <c r="PJ368" s="112"/>
      <c r="PK368" s="112"/>
      <c r="PL368" s="112"/>
      <c r="PM368" s="112"/>
      <c r="PN368" s="112"/>
      <c r="PO368" s="112"/>
      <c r="PP368" s="112"/>
      <c r="PQ368" s="112"/>
      <c r="PR368" s="112"/>
      <c r="PS368" s="112"/>
      <c r="PT368" s="112"/>
      <c r="PU368" s="112"/>
      <c r="PV368" s="112"/>
      <c r="PW368" s="112"/>
      <c r="PX368" s="112"/>
      <c r="PY368" s="112"/>
      <c r="PZ368" s="112"/>
      <c r="QA368" s="112"/>
      <c r="QB368" s="112"/>
      <c r="QC368" s="112"/>
      <c r="QD368" s="112"/>
      <c r="QE368" s="112"/>
      <c r="QF368" s="112"/>
      <c r="QG368" s="112"/>
      <c r="QH368" s="112"/>
      <c r="QI368" s="112"/>
      <c r="QJ368" s="112"/>
      <c r="QK368" s="112"/>
      <c r="QL368" s="112"/>
      <c r="QM368" s="112"/>
      <c r="QN368" s="112"/>
      <c r="QO368" s="112"/>
      <c r="QP368" s="112"/>
      <c r="QQ368" s="112"/>
      <c r="QR368" s="112"/>
      <c r="QS368" s="112"/>
      <c r="QT368" s="112"/>
      <c r="QU368" s="112"/>
      <c r="QV368" s="112"/>
      <c r="QW368" s="112"/>
      <c r="QX368" s="112"/>
      <c r="QY368" s="112"/>
      <c r="QZ368" s="112"/>
      <c r="RA368" s="112"/>
      <c r="RB368" s="112"/>
      <c r="RC368" s="112"/>
      <c r="RD368" s="112"/>
      <c r="RE368" s="112"/>
      <c r="RF368" s="112"/>
      <c r="RG368" s="112"/>
      <c r="RH368" s="112"/>
      <c r="RI368" s="112"/>
      <c r="RJ368" s="112"/>
      <c r="RK368" s="112"/>
      <c r="RL368" s="112"/>
      <c r="RM368" s="112"/>
      <c r="RN368" s="112"/>
      <c r="RO368" s="112"/>
      <c r="RP368" s="112"/>
      <c r="RQ368" s="112"/>
      <c r="RR368" s="112"/>
      <c r="RS368" s="112"/>
      <c r="RT368" s="112"/>
      <c r="RU368" s="112"/>
      <c r="RV368" s="112"/>
      <c r="RW368" s="112"/>
      <c r="RX368" s="112"/>
      <c r="RY368" s="112"/>
      <c r="RZ368" s="112"/>
      <c r="SA368" s="112"/>
      <c r="SB368" s="112"/>
      <c r="SC368" s="112"/>
      <c r="SD368" s="112"/>
      <c r="SE368" s="112"/>
      <c r="SF368" s="112"/>
      <c r="SG368" s="112"/>
      <c r="SH368" s="112"/>
      <c r="SI368" s="112"/>
      <c r="SJ368" s="112"/>
      <c r="SK368" s="112"/>
      <c r="SL368" s="112"/>
      <c r="SM368" s="112"/>
      <c r="SN368" s="112"/>
      <c r="SO368" s="112"/>
      <c r="SP368" s="112"/>
      <c r="SQ368" s="112"/>
      <c r="SR368" s="112"/>
      <c r="SS368" s="112"/>
      <c r="ST368" s="112"/>
      <c r="SU368" s="112"/>
      <c r="SV368" s="112"/>
      <c r="SW368" s="112"/>
      <c r="SX368" s="112"/>
      <c r="SY368" s="112"/>
      <c r="SZ368" s="112"/>
      <c r="TA368" s="112"/>
      <c r="TB368" s="112"/>
      <c r="TC368" s="112"/>
      <c r="TD368" s="112"/>
      <c r="TE368" s="112"/>
      <c r="TF368" s="112"/>
      <c r="TG368" s="112"/>
      <c r="TH368" s="112"/>
      <c r="TI368" s="112"/>
      <c r="TJ368" s="112"/>
      <c r="TK368" s="112"/>
      <c r="TL368" s="112"/>
      <c r="TM368" s="112"/>
      <c r="TN368" s="112"/>
      <c r="TO368" s="112"/>
      <c r="TP368" s="112"/>
      <c r="TQ368" s="112"/>
      <c r="TR368" s="112"/>
      <c r="TS368" s="112"/>
      <c r="TT368" s="112"/>
      <c r="TU368" s="112"/>
      <c r="TV368" s="112"/>
      <c r="TW368" s="112"/>
      <c r="TX368" s="112"/>
      <c r="TY368" s="112"/>
      <c r="TZ368" s="112"/>
      <c r="UA368" s="112"/>
      <c r="UB368" s="112"/>
      <c r="UC368" s="112"/>
      <c r="UD368" s="112"/>
      <c r="UE368" s="112"/>
      <c r="UF368" s="112"/>
      <c r="UG368" s="112"/>
      <c r="UH368" s="112"/>
      <c r="UI368" s="112"/>
      <c r="UJ368" s="112"/>
      <c r="UK368" s="112"/>
      <c r="UL368" s="112"/>
      <c r="UM368" s="112"/>
      <c r="UN368" s="112"/>
      <c r="UO368" s="112"/>
      <c r="UP368" s="112"/>
      <c r="UQ368" s="112"/>
      <c r="UR368" s="112"/>
      <c r="US368" s="112"/>
      <c r="UT368" s="112"/>
      <c r="UU368" s="112"/>
      <c r="UV368" s="112"/>
      <c r="UW368" s="112"/>
      <c r="UX368" s="112"/>
      <c r="UY368" s="112"/>
      <c r="UZ368" s="112"/>
      <c r="VA368" s="112"/>
      <c r="VB368" s="112"/>
      <c r="VC368" s="112"/>
      <c r="VD368" s="112"/>
      <c r="VE368" s="112"/>
      <c r="VF368" s="112"/>
      <c r="VG368" s="112"/>
      <c r="VH368" s="112"/>
      <c r="VI368" s="112"/>
      <c r="VJ368" s="112"/>
      <c r="VK368" s="112"/>
      <c r="VL368" s="112"/>
      <c r="VM368" s="112"/>
      <c r="VN368" s="112"/>
      <c r="VO368" s="112"/>
      <c r="VP368" s="112"/>
      <c r="VQ368" s="112"/>
      <c r="VR368" s="112"/>
      <c r="VS368" s="112"/>
      <c r="VT368" s="112"/>
      <c r="VU368" s="112"/>
      <c r="VV368" s="112"/>
      <c r="VW368" s="112"/>
      <c r="VX368" s="112"/>
      <c r="VY368" s="112"/>
      <c r="VZ368" s="112"/>
      <c r="WA368" s="112"/>
      <c r="WB368" s="112"/>
      <c r="WC368" s="112"/>
      <c r="WD368" s="112"/>
      <c r="WE368" s="112"/>
      <c r="WF368" s="112"/>
      <c r="WG368" s="112"/>
      <c r="WH368" s="112"/>
      <c r="WI368" s="112"/>
      <c r="WJ368" s="112"/>
      <c r="WK368" s="112"/>
      <c r="WL368" s="112"/>
      <c r="WM368" s="112"/>
      <c r="WN368" s="112"/>
      <c r="WO368" s="112"/>
      <c r="WP368" s="112"/>
      <c r="WQ368" s="112"/>
      <c r="WR368" s="112"/>
      <c r="WS368" s="112"/>
      <c r="WT368" s="112"/>
      <c r="WU368" s="112"/>
      <c r="WV368" s="112"/>
      <c r="WW368" s="112"/>
      <c r="WX368" s="112"/>
      <c r="WY368" s="112"/>
      <c r="WZ368" s="112"/>
      <c r="XA368" s="112"/>
      <c r="XB368" s="112"/>
      <c r="XC368" s="112"/>
      <c r="XD368" s="112"/>
      <c r="XE368" s="112"/>
      <c r="XF368" s="112"/>
      <c r="XG368" s="112"/>
      <c r="XH368" s="112"/>
      <c r="XI368" s="112"/>
      <c r="XJ368" s="112"/>
      <c r="XK368" s="112"/>
      <c r="XL368" s="112"/>
      <c r="XM368" s="112"/>
      <c r="XN368" s="112"/>
      <c r="XO368" s="112"/>
      <c r="XP368" s="112"/>
      <c r="XQ368" s="112"/>
      <c r="XR368" s="112"/>
      <c r="XS368" s="112"/>
      <c r="XT368" s="112"/>
      <c r="XU368" s="112"/>
      <c r="XV368" s="112"/>
      <c r="XW368" s="112"/>
      <c r="XX368" s="112"/>
      <c r="XY368" s="112"/>
      <c r="XZ368" s="112"/>
      <c r="YA368" s="112"/>
      <c r="YB368" s="112"/>
      <c r="YC368" s="112"/>
      <c r="YD368" s="112"/>
      <c r="YE368" s="112"/>
      <c r="YF368" s="112"/>
      <c r="YG368" s="112"/>
      <c r="YH368" s="112"/>
      <c r="YI368" s="112"/>
      <c r="YJ368" s="112"/>
      <c r="YK368" s="112"/>
      <c r="YL368" s="112"/>
      <c r="YM368" s="112"/>
      <c r="YN368" s="112"/>
      <c r="YO368" s="112"/>
      <c r="YP368" s="112"/>
      <c r="YQ368" s="112"/>
      <c r="YR368" s="112"/>
      <c r="YS368" s="112"/>
      <c r="YT368" s="112"/>
      <c r="YU368" s="112"/>
      <c r="YV368" s="112"/>
      <c r="YW368" s="112"/>
      <c r="YX368" s="112"/>
      <c r="YY368" s="112"/>
      <c r="YZ368" s="112"/>
      <c r="ZA368" s="112"/>
      <c r="ZB368" s="112"/>
      <c r="ZC368" s="112"/>
      <c r="ZD368" s="112"/>
      <c r="ZE368" s="112"/>
      <c r="ZF368" s="112"/>
      <c r="ZG368" s="112"/>
      <c r="ZH368" s="112"/>
      <c r="ZI368" s="112"/>
      <c r="ZJ368" s="112"/>
      <c r="ZK368" s="112"/>
      <c r="ZL368" s="112"/>
      <c r="ZM368" s="112"/>
      <c r="ZN368" s="112"/>
      <c r="ZO368" s="112"/>
      <c r="ZP368" s="112"/>
      <c r="ZQ368" s="112"/>
      <c r="ZR368" s="112"/>
      <c r="ZS368" s="112"/>
      <c r="ZT368" s="112"/>
      <c r="ZU368" s="112"/>
      <c r="ZV368" s="112"/>
      <c r="ZW368" s="112"/>
      <c r="ZX368" s="112"/>
      <c r="ZY368" s="112"/>
      <c r="ZZ368" s="112"/>
      <c r="AAA368" s="112"/>
      <c r="AAB368" s="112"/>
      <c r="AAC368" s="112"/>
      <c r="AAD368" s="112"/>
      <c r="AAE368" s="112"/>
      <c r="AAF368" s="112"/>
      <c r="AAG368" s="112"/>
      <c r="AAH368" s="112"/>
      <c r="AAI368" s="112"/>
      <c r="AAJ368" s="112"/>
      <c r="AAK368" s="112"/>
      <c r="AAL368" s="112"/>
      <c r="AAM368" s="112"/>
      <c r="AAN368" s="112"/>
      <c r="AAO368" s="112"/>
      <c r="AAP368" s="112"/>
      <c r="AAQ368" s="112"/>
      <c r="AAR368" s="112"/>
      <c r="AAS368" s="112"/>
      <c r="AAT368" s="112"/>
      <c r="AAU368" s="112"/>
      <c r="AAV368" s="112"/>
      <c r="AAW368" s="112"/>
      <c r="AAX368" s="112"/>
      <c r="AAY368" s="112"/>
      <c r="AAZ368" s="112"/>
      <c r="ABA368" s="112"/>
      <c r="ABB368" s="112"/>
      <c r="ABC368" s="112"/>
      <c r="ABD368" s="112"/>
      <c r="ABE368" s="112"/>
      <c r="ABF368" s="112"/>
      <c r="ABG368" s="112"/>
      <c r="ABH368" s="112"/>
      <c r="ABI368" s="112"/>
      <c r="ABJ368" s="112"/>
      <c r="ABK368" s="112"/>
      <c r="ABL368" s="112"/>
      <c r="ABM368" s="112"/>
      <c r="ABN368" s="112"/>
      <c r="ABO368" s="112"/>
      <c r="ABP368" s="112"/>
      <c r="ABQ368" s="112"/>
      <c r="ABR368" s="112"/>
      <c r="ABS368" s="112"/>
      <c r="ABT368" s="112"/>
      <c r="ABU368" s="112"/>
      <c r="ABV368" s="112"/>
      <c r="ABW368" s="112"/>
      <c r="ABX368" s="112"/>
      <c r="ABY368" s="112"/>
      <c r="ABZ368" s="112"/>
      <c r="ACA368" s="112"/>
      <c r="ACB368" s="112"/>
      <c r="ACC368" s="112"/>
      <c r="ACD368" s="112"/>
      <c r="ACE368" s="112"/>
      <c r="ACF368" s="112"/>
      <c r="ACG368" s="112"/>
      <c r="ACH368" s="112"/>
      <c r="ACI368" s="112"/>
      <c r="ACJ368" s="112"/>
      <c r="ACK368" s="112"/>
      <c r="ACL368" s="112"/>
      <c r="ACM368" s="112"/>
      <c r="ACN368" s="112"/>
      <c r="ACO368" s="112"/>
      <c r="ACP368" s="112"/>
      <c r="ACQ368" s="112"/>
      <c r="ACR368" s="112"/>
      <c r="ACS368" s="112"/>
      <c r="ACT368" s="112"/>
      <c r="ACU368" s="112"/>
      <c r="ACV368" s="112"/>
      <c r="ACW368" s="112"/>
      <c r="ACX368" s="112"/>
      <c r="ACY368" s="112"/>
      <c r="ACZ368" s="112"/>
      <c r="ADA368" s="112"/>
      <c r="ADB368" s="112"/>
      <c r="ADC368" s="112"/>
      <c r="ADD368" s="112"/>
      <c r="ADE368" s="112"/>
      <c r="ADF368" s="112"/>
      <c r="ADG368" s="112"/>
      <c r="ADH368" s="112"/>
      <c r="ADI368" s="112"/>
      <c r="ADJ368" s="112"/>
      <c r="ADK368" s="112"/>
      <c r="ADL368" s="112"/>
      <c r="ADM368" s="112"/>
      <c r="ADN368" s="112"/>
      <c r="ADO368" s="112"/>
      <c r="ADP368" s="112"/>
      <c r="ADQ368" s="112"/>
      <c r="ADR368" s="112"/>
      <c r="ADS368" s="112"/>
      <c r="ADT368" s="112"/>
      <c r="ADU368" s="112"/>
      <c r="ADV368" s="112"/>
      <c r="ADW368" s="112"/>
      <c r="ADX368" s="112"/>
      <c r="ADY368" s="112"/>
      <c r="ADZ368" s="112"/>
      <c r="AEA368" s="112"/>
      <c r="AEB368" s="112"/>
      <c r="AEC368" s="112"/>
      <c r="AED368" s="112"/>
      <c r="AEE368" s="112"/>
      <c r="AEF368" s="112"/>
      <c r="AEG368" s="112"/>
      <c r="AEH368" s="112"/>
      <c r="AEI368" s="112"/>
      <c r="AEJ368" s="112"/>
      <c r="AEK368" s="112"/>
      <c r="AEL368" s="112"/>
      <c r="AEM368" s="112"/>
      <c r="AEN368" s="112"/>
      <c r="AEO368" s="112"/>
      <c r="AEP368" s="112"/>
      <c r="AEQ368" s="112"/>
      <c r="AER368" s="112"/>
      <c r="AES368" s="112"/>
      <c r="AET368" s="112"/>
      <c r="AEU368" s="112"/>
      <c r="AEV368" s="112"/>
      <c r="AEW368" s="112"/>
      <c r="AEX368" s="112"/>
      <c r="AEY368" s="112"/>
      <c r="AEZ368" s="112"/>
      <c r="AFA368" s="112"/>
      <c r="AFB368" s="112"/>
      <c r="AFC368" s="112"/>
      <c r="AFD368" s="112"/>
      <c r="AFE368" s="112"/>
      <c r="AFF368" s="112"/>
      <c r="AFG368" s="112"/>
      <c r="AFH368" s="112"/>
      <c r="AFI368" s="112"/>
      <c r="AFJ368" s="112"/>
      <c r="AFK368" s="112"/>
      <c r="AFL368" s="112"/>
      <c r="AFM368" s="112"/>
      <c r="AFN368" s="112"/>
      <c r="AFO368" s="112"/>
      <c r="AFP368" s="112"/>
      <c r="AFQ368" s="112"/>
      <c r="AFR368" s="112"/>
      <c r="AFS368" s="112"/>
      <c r="AFT368" s="112"/>
      <c r="AFU368" s="112"/>
      <c r="AFV368" s="112"/>
      <c r="AFW368" s="112"/>
      <c r="AFX368" s="112"/>
      <c r="AFY368" s="112"/>
      <c r="AFZ368" s="112"/>
      <c r="AGA368" s="112"/>
      <c r="AGB368" s="112"/>
      <c r="AGC368" s="112"/>
      <c r="AGD368" s="112"/>
      <c r="AGE368" s="112"/>
      <c r="AGF368" s="112"/>
      <c r="AGG368" s="112"/>
      <c r="AGH368" s="112"/>
      <c r="AGI368" s="112"/>
      <c r="AGJ368" s="112"/>
      <c r="AGK368" s="112"/>
      <c r="AGL368" s="112"/>
      <c r="AGM368" s="112"/>
      <c r="AGN368" s="112"/>
      <c r="AGO368" s="112"/>
      <c r="AGP368" s="112"/>
      <c r="AGQ368" s="112"/>
      <c r="AGR368" s="112"/>
      <c r="AGS368" s="112"/>
      <c r="AGT368" s="112"/>
      <c r="AGU368" s="112"/>
      <c r="AGV368" s="112"/>
      <c r="AGW368" s="112"/>
      <c r="AGX368" s="112"/>
      <c r="AGY368" s="112"/>
      <c r="AGZ368" s="112"/>
      <c r="AHA368" s="112"/>
      <c r="AHB368" s="112"/>
      <c r="AHC368" s="112"/>
      <c r="AHD368" s="112"/>
      <c r="AHE368" s="112"/>
      <c r="AHF368" s="112"/>
      <c r="AHG368" s="112"/>
      <c r="AHH368" s="112"/>
      <c r="AHI368" s="112"/>
      <c r="AHJ368" s="112"/>
      <c r="AHK368" s="112"/>
      <c r="AHL368" s="112"/>
      <c r="AHM368" s="112"/>
      <c r="AHN368" s="112"/>
      <c r="AHO368" s="112"/>
      <c r="AHP368" s="112"/>
      <c r="AHQ368" s="112"/>
      <c r="AHR368" s="112"/>
      <c r="AHS368" s="112"/>
      <c r="AHT368" s="112"/>
      <c r="AHU368" s="112"/>
      <c r="AHV368" s="112"/>
      <c r="AHW368" s="112"/>
      <c r="AHX368" s="112"/>
      <c r="AHY368" s="112"/>
      <c r="AHZ368" s="112"/>
      <c r="AIA368" s="112"/>
      <c r="AIB368" s="112"/>
      <c r="AIC368" s="112"/>
      <c r="AID368" s="112"/>
      <c r="AIE368" s="112"/>
      <c r="AIF368" s="112"/>
      <c r="AIG368" s="112"/>
      <c r="AIH368" s="112"/>
      <c r="AII368" s="112"/>
      <c r="AIJ368" s="112"/>
      <c r="AIK368" s="112"/>
      <c r="AIL368" s="112"/>
      <c r="AIM368" s="112"/>
      <c r="AIN368" s="112"/>
      <c r="AIO368" s="112"/>
      <c r="AIP368" s="112"/>
      <c r="AIQ368" s="112"/>
      <c r="AIR368" s="112"/>
      <c r="AIS368" s="112"/>
      <c r="AIT368" s="112"/>
      <c r="AIU368" s="112"/>
      <c r="AIV368" s="112"/>
      <c r="AIW368" s="112"/>
      <c r="AIX368" s="112"/>
      <c r="AIY368" s="112"/>
      <c r="AIZ368" s="112"/>
      <c r="AJA368" s="112"/>
      <c r="AJB368" s="112"/>
      <c r="AJC368" s="112"/>
      <c r="AJD368" s="112"/>
      <c r="AJE368" s="112"/>
      <c r="AJF368" s="112"/>
      <c r="AJG368" s="112"/>
      <c r="AJH368" s="112"/>
      <c r="AJI368" s="112"/>
      <c r="AJJ368" s="112"/>
      <c r="AJK368" s="112"/>
      <c r="AJL368" s="112"/>
      <c r="AJM368" s="112"/>
      <c r="AJN368" s="112"/>
      <c r="AJO368" s="112"/>
      <c r="AJP368" s="112"/>
      <c r="AJQ368" s="112"/>
      <c r="AJR368" s="112"/>
      <c r="AJS368" s="112"/>
      <c r="AJT368" s="112"/>
      <c r="AJU368" s="112"/>
      <c r="AJV368" s="112"/>
      <c r="AJW368" s="112"/>
      <c r="AJX368" s="112"/>
      <c r="AJY368" s="112"/>
      <c r="AJZ368" s="112"/>
      <c r="AKA368" s="112"/>
      <c r="AKB368" s="112"/>
      <c r="AKC368" s="112"/>
      <c r="AKD368" s="112"/>
      <c r="AKE368" s="112"/>
      <c r="AKF368" s="112"/>
      <c r="AKG368" s="112"/>
      <c r="AKH368" s="112"/>
      <c r="AKI368" s="112"/>
      <c r="AKJ368" s="112"/>
      <c r="AKK368" s="112"/>
      <c r="AKL368" s="112"/>
      <c r="AKM368" s="112"/>
      <c r="AKN368" s="112"/>
      <c r="AKO368" s="112"/>
      <c r="AKP368" s="112"/>
      <c r="AKQ368" s="112"/>
      <c r="AKR368" s="112"/>
      <c r="AKS368" s="112"/>
      <c r="AKT368" s="112"/>
      <c r="AKU368" s="112"/>
      <c r="AKV368" s="112"/>
      <c r="AKW368" s="112"/>
      <c r="AKX368" s="112"/>
      <c r="AKY368" s="112"/>
      <c r="AKZ368" s="112"/>
      <c r="ALA368" s="112"/>
      <c r="ALB368" s="112"/>
      <c r="ALC368" s="112"/>
      <c r="ALD368" s="112"/>
      <c r="ALE368" s="112"/>
      <c r="ALF368" s="112"/>
      <c r="ALG368" s="112"/>
      <c r="ALH368" s="112"/>
      <c r="ALI368" s="112"/>
      <c r="ALJ368" s="112"/>
      <c r="ALK368" s="112"/>
      <c r="ALL368" s="112"/>
      <c r="ALM368" s="112"/>
      <c r="ALN368" s="112"/>
      <c r="ALO368" s="112"/>
      <c r="ALP368" s="112"/>
      <c r="ALQ368" s="112"/>
      <c r="ALR368" s="112"/>
      <c r="ALS368" s="112"/>
      <c r="ALT368" s="112"/>
      <c r="ALU368" s="112"/>
      <c r="ALV368" s="112"/>
      <c r="ALW368" s="112"/>
      <c r="ALX368" s="112"/>
      <c r="ALY368" s="112"/>
      <c r="ALZ368" s="112"/>
      <c r="AMA368" s="112"/>
      <c r="AMB368" s="112"/>
      <c r="AMC368" s="112"/>
      <c r="AMD368" s="112"/>
      <c r="AME368" s="112"/>
      <c r="AMF368" s="112"/>
      <c r="AMG368" s="112"/>
      <c r="AMH368" s="112"/>
      <c r="AMI368" s="112"/>
      <c r="AMJ368" s="112"/>
      <c r="AMK368" s="112"/>
      <c r="AML368" s="112"/>
      <c r="AMM368" s="112"/>
      <c r="AMN368" s="112"/>
      <c r="AMO368" s="112"/>
      <c r="AMP368" s="112"/>
      <c r="AMQ368" s="112"/>
      <c r="AMR368" s="112"/>
      <c r="AMS368" s="112"/>
      <c r="AMT368" s="112"/>
      <c r="AMU368" s="112"/>
      <c r="AMV368" s="112"/>
      <c r="AMW368" s="112"/>
      <c r="AMX368" s="112"/>
      <c r="AMY368" s="112"/>
      <c r="AMZ368" s="112"/>
      <c r="ANA368" s="112"/>
      <c r="ANB368" s="112"/>
      <c r="ANC368" s="112"/>
      <c r="AND368" s="112"/>
      <c r="ANE368" s="112"/>
      <c r="ANF368" s="112"/>
      <c r="ANG368" s="112"/>
      <c r="ANH368" s="112"/>
      <c r="ANI368" s="112"/>
      <c r="ANJ368" s="112"/>
      <c r="ANK368" s="112"/>
      <c r="ANL368" s="112"/>
      <c r="ANM368" s="112"/>
      <c r="ANN368" s="112"/>
      <c r="ANO368" s="112"/>
      <c r="ANP368" s="112"/>
      <c r="ANQ368" s="112"/>
      <c r="ANR368" s="112"/>
      <c r="ANS368" s="112"/>
      <c r="ANT368" s="112"/>
      <c r="ANU368" s="112"/>
      <c r="ANV368" s="112"/>
      <c r="ANW368" s="112"/>
      <c r="ANX368" s="112"/>
      <c r="ANY368" s="112"/>
      <c r="ANZ368" s="112"/>
      <c r="AOA368" s="112"/>
      <c r="AOB368" s="112"/>
      <c r="AOC368" s="112"/>
      <c r="AOD368" s="112"/>
      <c r="AOE368" s="112"/>
      <c r="AOF368" s="112"/>
      <c r="AOG368" s="112"/>
      <c r="AOH368" s="112"/>
      <c r="AOI368" s="112"/>
      <c r="AOJ368" s="112"/>
      <c r="AOK368" s="112"/>
      <c r="AOL368" s="112"/>
      <c r="AOM368" s="112"/>
      <c r="AON368" s="112"/>
      <c r="AOO368" s="112"/>
      <c r="AOP368" s="112"/>
      <c r="AOQ368" s="112"/>
      <c r="AOR368" s="112"/>
      <c r="AOS368" s="112"/>
      <c r="AOT368" s="112"/>
      <c r="AOU368" s="112"/>
      <c r="AOV368" s="112"/>
      <c r="AOW368" s="112"/>
      <c r="AOX368" s="112"/>
      <c r="AOY368" s="112"/>
      <c r="AOZ368" s="112"/>
      <c r="APA368" s="112"/>
      <c r="APB368" s="112"/>
      <c r="APC368" s="112"/>
      <c r="APD368" s="112"/>
      <c r="APE368" s="112"/>
      <c r="APF368" s="112"/>
      <c r="APG368" s="112"/>
      <c r="APH368" s="112"/>
      <c r="API368" s="112"/>
      <c r="APJ368" s="112"/>
      <c r="APK368" s="112"/>
      <c r="APL368" s="112"/>
      <c r="APM368" s="112"/>
      <c r="APN368" s="112"/>
      <c r="APO368" s="112"/>
      <c r="APP368" s="112"/>
      <c r="APQ368" s="112"/>
      <c r="APR368" s="112"/>
      <c r="APS368" s="112"/>
      <c r="APT368" s="112"/>
      <c r="APU368" s="112"/>
      <c r="APV368" s="112"/>
      <c r="APW368" s="112"/>
      <c r="APX368" s="112"/>
      <c r="APY368" s="112"/>
      <c r="APZ368" s="112"/>
      <c r="AQA368" s="112"/>
      <c r="AQB368" s="112"/>
      <c r="AQC368" s="112"/>
      <c r="AQD368" s="112"/>
      <c r="AQE368" s="112"/>
      <c r="AQF368" s="112"/>
      <c r="AQG368" s="112"/>
      <c r="AQH368" s="112"/>
      <c r="AQI368" s="112"/>
      <c r="AQJ368" s="112"/>
      <c r="AQK368" s="112"/>
      <c r="AQL368" s="112"/>
      <c r="AQM368" s="112"/>
      <c r="AQN368" s="112"/>
      <c r="AQO368" s="112"/>
      <c r="AQP368" s="112"/>
      <c r="AQQ368" s="112"/>
      <c r="AQR368" s="112"/>
      <c r="AQS368" s="112"/>
      <c r="AQT368" s="112"/>
      <c r="AQU368" s="112"/>
      <c r="AQV368" s="112"/>
      <c r="AQW368" s="112"/>
      <c r="AQX368" s="112"/>
      <c r="AQY368" s="112"/>
      <c r="AQZ368" s="112"/>
      <c r="ARA368" s="112"/>
      <c r="ARB368" s="112"/>
      <c r="ARC368" s="112"/>
      <c r="ARD368" s="112"/>
      <c r="ARE368" s="112"/>
      <c r="ARF368" s="112"/>
      <c r="ARG368" s="112"/>
      <c r="ARH368" s="112"/>
      <c r="ARI368" s="112"/>
      <c r="ARJ368" s="112"/>
      <c r="ARK368" s="112"/>
      <c r="ARL368" s="112"/>
      <c r="ARM368" s="112"/>
      <c r="ARN368" s="112"/>
      <c r="ARO368" s="112"/>
      <c r="ARP368" s="112"/>
      <c r="ARQ368" s="112"/>
      <c r="ARR368" s="112"/>
      <c r="ARS368" s="112"/>
      <c r="ART368" s="112"/>
      <c r="ARU368" s="112"/>
      <c r="ARV368" s="112"/>
      <c r="ARW368" s="112"/>
      <c r="ARX368" s="112"/>
      <c r="ARY368" s="112"/>
      <c r="ARZ368" s="112"/>
      <c r="ASA368" s="112"/>
      <c r="ASB368" s="112"/>
      <c r="ASC368" s="112"/>
      <c r="ASD368" s="112"/>
      <c r="ASE368" s="112"/>
      <c r="ASF368" s="112"/>
      <c r="ASG368" s="112"/>
      <c r="ASH368" s="112"/>
      <c r="ASI368" s="112"/>
      <c r="ASJ368" s="112"/>
      <c r="ASK368" s="112"/>
      <c r="ASL368" s="112"/>
      <c r="ASM368" s="112"/>
      <c r="ASN368" s="112"/>
      <c r="ASO368" s="112"/>
      <c r="ASP368" s="112"/>
      <c r="ASQ368" s="112"/>
      <c r="ASR368" s="112"/>
      <c r="ASS368" s="112"/>
      <c r="AST368" s="112"/>
      <c r="ASU368" s="112"/>
      <c r="ASV368" s="112"/>
      <c r="ASW368" s="112"/>
      <c r="ASX368" s="112"/>
      <c r="ASY368" s="112"/>
      <c r="ASZ368" s="112"/>
      <c r="ATA368" s="112"/>
      <c r="ATB368" s="112"/>
      <c r="ATC368" s="112"/>
      <c r="ATD368" s="112"/>
      <c r="ATE368" s="112"/>
      <c r="ATF368" s="112"/>
      <c r="ATG368" s="112"/>
      <c r="ATH368" s="112"/>
      <c r="ATI368" s="112"/>
      <c r="ATJ368" s="112"/>
      <c r="ATK368" s="112"/>
      <c r="ATL368" s="112"/>
      <c r="ATM368" s="112"/>
      <c r="ATN368" s="112"/>
      <c r="ATO368" s="112"/>
      <c r="ATP368" s="112"/>
      <c r="ATQ368" s="112"/>
      <c r="ATR368" s="112"/>
      <c r="ATS368" s="112"/>
      <c r="ATT368" s="112"/>
      <c r="ATU368" s="112"/>
      <c r="ATV368" s="112"/>
      <c r="ATW368" s="112"/>
      <c r="ATX368" s="112"/>
      <c r="ATY368" s="112"/>
      <c r="ATZ368" s="112"/>
      <c r="AUA368" s="112"/>
      <c r="AUB368" s="112"/>
      <c r="AUC368" s="112"/>
      <c r="AUD368" s="112"/>
      <c r="AUE368" s="112"/>
      <c r="AUF368" s="112"/>
      <c r="AUG368" s="112"/>
      <c r="AUH368" s="112"/>
      <c r="AUI368" s="112"/>
      <c r="AUJ368" s="112"/>
      <c r="AUK368" s="112"/>
      <c r="AUL368" s="112"/>
      <c r="AUM368" s="112"/>
      <c r="AUN368" s="112"/>
      <c r="AUO368" s="112"/>
      <c r="AUP368" s="112"/>
      <c r="AUQ368" s="112"/>
      <c r="AUR368" s="112"/>
      <c r="AUS368" s="112"/>
      <c r="AUT368" s="112"/>
      <c r="AUU368" s="112"/>
      <c r="AUV368" s="112"/>
      <c r="AUW368" s="112"/>
      <c r="AUX368" s="112"/>
      <c r="AUY368" s="112"/>
      <c r="AUZ368" s="112"/>
      <c r="AVA368" s="112"/>
      <c r="AVB368" s="112"/>
      <c r="AVC368" s="112"/>
      <c r="AVD368" s="112"/>
      <c r="AVE368" s="112"/>
      <c r="AVF368" s="112"/>
      <c r="AVG368" s="112"/>
      <c r="AVH368" s="112"/>
      <c r="AVI368" s="112"/>
      <c r="AVJ368" s="112"/>
      <c r="AVK368" s="112"/>
      <c r="AVL368" s="112"/>
      <c r="AVM368" s="112"/>
      <c r="AVN368" s="112"/>
      <c r="AVO368" s="112"/>
      <c r="AVP368" s="112"/>
      <c r="AVQ368" s="112"/>
      <c r="AVR368" s="112"/>
      <c r="AVS368" s="112"/>
      <c r="AVT368" s="112"/>
      <c r="AVU368" s="112"/>
      <c r="AVV368" s="112"/>
      <c r="AVW368" s="112"/>
      <c r="AVX368" s="112"/>
      <c r="AVY368" s="112"/>
      <c r="AVZ368" s="112"/>
      <c r="AWA368" s="112"/>
      <c r="AWB368" s="112"/>
      <c r="AWC368" s="112"/>
      <c r="AWD368" s="112"/>
      <c r="AWE368" s="112"/>
      <c r="AWF368" s="112"/>
      <c r="AWG368" s="112"/>
      <c r="AWH368" s="112"/>
      <c r="AWI368" s="112"/>
      <c r="AWJ368" s="112"/>
      <c r="AWK368" s="112"/>
      <c r="AWL368" s="112"/>
      <c r="AWM368" s="112"/>
      <c r="AWN368" s="112"/>
      <c r="AWO368" s="112"/>
      <c r="AWP368" s="112"/>
      <c r="AWQ368" s="112"/>
      <c r="AWR368" s="112"/>
      <c r="AWS368" s="112"/>
      <c r="AWT368" s="112"/>
      <c r="AWU368" s="112"/>
      <c r="AWV368" s="112"/>
      <c r="AWW368" s="112"/>
      <c r="AWX368" s="112"/>
      <c r="AWY368" s="112"/>
      <c r="AWZ368" s="112"/>
      <c r="AXA368" s="112"/>
      <c r="AXB368" s="112"/>
      <c r="AXC368" s="112"/>
      <c r="AXD368" s="112"/>
      <c r="AXE368" s="112"/>
      <c r="AXF368" s="112"/>
      <c r="AXG368" s="112"/>
      <c r="AXH368" s="112"/>
      <c r="AXI368" s="112"/>
      <c r="AXJ368" s="112"/>
      <c r="AXK368" s="112"/>
      <c r="AXL368" s="112"/>
      <c r="AXM368" s="112"/>
      <c r="AXN368" s="112"/>
      <c r="AXO368" s="112"/>
      <c r="AXP368" s="112"/>
      <c r="AXQ368" s="112"/>
      <c r="AXR368" s="112"/>
      <c r="AXS368" s="112"/>
      <c r="AXT368" s="112"/>
      <c r="AXU368" s="112"/>
      <c r="AXV368" s="112"/>
      <c r="AXW368" s="112"/>
      <c r="AXX368" s="112"/>
      <c r="AXY368" s="112"/>
      <c r="AXZ368" s="112"/>
      <c r="AYA368" s="112"/>
      <c r="AYB368" s="112"/>
      <c r="AYC368" s="112"/>
      <c r="AYD368" s="112"/>
      <c r="AYE368" s="112"/>
      <c r="AYF368" s="112"/>
      <c r="AYG368" s="112"/>
      <c r="AYH368" s="112"/>
      <c r="AYI368" s="112"/>
      <c r="AYJ368" s="112"/>
      <c r="AYK368" s="112"/>
      <c r="AYL368" s="112"/>
      <c r="AYM368" s="112"/>
      <c r="AYN368" s="112"/>
      <c r="AYO368" s="112"/>
      <c r="AYP368" s="112"/>
      <c r="AYQ368" s="112"/>
      <c r="AYR368" s="112"/>
      <c r="AYS368" s="112"/>
      <c r="AYT368" s="112"/>
      <c r="AYU368" s="112"/>
      <c r="AYV368" s="112"/>
      <c r="AYW368" s="112"/>
      <c r="AYX368" s="112"/>
      <c r="AYY368" s="112"/>
      <c r="AYZ368" s="112"/>
      <c r="AZA368" s="112"/>
      <c r="AZB368" s="112"/>
      <c r="AZC368" s="112"/>
      <c r="AZD368" s="112"/>
      <c r="AZE368" s="112"/>
      <c r="AZF368" s="112"/>
      <c r="AZG368" s="112"/>
      <c r="AZH368" s="112"/>
      <c r="AZI368" s="112"/>
      <c r="AZJ368" s="112"/>
      <c r="AZK368" s="112"/>
      <c r="AZL368" s="112"/>
      <c r="AZM368" s="112"/>
      <c r="AZN368" s="112"/>
      <c r="AZO368" s="112"/>
      <c r="AZP368" s="112"/>
      <c r="AZQ368" s="112"/>
      <c r="AZR368" s="112"/>
      <c r="AZS368" s="112"/>
      <c r="AZT368" s="112"/>
      <c r="AZU368" s="112"/>
      <c r="AZV368" s="112"/>
      <c r="AZW368" s="112"/>
      <c r="AZX368" s="112"/>
      <c r="AZY368" s="112"/>
      <c r="AZZ368" s="112"/>
      <c r="BAA368" s="112"/>
      <c r="BAB368" s="112"/>
      <c r="BAC368" s="112"/>
      <c r="BAD368" s="112"/>
      <c r="BAE368" s="112"/>
      <c r="BAF368" s="112"/>
      <c r="BAG368" s="112"/>
      <c r="BAH368" s="112"/>
      <c r="BAI368" s="112"/>
      <c r="BAJ368" s="112"/>
      <c r="BAK368" s="112"/>
      <c r="BAL368" s="112"/>
      <c r="BAM368" s="112"/>
      <c r="BAN368" s="112"/>
      <c r="BAO368" s="112"/>
      <c r="BAP368" s="112"/>
      <c r="BAQ368" s="112"/>
      <c r="BAR368" s="112"/>
      <c r="BAS368" s="112"/>
      <c r="BAT368" s="112"/>
      <c r="BAU368" s="112"/>
      <c r="BAV368" s="112"/>
      <c r="BAW368" s="112"/>
      <c r="BAX368" s="112"/>
      <c r="BAY368" s="112"/>
      <c r="BAZ368" s="112"/>
      <c r="BBA368" s="112"/>
      <c r="BBB368" s="112"/>
      <c r="BBC368" s="112"/>
      <c r="BBD368" s="112"/>
      <c r="BBE368" s="112"/>
      <c r="BBF368" s="112"/>
      <c r="BBG368" s="112"/>
      <c r="BBH368" s="112"/>
      <c r="BBI368" s="112"/>
      <c r="BBJ368" s="112"/>
      <c r="BBK368" s="112"/>
      <c r="BBL368" s="112"/>
      <c r="BBM368" s="112"/>
      <c r="BBN368" s="112"/>
      <c r="BBO368" s="112"/>
      <c r="BBP368" s="112"/>
      <c r="BBQ368" s="112"/>
      <c r="BBR368" s="112"/>
      <c r="BBS368" s="112"/>
      <c r="BBT368" s="112"/>
      <c r="BBU368" s="112"/>
      <c r="BBV368" s="112"/>
      <c r="BBW368" s="112"/>
      <c r="BBX368" s="112"/>
      <c r="BBY368" s="112"/>
      <c r="BBZ368" s="112"/>
      <c r="BCA368" s="112"/>
      <c r="BCB368" s="112"/>
      <c r="BCC368" s="112"/>
      <c r="BCD368" s="112"/>
      <c r="BCE368" s="112"/>
      <c r="BCF368" s="112"/>
      <c r="BCG368" s="112"/>
      <c r="BCH368" s="112"/>
      <c r="BCI368" s="112"/>
      <c r="BCJ368" s="112"/>
      <c r="BCK368" s="112"/>
      <c r="BCL368" s="112"/>
      <c r="BCM368" s="112"/>
      <c r="BCN368" s="112"/>
      <c r="BCO368" s="112"/>
      <c r="BCP368" s="112"/>
      <c r="BCQ368" s="112"/>
      <c r="BCR368" s="112"/>
      <c r="BCS368" s="112"/>
      <c r="BCT368" s="112"/>
      <c r="BCU368" s="112"/>
      <c r="BCV368" s="112"/>
      <c r="BCW368" s="112"/>
      <c r="BCX368" s="112"/>
      <c r="BCY368" s="112"/>
      <c r="BCZ368" s="112"/>
      <c r="BDA368" s="112"/>
      <c r="BDB368" s="112"/>
      <c r="BDC368" s="112"/>
      <c r="BDD368" s="112"/>
      <c r="BDE368" s="112"/>
      <c r="BDF368" s="112"/>
      <c r="BDG368" s="112"/>
      <c r="BDH368" s="112"/>
      <c r="BDI368" s="112"/>
      <c r="BDJ368" s="112"/>
      <c r="BDK368" s="112"/>
      <c r="BDL368" s="112"/>
      <c r="BDM368" s="112"/>
      <c r="BDN368" s="112"/>
      <c r="BDO368" s="112"/>
      <c r="BDP368" s="112"/>
      <c r="BDQ368" s="112"/>
      <c r="BDR368" s="112"/>
      <c r="BDS368" s="112"/>
      <c r="BDT368" s="112"/>
      <c r="BDU368" s="112"/>
      <c r="BDV368" s="112"/>
      <c r="BDW368" s="112"/>
      <c r="BDX368" s="112"/>
      <c r="BDY368" s="112"/>
      <c r="BDZ368" s="112"/>
      <c r="BEA368" s="112"/>
      <c r="BEB368" s="112"/>
      <c r="BEC368" s="112"/>
      <c r="BED368" s="112"/>
      <c r="BEE368" s="112"/>
      <c r="BEF368" s="112"/>
      <c r="BEG368" s="112"/>
      <c r="BEH368" s="112"/>
      <c r="BEI368" s="112"/>
      <c r="BEJ368" s="112"/>
      <c r="BEK368" s="112"/>
      <c r="BEL368" s="112"/>
      <c r="BEM368" s="112"/>
      <c r="BEN368" s="112"/>
      <c r="BEO368" s="112"/>
      <c r="BEP368" s="112"/>
      <c r="BEQ368" s="112"/>
      <c r="BER368" s="112"/>
      <c r="BES368" s="112"/>
      <c r="BET368" s="112"/>
      <c r="BEU368" s="112"/>
      <c r="BEV368" s="112"/>
      <c r="BEW368" s="112"/>
      <c r="BEX368" s="112"/>
      <c r="BEY368" s="112"/>
      <c r="BEZ368" s="112"/>
      <c r="BFA368" s="112"/>
      <c r="BFB368" s="112"/>
      <c r="BFC368" s="112"/>
      <c r="BFD368" s="112"/>
      <c r="BFE368" s="112"/>
      <c r="BFF368" s="112"/>
      <c r="BFG368" s="112"/>
      <c r="BFH368" s="112"/>
      <c r="BFI368" s="112"/>
      <c r="BFJ368" s="112"/>
      <c r="BFK368" s="112"/>
      <c r="BFL368" s="112"/>
      <c r="BFM368" s="112"/>
      <c r="BFN368" s="112"/>
      <c r="BFO368" s="112"/>
      <c r="BFP368" s="112"/>
      <c r="BFQ368" s="112"/>
      <c r="BFR368" s="112"/>
      <c r="BFS368" s="112"/>
      <c r="BFT368" s="112"/>
      <c r="BFU368" s="112"/>
      <c r="BFV368" s="112"/>
      <c r="BFW368" s="112"/>
      <c r="BFX368" s="112"/>
      <c r="BFY368" s="112"/>
      <c r="BFZ368" s="112"/>
      <c r="BGA368" s="112"/>
      <c r="BGB368" s="112"/>
      <c r="BGC368" s="112"/>
      <c r="BGD368" s="112"/>
      <c r="BGE368" s="112"/>
      <c r="BGF368" s="112"/>
      <c r="BGG368" s="112"/>
      <c r="BGH368" s="112"/>
      <c r="BGI368" s="112"/>
      <c r="BGJ368" s="112"/>
      <c r="BGK368" s="112"/>
      <c r="BGL368" s="112"/>
      <c r="BGM368" s="112"/>
      <c r="BGN368" s="112"/>
      <c r="BGO368" s="112"/>
      <c r="BGP368" s="112"/>
      <c r="BGQ368" s="112"/>
      <c r="BGR368" s="112"/>
      <c r="BGS368" s="112"/>
      <c r="BGT368" s="112"/>
      <c r="BGU368" s="112"/>
      <c r="BGV368" s="112"/>
      <c r="BGW368" s="112"/>
      <c r="BGX368" s="112"/>
      <c r="BGY368" s="112"/>
      <c r="BGZ368" s="112"/>
      <c r="BHA368" s="112"/>
      <c r="BHB368" s="112"/>
      <c r="BHC368" s="112"/>
      <c r="BHD368" s="112"/>
      <c r="BHE368" s="112"/>
      <c r="BHF368" s="112"/>
      <c r="BHG368" s="112"/>
      <c r="BHH368" s="112"/>
      <c r="BHI368" s="112"/>
      <c r="BHJ368" s="112"/>
      <c r="BHK368" s="112"/>
      <c r="BHL368" s="112"/>
      <c r="BHM368" s="112"/>
      <c r="BHN368" s="112"/>
      <c r="BHO368" s="112"/>
      <c r="BHP368" s="112"/>
      <c r="BHQ368" s="112"/>
      <c r="BHR368" s="112"/>
      <c r="BHS368" s="112"/>
      <c r="BHT368" s="112"/>
      <c r="BHU368" s="112"/>
      <c r="BHV368" s="112"/>
      <c r="BHW368" s="112"/>
      <c r="BHX368" s="112"/>
      <c r="BHY368" s="112"/>
      <c r="BHZ368" s="112"/>
      <c r="BIA368" s="112"/>
      <c r="BIB368" s="112"/>
      <c r="BIC368" s="112"/>
      <c r="BID368" s="112"/>
      <c r="BIE368" s="112"/>
      <c r="BIF368" s="112"/>
      <c r="BIG368" s="112"/>
      <c r="BIH368" s="112"/>
      <c r="BII368" s="112"/>
      <c r="BIJ368" s="112"/>
      <c r="BIK368" s="112"/>
      <c r="BIL368" s="112"/>
      <c r="BIM368" s="112"/>
      <c r="BIN368" s="112"/>
      <c r="BIO368" s="112"/>
      <c r="BIP368" s="112"/>
      <c r="BIQ368" s="112"/>
      <c r="BIR368" s="112"/>
      <c r="BIS368" s="112"/>
      <c r="BIT368" s="112"/>
      <c r="BIU368" s="112"/>
      <c r="BIV368" s="112"/>
      <c r="BIW368" s="112"/>
      <c r="BIX368" s="112"/>
      <c r="BIY368" s="112"/>
      <c r="BIZ368" s="112"/>
      <c r="BJA368" s="112"/>
      <c r="BJB368" s="112"/>
      <c r="BJC368" s="112"/>
      <c r="BJD368" s="112"/>
      <c r="BJE368" s="112"/>
      <c r="BJF368" s="112"/>
      <c r="BJG368" s="112"/>
      <c r="BJH368" s="112"/>
      <c r="BJI368" s="112"/>
      <c r="BJJ368" s="112"/>
      <c r="BJK368" s="112"/>
      <c r="BJL368" s="112"/>
      <c r="BJM368" s="112"/>
      <c r="BJN368" s="112"/>
      <c r="BJO368" s="112"/>
      <c r="BJP368" s="112"/>
      <c r="BJQ368" s="112"/>
      <c r="BJR368" s="112"/>
      <c r="BJS368" s="112"/>
      <c r="BJT368" s="112"/>
      <c r="BJU368" s="112"/>
      <c r="BJV368" s="112"/>
      <c r="BJW368" s="112"/>
      <c r="BJX368" s="112"/>
      <c r="BJY368" s="112"/>
      <c r="BJZ368" s="112"/>
      <c r="BKA368" s="112"/>
      <c r="BKB368" s="112"/>
      <c r="BKC368" s="112"/>
      <c r="BKD368" s="112"/>
      <c r="BKE368" s="112"/>
      <c r="BKF368" s="112"/>
      <c r="BKG368" s="112"/>
      <c r="BKH368" s="112"/>
      <c r="BKI368" s="112"/>
      <c r="BKJ368" s="112"/>
      <c r="BKK368" s="112"/>
      <c r="BKL368" s="112"/>
      <c r="BKM368" s="112"/>
      <c r="BKN368" s="112"/>
      <c r="BKO368" s="112"/>
      <c r="BKP368" s="112"/>
      <c r="BKQ368" s="112"/>
      <c r="BKR368" s="112"/>
      <c r="BKS368" s="112"/>
      <c r="BKT368" s="112"/>
      <c r="BKU368" s="112"/>
      <c r="BKV368" s="112"/>
      <c r="BKW368" s="112"/>
      <c r="BKX368" s="112"/>
      <c r="BKY368" s="112"/>
      <c r="BKZ368" s="112"/>
      <c r="BLA368" s="112"/>
      <c r="BLB368" s="112"/>
      <c r="BLC368" s="112"/>
      <c r="BLD368" s="112"/>
      <c r="BLE368" s="112"/>
      <c r="BLF368" s="112"/>
      <c r="BLG368" s="112"/>
      <c r="BLH368" s="112"/>
      <c r="BLI368" s="112"/>
      <c r="BLJ368" s="112"/>
      <c r="BLK368" s="112"/>
      <c r="BLL368" s="112"/>
      <c r="BLM368" s="112"/>
      <c r="BLN368" s="112"/>
      <c r="BLO368" s="112"/>
      <c r="BLP368" s="112"/>
      <c r="BLQ368" s="112"/>
      <c r="BLR368" s="112"/>
      <c r="BLS368" s="112"/>
      <c r="BLT368" s="112"/>
      <c r="BLU368" s="112"/>
      <c r="BLV368" s="112"/>
      <c r="BLW368" s="112"/>
      <c r="BLX368" s="112"/>
      <c r="BLY368" s="112"/>
      <c r="BLZ368" s="112"/>
      <c r="BMA368" s="112"/>
      <c r="BMB368" s="112"/>
      <c r="BMC368" s="112"/>
      <c r="BMD368" s="112"/>
      <c r="BME368" s="112"/>
      <c r="BMF368" s="112"/>
      <c r="BMG368" s="112"/>
      <c r="BMH368" s="112"/>
      <c r="BMI368" s="112"/>
      <c r="BMJ368" s="112"/>
      <c r="BMK368" s="112"/>
      <c r="BML368" s="112"/>
      <c r="BMM368" s="112"/>
      <c r="BMN368" s="112"/>
      <c r="BMO368" s="112"/>
      <c r="BMP368" s="112"/>
      <c r="BMQ368" s="112"/>
      <c r="BMR368" s="112"/>
      <c r="BMS368" s="112"/>
      <c r="BMT368" s="112"/>
      <c r="BMU368" s="112"/>
      <c r="BMV368" s="112"/>
      <c r="BMW368" s="112"/>
      <c r="BMX368" s="112"/>
      <c r="BMY368" s="112"/>
      <c r="BMZ368" s="112"/>
      <c r="BNA368" s="112"/>
      <c r="BNB368" s="112"/>
      <c r="BNC368" s="112"/>
      <c r="BND368" s="112"/>
      <c r="BNE368" s="112"/>
      <c r="BNF368" s="112"/>
      <c r="BNG368" s="112"/>
      <c r="BNH368" s="112"/>
      <c r="BNI368" s="112"/>
      <c r="BNJ368" s="112"/>
      <c r="BNK368" s="112"/>
      <c r="BNL368" s="112"/>
      <c r="BNM368" s="112"/>
      <c r="BNN368" s="112"/>
      <c r="BNO368" s="112"/>
      <c r="BNP368" s="112"/>
      <c r="BNQ368" s="112"/>
      <c r="BNR368" s="112"/>
      <c r="BNS368" s="112"/>
      <c r="BNT368" s="112"/>
      <c r="BNU368" s="112"/>
      <c r="BNV368" s="112"/>
      <c r="BNW368" s="112"/>
      <c r="BNX368" s="112"/>
      <c r="BNY368" s="112"/>
      <c r="BNZ368" s="112"/>
      <c r="BOA368" s="112"/>
      <c r="BOB368" s="112"/>
      <c r="BOC368" s="112"/>
      <c r="BOD368" s="112"/>
      <c r="BOE368" s="112"/>
      <c r="BOF368" s="112"/>
      <c r="BOG368" s="112"/>
      <c r="BOH368" s="112"/>
      <c r="BOI368" s="112"/>
      <c r="BOJ368" s="112"/>
      <c r="BOK368" s="112"/>
      <c r="BOL368" s="112"/>
      <c r="BOM368" s="112"/>
      <c r="BON368" s="112"/>
      <c r="BOO368" s="112"/>
      <c r="BOP368" s="112"/>
      <c r="BOQ368" s="112"/>
      <c r="BOR368" s="112"/>
      <c r="BOS368" s="112"/>
      <c r="BOT368" s="112"/>
      <c r="BOU368" s="112"/>
      <c r="BOV368" s="112"/>
      <c r="BOW368" s="112"/>
      <c r="BOX368" s="112"/>
      <c r="BOY368" s="112"/>
      <c r="BOZ368" s="112"/>
      <c r="BPA368" s="112"/>
      <c r="BPB368" s="112"/>
      <c r="BPC368" s="112"/>
      <c r="BPD368" s="112"/>
      <c r="BPE368" s="112"/>
      <c r="BPF368" s="112"/>
      <c r="BPG368" s="112"/>
      <c r="BPH368" s="112"/>
      <c r="BPI368" s="112"/>
      <c r="BPJ368" s="112"/>
      <c r="BPK368" s="112"/>
      <c r="BPL368" s="112"/>
      <c r="BPM368" s="112"/>
      <c r="BPN368" s="112"/>
      <c r="BPO368" s="112"/>
      <c r="BPP368" s="112"/>
      <c r="BPQ368" s="112"/>
      <c r="BPR368" s="112"/>
      <c r="BPS368" s="112"/>
      <c r="BPT368" s="112"/>
      <c r="BPU368" s="112"/>
      <c r="BPV368" s="112"/>
      <c r="BPW368" s="112"/>
      <c r="BPX368" s="112"/>
      <c r="BPY368" s="112"/>
      <c r="BPZ368" s="112"/>
      <c r="BQA368" s="112"/>
      <c r="BQB368" s="112"/>
      <c r="BQC368" s="112"/>
      <c r="BQD368" s="112"/>
      <c r="BQE368" s="112"/>
      <c r="BQF368" s="112"/>
      <c r="BQG368" s="112"/>
      <c r="BQH368" s="112"/>
      <c r="BQI368" s="112"/>
      <c r="BQJ368" s="112"/>
      <c r="BQK368" s="112"/>
      <c r="BQL368" s="112"/>
      <c r="BQM368" s="112"/>
      <c r="BQN368" s="112"/>
      <c r="BQO368" s="112"/>
      <c r="BQP368" s="112"/>
      <c r="BQQ368" s="112"/>
      <c r="BQR368" s="112"/>
      <c r="BQS368" s="112"/>
      <c r="BQT368" s="112"/>
      <c r="BQU368" s="112"/>
      <c r="BQV368" s="112"/>
      <c r="BQW368" s="112"/>
      <c r="BQX368" s="112"/>
      <c r="BQY368" s="112"/>
      <c r="BQZ368" s="112"/>
      <c r="BRA368" s="112"/>
      <c r="BRB368" s="112"/>
      <c r="BRC368" s="112"/>
      <c r="BRD368" s="112"/>
      <c r="BRE368" s="112"/>
      <c r="BRF368" s="112"/>
      <c r="BRG368" s="112"/>
      <c r="BRH368" s="112"/>
      <c r="BRI368" s="112"/>
      <c r="BRJ368" s="112"/>
      <c r="BRK368" s="112"/>
      <c r="BRL368" s="112"/>
      <c r="BRM368" s="112"/>
      <c r="BRN368" s="112"/>
      <c r="BRO368" s="112"/>
      <c r="BRP368" s="112"/>
      <c r="BRQ368" s="112"/>
      <c r="BRR368" s="112"/>
      <c r="BRS368" s="112"/>
      <c r="BRT368" s="112"/>
      <c r="BRU368" s="112"/>
      <c r="BRV368" s="112"/>
      <c r="BRW368" s="112"/>
      <c r="BRX368" s="112"/>
      <c r="BRY368" s="112"/>
      <c r="BRZ368" s="112"/>
      <c r="BSA368" s="112"/>
      <c r="BSB368" s="112"/>
      <c r="BSC368" s="112"/>
      <c r="BSD368" s="112"/>
      <c r="BSE368" s="112"/>
      <c r="BSF368" s="112"/>
      <c r="BSG368" s="112"/>
      <c r="BSH368" s="112"/>
      <c r="BSI368" s="112"/>
      <c r="BSJ368" s="112"/>
      <c r="BSK368" s="112"/>
      <c r="BSL368" s="112"/>
      <c r="BSM368" s="112"/>
      <c r="BSN368" s="112"/>
      <c r="BSO368" s="112"/>
      <c r="BSP368" s="112"/>
      <c r="BSQ368" s="112"/>
      <c r="BSR368" s="112"/>
      <c r="BSS368" s="112"/>
      <c r="BST368" s="112"/>
      <c r="BSU368" s="112"/>
      <c r="BSV368" s="112"/>
      <c r="BSW368" s="112"/>
      <c r="BSX368" s="112"/>
      <c r="BSY368" s="112"/>
      <c r="BSZ368" s="112"/>
      <c r="BTA368" s="112"/>
      <c r="BTB368" s="112"/>
      <c r="BTC368" s="112"/>
      <c r="BTD368" s="112"/>
      <c r="BTE368" s="112"/>
      <c r="BTF368" s="112"/>
      <c r="BTG368" s="112"/>
      <c r="BTH368" s="112"/>
      <c r="BTI368" s="112"/>
      <c r="BTJ368" s="112"/>
      <c r="BTK368" s="112"/>
      <c r="BTL368" s="112"/>
      <c r="BTM368" s="112"/>
      <c r="BTN368" s="112"/>
      <c r="BTO368" s="112"/>
      <c r="BTP368" s="112"/>
      <c r="BTQ368" s="112"/>
      <c r="BTR368" s="112"/>
      <c r="BTS368" s="112"/>
      <c r="BTT368" s="112"/>
      <c r="BTU368" s="112"/>
      <c r="BTV368" s="112"/>
      <c r="BTW368" s="112"/>
      <c r="BTX368" s="112"/>
      <c r="BTY368" s="112"/>
      <c r="BTZ368" s="112"/>
      <c r="BUA368" s="112"/>
      <c r="BUB368" s="112"/>
      <c r="BUC368" s="112"/>
      <c r="BUD368" s="112"/>
      <c r="BUE368" s="112"/>
      <c r="BUF368" s="112"/>
      <c r="BUG368" s="112"/>
      <c r="BUH368" s="112"/>
      <c r="BUI368" s="112"/>
      <c r="BUJ368" s="112"/>
      <c r="BUK368" s="112"/>
      <c r="BUL368" s="112"/>
      <c r="BUM368" s="112"/>
      <c r="BUN368" s="112"/>
      <c r="BUO368" s="112"/>
      <c r="BUP368" s="112"/>
      <c r="BUQ368" s="112"/>
      <c r="BUR368" s="112"/>
      <c r="BUS368" s="112"/>
      <c r="BUT368" s="112"/>
      <c r="BUU368" s="112"/>
      <c r="BUV368" s="112"/>
      <c r="BUW368" s="112"/>
      <c r="BUX368" s="112"/>
      <c r="BUY368" s="112"/>
      <c r="BUZ368" s="112"/>
      <c r="BVA368" s="112"/>
      <c r="BVB368" s="112"/>
      <c r="BVC368" s="112"/>
      <c r="BVD368" s="112"/>
      <c r="BVE368" s="112"/>
      <c r="BVF368" s="112"/>
      <c r="BVG368" s="112"/>
      <c r="BVH368" s="112"/>
      <c r="BVI368" s="112"/>
      <c r="BVJ368" s="112"/>
      <c r="BVK368" s="112"/>
      <c r="BVL368" s="112"/>
      <c r="BVM368" s="112"/>
      <c r="BVN368" s="112"/>
      <c r="BVO368" s="112"/>
      <c r="BVP368" s="112"/>
      <c r="BVQ368" s="112"/>
      <c r="BVR368" s="112"/>
      <c r="BVS368" s="112"/>
      <c r="BVT368" s="112"/>
      <c r="BVU368" s="112"/>
      <c r="BVV368" s="112"/>
      <c r="BVW368" s="112"/>
      <c r="BVX368" s="112"/>
      <c r="BVY368" s="112"/>
      <c r="BVZ368" s="112"/>
      <c r="BWA368" s="112"/>
      <c r="BWB368" s="112"/>
      <c r="BWC368" s="112"/>
      <c r="BWD368" s="112"/>
      <c r="BWE368" s="112"/>
      <c r="BWF368" s="112"/>
      <c r="BWG368" s="112"/>
      <c r="BWH368" s="112"/>
      <c r="BWI368" s="112"/>
      <c r="BWJ368" s="112"/>
      <c r="BWK368" s="112"/>
      <c r="BWL368" s="112"/>
      <c r="BWM368" s="112"/>
      <c r="BWN368" s="112"/>
      <c r="BWO368" s="112"/>
      <c r="BWP368" s="112"/>
      <c r="BWQ368" s="112"/>
      <c r="BWR368" s="112"/>
      <c r="BWS368" s="112"/>
      <c r="BWT368" s="112"/>
      <c r="BWU368" s="112"/>
      <c r="BWV368" s="112"/>
      <c r="BWW368" s="112"/>
      <c r="BWX368" s="112"/>
      <c r="BWY368" s="112"/>
      <c r="BWZ368" s="112"/>
      <c r="BXA368" s="112"/>
      <c r="BXB368" s="112"/>
      <c r="BXC368" s="112"/>
      <c r="BXD368" s="112"/>
      <c r="BXE368" s="112"/>
      <c r="BXF368" s="112"/>
      <c r="BXG368" s="112"/>
      <c r="BXH368" s="112"/>
      <c r="BXI368" s="112"/>
      <c r="BXJ368" s="112"/>
      <c r="BXK368" s="112"/>
      <c r="BXL368" s="112"/>
      <c r="BXM368" s="112"/>
      <c r="BXN368" s="112"/>
      <c r="BXO368" s="112"/>
      <c r="BXP368" s="112"/>
      <c r="BXQ368" s="112"/>
      <c r="BXR368" s="112"/>
      <c r="BXS368" s="112"/>
      <c r="BXT368" s="112"/>
      <c r="BXU368" s="112"/>
      <c r="BXV368" s="112"/>
      <c r="BXW368" s="112"/>
      <c r="BXX368" s="112"/>
      <c r="BXY368" s="112"/>
      <c r="BXZ368" s="112"/>
      <c r="BYA368" s="112"/>
      <c r="BYB368" s="112"/>
      <c r="BYC368" s="112"/>
      <c r="BYD368" s="112"/>
      <c r="BYE368" s="112"/>
      <c r="BYF368" s="112"/>
      <c r="BYG368" s="112"/>
      <c r="BYH368" s="112"/>
      <c r="BYI368" s="112"/>
      <c r="BYJ368" s="112"/>
      <c r="BYK368" s="112"/>
      <c r="BYL368" s="112"/>
      <c r="BYM368" s="112"/>
      <c r="BYN368" s="112"/>
      <c r="BYO368" s="112"/>
      <c r="BYP368" s="112"/>
      <c r="BYQ368" s="112"/>
      <c r="BYR368" s="112"/>
      <c r="BYS368" s="112"/>
      <c r="BYT368" s="112"/>
      <c r="BYU368" s="112"/>
      <c r="BYV368" s="112"/>
      <c r="BYW368" s="112"/>
      <c r="BYX368" s="112"/>
      <c r="BYY368" s="112"/>
      <c r="BYZ368" s="112"/>
      <c r="BZA368" s="112"/>
      <c r="BZB368" s="112"/>
      <c r="BZC368" s="112"/>
      <c r="BZD368" s="112"/>
      <c r="BZE368" s="112"/>
      <c r="BZF368" s="112"/>
      <c r="BZG368" s="112"/>
      <c r="BZH368" s="112"/>
      <c r="BZI368" s="112"/>
      <c r="BZJ368" s="112"/>
      <c r="BZK368" s="112"/>
      <c r="BZL368" s="112"/>
      <c r="BZM368" s="112"/>
      <c r="BZN368" s="112"/>
      <c r="BZO368" s="112"/>
      <c r="BZP368" s="112"/>
      <c r="BZQ368" s="112"/>
      <c r="BZR368" s="112"/>
      <c r="BZS368" s="112"/>
      <c r="BZT368" s="112"/>
      <c r="BZU368" s="112"/>
      <c r="BZV368" s="112"/>
      <c r="BZW368" s="112"/>
      <c r="BZX368" s="112"/>
      <c r="BZY368" s="112"/>
      <c r="BZZ368" s="112"/>
      <c r="CAA368" s="112"/>
      <c r="CAB368" s="112"/>
      <c r="CAC368" s="112"/>
      <c r="CAD368" s="112"/>
      <c r="CAE368" s="112"/>
      <c r="CAF368" s="112"/>
      <c r="CAG368" s="112"/>
      <c r="CAH368" s="112"/>
      <c r="CAI368" s="112"/>
      <c r="CAJ368" s="112"/>
      <c r="CAK368" s="112"/>
      <c r="CAL368" s="112"/>
      <c r="CAM368" s="112"/>
      <c r="CAN368" s="112"/>
      <c r="CAO368" s="112"/>
      <c r="CAP368" s="112"/>
      <c r="CAQ368" s="112"/>
      <c r="CAR368" s="112"/>
      <c r="CAS368" s="112"/>
      <c r="CAT368" s="112"/>
      <c r="CAU368" s="112"/>
      <c r="CAV368" s="112"/>
      <c r="CAW368" s="112"/>
      <c r="CAX368" s="112"/>
      <c r="CAY368" s="112"/>
      <c r="CAZ368" s="112"/>
      <c r="CBA368" s="112"/>
      <c r="CBB368" s="112"/>
      <c r="CBC368" s="112"/>
      <c r="CBD368" s="112"/>
      <c r="CBE368" s="112"/>
      <c r="CBF368" s="112"/>
      <c r="CBG368" s="112"/>
      <c r="CBH368" s="112"/>
      <c r="CBI368" s="112"/>
      <c r="CBJ368" s="112"/>
      <c r="CBK368" s="112"/>
      <c r="CBL368" s="112"/>
      <c r="CBM368" s="112"/>
      <c r="CBN368" s="112"/>
      <c r="CBO368" s="112"/>
      <c r="CBP368" s="112"/>
      <c r="CBQ368" s="112"/>
      <c r="CBR368" s="112"/>
      <c r="CBS368" s="112"/>
      <c r="CBT368" s="112"/>
      <c r="CBU368" s="112"/>
      <c r="CBV368" s="112"/>
      <c r="CBW368" s="112"/>
      <c r="CBX368" s="112"/>
      <c r="CBY368" s="112"/>
      <c r="CBZ368" s="112"/>
      <c r="CCA368" s="112"/>
      <c r="CCB368" s="112"/>
      <c r="CCC368" s="112"/>
      <c r="CCD368" s="112"/>
      <c r="CCE368" s="112"/>
      <c r="CCF368" s="112"/>
      <c r="CCG368" s="112"/>
      <c r="CCH368" s="112"/>
      <c r="CCI368" s="112"/>
      <c r="CCJ368" s="112"/>
      <c r="CCK368" s="112"/>
      <c r="CCL368" s="112"/>
      <c r="CCM368" s="112"/>
      <c r="CCN368" s="112"/>
      <c r="CCO368" s="112"/>
      <c r="CCP368" s="112"/>
      <c r="CCQ368" s="112"/>
      <c r="CCR368" s="112"/>
      <c r="CCS368" s="112"/>
      <c r="CCT368" s="112"/>
      <c r="CCU368" s="112"/>
      <c r="CCV368" s="112"/>
      <c r="CCW368" s="112"/>
      <c r="CCX368" s="112"/>
      <c r="CCY368" s="112"/>
      <c r="CCZ368" s="112"/>
      <c r="CDA368" s="112"/>
      <c r="CDB368" s="112"/>
      <c r="CDC368" s="112"/>
      <c r="CDD368" s="112"/>
      <c r="CDE368" s="112"/>
      <c r="CDF368" s="112"/>
      <c r="CDG368" s="112"/>
      <c r="CDH368" s="112"/>
      <c r="CDI368" s="112"/>
      <c r="CDJ368" s="112"/>
      <c r="CDK368" s="112"/>
      <c r="CDL368" s="112"/>
      <c r="CDM368" s="112"/>
      <c r="CDN368" s="112"/>
      <c r="CDO368" s="112"/>
      <c r="CDP368" s="112"/>
      <c r="CDQ368" s="112"/>
      <c r="CDR368" s="112"/>
      <c r="CDS368" s="112"/>
      <c r="CDT368" s="112"/>
      <c r="CDU368" s="112"/>
      <c r="CDV368" s="112"/>
      <c r="CDW368" s="112"/>
      <c r="CDX368" s="112"/>
      <c r="CDY368" s="112"/>
      <c r="CDZ368" s="112"/>
      <c r="CEA368" s="112"/>
      <c r="CEB368" s="112"/>
      <c r="CEC368" s="112"/>
      <c r="CED368" s="112"/>
      <c r="CEE368" s="112"/>
      <c r="CEF368" s="112"/>
      <c r="CEG368" s="112"/>
      <c r="CEH368" s="112"/>
      <c r="CEI368" s="112"/>
      <c r="CEJ368" s="112"/>
      <c r="CEK368" s="112"/>
      <c r="CEL368" s="112"/>
      <c r="CEM368" s="112"/>
      <c r="CEN368" s="112"/>
      <c r="CEO368" s="112"/>
      <c r="CEP368" s="112"/>
      <c r="CEQ368" s="112"/>
      <c r="CER368" s="112"/>
      <c r="CES368" s="112"/>
      <c r="CET368" s="112"/>
      <c r="CEU368" s="112"/>
      <c r="CEV368" s="112"/>
      <c r="CEW368" s="112"/>
      <c r="CEX368" s="112"/>
      <c r="CEY368" s="112"/>
      <c r="CEZ368" s="112"/>
      <c r="CFA368" s="112"/>
      <c r="CFB368" s="112"/>
      <c r="CFC368" s="112"/>
      <c r="CFD368" s="112"/>
      <c r="CFE368" s="112"/>
      <c r="CFF368" s="112"/>
      <c r="CFG368" s="112"/>
      <c r="CFH368" s="112"/>
      <c r="CFI368" s="112"/>
      <c r="CFJ368" s="112"/>
      <c r="CFK368" s="112"/>
      <c r="CFL368" s="112"/>
      <c r="CFM368" s="112"/>
      <c r="CFN368" s="112"/>
      <c r="CFO368" s="112"/>
      <c r="CFP368" s="112"/>
      <c r="CFQ368" s="112"/>
      <c r="CFR368" s="112"/>
      <c r="CFS368" s="112"/>
      <c r="CFT368" s="112"/>
      <c r="CFU368" s="112"/>
      <c r="CFV368" s="112"/>
      <c r="CFW368" s="112"/>
      <c r="CFX368" s="112"/>
      <c r="CFY368" s="112"/>
      <c r="CFZ368" s="112"/>
      <c r="CGA368" s="112"/>
      <c r="CGB368" s="112"/>
      <c r="CGC368" s="112"/>
      <c r="CGD368" s="112"/>
      <c r="CGE368" s="112"/>
      <c r="CGF368" s="112"/>
      <c r="CGG368" s="112"/>
      <c r="CGH368" s="112"/>
      <c r="CGI368" s="112"/>
      <c r="CGJ368" s="112"/>
      <c r="CGK368" s="112"/>
      <c r="CGL368" s="112"/>
      <c r="CGM368" s="112"/>
      <c r="CGN368" s="112"/>
      <c r="CGO368" s="112"/>
      <c r="CGP368" s="112"/>
      <c r="CGQ368" s="112"/>
      <c r="CGR368" s="112"/>
      <c r="CGS368" s="112"/>
      <c r="CGT368" s="112"/>
      <c r="CGU368" s="112"/>
      <c r="CGV368" s="112"/>
      <c r="CGW368" s="112"/>
      <c r="CGX368" s="112"/>
      <c r="CGY368" s="112"/>
      <c r="CGZ368" s="112"/>
      <c r="CHA368" s="112"/>
      <c r="CHB368" s="112"/>
      <c r="CHC368" s="112"/>
      <c r="CHD368" s="112"/>
      <c r="CHE368" s="112"/>
      <c r="CHF368" s="112"/>
      <c r="CHG368" s="112"/>
      <c r="CHH368" s="112"/>
      <c r="CHI368" s="112"/>
      <c r="CHJ368" s="112"/>
      <c r="CHK368" s="112"/>
      <c r="CHL368" s="112"/>
      <c r="CHM368" s="112"/>
      <c r="CHN368" s="112"/>
      <c r="CHO368" s="112"/>
      <c r="CHP368" s="112"/>
      <c r="CHQ368" s="112"/>
      <c r="CHR368" s="112"/>
      <c r="CHS368" s="112"/>
      <c r="CHT368" s="112"/>
      <c r="CHU368" s="112"/>
      <c r="CHV368" s="112"/>
      <c r="CHW368" s="112"/>
      <c r="CHX368" s="112"/>
      <c r="CHY368" s="112"/>
      <c r="CHZ368" s="112"/>
      <c r="CIA368" s="112"/>
      <c r="CIB368" s="112"/>
      <c r="CIC368" s="112"/>
      <c r="CID368" s="112"/>
      <c r="CIE368" s="112"/>
      <c r="CIF368" s="112"/>
      <c r="CIG368" s="112"/>
      <c r="CIH368" s="112"/>
      <c r="CII368" s="112"/>
      <c r="CIJ368" s="112"/>
      <c r="CIK368" s="112"/>
      <c r="CIL368" s="112"/>
      <c r="CIM368" s="112"/>
      <c r="CIN368" s="112"/>
      <c r="CIO368" s="112"/>
      <c r="CIP368" s="112"/>
      <c r="CIQ368" s="112"/>
      <c r="CIR368" s="112"/>
      <c r="CIS368" s="112"/>
      <c r="CIT368" s="112"/>
      <c r="CIU368" s="112"/>
      <c r="CIV368" s="112"/>
      <c r="CIW368" s="112"/>
      <c r="CIX368" s="112"/>
      <c r="CIY368" s="112"/>
      <c r="CIZ368" s="112"/>
      <c r="CJA368" s="112"/>
      <c r="CJB368" s="112"/>
      <c r="CJC368" s="112"/>
      <c r="CJD368" s="112"/>
      <c r="CJE368" s="112"/>
      <c r="CJF368" s="112"/>
      <c r="CJG368" s="112"/>
      <c r="CJH368" s="112"/>
      <c r="CJI368" s="112"/>
      <c r="CJJ368" s="112"/>
      <c r="CJK368" s="112"/>
      <c r="CJL368" s="112"/>
      <c r="CJM368" s="112"/>
      <c r="CJN368" s="112"/>
      <c r="CJO368" s="112"/>
      <c r="CJP368" s="112"/>
      <c r="CJQ368" s="112"/>
      <c r="CJR368" s="112"/>
      <c r="CJS368" s="112"/>
      <c r="CJT368" s="112"/>
      <c r="CJU368" s="112"/>
      <c r="CJV368" s="112"/>
      <c r="CJW368" s="112"/>
      <c r="CJX368" s="112"/>
      <c r="CJY368" s="112"/>
      <c r="CJZ368" s="112"/>
      <c r="CKA368" s="112"/>
      <c r="CKB368" s="112"/>
      <c r="CKC368" s="112"/>
      <c r="CKD368" s="112"/>
      <c r="CKE368" s="112"/>
      <c r="CKF368" s="112"/>
      <c r="CKG368" s="112"/>
      <c r="CKH368" s="112"/>
      <c r="CKI368" s="112"/>
      <c r="CKJ368" s="112"/>
      <c r="CKK368" s="112"/>
      <c r="CKL368" s="112"/>
      <c r="CKM368" s="112"/>
      <c r="CKN368" s="112"/>
      <c r="CKO368" s="112"/>
      <c r="CKP368" s="112"/>
      <c r="CKQ368" s="112"/>
      <c r="CKR368" s="112"/>
      <c r="CKS368" s="112"/>
      <c r="CKT368" s="112"/>
      <c r="CKU368" s="112"/>
      <c r="CKV368" s="112"/>
      <c r="CKW368" s="112"/>
      <c r="CKX368" s="112"/>
      <c r="CKY368" s="112"/>
      <c r="CKZ368" s="112"/>
      <c r="CLA368" s="112"/>
      <c r="CLB368" s="112"/>
      <c r="CLC368" s="112"/>
      <c r="CLD368" s="112"/>
      <c r="CLE368" s="112"/>
      <c r="CLF368" s="112"/>
      <c r="CLG368" s="112"/>
      <c r="CLH368" s="112"/>
      <c r="CLI368" s="112"/>
      <c r="CLJ368" s="112"/>
      <c r="CLK368" s="112"/>
      <c r="CLL368" s="112"/>
      <c r="CLM368" s="112"/>
      <c r="CLN368" s="112"/>
      <c r="CLO368" s="112"/>
      <c r="CLP368" s="112"/>
      <c r="CLQ368" s="112"/>
      <c r="CLR368" s="112"/>
      <c r="CLS368" s="112"/>
      <c r="CLT368" s="112"/>
      <c r="CLU368" s="112"/>
      <c r="CLV368" s="112"/>
      <c r="CLW368" s="112"/>
      <c r="CLX368" s="112"/>
      <c r="CLY368" s="112"/>
      <c r="CLZ368" s="112"/>
      <c r="CMA368" s="112"/>
      <c r="CMB368" s="112"/>
      <c r="CMC368" s="112"/>
      <c r="CMD368" s="112"/>
      <c r="CME368" s="112"/>
      <c r="CMF368" s="112"/>
      <c r="CMG368" s="112"/>
      <c r="CMH368" s="112"/>
      <c r="CMI368" s="112"/>
      <c r="CMJ368" s="112"/>
      <c r="CMK368" s="112"/>
      <c r="CML368" s="112"/>
      <c r="CMM368" s="112"/>
      <c r="CMN368" s="112"/>
      <c r="CMO368" s="112"/>
      <c r="CMP368" s="112"/>
      <c r="CMQ368" s="112"/>
      <c r="CMR368" s="112"/>
      <c r="CMS368" s="112"/>
      <c r="CMT368" s="112"/>
      <c r="CMU368" s="112"/>
      <c r="CMV368" s="112"/>
      <c r="CMW368" s="112"/>
      <c r="CMX368" s="112"/>
      <c r="CMY368" s="112"/>
      <c r="CMZ368" s="112"/>
      <c r="CNA368" s="112"/>
      <c r="CNB368" s="112"/>
      <c r="CNC368" s="112"/>
      <c r="CND368" s="112"/>
      <c r="CNE368" s="112"/>
      <c r="CNF368" s="112"/>
      <c r="CNG368" s="112"/>
      <c r="CNH368" s="112"/>
      <c r="CNI368" s="112"/>
      <c r="CNJ368" s="112"/>
      <c r="CNK368" s="112"/>
      <c r="CNL368" s="112"/>
      <c r="CNM368" s="112"/>
      <c r="CNN368" s="112"/>
      <c r="CNO368" s="112"/>
      <c r="CNP368" s="112"/>
      <c r="CNQ368" s="112"/>
      <c r="CNR368" s="112"/>
      <c r="CNS368" s="112"/>
      <c r="CNT368" s="112"/>
      <c r="CNU368" s="112"/>
      <c r="CNV368" s="112"/>
      <c r="CNW368" s="112"/>
      <c r="CNX368" s="112"/>
      <c r="CNY368" s="112"/>
      <c r="CNZ368" s="112"/>
      <c r="COA368" s="112"/>
      <c r="COB368" s="112"/>
      <c r="COC368" s="112"/>
      <c r="COD368" s="112"/>
      <c r="COE368" s="112"/>
      <c r="COF368" s="112"/>
      <c r="COG368" s="112"/>
      <c r="COH368" s="112"/>
      <c r="COI368" s="112"/>
      <c r="COJ368" s="112"/>
      <c r="COK368" s="112"/>
      <c r="COL368" s="112"/>
      <c r="COM368" s="112"/>
      <c r="CON368" s="112"/>
      <c r="COO368" s="112"/>
      <c r="COP368" s="112"/>
      <c r="COQ368" s="112"/>
      <c r="COR368" s="112"/>
      <c r="COS368" s="112"/>
      <c r="COT368" s="112"/>
      <c r="COU368" s="112"/>
      <c r="COV368" s="112"/>
      <c r="COW368" s="112"/>
      <c r="COX368" s="112"/>
      <c r="COY368" s="112"/>
      <c r="COZ368" s="112"/>
      <c r="CPA368" s="112"/>
      <c r="CPB368" s="112"/>
      <c r="CPC368" s="112"/>
      <c r="CPD368" s="112"/>
      <c r="CPE368" s="112"/>
      <c r="CPF368" s="112"/>
      <c r="CPG368" s="112"/>
      <c r="CPH368" s="112"/>
      <c r="CPI368" s="112"/>
      <c r="CPJ368" s="112"/>
      <c r="CPK368" s="112"/>
      <c r="CPL368" s="112"/>
      <c r="CPM368" s="112"/>
      <c r="CPN368" s="112"/>
      <c r="CPO368" s="112"/>
      <c r="CPP368" s="112"/>
      <c r="CPQ368" s="112"/>
      <c r="CPR368" s="112"/>
      <c r="CPS368" s="112"/>
      <c r="CPT368" s="112"/>
      <c r="CPU368" s="112"/>
      <c r="CPV368" s="112"/>
      <c r="CPW368" s="112"/>
      <c r="CPX368" s="112"/>
      <c r="CPY368" s="112"/>
      <c r="CPZ368" s="112"/>
      <c r="CQA368" s="112"/>
      <c r="CQB368" s="112"/>
      <c r="CQC368" s="112"/>
      <c r="CQD368" s="112"/>
      <c r="CQE368" s="112"/>
      <c r="CQF368" s="112"/>
      <c r="CQG368" s="112"/>
      <c r="CQH368" s="112"/>
      <c r="CQI368" s="112"/>
      <c r="CQJ368" s="112"/>
      <c r="CQK368" s="112"/>
      <c r="CQL368" s="112"/>
      <c r="CQM368" s="112"/>
      <c r="CQN368" s="112"/>
      <c r="CQO368" s="112"/>
      <c r="CQP368" s="112"/>
      <c r="CQQ368" s="112"/>
      <c r="CQR368" s="112"/>
      <c r="CQS368" s="112"/>
      <c r="CQT368" s="112"/>
      <c r="CQU368" s="112"/>
      <c r="CQV368" s="112"/>
      <c r="CQW368" s="112"/>
      <c r="CQX368" s="112"/>
      <c r="CQY368" s="112"/>
      <c r="CQZ368" s="112"/>
      <c r="CRA368" s="112"/>
      <c r="CRB368" s="112"/>
      <c r="CRC368" s="112"/>
      <c r="CRD368" s="112"/>
      <c r="CRE368" s="112"/>
      <c r="CRF368" s="112"/>
      <c r="CRG368" s="112"/>
      <c r="CRH368" s="112"/>
      <c r="CRI368" s="112"/>
      <c r="CRJ368" s="112"/>
      <c r="CRK368" s="112"/>
      <c r="CRL368" s="112"/>
      <c r="CRM368" s="112"/>
      <c r="CRN368" s="112"/>
      <c r="CRO368" s="112"/>
      <c r="CRP368" s="112"/>
      <c r="CRQ368" s="112"/>
      <c r="CRR368" s="112"/>
      <c r="CRS368" s="112"/>
      <c r="CRT368" s="112"/>
      <c r="CRU368" s="112"/>
      <c r="CRV368" s="112"/>
      <c r="CRW368" s="112"/>
      <c r="CRX368" s="112"/>
      <c r="CRY368" s="112"/>
      <c r="CRZ368" s="112"/>
      <c r="CSA368" s="112"/>
      <c r="CSB368" s="112"/>
      <c r="CSC368" s="112"/>
      <c r="CSD368" s="112"/>
      <c r="CSE368" s="112"/>
      <c r="CSF368" s="112"/>
      <c r="CSG368" s="112"/>
      <c r="CSH368" s="112"/>
      <c r="CSI368" s="112"/>
      <c r="CSJ368" s="112"/>
      <c r="CSK368" s="112"/>
      <c r="CSL368" s="112"/>
      <c r="CSM368" s="112"/>
      <c r="CSN368" s="112"/>
      <c r="CSO368" s="112"/>
      <c r="CSP368" s="112"/>
      <c r="CSQ368" s="112"/>
      <c r="CSR368" s="112"/>
      <c r="CSS368" s="112"/>
      <c r="CST368" s="112"/>
      <c r="CSU368" s="112"/>
      <c r="CSV368" s="112"/>
      <c r="CSW368" s="112"/>
      <c r="CSX368" s="112"/>
      <c r="CSY368" s="112"/>
      <c r="CSZ368" s="112"/>
      <c r="CTA368" s="112"/>
      <c r="CTB368" s="112"/>
      <c r="CTC368" s="112"/>
      <c r="CTD368" s="112"/>
      <c r="CTE368" s="112"/>
      <c r="CTF368" s="112"/>
      <c r="CTG368" s="112"/>
      <c r="CTH368" s="112"/>
      <c r="CTI368" s="112"/>
      <c r="CTJ368" s="112"/>
      <c r="CTK368" s="112"/>
      <c r="CTL368" s="112"/>
      <c r="CTM368" s="112"/>
      <c r="CTN368" s="112"/>
      <c r="CTO368" s="112"/>
      <c r="CTP368" s="112"/>
      <c r="CTQ368" s="112"/>
      <c r="CTR368" s="112"/>
      <c r="CTS368" s="112"/>
      <c r="CTT368" s="112"/>
      <c r="CTU368" s="112"/>
      <c r="CTV368" s="112"/>
      <c r="CTW368" s="112"/>
      <c r="CTX368" s="112"/>
      <c r="CTY368" s="112"/>
      <c r="CTZ368" s="112"/>
      <c r="CUA368" s="112"/>
      <c r="CUB368" s="112"/>
      <c r="CUC368" s="112"/>
      <c r="CUD368" s="112"/>
      <c r="CUE368" s="112"/>
      <c r="CUF368" s="112"/>
      <c r="CUG368" s="112"/>
      <c r="CUH368" s="112"/>
      <c r="CUI368" s="112"/>
      <c r="CUJ368" s="112"/>
      <c r="CUK368" s="112"/>
      <c r="CUL368" s="112"/>
      <c r="CUM368" s="112"/>
      <c r="CUN368" s="112"/>
      <c r="CUO368" s="112"/>
      <c r="CUP368" s="112"/>
      <c r="CUQ368" s="112"/>
      <c r="CUR368" s="112"/>
      <c r="CUS368" s="112"/>
      <c r="CUT368" s="112"/>
      <c r="CUU368" s="112"/>
      <c r="CUV368" s="112"/>
      <c r="CUW368" s="112"/>
      <c r="CUX368" s="112"/>
      <c r="CUY368" s="112"/>
      <c r="CUZ368" s="112"/>
      <c r="CVA368" s="112"/>
      <c r="CVB368" s="112"/>
      <c r="CVC368" s="112"/>
      <c r="CVD368" s="112"/>
      <c r="CVE368" s="112"/>
      <c r="CVF368" s="112"/>
      <c r="CVG368" s="112"/>
      <c r="CVH368" s="112"/>
      <c r="CVI368" s="112"/>
      <c r="CVJ368" s="112"/>
      <c r="CVK368" s="112"/>
      <c r="CVL368" s="112"/>
      <c r="CVM368" s="112"/>
      <c r="CVN368" s="112"/>
      <c r="CVO368" s="112"/>
      <c r="CVP368" s="112"/>
      <c r="CVQ368" s="112"/>
      <c r="CVR368" s="112"/>
      <c r="CVS368" s="112"/>
      <c r="CVT368" s="112"/>
      <c r="CVU368" s="112"/>
      <c r="CVV368" s="112"/>
      <c r="CVW368" s="112"/>
      <c r="CVX368" s="112"/>
      <c r="CVY368" s="112"/>
      <c r="CVZ368" s="112"/>
      <c r="CWA368" s="112"/>
      <c r="CWB368" s="112"/>
      <c r="CWC368" s="112"/>
      <c r="CWD368" s="112"/>
      <c r="CWE368" s="112"/>
      <c r="CWF368" s="112"/>
      <c r="CWG368" s="112"/>
      <c r="CWH368" s="112"/>
      <c r="CWI368" s="112"/>
      <c r="CWJ368" s="112"/>
      <c r="CWK368" s="112"/>
      <c r="CWL368" s="112"/>
      <c r="CWM368" s="112"/>
      <c r="CWN368" s="112"/>
      <c r="CWO368" s="112"/>
      <c r="CWP368" s="112"/>
      <c r="CWQ368" s="112"/>
      <c r="CWR368" s="112"/>
      <c r="CWS368" s="112"/>
      <c r="CWT368" s="112"/>
      <c r="CWU368" s="112"/>
      <c r="CWV368" s="112"/>
      <c r="CWW368" s="112"/>
      <c r="CWX368" s="112"/>
      <c r="CWY368" s="112"/>
      <c r="CWZ368" s="112"/>
      <c r="CXA368" s="112"/>
      <c r="CXB368" s="112"/>
      <c r="CXC368" s="112"/>
      <c r="CXD368" s="112"/>
      <c r="CXE368" s="112"/>
      <c r="CXF368" s="112"/>
      <c r="CXG368" s="112"/>
      <c r="CXH368" s="112"/>
      <c r="CXI368" s="112"/>
      <c r="CXJ368" s="112"/>
      <c r="CXK368" s="112"/>
      <c r="CXL368" s="112"/>
      <c r="CXM368" s="112"/>
      <c r="CXN368" s="112"/>
      <c r="CXO368" s="112"/>
      <c r="CXP368" s="112"/>
      <c r="CXQ368" s="112"/>
      <c r="CXR368" s="112"/>
      <c r="CXS368" s="112"/>
      <c r="CXT368" s="112"/>
      <c r="CXU368" s="112"/>
      <c r="CXV368" s="112"/>
      <c r="CXW368" s="112"/>
      <c r="CXX368" s="112"/>
      <c r="CXY368" s="112"/>
      <c r="CXZ368" s="112"/>
      <c r="CYA368" s="112"/>
      <c r="CYB368" s="112"/>
      <c r="CYC368" s="112"/>
      <c r="CYD368" s="112"/>
      <c r="CYE368" s="112"/>
      <c r="CYF368" s="112"/>
      <c r="CYG368" s="112"/>
      <c r="CYH368" s="112"/>
      <c r="CYI368" s="112"/>
      <c r="CYJ368" s="112"/>
      <c r="CYK368" s="112"/>
      <c r="CYL368" s="112"/>
      <c r="CYM368" s="112"/>
      <c r="CYN368" s="112"/>
      <c r="CYO368" s="112"/>
      <c r="CYP368" s="112"/>
      <c r="CYQ368" s="112"/>
      <c r="CYR368" s="112"/>
      <c r="CYS368" s="112"/>
      <c r="CYT368" s="112"/>
      <c r="CYU368" s="112"/>
      <c r="CYV368" s="112"/>
      <c r="CYW368" s="112"/>
      <c r="CYX368" s="112"/>
      <c r="CYY368" s="112"/>
      <c r="CYZ368" s="112"/>
      <c r="CZA368" s="112"/>
      <c r="CZB368" s="112"/>
      <c r="CZC368" s="112"/>
      <c r="CZD368" s="112"/>
      <c r="CZE368" s="112"/>
      <c r="CZF368" s="112"/>
      <c r="CZG368" s="112"/>
      <c r="CZH368" s="112"/>
      <c r="CZI368" s="112"/>
      <c r="CZJ368" s="112"/>
      <c r="CZK368" s="112"/>
      <c r="CZL368" s="112"/>
      <c r="CZM368" s="112"/>
      <c r="CZN368" s="112"/>
      <c r="CZO368" s="112"/>
      <c r="CZP368" s="112"/>
      <c r="CZQ368" s="112"/>
      <c r="CZR368" s="112"/>
      <c r="CZS368" s="112"/>
      <c r="CZT368" s="112"/>
      <c r="CZU368" s="112"/>
      <c r="CZV368" s="112"/>
      <c r="CZW368" s="112"/>
      <c r="CZX368" s="112"/>
      <c r="CZY368" s="112"/>
      <c r="CZZ368" s="112"/>
      <c r="DAA368" s="112"/>
      <c r="DAB368" s="112"/>
      <c r="DAC368" s="112"/>
      <c r="DAD368" s="112"/>
      <c r="DAE368" s="112"/>
      <c r="DAF368" s="112"/>
      <c r="DAG368" s="112"/>
      <c r="DAH368" s="112"/>
      <c r="DAI368" s="112"/>
      <c r="DAJ368" s="112"/>
      <c r="DAK368" s="112"/>
      <c r="DAL368" s="112"/>
      <c r="DAM368" s="112"/>
      <c r="DAN368" s="112"/>
      <c r="DAO368" s="112"/>
      <c r="DAP368" s="112"/>
      <c r="DAQ368" s="112"/>
      <c r="DAR368" s="112"/>
      <c r="DAS368" s="112"/>
      <c r="DAT368" s="112"/>
      <c r="DAU368" s="112"/>
      <c r="DAV368" s="112"/>
      <c r="DAW368" s="112"/>
      <c r="DAX368" s="112"/>
      <c r="DAY368" s="112"/>
      <c r="DAZ368" s="112"/>
      <c r="DBA368" s="112"/>
      <c r="DBB368" s="112"/>
      <c r="DBC368" s="112"/>
      <c r="DBD368" s="112"/>
      <c r="DBE368" s="112"/>
      <c r="DBF368" s="112"/>
      <c r="DBG368" s="112"/>
      <c r="DBH368" s="112"/>
      <c r="DBI368" s="112"/>
      <c r="DBJ368" s="112"/>
      <c r="DBK368" s="112"/>
      <c r="DBL368" s="112"/>
      <c r="DBM368" s="112"/>
      <c r="DBN368" s="112"/>
      <c r="DBO368" s="112"/>
      <c r="DBP368" s="112"/>
      <c r="DBQ368" s="112"/>
      <c r="DBR368" s="112"/>
      <c r="DBS368" s="112"/>
      <c r="DBT368" s="112"/>
      <c r="DBU368" s="112"/>
      <c r="DBV368" s="112"/>
      <c r="DBW368" s="112"/>
      <c r="DBX368" s="112"/>
      <c r="DBY368" s="112"/>
      <c r="DBZ368" s="112"/>
      <c r="DCA368" s="112"/>
      <c r="DCB368" s="112"/>
      <c r="DCC368" s="112"/>
      <c r="DCD368" s="112"/>
      <c r="DCE368" s="112"/>
      <c r="DCF368" s="112"/>
      <c r="DCG368" s="112"/>
      <c r="DCH368" s="112"/>
      <c r="DCI368" s="112"/>
      <c r="DCJ368" s="112"/>
      <c r="DCK368" s="112"/>
      <c r="DCL368" s="112"/>
      <c r="DCM368" s="112"/>
      <c r="DCN368" s="112"/>
      <c r="DCO368" s="112"/>
      <c r="DCP368" s="112"/>
      <c r="DCQ368" s="112"/>
      <c r="DCR368" s="112"/>
      <c r="DCS368" s="112"/>
      <c r="DCT368" s="112"/>
      <c r="DCU368" s="112"/>
      <c r="DCV368" s="112"/>
      <c r="DCW368" s="112"/>
      <c r="DCX368" s="112"/>
      <c r="DCY368" s="112"/>
      <c r="DCZ368" s="112"/>
      <c r="DDA368" s="112"/>
      <c r="DDB368" s="112"/>
      <c r="DDC368" s="112"/>
      <c r="DDD368" s="112"/>
      <c r="DDE368" s="112"/>
      <c r="DDF368" s="112"/>
      <c r="DDG368" s="112"/>
      <c r="DDH368" s="112"/>
      <c r="DDI368" s="112"/>
      <c r="DDJ368" s="112"/>
      <c r="DDK368" s="112"/>
      <c r="DDL368" s="112"/>
      <c r="DDM368" s="112"/>
      <c r="DDN368" s="112"/>
      <c r="DDO368" s="112"/>
      <c r="DDP368" s="112"/>
      <c r="DDQ368" s="112"/>
      <c r="DDR368" s="112"/>
      <c r="DDS368" s="112"/>
      <c r="DDT368" s="112"/>
      <c r="DDU368" s="112"/>
      <c r="DDV368" s="112"/>
      <c r="DDW368" s="112"/>
      <c r="DDX368" s="112"/>
      <c r="DDY368" s="112"/>
      <c r="DDZ368" s="112"/>
      <c r="DEA368" s="112"/>
      <c r="DEB368" s="112"/>
      <c r="DEC368" s="112"/>
      <c r="DED368" s="112"/>
      <c r="DEE368" s="112"/>
      <c r="DEF368" s="112"/>
      <c r="DEG368" s="112"/>
      <c r="DEH368" s="112"/>
      <c r="DEI368" s="112"/>
      <c r="DEJ368" s="112"/>
      <c r="DEK368" s="112"/>
      <c r="DEL368" s="112"/>
      <c r="DEM368" s="112"/>
      <c r="DEN368" s="112"/>
      <c r="DEO368" s="112"/>
      <c r="DEP368" s="112"/>
      <c r="DEQ368" s="112"/>
      <c r="DER368" s="112"/>
      <c r="DES368" s="112"/>
      <c r="DET368" s="112"/>
      <c r="DEU368" s="112"/>
      <c r="DEV368" s="112"/>
      <c r="DEW368" s="112"/>
      <c r="DEX368" s="112"/>
      <c r="DEY368" s="112"/>
      <c r="DEZ368" s="112"/>
      <c r="DFA368" s="112"/>
      <c r="DFB368" s="112"/>
      <c r="DFC368" s="112"/>
      <c r="DFD368" s="112"/>
      <c r="DFE368" s="112"/>
      <c r="DFF368" s="112"/>
      <c r="DFG368" s="112"/>
      <c r="DFH368" s="112"/>
      <c r="DFI368" s="112"/>
      <c r="DFJ368" s="112"/>
      <c r="DFK368" s="112"/>
      <c r="DFL368" s="112"/>
      <c r="DFM368" s="112"/>
      <c r="DFN368" s="112"/>
      <c r="DFO368" s="112"/>
      <c r="DFP368" s="112"/>
      <c r="DFQ368" s="112"/>
      <c r="DFR368" s="112"/>
      <c r="DFS368" s="112"/>
      <c r="DFT368" s="112"/>
      <c r="DFU368" s="112"/>
      <c r="DFV368" s="112"/>
      <c r="DFW368" s="112"/>
      <c r="DFX368" s="112"/>
      <c r="DFY368" s="112"/>
      <c r="DFZ368" s="112"/>
      <c r="DGA368" s="112"/>
      <c r="DGB368" s="112"/>
      <c r="DGC368" s="112"/>
      <c r="DGD368" s="112"/>
      <c r="DGE368" s="112"/>
      <c r="DGF368" s="112"/>
      <c r="DGG368" s="112"/>
      <c r="DGH368" s="112"/>
      <c r="DGI368" s="112"/>
      <c r="DGJ368" s="112"/>
      <c r="DGK368" s="112"/>
      <c r="DGL368" s="112"/>
      <c r="DGM368" s="112"/>
      <c r="DGN368" s="112"/>
      <c r="DGO368" s="112"/>
      <c r="DGP368" s="112"/>
      <c r="DGQ368" s="112"/>
      <c r="DGR368" s="112"/>
      <c r="DGS368" s="112"/>
      <c r="DGT368" s="112"/>
      <c r="DGU368" s="112"/>
      <c r="DGV368" s="112"/>
      <c r="DGW368" s="112"/>
      <c r="DGX368" s="112"/>
      <c r="DGY368" s="112"/>
      <c r="DGZ368" s="112"/>
      <c r="DHA368" s="112"/>
      <c r="DHB368" s="112"/>
      <c r="DHC368" s="112"/>
      <c r="DHD368" s="112"/>
      <c r="DHE368" s="112"/>
      <c r="DHF368" s="112"/>
      <c r="DHG368" s="112"/>
      <c r="DHH368" s="112"/>
      <c r="DHI368" s="112"/>
      <c r="DHJ368" s="112"/>
      <c r="DHK368" s="112"/>
      <c r="DHL368" s="112"/>
      <c r="DHM368" s="112"/>
      <c r="DHN368" s="112"/>
      <c r="DHO368" s="112"/>
      <c r="DHP368" s="112"/>
      <c r="DHQ368" s="112"/>
      <c r="DHR368" s="112"/>
      <c r="DHS368" s="112"/>
      <c r="DHT368" s="112"/>
      <c r="DHU368" s="112"/>
      <c r="DHV368" s="112"/>
      <c r="DHW368" s="112"/>
      <c r="DHX368" s="112"/>
      <c r="DHY368" s="112"/>
      <c r="DHZ368" s="112"/>
      <c r="DIA368" s="112"/>
      <c r="DIB368" s="112"/>
      <c r="DIC368" s="112"/>
      <c r="DID368" s="112"/>
      <c r="DIE368" s="112"/>
      <c r="DIF368" s="112"/>
      <c r="DIG368" s="112"/>
      <c r="DIH368" s="112"/>
      <c r="DII368" s="112"/>
      <c r="DIJ368" s="112"/>
      <c r="DIK368" s="112"/>
      <c r="DIL368" s="112"/>
      <c r="DIM368" s="112"/>
      <c r="DIN368" s="112"/>
      <c r="DIO368" s="112"/>
      <c r="DIP368" s="112"/>
      <c r="DIQ368" s="112"/>
      <c r="DIR368" s="112"/>
      <c r="DIS368" s="112"/>
      <c r="DIT368" s="112"/>
      <c r="DIU368" s="112"/>
      <c r="DIV368" s="112"/>
      <c r="DIW368" s="112"/>
      <c r="DIX368" s="112"/>
      <c r="DIY368" s="112"/>
      <c r="DIZ368" s="112"/>
      <c r="DJA368" s="112"/>
      <c r="DJB368" s="112"/>
      <c r="DJC368" s="112"/>
      <c r="DJD368" s="112"/>
      <c r="DJE368" s="112"/>
      <c r="DJF368" s="112"/>
      <c r="DJG368" s="112"/>
      <c r="DJH368" s="112"/>
      <c r="DJI368" s="112"/>
      <c r="DJJ368" s="112"/>
      <c r="DJK368" s="112"/>
      <c r="DJL368" s="112"/>
      <c r="DJM368" s="112"/>
      <c r="DJN368" s="112"/>
      <c r="DJO368" s="112"/>
      <c r="DJP368" s="112"/>
      <c r="DJQ368" s="112"/>
      <c r="DJR368" s="112"/>
      <c r="DJS368" s="112"/>
      <c r="DJT368" s="112"/>
      <c r="DJU368" s="112"/>
      <c r="DJV368" s="112"/>
      <c r="DJW368" s="112"/>
      <c r="DJX368" s="112"/>
      <c r="DJY368" s="112"/>
      <c r="DJZ368" s="112"/>
      <c r="DKA368" s="112"/>
      <c r="DKB368" s="112"/>
      <c r="DKC368" s="112"/>
      <c r="DKD368" s="112"/>
      <c r="DKE368" s="112"/>
      <c r="DKF368" s="112"/>
      <c r="DKG368" s="112"/>
      <c r="DKH368" s="112"/>
      <c r="DKI368" s="112"/>
      <c r="DKJ368" s="112"/>
      <c r="DKK368" s="112"/>
      <c r="DKL368" s="112"/>
      <c r="DKM368" s="112"/>
      <c r="DKN368" s="112"/>
      <c r="DKO368" s="112"/>
      <c r="DKP368" s="112"/>
      <c r="DKQ368" s="112"/>
      <c r="DKR368" s="112"/>
      <c r="DKS368" s="112"/>
      <c r="DKT368" s="112"/>
      <c r="DKU368" s="112"/>
      <c r="DKV368" s="112"/>
      <c r="DKW368" s="112"/>
      <c r="DKX368" s="112"/>
      <c r="DKY368" s="112"/>
      <c r="DKZ368" s="112"/>
      <c r="DLA368" s="112"/>
      <c r="DLB368" s="112"/>
      <c r="DLC368" s="112"/>
      <c r="DLD368" s="112"/>
      <c r="DLE368" s="112"/>
      <c r="DLF368" s="112"/>
      <c r="DLG368" s="112"/>
      <c r="DLH368" s="112"/>
      <c r="DLI368" s="112"/>
      <c r="DLJ368" s="112"/>
      <c r="DLK368" s="112"/>
      <c r="DLL368" s="112"/>
      <c r="DLM368" s="112"/>
      <c r="DLN368" s="112"/>
      <c r="DLO368" s="112"/>
      <c r="DLP368" s="112"/>
      <c r="DLQ368" s="112"/>
      <c r="DLR368" s="112"/>
      <c r="DLS368" s="112"/>
      <c r="DLT368" s="112"/>
      <c r="DLU368" s="112"/>
      <c r="DLV368" s="112"/>
      <c r="DLW368" s="112"/>
      <c r="DLX368" s="112"/>
      <c r="DLY368" s="112"/>
      <c r="DLZ368" s="112"/>
      <c r="DMA368" s="112"/>
      <c r="DMB368" s="112"/>
      <c r="DMC368" s="112"/>
      <c r="DMD368" s="112"/>
      <c r="DME368" s="112"/>
      <c r="DMF368" s="112"/>
      <c r="DMG368" s="112"/>
      <c r="DMH368" s="112"/>
      <c r="DMI368" s="112"/>
      <c r="DMJ368" s="112"/>
      <c r="DMK368" s="112"/>
      <c r="DML368" s="112"/>
      <c r="DMM368" s="112"/>
      <c r="DMN368" s="112"/>
      <c r="DMO368" s="112"/>
      <c r="DMP368" s="112"/>
      <c r="DMQ368" s="112"/>
      <c r="DMR368" s="112"/>
      <c r="DMS368" s="112"/>
      <c r="DMT368" s="112"/>
      <c r="DMU368" s="112"/>
      <c r="DMV368" s="112"/>
      <c r="DMW368" s="112"/>
      <c r="DMX368" s="112"/>
      <c r="DMY368" s="112"/>
      <c r="DMZ368" s="112"/>
      <c r="DNA368" s="112"/>
      <c r="DNB368" s="112"/>
      <c r="DNC368" s="112"/>
      <c r="DND368" s="112"/>
      <c r="DNE368" s="112"/>
      <c r="DNF368" s="112"/>
      <c r="DNG368" s="112"/>
      <c r="DNH368" s="112"/>
      <c r="DNI368" s="112"/>
      <c r="DNJ368" s="112"/>
      <c r="DNK368" s="112"/>
      <c r="DNL368" s="112"/>
      <c r="DNM368" s="112"/>
      <c r="DNN368" s="112"/>
      <c r="DNO368" s="112"/>
      <c r="DNP368" s="112"/>
      <c r="DNQ368" s="112"/>
      <c r="DNR368" s="112"/>
      <c r="DNS368" s="112"/>
      <c r="DNT368" s="112"/>
      <c r="DNU368" s="112"/>
      <c r="DNV368" s="112"/>
      <c r="DNW368" s="112"/>
      <c r="DNX368" s="112"/>
      <c r="DNY368" s="112"/>
      <c r="DNZ368" s="112"/>
      <c r="DOA368" s="112"/>
      <c r="DOB368" s="112"/>
      <c r="DOC368" s="112"/>
      <c r="DOD368" s="112"/>
      <c r="DOE368" s="112"/>
      <c r="DOF368" s="112"/>
      <c r="DOG368" s="112"/>
      <c r="DOH368" s="112"/>
      <c r="DOI368" s="112"/>
      <c r="DOJ368" s="112"/>
      <c r="DOK368" s="112"/>
      <c r="DOL368" s="112"/>
      <c r="DOM368" s="112"/>
      <c r="DON368" s="112"/>
      <c r="DOO368" s="112"/>
      <c r="DOP368" s="112"/>
      <c r="DOQ368" s="112"/>
      <c r="DOR368" s="112"/>
      <c r="DOS368" s="112"/>
      <c r="DOT368" s="112"/>
      <c r="DOU368" s="112"/>
      <c r="DOV368" s="112"/>
      <c r="DOW368" s="112"/>
      <c r="DOX368" s="112"/>
      <c r="DOY368" s="112"/>
      <c r="DOZ368" s="112"/>
      <c r="DPA368" s="112"/>
      <c r="DPB368" s="112"/>
      <c r="DPC368" s="112"/>
      <c r="DPD368" s="112"/>
      <c r="DPE368" s="112"/>
      <c r="DPF368" s="112"/>
      <c r="DPG368" s="112"/>
      <c r="DPH368" s="112"/>
      <c r="DPI368" s="112"/>
      <c r="DPJ368" s="112"/>
      <c r="DPK368" s="112"/>
      <c r="DPL368" s="112"/>
      <c r="DPM368" s="112"/>
      <c r="DPN368" s="112"/>
      <c r="DPO368" s="112"/>
      <c r="DPP368" s="112"/>
      <c r="DPQ368" s="112"/>
      <c r="DPR368" s="112"/>
      <c r="DPS368" s="112"/>
      <c r="DPT368" s="112"/>
      <c r="DPU368" s="112"/>
      <c r="DPV368" s="112"/>
      <c r="DPW368" s="112"/>
      <c r="DPX368" s="112"/>
      <c r="DPY368" s="112"/>
      <c r="DPZ368" s="112"/>
      <c r="DQA368" s="112"/>
      <c r="DQB368" s="112"/>
      <c r="DQC368" s="112"/>
      <c r="DQD368" s="112"/>
      <c r="DQE368" s="112"/>
      <c r="DQF368" s="112"/>
      <c r="DQG368" s="112"/>
      <c r="DQH368" s="112"/>
      <c r="DQI368" s="112"/>
      <c r="DQJ368" s="112"/>
      <c r="DQK368" s="112"/>
      <c r="DQL368" s="112"/>
      <c r="DQM368" s="112"/>
      <c r="DQN368" s="112"/>
      <c r="DQO368" s="112"/>
      <c r="DQP368" s="112"/>
      <c r="DQQ368" s="112"/>
      <c r="DQR368" s="112"/>
      <c r="DQS368" s="112"/>
      <c r="DQT368" s="112"/>
      <c r="DQU368" s="112"/>
      <c r="DQV368" s="112"/>
      <c r="DQW368" s="112"/>
      <c r="DQX368" s="112"/>
      <c r="DQY368" s="112"/>
      <c r="DQZ368" s="112"/>
      <c r="DRA368" s="112"/>
      <c r="DRB368" s="112"/>
      <c r="DRC368" s="112"/>
      <c r="DRD368" s="112"/>
      <c r="DRE368" s="112"/>
      <c r="DRF368" s="112"/>
      <c r="DRG368" s="112"/>
      <c r="DRH368" s="112"/>
      <c r="DRI368" s="112"/>
      <c r="DRJ368" s="112"/>
      <c r="DRK368" s="112"/>
      <c r="DRL368" s="112"/>
      <c r="DRM368" s="112"/>
      <c r="DRN368" s="112"/>
      <c r="DRO368" s="112"/>
      <c r="DRP368" s="112"/>
      <c r="DRQ368" s="112"/>
      <c r="DRR368" s="112"/>
      <c r="DRS368" s="112"/>
      <c r="DRT368" s="112"/>
      <c r="DRU368" s="112"/>
      <c r="DRV368" s="112"/>
      <c r="DRW368" s="112"/>
      <c r="DRX368" s="112"/>
      <c r="DRY368" s="112"/>
      <c r="DRZ368" s="112"/>
      <c r="DSA368" s="112"/>
      <c r="DSB368" s="112"/>
      <c r="DSC368" s="112"/>
      <c r="DSD368" s="112"/>
      <c r="DSE368" s="112"/>
      <c r="DSF368" s="112"/>
      <c r="DSG368" s="112"/>
      <c r="DSH368" s="112"/>
      <c r="DSI368" s="112"/>
      <c r="DSJ368" s="112"/>
      <c r="DSK368" s="112"/>
      <c r="DSL368" s="112"/>
      <c r="DSM368" s="112"/>
      <c r="DSN368" s="112"/>
      <c r="DSO368" s="112"/>
      <c r="DSP368" s="112"/>
      <c r="DSQ368" s="112"/>
      <c r="DSR368" s="112"/>
      <c r="DSS368" s="112"/>
      <c r="DST368" s="112"/>
      <c r="DSU368" s="112"/>
      <c r="DSV368" s="112"/>
      <c r="DSW368" s="112"/>
      <c r="DSX368" s="112"/>
      <c r="DSY368" s="112"/>
      <c r="DSZ368" s="112"/>
      <c r="DTA368" s="112"/>
      <c r="DTB368" s="112"/>
      <c r="DTC368" s="112"/>
      <c r="DTD368" s="112"/>
      <c r="DTE368" s="112"/>
      <c r="DTF368" s="112"/>
      <c r="DTG368" s="112"/>
      <c r="DTH368" s="112"/>
      <c r="DTI368" s="112"/>
      <c r="DTJ368" s="112"/>
      <c r="DTK368" s="112"/>
      <c r="DTL368" s="112"/>
      <c r="DTM368" s="112"/>
      <c r="DTN368" s="112"/>
      <c r="DTO368" s="112"/>
      <c r="DTP368" s="112"/>
      <c r="DTQ368" s="112"/>
      <c r="DTR368" s="112"/>
      <c r="DTS368" s="112"/>
      <c r="DTT368" s="112"/>
      <c r="DTU368" s="112"/>
      <c r="DTV368" s="112"/>
      <c r="DTW368" s="112"/>
      <c r="DTX368" s="112"/>
      <c r="DTY368" s="112"/>
      <c r="DTZ368" s="112"/>
      <c r="DUA368" s="112"/>
      <c r="DUB368" s="112"/>
      <c r="DUC368" s="112"/>
      <c r="DUD368" s="112"/>
      <c r="DUE368" s="112"/>
      <c r="DUF368" s="112"/>
      <c r="DUG368" s="112"/>
      <c r="DUH368" s="112"/>
      <c r="DUI368" s="112"/>
      <c r="DUJ368" s="112"/>
      <c r="DUK368" s="112"/>
      <c r="DUL368" s="112"/>
      <c r="DUM368" s="112"/>
      <c r="DUN368" s="112"/>
      <c r="DUO368" s="112"/>
      <c r="DUP368" s="112"/>
      <c r="DUQ368" s="112"/>
      <c r="DUR368" s="112"/>
      <c r="DUS368" s="112"/>
      <c r="DUT368" s="112"/>
      <c r="DUU368" s="112"/>
      <c r="DUV368" s="112"/>
      <c r="DUW368" s="112"/>
      <c r="DUX368" s="112"/>
      <c r="DUY368" s="112"/>
      <c r="DUZ368" s="112"/>
      <c r="DVA368" s="112"/>
      <c r="DVB368" s="112"/>
      <c r="DVC368" s="112"/>
      <c r="DVD368" s="112"/>
      <c r="DVE368" s="112"/>
      <c r="DVF368" s="112"/>
      <c r="DVG368" s="112"/>
      <c r="DVH368" s="112"/>
      <c r="DVI368" s="112"/>
      <c r="DVJ368" s="112"/>
      <c r="DVK368" s="112"/>
      <c r="DVL368" s="112"/>
      <c r="DVM368" s="112"/>
      <c r="DVN368" s="112"/>
      <c r="DVO368" s="112"/>
      <c r="DVP368" s="112"/>
      <c r="DVQ368" s="112"/>
      <c r="DVR368" s="112"/>
      <c r="DVS368" s="112"/>
      <c r="DVT368" s="112"/>
      <c r="DVU368" s="112"/>
      <c r="DVV368" s="112"/>
      <c r="DVW368" s="112"/>
      <c r="DVX368" s="112"/>
      <c r="DVY368" s="112"/>
      <c r="DVZ368" s="112"/>
      <c r="DWA368" s="112"/>
      <c r="DWB368" s="112"/>
      <c r="DWC368" s="112"/>
      <c r="DWD368" s="112"/>
      <c r="DWE368" s="112"/>
      <c r="DWF368" s="112"/>
      <c r="DWG368" s="112"/>
      <c r="DWH368" s="112"/>
      <c r="DWI368" s="112"/>
      <c r="DWJ368" s="112"/>
      <c r="DWK368" s="112"/>
      <c r="DWL368" s="112"/>
      <c r="DWM368" s="112"/>
      <c r="DWN368" s="112"/>
      <c r="DWO368" s="112"/>
      <c r="DWP368" s="112"/>
      <c r="DWQ368" s="112"/>
      <c r="DWR368" s="112"/>
      <c r="DWS368" s="112"/>
      <c r="DWT368" s="112"/>
      <c r="DWU368" s="112"/>
      <c r="DWV368" s="112"/>
      <c r="DWW368" s="112"/>
      <c r="DWX368" s="112"/>
      <c r="DWY368" s="112"/>
      <c r="DWZ368" s="112"/>
      <c r="DXA368" s="112"/>
      <c r="DXB368" s="112"/>
      <c r="DXC368" s="112"/>
      <c r="DXD368" s="112"/>
      <c r="DXE368" s="112"/>
      <c r="DXF368" s="112"/>
      <c r="DXG368" s="112"/>
      <c r="DXH368" s="112"/>
      <c r="DXI368" s="112"/>
      <c r="DXJ368" s="112"/>
      <c r="DXK368" s="112"/>
      <c r="DXL368" s="112"/>
      <c r="DXM368" s="112"/>
      <c r="DXN368" s="112"/>
      <c r="DXO368" s="112"/>
      <c r="DXP368" s="112"/>
      <c r="DXQ368" s="112"/>
      <c r="DXR368" s="112"/>
      <c r="DXS368" s="112"/>
      <c r="DXT368" s="112"/>
      <c r="DXU368" s="112"/>
      <c r="DXV368" s="112"/>
      <c r="DXW368" s="112"/>
      <c r="DXX368" s="112"/>
      <c r="DXY368" s="112"/>
      <c r="DXZ368" s="112"/>
      <c r="DYA368" s="112"/>
      <c r="DYB368" s="112"/>
      <c r="DYC368" s="112"/>
      <c r="DYD368" s="112"/>
      <c r="DYE368" s="112"/>
      <c r="DYF368" s="112"/>
      <c r="DYG368" s="112"/>
      <c r="DYH368" s="112"/>
      <c r="DYI368" s="112"/>
      <c r="DYJ368" s="112"/>
      <c r="DYK368" s="112"/>
      <c r="DYL368" s="112"/>
      <c r="DYM368" s="112"/>
      <c r="DYN368" s="112"/>
      <c r="DYO368" s="112"/>
      <c r="DYP368" s="112"/>
      <c r="DYQ368" s="112"/>
      <c r="DYR368" s="112"/>
      <c r="DYS368" s="112"/>
      <c r="DYT368" s="112"/>
      <c r="DYU368" s="112"/>
      <c r="DYV368" s="112"/>
      <c r="DYW368" s="112"/>
      <c r="DYX368" s="112"/>
      <c r="DYY368" s="112"/>
      <c r="DYZ368" s="112"/>
      <c r="DZA368" s="112"/>
      <c r="DZB368" s="112"/>
      <c r="DZC368" s="112"/>
      <c r="DZD368" s="112"/>
      <c r="DZE368" s="112"/>
      <c r="DZF368" s="112"/>
      <c r="DZG368" s="112"/>
      <c r="DZH368" s="112"/>
      <c r="DZI368" s="112"/>
      <c r="DZJ368" s="112"/>
      <c r="DZK368" s="112"/>
      <c r="DZL368" s="112"/>
      <c r="DZM368" s="112"/>
      <c r="DZN368" s="112"/>
      <c r="DZO368" s="112"/>
      <c r="DZP368" s="112"/>
      <c r="DZQ368" s="112"/>
      <c r="DZR368" s="112"/>
      <c r="DZS368" s="112"/>
      <c r="DZT368" s="112"/>
      <c r="DZU368" s="112"/>
      <c r="DZV368" s="112"/>
      <c r="DZW368" s="112"/>
      <c r="DZX368" s="112"/>
      <c r="DZY368" s="112"/>
      <c r="DZZ368" s="112"/>
      <c r="EAA368" s="112"/>
      <c r="EAB368" s="112"/>
      <c r="EAC368" s="112"/>
      <c r="EAD368" s="112"/>
      <c r="EAE368" s="112"/>
      <c r="EAF368" s="112"/>
      <c r="EAG368" s="112"/>
      <c r="EAH368" s="112"/>
      <c r="EAI368" s="112"/>
      <c r="EAJ368" s="112"/>
      <c r="EAK368" s="112"/>
      <c r="EAL368" s="112"/>
      <c r="EAM368" s="112"/>
      <c r="EAN368" s="112"/>
      <c r="EAO368" s="112"/>
      <c r="EAP368" s="112"/>
      <c r="EAQ368" s="112"/>
      <c r="EAR368" s="112"/>
      <c r="EAS368" s="112"/>
      <c r="EAT368" s="112"/>
      <c r="EAU368" s="112"/>
      <c r="EAV368" s="112"/>
      <c r="EAW368" s="112"/>
      <c r="EAX368" s="112"/>
      <c r="EAY368" s="112"/>
      <c r="EAZ368" s="112"/>
      <c r="EBA368" s="112"/>
      <c r="EBB368" s="112"/>
      <c r="EBC368" s="112"/>
      <c r="EBD368" s="112"/>
      <c r="EBE368" s="112"/>
      <c r="EBF368" s="112"/>
      <c r="EBG368" s="112"/>
      <c r="EBH368" s="112"/>
      <c r="EBI368" s="112"/>
      <c r="EBJ368" s="112"/>
      <c r="EBK368" s="112"/>
      <c r="EBL368" s="112"/>
      <c r="EBM368" s="112"/>
      <c r="EBN368" s="112"/>
      <c r="EBO368" s="112"/>
      <c r="EBP368" s="112"/>
      <c r="EBQ368" s="112"/>
      <c r="EBR368" s="112"/>
      <c r="EBS368" s="112"/>
      <c r="EBT368" s="112"/>
      <c r="EBU368" s="112"/>
      <c r="EBV368" s="112"/>
      <c r="EBW368" s="112"/>
      <c r="EBX368" s="112"/>
      <c r="EBY368" s="112"/>
      <c r="EBZ368" s="112"/>
      <c r="ECA368" s="112"/>
      <c r="ECB368" s="112"/>
      <c r="ECC368" s="112"/>
      <c r="ECD368" s="112"/>
      <c r="ECE368" s="112"/>
      <c r="ECF368" s="112"/>
      <c r="ECG368" s="112"/>
      <c r="ECH368" s="112"/>
      <c r="ECI368" s="112"/>
      <c r="ECJ368" s="112"/>
      <c r="ECK368" s="112"/>
      <c r="ECL368" s="112"/>
      <c r="ECM368" s="112"/>
      <c r="ECN368" s="112"/>
      <c r="ECO368" s="112"/>
      <c r="ECP368" s="112"/>
      <c r="ECQ368" s="112"/>
      <c r="ECR368" s="112"/>
      <c r="ECS368" s="112"/>
      <c r="ECT368" s="112"/>
      <c r="ECU368" s="112"/>
      <c r="ECV368" s="112"/>
      <c r="ECW368" s="112"/>
      <c r="ECX368" s="112"/>
      <c r="ECY368" s="112"/>
      <c r="ECZ368" s="112"/>
      <c r="EDA368" s="112"/>
      <c r="EDB368" s="112"/>
      <c r="EDC368" s="112"/>
      <c r="EDD368" s="112"/>
      <c r="EDE368" s="112"/>
      <c r="EDF368" s="112"/>
      <c r="EDG368" s="112"/>
      <c r="EDH368" s="112"/>
      <c r="EDI368" s="112"/>
      <c r="EDJ368" s="112"/>
      <c r="EDK368" s="112"/>
      <c r="EDL368" s="112"/>
      <c r="EDM368" s="112"/>
      <c r="EDN368" s="112"/>
      <c r="EDO368" s="112"/>
      <c r="EDP368" s="112"/>
      <c r="EDQ368" s="112"/>
      <c r="EDR368" s="112"/>
      <c r="EDS368" s="112"/>
      <c r="EDT368" s="112"/>
      <c r="EDU368" s="112"/>
      <c r="EDV368" s="112"/>
      <c r="EDW368" s="112"/>
      <c r="EDX368" s="112"/>
      <c r="EDY368" s="112"/>
      <c r="EDZ368" s="112"/>
      <c r="EEA368" s="112"/>
      <c r="EEB368" s="112"/>
      <c r="EEC368" s="112"/>
      <c r="EED368" s="112"/>
      <c r="EEE368" s="112"/>
      <c r="EEF368" s="112"/>
      <c r="EEG368" s="112"/>
      <c r="EEH368" s="112"/>
      <c r="EEI368" s="112"/>
      <c r="EEJ368" s="112"/>
      <c r="EEK368" s="112"/>
      <c r="EEL368" s="112"/>
      <c r="EEM368" s="112"/>
      <c r="EEN368" s="112"/>
      <c r="EEO368" s="112"/>
      <c r="EEP368" s="112"/>
      <c r="EEQ368" s="112"/>
      <c r="EER368" s="112"/>
      <c r="EES368" s="112"/>
      <c r="EET368" s="112"/>
      <c r="EEU368" s="112"/>
      <c r="EEV368" s="112"/>
      <c r="EEW368" s="112"/>
      <c r="EEX368" s="112"/>
      <c r="EEY368" s="112"/>
      <c r="EEZ368" s="112"/>
      <c r="EFA368" s="112"/>
      <c r="EFB368" s="112"/>
      <c r="EFC368" s="112"/>
      <c r="EFD368" s="112"/>
      <c r="EFE368" s="112"/>
      <c r="EFF368" s="112"/>
      <c r="EFG368" s="112"/>
      <c r="EFH368" s="112"/>
      <c r="EFI368" s="112"/>
      <c r="EFJ368" s="112"/>
      <c r="EFK368" s="112"/>
      <c r="EFL368" s="112"/>
      <c r="EFM368" s="112"/>
      <c r="EFN368" s="112"/>
      <c r="EFO368" s="112"/>
      <c r="EFP368" s="112"/>
      <c r="EFQ368" s="112"/>
      <c r="EFR368" s="112"/>
      <c r="EFS368" s="112"/>
      <c r="EFT368" s="112"/>
      <c r="EFU368" s="112"/>
      <c r="EFV368" s="112"/>
      <c r="EFW368" s="112"/>
      <c r="EFX368" s="112"/>
      <c r="EFY368" s="112"/>
      <c r="EFZ368" s="112"/>
      <c r="EGA368" s="112"/>
      <c r="EGB368" s="112"/>
      <c r="EGC368" s="112"/>
      <c r="EGD368" s="112"/>
      <c r="EGE368" s="112"/>
      <c r="EGF368" s="112"/>
      <c r="EGG368" s="112"/>
      <c r="EGH368" s="112"/>
      <c r="EGI368" s="112"/>
      <c r="EGJ368" s="112"/>
      <c r="EGK368" s="112"/>
      <c r="EGL368" s="112"/>
      <c r="EGM368" s="112"/>
      <c r="EGN368" s="112"/>
      <c r="EGO368" s="112"/>
      <c r="EGP368" s="112"/>
      <c r="EGQ368" s="112"/>
      <c r="EGR368" s="112"/>
      <c r="EGS368" s="112"/>
      <c r="EGT368" s="112"/>
      <c r="EGU368" s="112"/>
      <c r="EGV368" s="112"/>
      <c r="EGW368" s="112"/>
      <c r="EGX368" s="112"/>
      <c r="EGY368" s="112"/>
      <c r="EGZ368" s="112"/>
      <c r="EHA368" s="112"/>
      <c r="EHB368" s="112"/>
      <c r="EHC368" s="112"/>
      <c r="EHD368" s="112"/>
      <c r="EHE368" s="112"/>
      <c r="EHF368" s="112"/>
      <c r="EHG368" s="112"/>
      <c r="EHH368" s="112"/>
      <c r="EHI368" s="112"/>
      <c r="EHJ368" s="112"/>
      <c r="EHK368" s="112"/>
      <c r="EHL368" s="112"/>
      <c r="EHM368" s="112"/>
      <c r="EHN368" s="112"/>
      <c r="EHO368" s="112"/>
      <c r="EHP368" s="112"/>
      <c r="EHQ368" s="112"/>
      <c r="EHR368" s="112"/>
      <c r="EHS368" s="112"/>
      <c r="EHT368" s="112"/>
      <c r="EHU368" s="112"/>
      <c r="EHV368" s="112"/>
      <c r="EHW368" s="112"/>
      <c r="EHX368" s="112"/>
      <c r="EHY368" s="112"/>
      <c r="EHZ368" s="112"/>
      <c r="EIA368" s="112"/>
      <c r="EIB368" s="112"/>
      <c r="EIC368" s="112"/>
      <c r="EID368" s="112"/>
      <c r="EIE368" s="112"/>
      <c r="EIF368" s="112"/>
      <c r="EIG368" s="112"/>
      <c r="EIH368" s="112"/>
      <c r="EII368" s="112"/>
      <c r="EIJ368" s="112"/>
      <c r="EIK368" s="112"/>
      <c r="EIL368" s="112"/>
      <c r="EIM368" s="112"/>
      <c r="EIN368" s="112"/>
      <c r="EIO368" s="112"/>
      <c r="EIP368" s="112"/>
      <c r="EIQ368" s="112"/>
      <c r="EIR368" s="112"/>
      <c r="EIS368" s="112"/>
      <c r="EIT368" s="112"/>
      <c r="EIU368" s="112"/>
      <c r="EIV368" s="112"/>
      <c r="EIW368" s="112"/>
      <c r="EIX368" s="112"/>
      <c r="EIY368" s="112"/>
      <c r="EIZ368" s="112"/>
      <c r="EJA368" s="112"/>
      <c r="EJB368" s="112"/>
      <c r="EJC368" s="112"/>
      <c r="EJD368" s="112"/>
      <c r="EJE368" s="112"/>
      <c r="EJF368" s="112"/>
      <c r="EJG368" s="112"/>
      <c r="EJH368" s="112"/>
      <c r="EJI368" s="112"/>
      <c r="EJJ368" s="112"/>
      <c r="EJK368" s="112"/>
      <c r="EJL368" s="112"/>
      <c r="EJM368" s="112"/>
      <c r="EJN368" s="112"/>
      <c r="EJO368" s="112"/>
      <c r="EJP368" s="112"/>
      <c r="EJQ368" s="112"/>
      <c r="EJR368" s="112"/>
      <c r="EJS368" s="112"/>
      <c r="EJT368" s="112"/>
      <c r="EJU368" s="112"/>
      <c r="EJV368" s="112"/>
      <c r="EJW368" s="112"/>
      <c r="EJX368" s="112"/>
      <c r="EJY368" s="112"/>
      <c r="EJZ368" s="112"/>
      <c r="EKA368" s="112"/>
      <c r="EKB368" s="112"/>
      <c r="EKC368" s="112"/>
      <c r="EKD368" s="112"/>
      <c r="EKE368" s="112"/>
      <c r="EKF368" s="112"/>
      <c r="EKG368" s="112"/>
      <c r="EKH368" s="112"/>
      <c r="EKI368" s="112"/>
      <c r="EKJ368" s="112"/>
      <c r="EKK368" s="112"/>
      <c r="EKL368" s="112"/>
      <c r="EKM368" s="112"/>
      <c r="EKN368" s="112"/>
      <c r="EKO368" s="112"/>
      <c r="EKP368" s="112"/>
      <c r="EKQ368" s="112"/>
      <c r="EKR368" s="112"/>
      <c r="EKS368" s="112"/>
      <c r="EKT368" s="112"/>
      <c r="EKU368" s="112"/>
      <c r="EKV368" s="112"/>
      <c r="EKW368" s="112"/>
      <c r="EKX368" s="112"/>
      <c r="EKY368" s="112"/>
      <c r="EKZ368" s="112"/>
      <c r="ELA368" s="112"/>
      <c r="ELB368" s="112"/>
      <c r="ELC368" s="112"/>
      <c r="ELD368" s="112"/>
      <c r="ELE368" s="112"/>
      <c r="ELF368" s="112"/>
      <c r="ELG368" s="112"/>
      <c r="ELH368" s="112"/>
      <c r="ELI368" s="112"/>
      <c r="ELJ368" s="112"/>
      <c r="ELK368" s="112"/>
      <c r="ELL368" s="112"/>
      <c r="ELM368" s="112"/>
      <c r="ELN368" s="112"/>
      <c r="ELO368" s="112"/>
      <c r="ELP368" s="112"/>
      <c r="ELQ368" s="112"/>
      <c r="ELR368" s="112"/>
      <c r="ELS368" s="112"/>
      <c r="ELT368" s="112"/>
      <c r="ELU368" s="112"/>
      <c r="ELV368" s="112"/>
      <c r="ELW368" s="112"/>
      <c r="ELX368" s="112"/>
      <c r="ELY368" s="112"/>
      <c r="ELZ368" s="112"/>
      <c r="EMA368" s="112"/>
      <c r="EMB368" s="112"/>
      <c r="EMC368" s="112"/>
      <c r="EMD368" s="112"/>
      <c r="EME368" s="112"/>
      <c r="EMF368" s="112"/>
      <c r="EMG368" s="112"/>
      <c r="EMH368" s="112"/>
      <c r="EMI368" s="112"/>
      <c r="EMJ368" s="112"/>
      <c r="EMK368" s="112"/>
      <c r="EML368" s="112"/>
      <c r="EMM368" s="112"/>
      <c r="EMN368" s="112"/>
      <c r="EMO368" s="112"/>
      <c r="EMP368" s="112"/>
      <c r="EMQ368" s="112"/>
      <c r="EMR368" s="112"/>
      <c r="EMS368" s="112"/>
      <c r="EMT368" s="112"/>
      <c r="EMU368" s="112"/>
      <c r="EMV368" s="112"/>
      <c r="EMW368" s="112"/>
      <c r="EMX368" s="112"/>
      <c r="EMY368" s="112"/>
      <c r="EMZ368" s="112"/>
      <c r="ENA368" s="112"/>
      <c r="ENB368" s="112"/>
      <c r="ENC368" s="112"/>
      <c r="END368" s="112"/>
      <c r="ENE368" s="112"/>
      <c r="ENF368" s="112"/>
      <c r="ENG368" s="112"/>
      <c r="ENH368" s="112"/>
      <c r="ENI368" s="112"/>
      <c r="ENJ368" s="112"/>
      <c r="ENK368" s="112"/>
      <c r="ENL368" s="112"/>
      <c r="ENM368" s="112"/>
      <c r="ENN368" s="112"/>
      <c r="ENO368" s="112"/>
      <c r="ENP368" s="112"/>
      <c r="ENQ368" s="112"/>
      <c r="ENR368" s="112"/>
      <c r="ENS368" s="112"/>
      <c r="ENT368" s="112"/>
      <c r="ENU368" s="112"/>
      <c r="ENV368" s="112"/>
      <c r="ENW368" s="112"/>
      <c r="ENX368" s="112"/>
      <c r="ENY368" s="112"/>
      <c r="ENZ368" s="112"/>
      <c r="EOA368" s="112"/>
      <c r="EOB368" s="112"/>
      <c r="EOC368" s="112"/>
      <c r="EOD368" s="112"/>
      <c r="EOE368" s="112"/>
      <c r="EOF368" s="112"/>
      <c r="EOG368" s="112"/>
      <c r="EOH368" s="112"/>
      <c r="EOI368" s="112"/>
      <c r="EOJ368" s="112"/>
      <c r="EOK368" s="112"/>
      <c r="EOL368" s="112"/>
      <c r="EOM368" s="112"/>
      <c r="EON368" s="112"/>
      <c r="EOO368" s="112"/>
      <c r="EOP368" s="112"/>
      <c r="EOQ368" s="112"/>
      <c r="EOR368" s="112"/>
      <c r="EOS368" s="112"/>
      <c r="EOT368" s="112"/>
      <c r="EOU368" s="112"/>
      <c r="EOV368" s="112"/>
      <c r="EOW368" s="112"/>
      <c r="EOX368" s="112"/>
      <c r="EOY368" s="112"/>
      <c r="EOZ368" s="112"/>
      <c r="EPA368" s="112"/>
      <c r="EPB368" s="112"/>
      <c r="EPC368" s="112"/>
      <c r="EPD368" s="112"/>
      <c r="EPE368" s="112"/>
      <c r="EPF368" s="112"/>
      <c r="EPG368" s="112"/>
      <c r="EPH368" s="112"/>
      <c r="EPI368" s="112"/>
      <c r="EPJ368" s="112"/>
      <c r="EPK368" s="112"/>
      <c r="EPL368" s="112"/>
      <c r="EPM368" s="112"/>
      <c r="EPN368" s="112"/>
      <c r="EPO368" s="112"/>
      <c r="EPP368" s="112"/>
      <c r="EPQ368" s="112"/>
      <c r="EPR368" s="112"/>
      <c r="EPS368" s="112"/>
      <c r="EPT368" s="112"/>
      <c r="EPU368" s="112"/>
      <c r="EPV368" s="112"/>
      <c r="EPW368" s="112"/>
      <c r="EPX368" s="112"/>
      <c r="EPY368" s="112"/>
      <c r="EPZ368" s="112"/>
      <c r="EQA368" s="112"/>
      <c r="EQB368" s="112"/>
      <c r="EQC368" s="112"/>
      <c r="EQD368" s="112"/>
      <c r="EQE368" s="112"/>
      <c r="EQF368" s="112"/>
      <c r="EQG368" s="112"/>
      <c r="EQH368" s="112"/>
      <c r="EQI368" s="112"/>
      <c r="EQJ368" s="112"/>
      <c r="EQK368" s="112"/>
      <c r="EQL368" s="112"/>
      <c r="EQM368" s="112"/>
      <c r="EQN368" s="112"/>
      <c r="EQO368" s="112"/>
      <c r="EQP368" s="112"/>
      <c r="EQQ368" s="112"/>
      <c r="EQR368" s="112"/>
      <c r="EQS368" s="112"/>
      <c r="EQT368" s="112"/>
      <c r="EQU368" s="112"/>
      <c r="EQV368" s="112"/>
      <c r="EQW368" s="112"/>
      <c r="EQX368" s="112"/>
      <c r="EQY368" s="112"/>
      <c r="EQZ368" s="112"/>
      <c r="ERA368" s="112"/>
      <c r="ERB368" s="112"/>
      <c r="ERC368" s="112"/>
      <c r="ERD368" s="112"/>
      <c r="ERE368" s="112"/>
      <c r="ERF368" s="112"/>
      <c r="ERG368" s="112"/>
      <c r="ERH368" s="112"/>
      <c r="ERI368" s="112"/>
      <c r="ERJ368" s="112"/>
      <c r="ERK368" s="112"/>
      <c r="ERL368" s="112"/>
      <c r="ERM368" s="112"/>
      <c r="ERN368" s="112"/>
      <c r="ERO368" s="112"/>
      <c r="ERP368" s="112"/>
      <c r="ERQ368" s="112"/>
      <c r="ERR368" s="112"/>
      <c r="ERS368" s="112"/>
      <c r="ERT368" s="112"/>
      <c r="ERU368" s="112"/>
      <c r="ERV368" s="112"/>
      <c r="ERW368" s="112"/>
      <c r="ERX368" s="112"/>
      <c r="ERY368" s="112"/>
      <c r="ERZ368" s="112"/>
      <c r="ESA368" s="112"/>
      <c r="ESB368" s="112"/>
      <c r="ESC368" s="112"/>
      <c r="ESD368" s="112"/>
      <c r="ESE368" s="112"/>
      <c r="ESF368" s="112"/>
      <c r="ESG368" s="112"/>
      <c r="ESH368" s="112"/>
      <c r="ESI368" s="112"/>
      <c r="ESJ368" s="112"/>
      <c r="ESK368" s="112"/>
      <c r="ESL368" s="112"/>
      <c r="ESM368" s="112"/>
      <c r="ESN368" s="112"/>
      <c r="ESO368" s="112"/>
      <c r="ESP368" s="112"/>
      <c r="ESQ368" s="112"/>
      <c r="ESR368" s="112"/>
      <c r="ESS368" s="112"/>
      <c r="EST368" s="112"/>
      <c r="ESU368" s="112"/>
      <c r="ESV368" s="112"/>
      <c r="ESW368" s="112"/>
      <c r="ESX368" s="112"/>
      <c r="ESY368" s="112"/>
      <c r="ESZ368" s="112"/>
      <c r="ETA368" s="112"/>
      <c r="ETB368" s="112"/>
      <c r="ETC368" s="112"/>
      <c r="ETD368" s="112"/>
      <c r="ETE368" s="112"/>
      <c r="ETF368" s="112"/>
      <c r="ETG368" s="112"/>
      <c r="ETH368" s="112"/>
      <c r="ETI368" s="112"/>
      <c r="ETJ368" s="112"/>
      <c r="ETK368" s="112"/>
      <c r="ETL368" s="112"/>
      <c r="ETM368" s="112"/>
      <c r="ETN368" s="112"/>
      <c r="ETO368" s="112"/>
      <c r="ETP368" s="112"/>
      <c r="ETQ368" s="112"/>
      <c r="ETR368" s="112"/>
      <c r="ETS368" s="112"/>
      <c r="ETT368" s="112"/>
      <c r="ETU368" s="112"/>
      <c r="ETV368" s="112"/>
      <c r="ETW368" s="112"/>
      <c r="ETX368" s="112"/>
      <c r="ETY368" s="112"/>
      <c r="ETZ368" s="112"/>
      <c r="EUA368" s="112"/>
      <c r="EUB368" s="112"/>
      <c r="EUC368" s="112"/>
      <c r="EUD368" s="112"/>
      <c r="EUE368" s="112"/>
      <c r="EUF368" s="112"/>
      <c r="EUG368" s="112"/>
      <c r="EUH368" s="112"/>
      <c r="EUI368" s="112"/>
      <c r="EUJ368" s="112"/>
      <c r="EUK368" s="112"/>
      <c r="EUL368" s="112"/>
      <c r="EUM368" s="112"/>
      <c r="EUN368" s="112"/>
      <c r="EUO368" s="112"/>
      <c r="EUP368" s="112"/>
      <c r="EUQ368" s="112"/>
      <c r="EUR368" s="112"/>
      <c r="EUS368" s="112"/>
      <c r="EUT368" s="112"/>
      <c r="EUU368" s="112"/>
      <c r="EUV368" s="112"/>
      <c r="EUW368" s="112"/>
      <c r="EUX368" s="112"/>
      <c r="EUY368" s="112"/>
      <c r="EUZ368" s="112"/>
      <c r="EVA368" s="112"/>
      <c r="EVB368" s="112"/>
      <c r="EVC368" s="112"/>
      <c r="EVD368" s="112"/>
      <c r="EVE368" s="112"/>
      <c r="EVF368" s="112"/>
      <c r="EVG368" s="112"/>
      <c r="EVH368" s="112"/>
      <c r="EVI368" s="112"/>
      <c r="EVJ368" s="112"/>
      <c r="EVK368" s="112"/>
      <c r="EVL368" s="112"/>
      <c r="EVM368" s="112"/>
      <c r="EVN368" s="112"/>
      <c r="EVO368" s="112"/>
      <c r="EVP368" s="112"/>
      <c r="EVQ368" s="112"/>
      <c r="EVR368" s="112"/>
      <c r="EVS368" s="112"/>
      <c r="EVT368" s="112"/>
      <c r="EVU368" s="112"/>
      <c r="EVV368" s="112"/>
      <c r="EVW368" s="112"/>
      <c r="EVX368" s="112"/>
      <c r="EVY368" s="112"/>
      <c r="EVZ368" s="112"/>
      <c r="EWA368" s="112"/>
      <c r="EWB368" s="112"/>
      <c r="EWC368" s="112"/>
      <c r="EWD368" s="112"/>
      <c r="EWE368" s="112"/>
      <c r="EWF368" s="112"/>
      <c r="EWG368" s="112"/>
      <c r="EWH368" s="112"/>
      <c r="EWI368" s="112"/>
      <c r="EWJ368" s="112"/>
      <c r="EWK368" s="112"/>
      <c r="EWL368" s="112"/>
      <c r="EWM368" s="112"/>
      <c r="EWN368" s="112"/>
      <c r="EWO368" s="112"/>
      <c r="EWP368" s="112"/>
      <c r="EWQ368" s="112"/>
      <c r="EWR368" s="112"/>
      <c r="EWS368" s="112"/>
      <c r="EWT368" s="112"/>
      <c r="EWU368" s="112"/>
      <c r="EWV368" s="112"/>
      <c r="EWW368" s="112"/>
      <c r="EWX368" s="112"/>
      <c r="EWY368" s="112"/>
      <c r="EWZ368" s="112"/>
      <c r="EXA368" s="112"/>
      <c r="EXB368" s="112"/>
      <c r="EXC368" s="112"/>
      <c r="EXD368" s="112"/>
      <c r="EXE368" s="112"/>
      <c r="EXF368" s="112"/>
      <c r="EXG368" s="112"/>
      <c r="EXH368" s="112"/>
      <c r="EXI368" s="112"/>
      <c r="EXJ368" s="112"/>
      <c r="EXK368" s="112"/>
      <c r="EXL368" s="112"/>
      <c r="EXM368" s="112"/>
      <c r="EXN368" s="112"/>
      <c r="EXO368" s="112"/>
      <c r="EXP368" s="112"/>
      <c r="EXQ368" s="112"/>
      <c r="EXR368" s="112"/>
      <c r="EXS368" s="112"/>
      <c r="EXT368" s="112"/>
      <c r="EXU368" s="112"/>
      <c r="EXV368" s="112"/>
      <c r="EXW368" s="112"/>
      <c r="EXX368" s="112"/>
      <c r="EXY368" s="112"/>
      <c r="EXZ368" s="112"/>
      <c r="EYA368" s="112"/>
      <c r="EYB368" s="112"/>
      <c r="EYC368" s="112"/>
      <c r="EYD368" s="112"/>
      <c r="EYE368" s="112"/>
      <c r="EYF368" s="112"/>
      <c r="EYG368" s="112"/>
      <c r="EYH368" s="112"/>
      <c r="EYI368" s="112"/>
      <c r="EYJ368" s="112"/>
      <c r="EYK368" s="112"/>
      <c r="EYL368" s="112"/>
      <c r="EYM368" s="112"/>
      <c r="EYN368" s="112"/>
      <c r="EYO368" s="112"/>
      <c r="EYP368" s="112"/>
      <c r="EYQ368" s="112"/>
      <c r="EYR368" s="112"/>
      <c r="EYS368" s="112"/>
      <c r="EYT368" s="112"/>
      <c r="EYU368" s="112"/>
      <c r="EYV368" s="112"/>
      <c r="EYW368" s="112"/>
      <c r="EYX368" s="112"/>
      <c r="EYY368" s="112"/>
      <c r="EYZ368" s="112"/>
      <c r="EZA368" s="112"/>
      <c r="EZB368" s="112"/>
      <c r="EZC368" s="112"/>
      <c r="EZD368" s="112"/>
      <c r="EZE368" s="112"/>
      <c r="EZF368" s="112"/>
      <c r="EZG368" s="112"/>
      <c r="EZH368" s="112"/>
      <c r="EZI368" s="112"/>
      <c r="EZJ368" s="112"/>
      <c r="EZK368" s="112"/>
      <c r="EZL368" s="112"/>
      <c r="EZM368" s="112"/>
      <c r="EZN368" s="112"/>
      <c r="EZO368" s="112"/>
      <c r="EZP368" s="112"/>
      <c r="EZQ368" s="112"/>
      <c r="EZR368" s="112"/>
      <c r="EZS368" s="112"/>
      <c r="EZT368" s="112"/>
      <c r="EZU368" s="112"/>
      <c r="EZV368" s="112"/>
      <c r="EZW368" s="112"/>
      <c r="EZX368" s="112"/>
      <c r="EZY368" s="112"/>
      <c r="EZZ368" s="112"/>
      <c r="FAA368" s="112"/>
      <c r="FAB368" s="112"/>
      <c r="FAC368" s="112"/>
      <c r="FAD368" s="112"/>
      <c r="FAE368" s="112"/>
      <c r="FAF368" s="112"/>
      <c r="FAG368" s="112"/>
      <c r="FAH368" s="112"/>
      <c r="FAI368" s="112"/>
      <c r="FAJ368" s="112"/>
      <c r="FAK368" s="112"/>
      <c r="FAL368" s="112"/>
      <c r="FAM368" s="112"/>
      <c r="FAN368" s="112"/>
      <c r="FAO368" s="112"/>
      <c r="FAP368" s="112"/>
      <c r="FAQ368" s="112"/>
      <c r="FAR368" s="112"/>
      <c r="FAS368" s="112"/>
      <c r="FAT368" s="112"/>
      <c r="FAU368" s="112"/>
      <c r="FAV368" s="112"/>
      <c r="FAW368" s="112"/>
      <c r="FAX368" s="112"/>
      <c r="FAY368" s="112"/>
      <c r="FAZ368" s="112"/>
      <c r="FBA368" s="112"/>
      <c r="FBB368" s="112"/>
      <c r="FBC368" s="112"/>
      <c r="FBD368" s="112"/>
      <c r="FBE368" s="112"/>
      <c r="FBF368" s="112"/>
      <c r="FBG368" s="112"/>
      <c r="FBH368" s="112"/>
      <c r="FBI368" s="112"/>
      <c r="FBJ368" s="112"/>
      <c r="FBK368" s="112"/>
      <c r="FBL368" s="112"/>
      <c r="FBM368" s="112"/>
      <c r="FBN368" s="112"/>
      <c r="FBO368" s="112"/>
      <c r="FBP368" s="112"/>
      <c r="FBQ368" s="112"/>
      <c r="FBR368" s="112"/>
      <c r="FBS368" s="112"/>
      <c r="FBT368" s="112"/>
      <c r="FBU368" s="112"/>
      <c r="FBV368" s="112"/>
      <c r="FBW368" s="112"/>
      <c r="FBX368" s="112"/>
      <c r="FBY368" s="112"/>
      <c r="FBZ368" s="112"/>
      <c r="FCA368" s="112"/>
      <c r="FCB368" s="112"/>
      <c r="FCC368" s="112"/>
      <c r="FCD368" s="112"/>
      <c r="FCE368" s="112"/>
      <c r="FCF368" s="112"/>
      <c r="FCG368" s="112"/>
      <c r="FCH368" s="112"/>
      <c r="FCI368" s="112"/>
      <c r="FCJ368" s="112"/>
      <c r="FCK368" s="112"/>
      <c r="FCL368" s="112"/>
      <c r="FCM368" s="112"/>
      <c r="FCN368" s="112"/>
      <c r="FCO368" s="112"/>
      <c r="FCP368" s="112"/>
      <c r="FCQ368" s="112"/>
      <c r="FCR368" s="112"/>
      <c r="FCS368" s="112"/>
      <c r="FCT368" s="112"/>
      <c r="FCU368" s="112"/>
      <c r="FCV368" s="112"/>
      <c r="FCW368" s="112"/>
      <c r="FCX368" s="112"/>
      <c r="FCY368" s="112"/>
      <c r="FCZ368" s="112"/>
      <c r="FDA368" s="112"/>
      <c r="FDB368" s="112"/>
      <c r="FDC368" s="112"/>
      <c r="FDD368" s="112"/>
      <c r="FDE368" s="112"/>
      <c r="FDF368" s="112"/>
      <c r="FDG368" s="112"/>
      <c r="FDH368" s="112"/>
      <c r="FDI368" s="112"/>
      <c r="FDJ368" s="112"/>
      <c r="FDK368" s="112"/>
      <c r="FDL368" s="112"/>
      <c r="FDM368" s="112"/>
      <c r="FDN368" s="112"/>
      <c r="FDO368" s="112"/>
      <c r="FDP368" s="112"/>
      <c r="FDQ368" s="112"/>
      <c r="FDR368" s="112"/>
      <c r="FDS368" s="112"/>
      <c r="FDT368" s="112"/>
      <c r="FDU368" s="112"/>
      <c r="FDV368" s="112"/>
      <c r="FDW368" s="112"/>
      <c r="FDX368" s="112"/>
      <c r="FDY368" s="112"/>
      <c r="FDZ368" s="112"/>
      <c r="FEA368" s="112"/>
      <c r="FEB368" s="112"/>
      <c r="FEC368" s="112"/>
      <c r="FED368" s="112"/>
      <c r="FEE368" s="112"/>
      <c r="FEF368" s="112"/>
      <c r="FEG368" s="112"/>
      <c r="FEH368" s="112"/>
      <c r="FEI368" s="112"/>
      <c r="FEJ368" s="112"/>
      <c r="FEK368" s="112"/>
      <c r="FEL368" s="112"/>
      <c r="FEM368" s="112"/>
      <c r="FEN368" s="112"/>
      <c r="FEO368" s="112"/>
      <c r="FEP368" s="112"/>
      <c r="FEQ368" s="112"/>
      <c r="FER368" s="112"/>
      <c r="FES368" s="112"/>
      <c r="FET368" s="112"/>
      <c r="FEU368" s="112"/>
      <c r="FEV368" s="112"/>
      <c r="FEW368" s="112"/>
      <c r="FEX368" s="112"/>
      <c r="FEY368" s="112"/>
      <c r="FEZ368" s="112"/>
      <c r="FFA368" s="112"/>
      <c r="FFB368" s="112"/>
      <c r="FFC368" s="112"/>
      <c r="FFD368" s="112"/>
      <c r="FFE368" s="112"/>
      <c r="FFF368" s="112"/>
      <c r="FFG368" s="112"/>
      <c r="FFH368" s="112"/>
      <c r="FFI368" s="112"/>
      <c r="FFJ368" s="112"/>
      <c r="FFK368" s="112"/>
      <c r="FFL368" s="112"/>
      <c r="FFM368" s="112"/>
      <c r="FFN368" s="112"/>
      <c r="FFO368" s="112"/>
      <c r="FFP368" s="112"/>
      <c r="FFQ368" s="112"/>
      <c r="FFR368" s="112"/>
      <c r="FFS368" s="112"/>
      <c r="FFT368" s="112"/>
      <c r="FFU368" s="112"/>
      <c r="FFV368" s="112"/>
      <c r="FFW368" s="112"/>
      <c r="FFX368" s="112"/>
      <c r="FFY368" s="112"/>
      <c r="FFZ368" s="112"/>
      <c r="FGA368" s="112"/>
      <c r="FGB368" s="112"/>
      <c r="FGC368" s="112"/>
      <c r="FGD368" s="112"/>
      <c r="FGE368" s="112"/>
      <c r="FGF368" s="112"/>
      <c r="FGG368" s="112"/>
      <c r="FGH368" s="112"/>
      <c r="FGI368" s="112"/>
      <c r="FGJ368" s="112"/>
      <c r="FGK368" s="112"/>
      <c r="FGL368" s="112"/>
      <c r="FGM368" s="112"/>
      <c r="FGN368" s="112"/>
      <c r="FGO368" s="112"/>
      <c r="FGP368" s="112"/>
      <c r="FGQ368" s="112"/>
      <c r="FGR368" s="112"/>
      <c r="FGS368" s="112"/>
      <c r="FGT368" s="112"/>
      <c r="FGU368" s="112"/>
      <c r="FGV368" s="112"/>
      <c r="FGW368" s="112"/>
      <c r="FGX368" s="112"/>
      <c r="FGY368" s="112"/>
      <c r="FGZ368" s="112"/>
      <c r="FHA368" s="112"/>
      <c r="FHB368" s="112"/>
      <c r="FHC368" s="112"/>
      <c r="FHD368" s="112"/>
      <c r="FHE368" s="112"/>
      <c r="FHF368" s="112"/>
      <c r="FHG368" s="112"/>
      <c r="FHH368" s="112"/>
      <c r="FHI368" s="112"/>
      <c r="FHJ368" s="112"/>
      <c r="FHK368" s="112"/>
      <c r="FHL368" s="112"/>
      <c r="FHM368" s="112"/>
      <c r="FHN368" s="112"/>
      <c r="FHO368" s="112"/>
      <c r="FHP368" s="112"/>
      <c r="FHQ368" s="112"/>
      <c r="FHR368" s="112"/>
      <c r="FHS368" s="112"/>
      <c r="FHT368" s="112"/>
      <c r="FHU368" s="112"/>
      <c r="FHV368" s="112"/>
      <c r="FHW368" s="112"/>
      <c r="FHX368" s="112"/>
      <c r="FHY368" s="112"/>
      <c r="FHZ368" s="112"/>
      <c r="FIA368" s="112"/>
      <c r="FIB368" s="112"/>
      <c r="FIC368" s="112"/>
      <c r="FID368" s="112"/>
      <c r="FIE368" s="112"/>
      <c r="FIF368" s="112"/>
      <c r="FIG368" s="112"/>
      <c r="FIH368" s="112"/>
      <c r="FII368" s="112"/>
      <c r="FIJ368" s="112"/>
      <c r="FIK368" s="112"/>
      <c r="FIL368" s="112"/>
      <c r="FIM368" s="112"/>
      <c r="FIN368" s="112"/>
      <c r="FIO368" s="112"/>
      <c r="FIP368" s="112"/>
      <c r="FIQ368" s="112"/>
      <c r="FIR368" s="112"/>
      <c r="FIS368" s="112"/>
      <c r="FIT368" s="112"/>
      <c r="FIU368" s="112"/>
      <c r="FIV368" s="112"/>
      <c r="FIW368" s="112"/>
      <c r="FIX368" s="112"/>
      <c r="FIY368" s="112"/>
      <c r="FIZ368" s="112"/>
      <c r="FJA368" s="112"/>
      <c r="FJB368" s="112"/>
      <c r="FJC368" s="112"/>
      <c r="FJD368" s="112"/>
      <c r="FJE368" s="112"/>
      <c r="FJF368" s="112"/>
      <c r="FJG368" s="112"/>
      <c r="FJH368" s="112"/>
      <c r="FJI368" s="112"/>
      <c r="FJJ368" s="112"/>
      <c r="FJK368" s="112"/>
      <c r="FJL368" s="112"/>
      <c r="FJM368" s="112"/>
      <c r="FJN368" s="112"/>
      <c r="FJO368" s="112"/>
      <c r="FJP368" s="112"/>
      <c r="FJQ368" s="112"/>
      <c r="FJR368" s="112"/>
      <c r="FJS368" s="112"/>
      <c r="FJT368" s="112"/>
      <c r="FJU368" s="112"/>
      <c r="FJV368" s="112"/>
      <c r="FJW368" s="112"/>
      <c r="FJX368" s="112"/>
      <c r="FJY368" s="112"/>
      <c r="FJZ368" s="112"/>
      <c r="FKA368" s="112"/>
      <c r="FKB368" s="112"/>
      <c r="FKC368" s="112"/>
      <c r="FKD368" s="112"/>
      <c r="FKE368" s="112"/>
      <c r="FKF368" s="112"/>
      <c r="FKG368" s="112"/>
      <c r="FKH368" s="112"/>
      <c r="FKI368" s="112"/>
      <c r="FKJ368" s="112"/>
      <c r="FKK368" s="112"/>
      <c r="FKL368" s="112"/>
      <c r="FKM368" s="112"/>
      <c r="FKN368" s="112"/>
      <c r="FKO368" s="112"/>
      <c r="FKP368" s="112"/>
      <c r="FKQ368" s="112"/>
      <c r="FKR368" s="112"/>
      <c r="FKS368" s="112"/>
      <c r="FKT368" s="112"/>
      <c r="FKU368" s="112"/>
      <c r="FKV368" s="112"/>
      <c r="FKW368" s="112"/>
      <c r="FKX368" s="112"/>
      <c r="FKY368" s="112"/>
      <c r="FKZ368" s="112"/>
      <c r="FLA368" s="112"/>
      <c r="FLB368" s="112"/>
      <c r="FLC368" s="112"/>
      <c r="FLD368" s="112"/>
      <c r="FLE368" s="112"/>
      <c r="FLF368" s="112"/>
      <c r="FLG368" s="112"/>
      <c r="FLH368" s="112"/>
      <c r="FLI368" s="112"/>
      <c r="FLJ368" s="112"/>
      <c r="FLK368" s="112"/>
      <c r="FLL368" s="112"/>
      <c r="FLM368" s="112"/>
      <c r="FLN368" s="112"/>
      <c r="FLO368" s="112"/>
      <c r="FLP368" s="112"/>
      <c r="FLQ368" s="112"/>
      <c r="FLR368" s="112"/>
      <c r="FLS368" s="112"/>
      <c r="FLT368" s="112"/>
      <c r="FLU368" s="112"/>
      <c r="FLV368" s="112"/>
      <c r="FLW368" s="112"/>
      <c r="FLX368" s="112"/>
      <c r="FLY368" s="112"/>
      <c r="FLZ368" s="112"/>
      <c r="FMA368" s="112"/>
      <c r="FMB368" s="112"/>
      <c r="FMC368" s="112"/>
      <c r="FMD368" s="112"/>
      <c r="FME368" s="112"/>
      <c r="FMF368" s="112"/>
      <c r="FMG368" s="112"/>
      <c r="FMH368" s="112"/>
      <c r="FMI368" s="112"/>
      <c r="FMJ368" s="112"/>
      <c r="FMK368" s="112"/>
      <c r="FML368" s="112"/>
      <c r="FMM368" s="112"/>
      <c r="FMN368" s="112"/>
      <c r="FMO368" s="112"/>
      <c r="FMP368" s="112"/>
      <c r="FMQ368" s="112"/>
      <c r="FMR368" s="112"/>
      <c r="FMS368" s="112"/>
      <c r="FMT368" s="112"/>
      <c r="FMU368" s="112"/>
      <c r="FMV368" s="112"/>
      <c r="FMW368" s="112"/>
      <c r="FMX368" s="112"/>
      <c r="FMY368" s="112"/>
      <c r="FMZ368" s="112"/>
      <c r="FNA368" s="112"/>
      <c r="FNB368" s="112"/>
      <c r="FNC368" s="112"/>
      <c r="FND368" s="112"/>
      <c r="FNE368" s="112"/>
      <c r="FNF368" s="112"/>
      <c r="FNG368" s="112"/>
      <c r="FNH368" s="112"/>
      <c r="FNI368" s="112"/>
      <c r="FNJ368" s="112"/>
      <c r="FNK368" s="112"/>
      <c r="FNL368" s="112"/>
      <c r="FNM368" s="112"/>
      <c r="FNN368" s="112"/>
      <c r="FNO368" s="112"/>
      <c r="FNP368" s="112"/>
      <c r="FNQ368" s="112"/>
      <c r="FNR368" s="112"/>
      <c r="FNS368" s="112"/>
      <c r="FNT368" s="112"/>
      <c r="FNU368" s="112"/>
      <c r="FNV368" s="112"/>
      <c r="FNW368" s="112"/>
      <c r="FNX368" s="112"/>
      <c r="FNY368" s="112"/>
      <c r="FNZ368" s="112"/>
      <c r="FOA368" s="112"/>
      <c r="FOB368" s="112"/>
      <c r="FOC368" s="112"/>
      <c r="FOD368" s="112"/>
      <c r="FOE368" s="112"/>
      <c r="FOF368" s="112"/>
      <c r="FOG368" s="112"/>
      <c r="FOH368" s="112"/>
      <c r="FOI368" s="112"/>
      <c r="FOJ368" s="112"/>
      <c r="FOK368" s="112"/>
      <c r="FOL368" s="112"/>
      <c r="FOM368" s="112"/>
      <c r="FON368" s="112"/>
      <c r="FOO368" s="112"/>
      <c r="FOP368" s="112"/>
      <c r="FOQ368" s="112"/>
      <c r="FOR368" s="112"/>
      <c r="FOS368" s="112"/>
      <c r="FOT368" s="112"/>
      <c r="FOU368" s="112"/>
      <c r="FOV368" s="112"/>
      <c r="FOW368" s="112"/>
      <c r="FOX368" s="112"/>
      <c r="FOY368" s="112"/>
      <c r="FOZ368" s="112"/>
      <c r="FPA368" s="112"/>
      <c r="FPB368" s="112"/>
      <c r="FPC368" s="112"/>
      <c r="FPD368" s="112"/>
      <c r="FPE368" s="112"/>
      <c r="FPF368" s="112"/>
      <c r="FPG368" s="112"/>
      <c r="FPH368" s="112"/>
      <c r="FPI368" s="112"/>
      <c r="FPJ368" s="112"/>
      <c r="FPK368" s="112"/>
      <c r="FPL368" s="112"/>
      <c r="FPM368" s="112"/>
      <c r="FPN368" s="112"/>
      <c r="FPO368" s="112"/>
      <c r="FPP368" s="112"/>
      <c r="FPQ368" s="112"/>
      <c r="FPR368" s="112"/>
      <c r="FPS368" s="112"/>
      <c r="FPT368" s="112"/>
      <c r="FPU368" s="112"/>
      <c r="FPV368" s="112"/>
      <c r="FPW368" s="112"/>
      <c r="FPX368" s="112"/>
      <c r="FPY368" s="112"/>
      <c r="FPZ368" s="112"/>
      <c r="FQA368" s="112"/>
      <c r="FQB368" s="112"/>
      <c r="FQC368" s="112"/>
      <c r="FQD368" s="112"/>
      <c r="FQE368" s="112"/>
      <c r="FQF368" s="112"/>
      <c r="FQG368" s="112"/>
      <c r="FQH368" s="112"/>
      <c r="FQI368" s="112"/>
      <c r="FQJ368" s="112"/>
      <c r="FQK368" s="112"/>
      <c r="FQL368" s="112"/>
      <c r="FQM368" s="112"/>
      <c r="FQN368" s="112"/>
      <c r="FQO368" s="112"/>
      <c r="FQP368" s="112"/>
      <c r="FQQ368" s="112"/>
      <c r="FQR368" s="112"/>
      <c r="FQS368" s="112"/>
      <c r="FQT368" s="112"/>
      <c r="FQU368" s="112"/>
      <c r="FQV368" s="112"/>
      <c r="FQW368" s="112"/>
      <c r="FQX368" s="112"/>
      <c r="FQY368" s="112"/>
      <c r="FQZ368" s="112"/>
      <c r="FRA368" s="112"/>
      <c r="FRB368" s="112"/>
      <c r="FRC368" s="112"/>
      <c r="FRD368" s="112"/>
      <c r="FRE368" s="112"/>
      <c r="FRF368" s="112"/>
      <c r="FRG368" s="112"/>
      <c r="FRH368" s="112"/>
      <c r="FRI368" s="112"/>
      <c r="FRJ368" s="112"/>
      <c r="FRK368" s="112"/>
      <c r="FRL368" s="112"/>
      <c r="FRM368" s="112"/>
      <c r="FRN368" s="112"/>
      <c r="FRO368" s="112"/>
      <c r="FRP368" s="112"/>
      <c r="FRQ368" s="112"/>
      <c r="FRR368" s="112"/>
      <c r="FRS368" s="112"/>
      <c r="FRT368" s="112"/>
      <c r="FRU368" s="112"/>
      <c r="FRV368" s="112"/>
      <c r="FRW368" s="112"/>
      <c r="FRX368" s="112"/>
      <c r="FRY368" s="112"/>
      <c r="FRZ368" s="112"/>
      <c r="FSA368" s="112"/>
      <c r="FSB368" s="112"/>
      <c r="FSC368" s="112"/>
      <c r="FSD368" s="112"/>
      <c r="FSE368" s="112"/>
      <c r="FSF368" s="112"/>
      <c r="FSG368" s="112"/>
      <c r="FSH368" s="112"/>
      <c r="FSI368" s="112"/>
      <c r="FSJ368" s="112"/>
      <c r="FSK368" s="112"/>
      <c r="FSL368" s="112"/>
      <c r="FSM368" s="112"/>
      <c r="FSN368" s="112"/>
      <c r="FSO368" s="112"/>
      <c r="FSP368" s="112"/>
      <c r="FSQ368" s="112"/>
      <c r="FSR368" s="112"/>
      <c r="FSS368" s="112"/>
      <c r="FST368" s="112"/>
      <c r="FSU368" s="112"/>
      <c r="FSV368" s="112"/>
      <c r="FSW368" s="112"/>
      <c r="FSX368" s="112"/>
      <c r="FSY368" s="112"/>
      <c r="FSZ368" s="112"/>
      <c r="FTA368" s="112"/>
      <c r="FTB368" s="112"/>
      <c r="FTC368" s="112"/>
      <c r="FTD368" s="112"/>
      <c r="FTE368" s="112"/>
      <c r="FTF368" s="112"/>
      <c r="FTG368" s="112"/>
      <c r="FTH368" s="112"/>
      <c r="FTI368" s="112"/>
      <c r="FTJ368" s="112"/>
      <c r="FTK368" s="112"/>
      <c r="FTL368" s="112"/>
      <c r="FTM368" s="112"/>
      <c r="FTN368" s="112"/>
      <c r="FTO368" s="112"/>
      <c r="FTP368" s="112"/>
      <c r="FTQ368" s="112"/>
      <c r="FTR368" s="112"/>
      <c r="FTS368" s="112"/>
      <c r="FTT368" s="112"/>
      <c r="FTU368" s="112"/>
      <c r="FTV368" s="112"/>
      <c r="FTW368" s="112"/>
      <c r="FTX368" s="112"/>
      <c r="FTY368" s="112"/>
      <c r="FTZ368" s="112"/>
      <c r="FUA368" s="112"/>
      <c r="FUB368" s="112"/>
      <c r="FUC368" s="112"/>
      <c r="FUD368" s="112"/>
      <c r="FUE368" s="112"/>
      <c r="FUF368" s="112"/>
      <c r="FUG368" s="112"/>
      <c r="FUH368" s="112"/>
      <c r="FUI368" s="112"/>
      <c r="FUJ368" s="112"/>
      <c r="FUK368" s="112"/>
      <c r="FUL368" s="112"/>
      <c r="FUM368" s="112"/>
      <c r="FUN368" s="112"/>
      <c r="FUO368" s="112"/>
      <c r="FUP368" s="112"/>
      <c r="FUQ368" s="112"/>
      <c r="FUR368" s="112"/>
      <c r="FUS368" s="112"/>
      <c r="FUT368" s="112"/>
      <c r="FUU368" s="112"/>
      <c r="FUV368" s="112"/>
      <c r="FUW368" s="112"/>
      <c r="FUX368" s="112"/>
      <c r="FUY368" s="112"/>
      <c r="FUZ368" s="112"/>
      <c r="FVA368" s="112"/>
      <c r="FVB368" s="112"/>
      <c r="FVC368" s="112"/>
      <c r="FVD368" s="112"/>
      <c r="FVE368" s="112"/>
      <c r="FVF368" s="112"/>
      <c r="FVG368" s="112"/>
      <c r="FVH368" s="112"/>
      <c r="FVI368" s="112"/>
      <c r="FVJ368" s="112"/>
      <c r="FVK368" s="112"/>
      <c r="FVL368" s="112"/>
      <c r="FVM368" s="112"/>
      <c r="FVN368" s="112"/>
      <c r="FVO368" s="112"/>
      <c r="FVP368" s="112"/>
      <c r="FVQ368" s="112"/>
      <c r="FVR368" s="112"/>
      <c r="FVS368" s="112"/>
      <c r="FVT368" s="112"/>
      <c r="FVU368" s="112"/>
      <c r="FVV368" s="112"/>
      <c r="FVW368" s="112"/>
      <c r="FVX368" s="112"/>
      <c r="FVY368" s="112"/>
      <c r="FVZ368" s="112"/>
      <c r="FWA368" s="112"/>
      <c r="FWB368" s="112"/>
      <c r="FWC368" s="112"/>
      <c r="FWD368" s="112"/>
      <c r="FWE368" s="112"/>
      <c r="FWF368" s="112"/>
      <c r="FWG368" s="112"/>
      <c r="FWH368" s="112"/>
      <c r="FWI368" s="112"/>
      <c r="FWJ368" s="112"/>
      <c r="FWK368" s="112"/>
      <c r="FWL368" s="112"/>
      <c r="FWM368" s="112"/>
      <c r="FWN368" s="112"/>
      <c r="FWO368" s="112"/>
      <c r="FWP368" s="112"/>
      <c r="FWQ368" s="112"/>
      <c r="FWR368" s="112"/>
      <c r="FWS368" s="112"/>
      <c r="FWT368" s="112"/>
      <c r="FWU368" s="112"/>
      <c r="FWV368" s="112"/>
      <c r="FWW368" s="112"/>
      <c r="FWX368" s="112"/>
      <c r="FWY368" s="112"/>
      <c r="FWZ368" s="112"/>
      <c r="FXA368" s="112"/>
      <c r="FXB368" s="112"/>
      <c r="FXC368" s="112"/>
      <c r="FXD368" s="112"/>
      <c r="FXE368" s="112"/>
      <c r="FXF368" s="112"/>
      <c r="FXG368" s="112"/>
      <c r="FXH368" s="112"/>
      <c r="FXI368" s="112"/>
      <c r="FXJ368" s="112"/>
      <c r="FXK368" s="112"/>
      <c r="FXL368" s="112"/>
      <c r="FXM368" s="112"/>
      <c r="FXN368" s="112"/>
      <c r="FXO368" s="112"/>
      <c r="FXP368" s="112"/>
      <c r="FXQ368" s="112"/>
      <c r="FXR368" s="112"/>
      <c r="FXS368" s="112"/>
      <c r="FXT368" s="112"/>
      <c r="FXU368" s="112"/>
      <c r="FXV368" s="112"/>
      <c r="FXW368" s="112"/>
      <c r="FXX368" s="112"/>
      <c r="FXY368" s="112"/>
      <c r="FXZ368" s="112"/>
      <c r="FYA368" s="112"/>
      <c r="FYB368" s="112"/>
      <c r="FYC368" s="112"/>
      <c r="FYD368" s="112"/>
      <c r="FYE368" s="112"/>
      <c r="FYF368" s="112"/>
      <c r="FYG368" s="112"/>
      <c r="FYH368" s="112"/>
      <c r="FYI368" s="112"/>
      <c r="FYJ368" s="112"/>
      <c r="FYK368" s="112"/>
      <c r="FYL368" s="112"/>
      <c r="FYM368" s="112"/>
      <c r="FYN368" s="112"/>
      <c r="FYO368" s="112"/>
      <c r="FYP368" s="112"/>
      <c r="FYQ368" s="112"/>
      <c r="FYR368" s="112"/>
      <c r="FYS368" s="112"/>
      <c r="FYT368" s="112"/>
      <c r="FYU368" s="112"/>
      <c r="FYV368" s="112"/>
      <c r="FYW368" s="112"/>
      <c r="FYX368" s="112"/>
      <c r="FYY368" s="112"/>
      <c r="FYZ368" s="112"/>
      <c r="FZA368" s="112"/>
      <c r="FZB368" s="112"/>
      <c r="FZC368" s="112"/>
      <c r="FZD368" s="112"/>
      <c r="FZE368" s="112"/>
      <c r="FZF368" s="112"/>
      <c r="FZG368" s="112"/>
      <c r="FZH368" s="112"/>
      <c r="FZI368" s="112"/>
      <c r="FZJ368" s="112"/>
      <c r="FZK368" s="112"/>
      <c r="FZL368" s="112"/>
      <c r="FZM368" s="112"/>
      <c r="FZN368" s="112"/>
      <c r="FZO368" s="112"/>
      <c r="FZP368" s="112"/>
      <c r="FZQ368" s="112"/>
      <c r="FZR368" s="112"/>
      <c r="FZS368" s="112"/>
      <c r="FZT368" s="112"/>
      <c r="FZU368" s="112"/>
      <c r="FZV368" s="112"/>
      <c r="FZW368" s="112"/>
      <c r="FZX368" s="112"/>
      <c r="FZY368" s="112"/>
      <c r="FZZ368" s="112"/>
      <c r="GAA368" s="112"/>
      <c r="GAB368" s="112"/>
      <c r="GAC368" s="112"/>
      <c r="GAD368" s="112"/>
      <c r="GAE368" s="112"/>
      <c r="GAF368" s="112"/>
      <c r="GAG368" s="112"/>
      <c r="GAH368" s="112"/>
      <c r="GAI368" s="112"/>
      <c r="GAJ368" s="112"/>
      <c r="GAK368" s="112"/>
      <c r="GAL368" s="112"/>
      <c r="GAM368" s="112"/>
      <c r="GAN368" s="112"/>
      <c r="GAO368" s="112"/>
      <c r="GAP368" s="112"/>
      <c r="GAQ368" s="112"/>
      <c r="GAR368" s="112"/>
      <c r="GAS368" s="112"/>
      <c r="GAT368" s="112"/>
      <c r="GAU368" s="112"/>
      <c r="GAV368" s="112"/>
      <c r="GAW368" s="112"/>
      <c r="GAX368" s="112"/>
      <c r="GAY368" s="112"/>
      <c r="GAZ368" s="112"/>
      <c r="GBA368" s="112"/>
      <c r="GBB368" s="112"/>
      <c r="GBC368" s="112"/>
      <c r="GBD368" s="112"/>
      <c r="GBE368" s="112"/>
      <c r="GBF368" s="112"/>
      <c r="GBG368" s="112"/>
      <c r="GBH368" s="112"/>
      <c r="GBI368" s="112"/>
      <c r="GBJ368" s="112"/>
      <c r="GBK368" s="112"/>
      <c r="GBL368" s="112"/>
      <c r="GBM368" s="112"/>
      <c r="GBN368" s="112"/>
      <c r="GBO368" s="112"/>
      <c r="GBP368" s="112"/>
      <c r="GBQ368" s="112"/>
      <c r="GBR368" s="112"/>
      <c r="GBS368" s="112"/>
      <c r="GBT368" s="112"/>
      <c r="GBU368" s="112"/>
      <c r="GBV368" s="112"/>
      <c r="GBW368" s="112"/>
      <c r="GBX368" s="112"/>
      <c r="GBY368" s="112"/>
      <c r="GBZ368" s="112"/>
      <c r="GCA368" s="112"/>
      <c r="GCB368" s="112"/>
      <c r="GCC368" s="112"/>
      <c r="GCD368" s="112"/>
      <c r="GCE368" s="112"/>
      <c r="GCF368" s="112"/>
      <c r="GCG368" s="112"/>
      <c r="GCH368" s="112"/>
      <c r="GCI368" s="112"/>
      <c r="GCJ368" s="112"/>
      <c r="GCK368" s="112"/>
      <c r="GCL368" s="112"/>
      <c r="GCM368" s="112"/>
      <c r="GCN368" s="112"/>
      <c r="GCO368" s="112"/>
      <c r="GCP368" s="112"/>
      <c r="GCQ368" s="112"/>
      <c r="GCR368" s="112"/>
      <c r="GCS368" s="112"/>
      <c r="GCT368" s="112"/>
      <c r="GCU368" s="112"/>
      <c r="GCV368" s="112"/>
      <c r="GCW368" s="112"/>
      <c r="GCX368" s="112"/>
      <c r="GCY368" s="112"/>
      <c r="GCZ368" s="112"/>
      <c r="GDA368" s="112"/>
      <c r="GDB368" s="112"/>
      <c r="GDC368" s="112"/>
      <c r="GDD368" s="112"/>
      <c r="GDE368" s="112"/>
      <c r="GDF368" s="112"/>
      <c r="GDG368" s="112"/>
      <c r="GDH368" s="112"/>
      <c r="GDI368" s="112"/>
      <c r="GDJ368" s="112"/>
      <c r="GDK368" s="112"/>
      <c r="GDL368" s="112"/>
      <c r="GDM368" s="112"/>
      <c r="GDN368" s="112"/>
      <c r="GDO368" s="112"/>
      <c r="GDP368" s="112"/>
      <c r="GDQ368" s="112"/>
      <c r="GDR368" s="112"/>
      <c r="GDS368" s="112"/>
      <c r="GDT368" s="112"/>
      <c r="GDU368" s="112"/>
      <c r="GDV368" s="112"/>
      <c r="GDW368" s="112"/>
      <c r="GDX368" s="112"/>
      <c r="GDY368" s="112"/>
      <c r="GDZ368" s="112"/>
      <c r="GEA368" s="112"/>
      <c r="GEB368" s="112"/>
      <c r="GEC368" s="112"/>
      <c r="GED368" s="112"/>
      <c r="GEE368" s="112"/>
      <c r="GEF368" s="112"/>
      <c r="GEG368" s="112"/>
      <c r="GEH368" s="112"/>
      <c r="GEI368" s="112"/>
      <c r="GEJ368" s="112"/>
      <c r="GEK368" s="112"/>
      <c r="GEL368" s="112"/>
      <c r="GEM368" s="112"/>
      <c r="GEN368" s="112"/>
      <c r="GEO368" s="112"/>
      <c r="GEP368" s="112"/>
      <c r="GEQ368" s="112"/>
      <c r="GER368" s="112"/>
      <c r="GES368" s="112"/>
      <c r="GET368" s="112"/>
      <c r="GEU368" s="112"/>
      <c r="GEV368" s="112"/>
      <c r="GEW368" s="112"/>
      <c r="GEX368" s="112"/>
      <c r="GEY368" s="112"/>
      <c r="GEZ368" s="112"/>
      <c r="GFA368" s="112"/>
      <c r="GFB368" s="112"/>
      <c r="GFC368" s="112"/>
      <c r="GFD368" s="112"/>
      <c r="GFE368" s="112"/>
      <c r="GFF368" s="112"/>
      <c r="GFG368" s="112"/>
      <c r="GFH368" s="112"/>
      <c r="GFI368" s="112"/>
      <c r="GFJ368" s="112"/>
      <c r="GFK368" s="112"/>
      <c r="GFL368" s="112"/>
      <c r="GFM368" s="112"/>
      <c r="GFN368" s="112"/>
      <c r="GFO368" s="112"/>
      <c r="GFP368" s="112"/>
      <c r="GFQ368" s="112"/>
      <c r="GFR368" s="112"/>
      <c r="GFS368" s="112"/>
      <c r="GFT368" s="112"/>
      <c r="GFU368" s="112"/>
      <c r="GFV368" s="112"/>
      <c r="GFW368" s="112"/>
      <c r="GFX368" s="112"/>
      <c r="GFY368" s="112"/>
      <c r="GFZ368" s="112"/>
      <c r="GGA368" s="112"/>
      <c r="GGB368" s="112"/>
      <c r="GGC368" s="112"/>
      <c r="GGD368" s="112"/>
      <c r="GGE368" s="112"/>
      <c r="GGF368" s="112"/>
      <c r="GGG368" s="112"/>
      <c r="GGH368" s="112"/>
      <c r="GGI368" s="112"/>
      <c r="GGJ368" s="112"/>
      <c r="GGK368" s="112"/>
      <c r="GGL368" s="112"/>
      <c r="GGM368" s="112"/>
      <c r="GGN368" s="112"/>
      <c r="GGO368" s="112"/>
      <c r="GGP368" s="112"/>
      <c r="GGQ368" s="112"/>
      <c r="GGR368" s="112"/>
      <c r="GGS368" s="112"/>
      <c r="GGT368" s="112"/>
      <c r="GGU368" s="112"/>
      <c r="GGV368" s="112"/>
      <c r="GGW368" s="112"/>
      <c r="GGX368" s="112"/>
      <c r="GGY368" s="112"/>
      <c r="GGZ368" s="112"/>
      <c r="GHA368" s="112"/>
      <c r="GHB368" s="112"/>
      <c r="GHC368" s="112"/>
      <c r="GHD368" s="112"/>
      <c r="GHE368" s="112"/>
      <c r="GHF368" s="112"/>
      <c r="GHG368" s="112"/>
      <c r="GHH368" s="112"/>
      <c r="GHI368" s="112"/>
      <c r="GHJ368" s="112"/>
      <c r="GHK368" s="112"/>
      <c r="GHL368" s="112"/>
      <c r="GHM368" s="112"/>
      <c r="GHN368" s="112"/>
      <c r="GHO368" s="112"/>
      <c r="GHP368" s="112"/>
      <c r="GHQ368" s="112"/>
      <c r="GHR368" s="112"/>
      <c r="GHS368" s="112"/>
      <c r="GHT368" s="112"/>
      <c r="GHU368" s="112"/>
      <c r="GHV368" s="112"/>
      <c r="GHW368" s="112"/>
      <c r="GHX368" s="112"/>
      <c r="GHY368" s="112"/>
      <c r="GHZ368" s="112"/>
      <c r="GIA368" s="112"/>
      <c r="GIB368" s="112"/>
      <c r="GIC368" s="112"/>
      <c r="GID368" s="112"/>
      <c r="GIE368" s="112"/>
      <c r="GIF368" s="112"/>
      <c r="GIG368" s="112"/>
      <c r="GIH368" s="112"/>
      <c r="GII368" s="112"/>
      <c r="GIJ368" s="112"/>
      <c r="GIK368" s="112"/>
      <c r="GIL368" s="112"/>
      <c r="GIM368" s="112"/>
      <c r="GIN368" s="112"/>
      <c r="GIO368" s="112"/>
      <c r="GIP368" s="112"/>
      <c r="GIQ368" s="112"/>
      <c r="GIR368" s="112"/>
      <c r="GIS368" s="112"/>
      <c r="GIT368" s="112"/>
      <c r="GIU368" s="112"/>
      <c r="GIV368" s="112"/>
      <c r="GIW368" s="112"/>
      <c r="GIX368" s="112"/>
      <c r="GIY368" s="112"/>
      <c r="GIZ368" s="112"/>
      <c r="GJA368" s="112"/>
      <c r="GJB368" s="112"/>
      <c r="GJC368" s="112"/>
      <c r="GJD368" s="112"/>
      <c r="GJE368" s="112"/>
      <c r="GJF368" s="112"/>
      <c r="GJG368" s="112"/>
      <c r="GJH368" s="112"/>
      <c r="GJI368" s="112"/>
      <c r="GJJ368" s="112"/>
      <c r="GJK368" s="112"/>
      <c r="GJL368" s="112"/>
      <c r="GJM368" s="112"/>
      <c r="GJN368" s="112"/>
      <c r="GJO368" s="112"/>
      <c r="GJP368" s="112"/>
      <c r="GJQ368" s="112"/>
      <c r="GJR368" s="112"/>
      <c r="GJS368" s="112"/>
      <c r="GJT368" s="112"/>
      <c r="GJU368" s="112"/>
      <c r="GJV368" s="112"/>
      <c r="GJW368" s="112"/>
      <c r="GJX368" s="112"/>
      <c r="GJY368" s="112"/>
      <c r="GJZ368" s="112"/>
      <c r="GKA368" s="112"/>
      <c r="GKB368" s="112"/>
      <c r="GKC368" s="112"/>
      <c r="GKD368" s="112"/>
      <c r="GKE368" s="112"/>
      <c r="GKF368" s="112"/>
      <c r="GKG368" s="112"/>
      <c r="GKH368" s="112"/>
      <c r="GKI368" s="112"/>
      <c r="GKJ368" s="112"/>
      <c r="GKK368" s="112"/>
      <c r="GKL368" s="112"/>
      <c r="GKM368" s="112"/>
      <c r="GKN368" s="112"/>
      <c r="GKO368" s="112"/>
      <c r="GKP368" s="112"/>
      <c r="GKQ368" s="112"/>
      <c r="GKR368" s="112"/>
      <c r="GKS368" s="112"/>
      <c r="GKT368" s="112"/>
      <c r="GKU368" s="112"/>
      <c r="GKV368" s="112"/>
      <c r="GKW368" s="112"/>
      <c r="GKX368" s="112"/>
      <c r="GKY368" s="112"/>
      <c r="GKZ368" s="112"/>
      <c r="GLA368" s="112"/>
      <c r="GLB368" s="112"/>
      <c r="GLC368" s="112"/>
      <c r="GLD368" s="112"/>
      <c r="GLE368" s="112"/>
      <c r="GLF368" s="112"/>
      <c r="GLG368" s="112"/>
      <c r="GLH368" s="112"/>
      <c r="GLI368" s="112"/>
      <c r="GLJ368" s="112"/>
      <c r="GLK368" s="112"/>
      <c r="GLL368" s="112"/>
      <c r="GLM368" s="112"/>
      <c r="GLN368" s="112"/>
      <c r="GLO368" s="112"/>
      <c r="GLP368" s="112"/>
      <c r="GLQ368" s="112"/>
      <c r="GLR368" s="112"/>
      <c r="GLS368" s="112"/>
      <c r="GLT368" s="112"/>
      <c r="GLU368" s="112"/>
      <c r="GLV368" s="112"/>
      <c r="GLW368" s="112"/>
      <c r="GLX368" s="112"/>
      <c r="GLY368" s="112"/>
      <c r="GLZ368" s="112"/>
      <c r="GMA368" s="112"/>
      <c r="GMB368" s="112"/>
      <c r="GMC368" s="112"/>
      <c r="GMD368" s="112"/>
      <c r="GME368" s="112"/>
      <c r="GMF368" s="112"/>
      <c r="GMG368" s="112"/>
      <c r="GMH368" s="112"/>
      <c r="GMI368" s="112"/>
      <c r="GMJ368" s="112"/>
      <c r="GMK368" s="112"/>
      <c r="GML368" s="112"/>
      <c r="GMM368" s="112"/>
      <c r="GMN368" s="112"/>
      <c r="GMO368" s="112"/>
      <c r="GMP368" s="112"/>
      <c r="GMQ368" s="112"/>
      <c r="GMR368" s="112"/>
      <c r="GMS368" s="112"/>
      <c r="GMT368" s="112"/>
      <c r="GMU368" s="112"/>
      <c r="GMV368" s="112"/>
      <c r="GMW368" s="112"/>
      <c r="GMX368" s="112"/>
      <c r="GMY368" s="112"/>
      <c r="GMZ368" s="112"/>
      <c r="GNA368" s="112"/>
      <c r="GNB368" s="112"/>
      <c r="GNC368" s="112"/>
      <c r="GND368" s="112"/>
      <c r="GNE368" s="112"/>
      <c r="GNF368" s="112"/>
      <c r="GNG368" s="112"/>
      <c r="GNH368" s="112"/>
      <c r="GNI368" s="112"/>
      <c r="GNJ368" s="112"/>
      <c r="GNK368" s="112"/>
      <c r="GNL368" s="112"/>
      <c r="GNM368" s="112"/>
      <c r="GNN368" s="112"/>
      <c r="GNO368" s="112"/>
      <c r="GNP368" s="112"/>
      <c r="GNQ368" s="112"/>
      <c r="GNR368" s="112"/>
      <c r="GNS368" s="112"/>
      <c r="GNT368" s="112"/>
      <c r="GNU368" s="112"/>
      <c r="GNV368" s="112"/>
      <c r="GNW368" s="112"/>
      <c r="GNX368" s="112"/>
      <c r="GNY368" s="112"/>
      <c r="GNZ368" s="112"/>
      <c r="GOA368" s="112"/>
      <c r="GOB368" s="112"/>
      <c r="GOC368" s="112"/>
      <c r="GOD368" s="112"/>
      <c r="GOE368" s="112"/>
      <c r="GOF368" s="112"/>
      <c r="GOG368" s="112"/>
      <c r="GOH368" s="112"/>
      <c r="GOI368" s="112"/>
      <c r="GOJ368" s="112"/>
      <c r="GOK368" s="112"/>
      <c r="GOL368" s="112"/>
      <c r="GOM368" s="112"/>
      <c r="GON368" s="112"/>
      <c r="GOO368" s="112"/>
      <c r="GOP368" s="112"/>
      <c r="GOQ368" s="112"/>
      <c r="GOR368" s="112"/>
      <c r="GOS368" s="112"/>
      <c r="GOT368" s="112"/>
      <c r="GOU368" s="112"/>
      <c r="GOV368" s="112"/>
      <c r="GOW368" s="112"/>
      <c r="GOX368" s="112"/>
      <c r="GOY368" s="112"/>
      <c r="GOZ368" s="112"/>
      <c r="GPA368" s="112"/>
      <c r="GPB368" s="112"/>
      <c r="GPC368" s="112"/>
      <c r="GPD368" s="112"/>
      <c r="GPE368" s="112"/>
      <c r="GPF368" s="112"/>
      <c r="GPG368" s="112"/>
      <c r="GPH368" s="112"/>
      <c r="GPI368" s="112"/>
      <c r="GPJ368" s="112"/>
      <c r="GPK368" s="112"/>
      <c r="GPL368" s="112"/>
      <c r="GPM368" s="112"/>
      <c r="GPN368" s="112"/>
      <c r="GPO368" s="112"/>
      <c r="GPP368" s="112"/>
      <c r="GPQ368" s="112"/>
      <c r="GPR368" s="112"/>
      <c r="GPS368" s="112"/>
      <c r="GPT368" s="112"/>
      <c r="GPU368" s="112"/>
      <c r="GPV368" s="112"/>
      <c r="GPW368" s="112"/>
      <c r="GPX368" s="112"/>
      <c r="GPY368" s="112"/>
      <c r="GPZ368" s="112"/>
      <c r="GQA368" s="112"/>
      <c r="GQB368" s="112"/>
      <c r="GQC368" s="112"/>
      <c r="GQD368" s="112"/>
      <c r="GQE368" s="112"/>
      <c r="GQF368" s="112"/>
      <c r="GQG368" s="112"/>
      <c r="GQH368" s="112"/>
      <c r="GQI368" s="112"/>
      <c r="GQJ368" s="112"/>
      <c r="GQK368" s="112"/>
      <c r="GQL368" s="112"/>
      <c r="GQM368" s="112"/>
      <c r="GQN368" s="112"/>
      <c r="GQO368" s="112"/>
      <c r="GQP368" s="112"/>
      <c r="GQQ368" s="112"/>
      <c r="GQR368" s="112"/>
      <c r="GQS368" s="112"/>
      <c r="GQT368" s="112"/>
      <c r="GQU368" s="112"/>
      <c r="GQV368" s="112"/>
      <c r="GQW368" s="112"/>
      <c r="GQX368" s="112"/>
      <c r="GQY368" s="112"/>
      <c r="GQZ368" s="112"/>
      <c r="GRA368" s="112"/>
      <c r="GRB368" s="112"/>
      <c r="GRC368" s="112"/>
      <c r="GRD368" s="112"/>
      <c r="GRE368" s="112"/>
      <c r="GRF368" s="112"/>
      <c r="GRG368" s="112"/>
      <c r="GRH368" s="112"/>
      <c r="GRI368" s="112"/>
      <c r="GRJ368" s="112"/>
      <c r="GRK368" s="112"/>
      <c r="GRL368" s="112"/>
      <c r="GRM368" s="112"/>
      <c r="GRN368" s="112"/>
      <c r="GRO368" s="112"/>
      <c r="GRP368" s="112"/>
      <c r="GRQ368" s="112"/>
      <c r="GRR368" s="112"/>
      <c r="GRS368" s="112"/>
      <c r="GRT368" s="112"/>
      <c r="GRU368" s="112"/>
      <c r="GRV368" s="112"/>
      <c r="GRW368" s="112"/>
      <c r="GRX368" s="112"/>
      <c r="GRY368" s="112"/>
      <c r="GRZ368" s="112"/>
      <c r="GSA368" s="112"/>
      <c r="GSB368" s="112"/>
      <c r="GSC368" s="112"/>
      <c r="GSD368" s="112"/>
      <c r="GSE368" s="112"/>
      <c r="GSF368" s="112"/>
      <c r="GSG368" s="112"/>
      <c r="GSH368" s="112"/>
      <c r="GSI368" s="112"/>
      <c r="GSJ368" s="112"/>
      <c r="GSK368" s="112"/>
      <c r="GSL368" s="112"/>
      <c r="GSM368" s="112"/>
      <c r="GSN368" s="112"/>
      <c r="GSO368" s="112"/>
      <c r="GSP368" s="112"/>
      <c r="GSQ368" s="112"/>
      <c r="GSR368" s="112"/>
      <c r="GSS368" s="112"/>
      <c r="GST368" s="112"/>
      <c r="GSU368" s="112"/>
      <c r="GSV368" s="112"/>
      <c r="GSW368" s="112"/>
      <c r="GSX368" s="112"/>
      <c r="GSY368" s="112"/>
      <c r="GSZ368" s="112"/>
      <c r="GTA368" s="112"/>
      <c r="GTB368" s="112"/>
      <c r="GTC368" s="112"/>
      <c r="GTD368" s="112"/>
      <c r="GTE368" s="112"/>
      <c r="GTF368" s="112"/>
      <c r="GTG368" s="112"/>
      <c r="GTH368" s="112"/>
      <c r="GTI368" s="112"/>
      <c r="GTJ368" s="112"/>
      <c r="GTK368" s="112"/>
      <c r="GTL368" s="112"/>
      <c r="GTM368" s="112"/>
      <c r="GTN368" s="112"/>
      <c r="GTO368" s="112"/>
      <c r="GTP368" s="112"/>
      <c r="GTQ368" s="112"/>
      <c r="GTR368" s="112"/>
      <c r="GTS368" s="112"/>
      <c r="GTT368" s="112"/>
      <c r="GTU368" s="112"/>
      <c r="GTV368" s="112"/>
      <c r="GTW368" s="112"/>
      <c r="GTX368" s="112"/>
      <c r="GTY368" s="112"/>
      <c r="GTZ368" s="112"/>
      <c r="GUA368" s="112"/>
      <c r="GUB368" s="112"/>
      <c r="GUC368" s="112"/>
      <c r="GUD368" s="112"/>
      <c r="GUE368" s="112"/>
      <c r="GUF368" s="112"/>
      <c r="GUG368" s="112"/>
      <c r="GUH368" s="112"/>
      <c r="GUI368" s="112"/>
      <c r="GUJ368" s="112"/>
      <c r="GUK368" s="112"/>
      <c r="GUL368" s="112"/>
      <c r="GUM368" s="112"/>
      <c r="GUN368" s="112"/>
      <c r="GUO368" s="112"/>
      <c r="GUP368" s="112"/>
      <c r="GUQ368" s="112"/>
      <c r="GUR368" s="112"/>
      <c r="GUS368" s="112"/>
      <c r="GUT368" s="112"/>
      <c r="GUU368" s="112"/>
      <c r="GUV368" s="112"/>
      <c r="GUW368" s="112"/>
      <c r="GUX368" s="112"/>
      <c r="GUY368" s="112"/>
      <c r="GUZ368" s="112"/>
      <c r="GVA368" s="112"/>
      <c r="GVB368" s="112"/>
      <c r="GVC368" s="112"/>
      <c r="GVD368" s="112"/>
      <c r="GVE368" s="112"/>
      <c r="GVF368" s="112"/>
      <c r="GVG368" s="112"/>
      <c r="GVH368" s="112"/>
      <c r="GVI368" s="112"/>
      <c r="GVJ368" s="112"/>
      <c r="GVK368" s="112"/>
      <c r="GVL368" s="112"/>
      <c r="GVM368" s="112"/>
      <c r="GVN368" s="112"/>
      <c r="GVO368" s="112"/>
      <c r="GVP368" s="112"/>
      <c r="GVQ368" s="112"/>
      <c r="GVR368" s="112"/>
      <c r="GVS368" s="112"/>
      <c r="GVT368" s="112"/>
      <c r="GVU368" s="112"/>
      <c r="GVV368" s="112"/>
      <c r="GVW368" s="112"/>
      <c r="GVX368" s="112"/>
      <c r="GVY368" s="112"/>
      <c r="GVZ368" s="112"/>
      <c r="GWA368" s="112"/>
      <c r="GWB368" s="112"/>
      <c r="GWC368" s="112"/>
      <c r="GWD368" s="112"/>
      <c r="GWE368" s="112"/>
      <c r="GWF368" s="112"/>
      <c r="GWG368" s="112"/>
      <c r="GWH368" s="112"/>
      <c r="GWI368" s="112"/>
      <c r="GWJ368" s="112"/>
      <c r="GWK368" s="112"/>
      <c r="GWL368" s="112"/>
      <c r="GWM368" s="112"/>
      <c r="GWN368" s="112"/>
      <c r="GWO368" s="112"/>
      <c r="GWP368" s="112"/>
      <c r="GWQ368" s="112"/>
      <c r="GWR368" s="112"/>
      <c r="GWS368" s="112"/>
      <c r="GWT368" s="112"/>
      <c r="GWU368" s="112"/>
      <c r="GWV368" s="112"/>
      <c r="GWW368" s="112"/>
      <c r="GWX368" s="112"/>
      <c r="GWY368" s="112"/>
      <c r="GWZ368" s="112"/>
      <c r="GXA368" s="112"/>
      <c r="GXB368" s="112"/>
      <c r="GXC368" s="112"/>
      <c r="GXD368" s="112"/>
      <c r="GXE368" s="112"/>
      <c r="GXF368" s="112"/>
      <c r="GXG368" s="112"/>
      <c r="GXH368" s="112"/>
      <c r="GXI368" s="112"/>
      <c r="GXJ368" s="112"/>
      <c r="GXK368" s="112"/>
      <c r="GXL368" s="112"/>
      <c r="GXM368" s="112"/>
      <c r="GXN368" s="112"/>
      <c r="GXO368" s="112"/>
      <c r="GXP368" s="112"/>
      <c r="GXQ368" s="112"/>
      <c r="GXR368" s="112"/>
      <c r="GXS368" s="112"/>
      <c r="GXT368" s="112"/>
      <c r="GXU368" s="112"/>
      <c r="GXV368" s="112"/>
      <c r="GXW368" s="112"/>
      <c r="GXX368" s="112"/>
      <c r="GXY368" s="112"/>
      <c r="GXZ368" s="112"/>
      <c r="GYA368" s="112"/>
      <c r="GYB368" s="112"/>
      <c r="GYC368" s="112"/>
      <c r="GYD368" s="112"/>
      <c r="GYE368" s="112"/>
      <c r="GYF368" s="112"/>
      <c r="GYG368" s="112"/>
      <c r="GYH368" s="112"/>
      <c r="GYI368" s="112"/>
      <c r="GYJ368" s="112"/>
      <c r="GYK368" s="112"/>
      <c r="GYL368" s="112"/>
      <c r="GYM368" s="112"/>
      <c r="GYN368" s="112"/>
      <c r="GYO368" s="112"/>
      <c r="GYP368" s="112"/>
      <c r="GYQ368" s="112"/>
      <c r="GYR368" s="112"/>
      <c r="GYS368" s="112"/>
      <c r="GYT368" s="112"/>
      <c r="GYU368" s="112"/>
      <c r="GYV368" s="112"/>
      <c r="GYW368" s="112"/>
      <c r="GYX368" s="112"/>
      <c r="GYY368" s="112"/>
      <c r="GYZ368" s="112"/>
      <c r="GZA368" s="112"/>
      <c r="GZB368" s="112"/>
      <c r="GZC368" s="112"/>
      <c r="GZD368" s="112"/>
      <c r="GZE368" s="112"/>
      <c r="GZF368" s="112"/>
      <c r="GZG368" s="112"/>
      <c r="GZH368" s="112"/>
      <c r="GZI368" s="112"/>
      <c r="GZJ368" s="112"/>
      <c r="GZK368" s="112"/>
      <c r="GZL368" s="112"/>
      <c r="GZM368" s="112"/>
      <c r="GZN368" s="112"/>
      <c r="GZO368" s="112"/>
      <c r="GZP368" s="112"/>
      <c r="GZQ368" s="112"/>
      <c r="GZR368" s="112"/>
      <c r="GZS368" s="112"/>
      <c r="GZT368" s="112"/>
      <c r="GZU368" s="112"/>
      <c r="GZV368" s="112"/>
      <c r="GZW368" s="112"/>
      <c r="GZX368" s="112"/>
      <c r="GZY368" s="112"/>
      <c r="GZZ368" s="112"/>
      <c r="HAA368" s="112"/>
      <c r="HAB368" s="112"/>
      <c r="HAC368" s="112"/>
      <c r="HAD368" s="112"/>
      <c r="HAE368" s="112"/>
      <c r="HAF368" s="112"/>
      <c r="HAG368" s="112"/>
      <c r="HAH368" s="112"/>
      <c r="HAI368" s="112"/>
      <c r="HAJ368" s="112"/>
      <c r="HAK368" s="112"/>
      <c r="HAL368" s="112"/>
      <c r="HAM368" s="112"/>
      <c r="HAN368" s="112"/>
      <c r="HAO368" s="112"/>
      <c r="HAP368" s="112"/>
      <c r="HAQ368" s="112"/>
      <c r="HAR368" s="112"/>
      <c r="HAS368" s="112"/>
      <c r="HAT368" s="112"/>
      <c r="HAU368" s="112"/>
      <c r="HAV368" s="112"/>
      <c r="HAW368" s="112"/>
      <c r="HAX368" s="112"/>
      <c r="HAY368" s="112"/>
      <c r="HAZ368" s="112"/>
      <c r="HBA368" s="112"/>
      <c r="HBB368" s="112"/>
      <c r="HBC368" s="112"/>
      <c r="HBD368" s="112"/>
      <c r="HBE368" s="112"/>
      <c r="HBF368" s="112"/>
      <c r="HBG368" s="112"/>
      <c r="HBH368" s="112"/>
      <c r="HBI368" s="112"/>
      <c r="HBJ368" s="112"/>
      <c r="HBK368" s="112"/>
      <c r="HBL368" s="112"/>
      <c r="HBM368" s="112"/>
      <c r="HBN368" s="112"/>
      <c r="HBO368" s="112"/>
      <c r="HBP368" s="112"/>
      <c r="HBQ368" s="112"/>
      <c r="HBR368" s="112"/>
      <c r="HBS368" s="112"/>
      <c r="HBT368" s="112"/>
      <c r="HBU368" s="112"/>
      <c r="HBV368" s="112"/>
      <c r="HBW368" s="112"/>
      <c r="HBX368" s="112"/>
      <c r="HBY368" s="112"/>
      <c r="HBZ368" s="112"/>
      <c r="HCA368" s="112"/>
      <c r="HCB368" s="112"/>
      <c r="HCC368" s="112"/>
      <c r="HCD368" s="112"/>
      <c r="HCE368" s="112"/>
      <c r="HCF368" s="112"/>
      <c r="HCG368" s="112"/>
      <c r="HCH368" s="112"/>
      <c r="HCI368" s="112"/>
      <c r="HCJ368" s="112"/>
      <c r="HCK368" s="112"/>
      <c r="HCL368" s="112"/>
      <c r="HCM368" s="112"/>
      <c r="HCN368" s="112"/>
      <c r="HCO368" s="112"/>
      <c r="HCP368" s="112"/>
      <c r="HCQ368" s="112"/>
      <c r="HCR368" s="112"/>
      <c r="HCS368" s="112"/>
      <c r="HCT368" s="112"/>
      <c r="HCU368" s="112"/>
      <c r="HCV368" s="112"/>
      <c r="HCW368" s="112"/>
      <c r="HCX368" s="112"/>
      <c r="HCY368" s="112"/>
      <c r="HCZ368" s="112"/>
      <c r="HDA368" s="112"/>
      <c r="HDB368" s="112"/>
      <c r="HDC368" s="112"/>
      <c r="HDD368" s="112"/>
      <c r="HDE368" s="112"/>
      <c r="HDF368" s="112"/>
      <c r="HDG368" s="112"/>
      <c r="HDH368" s="112"/>
      <c r="HDI368" s="112"/>
      <c r="HDJ368" s="112"/>
      <c r="HDK368" s="112"/>
      <c r="HDL368" s="112"/>
      <c r="HDM368" s="112"/>
      <c r="HDN368" s="112"/>
      <c r="HDO368" s="112"/>
      <c r="HDP368" s="112"/>
      <c r="HDQ368" s="112"/>
      <c r="HDR368" s="112"/>
      <c r="HDS368" s="112"/>
      <c r="HDT368" s="112"/>
      <c r="HDU368" s="112"/>
      <c r="HDV368" s="112"/>
      <c r="HDW368" s="112"/>
      <c r="HDX368" s="112"/>
      <c r="HDY368" s="112"/>
      <c r="HDZ368" s="112"/>
      <c r="HEA368" s="112"/>
      <c r="HEB368" s="112"/>
      <c r="HEC368" s="112"/>
      <c r="HED368" s="112"/>
      <c r="HEE368" s="112"/>
      <c r="HEF368" s="112"/>
      <c r="HEG368" s="112"/>
      <c r="HEH368" s="112"/>
      <c r="HEI368" s="112"/>
      <c r="HEJ368" s="112"/>
      <c r="HEK368" s="112"/>
      <c r="HEL368" s="112"/>
      <c r="HEM368" s="112"/>
      <c r="HEN368" s="112"/>
      <c r="HEO368" s="112"/>
      <c r="HEP368" s="112"/>
      <c r="HEQ368" s="112"/>
      <c r="HER368" s="112"/>
      <c r="HES368" s="112"/>
      <c r="HET368" s="112"/>
      <c r="HEU368" s="112"/>
      <c r="HEV368" s="112"/>
      <c r="HEW368" s="112"/>
      <c r="HEX368" s="112"/>
      <c r="HEY368" s="112"/>
      <c r="HEZ368" s="112"/>
      <c r="HFA368" s="112"/>
      <c r="HFB368" s="112"/>
      <c r="HFC368" s="112"/>
      <c r="HFD368" s="112"/>
      <c r="HFE368" s="112"/>
      <c r="HFF368" s="112"/>
      <c r="HFG368" s="112"/>
      <c r="HFH368" s="112"/>
      <c r="HFI368" s="112"/>
      <c r="HFJ368" s="112"/>
      <c r="HFK368" s="112"/>
      <c r="HFL368" s="112"/>
      <c r="HFM368" s="112"/>
      <c r="HFN368" s="112"/>
      <c r="HFO368" s="112"/>
      <c r="HFP368" s="112"/>
      <c r="HFQ368" s="112"/>
      <c r="HFR368" s="112"/>
      <c r="HFS368" s="112"/>
      <c r="HFT368" s="112"/>
      <c r="HFU368" s="112"/>
      <c r="HFV368" s="112"/>
      <c r="HFW368" s="112"/>
      <c r="HFX368" s="112"/>
      <c r="HFY368" s="112"/>
      <c r="HFZ368" s="112"/>
      <c r="HGA368" s="112"/>
      <c r="HGB368" s="112"/>
      <c r="HGC368" s="112"/>
      <c r="HGD368" s="112"/>
      <c r="HGE368" s="112"/>
      <c r="HGF368" s="112"/>
      <c r="HGG368" s="112"/>
      <c r="HGH368" s="112"/>
      <c r="HGI368" s="112"/>
      <c r="HGJ368" s="112"/>
      <c r="HGK368" s="112"/>
      <c r="HGL368" s="112"/>
      <c r="HGM368" s="112"/>
      <c r="HGN368" s="112"/>
      <c r="HGO368" s="112"/>
      <c r="HGP368" s="112"/>
      <c r="HGQ368" s="112"/>
      <c r="HGR368" s="112"/>
      <c r="HGS368" s="112"/>
      <c r="HGT368" s="112"/>
      <c r="HGU368" s="112"/>
      <c r="HGV368" s="112"/>
      <c r="HGW368" s="112"/>
      <c r="HGX368" s="112"/>
      <c r="HGY368" s="112"/>
      <c r="HGZ368" s="112"/>
      <c r="HHA368" s="112"/>
      <c r="HHB368" s="112"/>
      <c r="HHC368" s="112"/>
      <c r="HHD368" s="112"/>
      <c r="HHE368" s="112"/>
      <c r="HHF368" s="112"/>
      <c r="HHG368" s="112"/>
      <c r="HHH368" s="112"/>
      <c r="HHI368" s="112"/>
      <c r="HHJ368" s="112"/>
      <c r="HHK368" s="112"/>
      <c r="HHL368" s="112"/>
      <c r="HHM368" s="112"/>
      <c r="HHN368" s="112"/>
      <c r="HHO368" s="112"/>
      <c r="HHP368" s="112"/>
      <c r="HHQ368" s="112"/>
      <c r="HHR368" s="112"/>
      <c r="HHS368" s="112"/>
      <c r="HHT368" s="112"/>
      <c r="HHU368" s="112"/>
      <c r="HHV368" s="112"/>
      <c r="HHW368" s="112"/>
      <c r="HHX368" s="112"/>
      <c r="HHY368" s="112"/>
      <c r="HHZ368" s="112"/>
      <c r="HIA368" s="112"/>
      <c r="HIB368" s="112"/>
      <c r="HIC368" s="112"/>
      <c r="HID368" s="112"/>
      <c r="HIE368" s="112"/>
      <c r="HIF368" s="112"/>
      <c r="HIG368" s="112"/>
      <c r="HIH368" s="112"/>
      <c r="HII368" s="112"/>
      <c r="HIJ368" s="112"/>
      <c r="HIK368" s="112"/>
      <c r="HIL368" s="112"/>
      <c r="HIM368" s="112"/>
      <c r="HIN368" s="112"/>
      <c r="HIO368" s="112"/>
      <c r="HIP368" s="112"/>
      <c r="HIQ368" s="112"/>
      <c r="HIR368" s="112"/>
      <c r="HIS368" s="112"/>
      <c r="HIT368" s="112"/>
      <c r="HIU368" s="112"/>
      <c r="HIV368" s="112"/>
      <c r="HIW368" s="112"/>
      <c r="HIX368" s="112"/>
      <c r="HIY368" s="112"/>
      <c r="HIZ368" s="112"/>
      <c r="HJA368" s="112"/>
      <c r="HJB368" s="112"/>
      <c r="HJC368" s="112"/>
      <c r="HJD368" s="112"/>
      <c r="HJE368" s="112"/>
      <c r="HJF368" s="112"/>
      <c r="HJG368" s="112"/>
      <c r="HJH368" s="112"/>
      <c r="HJI368" s="112"/>
      <c r="HJJ368" s="112"/>
      <c r="HJK368" s="112"/>
      <c r="HJL368" s="112"/>
      <c r="HJM368" s="112"/>
      <c r="HJN368" s="112"/>
      <c r="HJO368" s="112"/>
      <c r="HJP368" s="112"/>
      <c r="HJQ368" s="112"/>
      <c r="HJR368" s="112"/>
      <c r="HJS368" s="112"/>
      <c r="HJT368" s="112"/>
      <c r="HJU368" s="112"/>
      <c r="HJV368" s="112"/>
      <c r="HJW368" s="112"/>
      <c r="HJX368" s="112"/>
      <c r="HJY368" s="112"/>
      <c r="HJZ368" s="112"/>
      <c r="HKA368" s="112"/>
      <c r="HKB368" s="112"/>
      <c r="HKC368" s="112"/>
      <c r="HKD368" s="112"/>
      <c r="HKE368" s="112"/>
      <c r="HKF368" s="112"/>
      <c r="HKG368" s="112"/>
      <c r="HKH368" s="112"/>
      <c r="HKI368" s="112"/>
      <c r="HKJ368" s="112"/>
      <c r="HKK368" s="112"/>
      <c r="HKL368" s="112"/>
      <c r="HKM368" s="112"/>
      <c r="HKN368" s="112"/>
      <c r="HKO368" s="112"/>
      <c r="HKP368" s="112"/>
      <c r="HKQ368" s="112"/>
      <c r="HKR368" s="112"/>
      <c r="HKS368" s="112"/>
      <c r="HKT368" s="112"/>
      <c r="HKU368" s="112"/>
      <c r="HKV368" s="112"/>
      <c r="HKW368" s="112"/>
      <c r="HKX368" s="112"/>
      <c r="HKY368" s="112"/>
      <c r="HKZ368" s="112"/>
      <c r="HLA368" s="112"/>
      <c r="HLB368" s="112"/>
      <c r="HLC368" s="112"/>
      <c r="HLD368" s="112"/>
      <c r="HLE368" s="112"/>
      <c r="HLF368" s="112"/>
      <c r="HLG368" s="112"/>
      <c r="HLH368" s="112"/>
      <c r="HLI368" s="112"/>
      <c r="HLJ368" s="112"/>
      <c r="HLK368" s="112"/>
      <c r="HLL368" s="112"/>
      <c r="HLM368" s="112"/>
      <c r="HLN368" s="112"/>
      <c r="HLO368" s="112"/>
      <c r="HLP368" s="112"/>
      <c r="HLQ368" s="112"/>
      <c r="HLR368" s="112"/>
      <c r="HLS368" s="112"/>
      <c r="HLT368" s="112"/>
      <c r="HLU368" s="112"/>
      <c r="HLV368" s="112"/>
      <c r="HLW368" s="112"/>
      <c r="HLX368" s="112"/>
      <c r="HLY368" s="112"/>
      <c r="HLZ368" s="112"/>
      <c r="HMA368" s="112"/>
      <c r="HMB368" s="112"/>
      <c r="HMC368" s="112"/>
      <c r="HMD368" s="112"/>
      <c r="HME368" s="112"/>
      <c r="HMF368" s="112"/>
      <c r="HMG368" s="112"/>
      <c r="HMH368" s="112"/>
      <c r="HMI368" s="112"/>
      <c r="HMJ368" s="112"/>
      <c r="HMK368" s="112"/>
      <c r="HML368" s="112"/>
      <c r="HMM368" s="112"/>
      <c r="HMN368" s="112"/>
      <c r="HMO368" s="112"/>
      <c r="HMP368" s="112"/>
      <c r="HMQ368" s="112"/>
      <c r="HMR368" s="112"/>
      <c r="HMS368" s="112"/>
      <c r="HMT368" s="112"/>
      <c r="HMU368" s="112"/>
      <c r="HMV368" s="112"/>
      <c r="HMW368" s="112"/>
      <c r="HMX368" s="112"/>
      <c r="HMY368" s="112"/>
      <c r="HMZ368" s="112"/>
      <c r="HNA368" s="112"/>
      <c r="HNB368" s="112"/>
      <c r="HNC368" s="112"/>
      <c r="HND368" s="112"/>
      <c r="HNE368" s="112"/>
      <c r="HNF368" s="112"/>
      <c r="HNG368" s="112"/>
      <c r="HNH368" s="112"/>
      <c r="HNI368" s="112"/>
      <c r="HNJ368" s="112"/>
      <c r="HNK368" s="112"/>
      <c r="HNL368" s="112"/>
      <c r="HNM368" s="112"/>
      <c r="HNN368" s="112"/>
      <c r="HNO368" s="112"/>
      <c r="HNP368" s="112"/>
      <c r="HNQ368" s="112"/>
      <c r="HNR368" s="112"/>
      <c r="HNS368" s="112"/>
      <c r="HNT368" s="112"/>
      <c r="HNU368" s="112"/>
      <c r="HNV368" s="112"/>
      <c r="HNW368" s="112"/>
      <c r="HNX368" s="112"/>
      <c r="HNY368" s="112"/>
      <c r="HNZ368" s="112"/>
      <c r="HOA368" s="112"/>
      <c r="HOB368" s="112"/>
      <c r="HOC368" s="112"/>
      <c r="HOD368" s="112"/>
      <c r="HOE368" s="112"/>
      <c r="HOF368" s="112"/>
      <c r="HOG368" s="112"/>
      <c r="HOH368" s="112"/>
      <c r="HOI368" s="112"/>
      <c r="HOJ368" s="112"/>
      <c r="HOK368" s="112"/>
      <c r="HOL368" s="112"/>
      <c r="HOM368" s="112"/>
      <c r="HON368" s="112"/>
      <c r="HOO368" s="112"/>
      <c r="HOP368" s="112"/>
      <c r="HOQ368" s="112"/>
      <c r="HOR368" s="112"/>
      <c r="HOS368" s="112"/>
      <c r="HOT368" s="112"/>
      <c r="HOU368" s="112"/>
      <c r="HOV368" s="112"/>
      <c r="HOW368" s="112"/>
      <c r="HOX368" s="112"/>
      <c r="HOY368" s="112"/>
      <c r="HOZ368" s="112"/>
      <c r="HPA368" s="112"/>
      <c r="HPB368" s="112"/>
      <c r="HPC368" s="112"/>
      <c r="HPD368" s="112"/>
      <c r="HPE368" s="112"/>
      <c r="HPF368" s="112"/>
      <c r="HPG368" s="112"/>
      <c r="HPH368" s="112"/>
      <c r="HPI368" s="112"/>
      <c r="HPJ368" s="112"/>
      <c r="HPK368" s="112"/>
      <c r="HPL368" s="112"/>
      <c r="HPM368" s="112"/>
      <c r="HPN368" s="112"/>
      <c r="HPO368" s="112"/>
      <c r="HPP368" s="112"/>
      <c r="HPQ368" s="112"/>
      <c r="HPR368" s="112"/>
      <c r="HPS368" s="112"/>
      <c r="HPT368" s="112"/>
      <c r="HPU368" s="112"/>
      <c r="HPV368" s="112"/>
      <c r="HPW368" s="112"/>
      <c r="HPX368" s="112"/>
      <c r="HPY368" s="112"/>
      <c r="HPZ368" s="112"/>
      <c r="HQA368" s="112"/>
      <c r="HQB368" s="112"/>
      <c r="HQC368" s="112"/>
      <c r="HQD368" s="112"/>
      <c r="HQE368" s="112"/>
      <c r="HQF368" s="112"/>
      <c r="HQG368" s="112"/>
      <c r="HQH368" s="112"/>
      <c r="HQI368" s="112"/>
      <c r="HQJ368" s="112"/>
      <c r="HQK368" s="112"/>
      <c r="HQL368" s="112"/>
      <c r="HQM368" s="112"/>
      <c r="HQN368" s="112"/>
      <c r="HQO368" s="112"/>
      <c r="HQP368" s="112"/>
      <c r="HQQ368" s="112"/>
      <c r="HQR368" s="112"/>
      <c r="HQS368" s="112"/>
      <c r="HQT368" s="112"/>
      <c r="HQU368" s="112"/>
      <c r="HQV368" s="112"/>
      <c r="HQW368" s="112"/>
      <c r="HQX368" s="112"/>
      <c r="HQY368" s="112"/>
      <c r="HQZ368" s="112"/>
      <c r="HRA368" s="112"/>
      <c r="HRB368" s="112"/>
      <c r="HRC368" s="112"/>
      <c r="HRD368" s="112"/>
      <c r="HRE368" s="112"/>
      <c r="HRF368" s="112"/>
      <c r="HRG368" s="112"/>
      <c r="HRH368" s="112"/>
      <c r="HRI368" s="112"/>
      <c r="HRJ368" s="112"/>
      <c r="HRK368" s="112"/>
      <c r="HRL368" s="112"/>
      <c r="HRM368" s="112"/>
      <c r="HRN368" s="112"/>
      <c r="HRO368" s="112"/>
      <c r="HRP368" s="112"/>
      <c r="HRQ368" s="112"/>
      <c r="HRR368" s="112"/>
      <c r="HRS368" s="112"/>
      <c r="HRT368" s="112"/>
      <c r="HRU368" s="112"/>
      <c r="HRV368" s="112"/>
      <c r="HRW368" s="112"/>
      <c r="HRX368" s="112"/>
      <c r="HRY368" s="112"/>
      <c r="HRZ368" s="112"/>
      <c r="HSA368" s="112"/>
      <c r="HSB368" s="112"/>
      <c r="HSC368" s="112"/>
      <c r="HSD368" s="112"/>
      <c r="HSE368" s="112"/>
      <c r="HSF368" s="112"/>
      <c r="HSG368" s="112"/>
      <c r="HSH368" s="112"/>
      <c r="HSI368" s="112"/>
      <c r="HSJ368" s="112"/>
      <c r="HSK368" s="112"/>
      <c r="HSL368" s="112"/>
      <c r="HSM368" s="112"/>
      <c r="HSN368" s="112"/>
      <c r="HSO368" s="112"/>
      <c r="HSP368" s="112"/>
      <c r="HSQ368" s="112"/>
      <c r="HSR368" s="112"/>
      <c r="HSS368" s="112"/>
      <c r="HST368" s="112"/>
      <c r="HSU368" s="112"/>
      <c r="HSV368" s="112"/>
      <c r="HSW368" s="112"/>
      <c r="HSX368" s="112"/>
      <c r="HSY368" s="112"/>
      <c r="HSZ368" s="112"/>
      <c r="HTA368" s="112"/>
      <c r="HTB368" s="112"/>
      <c r="HTC368" s="112"/>
      <c r="HTD368" s="112"/>
      <c r="HTE368" s="112"/>
      <c r="HTF368" s="112"/>
      <c r="HTG368" s="112"/>
      <c r="HTH368" s="112"/>
      <c r="HTI368" s="112"/>
      <c r="HTJ368" s="112"/>
      <c r="HTK368" s="112"/>
      <c r="HTL368" s="112"/>
      <c r="HTM368" s="112"/>
      <c r="HTN368" s="112"/>
      <c r="HTO368" s="112"/>
      <c r="HTP368" s="112"/>
      <c r="HTQ368" s="112"/>
      <c r="HTR368" s="112"/>
      <c r="HTS368" s="112"/>
      <c r="HTT368" s="112"/>
      <c r="HTU368" s="112"/>
      <c r="HTV368" s="112"/>
      <c r="HTW368" s="112"/>
      <c r="HTX368" s="112"/>
      <c r="HTY368" s="112"/>
      <c r="HTZ368" s="112"/>
      <c r="HUA368" s="112"/>
      <c r="HUB368" s="112"/>
      <c r="HUC368" s="112"/>
      <c r="HUD368" s="112"/>
      <c r="HUE368" s="112"/>
      <c r="HUF368" s="112"/>
      <c r="HUG368" s="112"/>
      <c r="HUH368" s="112"/>
      <c r="HUI368" s="112"/>
      <c r="HUJ368" s="112"/>
      <c r="HUK368" s="112"/>
      <c r="HUL368" s="112"/>
      <c r="HUM368" s="112"/>
      <c r="HUN368" s="112"/>
      <c r="HUO368" s="112"/>
      <c r="HUP368" s="112"/>
      <c r="HUQ368" s="112"/>
      <c r="HUR368" s="112"/>
      <c r="HUS368" s="112"/>
      <c r="HUT368" s="112"/>
      <c r="HUU368" s="112"/>
      <c r="HUV368" s="112"/>
      <c r="HUW368" s="112"/>
      <c r="HUX368" s="112"/>
      <c r="HUY368" s="112"/>
      <c r="HUZ368" s="112"/>
      <c r="HVA368" s="112"/>
      <c r="HVB368" s="112"/>
      <c r="HVC368" s="112"/>
      <c r="HVD368" s="112"/>
      <c r="HVE368" s="112"/>
      <c r="HVF368" s="112"/>
      <c r="HVG368" s="112"/>
      <c r="HVH368" s="112"/>
      <c r="HVI368" s="112"/>
      <c r="HVJ368" s="112"/>
      <c r="HVK368" s="112"/>
      <c r="HVL368" s="112"/>
      <c r="HVM368" s="112"/>
      <c r="HVN368" s="112"/>
      <c r="HVO368" s="112"/>
      <c r="HVP368" s="112"/>
      <c r="HVQ368" s="112"/>
      <c r="HVR368" s="112"/>
      <c r="HVS368" s="112"/>
      <c r="HVT368" s="112"/>
      <c r="HVU368" s="112"/>
      <c r="HVV368" s="112"/>
      <c r="HVW368" s="112"/>
      <c r="HVX368" s="112"/>
      <c r="HVY368" s="112"/>
      <c r="HVZ368" s="112"/>
      <c r="HWA368" s="112"/>
      <c r="HWB368" s="112"/>
      <c r="HWC368" s="112"/>
      <c r="HWD368" s="112"/>
      <c r="HWE368" s="112"/>
      <c r="HWF368" s="112"/>
      <c r="HWG368" s="112"/>
      <c r="HWH368" s="112"/>
      <c r="HWI368" s="112"/>
      <c r="HWJ368" s="112"/>
      <c r="HWK368" s="112"/>
      <c r="HWL368" s="112"/>
      <c r="HWM368" s="112"/>
      <c r="HWN368" s="112"/>
      <c r="HWO368" s="112"/>
      <c r="HWP368" s="112"/>
      <c r="HWQ368" s="112"/>
      <c r="HWR368" s="112"/>
      <c r="HWS368" s="112"/>
      <c r="HWT368" s="112"/>
      <c r="HWU368" s="112"/>
      <c r="HWV368" s="112"/>
      <c r="HWW368" s="112"/>
      <c r="HWX368" s="112"/>
      <c r="HWY368" s="112"/>
      <c r="HWZ368" s="112"/>
      <c r="HXA368" s="112"/>
      <c r="HXB368" s="112"/>
      <c r="HXC368" s="112"/>
      <c r="HXD368" s="112"/>
      <c r="HXE368" s="112"/>
      <c r="HXF368" s="112"/>
      <c r="HXG368" s="112"/>
      <c r="HXH368" s="112"/>
      <c r="HXI368" s="112"/>
      <c r="HXJ368" s="112"/>
      <c r="HXK368" s="112"/>
      <c r="HXL368" s="112"/>
      <c r="HXM368" s="112"/>
      <c r="HXN368" s="112"/>
      <c r="HXO368" s="112"/>
      <c r="HXP368" s="112"/>
      <c r="HXQ368" s="112"/>
      <c r="HXR368" s="112"/>
      <c r="HXS368" s="112"/>
      <c r="HXT368" s="112"/>
      <c r="HXU368" s="112"/>
      <c r="HXV368" s="112"/>
      <c r="HXW368" s="112"/>
      <c r="HXX368" s="112"/>
      <c r="HXY368" s="112"/>
      <c r="HXZ368" s="112"/>
      <c r="HYA368" s="112"/>
      <c r="HYB368" s="112"/>
      <c r="HYC368" s="112"/>
      <c r="HYD368" s="112"/>
      <c r="HYE368" s="112"/>
      <c r="HYF368" s="112"/>
      <c r="HYG368" s="112"/>
      <c r="HYH368" s="112"/>
      <c r="HYI368" s="112"/>
      <c r="HYJ368" s="112"/>
      <c r="HYK368" s="112"/>
      <c r="HYL368" s="112"/>
      <c r="HYM368" s="112"/>
      <c r="HYN368" s="112"/>
      <c r="HYO368" s="112"/>
      <c r="HYP368" s="112"/>
      <c r="HYQ368" s="112"/>
      <c r="HYR368" s="112"/>
      <c r="HYS368" s="112"/>
      <c r="HYT368" s="112"/>
      <c r="HYU368" s="112"/>
      <c r="HYV368" s="112"/>
      <c r="HYW368" s="112"/>
      <c r="HYX368" s="112"/>
      <c r="HYY368" s="112"/>
      <c r="HYZ368" s="112"/>
      <c r="HZA368" s="112"/>
      <c r="HZB368" s="112"/>
      <c r="HZC368" s="112"/>
      <c r="HZD368" s="112"/>
      <c r="HZE368" s="112"/>
      <c r="HZF368" s="112"/>
      <c r="HZG368" s="112"/>
      <c r="HZH368" s="112"/>
      <c r="HZI368" s="112"/>
      <c r="HZJ368" s="112"/>
      <c r="HZK368" s="112"/>
      <c r="HZL368" s="112"/>
      <c r="HZM368" s="112"/>
      <c r="HZN368" s="112"/>
      <c r="HZO368" s="112"/>
      <c r="HZP368" s="112"/>
      <c r="HZQ368" s="112"/>
      <c r="HZR368" s="112"/>
      <c r="HZS368" s="112"/>
      <c r="HZT368" s="112"/>
      <c r="HZU368" s="112"/>
      <c r="HZV368" s="112"/>
      <c r="HZW368" s="112"/>
      <c r="HZX368" s="112"/>
      <c r="HZY368" s="112"/>
      <c r="HZZ368" s="112"/>
      <c r="IAA368" s="112"/>
      <c r="IAB368" s="112"/>
      <c r="IAC368" s="112"/>
      <c r="IAD368" s="112"/>
      <c r="IAE368" s="112"/>
      <c r="IAF368" s="112"/>
      <c r="IAG368" s="112"/>
      <c r="IAH368" s="112"/>
      <c r="IAI368" s="112"/>
      <c r="IAJ368" s="112"/>
      <c r="IAK368" s="112"/>
      <c r="IAL368" s="112"/>
      <c r="IAM368" s="112"/>
      <c r="IAN368" s="112"/>
      <c r="IAO368" s="112"/>
      <c r="IAP368" s="112"/>
      <c r="IAQ368" s="112"/>
      <c r="IAR368" s="112"/>
      <c r="IAS368" s="112"/>
      <c r="IAT368" s="112"/>
      <c r="IAU368" s="112"/>
      <c r="IAV368" s="112"/>
      <c r="IAW368" s="112"/>
      <c r="IAX368" s="112"/>
      <c r="IAY368" s="112"/>
      <c r="IAZ368" s="112"/>
      <c r="IBA368" s="112"/>
      <c r="IBB368" s="112"/>
      <c r="IBC368" s="112"/>
      <c r="IBD368" s="112"/>
      <c r="IBE368" s="112"/>
      <c r="IBF368" s="112"/>
      <c r="IBG368" s="112"/>
      <c r="IBH368" s="112"/>
      <c r="IBI368" s="112"/>
      <c r="IBJ368" s="112"/>
      <c r="IBK368" s="112"/>
      <c r="IBL368" s="112"/>
      <c r="IBM368" s="112"/>
      <c r="IBN368" s="112"/>
      <c r="IBO368" s="112"/>
      <c r="IBP368" s="112"/>
      <c r="IBQ368" s="112"/>
      <c r="IBR368" s="112"/>
      <c r="IBS368" s="112"/>
      <c r="IBT368" s="112"/>
      <c r="IBU368" s="112"/>
      <c r="IBV368" s="112"/>
      <c r="IBW368" s="112"/>
      <c r="IBX368" s="112"/>
      <c r="IBY368" s="112"/>
      <c r="IBZ368" s="112"/>
      <c r="ICA368" s="112"/>
      <c r="ICB368" s="112"/>
      <c r="ICC368" s="112"/>
      <c r="ICD368" s="112"/>
      <c r="ICE368" s="112"/>
      <c r="ICF368" s="112"/>
      <c r="ICG368" s="112"/>
      <c r="ICH368" s="112"/>
      <c r="ICI368" s="112"/>
      <c r="ICJ368" s="112"/>
      <c r="ICK368" s="112"/>
      <c r="ICL368" s="112"/>
      <c r="ICM368" s="112"/>
      <c r="ICN368" s="112"/>
      <c r="ICO368" s="112"/>
      <c r="ICP368" s="112"/>
      <c r="ICQ368" s="112"/>
      <c r="ICR368" s="112"/>
      <c r="ICS368" s="112"/>
      <c r="ICT368" s="112"/>
      <c r="ICU368" s="112"/>
      <c r="ICV368" s="112"/>
      <c r="ICW368" s="112"/>
      <c r="ICX368" s="112"/>
      <c r="ICY368" s="112"/>
      <c r="ICZ368" s="112"/>
      <c r="IDA368" s="112"/>
      <c r="IDB368" s="112"/>
      <c r="IDC368" s="112"/>
      <c r="IDD368" s="112"/>
      <c r="IDE368" s="112"/>
      <c r="IDF368" s="112"/>
      <c r="IDG368" s="112"/>
      <c r="IDH368" s="112"/>
      <c r="IDI368" s="112"/>
      <c r="IDJ368" s="112"/>
      <c r="IDK368" s="112"/>
      <c r="IDL368" s="112"/>
      <c r="IDM368" s="112"/>
      <c r="IDN368" s="112"/>
      <c r="IDO368" s="112"/>
      <c r="IDP368" s="112"/>
      <c r="IDQ368" s="112"/>
      <c r="IDR368" s="112"/>
      <c r="IDS368" s="112"/>
      <c r="IDT368" s="112"/>
      <c r="IDU368" s="112"/>
      <c r="IDV368" s="112"/>
      <c r="IDW368" s="112"/>
      <c r="IDX368" s="112"/>
      <c r="IDY368" s="112"/>
      <c r="IDZ368" s="112"/>
      <c r="IEA368" s="112"/>
      <c r="IEB368" s="112"/>
      <c r="IEC368" s="112"/>
      <c r="IED368" s="112"/>
      <c r="IEE368" s="112"/>
      <c r="IEF368" s="112"/>
      <c r="IEG368" s="112"/>
      <c r="IEH368" s="112"/>
      <c r="IEI368" s="112"/>
      <c r="IEJ368" s="112"/>
      <c r="IEK368" s="112"/>
      <c r="IEL368" s="112"/>
      <c r="IEM368" s="112"/>
      <c r="IEN368" s="112"/>
      <c r="IEO368" s="112"/>
      <c r="IEP368" s="112"/>
      <c r="IEQ368" s="112"/>
      <c r="IER368" s="112"/>
      <c r="IES368" s="112"/>
      <c r="IET368" s="112"/>
      <c r="IEU368" s="112"/>
      <c r="IEV368" s="112"/>
      <c r="IEW368" s="112"/>
      <c r="IEX368" s="112"/>
      <c r="IEY368" s="112"/>
      <c r="IEZ368" s="112"/>
      <c r="IFA368" s="112"/>
      <c r="IFB368" s="112"/>
      <c r="IFC368" s="112"/>
      <c r="IFD368" s="112"/>
      <c r="IFE368" s="112"/>
      <c r="IFF368" s="112"/>
      <c r="IFG368" s="112"/>
      <c r="IFH368" s="112"/>
      <c r="IFI368" s="112"/>
      <c r="IFJ368" s="112"/>
      <c r="IFK368" s="112"/>
      <c r="IFL368" s="112"/>
      <c r="IFM368" s="112"/>
      <c r="IFN368" s="112"/>
      <c r="IFO368" s="112"/>
      <c r="IFP368" s="112"/>
      <c r="IFQ368" s="112"/>
      <c r="IFR368" s="112"/>
      <c r="IFS368" s="112"/>
      <c r="IFT368" s="112"/>
      <c r="IFU368" s="112"/>
      <c r="IFV368" s="112"/>
      <c r="IFW368" s="112"/>
      <c r="IFX368" s="112"/>
      <c r="IFY368" s="112"/>
      <c r="IFZ368" s="112"/>
      <c r="IGA368" s="112"/>
      <c r="IGB368" s="112"/>
      <c r="IGC368" s="112"/>
      <c r="IGD368" s="112"/>
      <c r="IGE368" s="112"/>
      <c r="IGF368" s="112"/>
      <c r="IGG368" s="112"/>
      <c r="IGH368" s="112"/>
      <c r="IGI368" s="112"/>
      <c r="IGJ368" s="112"/>
      <c r="IGK368" s="112"/>
      <c r="IGL368" s="112"/>
      <c r="IGM368" s="112"/>
      <c r="IGN368" s="112"/>
      <c r="IGO368" s="112"/>
      <c r="IGP368" s="112"/>
      <c r="IGQ368" s="112"/>
      <c r="IGR368" s="112"/>
      <c r="IGS368" s="112"/>
      <c r="IGT368" s="112"/>
      <c r="IGU368" s="112"/>
      <c r="IGV368" s="112"/>
      <c r="IGW368" s="112"/>
      <c r="IGX368" s="112"/>
      <c r="IGY368" s="112"/>
      <c r="IGZ368" s="112"/>
      <c r="IHA368" s="112"/>
      <c r="IHB368" s="112"/>
      <c r="IHC368" s="112"/>
      <c r="IHD368" s="112"/>
      <c r="IHE368" s="112"/>
      <c r="IHF368" s="112"/>
      <c r="IHG368" s="112"/>
      <c r="IHH368" s="112"/>
      <c r="IHI368" s="112"/>
      <c r="IHJ368" s="112"/>
      <c r="IHK368" s="112"/>
      <c r="IHL368" s="112"/>
      <c r="IHM368" s="112"/>
      <c r="IHN368" s="112"/>
      <c r="IHO368" s="112"/>
      <c r="IHP368" s="112"/>
      <c r="IHQ368" s="112"/>
      <c r="IHR368" s="112"/>
      <c r="IHS368" s="112"/>
      <c r="IHT368" s="112"/>
      <c r="IHU368" s="112"/>
      <c r="IHV368" s="112"/>
      <c r="IHW368" s="112"/>
      <c r="IHX368" s="112"/>
      <c r="IHY368" s="112"/>
      <c r="IHZ368" s="112"/>
      <c r="IIA368" s="112"/>
      <c r="IIB368" s="112"/>
      <c r="IIC368" s="112"/>
      <c r="IID368" s="112"/>
      <c r="IIE368" s="112"/>
      <c r="IIF368" s="112"/>
      <c r="IIG368" s="112"/>
      <c r="IIH368" s="112"/>
      <c r="III368" s="112"/>
      <c r="IIJ368" s="112"/>
      <c r="IIK368" s="112"/>
      <c r="IIL368" s="112"/>
      <c r="IIM368" s="112"/>
      <c r="IIN368" s="112"/>
      <c r="IIO368" s="112"/>
      <c r="IIP368" s="112"/>
      <c r="IIQ368" s="112"/>
      <c r="IIR368" s="112"/>
      <c r="IIS368" s="112"/>
      <c r="IIT368" s="112"/>
      <c r="IIU368" s="112"/>
      <c r="IIV368" s="112"/>
      <c r="IIW368" s="112"/>
      <c r="IIX368" s="112"/>
      <c r="IIY368" s="112"/>
      <c r="IIZ368" s="112"/>
      <c r="IJA368" s="112"/>
      <c r="IJB368" s="112"/>
      <c r="IJC368" s="112"/>
      <c r="IJD368" s="112"/>
      <c r="IJE368" s="112"/>
      <c r="IJF368" s="112"/>
      <c r="IJG368" s="112"/>
      <c r="IJH368" s="112"/>
      <c r="IJI368" s="112"/>
      <c r="IJJ368" s="112"/>
      <c r="IJK368" s="112"/>
      <c r="IJL368" s="112"/>
      <c r="IJM368" s="112"/>
      <c r="IJN368" s="112"/>
      <c r="IJO368" s="112"/>
      <c r="IJP368" s="112"/>
      <c r="IJQ368" s="112"/>
      <c r="IJR368" s="112"/>
      <c r="IJS368" s="112"/>
      <c r="IJT368" s="112"/>
      <c r="IJU368" s="112"/>
      <c r="IJV368" s="112"/>
      <c r="IJW368" s="112"/>
      <c r="IJX368" s="112"/>
      <c r="IJY368" s="112"/>
      <c r="IJZ368" s="112"/>
      <c r="IKA368" s="112"/>
      <c r="IKB368" s="112"/>
      <c r="IKC368" s="112"/>
      <c r="IKD368" s="112"/>
      <c r="IKE368" s="112"/>
      <c r="IKF368" s="112"/>
      <c r="IKG368" s="112"/>
      <c r="IKH368" s="112"/>
      <c r="IKI368" s="112"/>
      <c r="IKJ368" s="112"/>
      <c r="IKK368" s="112"/>
      <c r="IKL368" s="112"/>
      <c r="IKM368" s="112"/>
      <c r="IKN368" s="112"/>
      <c r="IKO368" s="112"/>
      <c r="IKP368" s="112"/>
      <c r="IKQ368" s="112"/>
      <c r="IKR368" s="112"/>
      <c r="IKS368" s="112"/>
      <c r="IKT368" s="112"/>
      <c r="IKU368" s="112"/>
      <c r="IKV368" s="112"/>
      <c r="IKW368" s="112"/>
      <c r="IKX368" s="112"/>
      <c r="IKY368" s="112"/>
      <c r="IKZ368" s="112"/>
      <c r="ILA368" s="112"/>
      <c r="ILB368" s="112"/>
      <c r="ILC368" s="112"/>
      <c r="ILD368" s="112"/>
      <c r="ILE368" s="112"/>
      <c r="ILF368" s="112"/>
      <c r="ILG368" s="112"/>
      <c r="ILH368" s="112"/>
      <c r="ILI368" s="112"/>
      <c r="ILJ368" s="112"/>
      <c r="ILK368" s="112"/>
      <c r="ILL368" s="112"/>
      <c r="ILM368" s="112"/>
      <c r="ILN368" s="112"/>
      <c r="ILO368" s="112"/>
      <c r="ILP368" s="112"/>
      <c r="ILQ368" s="112"/>
      <c r="ILR368" s="112"/>
      <c r="ILS368" s="112"/>
      <c r="ILT368" s="112"/>
      <c r="ILU368" s="112"/>
      <c r="ILV368" s="112"/>
      <c r="ILW368" s="112"/>
      <c r="ILX368" s="112"/>
      <c r="ILY368" s="112"/>
      <c r="ILZ368" s="112"/>
      <c r="IMA368" s="112"/>
      <c r="IMB368" s="112"/>
      <c r="IMC368" s="112"/>
      <c r="IMD368" s="112"/>
      <c r="IME368" s="112"/>
      <c r="IMF368" s="112"/>
      <c r="IMG368" s="112"/>
      <c r="IMH368" s="112"/>
      <c r="IMI368" s="112"/>
      <c r="IMJ368" s="112"/>
      <c r="IMK368" s="112"/>
      <c r="IML368" s="112"/>
      <c r="IMM368" s="112"/>
      <c r="IMN368" s="112"/>
      <c r="IMO368" s="112"/>
      <c r="IMP368" s="112"/>
      <c r="IMQ368" s="112"/>
      <c r="IMR368" s="112"/>
      <c r="IMS368" s="112"/>
      <c r="IMT368" s="112"/>
      <c r="IMU368" s="112"/>
      <c r="IMV368" s="112"/>
      <c r="IMW368" s="112"/>
      <c r="IMX368" s="112"/>
      <c r="IMY368" s="112"/>
      <c r="IMZ368" s="112"/>
      <c r="INA368" s="112"/>
      <c r="INB368" s="112"/>
      <c r="INC368" s="112"/>
      <c r="IND368" s="112"/>
      <c r="INE368" s="112"/>
      <c r="INF368" s="112"/>
      <c r="ING368" s="112"/>
      <c r="INH368" s="112"/>
      <c r="INI368" s="112"/>
      <c r="INJ368" s="112"/>
      <c r="INK368" s="112"/>
      <c r="INL368" s="112"/>
      <c r="INM368" s="112"/>
      <c r="INN368" s="112"/>
      <c r="INO368" s="112"/>
      <c r="INP368" s="112"/>
      <c r="INQ368" s="112"/>
      <c r="INR368" s="112"/>
      <c r="INS368" s="112"/>
      <c r="INT368" s="112"/>
      <c r="INU368" s="112"/>
      <c r="INV368" s="112"/>
      <c r="INW368" s="112"/>
      <c r="INX368" s="112"/>
      <c r="INY368" s="112"/>
      <c r="INZ368" s="112"/>
      <c r="IOA368" s="112"/>
      <c r="IOB368" s="112"/>
      <c r="IOC368" s="112"/>
      <c r="IOD368" s="112"/>
      <c r="IOE368" s="112"/>
      <c r="IOF368" s="112"/>
      <c r="IOG368" s="112"/>
      <c r="IOH368" s="112"/>
      <c r="IOI368" s="112"/>
      <c r="IOJ368" s="112"/>
      <c r="IOK368" s="112"/>
      <c r="IOL368" s="112"/>
      <c r="IOM368" s="112"/>
      <c r="ION368" s="112"/>
      <c r="IOO368" s="112"/>
      <c r="IOP368" s="112"/>
      <c r="IOQ368" s="112"/>
      <c r="IOR368" s="112"/>
      <c r="IOS368" s="112"/>
      <c r="IOT368" s="112"/>
      <c r="IOU368" s="112"/>
      <c r="IOV368" s="112"/>
      <c r="IOW368" s="112"/>
      <c r="IOX368" s="112"/>
      <c r="IOY368" s="112"/>
      <c r="IOZ368" s="112"/>
      <c r="IPA368" s="112"/>
      <c r="IPB368" s="112"/>
      <c r="IPC368" s="112"/>
      <c r="IPD368" s="112"/>
      <c r="IPE368" s="112"/>
      <c r="IPF368" s="112"/>
      <c r="IPG368" s="112"/>
      <c r="IPH368" s="112"/>
      <c r="IPI368" s="112"/>
      <c r="IPJ368" s="112"/>
      <c r="IPK368" s="112"/>
      <c r="IPL368" s="112"/>
      <c r="IPM368" s="112"/>
      <c r="IPN368" s="112"/>
      <c r="IPO368" s="112"/>
      <c r="IPP368" s="112"/>
      <c r="IPQ368" s="112"/>
      <c r="IPR368" s="112"/>
      <c r="IPS368" s="112"/>
      <c r="IPT368" s="112"/>
      <c r="IPU368" s="112"/>
      <c r="IPV368" s="112"/>
      <c r="IPW368" s="112"/>
      <c r="IPX368" s="112"/>
      <c r="IPY368" s="112"/>
      <c r="IPZ368" s="112"/>
      <c r="IQA368" s="112"/>
      <c r="IQB368" s="112"/>
      <c r="IQC368" s="112"/>
      <c r="IQD368" s="112"/>
      <c r="IQE368" s="112"/>
      <c r="IQF368" s="112"/>
      <c r="IQG368" s="112"/>
      <c r="IQH368" s="112"/>
      <c r="IQI368" s="112"/>
      <c r="IQJ368" s="112"/>
      <c r="IQK368" s="112"/>
      <c r="IQL368" s="112"/>
      <c r="IQM368" s="112"/>
      <c r="IQN368" s="112"/>
      <c r="IQO368" s="112"/>
      <c r="IQP368" s="112"/>
      <c r="IQQ368" s="112"/>
      <c r="IQR368" s="112"/>
      <c r="IQS368" s="112"/>
      <c r="IQT368" s="112"/>
      <c r="IQU368" s="112"/>
      <c r="IQV368" s="112"/>
      <c r="IQW368" s="112"/>
      <c r="IQX368" s="112"/>
      <c r="IQY368" s="112"/>
      <c r="IQZ368" s="112"/>
      <c r="IRA368" s="112"/>
      <c r="IRB368" s="112"/>
      <c r="IRC368" s="112"/>
      <c r="IRD368" s="112"/>
      <c r="IRE368" s="112"/>
      <c r="IRF368" s="112"/>
      <c r="IRG368" s="112"/>
      <c r="IRH368" s="112"/>
      <c r="IRI368" s="112"/>
      <c r="IRJ368" s="112"/>
      <c r="IRK368" s="112"/>
      <c r="IRL368" s="112"/>
      <c r="IRM368" s="112"/>
      <c r="IRN368" s="112"/>
      <c r="IRO368" s="112"/>
      <c r="IRP368" s="112"/>
      <c r="IRQ368" s="112"/>
      <c r="IRR368" s="112"/>
      <c r="IRS368" s="112"/>
      <c r="IRT368" s="112"/>
      <c r="IRU368" s="112"/>
      <c r="IRV368" s="112"/>
      <c r="IRW368" s="112"/>
      <c r="IRX368" s="112"/>
      <c r="IRY368" s="112"/>
      <c r="IRZ368" s="112"/>
      <c r="ISA368" s="112"/>
      <c r="ISB368" s="112"/>
      <c r="ISC368" s="112"/>
      <c r="ISD368" s="112"/>
      <c r="ISE368" s="112"/>
      <c r="ISF368" s="112"/>
      <c r="ISG368" s="112"/>
      <c r="ISH368" s="112"/>
      <c r="ISI368" s="112"/>
      <c r="ISJ368" s="112"/>
      <c r="ISK368" s="112"/>
      <c r="ISL368" s="112"/>
      <c r="ISM368" s="112"/>
      <c r="ISN368" s="112"/>
      <c r="ISO368" s="112"/>
      <c r="ISP368" s="112"/>
      <c r="ISQ368" s="112"/>
      <c r="ISR368" s="112"/>
      <c r="ISS368" s="112"/>
      <c r="IST368" s="112"/>
      <c r="ISU368" s="112"/>
      <c r="ISV368" s="112"/>
      <c r="ISW368" s="112"/>
      <c r="ISX368" s="112"/>
      <c r="ISY368" s="112"/>
      <c r="ISZ368" s="112"/>
      <c r="ITA368" s="112"/>
      <c r="ITB368" s="112"/>
      <c r="ITC368" s="112"/>
      <c r="ITD368" s="112"/>
      <c r="ITE368" s="112"/>
      <c r="ITF368" s="112"/>
      <c r="ITG368" s="112"/>
      <c r="ITH368" s="112"/>
      <c r="ITI368" s="112"/>
      <c r="ITJ368" s="112"/>
      <c r="ITK368" s="112"/>
      <c r="ITL368" s="112"/>
      <c r="ITM368" s="112"/>
      <c r="ITN368" s="112"/>
      <c r="ITO368" s="112"/>
      <c r="ITP368" s="112"/>
      <c r="ITQ368" s="112"/>
      <c r="ITR368" s="112"/>
      <c r="ITS368" s="112"/>
      <c r="ITT368" s="112"/>
      <c r="ITU368" s="112"/>
      <c r="ITV368" s="112"/>
      <c r="ITW368" s="112"/>
      <c r="ITX368" s="112"/>
      <c r="ITY368" s="112"/>
      <c r="ITZ368" s="112"/>
      <c r="IUA368" s="112"/>
      <c r="IUB368" s="112"/>
      <c r="IUC368" s="112"/>
      <c r="IUD368" s="112"/>
      <c r="IUE368" s="112"/>
      <c r="IUF368" s="112"/>
      <c r="IUG368" s="112"/>
      <c r="IUH368" s="112"/>
      <c r="IUI368" s="112"/>
      <c r="IUJ368" s="112"/>
      <c r="IUK368" s="112"/>
      <c r="IUL368" s="112"/>
      <c r="IUM368" s="112"/>
      <c r="IUN368" s="112"/>
      <c r="IUO368" s="112"/>
      <c r="IUP368" s="112"/>
      <c r="IUQ368" s="112"/>
      <c r="IUR368" s="112"/>
      <c r="IUS368" s="112"/>
      <c r="IUT368" s="112"/>
      <c r="IUU368" s="112"/>
      <c r="IUV368" s="112"/>
      <c r="IUW368" s="112"/>
      <c r="IUX368" s="112"/>
      <c r="IUY368" s="112"/>
      <c r="IUZ368" s="112"/>
      <c r="IVA368" s="112"/>
      <c r="IVB368" s="112"/>
      <c r="IVC368" s="112"/>
      <c r="IVD368" s="112"/>
      <c r="IVE368" s="112"/>
      <c r="IVF368" s="112"/>
      <c r="IVG368" s="112"/>
      <c r="IVH368" s="112"/>
      <c r="IVI368" s="112"/>
      <c r="IVJ368" s="112"/>
      <c r="IVK368" s="112"/>
      <c r="IVL368" s="112"/>
      <c r="IVM368" s="112"/>
      <c r="IVN368" s="112"/>
      <c r="IVO368" s="112"/>
      <c r="IVP368" s="112"/>
      <c r="IVQ368" s="112"/>
      <c r="IVR368" s="112"/>
      <c r="IVS368" s="112"/>
      <c r="IVT368" s="112"/>
      <c r="IVU368" s="112"/>
      <c r="IVV368" s="112"/>
      <c r="IVW368" s="112"/>
      <c r="IVX368" s="112"/>
      <c r="IVY368" s="112"/>
      <c r="IVZ368" s="112"/>
      <c r="IWA368" s="112"/>
      <c r="IWB368" s="112"/>
      <c r="IWC368" s="112"/>
      <c r="IWD368" s="112"/>
      <c r="IWE368" s="112"/>
      <c r="IWF368" s="112"/>
      <c r="IWG368" s="112"/>
      <c r="IWH368" s="112"/>
      <c r="IWI368" s="112"/>
      <c r="IWJ368" s="112"/>
      <c r="IWK368" s="112"/>
      <c r="IWL368" s="112"/>
      <c r="IWM368" s="112"/>
      <c r="IWN368" s="112"/>
      <c r="IWO368" s="112"/>
      <c r="IWP368" s="112"/>
      <c r="IWQ368" s="112"/>
      <c r="IWR368" s="112"/>
      <c r="IWS368" s="112"/>
      <c r="IWT368" s="112"/>
      <c r="IWU368" s="112"/>
      <c r="IWV368" s="112"/>
      <c r="IWW368" s="112"/>
      <c r="IWX368" s="112"/>
      <c r="IWY368" s="112"/>
      <c r="IWZ368" s="112"/>
      <c r="IXA368" s="112"/>
      <c r="IXB368" s="112"/>
      <c r="IXC368" s="112"/>
      <c r="IXD368" s="112"/>
      <c r="IXE368" s="112"/>
      <c r="IXF368" s="112"/>
      <c r="IXG368" s="112"/>
      <c r="IXH368" s="112"/>
      <c r="IXI368" s="112"/>
      <c r="IXJ368" s="112"/>
      <c r="IXK368" s="112"/>
      <c r="IXL368" s="112"/>
      <c r="IXM368" s="112"/>
      <c r="IXN368" s="112"/>
      <c r="IXO368" s="112"/>
      <c r="IXP368" s="112"/>
      <c r="IXQ368" s="112"/>
      <c r="IXR368" s="112"/>
      <c r="IXS368" s="112"/>
      <c r="IXT368" s="112"/>
      <c r="IXU368" s="112"/>
      <c r="IXV368" s="112"/>
      <c r="IXW368" s="112"/>
      <c r="IXX368" s="112"/>
      <c r="IXY368" s="112"/>
      <c r="IXZ368" s="112"/>
      <c r="IYA368" s="112"/>
      <c r="IYB368" s="112"/>
      <c r="IYC368" s="112"/>
      <c r="IYD368" s="112"/>
      <c r="IYE368" s="112"/>
      <c r="IYF368" s="112"/>
      <c r="IYG368" s="112"/>
      <c r="IYH368" s="112"/>
      <c r="IYI368" s="112"/>
      <c r="IYJ368" s="112"/>
      <c r="IYK368" s="112"/>
      <c r="IYL368" s="112"/>
      <c r="IYM368" s="112"/>
      <c r="IYN368" s="112"/>
      <c r="IYO368" s="112"/>
      <c r="IYP368" s="112"/>
      <c r="IYQ368" s="112"/>
      <c r="IYR368" s="112"/>
      <c r="IYS368" s="112"/>
      <c r="IYT368" s="112"/>
      <c r="IYU368" s="112"/>
      <c r="IYV368" s="112"/>
      <c r="IYW368" s="112"/>
      <c r="IYX368" s="112"/>
      <c r="IYY368" s="112"/>
      <c r="IYZ368" s="112"/>
      <c r="IZA368" s="112"/>
      <c r="IZB368" s="112"/>
      <c r="IZC368" s="112"/>
      <c r="IZD368" s="112"/>
      <c r="IZE368" s="112"/>
      <c r="IZF368" s="112"/>
      <c r="IZG368" s="112"/>
      <c r="IZH368" s="112"/>
      <c r="IZI368" s="112"/>
      <c r="IZJ368" s="112"/>
      <c r="IZK368" s="112"/>
      <c r="IZL368" s="112"/>
      <c r="IZM368" s="112"/>
      <c r="IZN368" s="112"/>
      <c r="IZO368" s="112"/>
      <c r="IZP368" s="112"/>
      <c r="IZQ368" s="112"/>
      <c r="IZR368" s="112"/>
      <c r="IZS368" s="112"/>
      <c r="IZT368" s="112"/>
      <c r="IZU368" s="112"/>
      <c r="IZV368" s="112"/>
      <c r="IZW368" s="112"/>
      <c r="IZX368" s="112"/>
      <c r="IZY368" s="112"/>
      <c r="IZZ368" s="112"/>
      <c r="JAA368" s="112"/>
      <c r="JAB368" s="112"/>
      <c r="JAC368" s="112"/>
      <c r="JAD368" s="112"/>
      <c r="JAE368" s="112"/>
      <c r="JAF368" s="112"/>
      <c r="JAG368" s="112"/>
      <c r="JAH368" s="112"/>
      <c r="JAI368" s="112"/>
      <c r="JAJ368" s="112"/>
      <c r="JAK368" s="112"/>
      <c r="JAL368" s="112"/>
      <c r="JAM368" s="112"/>
      <c r="JAN368" s="112"/>
      <c r="JAO368" s="112"/>
      <c r="JAP368" s="112"/>
      <c r="JAQ368" s="112"/>
      <c r="JAR368" s="112"/>
      <c r="JAS368" s="112"/>
      <c r="JAT368" s="112"/>
      <c r="JAU368" s="112"/>
      <c r="JAV368" s="112"/>
      <c r="JAW368" s="112"/>
      <c r="JAX368" s="112"/>
      <c r="JAY368" s="112"/>
      <c r="JAZ368" s="112"/>
      <c r="JBA368" s="112"/>
      <c r="JBB368" s="112"/>
      <c r="JBC368" s="112"/>
      <c r="JBD368" s="112"/>
      <c r="JBE368" s="112"/>
      <c r="JBF368" s="112"/>
      <c r="JBG368" s="112"/>
      <c r="JBH368" s="112"/>
      <c r="JBI368" s="112"/>
      <c r="JBJ368" s="112"/>
      <c r="JBK368" s="112"/>
      <c r="JBL368" s="112"/>
      <c r="JBM368" s="112"/>
      <c r="JBN368" s="112"/>
      <c r="JBO368" s="112"/>
      <c r="JBP368" s="112"/>
      <c r="JBQ368" s="112"/>
      <c r="JBR368" s="112"/>
      <c r="JBS368" s="112"/>
      <c r="JBT368" s="112"/>
      <c r="JBU368" s="112"/>
      <c r="JBV368" s="112"/>
      <c r="JBW368" s="112"/>
      <c r="JBX368" s="112"/>
      <c r="JBY368" s="112"/>
      <c r="JBZ368" s="112"/>
      <c r="JCA368" s="112"/>
      <c r="JCB368" s="112"/>
      <c r="JCC368" s="112"/>
      <c r="JCD368" s="112"/>
      <c r="JCE368" s="112"/>
      <c r="JCF368" s="112"/>
      <c r="JCG368" s="112"/>
      <c r="JCH368" s="112"/>
      <c r="JCI368" s="112"/>
      <c r="JCJ368" s="112"/>
      <c r="JCK368" s="112"/>
      <c r="JCL368" s="112"/>
      <c r="JCM368" s="112"/>
      <c r="JCN368" s="112"/>
      <c r="JCO368" s="112"/>
      <c r="JCP368" s="112"/>
      <c r="JCQ368" s="112"/>
      <c r="JCR368" s="112"/>
      <c r="JCS368" s="112"/>
      <c r="JCT368" s="112"/>
      <c r="JCU368" s="112"/>
      <c r="JCV368" s="112"/>
      <c r="JCW368" s="112"/>
      <c r="JCX368" s="112"/>
      <c r="JCY368" s="112"/>
      <c r="JCZ368" s="112"/>
      <c r="JDA368" s="112"/>
      <c r="JDB368" s="112"/>
      <c r="JDC368" s="112"/>
      <c r="JDD368" s="112"/>
      <c r="JDE368" s="112"/>
      <c r="JDF368" s="112"/>
      <c r="JDG368" s="112"/>
      <c r="JDH368" s="112"/>
      <c r="JDI368" s="112"/>
      <c r="JDJ368" s="112"/>
      <c r="JDK368" s="112"/>
      <c r="JDL368" s="112"/>
      <c r="JDM368" s="112"/>
      <c r="JDN368" s="112"/>
      <c r="JDO368" s="112"/>
      <c r="JDP368" s="112"/>
      <c r="JDQ368" s="112"/>
      <c r="JDR368" s="112"/>
      <c r="JDS368" s="112"/>
      <c r="JDT368" s="112"/>
      <c r="JDU368" s="112"/>
      <c r="JDV368" s="112"/>
      <c r="JDW368" s="112"/>
      <c r="JDX368" s="112"/>
      <c r="JDY368" s="112"/>
      <c r="JDZ368" s="112"/>
      <c r="JEA368" s="112"/>
      <c r="JEB368" s="112"/>
      <c r="JEC368" s="112"/>
      <c r="JED368" s="112"/>
      <c r="JEE368" s="112"/>
      <c r="JEF368" s="112"/>
      <c r="JEG368" s="112"/>
      <c r="JEH368" s="112"/>
      <c r="JEI368" s="112"/>
      <c r="JEJ368" s="112"/>
      <c r="JEK368" s="112"/>
      <c r="JEL368" s="112"/>
      <c r="JEM368" s="112"/>
      <c r="JEN368" s="112"/>
      <c r="JEO368" s="112"/>
      <c r="JEP368" s="112"/>
      <c r="JEQ368" s="112"/>
      <c r="JER368" s="112"/>
      <c r="JES368" s="112"/>
      <c r="JET368" s="112"/>
      <c r="JEU368" s="112"/>
      <c r="JEV368" s="112"/>
      <c r="JEW368" s="112"/>
      <c r="JEX368" s="112"/>
      <c r="JEY368" s="112"/>
      <c r="JEZ368" s="112"/>
      <c r="JFA368" s="112"/>
      <c r="JFB368" s="112"/>
      <c r="JFC368" s="112"/>
      <c r="JFD368" s="112"/>
      <c r="JFE368" s="112"/>
      <c r="JFF368" s="112"/>
      <c r="JFG368" s="112"/>
      <c r="JFH368" s="112"/>
      <c r="JFI368" s="112"/>
      <c r="JFJ368" s="112"/>
      <c r="JFK368" s="112"/>
      <c r="JFL368" s="112"/>
      <c r="JFM368" s="112"/>
      <c r="JFN368" s="112"/>
      <c r="JFO368" s="112"/>
      <c r="JFP368" s="112"/>
      <c r="JFQ368" s="112"/>
      <c r="JFR368" s="112"/>
      <c r="JFS368" s="112"/>
      <c r="JFT368" s="112"/>
      <c r="JFU368" s="112"/>
      <c r="JFV368" s="112"/>
      <c r="JFW368" s="112"/>
      <c r="JFX368" s="112"/>
      <c r="JFY368" s="112"/>
      <c r="JFZ368" s="112"/>
      <c r="JGA368" s="112"/>
      <c r="JGB368" s="112"/>
      <c r="JGC368" s="112"/>
      <c r="JGD368" s="112"/>
      <c r="JGE368" s="112"/>
      <c r="JGF368" s="112"/>
      <c r="JGG368" s="112"/>
      <c r="JGH368" s="112"/>
      <c r="JGI368" s="112"/>
      <c r="JGJ368" s="112"/>
      <c r="JGK368" s="112"/>
      <c r="JGL368" s="112"/>
      <c r="JGM368" s="112"/>
      <c r="JGN368" s="112"/>
      <c r="JGO368" s="112"/>
      <c r="JGP368" s="112"/>
      <c r="JGQ368" s="112"/>
      <c r="JGR368" s="112"/>
      <c r="JGS368" s="112"/>
      <c r="JGT368" s="112"/>
      <c r="JGU368" s="112"/>
      <c r="JGV368" s="112"/>
      <c r="JGW368" s="112"/>
      <c r="JGX368" s="112"/>
      <c r="JGY368" s="112"/>
      <c r="JGZ368" s="112"/>
      <c r="JHA368" s="112"/>
      <c r="JHB368" s="112"/>
      <c r="JHC368" s="112"/>
      <c r="JHD368" s="112"/>
      <c r="JHE368" s="112"/>
      <c r="JHF368" s="112"/>
      <c r="JHG368" s="112"/>
      <c r="JHH368" s="112"/>
      <c r="JHI368" s="112"/>
      <c r="JHJ368" s="112"/>
      <c r="JHK368" s="112"/>
      <c r="JHL368" s="112"/>
      <c r="JHM368" s="112"/>
      <c r="JHN368" s="112"/>
      <c r="JHO368" s="112"/>
      <c r="JHP368" s="112"/>
      <c r="JHQ368" s="112"/>
      <c r="JHR368" s="112"/>
      <c r="JHS368" s="112"/>
      <c r="JHT368" s="112"/>
      <c r="JHU368" s="112"/>
      <c r="JHV368" s="112"/>
      <c r="JHW368" s="112"/>
      <c r="JHX368" s="112"/>
      <c r="JHY368" s="112"/>
      <c r="JHZ368" s="112"/>
      <c r="JIA368" s="112"/>
      <c r="JIB368" s="112"/>
      <c r="JIC368" s="112"/>
      <c r="JID368" s="112"/>
      <c r="JIE368" s="112"/>
      <c r="JIF368" s="112"/>
      <c r="JIG368" s="112"/>
      <c r="JIH368" s="112"/>
      <c r="JII368" s="112"/>
      <c r="JIJ368" s="112"/>
      <c r="JIK368" s="112"/>
      <c r="JIL368" s="112"/>
      <c r="JIM368" s="112"/>
      <c r="JIN368" s="112"/>
      <c r="JIO368" s="112"/>
      <c r="JIP368" s="112"/>
      <c r="JIQ368" s="112"/>
      <c r="JIR368" s="112"/>
      <c r="JIS368" s="112"/>
      <c r="JIT368" s="112"/>
      <c r="JIU368" s="112"/>
      <c r="JIV368" s="112"/>
      <c r="JIW368" s="112"/>
      <c r="JIX368" s="112"/>
      <c r="JIY368" s="112"/>
      <c r="JIZ368" s="112"/>
      <c r="JJA368" s="112"/>
      <c r="JJB368" s="112"/>
      <c r="JJC368" s="112"/>
      <c r="JJD368" s="112"/>
      <c r="JJE368" s="112"/>
      <c r="JJF368" s="112"/>
      <c r="JJG368" s="112"/>
      <c r="JJH368" s="112"/>
      <c r="JJI368" s="112"/>
      <c r="JJJ368" s="112"/>
      <c r="JJK368" s="112"/>
      <c r="JJL368" s="112"/>
      <c r="JJM368" s="112"/>
      <c r="JJN368" s="112"/>
      <c r="JJO368" s="112"/>
      <c r="JJP368" s="112"/>
      <c r="JJQ368" s="112"/>
      <c r="JJR368" s="112"/>
      <c r="JJS368" s="112"/>
      <c r="JJT368" s="112"/>
      <c r="JJU368" s="112"/>
      <c r="JJV368" s="112"/>
      <c r="JJW368" s="112"/>
      <c r="JJX368" s="112"/>
      <c r="JJY368" s="112"/>
      <c r="JJZ368" s="112"/>
      <c r="JKA368" s="112"/>
      <c r="JKB368" s="112"/>
      <c r="JKC368" s="112"/>
      <c r="JKD368" s="112"/>
      <c r="JKE368" s="112"/>
      <c r="JKF368" s="112"/>
      <c r="JKG368" s="112"/>
      <c r="JKH368" s="112"/>
      <c r="JKI368" s="112"/>
      <c r="JKJ368" s="112"/>
      <c r="JKK368" s="112"/>
      <c r="JKL368" s="112"/>
      <c r="JKM368" s="112"/>
      <c r="JKN368" s="112"/>
      <c r="JKO368" s="112"/>
      <c r="JKP368" s="112"/>
      <c r="JKQ368" s="112"/>
      <c r="JKR368" s="112"/>
      <c r="JKS368" s="112"/>
      <c r="JKT368" s="112"/>
      <c r="JKU368" s="112"/>
      <c r="JKV368" s="112"/>
      <c r="JKW368" s="112"/>
      <c r="JKX368" s="112"/>
      <c r="JKY368" s="112"/>
      <c r="JKZ368" s="112"/>
      <c r="JLA368" s="112"/>
      <c r="JLB368" s="112"/>
      <c r="JLC368" s="112"/>
      <c r="JLD368" s="112"/>
      <c r="JLE368" s="112"/>
      <c r="JLF368" s="112"/>
      <c r="JLG368" s="112"/>
      <c r="JLH368" s="112"/>
      <c r="JLI368" s="112"/>
      <c r="JLJ368" s="112"/>
      <c r="JLK368" s="112"/>
      <c r="JLL368" s="112"/>
      <c r="JLM368" s="112"/>
      <c r="JLN368" s="112"/>
      <c r="JLO368" s="112"/>
      <c r="JLP368" s="112"/>
      <c r="JLQ368" s="112"/>
      <c r="JLR368" s="112"/>
      <c r="JLS368" s="112"/>
      <c r="JLT368" s="112"/>
      <c r="JLU368" s="112"/>
      <c r="JLV368" s="112"/>
      <c r="JLW368" s="112"/>
      <c r="JLX368" s="112"/>
      <c r="JLY368" s="112"/>
      <c r="JLZ368" s="112"/>
      <c r="JMA368" s="112"/>
      <c r="JMB368" s="112"/>
      <c r="JMC368" s="112"/>
      <c r="JMD368" s="112"/>
      <c r="JME368" s="112"/>
      <c r="JMF368" s="112"/>
      <c r="JMG368" s="112"/>
      <c r="JMH368" s="112"/>
      <c r="JMI368" s="112"/>
      <c r="JMJ368" s="112"/>
      <c r="JMK368" s="112"/>
      <c r="JML368" s="112"/>
      <c r="JMM368" s="112"/>
      <c r="JMN368" s="112"/>
      <c r="JMO368" s="112"/>
      <c r="JMP368" s="112"/>
      <c r="JMQ368" s="112"/>
      <c r="JMR368" s="112"/>
      <c r="JMS368" s="112"/>
      <c r="JMT368" s="112"/>
      <c r="JMU368" s="112"/>
      <c r="JMV368" s="112"/>
      <c r="JMW368" s="112"/>
      <c r="JMX368" s="112"/>
      <c r="JMY368" s="112"/>
      <c r="JMZ368" s="112"/>
      <c r="JNA368" s="112"/>
      <c r="JNB368" s="112"/>
      <c r="JNC368" s="112"/>
      <c r="JND368" s="112"/>
      <c r="JNE368" s="112"/>
      <c r="JNF368" s="112"/>
      <c r="JNG368" s="112"/>
      <c r="JNH368" s="112"/>
      <c r="JNI368" s="112"/>
      <c r="JNJ368" s="112"/>
      <c r="JNK368" s="112"/>
      <c r="JNL368" s="112"/>
      <c r="JNM368" s="112"/>
      <c r="JNN368" s="112"/>
      <c r="JNO368" s="112"/>
      <c r="JNP368" s="112"/>
      <c r="JNQ368" s="112"/>
      <c r="JNR368" s="112"/>
      <c r="JNS368" s="112"/>
      <c r="JNT368" s="112"/>
      <c r="JNU368" s="112"/>
      <c r="JNV368" s="112"/>
      <c r="JNW368" s="112"/>
      <c r="JNX368" s="112"/>
      <c r="JNY368" s="112"/>
      <c r="JNZ368" s="112"/>
      <c r="JOA368" s="112"/>
      <c r="JOB368" s="112"/>
      <c r="JOC368" s="112"/>
      <c r="JOD368" s="112"/>
      <c r="JOE368" s="112"/>
      <c r="JOF368" s="112"/>
      <c r="JOG368" s="112"/>
      <c r="JOH368" s="112"/>
      <c r="JOI368" s="112"/>
      <c r="JOJ368" s="112"/>
      <c r="JOK368" s="112"/>
      <c r="JOL368" s="112"/>
      <c r="JOM368" s="112"/>
      <c r="JON368" s="112"/>
      <c r="JOO368" s="112"/>
      <c r="JOP368" s="112"/>
      <c r="JOQ368" s="112"/>
      <c r="JOR368" s="112"/>
      <c r="JOS368" s="112"/>
      <c r="JOT368" s="112"/>
      <c r="JOU368" s="112"/>
      <c r="JOV368" s="112"/>
      <c r="JOW368" s="112"/>
      <c r="JOX368" s="112"/>
      <c r="JOY368" s="112"/>
      <c r="JOZ368" s="112"/>
      <c r="JPA368" s="112"/>
      <c r="JPB368" s="112"/>
      <c r="JPC368" s="112"/>
      <c r="JPD368" s="112"/>
      <c r="JPE368" s="112"/>
      <c r="JPF368" s="112"/>
      <c r="JPG368" s="112"/>
      <c r="JPH368" s="112"/>
      <c r="JPI368" s="112"/>
      <c r="JPJ368" s="112"/>
      <c r="JPK368" s="112"/>
      <c r="JPL368" s="112"/>
      <c r="JPM368" s="112"/>
      <c r="JPN368" s="112"/>
      <c r="JPO368" s="112"/>
      <c r="JPP368" s="112"/>
      <c r="JPQ368" s="112"/>
      <c r="JPR368" s="112"/>
      <c r="JPS368" s="112"/>
      <c r="JPT368" s="112"/>
      <c r="JPU368" s="112"/>
      <c r="JPV368" s="112"/>
      <c r="JPW368" s="112"/>
      <c r="JPX368" s="112"/>
      <c r="JPY368" s="112"/>
      <c r="JPZ368" s="112"/>
      <c r="JQA368" s="112"/>
      <c r="JQB368" s="112"/>
      <c r="JQC368" s="112"/>
      <c r="JQD368" s="112"/>
      <c r="JQE368" s="112"/>
      <c r="JQF368" s="112"/>
      <c r="JQG368" s="112"/>
      <c r="JQH368" s="112"/>
      <c r="JQI368" s="112"/>
      <c r="JQJ368" s="112"/>
      <c r="JQK368" s="112"/>
      <c r="JQL368" s="112"/>
      <c r="JQM368" s="112"/>
      <c r="JQN368" s="112"/>
      <c r="JQO368" s="112"/>
      <c r="JQP368" s="112"/>
      <c r="JQQ368" s="112"/>
      <c r="JQR368" s="112"/>
      <c r="JQS368" s="112"/>
      <c r="JQT368" s="112"/>
      <c r="JQU368" s="112"/>
      <c r="JQV368" s="112"/>
      <c r="JQW368" s="112"/>
      <c r="JQX368" s="112"/>
      <c r="JQY368" s="112"/>
      <c r="JQZ368" s="112"/>
      <c r="JRA368" s="112"/>
      <c r="JRB368" s="112"/>
      <c r="JRC368" s="112"/>
      <c r="JRD368" s="112"/>
      <c r="JRE368" s="112"/>
      <c r="JRF368" s="112"/>
      <c r="JRG368" s="112"/>
      <c r="JRH368" s="112"/>
      <c r="JRI368" s="112"/>
      <c r="JRJ368" s="112"/>
      <c r="JRK368" s="112"/>
      <c r="JRL368" s="112"/>
      <c r="JRM368" s="112"/>
      <c r="JRN368" s="112"/>
      <c r="JRO368" s="112"/>
      <c r="JRP368" s="112"/>
      <c r="JRQ368" s="112"/>
      <c r="JRR368" s="112"/>
      <c r="JRS368" s="112"/>
      <c r="JRT368" s="112"/>
      <c r="JRU368" s="112"/>
      <c r="JRV368" s="112"/>
      <c r="JRW368" s="112"/>
      <c r="JRX368" s="112"/>
      <c r="JRY368" s="112"/>
      <c r="JRZ368" s="112"/>
      <c r="JSA368" s="112"/>
      <c r="JSB368" s="112"/>
      <c r="JSC368" s="112"/>
      <c r="JSD368" s="112"/>
      <c r="JSE368" s="112"/>
      <c r="JSF368" s="112"/>
      <c r="JSG368" s="112"/>
      <c r="JSH368" s="112"/>
      <c r="JSI368" s="112"/>
      <c r="JSJ368" s="112"/>
      <c r="JSK368" s="112"/>
      <c r="JSL368" s="112"/>
      <c r="JSM368" s="112"/>
      <c r="JSN368" s="112"/>
      <c r="JSO368" s="112"/>
      <c r="JSP368" s="112"/>
      <c r="JSQ368" s="112"/>
      <c r="JSR368" s="112"/>
      <c r="JSS368" s="112"/>
      <c r="JST368" s="112"/>
      <c r="JSU368" s="112"/>
      <c r="JSV368" s="112"/>
      <c r="JSW368" s="112"/>
      <c r="JSX368" s="112"/>
      <c r="JSY368" s="112"/>
      <c r="JSZ368" s="112"/>
      <c r="JTA368" s="112"/>
      <c r="JTB368" s="112"/>
      <c r="JTC368" s="112"/>
      <c r="JTD368" s="112"/>
      <c r="JTE368" s="112"/>
      <c r="JTF368" s="112"/>
      <c r="JTG368" s="112"/>
      <c r="JTH368" s="112"/>
      <c r="JTI368" s="112"/>
      <c r="JTJ368" s="112"/>
      <c r="JTK368" s="112"/>
      <c r="JTL368" s="112"/>
      <c r="JTM368" s="112"/>
      <c r="JTN368" s="112"/>
      <c r="JTO368" s="112"/>
      <c r="JTP368" s="112"/>
      <c r="JTQ368" s="112"/>
      <c r="JTR368" s="112"/>
      <c r="JTS368" s="112"/>
      <c r="JTT368" s="112"/>
      <c r="JTU368" s="112"/>
      <c r="JTV368" s="112"/>
      <c r="JTW368" s="112"/>
      <c r="JTX368" s="112"/>
      <c r="JTY368" s="112"/>
      <c r="JTZ368" s="112"/>
      <c r="JUA368" s="112"/>
      <c r="JUB368" s="112"/>
      <c r="JUC368" s="112"/>
      <c r="JUD368" s="112"/>
      <c r="JUE368" s="112"/>
      <c r="JUF368" s="112"/>
      <c r="JUG368" s="112"/>
      <c r="JUH368" s="112"/>
      <c r="JUI368" s="112"/>
      <c r="JUJ368" s="112"/>
      <c r="JUK368" s="112"/>
      <c r="JUL368" s="112"/>
      <c r="JUM368" s="112"/>
      <c r="JUN368" s="112"/>
      <c r="JUO368" s="112"/>
      <c r="JUP368" s="112"/>
      <c r="JUQ368" s="112"/>
      <c r="JUR368" s="112"/>
      <c r="JUS368" s="112"/>
      <c r="JUT368" s="112"/>
      <c r="JUU368" s="112"/>
      <c r="JUV368" s="112"/>
      <c r="JUW368" s="112"/>
      <c r="JUX368" s="112"/>
      <c r="JUY368" s="112"/>
      <c r="JUZ368" s="112"/>
      <c r="JVA368" s="112"/>
      <c r="JVB368" s="112"/>
      <c r="JVC368" s="112"/>
      <c r="JVD368" s="112"/>
      <c r="JVE368" s="112"/>
      <c r="JVF368" s="112"/>
      <c r="JVG368" s="112"/>
      <c r="JVH368" s="112"/>
      <c r="JVI368" s="112"/>
      <c r="JVJ368" s="112"/>
      <c r="JVK368" s="112"/>
      <c r="JVL368" s="112"/>
      <c r="JVM368" s="112"/>
      <c r="JVN368" s="112"/>
      <c r="JVO368" s="112"/>
      <c r="JVP368" s="112"/>
      <c r="JVQ368" s="112"/>
      <c r="JVR368" s="112"/>
      <c r="JVS368" s="112"/>
      <c r="JVT368" s="112"/>
      <c r="JVU368" s="112"/>
      <c r="JVV368" s="112"/>
      <c r="JVW368" s="112"/>
      <c r="JVX368" s="112"/>
      <c r="JVY368" s="112"/>
      <c r="JVZ368" s="112"/>
      <c r="JWA368" s="112"/>
      <c r="JWB368" s="112"/>
      <c r="JWC368" s="112"/>
      <c r="JWD368" s="112"/>
      <c r="JWE368" s="112"/>
      <c r="JWF368" s="112"/>
      <c r="JWG368" s="112"/>
      <c r="JWH368" s="112"/>
      <c r="JWI368" s="112"/>
      <c r="JWJ368" s="112"/>
      <c r="JWK368" s="112"/>
      <c r="JWL368" s="112"/>
      <c r="JWM368" s="112"/>
      <c r="JWN368" s="112"/>
      <c r="JWO368" s="112"/>
      <c r="JWP368" s="112"/>
      <c r="JWQ368" s="112"/>
      <c r="JWR368" s="112"/>
      <c r="JWS368" s="112"/>
      <c r="JWT368" s="112"/>
      <c r="JWU368" s="112"/>
      <c r="JWV368" s="112"/>
      <c r="JWW368" s="112"/>
      <c r="JWX368" s="112"/>
      <c r="JWY368" s="112"/>
      <c r="JWZ368" s="112"/>
      <c r="JXA368" s="112"/>
      <c r="JXB368" s="112"/>
      <c r="JXC368" s="112"/>
      <c r="JXD368" s="112"/>
      <c r="JXE368" s="112"/>
      <c r="JXF368" s="112"/>
      <c r="JXG368" s="112"/>
      <c r="JXH368" s="112"/>
      <c r="JXI368" s="112"/>
      <c r="JXJ368" s="112"/>
      <c r="JXK368" s="112"/>
      <c r="JXL368" s="112"/>
      <c r="JXM368" s="112"/>
      <c r="JXN368" s="112"/>
      <c r="JXO368" s="112"/>
      <c r="JXP368" s="112"/>
      <c r="JXQ368" s="112"/>
      <c r="JXR368" s="112"/>
      <c r="JXS368" s="112"/>
      <c r="JXT368" s="112"/>
      <c r="JXU368" s="112"/>
      <c r="JXV368" s="112"/>
      <c r="JXW368" s="112"/>
      <c r="JXX368" s="112"/>
      <c r="JXY368" s="112"/>
      <c r="JXZ368" s="112"/>
      <c r="JYA368" s="112"/>
      <c r="JYB368" s="112"/>
      <c r="JYC368" s="112"/>
      <c r="JYD368" s="112"/>
      <c r="JYE368" s="112"/>
      <c r="JYF368" s="112"/>
      <c r="JYG368" s="112"/>
      <c r="JYH368" s="112"/>
      <c r="JYI368" s="112"/>
      <c r="JYJ368" s="112"/>
      <c r="JYK368" s="112"/>
      <c r="JYL368" s="112"/>
      <c r="JYM368" s="112"/>
      <c r="JYN368" s="112"/>
      <c r="JYO368" s="112"/>
      <c r="JYP368" s="112"/>
      <c r="JYQ368" s="112"/>
      <c r="JYR368" s="112"/>
      <c r="JYS368" s="112"/>
      <c r="JYT368" s="112"/>
      <c r="JYU368" s="112"/>
      <c r="JYV368" s="112"/>
      <c r="JYW368" s="112"/>
      <c r="JYX368" s="112"/>
      <c r="JYY368" s="112"/>
      <c r="JYZ368" s="112"/>
      <c r="JZA368" s="112"/>
      <c r="JZB368" s="112"/>
      <c r="JZC368" s="112"/>
      <c r="JZD368" s="112"/>
      <c r="JZE368" s="112"/>
      <c r="JZF368" s="112"/>
      <c r="JZG368" s="112"/>
      <c r="JZH368" s="112"/>
      <c r="JZI368" s="112"/>
      <c r="JZJ368" s="112"/>
      <c r="JZK368" s="112"/>
      <c r="JZL368" s="112"/>
      <c r="JZM368" s="112"/>
      <c r="JZN368" s="112"/>
      <c r="JZO368" s="112"/>
      <c r="JZP368" s="112"/>
      <c r="JZQ368" s="112"/>
      <c r="JZR368" s="112"/>
      <c r="JZS368" s="112"/>
      <c r="JZT368" s="112"/>
      <c r="JZU368" s="112"/>
      <c r="JZV368" s="112"/>
      <c r="JZW368" s="112"/>
      <c r="JZX368" s="112"/>
      <c r="JZY368" s="112"/>
      <c r="JZZ368" s="112"/>
      <c r="KAA368" s="112"/>
      <c r="KAB368" s="112"/>
      <c r="KAC368" s="112"/>
      <c r="KAD368" s="112"/>
      <c r="KAE368" s="112"/>
      <c r="KAF368" s="112"/>
      <c r="KAG368" s="112"/>
      <c r="KAH368" s="112"/>
      <c r="KAI368" s="112"/>
      <c r="KAJ368" s="112"/>
      <c r="KAK368" s="112"/>
      <c r="KAL368" s="112"/>
      <c r="KAM368" s="112"/>
      <c r="KAN368" s="112"/>
      <c r="KAO368" s="112"/>
      <c r="KAP368" s="112"/>
      <c r="KAQ368" s="112"/>
      <c r="KAR368" s="112"/>
      <c r="KAS368" s="112"/>
      <c r="KAT368" s="112"/>
      <c r="KAU368" s="112"/>
      <c r="KAV368" s="112"/>
      <c r="KAW368" s="112"/>
      <c r="KAX368" s="112"/>
      <c r="KAY368" s="112"/>
      <c r="KAZ368" s="112"/>
      <c r="KBA368" s="112"/>
      <c r="KBB368" s="112"/>
      <c r="KBC368" s="112"/>
      <c r="KBD368" s="112"/>
      <c r="KBE368" s="112"/>
      <c r="KBF368" s="112"/>
      <c r="KBG368" s="112"/>
      <c r="KBH368" s="112"/>
      <c r="KBI368" s="112"/>
      <c r="KBJ368" s="112"/>
      <c r="KBK368" s="112"/>
      <c r="KBL368" s="112"/>
      <c r="KBM368" s="112"/>
      <c r="KBN368" s="112"/>
      <c r="KBO368" s="112"/>
      <c r="KBP368" s="112"/>
      <c r="KBQ368" s="112"/>
      <c r="KBR368" s="112"/>
      <c r="KBS368" s="112"/>
      <c r="KBT368" s="112"/>
      <c r="KBU368" s="112"/>
      <c r="KBV368" s="112"/>
      <c r="KBW368" s="112"/>
      <c r="KBX368" s="112"/>
      <c r="KBY368" s="112"/>
      <c r="KBZ368" s="112"/>
      <c r="KCA368" s="112"/>
      <c r="KCB368" s="112"/>
      <c r="KCC368" s="112"/>
      <c r="KCD368" s="112"/>
      <c r="KCE368" s="112"/>
      <c r="KCF368" s="112"/>
      <c r="KCG368" s="112"/>
      <c r="KCH368" s="112"/>
      <c r="KCI368" s="112"/>
      <c r="KCJ368" s="112"/>
      <c r="KCK368" s="112"/>
      <c r="KCL368" s="112"/>
      <c r="KCM368" s="112"/>
      <c r="KCN368" s="112"/>
      <c r="KCO368" s="112"/>
      <c r="KCP368" s="112"/>
      <c r="KCQ368" s="112"/>
      <c r="KCR368" s="112"/>
      <c r="KCS368" s="112"/>
      <c r="KCT368" s="112"/>
      <c r="KCU368" s="112"/>
      <c r="KCV368" s="112"/>
      <c r="KCW368" s="112"/>
      <c r="KCX368" s="112"/>
      <c r="KCY368" s="112"/>
      <c r="KCZ368" s="112"/>
      <c r="KDA368" s="112"/>
      <c r="KDB368" s="112"/>
      <c r="KDC368" s="112"/>
      <c r="KDD368" s="112"/>
      <c r="KDE368" s="112"/>
      <c r="KDF368" s="112"/>
      <c r="KDG368" s="112"/>
      <c r="KDH368" s="112"/>
      <c r="KDI368" s="112"/>
      <c r="KDJ368" s="112"/>
      <c r="KDK368" s="112"/>
      <c r="KDL368" s="112"/>
      <c r="KDM368" s="112"/>
      <c r="KDN368" s="112"/>
      <c r="KDO368" s="112"/>
      <c r="KDP368" s="112"/>
      <c r="KDQ368" s="112"/>
      <c r="KDR368" s="112"/>
      <c r="KDS368" s="112"/>
      <c r="KDT368" s="112"/>
      <c r="KDU368" s="112"/>
      <c r="KDV368" s="112"/>
      <c r="KDW368" s="112"/>
      <c r="KDX368" s="112"/>
      <c r="KDY368" s="112"/>
      <c r="KDZ368" s="112"/>
      <c r="KEA368" s="112"/>
      <c r="KEB368" s="112"/>
      <c r="KEC368" s="112"/>
      <c r="KED368" s="112"/>
      <c r="KEE368" s="112"/>
      <c r="KEF368" s="112"/>
      <c r="KEG368" s="112"/>
      <c r="KEH368" s="112"/>
      <c r="KEI368" s="112"/>
      <c r="KEJ368" s="112"/>
      <c r="KEK368" s="112"/>
      <c r="KEL368" s="112"/>
      <c r="KEM368" s="112"/>
      <c r="KEN368" s="112"/>
      <c r="KEO368" s="112"/>
      <c r="KEP368" s="112"/>
      <c r="KEQ368" s="112"/>
      <c r="KER368" s="112"/>
      <c r="KES368" s="112"/>
      <c r="KET368" s="112"/>
      <c r="KEU368" s="112"/>
      <c r="KEV368" s="112"/>
      <c r="KEW368" s="112"/>
      <c r="KEX368" s="112"/>
      <c r="KEY368" s="112"/>
      <c r="KEZ368" s="112"/>
      <c r="KFA368" s="112"/>
      <c r="KFB368" s="112"/>
      <c r="KFC368" s="112"/>
      <c r="KFD368" s="112"/>
      <c r="KFE368" s="112"/>
      <c r="KFF368" s="112"/>
      <c r="KFG368" s="112"/>
      <c r="KFH368" s="112"/>
      <c r="KFI368" s="112"/>
      <c r="KFJ368" s="112"/>
      <c r="KFK368" s="112"/>
      <c r="KFL368" s="112"/>
      <c r="KFM368" s="112"/>
      <c r="KFN368" s="112"/>
      <c r="KFO368" s="112"/>
      <c r="KFP368" s="112"/>
      <c r="KFQ368" s="112"/>
      <c r="KFR368" s="112"/>
      <c r="KFS368" s="112"/>
      <c r="KFT368" s="112"/>
      <c r="KFU368" s="112"/>
      <c r="KFV368" s="112"/>
      <c r="KFW368" s="112"/>
      <c r="KFX368" s="112"/>
      <c r="KFY368" s="112"/>
      <c r="KFZ368" s="112"/>
      <c r="KGA368" s="112"/>
      <c r="KGB368" s="112"/>
      <c r="KGC368" s="112"/>
      <c r="KGD368" s="112"/>
      <c r="KGE368" s="112"/>
      <c r="KGF368" s="112"/>
      <c r="KGG368" s="112"/>
      <c r="KGH368" s="112"/>
      <c r="KGI368" s="112"/>
      <c r="KGJ368" s="112"/>
      <c r="KGK368" s="112"/>
      <c r="KGL368" s="112"/>
      <c r="KGM368" s="112"/>
      <c r="KGN368" s="112"/>
      <c r="KGO368" s="112"/>
      <c r="KGP368" s="112"/>
      <c r="KGQ368" s="112"/>
      <c r="KGR368" s="112"/>
      <c r="KGS368" s="112"/>
      <c r="KGT368" s="112"/>
      <c r="KGU368" s="112"/>
      <c r="KGV368" s="112"/>
      <c r="KGW368" s="112"/>
      <c r="KGX368" s="112"/>
      <c r="KGY368" s="112"/>
      <c r="KGZ368" s="112"/>
      <c r="KHA368" s="112"/>
      <c r="KHB368" s="112"/>
      <c r="KHC368" s="112"/>
      <c r="KHD368" s="112"/>
      <c r="KHE368" s="112"/>
      <c r="KHF368" s="112"/>
      <c r="KHG368" s="112"/>
      <c r="KHH368" s="112"/>
      <c r="KHI368" s="112"/>
      <c r="KHJ368" s="112"/>
      <c r="KHK368" s="112"/>
      <c r="KHL368" s="112"/>
      <c r="KHM368" s="112"/>
      <c r="KHN368" s="112"/>
      <c r="KHO368" s="112"/>
      <c r="KHP368" s="112"/>
      <c r="KHQ368" s="112"/>
      <c r="KHR368" s="112"/>
      <c r="KHS368" s="112"/>
      <c r="KHT368" s="112"/>
      <c r="KHU368" s="112"/>
      <c r="KHV368" s="112"/>
      <c r="KHW368" s="112"/>
      <c r="KHX368" s="112"/>
      <c r="KHY368" s="112"/>
      <c r="KHZ368" s="112"/>
      <c r="KIA368" s="112"/>
      <c r="KIB368" s="112"/>
      <c r="KIC368" s="112"/>
      <c r="KID368" s="112"/>
      <c r="KIE368" s="112"/>
      <c r="KIF368" s="112"/>
      <c r="KIG368" s="112"/>
      <c r="KIH368" s="112"/>
      <c r="KII368" s="112"/>
      <c r="KIJ368" s="112"/>
      <c r="KIK368" s="112"/>
      <c r="KIL368" s="112"/>
      <c r="KIM368" s="112"/>
      <c r="KIN368" s="112"/>
      <c r="KIO368" s="112"/>
      <c r="KIP368" s="112"/>
      <c r="KIQ368" s="112"/>
      <c r="KIR368" s="112"/>
      <c r="KIS368" s="112"/>
      <c r="KIT368" s="112"/>
      <c r="KIU368" s="112"/>
      <c r="KIV368" s="112"/>
      <c r="KIW368" s="112"/>
      <c r="KIX368" s="112"/>
      <c r="KIY368" s="112"/>
      <c r="KIZ368" s="112"/>
      <c r="KJA368" s="112"/>
      <c r="KJB368" s="112"/>
      <c r="KJC368" s="112"/>
      <c r="KJD368" s="112"/>
      <c r="KJE368" s="112"/>
      <c r="KJF368" s="112"/>
      <c r="KJG368" s="112"/>
      <c r="KJH368" s="112"/>
      <c r="KJI368" s="112"/>
      <c r="KJJ368" s="112"/>
      <c r="KJK368" s="112"/>
      <c r="KJL368" s="112"/>
      <c r="KJM368" s="112"/>
      <c r="KJN368" s="112"/>
      <c r="KJO368" s="112"/>
      <c r="KJP368" s="112"/>
      <c r="KJQ368" s="112"/>
      <c r="KJR368" s="112"/>
      <c r="KJS368" s="112"/>
      <c r="KJT368" s="112"/>
      <c r="KJU368" s="112"/>
      <c r="KJV368" s="112"/>
      <c r="KJW368" s="112"/>
      <c r="KJX368" s="112"/>
      <c r="KJY368" s="112"/>
      <c r="KJZ368" s="112"/>
      <c r="KKA368" s="112"/>
      <c r="KKB368" s="112"/>
      <c r="KKC368" s="112"/>
      <c r="KKD368" s="112"/>
      <c r="KKE368" s="112"/>
      <c r="KKF368" s="112"/>
      <c r="KKG368" s="112"/>
      <c r="KKH368" s="112"/>
      <c r="KKI368" s="112"/>
      <c r="KKJ368" s="112"/>
      <c r="KKK368" s="112"/>
      <c r="KKL368" s="112"/>
      <c r="KKM368" s="112"/>
      <c r="KKN368" s="112"/>
      <c r="KKO368" s="112"/>
      <c r="KKP368" s="112"/>
      <c r="KKQ368" s="112"/>
      <c r="KKR368" s="112"/>
      <c r="KKS368" s="112"/>
      <c r="KKT368" s="112"/>
      <c r="KKU368" s="112"/>
      <c r="KKV368" s="112"/>
      <c r="KKW368" s="112"/>
      <c r="KKX368" s="112"/>
      <c r="KKY368" s="112"/>
      <c r="KKZ368" s="112"/>
      <c r="KLA368" s="112"/>
      <c r="KLB368" s="112"/>
      <c r="KLC368" s="112"/>
      <c r="KLD368" s="112"/>
      <c r="KLE368" s="112"/>
      <c r="KLF368" s="112"/>
      <c r="KLG368" s="112"/>
      <c r="KLH368" s="112"/>
      <c r="KLI368" s="112"/>
      <c r="KLJ368" s="112"/>
      <c r="KLK368" s="112"/>
      <c r="KLL368" s="112"/>
      <c r="KLM368" s="112"/>
      <c r="KLN368" s="112"/>
      <c r="KLO368" s="112"/>
      <c r="KLP368" s="112"/>
      <c r="KLQ368" s="112"/>
      <c r="KLR368" s="112"/>
      <c r="KLS368" s="112"/>
      <c r="KLT368" s="112"/>
      <c r="KLU368" s="112"/>
      <c r="KLV368" s="112"/>
      <c r="KLW368" s="112"/>
      <c r="KLX368" s="112"/>
      <c r="KLY368" s="112"/>
      <c r="KLZ368" s="112"/>
      <c r="KMA368" s="112"/>
      <c r="KMB368" s="112"/>
      <c r="KMC368" s="112"/>
      <c r="KMD368" s="112"/>
      <c r="KME368" s="112"/>
      <c r="KMF368" s="112"/>
      <c r="KMG368" s="112"/>
      <c r="KMH368" s="112"/>
      <c r="KMI368" s="112"/>
      <c r="KMJ368" s="112"/>
      <c r="KMK368" s="112"/>
      <c r="KML368" s="112"/>
      <c r="KMM368" s="112"/>
      <c r="KMN368" s="112"/>
      <c r="KMO368" s="112"/>
      <c r="KMP368" s="112"/>
      <c r="KMQ368" s="112"/>
      <c r="KMR368" s="112"/>
      <c r="KMS368" s="112"/>
      <c r="KMT368" s="112"/>
      <c r="KMU368" s="112"/>
      <c r="KMV368" s="112"/>
      <c r="KMW368" s="112"/>
      <c r="KMX368" s="112"/>
      <c r="KMY368" s="112"/>
      <c r="KMZ368" s="112"/>
      <c r="KNA368" s="112"/>
      <c r="KNB368" s="112"/>
      <c r="KNC368" s="112"/>
      <c r="KND368" s="112"/>
      <c r="KNE368" s="112"/>
      <c r="KNF368" s="112"/>
      <c r="KNG368" s="112"/>
      <c r="KNH368" s="112"/>
      <c r="KNI368" s="112"/>
      <c r="KNJ368" s="112"/>
      <c r="KNK368" s="112"/>
      <c r="KNL368" s="112"/>
      <c r="KNM368" s="112"/>
      <c r="KNN368" s="112"/>
      <c r="KNO368" s="112"/>
      <c r="KNP368" s="112"/>
      <c r="KNQ368" s="112"/>
      <c r="KNR368" s="112"/>
      <c r="KNS368" s="112"/>
      <c r="KNT368" s="112"/>
      <c r="KNU368" s="112"/>
      <c r="KNV368" s="112"/>
      <c r="KNW368" s="112"/>
      <c r="KNX368" s="112"/>
      <c r="KNY368" s="112"/>
      <c r="KNZ368" s="112"/>
      <c r="KOA368" s="112"/>
      <c r="KOB368" s="112"/>
      <c r="KOC368" s="112"/>
      <c r="KOD368" s="112"/>
      <c r="KOE368" s="112"/>
      <c r="KOF368" s="112"/>
      <c r="KOG368" s="112"/>
      <c r="KOH368" s="112"/>
      <c r="KOI368" s="112"/>
      <c r="KOJ368" s="112"/>
      <c r="KOK368" s="112"/>
      <c r="KOL368" s="112"/>
      <c r="KOM368" s="112"/>
      <c r="KON368" s="112"/>
      <c r="KOO368" s="112"/>
      <c r="KOP368" s="112"/>
      <c r="KOQ368" s="112"/>
      <c r="KOR368" s="112"/>
      <c r="KOS368" s="112"/>
      <c r="KOT368" s="112"/>
      <c r="KOU368" s="112"/>
      <c r="KOV368" s="112"/>
      <c r="KOW368" s="112"/>
      <c r="KOX368" s="112"/>
      <c r="KOY368" s="112"/>
      <c r="KOZ368" s="112"/>
      <c r="KPA368" s="112"/>
      <c r="KPB368" s="112"/>
      <c r="KPC368" s="112"/>
      <c r="KPD368" s="112"/>
      <c r="KPE368" s="112"/>
      <c r="KPF368" s="112"/>
      <c r="KPG368" s="112"/>
      <c r="KPH368" s="112"/>
      <c r="KPI368" s="112"/>
      <c r="KPJ368" s="112"/>
      <c r="KPK368" s="112"/>
      <c r="KPL368" s="112"/>
      <c r="KPM368" s="112"/>
      <c r="KPN368" s="112"/>
      <c r="KPO368" s="112"/>
      <c r="KPP368" s="112"/>
      <c r="KPQ368" s="112"/>
      <c r="KPR368" s="112"/>
      <c r="KPS368" s="112"/>
      <c r="KPT368" s="112"/>
      <c r="KPU368" s="112"/>
      <c r="KPV368" s="112"/>
      <c r="KPW368" s="112"/>
      <c r="KPX368" s="112"/>
      <c r="KPY368" s="112"/>
      <c r="KPZ368" s="112"/>
      <c r="KQA368" s="112"/>
      <c r="KQB368" s="112"/>
      <c r="KQC368" s="112"/>
      <c r="KQD368" s="112"/>
      <c r="KQE368" s="112"/>
      <c r="KQF368" s="112"/>
      <c r="KQG368" s="112"/>
      <c r="KQH368" s="112"/>
      <c r="KQI368" s="112"/>
      <c r="KQJ368" s="112"/>
      <c r="KQK368" s="112"/>
      <c r="KQL368" s="112"/>
      <c r="KQM368" s="112"/>
      <c r="KQN368" s="112"/>
      <c r="KQO368" s="112"/>
      <c r="KQP368" s="112"/>
      <c r="KQQ368" s="112"/>
      <c r="KQR368" s="112"/>
      <c r="KQS368" s="112"/>
      <c r="KQT368" s="112"/>
      <c r="KQU368" s="112"/>
      <c r="KQV368" s="112"/>
      <c r="KQW368" s="112"/>
      <c r="KQX368" s="112"/>
      <c r="KQY368" s="112"/>
      <c r="KQZ368" s="112"/>
      <c r="KRA368" s="112"/>
      <c r="KRB368" s="112"/>
      <c r="KRC368" s="112"/>
      <c r="KRD368" s="112"/>
      <c r="KRE368" s="112"/>
      <c r="KRF368" s="112"/>
      <c r="KRG368" s="112"/>
      <c r="KRH368" s="112"/>
      <c r="KRI368" s="112"/>
      <c r="KRJ368" s="112"/>
      <c r="KRK368" s="112"/>
      <c r="KRL368" s="112"/>
      <c r="KRM368" s="112"/>
      <c r="KRN368" s="112"/>
      <c r="KRO368" s="112"/>
      <c r="KRP368" s="112"/>
      <c r="KRQ368" s="112"/>
      <c r="KRR368" s="112"/>
      <c r="KRS368" s="112"/>
      <c r="KRT368" s="112"/>
      <c r="KRU368" s="112"/>
      <c r="KRV368" s="112"/>
      <c r="KRW368" s="112"/>
      <c r="KRX368" s="112"/>
      <c r="KRY368" s="112"/>
      <c r="KRZ368" s="112"/>
      <c r="KSA368" s="112"/>
      <c r="KSB368" s="112"/>
      <c r="KSC368" s="112"/>
      <c r="KSD368" s="112"/>
      <c r="KSE368" s="112"/>
      <c r="KSF368" s="112"/>
      <c r="KSG368" s="112"/>
      <c r="KSH368" s="112"/>
      <c r="KSI368" s="112"/>
      <c r="KSJ368" s="112"/>
      <c r="KSK368" s="112"/>
      <c r="KSL368" s="112"/>
      <c r="KSM368" s="112"/>
      <c r="KSN368" s="112"/>
      <c r="KSO368" s="112"/>
      <c r="KSP368" s="112"/>
      <c r="KSQ368" s="112"/>
      <c r="KSR368" s="112"/>
      <c r="KSS368" s="112"/>
      <c r="KST368" s="112"/>
      <c r="KSU368" s="112"/>
      <c r="KSV368" s="112"/>
      <c r="KSW368" s="112"/>
      <c r="KSX368" s="112"/>
      <c r="KSY368" s="112"/>
      <c r="KSZ368" s="112"/>
      <c r="KTA368" s="112"/>
      <c r="KTB368" s="112"/>
      <c r="KTC368" s="112"/>
      <c r="KTD368" s="112"/>
      <c r="KTE368" s="112"/>
      <c r="KTF368" s="112"/>
      <c r="KTG368" s="112"/>
      <c r="KTH368" s="112"/>
      <c r="KTI368" s="112"/>
      <c r="KTJ368" s="112"/>
      <c r="KTK368" s="112"/>
      <c r="KTL368" s="112"/>
      <c r="KTM368" s="112"/>
      <c r="KTN368" s="112"/>
      <c r="KTO368" s="112"/>
      <c r="KTP368" s="112"/>
      <c r="KTQ368" s="112"/>
      <c r="KTR368" s="112"/>
      <c r="KTS368" s="112"/>
      <c r="KTT368" s="112"/>
      <c r="KTU368" s="112"/>
      <c r="KTV368" s="112"/>
      <c r="KTW368" s="112"/>
      <c r="KTX368" s="112"/>
      <c r="KTY368" s="112"/>
      <c r="KTZ368" s="112"/>
      <c r="KUA368" s="112"/>
      <c r="KUB368" s="112"/>
      <c r="KUC368" s="112"/>
      <c r="KUD368" s="112"/>
      <c r="KUE368" s="112"/>
      <c r="KUF368" s="112"/>
      <c r="KUG368" s="112"/>
      <c r="KUH368" s="112"/>
      <c r="KUI368" s="112"/>
      <c r="KUJ368" s="112"/>
      <c r="KUK368" s="112"/>
      <c r="KUL368" s="112"/>
      <c r="KUM368" s="112"/>
      <c r="KUN368" s="112"/>
      <c r="KUO368" s="112"/>
      <c r="KUP368" s="112"/>
      <c r="KUQ368" s="112"/>
      <c r="KUR368" s="112"/>
      <c r="KUS368" s="112"/>
      <c r="KUT368" s="112"/>
      <c r="KUU368" s="112"/>
      <c r="KUV368" s="112"/>
      <c r="KUW368" s="112"/>
      <c r="KUX368" s="112"/>
      <c r="KUY368" s="112"/>
      <c r="KUZ368" s="112"/>
      <c r="KVA368" s="112"/>
      <c r="KVB368" s="112"/>
      <c r="KVC368" s="112"/>
      <c r="KVD368" s="112"/>
      <c r="KVE368" s="112"/>
      <c r="KVF368" s="112"/>
      <c r="KVG368" s="112"/>
      <c r="KVH368" s="112"/>
      <c r="KVI368" s="112"/>
      <c r="KVJ368" s="112"/>
      <c r="KVK368" s="112"/>
      <c r="KVL368" s="112"/>
      <c r="KVM368" s="112"/>
      <c r="KVN368" s="112"/>
      <c r="KVO368" s="112"/>
      <c r="KVP368" s="112"/>
      <c r="KVQ368" s="112"/>
      <c r="KVR368" s="112"/>
      <c r="KVS368" s="112"/>
      <c r="KVT368" s="112"/>
      <c r="KVU368" s="112"/>
      <c r="KVV368" s="112"/>
      <c r="KVW368" s="112"/>
      <c r="KVX368" s="112"/>
      <c r="KVY368" s="112"/>
      <c r="KVZ368" s="112"/>
      <c r="KWA368" s="112"/>
      <c r="KWB368" s="112"/>
      <c r="KWC368" s="112"/>
      <c r="KWD368" s="112"/>
      <c r="KWE368" s="112"/>
      <c r="KWF368" s="112"/>
      <c r="KWG368" s="112"/>
      <c r="KWH368" s="112"/>
      <c r="KWI368" s="112"/>
      <c r="KWJ368" s="112"/>
      <c r="KWK368" s="112"/>
      <c r="KWL368" s="112"/>
      <c r="KWM368" s="112"/>
      <c r="KWN368" s="112"/>
      <c r="KWO368" s="112"/>
      <c r="KWP368" s="112"/>
      <c r="KWQ368" s="112"/>
      <c r="KWR368" s="112"/>
      <c r="KWS368" s="112"/>
      <c r="KWT368" s="112"/>
      <c r="KWU368" s="112"/>
      <c r="KWV368" s="112"/>
      <c r="KWW368" s="112"/>
      <c r="KWX368" s="112"/>
      <c r="KWY368" s="112"/>
      <c r="KWZ368" s="112"/>
      <c r="KXA368" s="112"/>
      <c r="KXB368" s="112"/>
      <c r="KXC368" s="112"/>
      <c r="KXD368" s="112"/>
      <c r="KXE368" s="112"/>
      <c r="KXF368" s="112"/>
      <c r="KXG368" s="112"/>
      <c r="KXH368" s="112"/>
      <c r="KXI368" s="112"/>
      <c r="KXJ368" s="112"/>
      <c r="KXK368" s="112"/>
      <c r="KXL368" s="112"/>
      <c r="KXM368" s="112"/>
      <c r="KXN368" s="112"/>
      <c r="KXO368" s="112"/>
      <c r="KXP368" s="112"/>
      <c r="KXQ368" s="112"/>
      <c r="KXR368" s="112"/>
      <c r="KXS368" s="112"/>
      <c r="KXT368" s="112"/>
      <c r="KXU368" s="112"/>
      <c r="KXV368" s="112"/>
      <c r="KXW368" s="112"/>
      <c r="KXX368" s="112"/>
      <c r="KXY368" s="112"/>
      <c r="KXZ368" s="112"/>
      <c r="KYA368" s="112"/>
      <c r="KYB368" s="112"/>
      <c r="KYC368" s="112"/>
      <c r="KYD368" s="112"/>
      <c r="KYE368" s="112"/>
      <c r="KYF368" s="112"/>
      <c r="KYG368" s="112"/>
      <c r="KYH368" s="112"/>
      <c r="KYI368" s="112"/>
      <c r="KYJ368" s="112"/>
      <c r="KYK368" s="112"/>
      <c r="KYL368" s="112"/>
      <c r="KYM368" s="112"/>
      <c r="KYN368" s="112"/>
      <c r="KYO368" s="112"/>
      <c r="KYP368" s="112"/>
      <c r="KYQ368" s="112"/>
      <c r="KYR368" s="112"/>
      <c r="KYS368" s="112"/>
      <c r="KYT368" s="112"/>
      <c r="KYU368" s="112"/>
      <c r="KYV368" s="112"/>
      <c r="KYW368" s="112"/>
      <c r="KYX368" s="112"/>
      <c r="KYY368" s="112"/>
      <c r="KYZ368" s="112"/>
      <c r="KZA368" s="112"/>
      <c r="KZB368" s="112"/>
      <c r="KZC368" s="112"/>
      <c r="KZD368" s="112"/>
      <c r="KZE368" s="112"/>
      <c r="KZF368" s="112"/>
      <c r="KZG368" s="112"/>
      <c r="KZH368" s="112"/>
      <c r="KZI368" s="112"/>
      <c r="KZJ368" s="112"/>
      <c r="KZK368" s="112"/>
      <c r="KZL368" s="112"/>
      <c r="KZM368" s="112"/>
      <c r="KZN368" s="112"/>
      <c r="KZO368" s="112"/>
      <c r="KZP368" s="112"/>
      <c r="KZQ368" s="112"/>
      <c r="KZR368" s="112"/>
      <c r="KZS368" s="112"/>
      <c r="KZT368" s="112"/>
      <c r="KZU368" s="112"/>
      <c r="KZV368" s="112"/>
      <c r="KZW368" s="112"/>
      <c r="KZX368" s="112"/>
      <c r="KZY368" s="112"/>
      <c r="KZZ368" s="112"/>
      <c r="LAA368" s="112"/>
      <c r="LAB368" s="112"/>
      <c r="LAC368" s="112"/>
      <c r="LAD368" s="112"/>
      <c r="LAE368" s="112"/>
      <c r="LAF368" s="112"/>
      <c r="LAG368" s="112"/>
      <c r="LAH368" s="112"/>
      <c r="LAI368" s="112"/>
      <c r="LAJ368" s="112"/>
      <c r="LAK368" s="112"/>
      <c r="LAL368" s="112"/>
      <c r="LAM368" s="112"/>
      <c r="LAN368" s="112"/>
      <c r="LAO368" s="112"/>
      <c r="LAP368" s="112"/>
      <c r="LAQ368" s="112"/>
      <c r="LAR368" s="112"/>
      <c r="LAS368" s="112"/>
      <c r="LAT368" s="112"/>
      <c r="LAU368" s="112"/>
      <c r="LAV368" s="112"/>
      <c r="LAW368" s="112"/>
      <c r="LAX368" s="112"/>
      <c r="LAY368" s="112"/>
      <c r="LAZ368" s="112"/>
      <c r="LBA368" s="112"/>
      <c r="LBB368" s="112"/>
      <c r="LBC368" s="112"/>
      <c r="LBD368" s="112"/>
      <c r="LBE368" s="112"/>
      <c r="LBF368" s="112"/>
      <c r="LBG368" s="112"/>
      <c r="LBH368" s="112"/>
      <c r="LBI368" s="112"/>
      <c r="LBJ368" s="112"/>
      <c r="LBK368" s="112"/>
      <c r="LBL368" s="112"/>
      <c r="LBM368" s="112"/>
      <c r="LBN368" s="112"/>
      <c r="LBO368" s="112"/>
      <c r="LBP368" s="112"/>
      <c r="LBQ368" s="112"/>
      <c r="LBR368" s="112"/>
      <c r="LBS368" s="112"/>
      <c r="LBT368" s="112"/>
      <c r="LBU368" s="112"/>
      <c r="LBV368" s="112"/>
      <c r="LBW368" s="112"/>
      <c r="LBX368" s="112"/>
      <c r="LBY368" s="112"/>
      <c r="LBZ368" s="112"/>
      <c r="LCA368" s="112"/>
      <c r="LCB368" s="112"/>
      <c r="LCC368" s="112"/>
      <c r="LCD368" s="112"/>
      <c r="LCE368" s="112"/>
      <c r="LCF368" s="112"/>
      <c r="LCG368" s="112"/>
      <c r="LCH368" s="112"/>
      <c r="LCI368" s="112"/>
      <c r="LCJ368" s="112"/>
      <c r="LCK368" s="112"/>
      <c r="LCL368" s="112"/>
      <c r="LCM368" s="112"/>
      <c r="LCN368" s="112"/>
      <c r="LCO368" s="112"/>
      <c r="LCP368" s="112"/>
      <c r="LCQ368" s="112"/>
      <c r="LCR368" s="112"/>
      <c r="LCS368" s="112"/>
      <c r="LCT368" s="112"/>
      <c r="LCU368" s="112"/>
      <c r="LCV368" s="112"/>
      <c r="LCW368" s="112"/>
      <c r="LCX368" s="112"/>
      <c r="LCY368" s="112"/>
      <c r="LCZ368" s="112"/>
      <c r="LDA368" s="112"/>
      <c r="LDB368" s="112"/>
      <c r="LDC368" s="112"/>
      <c r="LDD368" s="112"/>
      <c r="LDE368" s="112"/>
      <c r="LDF368" s="112"/>
      <c r="LDG368" s="112"/>
      <c r="LDH368" s="112"/>
      <c r="LDI368" s="112"/>
      <c r="LDJ368" s="112"/>
      <c r="LDK368" s="112"/>
      <c r="LDL368" s="112"/>
      <c r="LDM368" s="112"/>
      <c r="LDN368" s="112"/>
      <c r="LDO368" s="112"/>
      <c r="LDP368" s="112"/>
      <c r="LDQ368" s="112"/>
      <c r="LDR368" s="112"/>
      <c r="LDS368" s="112"/>
      <c r="LDT368" s="112"/>
      <c r="LDU368" s="112"/>
      <c r="LDV368" s="112"/>
      <c r="LDW368" s="112"/>
      <c r="LDX368" s="112"/>
      <c r="LDY368" s="112"/>
      <c r="LDZ368" s="112"/>
      <c r="LEA368" s="112"/>
      <c r="LEB368" s="112"/>
      <c r="LEC368" s="112"/>
      <c r="LED368" s="112"/>
      <c r="LEE368" s="112"/>
      <c r="LEF368" s="112"/>
      <c r="LEG368" s="112"/>
      <c r="LEH368" s="112"/>
      <c r="LEI368" s="112"/>
      <c r="LEJ368" s="112"/>
      <c r="LEK368" s="112"/>
      <c r="LEL368" s="112"/>
      <c r="LEM368" s="112"/>
      <c r="LEN368" s="112"/>
      <c r="LEO368" s="112"/>
      <c r="LEP368" s="112"/>
      <c r="LEQ368" s="112"/>
      <c r="LER368" s="112"/>
      <c r="LES368" s="112"/>
      <c r="LET368" s="112"/>
      <c r="LEU368" s="112"/>
      <c r="LEV368" s="112"/>
      <c r="LEW368" s="112"/>
      <c r="LEX368" s="112"/>
      <c r="LEY368" s="112"/>
      <c r="LEZ368" s="112"/>
      <c r="LFA368" s="112"/>
      <c r="LFB368" s="112"/>
      <c r="LFC368" s="112"/>
      <c r="LFD368" s="112"/>
      <c r="LFE368" s="112"/>
      <c r="LFF368" s="112"/>
      <c r="LFG368" s="112"/>
      <c r="LFH368" s="112"/>
      <c r="LFI368" s="112"/>
      <c r="LFJ368" s="112"/>
      <c r="LFK368" s="112"/>
      <c r="LFL368" s="112"/>
      <c r="LFM368" s="112"/>
      <c r="LFN368" s="112"/>
      <c r="LFO368" s="112"/>
      <c r="LFP368" s="112"/>
      <c r="LFQ368" s="112"/>
      <c r="LFR368" s="112"/>
      <c r="LFS368" s="112"/>
      <c r="LFT368" s="112"/>
      <c r="LFU368" s="112"/>
      <c r="LFV368" s="112"/>
      <c r="LFW368" s="112"/>
      <c r="LFX368" s="112"/>
      <c r="LFY368" s="112"/>
      <c r="LFZ368" s="112"/>
      <c r="LGA368" s="112"/>
      <c r="LGB368" s="112"/>
      <c r="LGC368" s="112"/>
      <c r="LGD368" s="112"/>
      <c r="LGE368" s="112"/>
      <c r="LGF368" s="112"/>
      <c r="LGG368" s="112"/>
      <c r="LGH368" s="112"/>
      <c r="LGI368" s="112"/>
      <c r="LGJ368" s="112"/>
      <c r="LGK368" s="112"/>
      <c r="LGL368" s="112"/>
      <c r="LGM368" s="112"/>
      <c r="LGN368" s="112"/>
      <c r="LGO368" s="112"/>
      <c r="LGP368" s="112"/>
      <c r="LGQ368" s="112"/>
      <c r="LGR368" s="112"/>
      <c r="LGS368" s="112"/>
      <c r="LGT368" s="112"/>
      <c r="LGU368" s="112"/>
      <c r="LGV368" s="112"/>
      <c r="LGW368" s="112"/>
      <c r="LGX368" s="112"/>
      <c r="LGY368" s="112"/>
      <c r="LGZ368" s="112"/>
      <c r="LHA368" s="112"/>
      <c r="LHB368" s="112"/>
      <c r="LHC368" s="112"/>
      <c r="LHD368" s="112"/>
      <c r="LHE368" s="112"/>
      <c r="LHF368" s="112"/>
      <c r="LHG368" s="112"/>
      <c r="LHH368" s="112"/>
      <c r="LHI368" s="112"/>
      <c r="LHJ368" s="112"/>
      <c r="LHK368" s="112"/>
      <c r="LHL368" s="112"/>
      <c r="LHM368" s="112"/>
      <c r="LHN368" s="112"/>
      <c r="LHO368" s="112"/>
      <c r="LHP368" s="112"/>
      <c r="LHQ368" s="112"/>
      <c r="LHR368" s="112"/>
      <c r="LHS368" s="112"/>
      <c r="LHT368" s="112"/>
      <c r="LHU368" s="112"/>
      <c r="LHV368" s="112"/>
      <c r="LHW368" s="112"/>
      <c r="LHX368" s="112"/>
      <c r="LHY368" s="112"/>
      <c r="LHZ368" s="112"/>
      <c r="LIA368" s="112"/>
      <c r="LIB368" s="112"/>
      <c r="LIC368" s="112"/>
      <c r="LID368" s="112"/>
      <c r="LIE368" s="112"/>
      <c r="LIF368" s="112"/>
      <c r="LIG368" s="112"/>
      <c r="LIH368" s="112"/>
      <c r="LII368" s="112"/>
      <c r="LIJ368" s="112"/>
      <c r="LIK368" s="112"/>
      <c r="LIL368" s="112"/>
      <c r="LIM368" s="112"/>
      <c r="LIN368" s="112"/>
      <c r="LIO368" s="112"/>
      <c r="LIP368" s="112"/>
      <c r="LIQ368" s="112"/>
      <c r="LIR368" s="112"/>
      <c r="LIS368" s="112"/>
      <c r="LIT368" s="112"/>
      <c r="LIU368" s="112"/>
      <c r="LIV368" s="112"/>
      <c r="LIW368" s="112"/>
      <c r="LIX368" s="112"/>
      <c r="LIY368" s="112"/>
      <c r="LIZ368" s="112"/>
      <c r="LJA368" s="112"/>
      <c r="LJB368" s="112"/>
      <c r="LJC368" s="112"/>
      <c r="LJD368" s="112"/>
      <c r="LJE368" s="112"/>
      <c r="LJF368" s="112"/>
      <c r="LJG368" s="112"/>
      <c r="LJH368" s="112"/>
      <c r="LJI368" s="112"/>
      <c r="LJJ368" s="112"/>
      <c r="LJK368" s="112"/>
      <c r="LJL368" s="112"/>
      <c r="LJM368" s="112"/>
      <c r="LJN368" s="112"/>
      <c r="LJO368" s="112"/>
      <c r="LJP368" s="112"/>
      <c r="LJQ368" s="112"/>
      <c r="LJR368" s="112"/>
      <c r="LJS368" s="112"/>
      <c r="LJT368" s="112"/>
      <c r="LJU368" s="112"/>
      <c r="LJV368" s="112"/>
      <c r="LJW368" s="112"/>
      <c r="LJX368" s="112"/>
      <c r="LJY368" s="112"/>
      <c r="LJZ368" s="112"/>
      <c r="LKA368" s="112"/>
      <c r="LKB368" s="112"/>
      <c r="LKC368" s="112"/>
      <c r="LKD368" s="112"/>
      <c r="LKE368" s="112"/>
      <c r="LKF368" s="112"/>
      <c r="LKG368" s="112"/>
      <c r="LKH368" s="112"/>
      <c r="LKI368" s="112"/>
      <c r="LKJ368" s="112"/>
      <c r="LKK368" s="112"/>
      <c r="LKL368" s="112"/>
      <c r="LKM368" s="112"/>
      <c r="LKN368" s="112"/>
      <c r="LKO368" s="112"/>
      <c r="LKP368" s="112"/>
      <c r="LKQ368" s="112"/>
      <c r="LKR368" s="112"/>
      <c r="LKS368" s="112"/>
      <c r="LKT368" s="112"/>
      <c r="LKU368" s="112"/>
      <c r="LKV368" s="112"/>
      <c r="LKW368" s="112"/>
      <c r="LKX368" s="112"/>
      <c r="LKY368" s="112"/>
      <c r="LKZ368" s="112"/>
      <c r="LLA368" s="112"/>
      <c r="LLB368" s="112"/>
      <c r="LLC368" s="112"/>
      <c r="LLD368" s="112"/>
      <c r="LLE368" s="112"/>
      <c r="LLF368" s="112"/>
      <c r="LLG368" s="112"/>
      <c r="LLH368" s="112"/>
      <c r="LLI368" s="112"/>
      <c r="LLJ368" s="112"/>
      <c r="LLK368" s="112"/>
      <c r="LLL368" s="112"/>
      <c r="LLM368" s="112"/>
      <c r="LLN368" s="112"/>
      <c r="LLO368" s="112"/>
      <c r="LLP368" s="112"/>
      <c r="LLQ368" s="112"/>
      <c r="LLR368" s="112"/>
      <c r="LLS368" s="112"/>
      <c r="LLT368" s="112"/>
      <c r="LLU368" s="112"/>
      <c r="LLV368" s="112"/>
      <c r="LLW368" s="112"/>
      <c r="LLX368" s="112"/>
      <c r="LLY368" s="112"/>
      <c r="LLZ368" s="112"/>
      <c r="LMA368" s="112"/>
      <c r="LMB368" s="112"/>
      <c r="LMC368" s="112"/>
      <c r="LMD368" s="112"/>
      <c r="LME368" s="112"/>
      <c r="LMF368" s="112"/>
      <c r="LMG368" s="112"/>
      <c r="LMH368" s="112"/>
      <c r="LMI368" s="112"/>
      <c r="LMJ368" s="112"/>
      <c r="LMK368" s="112"/>
      <c r="LML368" s="112"/>
      <c r="LMM368" s="112"/>
      <c r="LMN368" s="112"/>
      <c r="LMO368" s="112"/>
      <c r="LMP368" s="112"/>
      <c r="LMQ368" s="112"/>
      <c r="LMR368" s="112"/>
      <c r="LMS368" s="112"/>
      <c r="LMT368" s="112"/>
      <c r="LMU368" s="112"/>
      <c r="LMV368" s="112"/>
      <c r="LMW368" s="112"/>
      <c r="LMX368" s="112"/>
      <c r="LMY368" s="112"/>
      <c r="LMZ368" s="112"/>
      <c r="LNA368" s="112"/>
      <c r="LNB368" s="112"/>
      <c r="LNC368" s="112"/>
      <c r="LND368" s="112"/>
      <c r="LNE368" s="112"/>
      <c r="LNF368" s="112"/>
      <c r="LNG368" s="112"/>
      <c r="LNH368" s="112"/>
      <c r="LNI368" s="112"/>
      <c r="LNJ368" s="112"/>
      <c r="LNK368" s="112"/>
      <c r="LNL368" s="112"/>
      <c r="LNM368" s="112"/>
      <c r="LNN368" s="112"/>
      <c r="LNO368" s="112"/>
      <c r="LNP368" s="112"/>
      <c r="LNQ368" s="112"/>
      <c r="LNR368" s="112"/>
      <c r="LNS368" s="112"/>
      <c r="LNT368" s="112"/>
      <c r="LNU368" s="112"/>
      <c r="LNV368" s="112"/>
      <c r="LNW368" s="112"/>
      <c r="LNX368" s="112"/>
      <c r="LNY368" s="112"/>
      <c r="LNZ368" s="112"/>
      <c r="LOA368" s="112"/>
      <c r="LOB368" s="112"/>
      <c r="LOC368" s="112"/>
      <c r="LOD368" s="112"/>
      <c r="LOE368" s="112"/>
      <c r="LOF368" s="112"/>
      <c r="LOG368" s="112"/>
      <c r="LOH368" s="112"/>
      <c r="LOI368" s="112"/>
      <c r="LOJ368" s="112"/>
      <c r="LOK368" s="112"/>
      <c r="LOL368" s="112"/>
      <c r="LOM368" s="112"/>
      <c r="LON368" s="112"/>
      <c r="LOO368" s="112"/>
      <c r="LOP368" s="112"/>
      <c r="LOQ368" s="112"/>
      <c r="LOR368" s="112"/>
      <c r="LOS368" s="112"/>
      <c r="LOT368" s="112"/>
      <c r="LOU368" s="112"/>
      <c r="LOV368" s="112"/>
      <c r="LOW368" s="112"/>
      <c r="LOX368" s="112"/>
      <c r="LOY368" s="112"/>
      <c r="LOZ368" s="112"/>
      <c r="LPA368" s="112"/>
      <c r="LPB368" s="112"/>
      <c r="LPC368" s="112"/>
      <c r="LPD368" s="112"/>
      <c r="LPE368" s="112"/>
      <c r="LPF368" s="112"/>
      <c r="LPG368" s="112"/>
      <c r="LPH368" s="112"/>
      <c r="LPI368" s="112"/>
      <c r="LPJ368" s="112"/>
      <c r="LPK368" s="112"/>
      <c r="LPL368" s="112"/>
      <c r="LPM368" s="112"/>
      <c r="LPN368" s="112"/>
      <c r="LPO368" s="112"/>
      <c r="LPP368" s="112"/>
      <c r="LPQ368" s="112"/>
      <c r="LPR368" s="112"/>
      <c r="LPS368" s="112"/>
      <c r="LPT368" s="112"/>
      <c r="LPU368" s="112"/>
      <c r="LPV368" s="112"/>
      <c r="LPW368" s="112"/>
      <c r="LPX368" s="112"/>
      <c r="LPY368" s="112"/>
      <c r="LPZ368" s="112"/>
      <c r="LQA368" s="112"/>
      <c r="LQB368" s="112"/>
      <c r="LQC368" s="112"/>
      <c r="LQD368" s="112"/>
      <c r="LQE368" s="112"/>
      <c r="LQF368" s="112"/>
      <c r="LQG368" s="112"/>
      <c r="LQH368" s="112"/>
      <c r="LQI368" s="112"/>
      <c r="LQJ368" s="112"/>
      <c r="LQK368" s="112"/>
      <c r="LQL368" s="112"/>
      <c r="LQM368" s="112"/>
      <c r="LQN368" s="112"/>
      <c r="LQO368" s="112"/>
      <c r="LQP368" s="112"/>
      <c r="LQQ368" s="112"/>
      <c r="LQR368" s="112"/>
      <c r="LQS368" s="112"/>
      <c r="LQT368" s="112"/>
      <c r="LQU368" s="112"/>
      <c r="LQV368" s="112"/>
      <c r="LQW368" s="112"/>
      <c r="LQX368" s="112"/>
      <c r="LQY368" s="112"/>
      <c r="LQZ368" s="112"/>
      <c r="LRA368" s="112"/>
      <c r="LRB368" s="112"/>
      <c r="LRC368" s="112"/>
      <c r="LRD368" s="112"/>
      <c r="LRE368" s="112"/>
      <c r="LRF368" s="112"/>
      <c r="LRG368" s="112"/>
      <c r="LRH368" s="112"/>
      <c r="LRI368" s="112"/>
      <c r="LRJ368" s="112"/>
      <c r="LRK368" s="112"/>
      <c r="LRL368" s="112"/>
      <c r="LRM368" s="112"/>
      <c r="LRN368" s="112"/>
      <c r="LRO368" s="112"/>
      <c r="LRP368" s="112"/>
      <c r="LRQ368" s="112"/>
      <c r="LRR368" s="112"/>
      <c r="LRS368" s="112"/>
      <c r="LRT368" s="112"/>
      <c r="LRU368" s="112"/>
      <c r="LRV368" s="112"/>
      <c r="LRW368" s="112"/>
      <c r="LRX368" s="112"/>
      <c r="LRY368" s="112"/>
      <c r="LRZ368" s="112"/>
      <c r="LSA368" s="112"/>
      <c r="LSB368" s="112"/>
      <c r="LSC368" s="112"/>
      <c r="LSD368" s="112"/>
      <c r="LSE368" s="112"/>
      <c r="LSF368" s="112"/>
      <c r="LSG368" s="112"/>
      <c r="LSH368" s="112"/>
      <c r="LSI368" s="112"/>
      <c r="LSJ368" s="112"/>
      <c r="LSK368" s="112"/>
      <c r="LSL368" s="112"/>
      <c r="LSM368" s="112"/>
      <c r="LSN368" s="112"/>
      <c r="LSO368" s="112"/>
      <c r="LSP368" s="112"/>
      <c r="LSQ368" s="112"/>
      <c r="LSR368" s="112"/>
      <c r="LSS368" s="112"/>
      <c r="LST368" s="112"/>
      <c r="LSU368" s="112"/>
      <c r="LSV368" s="112"/>
      <c r="LSW368" s="112"/>
      <c r="LSX368" s="112"/>
      <c r="LSY368" s="112"/>
      <c r="LSZ368" s="112"/>
      <c r="LTA368" s="112"/>
      <c r="LTB368" s="112"/>
      <c r="LTC368" s="112"/>
      <c r="LTD368" s="112"/>
      <c r="LTE368" s="112"/>
      <c r="LTF368" s="112"/>
      <c r="LTG368" s="112"/>
      <c r="LTH368" s="112"/>
      <c r="LTI368" s="112"/>
      <c r="LTJ368" s="112"/>
      <c r="LTK368" s="112"/>
      <c r="LTL368" s="112"/>
      <c r="LTM368" s="112"/>
      <c r="LTN368" s="112"/>
      <c r="LTO368" s="112"/>
      <c r="LTP368" s="112"/>
      <c r="LTQ368" s="112"/>
      <c r="LTR368" s="112"/>
      <c r="LTS368" s="112"/>
      <c r="LTT368" s="112"/>
      <c r="LTU368" s="112"/>
      <c r="LTV368" s="112"/>
      <c r="LTW368" s="112"/>
      <c r="LTX368" s="112"/>
      <c r="LTY368" s="112"/>
      <c r="LTZ368" s="112"/>
      <c r="LUA368" s="112"/>
      <c r="LUB368" s="112"/>
      <c r="LUC368" s="112"/>
      <c r="LUD368" s="112"/>
      <c r="LUE368" s="112"/>
      <c r="LUF368" s="112"/>
      <c r="LUG368" s="112"/>
      <c r="LUH368" s="112"/>
      <c r="LUI368" s="112"/>
      <c r="LUJ368" s="112"/>
      <c r="LUK368" s="112"/>
      <c r="LUL368" s="112"/>
      <c r="LUM368" s="112"/>
      <c r="LUN368" s="112"/>
      <c r="LUO368" s="112"/>
      <c r="LUP368" s="112"/>
      <c r="LUQ368" s="112"/>
      <c r="LUR368" s="112"/>
      <c r="LUS368" s="112"/>
      <c r="LUT368" s="112"/>
      <c r="LUU368" s="112"/>
      <c r="LUV368" s="112"/>
      <c r="LUW368" s="112"/>
      <c r="LUX368" s="112"/>
      <c r="LUY368" s="112"/>
      <c r="LUZ368" s="112"/>
      <c r="LVA368" s="112"/>
      <c r="LVB368" s="112"/>
      <c r="LVC368" s="112"/>
      <c r="LVD368" s="112"/>
      <c r="LVE368" s="112"/>
      <c r="LVF368" s="112"/>
      <c r="LVG368" s="112"/>
      <c r="LVH368" s="112"/>
      <c r="LVI368" s="112"/>
      <c r="LVJ368" s="112"/>
      <c r="LVK368" s="112"/>
      <c r="LVL368" s="112"/>
      <c r="LVM368" s="112"/>
      <c r="LVN368" s="112"/>
      <c r="LVO368" s="112"/>
      <c r="LVP368" s="112"/>
      <c r="LVQ368" s="112"/>
      <c r="LVR368" s="112"/>
      <c r="LVS368" s="112"/>
      <c r="LVT368" s="112"/>
      <c r="LVU368" s="112"/>
      <c r="LVV368" s="112"/>
      <c r="LVW368" s="112"/>
      <c r="LVX368" s="112"/>
      <c r="LVY368" s="112"/>
      <c r="LVZ368" s="112"/>
      <c r="LWA368" s="112"/>
      <c r="LWB368" s="112"/>
      <c r="LWC368" s="112"/>
      <c r="LWD368" s="112"/>
      <c r="LWE368" s="112"/>
      <c r="LWF368" s="112"/>
      <c r="LWG368" s="112"/>
      <c r="LWH368" s="112"/>
      <c r="LWI368" s="112"/>
      <c r="LWJ368" s="112"/>
      <c r="LWK368" s="112"/>
      <c r="LWL368" s="112"/>
      <c r="LWM368" s="112"/>
      <c r="LWN368" s="112"/>
      <c r="LWO368" s="112"/>
      <c r="LWP368" s="112"/>
      <c r="LWQ368" s="112"/>
      <c r="LWR368" s="112"/>
      <c r="LWS368" s="112"/>
      <c r="LWT368" s="112"/>
      <c r="LWU368" s="112"/>
      <c r="LWV368" s="112"/>
      <c r="LWW368" s="112"/>
      <c r="LWX368" s="112"/>
      <c r="LWY368" s="112"/>
      <c r="LWZ368" s="112"/>
      <c r="LXA368" s="112"/>
      <c r="LXB368" s="112"/>
      <c r="LXC368" s="112"/>
      <c r="LXD368" s="112"/>
      <c r="LXE368" s="112"/>
      <c r="LXF368" s="112"/>
      <c r="LXG368" s="112"/>
      <c r="LXH368" s="112"/>
      <c r="LXI368" s="112"/>
      <c r="LXJ368" s="112"/>
      <c r="LXK368" s="112"/>
      <c r="LXL368" s="112"/>
      <c r="LXM368" s="112"/>
      <c r="LXN368" s="112"/>
      <c r="LXO368" s="112"/>
      <c r="LXP368" s="112"/>
      <c r="LXQ368" s="112"/>
      <c r="LXR368" s="112"/>
      <c r="LXS368" s="112"/>
      <c r="LXT368" s="112"/>
      <c r="LXU368" s="112"/>
      <c r="LXV368" s="112"/>
      <c r="LXW368" s="112"/>
      <c r="LXX368" s="112"/>
      <c r="LXY368" s="112"/>
      <c r="LXZ368" s="112"/>
      <c r="LYA368" s="112"/>
      <c r="LYB368" s="112"/>
      <c r="LYC368" s="112"/>
      <c r="LYD368" s="112"/>
      <c r="LYE368" s="112"/>
      <c r="LYF368" s="112"/>
      <c r="LYG368" s="112"/>
      <c r="LYH368" s="112"/>
      <c r="LYI368" s="112"/>
      <c r="LYJ368" s="112"/>
      <c r="LYK368" s="112"/>
      <c r="LYL368" s="112"/>
      <c r="LYM368" s="112"/>
      <c r="LYN368" s="112"/>
      <c r="LYO368" s="112"/>
      <c r="LYP368" s="112"/>
      <c r="LYQ368" s="112"/>
      <c r="LYR368" s="112"/>
      <c r="LYS368" s="112"/>
      <c r="LYT368" s="112"/>
      <c r="LYU368" s="112"/>
      <c r="LYV368" s="112"/>
      <c r="LYW368" s="112"/>
      <c r="LYX368" s="112"/>
      <c r="LYY368" s="112"/>
      <c r="LYZ368" s="112"/>
      <c r="LZA368" s="112"/>
      <c r="LZB368" s="112"/>
      <c r="LZC368" s="112"/>
      <c r="LZD368" s="112"/>
      <c r="LZE368" s="112"/>
      <c r="LZF368" s="112"/>
      <c r="LZG368" s="112"/>
      <c r="LZH368" s="112"/>
      <c r="LZI368" s="112"/>
      <c r="LZJ368" s="112"/>
      <c r="LZK368" s="112"/>
      <c r="LZL368" s="112"/>
      <c r="LZM368" s="112"/>
      <c r="LZN368" s="112"/>
      <c r="LZO368" s="112"/>
      <c r="LZP368" s="112"/>
      <c r="LZQ368" s="112"/>
      <c r="LZR368" s="112"/>
      <c r="LZS368" s="112"/>
      <c r="LZT368" s="112"/>
      <c r="LZU368" s="112"/>
      <c r="LZV368" s="112"/>
      <c r="LZW368" s="112"/>
      <c r="LZX368" s="112"/>
      <c r="LZY368" s="112"/>
      <c r="LZZ368" s="112"/>
      <c r="MAA368" s="112"/>
      <c r="MAB368" s="112"/>
      <c r="MAC368" s="112"/>
      <c r="MAD368" s="112"/>
      <c r="MAE368" s="112"/>
      <c r="MAF368" s="112"/>
      <c r="MAG368" s="112"/>
      <c r="MAH368" s="112"/>
      <c r="MAI368" s="112"/>
      <c r="MAJ368" s="112"/>
      <c r="MAK368" s="112"/>
      <c r="MAL368" s="112"/>
      <c r="MAM368" s="112"/>
      <c r="MAN368" s="112"/>
      <c r="MAO368" s="112"/>
      <c r="MAP368" s="112"/>
      <c r="MAQ368" s="112"/>
      <c r="MAR368" s="112"/>
      <c r="MAS368" s="112"/>
      <c r="MAT368" s="112"/>
      <c r="MAU368" s="112"/>
      <c r="MAV368" s="112"/>
      <c r="MAW368" s="112"/>
      <c r="MAX368" s="112"/>
      <c r="MAY368" s="112"/>
      <c r="MAZ368" s="112"/>
      <c r="MBA368" s="112"/>
      <c r="MBB368" s="112"/>
      <c r="MBC368" s="112"/>
      <c r="MBD368" s="112"/>
      <c r="MBE368" s="112"/>
      <c r="MBF368" s="112"/>
      <c r="MBG368" s="112"/>
      <c r="MBH368" s="112"/>
      <c r="MBI368" s="112"/>
      <c r="MBJ368" s="112"/>
      <c r="MBK368" s="112"/>
      <c r="MBL368" s="112"/>
      <c r="MBM368" s="112"/>
      <c r="MBN368" s="112"/>
      <c r="MBO368" s="112"/>
      <c r="MBP368" s="112"/>
      <c r="MBQ368" s="112"/>
      <c r="MBR368" s="112"/>
      <c r="MBS368" s="112"/>
      <c r="MBT368" s="112"/>
      <c r="MBU368" s="112"/>
      <c r="MBV368" s="112"/>
      <c r="MBW368" s="112"/>
      <c r="MBX368" s="112"/>
      <c r="MBY368" s="112"/>
      <c r="MBZ368" s="112"/>
      <c r="MCA368" s="112"/>
      <c r="MCB368" s="112"/>
      <c r="MCC368" s="112"/>
      <c r="MCD368" s="112"/>
      <c r="MCE368" s="112"/>
      <c r="MCF368" s="112"/>
      <c r="MCG368" s="112"/>
      <c r="MCH368" s="112"/>
      <c r="MCI368" s="112"/>
      <c r="MCJ368" s="112"/>
      <c r="MCK368" s="112"/>
      <c r="MCL368" s="112"/>
      <c r="MCM368" s="112"/>
      <c r="MCN368" s="112"/>
      <c r="MCO368" s="112"/>
      <c r="MCP368" s="112"/>
      <c r="MCQ368" s="112"/>
      <c r="MCR368" s="112"/>
      <c r="MCS368" s="112"/>
      <c r="MCT368" s="112"/>
      <c r="MCU368" s="112"/>
      <c r="MCV368" s="112"/>
      <c r="MCW368" s="112"/>
      <c r="MCX368" s="112"/>
      <c r="MCY368" s="112"/>
      <c r="MCZ368" s="112"/>
      <c r="MDA368" s="112"/>
      <c r="MDB368" s="112"/>
      <c r="MDC368" s="112"/>
      <c r="MDD368" s="112"/>
      <c r="MDE368" s="112"/>
      <c r="MDF368" s="112"/>
      <c r="MDG368" s="112"/>
      <c r="MDH368" s="112"/>
      <c r="MDI368" s="112"/>
      <c r="MDJ368" s="112"/>
      <c r="MDK368" s="112"/>
      <c r="MDL368" s="112"/>
      <c r="MDM368" s="112"/>
      <c r="MDN368" s="112"/>
      <c r="MDO368" s="112"/>
      <c r="MDP368" s="112"/>
      <c r="MDQ368" s="112"/>
      <c r="MDR368" s="112"/>
      <c r="MDS368" s="112"/>
      <c r="MDT368" s="112"/>
      <c r="MDU368" s="112"/>
      <c r="MDV368" s="112"/>
      <c r="MDW368" s="112"/>
      <c r="MDX368" s="112"/>
      <c r="MDY368" s="112"/>
      <c r="MDZ368" s="112"/>
      <c r="MEA368" s="112"/>
      <c r="MEB368" s="112"/>
      <c r="MEC368" s="112"/>
      <c r="MED368" s="112"/>
      <c r="MEE368" s="112"/>
      <c r="MEF368" s="112"/>
      <c r="MEG368" s="112"/>
      <c r="MEH368" s="112"/>
      <c r="MEI368" s="112"/>
      <c r="MEJ368" s="112"/>
      <c r="MEK368" s="112"/>
      <c r="MEL368" s="112"/>
      <c r="MEM368" s="112"/>
      <c r="MEN368" s="112"/>
      <c r="MEO368" s="112"/>
      <c r="MEP368" s="112"/>
      <c r="MEQ368" s="112"/>
      <c r="MER368" s="112"/>
      <c r="MES368" s="112"/>
      <c r="MET368" s="112"/>
      <c r="MEU368" s="112"/>
      <c r="MEV368" s="112"/>
      <c r="MEW368" s="112"/>
      <c r="MEX368" s="112"/>
      <c r="MEY368" s="112"/>
      <c r="MEZ368" s="112"/>
      <c r="MFA368" s="112"/>
      <c r="MFB368" s="112"/>
      <c r="MFC368" s="112"/>
      <c r="MFD368" s="112"/>
      <c r="MFE368" s="112"/>
      <c r="MFF368" s="112"/>
      <c r="MFG368" s="112"/>
      <c r="MFH368" s="112"/>
      <c r="MFI368" s="112"/>
      <c r="MFJ368" s="112"/>
      <c r="MFK368" s="112"/>
      <c r="MFL368" s="112"/>
      <c r="MFM368" s="112"/>
      <c r="MFN368" s="112"/>
      <c r="MFO368" s="112"/>
      <c r="MFP368" s="112"/>
      <c r="MFQ368" s="112"/>
      <c r="MFR368" s="112"/>
      <c r="MFS368" s="112"/>
      <c r="MFT368" s="112"/>
      <c r="MFU368" s="112"/>
      <c r="MFV368" s="112"/>
      <c r="MFW368" s="112"/>
      <c r="MFX368" s="112"/>
      <c r="MFY368" s="112"/>
      <c r="MFZ368" s="112"/>
      <c r="MGA368" s="112"/>
      <c r="MGB368" s="112"/>
      <c r="MGC368" s="112"/>
      <c r="MGD368" s="112"/>
      <c r="MGE368" s="112"/>
      <c r="MGF368" s="112"/>
      <c r="MGG368" s="112"/>
      <c r="MGH368" s="112"/>
      <c r="MGI368" s="112"/>
      <c r="MGJ368" s="112"/>
      <c r="MGK368" s="112"/>
      <c r="MGL368" s="112"/>
      <c r="MGM368" s="112"/>
      <c r="MGN368" s="112"/>
      <c r="MGO368" s="112"/>
      <c r="MGP368" s="112"/>
      <c r="MGQ368" s="112"/>
      <c r="MGR368" s="112"/>
      <c r="MGS368" s="112"/>
      <c r="MGT368" s="112"/>
      <c r="MGU368" s="112"/>
      <c r="MGV368" s="112"/>
      <c r="MGW368" s="112"/>
      <c r="MGX368" s="112"/>
      <c r="MGY368" s="112"/>
      <c r="MGZ368" s="112"/>
      <c r="MHA368" s="112"/>
      <c r="MHB368" s="112"/>
      <c r="MHC368" s="112"/>
      <c r="MHD368" s="112"/>
      <c r="MHE368" s="112"/>
      <c r="MHF368" s="112"/>
      <c r="MHG368" s="112"/>
      <c r="MHH368" s="112"/>
      <c r="MHI368" s="112"/>
      <c r="MHJ368" s="112"/>
      <c r="MHK368" s="112"/>
      <c r="MHL368" s="112"/>
      <c r="MHM368" s="112"/>
      <c r="MHN368" s="112"/>
      <c r="MHO368" s="112"/>
      <c r="MHP368" s="112"/>
      <c r="MHQ368" s="112"/>
      <c r="MHR368" s="112"/>
      <c r="MHS368" s="112"/>
      <c r="MHT368" s="112"/>
      <c r="MHU368" s="112"/>
      <c r="MHV368" s="112"/>
      <c r="MHW368" s="112"/>
      <c r="MHX368" s="112"/>
      <c r="MHY368" s="112"/>
      <c r="MHZ368" s="112"/>
      <c r="MIA368" s="112"/>
      <c r="MIB368" s="112"/>
      <c r="MIC368" s="112"/>
      <c r="MID368" s="112"/>
      <c r="MIE368" s="112"/>
      <c r="MIF368" s="112"/>
      <c r="MIG368" s="112"/>
      <c r="MIH368" s="112"/>
      <c r="MII368" s="112"/>
      <c r="MIJ368" s="112"/>
      <c r="MIK368" s="112"/>
      <c r="MIL368" s="112"/>
      <c r="MIM368" s="112"/>
      <c r="MIN368" s="112"/>
      <c r="MIO368" s="112"/>
      <c r="MIP368" s="112"/>
      <c r="MIQ368" s="112"/>
      <c r="MIR368" s="112"/>
      <c r="MIS368" s="112"/>
      <c r="MIT368" s="112"/>
      <c r="MIU368" s="112"/>
      <c r="MIV368" s="112"/>
      <c r="MIW368" s="112"/>
      <c r="MIX368" s="112"/>
      <c r="MIY368" s="112"/>
      <c r="MIZ368" s="112"/>
      <c r="MJA368" s="112"/>
      <c r="MJB368" s="112"/>
      <c r="MJC368" s="112"/>
      <c r="MJD368" s="112"/>
      <c r="MJE368" s="112"/>
      <c r="MJF368" s="112"/>
      <c r="MJG368" s="112"/>
      <c r="MJH368" s="112"/>
      <c r="MJI368" s="112"/>
      <c r="MJJ368" s="112"/>
      <c r="MJK368" s="112"/>
      <c r="MJL368" s="112"/>
      <c r="MJM368" s="112"/>
      <c r="MJN368" s="112"/>
      <c r="MJO368" s="112"/>
      <c r="MJP368" s="112"/>
      <c r="MJQ368" s="112"/>
      <c r="MJR368" s="112"/>
      <c r="MJS368" s="112"/>
      <c r="MJT368" s="112"/>
      <c r="MJU368" s="112"/>
      <c r="MJV368" s="112"/>
      <c r="MJW368" s="112"/>
      <c r="MJX368" s="112"/>
      <c r="MJY368" s="112"/>
      <c r="MJZ368" s="112"/>
      <c r="MKA368" s="112"/>
      <c r="MKB368" s="112"/>
      <c r="MKC368" s="112"/>
      <c r="MKD368" s="112"/>
      <c r="MKE368" s="112"/>
      <c r="MKF368" s="112"/>
      <c r="MKG368" s="112"/>
      <c r="MKH368" s="112"/>
      <c r="MKI368" s="112"/>
      <c r="MKJ368" s="112"/>
      <c r="MKK368" s="112"/>
      <c r="MKL368" s="112"/>
      <c r="MKM368" s="112"/>
      <c r="MKN368" s="112"/>
      <c r="MKO368" s="112"/>
      <c r="MKP368" s="112"/>
      <c r="MKQ368" s="112"/>
      <c r="MKR368" s="112"/>
      <c r="MKS368" s="112"/>
      <c r="MKT368" s="112"/>
      <c r="MKU368" s="112"/>
      <c r="MKV368" s="112"/>
      <c r="MKW368" s="112"/>
      <c r="MKX368" s="112"/>
      <c r="MKY368" s="112"/>
      <c r="MKZ368" s="112"/>
      <c r="MLA368" s="112"/>
      <c r="MLB368" s="112"/>
      <c r="MLC368" s="112"/>
      <c r="MLD368" s="112"/>
      <c r="MLE368" s="112"/>
      <c r="MLF368" s="112"/>
      <c r="MLG368" s="112"/>
      <c r="MLH368" s="112"/>
      <c r="MLI368" s="112"/>
      <c r="MLJ368" s="112"/>
      <c r="MLK368" s="112"/>
      <c r="MLL368" s="112"/>
      <c r="MLM368" s="112"/>
      <c r="MLN368" s="112"/>
      <c r="MLO368" s="112"/>
      <c r="MLP368" s="112"/>
      <c r="MLQ368" s="112"/>
      <c r="MLR368" s="112"/>
      <c r="MLS368" s="112"/>
      <c r="MLT368" s="112"/>
      <c r="MLU368" s="112"/>
      <c r="MLV368" s="112"/>
      <c r="MLW368" s="112"/>
      <c r="MLX368" s="112"/>
      <c r="MLY368" s="112"/>
      <c r="MLZ368" s="112"/>
      <c r="MMA368" s="112"/>
      <c r="MMB368" s="112"/>
      <c r="MMC368" s="112"/>
      <c r="MMD368" s="112"/>
      <c r="MME368" s="112"/>
      <c r="MMF368" s="112"/>
      <c r="MMG368" s="112"/>
      <c r="MMH368" s="112"/>
      <c r="MMI368" s="112"/>
      <c r="MMJ368" s="112"/>
      <c r="MMK368" s="112"/>
      <c r="MML368" s="112"/>
      <c r="MMM368" s="112"/>
      <c r="MMN368" s="112"/>
      <c r="MMO368" s="112"/>
      <c r="MMP368" s="112"/>
      <c r="MMQ368" s="112"/>
      <c r="MMR368" s="112"/>
      <c r="MMS368" s="112"/>
      <c r="MMT368" s="112"/>
      <c r="MMU368" s="112"/>
      <c r="MMV368" s="112"/>
      <c r="MMW368" s="112"/>
      <c r="MMX368" s="112"/>
      <c r="MMY368" s="112"/>
      <c r="MMZ368" s="112"/>
      <c r="MNA368" s="112"/>
      <c r="MNB368" s="112"/>
      <c r="MNC368" s="112"/>
      <c r="MND368" s="112"/>
      <c r="MNE368" s="112"/>
      <c r="MNF368" s="112"/>
      <c r="MNG368" s="112"/>
      <c r="MNH368" s="112"/>
      <c r="MNI368" s="112"/>
      <c r="MNJ368" s="112"/>
      <c r="MNK368" s="112"/>
      <c r="MNL368" s="112"/>
      <c r="MNM368" s="112"/>
      <c r="MNN368" s="112"/>
      <c r="MNO368" s="112"/>
      <c r="MNP368" s="112"/>
      <c r="MNQ368" s="112"/>
      <c r="MNR368" s="112"/>
      <c r="MNS368" s="112"/>
      <c r="MNT368" s="112"/>
      <c r="MNU368" s="112"/>
      <c r="MNV368" s="112"/>
      <c r="MNW368" s="112"/>
      <c r="MNX368" s="112"/>
      <c r="MNY368" s="112"/>
      <c r="MNZ368" s="112"/>
      <c r="MOA368" s="112"/>
      <c r="MOB368" s="112"/>
      <c r="MOC368" s="112"/>
      <c r="MOD368" s="112"/>
      <c r="MOE368" s="112"/>
      <c r="MOF368" s="112"/>
      <c r="MOG368" s="112"/>
      <c r="MOH368" s="112"/>
      <c r="MOI368" s="112"/>
      <c r="MOJ368" s="112"/>
      <c r="MOK368" s="112"/>
      <c r="MOL368" s="112"/>
      <c r="MOM368" s="112"/>
      <c r="MON368" s="112"/>
      <c r="MOO368" s="112"/>
      <c r="MOP368" s="112"/>
      <c r="MOQ368" s="112"/>
      <c r="MOR368" s="112"/>
      <c r="MOS368" s="112"/>
      <c r="MOT368" s="112"/>
      <c r="MOU368" s="112"/>
      <c r="MOV368" s="112"/>
      <c r="MOW368" s="112"/>
      <c r="MOX368" s="112"/>
      <c r="MOY368" s="112"/>
      <c r="MOZ368" s="112"/>
      <c r="MPA368" s="112"/>
      <c r="MPB368" s="112"/>
      <c r="MPC368" s="112"/>
      <c r="MPD368" s="112"/>
      <c r="MPE368" s="112"/>
      <c r="MPF368" s="112"/>
      <c r="MPG368" s="112"/>
      <c r="MPH368" s="112"/>
      <c r="MPI368" s="112"/>
      <c r="MPJ368" s="112"/>
      <c r="MPK368" s="112"/>
      <c r="MPL368" s="112"/>
      <c r="MPM368" s="112"/>
      <c r="MPN368" s="112"/>
      <c r="MPO368" s="112"/>
      <c r="MPP368" s="112"/>
      <c r="MPQ368" s="112"/>
      <c r="MPR368" s="112"/>
      <c r="MPS368" s="112"/>
      <c r="MPT368" s="112"/>
      <c r="MPU368" s="112"/>
      <c r="MPV368" s="112"/>
      <c r="MPW368" s="112"/>
      <c r="MPX368" s="112"/>
      <c r="MPY368" s="112"/>
      <c r="MPZ368" s="112"/>
      <c r="MQA368" s="112"/>
      <c r="MQB368" s="112"/>
      <c r="MQC368" s="112"/>
      <c r="MQD368" s="112"/>
      <c r="MQE368" s="112"/>
      <c r="MQF368" s="112"/>
      <c r="MQG368" s="112"/>
      <c r="MQH368" s="112"/>
      <c r="MQI368" s="112"/>
      <c r="MQJ368" s="112"/>
      <c r="MQK368" s="112"/>
      <c r="MQL368" s="112"/>
      <c r="MQM368" s="112"/>
      <c r="MQN368" s="112"/>
      <c r="MQO368" s="112"/>
      <c r="MQP368" s="112"/>
      <c r="MQQ368" s="112"/>
      <c r="MQR368" s="112"/>
      <c r="MQS368" s="112"/>
      <c r="MQT368" s="112"/>
      <c r="MQU368" s="112"/>
      <c r="MQV368" s="112"/>
      <c r="MQW368" s="112"/>
      <c r="MQX368" s="112"/>
      <c r="MQY368" s="112"/>
      <c r="MQZ368" s="112"/>
      <c r="MRA368" s="112"/>
      <c r="MRB368" s="112"/>
      <c r="MRC368" s="112"/>
      <c r="MRD368" s="112"/>
      <c r="MRE368" s="112"/>
      <c r="MRF368" s="112"/>
      <c r="MRG368" s="112"/>
      <c r="MRH368" s="112"/>
      <c r="MRI368" s="112"/>
      <c r="MRJ368" s="112"/>
      <c r="MRK368" s="112"/>
      <c r="MRL368" s="112"/>
      <c r="MRM368" s="112"/>
      <c r="MRN368" s="112"/>
      <c r="MRO368" s="112"/>
      <c r="MRP368" s="112"/>
      <c r="MRQ368" s="112"/>
      <c r="MRR368" s="112"/>
      <c r="MRS368" s="112"/>
      <c r="MRT368" s="112"/>
      <c r="MRU368" s="112"/>
      <c r="MRV368" s="112"/>
      <c r="MRW368" s="112"/>
      <c r="MRX368" s="112"/>
      <c r="MRY368" s="112"/>
      <c r="MRZ368" s="112"/>
      <c r="MSA368" s="112"/>
      <c r="MSB368" s="112"/>
      <c r="MSC368" s="112"/>
      <c r="MSD368" s="112"/>
      <c r="MSE368" s="112"/>
      <c r="MSF368" s="112"/>
      <c r="MSG368" s="112"/>
      <c r="MSH368" s="112"/>
      <c r="MSI368" s="112"/>
      <c r="MSJ368" s="112"/>
      <c r="MSK368" s="112"/>
      <c r="MSL368" s="112"/>
      <c r="MSM368" s="112"/>
      <c r="MSN368" s="112"/>
      <c r="MSO368" s="112"/>
      <c r="MSP368" s="112"/>
      <c r="MSQ368" s="112"/>
      <c r="MSR368" s="112"/>
      <c r="MSS368" s="112"/>
      <c r="MST368" s="112"/>
      <c r="MSU368" s="112"/>
      <c r="MSV368" s="112"/>
      <c r="MSW368" s="112"/>
      <c r="MSX368" s="112"/>
      <c r="MSY368" s="112"/>
      <c r="MSZ368" s="112"/>
      <c r="MTA368" s="112"/>
      <c r="MTB368" s="112"/>
      <c r="MTC368" s="112"/>
      <c r="MTD368" s="112"/>
      <c r="MTE368" s="112"/>
      <c r="MTF368" s="112"/>
      <c r="MTG368" s="112"/>
      <c r="MTH368" s="112"/>
      <c r="MTI368" s="112"/>
      <c r="MTJ368" s="112"/>
      <c r="MTK368" s="112"/>
      <c r="MTL368" s="112"/>
      <c r="MTM368" s="112"/>
      <c r="MTN368" s="112"/>
      <c r="MTO368" s="112"/>
      <c r="MTP368" s="112"/>
      <c r="MTQ368" s="112"/>
      <c r="MTR368" s="112"/>
      <c r="MTS368" s="112"/>
      <c r="MTT368" s="112"/>
      <c r="MTU368" s="112"/>
      <c r="MTV368" s="112"/>
      <c r="MTW368" s="112"/>
      <c r="MTX368" s="112"/>
      <c r="MTY368" s="112"/>
      <c r="MTZ368" s="112"/>
      <c r="MUA368" s="112"/>
      <c r="MUB368" s="112"/>
      <c r="MUC368" s="112"/>
      <c r="MUD368" s="112"/>
      <c r="MUE368" s="112"/>
      <c r="MUF368" s="112"/>
      <c r="MUG368" s="112"/>
      <c r="MUH368" s="112"/>
      <c r="MUI368" s="112"/>
      <c r="MUJ368" s="112"/>
      <c r="MUK368" s="112"/>
      <c r="MUL368" s="112"/>
      <c r="MUM368" s="112"/>
      <c r="MUN368" s="112"/>
      <c r="MUO368" s="112"/>
      <c r="MUP368" s="112"/>
      <c r="MUQ368" s="112"/>
      <c r="MUR368" s="112"/>
      <c r="MUS368" s="112"/>
      <c r="MUT368" s="112"/>
      <c r="MUU368" s="112"/>
      <c r="MUV368" s="112"/>
      <c r="MUW368" s="112"/>
      <c r="MUX368" s="112"/>
      <c r="MUY368" s="112"/>
      <c r="MUZ368" s="112"/>
      <c r="MVA368" s="112"/>
      <c r="MVB368" s="112"/>
      <c r="MVC368" s="112"/>
      <c r="MVD368" s="112"/>
      <c r="MVE368" s="112"/>
      <c r="MVF368" s="112"/>
      <c r="MVG368" s="112"/>
      <c r="MVH368" s="112"/>
      <c r="MVI368" s="112"/>
      <c r="MVJ368" s="112"/>
      <c r="MVK368" s="112"/>
      <c r="MVL368" s="112"/>
      <c r="MVM368" s="112"/>
      <c r="MVN368" s="112"/>
      <c r="MVO368" s="112"/>
      <c r="MVP368" s="112"/>
      <c r="MVQ368" s="112"/>
      <c r="MVR368" s="112"/>
      <c r="MVS368" s="112"/>
      <c r="MVT368" s="112"/>
      <c r="MVU368" s="112"/>
      <c r="MVV368" s="112"/>
      <c r="MVW368" s="112"/>
      <c r="MVX368" s="112"/>
      <c r="MVY368" s="112"/>
      <c r="MVZ368" s="112"/>
      <c r="MWA368" s="112"/>
      <c r="MWB368" s="112"/>
      <c r="MWC368" s="112"/>
      <c r="MWD368" s="112"/>
      <c r="MWE368" s="112"/>
      <c r="MWF368" s="112"/>
      <c r="MWG368" s="112"/>
      <c r="MWH368" s="112"/>
      <c r="MWI368" s="112"/>
      <c r="MWJ368" s="112"/>
      <c r="MWK368" s="112"/>
      <c r="MWL368" s="112"/>
      <c r="MWM368" s="112"/>
      <c r="MWN368" s="112"/>
      <c r="MWO368" s="112"/>
      <c r="MWP368" s="112"/>
      <c r="MWQ368" s="112"/>
      <c r="MWR368" s="112"/>
      <c r="MWS368" s="112"/>
      <c r="MWT368" s="112"/>
      <c r="MWU368" s="112"/>
      <c r="MWV368" s="112"/>
      <c r="MWW368" s="112"/>
      <c r="MWX368" s="112"/>
      <c r="MWY368" s="112"/>
      <c r="MWZ368" s="112"/>
      <c r="MXA368" s="112"/>
      <c r="MXB368" s="112"/>
      <c r="MXC368" s="112"/>
      <c r="MXD368" s="112"/>
      <c r="MXE368" s="112"/>
      <c r="MXF368" s="112"/>
      <c r="MXG368" s="112"/>
      <c r="MXH368" s="112"/>
      <c r="MXI368" s="112"/>
      <c r="MXJ368" s="112"/>
      <c r="MXK368" s="112"/>
      <c r="MXL368" s="112"/>
      <c r="MXM368" s="112"/>
      <c r="MXN368" s="112"/>
      <c r="MXO368" s="112"/>
      <c r="MXP368" s="112"/>
      <c r="MXQ368" s="112"/>
      <c r="MXR368" s="112"/>
      <c r="MXS368" s="112"/>
      <c r="MXT368" s="112"/>
      <c r="MXU368" s="112"/>
      <c r="MXV368" s="112"/>
      <c r="MXW368" s="112"/>
      <c r="MXX368" s="112"/>
      <c r="MXY368" s="112"/>
      <c r="MXZ368" s="112"/>
      <c r="MYA368" s="112"/>
      <c r="MYB368" s="112"/>
      <c r="MYC368" s="112"/>
      <c r="MYD368" s="112"/>
      <c r="MYE368" s="112"/>
      <c r="MYF368" s="112"/>
      <c r="MYG368" s="112"/>
      <c r="MYH368" s="112"/>
      <c r="MYI368" s="112"/>
      <c r="MYJ368" s="112"/>
      <c r="MYK368" s="112"/>
      <c r="MYL368" s="112"/>
      <c r="MYM368" s="112"/>
      <c r="MYN368" s="112"/>
      <c r="MYO368" s="112"/>
      <c r="MYP368" s="112"/>
      <c r="MYQ368" s="112"/>
      <c r="MYR368" s="112"/>
      <c r="MYS368" s="112"/>
      <c r="MYT368" s="112"/>
      <c r="MYU368" s="112"/>
      <c r="MYV368" s="112"/>
      <c r="MYW368" s="112"/>
      <c r="MYX368" s="112"/>
      <c r="MYY368" s="112"/>
      <c r="MYZ368" s="112"/>
      <c r="MZA368" s="112"/>
      <c r="MZB368" s="112"/>
      <c r="MZC368" s="112"/>
      <c r="MZD368" s="112"/>
      <c r="MZE368" s="112"/>
      <c r="MZF368" s="112"/>
      <c r="MZG368" s="112"/>
      <c r="MZH368" s="112"/>
      <c r="MZI368" s="112"/>
      <c r="MZJ368" s="112"/>
      <c r="MZK368" s="112"/>
      <c r="MZL368" s="112"/>
      <c r="MZM368" s="112"/>
      <c r="MZN368" s="112"/>
      <c r="MZO368" s="112"/>
      <c r="MZP368" s="112"/>
      <c r="MZQ368" s="112"/>
      <c r="MZR368" s="112"/>
      <c r="MZS368" s="112"/>
      <c r="MZT368" s="112"/>
      <c r="MZU368" s="112"/>
      <c r="MZV368" s="112"/>
      <c r="MZW368" s="112"/>
      <c r="MZX368" s="112"/>
      <c r="MZY368" s="112"/>
      <c r="MZZ368" s="112"/>
      <c r="NAA368" s="112"/>
      <c r="NAB368" s="112"/>
      <c r="NAC368" s="112"/>
      <c r="NAD368" s="112"/>
      <c r="NAE368" s="112"/>
      <c r="NAF368" s="112"/>
      <c r="NAG368" s="112"/>
      <c r="NAH368" s="112"/>
      <c r="NAI368" s="112"/>
      <c r="NAJ368" s="112"/>
      <c r="NAK368" s="112"/>
      <c r="NAL368" s="112"/>
      <c r="NAM368" s="112"/>
      <c r="NAN368" s="112"/>
      <c r="NAO368" s="112"/>
      <c r="NAP368" s="112"/>
      <c r="NAQ368" s="112"/>
      <c r="NAR368" s="112"/>
      <c r="NAS368" s="112"/>
      <c r="NAT368" s="112"/>
      <c r="NAU368" s="112"/>
      <c r="NAV368" s="112"/>
      <c r="NAW368" s="112"/>
      <c r="NAX368" s="112"/>
      <c r="NAY368" s="112"/>
      <c r="NAZ368" s="112"/>
      <c r="NBA368" s="112"/>
      <c r="NBB368" s="112"/>
      <c r="NBC368" s="112"/>
      <c r="NBD368" s="112"/>
      <c r="NBE368" s="112"/>
      <c r="NBF368" s="112"/>
      <c r="NBG368" s="112"/>
      <c r="NBH368" s="112"/>
      <c r="NBI368" s="112"/>
      <c r="NBJ368" s="112"/>
      <c r="NBK368" s="112"/>
      <c r="NBL368" s="112"/>
      <c r="NBM368" s="112"/>
      <c r="NBN368" s="112"/>
      <c r="NBO368" s="112"/>
      <c r="NBP368" s="112"/>
      <c r="NBQ368" s="112"/>
      <c r="NBR368" s="112"/>
      <c r="NBS368" s="112"/>
      <c r="NBT368" s="112"/>
      <c r="NBU368" s="112"/>
      <c r="NBV368" s="112"/>
      <c r="NBW368" s="112"/>
      <c r="NBX368" s="112"/>
      <c r="NBY368" s="112"/>
      <c r="NBZ368" s="112"/>
      <c r="NCA368" s="112"/>
      <c r="NCB368" s="112"/>
      <c r="NCC368" s="112"/>
      <c r="NCD368" s="112"/>
      <c r="NCE368" s="112"/>
      <c r="NCF368" s="112"/>
      <c r="NCG368" s="112"/>
      <c r="NCH368" s="112"/>
      <c r="NCI368" s="112"/>
      <c r="NCJ368" s="112"/>
      <c r="NCK368" s="112"/>
      <c r="NCL368" s="112"/>
      <c r="NCM368" s="112"/>
      <c r="NCN368" s="112"/>
      <c r="NCO368" s="112"/>
      <c r="NCP368" s="112"/>
      <c r="NCQ368" s="112"/>
      <c r="NCR368" s="112"/>
      <c r="NCS368" s="112"/>
      <c r="NCT368" s="112"/>
      <c r="NCU368" s="112"/>
      <c r="NCV368" s="112"/>
      <c r="NCW368" s="112"/>
      <c r="NCX368" s="112"/>
      <c r="NCY368" s="112"/>
      <c r="NCZ368" s="112"/>
      <c r="NDA368" s="112"/>
      <c r="NDB368" s="112"/>
      <c r="NDC368" s="112"/>
      <c r="NDD368" s="112"/>
      <c r="NDE368" s="112"/>
      <c r="NDF368" s="112"/>
      <c r="NDG368" s="112"/>
      <c r="NDH368" s="112"/>
      <c r="NDI368" s="112"/>
      <c r="NDJ368" s="112"/>
      <c r="NDK368" s="112"/>
      <c r="NDL368" s="112"/>
      <c r="NDM368" s="112"/>
      <c r="NDN368" s="112"/>
      <c r="NDO368" s="112"/>
      <c r="NDP368" s="112"/>
      <c r="NDQ368" s="112"/>
      <c r="NDR368" s="112"/>
      <c r="NDS368" s="112"/>
      <c r="NDT368" s="112"/>
      <c r="NDU368" s="112"/>
      <c r="NDV368" s="112"/>
      <c r="NDW368" s="112"/>
      <c r="NDX368" s="112"/>
      <c r="NDY368" s="112"/>
      <c r="NDZ368" s="112"/>
      <c r="NEA368" s="112"/>
      <c r="NEB368" s="112"/>
      <c r="NEC368" s="112"/>
      <c r="NED368" s="112"/>
      <c r="NEE368" s="112"/>
      <c r="NEF368" s="112"/>
      <c r="NEG368" s="112"/>
      <c r="NEH368" s="112"/>
      <c r="NEI368" s="112"/>
      <c r="NEJ368" s="112"/>
      <c r="NEK368" s="112"/>
      <c r="NEL368" s="112"/>
      <c r="NEM368" s="112"/>
      <c r="NEN368" s="112"/>
      <c r="NEO368" s="112"/>
      <c r="NEP368" s="112"/>
      <c r="NEQ368" s="112"/>
      <c r="NER368" s="112"/>
      <c r="NES368" s="112"/>
      <c r="NET368" s="112"/>
      <c r="NEU368" s="112"/>
      <c r="NEV368" s="112"/>
      <c r="NEW368" s="112"/>
      <c r="NEX368" s="112"/>
      <c r="NEY368" s="112"/>
      <c r="NEZ368" s="112"/>
      <c r="NFA368" s="112"/>
      <c r="NFB368" s="112"/>
      <c r="NFC368" s="112"/>
      <c r="NFD368" s="112"/>
      <c r="NFE368" s="112"/>
      <c r="NFF368" s="112"/>
      <c r="NFG368" s="112"/>
      <c r="NFH368" s="112"/>
      <c r="NFI368" s="112"/>
      <c r="NFJ368" s="112"/>
      <c r="NFK368" s="112"/>
      <c r="NFL368" s="112"/>
      <c r="NFM368" s="112"/>
      <c r="NFN368" s="112"/>
      <c r="NFO368" s="112"/>
      <c r="NFP368" s="112"/>
      <c r="NFQ368" s="112"/>
      <c r="NFR368" s="112"/>
      <c r="NFS368" s="112"/>
      <c r="NFT368" s="112"/>
      <c r="NFU368" s="112"/>
      <c r="NFV368" s="112"/>
      <c r="NFW368" s="112"/>
      <c r="NFX368" s="112"/>
      <c r="NFY368" s="112"/>
      <c r="NFZ368" s="112"/>
      <c r="NGA368" s="112"/>
      <c r="NGB368" s="112"/>
      <c r="NGC368" s="112"/>
      <c r="NGD368" s="112"/>
      <c r="NGE368" s="112"/>
      <c r="NGF368" s="112"/>
      <c r="NGG368" s="112"/>
      <c r="NGH368" s="112"/>
      <c r="NGI368" s="112"/>
      <c r="NGJ368" s="112"/>
      <c r="NGK368" s="112"/>
      <c r="NGL368" s="112"/>
      <c r="NGM368" s="112"/>
      <c r="NGN368" s="112"/>
      <c r="NGO368" s="112"/>
      <c r="NGP368" s="112"/>
      <c r="NGQ368" s="112"/>
      <c r="NGR368" s="112"/>
      <c r="NGS368" s="112"/>
      <c r="NGT368" s="112"/>
      <c r="NGU368" s="112"/>
      <c r="NGV368" s="112"/>
      <c r="NGW368" s="112"/>
      <c r="NGX368" s="112"/>
      <c r="NGY368" s="112"/>
      <c r="NGZ368" s="112"/>
      <c r="NHA368" s="112"/>
      <c r="NHB368" s="112"/>
      <c r="NHC368" s="112"/>
      <c r="NHD368" s="112"/>
      <c r="NHE368" s="112"/>
      <c r="NHF368" s="112"/>
      <c r="NHG368" s="112"/>
      <c r="NHH368" s="112"/>
      <c r="NHI368" s="112"/>
      <c r="NHJ368" s="112"/>
      <c r="NHK368" s="112"/>
      <c r="NHL368" s="112"/>
      <c r="NHM368" s="112"/>
      <c r="NHN368" s="112"/>
      <c r="NHO368" s="112"/>
      <c r="NHP368" s="112"/>
      <c r="NHQ368" s="112"/>
      <c r="NHR368" s="112"/>
      <c r="NHS368" s="112"/>
      <c r="NHT368" s="112"/>
      <c r="NHU368" s="112"/>
      <c r="NHV368" s="112"/>
      <c r="NHW368" s="112"/>
      <c r="NHX368" s="112"/>
      <c r="NHY368" s="112"/>
      <c r="NHZ368" s="112"/>
      <c r="NIA368" s="112"/>
      <c r="NIB368" s="112"/>
      <c r="NIC368" s="112"/>
      <c r="NID368" s="112"/>
      <c r="NIE368" s="112"/>
      <c r="NIF368" s="112"/>
      <c r="NIG368" s="112"/>
      <c r="NIH368" s="112"/>
      <c r="NII368" s="112"/>
      <c r="NIJ368" s="112"/>
      <c r="NIK368" s="112"/>
      <c r="NIL368" s="112"/>
      <c r="NIM368" s="112"/>
      <c r="NIN368" s="112"/>
      <c r="NIO368" s="112"/>
      <c r="NIP368" s="112"/>
      <c r="NIQ368" s="112"/>
      <c r="NIR368" s="112"/>
      <c r="NIS368" s="112"/>
      <c r="NIT368" s="112"/>
      <c r="NIU368" s="112"/>
      <c r="NIV368" s="112"/>
      <c r="NIW368" s="112"/>
      <c r="NIX368" s="112"/>
      <c r="NIY368" s="112"/>
      <c r="NIZ368" s="112"/>
      <c r="NJA368" s="112"/>
      <c r="NJB368" s="112"/>
      <c r="NJC368" s="112"/>
      <c r="NJD368" s="112"/>
      <c r="NJE368" s="112"/>
      <c r="NJF368" s="112"/>
      <c r="NJG368" s="112"/>
      <c r="NJH368" s="112"/>
      <c r="NJI368" s="112"/>
      <c r="NJJ368" s="112"/>
      <c r="NJK368" s="112"/>
      <c r="NJL368" s="112"/>
      <c r="NJM368" s="112"/>
      <c r="NJN368" s="112"/>
      <c r="NJO368" s="112"/>
      <c r="NJP368" s="112"/>
      <c r="NJQ368" s="112"/>
      <c r="NJR368" s="112"/>
      <c r="NJS368" s="112"/>
      <c r="NJT368" s="112"/>
      <c r="NJU368" s="112"/>
      <c r="NJV368" s="112"/>
      <c r="NJW368" s="112"/>
      <c r="NJX368" s="112"/>
      <c r="NJY368" s="112"/>
      <c r="NJZ368" s="112"/>
      <c r="NKA368" s="112"/>
      <c r="NKB368" s="112"/>
      <c r="NKC368" s="112"/>
      <c r="NKD368" s="112"/>
      <c r="NKE368" s="112"/>
      <c r="NKF368" s="112"/>
      <c r="NKG368" s="112"/>
      <c r="NKH368" s="112"/>
      <c r="NKI368" s="112"/>
      <c r="NKJ368" s="112"/>
      <c r="NKK368" s="112"/>
      <c r="NKL368" s="112"/>
      <c r="NKM368" s="112"/>
      <c r="NKN368" s="112"/>
      <c r="NKO368" s="112"/>
      <c r="NKP368" s="112"/>
      <c r="NKQ368" s="112"/>
      <c r="NKR368" s="112"/>
      <c r="NKS368" s="112"/>
      <c r="NKT368" s="112"/>
      <c r="NKU368" s="112"/>
      <c r="NKV368" s="112"/>
      <c r="NKW368" s="112"/>
      <c r="NKX368" s="112"/>
      <c r="NKY368" s="112"/>
      <c r="NKZ368" s="112"/>
      <c r="NLA368" s="112"/>
      <c r="NLB368" s="112"/>
      <c r="NLC368" s="112"/>
      <c r="NLD368" s="112"/>
      <c r="NLE368" s="112"/>
      <c r="NLF368" s="112"/>
      <c r="NLG368" s="112"/>
      <c r="NLH368" s="112"/>
      <c r="NLI368" s="112"/>
      <c r="NLJ368" s="112"/>
      <c r="NLK368" s="112"/>
      <c r="NLL368" s="112"/>
      <c r="NLM368" s="112"/>
      <c r="NLN368" s="112"/>
      <c r="NLO368" s="112"/>
      <c r="NLP368" s="112"/>
      <c r="NLQ368" s="112"/>
      <c r="NLR368" s="112"/>
      <c r="NLS368" s="112"/>
      <c r="NLT368" s="112"/>
      <c r="NLU368" s="112"/>
      <c r="NLV368" s="112"/>
      <c r="NLW368" s="112"/>
      <c r="NLX368" s="112"/>
      <c r="NLY368" s="112"/>
      <c r="NLZ368" s="112"/>
      <c r="NMA368" s="112"/>
      <c r="NMB368" s="112"/>
      <c r="NMC368" s="112"/>
      <c r="NMD368" s="112"/>
      <c r="NME368" s="112"/>
      <c r="NMF368" s="112"/>
      <c r="NMG368" s="112"/>
      <c r="NMH368" s="112"/>
      <c r="NMI368" s="112"/>
      <c r="NMJ368" s="112"/>
      <c r="NMK368" s="112"/>
      <c r="NML368" s="112"/>
      <c r="NMM368" s="112"/>
      <c r="NMN368" s="112"/>
      <c r="NMO368" s="112"/>
      <c r="NMP368" s="112"/>
      <c r="NMQ368" s="112"/>
      <c r="NMR368" s="112"/>
      <c r="NMS368" s="112"/>
      <c r="NMT368" s="112"/>
      <c r="NMU368" s="112"/>
      <c r="NMV368" s="112"/>
      <c r="NMW368" s="112"/>
      <c r="NMX368" s="112"/>
      <c r="NMY368" s="112"/>
      <c r="NMZ368" s="112"/>
      <c r="NNA368" s="112"/>
      <c r="NNB368" s="112"/>
      <c r="NNC368" s="112"/>
      <c r="NND368" s="112"/>
      <c r="NNE368" s="112"/>
      <c r="NNF368" s="112"/>
      <c r="NNG368" s="112"/>
      <c r="NNH368" s="112"/>
      <c r="NNI368" s="112"/>
      <c r="NNJ368" s="112"/>
      <c r="NNK368" s="112"/>
      <c r="NNL368" s="112"/>
      <c r="NNM368" s="112"/>
      <c r="NNN368" s="112"/>
      <c r="NNO368" s="112"/>
      <c r="NNP368" s="112"/>
      <c r="NNQ368" s="112"/>
      <c r="NNR368" s="112"/>
      <c r="NNS368" s="112"/>
      <c r="NNT368" s="112"/>
      <c r="NNU368" s="112"/>
      <c r="NNV368" s="112"/>
      <c r="NNW368" s="112"/>
      <c r="NNX368" s="112"/>
      <c r="NNY368" s="112"/>
      <c r="NNZ368" s="112"/>
      <c r="NOA368" s="112"/>
      <c r="NOB368" s="112"/>
      <c r="NOC368" s="112"/>
      <c r="NOD368" s="112"/>
      <c r="NOE368" s="112"/>
      <c r="NOF368" s="112"/>
      <c r="NOG368" s="112"/>
      <c r="NOH368" s="112"/>
      <c r="NOI368" s="112"/>
      <c r="NOJ368" s="112"/>
      <c r="NOK368" s="112"/>
      <c r="NOL368" s="112"/>
      <c r="NOM368" s="112"/>
      <c r="NON368" s="112"/>
      <c r="NOO368" s="112"/>
      <c r="NOP368" s="112"/>
      <c r="NOQ368" s="112"/>
      <c r="NOR368" s="112"/>
      <c r="NOS368" s="112"/>
      <c r="NOT368" s="112"/>
      <c r="NOU368" s="112"/>
      <c r="NOV368" s="112"/>
      <c r="NOW368" s="112"/>
      <c r="NOX368" s="112"/>
      <c r="NOY368" s="112"/>
      <c r="NOZ368" s="112"/>
      <c r="NPA368" s="112"/>
      <c r="NPB368" s="112"/>
      <c r="NPC368" s="112"/>
      <c r="NPD368" s="112"/>
      <c r="NPE368" s="112"/>
      <c r="NPF368" s="112"/>
      <c r="NPG368" s="112"/>
      <c r="NPH368" s="112"/>
      <c r="NPI368" s="112"/>
      <c r="NPJ368" s="112"/>
      <c r="NPK368" s="112"/>
      <c r="NPL368" s="112"/>
      <c r="NPM368" s="112"/>
      <c r="NPN368" s="112"/>
      <c r="NPO368" s="112"/>
      <c r="NPP368" s="112"/>
      <c r="NPQ368" s="112"/>
      <c r="NPR368" s="112"/>
      <c r="NPS368" s="112"/>
      <c r="NPT368" s="112"/>
      <c r="NPU368" s="112"/>
      <c r="NPV368" s="112"/>
      <c r="NPW368" s="112"/>
      <c r="NPX368" s="112"/>
      <c r="NPY368" s="112"/>
      <c r="NPZ368" s="112"/>
      <c r="NQA368" s="112"/>
      <c r="NQB368" s="112"/>
      <c r="NQC368" s="112"/>
      <c r="NQD368" s="112"/>
      <c r="NQE368" s="112"/>
      <c r="NQF368" s="112"/>
      <c r="NQG368" s="112"/>
      <c r="NQH368" s="112"/>
      <c r="NQI368" s="112"/>
      <c r="NQJ368" s="112"/>
      <c r="NQK368" s="112"/>
      <c r="NQL368" s="112"/>
      <c r="NQM368" s="112"/>
      <c r="NQN368" s="112"/>
      <c r="NQO368" s="112"/>
      <c r="NQP368" s="112"/>
      <c r="NQQ368" s="112"/>
      <c r="NQR368" s="112"/>
      <c r="NQS368" s="112"/>
      <c r="NQT368" s="112"/>
      <c r="NQU368" s="112"/>
      <c r="NQV368" s="112"/>
      <c r="NQW368" s="112"/>
      <c r="NQX368" s="112"/>
      <c r="NQY368" s="112"/>
      <c r="NQZ368" s="112"/>
      <c r="NRA368" s="112"/>
      <c r="NRB368" s="112"/>
      <c r="NRC368" s="112"/>
      <c r="NRD368" s="112"/>
      <c r="NRE368" s="112"/>
      <c r="NRF368" s="112"/>
      <c r="NRG368" s="112"/>
      <c r="NRH368" s="112"/>
      <c r="NRI368" s="112"/>
      <c r="NRJ368" s="112"/>
      <c r="NRK368" s="112"/>
      <c r="NRL368" s="112"/>
      <c r="NRM368" s="112"/>
      <c r="NRN368" s="112"/>
      <c r="NRO368" s="112"/>
      <c r="NRP368" s="112"/>
      <c r="NRQ368" s="112"/>
      <c r="NRR368" s="112"/>
      <c r="NRS368" s="112"/>
      <c r="NRT368" s="112"/>
      <c r="NRU368" s="112"/>
      <c r="NRV368" s="112"/>
      <c r="NRW368" s="112"/>
      <c r="NRX368" s="112"/>
      <c r="NRY368" s="112"/>
      <c r="NRZ368" s="112"/>
      <c r="NSA368" s="112"/>
      <c r="NSB368" s="112"/>
      <c r="NSC368" s="112"/>
      <c r="NSD368" s="112"/>
      <c r="NSE368" s="112"/>
      <c r="NSF368" s="112"/>
      <c r="NSG368" s="112"/>
      <c r="NSH368" s="112"/>
      <c r="NSI368" s="112"/>
      <c r="NSJ368" s="112"/>
      <c r="NSK368" s="112"/>
      <c r="NSL368" s="112"/>
      <c r="NSM368" s="112"/>
      <c r="NSN368" s="112"/>
      <c r="NSO368" s="112"/>
      <c r="NSP368" s="112"/>
      <c r="NSQ368" s="112"/>
      <c r="NSR368" s="112"/>
      <c r="NSS368" s="112"/>
      <c r="NST368" s="112"/>
      <c r="NSU368" s="112"/>
      <c r="NSV368" s="112"/>
      <c r="NSW368" s="112"/>
      <c r="NSX368" s="112"/>
      <c r="NSY368" s="112"/>
      <c r="NSZ368" s="112"/>
      <c r="NTA368" s="112"/>
      <c r="NTB368" s="112"/>
      <c r="NTC368" s="112"/>
      <c r="NTD368" s="112"/>
      <c r="NTE368" s="112"/>
      <c r="NTF368" s="112"/>
      <c r="NTG368" s="112"/>
      <c r="NTH368" s="112"/>
      <c r="NTI368" s="112"/>
      <c r="NTJ368" s="112"/>
      <c r="NTK368" s="112"/>
      <c r="NTL368" s="112"/>
      <c r="NTM368" s="112"/>
      <c r="NTN368" s="112"/>
      <c r="NTO368" s="112"/>
      <c r="NTP368" s="112"/>
      <c r="NTQ368" s="112"/>
      <c r="NTR368" s="112"/>
      <c r="NTS368" s="112"/>
      <c r="NTT368" s="112"/>
      <c r="NTU368" s="112"/>
      <c r="NTV368" s="112"/>
      <c r="NTW368" s="112"/>
      <c r="NTX368" s="112"/>
      <c r="NTY368" s="112"/>
      <c r="NTZ368" s="112"/>
      <c r="NUA368" s="112"/>
      <c r="NUB368" s="112"/>
      <c r="NUC368" s="112"/>
      <c r="NUD368" s="112"/>
      <c r="NUE368" s="112"/>
      <c r="NUF368" s="112"/>
      <c r="NUG368" s="112"/>
      <c r="NUH368" s="112"/>
      <c r="NUI368" s="112"/>
      <c r="NUJ368" s="112"/>
      <c r="NUK368" s="112"/>
      <c r="NUL368" s="112"/>
      <c r="NUM368" s="112"/>
      <c r="NUN368" s="112"/>
      <c r="NUO368" s="112"/>
      <c r="NUP368" s="112"/>
      <c r="NUQ368" s="112"/>
      <c r="NUR368" s="112"/>
      <c r="NUS368" s="112"/>
      <c r="NUT368" s="112"/>
      <c r="NUU368" s="112"/>
      <c r="NUV368" s="112"/>
      <c r="NUW368" s="112"/>
      <c r="NUX368" s="112"/>
      <c r="NUY368" s="112"/>
      <c r="NUZ368" s="112"/>
      <c r="NVA368" s="112"/>
      <c r="NVB368" s="112"/>
      <c r="NVC368" s="112"/>
      <c r="NVD368" s="112"/>
      <c r="NVE368" s="112"/>
      <c r="NVF368" s="112"/>
      <c r="NVG368" s="112"/>
      <c r="NVH368" s="112"/>
      <c r="NVI368" s="112"/>
      <c r="NVJ368" s="112"/>
      <c r="NVK368" s="112"/>
      <c r="NVL368" s="112"/>
      <c r="NVM368" s="112"/>
      <c r="NVN368" s="112"/>
      <c r="NVO368" s="112"/>
      <c r="NVP368" s="112"/>
      <c r="NVQ368" s="112"/>
      <c r="NVR368" s="112"/>
      <c r="NVS368" s="112"/>
      <c r="NVT368" s="112"/>
      <c r="NVU368" s="112"/>
      <c r="NVV368" s="112"/>
      <c r="NVW368" s="112"/>
      <c r="NVX368" s="112"/>
      <c r="NVY368" s="112"/>
      <c r="NVZ368" s="112"/>
      <c r="NWA368" s="112"/>
      <c r="NWB368" s="112"/>
      <c r="NWC368" s="112"/>
      <c r="NWD368" s="112"/>
      <c r="NWE368" s="112"/>
      <c r="NWF368" s="112"/>
      <c r="NWG368" s="112"/>
      <c r="NWH368" s="112"/>
      <c r="NWI368" s="112"/>
      <c r="NWJ368" s="112"/>
      <c r="NWK368" s="112"/>
      <c r="NWL368" s="112"/>
      <c r="NWM368" s="112"/>
      <c r="NWN368" s="112"/>
      <c r="NWO368" s="112"/>
      <c r="NWP368" s="112"/>
      <c r="NWQ368" s="112"/>
      <c r="NWR368" s="112"/>
      <c r="NWS368" s="112"/>
      <c r="NWT368" s="112"/>
      <c r="NWU368" s="112"/>
      <c r="NWV368" s="112"/>
      <c r="NWW368" s="112"/>
      <c r="NWX368" s="112"/>
      <c r="NWY368" s="112"/>
      <c r="NWZ368" s="112"/>
      <c r="NXA368" s="112"/>
      <c r="NXB368" s="112"/>
      <c r="NXC368" s="112"/>
      <c r="NXD368" s="112"/>
      <c r="NXE368" s="112"/>
      <c r="NXF368" s="112"/>
      <c r="NXG368" s="112"/>
      <c r="NXH368" s="112"/>
      <c r="NXI368" s="112"/>
      <c r="NXJ368" s="112"/>
      <c r="NXK368" s="112"/>
      <c r="NXL368" s="112"/>
      <c r="NXM368" s="112"/>
      <c r="NXN368" s="112"/>
      <c r="NXO368" s="112"/>
      <c r="NXP368" s="112"/>
      <c r="NXQ368" s="112"/>
      <c r="NXR368" s="112"/>
      <c r="NXS368" s="112"/>
      <c r="NXT368" s="112"/>
      <c r="NXU368" s="112"/>
      <c r="NXV368" s="112"/>
      <c r="NXW368" s="112"/>
      <c r="NXX368" s="112"/>
      <c r="NXY368" s="112"/>
      <c r="NXZ368" s="112"/>
      <c r="NYA368" s="112"/>
      <c r="NYB368" s="112"/>
      <c r="NYC368" s="112"/>
      <c r="NYD368" s="112"/>
      <c r="NYE368" s="112"/>
      <c r="NYF368" s="112"/>
      <c r="NYG368" s="112"/>
      <c r="NYH368" s="112"/>
      <c r="NYI368" s="112"/>
      <c r="NYJ368" s="112"/>
      <c r="NYK368" s="112"/>
      <c r="NYL368" s="112"/>
      <c r="NYM368" s="112"/>
      <c r="NYN368" s="112"/>
      <c r="NYO368" s="112"/>
      <c r="NYP368" s="112"/>
      <c r="NYQ368" s="112"/>
      <c r="NYR368" s="112"/>
      <c r="NYS368" s="112"/>
      <c r="NYT368" s="112"/>
      <c r="NYU368" s="112"/>
      <c r="NYV368" s="112"/>
      <c r="NYW368" s="112"/>
      <c r="NYX368" s="112"/>
      <c r="NYY368" s="112"/>
      <c r="NYZ368" s="112"/>
      <c r="NZA368" s="112"/>
      <c r="NZB368" s="112"/>
      <c r="NZC368" s="112"/>
      <c r="NZD368" s="112"/>
      <c r="NZE368" s="112"/>
      <c r="NZF368" s="112"/>
      <c r="NZG368" s="112"/>
      <c r="NZH368" s="112"/>
      <c r="NZI368" s="112"/>
      <c r="NZJ368" s="112"/>
      <c r="NZK368" s="112"/>
      <c r="NZL368" s="112"/>
      <c r="NZM368" s="112"/>
      <c r="NZN368" s="112"/>
      <c r="NZO368" s="112"/>
      <c r="NZP368" s="112"/>
      <c r="NZQ368" s="112"/>
      <c r="NZR368" s="112"/>
      <c r="NZS368" s="112"/>
      <c r="NZT368" s="112"/>
      <c r="NZU368" s="112"/>
      <c r="NZV368" s="112"/>
      <c r="NZW368" s="112"/>
      <c r="NZX368" s="112"/>
      <c r="NZY368" s="112"/>
      <c r="NZZ368" s="112"/>
      <c r="OAA368" s="112"/>
      <c r="OAB368" s="112"/>
      <c r="OAC368" s="112"/>
      <c r="OAD368" s="112"/>
      <c r="OAE368" s="112"/>
      <c r="OAF368" s="112"/>
      <c r="OAG368" s="112"/>
      <c r="OAH368" s="112"/>
      <c r="OAI368" s="112"/>
      <c r="OAJ368" s="112"/>
      <c r="OAK368" s="112"/>
      <c r="OAL368" s="112"/>
      <c r="OAM368" s="112"/>
      <c r="OAN368" s="112"/>
      <c r="OAO368" s="112"/>
      <c r="OAP368" s="112"/>
      <c r="OAQ368" s="112"/>
      <c r="OAR368" s="112"/>
      <c r="OAS368" s="112"/>
      <c r="OAT368" s="112"/>
      <c r="OAU368" s="112"/>
      <c r="OAV368" s="112"/>
      <c r="OAW368" s="112"/>
      <c r="OAX368" s="112"/>
      <c r="OAY368" s="112"/>
      <c r="OAZ368" s="112"/>
      <c r="OBA368" s="112"/>
      <c r="OBB368" s="112"/>
      <c r="OBC368" s="112"/>
      <c r="OBD368" s="112"/>
      <c r="OBE368" s="112"/>
      <c r="OBF368" s="112"/>
      <c r="OBG368" s="112"/>
      <c r="OBH368" s="112"/>
      <c r="OBI368" s="112"/>
      <c r="OBJ368" s="112"/>
      <c r="OBK368" s="112"/>
      <c r="OBL368" s="112"/>
      <c r="OBM368" s="112"/>
      <c r="OBN368" s="112"/>
      <c r="OBO368" s="112"/>
      <c r="OBP368" s="112"/>
      <c r="OBQ368" s="112"/>
      <c r="OBR368" s="112"/>
      <c r="OBS368" s="112"/>
      <c r="OBT368" s="112"/>
      <c r="OBU368" s="112"/>
      <c r="OBV368" s="112"/>
      <c r="OBW368" s="112"/>
      <c r="OBX368" s="112"/>
      <c r="OBY368" s="112"/>
      <c r="OBZ368" s="112"/>
      <c r="OCA368" s="112"/>
      <c r="OCB368" s="112"/>
      <c r="OCC368" s="112"/>
      <c r="OCD368" s="112"/>
      <c r="OCE368" s="112"/>
      <c r="OCF368" s="112"/>
      <c r="OCG368" s="112"/>
      <c r="OCH368" s="112"/>
      <c r="OCI368" s="112"/>
      <c r="OCJ368" s="112"/>
      <c r="OCK368" s="112"/>
      <c r="OCL368" s="112"/>
      <c r="OCM368" s="112"/>
      <c r="OCN368" s="112"/>
      <c r="OCO368" s="112"/>
      <c r="OCP368" s="112"/>
      <c r="OCQ368" s="112"/>
      <c r="OCR368" s="112"/>
      <c r="OCS368" s="112"/>
      <c r="OCT368" s="112"/>
      <c r="OCU368" s="112"/>
      <c r="OCV368" s="112"/>
      <c r="OCW368" s="112"/>
      <c r="OCX368" s="112"/>
      <c r="OCY368" s="112"/>
      <c r="OCZ368" s="112"/>
      <c r="ODA368" s="112"/>
      <c r="ODB368" s="112"/>
      <c r="ODC368" s="112"/>
      <c r="ODD368" s="112"/>
      <c r="ODE368" s="112"/>
      <c r="ODF368" s="112"/>
      <c r="ODG368" s="112"/>
      <c r="ODH368" s="112"/>
      <c r="ODI368" s="112"/>
      <c r="ODJ368" s="112"/>
      <c r="ODK368" s="112"/>
      <c r="ODL368" s="112"/>
      <c r="ODM368" s="112"/>
      <c r="ODN368" s="112"/>
      <c r="ODO368" s="112"/>
      <c r="ODP368" s="112"/>
      <c r="ODQ368" s="112"/>
      <c r="ODR368" s="112"/>
      <c r="ODS368" s="112"/>
      <c r="ODT368" s="112"/>
      <c r="ODU368" s="112"/>
      <c r="ODV368" s="112"/>
      <c r="ODW368" s="112"/>
      <c r="ODX368" s="112"/>
      <c r="ODY368" s="112"/>
      <c r="ODZ368" s="112"/>
      <c r="OEA368" s="112"/>
      <c r="OEB368" s="112"/>
      <c r="OEC368" s="112"/>
      <c r="OED368" s="112"/>
      <c r="OEE368" s="112"/>
      <c r="OEF368" s="112"/>
      <c r="OEG368" s="112"/>
      <c r="OEH368" s="112"/>
      <c r="OEI368" s="112"/>
      <c r="OEJ368" s="112"/>
      <c r="OEK368" s="112"/>
      <c r="OEL368" s="112"/>
      <c r="OEM368" s="112"/>
      <c r="OEN368" s="112"/>
      <c r="OEO368" s="112"/>
      <c r="OEP368" s="112"/>
      <c r="OEQ368" s="112"/>
      <c r="OER368" s="112"/>
      <c r="OES368" s="112"/>
      <c r="OET368" s="112"/>
      <c r="OEU368" s="112"/>
      <c r="OEV368" s="112"/>
      <c r="OEW368" s="112"/>
      <c r="OEX368" s="112"/>
      <c r="OEY368" s="112"/>
      <c r="OEZ368" s="112"/>
      <c r="OFA368" s="112"/>
      <c r="OFB368" s="112"/>
      <c r="OFC368" s="112"/>
      <c r="OFD368" s="112"/>
      <c r="OFE368" s="112"/>
      <c r="OFF368" s="112"/>
      <c r="OFG368" s="112"/>
      <c r="OFH368" s="112"/>
      <c r="OFI368" s="112"/>
      <c r="OFJ368" s="112"/>
      <c r="OFK368" s="112"/>
      <c r="OFL368" s="112"/>
      <c r="OFM368" s="112"/>
      <c r="OFN368" s="112"/>
      <c r="OFO368" s="112"/>
      <c r="OFP368" s="112"/>
      <c r="OFQ368" s="112"/>
      <c r="OFR368" s="112"/>
      <c r="OFS368" s="112"/>
      <c r="OFT368" s="112"/>
      <c r="OFU368" s="112"/>
      <c r="OFV368" s="112"/>
      <c r="OFW368" s="112"/>
      <c r="OFX368" s="112"/>
      <c r="OFY368" s="112"/>
      <c r="OFZ368" s="112"/>
      <c r="OGA368" s="112"/>
      <c r="OGB368" s="112"/>
      <c r="OGC368" s="112"/>
      <c r="OGD368" s="112"/>
      <c r="OGE368" s="112"/>
      <c r="OGF368" s="112"/>
      <c r="OGG368" s="112"/>
      <c r="OGH368" s="112"/>
      <c r="OGI368" s="112"/>
      <c r="OGJ368" s="112"/>
      <c r="OGK368" s="112"/>
      <c r="OGL368" s="112"/>
      <c r="OGM368" s="112"/>
      <c r="OGN368" s="112"/>
      <c r="OGO368" s="112"/>
      <c r="OGP368" s="112"/>
      <c r="OGQ368" s="112"/>
      <c r="OGR368" s="112"/>
      <c r="OGS368" s="112"/>
      <c r="OGT368" s="112"/>
      <c r="OGU368" s="112"/>
      <c r="OGV368" s="112"/>
      <c r="OGW368" s="112"/>
      <c r="OGX368" s="112"/>
      <c r="OGY368" s="112"/>
      <c r="OGZ368" s="112"/>
      <c r="OHA368" s="112"/>
      <c r="OHB368" s="112"/>
      <c r="OHC368" s="112"/>
      <c r="OHD368" s="112"/>
      <c r="OHE368" s="112"/>
      <c r="OHF368" s="112"/>
      <c r="OHG368" s="112"/>
      <c r="OHH368" s="112"/>
      <c r="OHI368" s="112"/>
      <c r="OHJ368" s="112"/>
      <c r="OHK368" s="112"/>
      <c r="OHL368" s="112"/>
      <c r="OHM368" s="112"/>
      <c r="OHN368" s="112"/>
      <c r="OHO368" s="112"/>
      <c r="OHP368" s="112"/>
      <c r="OHQ368" s="112"/>
      <c r="OHR368" s="112"/>
      <c r="OHS368" s="112"/>
      <c r="OHT368" s="112"/>
      <c r="OHU368" s="112"/>
      <c r="OHV368" s="112"/>
      <c r="OHW368" s="112"/>
      <c r="OHX368" s="112"/>
      <c r="OHY368" s="112"/>
      <c r="OHZ368" s="112"/>
      <c r="OIA368" s="112"/>
      <c r="OIB368" s="112"/>
      <c r="OIC368" s="112"/>
      <c r="OID368" s="112"/>
      <c r="OIE368" s="112"/>
      <c r="OIF368" s="112"/>
      <c r="OIG368" s="112"/>
      <c r="OIH368" s="112"/>
      <c r="OII368" s="112"/>
      <c r="OIJ368" s="112"/>
      <c r="OIK368" s="112"/>
      <c r="OIL368" s="112"/>
      <c r="OIM368" s="112"/>
      <c r="OIN368" s="112"/>
      <c r="OIO368" s="112"/>
      <c r="OIP368" s="112"/>
      <c r="OIQ368" s="112"/>
      <c r="OIR368" s="112"/>
      <c r="OIS368" s="112"/>
      <c r="OIT368" s="112"/>
      <c r="OIU368" s="112"/>
      <c r="OIV368" s="112"/>
      <c r="OIW368" s="112"/>
      <c r="OIX368" s="112"/>
      <c r="OIY368" s="112"/>
      <c r="OIZ368" s="112"/>
      <c r="OJA368" s="112"/>
      <c r="OJB368" s="112"/>
      <c r="OJC368" s="112"/>
      <c r="OJD368" s="112"/>
      <c r="OJE368" s="112"/>
      <c r="OJF368" s="112"/>
      <c r="OJG368" s="112"/>
      <c r="OJH368" s="112"/>
      <c r="OJI368" s="112"/>
      <c r="OJJ368" s="112"/>
      <c r="OJK368" s="112"/>
      <c r="OJL368" s="112"/>
      <c r="OJM368" s="112"/>
      <c r="OJN368" s="112"/>
      <c r="OJO368" s="112"/>
      <c r="OJP368" s="112"/>
      <c r="OJQ368" s="112"/>
      <c r="OJR368" s="112"/>
      <c r="OJS368" s="112"/>
      <c r="OJT368" s="112"/>
      <c r="OJU368" s="112"/>
      <c r="OJV368" s="112"/>
      <c r="OJW368" s="112"/>
      <c r="OJX368" s="112"/>
      <c r="OJY368" s="112"/>
      <c r="OJZ368" s="112"/>
      <c r="OKA368" s="112"/>
      <c r="OKB368" s="112"/>
      <c r="OKC368" s="112"/>
      <c r="OKD368" s="112"/>
      <c r="OKE368" s="112"/>
      <c r="OKF368" s="112"/>
      <c r="OKG368" s="112"/>
      <c r="OKH368" s="112"/>
      <c r="OKI368" s="112"/>
      <c r="OKJ368" s="112"/>
      <c r="OKK368" s="112"/>
      <c r="OKL368" s="112"/>
      <c r="OKM368" s="112"/>
      <c r="OKN368" s="112"/>
      <c r="OKO368" s="112"/>
      <c r="OKP368" s="112"/>
      <c r="OKQ368" s="112"/>
      <c r="OKR368" s="112"/>
      <c r="OKS368" s="112"/>
      <c r="OKT368" s="112"/>
      <c r="OKU368" s="112"/>
      <c r="OKV368" s="112"/>
      <c r="OKW368" s="112"/>
      <c r="OKX368" s="112"/>
      <c r="OKY368" s="112"/>
      <c r="OKZ368" s="112"/>
      <c r="OLA368" s="112"/>
      <c r="OLB368" s="112"/>
      <c r="OLC368" s="112"/>
      <c r="OLD368" s="112"/>
      <c r="OLE368" s="112"/>
      <c r="OLF368" s="112"/>
      <c r="OLG368" s="112"/>
      <c r="OLH368" s="112"/>
      <c r="OLI368" s="112"/>
      <c r="OLJ368" s="112"/>
      <c r="OLK368" s="112"/>
      <c r="OLL368" s="112"/>
      <c r="OLM368" s="112"/>
      <c r="OLN368" s="112"/>
      <c r="OLO368" s="112"/>
      <c r="OLP368" s="112"/>
      <c r="OLQ368" s="112"/>
      <c r="OLR368" s="112"/>
      <c r="OLS368" s="112"/>
      <c r="OLT368" s="112"/>
      <c r="OLU368" s="112"/>
      <c r="OLV368" s="112"/>
      <c r="OLW368" s="112"/>
      <c r="OLX368" s="112"/>
      <c r="OLY368" s="112"/>
      <c r="OLZ368" s="112"/>
      <c r="OMA368" s="112"/>
      <c r="OMB368" s="112"/>
      <c r="OMC368" s="112"/>
      <c r="OMD368" s="112"/>
      <c r="OME368" s="112"/>
      <c r="OMF368" s="112"/>
      <c r="OMG368" s="112"/>
      <c r="OMH368" s="112"/>
      <c r="OMI368" s="112"/>
      <c r="OMJ368" s="112"/>
      <c r="OMK368" s="112"/>
      <c r="OML368" s="112"/>
      <c r="OMM368" s="112"/>
      <c r="OMN368" s="112"/>
      <c r="OMO368" s="112"/>
      <c r="OMP368" s="112"/>
      <c r="OMQ368" s="112"/>
      <c r="OMR368" s="112"/>
      <c r="OMS368" s="112"/>
      <c r="OMT368" s="112"/>
      <c r="OMU368" s="112"/>
      <c r="OMV368" s="112"/>
      <c r="OMW368" s="112"/>
      <c r="OMX368" s="112"/>
      <c r="OMY368" s="112"/>
      <c r="OMZ368" s="112"/>
      <c r="ONA368" s="112"/>
      <c r="ONB368" s="112"/>
      <c r="ONC368" s="112"/>
      <c r="OND368" s="112"/>
      <c r="ONE368" s="112"/>
      <c r="ONF368" s="112"/>
      <c r="ONG368" s="112"/>
      <c r="ONH368" s="112"/>
      <c r="ONI368" s="112"/>
      <c r="ONJ368" s="112"/>
      <c r="ONK368" s="112"/>
      <c r="ONL368" s="112"/>
      <c r="ONM368" s="112"/>
      <c r="ONN368" s="112"/>
      <c r="ONO368" s="112"/>
      <c r="ONP368" s="112"/>
      <c r="ONQ368" s="112"/>
      <c r="ONR368" s="112"/>
      <c r="ONS368" s="112"/>
      <c r="ONT368" s="112"/>
      <c r="ONU368" s="112"/>
      <c r="ONV368" s="112"/>
      <c r="ONW368" s="112"/>
      <c r="ONX368" s="112"/>
      <c r="ONY368" s="112"/>
      <c r="ONZ368" s="112"/>
      <c r="OOA368" s="112"/>
      <c r="OOB368" s="112"/>
      <c r="OOC368" s="112"/>
      <c r="OOD368" s="112"/>
      <c r="OOE368" s="112"/>
      <c r="OOF368" s="112"/>
      <c r="OOG368" s="112"/>
      <c r="OOH368" s="112"/>
      <c r="OOI368" s="112"/>
      <c r="OOJ368" s="112"/>
      <c r="OOK368" s="112"/>
      <c r="OOL368" s="112"/>
      <c r="OOM368" s="112"/>
      <c r="OON368" s="112"/>
      <c r="OOO368" s="112"/>
      <c r="OOP368" s="112"/>
      <c r="OOQ368" s="112"/>
      <c r="OOR368" s="112"/>
      <c r="OOS368" s="112"/>
      <c r="OOT368" s="112"/>
      <c r="OOU368" s="112"/>
      <c r="OOV368" s="112"/>
      <c r="OOW368" s="112"/>
      <c r="OOX368" s="112"/>
      <c r="OOY368" s="112"/>
      <c r="OOZ368" s="112"/>
      <c r="OPA368" s="112"/>
      <c r="OPB368" s="112"/>
      <c r="OPC368" s="112"/>
      <c r="OPD368" s="112"/>
      <c r="OPE368" s="112"/>
      <c r="OPF368" s="112"/>
      <c r="OPG368" s="112"/>
      <c r="OPH368" s="112"/>
      <c r="OPI368" s="112"/>
      <c r="OPJ368" s="112"/>
      <c r="OPK368" s="112"/>
      <c r="OPL368" s="112"/>
      <c r="OPM368" s="112"/>
      <c r="OPN368" s="112"/>
      <c r="OPO368" s="112"/>
      <c r="OPP368" s="112"/>
      <c r="OPQ368" s="112"/>
      <c r="OPR368" s="112"/>
      <c r="OPS368" s="112"/>
      <c r="OPT368" s="112"/>
      <c r="OPU368" s="112"/>
      <c r="OPV368" s="112"/>
      <c r="OPW368" s="112"/>
      <c r="OPX368" s="112"/>
      <c r="OPY368" s="112"/>
      <c r="OPZ368" s="112"/>
      <c r="OQA368" s="112"/>
      <c r="OQB368" s="112"/>
      <c r="OQC368" s="112"/>
      <c r="OQD368" s="112"/>
      <c r="OQE368" s="112"/>
      <c r="OQF368" s="112"/>
      <c r="OQG368" s="112"/>
      <c r="OQH368" s="112"/>
      <c r="OQI368" s="112"/>
      <c r="OQJ368" s="112"/>
      <c r="OQK368" s="112"/>
      <c r="OQL368" s="112"/>
      <c r="OQM368" s="112"/>
      <c r="OQN368" s="112"/>
      <c r="OQO368" s="112"/>
      <c r="OQP368" s="112"/>
      <c r="OQQ368" s="112"/>
      <c r="OQR368" s="112"/>
      <c r="OQS368" s="112"/>
      <c r="OQT368" s="112"/>
      <c r="OQU368" s="112"/>
      <c r="OQV368" s="112"/>
      <c r="OQW368" s="112"/>
      <c r="OQX368" s="112"/>
      <c r="OQY368" s="112"/>
      <c r="OQZ368" s="112"/>
      <c r="ORA368" s="112"/>
      <c r="ORB368" s="112"/>
      <c r="ORC368" s="112"/>
      <c r="ORD368" s="112"/>
      <c r="ORE368" s="112"/>
      <c r="ORF368" s="112"/>
      <c r="ORG368" s="112"/>
      <c r="ORH368" s="112"/>
      <c r="ORI368" s="112"/>
      <c r="ORJ368" s="112"/>
      <c r="ORK368" s="112"/>
      <c r="ORL368" s="112"/>
      <c r="ORM368" s="112"/>
      <c r="ORN368" s="112"/>
      <c r="ORO368" s="112"/>
      <c r="ORP368" s="112"/>
      <c r="ORQ368" s="112"/>
      <c r="ORR368" s="112"/>
      <c r="ORS368" s="112"/>
      <c r="ORT368" s="112"/>
      <c r="ORU368" s="112"/>
      <c r="ORV368" s="112"/>
      <c r="ORW368" s="112"/>
      <c r="ORX368" s="112"/>
      <c r="ORY368" s="112"/>
      <c r="ORZ368" s="112"/>
      <c r="OSA368" s="112"/>
      <c r="OSB368" s="112"/>
      <c r="OSC368" s="112"/>
      <c r="OSD368" s="112"/>
      <c r="OSE368" s="112"/>
      <c r="OSF368" s="112"/>
      <c r="OSG368" s="112"/>
      <c r="OSH368" s="112"/>
      <c r="OSI368" s="112"/>
      <c r="OSJ368" s="112"/>
      <c r="OSK368" s="112"/>
      <c r="OSL368" s="112"/>
      <c r="OSM368" s="112"/>
      <c r="OSN368" s="112"/>
      <c r="OSO368" s="112"/>
      <c r="OSP368" s="112"/>
      <c r="OSQ368" s="112"/>
      <c r="OSR368" s="112"/>
      <c r="OSS368" s="112"/>
      <c r="OST368" s="112"/>
      <c r="OSU368" s="112"/>
      <c r="OSV368" s="112"/>
      <c r="OSW368" s="112"/>
      <c r="OSX368" s="112"/>
      <c r="OSY368" s="112"/>
      <c r="OSZ368" s="112"/>
      <c r="OTA368" s="112"/>
      <c r="OTB368" s="112"/>
      <c r="OTC368" s="112"/>
      <c r="OTD368" s="112"/>
      <c r="OTE368" s="112"/>
      <c r="OTF368" s="112"/>
      <c r="OTG368" s="112"/>
      <c r="OTH368" s="112"/>
      <c r="OTI368" s="112"/>
      <c r="OTJ368" s="112"/>
      <c r="OTK368" s="112"/>
      <c r="OTL368" s="112"/>
      <c r="OTM368" s="112"/>
      <c r="OTN368" s="112"/>
      <c r="OTO368" s="112"/>
      <c r="OTP368" s="112"/>
      <c r="OTQ368" s="112"/>
      <c r="OTR368" s="112"/>
      <c r="OTS368" s="112"/>
      <c r="OTT368" s="112"/>
      <c r="OTU368" s="112"/>
      <c r="OTV368" s="112"/>
      <c r="OTW368" s="112"/>
      <c r="OTX368" s="112"/>
      <c r="OTY368" s="112"/>
      <c r="OTZ368" s="112"/>
      <c r="OUA368" s="112"/>
      <c r="OUB368" s="112"/>
      <c r="OUC368" s="112"/>
      <c r="OUD368" s="112"/>
      <c r="OUE368" s="112"/>
      <c r="OUF368" s="112"/>
      <c r="OUG368" s="112"/>
      <c r="OUH368" s="112"/>
      <c r="OUI368" s="112"/>
      <c r="OUJ368" s="112"/>
      <c r="OUK368" s="112"/>
      <c r="OUL368" s="112"/>
      <c r="OUM368" s="112"/>
      <c r="OUN368" s="112"/>
      <c r="OUO368" s="112"/>
      <c r="OUP368" s="112"/>
      <c r="OUQ368" s="112"/>
      <c r="OUR368" s="112"/>
      <c r="OUS368" s="112"/>
      <c r="OUT368" s="112"/>
      <c r="OUU368" s="112"/>
      <c r="OUV368" s="112"/>
      <c r="OUW368" s="112"/>
      <c r="OUX368" s="112"/>
      <c r="OUY368" s="112"/>
      <c r="OUZ368" s="112"/>
      <c r="OVA368" s="112"/>
      <c r="OVB368" s="112"/>
      <c r="OVC368" s="112"/>
      <c r="OVD368" s="112"/>
      <c r="OVE368" s="112"/>
      <c r="OVF368" s="112"/>
      <c r="OVG368" s="112"/>
      <c r="OVH368" s="112"/>
      <c r="OVI368" s="112"/>
      <c r="OVJ368" s="112"/>
      <c r="OVK368" s="112"/>
      <c r="OVL368" s="112"/>
      <c r="OVM368" s="112"/>
      <c r="OVN368" s="112"/>
      <c r="OVO368" s="112"/>
      <c r="OVP368" s="112"/>
      <c r="OVQ368" s="112"/>
      <c r="OVR368" s="112"/>
      <c r="OVS368" s="112"/>
      <c r="OVT368" s="112"/>
      <c r="OVU368" s="112"/>
      <c r="OVV368" s="112"/>
      <c r="OVW368" s="112"/>
      <c r="OVX368" s="112"/>
      <c r="OVY368" s="112"/>
      <c r="OVZ368" s="112"/>
      <c r="OWA368" s="112"/>
      <c r="OWB368" s="112"/>
      <c r="OWC368" s="112"/>
      <c r="OWD368" s="112"/>
      <c r="OWE368" s="112"/>
      <c r="OWF368" s="112"/>
      <c r="OWG368" s="112"/>
      <c r="OWH368" s="112"/>
      <c r="OWI368" s="112"/>
      <c r="OWJ368" s="112"/>
      <c r="OWK368" s="112"/>
      <c r="OWL368" s="112"/>
      <c r="OWM368" s="112"/>
      <c r="OWN368" s="112"/>
      <c r="OWO368" s="112"/>
      <c r="OWP368" s="112"/>
      <c r="OWQ368" s="112"/>
      <c r="OWR368" s="112"/>
      <c r="OWS368" s="112"/>
      <c r="OWT368" s="112"/>
      <c r="OWU368" s="112"/>
      <c r="OWV368" s="112"/>
      <c r="OWW368" s="112"/>
      <c r="OWX368" s="112"/>
      <c r="OWY368" s="112"/>
      <c r="OWZ368" s="112"/>
      <c r="OXA368" s="112"/>
      <c r="OXB368" s="112"/>
      <c r="OXC368" s="112"/>
      <c r="OXD368" s="112"/>
      <c r="OXE368" s="112"/>
      <c r="OXF368" s="112"/>
      <c r="OXG368" s="112"/>
      <c r="OXH368" s="112"/>
      <c r="OXI368" s="112"/>
      <c r="OXJ368" s="112"/>
      <c r="OXK368" s="112"/>
      <c r="OXL368" s="112"/>
      <c r="OXM368" s="112"/>
      <c r="OXN368" s="112"/>
      <c r="OXO368" s="112"/>
      <c r="OXP368" s="112"/>
      <c r="OXQ368" s="112"/>
      <c r="OXR368" s="112"/>
      <c r="OXS368" s="112"/>
      <c r="OXT368" s="112"/>
      <c r="OXU368" s="112"/>
      <c r="OXV368" s="112"/>
      <c r="OXW368" s="112"/>
      <c r="OXX368" s="112"/>
      <c r="OXY368" s="112"/>
      <c r="OXZ368" s="112"/>
      <c r="OYA368" s="112"/>
      <c r="OYB368" s="112"/>
      <c r="OYC368" s="112"/>
      <c r="OYD368" s="112"/>
      <c r="OYE368" s="112"/>
      <c r="OYF368" s="112"/>
      <c r="OYG368" s="112"/>
      <c r="OYH368" s="112"/>
      <c r="OYI368" s="112"/>
      <c r="OYJ368" s="112"/>
      <c r="OYK368" s="112"/>
      <c r="OYL368" s="112"/>
      <c r="OYM368" s="112"/>
      <c r="OYN368" s="112"/>
      <c r="OYO368" s="112"/>
      <c r="OYP368" s="112"/>
      <c r="OYQ368" s="112"/>
      <c r="OYR368" s="112"/>
      <c r="OYS368" s="112"/>
      <c r="OYT368" s="112"/>
      <c r="OYU368" s="112"/>
      <c r="OYV368" s="112"/>
      <c r="OYW368" s="112"/>
      <c r="OYX368" s="112"/>
      <c r="OYY368" s="112"/>
      <c r="OYZ368" s="112"/>
      <c r="OZA368" s="112"/>
      <c r="OZB368" s="112"/>
      <c r="OZC368" s="112"/>
      <c r="OZD368" s="112"/>
      <c r="OZE368" s="112"/>
      <c r="OZF368" s="112"/>
      <c r="OZG368" s="112"/>
      <c r="OZH368" s="112"/>
      <c r="OZI368" s="112"/>
      <c r="OZJ368" s="112"/>
      <c r="OZK368" s="112"/>
      <c r="OZL368" s="112"/>
      <c r="OZM368" s="112"/>
      <c r="OZN368" s="112"/>
      <c r="OZO368" s="112"/>
      <c r="OZP368" s="112"/>
      <c r="OZQ368" s="112"/>
      <c r="OZR368" s="112"/>
      <c r="OZS368" s="112"/>
      <c r="OZT368" s="112"/>
      <c r="OZU368" s="112"/>
      <c r="OZV368" s="112"/>
      <c r="OZW368" s="112"/>
      <c r="OZX368" s="112"/>
      <c r="OZY368" s="112"/>
      <c r="OZZ368" s="112"/>
      <c r="PAA368" s="112"/>
      <c r="PAB368" s="112"/>
      <c r="PAC368" s="112"/>
      <c r="PAD368" s="112"/>
      <c r="PAE368" s="112"/>
      <c r="PAF368" s="112"/>
      <c r="PAG368" s="112"/>
      <c r="PAH368" s="112"/>
      <c r="PAI368" s="112"/>
      <c r="PAJ368" s="112"/>
      <c r="PAK368" s="112"/>
      <c r="PAL368" s="112"/>
      <c r="PAM368" s="112"/>
      <c r="PAN368" s="112"/>
      <c r="PAO368" s="112"/>
      <c r="PAP368" s="112"/>
      <c r="PAQ368" s="112"/>
      <c r="PAR368" s="112"/>
      <c r="PAS368" s="112"/>
      <c r="PAT368" s="112"/>
      <c r="PAU368" s="112"/>
      <c r="PAV368" s="112"/>
      <c r="PAW368" s="112"/>
      <c r="PAX368" s="112"/>
      <c r="PAY368" s="112"/>
      <c r="PAZ368" s="112"/>
      <c r="PBA368" s="112"/>
      <c r="PBB368" s="112"/>
      <c r="PBC368" s="112"/>
      <c r="PBD368" s="112"/>
      <c r="PBE368" s="112"/>
      <c r="PBF368" s="112"/>
      <c r="PBG368" s="112"/>
      <c r="PBH368" s="112"/>
      <c r="PBI368" s="112"/>
      <c r="PBJ368" s="112"/>
      <c r="PBK368" s="112"/>
      <c r="PBL368" s="112"/>
      <c r="PBM368" s="112"/>
      <c r="PBN368" s="112"/>
      <c r="PBO368" s="112"/>
      <c r="PBP368" s="112"/>
      <c r="PBQ368" s="112"/>
      <c r="PBR368" s="112"/>
      <c r="PBS368" s="112"/>
      <c r="PBT368" s="112"/>
      <c r="PBU368" s="112"/>
      <c r="PBV368" s="112"/>
      <c r="PBW368" s="112"/>
      <c r="PBX368" s="112"/>
      <c r="PBY368" s="112"/>
      <c r="PBZ368" s="112"/>
      <c r="PCA368" s="112"/>
      <c r="PCB368" s="112"/>
      <c r="PCC368" s="112"/>
      <c r="PCD368" s="112"/>
      <c r="PCE368" s="112"/>
      <c r="PCF368" s="112"/>
      <c r="PCG368" s="112"/>
      <c r="PCH368" s="112"/>
      <c r="PCI368" s="112"/>
      <c r="PCJ368" s="112"/>
      <c r="PCK368" s="112"/>
      <c r="PCL368" s="112"/>
      <c r="PCM368" s="112"/>
      <c r="PCN368" s="112"/>
      <c r="PCO368" s="112"/>
      <c r="PCP368" s="112"/>
      <c r="PCQ368" s="112"/>
      <c r="PCR368" s="112"/>
      <c r="PCS368" s="112"/>
      <c r="PCT368" s="112"/>
      <c r="PCU368" s="112"/>
      <c r="PCV368" s="112"/>
      <c r="PCW368" s="112"/>
      <c r="PCX368" s="112"/>
      <c r="PCY368" s="112"/>
      <c r="PCZ368" s="112"/>
      <c r="PDA368" s="112"/>
      <c r="PDB368" s="112"/>
      <c r="PDC368" s="112"/>
      <c r="PDD368" s="112"/>
      <c r="PDE368" s="112"/>
      <c r="PDF368" s="112"/>
      <c r="PDG368" s="112"/>
      <c r="PDH368" s="112"/>
      <c r="PDI368" s="112"/>
      <c r="PDJ368" s="112"/>
      <c r="PDK368" s="112"/>
      <c r="PDL368" s="112"/>
      <c r="PDM368" s="112"/>
      <c r="PDN368" s="112"/>
      <c r="PDO368" s="112"/>
      <c r="PDP368" s="112"/>
      <c r="PDQ368" s="112"/>
      <c r="PDR368" s="112"/>
      <c r="PDS368" s="112"/>
      <c r="PDT368" s="112"/>
      <c r="PDU368" s="112"/>
      <c r="PDV368" s="112"/>
      <c r="PDW368" s="112"/>
      <c r="PDX368" s="112"/>
      <c r="PDY368" s="112"/>
      <c r="PDZ368" s="112"/>
      <c r="PEA368" s="112"/>
      <c r="PEB368" s="112"/>
      <c r="PEC368" s="112"/>
      <c r="PED368" s="112"/>
      <c r="PEE368" s="112"/>
      <c r="PEF368" s="112"/>
      <c r="PEG368" s="112"/>
      <c r="PEH368" s="112"/>
      <c r="PEI368" s="112"/>
      <c r="PEJ368" s="112"/>
      <c r="PEK368" s="112"/>
      <c r="PEL368" s="112"/>
      <c r="PEM368" s="112"/>
      <c r="PEN368" s="112"/>
      <c r="PEO368" s="112"/>
      <c r="PEP368" s="112"/>
      <c r="PEQ368" s="112"/>
      <c r="PER368" s="112"/>
      <c r="PES368" s="112"/>
      <c r="PET368" s="112"/>
      <c r="PEU368" s="112"/>
      <c r="PEV368" s="112"/>
      <c r="PEW368" s="112"/>
      <c r="PEX368" s="112"/>
      <c r="PEY368" s="112"/>
      <c r="PEZ368" s="112"/>
      <c r="PFA368" s="112"/>
      <c r="PFB368" s="112"/>
      <c r="PFC368" s="112"/>
      <c r="PFD368" s="112"/>
      <c r="PFE368" s="112"/>
      <c r="PFF368" s="112"/>
      <c r="PFG368" s="112"/>
      <c r="PFH368" s="112"/>
      <c r="PFI368" s="112"/>
      <c r="PFJ368" s="112"/>
      <c r="PFK368" s="112"/>
      <c r="PFL368" s="112"/>
      <c r="PFM368" s="112"/>
      <c r="PFN368" s="112"/>
      <c r="PFO368" s="112"/>
      <c r="PFP368" s="112"/>
      <c r="PFQ368" s="112"/>
      <c r="PFR368" s="112"/>
      <c r="PFS368" s="112"/>
      <c r="PFT368" s="112"/>
      <c r="PFU368" s="112"/>
      <c r="PFV368" s="112"/>
      <c r="PFW368" s="112"/>
      <c r="PFX368" s="112"/>
      <c r="PFY368" s="112"/>
      <c r="PFZ368" s="112"/>
      <c r="PGA368" s="112"/>
      <c r="PGB368" s="112"/>
      <c r="PGC368" s="112"/>
      <c r="PGD368" s="112"/>
      <c r="PGE368" s="112"/>
      <c r="PGF368" s="112"/>
      <c r="PGG368" s="112"/>
      <c r="PGH368" s="112"/>
      <c r="PGI368" s="112"/>
      <c r="PGJ368" s="112"/>
      <c r="PGK368" s="112"/>
      <c r="PGL368" s="112"/>
      <c r="PGM368" s="112"/>
      <c r="PGN368" s="112"/>
      <c r="PGO368" s="112"/>
      <c r="PGP368" s="112"/>
      <c r="PGQ368" s="112"/>
      <c r="PGR368" s="112"/>
      <c r="PGS368" s="112"/>
      <c r="PGT368" s="112"/>
      <c r="PGU368" s="112"/>
      <c r="PGV368" s="112"/>
      <c r="PGW368" s="112"/>
      <c r="PGX368" s="112"/>
      <c r="PGY368" s="112"/>
      <c r="PGZ368" s="112"/>
      <c r="PHA368" s="112"/>
      <c r="PHB368" s="112"/>
      <c r="PHC368" s="112"/>
      <c r="PHD368" s="112"/>
      <c r="PHE368" s="112"/>
      <c r="PHF368" s="112"/>
      <c r="PHG368" s="112"/>
      <c r="PHH368" s="112"/>
      <c r="PHI368" s="112"/>
      <c r="PHJ368" s="112"/>
      <c r="PHK368" s="112"/>
      <c r="PHL368" s="112"/>
      <c r="PHM368" s="112"/>
      <c r="PHN368" s="112"/>
      <c r="PHO368" s="112"/>
      <c r="PHP368" s="112"/>
      <c r="PHQ368" s="112"/>
      <c r="PHR368" s="112"/>
      <c r="PHS368" s="112"/>
      <c r="PHT368" s="112"/>
      <c r="PHU368" s="112"/>
      <c r="PHV368" s="112"/>
      <c r="PHW368" s="112"/>
      <c r="PHX368" s="112"/>
      <c r="PHY368" s="112"/>
      <c r="PHZ368" s="112"/>
      <c r="PIA368" s="112"/>
      <c r="PIB368" s="112"/>
      <c r="PIC368" s="112"/>
      <c r="PID368" s="112"/>
      <c r="PIE368" s="112"/>
      <c r="PIF368" s="112"/>
      <c r="PIG368" s="112"/>
      <c r="PIH368" s="112"/>
      <c r="PII368" s="112"/>
      <c r="PIJ368" s="112"/>
      <c r="PIK368" s="112"/>
      <c r="PIL368" s="112"/>
      <c r="PIM368" s="112"/>
      <c r="PIN368" s="112"/>
      <c r="PIO368" s="112"/>
      <c r="PIP368" s="112"/>
      <c r="PIQ368" s="112"/>
      <c r="PIR368" s="112"/>
      <c r="PIS368" s="112"/>
      <c r="PIT368" s="112"/>
      <c r="PIU368" s="112"/>
      <c r="PIV368" s="112"/>
      <c r="PIW368" s="112"/>
      <c r="PIX368" s="112"/>
      <c r="PIY368" s="112"/>
      <c r="PIZ368" s="112"/>
      <c r="PJA368" s="112"/>
      <c r="PJB368" s="112"/>
      <c r="PJC368" s="112"/>
      <c r="PJD368" s="112"/>
      <c r="PJE368" s="112"/>
      <c r="PJF368" s="112"/>
      <c r="PJG368" s="112"/>
      <c r="PJH368" s="112"/>
      <c r="PJI368" s="112"/>
      <c r="PJJ368" s="112"/>
      <c r="PJK368" s="112"/>
      <c r="PJL368" s="112"/>
      <c r="PJM368" s="112"/>
      <c r="PJN368" s="112"/>
      <c r="PJO368" s="112"/>
      <c r="PJP368" s="112"/>
      <c r="PJQ368" s="112"/>
      <c r="PJR368" s="112"/>
      <c r="PJS368" s="112"/>
      <c r="PJT368" s="112"/>
      <c r="PJU368" s="112"/>
      <c r="PJV368" s="112"/>
      <c r="PJW368" s="112"/>
      <c r="PJX368" s="112"/>
      <c r="PJY368" s="112"/>
      <c r="PJZ368" s="112"/>
      <c r="PKA368" s="112"/>
      <c r="PKB368" s="112"/>
      <c r="PKC368" s="112"/>
      <c r="PKD368" s="112"/>
      <c r="PKE368" s="112"/>
      <c r="PKF368" s="112"/>
      <c r="PKG368" s="112"/>
      <c r="PKH368" s="112"/>
      <c r="PKI368" s="112"/>
      <c r="PKJ368" s="112"/>
      <c r="PKK368" s="112"/>
      <c r="PKL368" s="112"/>
      <c r="PKM368" s="112"/>
      <c r="PKN368" s="112"/>
      <c r="PKO368" s="112"/>
      <c r="PKP368" s="112"/>
      <c r="PKQ368" s="112"/>
      <c r="PKR368" s="112"/>
      <c r="PKS368" s="112"/>
      <c r="PKT368" s="112"/>
      <c r="PKU368" s="112"/>
      <c r="PKV368" s="112"/>
      <c r="PKW368" s="112"/>
      <c r="PKX368" s="112"/>
      <c r="PKY368" s="112"/>
      <c r="PKZ368" s="112"/>
      <c r="PLA368" s="112"/>
      <c r="PLB368" s="112"/>
      <c r="PLC368" s="112"/>
      <c r="PLD368" s="112"/>
      <c r="PLE368" s="112"/>
      <c r="PLF368" s="112"/>
      <c r="PLG368" s="112"/>
      <c r="PLH368" s="112"/>
      <c r="PLI368" s="112"/>
      <c r="PLJ368" s="112"/>
      <c r="PLK368" s="112"/>
      <c r="PLL368" s="112"/>
      <c r="PLM368" s="112"/>
      <c r="PLN368" s="112"/>
      <c r="PLO368" s="112"/>
      <c r="PLP368" s="112"/>
      <c r="PLQ368" s="112"/>
      <c r="PLR368" s="112"/>
      <c r="PLS368" s="112"/>
      <c r="PLT368" s="112"/>
      <c r="PLU368" s="112"/>
      <c r="PLV368" s="112"/>
      <c r="PLW368" s="112"/>
      <c r="PLX368" s="112"/>
      <c r="PLY368" s="112"/>
      <c r="PLZ368" s="112"/>
      <c r="PMA368" s="112"/>
      <c r="PMB368" s="112"/>
      <c r="PMC368" s="112"/>
      <c r="PMD368" s="112"/>
      <c r="PME368" s="112"/>
      <c r="PMF368" s="112"/>
      <c r="PMG368" s="112"/>
      <c r="PMH368" s="112"/>
      <c r="PMI368" s="112"/>
      <c r="PMJ368" s="112"/>
      <c r="PMK368" s="112"/>
      <c r="PML368" s="112"/>
      <c r="PMM368" s="112"/>
      <c r="PMN368" s="112"/>
      <c r="PMO368" s="112"/>
      <c r="PMP368" s="112"/>
      <c r="PMQ368" s="112"/>
      <c r="PMR368" s="112"/>
      <c r="PMS368" s="112"/>
      <c r="PMT368" s="112"/>
      <c r="PMU368" s="112"/>
      <c r="PMV368" s="112"/>
      <c r="PMW368" s="112"/>
      <c r="PMX368" s="112"/>
      <c r="PMY368" s="112"/>
      <c r="PMZ368" s="112"/>
      <c r="PNA368" s="112"/>
      <c r="PNB368" s="112"/>
      <c r="PNC368" s="112"/>
      <c r="PND368" s="112"/>
      <c r="PNE368" s="112"/>
      <c r="PNF368" s="112"/>
      <c r="PNG368" s="112"/>
      <c r="PNH368" s="112"/>
      <c r="PNI368" s="112"/>
      <c r="PNJ368" s="112"/>
      <c r="PNK368" s="112"/>
      <c r="PNL368" s="112"/>
      <c r="PNM368" s="112"/>
      <c r="PNN368" s="112"/>
      <c r="PNO368" s="112"/>
      <c r="PNP368" s="112"/>
      <c r="PNQ368" s="112"/>
      <c r="PNR368" s="112"/>
      <c r="PNS368" s="112"/>
      <c r="PNT368" s="112"/>
      <c r="PNU368" s="112"/>
      <c r="PNV368" s="112"/>
      <c r="PNW368" s="112"/>
      <c r="PNX368" s="112"/>
      <c r="PNY368" s="112"/>
      <c r="PNZ368" s="112"/>
      <c r="POA368" s="112"/>
      <c r="POB368" s="112"/>
      <c r="POC368" s="112"/>
      <c r="POD368" s="112"/>
      <c r="POE368" s="112"/>
      <c r="POF368" s="112"/>
      <c r="POG368" s="112"/>
      <c r="POH368" s="112"/>
      <c r="POI368" s="112"/>
      <c r="POJ368" s="112"/>
      <c r="POK368" s="112"/>
      <c r="POL368" s="112"/>
      <c r="POM368" s="112"/>
      <c r="PON368" s="112"/>
      <c r="POO368" s="112"/>
      <c r="POP368" s="112"/>
      <c r="POQ368" s="112"/>
      <c r="POR368" s="112"/>
      <c r="POS368" s="112"/>
      <c r="POT368" s="112"/>
      <c r="POU368" s="112"/>
      <c r="POV368" s="112"/>
      <c r="POW368" s="112"/>
      <c r="POX368" s="112"/>
      <c r="POY368" s="112"/>
      <c r="POZ368" s="112"/>
      <c r="PPA368" s="112"/>
      <c r="PPB368" s="112"/>
      <c r="PPC368" s="112"/>
      <c r="PPD368" s="112"/>
      <c r="PPE368" s="112"/>
      <c r="PPF368" s="112"/>
      <c r="PPG368" s="112"/>
      <c r="PPH368" s="112"/>
      <c r="PPI368" s="112"/>
      <c r="PPJ368" s="112"/>
      <c r="PPK368" s="112"/>
      <c r="PPL368" s="112"/>
      <c r="PPM368" s="112"/>
      <c r="PPN368" s="112"/>
      <c r="PPO368" s="112"/>
      <c r="PPP368" s="112"/>
      <c r="PPQ368" s="112"/>
      <c r="PPR368" s="112"/>
      <c r="PPS368" s="112"/>
      <c r="PPT368" s="112"/>
      <c r="PPU368" s="112"/>
      <c r="PPV368" s="112"/>
      <c r="PPW368" s="112"/>
      <c r="PPX368" s="112"/>
      <c r="PPY368" s="112"/>
      <c r="PPZ368" s="112"/>
      <c r="PQA368" s="112"/>
      <c r="PQB368" s="112"/>
      <c r="PQC368" s="112"/>
      <c r="PQD368" s="112"/>
      <c r="PQE368" s="112"/>
      <c r="PQF368" s="112"/>
      <c r="PQG368" s="112"/>
      <c r="PQH368" s="112"/>
      <c r="PQI368" s="112"/>
      <c r="PQJ368" s="112"/>
      <c r="PQK368" s="112"/>
      <c r="PQL368" s="112"/>
      <c r="PQM368" s="112"/>
      <c r="PQN368" s="112"/>
      <c r="PQO368" s="112"/>
      <c r="PQP368" s="112"/>
      <c r="PQQ368" s="112"/>
      <c r="PQR368" s="112"/>
      <c r="PQS368" s="112"/>
      <c r="PQT368" s="112"/>
      <c r="PQU368" s="112"/>
      <c r="PQV368" s="112"/>
      <c r="PQW368" s="112"/>
      <c r="PQX368" s="112"/>
      <c r="PQY368" s="112"/>
      <c r="PQZ368" s="112"/>
      <c r="PRA368" s="112"/>
      <c r="PRB368" s="112"/>
      <c r="PRC368" s="112"/>
      <c r="PRD368" s="112"/>
      <c r="PRE368" s="112"/>
      <c r="PRF368" s="112"/>
      <c r="PRG368" s="112"/>
      <c r="PRH368" s="112"/>
      <c r="PRI368" s="112"/>
      <c r="PRJ368" s="112"/>
      <c r="PRK368" s="112"/>
      <c r="PRL368" s="112"/>
      <c r="PRM368" s="112"/>
      <c r="PRN368" s="112"/>
      <c r="PRO368" s="112"/>
      <c r="PRP368" s="112"/>
      <c r="PRQ368" s="112"/>
      <c r="PRR368" s="112"/>
      <c r="PRS368" s="112"/>
      <c r="PRT368" s="112"/>
      <c r="PRU368" s="112"/>
      <c r="PRV368" s="112"/>
      <c r="PRW368" s="112"/>
      <c r="PRX368" s="112"/>
      <c r="PRY368" s="112"/>
      <c r="PRZ368" s="112"/>
      <c r="PSA368" s="112"/>
      <c r="PSB368" s="112"/>
      <c r="PSC368" s="112"/>
      <c r="PSD368" s="112"/>
      <c r="PSE368" s="112"/>
      <c r="PSF368" s="112"/>
      <c r="PSG368" s="112"/>
      <c r="PSH368" s="112"/>
      <c r="PSI368" s="112"/>
      <c r="PSJ368" s="112"/>
      <c r="PSK368" s="112"/>
      <c r="PSL368" s="112"/>
      <c r="PSM368" s="112"/>
      <c r="PSN368" s="112"/>
      <c r="PSO368" s="112"/>
      <c r="PSP368" s="112"/>
      <c r="PSQ368" s="112"/>
      <c r="PSR368" s="112"/>
      <c r="PSS368" s="112"/>
      <c r="PST368" s="112"/>
      <c r="PSU368" s="112"/>
      <c r="PSV368" s="112"/>
      <c r="PSW368" s="112"/>
      <c r="PSX368" s="112"/>
      <c r="PSY368" s="112"/>
      <c r="PSZ368" s="112"/>
      <c r="PTA368" s="112"/>
      <c r="PTB368" s="112"/>
      <c r="PTC368" s="112"/>
      <c r="PTD368" s="112"/>
      <c r="PTE368" s="112"/>
      <c r="PTF368" s="112"/>
      <c r="PTG368" s="112"/>
      <c r="PTH368" s="112"/>
      <c r="PTI368" s="112"/>
      <c r="PTJ368" s="112"/>
      <c r="PTK368" s="112"/>
      <c r="PTL368" s="112"/>
      <c r="PTM368" s="112"/>
      <c r="PTN368" s="112"/>
      <c r="PTO368" s="112"/>
      <c r="PTP368" s="112"/>
      <c r="PTQ368" s="112"/>
      <c r="PTR368" s="112"/>
      <c r="PTS368" s="112"/>
      <c r="PTT368" s="112"/>
      <c r="PTU368" s="112"/>
      <c r="PTV368" s="112"/>
      <c r="PTW368" s="112"/>
      <c r="PTX368" s="112"/>
      <c r="PTY368" s="112"/>
      <c r="PTZ368" s="112"/>
      <c r="PUA368" s="112"/>
      <c r="PUB368" s="112"/>
      <c r="PUC368" s="112"/>
      <c r="PUD368" s="112"/>
      <c r="PUE368" s="112"/>
      <c r="PUF368" s="112"/>
      <c r="PUG368" s="112"/>
      <c r="PUH368" s="112"/>
      <c r="PUI368" s="112"/>
      <c r="PUJ368" s="112"/>
      <c r="PUK368" s="112"/>
      <c r="PUL368" s="112"/>
      <c r="PUM368" s="112"/>
      <c r="PUN368" s="112"/>
      <c r="PUO368" s="112"/>
      <c r="PUP368" s="112"/>
      <c r="PUQ368" s="112"/>
      <c r="PUR368" s="112"/>
      <c r="PUS368" s="112"/>
      <c r="PUT368" s="112"/>
      <c r="PUU368" s="112"/>
      <c r="PUV368" s="112"/>
      <c r="PUW368" s="112"/>
      <c r="PUX368" s="112"/>
      <c r="PUY368" s="112"/>
      <c r="PUZ368" s="112"/>
      <c r="PVA368" s="112"/>
      <c r="PVB368" s="112"/>
      <c r="PVC368" s="112"/>
      <c r="PVD368" s="112"/>
      <c r="PVE368" s="112"/>
      <c r="PVF368" s="112"/>
      <c r="PVG368" s="112"/>
      <c r="PVH368" s="112"/>
      <c r="PVI368" s="112"/>
      <c r="PVJ368" s="112"/>
      <c r="PVK368" s="112"/>
      <c r="PVL368" s="112"/>
      <c r="PVM368" s="112"/>
      <c r="PVN368" s="112"/>
      <c r="PVO368" s="112"/>
      <c r="PVP368" s="112"/>
      <c r="PVQ368" s="112"/>
      <c r="PVR368" s="112"/>
      <c r="PVS368" s="112"/>
      <c r="PVT368" s="112"/>
      <c r="PVU368" s="112"/>
      <c r="PVV368" s="112"/>
      <c r="PVW368" s="112"/>
      <c r="PVX368" s="112"/>
      <c r="PVY368" s="112"/>
      <c r="PVZ368" s="112"/>
      <c r="PWA368" s="112"/>
      <c r="PWB368" s="112"/>
      <c r="PWC368" s="112"/>
      <c r="PWD368" s="112"/>
      <c r="PWE368" s="112"/>
      <c r="PWF368" s="112"/>
      <c r="PWG368" s="112"/>
      <c r="PWH368" s="112"/>
      <c r="PWI368" s="112"/>
      <c r="PWJ368" s="112"/>
      <c r="PWK368" s="112"/>
      <c r="PWL368" s="112"/>
      <c r="PWM368" s="112"/>
      <c r="PWN368" s="112"/>
      <c r="PWO368" s="112"/>
      <c r="PWP368" s="112"/>
      <c r="PWQ368" s="112"/>
      <c r="PWR368" s="112"/>
      <c r="PWS368" s="112"/>
      <c r="PWT368" s="112"/>
      <c r="PWU368" s="112"/>
      <c r="PWV368" s="112"/>
      <c r="PWW368" s="112"/>
      <c r="PWX368" s="112"/>
      <c r="PWY368" s="112"/>
      <c r="PWZ368" s="112"/>
      <c r="PXA368" s="112"/>
      <c r="PXB368" s="112"/>
      <c r="PXC368" s="112"/>
      <c r="PXD368" s="112"/>
      <c r="PXE368" s="112"/>
      <c r="PXF368" s="112"/>
      <c r="PXG368" s="112"/>
      <c r="PXH368" s="112"/>
      <c r="PXI368" s="112"/>
      <c r="PXJ368" s="112"/>
      <c r="PXK368" s="112"/>
      <c r="PXL368" s="112"/>
      <c r="PXM368" s="112"/>
      <c r="PXN368" s="112"/>
      <c r="PXO368" s="112"/>
      <c r="PXP368" s="112"/>
      <c r="PXQ368" s="112"/>
      <c r="PXR368" s="112"/>
      <c r="PXS368" s="112"/>
      <c r="PXT368" s="112"/>
      <c r="PXU368" s="112"/>
      <c r="PXV368" s="112"/>
      <c r="PXW368" s="112"/>
      <c r="PXX368" s="112"/>
      <c r="PXY368" s="112"/>
      <c r="PXZ368" s="112"/>
      <c r="PYA368" s="112"/>
      <c r="PYB368" s="112"/>
      <c r="PYC368" s="112"/>
      <c r="PYD368" s="112"/>
      <c r="PYE368" s="112"/>
      <c r="PYF368" s="112"/>
      <c r="PYG368" s="112"/>
      <c r="PYH368" s="112"/>
      <c r="PYI368" s="112"/>
      <c r="PYJ368" s="112"/>
      <c r="PYK368" s="112"/>
      <c r="PYL368" s="112"/>
      <c r="PYM368" s="112"/>
      <c r="PYN368" s="112"/>
      <c r="PYO368" s="112"/>
      <c r="PYP368" s="112"/>
      <c r="PYQ368" s="112"/>
      <c r="PYR368" s="112"/>
      <c r="PYS368" s="112"/>
      <c r="PYT368" s="112"/>
      <c r="PYU368" s="112"/>
      <c r="PYV368" s="112"/>
      <c r="PYW368" s="112"/>
      <c r="PYX368" s="112"/>
      <c r="PYY368" s="112"/>
      <c r="PYZ368" s="112"/>
      <c r="PZA368" s="112"/>
      <c r="PZB368" s="112"/>
      <c r="PZC368" s="112"/>
      <c r="PZD368" s="112"/>
      <c r="PZE368" s="112"/>
      <c r="PZF368" s="112"/>
      <c r="PZG368" s="112"/>
      <c r="PZH368" s="112"/>
      <c r="PZI368" s="112"/>
      <c r="PZJ368" s="112"/>
      <c r="PZK368" s="112"/>
      <c r="PZL368" s="112"/>
      <c r="PZM368" s="112"/>
      <c r="PZN368" s="112"/>
      <c r="PZO368" s="112"/>
      <c r="PZP368" s="112"/>
      <c r="PZQ368" s="112"/>
      <c r="PZR368" s="112"/>
      <c r="PZS368" s="112"/>
      <c r="PZT368" s="112"/>
      <c r="PZU368" s="112"/>
      <c r="PZV368" s="112"/>
      <c r="PZW368" s="112"/>
      <c r="PZX368" s="112"/>
      <c r="PZY368" s="112"/>
      <c r="PZZ368" s="112"/>
      <c r="QAA368" s="112"/>
      <c r="QAB368" s="112"/>
      <c r="QAC368" s="112"/>
      <c r="QAD368" s="112"/>
      <c r="QAE368" s="112"/>
      <c r="QAF368" s="112"/>
      <c r="QAG368" s="112"/>
      <c r="QAH368" s="112"/>
      <c r="QAI368" s="112"/>
      <c r="QAJ368" s="112"/>
      <c r="QAK368" s="112"/>
      <c r="QAL368" s="112"/>
      <c r="QAM368" s="112"/>
      <c r="QAN368" s="112"/>
      <c r="QAO368" s="112"/>
      <c r="QAP368" s="112"/>
      <c r="QAQ368" s="112"/>
      <c r="QAR368" s="112"/>
      <c r="QAS368" s="112"/>
      <c r="QAT368" s="112"/>
      <c r="QAU368" s="112"/>
      <c r="QAV368" s="112"/>
      <c r="QAW368" s="112"/>
      <c r="QAX368" s="112"/>
      <c r="QAY368" s="112"/>
      <c r="QAZ368" s="112"/>
      <c r="QBA368" s="112"/>
      <c r="QBB368" s="112"/>
      <c r="QBC368" s="112"/>
      <c r="QBD368" s="112"/>
      <c r="QBE368" s="112"/>
      <c r="QBF368" s="112"/>
      <c r="QBG368" s="112"/>
      <c r="QBH368" s="112"/>
      <c r="QBI368" s="112"/>
      <c r="QBJ368" s="112"/>
      <c r="QBK368" s="112"/>
      <c r="QBL368" s="112"/>
      <c r="QBM368" s="112"/>
      <c r="QBN368" s="112"/>
      <c r="QBO368" s="112"/>
      <c r="QBP368" s="112"/>
      <c r="QBQ368" s="112"/>
      <c r="QBR368" s="112"/>
      <c r="QBS368" s="112"/>
      <c r="QBT368" s="112"/>
      <c r="QBU368" s="112"/>
      <c r="QBV368" s="112"/>
      <c r="QBW368" s="112"/>
      <c r="QBX368" s="112"/>
      <c r="QBY368" s="112"/>
      <c r="QBZ368" s="112"/>
      <c r="QCA368" s="112"/>
      <c r="QCB368" s="112"/>
      <c r="QCC368" s="112"/>
      <c r="QCD368" s="112"/>
      <c r="QCE368" s="112"/>
      <c r="QCF368" s="112"/>
      <c r="QCG368" s="112"/>
      <c r="QCH368" s="112"/>
      <c r="QCI368" s="112"/>
      <c r="QCJ368" s="112"/>
      <c r="QCK368" s="112"/>
      <c r="QCL368" s="112"/>
      <c r="QCM368" s="112"/>
      <c r="QCN368" s="112"/>
      <c r="QCO368" s="112"/>
      <c r="QCP368" s="112"/>
      <c r="QCQ368" s="112"/>
      <c r="QCR368" s="112"/>
      <c r="QCS368" s="112"/>
      <c r="QCT368" s="112"/>
      <c r="QCU368" s="112"/>
      <c r="QCV368" s="112"/>
      <c r="QCW368" s="112"/>
      <c r="QCX368" s="112"/>
      <c r="QCY368" s="112"/>
      <c r="QCZ368" s="112"/>
      <c r="QDA368" s="112"/>
      <c r="QDB368" s="112"/>
      <c r="QDC368" s="112"/>
      <c r="QDD368" s="112"/>
      <c r="QDE368" s="112"/>
      <c r="QDF368" s="112"/>
      <c r="QDG368" s="112"/>
      <c r="QDH368" s="112"/>
      <c r="QDI368" s="112"/>
      <c r="QDJ368" s="112"/>
      <c r="QDK368" s="112"/>
      <c r="QDL368" s="112"/>
      <c r="QDM368" s="112"/>
      <c r="QDN368" s="112"/>
      <c r="QDO368" s="112"/>
      <c r="QDP368" s="112"/>
      <c r="QDQ368" s="112"/>
      <c r="QDR368" s="112"/>
      <c r="QDS368" s="112"/>
      <c r="QDT368" s="112"/>
      <c r="QDU368" s="112"/>
      <c r="QDV368" s="112"/>
      <c r="QDW368" s="112"/>
      <c r="QDX368" s="112"/>
      <c r="QDY368" s="112"/>
      <c r="QDZ368" s="112"/>
      <c r="QEA368" s="112"/>
      <c r="QEB368" s="112"/>
      <c r="QEC368" s="112"/>
      <c r="QED368" s="112"/>
      <c r="QEE368" s="112"/>
      <c r="QEF368" s="112"/>
      <c r="QEG368" s="112"/>
      <c r="QEH368" s="112"/>
      <c r="QEI368" s="112"/>
      <c r="QEJ368" s="112"/>
      <c r="QEK368" s="112"/>
      <c r="QEL368" s="112"/>
      <c r="QEM368" s="112"/>
      <c r="QEN368" s="112"/>
      <c r="QEO368" s="112"/>
      <c r="QEP368" s="112"/>
      <c r="QEQ368" s="112"/>
      <c r="QER368" s="112"/>
      <c r="QES368" s="112"/>
      <c r="QET368" s="112"/>
      <c r="QEU368" s="112"/>
      <c r="QEV368" s="112"/>
      <c r="QEW368" s="112"/>
      <c r="QEX368" s="112"/>
      <c r="QEY368" s="112"/>
      <c r="QEZ368" s="112"/>
      <c r="QFA368" s="112"/>
      <c r="QFB368" s="112"/>
      <c r="QFC368" s="112"/>
      <c r="QFD368" s="112"/>
      <c r="QFE368" s="112"/>
      <c r="QFF368" s="112"/>
      <c r="QFG368" s="112"/>
      <c r="QFH368" s="112"/>
      <c r="QFI368" s="112"/>
      <c r="QFJ368" s="112"/>
      <c r="QFK368" s="112"/>
      <c r="QFL368" s="112"/>
      <c r="QFM368" s="112"/>
      <c r="QFN368" s="112"/>
      <c r="QFO368" s="112"/>
      <c r="QFP368" s="112"/>
      <c r="QFQ368" s="112"/>
      <c r="QFR368" s="112"/>
      <c r="QFS368" s="112"/>
      <c r="QFT368" s="112"/>
      <c r="QFU368" s="112"/>
      <c r="QFV368" s="112"/>
      <c r="QFW368" s="112"/>
      <c r="QFX368" s="112"/>
      <c r="QFY368" s="112"/>
      <c r="QFZ368" s="112"/>
      <c r="QGA368" s="112"/>
      <c r="QGB368" s="112"/>
      <c r="QGC368" s="112"/>
      <c r="QGD368" s="112"/>
      <c r="QGE368" s="112"/>
      <c r="QGF368" s="112"/>
      <c r="QGG368" s="112"/>
      <c r="QGH368" s="112"/>
      <c r="QGI368" s="112"/>
      <c r="QGJ368" s="112"/>
      <c r="QGK368" s="112"/>
      <c r="QGL368" s="112"/>
      <c r="QGM368" s="112"/>
      <c r="QGN368" s="112"/>
      <c r="QGO368" s="112"/>
      <c r="QGP368" s="112"/>
      <c r="QGQ368" s="112"/>
      <c r="QGR368" s="112"/>
      <c r="QGS368" s="112"/>
      <c r="QGT368" s="112"/>
      <c r="QGU368" s="112"/>
      <c r="QGV368" s="112"/>
      <c r="QGW368" s="112"/>
      <c r="QGX368" s="112"/>
      <c r="QGY368" s="112"/>
      <c r="QGZ368" s="112"/>
      <c r="QHA368" s="112"/>
      <c r="QHB368" s="112"/>
      <c r="QHC368" s="112"/>
      <c r="QHD368" s="112"/>
      <c r="QHE368" s="112"/>
      <c r="QHF368" s="112"/>
      <c r="QHG368" s="112"/>
      <c r="QHH368" s="112"/>
      <c r="QHI368" s="112"/>
      <c r="QHJ368" s="112"/>
      <c r="QHK368" s="112"/>
      <c r="QHL368" s="112"/>
      <c r="QHM368" s="112"/>
      <c r="QHN368" s="112"/>
      <c r="QHO368" s="112"/>
      <c r="QHP368" s="112"/>
      <c r="QHQ368" s="112"/>
      <c r="QHR368" s="112"/>
      <c r="QHS368" s="112"/>
      <c r="QHT368" s="112"/>
      <c r="QHU368" s="112"/>
      <c r="QHV368" s="112"/>
      <c r="QHW368" s="112"/>
      <c r="QHX368" s="112"/>
      <c r="QHY368" s="112"/>
      <c r="QHZ368" s="112"/>
      <c r="QIA368" s="112"/>
      <c r="QIB368" s="112"/>
      <c r="QIC368" s="112"/>
      <c r="QID368" s="112"/>
      <c r="QIE368" s="112"/>
      <c r="QIF368" s="112"/>
      <c r="QIG368" s="112"/>
      <c r="QIH368" s="112"/>
      <c r="QII368" s="112"/>
      <c r="QIJ368" s="112"/>
      <c r="QIK368" s="112"/>
      <c r="QIL368" s="112"/>
      <c r="QIM368" s="112"/>
      <c r="QIN368" s="112"/>
      <c r="QIO368" s="112"/>
      <c r="QIP368" s="112"/>
      <c r="QIQ368" s="112"/>
      <c r="QIR368" s="112"/>
      <c r="QIS368" s="112"/>
      <c r="QIT368" s="112"/>
      <c r="QIU368" s="112"/>
      <c r="QIV368" s="112"/>
      <c r="QIW368" s="112"/>
      <c r="QIX368" s="112"/>
      <c r="QIY368" s="112"/>
      <c r="QIZ368" s="112"/>
      <c r="QJA368" s="112"/>
      <c r="QJB368" s="112"/>
      <c r="QJC368" s="112"/>
      <c r="QJD368" s="112"/>
      <c r="QJE368" s="112"/>
      <c r="QJF368" s="112"/>
      <c r="QJG368" s="112"/>
      <c r="QJH368" s="112"/>
      <c r="QJI368" s="112"/>
      <c r="QJJ368" s="112"/>
      <c r="QJK368" s="112"/>
      <c r="QJL368" s="112"/>
      <c r="QJM368" s="112"/>
      <c r="QJN368" s="112"/>
      <c r="QJO368" s="112"/>
      <c r="QJP368" s="112"/>
      <c r="QJQ368" s="112"/>
      <c r="QJR368" s="112"/>
      <c r="QJS368" s="112"/>
      <c r="QJT368" s="112"/>
      <c r="QJU368" s="112"/>
      <c r="QJV368" s="112"/>
      <c r="QJW368" s="112"/>
      <c r="QJX368" s="112"/>
      <c r="QJY368" s="112"/>
      <c r="QJZ368" s="112"/>
      <c r="QKA368" s="112"/>
      <c r="QKB368" s="112"/>
      <c r="QKC368" s="112"/>
      <c r="QKD368" s="112"/>
      <c r="QKE368" s="112"/>
      <c r="QKF368" s="112"/>
      <c r="QKG368" s="112"/>
      <c r="QKH368" s="112"/>
      <c r="QKI368" s="112"/>
      <c r="QKJ368" s="112"/>
      <c r="QKK368" s="112"/>
      <c r="QKL368" s="112"/>
      <c r="QKM368" s="112"/>
      <c r="QKN368" s="112"/>
      <c r="QKO368" s="112"/>
      <c r="QKP368" s="112"/>
      <c r="QKQ368" s="112"/>
      <c r="QKR368" s="112"/>
      <c r="QKS368" s="112"/>
      <c r="QKT368" s="112"/>
      <c r="QKU368" s="112"/>
      <c r="QKV368" s="112"/>
      <c r="QKW368" s="112"/>
      <c r="QKX368" s="112"/>
      <c r="QKY368" s="112"/>
      <c r="QKZ368" s="112"/>
      <c r="QLA368" s="112"/>
      <c r="QLB368" s="112"/>
      <c r="QLC368" s="112"/>
      <c r="QLD368" s="112"/>
      <c r="QLE368" s="112"/>
      <c r="QLF368" s="112"/>
      <c r="QLG368" s="112"/>
      <c r="QLH368" s="112"/>
      <c r="QLI368" s="112"/>
      <c r="QLJ368" s="112"/>
      <c r="QLK368" s="112"/>
      <c r="QLL368" s="112"/>
      <c r="QLM368" s="112"/>
      <c r="QLN368" s="112"/>
      <c r="QLO368" s="112"/>
      <c r="QLP368" s="112"/>
      <c r="QLQ368" s="112"/>
      <c r="QLR368" s="112"/>
      <c r="QLS368" s="112"/>
      <c r="QLT368" s="112"/>
      <c r="QLU368" s="112"/>
      <c r="QLV368" s="112"/>
      <c r="QLW368" s="112"/>
      <c r="QLX368" s="112"/>
      <c r="QLY368" s="112"/>
      <c r="QLZ368" s="112"/>
      <c r="QMA368" s="112"/>
      <c r="QMB368" s="112"/>
      <c r="QMC368" s="112"/>
      <c r="QMD368" s="112"/>
      <c r="QME368" s="112"/>
      <c r="QMF368" s="112"/>
      <c r="QMG368" s="112"/>
      <c r="QMH368" s="112"/>
      <c r="QMI368" s="112"/>
      <c r="QMJ368" s="112"/>
      <c r="QMK368" s="112"/>
      <c r="QML368" s="112"/>
      <c r="QMM368" s="112"/>
      <c r="QMN368" s="112"/>
      <c r="QMO368" s="112"/>
      <c r="QMP368" s="112"/>
      <c r="QMQ368" s="112"/>
      <c r="QMR368" s="112"/>
      <c r="QMS368" s="112"/>
      <c r="QMT368" s="112"/>
      <c r="QMU368" s="112"/>
      <c r="QMV368" s="112"/>
      <c r="QMW368" s="112"/>
      <c r="QMX368" s="112"/>
      <c r="QMY368" s="112"/>
      <c r="QMZ368" s="112"/>
      <c r="QNA368" s="112"/>
      <c r="QNB368" s="112"/>
      <c r="QNC368" s="112"/>
      <c r="QND368" s="112"/>
      <c r="QNE368" s="112"/>
      <c r="QNF368" s="112"/>
      <c r="QNG368" s="112"/>
      <c r="QNH368" s="112"/>
      <c r="QNI368" s="112"/>
      <c r="QNJ368" s="112"/>
      <c r="QNK368" s="112"/>
      <c r="QNL368" s="112"/>
      <c r="QNM368" s="112"/>
      <c r="QNN368" s="112"/>
      <c r="QNO368" s="112"/>
      <c r="QNP368" s="112"/>
      <c r="QNQ368" s="112"/>
      <c r="QNR368" s="112"/>
      <c r="QNS368" s="112"/>
      <c r="QNT368" s="112"/>
      <c r="QNU368" s="112"/>
      <c r="QNV368" s="112"/>
      <c r="QNW368" s="112"/>
      <c r="QNX368" s="112"/>
      <c r="QNY368" s="112"/>
      <c r="QNZ368" s="112"/>
      <c r="QOA368" s="112"/>
      <c r="QOB368" s="112"/>
      <c r="QOC368" s="112"/>
      <c r="QOD368" s="112"/>
      <c r="QOE368" s="112"/>
      <c r="QOF368" s="112"/>
      <c r="QOG368" s="112"/>
      <c r="QOH368" s="112"/>
      <c r="QOI368" s="112"/>
      <c r="QOJ368" s="112"/>
      <c r="QOK368" s="112"/>
      <c r="QOL368" s="112"/>
      <c r="QOM368" s="112"/>
      <c r="QON368" s="112"/>
      <c r="QOO368" s="112"/>
      <c r="QOP368" s="112"/>
      <c r="QOQ368" s="112"/>
      <c r="QOR368" s="112"/>
      <c r="QOS368" s="112"/>
      <c r="QOT368" s="112"/>
      <c r="QOU368" s="112"/>
      <c r="QOV368" s="112"/>
      <c r="QOW368" s="112"/>
      <c r="QOX368" s="112"/>
      <c r="QOY368" s="112"/>
      <c r="QOZ368" s="112"/>
      <c r="QPA368" s="112"/>
      <c r="QPB368" s="112"/>
      <c r="QPC368" s="112"/>
      <c r="QPD368" s="112"/>
      <c r="QPE368" s="112"/>
      <c r="QPF368" s="112"/>
      <c r="QPG368" s="112"/>
      <c r="QPH368" s="112"/>
      <c r="QPI368" s="112"/>
      <c r="QPJ368" s="112"/>
      <c r="QPK368" s="112"/>
      <c r="QPL368" s="112"/>
      <c r="QPM368" s="112"/>
      <c r="QPN368" s="112"/>
      <c r="QPO368" s="112"/>
      <c r="QPP368" s="112"/>
      <c r="QPQ368" s="112"/>
      <c r="QPR368" s="112"/>
      <c r="QPS368" s="112"/>
      <c r="QPT368" s="112"/>
      <c r="QPU368" s="112"/>
      <c r="QPV368" s="112"/>
      <c r="QPW368" s="112"/>
      <c r="QPX368" s="112"/>
      <c r="QPY368" s="112"/>
      <c r="QPZ368" s="112"/>
      <c r="QQA368" s="112"/>
      <c r="QQB368" s="112"/>
      <c r="QQC368" s="112"/>
      <c r="QQD368" s="112"/>
      <c r="QQE368" s="112"/>
      <c r="QQF368" s="112"/>
      <c r="QQG368" s="112"/>
      <c r="QQH368" s="112"/>
      <c r="QQI368" s="112"/>
      <c r="QQJ368" s="112"/>
      <c r="QQK368" s="112"/>
      <c r="QQL368" s="112"/>
      <c r="QQM368" s="112"/>
      <c r="QQN368" s="112"/>
      <c r="QQO368" s="112"/>
      <c r="QQP368" s="112"/>
      <c r="QQQ368" s="112"/>
      <c r="QQR368" s="112"/>
      <c r="QQS368" s="112"/>
      <c r="QQT368" s="112"/>
      <c r="QQU368" s="112"/>
      <c r="QQV368" s="112"/>
      <c r="QQW368" s="112"/>
      <c r="QQX368" s="112"/>
      <c r="QQY368" s="112"/>
      <c r="QQZ368" s="112"/>
      <c r="QRA368" s="112"/>
      <c r="QRB368" s="112"/>
      <c r="QRC368" s="112"/>
      <c r="QRD368" s="112"/>
      <c r="QRE368" s="112"/>
      <c r="QRF368" s="112"/>
      <c r="QRG368" s="112"/>
      <c r="QRH368" s="112"/>
      <c r="QRI368" s="112"/>
      <c r="QRJ368" s="112"/>
      <c r="QRK368" s="112"/>
      <c r="QRL368" s="112"/>
      <c r="QRM368" s="112"/>
      <c r="QRN368" s="112"/>
      <c r="QRO368" s="112"/>
      <c r="QRP368" s="112"/>
      <c r="QRQ368" s="112"/>
      <c r="QRR368" s="112"/>
      <c r="QRS368" s="112"/>
      <c r="QRT368" s="112"/>
      <c r="QRU368" s="112"/>
      <c r="QRV368" s="112"/>
      <c r="QRW368" s="112"/>
      <c r="QRX368" s="112"/>
      <c r="QRY368" s="112"/>
      <c r="QRZ368" s="112"/>
      <c r="QSA368" s="112"/>
      <c r="QSB368" s="112"/>
      <c r="QSC368" s="112"/>
      <c r="QSD368" s="112"/>
      <c r="QSE368" s="112"/>
      <c r="QSF368" s="112"/>
      <c r="QSG368" s="112"/>
      <c r="QSH368" s="112"/>
      <c r="QSI368" s="112"/>
      <c r="QSJ368" s="112"/>
      <c r="QSK368" s="112"/>
      <c r="QSL368" s="112"/>
      <c r="QSM368" s="112"/>
      <c r="QSN368" s="112"/>
      <c r="QSO368" s="112"/>
      <c r="QSP368" s="112"/>
      <c r="QSQ368" s="112"/>
      <c r="QSR368" s="112"/>
      <c r="QSS368" s="112"/>
      <c r="QST368" s="112"/>
      <c r="QSU368" s="112"/>
      <c r="QSV368" s="112"/>
      <c r="QSW368" s="112"/>
      <c r="QSX368" s="112"/>
      <c r="QSY368" s="112"/>
      <c r="QSZ368" s="112"/>
      <c r="QTA368" s="112"/>
      <c r="QTB368" s="112"/>
      <c r="QTC368" s="112"/>
      <c r="QTD368" s="112"/>
      <c r="QTE368" s="112"/>
      <c r="QTF368" s="112"/>
      <c r="QTG368" s="112"/>
      <c r="QTH368" s="112"/>
      <c r="QTI368" s="112"/>
      <c r="QTJ368" s="112"/>
      <c r="QTK368" s="112"/>
      <c r="QTL368" s="112"/>
      <c r="QTM368" s="112"/>
      <c r="QTN368" s="112"/>
      <c r="QTO368" s="112"/>
      <c r="QTP368" s="112"/>
      <c r="QTQ368" s="112"/>
      <c r="QTR368" s="112"/>
      <c r="QTS368" s="112"/>
      <c r="QTT368" s="112"/>
      <c r="QTU368" s="112"/>
      <c r="QTV368" s="112"/>
      <c r="QTW368" s="112"/>
      <c r="QTX368" s="112"/>
      <c r="QTY368" s="112"/>
      <c r="QTZ368" s="112"/>
      <c r="QUA368" s="112"/>
      <c r="QUB368" s="112"/>
      <c r="QUC368" s="112"/>
      <c r="QUD368" s="112"/>
      <c r="QUE368" s="112"/>
      <c r="QUF368" s="112"/>
      <c r="QUG368" s="112"/>
      <c r="QUH368" s="112"/>
      <c r="QUI368" s="112"/>
      <c r="QUJ368" s="112"/>
      <c r="QUK368" s="112"/>
      <c r="QUL368" s="112"/>
      <c r="QUM368" s="112"/>
      <c r="QUN368" s="112"/>
      <c r="QUO368" s="112"/>
      <c r="QUP368" s="112"/>
      <c r="QUQ368" s="112"/>
      <c r="QUR368" s="112"/>
      <c r="QUS368" s="112"/>
      <c r="QUT368" s="112"/>
      <c r="QUU368" s="112"/>
      <c r="QUV368" s="112"/>
      <c r="QUW368" s="112"/>
      <c r="QUX368" s="112"/>
      <c r="QUY368" s="112"/>
      <c r="QUZ368" s="112"/>
      <c r="QVA368" s="112"/>
      <c r="QVB368" s="112"/>
      <c r="QVC368" s="112"/>
      <c r="QVD368" s="112"/>
      <c r="QVE368" s="112"/>
      <c r="QVF368" s="112"/>
      <c r="QVG368" s="112"/>
      <c r="QVH368" s="112"/>
      <c r="QVI368" s="112"/>
      <c r="QVJ368" s="112"/>
      <c r="QVK368" s="112"/>
      <c r="QVL368" s="112"/>
      <c r="QVM368" s="112"/>
      <c r="QVN368" s="112"/>
      <c r="QVO368" s="112"/>
      <c r="QVP368" s="112"/>
      <c r="QVQ368" s="112"/>
      <c r="QVR368" s="112"/>
      <c r="QVS368" s="112"/>
      <c r="QVT368" s="112"/>
      <c r="QVU368" s="112"/>
      <c r="QVV368" s="112"/>
      <c r="QVW368" s="112"/>
      <c r="QVX368" s="112"/>
      <c r="QVY368" s="112"/>
      <c r="QVZ368" s="112"/>
      <c r="QWA368" s="112"/>
      <c r="QWB368" s="112"/>
      <c r="QWC368" s="112"/>
      <c r="QWD368" s="112"/>
      <c r="QWE368" s="112"/>
      <c r="QWF368" s="112"/>
      <c r="QWG368" s="112"/>
      <c r="QWH368" s="112"/>
      <c r="QWI368" s="112"/>
      <c r="QWJ368" s="112"/>
      <c r="QWK368" s="112"/>
      <c r="QWL368" s="112"/>
      <c r="QWM368" s="112"/>
      <c r="QWN368" s="112"/>
      <c r="QWO368" s="112"/>
      <c r="QWP368" s="112"/>
      <c r="QWQ368" s="112"/>
      <c r="QWR368" s="112"/>
      <c r="QWS368" s="112"/>
      <c r="QWT368" s="112"/>
      <c r="QWU368" s="112"/>
      <c r="QWV368" s="112"/>
      <c r="QWW368" s="112"/>
      <c r="QWX368" s="112"/>
      <c r="QWY368" s="112"/>
      <c r="QWZ368" s="112"/>
      <c r="QXA368" s="112"/>
      <c r="QXB368" s="112"/>
      <c r="QXC368" s="112"/>
      <c r="QXD368" s="112"/>
      <c r="QXE368" s="112"/>
      <c r="QXF368" s="112"/>
      <c r="QXG368" s="112"/>
      <c r="QXH368" s="112"/>
      <c r="QXI368" s="112"/>
      <c r="QXJ368" s="112"/>
      <c r="QXK368" s="112"/>
      <c r="QXL368" s="112"/>
      <c r="QXM368" s="112"/>
      <c r="QXN368" s="112"/>
      <c r="QXO368" s="112"/>
      <c r="QXP368" s="112"/>
      <c r="QXQ368" s="112"/>
      <c r="QXR368" s="112"/>
      <c r="QXS368" s="112"/>
      <c r="QXT368" s="112"/>
      <c r="QXU368" s="112"/>
      <c r="QXV368" s="112"/>
      <c r="QXW368" s="112"/>
      <c r="QXX368" s="112"/>
      <c r="QXY368" s="112"/>
      <c r="QXZ368" s="112"/>
      <c r="QYA368" s="112"/>
      <c r="QYB368" s="112"/>
      <c r="QYC368" s="112"/>
      <c r="QYD368" s="112"/>
      <c r="QYE368" s="112"/>
      <c r="QYF368" s="112"/>
      <c r="QYG368" s="112"/>
      <c r="QYH368" s="112"/>
      <c r="QYI368" s="112"/>
      <c r="QYJ368" s="112"/>
      <c r="QYK368" s="112"/>
      <c r="QYL368" s="112"/>
      <c r="QYM368" s="112"/>
      <c r="QYN368" s="112"/>
      <c r="QYO368" s="112"/>
      <c r="QYP368" s="112"/>
      <c r="QYQ368" s="112"/>
      <c r="QYR368" s="112"/>
      <c r="QYS368" s="112"/>
      <c r="QYT368" s="112"/>
      <c r="QYU368" s="112"/>
      <c r="QYV368" s="112"/>
      <c r="QYW368" s="112"/>
      <c r="QYX368" s="112"/>
      <c r="QYY368" s="112"/>
      <c r="QYZ368" s="112"/>
      <c r="QZA368" s="112"/>
      <c r="QZB368" s="112"/>
      <c r="QZC368" s="112"/>
      <c r="QZD368" s="112"/>
      <c r="QZE368" s="112"/>
      <c r="QZF368" s="112"/>
      <c r="QZG368" s="112"/>
      <c r="QZH368" s="112"/>
      <c r="QZI368" s="112"/>
      <c r="QZJ368" s="112"/>
      <c r="QZK368" s="112"/>
      <c r="QZL368" s="112"/>
      <c r="QZM368" s="112"/>
      <c r="QZN368" s="112"/>
      <c r="QZO368" s="112"/>
      <c r="QZP368" s="112"/>
      <c r="QZQ368" s="112"/>
      <c r="QZR368" s="112"/>
      <c r="QZS368" s="112"/>
      <c r="QZT368" s="112"/>
      <c r="QZU368" s="112"/>
      <c r="QZV368" s="112"/>
      <c r="QZW368" s="112"/>
      <c r="QZX368" s="112"/>
      <c r="QZY368" s="112"/>
      <c r="QZZ368" s="112"/>
      <c r="RAA368" s="112"/>
      <c r="RAB368" s="112"/>
      <c r="RAC368" s="112"/>
      <c r="RAD368" s="112"/>
      <c r="RAE368" s="112"/>
      <c r="RAF368" s="112"/>
      <c r="RAG368" s="112"/>
      <c r="RAH368" s="112"/>
      <c r="RAI368" s="112"/>
      <c r="RAJ368" s="112"/>
      <c r="RAK368" s="112"/>
      <c r="RAL368" s="112"/>
      <c r="RAM368" s="112"/>
      <c r="RAN368" s="112"/>
      <c r="RAO368" s="112"/>
      <c r="RAP368" s="112"/>
      <c r="RAQ368" s="112"/>
      <c r="RAR368" s="112"/>
      <c r="RAS368" s="112"/>
      <c r="RAT368" s="112"/>
      <c r="RAU368" s="112"/>
      <c r="RAV368" s="112"/>
      <c r="RAW368" s="112"/>
      <c r="RAX368" s="112"/>
      <c r="RAY368" s="112"/>
      <c r="RAZ368" s="112"/>
      <c r="RBA368" s="112"/>
      <c r="RBB368" s="112"/>
      <c r="RBC368" s="112"/>
      <c r="RBD368" s="112"/>
      <c r="RBE368" s="112"/>
      <c r="RBF368" s="112"/>
      <c r="RBG368" s="112"/>
      <c r="RBH368" s="112"/>
      <c r="RBI368" s="112"/>
      <c r="RBJ368" s="112"/>
      <c r="RBK368" s="112"/>
      <c r="RBL368" s="112"/>
      <c r="RBM368" s="112"/>
      <c r="RBN368" s="112"/>
      <c r="RBO368" s="112"/>
      <c r="RBP368" s="112"/>
      <c r="RBQ368" s="112"/>
      <c r="RBR368" s="112"/>
      <c r="RBS368" s="112"/>
      <c r="RBT368" s="112"/>
      <c r="RBU368" s="112"/>
      <c r="RBV368" s="112"/>
      <c r="RBW368" s="112"/>
      <c r="RBX368" s="112"/>
      <c r="RBY368" s="112"/>
      <c r="RBZ368" s="112"/>
      <c r="RCA368" s="112"/>
      <c r="RCB368" s="112"/>
      <c r="RCC368" s="112"/>
      <c r="RCD368" s="112"/>
      <c r="RCE368" s="112"/>
      <c r="RCF368" s="112"/>
      <c r="RCG368" s="112"/>
      <c r="RCH368" s="112"/>
      <c r="RCI368" s="112"/>
      <c r="RCJ368" s="112"/>
      <c r="RCK368" s="112"/>
      <c r="RCL368" s="112"/>
      <c r="RCM368" s="112"/>
      <c r="RCN368" s="112"/>
      <c r="RCO368" s="112"/>
      <c r="RCP368" s="112"/>
      <c r="RCQ368" s="112"/>
      <c r="RCR368" s="112"/>
      <c r="RCS368" s="112"/>
      <c r="RCT368" s="112"/>
      <c r="RCU368" s="112"/>
      <c r="RCV368" s="112"/>
      <c r="RCW368" s="112"/>
      <c r="RCX368" s="112"/>
      <c r="RCY368" s="112"/>
      <c r="RCZ368" s="112"/>
      <c r="RDA368" s="112"/>
      <c r="RDB368" s="112"/>
      <c r="RDC368" s="112"/>
      <c r="RDD368" s="112"/>
      <c r="RDE368" s="112"/>
      <c r="RDF368" s="112"/>
      <c r="RDG368" s="112"/>
      <c r="RDH368" s="112"/>
      <c r="RDI368" s="112"/>
      <c r="RDJ368" s="112"/>
      <c r="RDK368" s="112"/>
      <c r="RDL368" s="112"/>
      <c r="RDM368" s="112"/>
      <c r="RDN368" s="112"/>
      <c r="RDO368" s="112"/>
      <c r="RDP368" s="112"/>
      <c r="RDQ368" s="112"/>
      <c r="RDR368" s="112"/>
      <c r="RDS368" s="112"/>
      <c r="RDT368" s="112"/>
      <c r="RDU368" s="112"/>
      <c r="RDV368" s="112"/>
      <c r="RDW368" s="112"/>
      <c r="RDX368" s="112"/>
      <c r="RDY368" s="112"/>
      <c r="RDZ368" s="112"/>
      <c r="REA368" s="112"/>
      <c r="REB368" s="112"/>
      <c r="REC368" s="112"/>
      <c r="RED368" s="112"/>
      <c r="REE368" s="112"/>
      <c r="REF368" s="112"/>
      <c r="REG368" s="112"/>
      <c r="REH368" s="112"/>
      <c r="REI368" s="112"/>
      <c r="REJ368" s="112"/>
      <c r="REK368" s="112"/>
      <c r="REL368" s="112"/>
      <c r="REM368" s="112"/>
      <c r="REN368" s="112"/>
      <c r="REO368" s="112"/>
      <c r="REP368" s="112"/>
      <c r="REQ368" s="112"/>
      <c r="RER368" s="112"/>
      <c r="RES368" s="112"/>
      <c r="RET368" s="112"/>
      <c r="REU368" s="112"/>
      <c r="REV368" s="112"/>
      <c r="REW368" s="112"/>
      <c r="REX368" s="112"/>
      <c r="REY368" s="112"/>
      <c r="REZ368" s="112"/>
      <c r="RFA368" s="112"/>
      <c r="RFB368" s="112"/>
      <c r="RFC368" s="112"/>
      <c r="RFD368" s="112"/>
      <c r="RFE368" s="112"/>
      <c r="RFF368" s="112"/>
      <c r="RFG368" s="112"/>
      <c r="RFH368" s="112"/>
      <c r="RFI368" s="112"/>
      <c r="RFJ368" s="112"/>
      <c r="RFK368" s="112"/>
      <c r="RFL368" s="112"/>
      <c r="RFM368" s="112"/>
      <c r="RFN368" s="112"/>
      <c r="RFO368" s="112"/>
      <c r="RFP368" s="112"/>
      <c r="RFQ368" s="112"/>
      <c r="RFR368" s="112"/>
      <c r="RFS368" s="112"/>
      <c r="RFT368" s="112"/>
      <c r="RFU368" s="112"/>
      <c r="RFV368" s="112"/>
      <c r="RFW368" s="112"/>
      <c r="RFX368" s="112"/>
      <c r="RFY368" s="112"/>
      <c r="RFZ368" s="112"/>
      <c r="RGA368" s="112"/>
      <c r="RGB368" s="112"/>
      <c r="RGC368" s="112"/>
      <c r="RGD368" s="112"/>
      <c r="RGE368" s="112"/>
      <c r="RGF368" s="112"/>
      <c r="RGG368" s="112"/>
      <c r="RGH368" s="112"/>
      <c r="RGI368" s="112"/>
      <c r="RGJ368" s="112"/>
      <c r="RGK368" s="112"/>
      <c r="RGL368" s="112"/>
      <c r="RGM368" s="112"/>
      <c r="RGN368" s="112"/>
      <c r="RGO368" s="112"/>
      <c r="RGP368" s="112"/>
      <c r="RGQ368" s="112"/>
      <c r="RGR368" s="112"/>
      <c r="RGS368" s="112"/>
      <c r="RGT368" s="112"/>
      <c r="RGU368" s="112"/>
      <c r="RGV368" s="112"/>
      <c r="RGW368" s="112"/>
      <c r="RGX368" s="112"/>
      <c r="RGY368" s="112"/>
      <c r="RGZ368" s="112"/>
      <c r="RHA368" s="112"/>
      <c r="RHB368" s="112"/>
      <c r="RHC368" s="112"/>
      <c r="RHD368" s="112"/>
      <c r="RHE368" s="112"/>
      <c r="RHF368" s="112"/>
      <c r="RHG368" s="112"/>
      <c r="RHH368" s="112"/>
      <c r="RHI368" s="112"/>
      <c r="RHJ368" s="112"/>
      <c r="RHK368" s="112"/>
      <c r="RHL368" s="112"/>
      <c r="RHM368" s="112"/>
      <c r="RHN368" s="112"/>
      <c r="RHO368" s="112"/>
      <c r="RHP368" s="112"/>
      <c r="RHQ368" s="112"/>
      <c r="RHR368" s="112"/>
      <c r="RHS368" s="112"/>
      <c r="RHT368" s="112"/>
      <c r="RHU368" s="112"/>
      <c r="RHV368" s="112"/>
      <c r="RHW368" s="112"/>
      <c r="RHX368" s="112"/>
      <c r="RHY368" s="112"/>
      <c r="RHZ368" s="112"/>
      <c r="RIA368" s="112"/>
      <c r="RIB368" s="112"/>
      <c r="RIC368" s="112"/>
      <c r="RID368" s="112"/>
      <c r="RIE368" s="112"/>
      <c r="RIF368" s="112"/>
      <c r="RIG368" s="112"/>
      <c r="RIH368" s="112"/>
      <c r="RII368" s="112"/>
      <c r="RIJ368" s="112"/>
      <c r="RIK368" s="112"/>
      <c r="RIL368" s="112"/>
      <c r="RIM368" s="112"/>
      <c r="RIN368" s="112"/>
      <c r="RIO368" s="112"/>
      <c r="RIP368" s="112"/>
      <c r="RIQ368" s="112"/>
      <c r="RIR368" s="112"/>
      <c r="RIS368" s="112"/>
      <c r="RIT368" s="112"/>
      <c r="RIU368" s="112"/>
      <c r="RIV368" s="112"/>
      <c r="RIW368" s="112"/>
      <c r="RIX368" s="112"/>
      <c r="RIY368" s="112"/>
      <c r="RIZ368" s="112"/>
      <c r="RJA368" s="112"/>
      <c r="RJB368" s="112"/>
      <c r="RJC368" s="112"/>
      <c r="RJD368" s="112"/>
      <c r="RJE368" s="112"/>
      <c r="RJF368" s="112"/>
      <c r="RJG368" s="112"/>
      <c r="RJH368" s="112"/>
      <c r="RJI368" s="112"/>
      <c r="RJJ368" s="112"/>
      <c r="RJK368" s="112"/>
      <c r="RJL368" s="112"/>
      <c r="RJM368" s="112"/>
      <c r="RJN368" s="112"/>
      <c r="RJO368" s="112"/>
      <c r="RJP368" s="112"/>
      <c r="RJQ368" s="112"/>
      <c r="RJR368" s="112"/>
      <c r="RJS368" s="112"/>
      <c r="RJT368" s="112"/>
      <c r="RJU368" s="112"/>
      <c r="RJV368" s="112"/>
      <c r="RJW368" s="112"/>
      <c r="RJX368" s="112"/>
      <c r="RJY368" s="112"/>
      <c r="RJZ368" s="112"/>
      <c r="RKA368" s="112"/>
      <c r="RKB368" s="112"/>
      <c r="RKC368" s="112"/>
      <c r="RKD368" s="112"/>
      <c r="RKE368" s="112"/>
      <c r="RKF368" s="112"/>
      <c r="RKG368" s="112"/>
      <c r="RKH368" s="112"/>
      <c r="RKI368" s="112"/>
      <c r="RKJ368" s="112"/>
      <c r="RKK368" s="112"/>
      <c r="RKL368" s="112"/>
      <c r="RKM368" s="112"/>
      <c r="RKN368" s="112"/>
      <c r="RKO368" s="112"/>
      <c r="RKP368" s="112"/>
      <c r="RKQ368" s="112"/>
      <c r="RKR368" s="112"/>
      <c r="RKS368" s="112"/>
      <c r="RKT368" s="112"/>
      <c r="RKU368" s="112"/>
      <c r="RKV368" s="112"/>
      <c r="RKW368" s="112"/>
      <c r="RKX368" s="112"/>
      <c r="RKY368" s="112"/>
      <c r="RKZ368" s="112"/>
      <c r="RLA368" s="112"/>
      <c r="RLB368" s="112"/>
      <c r="RLC368" s="112"/>
      <c r="RLD368" s="112"/>
      <c r="RLE368" s="112"/>
      <c r="RLF368" s="112"/>
      <c r="RLG368" s="112"/>
      <c r="RLH368" s="112"/>
      <c r="RLI368" s="112"/>
      <c r="RLJ368" s="112"/>
      <c r="RLK368" s="112"/>
      <c r="RLL368" s="112"/>
      <c r="RLM368" s="112"/>
      <c r="RLN368" s="112"/>
      <c r="RLO368" s="112"/>
      <c r="RLP368" s="112"/>
      <c r="RLQ368" s="112"/>
      <c r="RLR368" s="112"/>
      <c r="RLS368" s="112"/>
      <c r="RLT368" s="112"/>
      <c r="RLU368" s="112"/>
      <c r="RLV368" s="112"/>
      <c r="RLW368" s="112"/>
      <c r="RLX368" s="112"/>
      <c r="RLY368" s="112"/>
      <c r="RLZ368" s="112"/>
      <c r="RMA368" s="112"/>
      <c r="RMB368" s="112"/>
      <c r="RMC368" s="112"/>
      <c r="RMD368" s="112"/>
      <c r="RME368" s="112"/>
      <c r="RMF368" s="112"/>
      <c r="RMG368" s="112"/>
      <c r="RMH368" s="112"/>
      <c r="RMI368" s="112"/>
      <c r="RMJ368" s="112"/>
      <c r="RMK368" s="112"/>
      <c r="RML368" s="112"/>
      <c r="RMM368" s="112"/>
      <c r="RMN368" s="112"/>
      <c r="RMO368" s="112"/>
      <c r="RMP368" s="112"/>
      <c r="RMQ368" s="112"/>
      <c r="RMR368" s="112"/>
      <c r="RMS368" s="112"/>
      <c r="RMT368" s="112"/>
      <c r="RMU368" s="112"/>
      <c r="RMV368" s="112"/>
      <c r="RMW368" s="112"/>
      <c r="RMX368" s="112"/>
      <c r="RMY368" s="112"/>
      <c r="RMZ368" s="112"/>
      <c r="RNA368" s="112"/>
      <c r="RNB368" s="112"/>
      <c r="RNC368" s="112"/>
      <c r="RND368" s="112"/>
      <c r="RNE368" s="112"/>
      <c r="RNF368" s="112"/>
      <c r="RNG368" s="112"/>
      <c r="RNH368" s="112"/>
      <c r="RNI368" s="112"/>
      <c r="RNJ368" s="112"/>
      <c r="RNK368" s="112"/>
      <c r="RNL368" s="112"/>
      <c r="RNM368" s="112"/>
      <c r="RNN368" s="112"/>
      <c r="RNO368" s="112"/>
      <c r="RNP368" s="112"/>
      <c r="RNQ368" s="112"/>
      <c r="RNR368" s="112"/>
      <c r="RNS368" s="112"/>
      <c r="RNT368" s="112"/>
      <c r="RNU368" s="112"/>
      <c r="RNV368" s="112"/>
      <c r="RNW368" s="112"/>
      <c r="RNX368" s="112"/>
      <c r="RNY368" s="112"/>
      <c r="RNZ368" s="112"/>
      <c r="ROA368" s="112"/>
      <c r="ROB368" s="112"/>
      <c r="ROC368" s="112"/>
      <c r="ROD368" s="112"/>
      <c r="ROE368" s="112"/>
      <c r="ROF368" s="112"/>
      <c r="ROG368" s="112"/>
      <c r="ROH368" s="112"/>
      <c r="ROI368" s="112"/>
      <c r="ROJ368" s="112"/>
      <c r="ROK368" s="112"/>
      <c r="ROL368" s="112"/>
      <c r="ROM368" s="112"/>
      <c r="RON368" s="112"/>
      <c r="ROO368" s="112"/>
      <c r="ROP368" s="112"/>
      <c r="ROQ368" s="112"/>
      <c r="ROR368" s="112"/>
      <c r="ROS368" s="112"/>
      <c r="ROT368" s="112"/>
      <c r="ROU368" s="112"/>
      <c r="ROV368" s="112"/>
      <c r="ROW368" s="112"/>
      <c r="ROX368" s="112"/>
      <c r="ROY368" s="112"/>
      <c r="ROZ368" s="112"/>
      <c r="RPA368" s="112"/>
      <c r="RPB368" s="112"/>
      <c r="RPC368" s="112"/>
      <c r="RPD368" s="112"/>
      <c r="RPE368" s="112"/>
      <c r="RPF368" s="112"/>
      <c r="RPG368" s="112"/>
      <c r="RPH368" s="112"/>
      <c r="RPI368" s="112"/>
      <c r="RPJ368" s="112"/>
      <c r="RPK368" s="112"/>
      <c r="RPL368" s="112"/>
      <c r="RPM368" s="112"/>
      <c r="RPN368" s="112"/>
      <c r="RPO368" s="112"/>
      <c r="RPP368" s="112"/>
      <c r="RPQ368" s="112"/>
      <c r="RPR368" s="112"/>
      <c r="RPS368" s="112"/>
      <c r="RPT368" s="112"/>
      <c r="RPU368" s="112"/>
      <c r="RPV368" s="112"/>
      <c r="RPW368" s="112"/>
      <c r="RPX368" s="112"/>
      <c r="RPY368" s="112"/>
      <c r="RPZ368" s="112"/>
      <c r="RQA368" s="112"/>
      <c r="RQB368" s="112"/>
      <c r="RQC368" s="112"/>
      <c r="RQD368" s="112"/>
      <c r="RQE368" s="112"/>
      <c r="RQF368" s="112"/>
      <c r="RQG368" s="112"/>
      <c r="RQH368" s="112"/>
      <c r="RQI368" s="112"/>
      <c r="RQJ368" s="112"/>
      <c r="RQK368" s="112"/>
      <c r="RQL368" s="112"/>
      <c r="RQM368" s="112"/>
      <c r="RQN368" s="112"/>
      <c r="RQO368" s="112"/>
      <c r="RQP368" s="112"/>
      <c r="RQQ368" s="112"/>
      <c r="RQR368" s="112"/>
      <c r="RQS368" s="112"/>
      <c r="RQT368" s="112"/>
      <c r="RQU368" s="112"/>
      <c r="RQV368" s="112"/>
      <c r="RQW368" s="112"/>
      <c r="RQX368" s="112"/>
      <c r="RQY368" s="112"/>
      <c r="RQZ368" s="112"/>
      <c r="RRA368" s="112"/>
      <c r="RRB368" s="112"/>
      <c r="RRC368" s="112"/>
      <c r="RRD368" s="112"/>
      <c r="RRE368" s="112"/>
      <c r="RRF368" s="112"/>
      <c r="RRG368" s="112"/>
      <c r="RRH368" s="112"/>
      <c r="RRI368" s="112"/>
      <c r="RRJ368" s="112"/>
      <c r="RRK368" s="112"/>
      <c r="RRL368" s="112"/>
      <c r="RRM368" s="112"/>
      <c r="RRN368" s="112"/>
      <c r="RRO368" s="112"/>
      <c r="RRP368" s="112"/>
      <c r="RRQ368" s="112"/>
      <c r="RRR368" s="112"/>
      <c r="RRS368" s="112"/>
      <c r="RRT368" s="112"/>
      <c r="RRU368" s="112"/>
      <c r="RRV368" s="112"/>
      <c r="RRW368" s="112"/>
      <c r="RRX368" s="112"/>
      <c r="RRY368" s="112"/>
      <c r="RRZ368" s="112"/>
      <c r="RSA368" s="112"/>
      <c r="RSB368" s="112"/>
      <c r="RSC368" s="112"/>
      <c r="RSD368" s="112"/>
      <c r="RSE368" s="112"/>
      <c r="RSF368" s="112"/>
      <c r="RSG368" s="112"/>
      <c r="RSH368" s="112"/>
      <c r="RSI368" s="112"/>
      <c r="RSJ368" s="112"/>
      <c r="RSK368" s="112"/>
      <c r="RSL368" s="112"/>
      <c r="RSM368" s="112"/>
      <c r="RSN368" s="112"/>
      <c r="RSO368" s="112"/>
      <c r="RSP368" s="112"/>
      <c r="RSQ368" s="112"/>
      <c r="RSR368" s="112"/>
      <c r="RSS368" s="112"/>
      <c r="RST368" s="112"/>
      <c r="RSU368" s="112"/>
      <c r="RSV368" s="112"/>
      <c r="RSW368" s="112"/>
      <c r="RSX368" s="112"/>
      <c r="RSY368" s="112"/>
      <c r="RSZ368" s="112"/>
      <c r="RTA368" s="112"/>
      <c r="RTB368" s="112"/>
      <c r="RTC368" s="112"/>
      <c r="RTD368" s="112"/>
      <c r="RTE368" s="112"/>
      <c r="RTF368" s="112"/>
      <c r="RTG368" s="112"/>
      <c r="RTH368" s="112"/>
      <c r="RTI368" s="112"/>
      <c r="RTJ368" s="112"/>
      <c r="RTK368" s="112"/>
      <c r="RTL368" s="112"/>
      <c r="RTM368" s="112"/>
      <c r="RTN368" s="112"/>
      <c r="RTO368" s="112"/>
      <c r="RTP368" s="112"/>
      <c r="RTQ368" s="112"/>
      <c r="RTR368" s="112"/>
      <c r="RTS368" s="112"/>
      <c r="RTT368" s="112"/>
      <c r="RTU368" s="112"/>
      <c r="RTV368" s="112"/>
      <c r="RTW368" s="112"/>
      <c r="RTX368" s="112"/>
      <c r="RTY368" s="112"/>
      <c r="RTZ368" s="112"/>
      <c r="RUA368" s="112"/>
      <c r="RUB368" s="112"/>
      <c r="RUC368" s="112"/>
      <c r="RUD368" s="112"/>
      <c r="RUE368" s="112"/>
      <c r="RUF368" s="112"/>
      <c r="RUG368" s="112"/>
      <c r="RUH368" s="112"/>
      <c r="RUI368" s="112"/>
      <c r="RUJ368" s="112"/>
      <c r="RUK368" s="112"/>
      <c r="RUL368" s="112"/>
      <c r="RUM368" s="112"/>
      <c r="RUN368" s="112"/>
      <c r="RUO368" s="112"/>
      <c r="RUP368" s="112"/>
      <c r="RUQ368" s="112"/>
      <c r="RUR368" s="112"/>
      <c r="RUS368" s="112"/>
      <c r="RUT368" s="112"/>
      <c r="RUU368" s="112"/>
      <c r="RUV368" s="112"/>
      <c r="RUW368" s="112"/>
      <c r="RUX368" s="112"/>
      <c r="RUY368" s="112"/>
      <c r="RUZ368" s="112"/>
      <c r="RVA368" s="112"/>
      <c r="RVB368" s="112"/>
      <c r="RVC368" s="112"/>
      <c r="RVD368" s="112"/>
      <c r="RVE368" s="112"/>
      <c r="RVF368" s="112"/>
      <c r="RVG368" s="112"/>
      <c r="RVH368" s="112"/>
      <c r="RVI368" s="112"/>
      <c r="RVJ368" s="112"/>
      <c r="RVK368" s="112"/>
      <c r="RVL368" s="112"/>
      <c r="RVM368" s="112"/>
      <c r="RVN368" s="112"/>
      <c r="RVO368" s="112"/>
      <c r="RVP368" s="112"/>
      <c r="RVQ368" s="112"/>
      <c r="RVR368" s="112"/>
      <c r="RVS368" s="112"/>
      <c r="RVT368" s="112"/>
      <c r="RVU368" s="112"/>
      <c r="RVV368" s="112"/>
      <c r="RVW368" s="112"/>
      <c r="RVX368" s="112"/>
      <c r="RVY368" s="112"/>
      <c r="RVZ368" s="112"/>
      <c r="RWA368" s="112"/>
      <c r="RWB368" s="112"/>
      <c r="RWC368" s="112"/>
      <c r="RWD368" s="112"/>
      <c r="RWE368" s="112"/>
      <c r="RWF368" s="112"/>
      <c r="RWG368" s="112"/>
      <c r="RWH368" s="112"/>
      <c r="RWI368" s="112"/>
      <c r="RWJ368" s="112"/>
      <c r="RWK368" s="112"/>
      <c r="RWL368" s="112"/>
      <c r="RWM368" s="112"/>
      <c r="RWN368" s="112"/>
      <c r="RWO368" s="112"/>
      <c r="RWP368" s="112"/>
      <c r="RWQ368" s="112"/>
      <c r="RWR368" s="112"/>
      <c r="RWS368" s="112"/>
      <c r="RWT368" s="112"/>
      <c r="RWU368" s="112"/>
      <c r="RWV368" s="112"/>
      <c r="RWW368" s="112"/>
      <c r="RWX368" s="112"/>
      <c r="RWY368" s="112"/>
      <c r="RWZ368" s="112"/>
      <c r="RXA368" s="112"/>
      <c r="RXB368" s="112"/>
      <c r="RXC368" s="112"/>
      <c r="RXD368" s="112"/>
      <c r="RXE368" s="112"/>
      <c r="RXF368" s="112"/>
      <c r="RXG368" s="112"/>
      <c r="RXH368" s="112"/>
      <c r="RXI368" s="112"/>
      <c r="RXJ368" s="112"/>
      <c r="RXK368" s="112"/>
      <c r="RXL368" s="112"/>
      <c r="RXM368" s="112"/>
      <c r="RXN368" s="112"/>
      <c r="RXO368" s="112"/>
      <c r="RXP368" s="112"/>
      <c r="RXQ368" s="112"/>
      <c r="RXR368" s="112"/>
      <c r="RXS368" s="112"/>
      <c r="RXT368" s="112"/>
      <c r="RXU368" s="112"/>
      <c r="RXV368" s="112"/>
      <c r="RXW368" s="112"/>
      <c r="RXX368" s="112"/>
      <c r="RXY368" s="112"/>
      <c r="RXZ368" s="112"/>
      <c r="RYA368" s="112"/>
      <c r="RYB368" s="112"/>
      <c r="RYC368" s="112"/>
      <c r="RYD368" s="112"/>
      <c r="RYE368" s="112"/>
      <c r="RYF368" s="112"/>
      <c r="RYG368" s="112"/>
      <c r="RYH368" s="112"/>
      <c r="RYI368" s="112"/>
      <c r="RYJ368" s="112"/>
      <c r="RYK368" s="112"/>
      <c r="RYL368" s="112"/>
      <c r="RYM368" s="112"/>
      <c r="RYN368" s="112"/>
      <c r="RYO368" s="112"/>
      <c r="RYP368" s="112"/>
      <c r="RYQ368" s="112"/>
      <c r="RYR368" s="112"/>
      <c r="RYS368" s="112"/>
      <c r="RYT368" s="112"/>
      <c r="RYU368" s="112"/>
      <c r="RYV368" s="112"/>
      <c r="RYW368" s="112"/>
      <c r="RYX368" s="112"/>
      <c r="RYY368" s="112"/>
      <c r="RYZ368" s="112"/>
      <c r="RZA368" s="112"/>
      <c r="RZB368" s="112"/>
      <c r="RZC368" s="112"/>
      <c r="RZD368" s="112"/>
      <c r="RZE368" s="112"/>
      <c r="RZF368" s="112"/>
      <c r="RZG368" s="112"/>
      <c r="RZH368" s="112"/>
      <c r="RZI368" s="112"/>
      <c r="RZJ368" s="112"/>
      <c r="RZK368" s="112"/>
      <c r="RZL368" s="112"/>
      <c r="RZM368" s="112"/>
      <c r="RZN368" s="112"/>
      <c r="RZO368" s="112"/>
      <c r="RZP368" s="112"/>
      <c r="RZQ368" s="112"/>
      <c r="RZR368" s="112"/>
      <c r="RZS368" s="112"/>
      <c r="RZT368" s="112"/>
      <c r="RZU368" s="112"/>
      <c r="RZV368" s="112"/>
      <c r="RZW368" s="112"/>
      <c r="RZX368" s="112"/>
      <c r="RZY368" s="112"/>
      <c r="RZZ368" s="112"/>
      <c r="SAA368" s="112"/>
      <c r="SAB368" s="112"/>
      <c r="SAC368" s="112"/>
      <c r="SAD368" s="112"/>
      <c r="SAE368" s="112"/>
      <c r="SAF368" s="112"/>
      <c r="SAG368" s="112"/>
      <c r="SAH368" s="112"/>
      <c r="SAI368" s="112"/>
      <c r="SAJ368" s="112"/>
      <c r="SAK368" s="112"/>
      <c r="SAL368" s="112"/>
      <c r="SAM368" s="112"/>
      <c r="SAN368" s="112"/>
      <c r="SAO368" s="112"/>
      <c r="SAP368" s="112"/>
      <c r="SAQ368" s="112"/>
      <c r="SAR368" s="112"/>
      <c r="SAS368" s="112"/>
      <c r="SAT368" s="112"/>
      <c r="SAU368" s="112"/>
      <c r="SAV368" s="112"/>
      <c r="SAW368" s="112"/>
      <c r="SAX368" s="112"/>
      <c r="SAY368" s="112"/>
      <c r="SAZ368" s="112"/>
      <c r="SBA368" s="112"/>
      <c r="SBB368" s="112"/>
      <c r="SBC368" s="112"/>
      <c r="SBD368" s="112"/>
      <c r="SBE368" s="112"/>
      <c r="SBF368" s="112"/>
      <c r="SBG368" s="112"/>
      <c r="SBH368" s="112"/>
      <c r="SBI368" s="112"/>
      <c r="SBJ368" s="112"/>
      <c r="SBK368" s="112"/>
      <c r="SBL368" s="112"/>
      <c r="SBM368" s="112"/>
      <c r="SBN368" s="112"/>
      <c r="SBO368" s="112"/>
      <c r="SBP368" s="112"/>
      <c r="SBQ368" s="112"/>
      <c r="SBR368" s="112"/>
      <c r="SBS368" s="112"/>
      <c r="SBT368" s="112"/>
      <c r="SBU368" s="112"/>
      <c r="SBV368" s="112"/>
      <c r="SBW368" s="112"/>
      <c r="SBX368" s="112"/>
      <c r="SBY368" s="112"/>
      <c r="SBZ368" s="112"/>
      <c r="SCA368" s="112"/>
      <c r="SCB368" s="112"/>
      <c r="SCC368" s="112"/>
      <c r="SCD368" s="112"/>
      <c r="SCE368" s="112"/>
      <c r="SCF368" s="112"/>
      <c r="SCG368" s="112"/>
      <c r="SCH368" s="112"/>
      <c r="SCI368" s="112"/>
      <c r="SCJ368" s="112"/>
      <c r="SCK368" s="112"/>
      <c r="SCL368" s="112"/>
      <c r="SCM368" s="112"/>
      <c r="SCN368" s="112"/>
      <c r="SCO368" s="112"/>
      <c r="SCP368" s="112"/>
      <c r="SCQ368" s="112"/>
      <c r="SCR368" s="112"/>
      <c r="SCS368" s="112"/>
      <c r="SCT368" s="112"/>
      <c r="SCU368" s="112"/>
      <c r="SCV368" s="112"/>
      <c r="SCW368" s="112"/>
      <c r="SCX368" s="112"/>
      <c r="SCY368" s="112"/>
      <c r="SCZ368" s="112"/>
      <c r="SDA368" s="112"/>
      <c r="SDB368" s="112"/>
      <c r="SDC368" s="112"/>
      <c r="SDD368" s="112"/>
      <c r="SDE368" s="112"/>
      <c r="SDF368" s="112"/>
      <c r="SDG368" s="112"/>
      <c r="SDH368" s="112"/>
      <c r="SDI368" s="112"/>
      <c r="SDJ368" s="112"/>
      <c r="SDK368" s="112"/>
      <c r="SDL368" s="112"/>
      <c r="SDM368" s="112"/>
      <c r="SDN368" s="112"/>
      <c r="SDO368" s="112"/>
      <c r="SDP368" s="112"/>
      <c r="SDQ368" s="112"/>
      <c r="SDR368" s="112"/>
      <c r="SDS368" s="112"/>
      <c r="SDT368" s="112"/>
      <c r="SDU368" s="112"/>
      <c r="SDV368" s="112"/>
      <c r="SDW368" s="112"/>
      <c r="SDX368" s="112"/>
      <c r="SDY368" s="112"/>
      <c r="SDZ368" s="112"/>
      <c r="SEA368" s="112"/>
      <c r="SEB368" s="112"/>
      <c r="SEC368" s="112"/>
      <c r="SED368" s="112"/>
      <c r="SEE368" s="112"/>
      <c r="SEF368" s="112"/>
      <c r="SEG368" s="112"/>
      <c r="SEH368" s="112"/>
      <c r="SEI368" s="112"/>
      <c r="SEJ368" s="112"/>
      <c r="SEK368" s="112"/>
      <c r="SEL368" s="112"/>
      <c r="SEM368" s="112"/>
      <c r="SEN368" s="112"/>
      <c r="SEO368" s="112"/>
      <c r="SEP368" s="112"/>
      <c r="SEQ368" s="112"/>
      <c r="SER368" s="112"/>
      <c r="SES368" s="112"/>
      <c r="SET368" s="112"/>
      <c r="SEU368" s="112"/>
      <c r="SEV368" s="112"/>
      <c r="SEW368" s="112"/>
      <c r="SEX368" s="112"/>
      <c r="SEY368" s="112"/>
      <c r="SEZ368" s="112"/>
      <c r="SFA368" s="112"/>
      <c r="SFB368" s="112"/>
      <c r="SFC368" s="112"/>
      <c r="SFD368" s="112"/>
      <c r="SFE368" s="112"/>
      <c r="SFF368" s="112"/>
      <c r="SFG368" s="112"/>
      <c r="SFH368" s="112"/>
      <c r="SFI368" s="112"/>
      <c r="SFJ368" s="112"/>
      <c r="SFK368" s="112"/>
      <c r="SFL368" s="112"/>
      <c r="SFM368" s="112"/>
      <c r="SFN368" s="112"/>
      <c r="SFO368" s="112"/>
      <c r="SFP368" s="112"/>
      <c r="SFQ368" s="112"/>
      <c r="SFR368" s="112"/>
      <c r="SFS368" s="112"/>
      <c r="SFT368" s="112"/>
      <c r="SFU368" s="112"/>
      <c r="SFV368" s="112"/>
      <c r="SFW368" s="112"/>
      <c r="SFX368" s="112"/>
      <c r="SFY368" s="112"/>
      <c r="SFZ368" s="112"/>
      <c r="SGA368" s="112"/>
      <c r="SGB368" s="112"/>
      <c r="SGC368" s="112"/>
      <c r="SGD368" s="112"/>
      <c r="SGE368" s="112"/>
      <c r="SGF368" s="112"/>
      <c r="SGG368" s="112"/>
      <c r="SGH368" s="112"/>
      <c r="SGI368" s="112"/>
      <c r="SGJ368" s="112"/>
      <c r="SGK368" s="112"/>
      <c r="SGL368" s="112"/>
      <c r="SGM368" s="112"/>
      <c r="SGN368" s="112"/>
      <c r="SGO368" s="112"/>
      <c r="SGP368" s="112"/>
      <c r="SGQ368" s="112"/>
      <c r="SGR368" s="112"/>
      <c r="SGS368" s="112"/>
      <c r="SGT368" s="112"/>
      <c r="SGU368" s="112"/>
      <c r="SGV368" s="112"/>
      <c r="SGW368" s="112"/>
      <c r="SGX368" s="112"/>
      <c r="SGY368" s="112"/>
      <c r="SGZ368" s="112"/>
      <c r="SHA368" s="112"/>
      <c r="SHB368" s="112"/>
      <c r="SHC368" s="112"/>
      <c r="SHD368" s="112"/>
      <c r="SHE368" s="112"/>
      <c r="SHF368" s="112"/>
      <c r="SHG368" s="112"/>
      <c r="SHH368" s="112"/>
      <c r="SHI368" s="112"/>
      <c r="SHJ368" s="112"/>
      <c r="SHK368" s="112"/>
      <c r="SHL368" s="112"/>
      <c r="SHM368" s="112"/>
      <c r="SHN368" s="112"/>
      <c r="SHO368" s="112"/>
      <c r="SHP368" s="112"/>
      <c r="SHQ368" s="112"/>
      <c r="SHR368" s="112"/>
      <c r="SHS368" s="112"/>
      <c r="SHT368" s="112"/>
      <c r="SHU368" s="112"/>
      <c r="SHV368" s="112"/>
      <c r="SHW368" s="112"/>
      <c r="SHX368" s="112"/>
      <c r="SHY368" s="112"/>
      <c r="SHZ368" s="112"/>
      <c r="SIA368" s="112"/>
      <c r="SIB368" s="112"/>
      <c r="SIC368" s="112"/>
      <c r="SID368" s="112"/>
      <c r="SIE368" s="112"/>
      <c r="SIF368" s="112"/>
      <c r="SIG368" s="112"/>
      <c r="SIH368" s="112"/>
      <c r="SII368" s="112"/>
      <c r="SIJ368" s="112"/>
      <c r="SIK368" s="112"/>
      <c r="SIL368" s="112"/>
      <c r="SIM368" s="112"/>
      <c r="SIN368" s="112"/>
      <c r="SIO368" s="112"/>
      <c r="SIP368" s="112"/>
      <c r="SIQ368" s="112"/>
      <c r="SIR368" s="112"/>
      <c r="SIS368" s="112"/>
      <c r="SIT368" s="112"/>
      <c r="SIU368" s="112"/>
      <c r="SIV368" s="112"/>
      <c r="SIW368" s="112"/>
      <c r="SIX368" s="112"/>
      <c r="SIY368" s="112"/>
      <c r="SIZ368" s="112"/>
      <c r="SJA368" s="112"/>
      <c r="SJB368" s="112"/>
      <c r="SJC368" s="112"/>
      <c r="SJD368" s="112"/>
      <c r="SJE368" s="112"/>
      <c r="SJF368" s="112"/>
      <c r="SJG368" s="112"/>
      <c r="SJH368" s="112"/>
      <c r="SJI368" s="112"/>
      <c r="SJJ368" s="112"/>
      <c r="SJK368" s="112"/>
      <c r="SJL368" s="112"/>
      <c r="SJM368" s="112"/>
      <c r="SJN368" s="112"/>
      <c r="SJO368" s="112"/>
      <c r="SJP368" s="112"/>
      <c r="SJQ368" s="112"/>
      <c r="SJR368" s="112"/>
      <c r="SJS368" s="112"/>
      <c r="SJT368" s="112"/>
      <c r="SJU368" s="112"/>
      <c r="SJV368" s="112"/>
      <c r="SJW368" s="112"/>
      <c r="SJX368" s="112"/>
      <c r="SJY368" s="112"/>
      <c r="SJZ368" s="112"/>
      <c r="SKA368" s="112"/>
      <c r="SKB368" s="112"/>
      <c r="SKC368" s="112"/>
      <c r="SKD368" s="112"/>
      <c r="SKE368" s="112"/>
      <c r="SKF368" s="112"/>
      <c r="SKG368" s="112"/>
      <c r="SKH368" s="112"/>
      <c r="SKI368" s="112"/>
      <c r="SKJ368" s="112"/>
      <c r="SKK368" s="112"/>
      <c r="SKL368" s="112"/>
      <c r="SKM368" s="112"/>
      <c r="SKN368" s="112"/>
      <c r="SKO368" s="112"/>
      <c r="SKP368" s="112"/>
      <c r="SKQ368" s="112"/>
      <c r="SKR368" s="112"/>
      <c r="SKS368" s="112"/>
      <c r="SKT368" s="112"/>
      <c r="SKU368" s="112"/>
      <c r="SKV368" s="112"/>
      <c r="SKW368" s="112"/>
      <c r="SKX368" s="112"/>
      <c r="SKY368" s="112"/>
      <c r="SKZ368" s="112"/>
      <c r="SLA368" s="112"/>
      <c r="SLB368" s="112"/>
      <c r="SLC368" s="112"/>
      <c r="SLD368" s="112"/>
      <c r="SLE368" s="112"/>
      <c r="SLF368" s="112"/>
      <c r="SLG368" s="112"/>
      <c r="SLH368" s="112"/>
      <c r="SLI368" s="112"/>
      <c r="SLJ368" s="112"/>
      <c r="SLK368" s="112"/>
      <c r="SLL368" s="112"/>
      <c r="SLM368" s="112"/>
      <c r="SLN368" s="112"/>
      <c r="SLO368" s="112"/>
      <c r="SLP368" s="112"/>
      <c r="SLQ368" s="112"/>
      <c r="SLR368" s="112"/>
      <c r="SLS368" s="112"/>
      <c r="SLT368" s="112"/>
      <c r="SLU368" s="112"/>
      <c r="SLV368" s="112"/>
      <c r="SLW368" s="112"/>
      <c r="SLX368" s="112"/>
      <c r="SLY368" s="112"/>
      <c r="SLZ368" s="112"/>
      <c r="SMA368" s="112"/>
      <c r="SMB368" s="112"/>
      <c r="SMC368" s="112"/>
      <c r="SMD368" s="112"/>
      <c r="SME368" s="112"/>
      <c r="SMF368" s="112"/>
      <c r="SMG368" s="112"/>
      <c r="SMH368" s="112"/>
      <c r="SMI368" s="112"/>
      <c r="SMJ368" s="112"/>
      <c r="SMK368" s="112"/>
      <c r="SML368" s="112"/>
      <c r="SMM368" s="112"/>
      <c r="SMN368" s="112"/>
      <c r="SMO368" s="112"/>
      <c r="SMP368" s="112"/>
      <c r="SMQ368" s="112"/>
      <c r="SMR368" s="112"/>
      <c r="SMS368" s="112"/>
      <c r="SMT368" s="112"/>
      <c r="SMU368" s="112"/>
      <c r="SMV368" s="112"/>
      <c r="SMW368" s="112"/>
      <c r="SMX368" s="112"/>
      <c r="SMY368" s="112"/>
      <c r="SMZ368" s="112"/>
      <c r="SNA368" s="112"/>
      <c r="SNB368" s="112"/>
      <c r="SNC368" s="112"/>
      <c r="SND368" s="112"/>
      <c r="SNE368" s="112"/>
      <c r="SNF368" s="112"/>
      <c r="SNG368" s="112"/>
      <c r="SNH368" s="112"/>
      <c r="SNI368" s="112"/>
      <c r="SNJ368" s="112"/>
      <c r="SNK368" s="112"/>
      <c r="SNL368" s="112"/>
      <c r="SNM368" s="112"/>
      <c r="SNN368" s="112"/>
      <c r="SNO368" s="112"/>
      <c r="SNP368" s="112"/>
      <c r="SNQ368" s="112"/>
      <c r="SNR368" s="112"/>
      <c r="SNS368" s="112"/>
      <c r="SNT368" s="112"/>
      <c r="SNU368" s="112"/>
      <c r="SNV368" s="112"/>
      <c r="SNW368" s="112"/>
      <c r="SNX368" s="112"/>
      <c r="SNY368" s="112"/>
      <c r="SNZ368" s="112"/>
      <c r="SOA368" s="112"/>
      <c r="SOB368" s="112"/>
      <c r="SOC368" s="112"/>
      <c r="SOD368" s="112"/>
      <c r="SOE368" s="112"/>
      <c r="SOF368" s="112"/>
      <c r="SOG368" s="112"/>
      <c r="SOH368" s="112"/>
      <c r="SOI368" s="112"/>
      <c r="SOJ368" s="112"/>
      <c r="SOK368" s="112"/>
      <c r="SOL368" s="112"/>
      <c r="SOM368" s="112"/>
      <c r="SON368" s="112"/>
      <c r="SOO368" s="112"/>
      <c r="SOP368" s="112"/>
      <c r="SOQ368" s="112"/>
      <c r="SOR368" s="112"/>
      <c r="SOS368" s="112"/>
      <c r="SOT368" s="112"/>
      <c r="SOU368" s="112"/>
      <c r="SOV368" s="112"/>
      <c r="SOW368" s="112"/>
      <c r="SOX368" s="112"/>
      <c r="SOY368" s="112"/>
      <c r="SOZ368" s="112"/>
      <c r="SPA368" s="112"/>
      <c r="SPB368" s="112"/>
      <c r="SPC368" s="112"/>
      <c r="SPD368" s="112"/>
      <c r="SPE368" s="112"/>
      <c r="SPF368" s="112"/>
      <c r="SPG368" s="112"/>
      <c r="SPH368" s="112"/>
      <c r="SPI368" s="112"/>
      <c r="SPJ368" s="112"/>
      <c r="SPK368" s="112"/>
      <c r="SPL368" s="112"/>
      <c r="SPM368" s="112"/>
      <c r="SPN368" s="112"/>
      <c r="SPO368" s="112"/>
      <c r="SPP368" s="112"/>
      <c r="SPQ368" s="112"/>
      <c r="SPR368" s="112"/>
      <c r="SPS368" s="112"/>
      <c r="SPT368" s="112"/>
      <c r="SPU368" s="112"/>
      <c r="SPV368" s="112"/>
      <c r="SPW368" s="112"/>
      <c r="SPX368" s="112"/>
      <c r="SPY368" s="112"/>
      <c r="SPZ368" s="112"/>
      <c r="SQA368" s="112"/>
      <c r="SQB368" s="112"/>
      <c r="SQC368" s="112"/>
      <c r="SQD368" s="112"/>
      <c r="SQE368" s="112"/>
      <c r="SQF368" s="112"/>
      <c r="SQG368" s="112"/>
      <c r="SQH368" s="112"/>
      <c r="SQI368" s="112"/>
      <c r="SQJ368" s="112"/>
      <c r="SQK368" s="112"/>
      <c r="SQL368" s="112"/>
      <c r="SQM368" s="112"/>
      <c r="SQN368" s="112"/>
      <c r="SQO368" s="112"/>
      <c r="SQP368" s="112"/>
      <c r="SQQ368" s="112"/>
      <c r="SQR368" s="112"/>
      <c r="SQS368" s="112"/>
      <c r="SQT368" s="112"/>
      <c r="SQU368" s="112"/>
      <c r="SQV368" s="112"/>
      <c r="SQW368" s="112"/>
      <c r="SQX368" s="112"/>
      <c r="SQY368" s="112"/>
      <c r="SQZ368" s="112"/>
      <c r="SRA368" s="112"/>
      <c r="SRB368" s="112"/>
      <c r="SRC368" s="112"/>
      <c r="SRD368" s="112"/>
      <c r="SRE368" s="112"/>
      <c r="SRF368" s="112"/>
      <c r="SRG368" s="112"/>
      <c r="SRH368" s="112"/>
      <c r="SRI368" s="112"/>
      <c r="SRJ368" s="112"/>
      <c r="SRK368" s="112"/>
      <c r="SRL368" s="112"/>
      <c r="SRM368" s="112"/>
      <c r="SRN368" s="112"/>
      <c r="SRO368" s="112"/>
      <c r="SRP368" s="112"/>
      <c r="SRQ368" s="112"/>
      <c r="SRR368" s="112"/>
      <c r="SRS368" s="112"/>
      <c r="SRT368" s="112"/>
      <c r="SRU368" s="112"/>
      <c r="SRV368" s="112"/>
      <c r="SRW368" s="112"/>
      <c r="SRX368" s="112"/>
      <c r="SRY368" s="112"/>
      <c r="SRZ368" s="112"/>
      <c r="SSA368" s="112"/>
      <c r="SSB368" s="112"/>
      <c r="SSC368" s="112"/>
      <c r="SSD368" s="112"/>
      <c r="SSE368" s="112"/>
      <c r="SSF368" s="112"/>
      <c r="SSG368" s="112"/>
      <c r="SSH368" s="112"/>
      <c r="SSI368" s="112"/>
      <c r="SSJ368" s="112"/>
      <c r="SSK368" s="112"/>
      <c r="SSL368" s="112"/>
      <c r="SSM368" s="112"/>
      <c r="SSN368" s="112"/>
      <c r="SSO368" s="112"/>
      <c r="SSP368" s="112"/>
      <c r="SSQ368" s="112"/>
      <c r="SSR368" s="112"/>
      <c r="SSS368" s="112"/>
      <c r="SST368" s="112"/>
      <c r="SSU368" s="112"/>
      <c r="SSV368" s="112"/>
      <c r="SSW368" s="112"/>
      <c r="SSX368" s="112"/>
      <c r="SSY368" s="112"/>
      <c r="SSZ368" s="112"/>
      <c r="STA368" s="112"/>
      <c r="STB368" s="112"/>
      <c r="STC368" s="112"/>
      <c r="STD368" s="112"/>
      <c r="STE368" s="112"/>
      <c r="STF368" s="112"/>
      <c r="STG368" s="112"/>
      <c r="STH368" s="112"/>
      <c r="STI368" s="112"/>
      <c r="STJ368" s="112"/>
      <c r="STK368" s="112"/>
      <c r="STL368" s="112"/>
      <c r="STM368" s="112"/>
      <c r="STN368" s="112"/>
      <c r="STO368" s="112"/>
      <c r="STP368" s="112"/>
      <c r="STQ368" s="112"/>
      <c r="STR368" s="112"/>
      <c r="STS368" s="112"/>
      <c r="STT368" s="112"/>
      <c r="STU368" s="112"/>
      <c r="STV368" s="112"/>
      <c r="STW368" s="112"/>
      <c r="STX368" s="112"/>
      <c r="STY368" s="112"/>
      <c r="STZ368" s="112"/>
      <c r="SUA368" s="112"/>
      <c r="SUB368" s="112"/>
      <c r="SUC368" s="112"/>
      <c r="SUD368" s="112"/>
      <c r="SUE368" s="112"/>
      <c r="SUF368" s="112"/>
      <c r="SUG368" s="112"/>
      <c r="SUH368" s="112"/>
      <c r="SUI368" s="112"/>
      <c r="SUJ368" s="112"/>
      <c r="SUK368" s="112"/>
      <c r="SUL368" s="112"/>
      <c r="SUM368" s="112"/>
      <c r="SUN368" s="112"/>
      <c r="SUO368" s="112"/>
      <c r="SUP368" s="112"/>
      <c r="SUQ368" s="112"/>
      <c r="SUR368" s="112"/>
      <c r="SUS368" s="112"/>
      <c r="SUT368" s="112"/>
      <c r="SUU368" s="112"/>
      <c r="SUV368" s="112"/>
      <c r="SUW368" s="112"/>
      <c r="SUX368" s="112"/>
      <c r="SUY368" s="112"/>
      <c r="SUZ368" s="112"/>
      <c r="SVA368" s="112"/>
      <c r="SVB368" s="112"/>
      <c r="SVC368" s="112"/>
      <c r="SVD368" s="112"/>
      <c r="SVE368" s="112"/>
      <c r="SVF368" s="112"/>
      <c r="SVG368" s="112"/>
      <c r="SVH368" s="112"/>
      <c r="SVI368" s="112"/>
      <c r="SVJ368" s="112"/>
      <c r="SVK368" s="112"/>
      <c r="SVL368" s="112"/>
      <c r="SVM368" s="112"/>
      <c r="SVN368" s="112"/>
      <c r="SVO368" s="112"/>
      <c r="SVP368" s="112"/>
      <c r="SVQ368" s="112"/>
      <c r="SVR368" s="112"/>
      <c r="SVS368" s="112"/>
      <c r="SVT368" s="112"/>
      <c r="SVU368" s="112"/>
      <c r="SVV368" s="112"/>
      <c r="SVW368" s="112"/>
      <c r="SVX368" s="112"/>
      <c r="SVY368" s="112"/>
      <c r="SVZ368" s="112"/>
      <c r="SWA368" s="112"/>
      <c r="SWB368" s="112"/>
      <c r="SWC368" s="112"/>
      <c r="SWD368" s="112"/>
      <c r="SWE368" s="112"/>
      <c r="SWF368" s="112"/>
      <c r="SWG368" s="112"/>
      <c r="SWH368" s="112"/>
      <c r="SWI368" s="112"/>
      <c r="SWJ368" s="112"/>
      <c r="SWK368" s="112"/>
      <c r="SWL368" s="112"/>
      <c r="SWM368" s="112"/>
      <c r="SWN368" s="112"/>
      <c r="SWO368" s="112"/>
      <c r="SWP368" s="112"/>
      <c r="SWQ368" s="112"/>
      <c r="SWR368" s="112"/>
      <c r="SWS368" s="112"/>
      <c r="SWT368" s="112"/>
      <c r="SWU368" s="112"/>
      <c r="SWV368" s="112"/>
      <c r="SWW368" s="112"/>
      <c r="SWX368" s="112"/>
      <c r="SWY368" s="112"/>
      <c r="SWZ368" s="112"/>
      <c r="SXA368" s="112"/>
      <c r="SXB368" s="112"/>
      <c r="SXC368" s="112"/>
      <c r="SXD368" s="112"/>
      <c r="SXE368" s="112"/>
      <c r="SXF368" s="112"/>
      <c r="SXG368" s="112"/>
      <c r="SXH368" s="112"/>
      <c r="SXI368" s="112"/>
      <c r="SXJ368" s="112"/>
      <c r="SXK368" s="112"/>
      <c r="SXL368" s="112"/>
      <c r="SXM368" s="112"/>
      <c r="SXN368" s="112"/>
      <c r="SXO368" s="112"/>
      <c r="SXP368" s="112"/>
      <c r="SXQ368" s="112"/>
      <c r="SXR368" s="112"/>
      <c r="SXS368" s="112"/>
      <c r="SXT368" s="112"/>
      <c r="SXU368" s="112"/>
      <c r="SXV368" s="112"/>
      <c r="SXW368" s="112"/>
      <c r="SXX368" s="112"/>
      <c r="SXY368" s="112"/>
      <c r="SXZ368" s="112"/>
      <c r="SYA368" s="112"/>
      <c r="SYB368" s="112"/>
      <c r="SYC368" s="112"/>
      <c r="SYD368" s="112"/>
      <c r="SYE368" s="112"/>
      <c r="SYF368" s="112"/>
      <c r="SYG368" s="112"/>
      <c r="SYH368" s="112"/>
      <c r="SYI368" s="112"/>
      <c r="SYJ368" s="112"/>
      <c r="SYK368" s="112"/>
      <c r="SYL368" s="112"/>
      <c r="SYM368" s="112"/>
      <c r="SYN368" s="112"/>
      <c r="SYO368" s="112"/>
      <c r="SYP368" s="112"/>
      <c r="SYQ368" s="112"/>
      <c r="SYR368" s="112"/>
      <c r="SYS368" s="112"/>
      <c r="SYT368" s="112"/>
      <c r="SYU368" s="112"/>
      <c r="SYV368" s="112"/>
      <c r="SYW368" s="112"/>
      <c r="SYX368" s="112"/>
      <c r="SYY368" s="112"/>
      <c r="SYZ368" s="112"/>
      <c r="SZA368" s="112"/>
      <c r="SZB368" s="112"/>
      <c r="SZC368" s="112"/>
      <c r="SZD368" s="112"/>
      <c r="SZE368" s="112"/>
      <c r="SZF368" s="112"/>
      <c r="SZG368" s="112"/>
      <c r="SZH368" s="112"/>
      <c r="SZI368" s="112"/>
      <c r="SZJ368" s="112"/>
      <c r="SZK368" s="112"/>
      <c r="SZL368" s="112"/>
      <c r="SZM368" s="112"/>
      <c r="SZN368" s="112"/>
      <c r="SZO368" s="112"/>
      <c r="SZP368" s="112"/>
      <c r="SZQ368" s="112"/>
      <c r="SZR368" s="112"/>
      <c r="SZS368" s="112"/>
      <c r="SZT368" s="112"/>
      <c r="SZU368" s="112"/>
      <c r="SZV368" s="112"/>
      <c r="SZW368" s="112"/>
      <c r="SZX368" s="112"/>
      <c r="SZY368" s="112"/>
      <c r="SZZ368" s="112"/>
      <c r="TAA368" s="112"/>
      <c r="TAB368" s="112"/>
      <c r="TAC368" s="112"/>
      <c r="TAD368" s="112"/>
      <c r="TAE368" s="112"/>
      <c r="TAF368" s="112"/>
      <c r="TAG368" s="112"/>
      <c r="TAH368" s="112"/>
      <c r="TAI368" s="112"/>
      <c r="TAJ368" s="112"/>
      <c r="TAK368" s="112"/>
      <c r="TAL368" s="112"/>
      <c r="TAM368" s="112"/>
      <c r="TAN368" s="112"/>
      <c r="TAO368" s="112"/>
      <c r="TAP368" s="112"/>
      <c r="TAQ368" s="112"/>
      <c r="TAR368" s="112"/>
      <c r="TAS368" s="112"/>
      <c r="TAT368" s="112"/>
      <c r="TAU368" s="112"/>
      <c r="TAV368" s="112"/>
      <c r="TAW368" s="112"/>
      <c r="TAX368" s="112"/>
      <c r="TAY368" s="112"/>
      <c r="TAZ368" s="112"/>
      <c r="TBA368" s="112"/>
      <c r="TBB368" s="112"/>
      <c r="TBC368" s="112"/>
      <c r="TBD368" s="112"/>
      <c r="TBE368" s="112"/>
      <c r="TBF368" s="112"/>
      <c r="TBG368" s="112"/>
      <c r="TBH368" s="112"/>
      <c r="TBI368" s="112"/>
      <c r="TBJ368" s="112"/>
      <c r="TBK368" s="112"/>
      <c r="TBL368" s="112"/>
      <c r="TBM368" s="112"/>
      <c r="TBN368" s="112"/>
      <c r="TBO368" s="112"/>
      <c r="TBP368" s="112"/>
      <c r="TBQ368" s="112"/>
      <c r="TBR368" s="112"/>
      <c r="TBS368" s="112"/>
      <c r="TBT368" s="112"/>
      <c r="TBU368" s="112"/>
      <c r="TBV368" s="112"/>
      <c r="TBW368" s="112"/>
      <c r="TBX368" s="112"/>
      <c r="TBY368" s="112"/>
      <c r="TBZ368" s="112"/>
      <c r="TCA368" s="112"/>
      <c r="TCB368" s="112"/>
      <c r="TCC368" s="112"/>
      <c r="TCD368" s="112"/>
      <c r="TCE368" s="112"/>
      <c r="TCF368" s="112"/>
      <c r="TCG368" s="112"/>
      <c r="TCH368" s="112"/>
      <c r="TCI368" s="112"/>
      <c r="TCJ368" s="112"/>
      <c r="TCK368" s="112"/>
      <c r="TCL368" s="112"/>
      <c r="TCM368" s="112"/>
      <c r="TCN368" s="112"/>
      <c r="TCO368" s="112"/>
      <c r="TCP368" s="112"/>
      <c r="TCQ368" s="112"/>
      <c r="TCR368" s="112"/>
      <c r="TCS368" s="112"/>
      <c r="TCT368" s="112"/>
      <c r="TCU368" s="112"/>
      <c r="TCV368" s="112"/>
      <c r="TCW368" s="112"/>
      <c r="TCX368" s="112"/>
      <c r="TCY368" s="112"/>
      <c r="TCZ368" s="112"/>
      <c r="TDA368" s="112"/>
      <c r="TDB368" s="112"/>
      <c r="TDC368" s="112"/>
      <c r="TDD368" s="112"/>
      <c r="TDE368" s="112"/>
      <c r="TDF368" s="112"/>
      <c r="TDG368" s="112"/>
      <c r="TDH368" s="112"/>
      <c r="TDI368" s="112"/>
      <c r="TDJ368" s="112"/>
      <c r="TDK368" s="112"/>
      <c r="TDL368" s="112"/>
      <c r="TDM368" s="112"/>
      <c r="TDN368" s="112"/>
      <c r="TDO368" s="112"/>
      <c r="TDP368" s="112"/>
      <c r="TDQ368" s="112"/>
      <c r="TDR368" s="112"/>
      <c r="TDS368" s="112"/>
      <c r="TDT368" s="112"/>
      <c r="TDU368" s="112"/>
      <c r="TDV368" s="112"/>
      <c r="TDW368" s="112"/>
      <c r="TDX368" s="112"/>
      <c r="TDY368" s="112"/>
      <c r="TDZ368" s="112"/>
      <c r="TEA368" s="112"/>
      <c r="TEB368" s="112"/>
      <c r="TEC368" s="112"/>
      <c r="TED368" s="112"/>
      <c r="TEE368" s="112"/>
      <c r="TEF368" s="112"/>
      <c r="TEG368" s="112"/>
      <c r="TEH368" s="112"/>
      <c r="TEI368" s="112"/>
      <c r="TEJ368" s="112"/>
      <c r="TEK368" s="112"/>
      <c r="TEL368" s="112"/>
      <c r="TEM368" s="112"/>
      <c r="TEN368" s="112"/>
      <c r="TEO368" s="112"/>
      <c r="TEP368" s="112"/>
      <c r="TEQ368" s="112"/>
      <c r="TER368" s="112"/>
      <c r="TES368" s="112"/>
      <c r="TET368" s="112"/>
      <c r="TEU368" s="112"/>
      <c r="TEV368" s="112"/>
      <c r="TEW368" s="112"/>
      <c r="TEX368" s="112"/>
      <c r="TEY368" s="112"/>
      <c r="TEZ368" s="112"/>
      <c r="TFA368" s="112"/>
      <c r="TFB368" s="112"/>
      <c r="TFC368" s="112"/>
      <c r="TFD368" s="112"/>
      <c r="TFE368" s="112"/>
      <c r="TFF368" s="112"/>
      <c r="TFG368" s="112"/>
      <c r="TFH368" s="112"/>
      <c r="TFI368" s="112"/>
      <c r="TFJ368" s="112"/>
      <c r="TFK368" s="112"/>
      <c r="TFL368" s="112"/>
      <c r="TFM368" s="112"/>
      <c r="TFN368" s="112"/>
      <c r="TFO368" s="112"/>
      <c r="TFP368" s="112"/>
      <c r="TFQ368" s="112"/>
      <c r="TFR368" s="112"/>
      <c r="TFS368" s="112"/>
      <c r="TFT368" s="112"/>
      <c r="TFU368" s="112"/>
      <c r="TFV368" s="112"/>
      <c r="TFW368" s="112"/>
      <c r="TFX368" s="112"/>
      <c r="TFY368" s="112"/>
      <c r="TFZ368" s="112"/>
      <c r="TGA368" s="112"/>
      <c r="TGB368" s="112"/>
      <c r="TGC368" s="112"/>
      <c r="TGD368" s="112"/>
      <c r="TGE368" s="112"/>
      <c r="TGF368" s="112"/>
      <c r="TGG368" s="112"/>
      <c r="TGH368" s="112"/>
      <c r="TGI368" s="112"/>
      <c r="TGJ368" s="112"/>
      <c r="TGK368" s="112"/>
      <c r="TGL368" s="112"/>
      <c r="TGM368" s="112"/>
      <c r="TGN368" s="112"/>
      <c r="TGO368" s="112"/>
      <c r="TGP368" s="112"/>
      <c r="TGQ368" s="112"/>
      <c r="TGR368" s="112"/>
      <c r="TGS368" s="112"/>
      <c r="TGT368" s="112"/>
      <c r="TGU368" s="112"/>
      <c r="TGV368" s="112"/>
      <c r="TGW368" s="112"/>
      <c r="TGX368" s="112"/>
      <c r="TGY368" s="112"/>
      <c r="TGZ368" s="112"/>
      <c r="THA368" s="112"/>
      <c r="THB368" s="112"/>
      <c r="THC368" s="112"/>
      <c r="THD368" s="112"/>
      <c r="THE368" s="112"/>
      <c r="THF368" s="112"/>
      <c r="THG368" s="112"/>
      <c r="THH368" s="112"/>
      <c r="THI368" s="112"/>
      <c r="THJ368" s="112"/>
      <c r="THK368" s="112"/>
      <c r="THL368" s="112"/>
      <c r="THM368" s="112"/>
      <c r="THN368" s="112"/>
      <c r="THO368" s="112"/>
      <c r="THP368" s="112"/>
      <c r="THQ368" s="112"/>
      <c r="THR368" s="112"/>
      <c r="THS368" s="112"/>
      <c r="THT368" s="112"/>
      <c r="THU368" s="112"/>
      <c r="THV368" s="112"/>
      <c r="THW368" s="112"/>
      <c r="THX368" s="112"/>
      <c r="THY368" s="112"/>
      <c r="THZ368" s="112"/>
      <c r="TIA368" s="112"/>
      <c r="TIB368" s="112"/>
      <c r="TIC368" s="112"/>
      <c r="TID368" s="112"/>
      <c r="TIE368" s="112"/>
      <c r="TIF368" s="112"/>
      <c r="TIG368" s="112"/>
      <c r="TIH368" s="112"/>
      <c r="TII368" s="112"/>
      <c r="TIJ368" s="112"/>
      <c r="TIK368" s="112"/>
      <c r="TIL368" s="112"/>
      <c r="TIM368" s="112"/>
      <c r="TIN368" s="112"/>
      <c r="TIO368" s="112"/>
      <c r="TIP368" s="112"/>
      <c r="TIQ368" s="112"/>
      <c r="TIR368" s="112"/>
      <c r="TIS368" s="112"/>
      <c r="TIT368" s="112"/>
      <c r="TIU368" s="112"/>
      <c r="TIV368" s="112"/>
      <c r="TIW368" s="112"/>
      <c r="TIX368" s="112"/>
      <c r="TIY368" s="112"/>
      <c r="TIZ368" s="112"/>
      <c r="TJA368" s="112"/>
      <c r="TJB368" s="112"/>
      <c r="TJC368" s="112"/>
      <c r="TJD368" s="112"/>
      <c r="TJE368" s="112"/>
      <c r="TJF368" s="112"/>
      <c r="TJG368" s="112"/>
      <c r="TJH368" s="112"/>
      <c r="TJI368" s="112"/>
      <c r="TJJ368" s="112"/>
      <c r="TJK368" s="112"/>
      <c r="TJL368" s="112"/>
      <c r="TJM368" s="112"/>
      <c r="TJN368" s="112"/>
      <c r="TJO368" s="112"/>
      <c r="TJP368" s="112"/>
      <c r="TJQ368" s="112"/>
      <c r="TJR368" s="112"/>
      <c r="TJS368" s="112"/>
      <c r="TJT368" s="112"/>
      <c r="TJU368" s="112"/>
      <c r="TJV368" s="112"/>
      <c r="TJW368" s="112"/>
      <c r="TJX368" s="112"/>
      <c r="TJY368" s="112"/>
      <c r="TJZ368" s="112"/>
      <c r="TKA368" s="112"/>
      <c r="TKB368" s="112"/>
      <c r="TKC368" s="112"/>
      <c r="TKD368" s="112"/>
      <c r="TKE368" s="112"/>
      <c r="TKF368" s="112"/>
      <c r="TKG368" s="112"/>
      <c r="TKH368" s="112"/>
      <c r="TKI368" s="112"/>
      <c r="TKJ368" s="112"/>
      <c r="TKK368" s="112"/>
      <c r="TKL368" s="112"/>
      <c r="TKM368" s="112"/>
      <c r="TKN368" s="112"/>
      <c r="TKO368" s="112"/>
      <c r="TKP368" s="112"/>
      <c r="TKQ368" s="112"/>
      <c r="TKR368" s="112"/>
      <c r="TKS368" s="112"/>
      <c r="TKT368" s="112"/>
      <c r="TKU368" s="112"/>
      <c r="TKV368" s="112"/>
      <c r="TKW368" s="112"/>
      <c r="TKX368" s="112"/>
      <c r="TKY368" s="112"/>
      <c r="TKZ368" s="112"/>
      <c r="TLA368" s="112"/>
      <c r="TLB368" s="112"/>
      <c r="TLC368" s="112"/>
      <c r="TLD368" s="112"/>
      <c r="TLE368" s="112"/>
      <c r="TLF368" s="112"/>
      <c r="TLG368" s="112"/>
      <c r="TLH368" s="112"/>
      <c r="TLI368" s="112"/>
      <c r="TLJ368" s="112"/>
      <c r="TLK368" s="112"/>
      <c r="TLL368" s="112"/>
      <c r="TLM368" s="112"/>
      <c r="TLN368" s="112"/>
      <c r="TLO368" s="112"/>
      <c r="TLP368" s="112"/>
      <c r="TLQ368" s="112"/>
      <c r="TLR368" s="112"/>
      <c r="TLS368" s="112"/>
      <c r="TLT368" s="112"/>
      <c r="TLU368" s="112"/>
      <c r="TLV368" s="112"/>
      <c r="TLW368" s="112"/>
      <c r="TLX368" s="112"/>
      <c r="TLY368" s="112"/>
      <c r="TLZ368" s="112"/>
      <c r="TMA368" s="112"/>
      <c r="TMB368" s="112"/>
      <c r="TMC368" s="112"/>
      <c r="TMD368" s="112"/>
      <c r="TME368" s="112"/>
      <c r="TMF368" s="112"/>
      <c r="TMG368" s="112"/>
      <c r="TMH368" s="112"/>
      <c r="TMI368" s="112"/>
      <c r="TMJ368" s="112"/>
      <c r="TMK368" s="112"/>
      <c r="TML368" s="112"/>
      <c r="TMM368" s="112"/>
      <c r="TMN368" s="112"/>
      <c r="TMO368" s="112"/>
      <c r="TMP368" s="112"/>
      <c r="TMQ368" s="112"/>
      <c r="TMR368" s="112"/>
      <c r="TMS368" s="112"/>
      <c r="TMT368" s="112"/>
      <c r="TMU368" s="112"/>
      <c r="TMV368" s="112"/>
      <c r="TMW368" s="112"/>
      <c r="TMX368" s="112"/>
      <c r="TMY368" s="112"/>
      <c r="TMZ368" s="112"/>
      <c r="TNA368" s="112"/>
      <c r="TNB368" s="112"/>
      <c r="TNC368" s="112"/>
      <c r="TND368" s="112"/>
      <c r="TNE368" s="112"/>
      <c r="TNF368" s="112"/>
      <c r="TNG368" s="112"/>
      <c r="TNH368" s="112"/>
      <c r="TNI368" s="112"/>
      <c r="TNJ368" s="112"/>
      <c r="TNK368" s="112"/>
      <c r="TNL368" s="112"/>
      <c r="TNM368" s="112"/>
      <c r="TNN368" s="112"/>
      <c r="TNO368" s="112"/>
      <c r="TNP368" s="112"/>
      <c r="TNQ368" s="112"/>
      <c r="TNR368" s="112"/>
      <c r="TNS368" s="112"/>
      <c r="TNT368" s="112"/>
      <c r="TNU368" s="112"/>
      <c r="TNV368" s="112"/>
      <c r="TNW368" s="112"/>
      <c r="TNX368" s="112"/>
      <c r="TNY368" s="112"/>
      <c r="TNZ368" s="112"/>
      <c r="TOA368" s="112"/>
      <c r="TOB368" s="112"/>
      <c r="TOC368" s="112"/>
      <c r="TOD368" s="112"/>
      <c r="TOE368" s="112"/>
      <c r="TOF368" s="112"/>
      <c r="TOG368" s="112"/>
      <c r="TOH368" s="112"/>
      <c r="TOI368" s="112"/>
      <c r="TOJ368" s="112"/>
      <c r="TOK368" s="112"/>
      <c r="TOL368" s="112"/>
      <c r="TOM368" s="112"/>
      <c r="TON368" s="112"/>
      <c r="TOO368" s="112"/>
      <c r="TOP368" s="112"/>
      <c r="TOQ368" s="112"/>
      <c r="TOR368" s="112"/>
      <c r="TOS368" s="112"/>
      <c r="TOT368" s="112"/>
      <c r="TOU368" s="112"/>
      <c r="TOV368" s="112"/>
      <c r="TOW368" s="112"/>
      <c r="TOX368" s="112"/>
      <c r="TOY368" s="112"/>
      <c r="TOZ368" s="112"/>
      <c r="TPA368" s="112"/>
      <c r="TPB368" s="112"/>
      <c r="TPC368" s="112"/>
      <c r="TPD368" s="112"/>
      <c r="TPE368" s="112"/>
      <c r="TPF368" s="112"/>
      <c r="TPG368" s="112"/>
      <c r="TPH368" s="112"/>
      <c r="TPI368" s="112"/>
      <c r="TPJ368" s="112"/>
      <c r="TPK368" s="112"/>
      <c r="TPL368" s="112"/>
      <c r="TPM368" s="112"/>
      <c r="TPN368" s="112"/>
      <c r="TPO368" s="112"/>
      <c r="TPP368" s="112"/>
      <c r="TPQ368" s="112"/>
      <c r="TPR368" s="112"/>
      <c r="TPS368" s="112"/>
      <c r="TPT368" s="112"/>
      <c r="TPU368" s="112"/>
      <c r="TPV368" s="112"/>
      <c r="TPW368" s="112"/>
      <c r="TPX368" s="112"/>
      <c r="TPY368" s="112"/>
      <c r="TPZ368" s="112"/>
      <c r="TQA368" s="112"/>
      <c r="TQB368" s="112"/>
      <c r="TQC368" s="112"/>
      <c r="TQD368" s="112"/>
      <c r="TQE368" s="112"/>
      <c r="TQF368" s="112"/>
      <c r="TQG368" s="112"/>
      <c r="TQH368" s="112"/>
      <c r="TQI368" s="112"/>
      <c r="TQJ368" s="112"/>
      <c r="TQK368" s="112"/>
      <c r="TQL368" s="112"/>
      <c r="TQM368" s="112"/>
      <c r="TQN368" s="112"/>
      <c r="TQO368" s="112"/>
      <c r="TQP368" s="112"/>
      <c r="TQQ368" s="112"/>
      <c r="TQR368" s="112"/>
      <c r="TQS368" s="112"/>
      <c r="TQT368" s="112"/>
      <c r="TQU368" s="112"/>
      <c r="TQV368" s="112"/>
      <c r="TQW368" s="112"/>
      <c r="TQX368" s="112"/>
      <c r="TQY368" s="112"/>
      <c r="TQZ368" s="112"/>
      <c r="TRA368" s="112"/>
      <c r="TRB368" s="112"/>
      <c r="TRC368" s="112"/>
      <c r="TRD368" s="112"/>
      <c r="TRE368" s="112"/>
      <c r="TRF368" s="112"/>
      <c r="TRG368" s="112"/>
      <c r="TRH368" s="112"/>
      <c r="TRI368" s="112"/>
      <c r="TRJ368" s="112"/>
      <c r="TRK368" s="112"/>
      <c r="TRL368" s="112"/>
      <c r="TRM368" s="112"/>
      <c r="TRN368" s="112"/>
      <c r="TRO368" s="112"/>
      <c r="TRP368" s="112"/>
      <c r="TRQ368" s="112"/>
      <c r="TRR368" s="112"/>
      <c r="TRS368" s="112"/>
      <c r="TRT368" s="112"/>
      <c r="TRU368" s="112"/>
      <c r="TRV368" s="112"/>
      <c r="TRW368" s="112"/>
      <c r="TRX368" s="112"/>
      <c r="TRY368" s="112"/>
      <c r="TRZ368" s="112"/>
      <c r="TSA368" s="112"/>
      <c r="TSB368" s="112"/>
      <c r="TSC368" s="112"/>
      <c r="TSD368" s="112"/>
      <c r="TSE368" s="112"/>
      <c r="TSF368" s="112"/>
      <c r="TSG368" s="112"/>
      <c r="TSH368" s="112"/>
      <c r="TSI368" s="112"/>
      <c r="TSJ368" s="112"/>
      <c r="TSK368" s="112"/>
      <c r="TSL368" s="112"/>
      <c r="TSM368" s="112"/>
      <c r="TSN368" s="112"/>
      <c r="TSO368" s="112"/>
      <c r="TSP368" s="112"/>
      <c r="TSQ368" s="112"/>
      <c r="TSR368" s="112"/>
      <c r="TSS368" s="112"/>
      <c r="TST368" s="112"/>
      <c r="TSU368" s="112"/>
      <c r="TSV368" s="112"/>
      <c r="TSW368" s="112"/>
      <c r="TSX368" s="112"/>
      <c r="TSY368" s="112"/>
      <c r="TSZ368" s="112"/>
      <c r="TTA368" s="112"/>
      <c r="TTB368" s="112"/>
      <c r="TTC368" s="112"/>
      <c r="TTD368" s="112"/>
      <c r="TTE368" s="112"/>
      <c r="TTF368" s="112"/>
      <c r="TTG368" s="112"/>
      <c r="TTH368" s="112"/>
      <c r="TTI368" s="112"/>
      <c r="TTJ368" s="112"/>
      <c r="TTK368" s="112"/>
      <c r="TTL368" s="112"/>
      <c r="TTM368" s="112"/>
      <c r="TTN368" s="112"/>
      <c r="TTO368" s="112"/>
      <c r="TTP368" s="112"/>
      <c r="TTQ368" s="112"/>
      <c r="TTR368" s="112"/>
      <c r="TTS368" s="112"/>
      <c r="TTT368" s="112"/>
      <c r="TTU368" s="112"/>
      <c r="TTV368" s="112"/>
      <c r="TTW368" s="112"/>
      <c r="TTX368" s="112"/>
      <c r="TTY368" s="112"/>
      <c r="TTZ368" s="112"/>
      <c r="TUA368" s="112"/>
      <c r="TUB368" s="112"/>
      <c r="TUC368" s="112"/>
      <c r="TUD368" s="112"/>
      <c r="TUE368" s="112"/>
      <c r="TUF368" s="112"/>
      <c r="TUG368" s="112"/>
      <c r="TUH368" s="112"/>
      <c r="TUI368" s="112"/>
      <c r="TUJ368" s="112"/>
      <c r="TUK368" s="112"/>
      <c r="TUL368" s="112"/>
      <c r="TUM368" s="112"/>
      <c r="TUN368" s="112"/>
      <c r="TUO368" s="112"/>
      <c r="TUP368" s="112"/>
      <c r="TUQ368" s="112"/>
      <c r="TUR368" s="112"/>
      <c r="TUS368" s="112"/>
      <c r="TUT368" s="112"/>
      <c r="TUU368" s="112"/>
      <c r="TUV368" s="112"/>
      <c r="TUW368" s="112"/>
      <c r="TUX368" s="112"/>
      <c r="TUY368" s="112"/>
      <c r="TUZ368" s="112"/>
      <c r="TVA368" s="112"/>
      <c r="TVB368" s="112"/>
      <c r="TVC368" s="112"/>
      <c r="TVD368" s="112"/>
      <c r="TVE368" s="112"/>
      <c r="TVF368" s="112"/>
      <c r="TVG368" s="112"/>
      <c r="TVH368" s="112"/>
      <c r="TVI368" s="112"/>
      <c r="TVJ368" s="112"/>
      <c r="TVK368" s="112"/>
      <c r="TVL368" s="112"/>
      <c r="TVM368" s="112"/>
      <c r="TVN368" s="112"/>
      <c r="TVO368" s="112"/>
      <c r="TVP368" s="112"/>
      <c r="TVQ368" s="112"/>
      <c r="TVR368" s="112"/>
      <c r="TVS368" s="112"/>
      <c r="TVT368" s="112"/>
      <c r="TVU368" s="112"/>
      <c r="TVV368" s="112"/>
      <c r="TVW368" s="112"/>
      <c r="TVX368" s="112"/>
      <c r="TVY368" s="112"/>
      <c r="TVZ368" s="112"/>
      <c r="TWA368" s="112"/>
      <c r="TWB368" s="112"/>
      <c r="TWC368" s="112"/>
      <c r="TWD368" s="112"/>
      <c r="TWE368" s="112"/>
      <c r="TWF368" s="112"/>
      <c r="TWG368" s="112"/>
      <c r="TWH368" s="112"/>
      <c r="TWI368" s="112"/>
      <c r="TWJ368" s="112"/>
      <c r="TWK368" s="112"/>
      <c r="TWL368" s="112"/>
      <c r="TWM368" s="112"/>
      <c r="TWN368" s="112"/>
      <c r="TWO368" s="112"/>
      <c r="TWP368" s="112"/>
      <c r="TWQ368" s="112"/>
      <c r="TWR368" s="112"/>
      <c r="TWS368" s="112"/>
      <c r="TWT368" s="112"/>
      <c r="TWU368" s="112"/>
      <c r="TWV368" s="112"/>
      <c r="TWW368" s="112"/>
      <c r="TWX368" s="112"/>
      <c r="TWY368" s="112"/>
      <c r="TWZ368" s="112"/>
      <c r="TXA368" s="112"/>
      <c r="TXB368" s="112"/>
      <c r="TXC368" s="112"/>
      <c r="TXD368" s="112"/>
      <c r="TXE368" s="112"/>
      <c r="TXF368" s="112"/>
      <c r="TXG368" s="112"/>
      <c r="TXH368" s="112"/>
      <c r="TXI368" s="112"/>
      <c r="TXJ368" s="112"/>
      <c r="TXK368" s="112"/>
      <c r="TXL368" s="112"/>
      <c r="TXM368" s="112"/>
      <c r="TXN368" s="112"/>
      <c r="TXO368" s="112"/>
      <c r="TXP368" s="112"/>
      <c r="TXQ368" s="112"/>
      <c r="TXR368" s="112"/>
      <c r="TXS368" s="112"/>
      <c r="TXT368" s="112"/>
      <c r="TXU368" s="112"/>
      <c r="TXV368" s="112"/>
      <c r="TXW368" s="112"/>
      <c r="TXX368" s="112"/>
      <c r="TXY368" s="112"/>
      <c r="TXZ368" s="112"/>
      <c r="TYA368" s="112"/>
      <c r="TYB368" s="112"/>
      <c r="TYC368" s="112"/>
      <c r="TYD368" s="112"/>
      <c r="TYE368" s="112"/>
      <c r="TYF368" s="112"/>
      <c r="TYG368" s="112"/>
      <c r="TYH368" s="112"/>
      <c r="TYI368" s="112"/>
      <c r="TYJ368" s="112"/>
      <c r="TYK368" s="112"/>
      <c r="TYL368" s="112"/>
      <c r="TYM368" s="112"/>
      <c r="TYN368" s="112"/>
      <c r="TYO368" s="112"/>
      <c r="TYP368" s="112"/>
      <c r="TYQ368" s="112"/>
      <c r="TYR368" s="112"/>
      <c r="TYS368" s="112"/>
      <c r="TYT368" s="112"/>
      <c r="TYU368" s="112"/>
      <c r="TYV368" s="112"/>
      <c r="TYW368" s="112"/>
      <c r="TYX368" s="112"/>
      <c r="TYY368" s="112"/>
      <c r="TYZ368" s="112"/>
      <c r="TZA368" s="112"/>
      <c r="TZB368" s="112"/>
      <c r="TZC368" s="112"/>
      <c r="TZD368" s="112"/>
      <c r="TZE368" s="112"/>
      <c r="TZF368" s="112"/>
      <c r="TZG368" s="112"/>
      <c r="TZH368" s="112"/>
      <c r="TZI368" s="112"/>
      <c r="TZJ368" s="112"/>
      <c r="TZK368" s="112"/>
      <c r="TZL368" s="112"/>
      <c r="TZM368" s="112"/>
      <c r="TZN368" s="112"/>
      <c r="TZO368" s="112"/>
      <c r="TZP368" s="112"/>
      <c r="TZQ368" s="112"/>
      <c r="TZR368" s="112"/>
      <c r="TZS368" s="112"/>
      <c r="TZT368" s="112"/>
      <c r="TZU368" s="112"/>
      <c r="TZV368" s="112"/>
      <c r="TZW368" s="112"/>
      <c r="TZX368" s="112"/>
      <c r="TZY368" s="112"/>
      <c r="TZZ368" s="112"/>
      <c r="UAA368" s="112"/>
      <c r="UAB368" s="112"/>
      <c r="UAC368" s="112"/>
      <c r="UAD368" s="112"/>
      <c r="UAE368" s="112"/>
      <c r="UAF368" s="112"/>
      <c r="UAG368" s="112"/>
      <c r="UAH368" s="112"/>
      <c r="UAI368" s="112"/>
      <c r="UAJ368" s="112"/>
      <c r="UAK368" s="112"/>
      <c r="UAL368" s="112"/>
      <c r="UAM368" s="112"/>
      <c r="UAN368" s="112"/>
      <c r="UAO368" s="112"/>
      <c r="UAP368" s="112"/>
      <c r="UAQ368" s="112"/>
      <c r="UAR368" s="112"/>
      <c r="UAS368" s="112"/>
      <c r="UAT368" s="112"/>
      <c r="UAU368" s="112"/>
      <c r="UAV368" s="112"/>
      <c r="UAW368" s="112"/>
      <c r="UAX368" s="112"/>
      <c r="UAY368" s="112"/>
      <c r="UAZ368" s="112"/>
      <c r="UBA368" s="112"/>
      <c r="UBB368" s="112"/>
      <c r="UBC368" s="112"/>
      <c r="UBD368" s="112"/>
      <c r="UBE368" s="112"/>
      <c r="UBF368" s="112"/>
      <c r="UBG368" s="112"/>
      <c r="UBH368" s="112"/>
      <c r="UBI368" s="112"/>
      <c r="UBJ368" s="112"/>
      <c r="UBK368" s="112"/>
      <c r="UBL368" s="112"/>
      <c r="UBM368" s="112"/>
      <c r="UBN368" s="112"/>
      <c r="UBO368" s="112"/>
      <c r="UBP368" s="112"/>
      <c r="UBQ368" s="112"/>
      <c r="UBR368" s="112"/>
      <c r="UBS368" s="112"/>
      <c r="UBT368" s="112"/>
      <c r="UBU368" s="112"/>
      <c r="UBV368" s="112"/>
      <c r="UBW368" s="112"/>
      <c r="UBX368" s="112"/>
      <c r="UBY368" s="112"/>
      <c r="UBZ368" s="112"/>
      <c r="UCA368" s="112"/>
      <c r="UCB368" s="112"/>
      <c r="UCC368" s="112"/>
      <c r="UCD368" s="112"/>
      <c r="UCE368" s="112"/>
      <c r="UCF368" s="112"/>
      <c r="UCG368" s="112"/>
      <c r="UCH368" s="112"/>
      <c r="UCI368" s="112"/>
      <c r="UCJ368" s="112"/>
      <c r="UCK368" s="112"/>
      <c r="UCL368" s="112"/>
      <c r="UCM368" s="112"/>
      <c r="UCN368" s="112"/>
      <c r="UCO368" s="112"/>
      <c r="UCP368" s="112"/>
      <c r="UCQ368" s="112"/>
      <c r="UCR368" s="112"/>
      <c r="UCS368" s="112"/>
      <c r="UCT368" s="112"/>
      <c r="UCU368" s="112"/>
      <c r="UCV368" s="112"/>
      <c r="UCW368" s="112"/>
      <c r="UCX368" s="112"/>
      <c r="UCY368" s="112"/>
      <c r="UCZ368" s="112"/>
      <c r="UDA368" s="112"/>
      <c r="UDB368" s="112"/>
      <c r="UDC368" s="112"/>
      <c r="UDD368" s="112"/>
      <c r="UDE368" s="112"/>
      <c r="UDF368" s="112"/>
      <c r="UDG368" s="112"/>
      <c r="UDH368" s="112"/>
      <c r="UDI368" s="112"/>
      <c r="UDJ368" s="112"/>
      <c r="UDK368" s="112"/>
      <c r="UDL368" s="112"/>
      <c r="UDM368" s="112"/>
      <c r="UDN368" s="112"/>
      <c r="UDO368" s="112"/>
      <c r="UDP368" s="112"/>
      <c r="UDQ368" s="112"/>
      <c r="UDR368" s="112"/>
      <c r="UDS368" s="112"/>
      <c r="UDT368" s="112"/>
      <c r="UDU368" s="112"/>
      <c r="UDV368" s="112"/>
      <c r="UDW368" s="112"/>
      <c r="UDX368" s="112"/>
      <c r="UDY368" s="112"/>
      <c r="UDZ368" s="112"/>
      <c r="UEA368" s="112"/>
      <c r="UEB368" s="112"/>
      <c r="UEC368" s="112"/>
      <c r="UED368" s="112"/>
      <c r="UEE368" s="112"/>
      <c r="UEF368" s="112"/>
      <c r="UEG368" s="112"/>
      <c r="UEH368" s="112"/>
      <c r="UEI368" s="112"/>
      <c r="UEJ368" s="112"/>
      <c r="UEK368" s="112"/>
      <c r="UEL368" s="112"/>
      <c r="UEM368" s="112"/>
      <c r="UEN368" s="112"/>
      <c r="UEO368" s="112"/>
      <c r="UEP368" s="112"/>
      <c r="UEQ368" s="112"/>
      <c r="UER368" s="112"/>
      <c r="UES368" s="112"/>
      <c r="UET368" s="112"/>
      <c r="UEU368" s="112"/>
      <c r="UEV368" s="112"/>
      <c r="UEW368" s="112"/>
      <c r="UEX368" s="112"/>
      <c r="UEY368" s="112"/>
      <c r="UEZ368" s="112"/>
      <c r="UFA368" s="112"/>
      <c r="UFB368" s="112"/>
      <c r="UFC368" s="112"/>
      <c r="UFD368" s="112"/>
      <c r="UFE368" s="112"/>
      <c r="UFF368" s="112"/>
      <c r="UFG368" s="112"/>
      <c r="UFH368" s="112"/>
      <c r="UFI368" s="112"/>
      <c r="UFJ368" s="112"/>
      <c r="UFK368" s="112"/>
      <c r="UFL368" s="112"/>
      <c r="UFM368" s="112"/>
      <c r="UFN368" s="112"/>
      <c r="UFO368" s="112"/>
      <c r="UFP368" s="112"/>
      <c r="UFQ368" s="112"/>
      <c r="UFR368" s="112"/>
      <c r="UFS368" s="112"/>
      <c r="UFT368" s="112"/>
      <c r="UFU368" s="112"/>
      <c r="UFV368" s="112"/>
      <c r="UFW368" s="112"/>
      <c r="UFX368" s="112"/>
      <c r="UFY368" s="112"/>
      <c r="UFZ368" s="112"/>
      <c r="UGA368" s="112"/>
      <c r="UGB368" s="112"/>
      <c r="UGC368" s="112"/>
      <c r="UGD368" s="112"/>
      <c r="UGE368" s="112"/>
      <c r="UGF368" s="112"/>
      <c r="UGG368" s="112"/>
      <c r="UGH368" s="112"/>
      <c r="UGI368" s="112"/>
      <c r="UGJ368" s="112"/>
      <c r="UGK368" s="112"/>
      <c r="UGL368" s="112"/>
      <c r="UGM368" s="112"/>
      <c r="UGN368" s="112"/>
      <c r="UGO368" s="112"/>
      <c r="UGP368" s="112"/>
      <c r="UGQ368" s="112"/>
      <c r="UGR368" s="112"/>
      <c r="UGS368" s="112"/>
      <c r="UGT368" s="112"/>
      <c r="UGU368" s="112"/>
      <c r="UGV368" s="112"/>
      <c r="UGW368" s="112"/>
      <c r="UGX368" s="112"/>
      <c r="UGY368" s="112"/>
      <c r="UGZ368" s="112"/>
      <c r="UHA368" s="112"/>
      <c r="UHB368" s="112"/>
      <c r="UHC368" s="112"/>
      <c r="UHD368" s="112"/>
      <c r="UHE368" s="112"/>
      <c r="UHF368" s="112"/>
      <c r="UHG368" s="112"/>
      <c r="UHH368" s="112"/>
      <c r="UHI368" s="112"/>
      <c r="UHJ368" s="112"/>
      <c r="UHK368" s="112"/>
      <c r="UHL368" s="112"/>
      <c r="UHM368" s="112"/>
      <c r="UHN368" s="112"/>
      <c r="UHO368" s="112"/>
      <c r="UHP368" s="112"/>
      <c r="UHQ368" s="112"/>
      <c r="UHR368" s="112"/>
      <c r="UHS368" s="112"/>
      <c r="UHT368" s="112"/>
      <c r="UHU368" s="112"/>
      <c r="UHV368" s="112"/>
      <c r="UHW368" s="112"/>
      <c r="UHX368" s="112"/>
      <c r="UHY368" s="112"/>
      <c r="UHZ368" s="112"/>
      <c r="UIA368" s="112"/>
      <c r="UIB368" s="112"/>
      <c r="UIC368" s="112"/>
      <c r="UID368" s="112"/>
      <c r="UIE368" s="112"/>
      <c r="UIF368" s="112"/>
      <c r="UIG368" s="112"/>
      <c r="UIH368" s="112"/>
      <c r="UII368" s="112"/>
      <c r="UIJ368" s="112"/>
      <c r="UIK368" s="112"/>
      <c r="UIL368" s="112"/>
      <c r="UIM368" s="112"/>
      <c r="UIN368" s="112"/>
      <c r="UIO368" s="112"/>
      <c r="UIP368" s="112"/>
      <c r="UIQ368" s="112"/>
      <c r="UIR368" s="112"/>
      <c r="UIS368" s="112"/>
      <c r="UIT368" s="112"/>
      <c r="UIU368" s="112"/>
      <c r="UIV368" s="112"/>
      <c r="UIW368" s="112"/>
      <c r="UIX368" s="112"/>
      <c r="UIY368" s="112"/>
      <c r="UIZ368" s="112"/>
      <c r="UJA368" s="112"/>
      <c r="UJB368" s="112"/>
      <c r="UJC368" s="112"/>
      <c r="UJD368" s="112"/>
      <c r="UJE368" s="112"/>
      <c r="UJF368" s="112"/>
      <c r="UJG368" s="112"/>
      <c r="UJH368" s="112"/>
      <c r="UJI368" s="112"/>
      <c r="UJJ368" s="112"/>
      <c r="UJK368" s="112"/>
      <c r="UJL368" s="112"/>
      <c r="UJM368" s="112"/>
      <c r="UJN368" s="112"/>
      <c r="UJO368" s="112"/>
      <c r="UJP368" s="112"/>
      <c r="UJQ368" s="112"/>
      <c r="UJR368" s="112"/>
      <c r="UJS368" s="112"/>
      <c r="UJT368" s="112"/>
      <c r="UJU368" s="112"/>
      <c r="UJV368" s="112"/>
      <c r="UJW368" s="112"/>
      <c r="UJX368" s="112"/>
      <c r="UJY368" s="112"/>
      <c r="UJZ368" s="112"/>
      <c r="UKA368" s="112"/>
      <c r="UKB368" s="112"/>
      <c r="UKC368" s="112"/>
      <c r="UKD368" s="112"/>
      <c r="UKE368" s="112"/>
      <c r="UKF368" s="112"/>
      <c r="UKG368" s="112"/>
      <c r="UKH368" s="112"/>
      <c r="UKI368" s="112"/>
      <c r="UKJ368" s="112"/>
      <c r="UKK368" s="112"/>
      <c r="UKL368" s="112"/>
      <c r="UKM368" s="112"/>
      <c r="UKN368" s="112"/>
      <c r="UKO368" s="112"/>
      <c r="UKP368" s="112"/>
      <c r="UKQ368" s="112"/>
      <c r="UKR368" s="112"/>
      <c r="UKS368" s="112"/>
      <c r="UKT368" s="112"/>
      <c r="UKU368" s="112"/>
      <c r="UKV368" s="112"/>
      <c r="UKW368" s="112"/>
      <c r="UKX368" s="112"/>
      <c r="UKY368" s="112"/>
      <c r="UKZ368" s="112"/>
      <c r="ULA368" s="112"/>
      <c r="ULB368" s="112"/>
      <c r="ULC368" s="112"/>
      <c r="ULD368" s="112"/>
      <c r="ULE368" s="112"/>
      <c r="ULF368" s="112"/>
      <c r="ULG368" s="112"/>
      <c r="ULH368" s="112"/>
      <c r="ULI368" s="112"/>
      <c r="ULJ368" s="112"/>
      <c r="ULK368" s="112"/>
      <c r="ULL368" s="112"/>
      <c r="ULM368" s="112"/>
      <c r="ULN368" s="112"/>
      <c r="ULO368" s="112"/>
      <c r="ULP368" s="112"/>
      <c r="ULQ368" s="112"/>
      <c r="ULR368" s="112"/>
      <c r="ULS368" s="112"/>
      <c r="ULT368" s="112"/>
      <c r="ULU368" s="112"/>
      <c r="ULV368" s="112"/>
      <c r="ULW368" s="112"/>
      <c r="ULX368" s="112"/>
      <c r="ULY368" s="112"/>
      <c r="ULZ368" s="112"/>
      <c r="UMA368" s="112"/>
      <c r="UMB368" s="112"/>
      <c r="UMC368" s="112"/>
      <c r="UMD368" s="112"/>
      <c r="UME368" s="112"/>
      <c r="UMF368" s="112"/>
      <c r="UMG368" s="112"/>
      <c r="UMH368" s="112"/>
      <c r="UMI368" s="112"/>
      <c r="UMJ368" s="112"/>
      <c r="UMK368" s="112"/>
      <c r="UML368" s="112"/>
      <c r="UMM368" s="112"/>
      <c r="UMN368" s="112"/>
      <c r="UMO368" s="112"/>
      <c r="UMP368" s="112"/>
      <c r="UMQ368" s="112"/>
      <c r="UMR368" s="112"/>
      <c r="UMS368" s="112"/>
      <c r="UMT368" s="112"/>
      <c r="UMU368" s="112"/>
      <c r="UMV368" s="112"/>
      <c r="UMW368" s="112"/>
      <c r="UMX368" s="112"/>
      <c r="UMY368" s="112"/>
      <c r="UMZ368" s="112"/>
      <c r="UNA368" s="112"/>
      <c r="UNB368" s="112"/>
      <c r="UNC368" s="112"/>
      <c r="UND368" s="112"/>
      <c r="UNE368" s="112"/>
      <c r="UNF368" s="112"/>
      <c r="UNG368" s="112"/>
      <c r="UNH368" s="112"/>
      <c r="UNI368" s="112"/>
      <c r="UNJ368" s="112"/>
      <c r="UNK368" s="112"/>
      <c r="UNL368" s="112"/>
      <c r="UNM368" s="112"/>
      <c r="UNN368" s="112"/>
      <c r="UNO368" s="112"/>
      <c r="UNP368" s="112"/>
      <c r="UNQ368" s="112"/>
      <c r="UNR368" s="112"/>
      <c r="UNS368" s="112"/>
      <c r="UNT368" s="112"/>
      <c r="UNU368" s="112"/>
      <c r="UNV368" s="112"/>
      <c r="UNW368" s="112"/>
      <c r="UNX368" s="112"/>
      <c r="UNY368" s="112"/>
      <c r="UNZ368" s="112"/>
      <c r="UOA368" s="112"/>
      <c r="UOB368" s="112"/>
      <c r="UOC368" s="112"/>
      <c r="UOD368" s="112"/>
      <c r="UOE368" s="112"/>
      <c r="UOF368" s="112"/>
      <c r="UOG368" s="112"/>
      <c r="UOH368" s="112"/>
      <c r="UOI368" s="112"/>
      <c r="UOJ368" s="112"/>
      <c r="UOK368" s="112"/>
      <c r="UOL368" s="112"/>
      <c r="UOM368" s="112"/>
      <c r="UON368" s="112"/>
      <c r="UOO368" s="112"/>
      <c r="UOP368" s="112"/>
      <c r="UOQ368" s="112"/>
      <c r="UOR368" s="112"/>
      <c r="UOS368" s="112"/>
      <c r="UOT368" s="112"/>
      <c r="UOU368" s="112"/>
      <c r="UOV368" s="112"/>
      <c r="UOW368" s="112"/>
      <c r="UOX368" s="112"/>
      <c r="UOY368" s="112"/>
      <c r="UOZ368" s="112"/>
      <c r="UPA368" s="112"/>
      <c r="UPB368" s="112"/>
      <c r="UPC368" s="112"/>
      <c r="UPD368" s="112"/>
      <c r="UPE368" s="112"/>
      <c r="UPF368" s="112"/>
      <c r="UPG368" s="112"/>
      <c r="UPH368" s="112"/>
      <c r="UPI368" s="112"/>
      <c r="UPJ368" s="112"/>
      <c r="UPK368" s="112"/>
      <c r="UPL368" s="112"/>
      <c r="UPM368" s="112"/>
      <c r="UPN368" s="112"/>
      <c r="UPO368" s="112"/>
      <c r="UPP368" s="112"/>
      <c r="UPQ368" s="112"/>
      <c r="UPR368" s="112"/>
      <c r="UPS368" s="112"/>
      <c r="UPT368" s="112"/>
      <c r="UPU368" s="112"/>
      <c r="UPV368" s="112"/>
      <c r="UPW368" s="112"/>
      <c r="UPX368" s="112"/>
      <c r="UPY368" s="112"/>
      <c r="UPZ368" s="112"/>
      <c r="UQA368" s="112"/>
      <c r="UQB368" s="112"/>
      <c r="UQC368" s="112"/>
      <c r="UQD368" s="112"/>
      <c r="UQE368" s="112"/>
      <c r="UQF368" s="112"/>
      <c r="UQG368" s="112"/>
      <c r="UQH368" s="112"/>
      <c r="UQI368" s="112"/>
      <c r="UQJ368" s="112"/>
      <c r="UQK368" s="112"/>
      <c r="UQL368" s="112"/>
      <c r="UQM368" s="112"/>
      <c r="UQN368" s="112"/>
      <c r="UQO368" s="112"/>
      <c r="UQP368" s="112"/>
      <c r="UQQ368" s="112"/>
      <c r="UQR368" s="112"/>
      <c r="UQS368" s="112"/>
      <c r="UQT368" s="112"/>
      <c r="UQU368" s="112"/>
      <c r="UQV368" s="112"/>
      <c r="UQW368" s="112"/>
      <c r="UQX368" s="112"/>
      <c r="UQY368" s="112"/>
      <c r="UQZ368" s="112"/>
      <c r="URA368" s="112"/>
      <c r="URB368" s="112"/>
      <c r="URC368" s="112"/>
      <c r="URD368" s="112"/>
      <c r="URE368" s="112"/>
      <c r="URF368" s="112"/>
      <c r="URG368" s="112"/>
      <c r="URH368" s="112"/>
      <c r="URI368" s="112"/>
      <c r="URJ368" s="112"/>
      <c r="URK368" s="112"/>
      <c r="URL368" s="112"/>
      <c r="URM368" s="112"/>
      <c r="URN368" s="112"/>
      <c r="URO368" s="112"/>
      <c r="URP368" s="112"/>
      <c r="URQ368" s="112"/>
      <c r="URR368" s="112"/>
      <c r="URS368" s="112"/>
      <c r="URT368" s="112"/>
      <c r="URU368" s="112"/>
      <c r="URV368" s="112"/>
      <c r="URW368" s="112"/>
      <c r="URX368" s="112"/>
      <c r="URY368" s="112"/>
      <c r="URZ368" s="112"/>
      <c r="USA368" s="112"/>
      <c r="USB368" s="112"/>
      <c r="USC368" s="112"/>
      <c r="USD368" s="112"/>
      <c r="USE368" s="112"/>
      <c r="USF368" s="112"/>
      <c r="USG368" s="112"/>
      <c r="USH368" s="112"/>
      <c r="USI368" s="112"/>
      <c r="USJ368" s="112"/>
      <c r="USK368" s="112"/>
      <c r="USL368" s="112"/>
      <c r="USM368" s="112"/>
      <c r="USN368" s="112"/>
      <c r="USO368" s="112"/>
      <c r="USP368" s="112"/>
      <c r="USQ368" s="112"/>
      <c r="USR368" s="112"/>
      <c r="USS368" s="112"/>
      <c r="UST368" s="112"/>
      <c r="USU368" s="112"/>
      <c r="USV368" s="112"/>
      <c r="USW368" s="112"/>
      <c r="USX368" s="112"/>
      <c r="USY368" s="112"/>
      <c r="USZ368" s="112"/>
      <c r="UTA368" s="112"/>
      <c r="UTB368" s="112"/>
      <c r="UTC368" s="112"/>
      <c r="UTD368" s="112"/>
      <c r="UTE368" s="112"/>
      <c r="UTF368" s="112"/>
      <c r="UTG368" s="112"/>
      <c r="UTH368" s="112"/>
      <c r="UTI368" s="112"/>
      <c r="UTJ368" s="112"/>
      <c r="UTK368" s="112"/>
      <c r="UTL368" s="112"/>
      <c r="UTM368" s="112"/>
      <c r="UTN368" s="112"/>
      <c r="UTO368" s="112"/>
      <c r="UTP368" s="112"/>
      <c r="UTQ368" s="112"/>
      <c r="UTR368" s="112"/>
      <c r="UTS368" s="112"/>
      <c r="UTT368" s="112"/>
      <c r="UTU368" s="112"/>
      <c r="UTV368" s="112"/>
      <c r="UTW368" s="112"/>
      <c r="UTX368" s="112"/>
      <c r="UTY368" s="112"/>
      <c r="UTZ368" s="112"/>
      <c r="UUA368" s="112"/>
      <c r="UUB368" s="112"/>
      <c r="UUC368" s="112"/>
      <c r="UUD368" s="112"/>
      <c r="UUE368" s="112"/>
      <c r="UUF368" s="112"/>
      <c r="UUG368" s="112"/>
      <c r="UUH368" s="112"/>
      <c r="UUI368" s="112"/>
      <c r="UUJ368" s="112"/>
      <c r="UUK368" s="112"/>
      <c r="UUL368" s="112"/>
      <c r="UUM368" s="112"/>
      <c r="UUN368" s="112"/>
      <c r="UUO368" s="112"/>
      <c r="UUP368" s="112"/>
      <c r="UUQ368" s="112"/>
      <c r="UUR368" s="112"/>
      <c r="UUS368" s="112"/>
      <c r="UUT368" s="112"/>
      <c r="UUU368" s="112"/>
      <c r="UUV368" s="112"/>
      <c r="UUW368" s="112"/>
      <c r="UUX368" s="112"/>
      <c r="UUY368" s="112"/>
      <c r="UUZ368" s="112"/>
      <c r="UVA368" s="112"/>
      <c r="UVB368" s="112"/>
      <c r="UVC368" s="112"/>
      <c r="UVD368" s="112"/>
      <c r="UVE368" s="112"/>
      <c r="UVF368" s="112"/>
      <c r="UVG368" s="112"/>
      <c r="UVH368" s="112"/>
      <c r="UVI368" s="112"/>
      <c r="UVJ368" s="112"/>
      <c r="UVK368" s="112"/>
      <c r="UVL368" s="112"/>
      <c r="UVM368" s="112"/>
      <c r="UVN368" s="112"/>
      <c r="UVO368" s="112"/>
      <c r="UVP368" s="112"/>
      <c r="UVQ368" s="112"/>
      <c r="UVR368" s="112"/>
      <c r="UVS368" s="112"/>
      <c r="UVT368" s="112"/>
      <c r="UVU368" s="112"/>
      <c r="UVV368" s="112"/>
      <c r="UVW368" s="112"/>
      <c r="UVX368" s="112"/>
      <c r="UVY368" s="112"/>
      <c r="UVZ368" s="112"/>
      <c r="UWA368" s="112"/>
      <c r="UWB368" s="112"/>
      <c r="UWC368" s="112"/>
      <c r="UWD368" s="112"/>
      <c r="UWE368" s="112"/>
      <c r="UWF368" s="112"/>
      <c r="UWG368" s="112"/>
      <c r="UWH368" s="112"/>
      <c r="UWI368" s="112"/>
      <c r="UWJ368" s="112"/>
      <c r="UWK368" s="112"/>
      <c r="UWL368" s="112"/>
      <c r="UWM368" s="112"/>
      <c r="UWN368" s="112"/>
      <c r="UWO368" s="112"/>
      <c r="UWP368" s="112"/>
      <c r="UWQ368" s="112"/>
      <c r="UWR368" s="112"/>
      <c r="UWS368" s="112"/>
      <c r="UWT368" s="112"/>
      <c r="UWU368" s="112"/>
      <c r="UWV368" s="112"/>
      <c r="UWW368" s="112"/>
      <c r="UWX368" s="112"/>
      <c r="UWY368" s="112"/>
      <c r="UWZ368" s="112"/>
      <c r="UXA368" s="112"/>
      <c r="UXB368" s="112"/>
      <c r="UXC368" s="112"/>
      <c r="UXD368" s="112"/>
      <c r="UXE368" s="112"/>
      <c r="UXF368" s="112"/>
      <c r="UXG368" s="112"/>
      <c r="UXH368" s="112"/>
      <c r="UXI368" s="112"/>
      <c r="UXJ368" s="112"/>
      <c r="UXK368" s="112"/>
      <c r="UXL368" s="112"/>
      <c r="UXM368" s="112"/>
      <c r="UXN368" s="112"/>
      <c r="UXO368" s="112"/>
      <c r="UXP368" s="112"/>
      <c r="UXQ368" s="112"/>
      <c r="UXR368" s="112"/>
      <c r="UXS368" s="112"/>
      <c r="UXT368" s="112"/>
      <c r="UXU368" s="112"/>
      <c r="UXV368" s="112"/>
      <c r="UXW368" s="112"/>
      <c r="UXX368" s="112"/>
      <c r="UXY368" s="112"/>
      <c r="UXZ368" s="112"/>
      <c r="UYA368" s="112"/>
      <c r="UYB368" s="112"/>
      <c r="UYC368" s="112"/>
      <c r="UYD368" s="112"/>
      <c r="UYE368" s="112"/>
      <c r="UYF368" s="112"/>
      <c r="UYG368" s="112"/>
      <c r="UYH368" s="112"/>
      <c r="UYI368" s="112"/>
      <c r="UYJ368" s="112"/>
      <c r="UYK368" s="112"/>
      <c r="UYL368" s="112"/>
      <c r="UYM368" s="112"/>
      <c r="UYN368" s="112"/>
      <c r="UYO368" s="112"/>
      <c r="UYP368" s="112"/>
      <c r="UYQ368" s="112"/>
      <c r="UYR368" s="112"/>
      <c r="UYS368" s="112"/>
      <c r="UYT368" s="112"/>
      <c r="UYU368" s="112"/>
      <c r="UYV368" s="112"/>
      <c r="UYW368" s="112"/>
      <c r="UYX368" s="112"/>
      <c r="UYY368" s="112"/>
      <c r="UYZ368" s="112"/>
      <c r="UZA368" s="112"/>
      <c r="UZB368" s="112"/>
      <c r="UZC368" s="112"/>
      <c r="UZD368" s="112"/>
      <c r="UZE368" s="112"/>
      <c r="UZF368" s="112"/>
      <c r="UZG368" s="112"/>
      <c r="UZH368" s="112"/>
      <c r="UZI368" s="112"/>
      <c r="UZJ368" s="112"/>
      <c r="UZK368" s="112"/>
      <c r="UZL368" s="112"/>
      <c r="UZM368" s="112"/>
      <c r="UZN368" s="112"/>
      <c r="UZO368" s="112"/>
      <c r="UZP368" s="112"/>
      <c r="UZQ368" s="112"/>
      <c r="UZR368" s="112"/>
      <c r="UZS368" s="112"/>
      <c r="UZT368" s="112"/>
      <c r="UZU368" s="112"/>
      <c r="UZV368" s="112"/>
      <c r="UZW368" s="112"/>
      <c r="UZX368" s="112"/>
      <c r="UZY368" s="112"/>
      <c r="UZZ368" s="112"/>
      <c r="VAA368" s="112"/>
      <c r="VAB368" s="112"/>
      <c r="VAC368" s="112"/>
      <c r="VAD368" s="112"/>
      <c r="VAE368" s="112"/>
      <c r="VAF368" s="112"/>
      <c r="VAG368" s="112"/>
      <c r="VAH368" s="112"/>
      <c r="VAI368" s="112"/>
      <c r="VAJ368" s="112"/>
      <c r="VAK368" s="112"/>
      <c r="VAL368" s="112"/>
      <c r="VAM368" s="112"/>
      <c r="VAN368" s="112"/>
      <c r="VAO368" s="112"/>
      <c r="VAP368" s="112"/>
      <c r="VAQ368" s="112"/>
      <c r="VAR368" s="112"/>
      <c r="VAS368" s="112"/>
      <c r="VAT368" s="112"/>
      <c r="VAU368" s="112"/>
      <c r="VAV368" s="112"/>
      <c r="VAW368" s="112"/>
      <c r="VAX368" s="112"/>
      <c r="VAY368" s="112"/>
      <c r="VAZ368" s="112"/>
      <c r="VBA368" s="112"/>
      <c r="VBB368" s="112"/>
      <c r="VBC368" s="112"/>
      <c r="VBD368" s="112"/>
      <c r="VBE368" s="112"/>
      <c r="VBF368" s="112"/>
      <c r="VBG368" s="112"/>
      <c r="VBH368" s="112"/>
      <c r="VBI368" s="112"/>
      <c r="VBJ368" s="112"/>
      <c r="VBK368" s="112"/>
      <c r="VBL368" s="112"/>
      <c r="VBM368" s="112"/>
      <c r="VBN368" s="112"/>
      <c r="VBO368" s="112"/>
      <c r="VBP368" s="112"/>
      <c r="VBQ368" s="112"/>
      <c r="VBR368" s="112"/>
      <c r="VBS368" s="112"/>
      <c r="VBT368" s="112"/>
      <c r="VBU368" s="112"/>
      <c r="VBV368" s="112"/>
      <c r="VBW368" s="112"/>
      <c r="VBX368" s="112"/>
      <c r="VBY368" s="112"/>
      <c r="VBZ368" s="112"/>
      <c r="VCA368" s="112"/>
      <c r="VCB368" s="112"/>
      <c r="VCC368" s="112"/>
      <c r="VCD368" s="112"/>
      <c r="VCE368" s="112"/>
      <c r="VCF368" s="112"/>
      <c r="VCG368" s="112"/>
      <c r="VCH368" s="112"/>
      <c r="VCI368" s="112"/>
      <c r="VCJ368" s="112"/>
      <c r="VCK368" s="112"/>
      <c r="VCL368" s="112"/>
      <c r="VCM368" s="112"/>
      <c r="VCN368" s="112"/>
      <c r="VCO368" s="112"/>
      <c r="VCP368" s="112"/>
      <c r="VCQ368" s="112"/>
      <c r="VCR368" s="112"/>
      <c r="VCS368" s="112"/>
      <c r="VCT368" s="112"/>
      <c r="VCU368" s="112"/>
      <c r="VCV368" s="112"/>
      <c r="VCW368" s="112"/>
      <c r="VCX368" s="112"/>
      <c r="VCY368" s="112"/>
      <c r="VCZ368" s="112"/>
      <c r="VDA368" s="112"/>
      <c r="VDB368" s="112"/>
      <c r="VDC368" s="112"/>
      <c r="VDD368" s="112"/>
      <c r="VDE368" s="112"/>
      <c r="VDF368" s="112"/>
      <c r="VDG368" s="112"/>
      <c r="VDH368" s="112"/>
      <c r="VDI368" s="112"/>
      <c r="VDJ368" s="112"/>
      <c r="VDK368" s="112"/>
      <c r="VDL368" s="112"/>
      <c r="VDM368" s="112"/>
      <c r="VDN368" s="112"/>
      <c r="VDO368" s="112"/>
      <c r="VDP368" s="112"/>
      <c r="VDQ368" s="112"/>
      <c r="VDR368" s="112"/>
      <c r="VDS368" s="112"/>
      <c r="VDT368" s="112"/>
      <c r="VDU368" s="112"/>
      <c r="VDV368" s="112"/>
      <c r="VDW368" s="112"/>
      <c r="VDX368" s="112"/>
      <c r="VDY368" s="112"/>
      <c r="VDZ368" s="112"/>
      <c r="VEA368" s="112"/>
      <c r="VEB368" s="112"/>
      <c r="VEC368" s="112"/>
      <c r="VED368" s="112"/>
      <c r="VEE368" s="112"/>
      <c r="VEF368" s="112"/>
      <c r="VEG368" s="112"/>
      <c r="VEH368" s="112"/>
      <c r="VEI368" s="112"/>
      <c r="VEJ368" s="112"/>
      <c r="VEK368" s="112"/>
      <c r="VEL368" s="112"/>
      <c r="VEM368" s="112"/>
      <c r="VEN368" s="112"/>
      <c r="VEO368" s="112"/>
      <c r="VEP368" s="112"/>
      <c r="VEQ368" s="112"/>
      <c r="VER368" s="112"/>
      <c r="VES368" s="112"/>
      <c r="VET368" s="112"/>
      <c r="VEU368" s="112"/>
      <c r="VEV368" s="112"/>
      <c r="VEW368" s="112"/>
      <c r="VEX368" s="112"/>
      <c r="VEY368" s="112"/>
      <c r="VEZ368" s="112"/>
      <c r="VFA368" s="112"/>
      <c r="VFB368" s="112"/>
      <c r="VFC368" s="112"/>
      <c r="VFD368" s="112"/>
      <c r="VFE368" s="112"/>
      <c r="VFF368" s="112"/>
      <c r="VFG368" s="112"/>
      <c r="VFH368" s="112"/>
      <c r="VFI368" s="112"/>
      <c r="VFJ368" s="112"/>
      <c r="VFK368" s="112"/>
      <c r="VFL368" s="112"/>
      <c r="VFM368" s="112"/>
      <c r="VFN368" s="112"/>
      <c r="VFO368" s="112"/>
      <c r="VFP368" s="112"/>
      <c r="VFQ368" s="112"/>
      <c r="VFR368" s="112"/>
      <c r="VFS368" s="112"/>
      <c r="VFT368" s="112"/>
      <c r="VFU368" s="112"/>
      <c r="VFV368" s="112"/>
      <c r="VFW368" s="112"/>
      <c r="VFX368" s="112"/>
      <c r="VFY368" s="112"/>
      <c r="VFZ368" s="112"/>
      <c r="VGA368" s="112"/>
      <c r="VGB368" s="112"/>
      <c r="VGC368" s="112"/>
      <c r="VGD368" s="112"/>
      <c r="VGE368" s="112"/>
      <c r="VGF368" s="112"/>
      <c r="VGG368" s="112"/>
      <c r="VGH368" s="112"/>
      <c r="VGI368" s="112"/>
      <c r="VGJ368" s="112"/>
      <c r="VGK368" s="112"/>
      <c r="VGL368" s="112"/>
      <c r="VGM368" s="112"/>
      <c r="VGN368" s="112"/>
      <c r="VGO368" s="112"/>
      <c r="VGP368" s="112"/>
      <c r="VGQ368" s="112"/>
      <c r="VGR368" s="112"/>
      <c r="VGS368" s="112"/>
      <c r="VGT368" s="112"/>
      <c r="VGU368" s="112"/>
      <c r="VGV368" s="112"/>
      <c r="VGW368" s="112"/>
      <c r="VGX368" s="112"/>
      <c r="VGY368" s="112"/>
      <c r="VGZ368" s="112"/>
      <c r="VHA368" s="112"/>
      <c r="VHB368" s="112"/>
      <c r="VHC368" s="112"/>
      <c r="VHD368" s="112"/>
      <c r="VHE368" s="112"/>
      <c r="VHF368" s="112"/>
      <c r="VHG368" s="112"/>
      <c r="VHH368" s="112"/>
      <c r="VHI368" s="112"/>
      <c r="VHJ368" s="112"/>
      <c r="VHK368" s="112"/>
      <c r="VHL368" s="112"/>
      <c r="VHM368" s="112"/>
      <c r="VHN368" s="112"/>
      <c r="VHO368" s="112"/>
      <c r="VHP368" s="112"/>
      <c r="VHQ368" s="112"/>
      <c r="VHR368" s="112"/>
      <c r="VHS368" s="112"/>
      <c r="VHT368" s="112"/>
      <c r="VHU368" s="112"/>
      <c r="VHV368" s="112"/>
      <c r="VHW368" s="112"/>
      <c r="VHX368" s="112"/>
      <c r="VHY368" s="112"/>
      <c r="VHZ368" s="112"/>
      <c r="VIA368" s="112"/>
      <c r="VIB368" s="112"/>
      <c r="VIC368" s="112"/>
      <c r="VID368" s="112"/>
      <c r="VIE368" s="112"/>
      <c r="VIF368" s="112"/>
      <c r="VIG368" s="112"/>
      <c r="VIH368" s="112"/>
      <c r="VII368" s="112"/>
      <c r="VIJ368" s="112"/>
      <c r="VIK368" s="112"/>
      <c r="VIL368" s="112"/>
      <c r="VIM368" s="112"/>
      <c r="VIN368" s="112"/>
      <c r="VIO368" s="112"/>
      <c r="VIP368" s="112"/>
      <c r="VIQ368" s="112"/>
      <c r="VIR368" s="112"/>
      <c r="VIS368" s="112"/>
      <c r="VIT368" s="112"/>
      <c r="VIU368" s="112"/>
      <c r="VIV368" s="112"/>
      <c r="VIW368" s="112"/>
      <c r="VIX368" s="112"/>
      <c r="VIY368" s="112"/>
      <c r="VIZ368" s="112"/>
      <c r="VJA368" s="112"/>
      <c r="VJB368" s="112"/>
      <c r="VJC368" s="112"/>
      <c r="VJD368" s="112"/>
      <c r="VJE368" s="112"/>
      <c r="VJF368" s="112"/>
      <c r="VJG368" s="112"/>
      <c r="VJH368" s="112"/>
      <c r="VJI368" s="112"/>
      <c r="VJJ368" s="112"/>
      <c r="VJK368" s="112"/>
      <c r="VJL368" s="112"/>
      <c r="VJM368" s="112"/>
      <c r="VJN368" s="112"/>
      <c r="VJO368" s="112"/>
      <c r="VJP368" s="112"/>
      <c r="VJQ368" s="112"/>
      <c r="VJR368" s="112"/>
      <c r="VJS368" s="112"/>
      <c r="VJT368" s="112"/>
      <c r="VJU368" s="112"/>
      <c r="VJV368" s="112"/>
      <c r="VJW368" s="112"/>
      <c r="VJX368" s="112"/>
      <c r="VJY368" s="112"/>
      <c r="VJZ368" s="112"/>
      <c r="VKA368" s="112"/>
      <c r="VKB368" s="112"/>
      <c r="VKC368" s="112"/>
      <c r="VKD368" s="112"/>
      <c r="VKE368" s="112"/>
      <c r="VKF368" s="112"/>
      <c r="VKG368" s="112"/>
      <c r="VKH368" s="112"/>
      <c r="VKI368" s="112"/>
      <c r="VKJ368" s="112"/>
      <c r="VKK368" s="112"/>
      <c r="VKL368" s="112"/>
      <c r="VKM368" s="112"/>
      <c r="VKN368" s="112"/>
      <c r="VKO368" s="112"/>
      <c r="VKP368" s="112"/>
      <c r="VKQ368" s="112"/>
      <c r="VKR368" s="112"/>
      <c r="VKS368" s="112"/>
      <c r="VKT368" s="112"/>
      <c r="VKU368" s="112"/>
      <c r="VKV368" s="112"/>
      <c r="VKW368" s="112"/>
      <c r="VKX368" s="112"/>
      <c r="VKY368" s="112"/>
      <c r="VKZ368" s="112"/>
      <c r="VLA368" s="112"/>
      <c r="VLB368" s="112"/>
      <c r="VLC368" s="112"/>
      <c r="VLD368" s="112"/>
      <c r="VLE368" s="112"/>
      <c r="VLF368" s="112"/>
      <c r="VLG368" s="112"/>
      <c r="VLH368" s="112"/>
      <c r="VLI368" s="112"/>
      <c r="VLJ368" s="112"/>
      <c r="VLK368" s="112"/>
      <c r="VLL368" s="112"/>
      <c r="VLM368" s="112"/>
      <c r="VLN368" s="112"/>
      <c r="VLO368" s="112"/>
      <c r="VLP368" s="112"/>
      <c r="VLQ368" s="112"/>
      <c r="VLR368" s="112"/>
      <c r="VLS368" s="112"/>
      <c r="VLT368" s="112"/>
      <c r="VLU368" s="112"/>
      <c r="VLV368" s="112"/>
      <c r="VLW368" s="112"/>
      <c r="VLX368" s="112"/>
      <c r="VLY368" s="112"/>
      <c r="VLZ368" s="112"/>
      <c r="VMA368" s="112"/>
      <c r="VMB368" s="112"/>
      <c r="VMC368" s="112"/>
      <c r="VMD368" s="112"/>
      <c r="VME368" s="112"/>
      <c r="VMF368" s="112"/>
      <c r="VMG368" s="112"/>
      <c r="VMH368" s="112"/>
      <c r="VMI368" s="112"/>
      <c r="VMJ368" s="112"/>
      <c r="VMK368" s="112"/>
      <c r="VML368" s="112"/>
      <c r="VMM368" s="112"/>
      <c r="VMN368" s="112"/>
      <c r="VMO368" s="112"/>
      <c r="VMP368" s="112"/>
      <c r="VMQ368" s="112"/>
      <c r="VMR368" s="112"/>
      <c r="VMS368" s="112"/>
      <c r="VMT368" s="112"/>
      <c r="VMU368" s="112"/>
      <c r="VMV368" s="112"/>
      <c r="VMW368" s="112"/>
      <c r="VMX368" s="112"/>
      <c r="VMY368" s="112"/>
      <c r="VMZ368" s="112"/>
      <c r="VNA368" s="112"/>
      <c r="VNB368" s="112"/>
      <c r="VNC368" s="112"/>
      <c r="VND368" s="112"/>
      <c r="VNE368" s="112"/>
      <c r="VNF368" s="112"/>
      <c r="VNG368" s="112"/>
      <c r="VNH368" s="112"/>
      <c r="VNI368" s="112"/>
      <c r="VNJ368" s="112"/>
      <c r="VNK368" s="112"/>
      <c r="VNL368" s="112"/>
      <c r="VNM368" s="112"/>
      <c r="VNN368" s="112"/>
      <c r="VNO368" s="112"/>
      <c r="VNP368" s="112"/>
      <c r="VNQ368" s="112"/>
      <c r="VNR368" s="112"/>
      <c r="VNS368" s="112"/>
      <c r="VNT368" s="112"/>
      <c r="VNU368" s="112"/>
      <c r="VNV368" s="112"/>
      <c r="VNW368" s="112"/>
      <c r="VNX368" s="112"/>
      <c r="VNY368" s="112"/>
      <c r="VNZ368" s="112"/>
      <c r="VOA368" s="112"/>
      <c r="VOB368" s="112"/>
      <c r="VOC368" s="112"/>
      <c r="VOD368" s="112"/>
      <c r="VOE368" s="112"/>
      <c r="VOF368" s="112"/>
      <c r="VOG368" s="112"/>
      <c r="VOH368" s="112"/>
      <c r="VOI368" s="112"/>
      <c r="VOJ368" s="112"/>
      <c r="VOK368" s="112"/>
      <c r="VOL368" s="112"/>
      <c r="VOM368" s="112"/>
      <c r="VON368" s="112"/>
      <c r="VOO368" s="112"/>
      <c r="VOP368" s="112"/>
      <c r="VOQ368" s="112"/>
      <c r="VOR368" s="112"/>
      <c r="VOS368" s="112"/>
      <c r="VOT368" s="112"/>
      <c r="VOU368" s="112"/>
      <c r="VOV368" s="112"/>
      <c r="VOW368" s="112"/>
      <c r="VOX368" s="112"/>
      <c r="VOY368" s="112"/>
      <c r="VOZ368" s="112"/>
      <c r="VPA368" s="112"/>
      <c r="VPB368" s="112"/>
      <c r="VPC368" s="112"/>
      <c r="VPD368" s="112"/>
      <c r="VPE368" s="112"/>
      <c r="VPF368" s="112"/>
      <c r="VPG368" s="112"/>
      <c r="VPH368" s="112"/>
      <c r="VPI368" s="112"/>
      <c r="VPJ368" s="112"/>
      <c r="VPK368" s="112"/>
      <c r="VPL368" s="112"/>
      <c r="VPM368" s="112"/>
      <c r="VPN368" s="112"/>
      <c r="VPO368" s="112"/>
      <c r="VPP368" s="112"/>
      <c r="VPQ368" s="112"/>
      <c r="VPR368" s="112"/>
      <c r="VPS368" s="112"/>
      <c r="VPT368" s="112"/>
      <c r="VPU368" s="112"/>
      <c r="VPV368" s="112"/>
      <c r="VPW368" s="112"/>
      <c r="VPX368" s="112"/>
      <c r="VPY368" s="112"/>
      <c r="VPZ368" s="112"/>
      <c r="VQA368" s="112"/>
      <c r="VQB368" s="112"/>
      <c r="VQC368" s="112"/>
      <c r="VQD368" s="112"/>
      <c r="VQE368" s="112"/>
      <c r="VQF368" s="112"/>
      <c r="VQG368" s="112"/>
      <c r="VQH368" s="112"/>
      <c r="VQI368" s="112"/>
      <c r="VQJ368" s="112"/>
      <c r="VQK368" s="112"/>
      <c r="VQL368" s="112"/>
      <c r="VQM368" s="112"/>
      <c r="VQN368" s="112"/>
      <c r="VQO368" s="112"/>
      <c r="VQP368" s="112"/>
      <c r="VQQ368" s="112"/>
      <c r="VQR368" s="112"/>
      <c r="VQS368" s="112"/>
      <c r="VQT368" s="112"/>
      <c r="VQU368" s="112"/>
      <c r="VQV368" s="112"/>
      <c r="VQW368" s="112"/>
      <c r="VQX368" s="112"/>
      <c r="VQY368" s="112"/>
      <c r="VQZ368" s="112"/>
      <c r="VRA368" s="112"/>
      <c r="VRB368" s="112"/>
      <c r="VRC368" s="112"/>
      <c r="VRD368" s="112"/>
      <c r="VRE368" s="112"/>
      <c r="VRF368" s="112"/>
      <c r="VRG368" s="112"/>
      <c r="VRH368" s="112"/>
      <c r="VRI368" s="112"/>
      <c r="VRJ368" s="112"/>
      <c r="VRK368" s="112"/>
      <c r="VRL368" s="112"/>
      <c r="VRM368" s="112"/>
      <c r="VRN368" s="112"/>
      <c r="VRO368" s="112"/>
      <c r="VRP368" s="112"/>
      <c r="VRQ368" s="112"/>
      <c r="VRR368" s="112"/>
      <c r="VRS368" s="112"/>
      <c r="VRT368" s="112"/>
      <c r="VRU368" s="112"/>
      <c r="VRV368" s="112"/>
      <c r="VRW368" s="112"/>
      <c r="VRX368" s="112"/>
      <c r="VRY368" s="112"/>
      <c r="VRZ368" s="112"/>
      <c r="VSA368" s="112"/>
      <c r="VSB368" s="112"/>
      <c r="VSC368" s="112"/>
      <c r="VSD368" s="112"/>
      <c r="VSE368" s="112"/>
      <c r="VSF368" s="112"/>
      <c r="VSG368" s="112"/>
      <c r="VSH368" s="112"/>
      <c r="VSI368" s="112"/>
      <c r="VSJ368" s="112"/>
      <c r="VSK368" s="112"/>
      <c r="VSL368" s="112"/>
      <c r="VSM368" s="112"/>
      <c r="VSN368" s="112"/>
      <c r="VSO368" s="112"/>
      <c r="VSP368" s="112"/>
      <c r="VSQ368" s="112"/>
      <c r="VSR368" s="112"/>
      <c r="VSS368" s="112"/>
      <c r="VST368" s="112"/>
      <c r="VSU368" s="112"/>
      <c r="VSV368" s="112"/>
      <c r="VSW368" s="112"/>
      <c r="VSX368" s="112"/>
      <c r="VSY368" s="112"/>
      <c r="VSZ368" s="112"/>
      <c r="VTA368" s="112"/>
      <c r="VTB368" s="112"/>
      <c r="VTC368" s="112"/>
      <c r="VTD368" s="112"/>
      <c r="VTE368" s="112"/>
      <c r="VTF368" s="112"/>
      <c r="VTG368" s="112"/>
      <c r="VTH368" s="112"/>
      <c r="VTI368" s="112"/>
      <c r="VTJ368" s="112"/>
      <c r="VTK368" s="112"/>
      <c r="VTL368" s="112"/>
      <c r="VTM368" s="112"/>
      <c r="VTN368" s="112"/>
      <c r="VTO368" s="112"/>
      <c r="VTP368" s="112"/>
      <c r="VTQ368" s="112"/>
      <c r="VTR368" s="112"/>
      <c r="VTS368" s="112"/>
      <c r="VTT368" s="112"/>
      <c r="VTU368" s="112"/>
      <c r="VTV368" s="112"/>
      <c r="VTW368" s="112"/>
      <c r="VTX368" s="112"/>
      <c r="VTY368" s="112"/>
      <c r="VTZ368" s="112"/>
      <c r="VUA368" s="112"/>
      <c r="VUB368" s="112"/>
      <c r="VUC368" s="112"/>
      <c r="VUD368" s="112"/>
      <c r="VUE368" s="112"/>
      <c r="VUF368" s="112"/>
      <c r="VUG368" s="112"/>
      <c r="VUH368" s="112"/>
      <c r="VUI368" s="112"/>
      <c r="VUJ368" s="112"/>
      <c r="VUK368" s="112"/>
      <c r="VUL368" s="112"/>
      <c r="VUM368" s="112"/>
      <c r="VUN368" s="112"/>
      <c r="VUO368" s="112"/>
      <c r="VUP368" s="112"/>
      <c r="VUQ368" s="112"/>
      <c r="VUR368" s="112"/>
      <c r="VUS368" s="112"/>
      <c r="VUT368" s="112"/>
      <c r="VUU368" s="112"/>
      <c r="VUV368" s="112"/>
      <c r="VUW368" s="112"/>
      <c r="VUX368" s="112"/>
      <c r="VUY368" s="112"/>
      <c r="VUZ368" s="112"/>
      <c r="VVA368" s="112"/>
      <c r="VVB368" s="112"/>
      <c r="VVC368" s="112"/>
      <c r="VVD368" s="112"/>
      <c r="VVE368" s="112"/>
      <c r="VVF368" s="112"/>
      <c r="VVG368" s="112"/>
      <c r="VVH368" s="112"/>
      <c r="VVI368" s="112"/>
      <c r="VVJ368" s="112"/>
      <c r="VVK368" s="112"/>
      <c r="VVL368" s="112"/>
      <c r="VVM368" s="112"/>
      <c r="VVN368" s="112"/>
      <c r="VVO368" s="112"/>
      <c r="VVP368" s="112"/>
      <c r="VVQ368" s="112"/>
      <c r="VVR368" s="112"/>
      <c r="VVS368" s="112"/>
      <c r="VVT368" s="112"/>
      <c r="VVU368" s="112"/>
      <c r="VVV368" s="112"/>
      <c r="VVW368" s="112"/>
      <c r="VVX368" s="112"/>
      <c r="VVY368" s="112"/>
      <c r="VVZ368" s="112"/>
      <c r="VWA368" s="112"/>
      <c r="VWB368" s="112"/>
      <c r="VWC368" s="112"/>
      <c r="VWD368" s="112"/>
      <c r="VWE368" s="112"/>
      <c r="VWF368" s="112"/>
      <c r="VWG368" s="112"/>
      <c r="VWH368" s="112"/>
      <c r="VWI368" s="112"/>
      <c r="VWJ368" s="112"/>
      <c r="VWK368" s="112"/>
      <c r="VWL368" s="112"/>
      <c r="VWM368" s="112"/>
      <c r="VWN368" s="112"/>
      <c r="VWO368" s="112"/>
      <c r="VWP368" s="112"/>
      <c r="VWQ368" s="112"/>
      <c r="VWR368" s="112"/>
      <c r="VWS368" s="112"/>
      <c r="VWT368" s="112"/>
      <c r="VWU368" s="112"/>
      <c r="VWV368" s="112"/>
      <c r="VWW368" s="112"/>
      <c r="VWX368" s="112"/>
      <c r="VWY368" s="112"/>
      <c r="VWZ368" s="112"/>
      <c r="VXA368" s="112"/>
      <c r="VXB368" s="112"/>
      <c r="VXC368" s="112"/>
      <c r="VXD368" s="112"/>
      <c r="VXE368" s="112"/>
      <c r="VXF368" s="112"/>
      <c r="VXG368" s="112"/>
      <c r="VXH368" s="112"/>
      <c r="VXI368" s="112"/>
      <c r="VXJ368" s="112"/>
      <c r="VXK368" s="112"/>
      <c r="VXL368" s="112"/>
      <c r="VXM368" s="112"/>
      <c r="VXN368" s="112"/>
      <c r="VXO368" s="112"/>
      <c r="VXP368" s="112"/>
      <c r="VXQ368" s="112"/>
      <c r="VXR368" s="112"/>
      <c r="VXS368" s="112"/>
      <c r="VXT368" s="112"/>
      <c r="VXU368" s="112"/>
      <c r="VXV368" s="112"/>
      <c r="VXW368" s="112"/>
      <c r="VXX368" s="112"/>
      <c r="VXY368" s="112"/>
      <c r="VXZ368" s="112"/>
      <c r="VYA368" s="112"/>
      <c r="VYB368" s="112"/>
      <c r="VYC368" s="112"/>
      <c r="VYD368" s="112"/>
      <c r="VYE368" s="112"/>
      <c r="VYF368" s="112"/>
      <c r="VYG368" s="112"/>
      <c r="VYH368" s="112"/>
      <c r="VYI368" s="112"/>
      <c r="VYJ368" s="112"/>
      <c r="VYK368" s="112"/>
      <c r="VYL368" s="112"/>
      <c r="VYM368" s="112"/>
      <c r="VYN368" s="112"/>
      <c r="VYO368" s="112"/>
      <c r="VYP368" s="112"/>
      <c r="VYQ368" s="112"/>
      <c r="VYR368" s="112"/>
      <c r="VYS368" s="112"/>
      <c r="VYT368" s="112"/>
      <c r="VYU368" s="112"/>
      <c r="VYV368" s="112"/>
      <c r="VYW368" s="112"/>
      <c r="VYX368" s="112"/>
      <c r="VYY368" s="112"/>
      <c r="VYZ368" s="112"/>
      <c r="VZA368" s="112"/>
      <c r="VZB368" s="112"/>
      <c r="VZC368" s="112"/>
      <c r="VZD368" s="112"/>
      <c r="VZE368" s="112"/>
      <c r="VZF368" s="112"/>
      <c r="VZG368" s="112"/>
      <c r="VZH368" s="112"/>
      <c r="VZI368" s="112"/>
      <c r="VZJ368" s="112"/>
      <c r="VZK368" s="112"/>
      <c r="VZL368" s="112"/>
      <c r="VZM368" s="112"/>
      <c r="VZN368" s="112"/>
      <c r="VZO368" s="112"/>
      <c r="VZP368" s="112"/>
      <c r="VZQ368" s="112"/>
      <c r="VZR368" s="112"/>
      <c r="VZS368" s="112"/>
      <c r="VZT368" s="112"/>
      <c r="VZU368" s="112"/>
      <c r="VZV368" s="112"/>
      <c r="VZW368" s="112"/>
      <c r="VZX368" s="112"/>
      <c r="VZY368" s="112"/>
      <c r="VZZ368" s="112"/>
      <c r="WAA368" s="112"/>
      <c r="WAB368" s="112"/>
      <c r="WAC368" s="112"/>
      <c r="WAD368" s="112"/>
      <c r="WAE368" s="112"/>
      <c r="WAF368" s="112"/>
      <c r="WAG368" s="112"/>
      <c r="WAH368" s="112"/>
      <c r="WAI368" s="112"/>
      <c r="WAJ368" s="112"/>
      <c r="WAK368" s="112"/>
      <c r="WAL368" s="112"/>
      <c r="WAM368" s="112"/>
      <c r="WAN368" s="112"/>
      <c r="WAO368" s="112"/>
      <c r="WAP368" s="112"/>
      <c r="WAQ368" s="112"/>
      <c r="WAR368" s="112"/>
      <c r="WAS368" s="112"/>
      <c r="WAT368" s="112"/>
      <c r="WAU368" s="112"/>
      <c r="WAV368" s="112"/>
      <c r="WAW368" s="112"/>
      <c r="WAX368" s="112"/>
      <c r="WAY368" s="112"/>
      <c r="WAZ368" s="112"/>
      <c r="WBA368" s="112"/>
      <c r="WBB368" s="112"/>
      <c r="WBC368" s="112"/>
      <c r="WBD368" s="112"/>
      <c r="WBE368" s="112"/>
      <c r="WBF368" s="112"/>
      <c r="WBG368" s="112"/>
      <c r="WBH368" s="112"/>
      <c r="WBI368" s="112"/>
      <c r="WBJ368" s="112"/>
      <c r="WBK368" s="112"/>
      <c r="WBL368" s="112"/>
      <c r="WBM368" s="112"/>
      <c r="WBN368" s="112"/>
      <c r="WBO368" s="112"/>
      <c r="WBP368" s="112"/>
      <c r="WBQ368" s="112"/>
      <c r="WBR368" s="112"/>
      <c r="WBS368" s="112"/>
      <c r="WBT368" s="112"/>
      <c r="WBU368" s="112"/>
      <c r="WBV368" s="112"/>
      <c r="WBW368" s="112"/>
      <c r="WBX368" s="112"/>
      <c r="WBY368" s="112"/>
      <c r="WBZ368" s="112"/>
      <c r="WCA368" s="112"/>
      <c r="WCB368" s="112"/>
      <c r="WCC368" s="112"/>
      <c r="WCD368" s="112"/>
      <c r="WCE368" s="112"/>
      <c r="WCF368" s="112"/>
      <c r="WCG368" s="112"/>
      <c r="WCH368" s="112"/>
      <c r="WCI368" s="112"/>
      <c r="WCJ368" s="112"/>
      <c r="WCK368" s="112"/>
      <c r="WCL368" s="112"/>
      <c r="WCM368" s="112"/>
      <c r="WCN368" s="112"/>
      <c r="WCO368" s="112"/>
      <c r="WCP368" s="112"/>
      <c r="WCQ368" s="112"/>
      <c r="WCR368" s="112"/>
      <c r="WCS368" s="112"/>
      <c r="WCT368" s="112"/>
      <c r="WCU368" s="112"/>
      <c r="WCV368" s="112"/>
      <c r="WCW368" s="112"/>
      <c r="WCX368" s="112"/>
      <c r="WCY368" s="112"/>
      <c r="WCZ368" s="112"/>
      <c r="WDA368" s="112"/>
      <c r="WDB368" s="112"/>
      <c r="WDC368" s="112"/>
      <c r="WDD368" s="112"/>
      <c r="WDE368" s="112"/>
      <c r="WDF368" s="112"/>
      <c r="WDG368" s="112"/>
      <c r="WDH368" s="112"/>
      <c r="WDI368" s="112"/>
      <c r="WDJ368" s="112"/>
      <c r="WDK368" s="112"/>
      <c r="WDL368" s="112"/>
      <c r="WDM368" s="112"/>
      <c r="WDN368" s="112"/>
      <c r="WDO368" s="112"/>
      <c r="WDP368" s="112"/>
      <c r="WDQ368" s="112"/>
      <c r="WDR368" s="112"/>
      <c r="WDS368" s="112"/>
      <c r="WDT368" s="112"/>
      <c r="WDU368" s="112"/>
      <c r="WDV368" s="112"/>
      <c r="WDW368" s="112"/>
      <c r="WDX368" s="112"/>
      <c r="WDY368" s="112"/>
      <c r="WDZ368" s="112"/>
      <c r="WEA368" s="112"/>
      <c r="WEB368" s="112"/>
      <c r="WEC368" s="112"/>
      <c r="WED368" s="112"/>
      <c r="WEE368" s="112"/>
      <c r="WEF368" s="112"/>
      <c r="WEG368" s="112"/>
      <c r="WEH368" s="112"/>
      <c r="WEI368" s="112"/>
      <c r="WEJ368" s="112"/>
      <c r="WEK368" s="112"/>
      <c r="WEL368" s="112"/>
      <c r="WEM368" s="112"/>
      <c r="WEN368" s="112"/>
      <c r="WEO368" s="112"/>
      <c r="WEP368" s="112"/>
      <c r="WEQ368" s="112"/>
      <c r="WER368" s="112"/>
      <c r="WES368" s="112"/>
      <c r="WET368" s="112"/>
      <c r="WEU368" s="112"/>
      <c r="WEV368" s="112"/>
      <c r="WEW368" s="112"/>
      <c r="WEX368" s="112"/>
      <c r="WEY368" s="112"/>
      <c r="WEZ368" s="112"/>
      <c r="WFA368" s="112"/>
      <c r="WFB368" s="112"/>
      <c r="WFC368" s="112"/>
      <c r="WFD368" s="112"/>
      <c r="WFE368" s="112"/>
      <c r="WFF368" s="112"/>
      <c r="WFG368" s="112"/>
      <c r="WFH368" s="112"/>
      <c r="WFI368" s="112"/>
      <c r="WFJ368" s="112"/>
      <c r="WFK368" s="112"/>
      <c r="WFL368" s="112"/>
      <c r="WFM368" s="112"/>
      <c r="WFN368" s="112"/>
      <c r="WFO368" s="112"/>
      <c r="WFP368" s="112"/>
      <c r="WFQ368" s="112"/>
      <c r="WFR368" s="112"/>
      <c r="WFS368" s="112"/>
      <c r="WFT368" s="112"/>
      <c r="WFU368" s="112"/>
      <c r="WFV368" s="112"/>
      <c r="WFW368" s="112"/>
      <c r="WFX368" s="112"/>
      <c r="WFY368" s="112"/>
      <c r="WFZ368" s="112"/>
      <c r="WGA368" s="112"/>
      <c r="WGB368" s="112"/>
      <c r="WGC368" s="112"/>
      <c r="WGD368" s="112"/>
      <c r="WGE368" s="112"/>
      <c r="WGF368" s="112"/>
      <c r="WGG368" s="112"/>
      <c r="WGH368" s="112"/>
      <c r="WGI368" s="112"/>
      <c r="WGJ368" s="112"/>
      <c r="WGK368" s="112"/>
      <c r="WGL368" s="112"/>
      <c r="WGM368" s="112"/>
      <c r="WGN368" s="112"/>
      <c r="WGO368" s="112"/>
      <c r="WGP368" s="112"/>
      <c r="WGQ368" s="112"/>
      <c r="WGR368" s="112"/>
      <c r="WGS368" s="112"/>
      <c r="WGT368" s="112"/>
      <c r="WGU368" s="112"/>
      <c r="WGV368" s="112"/>
      <c r="WGW368" s="112"/>
      <c r="WGX368" s="112"/>
      <c r="WGY368" s="112"/>
      <c r="WGZ368" s="112"/>
      <c r="WHA368" s="112"/>
      <c r="WHB368" s="112"/>
      <c r="WHC368" s="112"/>
      <c r="WHD368" s="112"/>
      <c r="WHE368" s="112"/>
      <c r="WHF368" s="112"/>
      <c r="WHG368" s="112"/>
      <c r="WHH368" s="112"/>
      <c r="WHI368" s="112"/>
      <c r="WHJ368" s="112"/>
      <c r="WHK368" s="112"/>
      <c r="WHL368" s="112"/>
      <c r="WHM368" s="112"/>
      <c r="WHN368" s="112"/>
      <c r="WHO368" s="112"/>
      <c r="WHP368" s="112"/>
      <c r="WHQ368" s="112"/>
      <c r="WHR368" s="112"/>
      <c r="WHS368" s="112"/>
      <c r="WHT368" s="112"/>
      <c r="WHU368" s="112"/>
      <c r="WHV368" s="112"/>
      <c r="WHW368" s="112"/>
      <c r="WHX368" s="112"/>
      <c r="WHY368" s="112"/>
      <c r="WHZ368" s="112"/>
      <c r="WIA368" s="112"/>
      <c r="WIB368" s="112"/>
      <c r="WIC368" s="112"/>
      <c r="WID368" s="112"/>
      <c r="WIE368" s="112"/>
      <c r="WIF368" s="112"/>
      <c r="WIG368" s="112"/>
      <c r="WIH368" s="112"/>
      <c r="WII368" s="112"/>
      <c r="WIJ368" s="112"/>
      <c r="WIK368" s="112"/>
      <c r="WIL368" s="112"/>
      <c r="WIM368" s="112"/>
      <c r="WIN368" s="112"/>
      <c r="WIO368" s="112"/>
      <c r="WIP368" s="112"/>
      <c r="WIQ368" s="112"/>
      <c r="WIR368" s="112"/>
      <c r="WIS368" s="112"/>
      <c r="WIT368" s="112"/>
      <c r="WIU368" s="112"/>
      <c r="WIV368" s="112"/>
      <c r="WIW368" s="112"/>
      <c r="WIX368" s="112"/>
      <c r="WIY368" s="112"/>
      <c r="WIZ368" s="112"/>
      <c r="WJA368" s="112"/>
      <c r="WJB368" s="112"/>
      <c r="WJC368" s="112"/>
      <c r="WJD368" s="112"/>
      <c r="WJE368" s="112"/>
      <c r="WJF368" s="112"/>
      <c r="WJG368" s="112"/>
      <c r="WJH368" s="112"/>
      <c r="WJI368" s="112"/>
      <c r="WJJ368" s="112"/>
      <c r="WJK368" s="112"/>
      <c r="WJL368" s="112"/>
      <c r="WJM368" s="112"/>
      <c r="WJN368" s="112"/>
      <c r="WJO368" s="112"/>
      <c r="WJP368" s="112"/>
      <c r="WJQ368" s="112"/>
      <c r="WJR368" s="112"/>
      <c r="WJS368" s="112"/>
      <c r="WJT368" s="112"/>
      <c r="WJU368" s="112"/>
      <c r="WJV368" s="112"/>
      <c r="WJW368" s="112"/>
      <c r="WJX368" s="112"/>
      <c r="WJY368" s="112"/>
      <c r="WJZ368" s="112"/>
      <c r="WKA368" s="112"/>
      <c r="WKB368" s="112"/>
      <c r="WKC368" s="112"/>
      <c r="WKD368" s="112"/>
      <c r="WKE368" s="112"/>
      <c r="WKF368" s="112"/>
      <c r="WKG368" s="112"/>
      <c r="WKH368" s="112"/>
      <c r="WKI368" s="112"/>
      <c r="WKJ368" s="112"/>
      <c r="WKK368" s="112"/>
      <c r="WKL368" s="112"/>
      <c r="WKM368" s="112"/>
      <c r="WKN368" s="112"/>
      <c r="WKO368" s="112"/>
      <c r="WKP368" s="112"/>
      <c r="WKQ368" s="112"/>
      <c r="WKR368" s="112"/>
      <c r="WKS368" s="112"/>
      <c r="WKT368" s="112"/>
      <c r="WKU368" s="112"/>
      <c r="WKV368" s="112"/>
      <c r="WKW368" s="112"/>
      <c r="WKX368" s="112"/>
      <c r="WKY368" s="112"/>
      <c r="WKZ368" s="112"/>
      <c r="WLA368" s="112"/>
      <c r="WLB368" s="112"/>
      <c r="WLC368" s="112"/>
      <c r="WLD368" s="112"/>
      <c r="WLE368" s="112"/>
      <c r="WLF368" s="112"/>
      <c r="WLG368" s="112"/>
      <c r="WLH368" s="112"/>
      <c r="WLI368" s="112"/>
      <c r="WLJ368" s="112"/>
      <c r="WLK368" s="112"/>
      <c r="WLL368" s="112"/>
      <c r="WLM368" s="112"/>
      <c r="WLN368" s="112"/>
      <c r="WLO368" s="112"/>
      <c r="WLP368" s="112"/>
      <c r="WLQ368" s="112"/>
      <c r="WLR368" s="112"/>
      <c r="WLS368" s="112"/>
      <c r="WLT368" s="112"/>
      <c r="WLU368" s="112"/>
      <c r="WLV368" s="112"/>
      <c r="WLW368" s="112"/>
      <c r="WLX368" s="112"/>
      <c r="WLY368" s="112"/>
      <c r="WLZ368" s="112"/>
      <c r="WMA368" s="112"/>
      <c r="WMB368" s="112"/>
      <c r="WMC368" s="112"/>
      <c r="WMD368" s="112"/>
      <c r="WME368" s="112"/>
      <c r="WMF368" s="112"/>
      <c r="WMG368" s="112"/>
      <c r="WMH368" s="112"/>
      <c r="WMI368" s="112"/>
      <c r="WMJ368" s="112"/>
      <c r="WMK368" s="112"/>
      <c r="WML368" s="112"/>
      <c r="WMM368" s="112"/>
      <c r="WMN368" s="112"/>
      <c r="WMO368" s="112"/>
      <c r="WMP368" s="112"/>
      <c r="WMQ368" s="112"/>
      <c r="WMR368" s="112"/>
      <c r="WMS368" s="112"/>
      <c r="WMT368" s="112"/>
      <c r="WMU368" s="112"/>
      <c r="WMV368" s="112"/>
      <c r="WMW368" s="112"/>
      <c r="WMX368" s="112"/>
      <c r="WMY368" s="112"/>
      <c r="WMZ368" s="112"/>
      <c r="WNA368" s="112"/>
      <c r="WNB368" s="112"/>
      <c r="WNC368" s="112"/>
      <c r="WND368" s="112"/>
      <c r="WNE368" s="112"/>
      <c r="WNF368" s="112"/>
      <c r="WNG368" s="112"/>
      <c r="WNH368" s="112"/>
      <c r="WNI368" s="112"/>
      <c r="WNJ368" s="112"/>
      <c r="WNK368" s="112"/>
      <c r="WNL368" s="112"/>
      <c r="WNM368" s="112"/>
      <c r="WNN368" s="112"/>
      <c r="WNO368" s="112"/>
      <c r="WNP368" s="112"/>
      <c r="WNQ368" s="112"/>
      <c r="WNR368" s="112"/>
      <c r="WNS368" s="112"/>
      <c r="WNT368" s="112"/>
      <c r="WNU368" s="112"/>
      <c r="WNV368" s="112"/>
      <c r="WNW368" s="112"/>
      <c r="WNX368" s="112"/>
      <c r="WNY368" s="112"/>
      <c r="WNZ368" s="112"/>
      <c r="WOA368" s="112"/>
      <c r="WOB368" s="112"/>
      <c r="WOC368" s="112"/>
      <c r="WOD368" s="112"/>
      <c r="WOE368" s="112"/>
      <c r="WOF368" s="112"/>
      <c r="WOG368" s="112"/>
      <c r="WOH368" s="112"/>
      <c r="WOI368" s="112"/>
      <c r="WOJ368" s="112"/>
      <c r="WOK368" s="112"/>
      <c r="WOL368" s="112"/>
      <c r="WOM368" s="112"/>
      <c r="WON368" s="112"/>
      <c r="WOO368" s="112"/>
      <c r="WOP368" s="112"/>
      <c r="WOQ368" s="112"/>
      <c r="WOR368" s="112"/>
      <c r="WOS368" s="112"/>
      <c r="WOT368" s="112"/>
      <c r="WOU368" s="112"/>
      <c r="WOV368" s="112"/>
      <c r="WOW368" s="112"/>
      <c r="WOX368" s="112"/>
      <c r="WOY368" s="112"/>
      <c r="WOZ368" s="112"/>
      <c r="WPA368" s="112"/>
      <c r="WPB368" s="112"/>
      <c r="WPC368" s="112"/>
      <c r="WPD368" s="112"/>
      <c r="WPE368" s="112"/>
      <c r="WPF368" s="112"/>
      <c r="WPG368" s="112"/>
      <c r="WPH368" s="112"/>
      <c r="WPI368" s="112"/>
      <c r="WPJ368" s="112"/>
      <c r="WPK368" s="112"/>
      <c r="WPL368" s="112"/>
      <c r="WPM368" s="112"/>
      <c r="WPN368" s="112"/>
      <c r="WPO368" s="112"/>
      <c r="WPP368" s="112"/>
      <c r="WPQ368" s="112"/>
      <c r="WPR368" s="112"/>
      <c r="WPS368" s="112"/>
      <c r="WPT368" s="112"/>
      <c r="WPU368" s="112"/>
      <c r="WPV368" s="112"/>
      <c r="WPW368" s="112"/>
      <c r="WPX368" s="112"/>
      <c r="WPY368" s="112"/>
      <c r="WPZ368" s="112"/>
      <c r="WQA368" s="112"/>
      <c r="WQB368" s="112"/>
      <c r="WQC368" s="112"/>
      <c r="WQD368" s="112"/>
      <c r="WQE368" s="112"/>
      <c r="WQF368" s="112"/>
      <c r="WQG368" s="112"/>
      <c r="WQH368" s="112"/>
      <c r="WQI368" s="112"/>
      <c r="WQJ368" s="112"/>
      <c r="WQK368" s="112"/>
      <c r="WQL368" s="112"/>
      <c r="WQM368" s="112"/>
      <c r="WQN368" s="112"/>
      <c r="WQO368" s="112"/>
      <c r="WQP368" s="112"/>
      <c r="WQQ368" s="112"/>
      <c r="WQR368" s="112"/>
      <c r="WQS368" s="112"/>
      <c r="WQT368" s="112"/>
      <c r="WQU368" s="112"/>
      <c r="WQV368" s="112"/>
      <c r="WQW368" s="112"/>
      <c r="WQX368" s="112"/>
      <c r="WQY368" s="112"/>
      <c r="WQZ368" s="112"/>
      <c r="WRA368" s="112"/>
      <c r="WRB368" s="112"/>
      <c r="WRC368" s="112"/>
      <c r="WRD368" s="112"/>
      <c r="WRE368" s="112"/>
      <c r="WRF368" s="112"/>
      <c r="WRG368" s="112"/>
      <c r="WRH368" s="112"/>
      <c r="WRI368" s="112"/>
      <c r="WRJ368" s="112"/>
      <c r="WRK368" s="112"/>
      <c r="WRL368" s="112"/>
      <c r="WRM368" s="112"/>
      <c r="WRN368" s="112"/>
      <c r="WRO368" s="112"/>
      <c r="WRP368" s="112"/>
      <c r="WRQ368" s="112"/>
      <c r="WRR368" s="112"/>
      <c r="WRS368" s="112"/>
      <c r="WRT368" s="112"/>
      <c r="WRU368" s="112"/>
      <c r="WRV368" s="112"/>
      <c r="WRW368" s="112"/>
      <c r="WRX368" s="112"/>
      <c r="WRY368" s="112"/>
      <c r="WRZ368" s="112"/>
      <c r="WSA368" s="112"/>
      <c r="WSB368" s="112"/>
      <c r="WSC368" s="112"/>
      <c r="WSD368" s="112"/>
      <c r="WSE368" s="112"/>
      <c r="WSF368" s="112"/>
      <c r="WSG368" s="112"/>
      <c r="WSH368" s="112"/>
      <c r="WSI368" s="112"/>
      <c r="WSJ368" s="112"/>
      <c r="WSK368" s="112"/>
      <c r="WSL368" s="112"/>
      <c r="WSM368" s="112"/>
      <c r="WSN368" s="112"/>
      <c r="WSO368" s="112"/>
      <c r="WSP368" s="112"/>
      <c r="WSQ368" s="112"/>
      <c r="WSR368" s="112"/>
      <c r="WSS368" s="112"/>
      <c r="WST368" s="112"/>
      <c r="WSU368" s="112"/>
      <c r="WSV368" s="112"/>
      <c r="WSW368" s="112"/>
      <c r="WSX368" s="112"/>
      <c r="WSY368" s="112"/>
      <c r="WSZ368" s="112"/>
      <c r="WTA368" s="112"/>
      <c r="WTB368" s="112"/>
      <c r="WTC368" s="112"/>
      <c r="WTD368" s="112"/>
      <c r="WTE368" s="112"/>
      <c r="WTF368" s="112"/>
      <c r="WTG368" s="112"/>
      <c r="WTH368" s="112"/>
      <c r="WTI368" s="112"/>
      <c r="WTJ368" s="112"/>
      <c r="WTK368" s="112"/>
      <c r="WTL368" s="112"/>
      <c r="WTM368" s="112"/>
      <c r="WTN368" s="112"/>
      <c r="WTO368" s="112"/>
      <c r="WTP368" s="112"/>
      <c r="WTQ368" s="112"/>
      <c r="WTR368" s="112"/>
      <c r="WTS368" s="112"/>
      <c r="WTT368" s="112"/>
      <c r="WTU368" s="112"/>
      <c r="WTV368" s="112"/>
      <c r="WTW368" s="112"/>
      <c r="WTX368" s="112"/>
      <c r="WTY368" s="112"/>
      <c r="WTZ368" s="112"/>
      <c r="WUA368" s="112"/>
      <c r="WUB368" s="112"/>
      <c r="WUC368" s="112"/>
      <c r="WUD368" s="112"/>
      <c r="WUE368" s="112"/>
      <c r="WUF368" s="112"/>
      <c r="WUG368" s="112"/>
      <c r="WUH368" s="112"/>
      <c r="WUI368" s="112"/>
      <c r="WUJ368" s="112"/>
      <c r="WUK368" s="112"/>
      <c r="WUL368" s="112"/>
      <c r="WUM368" s="112"/>
      <c r="WUN368" s="112"/>
      <c r="WUO368" s="112"/>
      <c r="WUP368" s="112"/>
      <c r="WUQ368" s="112"/>
      <c r="WUR368" s="112"/>
      <c r="WUS368" s="112"/>
      <c r="WUT368" s="112"/>
      <c r="WUU368" s="112"/>
      <c r="WUV368" s="112"/>
      <c r="WUW368" s="112"/>
      <c r="WUX368" s="112"/>
      <c r="WUY368" s="112"/>
      <c r="WUZ368" s="112"/>
      <c r="WVA368" s="112"/>
      <c r="WVB368" s="112"/>
      <c r="WVC368" s="112"/>
      <c r="WVD368" s="112"/>
      <c r="WVE368" s="112"/>
      <c r="WVF368" s="112"/>
      <c r="WVG368" s="112"/>
      <c r="WVH368" s="112"/>
      <c r="WVI368" s="112"/>
      <c r="WVJ368" s="112"/>
      <c r="WVK368" s="112"/>
      <c r="WVL368" s="112"/>
      <c r="WVM368" s="112"/>
      <c r="WVN368" s="112"/>
      <c r="WVO368" s="112"/>
      <c r="WVP368" s="112"/>
      <c r="WVQ368" s="112"/>
      <c r="WVR368" s="112"/>
      <c r="WVS368" s="112"/>
      <c r="WVT368" s="112"/>
      <c r="WVU368" s="112"/>
      <c r="WVV368" s="112"/>
      <c r="WVW368" s="112"/>
      <c r="WVX368" s="112"/>
      <c r="WVY368" s="112"/>
      <c r="WVZ368" s="112"/>
      <c r="WWA368" s="112"/>
      <c r="WWB368" s="112"/>
      <c r="WWC368" s="112"/>
      <c r="WWD368" s="112"/>
      <c r="WWE368" s="112"/>
      <c r="WWF368" s="112"/>
      <c r="WWG368" s="112"/>
      <c r="WWH368" s="112"/>
      <c r="WWI368" s="112"/>
      <c r="WWJ368" s="112"/>
      <c r="WWK368" s="112"/>
      <c r="WWL368" s="112"/>
      <c r="WWM368" s="112"/>
      <c r="WWN368" s="112"/>
      <c r="WWO368" s="112"/>
      <c r="WWP368" s="112"/>
      <c r="WWQ368" s="112"/>
      <c r="WWR368" s="112"/>
      <c r="WWS368" s="112"/>
      <c r="WWT368" s="112"/>
      <c r="WWU368" s="112"/>
      <c r="WWV368" s="112"/>
      <c r="WWW368" s="112"/>
      <c r="WWX368" s="112"/>
      <c r="WWY368" s="112"/>
      <c r="WWZ368" s="112"/>
      <c r="WXA368" s="112"/>
      <c r="WXB368" s="112"/>
      <c r="WXC368" s="112"/>
      <c r="WXD368" s="112"/>
      <c r="WXE368" s="112"/>
      <c r="WXF368" s="112"/>
      <c r="WXG368" s="112"/>
      <c r="WXH368" s="112"/>
      <c r="WXI368" s="112"/>
      <c r="WXJ368" s="112"/>
      <c r="WXK368" s="112"/>
      <c r="WXL368" s="112"/>
      <c r="WXM368" s="112"/>
      <c r="WXN368" s="112"/>
      <c r="WXO368" s="112"/>
      <c r="WXP368" s="112"/>
      <c r="WXQ368" s="112"/>
      <c r="WXR368" s="112"/>
      <c r="WXS368" s="112"/>
      <c r="WXT368" s="112"/>
      <c r="WXU368" s="112"/>
      <c r="WXV368" s="112"/>
      <c r="WXW368" s="112"/>
      <c r="WXX368" s="112"/>
      <c r="WXY368" s="112"/>
      <c r="WXZ368" s="112"/>
      <c r="WYA368" s="112"/>
      <c r="WYB368" s="112"/>
      <c r="WYC368" s="112"/>
      <c r="WYD368" s="112"/>
      <c r="WYE368" s="112"/>
      <c r="WYF368" s="112"/>
      <c r="WYG368" s="112"/>
      <c r="WYH368" s="112"/>
      <c r="WYI368" s="112"/>
      <c r="WYJ368" s="112"/>
      <c r="WYK368" s="112"/>
      <c r="WYL368" s="112"/>
      <c r="WYM368" s="112"/>
      <c r="WYN368" s="112"/>
      <c r="WYO368" s="112"/>
      <c r="WYP368" s="112"/>
      <c r="WYQ368" s="112"/>
      <c r="WYR368" s="112"/>
      <c r="WYS368" s="112"/>
      <c r="WYT368" s="112"/>
      <c r="WYU368" s="112"/>
      <c r="WYV368" s="112"/>
      <c r="WYW368" s="112"/>
      <c r="WYX368" s="112"/>
      <c r="WYY368" s="112"/>
      <c r="WYZ368" s="112"/>
      <c r="WZA368" s="112"/>
      <c r="WZB368" s="112"/>
      <c r="WZC368" s="112"/>
      <c r="WZD368" s="112"/>
      <c r="WZE368" s="112"/>
      <c r="WZF368" s="112"/>
      <c r="WZG368" s="112"/>
      <c r="WZH368" s="112"/>
      <c r="WZI368" s="112"/>
      <c r="WZJ368" s="112"/>
      <c r="WZK368" s="112"/>
      <c r="WZL368" s="112"/>
      <c r="WZM368" s="112"/>
      <c r="WZN368" s="112"/>
      <c r="WZO368" s="112"/>
      <c r="WZP368" s="112"/>
      <c r="WZQ368" s="112"/>
      <c r="WZR368" s="112"/>
      <c r="WZS368" s="112"/>
      <c r="WZT368" s="112"/>
      <c r="WZU368" s="112"/>
      <c r="WZV368" s="112"/>
      <c r="WZW368" s="112"/>
      <c r="WZX368" s="112"/>
      <c r="WZY368" s="112"/>
      <c r="WZZ368" s="112"/>
      <c r="XAA368" s="112"/>
      <c r="XAB368" s="112"/>
      <c r="XAC368" s="112"/>
      <c r="XAD368" s="112"/>
      <c r="XAE368" s="112"/>
      <c r="XAF368" s="112"/>
      <c r="XAG368" s="112"/>
      <c r="XAH368" s="112"/>
      <c r="XAI368" s="112"/>
      <c r="XAJ368" s="112"/>
      <c r="XAK368" s="112"/>
      <c r="XAL368" s="112"/>
      <c r="XAM368" s="112"/>
      <c r="XAN368" s="112"/>
      <c r="XAO368" s="112"/>
      <c r="XAP368" s="112"/>
      <c r="XAQ368" s="112"/>
      <c r="XAR368" s="112"/>
      <c r="XAS368" s="112"/>
      <c r="XAT368" s="112"/>
      <c r="XAU368" s="112"/>
      <c r="XAV368" s="112"/>
      <c r="XAW368" s="112"/>
      <c r="XAX368" s="112"/>
      <c r="XAY368" s="112"/>
      <c r="XAZ368" s="112"/>
      <c r="XBA368" s="112"/>
      <c r="XBB368" s="112"/>
      <c r="XBC368" s="112"/>
      <c r="XBD368" s="112"/>
      <c r="XBE368" s="112"/>
      <c r="XBF368" s="112"/>
      <c r="XBG368" s="112"/>
      <c r="XBH368" s="112"/>
      <c r="XBI368" s="112"/>
      <c r="XBJ368" s="112"/>
      <c r="XBK368" s="112"/>
      <c r="XBL368" s="112"/>
      <c r="XBM368" s="112"/>
      <c r="XBN368" s="112"/>
      <c r="XBO368" s="112"/>
      <c r="XBP368" s="112"/>
      <c r="XBQ368" s="112"/>
      <c r="XBR368" s="112"/>
      <c r="XBS368" s="112"/>
      <c r="XBT368" s="112"/>
      <c r="XBU368" s="112"/>
      <c r="XBV368" s="112"/>
      <c r="XBW368" s="112"/>
      <c r="XBX368" s="112"/>
      <c r="XBY368" s="112"/>
      <c r="XBZ368" s="112"/>
      <c r="XCA368" s="112"/>
      <c r="XCB368" s="112"/>
      <c r="XCC368" s="112"/>
      <c r="XCD368" s="112"/>
      <c r="XCE368" s="112"/>
      <c r="XCF368" s="112"/>
      <c r="XCG368" s="112"/>
      <c r="XCH368" s="112"/>
      <c r="XCI368" s="112"/>
      <c r="XCJ368" s="112"/>
      <c r="XCK368" s="112"/>
      <c r="XCL368" s="112"/>
      <c r="XCM368" s="112"/>
      <c r="XCN368" s="112"/>
      <c r="XCO368" s="112"/>
      <c r="XCP368" s="112"/>
      <c r="XCQ368" s="112"/>
      <c r="XCR368" s="112"/>
      <c r="XCS368" s="112"/>
      <c r="XCT368" s="112"/>
      <c r="XCU368" s="112"/>
      <c r="XCV368" s="112"/>
      <c r="XCW368" s="112"/>
      <c r="XCX368" s="112"/>
      <c r="XCY368" s="112"/>
      <c r="XCZ368" s="112"/>
      <c r="XDA368" s="112"/>
      <c r="XDB368" s="112"/>
      <c r="XDC368" s="112"/>
      <c r="XDD368" s="112"/>
      <c r="XDE368" s="112"/>
      <c r="XDF368" s="112"/>
      <c r="XDG368" s="112"/>
      <c r="XDH368" s="112"/>
      <c r="XDI368" s="112"/>
      <c r="XDJ368" s="112"/>
      <c r="XDK368" s="112"/>
      <c r="XDL368" s="112"/>
      <c r="XDM368" s="112"/>
      <c r="XDN368" s="112"/>
      <c r="XDO368" s="112"/>
      <c r="XDP368" s="112"/>
      <c r="XDQ368" s="112"/>
      <c r="XDR368" s="112"/>
      <c r="XDS368" s="112"/>
      <c r="XDT368" s="112"/>
      <c r="XDU368" s="112"/>
      <c r="XDV368" s="112"/>
      <c r="XDW368" s="112"/>
      <c r="XDX368" s="112"/>
      <c r="XDY368" s="112"/>
      <c r="XDZ368" s="112"/>
      <c r="XEA368" s="112"/>
      <c r="XEB368" s="112"/>
      <c r="XEC368" s="112"/>
      <c r="XED368" s="112"/>
      <c r="XEE368" s="112"/>
      <c r="XEF368" s="112"/>
      <c r="XEG368" s="112"/>
      <c r="XEH368" s="112"/>
      <c r="XEI368" s="112"/>
      <c r="XEJ368" s="112"/>
      <c r="XEK368" s="112"/>
      <c r="XEL368" s="112"/>
      <c r="XEM368" s="112"/>
      <c r="XEN368" s="112"/>
      <c r="XEO368" s="112"/>
      <c r="XEP368" s="112"/>
      <c r="XEQ368" s="112"/>
      <c r="XER368" s="112"/>
      <c r="XES368" s="112"/>
      <c r="XET368" s="112"/>
      <c r="XEU368" s="112"/>
      <c r="XEV368" s="112"/>
      <c r="XEW368" s="112"/>
      <c r="XEX368" s="112"/>
      <c r="XEY368" s="112"/>
    </row>
    <row r="369" spans="1:16379" x14ac:dyDescent="0.25">
      <c r="A369" s="190"/>
      <c r="B369" s="310"/>
      <c r="C369" s="211"/>
      <c r="D369" s="311"/>
      <c r="E369" s="312"/>
      <c r="F369" s="312"/>
      <c r="G369" s="313"/>
      <c r="H369" s="313"/>
      <c r="I369" s="311"/>
      <c r="J369" s="312" t="s">
        <v>923</v>
      </c>
      <c r="K369" s="190"/>
      <c r="L369" s="112"/>
      <c r="M369" s="112"/>
      <c r="N369" s="311" t="s">
        <v>1062</v>
      </c>
      <c r="O369" s="112"/>
      <c r="R369" s="112"/>
      <c r="S369" s="126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12"/>
      <c r="AG369" s="112"/>
      <c r="AH369" s="112"/>
      <c r="AI369" s="112"/>
      <c r="AJ369" s="112"/>
      <c r="AK369" s="112"/>
      <c r="AL369" s="112"/>
      <c r="AM369" s="112"/>
      <c r="AN369" s="112"/>
      <c r="AO369" s="112"/>
      <c r="AP369" s="112"/>
      <c r="AQ369" s="112"/>
      <c r="AR369" s="112"/>
      <c r="AS369" s="112"/>
      <c r="AT369" s="112"/>
      <c r="AU369" s="112"/>
      <c r="AV369" s="112"/>
      <c r="AW369" s="112"/>
      <c r="AX369" s="112"/>
      <c r="AY369" s="112"/>
      <c r="AZ369" s="112"/>
      <c r="BA369" s="112"/>
      <c r="BB369" s="112"/>
      <c r="BC369" s="112"/>
      <c r="BD369" s="112"/>
      <c r="BE369" s="112"/>
      <c r="BF369" s="112"/>
      <c r="BG369" s="112"/>
      <c r="BH369" s="112"/>
      <c r="BI369" s="112"/>
      <c r="BJ369" s="112"/>
      <c r="BK369" s="112"/>
      <c r="BL369" s="112"/>
      <c r="BM369" s="112"/>
      <c r="BN369" s="112"/>
      <c r="BO369" s="112"/>
      <c r="BP369" s="112"/>
      <c r="BQ369" s="112"/>
      <c r="BR369" s="112"/>
      <c r="BS369" s="112"/>
      <c r="BT369" s="112"/>
      <c r="BU369" s="112"/>
      <c r="BV369" s="112"/>
      <c r="BW369" s="112"/>
      <c r="BX369" s="112"/>
      <c r="BY369" s="112"/>
      <c r="BZ369" s="112"/>
      <c r="CA369" s="112"/>
      <c r="CB369" s="112"/>
      <c r="CC369" s="112"/>
      <c r="CD369" s="112"/>
      <c r="CE369" s="112"/>
      <c r="CF369" s="112"/>
      <c r="CG369" s="112"/>
      <c r="CH369" s="112"/>
      <c r="CI369" s="112"/>
      <c r="CJ369" s="112"/>
      <c r="CK369" s="112"/>
      <c r="CL369" s="112"/>
      <c r="CM369" s="112"/>
      <c r="CN369" s="112"/>
      <c r="CO369" s="112"/>
      <c r="CP369" s="112"/>
      <c r="CQ369" s="112"/>
      <c r="CR369" s="112"/>
      <c r="CS369" s="112"/>
      <c r="CT369" s="112"/>
      <c r="CU369" s="112"/>
      <c r="CV369" s="112"/>
      <c r="CW369" s="112"/>
      <c r="CX369" s="112"/>
      <c r="CY369" s="112"/>
      <c r="CZ369" s="112"/>
      <c r="DA369" s="112"/>
      <c r="DB369" s="112"/>
      <c r="DC369" s="112"/>
      <c r="DD369" s="112"/>
      <c r="DE369" s="112"/>
      <c r="DF369" s="112"/>
      <c r="DG369" s="112"/>
      <c r="DH369" s="112"/>
      <c r="DI369" s="112"/>
      <c r="DJ369" s="112"/>
      <c r="DK369" s="112"/>
      <c r="DL369" s="112"/>
      <c r="DM369" s="112"/>
      <c r="DN369" s="112"/>
      <c r="DO369" s="112"/>
      <c r="DP369" s="112"/>
      <c r="DQ369" s="112"/>
      <c r="DR369" s="112"/>
      <c r="DS369" s="112"/>
      <c r="DT369" s="112"/>
      <c r="DU369" s="112"/>
      <c r="DV369" s="112"/>
      <c r="DW369" s="112"/>
      <c r="DX369" s="112"/>
      <c r="DY369" s="112"/>
      <c r="DZ369" s="112"/>
      <c r="EA369" s="112"/>
      <c r="EB369" s="112"/>
      <c r="EC369" s="112"/>
      <c r="ED369" s="112"/>
      <c r="EE369" s="112"/>
      <c r="EF369" s="112"/>
      <c r="EG369" s="112"/>
      <c r="EH369" s="112"/>
      <c r="EI369" s="112"/>
      <c r="EJ369" s="112"/>
      <c r="EK369" s="112"/>
      <c r="EL369" s="112"/>
      <c r="EM369" s="112"/>
      <c r="EN369" s="112"/>
      <c r="EO369" s="112"/>
      <c r="EP369" s="112"/>
      <c r="EQ369" s="112"/>
      <c r="ER369" s="112"/>
      <c r="ES369" s="112"/>
      <c r="ET369" s="112"/>
      <c r="EU369" s="112"/>
      <c r="EV369" s="112"/>
      <c r="EW369" s="112"/>
      <c r="EX369" s="112"/>
      <c r="EY369" s="112"/>
      <c r="EZ369" s="112"/>
      <c r="FA369" s="112"/>
      <c r="FB369" s="112"/>
      <c r="FC369" s="112"/>
      <c r="FD369" s="112"/>
      <c r="FE369" s="112"/>
      <c r="FF369" s="112"/>
      <c r="FG369" s="112"/>
      <c r="FH369" s="112"/>
      <c r="FI369" s="112"/>
      <c r="FJ369" s="112"/>
      <c r="FK369" s="112"/>
      <c r="FL369" s="112"/>
      <c r="FM369" s="112"/>
      <c r="FN369" s="112"/>
      <c r="FO369" s="112"/>
      <c r="FP369" s="112"/>
      <c r="FQ369" s="112"/>
      <c r="FR369" s="112"/>
      <c r="FS369" s="112"/>
      <c r="FT369" s="112"/>
      <c r="FU369" s="112"/>
      <c r="FV369" s="112"/>
      <c r="FW369" s="112"/>
      <c r="FX369" s="112"/>
      <c r="FY369" s="112"/>
      <c r="FZ369" s="112"/>
      <c r="GA369" s="112"/>
      <c r="GB369" s="112"/>
      <c r="GC369" s="112"/>
      <c r="GD369" s="112"/>
      <c r="GE369" s="112"/>
      <c r="GF369" s="112"/>
      <c r="GG369" s="112"/>
      <c r="GH369" s="112"/>
      <c r="GI369" s="112"/>
      <c r="GJ369" s="112"/>
      <c r="GK369" s="112"/>
      <c r="GL369" s="112"/>
      <c r="GM369" s="112"/>
      <c r="GN369" s="112"/>
      <c r="GO369" s="112"/>
      <c r="GP369" s="112"/>
      <c r="GQ369" s="112"/>
      <c r="GR369" s="112"/>
      <c r="GS369" s="112"/>
      <c r="GT369" s="112"/>
      <c r="GU369" s="112"/>
      <c r="GV369" s="112"/>
      <c r="GW369" s="112"/>
      <c r="GX369" s="112"/>
      <c r="GY369" s="112"/>
      <c r="GZ369" s="112"/>
      <c r="HA369" s="112"/>
      <c r="HB369" s="112"/>
      <c r="HC369" s="112"/>
      <c r="HD369" s="112"/>
      <c r="HE369" s="112"/>
      <c r="HF369" s="112"/>
      <c r="HG369" s="112"/>
      <c r="HH369" s="112"/>
      <c r="HI369" s="112"/>
      <c r="HJ369" s="112"/>
      <c r="HK369" s="112"/>
      <c r="HL369" s="112"/>
      <c r="HM369" s="112"/>
      <c r="HN369" s="112"/>
      <c r="HO369" s="112"/>
      <c r="HP369" s="112"/>
      <c r="HQ369" s="112"/>
      <c r="HR369" s="112"/>
      <c r="HS369" s="112"/>
      <c r="HT369" s="112"/>
      <c r="HU369" s="112"/>
      <c r="HV369" s="112"/>
      <c r="HW369" s="112"/>
      <c r="HX369" s="112"/>
      <c r="HY369" s="112"/>
      <c r="HZ369" s="112"/>
      <c r="IA369" s="112"/>
      <c r="IB369" s="112"/>
      <c r="IC369" s="112"/>
      <c r="ID369" s="112"/>
      <c r="IE369" s="112"/>
      <c r="IF369" s="112"/>
      <c r="IG369" s="112"/>
      <c r="IH369" s="112"/>
      <c r="II369" s="112"/>
      <c r="IJ369" s="112"/>
      <c r="IK369" s="112"/>
      <c r="IL369" s="112"/>
      <c r="IM369" s="112"/>
      <c r="IN369" s="112"/>
      <c r="IO369" s="112"/>
      <c r="IP369" s="112"/>
      <c r="IQ369" s="112"/>
      <c r="IR369" s="112"/>
      <c r="IS369" s="112"/>
      <c r="IT369" s="112"/>
      <c r="IU369" s="112"/>
      <c r="IV369" s="112"/>
      <c r="IW369" s="112"/>
      <c r="IX369" s="112"/>
      <c r="IY369" s="112"/>
      <c r="IZ369" s="112"/>
      <c r="JA369" s="112"/>
      <c r="JB369" s="112"/>
      <c r="JC369" s="112"/>
      <c r="JD369" s="112"/>
      <c r="JE369" s="112"/>
      <c r="JF369" s="112"/>
      <c r="JG369" s="112"/>
      <c r="JH369" s="112"/>
      <c r="JI369" s="112"/>
      <c r="JJ369" s="112"/>
      <c r="JK369" s="112"/>
      <c r="JL369" s="112"/>
      <c r="JM369" s="112"/>
      <c r="JN369" s="112"/>
      <c r="JO369" s="112"/>
      <c r="JP369" s="112"/>
      <c r="JQ369" s="112"/>
      <c r="JR369" s="112"/>
      <c r="JS369" s="112"/>
      <c r="JT369" s="112"/>
      <c r="JU369" s="112"/>
      <c r="JV369" s="112"/>
      <c r="JW369" s="112"/>
      <c r="JX369" s="112"/>
      <c r="JY369" s="112"/>
      <c r="JZ369" s="112"/>
      <c r="KA369" s="112"/>
      <c r="KB369" s="112"/>
      <c r="KC369" s="112"/>
      <c r="KD369" s="112"/>
      <c r="KE369" s="112"/>
      <c r="KF369" s="112"/>
      <c r="KG369" s="112"/>
      <c r="KH369" s="112"/>
      <c r="KI369" s="112"/>
      <c r="KJ369" s="112"/>
      <c r="KK369" s="112"/>
      <c r="KL369" s="112"/>
      <c r="KM369" s="112"/>
      <c r="KN369" s="112"/>
      <c r="KO369" s="112"/>
      <c r="KP369" s="112"/>
      <c r="KQ369" s="112"/>
      <c r="KR369" s="112"/>
      <c r="KS369" s="112"/>
      <c r="KT369" s="112"/>
      <c r="KU369" s="112"/>
      <c r="KV369" s="112"/>
      <c r="KW369" s="112"/>
      <c r="KX369" s="112"/>
      <c r="KY369" s="112"/>
      <c r="KZ369" s="112"/>
      <c r="LA369" s="112"/>
      <c r="LB369" s="112"/>
      <c r="LC369" s="112"/>
      <c r="LD369" s="112"/>
      <c r="LE369" s="112"/>
      <c r="LF369" s="112"/>
      <c r="LG369" s="112"/>
      <c r="LH369" s="112"/>
      <c r="LI369" s="112"/>
      <c r="LJ369" s="112"/>
      <c r="LK369" s="112"/>
      <c r="LL369" s="112"/>
      <c r="LM369" s="112"/>
      <c r="LN369" s="112"/>
      <c r="LO369" s="112"/>
      <c r="LP369" s="112"/>
      <c r="LQ369" s="112"/>
      <c r="LR369" s="112"/>
      <c r="LS369" s="112"/>
      <c r="LT369" s="112"/>
      <c r="LU369" s="112"/>
      <c r="LV369" s="112"/>
      <c r="LW369" s="112"/>
      <c r="LX369" s="112"/>
      <c r="LY369" s="112"/>
      <c r="LZ369" s="112"/>
      <c r="MA369" s="112"/>
      <c r="MB369" s="112"/>
      <c r="MC369" s="112"/>
      <c r="MD369" s="112"/>
      <c r="ME369" s="112"/>
      <c r="MF369" s="112"/>
      <c r="MG369" s="112"/>
      <c r="MH369" s="112"/>
      <c r="MI369" s="112"/>
      <c r="MJ369" s="112"/>
      <c r="MK369" s="112"/>
      <c r="ML369" s="112"/>
      <c r="MM369" s="112"/>
      <c r="MN369" s="112"/>
      <c r="MO369" s="112"/>
      <c r="MP369" s="112"/>
      <c r="MQ369" s="112"/>
      <c r="MR369" s="112"/>
      <c r="MS369" s="112"/>
      <c r="MT369" s="112"/>
      <c r="MU369" s="112"/>
      <c r="MV369" s="112"/>
      <c r="MW369" s="112"/>
      <c r="MX369" s="112"/>
      <c r="MY369" s="112"/>
      <c r="MZ369" s="112"/>
      <c r="NA369" s="112"/>
      <c r="NB369" s="112"/>
      <c r="NC369" s="112"/>
      <c r="ND369" s="112"/>
      <c r="NE369" s="112"/>
      <c r="NF369" s="112"/>
      <c r="NG369" s="112"/>
      <c r="NH369" s="112"/>
      <c r="NI369" s="112"/>
      <c r="NJ369" s="112"/>
      <c r="NK369" s="112"/>
      <c r="NL369" s="112"/>
      <c r="NM369" s="112"/>
      <c r="NN369" s="112"/>
      <c r="NO369" s="112"/>
      <c r="NP369" s="112"/>
      <c r="NQ369" s="112"/>
      <c r="NR369" s="112"/>
      <c r="NS369" s="112"/>
      <c r="NT369" s="112"/>
      <c r="NU369" s="112"/>
      <c r="NV369" s="112"/>
      <c r="NW369" s="112"/>
      <c r="NX369" s="112"/>
      <c r="NY369" s="112"/>
      <c r="NZ369" s="112"/>
      <c r="OA369" s="112"/>
      <c r="OB369" s="112"/>
      <c r="OC369" s="112"/>
      <c r="OD369" s="112"/>
      <c r="OE369" s="112"/>
      <c r="OF369" s="112"/>
      <c r="OG369" s="112"/>
      <c r="OH369" s="112"/>
      <c r="OI369" s="112"/>
      <c r="OJ369" s="112"/>
      <c r="OK369" s="112"/>
      <c r="OL369" s="112"/>
      <c r="OM369" s="112"/>
      <c r="ON369" s="112"/>
      <c r="OO369" s="112"/>
      <c r="OP369" s="112"/>
      <c r="OQ369" s="112"/>
      <c r="OR369" s="112"/>
      <c r="OS369" s="112"/>
      <c r="OT369" s="112"/>
      <c r="OU369" s="112"/>
      <c r="OV369" s="112"/>
      <c r="OW369" s="112"/>
      <c r="OX369" s="112"/>
      <c r="OY369" s="112"/>
      <c r="OZ369" s="112"/>
      <c r="PA369" s="112"/>
      <c r="PB369" s="112"/>
      <c r="PC369" s="112"/>
      <c r="PD369" s="112"/>
      <c r="PE369" s="112"/>
      <c r="PF369" s="112"/>
      <c r="PG369" s="112"/>
      <c r="PH369" s="112"/>
      <c r="PI369" s="112"/>
      <c r="PJ369" s="112"/>
      <c r="PK369" s="112"/>
      <c r="PL369" s="112"/>
      <c r="PM369" s="112"/>
      <c r="PN369" s="112"/>
      <c r="PO369" s="112"/>
      <c r="PP369" s="112"/>
      <c r="PQ369" s="112"/>
      <c r="PR369" s="112"/>
      <c r="PS369" s="112"/>
      <c r="PT369" s="112"/>
      <c r="PU369" s="112"/>
      <c r="PV369" s="112"/>
      <c r="PW369" s="112"/>
      <c r="PX369" s="112"/>
      <c r="PY369" s="112"/>
      <c r="PZ369" s="112"/>
      <c r="QA369" s="112"/>
      <c r="QB369" s="112"/>
      <c r="QC369" s="112"/>
      <c r="QD369" s="112"/>
      <c r="QE369" s="112"/>
      <c r="QF369" s="112"/>
      <c r="QG369" s="112"/>
      <c r="QH369" s="112"/>
      <c r="QI369" s="112"/>
      <c r="QJ369" s="112"/>
      <c r="QK369" s="112"/>
      <c r="QL369" s="112"/>
      <c r="QM369" s="112"/>
      <c r="QN369" s="112"/>
      <c r="QO369" s="112"/>
      <c r="QP369" s="112"/>
      <c r="QQ369" s="112"/>
      <c r="QR369" s="112"/>
      <c r="QS369" s="112"/>
      <c r="QT369" s="112"/>
      <c r="QU369" s="112"/>
      <c r="QV369" s="112"/>
      <c r="QW369" s="112"/>
      <c r="QX369" s="112"/>
      <c r="QY369" s="112"/>
      <c r="QZ369" s="112"/>
      <c r="RA369" s="112"/>
      <c r="RB369" s="112"/>
      <c r="RC369" s="112"/>
      <c r="RD369" s="112"/>
      <c r="RE369" s="112"/>
      <c r="RF369" s="112"/>
      <c r="RG369" s="112"/>
      <c r="RH369" s="112"/>
      <c r="RI369" s="112"/>
      <c r="RJ369" s="112"/>
      <c r="RK369" s="112"/>
      <c r="RL369" s="112"/>
      <c r="RM369" s="112"/>
      <c r="RN369" s="112"/>
      <c r="RO369" s="112"/>
      <c r="RP369" s="112"/>
      <c r="RQ369" s="112"/>
      <c r="RR369" s="112"/>
      <c r="RS369" s="112"/>
      <c r="RT369" s="112"/>
      <c r="RU369" s="112"/>
      <c r="RV369" s="112"/>
      <c r="RW369" s="112"/>
      <c r="RX369" s="112"/>
      <c r="RY369" s="112"/>
      <c r="RZ369" s="112"/>
      <c r="SA369" s="112"/>
      <c r="SB369" s="112"/>
      <c r="SC369" s="112"/>
      <c r="SD369" s="112"/>
      <c r="SE369" s="112"/>
      <c r="SF369" s="112"/>
      <c r="SG369" s="112"/>
      <c r="SH369" s="112"/>
      <c r="SI369" s="112"/>
      <c r="SJ369" s="112"/>
      <c r="SK369" s="112"/>
      <c r="SL369" s="112"/>
      <c r="SM369" s="112"/>
      <c r="SN369" s="112"/>
      <c r="SO369" s="112"/>
      <c r="SP369" s="112"/>
      <c r="SQ369" s="112"/>
      <c r="SR369" s="112"/>
      <c r="SS369" s="112"/>
      <c r="ST369" s="112"/>
      <c r="SU369" s="112"/>
      <c r="SV369" s="112"/>
      <c r="SW369" s="112"/>
      <c r="SX369" s="112"/>
      <c r="SY369" s="112"/>
      <c r="SZ369" s="112"/>
      <c r="TA369" s="112"/>
      <c r="TB369" s="112"/>
      <c r="TC369" s="112"/>
      <c r="TD369" s="112"/>
      <c r="TE369" s="112"/>
      <c r="TF369" s="112"/>
      <c r="TG369" s="112"/>
      <c r="TH369" s="112"/>
      <c r="TI369" s="112"/>
      <c r="TJ369" s="112"/>
      <c r="TK369" s="112"/>
      <c r="TL369" s="112"/>
      <c r="TM369" s="112"/>
      <c r="TN369" s="112"/>
      <c r="TO369" s="112"/>
      <c r="TP369" s="112"/>
      <c r="TQ369" s="112"/>
      <c r="TR369" s="112"/>
      <c r="TS369" s="112"/>
      <c r="TT369" s="112"/>
      <c r="TU369" s="112"/>
      <c r="TV369" s="112"/>
      <c r="TW369" s="112"/>
      <c r="TX369" s="112"/>
      <c r="TY369" s="112"/>
      <c r="TZ369" s="112"/>
      <c r="UA369" s="112"/>
      <c r="UB369" s="112"/>
      <c r="UC369" s="112"/>
      <c r="UD369" s="112"/>
      <c r="UE369" s="112"/>
      <c r="UF369" s="112"/>
      <c r="UG369" s="112"/>
      <c r="UH369" s="112"/>
      <c r="UI369" s="112"/>
      <c r="UJ369" s="112"/>
      <c r="UK369" s="112"/>
      <c r="UL369" s="112"/>
      <c r="UM369" s="112"/>
      <c r="UN369" s="112"/>
      <c r="UO369" s="112"/>
      <c r="UP369" s="112"/>
      <c r="UQ369" s="112"/>
      <c r="UR369" s="112"/>
      <c r="US369" s="112"/>
      <c r="UT369" s="112"/>
      <c r="UU369" s="112"/>
      <c r="UV369" s="112"/>
      <c r="UW369" s="112"/>
      <c r="UX369" s="112"/>
      <c r="UY369" s="112"/>
      <c r="UZ369" s="112"/>
      <c r="VA369" s="112"/>
      <c r="VB369" s="112"/>
      <c r="VC369" s="112"/>
      <c r="VD369" s="112"/>
      <c r="VE369" s="112"/>
      <c r="VF369" s="112"/>
      <c r="VG369" s="112"/>
      <c r="VH369" s="112"/>
      <c r="VI369" s="112"/>
      <c r="VJ369" s="112"/>
      <c r="VK369" s="112"/>
      <c r="VL369" s="112"/>
      <c r="VM369" s="112"/>
      <c r="VN369" s="112"/>
      <c r="VO369" s="112"/>
      <c r="VP369" s="112"/>
      <c r="VQ369" s="112"/>
      <c r="VR369" s="112"/>
      <c r="VS369" s="112"/>
      <c r="VT369" s="112"/>
      <c r="VU369" s="112"/>
      <c r="VV369" s="112"/>
      <c r="VW369" s="112"/>
      <c r="VX369" s="112"/>
      <c r="VY369" s="112"/>
      <c r="VZ369" s="112"/>
      <c r="WA369" s="112"/>
      <c r="WB369" s="112"/>
      <c r="WC369" s="112"/>
      <c r="WD369" s="112"/>
      <c r="WE369" s="112"/>
      <c r="WF369" s="112"/>
      <c r="WG369" s="112"/>
      <c r="WH369" s="112"/>
      <c r="WI369" s="112"/>
      <c r="WJ369" s="112"/>
      <c r="WK369" s="112"/>
      <c r="WL369" s="112"/>
      <c r="WM369" s="112"/>
      <c r="WN369" s="112"/>
      <c r="WO369" s="112"/>
      <c r="WP369" s="112"/>
      <c r="WQ369" s="112"/>
      <c r="WR369" s="112"/>
      <c r="WS369" s="112"/>
      <c r="WT369" s="112"/>
      <c r="WU369" s="112"/>
      <c r="WV369" s="112"/>
      <c r="WW369" s="112"/>
      <c r="WX369" s="112"/>
      <c r="WY369" s="112"/>
      <c r="WZ369" s="112"/>
      <c r="XA369" s="112"/>
      <c r="XB369" s="112"/>
      <c r="XC369" s="112"/>
      <c r="XD369" s="112"/>
      <c r="XE369" s="112"/>
      <c r="XF369" s="112"/>
      <c r="XG369" s="112"/>
      <c r="XH369" s="112"/>
      <c r="XI369" s="112"/>
      <c r="XJ369" s="112"/>
      <c r="XK369" s="112"/>
      <c r="XL369" s="112"/>
      <c r="XM369" s="112"/>
      <c r="XN369" s="112"/>
      <c r="XO369" s="112"/>
      <c r="XP369" s="112"/>
      <c r="XQ369" s="112"/>
      <c r="XR369" s="112"/>
      <c r="XS369" s="112"/>
      <c r="XT369" s="112"/>
      <c r="XU369" s="112"/>
      <c r="XV369" s="112"/>
      <c r="XW369" s="112"/>
      <c r="XX369" s="112"/>
      <c r="XY369" s="112"/>
      <c r="XZ369" s="112"/>
      <c r="YA369" s="112"/>
      <c r="YB369" s="112"/>
      <c r="YC369" s="112"/>
      <c r="YD369" s="112"/>
      <c r="YE369" s="112"/>
      <c r="YF369" s="112"/>
      <c r="YG369" s="112"/>
      <c r="YH369" s="112"/>
      <c r="YI369" s="112"/>
      <c r="YJ369" s="112"/>
      <c r="YK369" s="112"/>
      <c r="YL369" s="112"/>
      <c r="YM369" s="112"/>
      <c r="YN369" s="112"/>
      <c r="YO369" s="112"/>
      <c r="YP369" s="112"/>
      <c r="YQ369" s="112"/>
      <c r="YR369" s="112"/>
      <c r="YS369" s="112"/>
      <c r="YT369" s="112"/>
      <c r="YU369" s="112"/>
      <c r="YV369" s="112"/>
      <c r="YW369" s="112"/>
      <c r="YX369" s="112"/>
      <c r="YY369" s="112"/>
      <c r="YZ369" s="112"/>
      <c r="ZA369" s="112"/>
      <c r="ZB369" s="112"/>
      <c r="ZC369" s="112"/>
      <c r="ZD369" s="112"/>
      <c r="ZE369" s="112"/>
      <c r="ZF369" s="112"/>
      <c r="ZG369" s="112"/>
      <c r="ZH369" s="112"/>
      <c r="ZI369" s="112"/>
      <c r="ZJ369" s="112"/>
      <c r="ZK369" s="112"/>
      <c r="ZL369" s="112"/>
      <c r="ZM369" s="112"/>
      <c r="ZN369" s="112"/>
      <c r="ZO369" s="112"/>
      <c r="ZP369" s="112"/>
      <c r="ZQ369" s="112"/>
      <c r="ZR369" s="112"/>
      <c r="ZS369" s="112"/>
      <c r="ZT369" s="112"/>
      <c r="ZU369" s="112"/>
      <c r="ZV369" s="112"/>
      <c r="ZW369" s="112"/>
      <c r="ZX369" s="112"/>
      <c r="ZY369" s="112"/>
      <c r="ZZ369" s="112"/>
      <c r="AAA369" s="112"/>
      <c r="AAB369" s="112"/>
      <c r="AAC369" s="112"/>
      <c r="AAD369" s="112"/>
      <c r="AAE369" s="112"/>
      <c r="AAF369" s="112"/>
      <c r="AAG369" s="112"/>
      <c r="AAH369" s="112"/>
      <c r="AAI369" s="112"/>
      <c r="AAJ369" s="112"/>
      <c r="AAK369" s="112"/>
      <c r="AAL369" s="112"/>
      <c r="AAM369" s="112"/>
      <c r="AAN369" s="112"/>
      <c r="AAO369" s="112"/>
      <c r="AAP369" s="112"/>
      <c r="AAQ369" s="112"/>
      <c r="AAR369" s="112"/>
      <c r="AAS369" s="112"/>
      <c r="AAT369" s="112"/>
      <c r="AAU369" s="112"/>
      <c r="AAV369" s="112"/>
      <c r="AAW369" s="112"/>
      <c r="AAX369" s="112"/>
      <c r="AAY369" s="112"/>
      <c r="AAZ369" s="112"/>
      <c r="ABA369" s="112"/>
      <c r="ABB369" s="112"/>
      <c r="ABC369" s="112"/>
      <c r="ABD369" s="112"/>
      <c r="ABE369" s="112"/>
      <c r="ABF369" s="112"/>
      <c r="ABG369" s="112"/>
      <c r="ABH369" s="112"/>
      <c r="ABI369" s="112"/>
      <c r="ABJ369" s="112"/>
      <c r="ABK369" s="112"/>
      <c r="ABL369" s="112"/>
      <c r="ABM369" s="112"/>
      <c r="ABN369" s="112"/>
      <c r="ABO369" s="112"/>
      <c r="ABP369" s="112"/>
      <c r="ABQ369" s="112"/>
      <c r="ABR369" s="112"/>
      <c r="ABS369" s="112"/>
      <c r="ABT369" s="112"/>
      <c r="ABU369" s="112"/>
      <c r="ABV369" s="112"/>
      <c r="ABW369" s="112"/>
      <c r="ABX369" s="112"/>
      <c r="ABY369" s="112"/>
      <c r="ABZ369" s="112"/>
      <c r="ACA369" s="112"/>
      <c r="ACB369" s="112"/>
      <c r="ACC369" s="112"/>
      <c r="ACD369" s="112"/>
      <c r="ACE369" s="112"/>
      <c r="ACF369" s="112"/>
      <c r="ACG369" s="112"/>
      <c r="ACH369" s="112"/>
      <c r="ACI369" s="112"/>
      <c r="ACJ369" s="112"/>
      <c r="ACK369" s="112"/>
      <c r="ACL369" s="112"/>
      <c r="ACM369" s="112"/>
      <c r="ACN369" s="112"/>
      <c r="ACO369" s="112"/>
      <c r="ACP369" s="112"/>
      <c r="ACQ369" s="112"/>
      <c r="ACR369" s="112"/>
      <c r="ACS369" s="112"/>
      <c r="ACT369" s="112"/>
      <c r="ACU369" s="112"/>
      <c r="ACV369" s="112"/>
      <c r="ACW369" s="112"/>
      <c r="ACX369" s="112"/>
      <c r="ACY369" s="112"/>
      <c r="ACZ369" s="112"/>
      <c r="ADA369" s="112"/>
      <c r="ADB369" s="112"/>
      <c r="ADC369" s="112"/>
      <c r="ADD369" s="112"/>
      <c r="ADE369" s="112"/>
      <c r="ADF369" s="112"/>
      <c r="ADG369" s="112"/>
      <c r="ADH369" s="112"/>
      <c r="ADI369" s="112"/>
      <c r="ADJ369" s="112"/>
      <c r="ADK369" s="112"/>
      <c r="ADL369" s="112"/>
      <c r="ADM369" s="112"/>
      <c r="ADN369" s="112"/>
      <c r="ADO369" s="112"/>
      <c r="ADP369" s="112"/>
      <c r="ADQ369" s="112"/>
      <c r="ADR369" s="112"/>
      <c r="ADS369" s="112"/>
      <c r="ADT369" s="112"/>
      <c r="ADU369" s="112"/>
      <c r="ADV369" s="112"/>
      <c r="ADW369" s="112"/>
      <c r="ADX369" s="112"/>
      <c r="ADY369" s="112"/>
      <c r="ADZ369" s="112"/>
      <c r="AEA369" s="112"/>
      <c r="AEB369" s="112"/>
      <c r="AEC369" s="112"/>
      <c r="AED369" s="112"/>
      <c r="AEE369" s="112"/>
      <c r="AEF369" s="112"/>
      <c r="AEG369" s="112"/>
      <c r="AEH369" s="112"/>
      <c r="AEI369" s="112"/>
      <c r="AEJ369" s="112"/>
      <c r="AEK369" s="112"/>
      <c r="AEL369" s="112"/>
      <c r="AEM369" s="112"/>
      <c r="AEN369" s="112"/>
      <c r="AEO369" s="112"/>
      <c r="AEP369" s="112"/>
      <c r="AEQ369" s="112"/>
      <c r="AER369" s="112"/>
      <c r="AES369" s="112"/>
      <c r="AET369" s="112"/>
      <c r="AEU369" s="112"/>
      <c r="AEV369" s="112"/>
      <c r="AEW369" s="112"/>
      <c r="AEX369" s="112"/>
      <c r="AEY369" s="112"/>
      <c r="AEZ369" s="112"/>
      <c r="AFA369" s="112"/>
      <c r="AFB369" s="112"/>
      <c r="AFC369" s="112"/>
      <c r="AFD369" s="112"/>
      <c r="AFE369" s="112"/>
      <c r="AFF369" s="112"/>
      <c r="AFG369" s="112"/>
      <c r="AFH369" s="112"/>
      <c r="AFI369" s="112"/>
      <c r="AFJ369" s="112"/>
      <c r="AFK369" s="112"/>
      <c r="AFL369" s="112"/>
      <c r="AFM369" s="112"/>
      <c r="AFN369" s="112"/>
      <c r="AFO369" s="112"/>
      <c r="AFP369" s="112"/>
      <c r="AFQ369" s="112"/>
      <c r="AFR369" s="112"/>
      <c r="AFS369" s="112"/>
      <c r="AFT369" s="112"/>
      <c r="AFU369" s="112"/>
      <c r="AFV369" s="112"/>
      <c r="AFW369" s="112"/>
      <c r="AFX369" s="112"/>
      <c r="AFY369" s="112"/>
      <c r="AFZ369" s="112"/>
      <c r="AGA369" s="112"/>
      <c r="AGB369" s="112"/>
      <c r="AGC369" s="112"/>
      <c r="AGD369" s="112"/>
      <c r="AGE369" s="112"/>
      <c r="AGF369" s="112"/>
      <c r="AGG369" s="112"/>
      <c r="AGH369" s="112"/>
      <c r="AGI369" s="112"/>
      <c r="AGJ369" s="112"/>
      <c r="AGK369" s="112"/>
      <c r="AGL369" s="112"/>
      <c r="AGM369" s="112"/>
      <c r="AGN369" s="112"/>
      <c r="AGO369" s="112"/>
      <c r="AGP369" s="112"/>
      <c r="AGQ369" s="112"/>
      <c r="AGR369" s="112"/>
      <c r="AGS369" s="112"/>
      <c r="AGT369" s="112"/>
      <c r="AGU369" s="112"/>
      <c r="AGV369" s="112"/>
      <c r="AGW369" s="112"/>
      <c r="AGX369" s="112"/>
      <c r="AGY369" s="112"/>
      <c r="AGZ369" s="112"/>
      <c r="AHA369" s="112"/>
      <c r="AHB369" s="112"/>
      <c r="AHC369" s="112"/>
      <c r="AHD369" s="112"/>
      <c r="AHE369" s="112"/>
      <c r="AHF369" s="112"/>
      <c r="AHG369" s="112"/>
      <c r="AHH369" s="112"/>
      <c r="AHI369" s="112"/>
      <c r="AHJ369" s="112"/>
      <c r="AHK369" s="112"/>
      <c r="AHL369" s="112"/>
      <c r="AHM369" s="112"/>
      <c r="AHN369" s="112"/>
      <c r="AHO369" s="112"/>
      <c r="AHP369" s="112"/>
      <c r="AHQ369" s="112"/>
      <c r="AHR369" s="112"/>
      <c r="AHS369" s="112"/>
      <c r="AHT369" s="112"/>
      <c r="AHU369" s="112"/>
      <c r="AHV369" s="112"/>
      <c r="AHW369" s="112"/>
      <c r="AHX369" s="112"/>
      <c r="AHY369" s="112"/>
      <c r="AHZ369" s="112"/>
      <c r="AIA369" s="112"/>
      <c r="AIB369" s="112"/>
      <c r="AIC369" s="112"/>
      <c r="AID369" s="112"/>
      <c r="AIE369" s="112"/>
      <c r="AIF369" s="112"/>
      <c r="AIG369" s="112"/>
      <c r="AIH369" s="112"/>
      <c r="AII369" s="112"/>
      <c r="AIJ369" s="112"/>
      <c r="AIK369" s="112"/>
      <c r="AIL369" s="112"/>
      <c r="AIM369" s="112"/>
      <c r="AIN369" s="112"/>
      <c r="AIO369" s="112"/>
      <c r="AIP369" s="112"/>
      <c r="AIQ369" s="112"/>
      <c r="AIR369" s="112"/>
      <c r="AIS369" s="112"/>
      <c r="AIT369" s="112"/>
      <c r="AIU369" s="112"/>
      <c r="AIV369" s="112"/>
      <c r="AIW369" s="112"/>
      <c r="AIX369" s="112"/>
      <c r="AIY369" s="112"/>
      <c r="AIZ369" s="112"/>
      <c r="AJA369" s="112"/>
      <c r="AJB369" s="112"/>
      <c r="AJC369" s="112"/>
      <c r="AJD369" s="112"/>
      <c r="AJE369" s="112"/>
      <c r="AJF369" s="112"/>
      <c r="AJG369" s="112"/>
      <c r="AJH369" s="112"/>
      <c r="AJI369" s="112"/>
      <c r="AJJ369" s="112"/>
      <c r="AJK369" s="112"/>
      <c r="AJL369" s="112"/>
      <c r="AJM369" s="112"/>
      <c r="AJN369" s="112"/>
      <c r="AJO369" s="112"/>
      <c r="AJP369" s="112"/>
      <c r="AJQ369" s="112"/>
      <c r="AJR369" s="112"/>
      <c r="AJS369" s="112"/>
      <c r="AJT369" s="112"/>
      <c r="AJU369" s="112"/>
      <c r="AJV369" s="112"/>
      <c r="AJW369" s="112"/>
      <c r="AJX369" s="112"/>
      <c r="AJY369" s="112"/>
      <c r="AJZ369" s="112"/>
      <c r="AKA369" s="112"/>
      <c r="AKB369" s="112"/>
      <c r="AKC369" s="112"/>
      <c r="AKD369" s="112"/>
      <c r="AKE369" s="112"/>
      <c r="AKF369" s="112"/>
      <c r="AKG369" s="112"/>
      <c r="AKH369" s="112"/>
      <c r="AKI369" s="112"/>
      <c r="AKJ369" s="112"/>
      <c r="AKK369" s="112"/>
      <c r="AKL369" s="112"/>
      <c r="AKM369" s="112"/>
      <c r="AKN369" s="112"/>
      <c r="AKO369" s="112"/>
      <c r="AKP369" s="112"/>
      <c r="AKQ369" s="112"/>
      <c r="AKR369" s="112"/>
      <c r="AKS369" s="112"/>
      <c r="AKT369" s="112"/>
      <c r="AKU369" s="112"/>
      <c r="AKV369" s="112"/>
      <c r="AKW369" s="112"/>
      <c r="AKX369" s="112"/>
      <c r="AKY369" s="112"/>
      <c r="AKZ369" s="112"/>
      <c r="ALA369" s="112"/>
      <c r="ALB369" s="112"/>
      <c r="ALC369" s="112"/>
      <c r="ALD369" s="112"/>
      <c r="ALE369" s="112"/>
      <c r="ALF369" s="112"/>
      <c r="ALG369" s="112"/>
      <c r="ALH369" s="112"/>
      <c r="ALI369" s="112"/>
      <c r="ALJ369" s="112"/>
      <c r="ALK369" s="112"/>
      <c r="ALL369" s="112"/>
      <c r="ALM369" s="112"/>
      <c r="ALN369" s="112"/>
      <c r="ALO369" s="112"/>
      <c r="ALP369" s="112"/>
      <c r="ALQ369" s="112"/>
      <c r="ALR369" s="112"/>
      <c r="ALS369" s="112"/>
      <c r="ALT369" s="112"/>
      <c r="ALU369" s="112"/>
      <c r="ALV369" s="112"/>
      <c r="ALW369" s="112"/>
      <c r="ALX369" s="112"/>
      <c r="ALY369" s="112"/>
      <c r="ALZ369" s="112"/>
      <c r="AMA369" s="112"/>
      <c r="AMB369" s="112"/>
      <c r="AMC369" s="112"/>
      <c r="AMD369" s="112"/>
      <c r="AME369" s="112"/>
      <c r="AMF369" s="112"/>
      <c r="AMG369" s="112"/>
      <c r="AMH369" s="112"/>
      <c r="AMI369" s="112"/>
      <c r="AMJ369" s="112"/>
      <c r="AMK369" s="112"/>
      <c r="AML369" s="112"/>
      <c r="AMM369" s="112"/>
      <c r="AMN369" s="112"/>
      <c r="AMO369" s="112"/>
      <c r="AMP369" s="112"/>
      <c r="AMQ369" s="112"/>
      <c r="AMR369" s="112"/>
      <c r="AMS369" s="112"/>
      <c r="AMT369" s="112"/>
      <c r="AMU369" s="112"/>
      <c r="AMV369" s="112"/>
      <c r="AMW369" s="112"/>
      <c r="AMX369" s="112"/>
      <c r="AMY369" s="112"/>
      <c r="AMZ369" s="112"/>
      <c r="ANA369" s="112"/>
      <c r="ANB369" s="112"/>
      <c r="ANC369" s="112"/>
      <c r="AND369" s="112"/>
      <c r="ANE369" s="112"/>
      <c r="ANF369" s="112"/>
      <c r="ANG369" s="112"/>
      <c r="ANH369" s="112"/>
      <c r="ANI369" s="112"/>
      <c r="ANJ369" s="112"/>
      <c r="ANK369" s="112"/>
      <c r="ANL369" s="112"/>
      <c r="ANM369" s="112"/>
      <c r="ANN369" s="112"/>
      <c r="ANO369" s="112"/>
      <c r="ANP369" s="112"/>
      <c r="ANQ369" s="112"/>
      <c r="ANR369" s="112"/>
      <c r="ANS369" s="112"/>
      <c r="ANT369" s="112"/>
      <c r="ANU369" s="112"/>
      <c r="ANV369" s="112"/>
      <c r="ANW369" s="112"/>
      <c r="ANX369" s="112"/>
      <c r="ANY369" s="112"/>
      <c r="ANZ369" s="112"/>
      <c r="AOA369" s="112"/>
      <c r="AOB369" s="112"/>
      <c r="AOC369" s="112"/>
      <c r="AOD369" s="112"/>
      <c r="AOE369" s="112"/>
      <c r="AOF369" s="112"/>
      <c r="AOG369" s="112"/>
      <c r="AOH369" s="112"/>
      <c r="AOI369" s="112"/>
      <c r="AOJ369" s="112"/>
      <c r="AOK369" s="112"/>
      <c r="AOL369" s="112"/>
      <c r="AOM369" s="112"/>
      <c r="AON369" s="112"/>
      <c r="AOO369" s="112"/>
      <c r="AOP369" s="112"/>
      <c r="AOQ369" s="112"/>
      <c r="AOR369" s="112"/>
      <c r="AOS369" s="112"/>
      <c r="AOT369" s="112"/>
      <c r="AOU369" s="112"/>
      <c r="AOV369" s="112"/>
      <c r="AOW369" s="112"/>
      <c r="AOX369" s="112"/>
      <c r="AOY369" s="112"/>
      <c r="AOZ369" s="112"/>
      <c r="APA369" s="112"/>
      <c r="APB369" s="112"/>
      <c r="APC369" s="112"/>
      <c r="APD369" s="112"/>
      <c r="APE369" s="112"/>
      <c r="APF369" s="112"/>
      <c r="APG369" s="112"/>
      <c r="APH369" s="112"/>
      <c r="API369" s="112"/>
      <c r="APJ369" s="112"/>
      <c r="APK369" s="112"/>
      <c r="APL369" s="112"/>
      <c r="APM369" s="112"/>
      <c r="APN369" s="112"/>
      <c r="APO369" s="112"/>
      <c r="APP369" s="112"/>
      <c r="APQ369" s="112"/>
      <c r="APR369" s="112"/>
      <c r="APS369" s="112"/>
      <c r="APT369" s="112"/>
      <c r="APU369" s="112"/>
      <c r="APV369" s="112"/>
      <c r="APW369" s="112"/>
      <c r="APX369" s="112"/>
      <c r="APY369" s="112"/>
      <c r="APZ369" s="112"/>
      <c r="AQA369" s="112"/>
      <c r="AQB369" s="112"/>
      <c r="AQC369" s="112"/>
      <c r="AQD369" s="112"/>
      <c r="AQE369" s="112"/>
      <c r="AQF369" s="112"/>
      <c r="AQG369" s="112"/>
      <c r="AQH369" s="112"/>
      <c r="AQI369" s="112"/>
      <c r="AQJ369" s="112"/>
      <c r="AQK369" s="112"/>
      <c r="AQL369" s="112"/>
      <c r="AQM369" s="112"/>
      <c r="AQN369" s="112"/>
      <c r="AQO369" s="112"/>
      <c r="AQP369" s="112"/>
      <c r="AQQ369" s="112"/>
      <c r="AQR369" s="112"/>
      <c r="AQS369" s="112"/>
      <c r="AQT369" s="112"/>
      <c r="AQU369" s="112"/>
      <c r="AQV369" s="112"/>
      <c r="AQW369" s="112"/>
      <c r="AQX369" s="112"/>
      <c r="AQY369" s="112"/>
      <c r="AQZ369" s="112"/>
      <c r="ARA369" s="112"/>
      <c r="ARB369" s="112"/>
      <c r="ARC369" s="112"/>
      <c r="ARD369" s="112"/>
      <c r="ARE369" s="112"/>
      <c r="ARF369" s="112"/>
      <c r="ARG369" s="112"/>
      <c r="ARH369" s="112"/>
      <c r="ARI369" s="112"/>
      <c r="ARJ369" s="112"/>
      <c r="ARK369" s="112"/>
      <c r="ARL369" s="112"/>
      <c r="ARM369" s="112"/>
      <c r="ARN369" s="112"/>
      <c r="ARO369" s="112"/>
      <c r="ARP369" s="112"/>
      <c r="ARQ369" s="112"/>
      <c r="ARR369" s="112"/>
      <c r="ARS369" s="112"/>
      <c r="ART369" s="112"/>
      <c r="ARU369" s="112"/>
      <c r="ARV369" s="112"/>
      <c r="ARW369" s="112"/>
      <c r="ARX369" s="112"/>
      <c r="ARY369" s="112"/>
      <c r="ARZ369" s="112"/>
      <c r="ASA369" s="112"/>
      <c r="ASB369" s="112"/>
      <c r="ASC369" s="112"/>
      <c r="ASD369" s="112"/>
      <c r="ASE369" s="112"/>
      <c r="ASF369" s="112"/>
      <c r="ASG369" s="112"/>
      <c r="ASH369" s="112"/>
      <c r="ASI369" s="112"/>
      <c r="ASJ369" s="112"/>
      <c r="ASK369" s="112"/>
      <c r="ASL369" s="112"/>
      <c r="ASM369" s="112"/>
      <c r="ASN369" s="112"/>
      <c r="ASO369" s="112"/>
      <c r="ASP369" s="112"/>
      <c r="ASQ369" s="112"/>
      <c r="ASR369" s="112"/>
      <c r="ASS369" s="112"/>
      <c r="AST369" s="112"/>
      <c r="ASU369" s="112"/>
      <c r="ASV369" s="112"/>
      <c r="ASW369" s="112"/>
      <c r="ASX369" s="112"/>
      <c r="ASY369" s="112"/>
      <c r="ASZ369" s="112"/>
      <c r="ATA369" s="112"/>
      <c r="ATB369" s="112"/>
      <c r="ATC369" s="112"/>
      <c r="ATD369" s="112"/>
      <c r="ATE369" s="112"/>
      <c r="ATF369" s="112"/>
      <c r="ATG369" s="112"/>
      <c r="ATH369" s="112"/>
      <c r="ATI369" s="112"/>
      <c r="ATJ369" s="112"/>
      <c r="ATK369" s="112"/>
      <c r="ATL369" s="112"/>
      <c r="ATM369" s="112"/>
      <c r="ATN369" s="112"/>
      <c r="ATO369" s="112"/>
      <c r="ATP369" s="112"/>
      <c r="ATQ369" s="112"/>
      <c r="ATR369" s="112"/>
      <c r="ATS369" s="112"/>
      <c r="ATT369" s="112"/>
      <c r="ATU369" s="112"/>
      <c r="ATV369" s="112"/>
      <c r="ATW369" s="112"/>
      <c r="ATX369" s="112"/>
      <c r="ATY369" s="112"/>
      <c r="ATZ369" s="112"/>
      <c r="AUA369" s="112"/>
      <c r="AUB369" s="112"/>
      <c r="AUC369" s="112"/>
      <c r="AUD369" s="112"/>
      <c r="AUE369" s="112"/>
      <c r="AUF369" s="112"/>
      <c r="AUG369" s="112"/>
      <c r="AUH369" s="112"/>
      <c r="AUI369" s="112"/>
      <c r="AUJ369" s="112"/>
      <c r="AUK369" s="112"/>
      <c r="AUL369" s="112"/>
      <c r="AUM369" s="112"/>
      <c r="AUN369" s="112"/>
      <c r="AUO369" s="112"/>
      <c r="AUP369" s="112"/>
      <c r="AUQ369" s="112"/>
      <c r="AUR369" s="112"/>
      <c r="AUS369" s="112"/>
      <c r="AUT369" s="112"/>
      <c r="AUU369" s="112"/>
      <c r="AUV369" s="112"/>
      <c r="AUW369" s="112"/>
      <c r="AUX369" s="112"/>
      <c r="AUY369" s="112"/>
      <c r="AUZ369" s="112"/>
      <c r="AVA369" s="112"/>
      <c r="AVB369" s="112"/>
      <c r="AVC369" s="112"/>
      <c r="AVD369" s="112"/>
      <c r="AVE369" s="112"/>
      <c r="AVF369" s="112"/>
      <c r="AVG369" s="112"/>
      <c r="AVH369" s="112"/>
      <c r="AVI369" s="112"/>
      <c r="AVJ369" s="112"/>
      <c r="AVK369" s="112"/>
      <c r="AVL369" s="112"/>
      <c r="AVM369" s="112"/>
      <c r="AVN369" s="112"/>
      <c r="AVO369" s="112"/>
      <c r="AVP369" s="112"/>
      <c r="AVQ369" s="112"/>
      <c r="AVR369" s="112"/>
      <c r="AVS369" s="112"/>
      <c r="AVT369" s="112"/>
      <c r="AVU369" s="112"/>
      <c r="AVV369" s="112"/>
      <c r="AVW369" s="112"/>
      <c r="AVX369" s="112"/>
      <c r="AVY369" s="112"/>
      <c r="AVZ369" s="112"/>
      <c r="AWA369" s="112"/>
      <c r="AWB369" s="112"/>
      <c r="AWC369" s="112"/>
      <c r="AWD369" s="112"/>
      <c r="AWE369" s="112"/>
      <c r="AWF369" s="112"/>
      <c r="AWG369" s="112"/>
      <c r="AWH369" s="112"/>
      <c r="AWI369" s="112"/>
      <c r="AWJ369" s="112"/>
      <c r="AWK369" s="112"/>
      <c r="AWL369" s="112"/>
      <c r="AWM369" s="112"/>
      <c r="AWN369" s="112"/>
      <c r="AWO369" s="112"/>
      <c r="AWP369" s="112"/>
      <c r="AWQ369" s="112"/>
      <c r="AWR369" s="112"/>
      <c r="AWS369" s="112"/>
      <c r="AWT369" s="112"/>
      <c r="AWU369" s="112"/>
      <c r="AWV369" s="112"/>
      <c r="AWW369" s="112"/>
      <c r="AWX369" s="112"/>
      <c r="AWY369" s="112"/>
      <c r="AWZ369" s="112"/>
      <c r="AXA369" s="112"/>
      <c r="AXB369" s="112"/>
      <c r="AXC369" s="112"/>
      <c r="AXD369" s="112"/>
      <c r="AXE369" s="112"/>
      <c r="AXF369" s="112"/>
      <c r="AXG369" s="112"/>
      <c r="AXH369" s="112"/>
      <c r="AXI369" s="112"/>
      <c r="AXJ369" s="112"/>
      <c r="AXK369" s="112"/>
      <c r="AXL369" s="112"/>
      <c r="AXM369" s="112"/>
      <c r="AXN369" s="112"/>
      <c r="AXO369" s="112"/>
      <c r="AXP369" s="112"/>
      <c r="AXQ369" s="112"/>
      <c r="AXR369" s="112"/>
      <c r="AXS369" s="112"/>
      <c r="AXT369" s="112"/>
      <c r="AXU369" s="112"/>
      <c r="AXV369" s="112"/>
      <c r="AXW369" s="112"/>
      <c r="AXX369" s="112"/>
      <c r="AXY369" s="112"/>
      <c r="AXZ369" s="112"/>
      <c r="AYA369" s="112"/>
      <c r="AYB369" s="112"/>
      <c r="AYC369" s="112"/>
      <c r="AYD369" s="112"/>
      <c r="AYE369" s="112"/>
      <c r="AYF369" s="112"/>
      <c r="AYG369" s="112"/>
      <c r="AYH369" s="112"/>
      <c r="AYI369" s="112"/>
      <c r="AYJ369" s="112"/>
      <c r="AYK369" s="112"/>
      <c r="AYL369" s="112"/>
      <c r="AYM369" s="112"/>
      <c r="AYN369" s="112"/>
      <c r="AYO369" s="112"/>
      <c r="AYP369" s="112"/>
      <c r="AYQ369" s="112"/>
      <c r="AYR369" s="112"/>
      <c r="AYS369" s="112"/>
      <c r="AYT369" s="112"/>
      <c r="AYU369" s="112"/>
      <c r="AYV369" s="112"/>
      <c r="AYW369" s="112"/>
      <c r="AYX369" s="112"/>
      <c r="AYY369" s="112"/>
      <c r="AYZ369" s="112"/>
      <c r="AZA369" s="112"/>
      <c r="AZB369" s="112"/>
      <c r="AZC369" s="112"/>
      <c r="AZD369" s="112"/>
      <c r="AZE369" s="112"/>
      <c r="AZF369" s="112"/>
      <c r="AZG369" s="112"/>
      <c r="AZH369" s="112"/>
      <c r="AZI369" s="112"/>
      <c r="AZJ369" s="112"/>
      <c r="AZK369" s="112"/>
      <c r="AZL369" s="112"/>
      <c r="AZM369" s="112"/>
      <c r="AZN369" s="112"/>
      <c r="AZO369" s="112"/>
      <c r="AZP369" s="112"/>
      <c r="AZQ369" s="112"/>
      <c r="AZR369" s="112"/>
      <c r="AZS369" s="112"/>
      <c r="AZT369" s="112"/>
      <c r="AZU369" s="112"/>
      <c r="AZV369" s="112"/>
      <c r="AZW369" s="112"/>
      <c r="AZX369" s="112"/>
      <c r="AZY369" s="112"/>
      <c r="AZZ369" s="112"/>
      <c r="BAA369" s="112"/>
      <c r="BAB369" s="112"/>
      <c r="BAC369" s="112"/>
      <c r="BAD369" s="112"/>
      <c r="BAE369" s="112"/>
      <c r="BAF369" s="112"/>
      <c r="BAG369" s="112"/>
      <c r="BAH369" s="112"/>
      <c r="BAI369" s="112"/>
      <c r="BAJ369" s="112"/>
      <c r="BAK369" s="112"/>
      <c r="BAL369" s="112"/>
      <c r="BAM369" s="112"/>
      <c r="BAN369" s="112"/>
      <c r="BAO369" s="112"/>
      <c r="BAP369" s="112"/>
      <c r="BAQ369" s="112"/>
      <c r="BAR369" s="112"/>
      <c r="BAS369" s="112"/>
      <c r="BAT369" s="112"/>
      <c r="BAU369" s="112"/>
      <c r="BAV369" s="112"/>
      <c r="BAW369" s="112"/>
      <c r="BAX369" s="112"/>
      <c r="BAY369" s="112"/>
      <c r="BAZ369" s="112"/>
      <c r="BBA369" s="112"/>
      <c r="BBB369" s="112"/>
      <c r="BBC369" s="112"/>
      <c r="BBD369" s="112"/>
      <c r="BBE369" s="112"/>
      <c r="BBF369" s="112"/>
      <c r="BBG369" s="112"/>
      <c r="BBH369" s="112"/>
      <c r="BBI369" s="112"/>
      <c r="BBJ369" s="112"/>
      <c r="BBK369" s="112"/>
      <c r="BBL369" s="112"/>
      <c r="BBM369" s="112"/>
      <c r="BBN369" s="112"/>
      <c r="BBO369" s="112"/>
      <c r="BBP369" s="112"/>
      <c r="BBQ369" s="112"/>
      <c r="BBR369" s="112"/>
      <c r="BBS369" s="112"/>
      <c r="BBT369" s="112"/>
      <c r="BBU369" s="112"/>
      <c r="BBV369" s="112"/>
      <c r="BBW369" s="112"/>
      <c r="BBX369" s="112"/>
      <c r="BBY369" s="112"/>
      <c r="BBZ369" s="112"/>
      <c r="BCA369" s="112"/>
      <c r="BCB369" s="112"/>
      <c r="BCC369" s="112"/>
      <c r="BCD369" s="112"/>
      <c r="BCE369" s="112"/>
      <c r="BCF369" s="112"/>
      <c r="BCG369" s="112"/>
      <c r="BCH369" s="112"/>
      <c r="BCI369" s="112"/>
      <c r="BCJ369" s="112"/>
      <c r="BCK369" s="112"/>
      <c r="BCL369" s="112"/>
      <c r="BCM369" s="112"/>
      <c r="BCN369" s="112"/>
      <c r="BCO369" s="112"/>
      <c r="BCP369" s="112"/>
      <c r="BCQ369" s="112"/>
      <c r="BCR369" s="112"/>
      <c r="BCS369" s="112"/>
      <c r="BCT369" s="112"/>
      <c r="BCU369" s="112"/>
      <c r="BCV369" s="112"/>
      <c r="BCW369" s="112"/>
      <c r="BCX369" s="112"/>
      <c r="BCY369" s="112"/>
      <c r="BCZ369" s="112"/>
      <c r="BDA369" s="112"/>
      <c r="BDB369" s="112"/>
      <c r="BDC369" s="112"/>
      <c r="BDD369" s="112"/>
      <c r="BDE369" s="112"/>
      <c r="BDF369" s="112"/>
      <c r="BDG369" s="112"/>
      <c r="BDH369" s="112"/>
      <c r="BDI369" s="112"/>
      <c r="BDJ369" s="112"/>
      <c r="BDK369" s="112"/>
      <c r="BDL369" s="112"/>
      <c r="BDM369" s="112"/>
      <c r="BDN369" s="112"/>
      <c r="BDO369" s="112"/>
      <c r="BDP369" s="112"/>
      <c r="BDQ369" s="112"/>
      <c r="BDR369" s="112"/>
      <c r="BDS369" s="112"/>
      <c r="BDT369" s="112"/>
      <c r="BDU369" s="112"/>
      <c r="BDV369" s="112"/>
      <c r="BDW369" s="112"/>
      <c r="BDX369" s="112"/>
      <c r="BDY369" s="112"/>
      <c r="BDZ369" s="112"/>
      <c r="BEA369" s="112"/>
      <c r="BEB369" s="112"/>
      <c r="BEC369" s="112"/>
      <c r="BED369" s="112"/>
      <c r="BEE369" s="112"/>
      <c r="BEF369" s="112"/>
      <c r="BEG369" s="112"/>
      <c r="BEH369" s="112"/>
      <c r="BEI369" s="112"/>
      <c r="BEJ369" s="112"/>
      <c r="BEK369" s="112"/>
      <c r="BEL369" s="112"/>
      <c r="BEM369" s="112"/>
      <c r="BEN369" s="112"/>
      <c r="BEO369" s="112"/>
      <c r="BEP369" s="112"/>
      <c r="BEQ369" s="112"/>
      <c r="BER369" s="112"/>
      <c r="BES369" s="112"/>
      <c r="BET369" s="112"/>
      <c r="BEU369" s="112"/>
      <c r="BEV369" s="112"/>
      <c r="BEW369" s="112"/>
      <c r="BEX369" s="112"/>
      <c r="BEY369" s="112"/>
      <c r="BEZ369" s="112"/>
      <c r="BFA369" s="112"/>
      <c r="BFB369" s="112"/>
      <c r="BFC369" s="112"/>
      <c r="BFD369" s="112"/>
      <c r="BFE369" s="112"/>
      <c r="BFF369" s="112"/>
      <c r="BFG369" s="112"/>
      <c r="BFH369" s="112"/>
      <c r="BFI369" s="112"/>
      <c r="BFJ369" s="112"/>
      <c r="BFK369" s="112"/>
      <c r="BFL369" s="112"/>
      <c r="BFM369" s="112"/>
      <c r="BFN369" s="112"/>
      <c r="BFO369" s="112"/>
      <c r="BFP369" s="112"/>
      <c r="BFQ369" s="112"/>
      <c r="BFR369" s="112"/>
      <c r="BFS369" s="112"/>
      <c r="BFT369" s="112"/>
      <c r="BFU369" s="112"/>
      <c r="BFV369" s="112"/>
      <c r="BFW369" s="112"/>
      <c r="BFX369" s="112"/>
      <c r="BFY369" s="112"/>
      <c r="BFZ369" s="112"/>
      <c r="BGA369" s="112"/>
      <c r="BGB369" s="112"/>
      <c r="BGC369" s="112"/>
      <c r="BGD369" s="112"/>
      <c r="BGE369" s="112"/>
      <c r="BGF369" s="112"/>
      <c r="BGG369" s="112"/>
      <c r="BGH369" s="112"/>
      <c r="BGI369" s="112"/>
      <c r="BGJ369" s="112"/>
      <c r="BGK369" s="112"/>
      <c r="BGL369" s="112"/>
      <c r="BGM369" s="112"/>
      <c r="BGN369" s="112"/>
      <c r="BGO369" s="112"/>
      <c r="BGP369" s="112"/>
      <c r="BGQ369" s="112"/>
      <c r="BGR369" s="112"/>
      <c r="BGS369" s="112"/>
      <c r="BGT369" s="112"/>
      <c r="BGU369" s="112"/>
      <c r="BGV369" s="112"/>
      <c r="BGW369" s="112"/>
      <c r="BGX369" s="112"/>
      <c r="BGY369" s="112"/>
      <c r="BGZ369" s="112"/>
      <c r="BHA369" s="112"/>
      <c r="BHB369" s="112"/>
      <c r="BHC369" s="112"/>
      <c r="BHD369" s="112"/>
      <c r="BHE369" s="112"/>
      <c r="BHF369" s="112"/>
      <c r="BHG369" s="112"/>
      <c r="BHH369" s="112"/>
      <c r="BHI369" s="112"/>
      <c r="BHJ369" s="112"/>
      <c r="BHK369" s="112"/>
      <c r="BHL369" s="112"/>
      <c r="BHM369" s="112"/>
      <c r="BHN369" s="112"/>
      <c r="BHO369" s="112"/>
      <c r="BHP369" s="112"/>
      <c r="BHQ369" s="112"/>
      <c r="BHR369" s="112"/>
      <c r="BHS369" s="112"/>
      <c r="BHT369" s="112"/>
      <c r="BHU369" s="112"/>
      <c r="BHV369" s="112"/>
      <c r="BHW369" s="112"/>
      <c r="BHX369" s="112"/>
      <c r="BHY369" s="112"/>
      <c r="BHZ369" s="112"/>
      <c r="BIA369" s="112"/>
      <c r="BIB369" s="112"/>
      <c r="BIC369" s="112"/>
      <c r="BID369" s="112"/>
      <c r="BIE369" s="112"/>
      <c r="BIF369" s="112"/>
      <c r="BIG369" s="112"/>
      <c r="BIH369" s="112"/>
      <c r="BII369" s="112"/>
      <c r="BIJ369" s="112"/>
      <c r="BIK369" s="112"/>
      <c r="BIL369" s="112"/>
      <c r="BIM369" s="112"/>
      <c r="BIN369" s="112"/>
      <c r="BIO369" s="112"/>
      <c r="BIP369" s="112"/>
      <c r="BIQ369" s="112"/>
      <c r="BIR369" s="112"/>
      <c r="BIS369" s="112"/>
      <c r="BIT369" s="112"/>
      <c r="BIU369" s="112"/>
      <c r="BIV369" s="112"/>
      <c r="BIW369" s="112"/>
      <c r="BIX369" s="112"/>
      <c r="BIY369" s="112"/>
      <c r="BIZ369" s="112"/>
      <c r="BJA369" s="112"/>
      <c r="BJB369" s="112"/>
      <c r="BJC369" s="112"/>
      <c r="BJD369" s="112"/>
      <c r="BJE369" s="112"/>
      <c r="BJF369" s="112"/>
      <c r="BJG369" s="112"/>
      <c r="BJH369" s="112"/>
      <c r="BJI369" s="112"/>
      <c r="BJJ369" s="112"/>
      <c r="BJK369" s="112"/>
      <c r="BJL369" s="112"/>
      <c r="BJM369" s="112"/>
      <c r="BJN369" s="112"/>
      <c r="BJO369" s="112"/>
      <c r="BJP369" s="112"/>
      <c r="BJQ369" s="112"/>
      <c r="BJR369" s="112"/>
      <c r="BJS369" s="112"/>
      <c r="BJT369" s="112"/>
      <c r="BJU369" s="112"/>
      <c r="BJV369" s="112"/>
      <c r="BJW369" s="112"/>
      <c r="BJX369" s="112"/>
      <c r="BJY369" s="112"/>
      <c r="BJZ369" s="112"/>
      <c r="BKA369" s="112"/>
      <c r="BKB369" s="112"/>
      <c r="BKC369" s="112"/>
      <c r="BKD369" s="112"/>
      <c r="BKE369" s="112"/>
      <c r="BKF369" s="112"/>
      <c r="BKG369" s="112"/>
      <c r="BKH369" s="112"/>
      <c r="BKI369" s="112"/>
      <c r="BKJ369" s="112"/>
      <c r="BKK369" s="112"/>
      <c r="BKL369" s="112"/>
      <c r="BKM369" s="112"/>
      <c r="BKN369" s="112"/>
      <c r="BKO369" s="112"/>
      <c r="BKP369" s="112"/>
      <c r="BKQ369" s="112"/>
      <c r="BKR369" s="112"/>
      <c r="BKS369" s="112"/>
      <c r="BKT369" s="112"/>
      <c r="BKU369" s="112"/>
      <c r="BKV369" s="112"/>
      <c r="BKW369" s="112"/>
      <c r="BKX369" s="112"/>
      <c r="BKY369" s="112"/>
      <c r="BKZ369" s="112"/>
      <c r="BLA369" s="112"/>
      <c r="BLB369" s="112"/>
      <c r="BLC369" s="112"/>
      <c r="BLD369" s="112"/>
      <c r="BLE369" s="112"/>
      <c r="BLF369" s="112"/>
      <c r="BLG369" s="112"/>
      <c r="BLH369" s="112"/>
      <c r="BLI369" s="112"/>
      <c r="BLJ369" s="112"/>
      <c r="BLK369" s="112"/>
      <c r="BLL369" s="112"/>
      <c r="BLM369" s="112"/>
      <c r="BLN369" s="112"/>
      <c r="BLO369" s="112"/>
      <c r="BLP369" s="112"/>
      <c r="BLQ369" s="112"/>
      <c r="BLR369" s="112"/>
      <c r="BLS369" s="112"/>
      <c r="BLT369" s="112"/>
      <c r="BLU369" s="112"/>
      <c r="BLV369" s="112"/>
      <c r="BLW369" s="112"/>
      <c r="BLX369" s="112"/>
      <c r="BLY369" s="112"/>
      <c r="BLZ369" s="112"/>
      <c r="BMA369" s="112"/>
      <c r="BMB369" s="112"/>
      <c r="BMC369" s="112"/>
      <c r="BMD369" s="112"/>
      <c r="BME369" s="112"/>
      <c r="BMF369" s="112"/>
      <c r="BMG369" s="112"/>
      <c r="BMH369" s="112"/>
      <c r="BMI369" s="112"/>
      <c r="BMJ369" s="112"/>
      <c r="BMK369" s="112"/>
      <c r="BML369" s="112"/>
      <c r="BMM369" s="112"/>
      <c r="BMN369" s="112"/>
      <c r="BMO369" s="112"/>
      <c r="BMP369" s="112"/>
      <c r="BMQ369" s="112"/>
      <c r="BMR369" s="112"/>
      <c r="BMS369" s="112"/>
      <c r="BMT369" s="112"/>
      <c r="BMU369" s="112"/>
      <c r="BMV369" s="112"/>
      <c r="BMW369" s="112"/>
      <c r="BMX369" s="112"/>
      <c r="BMY369" s="112"/>
      <c r="BMZ369" s="112"/>
      <c r="BNA369" s="112"/>
      <c r="BNB369" s="112"/>
      <c r="BNC369" s="112"/>
      <c r="BND369" s="112"/>
      <c r="BNE369" s="112"/>
      <c r="BNF369" s="112"/>
      <c r="BNG369" s="112"/>
      <c r="BNH369" s="112"/>
      <c r="BNI369" s="112"/>
      <c r="BNJ369" s="112"/>
      <c r="BNK369" s="112"/>
      <c r="BNL369" s="112"/>
      <c r="BNM369" s="112"/>
      <c r="BNN369" s="112"/>
      <c r="BNO369" s="112"/>
      <c r="BNP369" s="112"/>
      <c r="BNQ369" s="112"/>
      <c r="BNR369" s="112"/>
      <c r="BNS369" s="112"/>
      <c r="BNT369" s="112"/>
      <c r="BNU369" s="112"/>
      <c r="BNV369" s="112"/>
      <c r="BNW369" s="112"/>
      <c r="BNX369" s="112"/>
      <c r="BNY369" s="112"/>
      <c r="BNZ369" s="112"/>
      <c r="BOA369" s="112"/>
      <c r="BOB369" s="112"/>
      <c r="BOC369" s="112"/>
      <c r="BOD369" s="112"/>
      <c r="BOE369" s="112"/>
      <c r="BOF369" s="112"/>
      <c r="BOG369" s="112"/>
      <c r="BOH369" s="112"/>
      <c r="BOI369" s="112"/>
      <c r="BOJ369" s="112"/>
      <c r="BOK369" s="112"/>
      <c r="BOL369" s="112"/>
      <c r="BOM369" s="112"/>
      <c r="BON369" s="112"/>
      <c r="BOO369" s="112"/>
      <c r="BOP369" s="112"/>
      <c r="BOQ369" s="112"/>
      <c r="BOR369" s="112"/>
      <c r="BOS369" s="112"/>
      <c r="BOT369" s="112"/>
      <c r="BOU369" s="112"/>
      <c r="BOV369" s="112"/>
      <c r="BOW369" s="112"/>
      <c r="BOX369" s="112"/>
      <c r="BOY369" s="112"/>
      <c r="BOZ369" s="112"/>
      <c r="BPA369" s="112"/>
      <c r="BPB369" s="112"/>
      <c r="BPC369" s="112"/>
      <c r="BPD369" s="112"/>
      <c r="BPE369" s="112"/>
      <c r="BPF369" s="112"/>
      <c r="BPG369" s="112"/>
      <c r="BPH369" s="112"/>
      <c r="BPI369" s="112"/>
      <c r="BPJ369" s="112"/>
      <c r="BPK369" s="112"/>
      <c r="BPL369" s="112"/>
      <c r="BPM369" s="112"/>
      <c r="BPN369" s="112"/>
      <c r="BPO369" s="112"/>
      <c r="BPP369" s="112"/>
      <c r="BPQ369" s="112"/>
      <c r="BPR369" s="112"/>
      <c r="BPS369" s="112"/>
      <c r="BPT369" s="112"/>
      <c r="BPU369" s="112"/>
      <c r="BPV369" s="112"/>
      <c r="BPW369" s="112"/>
      <c r="BPX369" s="112"/>
      <c r="BPY369" s="112"/>
      <c r="BPZ369" s="112"/>
      <c r="BQA369" s="112"/>
      <c r="BQB369" s="112"/>
      <c r="BQC369" s="112"/>
      <c r="BQD369" s="112"/>
      <c r="BQE369" s="112"/>
      <c r="BQF369" s="112"/>
      <c r="BQG369" s="112"/>
      <c r="BQH369" s="112"/>
      <c r="BQI369" s="112"/>
      <c r="BQJ369" s="112"/>
      <c r="BQK369" s="112"/>
      <c r="BQL369" s="112"/>
      <c r="BQM369" s="112"/>
      <c r="BQN369" s="112"/>
      <c r="BQO369" s="112"/>
      <c r="BQP369" s="112"/>
      <c r="BQQ369" s="112"/>
      <c r="BQR369" s="112"/>
      <c r="BQS369" s="112"/>
      <c r="BQT369" s="112"/>
      <c r="BQU369" s="112"/>
      <c r="BQV369" s="112"/>
      <c r="BQW369" s="112"/>
      <c r="BQX369" s="112"/>
      <c r="BQY369" s="112"/>
      <c r="BQZ369" s="112"/>
      <c r="BRA369" s="112"/>
      <c r="BRB369" s="112"/>
      <c r="BRC369" s="112"/>
      <c r="BRD369" s="112"/>
      <c r="BRE369" s="112"/>
      <c r="BRF369" s="112"/>
      <c r="BRG369" s="112"/>
      <c r="BRH369" s="112"/>
      <c r="BRI369" s="112"/>
      <c r="BRJ369" s="112"/>
      <c r="BRK369" s="112"/>
      <c r="BRL369" s="112"/>
      <c r="BRM369" s="112"/>
      <c r="BRN369" s="112"/>
      <c r="BRO369" s="112"/>
      <c r="BRP369" s="112"/>
      <c r="BRQ369" s="112"/>
      <c r="BRR369" s="112"/>
      <c r="BRS369" s="112"/>
      <c r="BRT369" s="112"/>
      <c r="BRU369" s="112"/>
      <c r="BRV369" s="112"/>
      <c r="BRW369" s="112"/>
      <c r="BRX369" s="112"/>
      <c r="BRY369" s="112"/>
      <c r="BRZ369" s="112"/>
      <c r="BSA369" s="112"/>
      <c r="BSB369" s="112"/>
      <c r="BSC369" s="112"/>
      <c r="BSD369" s="112"/>
      <c r="BSE369" s="112"/>
      <c r="BSF369" s="112"/>
      <c r="BSG369" s="112"/>
      <c r="BSH369" s="112"/>
      <c r="BSI369" s="112"/>
      <c r="BSJ369" s="112"/>
      <c r="BSK369" s="112"/>
      <c r="BSL369" s="112"/>
      <c r="BSM369" s="112"/>
      <c r="BSN369" s="112"/>
      <c r="BSO369" s="112"/>
      <c r="BSP369" s="112"/>
      <c r="BSQ369" s="112"/>
      <c r="BSR369" s="112"/>
      <c r="BSS369" s="112"/>
      <c r="BST369" s="112"/>
      <c r="BSU369" s="112"/>
      <c r="BSV369" s="112"/>
      <c r="BSW369" s="112"/>
      <c r="BSX369" s="112"/>
      <c r="BSY369" s="112"/>
      <c r="BSZ369" s="112"/>
      <c r="BTA369" s="112"/>
      <c r="BTB369" s="112"/>
      <c r="BTC369" s="112"/>
      <c r="BTD369" s="112"/>
      <c r="BTE369" s="112"/>
      <c r="BTF369" s="112"/>
      <c r="BTG369" s="112"/>
      <c r="BTH369" s="112"/>
      <c r="BTI369" s="112"/>
      <c r="BTJ369" s="112"/>
      <c r="BTK369" s="112"/>
      <c r="BTL369" s="112"/>
      <c r="BTM369" s="112"/>
      <c r="BTN369" s="112"/>
      <c r="BTO369" s="112"/>
      <c r="BTP369" s="112"/>
      <c r="BTQ369" s="112"/>
      <c r="BTR369" s="112"/>
      <c r="BTS369" s="112"/>
      <c r="BTT369" s="112"/>
      <c r="BTU369" s="112"/>
      <c r="BTV369" s="112"/>
      <c r="BTW369" s="112"/>
      <c r="BTX369" s="112"/>
      <c r="BTY369" s="112"/>
      <c r="BTZ369" s="112"/>
      <c r="BUA369" s="112"/>
      <c r="BUB369" s="112"/>
      <c r="BUC369" s="112"/>
      <c r="BUD369" s="112"/>
      <c r="BUE369" s="112"/>
      <c r="BUF369" s="112"/>
      <c r="BUG369" s="112"/>
      <c r="BUH369" s="112"/>
      <c r="BUI369" s="112"/>
      <c r="BUJ369" s="112"/>
      <c r="BUK369" s="112"/>
      <c r="BUL369" s="112"/>
      <c r="BUM369" s="112"/>
      <c r="BUN369" s="112"/>
      <c r="BUO369" s="112"/>
      <c r="BUP369" s="112"/>
      <c r="BUQ369" s="112"/>
      <c r="BUR369" s="112"/>
      <c r="BUS369" s="112"/>
      <c r="BUT369" s="112"/>
      <c r="BUU369" s="112"/>
      <c r="BUV369" s="112"/>
      <c r="BUW369" s="112"/>
      <c r="BUX369" s="112"/>
      <c r="BUY369" s="112"/>
      <c r="BUZ369" s="112"/>
      <c r="BVA369" s="112"/>
      <c r="BVB369" s="112"/>
      <c r="BVC369" s="112"/>
      <c r="BVD369" s="112"/>
      <c r="BVE369" s="112"/>
      <c r="BVF369" s="112"/>
      <c r="BVG369" s="112"/>
      <c r="BVH369" s="112"/>
      <c r="BVI369" s="112"/>
      <c r="BVJ369" s="112"/>
      <c r="BVK369" s="112"/>
      <c r="BVL369" s="112"/>
      <c r="BVM369" s="112"/>
      <c r="BVN369" s="112"/>
      <c r="BVO369" s="112"/>
      <c r="BVP369" s="112"/>
      <c r="BVQ369" s="112"/>
      <c r="BVR369" s="112"/>
      <c r="BVS369" s="112"/>
      <c r="BVT369" s="112"/>
      <c r="BVU369" s="112"/>
      <c r="BVV369" s="112"/>
      <c r="BVW369" s="112"/>
      <c r="BVX369" s="112"/>
      <c r="BVY369" s="112"/>
      <c r="BVZ369" s="112"/>
      <c r="BWA369" s="112"/>
      <c r="BWB369" s="112"/>
      <c r="BWC369" s="112"/>
      <c r="BWD369" s="112"/>
      <c r="BWE369" s="112"/>
      <c r="BWF369" s="112"/>
      <c r="BWG369" s="112"/>
      <c r="BWH369" s="112"/>
      <c r="BWI369" s="112"/>
      <c r="BWJ369" s="112"/>
      <c r="BWK369" s="112"/>
      <c r="BWL369" s="112"/>
      <c r="BWM369" s="112"/>
      <c r="BWN369" s="112"/>
      <c r="BWO369" s="112"/>
      <c r="BWP369" s="112"/>
      <c r="BWQ369" s="112"/>
      <c r="BWR369" s="112"/>
      <c r="BWS369" s="112"/>
      <c r="BWT369" s="112"/>
      <c r="BWU369" s="112"/>
      <c r="BWV369" s="112"/>
      <c r="BWW369" s="112"/>
      <c r="BWX369" s="112"/>
      <c r="BWY369" s="112"/>
      <c r="BWZ369" s="112"/>
      <c r="BXA369" s="112"/>
      <c r="BXB369" s="112"/>
      <c r="BXC369" s="112"/>
      <c r="BXD369" s="112"/>
      <c r="BXE369" s="112"/>
      <c r="BXF369" s="112"/>
      <c r="BXG369" s="112"/>
      <c r="BXH369" s="112"/>
      <c r="BXI369" s="112"/>
      <c r="BXJ369" s="112"/>
      <c r="BXK369" s="112"/>
      <c r="BXL369" s="112"/>
      <c r="BXM369" s="112"/>
      <c r="BXN369" s="112"/>
      <c r="BXO369" s="112"/>
      <c r="BXP369" s="112"/>
      <c r="BXQ369" s="112"/>
      <c r="BXR369" s="112"/>
      <c r="BXS369" s="112"/>
      <c r="BXT369" s="112"/>
      <c r="BXU369" s="112"/>
      <c r="BXV369" s="112"/>
      <c r="BXW369" s="112"/>
      <c r="BXX369" s="112"/>
      <c r="BXY369" s="112"/>
      <c r="BXZ369" s="112"/>
      <c r="BYA369" s="112"/>
      <c r="BYB369" s="112"/>
      <c r="BYC369" s="112"/>
      <c r="BYD369" s="112"/>
      <c r="BYE369" s="112"/>
      <c r="BYF369" s="112"/>
      <c r="BYG369" s="112"/>
      <c r="BYH369" s="112"/>
      <c r="BYI369" s="112"/>
      <c r="BYJ369" s="112"/>
      <c r="BYK369" s="112"/>
      <c r="BYL369" s="112"/>
      <c r="BYM369" s="112"/>
      <c r="BYN369" s="112"/>
      <c r="BYO369" s="112"/>
      <c r="BYP369" s="112"/>
      <c r="BYQ369" s="112"/>
      <c r="BYR369" s="112"/>
      <c r="BYS369" s="112"/>
      <c r="BYT369" s="112"/>
      <c r="BYU369" s="112"/>
      <c r="BYV369" s="112"/>
      <c r="BYW369" s="112"/>
      <c r="BYX369" s="112"/>
      <c r="BYY369" s="112"/>
      <c r="BYZ369" s="112"/>
      <c r="BZA369" s="112"/>
      <c r="BZB369" s="112"/>
      <c r="BZC369" s="112"/>
      <c r="BZD369" s="112"/>
      <c r="BZE369" s="112"/>
      <c r="BZF369" s="112"/>
      <c r="BZG369" s="112"/>
      <c r="BZH369" s="112"/>
      <c r="BZI369" s="112"/>
      <c r="BZJ369" s="112"/>
      <c r="BZK369" s="112"/>
      <c r="BZL369" s="112"/>
      <c r="BZM369" s="112"/>
      <c r="BZN369" s="112"/>
      <c r="BZO369" s="112"/>
      <c r="BZP369" s="112"/>
      <c r="BZQ369" s="112"/>
      <c r="BZR369" s="112"/>
      <c r="BZS369" s="112"/>
      <c r="BZT369" s="112"/>
      <c r="BZU369" s="112"/>
      <c r="BZV369" s="112"/>
      <c r="BZW369" s="112"/>
      <c r="BZX369" s="112"/>
      <c r="BZY369" s="112"/>
      <c r="BZZ369" s="112"/>
      <c r="CAA369" s="112"/>
      <c r="CAB369" s="112"/>
      <c r="CAC369" s="112"/>
      <c r="CAD369" s="112"/>
      <c r="CAE369" s="112"/>
      <c r="CAF369" s="112"/>
      <c r="CAG369" s="112"/>
      <c r="CAH369" s="112"/>
      <c r="CAI369" s="112"/>
      <c r="CAJ369" s="112"/>
      <c r="CAK369" s="112"/>
      <c r="CAL369" s="112"/>
      <c r="CAM369" s="112"/>
      <c r="CAN369" s="112"/>
      <c r="CAO369" s="112"/>
      <c r="CAP369" s="112"/>
      <c r="CAQ369" s="112"/>
      <c r="CAR369" s="112"/>
      <c r="CAS369" s="112"/>
      <c r="CAT369" s="112"/>
      <c r="CAU369" s="112"/>
      <c r="CAV369" s="112"/>
      <c r="CAW369" s="112"/>
      <c r="CAX369" s="112"/>
      <c r="CAY369" s="112"/>
      <c r="CAZ369" s="112"/>
      <c r="CBA369" s="112"/>
      <c r="CBB369" s="112"/>
      <c r="CBC369" s="112"/>
      <c r="CBD369" s="112"/>
      <c r="CBE369" s="112"/>
      <c r="CBF369" s="112"/>
      <c r="CBG369" s="112"/>
      <c r="CBH369" s="112"/>
      <c r="CBI369" s="112"/>
      <c r="CBJ369" s="112"/>
      <c r="CBK369" s="112"/>
      <c r="CBL369" s="112"/>
      <c r="CBM369" s="112"/>
      <c r="CBN369" s="112"/>
      <c r="CBO369" s="112"/>
      <c r="CBP369" s="112"/>
      <c r="CBQ369" s="112"/>
      <c r="CBR369" s="112"/>
      <c r="CBS369" s="112"/>
      <c r="CBT369" s="112"/>
      <c r="CBU369" s="112"/>
      <c r="CBV369" s="112"/>
      <c r="CBW369" s="112"/>
      <c r="CBX369" s="112"/>
      <c r="CBY369" s="112"/>
      <c r="CBZ369" s="112"/>
      <c r="CCA369" s="112"/>
      <c r="CCB369" s="112"/>
      <c r="CCC369" s="112"/>
      <c r="CCD369" s="112"/>
      <c r="CCE369" s="112"/>
      <c r="CCF369" s="112"/>
      <c r="CCG369" s="112"/>
      <c r="CCH369" s="112"/>
      <c r="CCI369" s="112"/>
      <c r="CCJ369" s="112"/>
      <c r="CCK369" s="112"/>
      <c r="CCL369" s="112"/>
      <c r="CCM369" s="112"/>
      <c r="CCN369" s="112"/>
      <c r="CCO369" s="112"/>
      <c r="CCP369" s="112"/>
      <c r="CCQ369" s="112"/>
      <c r="CCR369" s="112"/>
      <c r="CCS369" s="112"/>
      <c r="CCT369" s="112"/>
      <c r="CCU369" s="112"/>
      <c r="CCV369" s="112"/>
      <c r="CCW369" s="112"/>
      <c r="CCX369" s="112"/>
      <c r="CCY369" s="112"/>
      <c r="CCZ369" s="112"/>
      <c r="CDA369" s="112"/>
      <c r="CDB369" s="112"/>
      <c r="CDC369" s="112"/>
      <c r="CDD369" s="112"/>
      <c r="CDE369" s="112"/>
      <c r="CDF369" s="112"/>
      <c r="CDG369" s="112"/>
      <c r="CDH369" s="112"/>
      <c r="CDI369" s="112"/>
      <c r="CDJ369" s="112"/>
      <c r="CDK369" s="112"/>
      <c r="CDL369" s="112"/>
      <c r="CDM369" s="112"/>
      <c r="CDN369" s="112"/>
      <c r="CDO369" s="112"/>
      <c r="CDP369" s="112"/>
      <c r="CDQ369" s="112"/>
      <c r="CDR369" s="112"/>
      <c r="CDS369" s="112"/>
      <c r="CDT369" s="112"/>
      <c r="CDU369" s="112"/>
      <c r="CDV369" s="112"/>
      <c r="CDW369" s="112"/>
      <c r="CDX369" s="112"/>
      <c r="CDY369" s="112"/>
      <c r="CDZ369" s="112"/>
      <c r="CEA369" s="112"/>
      <c r="CEB369" s="112"/>
      <c r="CEC369" s="112"/>
      <c r="CED369" s="112"/>
      <c r="CEE369" s="112"/>
      <c r="CEF369" s="112"/>
      <c r="CEG369" s="112"/>
      <c r="CEH369" s="112"/>
      <c r="CEI369" s="112"/>
      <c r="CEJ369" s="112"/>
      <c r="CEK369" s="112"/>
      <c r="CEL369" s="112"/>
      <c r="CEM369" s="112"/>
      <c r="CEN369" s="112"/>
      <c r="CEO369" s="112"/>
      <c r="CEP369" s="112"/>
      <c r="CEQ369" s="112"/>
      <c r="CER369" s="112"/>
      <c r="CES369" s="112"/>
      <c r="CET369" s="112"/>
      <c r="CEU369" s="112"/>
      <c r="CEV369" s="112"/>
      <c r="CEW369" s="112"/>
      <c r="CEX369" s="112"/>
      <c r="CEY369" s="112"/>
      <c r="CEZ369" s="112"/>
      <c r="CFA369" s="112"/>
      <c r="CFB369" s="112"/>
      <c r="CFC369" s="112"/>
      <c r="CFD369" s="112"/>
      <c r="CFE369" s="112"/>
      <c r="CFF369" s="112"/>
      <c r="CFG369" s="112"/>
      <c r="CFH369" s="112"/>
      <c r="CFI369" s="112"/>
      <c r="CFJ369" s="112"/>
      <c r="CFK369" s="112"/>
      <c r="CFL369" s="112"/>
      <c r="CFM369" s="112"/>
      <c r="CFN369" s="112"/>
      <c r="CFO369" s="112"/>
      <c r="CFP369" s="112"/>
      <c r="CFQ369" s="112"/>
      <c r="CFR369" s="112"/>
      <c r="CFS369" s="112"/>
      <c r="CFT369" s="112"/>
      <c r="CFU369" s="112"/>
      <c r="CFV369" s="112"/>
      <c r="CFW369" s="112"/>
      <c r="CFX369" s="112"/>
      <c r="CFY369" s="112"/>
      <c r="CFZ369" s="112"/>
      <c r="CGA369" s="112"/>
      <c r="CGB369" s="112"/>
      <c r="CGC369" s="112"/>
      <c r="CGD369" s="112"/>
      <c r="CGE369" s="112"/>
      <c r="CGF369" s="112"/>
      <c r="CGG369" s="112"/>
      <c r="CGH369" s="112"/>
      <c r="CGI369" s="112"/>
      <c r="CGJ369" s="112"/>
      <c r="CGK369" s="112"/>
      <c r="CGL369" s="112"/>
      <c r="CGM369" s="112"/>
      <c r="CGN369" s="112"/>
      <c r="CGO369" s="112"/>
      <c r="CGP369" s="112"/>
      <c r="CGQ369" s="112"/>
      <c r="CGR369" s="112"/>
      <c r="CGS369" s="112"/>
      <c r="CGT369" s="112"/>
      <c r="CGU369" s="112"/>
      <c r="CGV369" s="112"/>
      <c r="CGW369" s="112"/>
      <c r="CGX369" s="112"/>
      <c r="CGY369" s="112"/>
      <c r="CGZ369" s="112"/>
      <c r="CHA369" s="112"/>
      <c r="CHB369" s="112"/>
      <c r="CHC369" s="112"/>
      <c r="CHD369" s="112"/>
      <c r="CHE369" s="112"/>
      <c r="CHF369" s="112"/>
      <c r="CHG369" s="112"/>
      <c r="CHH369" s="112"/>
      <c r="CHI369" s="112"/>
      <c r="CHJ369" s="112"/>
      <c r="CHK369" s="112"/>
      <c r="CHL369" s="112"/>
      <c r="CHM369" s="112"/>
      <c r="CHN369" s="112"/>
      <c r="CHO369" s="112"/>
      <c r="CHP369" s="112"/>
      <c r="CHQ369" s="112"/>
      <c r="CHR369" s="112"/>
      <c r="CHS369" s="112"/>
      <c r="CHT369" s="112"/>
      <c r="CHU369" s="112"/>
      <c r="CHV369" s="112"/>
      <c r="CHW369" s="112"/>
      <c r="CHX369" s="112"/>
      <c r="CHY369" s="112"/>
      <c r="CHZ369" s="112"/>
      <c r="CIA369" s="112"/>
      <c r="CIB369" s="112"/>
      <c r="CIC369" s="112"/>
      <c r="CID369" s="112"/>
      <c r="CIE369" s="112"/>
      <c r="CIF369" s="112"/>
      <c r="CIG369" s="112"/>
      <c r="CIH369" s="112"/>
      <c r="CII369" s="112"/>
      <c r="CIJ369" s="112"/>
      <c r="CIK369" s="112"/>
      <c r="CIL369" s="112"/>
      <c r="CIM369" s="112"/>
      <c r="CIN369" s="112"/>
      <c r="CIO369" s="112"/>
      <c r="CIP369" s="112"/>
      <c r="CIQ369" s="112"/>
      <c r="CIR369" s="112"/>
      <c r="CIS369" s="112"/>
      <c r="CIT369" s="112"/>
      <c r="CIU369" s="112"/>
      <c r="CIV369" s="112"/>
      <c r="CIW369" s="112"/>
      <c r="CIX369" s="112"/>
      <c r="CIY369" s="112"/>
      <c r="CIZ369" s="112"/>
      <c r="CJA369" s="112"/>
      <c r="CJB369" s="112"/>
      <c r="CJC369" s="112"/>
      <c r="CJD369" s="112"/>
      <c r="CJE369" s="112"/>
      <c r="CJF369" s="112"/>
      <c r="CJG369" s="112"/>
      <c r="CJH369" s="112"/>
      <c r="CJI369" s="112"/>
      <c r="CJJ369" s="112"/>
      <c r="CJK369" s="112"/>
      <c r="CJL369" s="112"/>
      <c r="CJM369" s="112"/>
      <c r="CJN369" s="112"/>
      <c r="CJO369" s="112"/>
      <c r="CJP369" s="112"/>
      <c r="CJQ369" s="112"/>
      <c r="CJR369" s="112"/>
      <c r="CJS369" s="112"/>
      <c r="CJT369" s="112"/>
      <c r="CJU369" s="112"/>
      <c r="CJV369" s="112"/>
      <c r="CJW369" s="112"/>
      <c r="CJX369" s="112"/>
      <c r="CJY369" s="112"/>
      <c r="CJZ369" s="112"/>
      <c r="CKA369" s="112"/>
      <c r="CKB369" s="112"/>
      <c r="CKC369" s="112"/>
      <c r="CKD369" s="112"/>
      <c r="CKE369" s="112"/>
      <c r="CKF369" s="112"/>
      <c r="CKG369" s="112"/>
      <c r="CKH369" s="112"/>
      <c r="CKI369" s="112"/>
      <c r="CKJ369" s="112"/>
      <c r="CKK369" s="112"/>
      <c r="CKL369" s="112"/>
      <c r="CKM369" s="112"/>
      <c r="CKN369" s="112"/>
      <c r="CKO369" s="112"/>
      <c r="CKP369" s="112"/>
      <c r="CKQ369" s="112"/>
      <c r="CKR369" s="112"/>
      <c r="CKS369" s="112"/>
      <c r="CKT369" s="112"/>
      <c r="CKU369" s="112"/>
      <c r="CKV369" s="112"/>
      <c r="CKW369" s="112"/>
      <c r="CKX369" s="112"/>
      <c r="CKY369" s="112"/>
      <c r="CKZ369" s="112"/>
      <c r="CLA369" s="112"/>
      <c r="CLB369" s="112"/>
      <c r="CLC369" s="112"/>
      <c r="CLD369" s="112"/>
      <c r="CLE369" s="112"/>
      <c r="CLF369" s="112"/>
      <c r="CLG369" s="112"/>
      <c r="CLH369" s="112"/>
      <c r="CLI369" s="112"/>
      <c r="CLJ369" s="112"/>
      <c r="CLK369" s="112"/>
      <c r="CLL369" s="112"/>
      <c r="CLM369" s="112"/>
      <c r="CLN369" s="112"/>
      <c r="CLO369" s="112"/>
      <c r="CLP369" s="112"/>
      <c r="CLQ369" s="112"/>
      <c r="CLR369" s="112"/>
      <c r="CLS369" s="112"/>
      <c r="CLT369" s="112"/>
      <c r="CLU369" s="112"/>
      <c r="CLV369" s="112"/>
      <c r="CLW369" s="112"/>
      <c r="CLX369" s="112"/>
      <c r="CLY369" s="112"/>
      <c r="CLZ369" s="112"/>
      <c r="CMA369" s="112"/>
      <c r="CMB369" s="112"/>
      <c r="CMC369" s="112"/>
      <c r="CMD369" s="112"/>
      <c r="CME369" s="112"/>
      <c r="CMF369" s="112"/>
      <c r="CMG369" s="112"/>
      <c r="CMH369" s="112"/>
      <c r="CMI369" s="112"/>
      <c r="CMJ369" s="112"/>
      <c r="CMK369" s="112"/>
      <c r="CML369" s="112"/>
      <c r="CMM369" s="112"/>
      <c r="CMN369" s="112"/>
      <c r="CMO369" s="112"/>
      <c r="CMP369" s="112"/>
      <c r="CMQ369" s="112"/>
      <c r="CMR369" s="112"/>
      <c r="CMS369" s="112"/>
      <c r="CMT369" s="112"/>
      <c r="CMU369" s="112"/>
      <c r="CMV369" s="112"/>
      <c r="CMW369" s="112"/>
      <c r="CMX369" s="112"/>
      <c r="CMY369" s="112"/>
      <c r="CMZ369" s="112"/>
      <c r="CNA369" s="112"/>
      <c r="CNB369" s="112"/>
      <c r="CNC369" s="112"/>
      <c r="CND369" s="112"/>
      <c r="CNE369" s="112"/>
      <c r="CNF369" s="112"/>
      <c r="CNG369" s="112"/>
      <c r="CNH369" s="112"/>
      <c r="CNI369" s="112"/>
      <c r="CNJ369" s="112"/>
      <c r="CNK369" s="112"/>
      <c r="CNL369" s="112"/>
      <c r="CNM369" s="112"/>
      <c r="CNN369" s="112"/>
      <c r="CNO369" s="112"/>
      <c r="CNP369" s="112"/>
      <c r="CNQ369" s="112"/>
      <c r="CNR369" s="112"/>
      <c r="CNS369" s="112"/>
      <c r="CNT369" s="112"/>
      <c r="CNU369" s="112"/>
      <c r="CNV369" s="112"/>
      <c r="CNW369" s="112"/>
      <c r="CNX369" s="112"/>
      <c r="CNY369" s="112"/>
      <c r="CNZ369" s="112"/>
      <c r="COA369" s="112"/>
      <c r="COB369" s="112"/>
      <c r="COC369" s="112"/>
      <c r="COD369" s="112"/>
      <c r="COE369" s="112"/>
      <c r="COF369" s="112"/>
      <c r="COG369" s="112"/>
      <c r="COH369" s="112"/>
      <c r="COI369" s="112"/>
      <c r="COJ369" s="112"/>
      <c r="COK369" s="112"/>
      <c r="COL369" s="112"/>
      <c r="COM369" s="112"/>
      <c r="CON369" s="112"/>
      <c r="COO369" s="112"/>
      <c r="COP369" s="112"/>
      <c r="COQ369" s="112"/>
      <c r="COR369" s="112"/>
      <c r="COS369" s="112"/>
      <c r="COT369" s="112"/>
      <c r="COU369" s="112"/>
      <c r="COV369" s="112"/>
      <c r="COW369" s="112"/>
      <c r="COX369" s="112"/>
      <c r="COY369" s="112"/>
      <c r="COZ369" s="112"/>
      <c r="CPA369" s="112"/>
      <c r="CPB369" s="112"/>
      <c r="CPC369" s="112"/>
      <c r="CPD369" s="112"/>
      <c r="CPE369" s="112"/>
      <c r="CPF369" s="112"/>
      <c r="CPG369" s="112"/>
      <c r="CPH369" s="112"/>
      <c r="CPI369" s="112"/>
      <c r="CPJ369" s="112"/>
      <c r="CPK369" s="112"/>
      <c r="CPL369" s="112"/>
      <c r="CPM369" s="112"/>
      <c r="CPN369" s="112"/>
      <c r="CPO369" s="112"/>
      <c r="CPP369" s="112"/>
      <c r="CPQ369" s="112"/>
      <c r="CPR369" s="112"/>
      <c r="CPS369" s="112"/>
      <c r="CPT369" s="112"/>
      <c r="CPU369" s="112"/>
      <c r="CPV369" s="112"/>
      <c r="CPW369" s="112"/>
      <c r="CPX369" s="112"/>
      <c r="CPY369" s="112"/>
      <c r="CPZ369" s="112"/>
      <c r="CQA369" s="112"/>
      <c r="CQB369" s="112"/>
      <c r="CQC369" s="112"/>
      <c r="CQD369" s="112"/>
      <c r="CQE369" s="112"/>
      <c r="CQF369" s="112"/>
      <c r="CQG369" s="112"/>
      <c r="CQH369" s="112"/>
      <c r="CQI369" s="112"/>
      <c r="CQJ369" s="112"/>
      <c r="CQK369" s="112"/>
      <c r="CQL369" s="112"/>
      <c r="CQM369" s="112"/>
      <c r="CQN369" s="112"/>
      <c r="CQO369" s="112"/>
      <c r="CQP369" s="112"/>
      <c r="CQQ369" s="112"/>
      <c r="CQR369" s="112"/>
      <c r="CQS369" s="112"/>
      <c r="CQT369" s="112"/>
      <c r="CQU369" s="112"/>
      <c r="CQV369" s="112"/>
      <c r="CQW369" s="112"/>
      <c r="CQX369" s="112"/>
      <c r="CQY369" s="112"/>
      <c r="CQZ369" s="112"/>
      <c r="CRA369" s="112"/>
      <c r="CRB369" s="112"/>
      <c r="CRC369" s="112"/>
      <c r="CRD369" s="112"/>
      <c r="CRE369" s="112"/>
      <c r="CRF369" s="112"/>
      <c r="CRG369" s="112"/>
      <c r="CRH369" s="112"/>
      <c r="CRI369" s="112"/>
      <c r="CRJ369" s="112"/>
      <c r="CRK369" s="112"/>
      <c r="CRL369" s="112"/>
      <c r="CRM369" s="112"/>
      <c r="CRN369" s="112"/>
      <c r="CRO369" s="112"/>
      <c r="CRP369" s="112"/>
      <c r="CRQ369" s="112"/>
      <c r="CRR369" s="112"/>
      <c r="CRS369" s="112"/>
      <c r="CRT369" s="112"/>
      <c r="CRU369" s="112"/>
      <c r="CRV369" s="112"/>
      <c r="CRW369" s="112"/>
      <c r="CRX369" s="112"/>
      <c r="CRY369" s="112"/>
      <c r="CRZ369" s="112"/>
      <c r="CSA369" s="112"/>
      <c r="CSB369" s="112"/>
      <c r="CSC369" s="112"/>
      <c r="CSD369" s="112"/>
      <c r="CSE369" s="112"/>
      <c r="CSF369" s="112"/>
      <c r="CSG369" s="112"/>
      <c r="CSH369" s="112"/>
      <c r="CSI369" s="112"/>
      <c r="CSJ369" s="112"/>
      <c r="CSK369" s="112"/>
      <c r="CSL369" s="112"/>
      <c r="CSM369" s="112"/>
      <c r="CSN369" s="112"/>
      <c r="CSO369" s="112"/>
      <c r="CSP369" s="112"/>
      <c r="CSQ369" s="112"/>
      <c r="CSR369" s="112"/>
      <c r="CSS369" s="112"/>
      <c r="CST369" s="112"/>
      <c r="CSU369" s="112"/>
      <c r="CSV369" s="112"/>
      <c r="CSW369" s="112"/>
      <c r="CSX369" s="112"/>
      <c r="CSY369" s="112"/>
      <c r="CSZ369" s="112"/>
      <c r="CTA369" s="112"/>
      <c r="CTB369" s="112"/>
      <c r="CTC369" s="112"/>
      <c r="CTD369" s="112"/>
      <c r="CTE369" s="112"/>
      <c r="CTF369" s="112"/>
      <c r="CTG369" s="112"/>
      <c r="CTH369" s="112"/>
      <c r="CTI369" s="112"/>
      <c r="CTJ369" s="112"/>
      <c r="CTK369" s="112"/>
      <c r="CTL369" s="112"/>
      <c r="CTM369" s="112"/>
      <c r="CTN369" s="112"/>
      <c r="CTO369" s="112"/>
      <c r="CTP369" s="112"/>
      <c r="CTQ369" s="112"/>
      <c r="CTR369" s="112"/>
      <c r="CTS369" s="112"/>
      <c r="CTT369" s="112"/>
      <c r="CTU369" s="112"/>
      <c r="CTV369" s="112"/>
      <c r="CTW369" s="112"/>
      <c r="CTX369" s="112"/>
      <c r="CTY369" s="112"/>
      <c r="CTZ369" s="112"/>
      <c r="CUA369" s="112"/>
      <c r="CUB369" s="112"/>
      <c r="CUC369" s="112"/>
      <c r="CUD369" s="112"/>
      <c r="CUE369" s="112"/>
      <c r="CUF369" s="112"/>
      <c r="CUG369" s="112"/>
      <c r="CUH369" s="112"/>
      <c r="CUI369" s="112"/>
      <c r="CUJ369" s="112"/>
      <c r="CUK369" s="112"/>
      <c r="CUL369" s="112"/>
      <c r="CUM369" s="112"/>
      <c r="CUN369" s="112"/>
      <c r="CUO369" s="112"/>
      <c r="CUP369" s="112"/>
      <c r="CUQ369" s="112"/>
      <c r="CUR369" s="112"/>
      <c r="CUS369" s="112"/>
      <c r="CUT369" s="112"/>
      <c r="CUU369" s="112"/>
      <c r="CUV369" s="112"/>
      <c r="CUW369" s="112"/>
      <c r="CUX369" s="112"/>
      <c r="CUY369" s="112"/>
      <c r="CUZ369" s="112"/>
      <c r="CVA369" s="112"/>
      <c r="CVB369" s="112"/>
      <c r="CVC369" s="112"/>
      <c r="CVD369" s="112"/>
      <c r="CVE369" s="112"/>
      <c r="CVF369" s="112"/>
      <c r="CVG369" s="112"/>
      <c r="CVH369" s="112"/>
      <c r="CVI369" s="112"/>
      <c r="CVJ369" s="112"/>
      <c r="CVK369" s="112"/>
      <c r="CVL369" s="112"/>
      <c r="CVM369" s="112"/>
      <c r="CVN369" s="112"/>
      <c r="CVO369" s="112"/>
      <c r="CVP369" s="112"/>
      <c r="CVQ369" s="112"/>
      <c r="CVR369" s="112"/>
      <c r="CVS369" s="112"/>
      <c r="CVT369" s="112"/>
      <c r="CVU369" s="112"/>
      <c r="CVV369" s="112"/>
      <c r="CVW369" s="112"/>
      <c r="CVX369" s="112"/>
      <c r="CVY369" s="112"/>
      <c r="CVZ369" s="112"/>
      <c r="CWA369" s="112"/>
      <c r="CWB369" s="112"/>
      <c r="CWC369" s="112"/>
      <c r="CWD369" s="112"/>
      <c r="CWE369" s="112"/>
      <c r="CWF369" s="112"/>
      <c r="CWG369" s="112"/>
      <c r="CWH369" s="112"/>
      <c r="CWI369" s="112"/>
      <c r="CWJ369" s="112"/>
      <c r="CWK369" s="112"/>
      <c r="CWL369" s="112"/>
      <c r="CWM369" s="112"/>
      <c r="CWN369" s="112"/>
      <c r="CWO369" s="112"/>
      <c r="CWP369" s="112"/>
      <c r="CWQ369" s="112"/>
      <c r="CWR369" s="112"/>
      <c r="CWS369" s="112"/>
      <c r="CWT369" s="112"/>
      <c r="CWU369" s="112"/>
      <c r="CWV369" s="112"/>
      <c r="CWW369" s="112"/>
      <c r="CWX369" s="112"/>
      <c r="CWY369" s="112"/>
      <c r="CWZ369" s="112"/>
      <c r="CXA369" s="112"/>
      <c r="CXB369" s="112"/>
      <c r="CXC369" s="112"/>
      <c r="CXD369" s="112"/>
      <c r="CXE369" s="112"/>
      <c r="CXF369" s="112"/>
      <c r="CXG369" s="112"/>
      <c r="CXH369" s="112"/>
      <c r="CXI369" s="112"/>
      <c r="CXJ369" s="112"/>
      <c r="CXK369" s="112"/>
      <c r="CXL369" s="112"/>
      <c r="CXM369" s="112"/>
      <c r="CXN369" s="112"/>
      <c r="CXO369" s="112"/>
      <c r="CXP369" s="112"/>
      <c r="CXQ369" s="112"/>
      <c r="CXR369" s="112"/>
      <c r="CXS369" s="112"/>
      <c r="CXT369" s="112"/>
      <c r="CXU369" s="112"/>
      <c r="CXV369" s="112"/>
      <c r="CXW369" s="112"/>
      <c r="CXX369" s="112"/>
      <c r="CXY369" s="112"/>
      <c r="CXZ369" s="112"/>
      <c r="CYA369" s="112"/>
      <c r="CYB369" s="112"/>
      <c r="CYC369" s="112"/>
      <c r="CYD369" s="112"/>
      <c r="CYE369" s="112"/>
      <c r="CYF369" s="112"/>
      <c r="CYG369" s="112"/>
      <c r="CYH369" s="112"/>
      <c r="CYI369" s="112"/>
      <c r="CYJ369" s="112"/>
      <c r="CYK369" s="112"/>
      <c r="CYL369" s="112"/>
      <c r="CYM369" s="112"/>
      <c r="CYN369" s="112"/>
      <c r="CYO369" s="112"/>
      <c r="CYP369" s="112"/>
      <c r="CYQ369" s="112"/>
      <c r="CYR369" s="112"/>
      <c r="CYS369" s="112"/>
      <c r="CYT369" s="112"/>
      <c r="CYU369" s="112"/>
      <c r="CYV369" s="112"/>
      <c r="CYW369" s="112"/>
      <c r="CYX369" s="112"/>
      <c r="CYY369" s="112"/>
      <c r="CYZ369" s="112"/>
      <c r="CZA369" s="112"/>
      <c r="CZB369" s="112"/>
      <c r="CZC369" s="112"/>
      <c r="CZD369" s="112"/>
      <c r="CZE369" s="112"/>
      <c r="CZF369" s="112"/>
      <c r="CZG369" s="112"/>
      <c r="CZH369" s="112"/>
      <c r="CZI369" s="112"/>
      <c r="CZJ369" s="112"/>
      <c r="CZK369" s="112"/>
      <c r="CZL369" s="112"/>
      <c r="CZM369" s="112"/>
      <c r="CZN369" s="112"/>
      <c r="CZO369" s="112"/>
      <c r="CZP369" s="112"/>
      <c r="CZQ369" s="112"/>
      <c r="CZR369" s="112"/>
      <c r="CZS369" s="112"/>
      <c r="CZT369" s="112"/>
      <c r="CZU369" s="112"/>
      <c r="CZV369" s="112"/>
      <c r="CZW369" s="112"/>
      <c r="CZX369" s="112"/>
      <c r="CZY369" s="112"/>
      <c r="CZZ369" s="112"/>
      <c r="DAA369" s="112"/>
      <c r="DAB369" s="112"/>
      <c r="DAC369" s="112"/>
      <c r="DAD369" s="112"/>
      <c r="DAE369" s="112"/>
      <c r="DAF369" s="112"/>
      <c r="DAG369" s="112"/>
      <c r="DAH369" s="112"/>
      <c r="DAI369" s="112"/>
      <c r="DAJ369" s="112"/>
      <c r="DAK369" s="112"/>
      <c r="DAL369" s="112"/>
      <c r="DAM369" s="112"/>
      <c r="DAN369" s="112"/>
      <c r="DAO369" s="112"/>
      <c r="DAP369" s="112"/>
      <c r="DAQ369" s="112"/>
      <c r="DAR369" s="112"/>
      <c r="DAS369" s="112"/>
      <c r="DAT369" s="112"/>
      <c r="DAU369" s="112"/>
      <c r="DAV369" s="112"/>
      <c r="DAW369" s="112"/>
      <c r="DAX369" s="112"/>
      <c r="DAY369" s="112"/>
      <c r="DAZ369" s="112"/>
      <c r="DBA369" s="112"/>
      <c r="DBB369" s="112"/>
      <c r="DBC369" s="112"/>
      <c r="DBD369" s="112"/>
      <c r="DBE369" s="112"/>
      <c r="DBF369" s="112"/>
      <c r="DBG369" s="112"/>
      <c r="DBH369" s="112"/>
      <c r="DBI369" s="112"/>
      <c r="DBJ369" s="112"/>
      <c r="DBK369" s="112"/>
      <c r="DBL369" s="112"/>
      <c r="DBM369" s="112"/>
      <c r="DBN369" s="112"/>
      <c r="DBO369" s="112"/>
      <c r="DBP369" s="112"/>
      <c r="DBQ369" s="112"/>
      <c r="DBR369" s="112"/>
      <c r="DBS369" s="112"/>
      <c r="DBT369" s="112"/>
      <c r="DBU369" s="112"/>
      <c r="DBV369" s="112"/>
      <c r="DBW369" s="112"/>
      <c r="DBX369" s="112"/>
      <c r="DBY369" s="112"/>
      <c r="DBZ369" s="112"/>
      <c r="DCA369" s="112"/>
      <c r="DCB369" s="112"/>
      <c r="DCC369" s="112"/>
      <c r="DCD369" s="112"/>
      <c r="DCE369" s="112"/>
      <c r="DCF369" s="112"/>
      <c r="DCG369" s="112"/>
      <c r="DCH369" s="112"/>
      <c r="DCI369" s="112"/>
      <c r="DCJ369" s="112"/>
      <c r="DCK369" s="112"/>
      <c r="DCL369" s="112"/>
      <c r="DCM369" s="112"/>
      <c r="DCN369" s="112"/>
      <c r="DCO369" s="112"/>
      <c r="DCP369" s="112"/>
      <c r="DCQ369" s="112"/>
      <c r="DCR369" s="112"/>
      <c r="DCS369" s="112"/>
      <c r="DCT369" s="112"/>
      <c r="DCU369" s="112"/>
      <c r="DCV369" s="112"/>
      <c r="DCW369" s="112"/>
      <c r="DCX369" s="112"/>
      <c r="DCY369" s="112"/>
      <c r="DCZ369" s="112"/>
      <c r="DDA369" s="112"/>
      <c r="DDB369" s="112"/>
      <c r="DDC369" s="112"/>
      <c r="DDD369" s="112"/>
      <c r="DDE369" s="112"/>
      <c r="DDF369" s="112"/>
      <c r="DDG369" s="112"/>
      <c r="DDH369" s="112"/>
      <c r="DDI369" s="112"/>
      <c r="DDJ369" s="112"/>
      <c r="DDK369" s="112"/>
      <c r="DDL369" s="112"/>
      <c r="DDM369" s="112"/>
      <c r="DDN369" s="112"/>
      <c r="DDO369" s="112"/>
      <c r="DDP369" s="112"/>
      <c r="DDQ369" s="112"/>
      <c r="DDR369" s="112"/>
      <c r="DDS369" s="112"/>
      <c r="DDT369" s="112"/>
      <c r="DDU369" s="112"/>
      <c r="DDV369" s="112"/>
      <c r="DDW369" s="112"/>
      <c r="DDX369" s="112"/>
      <c r="DDY369" s="112"/>
      <c r="DDZ369" s="112"/>
      <c r="DEA369" s="112"/>
      <c r="DEB369" s="112"/>
      <c r="DEC369" s="112"/>
      <c r="DED369" s="112"/>
      <c r="DEE369" s="112"/>
      <c r="DEF369" s="112"/>
      <c r="DEG369" s="112"/>
      <c r="DEH369" s="112"/>
      <c r="DEI369" s="112"/>
      <c r="DEJ369" s="112"/>
      <c r="DEK369" s="112"/>
      <c r="DEL369" s="112"/>
      <c r="DEM369" s="112"/>
      <c r="DEN369" s="112"/>
      <c r="DEO369" s="112"/>
      <c r="DEP369" s="112"/>
      <c r="DEQ369" s="112"/>
      <c r="DER369" s="112"/>
      <c r="DES369" s="112"/>
      <c r="DET369" s="112"/>
      <c r="DEU369" s="112"/>
      <c r="DEV369" s="112"/>
      <c r="DEW369" s="112"/>
      <c r="DEX369" s="112"/>
      <c r="DEY369" s="112"/>
      <c r="DEZ369" s="112"/>
      <c r="DFA369" s="112"/>
      <c r="DFB369" s="112"/>
      <c r="DFC369" s="112"/>
      <c r="DFD369" s="112"/>
      <c r="DFE369" s="112"/>
      <c r="DFF369" s="112"/>
      <c r="DFG369" s="112"/>
      <c r="DFH369" s="112"/>
      <c r="DFI369" s="112"/>
      <c r="DFJ369" s="112"/>
      <c r="DFK369" s="112"/>
      <c r="DFL369" s="112"/>
      <c r="DFM369" s="112"/>
      <c r="DFN369" s="112"/>
      <c r="DFO369" s="112"/>
      <c r="DFP369" s="112"/>
      <c r="DFQ369" s="112"/>
      <c r="DFR369" s="112"/>
      <c r="DFS369" s="112"/>
      <c r="DFT369" s="112"/>
      <c r="DFU369" s="112"/>
      <c r="DFV369" s="112"/>
      <c r="DFW369" s="112"/>
      <c r="DFX369" s="112"/>
      <c r="DFY369" s="112"/>
      <c r="DFZ369" s="112"/>
      <c r="DGA369" s="112"/>
      <c r="DGB369" s="112"/>
      <c r="DGC369" s="112"/>
      <c r="DGD369" s="112"/>
      <c r="DGE369" s="112"/>
      <c r="DGF369" s="112"/>
      <c r="DGG369" s="112"/>
      <c r="DGH369" s="112"/>
      <c r="DGI369" s="112"/>
      <c r="DGJ369" s="112"/>
      <c r="DGK369" s="112"/>
      <c r="DGL369" s="112"/>
      <c r="DGM369" s="112"/>
      <c r="DGN369" s="112"/>
      <c r="DGO369" s="112"/>
      <c r="DGP369" s="112"/>
      <c r="DGQ369" s="112"/>
      <c r="DGR369" s="112"/>
      <c r="DGS369" s="112"/>
      <c r="DGT369" s="112"/>
      <c r="DGU369" s="112"/>
      <c r="DGV369" s="112"/>
      <c r="DGW369" s="112"/>
      <c r="DGX369" s="112"/>
      <c r="DGY369" s="112"/>
      <c r="DGZ369" s="112"/>
      <c r="DHA369" s="112"/>
      <c r="DHB369" s="112"/>
      <c r="DHC369" s="112"/>
      <c r="DHD369" s="112"/>
      <c r="DHE369" s="112"/>
      <c r="DHF369" s="112"/>
      <c r="DHG369" s="112"/>
      <c r="DHH369" s="112"/>
      <c r="DHI369" s="112"/>
      <c r="DHJ369" s="112"/>
      <c r="DHK369" s="112"/>
      <c r="DHL369" s="112"/>
      <c r="DHM369" s="112"/>
      <c r="DHN369" s="112"/>
      <c r="DHO369" s="112"/>
      <c r="DHP369" s="112"/>
      <c r="DHQ369" s="112"/>
      <c r="DHR369" s="112"/>
      <c r="DHS369" s="112"/>
      <c r="DHT369" s="112"/>
      <c r="DHU369" s="112"/>
      <c r="DHV369" s="112"/>
      <c r="DHW369" s="112"/>
      <c r="DHX369" s="112"/>
      <c r="DHY369" s="112"/>
      <c r="DHZ369" s="112"/>
      <c r="DIA369" s="112"/>
      <c r="DIB369" s="112"/>
      <c r="DIC369" s="112"/>
      <c r="DID369" s="112"/>
      <c r="DIE369" s="112"/>
      <c r="DIF369" s="112"/>
      <c r="DIG369" s="112"/>
      <c r="DIH369" s="112"/>
      <c r="DII369" s="112"/>
      <c r="DIJ369" s="112"/>
      <c r="DIK369" s="112"/>
      <c r="DIL369" s="112"/>
      <c r="DIM369" s="112"/>
      <c r="DIN369" s="112"/>
      <c r="DIO369" s="112"/>
      <c r="DIP369" s="112"/>
      <c r="DIQ369" s="112"/>
      <c r="DIR369" s="112"/>
      <c r="DIS369" s="112"/>
      <c r="DIT369" s="112"/>
      <c r="DIU369" s="112"/>
      <c r="DIV369" s="112"/>
      <c r="DIW369" s="112"/>
      <c r="DIX369" s="112"/>
      <c r="DIY369" s="112"/>
      <c r="DIZ369" s="112"/>
      <c r="DJA369" s="112"/>
      <c r="DJB369" s="112"/>
      <c r="DJC369" s="112"/>
      <c r="DJD369" s="112"/>
      <c r="DJE369" s="112"/>
      <c r="DJF369" s="112"/>
      <c r="DJG369" s="112"/>
      <c r="DJH369" s="112"/>
      <c r="DJI369" s="112"/>
      <c r="DJJ369" s="112"/>
      <c r="DJK369" s="112"/>
      <c r="DJL369" s="112"/>
      <c r="DJM369" s="112"/>
      <c r="DJN369" s="112"/>
      <c r="DJO369" s="112"/>
      <c r="DJP369" s="112"/>
      <c r="DJQ369" s="112"/>
      <c r="DJR369" s="112"/>
      <c r="DJS369" s="112"/>
      <c r="DJT369" s="112"/>
      <c r="DJU369" s="112"/>
      <c r="DJV369" s="112"/>
      <c r="DJW369" s="112"/>
      <c r="DJX369" s="112"/>
      <c r="DJY369" s="112"/>
      <c r="DJZ369" s="112"/>
      <c r="DKA369" s="112"/>
      <c r="DKB369" s="112"/>
      <c r="DKC369" s="112"/>
      <c r="DKD369" s="112"/>
      <c r="DKE369" s="112"/>
      <c r="DKF369" s="112"/>
      <c r="DKG369" s="112"/>
      <c r="DKH369" s="112"/>
      <c r="DKI369" s="112"/>
      <c r="DKJ369" s="112"/>
      <c r="DKK369" s="112"/>
      <c r="DKL369" s="112"/>
      <c r="DKM369" s="112"/>
      <c r="DKN369" s="112"/>
      <c r="DKO369" s="112"/>
      <c r="DKP369" s="112"/>
      <c r="DKQ369" s="112"/>
      <c r="DKR369" s="112"/>
      <c r="DKS369" s="112"/>
      <c r="DKT369" s="112"/>
      <c r="DKU369" s="112"/>
      <c r="DKV369" s="112"/>
      <c r="DKW369" s="112"/>
      <c r="DKX369" s="112"/>
      <c r="DKY369" s="112"/>
      <c r="DKZ369" s="112"/>
      <c r="DLA369" s="112"/>
      <c r="DLB369" s="112"/>
      <c r="DLC369" s="112"/>
      <c r="DLD369" s="112"/>
      <c r="DLE369" s="112"/>
      <c r="DLF369" s="112"/>
      <c r="DLG369" s="112"/>
      <c r="DLH369" s="112"/>
      <c r="DLI369" s="112"/>
      <c r="DLJ369" s="112"/>
      <c r="DLK369" s="112"/>
      <c r="DLL369" s="112"/>
      <c r="DLM369" s="112"/>
      <c r="DLN369" s="112"/>
      <c r="DLO369" s="112"/>
      <c r="DLP369" s="112"/>
      <c r="DLQ369" s="112"/>
      <c r="DLR369" s="112"/>
      <c r="DLS369" s="112"/>
      <c r="DLT369" s="112"/>
      <c r="DLU369" s="112"/>
      <c r="DLV369" s="112"/>
      <c r="DLW369" s="112"/>
      <c r="DLX369" s="112"/>
      <c r="DLY369" s="112"/>
      <c r="DLZ369" s="112"/>
      <c r="DMA369" s="112"/>
      <c r="DMB369" s="112"/>
      <c r="DMC369" s="112"/>
      <c r="DMD369" s="112"/>
      <c r="DME369" s="112"/>
      <c r="DMF369" s="112"/>
      <c r="DMG369" s="112"/>
      <c r="DMH369" s="112"/>
      <c r="DMI369" s="112"/>
      <c r="DMJ369" s="112"/>
      <c r="DMK369" s="112"/>
      <c r="DML369" s="112"/>
      <c r="DMM369" s="112"/>
      <c r="DMN369" s="112"/>
      <c r="DMO369" s="112"/>
      <c r="DMP369" s="112"/>
      <c r="DMQ369" s="112"/>
      <c r="DMR369" s="112"/>
      <c r="DMS369" s="112"/>
      <c r="DMT369" s="112"/>
      <c r="DMU369" s="112"/>
      <c r="DMV369" s="112"/>
      <c r="DMW369" s="112"/>
      <c r="DMX369" s="112"/>
      <c r="DMY369" s="112"/>
      <c r="DMZ369" s="112"/>
      <c r="DNA369" s="112"/>
      <c r="DNB369" s="112"/>
      <c r="DNC369" s="112"/>
      <c r="DND369" s="112"/>
      <c r="DNE369" s="112"/>
      <c r="DNF369" s="112"/>
      <c r="DNG369" s="112"/>
      <c r="DNH369" s="112"/>
      <c r="DNI369" s="112"/>
      <c r="DNJ369" s="112"/>
      <c r="DNK369" s="112"/>
      <c r="DNL369" s="112"/>
      <c r="DNM369" s="112"/>
      <c r="DNN369" s="112"/>
      <c r="DNO369" s="112"/>
      <c r="DNP369" s="112"/>
      <c r="DNQ369" s="112"/>
      <c r="DNR369" s="112"/>
      <c r="DNS369" s="112"/>
      <c r="DNT369" s="112"/>
      <c r="DNU369" s="112"/>
      <c r="DNV369" s="112"/>
      <c r="DNW369" s="112"/>
      <c r="DNX369" s="112"/>
      <c r="DNY369" s="112"/>
      <c r="DNZ369" s="112"/>
      <c r="DOA369" s="112"/>
      <c r="DOB369" s="112"/>
      <c r="DOC369" s="112"/>
      <c r="DOD369" s="112"/>
      <c r="DOE369" s="112"/>
      <c r="DOF369" s="112"/>
      <c r="DOG369" s="112"/>
      <c r="DOH369" s="112"/>
      <c r="DOI369" s="112"/>
      <c r="DOJ369" s="112"/>
      <c r="DOK369" s="112"/>
      <c r="DOL369" s="112"/>
      <c r="DOM369" s="112"/>
      <c r="DON369" s="112"/>
      <c r="DOO369" s="112"/>
      <c r="DOP369" s="112"/>
      <c r="DOQ369" s="112"/>
      <c r="DOR369" s="112"/>
      <c r="DOS369" s="112"/>
      <c r="DOT369" s="112"/>
      <c r="DOU369" s="112"/>
      <c r="DOV369" s="112"/>
      <c r="DOW369" s="112"/>
      <c r="DOX369" s="112"/>
      <c r="DOY369" s="112"/>
      <c r="DOZ369" s="112"/>
      <c r="DPA369" s="112"/>
      <c r="DPB369" s="112"/>
      <c r="DPC369" s="112"/>
      <c r="DPD369" s="112"/>
      <c r="DPE369" s="112"/>
      <c r="DPF369" s="112"/>
      <c r="DPG369" s="112"/>
      <c r="DPH369" s="112"/>
      <c r="DPI369" s="112"/>
      <c r="DPJ369" s="112"/>
      <c r="DPK369" s="112"/>
      <c r="DPL369" s="112"/>
      <c r="DPM369" s="112"/>
      <c r="DPN369" s="112"/>
      <c r="DPO369" s="112"/>
      <c r="DPP369" s="112"/>
      <c r="DPQ369" s="112"/>
      <c r="DPR369" s="112"/>
      <c r="DPS369" s="112"/>
      <c r="DPT369" s="112"/>
      <c r="DPU369" s="112"/>
      <c r="DPV369" s="112"/>
      <c r="DPW369" s="112"/>
      <c r="DPX369" s="112"/>
      <c r="DPY369" s="112"/>
      <c r="DPZ369" s="112"/>
      <c r="DQA369" s="112"/>
      <c r="DQB369" s="112"/>
      <c r="DQC369" s="112"/>
      <c r="DQD369" s="112"/>
      <c r="DQE369" s="112"/>
      <c r="DQF369" s="112"/>
      <c r="DQG369" s="112"/>
      <c r="DQH369" s="112"/>
      <c r="DQI369" s="112"/>
      <c r="DQJ369" s="112"/>
      <c r="DQK369" s="112"/>
      <c r="DQL369" s="112"/>
      <c r="DQM369" s="112"/>
      <c r="DQN369" s="112"/>
      <c r="DQO369" s="112"/>
      <c r="DQP369" s="112"/>
      <c r="DQQ369" s="112"/>
      <c r="DQR369" s="112"/>
      <c r="DQS369" s="112"/>
      <c r="DQT369" s="112"/>
      <c r="DQU369" s="112"/>
      <c r="DQV369" s="112"/>
      <c r="DQW369" s="112"/>
      <c r="DQX369" s="112"/>
      <c r="DQY369" s="112"/>
      <c r="DQZ369" s="112"/>
      <c r="DRA369" s="112"/>
      <c r="DRB369" s="112"/>
      <c r="DRC369" s="112"/>
      <c r="DRD369" s="112"/>
      <c r="DRE369" s="112"/>
      <c r="DRF369" s="112"/>
      <c r="DRG369" s="112"/>
      <c r="DRH369" s="112"/>
      <c r="DRI369" s="112"/>
      <c r="DRJ369" s="112"/>
      <c r="DRK369" s="112"/>
      <c r="DRL369" s="112"/>
      <c r="DRM369" s="112"/>
      <c r="DRN369" s="112"/>
      <c r="DRO369" s="112"/>
      <c r="DRP369" s="112"/>
      <c r="DRQ369" s="112"/>
      <c r="DRR369" s="112"/>
      <c r="DRS369" s="112"/>
      <c r="DRT369" s="112"/>
      <c r="DRU369" s="112"/>
      <c r="DRV369" s="112"/>
      <c r="DRW369" s="112"/>
      <c r="DRX369" s="112"/>
      <c r="DRY369" s="112"/>
      <c r="DRZ369" s="112"/>
      <c r="DSA369" s="112"/>
      <c r="DSB369" s="112"/>
      <c r="DSC369" s="112"/>
      <c r="DSD369" s="112"/>
      <c r="DSE369" s="112"/>
      <c r="DSF369" s="112"/>
      <c r="DSG369" s="112"/>
      <c r="DSH369" s="112"/>
      <c r="DSI369" s="112"/>
      <c r="DSJ369" s="112"/>
      <c r="DSK369" s="112"/>
      <c r="DSL369" s="112"/>
      <c r="DSM369" s="112"/>
      <c r="DSN369" s="112"/>
      <c r="DSO369" s="112"/>
      <c r="DSP369" s="112"/>
      <c r="DSQ369" s="112"/>
      <c r="DSR369" s="112"/>
      <c r="DSS369" s="112"/>
      <c r="DST369" s="112"/>
      <c r="DSU369" s="112"/>
      <c r="DSV369" s="112"/>
      <c r="DSW369" s="112"/>
      <c r="DSX369" s="112"/>
      <c r="DSY369" s="112"/>
      <c r="DSZ369" s="112"/>
      <c r="DTA369" s="112"/>
      <c r="DTB369" s="112"/>
      <c r="DTC369" s="112"/>
      <c r="DTD369" s="112"/>
      <c r="DTE369" s="112"/>
      <c r="DTF369" s="112"/>
      <c r="DTG369" s="112"/>
      <c r="DTH369" s="112"/>
      <c r="DTI369" s="112"/>
      <c r="DTJ369" s="112"/>
      <c r="DTK369" s="112"/>
      <c r="DTL369" s="112"/>
      <c r="DTM369" s="112"/>
      <c r="DTN369" s="112"/>
      <c r="DTO369" s="112"/>
      <c r="DTP369" s="112"/>
      <c r="DTQ369" s="112"/>
      <c r="DTR369" s="112"/>
      <c r="DTS369" s="112"/>
      <c r="DTT369" s="112"/>
      <c r="DTU369" s="112"/>
      <c r="DTV369" s="112"/>
      <c r="DTW369" s="112"/>
      <c r="DTX369" s="112"/>
      <c r="DTY369" s="112"/>
      <c r="DTZ369" s="112"/>
      <c r="DUA369" s="112"/>
      <c r="DUB369" s="112"/>
      <c r="DUC369" s="112"/>
      <c r="DUD369" s="112"/>
      <c r="DUE369" s="112"/>
      <c r="DUF369" s="112"/>
      <c r="DUG369" s="112"/>
      <c r="DUH369" s="112"/>
      <c r="DUI369" s="112"/>
      <c r="DUJ369" s="112"/>
      <c r="DUK369" s="112"/>
      <c r="DUL369" s="112"/>
      <c r="DUM369" s="112"/>
      <c r="DUN369" s="112"/>
      <c r="DUO369" s="112"/>
      <c r="DUP369" s="112"/>
      <c r="DUQ369" s="112"/>
      <c r="DUR369" s="112"/>
      <c r="DUS369" s="112"/>
      <c r="DUT369" s="112"/>
      <c r="DUU369" s="112"/>
      <c r="DUV369" s="112"/>
      <c r="DUW369" s="112"/>
      <c r="DUX369" s="112"/>
      <c r="DUY369" s="112"/>
      <c r="DUZ369" s="112"/>
      <c r="DVA369" s="112"/>
      <c r="DVB369" s="112"/>
      <c r="DVC369" s="112"/>
      <c r="DVD369" s="112"/>
      <c r="DVE369" s="112"/>
      <c r="DVF369" s="112"/>
      <c r="DVG369" s="112"/>
      <c r="DVH369" s="112"/>
      <c r="DVI369" s="112"/>
      <c r="DVJ369" s="112"/>
      <c r="DVK369" s="112"/>
      <c r="DVL369" s="112"/>
      <c r="DVM369" s="112"/>
      <c r="DVN369" s="112"/>
      <c r="DVO369" s="112"/>
      <c r="DVP369" s="112"/>
      <c r="DVQ369" s="112"/>
      <c r="DVR369" s="112"/>
      <c r="DVS369" s="112"/>
      <c r="DVT369" s="112"/>
      <c r="DVU369" s="112"/>
      <c r="DVV369" s="112"/>
      <c r="DVW369" s="112"/>
      <c r="DVX369" s="112"/>
      <c r="DVY369" s="112"/>
      <c r="DVZ369" s="112"/>
      <c r="DWA369" s="112"/>
      <c r="DWB369" s="112"/>
      <c r="DWC369" s="112"/>
      <c r="DWD369" s="112"/>
      <c r="DWE369" s="112"/>
      <c r="DWF369" s="112"/>
      <c r="DWG369" s="112"/>
      <c r="DWH369" s="112"/>
      <c r="DWI369" s="112"/>
      <c r="DWJ369" s="112"/>
      <c r="DWK369" s="112"/>
      <c r="DWL369" s="112"/>
      <c r="DWM369" s="112"/>
      <c r="DWN369" s="112"/>
      <c r="DWO369" s="112"/>
      <c r="DWP369" s="112"/>
      <c r="DWQ369" s="112"/>
      <c r="DWR369" s="112"/>
      <c r="DWS369" s="112"/>
      <c r="DWT369" s="112"/>
      <c r="DWU369" s="112"/>
      <c r="DWV369" s="112"/>
      <c r="DWW369" s="112"/>
      <c r="DWX369" s="112"/>
      <c r="DWY369" s="112"/>
      <c r="DWZ369" s="112"/>
      <c r="DXA369" s="112"/>
      <c r="DXB369" s="112"/>
      <c r="DXC369" s="112"/>
      <c r="DXD369" s="112"/>
      <c r="DXE369" s="112"/>
      <c r="DXF369" s="112"/>
      <c r="DXG369" s="112"/>
      <c r="DXH369" s="112"/>
      <c r="DXI369" s="112"/>
      <c r="DXJ369" s="112"/>
      <c r="DXK369" s="112"/>
      <c r="DXL369" s="112"/>
      <c r="DXM369" s="112"/>
      <c r="DXN369" s="112"/>
      <c r="DXO369" s="112"/>
      <c r="DXP369" s="112"/>
      <c r="DXQ369" s="112"/>
      <c r="DXR369" s="112"/>
      <c r="DXS369" s="112"/>
      <c r="DXT369" s="112"/>
      <c r="DXU369" s="112"/>
      <c r="DXV369" s="112"/>
      <c r="DXW369" s="112"/>
      <c r="DXX369" s="112"/>
      <c r="DXY369" s="112"/>
      <c r="DXZ369" s="112"/>
      <c r="DYA369" s="112"/>
      <c r="DYB369" s="112"/>
      <c r="DYC369" s="112"/>
      <c r="DYD369" s="112"/>
      <c r="DYE369" s="112"/>
      <c r="DYF369" s="112"/>
      <c r="DYG369" s="112"/>
      <c r="DYH369" s="112"/>
      <c r="DYI369" s="112"/>
      <c r="DYJ369" s="112"/>
      <c r="DYK369" s="112"/>
      <c r="DYL369" s="112"/>
      <c r="DYM369" s="112"/>
      <c r="DYN369" s="112"/>
      <c r="DYO369" s="112"/>
      <c r="DYP369" s="112"/>
      <c r="DYQ369" s="112"/>
      <c r="DYR369" s="112"/>
      <c r="DYS369" s="112"/>
      <c r="DYT369" s="112"/>
      <c r="DYU369" s="112"/>
      <c r="DYV369" s="112"/>
      <c r="DYW369" s="112"/>
      <c r="DYX369" s="112"/>
      <c r="DYY369" s="112"/>
      <c r="DYZ369" s="112"/>
      <c r="DZA369" s="112"/>
      <c r="DZB369" s="112"/>
      <c r="DZC369" s="112"/>
      <c r="DZD369" s="112"/>
      <c r="DZE369" s="112"/>
      <c r="DZF369" s="112"/>
      <c r="DZG369" s="112"/>
      <c r="DZH369" s="112"/>
      <c r="DZI369" s="112"/>
      <c r="DZJ369" s="112"/>
      <c r="DZK369" s="112"/>
      <c r="DZL369" s="112"/>
      <c r="DZM369" s="112"/>
      <c r="DZN369" s="112"/>
      <c r="DZO369" s="112"/>
      <c r="DZP369" s="112"/>
      <c r="DZQ369" s="112"/>
      <c r="DZR369" s="112"/>
      <c r="DZS369" s="112"/>
      <c r="DZT369" s="112"/>
      <c r="DZU369" s="112"/>
      <c r="DZV369" s="112"/>
      <c r="DZW369" s="112"/>
      <c r="DZX369" s="112"/>
      <c r="DZY369" s="112"/>
      <c r="DZZ369" s="112"/>
      <c r="EAA369" s="112"/>
      <c r="EAB369" s="112"/>
      <c r="EAC369" s="112"/>
      <c r="EAD369" s="112"/>
      <c r="EAE369" s="112"/>
      <c r="EAF369" s="112"/>
      <c r="EAG369" s="112"/>
      <c r="EAH369" s="112"/>
      <c r="EAI369" s="112"/>
      <c r="EAJ369" s="112"/>
      <c r="EAK369" s="112"/>
      <c r="EAL369" s="112"/>
      <c r="EAM369" s="112"/>
      <c r="EAN369" s="112"/>
      <c r="EAO369" s="112"/>
      <c r="EAP369" s="112"/>
      <c r="EAQ369" s="112"/>
      <c r="EAR369" s="112"/>
      <c r="EAS369" s="112"/>
      <c r="EAT369" s="112"/>
      <c r="EAU369" s="112"/>
      <c r="EAV369" s="112"/>
      <c r="EAW369" s="112"/>
      <c r="EAX369" s="112"/>
      <c r="EAY369" s="112"/>
      <c r="EAZ369" s="112"/>
      <c r="EBA369" s="112"/>
      <c r="EBB369" s="112"/>
      <c r="EBC369" s="112"/>
      <c r="EBD369" s="112"/>
      <c r="EBE369" s="112"/>
      <c r="EBF369" s="112"/>
      <c r="EBG369" s="112"/>
      <c r="EBH369" s="112"/>
      <c r="EBI369" s="112"/>
      <c r="EBJ369" s="112"/>
      <c r="EBK369" s="112"/>
      <c r="EBL369" s="112"/>
      <c r="EBM369" s="112"/>
      <c r="EBN369" s="112"/>
      <c r="EBO369" s="112"/>
      <c r="EBP369" s="112"/>
      <c r="EBQ369" s="112"/>
      <c r="EBR369" s="112"/>
      <c r="EBS369" s="112"/>
      <c r="EBT369" s="112"/>
      <c r="EBU369" s="112"/>
      <c r="EBV369" s="112"/>
      <c r="EBW369" s="112"/>
      <c r="EBX369" s="112"/>
      <c r="EBY369" s="112"/>
      <c r="EBZ369" s="112"/>
      <c r="ECA369" s="112"/>
      <c r="ECB369" s="112"/>
      <c r="ECC369" s="112"/>
      <c r="ECD369" s="112"/>
      <c r="ECE369" s="112"/>
      <c r="ECF369" s="112"/>
      <c r="ECG369" s="112"/>
      <c r="ECH369" s="112"/>
      <c r="ECI369" s="112"/>
      <c r="ECJ369" s="112"/>
      <c r="ECK369" s="112"/>
      <c r="ECL369" s="112"/>
      <c r="ECM369" s="112"/>
      <c r="ECN369" s="112"/>
      <c r="ECO369" s="112"/>
      <c r="ECP369" s="112"/>
      <c r="ECQ369" s="112"/>
      <c r="ECR369" s="112"/>
      <c r="ECS369" s="112"/>
      <c r="ECT369" s="112"/>
      <c r="ECU369" s="112"/>
      <c r="ECV369" s="112"/>
      <c r="ECW369" s="112"/>
      <c r="ECX369" s="112"/>
      <c r="ECY369" s="112"/>
      <c r="ECZ369" s="112"/>
      <c r="EDA369" s="112"/>
      <c r="EDB369" s="112"/>
      <c r="EDC369" s="112"/>
      <c r="EDD369" s="112"/>
      <c r="EDE369" s="112"/>
      <c r="EDF369" s="112"/>
      <c r="EDG369" s="112"/>
      <c r="EDH369" s="112"/>
      <c r="EDI369" s="112"/>
      <c r="EDJ369" s="112"/>
      <c r="EDK369" s="112"/>
      <c r="EDL369" s="112"/>
      <c r="EDM369" s="112"/>
      <c r="EDN369" s="112"/>
      <c r="EDO369" s="112"/>
      <c r="EDP369" s="112"/>
      <c r="EDQ369" s="112"/>
      <c r="EDR369" s="112"/>
      <c r="EDS369" s="112"/>
      <c r="EDT369" s="112"/>
      <c r="EDU369" s="112"/>
      <c r="EDV369" s="112"/>
      <c r="EDW369" s="112"/>
      <c r="EDX369" s="112"/>
      <c r="EDY369" s="112"/>
      <c r="EDZ369" s="112"/>
      <c r="EEA369" s="112"/>
      <c r="EEB369" s="112"/>
      <c r="EEC369" s="112"/>
      <c r="EED369" s="112"/>
      <c r="EEE369" s="112"/>
      <c r="EEF369" s="112"/>
      <c r="EEG369" s="112"/>
      <c r="EEH369" s="112"/>
      <c r="EEI369" s="112"/>
      <c r="EEJ369" s="112"/>
      <c r="EEK369" s="112"/>
      <c r="EEL369" s="112"/>
      <c r="EEM369" s="112"/>
      <c r="EEN369" s="112"/>
      <c r="EEO369" s="112"/>
      <c r="EEP369" s="112"/>
      <c r="EEQ369" s="112"/>
      <c r="EER369" s="112"/>
      <c r="EES369" s="112"/>
      <c r="EET369" s="112"/>
      <c r="EEU369" s="112"/>
      <c r="EEV369" s="112"/>
      <c r="EEW369" s="112"/>
      <c r="EEX369" s="112"/>
      <c r="EEY369" s="112"/>
      <c r="EEZ369" s="112"/>
      <c r="EFA369" s="112"/>
      <c r="EFB369" s="112"/>
      <c r="EFC369" s="112"/>
      <c r="EFD369" s="112"/>
      <c r="EFE369" s="112"/>
      <c r="EFF369" s="112"/>
      <c r="EFG369" s="112"/>
      <c r="EFH369" s="112"/>
      <c r="EFI369" s="112"/>
      <c r="EFJ369" s="112"/>
      <c r="EFK369" s="112"/>
      <c r="EFL369" s="112"/>
      <c r="EFM369" s="112"/>
      <c r="EFN369" s="112"/>
      <c r="EFO369" s="112"/>
      <c r="EFP369" s="112"/>
      <c r="EFQ369" s="112"/>
      <c r="EFR369" s="112"/>
      <c r="EFS369" s="112"/>
      <c r="EFT369" s="112"/>
      <c r="EFU369" s="112"/>
      <c r="EFV369" s="112"/>
      <c r="EFW369" s="112"/>
      <c r="EFX369" s="112"/>
      <c r="EFY369" s="112"/>
      <c r="EFZ369" s="112"/>
      <c r="EGA369" s="112"/>
      <c r="EGB369" s="112"/>
      <c r="EGC369" s="112"/>
      <c r="EGD369" s="112"/>
      <c r="EGE369" s="112"/>
      <c r="EGF369" s="112"/>
      <c r="EGG369" s="112"/>
      <c r="EGH369" s="112"/>
      <c r="EGI369" s="112"/>
      <c r="EGJ369" s="112"/>
      <c r="EGK369" s="112"/>
      <c r="EGL369" s="112"/>
      <c r="EGM369" s="112"/>
      <c r="EGN369" s="112"/>
      <c r="EGO369" s="112"/>
      <c r="EGP369" s="112"/>
      <c r="EGQ369" s="112"/>
      <c r="EGR369" s="112"/>
      <c r="EGS369" s="112"/>
      <c r="EGT369" s="112"/>
      <c r="EGU369" s="112"/>
      <c r="EGV369" s="112"/>
      <c r="EGW369" s="112"/>
      <c r="EGX369" s="112"/>
      <c r="EGY369" s="112"/>
      <c r="EGZ369" s="112"/>
      <c r="EHA369" s="112"/>
      <c r="EHB369" s="112"/>
      <c r="EHC369" s="112"/>
      <c r="EHD369" s="112"/>
      <c r="EHE369" s="112"/>
      <c r="EHF369" s="112"/>
      <c r="EHG369" s="112"/>
      <c r="EHH369" s="112"/>
      <c r="EHI369" s="112"/>
      <c r="EHJ369" s="112"/>
      <c r="EHK369" s="112"/>
      <c r="EHL369" s="112"/>
      <c r="EHM369" s="112"/>
      <c r="EHN369" s="112"/>
      <c r="EHO369" s="112"/>
      <c r="EHP369" s="112"/>
      <c r="EHQ369" s="112"/>
      <c r="EHR369" s="112"/>
      <c r="EHS369" s="112"/>
      <c r="EHT369" s="112"/>
      <c r="EHU369" s="112"/>
      <c r="EHV369" s="112"/>
      <c r="EHW369" s="112"/>
      <c r="EHX369" s="112"/>
      <c r="EHY369" s="112"/>
      <c r="EHZ369" s="112"/>
      <c r="EIA369" s="112"/>
      <c r="EIB369" s="112"/>
      <c r="EIC369" s="112"/>
      <c r="EID369" s="112"/>
      <c r="EIE369" s="112"/>
      <c r="EIF369" s="112"/>
      <c r="EIG369" s="112"/>
      <c r="EIH369" s="112"/>
      <c r="EII369" s="112"/>
      <c r="EIJ369" s="112"/>
      <c r="EIK369" s="112"/>
      <c r="EIL369" s="112"/>
      <c r="EIM369" s="112"/>
      <c r="EIN369" s="112"/>
      <c r="EIO369" s="112"/>
      <c r="EIP369" s="112"/>
      <c r="EIQ369" s="112"/>
      <c r="EIR369" s="112"/>
      <c r="EIS369" s="112"/>
      <c r="EIT369" s="112"/>
      <c r="EIU369" s="112"/>
      <c r="EIV369" s="112"/>
      <c r="EIW369" s="112"/>
      <c r="EIX369" s="112"/>
      <c r="EIY369" s="112"/>
      <c r="EIZ369" s="112"/>
      <c r="EJA369" s="112"/>
      <c r="EJB369" s="112"/>
      <c r="EJC369" s="112"/>
      <c r="EJD369" s="112"/>
      <c r="EJE369" s="112"/>
      <c r="EJF369" s="112"/>
      <c r="EJG369" s="112"/>
      <c r="EJH369" s="112"/>
      <c r="EJI369" s="112"/>
      <c r="EJJ369" s="112"/>
      <c r="EJK369" s="112"/>
      <c r="EJL369" s="112"/>
      <c r="EJM369" s="112"/>
      <c r="EJN369" s="112"/>
      <c r="EJO369" s="112"/>
      <c r="EJP369" s="112"/>
      <c r="EJQ369" s="112"/>
      <c r="EJR369" s="112"/>
      <c r="EJS369" s="112"/>
      <c r="EJT369" s="112"/>
      <c r="EJU369" s="112"/>
      <c r="EJV369" s="112"/>
      <c r="EJW369" s="112"/>
      <c r="EJX369" s="112"/>
      <c r="EJY369" s="112"/>
      <c r="EJZ369" s="112"/>
      <c r="EKA369" s="112"/>
      <c r="EKB369" s="112"/>
      <c r="EKC369" s="112"/>
      <c r="EKD369" s="112"/>
      <c r="EKE369" s="112"/>
      <c r="EKF369" s="112"/>
      <c r="EKG369" s="112"/>
      <c r="EKH369" s="112"/>
      <c r="EKI369" s="112"/>
      <c r="EKJ369" s="112"/>
      <c r="EKK369" s="112"/>
      <c r="EKL369" s="112"/>
      <c r="EKM369" s="112"/>
      <c r="EKN369" s="112"/>
      <c r="EKO369" s="112"/>
      <c r="EKP369" s="112"/>
      <c r="EKQ369" s="112"/>
      <c r="EKR369" s="112"/>
      <c r="EKS369" s="112"/>
      <c r="EKT369" s="112"/>
      <c r="EKU369" s="112"/>
      <c r="EKV369" s="112"/>
      <c r="EKW369" s="112"/>
      <c r="EKX369" s="112"/>
      <c r="EKY369" s="112"/>
      <c r="EKZ369" s="112"/>
      <c r="ELA369" s="112"/>
      <c r="ELB369" s="112"/>
      <c r="ELC369" s="112"/>
      <c r="ELD369" s="112"/>
      <c r="ELE369" s="112"/>
      <c r="ELF369" s="112"/>
      <c r="ELG369" s="112"/>
      <c r="ELH369" s="112"/>
      <c r="ELI369" s="112"/>
      <c r="ELJ369" s="112"/>
      <c r="ELK369" s="112"/>
      <c r="ELL369" s="112"/>
      <c r="ELM369" s="112"/>
      <c r="ELN369" s="112"/>
      <c r="ELO369" s="112"/>
      <c r="ELP369" s="112"/>
      <c r="ELQ369" s="112"/>
      <c r="ELR369" s="112"/>
      <c r="ELS369" s="112"/>
      <c r="ELT369" s="112"/>
      <c r="ELU369" s="112"/>
      <c r="ELV369" s="112"/>
      <c r="ELW369" s="112"/>
      <c r="ELX369" s="112"/>
      <c r="ELY369" s="112"/>
      <c r="ELZ369" s="112"/>
      <c r="EMA369" s="112"/>
      <c r="EMB369" s="112"/>
      <c r="EMC369" s="112"/>
      <c r="EMD369" s="112"/>
      <c r="EME369" s="112"/>
      <c r="EMF369" s="112"/>
      <c r="EMG369" s="112"/>
      <c r="EMH369" s="112"/>
      <c r="EMI369" s="112"/>
      <c r="EMJ369" s="112"/>
      <c r="EMK369" s="112"/>
      <c r="EML369" s="112"/>
      <c r="EMM369" s="112"/>
      <c r="EMN369" s="112"/>
      <c r="EMO369" s="112"/>
      <c r="EMP369" s="112"/>
      <c r="EMQ369" s="112"/>
      <c r="EMR369" s="112"/>
      <c r="EMS369" s="112"/>
      <c r="EMT369" s="112"/>
      <c r="EMU369" s="112"/>
      <c r="EMV369" s="112"/>
      <c r="EMW369" s="112"/>
      <c r="EMX369" s="112"/>
      <c r="EMY369" s="112"/>
      <c r="EMZ369" s="112"/>
      <c r="ENA369" s="112"/>
      <c r="ENB369" s="112"/>
      <c r="ENC369" s="112"/>
      <c r="END369" s="112"/>
      <c r="ENE369" s="112"/>
      <c r="ENF369" s="112"/>
      <c r="ENG369" s="112"/>
      <c r="ENH369" s="112"/>
      <c r="ENI369" s="112"/>
      <c r="ENJ369" s="112"/>
      <c r="ENK369" s="112"/>
      <c r="ENL369" s="112"/>
      <c r="ENM369" s="112"/>
      <c r="ENN369" s="112"/>
      <c r="ENO369" s="112"/>
      <c r="ENP369" s="112"/>
      <c r="ENQ369" s="112"/>
      <c r="ENR369" s="112"/>
      <c r="ENS369" s="112"/>
      <c r="ENT369" s="112"/>
      <c r="ENU369" s="112"/>
      <c r="ENV369" s="112"/>
      <c r="ENW369" s="112"/>
      <c r="ENX369" s="112"/>
      <c r="ENY369" s="112"/>
      <c r="ENZ369" s="112"/>
      <c r="EOA369" s="112"/>
      <c r="EOB369" s="112"/>
      <c r="EOC369" s="112"/>
      <c r="EOD369" s="112"/>
      <c r="EOE369" s="112"/>
      <c r="EOF369" s="112"/>
      <c r="EOG369" s="112"/>
      <c r="EOH369" s="112"/>
      <c r="EOI369" s="112"/>
      <c r="EOJ369" s="112"/>
      <c r="EOK369" s="112"/>
      <c r="EOL369" s="112"/>
      <c r="EOM369" s="112"/>
      <c r="EON369" s="112"/>
      <c r="EOO369" s="112"/>
      <c r="EOP369" s="112"/>
      <c r="EOQ369" s="112"/>
      <c r="EOR369" s="112"/>
      <c r="EOS369" s="112"/>
      <c r="EOT369" s="112"/>
      <c r="EOU369" s="112"/>
      <c r="EOV369" s="112"/>
      <c r="EOW369" s="112"/>
      <c r="EOX369" s="112"/>
      <c r="EOY369" s="112"/>
      <c r="EOZ369" s="112"/>
      <c r="EPA369" s="112"/>
      <c r="EPB369" s="112"/>
      <c r="EPC369" s="112"/>
      <c r="EPD369" s="112"/>
      <c r="EPE369" s="112"/>
      <c r="EPF369" s="112"/>
      <c r="EPG369" s="112"/>
      <c r="EPH369" s="112"/>
      <c r="EPI369" s="112"/>
      <c r="EPJ369" s="112"/>
      <c r="EPK369" s="112"/>
      <c r="EPL369" s="112"/>
      <c r="EPM369" s="112"/>
      <c r="EPN369" s="112"/>
      <c r="EPO369" s="112"/>
      <c r="EPP369" s="112"/>
      <c r="EPQ369" s="112"/>
      <c r="EPR369" s="112"/>
      <c r="EPS369" s="112"/>
      <c r="EPT369" s="112"/>
      <c r="EPU369" s="112"/>
      <c r="EPV369" s="112"/>
      <c r="EPW369" s="112"/>
      <c r="EPX369" s="112"/>
      <c r="EPY369" s="112"/>
      <c r="EPZ369" s="112"/>
      <c r="EQA369" s="112"/>
      <c r="EQB369" s="112"/>
      <c r="EQC369" s="112"/>
      <c r="EQD369" s="112"/>
      <c r="EQE369" s="112"/>
      <c r="EQF369" s="112"/>
      <c r="EQG369" s="112"/>
      <c r="EQH369" s="112"/>
      <c r="EQI369" s="112"/>
      <c r="EQJ369" s="112"/>
      <c r="EQK369" s="112"/>
      <c r="EQL369" s="112"/>
      <c r="EQM369" s="112"/>
      <c r="EQN369" s="112"/>
      <c r="EQO369" s="112"/>
      <c r="EQP369" s="112"/>
      <c r="EQQ369" s="112"/>
      <c r="EQR369" s="112"/>
      <c r="EQS369" s="112"/>
      <c r="EQT369" s="112"/>
      <c r="EQU369" s="112"/>
      <c r="EQV369" s="112"/>
      <c r="EQW369" s="112"/>
      <c r="EQX369" s="112"/>
      <c r="EQY369" s="112"/>
      <c r="EQZ369" s="112"/>
      <c r="ERA369" s="112"/>
      <c r="ERB369" s="112"/>
      <c r="ERC369" s="112"/>
      <c r="ERD369" s="112"/>
      <c r="ERE369" s="112"/>
      <c r="ERF369" s="112"/>
      <c r="ERG369" s="112"/>
      <c r="ERH369" s="112"/>
      <c r="ERI369" s="112"/>
      <c r="ERJ369" s="112"/>
      <c r="ERK369" s="112"/>
      <c r="ERL369" s="112"/>
      <c r="ERM369" s="112"/>
      <c r="ERN369" s="112"/>
      <c r="ERO369" s="112"/>
      <c r="ERP369" s="112"/>
      <c r="ERQ369" s="112"/>
      <c r="ERR369" s="112"/>
      <c r="ERS369" s="112"/>
      <c r="ERT369" s="112"/>
      <c r="ERU369" s="112"/>
      <c r="ERV369" s="112"/>
      <c r="ERW369" s="112"/>
      <c r="ERX369" s="112"/>
      <c r="ERY369" s="112"/>
      <c r="ERZ369" s="112"/>
      <c r="ESA369" s="112"/>
      <c r="ESB369" s="112"/>
      <c r="ESC369" s="112"/>
      <c r="ESD369" s="112"/>
      <c r="ESE369" s="112"/>
      <c r="ESF369" s="112"/>
      <c r="ESG369" s="112"/>
      <c r="ESH369" s="112"/>
      <c r="ESI369" s="112"/>
      <c r="ESJ369" s="112"/>
      <c r="ESK369" s="112"/>
      <c r="ESL369" s="112"/>
      <c r="ESM369" s="112"/>
      <c r="ESN369" s="112"/>
      <c r="ESO369" s="112"/>
      <c r="ESP369" s="112"/>
      <c r="ESQ369" s="112"/>
      <c r="ESR369" s="112"/>
      <c r="ESS369" s="112"/>
      <c r="EST369" s="112"/>
      <c r="ESU369" s="112"/>
      <c r="ESV369" s="112"/>
      <c r="ESW369" s="112"/>
      <c r="ESX369" s="112"/>
      <c r="ESY369" s="112"/>
      <c r="ESZ369" s="112"/>
      <c r="ETA369" s="112"/>
      <c r="ETB369" s="112"/>
      <c r="ETC369" s="112"/>
      <c r="ETD369" s="112"/>
      <c r="ETE369" s="112"/>
      <c r="ETF369" s="112"/>
      <c r="ETG369" s="112"/>
      <c r="ETH369" s="112"/>
      <c r="ETI369" s="112"/>
      <c r="ETJ369" s="112"/>
      <c r="ETK369" s="112"/>
      <c r="ETL369" s="112"/>
      <c r="ETM369" s="112"/>
      <c r="ETN369" s="112"/>
      <c r="ETO369" s="112"/>
      <c r="ETP369" s="112"/>
      <c r="ETQ369" s="112"/>
      <c r="ETR369" s="112"/>
      <c r="ETS369" s="112"/>
      <c r="ETT369" s="112"/>
      <c r="ETU369" s="112"/>
      <c r="ETV369" s="112"/>
      <c r="ETW369" s="112"/>
      <c r="ETX369" s="112"/>
      <c r="ETY369" s="112"/>
      <c r="ETZ369" s="112"/>
      <c r="EUA369" s="112"/>
      <c r="EUB369" s="112"/>
      <c r="EUC369" s="112"/>
      <c r="EUD369" s="112"/>
      <c r="EUE369" s="112"/>
      <c r="EUF369" s="112"/>
      <c r="EUG369" s="112"/>
      <c r="EUH369" s="112"/>
      <c r="EUI369" s="112"/>
      <c r="EUJ369" s="112"/>
      <c r="EUK369" s="112"/>
      <c r="EUL369" s="112"/>
      <c r="EUM369" s="112"/>
      <c r="EUN369" s="112"/>
      <c r="EUO369" s="112"/>
      <c r="EUP369" s="112"/>
      <c r="EUQ369" s="112"/>
      <c r="EUR369" s="112"/>
      <c r="EUS369" s="112"/>
      <c r="EUT369" s="112"/>
      <c r="EUU369" s="112"/>
      <c r="EUV369" s="112"/>
      <c r="EUW369" s="112"/>
      <c r="EUX369" s="112"/>
      <c r="EUY369" s="112"/>
      <c r="EUZ369" s="112"/>
      <c r="EVA369" s="112"/>
      <c r="EVB369" s="112"/>
      <c r="EVC369" s="112"/>
      <c r="EVD369" s="112"/>
      <c r="EVE369" s="112"/>
      <c r="EVF369" s="112"/>
      <c r="EVG369" s="112"/>
      <c r="EVH369" s="112"/>
      <c r="EVI369" s="112"/>
      <c r="EVJ369" s="112"/>
      <c r="EVK369" s="112"/>
      <c r="EVL369" s="112"/>
      <c r="EVM369" s="112"/>
      <c r="EVN369" s="112"/>
      <c r="EVO369" s="112"/>
      <c r="EVP369" s="112"/>
      <c r="EVQ369" s="112"/>
      <c r="EVR369" s="112"/>
      <c r="EVS369" s="112"/>
      <c r="EVT369" s="112"/>
      <c r="EVU369" s="112"/>
      <c r="EVV369" s="112"/>
      <c r="EVW369" s="112"/>
      <c r="EVX369" s="112"/>
      <c r="EVY369" s="112"/>
      <c r="EVZ369" s="112"/>
      <c r="EWA369" s="112"/>
      <c r="EWB369" s="112"/>
      <c r="EWC369" s="112"/>
      <c r="EWD369" s="112"/>
      <c r="EWE369" s="112"/>
      <c r="EWF369" s="112"/>
      <c r="EWG369" s="112"/>
      <c r="EWH369" s="112"/>
      <c r="EWI369" s="112"/>
      <c r="EWJ369" s="112"/>
      <c r="EWK369" s="112"/>
      <c r="EWL369" s="112"/>
      <c r="EWM369" s="112"/>
      <c r="EWN369" s="112"/>
      <c r="EWO369" s="112"/>
      <c r="EWP369" s="112"/>
      <c r="EWQ369" s="112"/>
      <c r="EWR369" s="112"/>
      <c r="EWS369" s="112"/>
      <c r="EWT369" s="112"/>
      <c r="EWU369" s="112"/>
      <c r="EWV369" s="112"/>
      <c r="EWW369" s="112"/>
      <c r="EWX369" s="112"/>
      <c r="EWY369" s="112"/>
      <c r="EWZ369" s="112"/>
      <c r="EXA369" s="112"/>
      <c r="EXB369" s="112"/>
      <c r="EXC369" s="112"/>
      <c r="EXD369" s="112"/>
      <c r="EXE369" s="112"/>
      <c r="EXF369" s="112"/>
      <c r="EXG369" s="112"/>
      <c r="EXH369" s="112"/>
      <c r="EXI369" s="112"/>
      <c r="EXJ369" s="112"/>
      <c r="EXK369" s="112"/>
      <c r="EXL369" s="112"/>
      <c r="EXM369" s="112"/>
      <c r="EXN369" s="112"/>
      <c r="EXO369" s="112"/>
      <c r="EXP369" s="112"/>
      <c r="EXQ369" s="112"/>
      <c r="EXR369" s="112"/>
      <c r="EXS369" s="112"/>
      <c r="EXT369" s="112"/>
      <c r="EXU369" s="112"/>
      <c r="EXV369" s="112"/>
      <c r="EXW369" s="112"/>
      <c r="EXX369" s="112"/>
      <c r="EXY369" s="112"/>
      <c r="EXZ369" s="112"/>
      <c r="EYA369" s="112"/>
      <c r="EYB369" s="112"/>
      <c r="EYC369" s="112"/>
      <c r="EYD369" s="112"/>
      <c r="EYE369" s="112"/>
      <c r="EYF369" s="112"/>
      <c r="EYG369" s="112"/>
      <c r="EYH369" s="112"/>
      <c r="EYI369" s="112"/>
      <c r="EYJ369" s="112"/>
      <c r="EYK369" s="112"/>
      <c r="EYL369" s="112"/>
      <c r="EYM369" s="112"/>
      <c r="EYN369" s="112"/>
      <c r="EYO369" s="112"/>
      <c r="EYP369" s="112"/>
      <c r="EYQ369" s="112"/>
      <c r="EYR369" s="112"/>
      <c r="EYS369" s="112"/>
      <c r="EYT369" s="112"/>
      <c r="EYU369" s="112"/>
      <c r="EYV369" s="112"/>
      <c r="EYW369" s="112"/>
      <c r="EYX369" s="112"/>
      <c r="EYY369" s="112"/>
      <c r="EYZ369" s="112"/>
      <c r="EZA369" s="112"/>
      <c r="EZB369" s="112"/>
      <c r="EZC369" s="112"/>
      <c r="EZD369" s="112"/>
      <c r="EZE369" s="112"/>
      <c r="EZF369" s="112"/>
      <c r="EZG369" s="112"/>
      <c r="EZH369" s="112"/>
      <c r="EZI369" s="112"/>
      <c r="EZJ369" s="112"/>
      <c r="EZK369" s="112"/>
      <c r="EZL369" s="112"/>
      <c r="EZM369" s="112"/>
      <c r="EZN369" s="112"/>
      <c r="EZO369" s="112"/>
      <c r="EZP369" s="112"/>
      <c r="EZQ369" s="112"/>
      <c r="EZR369" s="112"/>
      <c r="EZS369" s="112"/>
      <c r="EZT369" s="112"/>
      <c r="EZU369" s="112"/>
      <c r="EZV369" s="112"/>
      <c r="EZW369" s="112"/>
      <c r="EZX369" s="112"/>
      <c r="EZY369" s="112"/>
      <c r="EZZ369" s="112"/>
      <c r="FAA369" s="112"/>
      <c r="FAB369" s="112"/>
      <c r="FAC369" s="112"/>
      <c r="FAD369" s="112"/>
      <c r="FAE369" s="112"/>
      <c r="FAF369" s="112"/>
      <c r="FAG369" s="112"/>
      <c r="FAH369" s="112"/>
      <c r="FAI369" s="112"/>
      <c r="FAJ369" s="112"/>
      <c r="FAK369" s="112"/>
      <c r="FAL369" s="112"/>
      <c r="FAM369" s="112"/>
      <c r="FAN369" s="112"/>
      <c r="FAO369" s="112"/>
      <c r="FAP369" s="112"/>
      <c r="FAQ369" s="112"/>
      <c r="FAR369" s="112"/>
      <c r="FAS369" s="112"/>
      <c r="FAT369" s="112"/>
      <c r="FAU369" s="112"/>
      <c r="FAV369" s="112"/>
      <c r="FAW369" s="112"/>
      <c r="FAX369" s="112"/>
      <c r="FAY369" s="112"/>
      <c r="FAZ369" s="112"/>
      <c r="FBA369" s="112"/>
      <c r="FBB369" s="112"/>
      <c r="FBC369" s="112"/>
      <c r="FBD369" s="112"/>
      <c r="FBE369" s="112"/>
      <c r="FBF369" s="112"/>
      <c r="FBG369" s="112"/>
      <c r="FBH369" s="112"/>
      <c r="FBI369" s="112"/>
      <c r="FBJ369" s="112"/>
      <c r="FBK369" s="112"/>
      <c r="FBL369" s="112"/>
      <c r="FBM369" s="112"/>
      <c r="FBN369" s="112"/>
      <c r="FBO369" s="112"/>
      <c r="FBP369" s="112"/>
      <c r="FBQ369" s="112"/>
      <c r="FBR369" s="112"/>
      <c r="FBS369" s="112"/>
      <c r="FBT369" s="112"/>
      <c r="FBU369" s="112"/>
      <c r="FBV369" s="112"/>
      <c r="FBW369" s="112"/>
      <c r="FBX369" s="112"/>
      <c r="FBY369" s="112"/>
      <c r="FBZ369" s="112"/>
      <c r="FCA369" s="112"/>
      <c r="FCB369" s="112"/>
      <c r="FCC369" s="112"/>
      <c r="FCD369" s="112"/>
      <c r="FCE369" s="112"/>
      <c r="FCF369" s="112"/>
      <c r="FCG369" s="112"/>
      <c r="FCH369" s="112"/>
      <c r="FCI369" s="112"/>
      <c r="FCJ369" s="112"/>
      <c r="FCK369" s="112"/>
      <c r="FCL369" s="112"/>
      <c r="FCM369" s="112"/>
      <c r="FCN369" s="112"/>
      <c r="FCO369" s="112"/>
      <c r="FCP369" s="112"/>
      <c r="FCQ369" s="112"/>
      <c r="FCR369" s="112"/>
      <c r="FCS369" s="112"/>
      <c r="FCT369" s="112"/>
      <c r="FCU369" s="112"/>
      <c r="FCV369" s="112"/>
      <c r="FCW369" s="112"/>
      <c r="FCX369" s="112"/>
      <c r="FCY369" s="112"/>
      <c r="FCZ369" s="112"/>
      <c r="FDA369" s="112"/>
      <c r="FDB369" s="112"/>
      <c r="FDC369" s="112"/>
      <c r="FDD369" s="112"/>
      <c r="FDE369" s="112"/>
      <c r="FDF369" s="112"/>
      <c r="FDG369" s="112"/>
      <c r="FDH369" s="112"/>
      <c r="FDI369" s="112"/>
      <c r="FDJ369" s="112"/>
      <c r="FDK369" s="112"/>
      <c r="FDL369" s="112"/>
      <c r="FDM369" s="112"/>
      <c r="FDN369" s="112"/>
      <c r="FDO369" s="112"/>
      <c r="FDP369" s="112"/>
      <c r="FDQ369" s="112"/>
      <c r="FDR369" s="112"/>
      <c r="FDS369" s="112"/>
      <c r="FDT369" s="112"/>
      <c r="FDU369" s="112"/>
      <c r="FDV369" s="112"/>
      <c r="FDW369" s="112"/>
      <c r="FDX369" s="112"/>
      <c r="FDY369" s="112"/>
      <c r="FDZ369" s="112"/>
      <c r="FEA369" s="112"/>
      <c r="FEB369" s="112"/>
      <c r="FEC369" s="112"/>
      <c r="FED369" s="112"/>
      <c r="FEE369" s="112"/>
      <c r="FEF369" s="112"/>
      <c r="FEG369" s="112"/>
      <c r="FEH369" s="112"/>
      <c r="FEI369" s="112"/>
      <c r="FEJ369" s="112"/>
      <c r="FEK369" s="112"/>
      <c r="FEL369" s="112"/>
      <c r="FEM369" s="112"/>
      <c r="FEN369" s="112"/>
      <c r="FEO369" s="112"/>
      <c r="FEP369" s="112"/>
      <c r="FEQ369" s="112"/>
      <c r="FER369" s="112"/>
      <c r="FES369" s="112"/>
      <c r="FET369" s="112"/>
      <c r="FEU369" s="112"/>
      <c r="FEV369" s="112"/>
      <c r="FEW369" s="112"/>
      <c r="FEX369" s="112"/>
      <c r="FEY369" s="112"/>
      <c r="FEZ369" s="112"/>
      <c r="FFA369" s="112"/>
      <c r="FFB369" s="112"/>
      <c r="FFC369" s="112"/>
      <c r="FFD369" s="112"/>
      <c r="FFE369" s="112"/>
      <c r="FFF369" s="112"/>
      <c r="FFG369" s="112"/>
      <c r="FFH369" s="112"/>
      <c r="FFI369" s="112"/>
      <c r="FFJ369" s="112"/>
      <c r="FFK369" s="112"/>
      <c r="FFL369" s="112"/>
      <c r="FFM369" s="112"/>
      <c r="FFN369" s="112"/>
      <c r="FFO369" s="112"/>
      <c r="FFP369" s="112"/>
      <c r="FFQ369" s="112"/>
      <c r="FFR369" s="112"/>
      <c r="FFS369" s="112"/>
      <c r="FFT369" s="112"/>
      <c r="FFU369" s="112"/>
      <c r="FFV369" s="112"/>
      <c r="FFW369" s="112"/>
      <c r="FFX369" s="112"/>
      <c r="FFY369" s="112"/>
      <c r="FFZ369" s="112"/>
      <c r="FGA369" s="112"/>
      <c r="FGB369" s="112"/>
      <c r="FGC369" s="112"/>
      <c r="FGD369" s="112"/>
      <c r="FGE369" s="112"/>
      <c r="FGF369" s="112"/>
      <c r="FGG369" s="112"/>
      <c r="FGH369" s="112"/>
      <c r="FGI369" s="112"/>
      <c r="FGJ369" s="112"/>
      <c r="FGK369" s="112"/>
      <c r="FGL369" s="112"/>
      <c r="FGM369" s="112"/>
      <c r="FGN369" s="112"/>
      <c r="FGO369" s="112"/>
      <c r="FGP369" s="112"/>
      <c r="FGQ369" s="112"/>
      <c r="FGR369" s="112"/>
      <c r="FGS369" s="112"/>
      <c r="FGT369" s="112"/>
      <c r="FGU369" s="112"/>
      <c r="FGV369" s="112"/>
      <c r="FGW369" s="112"/>
      <c r="FGX369" s="112"/>
      <c r="FGY369" s="112"/>
      <c r="FGZ369" s="112"/>
      <c r="FHA369" s="112"/>
      <c r="FHB369" s="112"/>
      <c r="FHC369" s="112"/>
      <c r="FHD369" s="112"/>
      <c r="FHE369" s="112"/>
      <c r="FHF369" s="112"/>
      <c r="FHG369" s="112"/>
      <c r="FHH369" s="112"/>
      <c r="FHI369" s="112"/>
      <c r="FHJ369" s="112"/>
      <c r="FHK369" s="112"/>
      <c r="FHL369" s="112"/>
      <c r="FHM369" s="112"/>
      <c r="FHN369" s="112"/>
      <c r="FHO369" s="112"/>
      <c r="FHP369" s="112"/>
      <c r="FHQ369" s="112"/>
      <c r="FHR369" s="112"/>
      <c r="FHS369" s="112"/>
      <c r="FHT369" s="112"/>
      <c r="FHU369" s="112"/>
      <c r="FHV369" s="112"/>
      <c r="FHW369" s="112"/>
      <c r="FHX369" s="112"/>
      <c r="FHY369" s="112"/>
      <c r="FHZ369" s="112"/>
      <c r="FIA369" s="112"/>
      <c r="FIB369" s="112"/>
      <c r="FIC369" s="112"/>
      <c r="FID369" s="112"/>
      <c r="FIE369" s="112"/>
      <c r="FIF369" s="112"/>
      <c r="FIG369" s="112"/>
      <c r="FIH369" s="112"/>
      <c r="FII369" s="112"/>
      <c r="FIJ369" s="112"/>
      <c r="FIK369" s="112"/>
      <c r="FIL369" s="112"/>
      <c r="FIM369" s="112"/>
      <c r="FIN369" s="112"/>
      <c r="FIO369" s="112"/>
      <c r="FIP369" s="112"/>
      <c r="FIQ369" s="112"/>
      <c r="FIR369" s="112"/>
      <c r="FIS369" s="112"/>
      <c r="FIT369" s="112"/>
      <c r="FIU369" s="112"/>
      <c r="FIV369" s="112"/>
      <c r="FIW369" s="112"/>
      <c r="FIX369" s="112"/>
      <c r="FIY369" s="112"/>
      <c r="FIZ369" s="112"/>
      <c r="FJA369" s="112"/>
      <c r="FJB369" s="112"/>
      <c r="FJC369" s="112"/>
      <c r="FJD369" s="112"/>
      <c r="FJE369" s="112"/>
      <c r="FJF369" s="112"/>
      <c r="FJG369" s="112"/>
      <c r="FJH369" s="112"/>
      <c r="FJI369" s="112"/>
      <c r="FJJ369" s="112"/>
      <c r="FJK369" s="112"/>
      <c r="FJL369" s="112"/>
      <c r="FJM369" s="112"/>
      <c r="FJN369" s="112"/>
      <c r="FJO369" s="112"/>
      <c r="FJP369" s="112"/>
      <c r="FJQ369" s="112"/>
      <c r="FJR369" s="112"/>
      <c r="FJS369" s="112"/>
      <c r="FJT369" s="112"/>
      <c r="FJU369" s="112"/>
      <c r="FJV369" s="112"/>
      <c r="FJW369" s="112"/>
      <c r="FJX369" s="112"/>
      <c r="FJY369" s="112"/>
      <c r="FJZ369" s="112"/>
      <c r="FKA369" s="112"/>
      <c r="FKB369" s="112"/>
      <c r="FKC369" s="112"/>
      <c r="FKD369" s="112"/>
      <c r="FKE369" s="112"/>
      <c r="FKF369" s="112"/>
      <c r="FKG369" s="112"/>
      <c r="FKH369" s="112"/>
      <c r="FKI369" s="112"/>
      <c r="FKJ369" s="112"/>
      <c r="FKK369" s="112"/>
      <c r="FKL369" s="112"/>
      <c r="FKM369" s="112"/>
      <c r="FKN369" s="112"/>
      <c r="FKO369" s="112"/>
      <c r="FKP369" s="112"/>
      <c r="FKQ369" s="112"/>
      <c r="FKR369" s="112"/>
      <c r="FKS369" s="112"/>
      <c r="FKT369" s="112"/>
      <c r="FKU369" s="112"/>
      <c r="FKV369" s="112"/>
      <c r="FKW369" s="112"/>
      <c r="FKX369" s="112"/>
      <c r="FKY369" s="112"/>
      <c r="FKZ369" s="112"/>
      <c r="FLA369" s="112"/>
      <c r="FLB369" s="112"/>
      <c r="FLC369" s="112"/>
      <c r="FLD369" s="112"/>
      <c r="FLE369" s="112"/>
      <c r="FLF369" s="112"/>
      <c r="FLG369" s="112"/>
      <c r="FLH369" s="112"/>
      <c r="FLI369" s="112"/>
      <c r="FLJ369" s="112"/>
      <c r="FLK369" s="112"/>
      <c r="FLL369" s="112"/>
      <c r="FLM369" s="112"/>
      <c r="FLN369" s="112"/>
      <c r="FLO369" s="112"/>
      <c r="FLP369" s="112"/>
      <c r="FLQ369" s="112"/>
      <c r="FLR369" s="112"/>
      <c r="FLS369" s="112"/>
      <c r="FLT369" s="112"/>
      <c r="FLU369" s="112"/>
      <c r="FLV369" s="112"/>
      <c r="FLW369" s="112"/>
      <c r="FLX369" s="112"/>
      <c r="FLY369" s="112"/>
      <c r="FLZ369" s="112"/>
      <c r="FMA369" s="112"/>
      <c r="FMB369" s="112"/>
      <c r="FMC369" s="112"/>
      <c r="FMD369" s="112"/>
      <c r="FME369" s="112"/>
      <c r="FMF369" s="112"/>
      <c r="FMG369" s="112"/>
      <c r="FMH369" s="112"/>
      <c r="FMI369" s="112"/>
      <c r="FMJ369" s="112"/>
      <c r="FMK369" s="112"/>
      <c r="FML369" s="112"/>
      <c r="FMM369" s="112"/>
      <c r="FMN369" s="112"/>
      <c r="FMO369" s="112"/>
      <c r="FMP369" s="112"/>
      <c r="FMQ369" s="112"/>
      <c r="FMR369" s="112"/>
      <c r="FMS369" s="112"/>
      <c r="FMT369" s="112"/>
      <c r="FMU369" s="112"/>
      <c r="FMV369" s="112"/>
      <c r="FMW369" s="112"/>
      <c r="FMX369" s="112"/>
      <c r="FMY369" s="112"/>
      <c r="FMZ369" s="112"/>
      <c r="FNA369" s="112"/>
      <c r="FNB369" s="112"/>
      <c r="FNC369" s="112"/>
      <c r="FND369" s="112"/>
      <c r="FNE369" s="112"/>
      <c r="FNF369" s="112"/>
      <c r="FNG369" s="112"/>
      <c r="FNH369" s="112"/>
      <c r="FNI369" s="112"/>
      <c r="FNJ369" s="112"/>
      <c r="FNK369" s="112"/>
      <c r="FNL369" s="112"/>
      <c r="FNM369" s="112"/>
      <c r="FNN369" s="112"/>
      <c r="FNO369" s="112"/>
      <c r="FNP369" s="112"/>
      <c r="FNQ369" s="112"/>
      <c r="FNR369" s="112"/>
      <c r="FNS369" s="112"/>
      <c r="FNT369" s="112"/>
      <c r="FNU369" s="112"/>
      <c r="FNV369" s="112"/>
      <c r="FNW369" s="112"/>
      <c r="FNX369" s="112"/>
      <c r="FNY369" s="112"/>
      <c r="FNZ369" s="112"/>
      <c r="FOA369" s="112"/>
      <c r="FOB369" s="112"/>
      <c r="FOC369" s="112"/>
      <c r="FOD369" s="112"/>
      <c r="FOE369" s="112"/>
      <c r="FOF369" s="112"/>
      <c r="FOG369" s="112"/>
      <c r="FOH369" s="112"/>
      <c r="FOI369" s="112"/>
      <c r="FOJ369" s="112"/>
      <c r="FOK369" s="112"/>
      <c r="FOL369" s="112"/>
      <c r="FOM369" s="112"/>
      <c r="FON369" s="112"/>
      <c r="FOO369" s="112"/>
      <c r="FOP369" s="112"/>
      <c r="FOQ369" s="112"/>
      <c r="FOR369" s="112"/>
      <c r="FOS369" s="112"/>
      <c r="FOT369" s="112"/>
      <c r="FOU369" s="112"/>
      <c r="FOV369" s="112"/>
      <c r="FOW369" s="112"/>
      <c r="FOX369" s="112"/>
      <c r="FOY369" s="112"/>
      <c r="FOZ369" s="112"/>
      <c r="FPA369" s="112"/>
      <c r="FPB369" s="112"/>
      <c r="FPC369" s="112"/>
      <c r="FPD369" s="112"/>
      <c r="FPE369" s="112"/>
      <c r="FPF369" s="112"/>
      <c r="FPG369" s="112"/>
      <c r="FPH369" s="112"/>
      <c r="FPI369" s="112"/>
      <c r="FPJ369" s="112"/>
      <c r="FPK369" s="112"/>
      <c r="FPL369" s="112"/>
      <c r="FPM369" s="112"/>
      <c r="FPN369" s="112"/>
      <c r="FPO369" s="112"/>
      <c r="FPP369" s="112"/>
      <c r="FPQ369" s="112"/>
      <c r="FPR369" s="112"/>
      <c r="FPS369" s="112"/>
      <c r="FPT369" s="112"/>
      <c r="FPU369" s="112"/>
      <c r="FPV369" s="112"/>
      <c r="FPW369" s="112"/>
      <c r="FPX369" s="112"/>
      <c r="FPY369" s="112"/>
      <c r="FPZ369" s="112"/>
      <c r="FQA369" s="112"/>
      <c r="FQB369" s="112"/>
      <c r="FQC369" s="112"/>
      <c r="FQD369" s="112"/>
      <c r="FQE369" s="112"/>
      <c r="FQF369" s="112"/>
      <c r="FQG369" s="112"/>
      <c r="FQH369" s="112"/>
      <c r="FQI369" s="112"/>
      <c r="FQJ369" s="112"/>
      <c r="FQK369" s="112"/>
      <c r="FQL369" s="112"/>
      <c r="FQM369" s="112"/>
      <c r="FQN369" s="112"/>
      <c r="FQO369" s="112"/>
      <c r="FQP369" s="112"/>
      <c r="FQQ369" s="112"/>
      <c r="FQR369" s="112"/>
      <c r="FQS369" s="112"/>
      <c r="FQT369" s="112"/>
      <c r="FQU369" s="112"/>
      <c r="FQV369" s="112"/>
      <c r="FQW369" s="112"/>
      <c r="FQX369" s="112"/>
      <c r="FQY369" s="112"/>
      <c r="FQZ369" s="112"/>
      <c r="FRA369" s="112"/>
      <c r="FRB369" s="112"/>
      <c r="FRC369" s="112"/>
      <c r="FRD369" s="112"/>
      <c r="FRE369" s="112"/>
      <c r="FRF369" s="112"/>
      <c r="FRG369" s="112"/>
      <c r="FRH369" s="112"/>
      <c r="FRI369" s="112"/>
      <c r="FRJ369" s="112"/>
      <c r="FRK369" s="112"/>
      <c r="FRL369" s="112"/>
      <c r="FRM369" s="112"/>
      <c r="FRN369" s="112"/>
      <c r="FRO369" s="112"/>
      <c r="FRP369" s="112"/>
      <c r="FRQ369" s="112"/>
      <c r="FRR369" s="112"/>
      <c r="FRS369" s="112"/>
      <c r="FRT369" s="112"/>
      <c r="FRU369" s="112"/>
      <c r="FRV369" s="112"/>
      <c r="FRW369" s="112"/>
      <c r="FRX369" s="112"/>
      <c r="FRY369" s="112"/>
      <c r="FRZ369" s="112"/>
      <c r="FSA369" s="112"/>
      <c r="FSB369" s="112"/>
      <c r="FSC369" s="112"/>
      <c r="FSD369" s="112"/>
      <c r="FSE369" s="112"/>
      <c r="FSF369" s="112"/>
      <c r="FSG369" s="112"/>
      <c r="FSH369" s="112"/>
      <c r="FSI369" s="112"/>
      <c r="FSJ369" s="112"/>
      <c r="FSK369" s="112"/>
      <c r="FSL369" s="112"/>
      <c r="FSM369" s="112"/>
      <c r="FSN369" s="112"/>
      <c r="FSO369" s="112"/>
      <c r="FSP369" s="112"/>
      <c r="FSQ369" s="112"/>
      <c r="FSR369" s="112"/>
      <c r="FSS369" s="112"/>
      <c r="FST369" s="112"/>
      <c r="FSU369" s="112"/>
      <c r="FSV369" s="112"/>
      <c r="FSW369" s="112"/>
      <c r="FSX369" s="112"/>
      <c r="FSY369" s="112"/>
      <c r="FSZ369" s="112"/>
      <c r="FTA369" s="112"/>
      <c r="FTB369" s="112"/>
      <c r="FTC369" s="112"/>
      <c r="FTD369" s="112"/>
      <c r="FTE369" s="112"/>
      <c r="FTF369" s="112"/>
      <c r="FTG369" s="112"/>
      <c r="FTH369" s="112"/>
      <c r="FTI369" s="112"/>
      <c r="FTJ369" s="112"/>
      <c r="FTK369" s="112"/>
      <c r="FTL369" s="112"/>
      <c r="FTM369" s="112"/>
      <c r="FTN369" s="112"/>
      <c r="FTO369" s="112"/>
      <c r="FTP369" s="112"/>
      <c r="FTQ369" s="112"/>
      <c r="FTR369" s="112"/>
      <c r="FTS369" s="112"/>
      <c r="FTT369" s="112"/>
      <c r="FTU369" s="112"/>
      <c r="FTV369" s="112"/>
      <c r="FTW369" s="112"/>
      <c r="FTX369" s="112"/>
      <c r="FTY369" s="112"/>
      <c r="FTZ369" s="112"/>
      <c r="FUA369" s="112"/>
      <c r="FUB369" s="112"/>
      <c r="FUC369" s="112"/>
      <c r="FUD369" s="112"/>
      <c r="FUE369" s="112"/>
      <c r="FUF369" s="112"/>
      <c r="FUG369" s="112"/>
      <c r="FUH369" s="112"/>
      <c r="FUI369" s="112"/>
      <c r="FUJ369" s="112"/>
      <c r="FUK369" s="112"/>
      <c r="FUL369" s="112"/>
      <c r="FUM369" s="112"/>
      <c r="FUN369" s="112"/>
      <c r="FUO369" s="112"/>
      <c r="FUP369" s="112"/>
      <c r="FUQ369" s="112"/>
      <c r="FUR369" s="112"/>
      <c r="FUS369" s="112"/>
      <c r="FUT369" s="112"/>
      <c r="FUU369" s="112"/>
      <c r="FUV369" s="112"/>
      <c r="FUW369" s="112"/>
      <c r="FUX369" s="112"/>
      <c r="FUY369" s="112"/>
      <c r="FUZ369" s="112"/>
      <c r="FVA369" s="112"/>
      <c r="FVB369" s="112"/>
      <c r="FVC369" s="112"/>
      <c r="FVD369" s="112"/>
      <c r="FVE369" s="112"/>
      <c r="FVF369" s="112"/>
      <c r="FVG369" s="112"/>
      <c r="FVH369" s="112"/>
      <c r="FVI369" s="112"/>
      <c r="FVJ369" s="112"/>
      <c r="FVK369" s="112"/>
      <c r="FVL369" s="112"/>
      <c r="FVM369" s="112"/>
      <c r="FVN369" s="112"/>
      <c r="FVO369" s="112"/>
      <c r="FVP369" s="112"/>
      <c r="FVQ369" s="112"/>
      <c r="FVR369" s="112"/>
      <c r="FVS369" s="112"/>
      <c r="FVT369" s="112"/>
      <c r="FVU369" s="112"/>
      <c r="FVV369" s="112"/>
      <c r="FVW369" s="112"/>
      <c r="FVX369" s="112"/>
      <c r="FVY369" s="112"/>
      <c r="FVZ369" s="112"/>
      <c r="FWA369" s="112"/>
      <c r="FWB369" s="112"/>
      <c r="FWC369" s="112"/>
      <c r="FWD369" s="112"/>
      <c r="FWE369" s="112"/>
      <c r="FWF369" s="112"/>
      <c r="FWG369" s="112"/>
      <c r="FWH369" s="112"/>
      <c r="FWI369" s="112"/>
      <c r="FWJ369" s="112"/>
      <c r="FWK369" s="112"/>
      <c r="FWL369" s="112"/>
      <c r="FWM369" s="112"/>
      <c r="FWN369" s="112"/>
      <c r="FWO369" s="112"/>
      <c r="FWP369" s="112"/>
      <c r="FWQ369" s="112"/>
      <c r="FWR369" s="112"/>
      <c r="FWS369" s="112"/>
      <c r="FWT369" s="112"/>
      <c r="FWU369" s="112"/>
      <c r="FWV369" s="112"/>
      <c r="FWW369" s="112"/>
      <c r="FWX369" s="112"/>
      <c r="FWY369" s="112"/>
      <c r="FWZ369" s="112"/>
      <c r="FXA369" s="112"/>
      <c r="FXB369" s="112"/>
      <c r="FXC369" s="112"/>
      <c r="FXD369" s="112"/>
      <c r="FXE369" s="112"/>
      <c r="FXF369" s="112"/>
      <c r="FXG369" s="112"/>
      <c r="FXH369" s="112"/>
      <c r="FXI369" s="112"/>
      <c r="FXJ369" s="112"/>
      <c r="FXK369" s="112"/>
      <c r="FXL369" s="112"/>
      <c r="FXM369" s="112"/>
      <c r="FXN369" s="112"/>
      <c r="FXO369" s="112"/>
      <c r="FXP369" s="112"/>
      <c r="FXQ369" s="112"/>
      <c r="FXR369" s="112"/>
      <c r="FXS369" s="112"/>
      <c r="FXT369" s="112"/>
      <c r="FXU369" s="112"/>
      <c r="FXV369" s="112"/>
      <c r="FXW369" s="112"/>
      <c r="FXX369" s="112"/>
      <c r="FXY369" s="112"/>
      <c r="FXZ369" s="112"/>
      <c r="FYA369" s="112"/>
      <c r="FYB369" s="112"/>
      <c r="FYC369" s="112"/>
      <c r="FYD369" s="112"/>
      <c r="FYE369" s="112"/>
      <c r="FYF369" s="112"/>
      <c r="FYG369" s="112"/>
      <c r="FYH369" s="112"/>
      <c r="FYI369" s="112"/>
      <c r="FYJ369" s="112"/>
      <c r="FYK369" s="112"/>
      <c r="FYL369" s="112"/>
      <c r="FYM369" s="112"/>
      <c r="FYN369" s="112"/>
      <c r="FYO369" s="112"/>
      <c r="FYP369" s="112"/>
      <c r="FYQ369" s="112"/>
      <c r="FYR369" s="112"/>
      <c r="FYS369" s="112"/>
      <c r="FYT369" s="112"/>
      <c r="FYU369" s="112"/>
      <c r="FYV369" s="112"/>
      <c r="FYW369" s="112"/>
      <c r="FYX369" s="112"/>
      <c r="FYY369" s="112"/>
      <c r="FYZ369" s="112"/>
      <c r="FZA369" s="112"/>
      <c r="FZB369" s="112"/>
      <c r="FZC369" s="112"/>
      <c r="FZD369" s="112"/>
      <c r="FZE369" s="112"/>
      <c r="FZF369" s="112"/>
      <c r="FZG369" s="112"/>
      <c r="FZH369" s="112"/>
      <c r="FZI369" s="112"/>
      <c r="FZJ369" s="112"/>
      <c r="FZK369" s="112"/>
      <c r="FZL369" s="112"/>
      <c r="FZM369" s="112"/>
      <c r="FZN369" s="112"/>
      <c r="FZO369" s="112"/>
      <c r="FZP369" s="112"/>
      <c r="FZQ369" s="112"/>
      <c r="FZR369" s="112"/>
      <c r="FZS369" s="112"/>
      <c r="FZT369" s="112"/>
      <c r="FZU369" s="112"/>
      <c r="FZV369" s="112"/>
      <c r="FZW369" s="112"/>
      <c r="FZX369" s="112"/>
      <c r="FZY369" s="112"/>
      <c r="FZZ369" s="112"/>
      <c r="GAA369" s="112"/>
      <c r="GAB369" s="112"/>
      <c r="GAC369" s="112"/>
      <c r="GAD369" s="112"/>
      <c r="GAE369" s="112"/>
      <c r="GAF369" s="112"/>
      <c r="GAG369" s="112"/>
      <c r="GAH369" s="112"/>
      <c r="GAI369" s="112"/>
      <c r="GAJ369" s="112"/>
      <c r="GAK369" s="112"/>
      <c r="GAL369" s="112"/>
      <c r="GAM369" s="112"/>
      <c r="GAN369" s="112"/>
      <c r="GAO369" s="112"/>
      <c r="GAP369" s="112"/>
      <c r="GAQ369" s="112"/>
      <c r="GAR369" s="112"/>
      <c r="GAS369" s="112"/>
      <c r="GAT369" s="112"/>
      <c r="GAU369" s="112"/>
      <c r="GAV369" s="112"/>
      <c r="GAW369" s="112"/>
      <c r="GAX369" s="112"/>
      <c r="GAY369" s="112"/>
      <c r="GAZ369" s="112"/>
      <c r="GBA369" s="112"/>
      <c r="GBB369" s="112"/>
      <c r="GBC369" s="112"/>
      <c r="GBD369" s="112"/>
      <c r="GBE369" s="112"/>
      <c r="GBF369" s="112"/>
      <c r="GBG369" s="112"/>
      <c r="GBH369" s="112"/>
      <c r="GBI369" s="112"/>
      <c r="GBJ369" s="112"/>
      <c r="GBK369" s="112"/>
      <c r="GBL369" s="112"/>
      <c r="GBM369" s="112"/>
      <c r="GBN369" s="112"/>
      <c r="GBO369" s="112"/>
      <c r="GBP369" s="112"/>
      <c r="GBQ369" s="112"/>
      <c r="GBR369" s="112"/>
      <c r="GBS369" s="112"/>
      <c r="GBT369" s="112"/>
      <c r="GBU369" s="112"/>
      <c r="GBV369" s="112"/>
      <c r="GBW369" s="112"/>
      <c r="GBX369" s="112"/>
      <c r="GBY369" s="112"/>
      <c r="GBZ369" s="112"/>
      <c r="GCA369" s="112"/>
      <c r="GCB369" s="112"/>
      <c r="GCC369" s="112"/>
      <c r="GCD369" s="112"/>
      <c r="GCE369" s="112"/>
      <c r="GCF369" s="112"/>
      <c r="GCG369" s="112"/>
      <c r="GCH369" s="112"/>
      <c r="GCI369" s="112"/>
      <c r="GCJ369" s="112"/>
      <c r="GCK369" s="112"/>
      <c r="GCL369" s="112"/>
      <c r="GCM369" s="112"/>
      <c r="GCN369" s="112"/>
      <c r="GCO369" s="112"/>
      <c r="GCP369" s="112"/>
      <c r="GCQ369" s="112"/>
      <c r="GCR369" s="112"/>
      <c r="GCS369" s="112"/>
      <c r="GCT369" s="112"/>
      <c r="GCU369" s="112"/>
      <c r="GCV369" s="112"/>
      <c r="GCW369" s="112"/>
      <c r="GCX369" s="112"/>
      <c r="GCY369" s="112"/>
      <c r="GCZ369" s="112"/>
      <c r="GDA369" s="112"/>
      <c r="GDB369" s="112"/>
      <c r="GDC369" s="112"/>
      <c r="GDD369" s="112"/>
      <c r="GDE369" s="112"/>
      <c r="GDF369" s="112"/>
      <c r="GDG369" s="112"/>
      <c r="GDH369" s="112"/>
      <c r="GDI369" s="112"/>
      <c r="GDJ369" s="112"/>
      <c r="GDK369" s="112"/>
      <c r="GDL369" s="112"/>
      <c r="GDM369" s="112"/>
      <c r="GDN369" s="112"/>
      <c r="GDO369" s="112"/>
      <c r="GDP369" s="112"/>
      <c r="GDQ369" s="112"/>
      <c r="GDR369" s="112"/>
      <c r="GDS369" s="112"/>
      <c r="GDT369" s="112"/>
      <c r="GDU369" s="112"/>
      <c r="GDV369" s="112"/>
      <c r="GDW369" s="112"/>
      <c r="GDX369" s="112"/>
      <c r="GDY369" s="112"/>
      <c r="GDZ369" s="112"/>
      <c r="GEA369" s="112"/>
      <c r="GEB369" s="112"/>
      <c r="GEC369" s="112"/>
      <c r="GED369" s="112"/>
      <c r="GEE369" s="112"/>
      <c r="GEF369" s="112"/>
      <c r="GEG369" s="112"/>
      <c r="GEH369" s="112"/>
      <c r="GEI369" s="112"/>
      <c r="GEJ369" s="112"/>
      <c r="GEK369" s="112"/>
      <c r="GEL369" s="112"/>
      <c r="GEM369" s="112"/>
      <c r="GEN369" s="112"/>
      <c r="GEO369" s="112"/>
      <c r="GEP369" s="112"/>
      <c r="GEQ369" s="112"/>
      <c r="GER369" s="112"/>
      <c r="GES369" s="112"/>
      <c r="GET369" s="112"/>
      <c r="GEU369" s="112"/>
      <c r="GEV369" s="112"/>
      <c r="GEW369" s="112"/>
      <c r="GEX369" s="112"/>
      <c r="GEY369" s="112"/>
      <c r="GEZ369" s="112"/>
      <c r="GFA369" s="112"/>
      <c r="GFB369" s="112"/>
      <c r="GFC369" s="112"/>
      <c r="GFD369" s="112"/>
      <c r="GFE369" s="112"/>
      <c r="GFF369" s="112"/>
      <c r="GFG369" s="112"/>
      <c r="GFH369" s="112"/>
      <c r="GFI369" s="112"/>
      <c r="GFJ369" s="112"/>
      <c r="GFK369" s="112"/>
      <c r="GFL369" s="112"/>
      <c r="GFM369" s="112"/>
      <c r="GFN369" s="112"/>
      <c r="GFO369" s="112"/>
      <c r="GFP369" s="112"/>
      <c r="GFQ369" s="112"/>
      <c r="GFR369" s="112"/>
      <c r="GFS369" s="112"/>
      <c r="GFT369" s="112"/>
      <c r="GFU369" s="112"/>
      <c r="GFV369" s="112"/>
      <c r="GFW369" s="112"/>
      <c r="GFX369" s="112"/>
      <c r="GFY369" s="112"/>
      <c r="GFZ369" s="112"/>
      <c r="GGA369" s="112"/>
      <c r="GGB369" s="112"/>
      <c r="GGC369" s="112"/>
      <c r="GGD369" s="112"/>
      <c r="GGE369" s="112"/>
      <c r="GGF369" s="112"/>
      <c r="GGG369" s="112"/>
      <c r="GGH369" s="112"/>
      <c r="GGI369" s="112"/>
      <c r="GGJ369" s="112"/>
      <c r="GGK369" s="112"/>
      <c r="GGL369" s="112"/>
      <c r="GGM369" s="112"/>
      <c r="GGN369" s="112"/>
      <c r="GGO369" s="112"/>
      <c r="GGP369" s="112"/>
      <c r="GGQ369" s="112"/>
      <c r="GGR369" s="112"/>
      <c r="GGS369" s="112"/>
      <c r="GGT369" s="112"/>
      <c r="GGU369" s="112"/>
      <c r="GGV369" s="112"/>
      <c r="GGW369" s="112"/>
      <c r="GGX369" s="112"/>
      <c r="GGY369" s="112"/>
      <c r="GGZ369" s="112"/>
      <c r="GHA369" s="112"/>
      <c r="GHB369" s="112"/>
      <c r="GHC369" s="112"/>
      <c r="GHD369" s="112"/>
      <c r="GHE369" s="112"/>
      <c r="GHF369" s="112"/>
      <c r="GHG369" s="112"/>
      <c r="GHH369" s="112"/>
      <c r="GHI369" s="112"/>
      <c r="GHJ369" s="112"/>
      <c r="GHK369" s="112"/>
      <c r="GHL369" s="112"/>
      <c r="GHM369" s="112"/>
      <c r="GHN369" s="112"/>
      <c r="GHO369" s="112"/>
      <c r="GHP369" s="112"/>
      <c r="GHQ369" s="112"/>
      <c r="GHR369" s="112"/>
      <c r="GHS369" s="112"/>
      <c r="GHT369" s="112"/>
      <c r="GHU369" s="112"/>
      <c r="GHV369" s="112"/>
      <c r="GHW369" s="112"/>
      <c r="GHX369" s="112"/>
      <c r="GHY369" s="112"/>
      <c r="GHZ369" s="112"/>
      <c r="GIA369" s="112"/>
      <c r="GIB369" s="112"/>
      <c r="GIC369" s="112"/>
      <c r="GID369" s="112"/>
      <c r="GIE369" s="112"/>
      <c r="GIF369" s="112"/>
      <c r="GIG369" s="112"/>
      <c r="GIH369" s="112"/>
      <c r="GII369" s="112"/>
      <c r="GIJ369" s="112"/>
      <c r="GIK369" s="112"/>
      <c r="GIL369" s="112"/>
      <c r="GIM369" s="112"/>
      <c r="GIN369" s="112"/>
      <c r="GIO369" s="112"/>
      <c r="GIP369" s="112"/>
      <c r="GIQ369" s="112"/>
      <c r="GIR369" s="112"/>
      <c r="GIS369" s="112"/>
      <c r="GIT369" s="112"/>
      <c r="GIU369" s="112"/>
      <c r="GIV369" s="112"/>
      <c r="GIW369" s="112"/>
      <c r="GIX369" s="112"/>
      <c r="GIY369" s="112"/>
      <c r="GIZ369" s="112"/>
      <c r="GJA369" s="112"/>
      <c r="GJB369" s="112"/>
      <c r="GJC369" s="112"/>
      <c r="GJD369" s="112"/>
      <c r="GJE369" s="112"/>
      <c r="GJF369" s="112"/>
      <c r="GJG369" s="112"/>
      <c r="GJH369" s="112"/>
      <c r="GJI369" s="112"/>
      <c r="GJJ369" s="112"/>
      <c r="GJK369" s="112"/>
      <c r="GJL369" s="112"/>
      <c r="GJM369" s="112"/>
      <c r="GJN369" s="112"/>
      <c r="GJO369" s="112"/>
      <c r="GJP369" s="112"/>
      <c r="GJQ369" s="112"/>
      <c r="GJR369" s="112"/>
      <c r="GJS369" s="112"/>
      <c r="GJT369" s="112"/>
      <c r="GJU369" s="112"/>
      <c r="GJV369" s="112"/>
      <c r="GJW369" s="112"/>
      <c r="GJX369" s="112"/>
      <c r="GJY369" s="112"/>
      <c r="GJZ369" s="112"/>
      <c r="GKA369" s="112"/>
      <c r="GKB369" s="112"/>
      <c r="GKC369" s="112"/>
      <c r="GKD369" s="112"/>
      <c r="GKE369" s="112"/>
      <c r="GKF369" s="112"/>
      <c r="GKG369" s="112"/>
      <c r="GKH369" s="112"/>
      <c r="GKI369" s="112"/>
      <c r="GKJ369" s="112"/>
      <c r="GKK369" s="112"/>
      <c r="GKL369" s="112"/>
      <c r="GKM369" s="112"/>
      <c r="GKN369" s="112"/>
      <c r="GKO369" s="112"/>
      <c r="GKP369" s="112"/>
      <c r="GKQ369" s="112"/>
      <c r="GKR369" s="112"/>
      <c r="GKS369" s="112"/>
      <c r="GKT369" s="112"/>
      <c r="GKU369" s="112"/>
      <c r="GKV369" s="112"/>
      <c r="GKW369" s="112"/>
      <c r="GKX369" s="112"/>
      <c r="GKY369" s="112"/>
      <c r="GKZ369" s="112"/>
      <c r="GLA369" s="112"/>
      <c r="GLB369" s="112"/>
      <c r="GLC369" s="112"/>
      <c r="GLD369" s="112"/>
      <c r="GLE369" s="112"/>
      <c r="GLF369" s="112"/>
      <c r="GLG369" s="112"/>
      <c r="GLH369" s="112"/>
      <c r="GLI369" s="112"/>
      <c r="GLJ369" s="112"/>
      <c r="GLK369" s="112"/>
      <c r="GLL369" s="112"/>
      <c r="GLM369" s="112"/>
      <c r="GLN369" s="112"/>
      <c r="GLO369" s="112"/>
      <c r="GLP369" s="112"/>
      <c r="GLQ369" s="112"/>
      <c r="GLR369" s="112"/>
      <c r="GLS369" s="112"/>
      <c r="GLT369" s="112"/>
      <c r="GLU369" s="112"/>
      <c r="GLV369" s="112"/>
      <c r="GLW369" s="112"/>
      <c r="GLX369" s="112"/>
      <c r="GLY369" s="112"/>
      <c r="GLZ369" s="112"/>
      <c r="GMA369" s="112"/>
      <c r="GMB369" s="112"/>
      <c r="GMC369" s="112"/>
      <c r="GMD369" s="112"/>
      <c r="GME369" s="112"/>
      <c r="GMF369" s="112"/>
      <c r="GMG369" s="112"/>
      <c r="GMH369" s="112"/>
      <c r="GMI369" s="112"/>
      <c r="GMJ369" s="112"/>
      <c r="GMK369" s="112"/>
      <c r="GML369" s="112"/>
      <c r="GMM369" s="112"/>
      <c r="GMN369" s="112"/>
      <c r="GMO369" s="112"/>
      <c r="GMP369" s="112"/>
      <c r="GMQ369" s="112"/>
      <c r="GMR369" s="112"/>
      <c r="GMS369" s="112"/>
      <c r="GMT369" s="112"/>
      <c r="GMU369" s="112"/>
      <c r="GMV369" s="112"/>
      <c r="GMW369" s="112"/>
      <c r="GMX369" s="112"/>
      <c r="GMY369" s="112"/>
      <c r="GMZ369" s="112"/>
      <c r="GNA369" s="112"/>
      <c r="GNB369" s="112"/>
      <c r="GNC369" s="112"/>
      <c r="GND369" s="112"/>
      <c r="GNE369" s="112"/>
      <c r="GNF369" s="112"/>
      <c r="GNG369" s="112"/>
      <c r="GNH369" s="112"/>
      <c r="GNI369" s="112"/>
      <c r="GNJ369" s="112"/>
      <c r="GNK369" s="112"/>
      <c r="GNL369" s="112"/>
      <c r="GNM369" s="112"/>
      <c r="GNN369" s="112"/>
      <c r="GNO369" s="112"/>
      <c r="GNP369" s="112"/>
      <c r="GNQ369" s="112"/>
      <c r="GNR369" s="112"/>
      <c r="GNS369" s="112"/>
      <c r="GNT369" s="112"/>
      <c r="GNU369" s="112"/>
      <c r="GNV369" s="112"/>
      <c r="GNW369" s="112"/>
      <c r="GNX369" s="112"/>
      <c r="GNY369" s="112"/>
      <c r="GNZ369" s="112"/>
      <c r="GOA369" s="112"/>
      <c r="GOB369" s="112"/>
      <c r="GOC369" s="112"/>
      <c r="GOD369" s="112"/>
      <c r="GOE369" s="112"/>
      <c r="GOF369" s="112"/>
      <c r="GOG369" s="112"/>
      <c r="GOH369" s="112"/>
      <c r="GOI369" s="112"/>
      <c r="GOJ369" s="112"/>
      <c r="GOK369" s="112"/>
      <c r="GOL369" s="112"/>
      <c r="GOM369" s="112"/>
      <c r="GON369" s="112"/>
      <c r="GOO369" s="112"/>
      <c r="GOP369" s="112"/>
      <c r="GOQ369" s="112"/>
      <c r="GOR369" s="112"/>
      <c r="GOS369" s="112"/>
      <c r="GOT369" s="112"/>
      <c r="GOU369" s="112"/>
      <c r="GOV369" s="112"/>
      <c r="GOW369" s="112"/>
      <c r="GOX369" s="112"/>
      <c r="GOY369" s="112"/>
      <c r="GOZ369" s="112"/>
      <c r="GPA369" s="112"/>
      <c r="GPB369" s="112"/>
      <c r="GPC369" s="112"/>
      <c r="GPD369" s="112"/>
      <c r="GPE369" s="112"/>
      <c r="GPF369" s="112"/>
      <c r="GPG369" s="112"/>
      <c r="GPH369" s="112"/>
      <c r="GPI369" s="112"/>
      <c r="GPJ369" s="112"/>
      <c r="GPK369" s="112"/>
      <c r="GPL369" s="112"/>
      <c r="GPM369" s="112"/>
      <c r="GPN369" s="112"/>
      <c r="GPO369" s="112"/>
      <c r="GPP369" s="112"/>
      <c r="GPQ369" s="112"/>
      <c r="GPR369" s="112"/>
      <c r="GPS369" s="112"/>
      <c r="GPT369" s="112"/>
      <c r="GPU369" s="112"/>
      <c r="GPV369" s="112"/>
      <c r="GPW369" s="112"/>
      <c r="GPX369" s="112"/>
      <c r="GPY369" s="112"/>
      <c r="GPZ369" s="112"/>
      <c r="GQA369" s="112"/>
      <c r="GQB369" s="112"/>
      <c r="GQC369" s="112"/>
      <c r="GQD369" s="112"/>
      <c r="GQE369" s="112"/>
      <c r="GQF369" s="112"/>
      <c r="GQG369" s="112"/>
      <c r="GQH369" s="112"/>
      <c r="GQI369" s="112"/>
      <c r="GQJ369" s="112"/>
      <c r="GQK369" s="112"/>
      <c r="GQL369" s="112"/>
      <c r="GQM369" s="112"/>
      <c r="GQN369" s="112"/>
      <c r="GQO369" s="112"/>
      <c r="GQP369" s="112"/>
      <c r="GQQ369" s="112"/>
      <c r="GQR369" s="112"/>
      <c r="GQS369" s="112"/>
      <c r="GQT369" s="112"/>
      <c r="GQU369" s="112"/>
      <c r="GQV369" s="112"/>
      <c r="GQW369" s="112"/>
      <c r="GQX369" s="112"/>
      <c r="GQY369" s="112"/>
      <c r="GQZ369" s="112"/>
      <c r="GRA369" s="112"/>
      <c r="GRB369" s="112"/>
      <c r="GRC369" s="112"/>
      <c r="GRD369" s="112"/>
      <c r="GRE369" s="112"/>
      <c r="GRF369" s="112"/>
      <c r="GRG369" s="112"/>
      <c r="GRH369" s="112"/>
      <c r="GRI369" s="112"/>
      <c r="GRJ369" s="112"/>
      <c r="GRK369" s="112"/>
      <c r="GRL369" s="112"/>
      <c r="GRM369" s="112"/>
      <c r="GRN369" s="112"/>
      <c r="GRO369" s="112"/>
      <c r="GRP369" s="112"/>
      <c r="GRQ369" s="112"/>
      <c r="GRR369" s="112"/>
      <c r="GRS369" s="112"/>
      <c r="GRT369" s="112"/>
      <c r="GRU369" s="112"/>
      <c r="GRV369" s="112"/>
      <c r="GRW369" s="112"/>
      <c r="GRX369" s="112"/>
      <c r="GRY369" s="112"/>
      <c r="GRZ369" s="112"/>
      <c r="GSA369" s="112"/>
      <c r="GSB369" s="112"/>
      <c r="GSC369" s="112"/>
      <c r="GSD369" s="112"/>
      <c r="GSE369" s="112"/>
      <c r="GSF369" s="112"/>
      <c r="GSG369" s="112"/>
      <c r="GSH369" s="112"/>
      <c r="GSI369" s="112"/>
      <c r="GSJ369" s="112"/>
      <c r="GSK369" s="112"/>
      <c r="GSL369" s="112"/>
      <c r="GSM369" s="112"/>
      <c r="GSN369" s="112"/>
      <c r="GSO369" s="112"/>
      <c r="GSP369" s="112"/>
      <c r="GSQ369" s="112"/>
      <c r="GSR369" s="112"/>
      <c r="GSS369" s="112"/>
      <c r="GST369" s="112"/>
      <c r="GSU369" s="112"/>
      <c r="GSV369" s="112"/>
      <c r="GSW369" s="112"/>
      <c r="GSX369" s="112"/>
      <c r="GSY369" s="112"/>
      <c r="GSZ369" s="112"/>
      <c r="GTA369" s="112"/>
      <c r="GTB369" s="112"/>
      <c r="GTC369" s="112"/>
      <c r="GTD369" s="112"/>
      <c r="GTE369" s="112"/>
      <c r="GTF369" s="112"/>
      <c r="GTG369" s="112"/>
      <c r="GTH369" s="112"/>
      <c r="GTI369" s="112"/>
      <c r="GTJ369" s="112"/>
      <c r="GTK369" s="112"/>
      <c r="GTL369" s="112"/>
      <c r="GTM369" s="112"/>
      <c r="GTN369" s="112"/>
      <c r="GTO369" s="112"/>
      <c r="GTP369" s="112"/>
      <c r="GTQ369" s="112"/>
      <c r="GTR369" s="112"/>
      <c r="GTS369" s="112"/>
      <c r="GTT369" s="112"/>
      <c r="GTU369" s="112"/>
      <c r="GTV369" s="112"/>
      <c r="GTW369" s="112"/>
      <c r="GTX369" s="112"/>
      <c r="GTY369" s="112"/>
      <c r="GTZ369" s="112"/>
      <c r="GUA369" s="112"/>
      <c r="GUB369" s="112"/>
      <c r="GUC369" s="112"/>
      <c r="GUD369" s="112"/>
      <c r="GUE369" s="112"/>
      <c r="GUF369" s="112"/>
      <c r="GUG369" s="112"/>
      <c r="GUH369" s="112"/>
      <c r="GUI369" s="112"/>
      <c r="GUJ369" s="112"/>
      <c r="GUK369" s="112"/>
      <c r="GUL369" s="112"/>
      <c r="GUM369" s="112"/>
      <c r="GUN369" s="112"/>
      <c r="GUO369" s="112"/>
      <c r="GUP369" s="112"/>
      <c r="GUQ369" s="112"/>
      <c r="GUR369" s="112"/>
      <c r="GUS369" s="112"/>
      <c r="GUT369" s="112"/>
      <c r="GUU369" s="112"/>
      <c r="GUV369" s="112"/>
      <c r="GUW369" s="112"/>
      <c r="GUX369" s="112"/>
      <c r="GUY369" s="112"/>
      <c r="GUZ369" s="112"/>
      <c r="GVA369" s="112"/>
      <c r="GVB369" s="112"/>
      <c r="GVC369" s="112"/>
      <c r="GVD369" s="112"/>
      <c r="GVE369" s="112"/>
      <c r="GVF369" s="112"/>
      <c r="GVG369" s="112"/>
      <c r="GVH369" s="112"/>
      <c r="GVI369" s="112"/>
      <c r="GVJ369" s="112"/>
      <c r="GVK369" s="112"/>
      <c r="GVL369" s="112"/>
      <c r="GVM369" s="112"/>
      <c r="GVN369" s="112"/>
      <c r="GVO369" s="112"/>
      <c r="GVP369" s="112"/>
      <c r="GVQ369" s="112"/>
      <c r="GVR369" s="112"/>
      <c r="GVS369" s="112"/>
      <c r="GVT369" s="112"/>
      <c r="GVU369" s="112"/>
      <c r="GVV369" s="112"/>
      <c r="GVW369" s="112"/>
      <c r="GVX369" s="112"/>
      <c r="GVY369" s="112"/>
      <c r="GVZ369" s="112"/>
      <c r="GWA369" s="112"/>
      <c r="GWB369" s="112"/>
      <c r="GWC369" s="112"/>
      <c r="GWD369" s="112"/>
      <c r="GWE369" s="112"/>
      <c r="GWF369" s="112"/>
      <c r="GWG369" s="112"/>
      <c r="GWH369" s="112"/>
      <c r="GWI369" s="112"/>
      <c r="GWJ369" s="112"/>
      <c r="GWK369" s="112"/>
      <c r="GWL369" s="112"/>
      <c r="GWM369" s="112"/>
      <c r="GWN369" s="112"/>
      <c r="GWO369" s="112"/>
      <c r="GWP369" s="112"/>
      <c r="GWQ369" s="112"/>
      <c r="GWR369" s="112"/>
      <c r="GWS369" s="112"/>
      <c r="GWT369" s="112"/>
      <c r="GWU369" s="112"/>
      <c r="GWV369" s="112"/>
      <c r="GWW369" s="112"/>
      <c r="GWX369" s="112"/>
      <c r="GWY369" s="112"/>
      <c r="GWZ369" s="112"/>
      <c r="GXA369" s="112"/>
      <c r="GXB369" s="112"/>
      <c r="GXC369" s="112"/>
      <c r="GXD369" s="112"/>
      <c r="GXE369" s="112"/>
      <c r="GXF369" s="112"/>
      <c r="GXG369" s="112"/>
      <c r="GXH369" s="112"/>
      <c r="GXI369" s="112"/>
      <c r="GXJ369" s="112"/>
      <c r="GXK369" s="112"/>
      <c r="GXL369" s="112"/>
      <c r="GXM369" s="112"/>
      <c r="GXN369" s="112"/>
      <c r="GXO369" s="112"/>
      <c r="GXP369" s="112"/>
      <c r="GXQ369" s="112"/>
      <c r="GXR369" s="112"/>
      <c r="GXS369" s="112"/>
      <c r="GXT369" s="112"/>
      <c r="GXU369" s="112"/>
      <c r="GXV369" s="112"/>
      <c r="GXW369" s="112"/>
      <c r="GXX369" s="112"/>
      <c r="GXY369" s="112"/>
      <c r="GXZ369" s="112"/>
      <c r="GYA369" s="112"/>
      <c r="GYB369" s="112"/>
      <c r="GYC369" s="112"/>
      <c r="GYD369" s="112"/>
      <c r="GYE369" s="112"/>
      <c r="GYF369" s="112"/>
      <c r="GYG369" s="112"/>
      <c r="GYH369" s="112"/>
      <c r="GYI369" s="112"/>
      <c r="GYJ369" s="112"/>
      <c r="GYK369" s="112"/>
      <c r="GYL369" s="112"/>
      <c r="GYM369" s="112"/>
      <c r="GYN369" s="112"/>
      <c r="GYO369" s="112"/>
      <c r="GYP369" s="112"/>
      <c r="GYQ369" s="112"/>
      <c r="GYR369" s="112"/>
      <c r="GYS369" s="112"/>
      <c r="GYT369" s="112"/>
      <c r="GYU369" s="112"/>
      <c r="GYV369" s="112"/>
      <c r="GYW369" s="112"/>
      <c r="GYX369" s="112"/>
      <c r="GYY369" s="112"/>
      <c r="GYZ369" s="112"/>
      <c r="GZA369" s="112"/>
      <c r="GZB369" s="112"/>
      <c r="GZC369" s="112"/>
      <c r="GZD369" s="112"/>
      <c r="GZE369" s="112"/>
      <c r="GZF369" s="112"/>
      <c r="GZG369" s="112"/>
      <c r="GZH369" s="112"/>
      <c r="GZI369" s="112"/>
      <c r="GZJ369" s="112"/>
      <c r="GZK369" s="112"/>
      <c r="GZL369" s="112"/>
      <c r="GZM369" s="112"/>
      <c r="GZN369" s="112"/>
      <c r="GZO369" s="112"/>
      <c r="GZP369" s="112"/>
      <c r="GZQ369" s="112"/>
      <c r="GZR369" s="112"/>
      <c r="GZS369" s="112"/>
      <c r="GZT369" s="112"/>
      <c r="GZU369" s="112"/>
      <c r="GZV369" s="112"/>
      <c r="GZW369" s="112"/>
      <c r="GZX369" s="112"/>
      <c r="GZY369" s="112"/>
      <c r="GZZ369" s="112"/>
      <c r="HAA369" s="112"/>
      <c r="HAB369" s="112"/>
      <c r="HAC369" s="112"/>
      <c r="HAD369" s="112"/>
      <c r="HAE369" s="112"/>
      <c r="HAF369" s="112"/>
      <c r="HAG369" s="112"/>
      <c r="HAH369" s="112"/>
      <c r="HAI369" s="112"/>
      <c r="HAJ369" s="112"/>
      <c r="HAK369" s="112"/>
      <c r="HAL369" s="112"/>
      <c r="HAM369" s="112"/>
      <c r="HAN369" s="112"/>
      <c r="HAO369" s="112"/>
      <c r="HAP369" s="112"/>
      <c r="HAQ369" s="112"/>
      <c r="HAR369" s="112"/>
      <c r="HAS369" s="112"/>
      <c r="HAT369" s="112"/>
      <c r="HAU369" s="112"/>
      <c r="HAV369" s="112"/>
      <c r="HAW369" s="112"/>
      <c r="HAX369" s="112"/>
      <c r="HAY369" s="112"/>
      <c r="HAZ369" s="112"/>
      <c r="HBA369" s="112"/>
      <c r="HBB369" s="112"/>
      <c r="HBC369" s="112"/>
      <c r="HBD369" s="112"/>
      <c r="HBE369" s="112"/>
      <c r="HBF369" s="112"/>
      <c r="HBG369" s="112"/>
      <c r="HBH369" s="112"/>
      <c r="HBI369" s="112"/>
      <c r="HBJ369" s="112"/>
      <c r="HBK369" s="112"/>
      <c r="HBL369" s="112"/>
      <c r="HBM369" s="112"/>
      <c r="HBN369" s="112"/>
      <c r="HBO369" s="112"/>
      <c r="HBP369" s="112"/>
      <c r="HBQ369" s="112"/>
      <c r="HBR369" s="112"/>
      <c r="HBS369" s="112"/>
      <c r="HBT369" s="112"/>
      <c r="HBU369" s="112"/>
      <c r="HBV369" s="112"/>
      <c r="HBW369" s="112"/>
      <c r="HBX369" s="112"/>
      <c r="HBY369" s="112"/>
      <c r="HBZ369" s="112"/>
      <c r="HCA369" s="112"/>
      <c r="HCB369" s="112"/>
      <c r="HCC369" s="112"/>
      <c r="HCD369" s="112"/>
      <c r="HCE369" s="112"/>
      <c r="HCF369" s="112"/>
      <c r="HCG369" s="112"/>
      <c r="HCH369" s="112"/>
      <c r="HCI369" s="112"/>
      <c r="HCJ369" s="112"/>
      <c r="HCK369" s="112"/>
      <c r="HCL369" s="112"/>
      <c r="HCM369" s="112"/>
      <c r="HCN369" s="112"/>
      <c r="HCO369" s="112"/>
      <c r="HCP369" s="112"/>
      <c r="HCQ369" s="112"/>
      <c r="HCR369" s="112"/>
      <c r="HCS369" s="112"/>
      <c r="HCT369" s="112"/>
      <c r="HCU369" s="112"/>
      <c r="HCV369" s="112"/>
      <c r="HCW369" s="112"/>
      <c r="HCX369" s="112"/>
      <c r="HCY369" s="112"/>
      <c r="HCZ369" s="112"/>
      <c r="HDA369" s="112"/>
      <c r="HDB369" s="112"/>
      <c r="HDC369" s="112"/>
      <c r="HDD369" s="112"/>
      <c r="HDE369" s="112"/>
      <c r="HDF369" s="112"/>
      <c r="HDG369" s="112"/>
      <c r="HDH369" s="112"/>
      <c r="HDI369" s="112"/>
      <c r="HDJ369" s="112"/>
      <c r="HDK369" s="112"/>
      <c r="HDL369" s="112"/>
      <c r="HDM369" s="112"/>
      <c r="HDN369" s="112"/>
      <c r="HDO369" s="112"/>
      <c r="HDP369" s="112"/>
      <c r="HDQ369" s="112"/>
      <c r="HDR369" s="112"/>
      <c r="HDS369" s="112"/>
      <c r="HDT369" s="112"/>
      <c r="HDU369" s="112"/>
      <c r="HDV369" s="112"/>
      <c r="HDW369" s="112"/>
      <c r="HDX369" s="112"/>
      <c r="HDY369" s="112"/>
      <c r="HDZ369" s="112"/>
      <c r="HEA369" s="112"/>
      <c r="HEB369" s="112"/>
      <c r="HEC369" s="112"/>
      <c r="HED369" s="112"/>
      <c r="HEE369" s="112"/>
      <c r="HEF369" s="112"/>
      <c r="HEG369" s="112"/>
      <c r="HEH369" s="112"/>
      <c r="HEI369" s="112"/>
      <c r="HEJ369" s="112"/>
      <c r="HEK369" s="112"/>
      <c r="HEL369" s="112"/>
      <c r="HEM369" s="112"/>
      <c r="HEN369" s="112"/>
      <c r="HEO369" s="112"/>
      <c r="HEP369" s="112"/>
      <c r="HEQ369" s="112"/>
      <c r="HER369" s="112"/>
      <c r="HES369" s="112"/>
      <c r="HET369" s="112"/>
      <c r="HEU369" s="112"/>
      <c r="HEV369" s="112"/>
      <c r="HEW369" s="112"/>
      <c r="HEX369" s="112"/>
      <c r="HEY369" s="112"/>
      <c r="HEZ369" s="112"/>
      <c r="HFA369" s="112"/>
      <c r="HFB369" s="112"/>
      <c r="HFC369" s="112"/>
      <c r="HFD369" s="112"/>
      <c r="HFE369" s="112"/>
      <c r="HFF369" s="112"/>
      <c r="HFG369" s="112"/>
      <c r="HFH369" s="112"/>
      <c r="HFI369" s="112"/>
      <c r="HFJ369" s="112"/>
      <c r="HFK369" s="112"/>
      <c r="HFL369" s="112"/>
      <c r="HFM369" s="112"/>
      <c r="HFN369" s="112"/>
      <c r="HFO369" s="112"/>
      <c r="HFP369" s="112"/>
      <c r="HFQ369" s="112"/>
      <c r="HFR369" s="112"/>
      <c r="HFS369" s="112"/>
      <c r="HFT369" s="112"/>
      <c r="HFU369" s="112"/>
      <c r="HFV369" s="112"/>
      <c r="HFW369" s="112"/>
      <c r="HFX369" s="112"/>
      <c r="HFY369" s="112"/>
      <c r="HFZ369" s="112"/>
      <c r="HGA369" s="112"/>
      <c r="HGB369" s="112"/>
      <c r="HGC369" s="112"/>
      <c r="HGD369" s="112"/>
      <c r="HGE369" s="112"/>
      <c r="HGF369" s="112"/>
      <c r="HGG369" s="112"/>
      <c r="HGH369" s="112"/>
      <c r="HGI369" s="112"/>
      <c r="HGJ369" s="112"/>
      <c r="HGK369" s="112"/>
      <c r="HGL369" s="112"/>
      <c r="HGM369" s="112"/>
      <c r="HGN369" s="112"/>
      <c r="HGO369" s="112"/>
      <c r="HGP369" s="112"/>
      <c r="HGQ369" s="112"/>
      <c r="HGR369" s="112"/>
      <c r="HGS369" s="112"/>
      <c r="HGT369" s="112"/>
      <c r="HGU369" s="112"/>
      <c r="HGV369" s="112"/>
      <c r="HGW369" s="112"/>
      <c r="HGX369" s="112"/>
      <c r="HGY369" s="112"/>
      <c r="HGZ369" s="112"/>
      <c r="HHA369" s="112"/>
      <c r="HHB369" s="112"/>
      <c r="HHC369" s="112"/>
      <c r="HHD369" s="112"/>
      <c r="HHE369" s="112"/>
      <c r="HHF369" s="112"/>
      <c r="HHG369" s="112"/>
      <c r="HHH369" s="112"/>
      <c r="HHI369" s="112"/>
      <c r="HHJ369" s="112"/>
      <c r="HHK369" s="112"/>
      <c r="HHL369" s="112"/>
      <c r="HHM369" s="112"/>
      <c r="HHN369" s="112"/>
      <c r="HHO369" s="112"/>
      <c r="HHP369" s="112"/>
      <c r="HHQ369" s="112"/>
      <c r="HHR369" s="112"/>
      <c r="HHS369" s="112"/>
      <c r="HHT369" s="112"/>
      <c r="HHU369" s="112"/>
      <c r="HHV369" s="112"/>
      <c r="HHW369" s="112"/>
      <c r="HHX369" s="112"/>
      <c r="HHY369" s="112"/>
      <c r="HHZ369" s="112"/>
      <c r="HIA369" s="112"/>
      <c r="HIB369" s="112"/>
      <c r="HIC369" s="112"/>
      <c r="HID369" s="112"/>
      <c r="HIE369" s="112"/>
      <c r="HIF369" s="112"/>
      <c r="HIG369" s="112"/>
      <c r="HIH369" s="112"/>
      <c r="HII369" s="112"/>
      <c r="HIJ369" s="112"/>
      <c r="HIK369" s="112"/>
      <c r="HIL369" s="112"/>
      <c r="HIM369" s="112"/>
      <c r="HIN369" s="112"/>
      <c r="HIO369" s="112"/>
      <c r="HIP369" s="112"/>
      <c r="HIQ369" s="112"/>
      <c r="HIR369" s="112"/>
      <c r="HIS369" s="112"/>
      <c r="HIT369" s="112"/>
      <c r="HIU369" s="112"/>
      <c r="HIV369" s="112"/>
      <c r="HIW369" s="112"/>
      <c r="HIX369" s="112"/>
      <c r="HIY369" s="112"/>
      <c r="HIZ369" s="112"/>
      <c r="HJA369" s="112"/>
      <c r="HJB369" s="112"/>
      <c r="HJC369" s="112"/>
      <c r="HJD369" s="112"/>
      <c r="HJE369" s="112"/>
      <c r="HJF369" s="112"/>
      <c r="HJG369" s="112"/>
      <c r="HJH369" s="112"/>
      <c r="HJI369" s="112"/>
      <c r="HJJ369" s="112"/>
      <c r="HJK369" s="112"/>
      <c r="HJL369" s="112"/>
      <c r="HJM369" s="112"/>
      <c r="HJN369" s="112"/>
      <c r="HJO369" s="112"/>
      <c r="HJP369" s="112"/>
      <c r="HJQ369" s="112"/>
      <c r="HJR369" s="112"/>
      <c r="HJS369" s="112"/>
      <c r="HJT369" s="112"/>
      <c r="HJU369" s="112"/>
      <c r="HJV369" s="112"/>
      <c r="HJW369" s="112"/>
      <c r="HJX369" s="112"/>
      <c r="HJY369" s="112"/>
      <c r="HJZ369" s="112"/>
      <c r="HKA369" s="112"/>
      <c r="HKB369" s="112"/>
      <c r="HKC369" s="112"/>
      <c r="HKD369" s="112"/>
      <c r="HKE369" s="112"/>
      <c r="HKF369" s="112"/>
      <c r="HKG369" s="112"/>
      <c r="HKH369" s="112"/>
      <c r="HKI369" s="112"/>
      <c r="HKJ369" s="112"/>
      <c r="HKK369" s="112"/>
      <c r="HKL369" s="112"/>
      <c r="HKM369" s="112"/>
      <c r="HKN369" s="112"/>
      <c r="HKO369" s="112"/>
      <c r="HKP369" s="112"/>
      <c r="HKQ369" s="112"/>
      <c r="HKR369" s="112"/>
      <c r="HKS369" s="112"/>
      <c r="HKT369" s="112"/>
      <c r="HKU369" s="112"/>
      <c r="HKV369" s="112"/>
      <c r="HKW369" s="112"/>
      <c r="HKX369" s="112"/>
      <c r="HKY369" s="112"/>
      <c r="HKZ369" s="112"/>
      <c r="HLA369" s="112"/>
      <c r="HLB369" s="112"/>
      <c r="HLC369" s="112"/>
      <c r="HLD369" s="112"/>
      <c r="HLE369" s="112"/>
      <c r="HLF369" s="112"/>
      <c r="HLG369" s="112"/>
      <c r="HLH369" s="112"/>
      <c r="HLI369" s="112"/>
      <c r="HLJ369" s="112"/>
      <c r="HLK369" s="112"/>
      <c r="HLL369" s="112"/>
      <c r="HLM369" s="112"/>
      <c r="HLN369" s="112"/>
      <c r="HLO369" s="112"/>
      <c r="HLP369" s="112"/>
      <c r="HLQ369" s="112"/>
      <c r="HLR369" s="112"/>
      <c r="HLS369" s="112"/>
      <c r="HLT369" s="112"/>
      <c r="HLU369" s="112"/>
      <c r="HLV369" s="112"/>
      <c r="HLW369" s="112"/>
      <c r="HLX369" s="112"/>
      <c r="HLY369" s="112"/>
      <c r="HLZ369" s="112"/>
      <c r="HMA369" s="112"/>
      <c r="HMB369" s="112"/>
      <c r="HMC369" s="112"/>
      <c r="HMD369" s="112"/>
      <c r="HME369" s="112"/>
      <c r="HMF369" s="112"/>
      <c r="HMG369" s="112"/>
      <c r="HMH369" s="112"/>
      <c r="HMI369" s="112"/>
      <c r="HMJ369" s="112"/>
      <c r="HMK369" s="112"/>
      <c r="HML369" s="112"/>
      <c r="HMM369" s="112"/>
      <c r="HMN369" s="112"/>
      <c r="HMO369" s="112"/>
      <c r="HMP369" s="112"/>
      <c r="HMQ369" s="112"/>
      <c r="HMR369" s="112"/>
      <c r="HMS369" s="112"/>
      <c r="HMT369" s="112"/>
      <c r="HMU369" s="112"/>
      <c r="HMV369" s="112"/>
      <c r="HMW369" s="112"/>
      <c r="HMX369" s="112"/>
      <c r="HMY369" s="112"/>
      <c r="HMZ369" s="112"/>
      <c r="HNA369" s="112"/>
      <c r="HNB369" s="112"/>
      <c r="HNC369" s="112"/>
      <c r="HND369" s="112"/>
      <c r="HNE369" s="112"/>
      <c r="HNF369" s="112"/>
      <c r="HNG369" s="112"/>
      <c r="HNH369" s="112"/>
      <c r="HNI369" s="112"/>
      <c r="HNJ369" s="112"/>
      <c r="HNK369" s="112"/>
      <c r="HNL369" s="112"/>
      <c r="HNM369" s="112"/>
      <c r="HNN369" s="112"/>
      <c r="HNO369" s="112"/>
      <c r="HNP369" s="112"/>
      <c r="HNQ369" s="112"/>
      <c r="HNR369" s="112"/>
      <c r="HNS369" s="112"/>
      <c r="HNT369" s="112"/>
      <c r="HNU369" s="112"/>
      <c r="HNV369" s="112"/>
      <c r="HNW369" s="112"/>
      <c r="HNX369" s="112"/>
      <c r="HNY369" s="112"/>
      <c r="HNZ369" s="112"/>
      <c r="HOA369" s="112"/>
      <c r="HOB369" s="112"/>
      <c r="HOC369" s="112"/>
      <c r="HOD369" s="112"/>
      <c r="HOE369" s="112"/>
      <c r="HOF369" s="112"/>
      <c r="HOG369" s="112"/>
      <c r="HOH369" s="112"/>
      <c r="HOI369" s="112"/>
      <c r="HOJ369" s="112"/>
      <c r="HOK369" s="112"/>
      <c r="HOL369" s="112"/>
      <c r="HOM369" s="112"/>
      <c r="HON369" s="112"/>
      <c r="HOO369" s="112"/>
      <c r="HOP369" s="112"/>
      <c r="HOQ369" s="112"/>
      <c r="HOR369" s="112"/>
      <c r="HOS369" s="112"/>
      <c r="HOT369" s="112"/>
      <c r="HOU369" s="112"/>
      <c r="HOV369" s="112"/>
      <c r="HOW369" s="112"/>
      <c r="HOX369" s="112"/>
      <c r="HOY369" s="112"/>
      <c r="HOZ369" s="112"/>
      <c r="HPA369" s="112"/>
      <c r="HPB369" s="112"/>
      <c r="HPC369" s="112"/>
      <c r="HPD369" s="112"/>
      <c r="HPE369" s="112"/>
      <c r="HPF369" s="112"/>
      <c r="HPG369" s="112"/>
      <c r="HPH369" s="112"/>
      <c r="HPI369" s="112"/>
      <c r="HPJ369" s="112"/>
      <c r="HPK369" s="112"/>
      <c r="HPL369" s="112"/>
      <c r="HPM369" s="112"/>
      <c r="HPN369" s="112"/>
      <c r="HPO369" s="112"/>
      <c r="HPP369" s="112"/>
      <c r="HPQ369" s="112"/>
      <c r="HPR369" s="112"/>
      <c r="HPS369" s="112"/>
      <c r="HPT369" s="112"/>
      <c r="HPU369" s="112"/>
      <c r="HPV369" s="112"/>
      <c r="HPW369" s="112"/>
      <c r="HPX369" s="112"/>
      <c r="HPY369" s="112"/>
      <c r="HPZ369" s="112"/>
      <c r="HQA369" s="112"/>
      <c r="HQB369" s="112"/>
      <c r="HQC369" s="112"/>
      <c r="HQD369" s="112"/>
      <c r="HQE369" s="112"/>
      <c r="HQF369" s="112"/>
      <c r="HQG369" s="112"/>
      <c r="HQH369" s="112"/>
      <c r="HQI369" s="112"/>
      <c r="HQJ369" s="112"/>
      <c r="HQK369" s="112"/>
      <c r="HQL369" s="112"/>
      <c r="HQM369" s="112"/>
      <c r="HQN369" s="112"/>
      <c r="HQO369" s="112"/>
      <c r="HQP369" s="112"/>
      <c r="HQQ369" s="112"/>
      <c r="HQR369" s="112"/>
      <c r="HQS369" s="112"/>
      <c r="HQT369" s="112"/>
      <c r="HQU369" s="112"/>
      <c r="HQV369" s="112"/>
      <c r="HQW369" s="112"/>
      <c r="HQX369" s="112"/>
      <c r="HQY369" s="112"/>
      <c r="HQZ369" s="112"/>
      <c r="HRA369" s="112"/>
      <c r="HRB369" s="112"/>
      <c r="HRC369" s="112"/>
      <c r="HRD369" s="112"/>
      <c r="HRE369" s="112"/>
      <c r="HRF369" s="112"/>
      <c r="HRG369" s="112"/>
      <c r="HRH369" s="112"/>
      <c r="HRI369" s="112"/>
      <c r="HRJ369" s="112"/>
      <c r="HRK369" s="112"/>
      <c r="HRL369" s="112"/>
      <c r="HRM369" s="112"/>
      <c r="HRN369" s="112"/>
      <c r="HRO369" s="112"/>
      <c r="HRP369" s="112"/>
      <c r="HRQ369" s="112"/>
      <c r="HRR369" s="112"/>
      <c r="HRS369" s="112"/>
      <c r="HRT369" s="112"/>
      <c r="HRU369" s="112"/>
      <c r="HRV369" s="112"/>
      <c r="HRW369" s="112"/>
      <c r="HRX369" s="112"/>
      <c r="HRY369" s="112"/>
      <c r="HRZ369" s="112"/>
      <c r="HSA369" s="112"/>
      <c r="HSB369" s="112"/>
      <c r="HSC369" s="112"/>
      <c r="HSD369" s="112"/>
      <c r="HSE369" s="112"/>
      <c r="HSF369" s="112"/>
      <c r="HSG369" s="112"/>
      <c r="HSH369" s="112"/>
      <c r="HSI369" s="112"/>
      <c r="HSJ369" s="112"/>
      <c r="HSK369" s="112"/>
      <c r="HSL369" s="112"/>
      <c r="HSM369" s="112"/>
      <c r="HSN369" s="112"/>
      <c r="HSO369" s="112"/>
      <c r="HSP369" s="112"/>
      <c r="HSQ369" s="112"/>
      <c r="HSR369" s="112"/>
      <c r="HSS369" s="112"/>
      <c r="HST369" s="112"/>
      <c r="HSU369" s="112"/>
      <c r="HSV369" s="112"/>
      <c r="HSW369" s="112"/>
      <c r="HSX369" s="112"/>
      <c r="HSY369" s="112"/>
      <c r="HSZ369" s="112"/>
      <c r="HTA369" s="112"/>
      <c r="HTB369" s="112"/>
      <c r="HTC369" s="112"/>
      <c r="HTD369" s="112"/>
      <c r="HTE369" s="112"/>
      <c r="HTF369" s="112"/>
      <c r="HTG369" s="112"/>
      <c r="HTH369" s="112"/>
      <c r="HTI369" s="112"/>
      <c r="HTJ369" s="112"/>
      <c r="HTK369" s="112"/>
      <c r="HTL369" s="112"/>
      <c r="HTM369" s="112"/>
      <c r="HTN369" s="112"/>
      <c r="HTO369" s="112"/>
      <c r="HTP369" s="112"/>
      <c r="HTQ369" s="112"/>
      <c r="HTR369" s="112"/>
      <c r="HTS369" s="112"/>
      <c r="HTT369" s="112"/>
      <c r="HTU369" s="112"/>
      <c r="HTV369" s="112"/>
      <c r="HTW369" s="112"/>
      <c r="HTX369" s="112"/>
      <c r="HTY369" s="112"/>
      <c r="HTZ369" s="112"/>
      <c r="HUA369" s="112"/>
      <c r="HUB369" s="112"/>
      <c r="HUC369" s="112"/>
      <c r="HUD369" s="112"/>
      <c r="HUE369" s="112"/>
      <c r="HUF369" s="112"/>
      <c r="HUG369" s="112"/>
      <c r="HUH369" s="112"/>
      <c r="HUI369" s="112"/>
      <c r="HUJ369" s="112"/>
      <c r="HUK369" s="112"/>
      <c r="HUL369" s="112"/>
      <c r="HUM369" s="112"/>
      <c r="HUN369" s="112"/>
      <c r="HUO369" s="112"/>
      <c r="HUP369" s="112"/>
      <c r="HUQ369" s="112"/>
      <c r="HUR369" s="112"/>
      <c r="HUS369" s="112"/>
      <c r="HUT369" s="112"/>
      <c r="HUU369" s="112"/>
      <c r="HUV369" s="112"/>
      <c r="HUW369" s="112"/>
      <c r="HUX369" s="112"/>
      <c r="HUY369" s="112"/>
      <c r="HUZ369" s="112"/>
      <c r="HVA369" s="112"/>
      <c r="HVB369" s="112"/>
      <c r="HVC369" s="112"/>
      <c r="HVD369" s="112"/>
      <c r="HVE369" s="112"/>
      <c r="HVF369" s="112"/>
      <c r="HVG369" s="112"/>
      <c r="HVH369" s="112"/>
      <c r="HVI369" s="112"/>
      <c r="HVJ369" s="112"/>
      <c r="HVK369" s="112"/>
      <c r="HVL369" s="112"/>
      <c r="HVM369" s="112"/>
      <c r="HVN369" s="112"/>
      <c r="HVO369" s="112"/>
      <c r="HVP369" s="112"/>
      <c r="HVQ369" s="112"/>
      <c r="HVR369" s="112"/>
      <c r="HVS369" s="112"/>
      <c r="HVT369" s="112"/>
      <c r="HVU369" s="112"/>
      <c r="HVV369" s="112"/>
      <c r="HVW369" s="112"/>
      <c r="HVX369" s="112"/>
      <c r="HVY369" s="112"/>
      <c r="HVZ369" s="112"/>
      <c r="HWA369" s="112"/>
      <c r="HWB369" s="112"/>
      <c r="HWC369" s="112"/>
      <c r="HWD369" s="112"/>
      <c r="HWE369" s="112"/>
      <c r="HWF369" s="112"/>
      <c r="HWG369" s="112"/>
      <c r="HWH369" s="112"/>
      <c r="HWI369" s="112"/>
      <c r="HWJ369" s="112"/>
      <c r="HWK369" s="112"/>
      <c r="HWL369" s="112"/>
      <c r="HWM369" s="112"/>
      <c r="HWN369" s="112"/>
      <c r="HWO369" s="112"/>
      <c r="HWP369" s="112"/>
      <c r="HWQ369" s="112"/>
      <c r="HWR369" s="112"/>
      <c r="HWS369" s="112"/>
      <c r="HWT369" s="112"/>
      <c r="HWU369" s="112"/>
      <c r="HWV369" s="112"/>
      <c r="HWW369" s="112"/>
      <c r="HWX369" s="112"/>
      <c r="HWY369" s="112"/>
      <c r="HWZ369" s="112"/>
      <c r="HXA369" s="112"/>
      <c r="HXB369" s="112"/>
      <c r="HXC369" s="112"/>
      <c r="HXD369" s="112"/>
      <c r="HXE369" s="112"/>
      <c r="HXF369" s="112"/>
      <c r="HXG369" s="112"/>
      <c r="HXH369" s="112"/>
      <c r="HXI369" s="112"/>
      <c r="HXJ369" s="112"/>
      <c r="HXK369" s="112"/>
      <c r="HXL369" s="112"/>
      <c r="HXM369" s="112"/>
      <c r="HXN369" s="112"/>
      <c r="HXO369" s="112"/>
      <c r="HXP369" s="112"/>
      <c r="HXQ369" s="112"/>
      <c r="HXR369" s="112"/>
      <c r="HXS369" s="112"/>
      <c r="HXT369" s="112"/>
      <c r="HXU369" s="112"/>
      <c r="HXV369" s="112"/>
      <c r="HXW369" s="112"/>
      <c r="HXX369" s="112"/>
      <c r="HXY369" s="112"/>
      <c r="HXZ369" s="112"/>
      <c r="HYA369" s="112"/>
      <c r="HYB369" s="112"/>
      <c r="HYC369" s="112"/>
      <c r="HYD369" s="112"/>
      <c r="HYE369" s="112"/>
      <c r="HYF369" s="112"/>
      <c r="HYG369" s="112"/>
      <c r="HYH369" s="112"/>
      <c r="HYI369" s="112"/>
      <c r="HYJ369" s="112"/>
      <c r="HYK369" s="112"/>
      <c r="HYL369" s="112"/>
      <c r="HYM369" s="112"/>
      <c r="HYN369" s="112"/>
      <c r="HYO369" s="112"/>
      <c r="HYP369" s="112"/>
      <c r="HYQ369" s="112"/>
      <c r="HYR369" s="112"/>
      <c r="HYS369" s="112"/>
      <c r="HYT369" s="112"/>
      <c r="HYU369" s="112"/>
      <c r="HYV369" s="112"/>
      <c r="HYW369" s="112"/>
      <c r="HYX369" s="112"/>
      <c r="HYY369" s="112"/>
      <c r="HYZ369" s="112"/>
      <c r="HZA369" s="112"/>
      <c r="HZB369" s="112"/>
      <c r="HZC369" s="112"/>
      <c r="HZD369" s="112"/>
      <c r="HZE369" s="112"/>
      <c r="HZF369" s="112"/>
      <c r="HZG369" s="112"/>
      <c r="HZH369" s="112"/>
      <c r="HZI369" s="112"/>
      <c r="HZJ369" s="112"/>
      <c r="HZK369" s="112"/>
      <c r="HZL369" s="112"/>
      <c r="HZM369" s="112"/>
      <c r="HZN369" s="112"/>
      <c r="HZO369" s="112"/>
      <c r="HZP369" s="112"/>
      <c r="HZQ369" s="112"/>
      <c r="HZR369" s="112"/>
      <c r="HZS369" s="112"/>
      <c r="HZT369" s="112"/>
      <c r="HZU369" s="112"/>
      <c r="HZV369" s="112"/>
      <c r="HZW369" s="112"/>
      <c r="HZX369" s="112"/>
      <c r="HZY369" s="112"/>
      <c r="HZZ369" s="112"/>
      <c r="IAA369" s="112"/>
      <c r="IAB369" s="112"/>
      <c r="IAC369" s="112"/>
      <c r="IAD369" s="112"/>
      <c r="IAE369" s="112"/>
      <c r="IAF369" s="112"/>
      <c r="IAG369" s="112"/>
      <c r="IAH369" s="112"/>
      <c r="IAI369" s="112"/>
      <c r="IAJ369" s="112"/>
      <c r="IAK369" s="112"/>
      <c r="IAL369" s="112"/>
      <c r="IAM369" s="112"/>
      <c r="IAN369" s="112"/>
      <c r="IAO369" s="112"/>
      <c r="IAP369" s="112"/>
      <c r="IAQ369" s="112"/>
      <c r="IAR369" s="112"/>
      <c r="IAS369" s="112"/>
      <c r="IAT369" s="112"/>
      <c r="IAU369" s="112"/>
      <c r="IAV369" s="112"/>
      <c r="IAW369" s="112"/>
      <c r="IAX369" s="112"/>
      <c r="IAY369" s="112"/>
      <c r="IAZ369" s="112"/>
      <c r="IBA369" s="112"/>
      <c r="IBB369" s="112"/>
      <c r="IBC369" s="112"/>
      <c r="IBD369" s="112"/>
      <c r="IBE369" s="112"/>
      <c r="IBF369" s="112"/>
      <c r="IBG369" s="112"/>
      <c r="IBH369" s="112"/>
      <c r="IBI369" s="112"/>
      <c r="IBJ369" s="112"/>
      <c r="IBK369" s="112"/>
      <c r="IBL369" s="112"/>
      <c r="IBM369" s="112"/>
      <c r="IBN369" s="112"/>
      <c r="IBO369" s="112"/>
      <c r="IBP369" s="112"/>
      <c r="IBQ369" s="112"/>
      <c r="IBR369" s="112"/>
      <c r="IBS369" s="112"/>
      <c r="IBT369" s="112"/>
      <c r="IBU369" s="112"/>
      <c r="IBV369" s="112"/>
      <c r="IBW369" s="112"/>
      <c r="IBX369" s="112"/>
      <c r="IBY369" s="112"/>
      <c r="IBZ369" s="112"/>
      <c r="ICA369" s="112"/>
      <c r="ICB369" s="112"/>
      <c r="ICC369" s="112"/>
      <c r="ICD369" s="112"/>
      <c r="ICE369" s="112"/>
      <c r="ICF369" s="112"/>
      <c r="ICG369" s="112"/>
      <c r="ICH369" s="112"/>
      <c r="ICI369" s="112"/>
      <c r="ICJ369" s="112"/>
      <c r="ICK369" s="112"/>
      <c r="ICL369" s="112"/>
      <c r="ICM369" s="112"/>
      <c r="ICN369" s="112"/>
      <c r="ICO369" s="112"/>
      <c r="ICP369" s="112"/>
      <c r="ICQ369" s="112"/>
      <c r="ICR369" s="112"/>
      <c r="ICS369" s="112"/>
      <c r="ICT369" s="112"/>
      <c r="ICU369" s="112"/>
      <c r="ICV369" s="112"/>
      <c r="ICW369" s="112"/>
      <c r="ICX369" s="112"/>
      <c r="ICY369" s="112"/>
      <c r="ICZ369" s="112"/>
      <c r="IDA369" s="112"/>
      <c r="IDB369" s="112"/>
      <c r="IDC369" s="112"/>
      <c r="IDD369" s="112"/>
      <c r="IDE369" s="112"/>
      <c r="IDF369" s="112"/>
      <c r="IDG369" s="112"/>
      <c r="IDH369" s="112"/>
      <c r="IDI369" s="112"/>
      <c r="IDJ369" s="112"/>
      <c r="IDK369" s="112"/>
      <c r="IDL369" s="112"/>
      <c r="IDM369" s="112"/>
      <c r="IDN369" s="112"/>
      <c r="IDO369" s="112"/>
      <c r="IDP369" s="112"/>
      <c r="IDQ369" s="112"/>
      <c r="IDR369" s="112"/>
      <c r="IDS369" s="112"/>
      <c r="IDT369" s="112"/>
      <c r="IDU369" s="112"/>
      <c r="IDV369" s="112"/>
      <c r="IDW369" s="112"/>
      <c r="IDX369" s="112"/>
      <c r="IDY369" s="112"/>
      <c r="IDZ369" s="112"/>
      <c r="IEA369" s="112"/>
      <c r="IEB369" s="112"/>
      <c r="IEC369" s="112"/>
      <c r="IED369" s="112"/>
      <c r="IEE369" s="112"/>
      <c r="IEF369" s="112"/>
      <c r="IEG369" s="112"/>
      <c r="IEH369" s="112"/>
      <c r="IEI369" s="112"/>
      <c r="IEJ369" s="112"/>
      <c r="IEK369" s="112"/>
      <c r="IEL369" s="112"/>
      <c r="IEM369" s="112"/>
      <c r="IEN369" s="112"/>
      <c r="IEO369" s="112"/>
      <c r="IEP369" s="112"/>
      <c r="IEQ369" s="112"/>
      <c r="IER369" s="112"/>
      <c r="IES369" s="112"/>
      <c r="IET369" s="112"/>
      <c r="IEU369" s="112"/>
      <c r="IEV369" s="112"/>
      <c r="IEW369" s="112"/>
      <c r="IEX369" s="112"/>
      <c r="IEY369" s="112"/>
      <c r="IEZ369" s="112"/>
      <c r="IFA369" s="112"/>
      <c r="IFB369" s="112"/>
      <c r="IFC369" s="112"/>
      <c r="IFD369" s="112"/>
      <c r="IFE369" s="112"/>
      <c r="IFF369" s="112"/>
      <c r="IFG369" s="112"/>
      <c r="IFH369" s="112"/>
      <c r="IFI369" s="112"/>
      <c r="IFJ369" s="112"/>
      <c r="IFK369" s="112"/>
      <c r="IFL369" s="112"/>
      <c r="IFM369" s="112"/>
      <c r="IFN369" s="112"/>
      <c r="IFO369" s="112"/>
      <c r="IFP369" s="112"/>
      <c r="IFQ369" s="112"/>
      <c r="IFR369" s="112"/>
      <c r="IFS369" s="112"/>
      <c r="IFT369" s="112"/>
      <c r="IFU369" s="112"/>
      <c r="IFV369" s="112"/>
      <c r="IFW369" s="112"/>
      <c r="IFX369" s="112"/>
      <c r="IFY369" s="112"/>
      <c r="IFZ369" s="112"/>
      <c r="IGA369" s="112"/>
      <c r="IGB369" s="112"/>
      <c r="IGC369" s="112"/>
      <c r="IGD369" s="112"/>
      <c r="IGE369" s="112"/>
      <c r="IGF369" s="112"/>
      <c r="IGG369" s="112"/>
      <c r="IGH369" s="112"/>
      <c r="IGI369" s="112"/>
      <c r="IGJ369" s="112"/>
      <c r="IGK369" s="112"/>
      <c r="IGL369" s="112"/>
      <c r="IGM369" s="112"/>
      <c r="IGN369" s="112"/>
      <c r="IGO369" s="112"/>
      <c r="IGP369" s="112"/>
      <c r="IGQ369" s="112"/>
      <c r="IGR369" s="112"/>
      <c r="IGS369" s="112"/>
      <c r="IGT369" s="112"/>
      <c r="IGU369" s="112"/>
      <c r="IGV369" s="112"/>
      <c r="IGW369" s="112"/>
      <c r="IGX369" s="112"/>
      <c r="IGY369" s="112"/>
      <c r="IGZ369" s="112"/>
      <c r="IHA369" s="112"/>
      <c r="IHB369" s="112"/>
      <c r="IHC369" s="112"/>
      <c r="IHD369" s="112"/>
      <c r="IHE369" s="112"/>
      <c r="IHF369" s="112"/>
      <c r="IHG369" s="112"/>
      <c r="IHH369" s="112"/>
      <c r="IHI369" s="112"/>
      <c r="IHJ369" s="112"/>
      <c r="IHK369" s="112"/>
      <c r="IHL369" s="112"/>
      <c r="IHM369" s="112"/>
      <c r="IHN369" s="112"/>
      <c r="IHO369" s="112"/>
      <c r="IHP369" s="112"/>
      <c r="IHQ369" s="112"/>
      <c r="IHR369" s="112"/>
      <c r="IHS369" s="112"/>
      <c r="IHT369" s="112"/>
      <c r="IHU369" s="112"/>
      <c r="IHV369" s="112"/>
      <c r="IHW369" s="112"/>
      <c r="IHX369" s="112"/>
      <c r="IHY369" s="112"/>
      <c r="IHZ369" s="112"/>
      <c r="IIA369" s="112"/>
      <c r="IIB369" s="112"/>
      <c r="IIC369" s="112"/>
      <c r="IID369" s="112"/>
      <c r="IIE369" s="112"/>
      <c r="IIF369" s="112"/>
      <c r="IIG369" s="112"/>
      <c r="IIH369" s="112"/>
      <c r="III369" s="112"/>
      <c r="IIJ369" s="112"/>
      <c r="IIK369" s="112"/>
      <c r="IIL369" s="112"/>
      <c r="IIM369" s="112"/>
      <c r="IIN369" s="112"/>
      <c r="IIO369" s="112"/>
      <c r="IIP369" s="112"/>
      <c r="IIQ369" s="112"/>
      <c r="IIR369" s="112"/>
      <c r="IIS369" s="112"/>
      <c r="IIT369" s="112"/>
      <c r="IIU369" s="112"/>
      <c r="IIV369" s="112"/>
      <c r="IIW369" s="112"/>
      <c r="IIX369" s="112"/>
      <c r="IIY369" s="112"/>
      <c r="IIZ369" s="112"/>
      <c r="IJA369" s="112"/>
      <c r="IJB369" s="112"/>
      <c r="IJC369" s="112"/>
      <c r="IJD369" s="112"/>
      <c r="IJE369" s="112"/>
      <c r="IJF369" s="112"/>
      <c r="IJG369" s="112"/>
      <c r="IJH369" s="112"/>
      <c r="IJI369" s="112"/>
      <c r="IJJ369" s="112"/>
      <c r="IJK369" s="112"/>
      <c r="IJL369" s="112"/>
      <c r="IJM369" s="112"/>
      <c r="IJN369" s="112"/>
      <c r="IJO369" s="112"/>
      <c r="IJP369" s="112"/>
      <c r="IJQ369" s="112"/>
      <c r="IJR369" s="112"/>
      <c r="IJS369" s="112"/>
      <c r="IJT369" s="112"/>
      <c r="IJU369" s="112"/>
      <c r="IJV369" s="112"/>
      <c r="IJW369" s="112"/>
      <c r="IJX369" s="112"/>
      <c r="IJY369" s="112"/>
      <c r="IJZ369" s="112"/>
      <c r="IKA369" s="112"/>
      <c r="IKB369" s="112"/>
      <c r="IKC369" s="112"/>
      <c r="IKD369" s="112"/>
      <c r="IKE369" s="112"/>
      <c r="IKF369" s="112"/>
      <c r="IKG369" s="112"/>
      <c r="IKH369" s="112"/>
      <c r="IKI369" s="112"/>
      <c r="IKJ369" s="112"/>
      <c r="IKK369" s="112"/>
      <c r="IKL369" s="112"/>
      <c r="IKM369" s="112"/>
      <c r="IKN369" s="112"/>
      <c r="IKO369" s="112"/>
      <c r="IKP369" s="112"/>
      <c r="IKQ369" s="112"/>
      <c r="IKR369" s="112"/>
      <c r="IKS369" s="112"/>
      <c r="IKT369" s="112"/>
      <c r="IKU369" s="112"/>
      <c r="IKV369" s="112"/>
      <c r="IKW369" s="112"/>
      <c r="IKX369" s="112"/>
      <c r="IKY369" s="112"/>
      <c r="IKZ369" s="112"/>
      <c r="ILA369" s="112"/>
      <c r="ILB369" s="112"/>
      <c r="ILC369" s="112"/>
      <c r="ILD369" s="112"/>
      <c r="ILE369" s="112"/>
      <c r="ILF369" s="112"/>
      <c r="ILG369" s="112"/>
      <c r="ILH369" s="112"/>
      <c r="ILI369" s="112"/>
      <c r="ILJ369" s="112"/>
      <c r="ILK369" s="112"/>
      <c r="ILL369" s="112"/>
      <c r="ILM369" s="112"/>
      <c r="ILN369" s="112"/>
      <c r="ILO369" s="112"/>
      <c r="ILP369" s="112"/>
      <c r="ILQ369" s="112"/>
      <c r="ILR369" s="112"/>
      <c r="ILS369" s="112"/>
      <c r="ILT369" s="112"/>
      <c r="ILU369" s="112"/>
      <c r="ILV369" s="112"/>
      <c r="ILW369" s="112"/>
      <c r="ILX369" s="112"/>
      <c r="ILY369" s="112"/>
      <c r="ILZ369" s="112"/>
      <c r="IMA369" s="112"/>
      <c r="IMB369" s="112"/>
      <c r="IMC369" s="112"/>
      <c r="IMD369" s="112"/>
      <c r="IME369" s="112"/>
      <c r="IMF369" s="112"/>
      <c r="IMG369" s="112"/>
      <c r="IMH369" s="112"/>
      <c r="IMI369" s="112"/>
      <c r="IMJ369" s="112"/>
      <c r="IMK369" s="112"/>
      <c r="IML369" s="112"/>
      <c r="IMM369" s="112"/>
      <c r="IMN369" s="112"/>
      <c r="IMO369" s="112"/>
      <c r="IMP369" s="112"/>
      <c r="IMQ369" s="112"/>
      <c r="IMR369" s="112"/>
      <c r="IMS369" s="112"/>
      <c r="IMT369" s="112"/>
      <c r="IMU369" s="112"/>
      <c r="IMV369" s="112"/>
      <c r="IMW369" s="112"/>
      <c r="IMX369" s="112"/>
      <c r="IMY369" s="112"/>
      <c r="IMZ369" s="112"/>
      <c r="INA369" s="112"/>
      <c r="INB369" s="112"/>
      <c r="INC369" s="112"/>
      <c r="IND369" s="112"/>
      <c r="INE369" s="112"/>
      <c r="INF369" s="112"/>
      <c r="ING369" s="112"/>
      <c r="INH369" s="112"/>
      <c r="INI369" s="112"/>
      <c r="INJ369" s="112"/>
      <c r="INK369" s="112"/>
      <c r="INL369" s="112"/>
      <c r="INM369" s="112"/>
      <c r="INN369" s="112"/>
      <c r="INO369" s="112"/>
      <c r="INP369" s="112"/>
      <c r="INQ369" s="112"/>
      <c r="INR369" s="112"/>
      <c r="INS369" s="112"/>
      <c r="INT369" s="112"/>
      <c r="INU369" s="112"/>
      <c r="INV369" s="112"/>
      <c r="INW369" s="112"/>
      <c r="INX369" s="112"/>
      <c r="INY369" s="112"/>
      <c r="INZ369" s="112"/>
      <c r="IOA369" s="112"/>
      <c r="IOB369" s="112"/>
      <c r="IOC369" s="112"/>
      <c r="IOD369" s="112"/>
      <c r="IOE369" s="112"/>
      <c r="IOF369" s="112"/>
      <c r="IOG369" s="112"/>
      <c r="IOH369" s="112"/>
      <c r="IOI369" s="112"/>
      <c r="IOJ369" s="112"/>
      <c r="IOK369" s="112"/>
      <c r="IOL369" s="112"/>
      <c r="IOM369" s="112"/>
      <c r="ION369" s="112"/>
      <c r="IOO369" s="112"/>
      <c r="IOP369" s="112"/>
      <c r="IOQ369" s="112"/>
      <c r="IOR369" s="112"/>
      <c r="IOS369" s="112"/>
      <c r="IOT369" s="112"/>
      <c r="IOU369" s="112"/>
      <c r="IOV369" s="112"/>
      <c r="IOW369" s="112"/>
      <c r="IOX369" s="112"/>
      <c r="IOY369" s="112"/>
      <c r="IOZ369" s="112"/>
      <c r="IPA369" s="112"/>
      <c r="IPB369" s="112"/>
      <c r="IPC369" s="112"/>
      <c r="IPD369" s="112"/>
      <c r="IPE369" s="112"/>
      <c r="IPF369" s="112"/>
      <c r="IPG369" s="112"/>
      <c r="IPH369" s="112"/>
      <c r="IPI369" s="112"/>
      <c r="IPJ369" s="112"/>
      <c r="IPK369" s="112"/>
      <c r="IPL369" s="112"/>
      <c r="IPM369" s="112"/>
      <c r="IPN369" s="112"/>
      <c r="IPO369" s="112"/>
      <c r="IPP369" s="112"/>
      <c r="IPQ369" s="112"/>
      <c r="IPR369" s="112"/>
      <c r="IPS369" s="112"/>
      <c r="IPT369" s="112"/>
      <c r="IPU369" s="112"/>
      <c r="IPV369" s="112"/>
      <c r="IPW369" s="112"/>
      <c r="IPX369" s="112"/>
      <c r="IPY369" s="112"/>
      <c r="IPZ369" s="112"/>
      <c r="IQA369" s="112"/>
      <c r="IQB369" s="112"/>
      <c r="IQC369" s="112"/>
      <c r="IQD369" s="112"/>
      <c r="IQE369" s="112"/>
      <c r="IQF369" s="112"/>
      <c r="IQG369" s="112"/>
      <c r="IQH369" s="112"/>
      <c r="IQI369" s="112"/>
      <c r="IQJ369" s="112"/>
      <c r="IQK369" s="112"/>
      <c r="IQL369" s="112"/>
      <c r="IQM369" s="112"/>
      <c r="IQN369" s="112"/>
      <c r="IQO369" s="112"/>
      <c r="IQP369" s="112"/>
      <c r="IQQ369" s="112"/>
      <c r="IQR369" s="112"/>
      <c r="IQS369" s="112"/>
      <c r="IQT369" s="112"/>
      <c r="IQU369" s="112"/>
      <c r="IQV369" s="112"/>
      <c r="IQW369" s="112"/>
      <c r="IQX369" s="112"/>
      <c r="IQY369" s="112"/>
      <c r="IQZ369" s="112"/>
      <c r="IRA369" s="112"/>
      <c r="IRB369" s="112"/>
      <c r="IRC369" s="112"/>
      <c r="IRD369" s="112"/>
      <c r="IRE369" s="112"/>
      <c r="IRF369" s="112"/>
      <c r="IRG369" s="112"/>
      <c r="IRH369" s="112"/>
      <c r="IRI369" s="112"/>
      <c r="IRJ369" s="112"/>
      <c r="IRK369" s="112"/>
      <c r="IRL369" s="112"/>
      <c r="IRM369" s="112"/>
      <c r="IRN369" s="112"/>
      <c r="IRO369" s="112"/>
      <c r="IRP369" s="112"/>
      <c r="IRQ369" s="112"/>
      <c r="IRR369" s="112"/>
      <c r="IRS369" s="112"/>
      <c r="IRT369" s="112"/>
      <c r="IRU369" s="112"/>
      <c r="IRV369" s="112"/>
      <c r="IRW369" s="112"/>
      <c r="IRX369" s="112"/>
      <c r="IRY369" s="112"/>
      <c r="IRZ369" s="112"/>
      <c r="ISA369" s="112"/>
      <c r="ISB369" s="112"/>
      <c r="ISC369" s="112"/>
      <c r="ISD369" s="112"/>
      <c r="ISE369" s="112"/>
      <c r="ISF369" s="112"/>
      <c r="ISG369" s="112"/>
      <c r="ISH369" s="112"/>
      <c r="ISI369" s="112"/>
      <c r="ISJ369" s="112"/>
      <c r="ISK369" s="112"/>
      <c r="ISL369" s="112"/>
      <c r="ISM369" s="112"/>
      <c r="ISN369" s="112"/>
      <c r="ISO369" s="112"/>
      <c r="ISP369" s="112"/>
      <c r="ISQ369" s="112"/>
      <c r="ISR369" s="112"/>
      <c r="ISS369" s="112"/>
      <c r="IST369" s="112"/>
      <c r="ISU369" s="112"/>
      <c r="ISV369" s="112"/>
      <c r="ISW369" s="112"/>
      <c r="ISX369" s="112"/>
      <c r="ISY369" s="112"/>
      <c r="ISZ369" s="112"/>
      <c r="ITA369" s="112"/>
      <c r="ITB369" s="112"/>
      <c r="ITC369" s="112"/>
      <c r="ITD369" s="112"/>
      <c r="ITE369" s="112"/>
      <c r="ITF369" s="112"/>
      <c r="ITG369" s="112"/>
      <c r="ITH369" s="112"/>
      <c r="ITI369" s="112"/>
      <c r="ITJ369" s="112"/>
      <c r="ITK369" s="112"/>
      <c r="ITL369" s="112"/>
      <c r="ITM369" s="112"/>
      <c r="ITN369" s="112"/>
      <c r="ITO369" s="112"/>
      <c r="ITP369" s="112"/>
      <c r="ITQ369" s="112"/>
      <c r="ITR369" s="112"/>
      <c r="ITS369" s="112"/>
      <c r="ITT369" s="112"/>
      <c r="ITU369" s="112"/>
      <c r="ITV369" s="112"/>
      <c r="ITW369" s="112"/>
      <c r="ITX369" s="112"/>
      <c r="ITY369" s="112"/>
      <c r="ITZ369" s="112"/>
      <c r="IUA369" s="112"/>
      <c r="IUB369" s="112"/>
      <c r="IUC369" s="112"/>
      <c r="IUD369" s="112"/>
      <c r="IUE369" s="112"/>
      <c r="IUF369" s="112"/>
      <c r="IUG369" s="112"/>
      <c r="IUH369" s="112"/>
      <c r="IUI369" s="112"/>
      <c r="IUJ369" s="112"/>
      <c r="IUK369" s="112"/>
      <c r="IUL369" s="112"/>
      <c r="IUM369" s="112"/>
      <c r="IUN369" s="112"/>
      <c r="IUO369" s="112"/>
      <c r="IUP369" s="112"/>
      <c r="IUQ369" s="112"/>
      <c r="IUR369" s="112"/>
      <c r="IUS369" s="112"/>
      <c r="IUT369" s="112"/>
      <c r="IUU369" s="112"/>
      <c r="IUV369" s="112"/>
      <c r="IUW369" s="112"/>
      <c r="IUX369" s="112"/>
      <c r="IUY369" s="112"/>
      <c r="IUZ369" s="112"/>
      <c r="IVA369" s="112"/>
      <c r="IVB369" s="112"/>
      <c r="IVC369" s="112"/>
      <c r="IVD369" s="112"/>
      <c r="IVE369" s="112"/>
      <c r="IVF369" s="112"/>
      <c r="IVG369" s="112"/>
      <c r="IVH369" s="112"/>
      <c r="IVI369" s="112"/>
      <c r="IVJ369" s="112"/>
      <c r="IVK369" s="112"/>
      <c r="IVL369" s="112"/>
      <c r="IVM369" s="112"/>
      <c r="IVN369" s="112"/>
      <c r="IVO369" s="112"/>
      <c r="IVP369" s="112"/>
      <c r="IVQ369" s="112"/>
      <c r="IVR369" s="112"/>
      <c r="IVS369" s="112"/>
      <c r="IVT369" s="112"/>
      <c r="IVU369" s="112"/>
      <c r="IVV369" s="112"/>
      <c r="IVW369" s="112"/>
      <c r="IVX369" s="112"/>
      <c r="IVY369" s="112"/>
      <c r="IVZ369" s="112"/>
      <c r="IWA369" s="112"/>
      <c r="IWB369" s="112"/>
      <c r="IWC369" s="112"/>
      <c r="IWD369" s="112"/>
      <c r="IWE369" s="112"/>
      <c r="IWF369" s="112"/>
      <c r="IWG369" s="112"/>
      <c r="IWH369" s="112"/>
      <c r="IWI369" s="112"/>
      <c r="IWJ369" s="112"/>
      <c r="IWK369" s="112"/>
      <c r="IWL369" s="112"/>
      <c r="IWM369" s="112"/>
      <c r="IWN369" s="112"/>
      <c r="IWO369" s="112"/>
      <c r="IWP369" s="112"/>
      <c r="IWQ369" s="112"/>
      <c r="IWR369" s="112"/>
      <c r="IWS369" s="112"/>
      <c r="IWT369" s="112"/>
      <c r="IWU369" s="112"/>
      <c r="IWV369" s="112"/>
      <c r="IWW369" s="112"/>
      <c r="IWX369" s="112"/>
      <c r="IWY369" s="112"/>
      <c r="IWZ369" s="112"/>
      <c r="IXA369" s="112"/>
      <c r="IXB369" s="112"/>
      <c r="IXC369" s="112"/>
      <c r="IXD369" s="112"/>
      <c r="IXE369" s="112"/>
      <c r="IXF369" s="112"/>
      <c r="IXG369" s="112"/>
      <c r="IXH369" s="112"/>
      <c r="IXI369" s="112"/>
      <c r="IXJ369" s="112"/>
      <c r="IXK369" s="112"/>
      <c r="IXL369" s="112"/>
      <c r="IXM369" s="112"/>
      <c r="IXN369" s="112"/>
      <c r="IXO369" s="112"/>
      <c r="IXP369" s="112"/>
      <c r="IXQ369" s="112"/>
      <c r="IXR369" s="112"/>
      <c r="IXS369" s="112"/>
      <c r="IXT369" s="112"/>
      <c r="IXU369" s="112"/>
      <c r="IXV369" s="112"/>
      <c r="IXW369" s="112"/>
      <c r="IXX369" s="112"/>
      <c r="IXY369" s="112"/>
      <c r="IXZ369" s="112"/>
      <c r="IYA369" s="112"/>
      <c r="IYB369" s="112"/>
      <c r="IYC369" s="112"/>
      <c r="IYD369" s="112"/>
      <c r="IYE369" s="112"/>
      <c r="IYF369" s="112"/>
      <c r="IYG369" s="112"/>
      <c r="IYH369" s="112"/>
      <c r="IYI369" s="112"/>
      <c r="IYJ369" s="112"/>
      <c r="IYK369" s="112"/>
      <c r="IYL369" s="112"/>
      <c r="IYM369" s="112"/>
      <c r="IYN369" s="112"/>
      <c r="IYO369" s="112"/>
      <c r="IYP369" s="112"/>
      <c r="IYQ369" s="112"/>
      <c r="IYR369" s="112"/>
      <c r="IYS369" s="112"/>
      <c r="IYT369" s="112"/>
      <c r="IYU369" s="112"/>
      <c r="IYV369" s="112"/>
      <c r="IYW369" s="112"/>
      <c r="IYX369" s="112"/>
      <c r="IYY369" s="112"/>
      <c r="IYZ369" s="112"/>
      <c r="IZA369" s="112"/>
      <c r="IZB369" s="112"/>
      <c r="IZC369" s="112"/>
      <c r="IZD369" s="112"/>
      <c r="IZE369" s="112"/>
      <c r="IZF369" s="112"/>
      <c r="IZG369" s="112"/>
      <c r="IZH369" s="112"/>
      <c r="IZI369" s="112"/>
      <c r="IZJ369" s="112"/>
      <c r="IZK369" s="112"/>
      <c r="IZL369" s="112"/>
      <c r="IZM369" s="112"/>
      <c r="IZN369" s="112"/>
      <c r="IZO369" s="112"/>
      <c r="IZP369" s="112"/>
      <c r="IZQ369" s="112"/>
      <c r="IZR369" s="112"/>
      <c r="IZS369" s="112"/>
      <c r="IZT369" s="112"/>
      <c r="IZU369" s="112"/>
      <c r="IZV369" s="112"/>
      <c r="IZW369" s="112"/>
      <c r="IZX369" s="112"/>
      <c r="IZY369" s="112"/>
      <c r="IZZ369" s="112"/>
      <c r="JAA369" s="112"/>
      <c r="JAB369" s="112"/>
      <c r="JAC369" s="112"/>
      <c r="JAD369" s="112"/>
      <c r="JAE369" s="112"/>
      <c r="JAF369" s="112"/>
      <c r="JAG369" s="112"/>
      <c r="JAH369" s="112"/>
      <c r="JAI369" s="112"/>
      <c r="JAJ369" s="112"/>
      <c r="JAK369" s="112"/>
      <c r="JAL369" s="112"/>
      <c r="JAM369" s="112"/>
      <c r="JAN369" s="112"/>
      <c r="JAO369" s="112"/>
      <c r="JAP369" s="112"/>
      <c r="JAQ369" s="112"/>
      <c r="JAR369" s="112"/>
      <c r="JAS369" s="112"/>
      <c r="JAT369" s="112"/>
      <c r="JAU369" s="112"/>
      <c r="JAV369" s="112"/>
      <c r="JAW369" s="112"/>
      <c r="JAX369" s="112"/>
      <c r="JAY369" s="112"/>
      <c r="JAZ369" s="112"/>
      <c r="JBA369" s="112"/>
      <c r="JBB369" s="112"/>
      <c r="JBC369" s="112"/>
      <c r="JBD369" s="112"/>
      <c r="JBE369" s="112"/>
      <c r="JBF369" s="112"/>
      <c r="JBG369" s="112"/>
      <c r="JBH369" s="112"/>
      <c r="JBI369" s="112"/>
      <c r="JBJ369" s="112"/>
      <c r="JBK369" s="112"/>
      <c r="JBL369" s="112"/>
      <c r="JBM369" s="112"/>
      <c r="JBN369" s="112"/>
      <c r="JBO369" s="112"/>
      <c r="JBP369" s="112"/>
      <c r="JBQ369" s="112"/>
      <c r="JBR369" s="112"/>
      <c r="JBS369" s="112"/>
      <c r="JBT369" s="112"/>
      <c r="JBU369" s="112"/>
      <c r="JBV369" s="112"/>
      <c r="JBW369" s="112"/>
      <c r="JBX369" s="112"/>
      <c r="JBY369" s="112"/>
      <c r="JBZ369" s="112"/>
      <c r="JCA369" s="112"/>
      <c r="JCB369" s="112"/>
      <c r="JCC369" s="112"/>
      <c r="JCD369" s="112"/>
      <c r="JCE369" s="112"/>
      <c r="JCF369" s="112"/>
      <c r="JCG369" s="112"/>
      <c r="JCH369" s="112"/>
      <c r="JCI369" s="112"/>
      <c r="JCJ369" s="112"/>
      <c r="JCK369" s="112"/>
      <c r="JCL369" s="112"/>
      <c r="JCM369" s="112"/>
      <c r="JCN369" s="112"/>
      <c r="JCO369" s="112"/>
      <c r="JCP369" s="112"/>
      <c r="JCQ369" s="112"/>
      <c r="JCR369" s="112"/>
      <c r="JCS369" s="112"/>
      <c r="JCT369" s="112"/>
      <c r="JCU369" s="112"/>
      <c r="JCV369" s="112"/>
      <c r="JCW369" s="112"/>
      <c r="JCX369" s="112"/>
      <c r="JCY369" s="112"/>
      <c r="JCZ369" s="112"/>
      <c r="JDA369" s="112"/>
      <c r="JDB369" s="112"/>
      <c r="JDC369" s="112"/>
      <c r="JDD369" s="112"/>
      <c r="JDE369" s="112"/>
      <c r="JDF369" s="112"/>
      <c r="JDG369" s="112"/>
      <c r="JDH369" s="112"/>
      <c r="JDI369" s="112"/>
      <c r="JDJ369" s="112"/>
      <c r="JDK369" s="112"/>
      <c r="JDL369" s="112"/>
      <c r="JDM369" s="112"/>
      <c r="JDN369" s="112"/>
      <c r="JDO369" s="112"/>
      <c r="JDP369" s="112"/>
      <c r="JDQ369" s="112"/>
      <c r="JDR369" s="112"/>
      <c r="JDS369" s="112"/>
      <c r="JDT369" s="112"/>
      <c r="JDU369" s="112"/>
      <c r="JDV369" s="112"/>
      <c r="JDW369" s="112"/>
      <c r="JDX369" s="112"/>
      <c r="JDY369" s="112"/>
      <c r="JDZ369" s="112"/>
      <c r="JEA369" s="112"/>
      <c r="JEB369" s="112"/>
      <c r="JEC369" s="112"/>
      <c r="JED369" s="112"/>
      <c r="JEE369" s="112"/>
      <c r="JEF369" s="112"/>
      <c r="JEG369" s="112"/>
      <c r="JEH369" s="112"/>
      <c r="JEI369" s="112"/>
      <c r="JEJ369" s="112"/>
      <c r="JEK369" s="112"/>
      <c r="JEL369" s="112"/>
      <c r="JEM369" s="112"/>
      <c r="JEN369" s="112"/>
      <c r="JEO369" s="112"/>
      <c r="JEP369" s="112"/>
      <c r="JEQ369" s="112"/>
      <c r="JER369" s="112"/>
      <c r="JES369" s="112"/>
      <c r="JET369" s="112"/>
      <c r="JEU369" s="112"/>
      <c r="JEV369" s="112"/>
      <c r="JEW369" s="112"/>
      <c r="JEX369" s="112"/>
      <c r="JEY369" s="112"/>
      <c r="JEZ369" s="112"/>
      <c r="JFA369" s="112"/>
      <c r="JFB369" s="112"/>
      <c r="JFC369" s="112"/>
      <c r="JFD369" s="112"/>
      <c r="JFE369" s="112"/>
      <c r="JFF369" s="112"/>
      <c r="JFG369" s="112"/>
      <c r="JFH369" s="112"/>
      <c r="JFI369" s="112"/>
      <c r="JFJ369" s="112"/>
      <c r="JFK369" s="112"/>
      <c r="JFL369" s="112"/>
      <c r="JFM369" s="112"/>
      <c r="JFN369" s="112"/>
      <c r="JFO369" s="112"/>
      <c r="JFP369" s="112"/>
      <c r="JFQ369" s="112"/>
      <c r="JFR369" s="112"/>
      <c r="JFS369" s="112"/>
      <c r="JFT369" s="112"/>
      <c r="JFU369" s="112"/>
      <c r="JFV369" s="112"/>
      <c r="JFW369" s="112"/>
      <c r="JFX369" s="112"/>
      <c r="JFY369" s="112"/>
      <c r="JFZ369" s="112"/>
      <c r="JGA369" s="112"/>
      <c r="JGB369" s="112"/>
      <c r="JGC369" s="112"/>
      <c r="JGD369" s="112"/>
      <c r="JGE369" s="112"/>
      <c r="JGF369" s="112"/>
      <c r="JGG369" s="112"/>
      <c r="JGH369" s="112"/>
      <c r="JGI369" s="112"/>
      <c r="JGJ369" s="112"/>
      <c r="JGK369" s="112"/>
      <c r="JGL369" s="112"/>
      <c r="JGM369" s="112"/>
      <c r="JGN369" s="112"/>
      <c r="JGO369" s="112"/>
      <c r="JGP369" s="112"/>
      <c r="JGQ369" s="112"/>
      <c r="JGR369" s="112"/>
      <c r="JGS369" s="112"/>
      <c r="JGT369" s="112"/>
      <c r="JGU369" s="112"/>
      <c r="JGV369" s="112"/>
      <c r="JGW369" s="112"/>
      <c r="JGX369" s="112"/>
      <c r="JGY369" s="112"/>
      <c r="JGZ369" s="112"/>
      <c r="JHA369" s="112"/>
      <c r="JHB369" s="112"/>
      <c r="JHC369" s="112"/>
      <c r="JHD369" s="112"/>
      <c r="JHE369" s="112"/>
      <c r="JHF369" s="112"/>
      <c r="JHG369" s="112"/>
      <c r="JHH369" s="112"/>
      <c r="JHI369" s="112"/>
      <c r="JHJ369" s="112"/>
      <c r="JHK369" s="112"/>
      <c r="JHL369" s="112"/>
      <c r="JHM369" s="112"/>
      <c r="JHN369" s="112"/>
      <c r="JHO369" s="112"/>
      <c r="JHP369" s="112"/>
      <c r="JHQ369" s="112"/>
      <c r="JHR369" s="112"/>
      <c r="JHS369" s="112"/>
      <c r="JHT369" s="112"/>
      <c r="JHU369" s="112"/>
      <c r="JHV369" s="112"/>
      <c r="JHW369" s="112"/>
      <c r="JHX369" s="112"/>
      <c r="JHY369" s="112"/>
      <c r="JHZ369" s="112"/>
      <c r="JIA369" s="112"/>
      <c r="JIB369" s="112"/>
      <c r="JIC369" s="112"/>
      <c r="JID369" s="112"/>
      <c r="JIE369" s="112"/>
      <c r="JIF369" s="112"/>
      <c r="JIG369" s="112"/>
      <c r="JIH369" s="112"/>
      <c r="JII369" s="112"/>
      <c r="JIJ369" s="112"/>
      <c r="JIK369" s="112"/>
      <c r="JIL369" s="112"/>
      <c r="JIM369" s="112"/>
      <c r="JIN369" s="112"/>
      <c r="JIO369" s="112"/>
      <c r="JIP369" s="112"/>
      <c r="JIQ369" s="112"/>
      <c r="JIR369" s="112"/>
      <c r="JIS369" s="112"/>
      <c r="JIT369" s="112"/>
      <c r="JIU369" s="112"/>
      <c r="JIV369" s="112"/>
      <c r="JIW369" s="112"/>
      <c r="JIX369" s="112"/>
      <c r="JIY369" s="112"/>
      <c r="JIZ369" s="112"/>
      <c r="JJA369" s="112"/>
      <c r="JJB369" s="112"/>
      <c r="JJC369" s="112"/>
      <c r="JJD369" s="112"/>
      <c r="JJE369" s="112"/>
      <c r="JJF369" s="112"/>
      <c r="JJG369" s="112"/>
      <c r="JJH369" s="112"/>
      <c r="JJI369" s="112"/>
      <c r="JJJ369" s="112"/>
      <c r="JJK369" s="112"/>
      <c r="JJL369" s="112"/>
      <c r="JJM369" s="112"/>
      <c r="JJN369" s="112"/>
      <c r="JJO369" s="112"/>
      <c r="JJP369" s="112"/>
      <c r="JJQ369" s="112"/>
      <c r="JJR369" s="112"/>
      <c r="JJS369" s="112"/>
      <c r="JJT369" s="112"/>
      <c r="JJU369" s="112"/>
      <c r="JJV369" s="112"/>
      <c r="JJW369" s="112"/>
      <c r="JJX369" s="112"/>
      <c r="JJY369" s="112"/>
      <c r="JJZ369" s="112"/>
      <c r="JKA369" s="112"/>
      <c r="JKB369" s="112"/>
      <c r="JKC369" s="112"/>
      <c r="JKD369" s="112"/>
      <c r="JKE369" s="112"/>
      <c r="JKF369" s="112"/>
      <c r="JKG369" s="112"/>
      <c r="JKH369" s="112"/>
      <c r="JKI369" s="112"/>
      <c r="JKJ369" s="112"/>
      <c r="JKK369" s="112"/>
      <c r="JKL369" s="112"/>
      <c r="JKM369" s="112"/>
      <c r="JKN369" s="112"/>
      <c r="JKO369" s="112"/>
      <c r="JKP369" s="112"/>
      <c r="JKQ369" s="112"/>
      <c r="JKR369" s="112"/>
      <c r="JKS369" s="112"/>
      <c r="JKT369" s="112"/>
      <c r="JKU369" s="112"/>
      <c r="JKV369" s="112"/>
      <c r="JKW369" s="112"/>
      <c r="JKX369" s="112"/>
      <c r="JKY369" s="112"/>
      <c r="JKZ369" s="112"/>
      <c r="JLA369" s="112"/>
      <c r="JLB369" s="112"/>
      <c r="JLC369" s="112"/>
      <c r="JLD369" s="112"/>
      <c r="JLE369" s="112"/>
      <c r="JLF369" s="112"/>
      <c r="JLG369" s="112"/>
      <c r="JLH369" s="112"/>
      <c r="JLI369" s="112"/>
      <c r="JLJ369" s="112"/>
      <c r="JLK369" s="112"/>
      <c r="JLL369" s="112"/>
      <c r="JLM369" s="112"/>
      <c r="JLN369" s="112"/>
      <c r="JLO369" s="112"/>
      <c r="JLP369" s="112"/>
      <c r="JLQ369" s="112"/>
      <c r="JLR369" s="112"/>
      <c r="JLS369" s="112"/>
      <c r="JLT369" s="112"/>
      <c r="JLU369" s="112"/>
      <c r="JLV369" s="112"/>
      <c r="JLW369" s="112"/>
      <c r="JLX369" s="112"/>
      <c r="JLY369" s="112"/>
      <c r="JLZ369" s="112"/>
      <c r="JMA369" s="112"/>
      <c r="JMB369" s="112"/>
      <c r="JMC369" s="112"/>
      <c r="JMD369" s="112"/>
      <c r="JME369" s="112"/>
      <c r="JMF369" s="112"/>
      <c r="JMG369" s="112"/>
      <c r="JMH369" s="112"/>
      <c r="JMI369" s="112"/>
      <c r="JMJ369" s="112"/>
      <c r="JMK369" s="112"/>
      <c r="JML369" s="112"/>
      <c r="JMM369" s="112"/>
      <c r="JMN369" s="112"/>
      <c r="JMO369" s="112"/>
      <c r="JMP369" s="112"/>
      <c r="JMQ369" s="112"/>
      <c r="JMR369" s="112"/>
      <c r="JMS369" s="112"/>
      <c r="JMT369" s="112"/>
      <c r="JMU369" s="112"/>
      <c r="JMV369" s="112"/>
      <c r="JMW369" s="112"/>
      <c r="JMX369" s="112"/>
      <c r="JMY369" s="112"/>
      <c r="JMZ369" s="112"/>
      <c r="JNA369" s="112"/>
      <c r="JNB369" s="112"/>
      <c r="JNC369" s="112"/>
      <c r="JND369" s="112"/>
      <c r="JNE369" s="112"/>
      <c r="JNF369" s="112"/>
      <c r="JNG369" s="112"/>
      <c r="JNH369" s="112"/>
      <c r="JNI369" s="112"/>
      <c r="JNJ369" s="112"/>
      <c r="JNK369" s="112"/>
      <c r="JNL369" s="112"/>
      <c r="JNM369" s="112"/>
      <c r="JNN369" s="112"/>
      <c r="JNO369" s="112"/>
      <c r="JNP369" s="112"/>
      <c r="JNQ369" s="112"/>
      <c r="JNR369" s="112"/>
      <c r="JNS369" s="112"/>
      <c r="JNT369" s="112"/>
      <c r="JNU369" s="112"/>
      <c r="JNV369" s="112"/>
      <c r="JNW369" s="112"/>
      <c r="JNX369" s="112"/>
      <c r="JNY369" s="112"/>
      <c r="JNZ369" s="112"/>
      <c r="JOA369" s="112"/>
      <c r="JOB369" s="112"/>
      <c r="JOC369" s="112"/>
      <c r="JOD369" s="112"/>
      <c r="JOE369" s="112"/>
      <c r="JOF369" s="112"/>
      <c r="JOG369" s="112"/>
      <c r="JOH369" s="112"/>
      <c r="JOI369" s="112"/>
      <c r="JOJ369" s="112"/>
      <c r="JOK369" s="112"/>
      <c r="JOL369" s="112"/>
      <c r="JOM369" s="112"/>
      <c r="JON369" s="112"/>
      <c r="JOO369" s="112"/>
      <c r="JOP369" s="112"/>
      <c r="JOQ369" s="112"/>
      <c r="JOR369" s="112"/>
      <c r="JOS369" s="112"/>
      <c r="JOT369" s="112"/>
      <c r="JOU369" s="112"/>
      <c r="JOV369" s="112"/>
      <c r="JOW369" s="112"/>
      <c r="JOX369" s="112"/>
      <c r="JOY369" s="112"/>
      <c r="JOZ369" s="112"/>
      <c r="JPA369" s="112"/>
      <c r="JPB369" s="112"/>
      <c r="JPC369" s="112"/>
      <c r="JPD369" s="112"/>
      <c r="JPE369" s="112"/>
      <c r="JPF369" s="112"/>
      <c r="JPG369" s="112"/>
      <c r="JPH369" s="112"/>
      <c r="JPI369" s="112"/>
      <c r="JPJ369" s="112"/>
      <c r="JPK369" s="112"/>
      <c r="JPL369" s="112"/>
      <c r="JPM369" s="112"/>
      <c r="JPN369" s="112"/>
      <c r="JPO369" s="112"/>
      <c r="JPP369" s="112"/>
      <c r="JPQ369" s="112"/>
      <c r="JPR369" s="112"/>
      <c r="JPS369" s="112"/>
      <c r="JPT369" s="112"/>
      <c r="JPU369" s="112"/>
      <c r="JPV369" s="112"/>
      <c r="JPW369" s="112"/>
      <c r="JPX369" s="112"/>
      <c r="JPY369" s="112"/>
      <c r="JPZ369" s="112"/>
      <c r="JQA369" s="112"/>
      <c r="JQB369" s="112"/>
      <c r="JQC369" s="112"/>
      <c r="JQD369" s="112"/>
      <c r="JQE369" s="112"/>
      <c r="JQF369" s="112"/>
      <c r="JQG369" s="112"/>
      <c r="JQH369" s="112"/>
      <c r="JQI369" s="112"/>
      <c r="JQJ369" s="112"/>
      <c r="JQK369" s="112"/>
      <c r="JQL369" s="112"/>
      <c r="JQM369" s="112"/>
      <c r="JQN369" s="112"/>
      <c r="JQO369" s="112"/>
      <c r="JQP369" s="112"/>
      <c r="JQQ369" s="112"/>
      <c r="JQR369" s="112"/>
      <c r="JQS369" s="112"/>
      <c r="JQT369" s="112"/>
      <c r="JQU369" s="112"/>
      <c r="JQV369" s="112"/>
      <c r="JQW369" s="112"/>
      <c r="JQX369" s="112"/>
      <c r="JQY369" s="112"/>
      <c r="JQZ369" s="112"/>
      <c r="JRA369" s="112"/>
      <c r="JRB369" s="112"/>
      <c r="JRC369" s="112"/>
      <c r="JRD369" s="112"/>
      <c r="JRE369" s="112"/>
      <c r="JRF369" s="112"/>
      <c r="JRG369" s="112"/>
      <c r="JRH369" s="112"/>
      <c r="JRI369" s="112"/>
      <c r="JRJ369" s="112"/>
      <c r="JRK369" s="112"/>
      <c r="JRL369" s="112"/>
      <c r="JRM369" s="112"/>
      <c r="JRN369" s="112"/>
      <c r="JRO369" s="112"/>
      <c r="JRP369" s="112"/>
      <c r="JRQ369" s="112"/>
      <c r="JRR369" s="112"/>
      <c r="JRS369" s="112"/>
      <c r="JRT369" s="112"/>
      <c r="JRU369" s="112"/>
      <c r="JRV369" s="112"/>
      <c r="JRW369" s="112"/>
      <c r="JRX369" s="112"/>
      <c r="JRY369" s="112"/>
      <c r="JRZ369" s="112"/>
      <c r="JSA369" s="112"/>
      <c r="JSB369" s="112"/>
      <c r="JSC369" s="112"/>
      <c r="JSD369" s="112"/>
      <c r="JSE369" s="112"/>
      <c r="JSF369" s="112"/>
      <c r="JSG369" s="112"/>
      <c r="JSH369" s="112"/>
      <c r="JSI369" s="112"/>
      <c r="JSJ369" s="112"/>
      <c r="JSK369" s="112"/>
      <c r="JSL369" s="112"/>
      <c r="JSM369" s="112"/>
      <c r="JSN369" s="112"/>
      <c r="JSO369" s="112"/>
      <c r="JSP369" s="112"/>
      <c r="JSQ369" s="112"/>
      <c r="JSR369" s="112"/>
      <c r="JSS369" s="112"/>
      <c r="JST369" s="112"/>
      <c r="JSU369" s="112"/>
      <c r="JSV369" s="112"/>
      <c r="JSW369" s="112"/>
      <c r="JSX369" s="112"/>
      <c r="JSY369" s="112"/>
      <c r="JSZ369" s="112"/>
      <c r="JTA369" s="112"/>
      <c r="JTB369" s="112"/>
      <c r="JTC369" s="112"/>
      <c r="JTD369" s="112"/>
      <c r="JTE369" s="112"/>
      <c r="JTF369" s="112"/>
      <c r="JTG369" s="112"/>
      <c r="JTH369" s="112"/>
      <c r="JTI369" s="112"/>
      <c r="JTJ369" s="112"/>
      <c r="JTK369" s="112"/>
      <c r="JTL369" s="112"/>
      <c r="JTM369" s="112"/>
      <c r="JTN369" s="112"/>
      <c r="JTO369" s="112"/>
      <c r="JTP369" s="112"/>
      <c r="JTQ369" s="112"/>
      <c r="JTR369" s="112"/>
      <c r="JTS369" s="112"/>
      <c r="JTT369" s="112"/>
      <c r="JTU369" s="112"/>
      <c r="JTV369" s="112"/>
      <c r="JTW369" s="112"/>
      <c r="JTX369" s="112"/>
      <c r="JTY369" s="112"/>
      <c r="JTZ369" s="112"/>
      <c r="JUA369" s="112"/>
      <c r="JUB369" s="112"/>
      <c r="JUC369" s="112"/>
      <c r="JUD369" s="112"/>
      <c r="JUE369" s="112"/>
      <c r="JUF369" s="112"/>
      <c r="JUG369" s="112"/>
      <c r="JUH369" s="112"/>
      <c r="JUI369" s="112"/>
      <c r="JUJ369" s="112"/>
      <c r="JUK369" s="112"/>
      <c r="JUL369" s="112"/>
      <c r="JUM369" s="112"/>
      <c r="JUN369" s="112"/>
      <c r="JUO369" s="112"/>
      <c r="JUP369" s="112"/>
      <c r="JUQ369" s="112"/>
      <c r="JUR369" s="112"/>
      <c r="JUS369" s="112"/>
      <c r="JUT369" s="112"/>
      <c r="JUU369" s="112"/>
      <c r="JUV369" s="112"/>
      <c r="JUW369" s="112"/>
      <c r="JUX369" s="112"/>
      <c r="JUY369" s="112"/>
      <c r="JUZ369" s="112"/>
      <c r="JVA369" s="112"/>
      <c r="JVB369" s="112"/>
      <c r="JVC369" s="112"/>
      <c r="JVD369" s="112"/>
      <c r="JVE369" s="112"/>
      <c r="JVF369" s="112"/>
      <c r="JVG369" s="112"/>
      <c r="JVH369" s="112"/>
      <c r="JVI369" s="112"/>
      <c r="JVJ369" s="112"/>
      <c r="JVK369" s="112"/>
      <c r="JVL369" s="112"/>
      <c r="JVM369" s="112"/>
      <c r="JVN369" s="112"/>
      <c r="JVO369" s="112"/>
      <c r="JVP369" s="112"/>
      <c r="JVQ369" s="112"/>
      <c r="JVR369" s="112"/>
      <c r="JVS369" s="112"/>
      <c r="JVT369" s="112"/>
      <c r="JVU369" s="112"/>
      <c r="JVV369" s="112"/>
      <c r="JVW369" s="112"/>
      <c r="JVX369" s="112"/>
      <c r="JVY369" s="112"/>
      <c r="JVZ369" s="112"/>
      <c r="JWA369" s="112"/>
      <c r="JWB369" s="112"/>
      <c r="JWC369" s="112"/>
      <c r="JWD369" s="112"/>
      <c r="JWE369" s="112"/>
      <c r="JWF369" s="112"/>
      <c r="JWG369" s="112"/>
      <c r="JWH369" s="112"/>
      <c r="JWI369" s="112"/>
      <c r="JWJ369" s="112"/>
      <c r="JWK369" s="112"/>
      <c r="JWL369" s="112"/>
      <c r="JWM369" s="112"/>
      <c r="JWN369" s="112"/>
      <c r="JWO369" s="112"/>
      <c r="JWP369" s="112"/>
      <c r="JWQ369" s="112"/>
      <c r="JWR369" s="112"/>
      <c r="JWS369" s="112"/>
      <c r="JWT369" s="112"/>
      <c r="JWU369" s="112"/>
      <c r="JWV369" s="112"/>
      <c r="JWW369" s="112"/>
      <c r="JWX369" s="112"/>
      <c r="JWY369" s="112"/>
      <c r="JWZ369" s="112"/>
      <c r="JXA369" s="112"/>
      <c r="JXB369" s="112"/>
      <c r="JXC369" s="112"/>
      <c r="JXD369" s="112"/>
      <c r="JXE369" s="112"/>
      <c r="JXF369" s="112"/>
      <c r="JXG369" s="112"/>
      <c r="JXH369" s="112"/>
      <c r="JXI369" s="112"/>
      <c r="JXJ369" s="112"/>
      <c r="JXK369" s="112"/>
      <c r="JXL369" s="112"/>
      <c r="JXM369" s="112"/>
      <c r="JXN369" s="112"/>
      <c r="JXO369" s="112"/>
      <c r="JXP369" s="112"/>
      <c r="JXQ369" s="112"/>
      <c r="JXR369" s="112"/>
      <c r="JXS369" s="112"/>
      <c r="JXT369" s="112"/>
      <c r="JXU369" s="112"/>
      <c r="JXV369" s="112"/>
      <c r="JXW369" s="112"/>
      <c r="JXX369" s="112"/>
      <c r="JXY369" s="112"/>
      <c r="JXZ369" s="112"/>
      <c r="JYA369" s="112"/>
      <c r="JYB369" s="112"/>
      <c r="JYC369" s="112"/>
      <c r="JYD369" s="112"/>
      <c r="JYE369" s="112"/>
      <c r="JYF369" s="112"/>
      <c r="JYG369" s="112"/>
      <c r="JYH369" s="112"/>
      <c r="JYI369" s="112"/>
      <c r="JYJ369" s="112"/>
      <c r="JYK369" s="112"/>
      <c r="JYL369" s="112"/>
      <c r="JYM369" s="112"/>
      <c r="JYN369" s="112"/>
      <c r="JYO369" s="112"/>
      <c r="JYP369" s="112"/>
      <c r="JYQ369" s="112"/>
      <c r="JYR369" s="112"/>
      <c r="JYS369" s="112"/>
      <c r="JYT369" s="112"/>
      <c r="JYU369" s="112"/>
      <c r="JYV369" s="112"/>
      <c r="JYW369" s="112"/>
      <c r="JYX369" s="112"/>
      <c r="JYY369" s="112"/>
      <c r="JYZ369" s="112"/>
      <c r="JZA369" s="112"/>
      <c r="JZB369" s="112"/>
      <c r="JZC369" s="112"/>
      <c r="JZD369" s="112"/>
      <c r="JZE369" s="112"/>
      <c r="JZF369" s="112"/>
      <c r="JZG369" s="112"/>
      <c r="JZH369" s="112"/>
      <c r="JZI369" s="112"/>
      <c r="JZJ369" s="112"/>
      <c r="JZK369" s="112"/>
      <c r="JZL369" s="112"/>
      <c r="JZM369" s="112"/>
      <c r="JZN369" s="112"/>
      <c r="JZO369" s="112"/>
      <c r="JZP369" s="112"/>
      <c r="JZQ369" s="112"/>
      <c r="JZR369" s="112"/>
      <c r="JZS369" s="112"/>
      <c r="JZT369" s="112"/>
      <c r="JZU369" s="112"/>
      <c r="JZV369" s="112"/>
      <c r="JZW369" s="112"/>
      <c r="JZX369" s="112"/>
      <c r="JZY369" s="112"/>
      <c r="JZZ369" s="112"/>
      <c r="KAA369" s="112"/>
      <c r="KAB369" s="112"/>
      <c r="KAC369" s="112"/>
      <c r="KAD369" s="112"/>
      <c r="KAE369" s="112"/>
      <c r="KAF369" s="112"/>
      <c r="KAG369" s="112"/>
      <c r="KAH369" s="112"/>
      <c r="KAI369" s="112"/>
      <c r="KAJ369" s="112"/>
      <c r="KAK369" s="112"/>
      <c r="KAL369" s="112"/>
      <c r="KAM369" s="112"/>
      <c r="KAN369" s="112"/>
      <c r="KAO369" s="112"/>
      <c r="KAP369" s="112"/>
      <c r="KAQ369" s="112"/>
      <c r="KAR369" s="112"/>
      <c r="KAS369" s="112"/>
      <c r="KAT369" s="112"/>
      <c r="KAU369" s="112"/>
      <c r="KAV369" s="112"/>
      <c r="KAW369" s="112"/>
      <c r="KAX369" s="112"/>
      <c r="KAY369" s="112"/>
      <c r="KAZ369" s="112"/>
      <c r="KBA369" s="112"/>
      <c r="KBB369" s="112"/>
      <c r="KBC369" s="112"/>
      <c r="KBD369" s="112"/>
      <c r="KBE369" s="112"/>
      <c r="KBF369" s="112"/>
      <c r="KBG369" s="112"/>
      <c r="KBH369" s="112"/>
      <c r="KBI369" s="112"/>
      <c r="KBJ369" s="112"/>
      <c r="KBK369" s="112"/>
      <c r="KBL369" s="112"/>
      <c r="KBM369" s="112"/>
      <c r="KBN369" s="112"/>
      <c r="KBO369" s="112"/>
      <c r="KBP369" s="112"/>
      <c r="KBQ369" s="112"/>
      <c r="KBR369" s="112"/>
      <c r="KBS369" s="112"/>
      <c r="KBT369" s="112"/>
      <c r="KBU369" s="112"/>
      <c r="KBV369" s="112"/>
      <c r="KBW369" s="112"/>
      <c r="KBX369" s="112"/>
      <c r="KBY369" s="112"/>
      <c r="KBZ369" s="112"/>
      <c r="KCA369" s="112"/>
      <c r="KCB369" s="112"/>
      <c r="KCC369" s="112"/>
      <c r="KCD369" s="112"/>
      <c r="KCE369" s="112"/>
      <c r="KCF369" s="112"/>
      <c r="KCG369" s="112"/>
      <c r="KCH369" s="112"/>
      <c r="KCI369" s="112"/>
      <c r="KCJ369" s="112"/>
      <c r="KCK369" s="112"/>
      <c r="KCL369" s="112"/>
      <c r="KCM369" s="112"/>
      <c r="KCN369" s="112"/>
      <c r="KCO369" s="112"/>
      <c r="KCP369" s="112"/>
      <c r="KCQ369" s="112"/>
      <c r="KCR369" s="112"/>
      <c r="KCS369" s="112"/>
      <c r="KCT369" s="112"/>
      <c r="KCU369" s="112"/>
      <c r="KCV369" s="112"/>
      <c r="KCW369" s="112"/>
      <c r="KCX369" s="112"/>
      <c r="KCY369" s="112"/>
      <c r="KCZ369" s="112"/>
      <c r="KDA369" s="112"/>
      <c r="KDB369" s="112"/>
      <c r="KDC369" s="112"/>
      <c r="KDD369" s="112"/>
      <c r="KDE369" s="112"/>
      <c r="KDF369" s="112"/>
      <c r="KDG369" s="112"/>
      <c r="KDH369" s="112"/>
      <c r="KDI369" s="112"/>
      <c r="KDJ369" s="112"/>
      <c r="KDK369" s="112"/>
      <c r="KDL369" s="112"/>
      <c r="KDM369" s="112"/>
      <c r="KDN369" s="112"/>
      <c r="KDO369" s="112"/>
      <c r="KDP369" s="112"/>
      <c r="KDQ369" s="112"/>
      <c r="KDR369" s="112"/>
      <c r="KDS369" s="112"/>
      <c r="KDT369" s="112"/>
      <c r="KDU369" s="112"/>
      <c r="KDV369" s="112"/>
      <c r="KDW369" s="112"/>
      <c r="KDX369" s="112"/>
      <c r="KDY369" s="112"/>
      <c r="KDZ369" s="112"/>
      <c r="KEA369" s="112"/>
      <c r="KEB369" s="112"/>
      <c r="KEC369" s="112"/>
      <c r="KED369" s="112"/>
      <c r="KEE369" s="112"/>
      <c r="KEF369" s="112"/>
      <c r="KEG369" s="112"/>
      <c r="KEH369" s="112"/>
      <c r="KEI369" s="112"/>
      <c r="KEJ369" s="112"/>
      <c r="KEK369" s="112"/>
      <c r="KEL369" s="112"/>
      <c r="KEM369" s="112"/>
      <c r="KEN369" s="112"/>
      <c r="KEO369" s="112"/>
      <c r="KEP369" s="112"/>
      <c r="KEQ369" s="112"/>
      <c r="KER369" s="112"/>
      <c r="KES369" s="112"/>
      <c r="KET369" s="112"/>
      <c r="KEU369" s="112"/>
      <c r="KEV369" s="112"/>
      <c r="KEW369" s="112"/>
      <c r="KEX369" s="112"/>
      <c r="KEY369" s="112"/>
      <c r="KEZ369" s="112"/>
      <c r="KFA369" s="112"/>
      <c r="KFB369" s="112"/>
      <c r="KFC369" s="112"/>
      <c r="KFD369" s="112"/>
      <c r="KFE369" s="112"/>
      <c r="KFF369" s="112"/>
      <c r="KFG369" s="112"/>
      <c r="KFH369" s="112"/>
      <c r="KFI369" s="112"/>
      <c r="KFJ369" s="112"/>
      <c r="KFK369" s="112"/>
      <c r="KFL369" s="112"/>
      <c r="KFM369" s="112"/>
      <c r="KFN369" s="112"/>
      <c r="KFO369" s="112"/>
      <c r="KFP369" s="112"/>
      <c r="KFQ369" s="112"/>
      <c r="KFR369" s="112"/>
      <c r="KFS369" s="112"/>
      <c r="KFT369" s="112"/>
      <c r="KFU369" s="112"/>
      <c r="KFV369" s="112"/>
      <c r="KFW369" s="112"/>
      <c r="KFX369" s="112"/>
      <c r="KFY369" s="112"/>
      <c r="KFZ369" s="112"/>
      <c r="KGA369" s="112"/>
      <c r="KGB369" s="112"/>
      <c r="KGC369" s="112"/>
      <c r="KGD369" s="112"/>
      <c r="KGE369" s="112"/>
      <c r="KGF369" s="112"/>
      <c r="KGG369" s="112"/>
      <c r="KGH369" s="112"/>
      <c r="KGI369" s="112"/>
      <c r="KGJ369" s="112"/>
      <c r="KGK369" s="112"/>
      <c r="KGL369" s="112"/>
      <c r="KGM369" s="112"/>
      <c r="KGN369" s="112"/>
      <c r="KGO369" s="112"/>
      <c r="KGP369" s="112"/>
      <c r="KGQ369" s="112"/>
      <c r="KGR369" s="112"/>
      <c r="KGS369" s="112"/>
      <c r="KGT369" s="112"/>
      <c r="KGU369" s="112"/>
      <c r="KGV369" s="112"/>
      <c r="KGW369" s="112"/>
      <c r="KGX369" s="112"/>
      <c r="KGY369" s="112"/>
      <c r="KGZ369" s="112"/>
      <c r="KHA369" s="112"/>
      <c r="KHB369" s="112"/>
      <c r="KHC369" s="112"/>
      <c r="KHD369" s="112"/>
      <c r="KHE369" s="112"/>
      <c r="KHF369" s="112"/>
      <c r="KHG369" s="112"/>
      <c r="KHH369" s="112"/>
      <c r="KHI369" s="112"/>
      <c r="KHJ369" s="112"/>
      <c r="KHK369" s="112"/>
      <c r="KHL369" s="112"/>
      <c r="KHM369" s="112"/>
      <c r="KHN369" s="112"/>
      <c r="KHO369" s="112"/>
      <c r="KHP369" s="112"/>
      <c r="KHQ369" s="112"/>
      <c r="KHR369" s="112"/>
      <c r="KHS369" s="112"/>
      <c r="KHT369" s="112"/>
      <c r="KHU369" s="112"/>
      <c r="KHV369" s="112"/>
      <c r="KHW369" s="112"/>
      <c r="KHX369" s="112"/>
      <c r="KHY369" s="112"/>
      <c r="KHZ369" s="112"/>
      <c r="KIA369" s="112"/>
      <c r="KIB369" s="112"/>
      <c r="KIC369" s="112"/>
      <c r="KID369" s="112"/>
      <c r="KIE369" s="112"/>
      <c r="KIF369" s="112"/>
      <c r="KIG369" s="112"/>
      <c r="KIH369" s="112"/>
      <c r="KII369" s="112"/>
      <c r="KIJ369" s="112"/>
      <c r="KIK369" s="112"/>
      <c r="KIL369" s="112"/>
      <c r="KIM369" s="112"/>
      <c r="KIN369" s="112"/>
      <c r="KIO369" s="112"/>
      <c r="KIP369" s="112"/>
      <c r="KIQ369" s="112"/>
      <c r="KIR369" s="112"/>
      <c r="KIS369" s="112"/>
      <c r="KIT369" s="112"/>
      <c r="KIU369" s="112"/>
      <c r="KIV369" s="112"/>
      <c r="KIW369" s="112"/>
      <c r="KIX369" s="112"/>
      <c r="KIY369" s="112"/>
      <c r="KIZ369" s="112"/>
      <c r="KJA369" s="112"/>
      <c r="KJB369" s="112"/>
      <c r="KJC369" s="112"/>
      <c r="KJD369" s="112"/>
      <c r="KJE369" s="112"/>
      <c r="KJF369" s="112"/>
      <c r="KJG369" s="112"/>
      <c r="KJH369" s="112"/>
      <c r="KJI369" s="112"/>
      <c r="KJJ369" s="112"/>
      <c r="KJK369" s="112"/>
      <c r="KJL369" s="112"/>
      <c r="KJM369" s="112"/>
      <c r="KJN369" s="112"/>
      <c r="KJO369" s="112"/>
      <c r="KJP369" s="112"/>
      <c r="KJQ369" s="112"/>
      <c r="KJR369" s="112"/>
      <c r="KJS369" s="112"/>
      <c r="KJT369" s="112"/>
      <c r="KJU369" s="112"/>
      <c r="KJV369" s="112"/>
      <c r="KJW369" s="112"/>
      <c r="KJX369" s="112"/>
      <c r="KJY369" s="112"/>
      <c r="KJZ369" s="112"/>
      <c r="KKA369" s="112"/>
      <c r="KKB369" s="112"/>
      <c r="KKC369" s="112"/>
      <c r="KKD369" s="112"/>
      <c r="KKE369" s="112"/>
      <c r="KKF369" s="112"/>
      <c r="KKG369" s="112"/>
      <c r="KKH369" s="112"/>
      <c r="KKI369" s="112"/>
      <c r="KKJ369" s="112"/>
      <c r="KKK369" s="112"/>
      <c r="KKL369" s="112"/>
      <c r="KKM369" s="112"/>
      <c r="KKN369" s="112"/>
      <c r="KKO369" s="112"/>
      <c r="KKP369" s="112"/>
      <c r="KKQ369" s="112"/>
      <c r="KKR369" s="112"/>
      <c r="KKS369" s="112"/>
      <c r="KKT369" s="112"/>
      <c r="KKU369" s="112"/>
      <c r="KKV369" s="112"/>
      <c r="KKW369" s="112"/>
      <c r="KKX369" s="112"/>
      <c r="KKY369" s="112"/>
      <c r="KKZ369" s="112"/>
      <c r="KLA369" s="112"/>
      <c r="KLB369" s="112"/>
      <c r="KLC369" s="112"/>
      <c r="KLD369" s="112"/>
      <c r="KLE369" s="112"/>
      <c r="KLF369" s="112"/>
      <c r="KLG369" s="112"/>
      <c r="KLH369" s="112"/>
      <c r="KLI369" s="112"/>
      <c r="KLJ369" s="112"/>
      <c r="KLK369" s="112"/>
      <c r="KLL369" s="112"/>
      <c r="KLM369" s="112"/>
      <c r="KLN369" s="112"/>
      <c r="KLO369" s="112"/>
      <c r="KLP369" s="112"/>
      <c r="KLQ369" s="112"/>
      <c r="KLR369" s="112"/>
      <c r="KLS369" s="112"/>
      <c r="KLT369" s="112"/>
      <c r="KLU369" s="112"/>
      <c r="KLV369" s="112"/>
      <c r="KLW369" s="112"/>
      <c r="KLX369" s="112"/>
      <c r="KLY369" s="112"/>
      <c r="KLZ369" s="112"/>
      <c r="KMA369" s="112"/>
      <c r="KMB369" s="112"/>
      <c r="KMC369" s="112"/>
      <c r="KMD369" s="112"/>
      <c r="KME369" s="112"/>
      <c r="KMF369" s="112"/>
      <c r="KMG369" s="112"/>
      <c r="KMH369" s="112"/>
      <c r="KMI369" s="112"/>
      <c r="KMJ369" s="112"/>
      <c r="KMK369" s="112"/>
      <c r="KML369" s="112"/>
      <c r="KMM369" s="112"/>
      <c r="KMN369" s="112"/>
      <c r="KMO369" s="112"/>
      <c r="KMP369" s="112"/>
      <c r="KMQ369" s="112"/>
      <c r="KMR369" s="112"/>
      <c r="KMS369" s="112"/>
      <c r="KMT369" s="112"/>
      <c r="KMU369" s="112"/>
      <c r="KMV369" s="112"/>
      <c r="KMW369" s="112"/>
      <c r="KMX369" s="112"/>
      <c r="KMY369" s="112"/>
      <c r="KMZ369" s="112"/>
      <c r="KNA369" s="112"/>
      <c r="KNB369" s="112"/>
      <c r="KNC369" s="112"/>
      <c r="KND369" s="112"/>
      <c r="KNE369" s="112"/>
      <c r="KNF369" s="112"/>
      <c r="KNG369" s="112"/>
      <c r="KNH369" s="112"/>
      <c r="KNI369" s="112"/>
      <c r="KNJ369" s="112"/>
      <c r="KNK369" s="112"/>
      <c r="KNL369" s="112"/>
      <c r="KNM369" s="112"/>
      <c r="KNN369" s="112"/>
      <c r="KNO369" s="112"/>
      <c r="KNP369" s="112"/>
      <c r="KNQ369" s="112"/>
      <c r="KNR369" s="112"/>
      <c r="KNS369" s="112"/>
      <c r="KNT369" s="112"/>
      <c r="KNU369" s="112"/>
      <c r="KNV369" s="112"/>
      <c r="KNW369" s="112"/>
      <c r="KNX369" s="112"/>
      <c r="KNY369" s="112"/>
      <c r="KNZ369" s="112"/>
      <c r="KOA369" s="112"/>
      <c r="KOB369" s="112"/>
      <c r="KOC369" s="112"/>
      <c r="KOD369" s="112"/>
      <c r="KOE369" s="112"/>
      <c r="KOF369" s="112"/>
      <c r="KOG369" s="112"/>
      <c r="KOH369" s="112"/>
      <c r="KOI369" s="112"/>
      <c r="KOJ369" s="112"/>
      <c r="KOK369" s="112"/>
      <c r="KOL369" s="112"/>
      <c r="KOM369" s="112"/>
      <c r="KON369" s="112"/>
      <c r="KOO369" s="112"/>
      <c r="KOP369" s="112"/>
      <c r="KOQ369" s="112"/>
      <c r="KOR369" s="112"/>
      <c r="KOS369" s="112"/>
      <c r="KOT369" s="112"/>
      <c r="KOU369" s="112"/>
      <c r="KOV369" s="112"/>
      <c r="KOW369" s="112"/>
      <c r="KOX369" s="112"/>
      <c r="KOY369" s="112"/>
      <c r="KOZ369" s="112"/>
      <c r="KPA369" s="112"/>
      <c r="KPB369" s="112"/>
      <c r="KPC369" s="112"/>
      <c r="KPD369" s="112"/>
      <c r="KPE369" s="112"/>
      <c r="KPF369" s="112"/>
      <c r="KPG369" s="112"/>
      <c r="KPH369" s="112"/>
      <c r="KPI369" s="112"/>
      <c r="KPJ369" s="112"/>
      <c r="KPK369" s="112"/>
      <c r="KPL369" s="112"/>
      <c r="KPM369" s="112"/>
      <c r="KPN369" s="112"/>
      <c r="KPO369" s="112"/>
      <c r="KPP369" s="112"/>
      <c r="KPQ369" s="112"/>
      <c r="KPR369" s="112"/>
      <c r="KPS369" s="112"/>
      <c r="KPT369" s="112"/>
      <c r="KPU369" s="112"/>
      <c r="KPV369" s="112"/>
      <c r="KPW369" s="112"/>
      <c r="KPX369" s="112"/>
      <c r="KPY369" s="112"/>
      <c r="KPZ369" s="112"/>
      <c r="KQA369" s="112"/>
      <c r="KQB369" s="112"/>
      <c r="KQC369" s="112"/>
      <c r="KQD369" s="112"/>
      <c r="KQE369" s="112"/>
      <c r="KQF369" s="112"/>
      <c r="KQG369" s="112"/>
      <c r="KQH369" s="112"/>
      <c r="KQI369" s="112"/>
      <c r="KQJ369" s="112"/>
      <c r="KQK369" s="112"/>
      <c r="KQL369" s="112"/>
      <c r="KQM369" s="112"/>
      <c r="KQN369" s="112"/>
      <c r="KQO369" s="112"/>
      <c r="KQP369" s="112"/>
      <c r="KQQ369" s="112"/>
      <c r="KQR369" s="112"/>
      <c r="KQS369" s="112"/>
      <c r="KQT369" s="112"/>
      <c r="KQU369" s="112"/>
      <c r="KQV369" s="112"/>
      <c r="KQW369" s="112"/>
      <c r="KQX369" s="112"/>
      <c r="KQY369" s="112"/>
      <c r="KQZ369" s="112"/>
      <c r="KRA369" s="112"/>
      <c r="KRB369" s="112"/>
      <c r="KRC369" s="112"/>
      <c r="KRD369" s="112"/>
      <c r="KRE369" s="112"/>
      <c r="KRF369" s="112"/>
      <c r="KRG369" s="112"/>
      <c r="KRH369" s="112"/>
      <c r="KRI369" s="112"/>
      <c r="KRJ369" s="112"/>
      <c r="KRK369" s="112"/>
      <c r="KRL369" s="112"/>
      <c r="KRM369" s="112"/>
      <c r="KRN369" s="112"/>
      <c r="KRO369" s="112"/>
      <c r="KRP369" s="112"/>
      <c r="KRQ369" s="112"/>
      <c r="KRR369" s="112"/>
      <c r="KRS369" s="112"/>
      <c r="KRT369" s="112"/>
      <c r="KRU369" s="112"/>
      <c r="KRV369" s="112"/>
      <c r="KRW369" s="112"/>
      <c r="KRX369" s="112"/>
      <c r="KRY369" s="112"/>
      <c r="KRZ369" s="112"/>
      <c r="KSA369" s="112"/>
      <c r="KSB369" s="112"/>
      <c r="KSC369" s="112"/>
      <c r="KSD369" s="112"/>
      <c r="KSE369" s="112"/>
      <c r="KSF369" s="112"/>
      <c r="KSG369" s="112"/>
      <c r="KSH369" s="112"/>
      <c r="KSI369" s="112"/>
      <c r="KSJ369" s="112"/>
      <c r="KSK369" s="112"/>
      <c r="KSL369" s="112"/>
      <c r="KSM369" s="112"/>
      <c r="KSN369" s="112"/>
      <c r="KSO369" s="112"/>
      <c r="KSP369" s="112"/>
      <c r="KSQ369" s="112"/>
      <c r="KSR369" s="112"/>
      <c r="KSS369" s="112"/>
      <c r="KST369" s="112"/>
      <c r="KSU369" s="112"/>
      <c r="KSV369" s="112"/>
      <c r="KSW369" s="112"/>
      <c r="KSX369" s="112"/>
      <c r="KSY369" s="112"/>
      <c r="KSZ369" s="112"/>
      <c r="KTA369" s="112"/>
      <c r="KTB369" s="112"/>
      <c r="KTC369" s="112"/>
      <c r="KTD369" s="112"/>
      <c r="KTE369" s="112"/>
      <c r="KTF369" s="112"/>
      <c r="KTG369" s="112"/>
      <c r="KTH369" s="112"/>
      <c r="KTI369" s="112"/>
      <c r="KTJ369" s="112"/>
      <c r="KTK369" s="112"/>
      <c r="KTL369" s="112"/>
      <c r="KTM369" s="112"/>
      <c r="KTN369" s="112"/>
      <c r="KTO369" s="112"/>
      <c r="KTP369" s="112"/>
      <c r="KTQ369" s="112"/>
      <c r="KTR369" s="112"/>
      <c r="KTS369" s="112"/>
      <c r="KTT369" s="112"/>
      <c r="KTU369" s="112"/>
      <c r="KTV369" s="112"/>
      <c r="KTW369" s="112"/>
      <c r="KTX369" s="112"/>
      <c r="KTY369" s="112"/>
      <c r="KTZ369" s="112"/>
      <c r="KUA369" s="112"/>
      <c r="KUB369" s="112"/>
      <c r="KUC369" s="112"/>
      <c r="KUD369" s="112"/>
      <c r="KUE369" s="112"/>
      <c r="KUF369" s="112"/>
      <c r="KUG369" s="112"/>
      <c r="KUH369" s="112"/>
      <c r="KUI369" s="112"/>
      <c r="KUJ369" s="112"/>
      <c r="KUK369" s="112"/>
      <c r="KUL369" s="112"/>
      <c r="KUM369" s="112"/>
      <c r="KUN369" s="112"/>
      <c r="KUO369" s="112"/>
      <c r="KUP369" s="112"/>
      <c r="KUQ369" s="112"/>
      <c r="KUR369" s="112"/>
      <c r="KUS369" s="112"/>
      <c r="KUT369" s="112"/>
      <c r="KUU369" s="112"/>
      <c r="KUV369" s="112"/>
      <c r="KUW369" s="112"/>
      <c r="KUX369" s="112"/>
      <c r="KUY369" s="112"/>
      <c r="KUZ369" s="112"/>
      <c r="KVA369" s="112"/>
      <c r="KVB369" s="112"/>
      <c r="KVC369" s="112"/>
      <c r="KVD369" s="112"/>
      <c r="KVE369" s="112"/>
      <c r="KVF369" s="112"/>
      <c r="KVG369" s="112"/>
      <c r="KVH369" s="112"/>
      <c r="KVI369" s="112"/>
      <c r="KVJ369" s="112"/>
      <c r="KVK369" s="112"/>
      <c r="KVL369" s="112"/>
      <c r="KVM369" s="112"/>
      <c r="KVN369" s="112"/>
      <c r="KVO369" s="112"/>
      <c r="KVP369" s="112"/>
      <c r="KVQ369" s="112"/>
      <c r="KVR369" s="112"/>
      <c r="KVS369" s="112"/>
      <c r="KVT369" s="112"/>
      <c r="KVU369" s="112"/>
      <c r="KVV369" s="112"/>
      <c r="KVW369" s="112"/>
      <c r="KVX369" s="112"/>
      <c r="KVY369" s="112"/>
      <c r="KVZ369" s="112"/>
      <c r="KWA369" s="112"/>
      <c r="KWB369" s="112"/>
      <c r="KWC369" s="112"/>
      <c r="KWD369" s="112"/>
      <c r="KWE369" s="112"/>
      <c r="KWF369" s="112"/>
      <c r="KWG369" s="112"/>
      <c r="KWH369" s="112"/>
      <c r="KWI369" s="112"/>
      <c r="KWJ369" s="112"/>
      <c r="KWK369" s="112"/>
      <c r="KWL369" s="112"/>
      <c r="KWM369" s="112"/>
      <c r="KWN369" s="112"/>
      <c r="KWO369" s="112"/>
      <c r="KWP369" s="112"/>
      <c r="KWQ369" s="112"/>
      <c r="KWR369" s="112"/>
      <c r="KWS369" s="112"/>
      <c r="KWT369" s="112"/>
      <c r="KWU369" s="112"/>
      <c r="KWV369" s="112"/>
      <c r="KWW369" s="112"/>
      <c r="KWX369" s="112"/>
      <c r="KWY369" s="112"/>
      <c r="KWZ369" s="112"/>
      <c r="KXA369" s="112"/>
      <c r="KXB369" s="112"/>
      <c r="KXC369" s="112"/>
      <c r="KXD369" s="112"/>
      <c r="KXE369" s="112"/>
      <c r="KXF369" s="112"/>
      <c r="KXG369" s="112"/>
      <c r="KXH369" s="112"/>
      <c r="KXI369" s="112"/>
      <c r="KXJ369" s="112"/>
      <c r="KXK369" s="112"/>
      <c r="KXL369" s="112"/>
      <c r="KXM369" s="112"/>
      <c r="KXN369" s="112"/>
      <c r="KXO369" s="112"/>
      <c r="KXP369" s="112"/>
      <c r="KXQ369" s="112"/>
      <c r="KXR369" s="112"/>
      <c r="KXS369" s="112"/>
      <c r="KXT369" s="112"/>
      <c r="KXU369" s="112"/>
      <c r="KXV369" s="112"/>
      <c r="KXW369" s="112"/>
      <c r="KXX369" s="112"/>
      <c r="KXY369" s="112"/>
      <c r="KXZ369" s="112"/>
      <c r="KYA369" s="112"/>
      <c r="KYB369" s="112"/>
      <c r="KYC369" s="112"/>
      <c r="KYD369" s="112"/>
      <c r="KYE369" s="112"/>
      <c r="KYF369" s="112"/>
      <c r="KYG369" s="112"/>
      <c r="KYH369" s="112"/>
      <c r="KYI369" s="112"/>
      <c r="KYJ369" s="112"/>
      <c r="KYK369" s="112"/>
      <c r="KYL369" s="112"/>
      <c r="KYM369" s="112"/>
      <c r="KYN369" s="112"/>
      <c r="KYO369" s="112"/>
      <c r="KYP369" s="112"/>
      <c r="KYQ369" s="112"/>
      <c r="KYR369" s="112"/>
      <c r="KYS369" s="112"/>
      <c r="KYT369" s="112"/>
      <c r="KYU369" s="112"/>
      <c r="KYV369" s="112"/>
      <c r="KYW369" s="112"/>
      <c r="KYX369" s="112"/>
      <c r="KYY369" s="112"/>
      <c r="KYZ369" s="112"/>
      <c r="KZA369" s="112"/>
      <c r="KZB369" s="112"/>
      <c r="KZC369" s="112"/>
      <c r="KZD369" s="112"/>
      <c r="KZE369" s="112"/>
      <c r="KZF369" s="112"/>
      <c r="KZG369" s="112"/>
      <c r="KZH369" s="112"/>
      <c r="KZI369" s="112"/>
      <c r="KZJ369" s="112"/>
      <c r="KZK369" s="112"/>
      <c r="KZL369" s="112"/>
      <c r="KZM369" s="112"/>
      <c r="KZN369" s="112"/>
      <c r="KZO369" s="112"/>
      <c r="KZP369" s="112"/>
      <c r="KZQ369" s="112"/>
      <c r="KZR369" s="112"/>
      <c r="KZS369" s="112"/>
      <c r="KZT369" s="112"/>
      <c r="KZU369" s="112"/>
      <c r="KZV369" s="112"/>
      <c r="KZW369" s="112"/>
      <c r="KZX369" s="112"/>
      <c r="KZY369" s="112"/>
      <c r="KZZ369" s="112"/>
      <c r="LAA369" s="112"/>
      <c r="LAB369" s="112"/>
      <c r="LAC369" s="112"/>
      <c r="LAD369" s="112"/>
      <c r="LAE369" s="112"/>
      <c r="LAF369" s="112"/>
      <c r="LAG369" s="112"/>
      <c r="LAH369" s="112"/>
      <c r="LAI369" s="112"/>
      <c r="LAJ369" s="112"/>
      <c r="LAK369" s="112"/>
      <c r="LAL369" s="112"/>
      <c r="LAM369" s="112"/>
      <c r="LAN369" s="112"/>
      <c r="LAO369" s="112"/>
      <c r="LAP369" s="112"/>
      <c r="LAQ369" s="112"/>
      <c r="LAR369" s="112"/>
      <c r="LAS369" s="112"/>
      <c r="LAT369" s="112"/>
      <c r="LAU369" s="112"/>
      <c r="LAV369" s="112"/>
      <c r="LAW369" s="112"/>
      <c r="LAX369" s="112"/>
      <c r="LAY369" s="112"/>
      <c r="LAZ369" s="112"/>
      <c r="LBA369" s="112"/>
      <c r="LBB369" s="112"/>
      <c r="LBC369" s="112"/>
      <c r="LBD369" s="112"/>
      <c r="LBE369" s="112"/>
      <c r="LBF369" s="112"/>
      <c r="LBG369" s="112"/>
      <c r="LBH369" s="112"/>
      <c r="LBI369" s="112"/>
      <c r="LBJ369" s="112"/>
      <c r="LBK369" s="112"/>
      <c r="LBL369" s="112"/>
      <c r="LBM369" s="112"/>
      <c r="LBN369" s="112"/>
      <c r="LBO369" s="112"/>
      <c r="LBP369" s="112"/>
      <c r="LBQ369" s="112"/>
      <c r="LBR369" s="112"/>
      <c r="LBS369" s="112"/>
      <c r="LBT369" s="112"/>
      <c r="LBU369" s="112"/>
      <c r="LBV369" s="112"/>
      <c r="LBW369" s="112"/>
      <c r="LBX369" s="112"/>
      <c r="LBY369" s="112"/>
      <c r="LBZ369" s="112"/>
      <c r="LCA369" s="112"/>
      <c r="LCB369" s="112"/>
      <c r="LCC369" s="112"/>
      <c r="LCD369" s="112"/>
      <c r="LCE369" s="112"/>
      <c r="LCF369" s="112"/>
      <c r="LCG369" s="112"/>
      <c r="LCH369" s="112"/>
      <c r="LCI369" s="112"/>
      <c r="LCJ369" s="112"/>
      <c r="LCK369" s="112"/>
      <c r="LCL369" s="112"/>
      <c r="LCM369" s="112"/>
      <c r="LCN369" s="112"/>
      <c r="LCO369" s="112"/>
      <c r="LCP369" s="112"/>
      <c r="LCQ369" s="112"/>
      <c r="LCR369" s="112"/>
      <c r="LCS369" s="112"/>
      <c r="LCT369" s="112"/>
      <c r="LCU369" s="112"/>
      <c r="LCV369" s="112"/>
      <c r="LCW369" s="112"/>
      <c r="LCX369" s="112"/>
      <c r="LCY369" s="112"/>
      <c r="LCZ369" s="112"/>
      <c r="LDA369" s="112"/>
      <c r="LDB369" s="112"/>
      <c r="LDC369" s="112"/>
      <c r="LDD369" s="112"/>
      <c r="LDE369" s="112"/>
      <c r="LDF369" s="112"/>
      <c r="LDG369" s="112"/>
      <c r="LDH369" s="112"/>
      <c r="LDI369" s="112"/>
      <c r="LDJ369" s="112"/>
      <c r="LDK369" s="112"/>
      <c r="LDL369" s="112"/>
      <c r="LDM369" s="112"/>
      <c r="LDN369" s="112"/>
      <c r="LDO369" s="112"/>
      <c r="LDP369" s="112"/>
      <c r="LDQ369" s="112"/>
      <c r="LDR369" s="112"/>
      <c r="LDS369" s="112"/>
      <c r="LDT369" s="112"/>
      <c r="LDU369" s="112"/>
      <c r="LDV369" s="112"/>
      <c r="LDW369" s="112"/>
      <c r="LDX369" s="112"/>
      <c r="LDY369" s="112"/>
      <c r="LDZ369" s="112"/>
      <c r="LEA369" s="112"/>
      <c r="LEB369" s="112"/>
      <c r="LEC369" s="112"/>
      <c r="LED369" s="112"/>
      <c r="LEE369" s="112"/>
      <c r="LEF369" s="112"/>
      <c r="LEG369" s="112"/>
      <c r="LEH369" s="112"/>
      <c r="LEI369" s="112"/>
      <c r="LEJ369" s="112"/>
      <c r="LEK369" s="112"/>
      <c r="LEL369" s="112"/>
      <c r="LEM369" s="112"/>
      <c r="LEN369" s="112"/>
      <c r="LEO369" s="112"/>
      <c r="LEP369" s="112"/>
      <c r="LEQ369" s="112"/>
      <c r="LER369" s="112"/>
      <c r="LES369" s="112"/>
      <c r="LET369" s="112"/>
      <c r="LEU369" s="112"/>
      <c r="LEV369" s="112"/>
      <c r="LEW369" s="112"/>
      <c r="LEX369" s="112"/>
      <c r="LEY369" s="112"/>
      <c r="LEZ369" s="112"/>
      <c r="LFA369" s="112"/>
      <c r="LFB369" s="112"/>
      <c r="LFC369" s="112"/>
      <c r="LFD369" s="112"/>
      <c r="LFE369" s="112"/>
      <c r="LFF369" s="112"/>
      <c r="LFG369" s="112"/>
      <c r="LFH369" s="112"/>
      <c r="LFI369" s="112"/>
      <c r="LFJ369" s="112"/>
      <c r="LFK369" s="112"/>
      <c r="LFL369" s="112"/>
      <c r="LFM369" s="112"/>
      <c r="LFN369" s="112"/>
      <c r="LFO369" s="112"/>
      <c r="LFP369" s="112"/>
      <c r="LFQ369" s="112"/>
      <c r="LFR369" s="112"/>
      <c r="LFS369" s="112"/>
      <c r="LFT369" s="112"/>
      <c r="LFU369" s="112"/>
      <c r="LFV369" s="112"/>
      <c r="LFW369" s="112"/>
      <c r="LFX369" s="112"/>
      <c r="LFY369" s="112"/>
      <c r="LFZ369" s="112"/>
      <c r="LGA369" s="112"/>
      <c r="LGB369" s="112"/>
      <c r="LGC369" s="112"/>
      <c r="LGD369" s="112"/>
      <c r="LGE369" s="112"/>
      <c r="LGF369" s="112"/>
      <c r="LGG369" s="112"/>
      <c r="LGH369" s="112"/>
      <c r="LGI369" s="112"/>
      <c r="LGJ369" s="112"/>
      <c r="LGK369" s="112"/>
      <c r="LGL369" s="112"/>
      <c r="LGM369" s="112"/>
      <c r="LGN369" s="112"/>
      <c r="LGO369" s="112"/>
      <c r="LGP369" s="112"/>
      <c r="LGQ369" s="112"/>
      <c r="LGR369" s="112"/>
      <c r="LGS369" s="112"/>
      <c r="LGT369" s="112"/>
      <c r="LGU369" s="112"/>
      <c r="LGV369" s="112"/>
      <c r="LGW369" s="112"/>
      <c r="LGX369" s="112"/>
      <c r="LGY369" s="112"/>
      <c r="LGZ369" s="112"/>
      <c r="LHA369" s="112"/>
      <c r="LHB369" s="112"/>
      <c r="LHC369" s="112"/>
      <c r="LHD369" s="112"/>
      <c r="LHE369" s="112"/>
      <c r="LHF369" s="112"/>
      <c r="LHG369" s="112"/>
      <c r="LHH369" s="112"/>
      <c r="LHI369" s="112"/>
      <c r="LHJ369" s="112"/>
      <c r="LHK369" s="112"/>
      <c r="LHL369" s="112"/>
      <c r="LHM369" s="112"/>
      <c r="LHN369" s="112"/>
      <c r="LHO369" s="112"/>
      <c r="LHP369" s="112"/>
      <c r="LHQ369" s="112"/>
      <c r="LHR369" s="112"/>
      <c r="LHS369" s="112"/>
      <c r="LHT369" s="112"/>
      <c r="LHU369" s="112"/>
      <c r="LHV369" s="112"/>
      <c r="LHW369" s="112"/>
      <c r="LHX369" s="112"/>
      <c r="LHY369" s="112"/>
      <c r="LHZ369" s="112"/>
      <c r="LIA369" s="112"/>
      <c r="LIB369" s="112"/>
      <c r="LIC369" s="112"/>
      <c r="LID369" s="112"/>
      <c r="LIE369" s="112"/>
      <c r="LIF369" s="112"/>
      <c r="LIG369" s="112"/>
      <c r="LIH369" s="112"/>
      <c r="LII369" s="112"/>
      <c r="LIJ369" s="112"/>
      <c r="LIK369" s="112"/>
      <c r="LIL369" s="112"/>
      <c r="LIM369" s="112"/>
      <c r="LIN369" s="112"/>
      <c r="LIO369" s="112"/>
      <c r="LIP369" s="112"/>
      <c r="LIQ369" s="112"/>
      <c r="LIR369" s="112"/>
      <c r="LIS369" s="112"/>
      <c r="LIT369" s="112"/>
      <c r="LIU369" s="112"/>
      <c r="LIV369" s="112"/>
      <c r="LIW369" s="112"/>
      <c r="LIX369" s="112"/>
      <c r="LIY369" s="112"/>
      <c r="LIZ369" s="112"/>
      <c r="LJA369" s="112"/>
      <c r="LJB369" s="112"/>
      <c r="LJC369" s="112"/>
      <c r="LJD369" s="112"/>
      <c r="LJE369" s="112"/>
      <c r="LJF369" s="112"/>
      <c r="LJG369" s="112"/>
      <c r="LJH369" s="112"/>
      <c r="LJI369" s="112"/>
      <c r="LJJ369" s="112"/>
      <c r="LJK369" s="112"/>
      <c r="LJL369" s="112"/>
      <c r="LJM369" s="112"/>
      <c r="LJN369" s="112"/>
      <c r="LJO369" s="112"/>
      <c r="LJP369" s="112"/>
      <c r="LJQ369" s="112"/>
      <c r="LJR369" s="112"/>
      <c r="LJS369" s="112"/>
      <c r="LJT369" s="112"/>
      <c r="LJU369" s="112"/>
      <c r="LJV369" s="112"/>
      <c r="LJW369" s="112"/>
      <c r="LJX369" s="112"/>
      <c r="LJY369" s="112"/>
      <c r="LJZ369" s="112"/>
      <c r="LKA369" s="112"/>
      <c r="LKB369" s="112"/>
      <c r="LKC369" s="112"/>
      <c r="LKD369" s="112"/>
      <c r="LKE369" s="112"/>
      <c r="LKF369" s="112"/>
      <c r="LKG369" s="112"/>
      <c r="LKH369" s="112"/>
      <c r="LKI369" s="112"/>
      <c r="LKJ369" s="112"/>
      <c r="LKK369" s="112"/>
      <c r="LKL369" s="112"/>
      <c r="LKM369" s="112"/>
      <c r="LKN369" s="112"/>
      <c r="LKO369" s="112"/>
      <c r="LKP369" s="112"/>
      <c r="LKQ369" s="112"/>
      <c r="LKR369" s="112"/>
      <c r="LKS369" s="112"/>
      <c r="LKT369" s="112"/>
      <c r="LKU369" s="112"/>
      <c r="LKV369" s="112"/>
      <c r="LKW369" s="112"/>
      <c r="LKX369" s="112"/>
      <c r="LKY369" s="112"/>
      <c r="LKZ369" s="112"/>
      <c r="LLA369" s="112"/>
      <c r="LLB369" s="112"/>
      <c r="LLC369" s="112"/>
      <c r="LLD369" s="112"/>
      <c r="LLE369" s="112"/>
      <c r="LLF369" s="112"/>
      <c r="LLG369" s="112"/>
      <c r="LLH369" s="112"/>
      <c r="LLI369" s="112"/>
      <c r="LLJ369" s="112"/>
      <c r="LLK369" s="112"/>
      <c r="LLL369" s="112"/>
      <c r="LLM369" s="112"/>
      <c r="LLN369" s="112"/>
      <c r="LLO369" s="112"/>
      <c r="LLP369" s="112"/>
      <c r="LLQ369" s="112"/>
      <c r="LLR369" s="112"/>
      <c r="LLS369" s="112"/>
      <c r="LLT369" s="112"/>
      <c r="LLU369" s="112"/>
      <c r="LLV369" s="112"/>
      <c r="LLW369" s="112"/>
      <c r="LLX369" s="112"/>
      <c r="LLY369" s="112"/>
      <c r="LLZ369" s="112"/>
      <c r="LMA369" s="112"/>
      <c r="LMB369" s="112"/>
      <c r="LMC369" s="112"/>
      <c r="LMD369" s="112"/>
      <c r="LME369" s="112"/>
      <c r="LMF369" s="112"/>
      <c r="LMG369" s="112"/>
      <c r="LMH369" s="112"/>
      <c r="LMI369" s="112"/>
      <c r="LMJ369" s="112"/>
      <c r="LMK369" s="112"/>
      <c r="LML369" s="112"/>
      <c r="LMM369" s="112"/>
      <c r="LMN369" s="112"/>
      <c r="LMO369" s="112"/>
      <c r="LMP369" s="112"/>
      <c r="LMQ369" s="112"/>
      <c r="LMR369" s="112"/>
      <c r="LMS369" s="112"/>
      <c r="LMT369" s="112"/>
      <c r="LMU369" s="112"/>
      <c r="LMV369" s="112"/>
      <c r="LMW369" s="112"/>
      <c r="LMX369" s="112"/>
      <c r="LMY369" s="112"/>
      <c r="LMZ369" s="112"/>
      <c r="LNA369" s="112"/>
      <c r="LNB369" s="112"/>
      <c r="LNC369" s="112"/>
      <c r="LND369" s="112"/>
      <c r="LNE369" s="112"/>
      <c r="LNF369" s="112"/>
      <c r="LNG369" s="112"/>
      <c r="LNH369" s="112"/>
      <c r="LNI369" s="112"/>
      <c r="LNJ369" s="112"/>
      <c r="LNK369" s="112"/>
      <c r="LNL369" s="112"/>
      <c r="LNM369" s="112"/>
      <c r="LNN369" s="112"/>
      <c r="LNO369" s="112"/>
      <c r="LNP369" s="112"/>
      <c r="LNQ369" s="112"/>
      <c r="LNR369" s="112"/>
      <c r="LNS369" s="112"/>
      <c r="LNT369" s="112"/>
      <c r="LNU369" s="112"/>
      <c r="LNV369" s="112"/>
      <c r="LNW369" s="112"/>
      <c r="LNX369" s="112"/>
      <c r="LNY369" s="112"/>
      <c r="LNZ369" s="112"/>
      <c r="LOA369" s="112"/>
      <c r="LOB369" s="112"/>
      <c r="LOC369" s="112"/>
      <c r="LOD369" s="112"/>
      <c r="LOE369" s="112"/>
      <c r="LOF369" s="112"/>
      <c r="LOG369" s="112"/>
      <c r="LOH369" s="112"/>
      <c r="LOI369" s="112"/>
      <c r="LOJ369" s="112"/>
      <c r="LOK369" s="112"/>
      <c r="LOL369" s="112"/>
      <c r="LOM369" s="112"/>
      <c r="LON369" s="112"/>
      <c r="LOO369" s="112"/>
      <c r="LOP369" s="112"/>
      <c r="LOQ369" s="112"/>
      <c r="LOR369" s="112"/>
      <c r="LOS369" s="112"/>
      <c r="LOT369" s="112"/>
      <c r="LOU369" s="112"/>
      <c r="LOV369" s="112"/>
      <c r="LOW369" s="112"/>
      <c r="LOX369" s="112"/>
      <c r="LOY369" s="112"/>
      <c r="LOZ369" s="112"/>
      <c r="LPA369" s="112"/>
      <c r="LPB369" s="112"/>
      <c r="LPC369" s="112"/>
      <c r="LPD369" s="112"/>
      <c r="LPE369" s="112"/>
      <c r="LPF369" s="112"/>
      <c r="LPG369" s="112"/>
      <c r="LPH369" s="112"/>
      <c r="LPI369" s="112"/>
      <c r="LPJ369" s="112"/>
      <c r="LPK369" s="112"/>
      <c r="LPL369" s="112"/>
      <c r="LPM369" s="112"/>
      <c r="LPN369" s="112"/>
      <c r="LPO369" s="112"/>
      <c r="LPP369" s="112"/>
      <c r="LPQ369" s="112"/>
      <c r="LPR369" s="112"/>
      <c r="LPS369" s="112"/>
      <c r="LPT369" s="112"/>
      <c r="LPU369" s="112"/>
      <c r="LPV369" s="112"/>
      <c r="LPW369" s="112"/>
      <c r="LPX369" s="112"/>
      <c r="LPY369" s="112"/>
      <c r="LPZ369" s="112"/>
      <c r="LQA369" s="112"/>
      <c r="LQB369" s="112"/>
      <c r="LQC369" s="112"/>
      <c r="LQD369" s="112"/>
      <c r="LQE369" s="112"/>
      <c r="LQF369" s="112"/>
      <c r="LQG369" s="112"/>
      <c r="LQH369" s="112"/>
      <c r="LQI369" s="112"/>
      <c r="LQJ369" s="112"/>
      <c r="LQK369" s="112"/>
      <c r="LQL369" s="112"/>
      <c r="LQM369" s="112"/>
      <c r="LQN369" s="112"/>
      <c r="LQO369" s="112"/>
      <c r="LQP369" s="112"/>
      <c r="LQQ369" s="112"/>
      <c r="LQR369" s="112"/>
      <c r="LQS369" s="112"/>
      <c r="LQT369" s="112"/>
      <c r="LQU369" s="112"/>
      <c r="LQV369" s="112"/>
      <c r="LQW369" s="112"/>
      <c r="LQX369" s="112"/>
      <c r="LQY369" s="112"/>
      <c r="LQZ369" s="112"/>
      <c r="LRA369" s="112"/>
      <c r="LRB369" s="112"/>
      <c r="LRC369" s="112"/>
      <c r="LRD369" s="112"/>
      <c r="LRE369" s="112"/>
      <c r="LRF369" s="112"/>
      <c r="LRG369" s="112"/>
      <c r="LRH369" s="112"/>
      <c r="LRI369" s="112"/>
      <c r="LRJ369" s="112"/>
      <c r="LRK369" s="112"/>
      <c r="LRL369" s="112"/>
      <c r="LRM369" s="112"/>
      <c r="LRN369" s="112"/>
      <c r="LRO369" s="112"/>
      <c r="LRP369" s="112"/>
      <c r="LRQ369" s="112"/>
      <c r="LRR369" s="112"/>
      <c r="LRS369" s="112"/>
      <c r="LRT369" s="112"/>
      <c r="LRU369" s="112"/>
      <c r="LRV369" s="112"/>
      <c r="LRW369" s="112"/>
      <c r="LRX369" s="112"/>
      <c r="LRY369" s="112"/>
      <c r="LRZ369" s="112"/>
      <c r="LSA369" s="112"/>
      <c r="LSB369" s="112"/>
      <c r="LSC369" s="112"/>
      <c r="LSD369" s="112"/>
      <c r="LSE369" s="112"/>
      <c r="LSF369" s="112"/>
      <c r="LSG369" s="112"/>
      <c r="LSH369" s="112"/>
      <c r="LSI369" s="112"/>
      <c r="LSJ369" s="112"/>
      <c r="LSK369" s="112"/>
      <c r="LSL369" s="112"/>
      <c r="LSM369" s="112"/>
      <c r="LSN369" s="112"/>
      <c r="LSO369" s="112"/>
      <c r="LSP369" s="112"/>
      <c r="LSQ369" s="112"/>
      <c r="LSR369" s="112"/>
      <c r="LSS369" s="112"/>
      <c r="LST369" s="112"/>
      <c r="LSU369" s="112"/>
      <c r="LSV369" s="112"/>
      <c r="LSW369" s="112"/>
      <c r="LSX369" s="112"/>
      <c r="LSY369" s="112"/>
      <c r="LSZ369" s="112"/>
      <c r="LTA369" s="112"/>
      <c r="LTB369" s="112"/>
      <c r="LTC369" s="112"/>
      <c r="LTD369" s="112"/>
      <c r="LTE369" s="112"/>
      <c r="LTF369" s="112"/>
      <c r="LTG369" s="112"/>
      <c r="LTH369" s="112"/>
      <c r="LTI369" s="112"/>
      <c r="LTJ369" s="112"/>
      <c r="LTK369" s="112"/>
      <c r="LTL369" s="112"/>
      <c r="LTM369" s="112"/>
      <c r="LTN369" s="112"/>
      <c r="LTO369" s="112"/>
      <c r="LTP369" s="112"/>
      <c r="LTQ369" s="112"/>
      <c r="LTR369" s="112"/>
      <c r="LTS369" s="112"/>
      <c r="LTT369" s="112"/>
      <c r="LTU369" s="112"/>
      <c r="LTV369" s="112"/>
      <c r="LTW369" s="112"/>
      <c r="LTX369" s="112"/>
      <c r="LTY369" s="112"/>
      <c r="LTZ369" s="112"/>
      <c r="LUA369" s="112"/>
      <c r="LUB369" s="112"/>
      <c r="LUC369" s="112"/>
      <c r="LUD369" s="112"/>
      <c r="LUE369" s="112"/>
      <c r="LUF369" s="112"/>
      <c r="LUG369" s="112"/>
      <c r="LUH369" s="112"/>
      <c r="LUI369" s="112"/>
      <c r="LUJ369" s="112"/>
      <c r="LUK369" s="112"/>
      <c r="LUL369" s="112"/>
      <c r="LUM369" s="112"/>
      <c r="LUN369" s="112"/>
      <c r="LUO369" s="112"/>
      <c r="LUP369" s="112"/>
      <c r="LUQ369" s="112"/>
      <c r="LUR369" s="112"/>
      <c r="LUS369" s="112"/>
      <c r="LUT369" s="112"/>
      <c r="LUU369" s="112"/>
      <c r="LUV369" s="112"/>
      <c r="LUW369" s="112"/>
      <c r="LUX369" s="112"/>
      <c r="LUY369" s="112"/>
      <c r="LUZ369" s="112"/>
      <c r="LVA369" s="112"/>
      <c r="LVB369" s="112"/>
      <c r="LVC369" s="112"/>
      <c r="LVD369" s="112"/>
      <c r="LVE369" s="112"/>
      <c r="LVF369" s="112"/>
      <c r="LVG369" s="112"/>
      <c r="LVH369" s="112"/>
      <c r="LVI369" s="112"/>
      <c r="LVJ369" s="112"/>
      <c r="LVK369" s="112"/>
      <c r="LVL369" s="112"/>
      <c r="LVM369" s="112"/>
      <c r="LVN369" s="112"/>
      <c r="LVO369" s="112"/>
      <c r="LVP369" s="112"/>
      <c r="LVQ369" s="112"/>
      <c r="LVR369" s="112"/>
      <c r="LVS369" s="112"/>
      <c r="LVT369" s="112"/>
      <c r="LVU369" s="112"/>
      <c r="LVV369" s="112"/>
      <c r="LVW369" s="112"/>
      <c r="LVX369" s="112"/>
      <c r="LVY369" s="112"/>
      <c r="LVZ369" s="112"/>
      <c r="LWA369" s="112"/>
      <c r="LWB369" s="112"/>
      <c r="LWC369" s="112"/>
      <c r="LWD369" s="112"/>
      <c r="LWE369" s="112"/>
      <c r="LWF369" s="112"/>
      <c r="LWG369" s="112"/>
      <c r="LWH369" s="112"/>
      <c r="LWI369" s="112"/>
      <c r="LWJ369" s="112"/>
      <c r="LWK369" s="112"/>
      <c r="LWL369" s="112"/>
      <c r="LWM369" s="112"/>
      <c r="LWN369" s="112"/>
      <c r="LWO369" s="112"/>
      <c r="LWP369" s="112"/>
      <c r="LWQ369" s="112"/>
      <c r="LWR369" s="112"/>
      <c r="LWS369" s="112"/>
      <c r="LWT369" s="112"/>
      <c r="LWU369" s="112"/>
      <c r="LWV369" s="112"/>
      <c r="LWW369" s="112"/>
      <c r="LWX369" s="112"/>
      <c r="LWY369" s="112"/>
      <c r="LWZ369" s="112"/>
      <c r="LXA369" s="112"/>
      <c r="LXB369" s="112"/>
      <c r="LXC369" s="112"/>
      <c r="LXD369" s="112"/>
      <c r="LXE369" s="112"/>
      <c r="LXF369" s="112"/>
      <c r="LXG369" s="112"/>
      <c r="LXH369" s="112"/>
      <c r="LXI369" s="112"/>
      <c r="LXJ369" s="112"/>
      <c r="LXK369" s="112"/>
      <c r="LXL369" s="112"/>
      <c r="LXM369" s="112"/>
      <c r="LXN369" s="112"/>
      <c r="LXO369" s="112"/>
      <c r="LXP369" s="112"/>
      <c r="LXQ369" s="112"/>
      <c r="LXR369" s="112"/>
      <c r="LXS369" s="112"/>
      <c r="LXT369" s="112"/>
      <c r="LXU369" s="112"/>
      <c r="LXV369" s="112"/>
      <c r="LXW369" s="112"/>
      <c r="LXX369" s="112"/>
      <c r="LXY369" s="112"/>
      <c r="LXZ369" s="112"/>
      <c r="LYA369" s="112"/>
      <c r="LYB369" s="112"/>
      <c r="LYC369" s="112"/>
      <c r="LYD369" s="112"/>
      <c r="LYE369" s="112"/>
      <c r="LYF369" s="112"/>
      <c r="LYG369" s="112"/>
      <c r="LYH369" s="112"/>
      <c r="LYI369" s="112"/>
      <c r="LYJ369" s="112"/>
      <c r="LYK369" s="112"/>
      <c r="LYL369" s="112"/>
      <c r="LYM369" s="112"/>
      <c r="LYN369" s="112"/>
      <c r="LYO369" s="112"/>
      <c r="LYP369" s="112"/>
      <c r="LYQ369" s="112"/>
      <c r="LYR369" s="112"/>
      <c r="LYS369" s="112"/>
      <c r="LYT369" s="112"/>
      <c r="LYU369" s="112"/>
      <c r="LYV369" s="112"/>
      <c r="LYW369" s="112"/>
      <c r="LYX369" s="112"/>
      <c r="LYY369" s="112"/>
      <c r="LYZ369" s="112"/>
      <c r="LZA369" s="112"/>
      <c r="LZB369" s="112"/>
      <c r="LZC369" s="112"/>
      <c r="LZD369" s="112"/>
      <c r="LZE369" s="112"/>
      <c r="LZF369" s="112"/>
      <c r="LZG369" s="112"/>
      <c r="LZH369" s="112"/>
      <c r="LZI369" s="112"/>
      <c r="LZJ369" s="112"/>
      <c r="LZK369" s="112"/>
      <c r="LZL369" s="112"/>
      <c r="LZM369" s="112"/>
      <c r="LZN369" s="112"/>
      <c r="LZO369" s="112"/>
      <c r="LZP369" s="112"/>
      <c r="LZQ369" s="112"/>
      <c r="LZR369" s="112"/>
      <c r="LZS369" s="112"/>
      <c r="LZT369" s="112"/>
      <c r="LZU369" s="112"/>
      <c r="LZV369" s="112"/>
      <c r="LZW369" s="112"/>
      <c r="LZX369" s="112"/>
      <c r="LZY369" s="112"/>
      <c r="LZZ369" s="112"/>
      <c r="MAA369" s="112"/>
      <c r="MAB369" s="112"/>
      <c r="MAC369" s="112"/>
      <c r="MAD369" s="112"/>
      <c r="MAE369" s="112"/>
      <c r="MAF369" s="112"/>
      <c r="MAG369" s="112"/>
      <c r="MAH369" s="112"/>
      <c r="MAI369" s="112"/>
      <c r="MAJ369" s="112"/>
      <c r="MAK369" s="112"/>
      <c r="MAL369" s="112"/>
      <c r="MAM369" s="112"/>
      <c r="MAN369" s="112"/>
      <c r="MAO369" s="112"/>
      <c r="MAP369" s="112"/>
      <c r="MAQ369" s="112"/>
      <c r="MAR369" s="112"/>
      <c r="MAS369" s="112"/>
      <c r="MAT369" s="112"/>
      <c r="MAU369" s="112"/>
      <c r="MAV369" s="112"/>
      <c r="MAW369" s="112"/>
      <c r="MAX369" s="112"/>
      <c r="MAY369" s="112"/>
      <c r="MAZ369" s="112"/>
      <c r="MBA369" s="112"/>
      <c r="MBB369" s="112"/>
      <c r="MBC369" s="112"/>
      <c r="MBD369" s="112"/>
      <c r="MBE369" s="112"/>
      <c r="MBF369" s="112"/>
      <c r="MBG369" s="112"/>
      <c r="MBH369" s="112"/>
      <c r="MBI369" s="112"/>
      <c r="MBJ369" s="112"/>
      <c r="MBK369" s="112"/>
      <c r="MBL369" s="112"/>
      <c r="MBM369" s="112"/>
      <c r="MBN369" s="112"/>
      <c r="MBO369" s="112"/>
      <c r="MBP369" s="112"/>
      <c r="MBQ369" s="112"/>
      <c r="MBR369" s="112"/>
      <c r="MBS369" s="112"/>
      <c r="MBT369" s="112"/>
      <c r="MBU369" s="112"/>
      <c r="MBV369" s="112"/>
      <c r="MBW369" s="112"/>
      <c r="MBX369" s="112"/>
      <c r="MBY369" s="112"/>
      <c r="MBZ369" s="112"/>
      <c r="MCA369" s="112"/>
      <c r="MCB369" s="112"/>
      <c r="MCC369" s="112"/>
      <c r="MCD369" s="112"/>
      <c r="MCE369" s="112"/>
      <c r="MCF369" s="112"/>
      <c r="MCG369" s="112"/>
      <c r="MCH369" s="112"/>
      <c r="MCI369" s="112"/>
      <c r="MCJ369" s="112"/>
      <c r="MCK369" s="112"/>
      <c r="MCL369" s="112"/>
      <c r="MCM369" s="112"/>
      <c r="MCN369" s="112"/>
      <c r="MCO369" s="112"/>
      <c r="MCP369" s="112"/>
      <c r="MCQ369" s="112"/>
      <c r="MCR369" s="112"/>
      <c r="MCS369" s="112"/>
      <c r="MCT369" s="112"/>
      <c r="MCU369" s="112"/>
      <c r="MCV369" s="112"/>
      <c r="MCW369" s="112"/>
      <c r="MCX369" s="112"/>
      <c r="MCY369" s="112"/>
      <c r="MCZ369" s="112"/>
      <c r="MDA369" s="112"/>
      <c r="MDB369" s="112"/>
      <c r="MDC369" s="112"/>
      <c r="MDD369" s="112"/>
      <c r="MDE369" s="112"/>
      <c r="MDF369" s="112"/>
      <c r="MDG369" s="112"/>
      <c r="MDH369" s="112"/>
      <c r="MDI369" s="112"/>
      <c r="MDJ369" s="112"/>
      <c r="MDK369" s="112"/>
      <c r="MDL369" s="112"/>
      <c r="MDM369" s="112"/>
      <c r="MDN369" s="112"/>
      <c r="MDO369" s="112"/>
      <c r="MDP369" s="112"/>
      <c r="MDQ369" s="112"/>
      <c r="MDR369" s="112"/>
      <c r="MDS369" s="112"/>
      <c r="MDT369" s="112"/>
      <c r="MDU369" s="112"/>
      <c r="MDV369" s="112"/>
      <c r="MDW369" s="112"/>
      <c r="MDX369" s="112"/>
      <c r="MDY369" s="112"/>
      <c r="MDZ369" s="112"/>
      <c r="MEA369" s="112"/>
      <c r="MEB369" s="112"/>
      <c r="MEC369" s="112"/>
      <c r="MED369" s="112"/>
      <c r="MEE369" s="112"/>
      <c r="MEF369" s="112"/>
      <c r="MEG369" s="112"/>
      <c r="MEH369" s="112"/>
      <c r="MEI369" s="112"/>
      <c r="MEJ369" s="112"/>
      <c r="MEK369" s="112"/>
      <c r="MEL369" s="112"/>
      <c r="MEM369" s="112"/>
      <c r="MEN369" s="112"/>
      <c r="MEO369" s="112"/>
      <c r="MEP369" s="112"/>
      <c r="MEQ369" s="112"/>
      <c r="MER369" s="112"/>
      <c r="MES369" s="112"/>
      <c r="MET369" s="112"/>
      <c r="MEU369" s="112"/>
      <c r="MEV369" s="112"/>
      <c r="MEW369" s="112"/>
      <c r="MEX369" s="112"/>
      <c r="MEY369" s="112"/>
      <c r="MEZ369" s="112"/>
      <c r="MFA369" s="112"/>
      <c r="MFB369" s="112"/>
      <c r="MFC369" s="112"/>
      <c r="MFD369" s="112"/>
      <c r="MFE369" s="112"/>
      <c r="MFF369" s="112"/>
      <c r="MFG369" s="112"/>
      <c r="MFH369" s="112"/>
      <c r="MFI369" s="112"/>
      <c r="MFJ369" s="112"/>
      <c r="MFK369" s="112"/>
      <c r="MFL369" s="112"/>
      <c r="MFM369" s="112"/>
      <c r="MFN369" s="112"/>
      <c r="MFO369" s="112"/>
      <c r="MFP369" s="112"/>
      <c r="MFQ369" s="112"/>
      <c r="MFR369" s="112"/>
      <c r="MFS369" s="112"/>
      <c r="MFT369" s="112"/>
      <c r="MFU369" s="112"/>
      <c r="MFV369" s="112"/>
      <c r="MFW369" s="112"/>
      <c r="MFX369" s="112"/>
      <c r="MFY369" s="112"/>
      <c r="MFZ369" s="112"/>
      <c r="MGA369" s="112"/>
      <c r="MGB369" s="112"/>
      <c r="MGC369" s="112"/>
      <c r="MGD369" s="112"/>
      <c r="MGE369" s="112"/>
      <c r="MGF369" s="112"/>
      <c r="MGG369" s="112"/>
      <c r="MGH369" s="112"/>
      <c r="MGI369" s="112"/>
      <c r="MGJ369" s="112"/>
      <c r="MGK369" s="112"/>
      <c r="MGL369" s="112"/>
      <c r="MGM369" s="112"/>
      <c r="MGN369" s="112"/>
      <c r="MGO369" s="112"/>
      <c r="MGP369" s="112"/>
      <c r="MGQ369" s="112"/>
      <c r="MGR369" s="112"/>
      <c r="MGS369" s="112"/>
      <c r="MGT369" s="112"/>
      <c r="MGU369" s="112"/>
      <c r="MGV369" s="112"/>
      <c r="MGW369" s="112"/>
      <c r="MGX369" s="112"/>
      <c r="MGY369" s="112"/>
      <c r="MGZ369" s="112"/>
      <c r="MHA369" s="112"/>
      <c r="MHB369" s="112"/>
      <c r="MHC369" s="112"/>
      <c r="MHD369" s="112"/>
      <c r="MHE369" s="112"/>
      <c r="MHF369" s="112"/>
      <c r="MHG369" s="112"/>
      <c r="MHH369" s="112"/>
      <c r="MHI369" s="112"/>
      <c r="MHJ369" s="112"/>
      <c r="MHK369" s="112"/>
      <c r="MHL369" s="112"/>
      <c r="MHM369" s="112"/>
      <c r="MHN369" s="112"/>
      <c r="MHO369" s="112"/>
      <c r="MHP369" s="112"/>
      <c r="MHQ369" s="112"/>
      <c r="MHR369" s="112"/>
      <c r="MHS369" s="112"/>
      <c r="MHT369" s="112"/>
      <c r="MHU369" s="112"/>
      <c r="MHV369" s="112"/>
      <c r="MHW369" s="112"/>
      <c r="MHX369" s="112"/>
      <c r="MHY369" s="112"/>
      <c r="MHZ369" s="112"/>
      <c r="MIA369" s="112"/>
      <c r="MIB369" s="112"/>
      <c r="MIC369" s="112"/>
      <c r="MID369" s="112"/>
      <c r="MIE369" s="112"/>
      <c r="MIF369" s="112"/>
      <c r="MIG369" s="112"/>
      <c r="MIH369" s="112"/>
      <c r="MII369" s="112"/>
      <c r="MIJ369" s="112"/>
      <c r="MIK369" s="112"/>
      <c r="MIL369" s="112"/>
      <c r="MIM369" s="112"/>
      <c r="MIN369" s="112"/>
      <c r="MIO369" s="112"/>
      <c r="MIP369" s="112"/>
      <c r="MIQ369" s="112"/>
      <c r="MIR369" s="112"/>
      <c r="MIS369" s="112"/>
      <c r="MIT369" s="112"/>
      <c r="MIU369" s="112"/>
      <c r="MIV369" s="112"/>
      <c r="MIW369" s="112"/>
      <c r="MIX369" s="112"/>
      <c r="MIY369" s="112"/>
      <c r="MIZ369" s="112"/>
      <c r="MJA369" s="112"/>
      <c r="MJB369" s="112"/>
      <c r="MJC369" s="112"/>
      <c r="MJD369" s="112"/>
      <c r="MJE369" s="112"/>
      <c r="MJF369" s="112"/>
      <c r="MJG369" s="112"/>
      <c r="MJH369" s="112"/>
      <c r="MJI369" s="112"/>
      <c r="MJJ369" s="112"/>
      <c r="MJK369" s="112"/>
      <c r="MJL369" s="112"/>
      <c r="MJM369" s="112"/>
      <c r="MJN369" s="112"/>
      <c r="MJO369" s="112"/>
      <c r="MJP369" s="112"/>
      <c r="MJQ369" s="112"/>
      <c r="MJR369" s="112"/>
      <c r="MJS369" s="112"/>
      <c r="MJT369" s="112"/>
      <c r="MJU369" s="112"/>
      <c r="MJV369" s="112"/>
      <c r="MJW369" s="112"/>
      <c r="MJX369" s="112"/>
      <c r="MJY369" s="112"/>
      <c r="MJZ369" s="112"/>
      <c r="MKA369" s="112"/>
      <c r="MKB369" s="112"/>
      <c r="MKC369" s="112"/>
      <c r="MKD369" s="112"/>
      <c r="MKE369" s="112"/>
      <c r="MKF369" s="112"/>
      <c r="MKG369" s="112"/>
      <c r="MKH369" s="112"/>
      <c r="MKI369" s="112"/>
      <c r="MKJ369" s="112"/>
      <c r="MKK369" s="112"/>
      <c r="MKL369" s="112"/>
      <c r="MKM369" s="112"/>
      <c r="MKN369" s="112"/>
      <c r="MKO369" s="112"/>
      <c r="MKP369" s="112"/>
      <c r="MKQ369" s="112"/>
      <c r="MKR369" s="112"/>
      <c r="MKS369" s="112"/>
      <c r="MKT369" s="112"/>
      <c r="MKU369" s="112"/>
      <c r="MKV369" s="112"/>
      <c r="MKW369" s="112"/>
      <c r="MKX369" s="112"/>
      <c r="MKY369" s="112"/>
      <c r="MKZ369" s="112"/>
      <c r="MLA369" s="112"/>
      <c r="MLB369" s="112"/>
      <c r="MLC369" s="112"/>
      <c r="MLD369" s="112"/>
      <c r="MLE369" s="112"/>
      <c r="MLF369" s="112"/>
      <c r="MLG369" s="112"/>
      <c r="MLH369" s="112"/>
      <c r="MLI369" s="112"/>
      <c r="MLJ369" s="112"/>
      <c r="MLK369" s="112"/>
      <c r="MLL369" s="112"/>
      <c r="MLM369" s="112"/>
      <c r="MLN369" s="112"/>
      <c r="MLO369" s="112"/>
      <c r="MLP369" s="112"/>
      <c r="MLQ369" s="112"/>
      <c r="MLR369" s="112"/>
      <c r="MLS369" s="112"/>
      <c r="MLT369" s="112"/>
      <c r="MLU369" s="112"/>
      <c r="MLV369" s="112"/>
      <c r="MLW369" s="112"/>
      <c r="MLX369" s="112"/>
      <c r="MLY369" s="112"/>
      <c r="MLZ369" s="112"/>
      <c r="MMA369" s="112"/>
      <c r="MMB369" s="112"/>
      <c r="MMC369" s="112"/>
      <c r="MMD369" s="112"/>
      <c r="MME369" s="112"/>
      <c r="MMF369" s="112"/>
      <c r="MMG369" s="112"/>
      <c r="MMH369" s="112"/>
      <c r="MMI369" s="112"/>
      <c r="MMJ369" s="112"/>
      <c r="MMK369" s="112"/>
      <c r="MML369" s="112"/>
      <c r="MMM369" s="112"/>
      <c r="MMN369" s="112"/>
      <c r="MMO369" s="112"/>
      <c r="MMP369" s="112"/>
      <c r="MMQ369" s="112"/>
      <c r="MMR369" s="112"/>
      <c r="MMS369" s="112"/>
      <c r="MMT369" s="112"/>
      <c r="MMU369" s="112"/>
      <c r="MMV369" s="112"/>
      <c r="MMW369" s="112"/>
      <c r="MMX369" s="112"/>
      <c r="MMY369" s="112"/>
      <c r="MMZ369" s="112"/>
      <c r="MNA369" s="112"/>
      <c r="MNB369" s="112"/>
      <c r="MNC369" s="112"/>
      <c r="MND369" s="112"/>
      <c r="MNE369" s="112"/>
      <c r="MNF369" s="112"/>
      <c r="MNG369" s="112"/>
      <c r="MNH369" s="112"/>
      <c r="MNI369" s="112"/>
      <c r="MNJ369" s="112"/>
      <c r="MNK369" s="112"/>
      <c r="MNL369" s="112"/>
      <c r="MNM369" s="112"/>
      <c r="MNN369" s="112"/>
      <c r="MNO369" s="112"/>
      <c r="MNP369" s="112"/>
      <c r="MNQ369" s="112"/>
      <c r="MNR369" s="112"/>
      <c r="MNS369" s="112"/>
      <c r="MNT369" s="112"/>
      <c r="MNU369" s="112"/>
      <c r="MNV369" s="112"/>
      <c r="MNW369" s="112"/>
      <c r="MNX369" s="112"/>
      <c r="MNY369" s="112"/>
      <c r="MNZ369" s="112"/>
      <c r="MOA369" s="112"/>
      <c r="MOB369" s="112"/>
      <c r="MOC369" s="112"/>
      <c r="MOD369" s="112"/>
      <c r="MOE369" s="112"/>
      <c r="MOF369" s="112"/>
      <c r="MOG369" s="112"/>
      <c r="MOH369" s="112"/>
      <c r="MOI369" s="112"/>
      <c r="MOJ369" s="112"/>
      <c r="MOK369" s="112"/>
      <c r="MOL369" s="112"/>
      <c r="MOM369" s="112"/>
      <c r="MON369" s="112"/>
      <c r="MOO369" s="112"/>
      <c r="MOP369" s="112"/>
      <c r="MOQ369" s="112"/>
      <c r="MOR369" s="112"/>
      <c r="MOS369" s="112"/>
      <c r="MOT369" s="112"/>
      <c r="MOU369" s="112"/>
      <c r="MOV369" s="112"/>
      <c r="MOW369" s="112"/>
      <c r="MOX369" s="112"/>
      <c r="MOY369" s="112"/>
      <c r="MOZ369" s="112"/>
      <c r="MPA369" s="112"/>
      <c r="MPB369" s="112"/>
      <c r="MPC369" s="112"/>
      <c r="MPD369" s="112"/>
      <c r="MPE369" s="112"/>
      <c r="MPF369" s="112"/>
      <c r="MPG369" s="112"/>
      <c r="MPH369" s="112"/>
      <c r="MPI369" s="112"/>
      <c r="MPJ369" s="112"/>
      <c r="MPK369" s="112"/>
      <c r="MPL369" s="112"/>
      <c r="MPM369" s="112"/>
      <c r="MPN369" s="112"/>
      <c r="MPO369" s="112"/>
      <c r="MPP369" s="112"/>
      <c r="MPQ369" s="112"/>
      <c r="MPR369" s="112"/>
      <c r="MPS369" s="112"/>
      <c r="MPT369" s="112"/>
      <c r="MPU369" s="112"/>
      <c r="MPV369" s="112"/>
      <c r="MPW369" s="112"/>
      <c r="MPX369" s="112"/>
      <c r="MPY369" s="112"/>
      <c r="MPZ369" s="112"/>
      <c r="MQA369" s="112"/>
      <c r="MQB369" s="112"/>
      <c r="MQC369" s="112"/>
      <c r="MQD369" s="112"/>
      <c r="MQE369" s="112"/>
      <c r="MQF369" s="112"/>
      <c r="MQG369" s="112"/>
      <c r="MQH369" s="112"/>
      <c r="MQI369" s="112"/>
      <c r="MQJ369" s="112"/>
      <c r="MQK369" s="112"/>
      <c r="MQL369" s="112"/>
      <c r="MQM369" s="112"/>
      <c r="MQN369" s="112"/>
      <c r="MQO369" s="112"/>
      <c r="MQP369" s="112"/>
      <c r="MQQ369" s="112"/>
      <c r="MQR369" s="112"/>
      <c r="MQS369" s="112"/>
      <c r="MQT369" s="112"/>
      <c r="MQU369" s="112"/>
      <c r="MQV369" s="112"/>
      <c r="MQW369" s="112"/>
      <c r="MQX369" s="112"/>
      <c r="MQY369" s="112"/>
      <c r="MQZ369" s="112"/>
      <c r="MRA369" s="112"/>
      <c r="MRB369" s="112"/>
      <c r="MRC369" s="112"/>
      <c r="MRD369" s="112"/>
      <c r="MRE369" s="112"/>
      <c r="MRF369" s="112"/>
      <c r="MRG369" s="112"/>
      <c r="MRH369" s="112"/>
      <c r="MRI369" s="112"/>
      <c r="MRJ369" s="112"/>
      <c r="MRK369" s="112"/>
      <c r="MRL369" s="112"/>
      <c r="MRM369" s="112"/>
      <c r="MRN369" s="112"/>
      <c r="MRO369" s="112"/>
      <c r="MRP369" s="112"/>
      <c r="MRQ369" s="112"/>
      <c r="MRR369" s="112"/>
      <c r="MRS369" s="112"/>
      <c r="MRT369" s="112"/>
      <c r="MRU369" s="112"/>
      <c r="MRV369" s="112"/>
      <c r="MRW369" s="112"/>
      <c r="MRX369" s="112"/>
      <c r="MRY369" s="112"/>
      <c r="MRZ369" s="112"/>
      <c r="MSA369" s="112"/>
      <c r="MSB369" s="112"/>
      <c r="MSC369" s="112"/>
      <c r="MSD369" s="112"/>
      <c r="MSE369" s="112"/>
      <c r="MSF369" s="112"/>
      <c r="MSG369" s="112"/>
      <c r="MSH369" s="112"/>
      <c r="MSI369" s="112"/>
      <c r="MSJ369" s="112"/>
      <c r="MSK369" s="112"/>
      <c r="MSL369" s="112"/>
      <c r="MSM369" s="112"/>
      <c r="MSN369" s="112"/>
      <c r="MSO369" s="112"/>
      <c r="MSP369" s="112"/>
      <c r="MSQ369" s="112"/>
      <c r="MSR369" s="112"/>
      <c r="MSS369" s="112"/>
      <c r="MST369" s="112"/>
      <c r="MSU369" s="112"/>
      <c r="MSV369" s="112"/>
      <c r="MSW369" s="112"/>
      <c r="MSX369" s="112"/>
      <c r="MSY369" s="112"/>
      <c r="MSZ369" s="112"/>
      <c r="MTA369" s="112"/>
      <c r="MTB369" s="112"/>
      <c r="MTC369" s="112"/>
      <c r="MTD369" s="112"/>
      <c r="MTE369" s="112"/>
      <c r="MTF369" s="112"/>
      <c r="MTG369" s="112"/>
      <c r="MTH369" s="112"/>
      <c r="MTI369" s="112"/>
      <c r="MTJ369" s="112"/>
      <c r="MTK369" s="112"/>
      <c r="MTL369" s="112"/>
      <c r="MTM369" s="112"/>
      <c r="MTN369" s="112"/>
      <c r="MTO369" s="112"/>
      <c r="MTP369" s="112"/>
      <c r="MTQ369" s="112"/>
      <c r="MTR369" s="112"/>
      <c r="MTS369" s="112"/>
      <c r="MTT369" s="112"/>
      <c r="MTU369" s="112"/>
      <c r="MTV369" s="112"/>
      <c r="MTW369" s="112"/>
      <c r="MTX369" s="112"/>
      <c r="MTY369" s="112"/>
      <c r="MTZ369" s="112"/>
      <c r="MUA369" s="112"/>
      <c r="MUB369" s="112"/>
      <c r="MUC369" s="112"/>
      <c r="MUD369" s="112"/>
      <c r="MUE369" s="112"/>
      <c r="MUF369" s="112"/>
      <c r="MUG369" s="112"/>
      <c r="MUH369" s="112"/>
      <c r="MUI369" s="112"/>
      <c r="MUJ369" s="112"/>
      <c r="MUK369" s="112"/>
      <c r="MUL369" s="112"/>
      <c r="MUM369" s="112"/>
      <c r="MUN369" s="112"/>
      <c r="MUO369" s="112"/>
      <c r="MUP369" s="112"/>
      <c r="MUQ369" s="112"/>
      <c r="MUR369" s="112"/>
      <c r="MUS369" s="112"/>
      <c r="MUT369" s="112"/>
      <c r="MUU369" s="112"/>
      <c r="MUV369" s="112"/>
      <c r="MUW369" s="112"/>
      <c r="MUX369" s="112"/>
      <c r="MUY369" s="112"/>
      <c r="MUZ369" s="112"/>
      <c r="MVA369" s="112"/>
      <c r="MVB369" s="112"/>
      <c r="MVC369" s="112"/>
      <c r="MVD369" s="112"/>
      <c r="MVE369" s="112"/>
      <c r="MVF369" s="112"/>
      <c r="MVG369" s="112"/>
      <c r="MVH369" s="112"/>
      <c r="MVI369" s="112"/>
      <c r="MVJ369" s="112"/>
      <c r="MVK369" s="112"/>
      <c r="MVL369" s="112"/>
      <c r="MVM369" s="112"/>
      <c r="MVN369" s="112"/>
      <c r="MVO369" s="112"/>
      <c r="MVP369" s="112"/>
      <c r="MVQ369" s="112"/>
      <c r="MVR369" s="112"/>
      <c r="MVS369" s="112"/>
      <c r="MVT369" s="112"/>
      <c r="MVU369" s="112"/>
      <c r="MVV369" s="112"/>
      <c r="MVW369" s="112"/>
      <c r="MVX369" s="112"/>
      <c r="MVY369" s="112"/>
      <c r="MVZ369" s="112"/>
      <c r="MWA369" s="112"/>
      <c r="MWB369" s="112"/>
      <c r="MWC369" s="112"/>
      <c r="MWD369" s="112"/>
      <c r="MWE369" s="112"/>
      <c r="MWF369" s="112"/>
      <c r="MWG369" s="112"/>
      <c r="MWH369" s="112"/>
      <c r="MWI369" s="112"/>
      <c r="MWJ369" s="112"/>
      <c r="MWK369" s="112"/>
      <c r="MWL369" s="112"/>
      <c r="MWM369" s="112"/>
      <c r="MWN369" s="112"/>
      <c r="MWO369" s="112"/>
      <c r="MWP369" s="112"/>
      <c r="MWQ369" s="112"/>
      <c r="MWR369" s="112"/>
      <c r="MWS369" s="112"/>
      <c r="MWT369" s="112"/>
      <c r="MWU369" s="112"/>
      <c r="MWV369" s="112"/>
      <c r="MWW369" s="112"/>
      <c r="MWX369" s="112"/>
      <c r="MWY369" s="112"/>
      <c r="MWZ369" s="112"/>
      <c r="MXA369" s="112"/>
      <c r="MXB369" s="112"/>
      <c r="MXC369" s="112"/>
      <c r="MXD369" s="112"/>
      <c r="MXE369" s="112"/>
      <c r="MXF369" s="112"/>
      <c r="MXG369" s="112"/>
      <c r="MXH369" s="112"/>
      <c r="MXI369" s="112"/>
      <c r="MXJ369" s="112"/>
      <c r="MXK369" s="112"/>
      <c r="MXL369" s="112"/>
      <c r="MXM369" s="112"/>
      <c r="MXN369" s="112"/>
      <c r="MXO369" s="112"/>
      <c r="MXP369" s="112"/>
      <c r="MXQ369" s="112"/>
      <c r="MXR369" s="112"/>
      <c r="MXS369" s="112"/>
      <c r="MXT369" s="112"/>
      <c r="MXU369" s="112"/>
      <c r="MXV369" s="112"/>
      <c r="MXW369" s="112"/>
      <c r="MXX369" s="112"/>
      <c r="MXY369" s="112"/>
      <c r="MXZ369" s="112"/>
      <c r="MYA369" s="112"/>
      <c r="MYB369" s="112"/>
      <c r="MYC369" s="112"/>
      <c r="MYD369" s="112"/>
      <c r="MYE369" s="112"/>
      <c r="MYF369" s="112"/>
      <c r="MYG369" s="112"/>
      <c r="MYH369" s="112"/>
      <c r="MYI369" s="112"/>
      <c r="MYJ369" s="112"/>
      <c r="MYK369" s="112"/>
      <c r="MYL369" s="112"/>
      <c r="MYM369" s="112"/>
      <c r="MYN369" s="112"/>
      <c r="MYO369" s="112"/>
      <c r="MYP369" s="112"/>
      <c r="MYQ369" s="112"/>
      <c r="MYR369" s="112"/>
      <c r="MYS369" s="112"/>
      <c r="MYT369" s="112"/>
      <c r="MYU369" s="112"/>
      <c r="MYV369" s="112"/>
      <c r="MYW369" s="112"/>
      <c r="MYX369" s="112"/>
      <c r="MYY369" s="112"/>
      <c r="MYZ369" s="112"/>
      <c r="MZA369" s="112"/>
      <c r="MZB369" s="112"/>
      <c r="MZC369" s="112"/>
      <c r="MZD369" s="112"/>
      <c r="MZE369" s="112"/>
      <c r="MZF369" s="112"/>
      <c r="MZG369" s="112"/>
      <c r="MZH369" s="112"/>
      <c r="MZI369" s="112"/>
      <c r="MZJ369" s="112"/>
      <c r="MZK369" s="112"/>
      <c r="MZL369" s="112"/>
      <c r="MZM369" s="112"/>
      <c r="MZN369" s="112"/>
      <c r="MZO369" s="112"/>
      <c r="MZP369" s="112"/>
      <c r="MZQ369" s="112"/>
      <c r="MZR369" s="112"/>
      <c r="MZS369" s="112"/>
      <c r="MZT369" s="112"/>
      <c r="MZU369" s="112"/>
      <c r="MZV369" s="112"/>
      <c r="MZW369" s="112"/>
      <c r="MZX369" s="112"/>
      <c r="MZY369" s="112"/>
      <c r="MZZ369" s="112"/>
      <c r="NAA369" s="112"/>
      <c r="NAB369" s="112"/>
      <c r="NAC369" s="112"/>
      <c r="NAD369" s="112"/>
      <c r="NAE369" s="112"/>
      <c r="NAF369" s="112"/>
      <c r="NAG369" s="112"/>
      <c r="NAH369" s="112"/>
      <c r="NAI369" s="112"/>
      <c r="NAJ369" s="112"/>
      <c r="NAK369" s="112"/>
      <c r="NAL369" s="112"/>
      <c r="NAM369" s="112"/>
      <c r="NAN369" s="112"/>
      <c r="NAO369" s="112"/>
      <c r="NAP369" s="112"/>
      <c r="NAQ369" s="112"/>
      <c r="NAR369" s="112"/>
      <c r="NAS369" s="112"/>
      <c r="NAT369" s="112"/>
      <c r="NAU369" s="112"/>
      <c r="NAV369" s="112"/>
      <c r="NAW369" s="112"/>
      <c r="NAX369" s="112"/>
      <c r="NAY369" s="112"/>
      <c r="NAZ369" s="112"/>
      <c r="NBA369" s="112"/>
      <c r="NBB369" s="112"/>
      <c r="NBC369" s="112"/>
      <c r="NBD369" s="112"/>
      <c r="NBE369" s="112"/>
      <c r="NBF369" s="112"/>
      <c r="NBG369" s="112"/>
      <c r="NBH369" s="112"/>
      <c r="NBI369" s="112"/>
      <c r="NBJ369" s="112"/>
      <c r="NBK369" s="112"/>
      <c r="NBL369" s="112"/>
      <c r="NBM369" s="112"/>
      <c r="NBN369" s="112"/>
      <c r="NBO369" s="112"/>
      <c r="NBP369" s="112"/>
      <c r="NBQ369" s="112"/>
      <c r="NBR369" s="112"/>
      <c r="NBS369" s="112"/>
      <c r="NBT369" s="112"/>
      <c r="NBU369" s="112"/>
      <c r="NBV369" s="112"/>
      <c r="NBW369" s="112"/>
      <c r="NBX369" s="112"/>
      <c r="NBY369" s="112"/>
      <c r="NBZ369" s="112"/>
      <c r="NCA369" s="112"/>
      <c r="NCB369" s="112"/>
      <c r="NCC369" s="112"/>
      <c r="NCD369" s="112"/>
      <c r="NCE369" s="112"/>
      <c r="NCF369" s="112"/>
      <c r="NCG369" s="112"/>
      <c r="NCH369" s="112"/>
      <c r="NCI369" s="112"/>
      <c r="NCJ369" s="112"/>
      <c r="NCK369" s="112"/>
      <c r="NCL369" s="112"/>
      <c r="NCM369" s="112"/>
      <c r="NCN369" s="112"/>
      <c r="NCO369" s="112"/>
      <c r="NCP369" s="112"/>
      <c r="NCQ369" s="112"/>
      <c r="NCR369" s="112"/>
      <c r="NCS369" s="112"/>
      <c r="NCT369" s="112"/>
      <c r="NCU369" s="112"/>
      <c r="NCV369" s="112"/>
      <c r="NCW369" s="112"/>
      <c r="NCX369" s="112"/>
      <c r="NCY369" s="112"/>
      <c r="NCZ369" s="112"/>
      <c r="NDA369" s="112"/>
      <c r="NDB369" s="112"/>
      <c r="NDC369" s="112"/>
      <c r="NDD369" s="112"/>
      <c r="NDE369" s="112"/>
      <c r="NDF369" s="112"/>
      <c r="NDG369" s="112"/>
      <c r="NDH369" s="112"/>
      <c r="NDI369" s="112"/>
      <c r="NDJ369" s="112"/>
      <c r="NDK369" s="112"/>
      <c r="NDL369" s="112"/>
      <c r="NDM369" s="112"/>
      <c r="NDN369" s="112"/>
      <c r="NDO369" s="112"/>
      <c r="NDP369" s="112"/>
      <c r="NDQ369" s="112"/>
      <c r="NDR369" s="112"/>
      <c r="NDS369" s="112"/>
      <c r="NDT369" s="112"/>
      <c r="NDU369" s="112"/>
      <c r="NDV369" s="112"/>
      <c r="NDW369" s="112"/>
      <c r="NDX369" s="112"/>
      <c r="NDY369" s="112"/>
      <c r="NDZ369" s="112"/>
      <c r="NEA369" s="112"/>
      <c r="NEB369" s="112"/>
      <c r="NEC369" s="112"/>
      <c r="NED369" s="112"/>
      <c r="NEE369" s="112"/>
      <c r="NEF369" s="112"/>
      <c r="NEG369" s="112"/>
      <c r="NEH369" s="112"/>
      <c r="NEI369" s="112"/>
      <c r="NEJ369" s="112"/>
      <c r="NEK369" s="112"/>
      <c r="NEL369" s="112"/>
      <c r="NEM369" s="112"/>
      <c r="NEN369" s="112"/>
      <c r="NEO369" s="112"/>
      <c r="NEP369" s="112"/>
      <c r="NEQ369" s="112"/>
      <c r="NER369" s="112"/>
      <c r="NES369" s="112"/>
      <c r="NET369" s="112"/>
      <c r="NEU369" s="112"/>
      <c r="NEV369" s="112"/>
      <c r="NEW369" s="112"/>
      <c r="NEX369" s="112"/>
      <c r="NEY369" s="112"/>
      <c r="NEZ369" s="112"/>
      <c r="NFA369" s="112"/>
      <c r="NFB369" s="112"/>
      <c r="NFC369" s="112"/>
      <c r="NFD369" s="112"/>
      <c r="NFE369" s="112"/>
      <c r="NFF369" s="112"/>
      <c r="NFG369" s="112"/>
      <c r="NFH369" s="112"/>
      <c r="NFI369" s="112"/>
      <c r="NFJ369" s="112"/>
      <c r="NFK369" s="112"/>
      <c r="NFL369" s="112"/>
      <c r="NFM369" s="112"/>
      <c r="NFN369" s="112"/>
      <c r="NFO369" s="112"/>
      <c r="NFP369" s="112"/>
      <c r="NFQ369" s="112"/>
      <c r="NFR369" s="112"/>
      <c r="NFS369" s="112"/>
      <c r="NFT369" s="112"/>
      <c r="NFU369" s="112"/>
      <c r="NFV369" s="112"/>
      <c r="NFW369" s="112"/>
      <c r="NFX369" s="112"/>
      <c r="NFY369" s="112"/>
      <c r="NFZ369" s="112"/>
      <c r="NGA369" s="112"/>
      <c r="NGB369" s="112"/>
      <c r="NGC369" s="112"/>
      <c r="NGD369" s="112"/>
      <c r="NGE369" s="112"/>
      <c r="NGF369" s="112"/>
      <c r="NGG369" s="112"/>
      <c r="NGH369" s="112"/>
      <c r="NGI369" s="112"/>
      <c r="NGJ369" s="112"/>
      <c r="NGK369" s="112"/>
      <c r="NGL369" s="112"/>
      <c r="NGM369" s="112"/>
      <c r="NGN369" s="112"/>
      <c r="NGO369" s="112"/>
      <c r="NGP369" s="112"/>
      <c r="NGQ369" s="112"/>
      <c r="NGR369" s="112"/>
      <c r="NGS369" s="112"/>
      <c r="NGT369" s="112"/>
      <c r="NGU369" s="112"/>
      <c r="NGV369" s="112"/>
      <c r="NGW369" s="112"/>
      <c r="NGX369" s="112"/>
      <c r="NGY369" s="112"/>
      <c r="NGZ369" s="112"/>
      <c r="NHA369" s="112"/>
      <c r="NHB369" s="112"/>
      <c r="NHC369" s="112"/>
      <c r="NHD369" s="112"/>
      <c r="NHE369" s="112"/>
      <c r="NHF369" s="112"/>
      <c r="NHG369" s="112"/>
      <c r="NHH369" s="112"/>
      <c r="NHI369" s="112"/>
      <c r="NHJ369" s="112"/>
      <c r="NHK369" s="112"/>
      <c r="NHL369" s="112"/>
      <c r="NHM369" s="112"/>
      <c r="NHN369" s="112"/>
      <c r="NHO369" s="112"/>
      <c r="NHP369" s="112"/>
      <c r="NHQ369" s="112"/>
      <c r="NHR369" s="112"/>
      <c r="NHS369" s="112"/>
      <c r="NHT369" s="112"/>
      <c r="NHU369" s="112"/>
      <c r="NHV369" s="112"/>
      <c r="NHW369" s="112"/>
      <c r="NHX369" s="112"/>
      <c r="NHY369" s="112"/>
      <c r="NHZ369" s="112"/>
      <c r="NIA369" s="112"/>
      <c r="NIB369" s="112"/>
      <c r="NIC369" s="112"/>
      <c r="NID369" s="112"/>
      <c r="NIE369" s="112"/>
      <c r="NIF369" s="112"/>
      <c r="NIG369" s="112"/>
      <c r="NIH369" s="112"/>
      <c r="NII369" s="112"/>
      <c r="NIJ369" s="112"/>
      <c r="NIK369" s="112"/>
      <c r="NIL369" s="112"/>
      <c r="NIM369" s="112"/>
      <c r="NIN369" s="112"/>
      <c r="NIO369" s="112"/>
      <c r="NIP369" s="112"/>
      <c r="NIQ369" s="112"/>
      <c r="NIR369" s="112"/>
      <c r="NIS369" s="112"/>
      <c r="NIT369" s="112"/>
      <c r="NIU369" s="112"/>
      <c r="NIV369" s="112"/>
      <c r="NIW369" s="112"/>
      <c r="NIX369" s="112"/>
      <c r="NIY369" s="112"/>
      <c r="NIZ369" s="112"/>
      <c r="NJA369" s="112"/>
      <c r="NJB369" s="112"/>
      <c r="NJC369" s="112"/>
      <c r="NJD369" s="112"/>
      <c r="NJE369" s="112"/>
      <c r="NJF369" s="112"/>
      <c r="NJG369" s="112"/>
      <c r="NJH369" s="112"/>
      <c r="NJI369" s="112"/>
      <c r="NJJ369" s="112"/>
      <c r="NJK369" s="112"/>
      <c r="NJL369" s="112"/>
      <c r="NJM369" s="112"/>
      <c r="NJN369" s="112"/>
      <c r="NJO369" s="112"/>
      <c r="NJP369" s="112"/>
      <c r="NJQ369" s="112"/>
      <c r="NJR369" s="112"/>
      <c r="NJS369" s="112"/>
      <c r="NJT369" s="112"/>
      <c r="NJU369" s="112"/>
      <c r="NJV369" s="112"/>
      <c r="NJW369" s="112"/>
      <c r="NJX369" s="112"/>
      <c r="NJY369" s="112"/>
      <c r="NJZ369" s="112"/>
      <c r="NKA369" s="112"/>
      <c r="NKB369" s="112"/>
      <c r="NKC369" s="112"/>
      <c r="NKD369" s="112"/>
      <c r="NKE369" s="112"/>
      <c r="NKF369" s="112"/>
      <c r="NKG369" s="112"/>
      <c r="NKH369" s="112"/>
      <c r="NKI369" s="112"/>
      <c r="NKJ369" s="112"/>
      <c r="NKK369" s="112"/>
      <c r="NKL369" s="112"/>
      <c r="NKM369" s="112"/>
      <c r="NKN369" s="112"/>
      <c r="NKO369" s="112"/>
      <c r="NKP369" s="112"/>
      <c r="NKQ369" s="112"/>
      <c r="NKR369" s="112"/>
      <c r="NKS369" s="112"/>
      <c r="NKT369" s="112"/>
      <c r="NKU369" s="112"/>
      <c r="NKV369" s="112"/>
      <c r="NKW369" s="112"/>
      <c r="NKX369" s="112"/>
      <c r="NKY369" s="112"/>
      <c r="NKZ369" s="112"/>
      <c r="NLA369" s="112"/>
      <c r="NLB369" s="112"/>
      <c r="NLC369" s="112"/>
      <c r="NLD369" s="112"/>
      <c r="NLE369" s="112"/>
      <c r="NLF369" s="112"/>
      <c r="NLG369" s="112"/>
      <c r="NLH369" s="112"/>
      <c r="NLI369" s="112"/>
      <c r="NLJ369" s="112"/>
      <c r="NLK369" s="112"/>
      <c r="NLL369" s="112"/>
      <c r="NLM369" s="112"/>
      <c r="NLN369" s="112"/>
      <c r="NLO369" s="112"/>
      <c r="NLP369" s="112"/>
      <c r="NLQ369" s="112"/>
      <c r="NLR369" s="112"/>
      <c r="NLS369" s="112"/>
      <c r="NLT369" s="112"/>
      <c r="NLU369" s="112"/>
      <c r="NLV369" s="112"/>
      <c r="NLW369" s="112"/>
      <c r="NLX369" s="112"/>
      <c r="NLY369" s="112"/>
      <c r="NLZ369" s="112"/>
      <c r="NMA369" s="112"/>
      <c r="NMB369" s="112"/>
      <c r="NMC369" s="112"/>
      <c r="NMD369" s="112"/>
      <c r="NME369" s="112"/>
      <c r="NMF369" s="112"/>
      <c r="NMG369" s="112"/>
      <c r="NMH369" s="112"/>
      <c r="NMI369" s="112"/>
      <c r="NMJ369" s="112"/>
      <c r="NMK369" s="112"/>
      <c r="NML369" s="112"/>
      <c r="NMM369" s="112"/>
      <c r="NMN369" s="112"/>
      <c r="NMO369" s="112"/>
      <c r="NMP369" s="112"/>
      <c r="NMQ369" s="112"/>
      <c r="NMR369" s="112"/>
      <c r="NMS369" s="112"/>
      <c r="NMT369" s="112"/>
      <c r="NMU369" s="112"/>
      <c r="NMV369" s="112"/>
      <c r="NMW369" s="112"/>
      <c r="NMX369" s="112"/>
      <c r="NMY369" s="112"/>
      <c r="NMZ369" s="112"/>
      <c r="NNA369" s="112"/>
      <c r="NNB369" s="112"/>
      <c r="NNC369" s="112"/>
      <c r="NND369" s="112"/>
      <c r="NNE369" s="112"/>
      <c r="NNF369" s="112"/>
      <c r="NNG369" s="112"/>
      <c r="NNH369" s="112"/>
      <c r="NNI369" s="112"/>
      <c r="NNJ369" s="112"/>
      <c r="NNK369" s="112"/>
      <c r="NNL369" s="112"/>
      <c r="NNM369" s="112"/>
      <c r="NNN369" s="112"/>
      <c r="NNO369" s="112"/>
      <c r="NNP369" s="112"/>
      <c r="NNQ369" s="112"/>
      <c r="NNR369" s="112"/>
      <c r="NNS369" s="112"/>
      <c r="NNT369" s="112"/>
      <c r="NNU369" s="112"/>
      <c r="NNV369" s="112"/>
      <c r="NNW369" s="112"/>
      <c r="NNX369" s="112"/>
      <c r="NNY369" s="112"/>
      <c r="NNZ369" s="112"/>
      <c r="NOA369" s="112"/>
      <c r="NOB369" s="112"/>
      <c r="NOC369" s="112"/>
      <c r="NOD369" s="112"/>
      <c r="NOE369" s="112"/>
      <c r="NOF369" s="112"/>
      <c r="NOG369" s="112"/>
      <c r="NOH369" s="112"/>
      <c r="NOI369" s="112"/>
      <c r="NOJ369" s="112"/>
      <c r="NOK369" s="112"/>
      <c r="NOL369" s="112"/>
      <c r="NOM369" s="112"/>
      <c r="NON369" s="112"/>
      <c r="NOO369" s="112"/>
      <c r="NOP369" s="112"/>
      <c r="NOQ369" s="112"/>
      <c r="NOR369" s="112"/>
      <c r="NOS369" s="112"/>
      <c r="NOT369" s="112"/>
      <c r="NOU369" s="112"/>
      <c r="NOV369" s="112"/>
      <c r="NOW369" s="112"/>
      <c r="NOX369" s="112"/>
      <c r="NOY369" s="112"/>
      <c r="NOZ369" s="112"/>
      <c r="NPA369" s="112"/>
      <c r="NPB369" s="112"/>
      <c r="NPC369" s="112"/>
      <c r="NPD369" s="112"/>
      <c r="NPE369" s="112"/>
      <c r="NPF369" s="112"/>
      <c r="NPG369" s="112"/>
      <c r="NPH369" s="112"/>
      <c r="NPI369" s="112"/>
      <c r="NPJ369" s="112"/>
      <c r="NPK369" s="112"/>
      <c r="NPL369" s="112"/>
      <c r="NPM369" s="112"/>
      <c r="NPN369" s="112"/>
      <c r="NPO369" s="112"/>
      <c r="NPP369" s="112"/>
      <c r="NPQ369" s="112"/>
      <c r="NPR369" s="112"/>
      <c r="NPS369" s="112"/>
      <c r="NPT369" s="112"/>
      <c r="NPU369" s="112"/>
      <c r="NPV369" s="112"/>
      <c r="NPW369" s="112"/>
      <c r="NPX369" s="112"/>
      <c r="NPY369" s="112"/>
      <c r="NPZ369" s="112"/>
      <c r="NQA369" s="112"/>
      <c r="NQB369" s="112"/>
      <c r="NQC369" s="112"/>
      <c r="NQD369" s="112"/>
      <c r="NQE369" s="112"/>
      <c r="NQF369" s="112"/>
      <c r="NQG369" s="112"/>
      <c r="NQH369" s="112"/>
      <c r="NQI369" s="112"/>
      <c r="NQJ369" s="112"/>
      <c r="NQK369" s="112"/>
      <c r="NQL369" s="112"/>
      <c r="NQM369" s="112"/>
      <c r="NQN369" s="112"/>
      <c r="NQO369" s="112"/>
      <c r="NQP369" s="112"/>
      <c r="NQQ369" s="112"/>
      <c r="NQR369" s="112"/>
      <c r="NQS369" s="112"/>
      <c r="NQT369" s="112"/>
      <c r="NQU369" s="112"/>
      <c r="NQV369" s="112"/>
      <c r="NQW369" s="112"/>
      <c r="NQX369" s="112"/>
      <c r="NQY369" s="112"/>
      <c r="NQZ369" s="112"/>
      <c r="NRA369" s="112"/>
      <c r="NRB369" s="112"/>
      <c r="NRC369" s="112"/>
      <c r="NRD369" s="112"/>
      <c r="NRE369" s="112"/>
      <c r="NRF369" s="112"/>
      <c r="NRG369" s="112"/>
      <c r="NRH369" s="112"/>
      <c r="NRI369" s="112"/>
      <c r="NRJ369" s="112"/>
      <c r="NRK369" s="112"/>
      <c r="NRL369" s="112"/>
      <c r="NRM369" s="112"/>
      <c r="NRN369" s="112"/>
      <c r="NRO369" s="112"/>
      <c r="NRP369" s="112"/>
      <c r="NRQ369" s="112"/>
      <c r="NRR369" s="112"/>
      <c r="NRS369" s="112"/>
      <c r="NRT369" s="112"/>
      <c r="NRU369" s="112"/>
      <c r="NRV369" s="112"/>
      <c r="NRW369" s="112"/>
      <c r="NRX369" s="112"/>
      <c r="NRY369" s="112"/>
      <c r="NRZ369" s="112"/>
      <c r="NSA369" s="112"/>
      <c r="NSB369" s="112"/>
      <c r="NSC369" s="112"/>
      <c r="NSD369" s="112"/>
      <c r="NSE369" s="112"/>
      <c r="NSF369" s="112"/>
      <c r="NSG369" s="112"/>
      <c r="NSH369" s="112"/>
      <c r="NSI369" s="112"/>
      <c r="NSJ369" s="112"/>
      <c r="NSK369" s="112"/>
      <c r="NSL369" s="112"/>
      <c r="NSM369" s="112"/>
      <c r="NSN369" s="112"/>
      <c r="NSO369" s="112"/>
      <c r="NSP369" s="112"/>
      <c r="NSQ369" s="112"/>
      <c r="NSR369" s="112"/>
      <c r="NSS369" s="112"/>
      <c r="NST369" s="112"/>
      <c r="NSU369" s="112"/>
      <c r="NSV369" s="112"/>
      <c r="NSW369" s="112"/>
      <c r="NSX369" s="112"/>
      <c r="NSY369" s="112"/>
      <c r="NSZ369" s="112"/>
      <c r="NTA369" s="112"/>
      <c r="NTB369" s="112"/>
      <c r="NTC369" s="112"/>
      <c r="NTD369" s="112"/>
      <c r="NTE369" s="112"/>
      <c r="NTF369" s="112"/>
      <c r="NTG369" s="112"/>
      <c r="NTH369" s="112"/>
      <c r="NTI369" s="112"/>
      <c r="NTJ369" s="112"/>
      <c r="NTK369" s="112"/>
      <c r="NTL369" s="112"/>
      <c r="NTM369" s="112"/>
      <c r="NTN369" s="112"/>
      <c r="NTO369" s="112"/>
      <c r="NTP369" s="112"/>
      <c r="NTQ369" s="112"/>
      <c r="NTR369" s="112"/>
      <c r="NTS369" s="112"/>
      <c r="NTT369" s="112"/>
      <c r="NTU369" s="112"/>
      <c r="NTV369" s="112"/>
      <c r="NTW369" s="112"/>
      <c r="NTX369" s="112"/>
      <c r="NTY369" s="112"/>
      <c r="NTZ369" s="112"/>
      <c r="NUA369" s="112"/>
      <c r="NUB369" s="112"/>
      <c r="NUC369" s="112"/>
      <c r="NUD369" s="112"/>
      <c r="NUE369" s="112"/>
      <c r="NUF369" s="112"/>
      <c r="NUG369" s="112"/>
      <c r="NUH369" s="112"/>
      <c r="NUI369" s="112"/>
      <c r="NUJ369" s="112"/>
      <c r="NUK369" s="112"/>
      <c r="NUL369" s="112"/>
      <c r="NUM369" s="112"/>
      <c r="NUN369" s="112"/>
      <c r="NUO369" s="112"/>
      <c r="NUP369" s="112"/>
      <c r="NUQ369" s="112"/>
      <c r="NUR369" s="112"/>
      <c r="NUS369" s="112"/>
      <c r="NUT369" s="112"/>
      <c r="NUU369" s="112"/>
      <c r="NUV369" s="112"/>
      <c r="NUW369" s="112"/>
      <c r="NUX369" s="112"/>
      <c r="NUY369" s="112"/>
      <c r="NUZ369" s="112"/>
      <c r="NVA369" s="112"/>
      <c r="NVB369" s="112"/>
      <c r="NVC369" s="112"/>
      <c r="NVD369" s="112"/>
      <c r="NVE369" s="112"/>
      <c r="NVF369" s="112"/>
      <c r="NVG369" s="112"/>
      <c r="NVH369" s="112"/>
      <c r="NVI369" s="112"/>
      <c r="NVJ369" s="112"/>
      <c r="NVK369" s="112"/>
      <c r="NVL369" s="112"/>
      <c r="NVM369" s="112"/>
      <c r="NVN369" s="112"/>
      <c r="NVO369" s="112"/>
      <c r="NVP369" s="112"/>
      <c r="NVQ369" s="112"/>
      <c r="NVR369" s="112"/>
      <c r="NVS369" s="112"/>
      <c r="NVT369" s="112"/>
      <c r="NVU369" s="112"/>
      <c r="NVV369" s="112"/>
      <c r="NVW369" s="112"/>
      <c r="NVX369" s="112"/>
      <c r="NVY369" s="112"/>
      <c r="NVZ369" s="112"/>
      <c r="NWA369" s="112"/>
      <c r="NWB369" s="112"/>
      <c r="NWC369" s="112"/>
      <c r="NWD369" s="112"/>
      <c r="NWE369" s="112"/>
      <c r="NWF369" s="112"/>
      <c r="NWG369" s="112"/>
      <c r="NWH369" s="112"/>
      <c r="NWI369" s="112"/>
      <c r="NWJ369" s="112"/>
      <c r="NWK369" s="112"/>
      <c r="NWL369" s="112"/>
      <c r="NWM369" s="112"/>
      <c r="NWN369" s="112"/>
      <c r="NWO369" s="112"/>
      <c r="NWP369" s="112"/>
      <c r="NWQ369" s="112"/>
      <c r="NWR369" s="112"/>
      <c r="NWS369" s="112"/>
      <c r="NWT369" s="112"/>
      <c r="NWU369" s="112"/>
      <c r="NWV369" s="112"/>
      <c r="NWW369" s="112"/>
      <c r="NWX369" s="112"/>
      <c r="NWY369" s="112"/>
      <c r="NWZ369" s="112"/>
      <c r="NXA369" s="112"/>
      <c r="NXB369" s="112"/>
      <c r="NXC369" s="112"/>
      <c r="NXD369" s="112"/>
      <c r="NXE369" s="112"/>
      <c r="NXF369" s="112"/>
      <c r="NXG369" s="112"/>
      <c r="NXH369" s="112"/>
      <c r="NXI369" s="112"/>
      <c r="NXJ369" s="112"/>
      <c r="NXK369" s="112"/>
      <c r="NXL369" s="112"/>
      <c r="NXM369" s="112"/>
      <c r="NXN369" s="112"/>
      <c r="NXO369" s="112"/>
      <c r="NXP369" s="112"/>
      <c r="NXQ369" s="112"/>
      <c r="NXR369" s="112"/>
      <c r="NXS369" s="112"/>
      <c r="NXT369" s="112"/>
      <c r="NXU369" s="112"/>
      <c r="NXV369" s="112"/>
      <c r="NXW369" s="112"/>
      <c r="NXX369" s="112"/>
      <c r="NXY369" s="112"/>
      <c r="NXZ369" s="112"/>
      <c r="NYA369" s="112"/>
      <c r="NYB369" s="112"/>
      <c r="NYC369" s="112"/>
      <c r="NYD369" s="112"/>
      <c r="NYE369" s="112"/>
      <c r="NYF369" s="112"/>
      <c r="NYG369" s="112"/>
      <c r="NYH369" s="112"/>
      <c r="NYI369" s="112"/>
      <c r="NYJ369" s="112"/>
      <c r="NYK369" s="112"/>
      <c r="NYL369" s="112"/>
      <c r="NYM369" s="112"/>
      <c r="NYN369" s="112"/>
      <c r="NYO369" s="112"/>
      <c r="NYP369" s="112"/>
      <c r="NYQ369" s="112"/>
      <c r="NYR369" s="112"/>
      <c r="NYS369" s="112"/>
      <c r="NYT369" s="112"/>
      <c r="NYU369" s="112"/>
      <c r="NYV369" s="112"/>
      <c r="NYW369" s="112"/>
      <c r="NYX369" s="112"/>
      <c r="NYY369" s="112"/>
      <c r="NYZ369" s="112"/>
      <c r="NZA369" s="112"/>
      <c r="NZB369" s="112"/>
      <c r="NZC369" s="112"/>
      <c r="NZD369" s="112"/>
      <c r="NZE369" s="112"/>
      <c r="NZF369" s="112"/>
      <c r="NZG369" s="112"/>
      <c r="NZH369" s="112"/>
      <c r="NZI369" s="112"/>
      <c r="NZJ369" s="112"/>
      <c r="NZK369" s="112"/>
      <c r="NZL369" s="112"/>
      <c r="NZM369" s="112"/>
      <c r="NZN369" s="112"/>
      <c r="NZO369" s="112"/>
      <c r="NZP369" s="112"/>
      <c r="NZQ369" s="112"/>
      <c r="NZR369" s="112"/>
      <c r="NZS369" s="112"/>
      <c r="NZT369" s="112"/>
      <c r="NZU369" s="112"/>
      <c r="NZV369" s="112"/>
      <c r="NZW369" s="112"/>
      <c r="NZX369" s="112"/>
      <c r="NZY369" s="112"/>
      <c r="NZZ369" s="112"/>
      <c r="OAA369" s="112"/>
      <c r="OAB369" s="112"/>
      <c r="OAC369" s="112"/>
      <c r="OAD369" s="112"/>
      <c r="OAE369" s="112"/>
      <c r="OAF369" s="112"/>
      <c r="OAG369" s="112"/>
      <c r="OAH369" s="112"/>
      <c r="OAI369" s="112"/>
      <c r="OAJ369" s="112"/>
      <c r="OAK369" s="112"/>
      <c r="OAL369" s="112"/>
      <c r="OAM369" s="112"/>
      <c r="OAN369" s="112"/>
      <c r="OAO369" s="112"/>
      <c r="OAP369" s="112"/>
      <c r="OAQ369" s="112"/>
      <c r="OAR369" s="112"/>
      <c r="OAS369" s="112"/>
      <c r="OAT369" s="112"/>
      <c r="OAU369" s="112"/>
      <c r="OAV369" s="112"/>
      <c r="OAW369" s="112"/>
      <c r="OAX369" s="112"/>
      <c r="OAY369" s="112"/>
      <c r="OAZ369" s="112"/>
      <c r="OBA369" s="112"/>
      <c r="OBB369" s="112"/>
      <c r="OBC369" s="112"/>
      <c r="OBD369" s="112"/>
      <c r="OBE369" s="112"/>
      <c r="OBF369" s="112"/>
      <c r="OBG369" s="112"/>
      <c r="OBH369" s="112"/>
      <c r="OBI369" s="112"/>
      <c r="OBJ369" s="112"/>
      <c r="OBK369" s="112"/>
      <c r="OBL369" s="112"/>
      <c r="OBM369" s="112"/>
      <c r="OBN369" s="112"/>
      <c r="OBO369" s="112"/>
      <c r="OBP369" s="112"/>
      <c r="OBQ369" s="112"/>
      <c r="OBR369" s="112"/>
      <c r="OBS369" s="112"/>
      <c r="OBT369" s="112"/>
      <c r="OBU369" s="112"/>
      <c r="OBV369" s="112"/>
      <c r="OBW369" s="112"/>
      <c r="OBX369" s="112"/>
      <c r="OBY369" s="112"/>
      <c r="OBZ369" s="112"/>
      <c r="OCA369" s="112"/>
      <c r="OCB369" s="112"/>
      <c r="OCC369" s="112"/>
      <c r="OCD369" s="112"/>
      <c r="OCE369" s="112"/>
      <c r="OCF369" s="112"/>
      <c r="OCG369" s="112"/>
      <c r="OCH369" s="112"/>
      <c r="OCI369" s="112"/>
      <c r="OCJ369" s="112"/>
      <c r="OCK369" s="112"/>
      <c r="OCL369" s="112"/>
      <c r="OCM369" s="112"/>
      <c r="OCN369" s="112"/>
      <c r="OCO369" s="112"/>
      <c r="OCP369" s="112"/>
      <c r="OCQ369" s="112"/>
      <c r="OCR369" s="112"/>
      <c r="OCS369" s="112"/>
      <c r="OCT369" s="112"/>
      <c r="OCU369" s="112"/>
      <c r="OCV369" s="112"/>
      <c r="OCW369" s="112"/>
      <c r="OCX369" s="112"/>
      <c r="OCY369" s="112"/>
      <c r="OCZ369" s="112"/>
      <c r="ODA369" s="112"/>
      <c r="ODB369" s="112"/>
      <c r="ODC369" s="112"/>
      <c r="ODD369" s="112"/>
      <c r="ODE369" s="112"/>
      <c r="ODF369" s="112"/>
      <c r="ODG369" s="112"/>
      <c r="ODH369" s="112"/>
      <c r="ODI369" s="112"/>
      <c r="ODJ369" s="112"/>
      <c r="ODK369" s="112"/>
      <c r="ODL369" s="112"/>
      <c r="ODM369" s="112"/>
      <c r="ODN369" s="112"/>
      <c r="ODO369" s="112"/>
      <c r="ODP369" s="112"/>
      <c r="ODQ369" s="112"/>
      <c r="ODR369" s="112"/>
      <c r="ODS369" s="112"/>
      <c r="ODT369" s="112"/>
      <c r="ODU369" s="112"/>
      <c r="ODV369" s="112"/>
      <c r="ODW369" s="112"/>
      <c r="ODX369" s="112"/>
      <c r="ODY369" s="112"/>
      <c r="ODZ369" s="112"/>
      <c r="OEA369" s="112"/>
      <c r="OEB369" s="112"/>
      <c r="OEC369" s="112"/>
      <c r="OED369" s="112"/>
      <c r="OEE369" s="112"/>
      <c r="OEF369" s="112"/>
      <c r="OEG369" s="112"/>
      <c r="OEH369" s="112"/>
      <c r="OEI369" s="112"/>
      <c r="OEJ369" s="112"/>
      <c r="OEK369" s="112"/>
      <c r="OEL369" s="112"/>
      <c r="OEM369" s="112"/>
      <c r="OEN369" s="112"/>
      <c r="OEO369" s="112"/>
      <c r="OEP369" s="112"/>
      <c r="OEQ369" s="112"/>
      <c r="OER369" s="112"/>
      <c r="OES369" s="112"/>
      <c r="OET369" s="112"/>
      <c r="OEU369" s="112"/>
      <c r="OEV369" s="112"/>
      <c r="OEW369" s="112"/>
      <c r="OEX369" s="112"/>
      <c r="OEY369" s="112"/>
      <c r="OEZ369" s="112"/>
      <c r="OFA369" s="112"/>
      <c r="OFB369" s="112"/>
      <c r="OFC369" s="112"/>
      <c r="OFD369" s="112"/>
      <c r="OFE369" s="112"/>
      <c r="OFF369" s="112"/>
      <c r="OFG369" s="112"/>
      <c r="OFH369" s="112"/>
      <c r="OFI369" s="112"/>
      <c r="OFJ369" s="112"/>
      <c r="OFK369" s="112"/>
      <c r="OFL369" s="112"/>
      <c r="OFM369" s="112"/>
      <c r="OFN369" s="112"/>
      <c r="OFO369" s="112"/>
      <c r="OFP369" s="112"/>
      <c r="OFQ369" s="112"/>
      <c r="OFR369" s="112"/>
      <c r="OFS369" s="112"/>
      <c r="OFT369" s="112"/>
      <c r="OFU369" s="112"/>
      <c r="OFV369" s="112"/>
      <c r="OFW369" s="112"/>
      <c r="OFX369" s="112"/>
      <c r="OFY369" s="112"/>
      <c r="OFZ369" s="112"/>
      <c r="OGA369" s="112"/>
      <c r="OGB369" s="112"/>
      <c r="OGC369" s="112"/>
      <c r="OGD369" s="112"/>
      <c r="OGE369" s="112"/>
      <c r="OGF369" s="112"/>
      <c r="OGG369" s="112"/>
      <c r="OGH369" s="112"/>
      <c r="OGI369" s="112"/>
      <c r="OGJ369" s="112"/>
      <c r="OGK369" s="112"/>
      <c r="OGL369" s="112"/>
      <c r="OGM369" s="112"/>
      <c r="OGN369" s="112"/>
      <c r="OGO369" s="112"/>
      <c r="OGP369" s="112"/>
      <c r="OGQ369" s="112"/>
      <c r="OGR369" s="112"/>
      <c r="OGS369" s="112"/>
      <c r="OGT369" s="112"/>
      <c r="OGU369" s="112"/>
      <c r="OGV369" s="112"/>
      <c r="OGW369" s="112"/>
      <c r="OGX369" s="112"/>
      <c r="OGY369" s="112"/>
      <c r="OGZ369" s="112"/>
      <c r="OHA369" s="112"/>
      <c r="OHB369" s="112"/>
      <c r="OHC369" s="112"/>
      <c r="OHD369" s="112"/>
      <c r="OHE369" s="112"/>
      <c r="OHF369" s="112"/>
      <c r="OHG369" s="112"/>
      <c r="OHH369" s="112"/>
      <c r="OHI369" s="112"/>
      <c r="OHJ369" s="112"/>
      <c r="OHK369" s="112"/>
      <c r="OHL369" s="112"/>
      <c r="OHM369" s="112"/>
      <c r="OHN369" s="112"/>
      <c r="OHO369" s="112"/>
      <c r="OHP369" s="112"/>
      <c r="OHQ369" s="112"/>
      <c r="OHR369" s="112"/>
      <c r="OHS369" s="112"/>
      <c r="OHT369" s="112"/>
      <c r="OHU369" s="112"/>
      <c r="OHV369" s="112"/>
      <c r="OHW369" s="112"/>
      <c r="OHX369" s="112"/>
      <c r="OHY369" s="112"/>
      <c r="OHZ369" s="112"/>
      <c r="OIA369" s="112"/>
      <c r="OIB369" s="112"/>
      <c r="OIC369" s="112"/>
      <c r="OID369" s="112"/>
      <c r="OIE369" s="112"/>
      <c r="OIF369" s="112"/>
      <c r="OIG369" s="112"/>
      <c r="OIH369" s="112"/>
      <c r="OII369" s="112"/>
      <c r="OIJ369" s="112"/>
      <c r="OIK369" s="112"/>
      <c r="OIL369" s="112"/>
      <c r="OIM369" s="112"/>
      <c r="OIN369" s="112"/>
      <c r="OIO369" s="112"/>
      <c r="OIP369" s="112"/>
      <c r="OIQ369" s="112"/>
      <c r="OIR369" s="112"/>
      <c r="OIS369" s="112"/>
      <c r="OIT369" s="112"/>
      <c r="OIU369" s="112"/>
      <c r="OIV369" s="112"/>
      <c r="OIW369" s="112"/>
      <c r="OIX369" s="112"/>
      <c r="OIY369" s="112"/>
      <c r="OIZ369" s="112"/>
      <c r="OJA369" s="112"/>
      <c r="OJB369" s="112"/>
      <c r="OJC369" s="112"/>
      <c r="OJD369" s="112"/>
      <c r="OJE369" s="112"/>
      <c r="OJF369" s="112"/>
      <c r="OJG369" s="112"/>
      <c r="OJH369" s="112"/>
      <c r="OJI369" s="112"/>
      <c r="OJJ369" s="112"/>
      <c r="OJK369" s="112"/>
      <c r="OJL369" s="112"/>
      <c r="OJM369" s="112"/>
      <c r="OJN369" s="112"/>
      <c r="OJO369" s="112"/>
      <c r="OJP369" s="112"/>
      <c r="OJQ369" s="112"/>
      <c r="OJR369" s="112"/>
      <c r="OJS369" s="112"/>
      <c r="OJT369" s="112"/>
      <c r="OJU369" s="112"/>
      <c r="OJV369" s="112"/>
      <c r="OJW369" s="112"/>
      <c r="OJX369" s="112"/>
      <c r="OJY369" s="112"/>
      <c r="OJZ369" s="112"/>
      <c r="OKA369" s="112"/>
      <c r="OKB369" s="112"/>
      <c r="OKC369" s="112"/>
      <c r="OKD369" s="112"/>
      <c r="OKE369" s="112"/>
      <c r="OKF369" s="112"/>
      <c r="OKG369" s="112"/>
      <c r="OKH369" s="112"/>
      <c r="OKI369" s="112"/>
      <c r="OKJ369" s="112"/>
      <c r="OKK369" s="112"/>
      <c r="OKL369" s="112"/>
      <c r="OKM369" s="112"/>
      <c r="OKN369" s="112"/>
      <c r="OKO369" s="112"/>
      <c r="OKP369" s="112"/>
      <c r="OKQ369" s="112"/>
      <c r="OKR369" s="112"/>
      <c r="OKS369" s="112"/>
      <c r="OKT369" s="112"/>
      <c r="OKU369" s="112"/>
      <c r="OKV369" s="112"/>
      <c r="OKW369" s="112"/>
      <c r="OKX369" s="112"/>
      <c r="OKY369" s="112"/>
      <c r="OKZ369" s="112"/>
      <c r="OLA369" s="112"/>
      <c r="OLB369" s="112"/>
      <c r="OLC369" s="112"/>
      <c r="OLD369" s="112"/>
      <c r="OLE369" s="112"/>
      <c r="OLF369" s="112"/>
      <c r="OLG369" s="112"/>
      <c r="OLH369" s="112"/>
      <c r="OLI369" s="112"/>
      <c r="OLJ369" s="112"/>
      <c r="OLK369" s="112"/>
      <c r="OLL369" s="112"/>
      <c r="OLM369" s="112"/>
      <c r="OLN369" s="112"/>
      <c r="OLO369" s="112"/>
      <c r="OLP369" s="112"/>
      <c r="OLQ369" s="112"/>
      <c r="OLR369" s="112"/>
      <c r="OLS369" s="112"/>
      <c r="OLT369" s="112"/>
      <c r="OLU369" s="112"/>
      <c r="OLV369" s="112"/>
      <c r="OLW369" s="112"/>
      <c r="OLX369" s="112"/>
      <c r="OLY369" s="112"/>
      <c r="OLZ369" s="112"/>
      <c r="OMA369" s="112"/>
      <c r="OMB369" s="112"/>
      <c r="OMC369" s="112"/>
      <c r="OMD369" s="112"/>
      <c r="OME369" s="112"/>
      <c r="OMF369" s="112"/>
      <c r="OMG369" s="112"/>
      <c r="OMH369" s="112"/>
      <c r="OMI369" s="112"/>
      <c r="OMJ369" s="112"/>
      <c r="OMK369" s="112"/>
      <c r="OML369" s="112"/>
      <c r="OMM369" s="112"/>
      <c r="OMN369" s="112"/>
      <c r="OMO369" s="112"/>
      <c r="OMP369" s="112"/>
      <c r="OMQ369" s="112"/>
      <c r="OMR369" s="112"/>
      <c r="OMS369" s="112"/>
      <c r="OMT369" s="112"/>
      <c r="OMU369" s="112"/>
      <c r="OMV369" s="112"/>
      <c r="OMW369" s="112"/>
      <c r="OMX369" s="112"/>
      <c r="OMY369" s="112"/>
      <c r="OMZ369" s="112"/>
      <c r="ONA369" s="112"/>
      <c r="ONB369" s="112"/>
      <c r="ONC369" s="112"/>
      <c r="OND369" s="112"/>
      <c r="ONE369" s="112"/>
      <c r="ONF369" s="112"/>
      <c r="ONG369" s="112"/>
      <c r="ONH369" s="112"/>
      <c r="ONI369" s="112"/>
      <c r="ONJ369" s="112"/>
      <c r="ONK369" s="112"/>
      <c r="ONL369" s="112"/>
      <c r="ONM369" s="112"/>
      <c r="ONN369" s="112"/>
      <c r="ONO369" s="112"/>
      <c r="ONP369" s="112"/>
      <c r="ONQ369" s="112"/>
      <c r="ONR369" s="112"/>
      <c r="ONS369" s="112"/>
      <c r="ONT369" s="112"/>
      <c r="ONU369" s="112"/>
      <c r="ONV369" s="112"/>
      <c r="ONW369" s="112"/>
      <c r="ONX369" s="112"/>
      <c r="ONY369" s="112"/>
      <c r="ONZ369" s="112"/>
      <c r="OOA369" s="112"/>
      <c r="OOB369" s="112"/>
      <c r="OOC369" s="112"/>
      <c r="OOD369" s="112"/>
      <c r="OOE369" s="112"/>
      <c r="OOF369" s="112"/>
      <c r="OOG369" s="112"/>
      <c r="OOH369" s="112"/>
      <c r="OOI369" s="112"/>
      <c r="OOJ369" s="112"/>
      <c r="OOK369" s="112"/>
      <c r="OOL369" s="112"/>
      <c r="OOM369" s="112"/>
      <c r="OON369" s="112"/>
      <c r="OOO369" s="112"/>
      <c r="OOP369" s="112"/>
      <c r="OOQ369" s="112"/>
      <c r="OOR369" s="112"/>
      <c r="OOS369" s="112"/>
      <c r="OOT369" s="112"/>
      <c r="OOU369" s="112"/>
      <c r="OOV369" s="112"/>
      <c r="OOW369" s="112"/>
      <c r="OOX369" s="112"/>
      <c r="OOY369" s="112"/>
      <c r="OOZ369" s="112"/>
      <c r="OPA369" s="112"/>
      <c r="OPB369" s="112"/>
      <c r="OPC369" s="112"/>
      <c r="OPD369" s="112"/>
      <c r="OPE369" s="112"/>
      <c r="OPF369" s="112"/>
      <c r="OPG369" s="112"/>
      <c r="OPH369" s="112"/>
      <c r="OPI369" s="112"/>
      <c r="OPJ369" s="112"/>
      <c r="OPK369" s="112"/>
      <c r="OPL369" s="112"/>
      <c r="OPM369" s="112"/>
      <c r="OPN369" s="112"/>
      <c r="OPO369" s="112"/>
      <c r="OPP369" s="112"/>
      <c r="OPQ369" s="112"/>
      <c r="OPR369" s="112"/>
      <c r="OPS369" s="112"/>
      <c r="OPT369" s="112"/>
      <c r="OPU369" s="112"/>
      <c r="OPV369" s="112"/>
      <c r="OPW369" s="112"/>
      <c r="OPX369" s="112"/>
      <c r="OPY369" s="112"/>
      <c r="OPZ369" s="112"/>
      <c r="OQA369" s="112"/>
      <c r="OQB369" s="112"/>
      <c r="OQC369" s="112"/>
      <c r="OQD369" s="112"/>
      <c r="OQE369" s="112"/>
      <c r="OQF369" s="112"/>
      <c r="OQG369" s="112"/>
      <c r="OQH369" s="112"/>
      <c r="OQI369" s="112"/>
      <c r="OQJ369" s="112"/>
      <c r="OQK369" s="112"/>
      <c r="OQL369" s="112"/>
      <c r="OQM369" s="112"/>
      <c r="OQN369" s="112"/>
      <c r="OQO369" s="112"/>
      <c r="OQP369" s="112"/>
      <c r="OQQ369" s="112"/>
      <c r="OQR369" s="112"/>
      <c r="OQS369" s="112"/>
      <c r="OQT369" s="112"/>
      <c r="OQU369" s="112"/>
      <c r="OQV369" s="112"/>
      <c r="OQW369" s="112"/>
      <c r="OQX369" s="112"/>
      <c r="OQY369" s="112"/>
      <c r="OQZ369" s="112"/>
      <c r="ORA369" s="112"/>
      <c r="ORB369" s="112"/>
      <c r="ORC369" s="112"/>
      <c r="ORD369" s="112"/>
      <c r="ORE369" s="112"/>
      <c r="ORF369" s="112"/>
      <c r="ORG369" s="112"/>
      <c r="ORH369" s="112"/>
      <c r="ORI369" s="112"/>
      <c r="ORJ369" s="112"/>
      <c r="ORK369" s="112"/>
      <c r="ORL369" s="112"/>
      <c r="ORM369" s="112"/>
      <c r="ORN369" s="112"/>
      <c r="ORO369" s="112"/>
      <c r="ORP369" s="112"/>
      <c r="ORQ369" s="112"/>
      <c r="ORR369" s="112"/>
      <c r="ORS369" s="112"/>
      <c r="ORT369" s="112"/>
      <c r="ORU369" s="112"/>
      <c r="ORV369" s="112"/>
      <c r="ORW369" s="112"/>
      <c r="ORX369" s="112"/>
      <c r="ORY369" s="112"/>
      <c r="ORZ369" s="112"/>
      <c r="OSA369" s="112"/>
      <c r="OSB369" s="112"/>
      <c r="OSC369" s="112"/>
      <c r="OSD369" s="112"/>
      <c r="OSE369" s="112"/>
      <c r="OSF369" s="112"/>
      <c r="OSG369" s="112"/>
      <c r="OSH369" s="112"/>
      <c r="OSI369" s="112"/>
      <c r="OSJ369" s="112"/>
      <c r="OSK369" s="112"/>
      <c r="OSL369" s="112"/>
      <c r="OSM369" s="112"/>
      <c r="OSN369" s="112"/>
      <c r="OSO369" s="112"/>
      <c r="OSP369" s="112"/>
      <c r="OSQ369" s="112"/>
      <c r="OSR369" s="112"/>
      <c r="OSS369" s="112"/>
      <c r="OST369" s="112"/>
      <c r="OSU369" s="112"/>
      <c r="OSV369" s="112"/>
      <c r="OSW369" s="112"/>
      <c r="OSX369" s="112"/>
      <c r="OSY369" s="112"/>
      <c r="OSZ369" s="112"/>
      <c r="OTA369" s="112"/>
      <c r="OTB369" s="112"/>
      <c r="OTC369" s="112"/>
      <c r="OTD369" s="112"/>
      <c r="OTE369" s="112"/>
      <c r="OTF369" s="112"/>
      <c r="OTG369" s="112"/>
      <c r="OTH369" s="112"/>
      <c r="OTI369" s="112"/>
      <c r="OTJ369" s="112"/>
      <c r="OTK369" s="112"/>
      <c r="OTL369" s="112"/>
      <c r="OTM369" s="112"/>
      <c r="OTN369" s="112"/>
      <c r="OTO369" s="112"/>
      <c r="OTP369" s="112"/>
      <c r="OTQ369" s="112"/>
      <c r="OTR369" s="112"/>
      <c r="OTS369" s="112"/>
      <c r="OTT369" s="112"/>
      <c r="OTU369" s="112"/>
      <c r="OTV369" s="112"/>
      <c r="OTW369" s="112"/>
      <c r="OTX369" s="112"/>
      <c r="OTY369" s="112"/>
      <c r="OTZ369" s="112"/>
      <c r="OUA369" s="112"/>
      <c r="OUB369" s="112"/>
      <c r="OUC369" s="112"/>
      <c r="OUD369" s="112"/>
      <c r="OUE369" s="112"/>
      <c r="OUF369" s="112"/>
      <c r="OUG369" s="112"/>
      <c r="OUH369" s="112"/>
      <c r="OUI369" s="112"/>
      <c r="OUJ369" s="112"/>
      <c r="OUK369" s="112"/>
      <c r="OUL369" s="112"/>
      <c r="OUM369" s="112"/>
      <c r="OUN369" s="112"/>
      <c r="OUO369" s="112"/>
      <c r="OUP369" s="112"/>
      <c r="OUQ369" s="112"/>
      <c r="OUR369" s="112"/>
      <c r="OUS369" s="112"/>
      <c r="OUT369" s="112"/>
      <c r="OUU369" s="112"/>
      <c r="OUV369" s="112"/>
      <c r="OUW369" s="112"/>
      <c r="OUX369" s="112"/>
      <c r="OUY369" s="112"/>
      <c r="OUZ369" s="112"/>
      <c r="OVA369" s="112"/>
      <c r="OVB369" s="112"/>
      <c r="OVC369" s="112"/>
      <c r="OVD369" s="112"/>
      <c r="OVE369" s="112"/>
      <c r="OVF369" s="112"/>
      <c r="OVG369" s="112"/>
      <c r="OVH369" s="112"/>
      <c r="OVI369" s="112"/>
      <c r="OVJ369" s="112"/>
      <c r="OVK369" s="112"/>
      <c r="OVL369" s="112"/>
      <c r="OVM369" s="112"/>
      <c r="OVN369" s="112"/>
      <c r="OVO369" s="112"/>
      <c r="OVP369" s="112"/>
      <c r="OVQ369" s="112"/>
      <c r="OVR369" s="112"/>
      <c r="OVS369" s="112"/>
      <c r="OVT369" s="112"/>
      <c r="OVU369" s="112"/>
      <c r="OVV369" s="112"/>
      <c r="OVW369" s="112"/>
      <c r="OVX369" s="112"/>
      <c r="OVY369" s="112"/>
      <c r="OVZ369" s="112"/>
      <c r="OWA369" s="112"/>
      <c r="OWB369" s="112"/>
      <c r="OWC369" s="112"/>
      <c r="OWD369" s="112"/>
      <c r="OWE369" s="112"/>
      <c r="OWF369" s="112"/>
      <c r="OWG369" s="112"/>
      <c r="OWH369" s="112"/>
      <c r="OWI369" s="112"/>
      <c r="OWJ369" s="112"/>
      <c r="OWK369" s="112"/>
      <c r="OWL369" s="112"/>
      <c r="OWM369" s="112"/>
      <c r="OWN369" s="112"/>
      <c r="OWO369" s="112"/>
      <c r="OWP369" s="112"/>
      <c r="OWQ369" s="112"/>
      <c r="OWR369" s="112"/>
      <c r="OWS369" s="112"/>
      <c r="OWT369" s="112"/>
      <c r="OWU369" s="112"/>
      <c r="OWV369" s="112"/>
      <c r="OWW369" s="112"/>
      <c r="OWX369" s="112"/>
      <c r="OWY369" s="112"/>
      <c r="OWZ369" s="112"/>
      <c r="OXA369" s="112"/>
      <c r="OXB369" s="112"/>
      <c r="OXC369" s="112"/>
      <c r="OXD369" s="112"/>
      <c r="OXE369" s="112"/>
      <c r="OXF369" s="112"/>
      <c r="OXG369" s="112"/>
      <c r="OXH369" s="112"/>
      <c r="OXI369" s="112"/>
      <c r="OXJ369" s="112"/>
      <c r="OXK369" s="112"/>
      <c r="OXL369" s="112"/>
      <c r="OXM369" s="112"/>
      <c r="OXN369" s="112"/>
      <c r="OXO369" s="112"/>
      <c r="OXP369" s="112"/>
      <c r="OXQ369" s="112"/>
      <c r="OXR369" s="112"/>
      <c r="OXS369" s="112"/>
      <c r="OXT369" s="112"/>
      <c r="OXU369" s="112"/>
      <c r="OXV369" s="112"/>
      <c r="OXW369" s="112"/>
      <c r="OXX369" s="112"/>
      <c r="OXY369" s="112"/>
      <c r="OXZ369" s="112"/>
      <c r="OYA369" s="112"/>
      <c r="OYB369" s="112"/>
      <c r="OYC369" s="112"/>
      <c r="OYD369" s="112"/>
      <c r="OYE369" s="112"/>
      <c r="OYF369" s="112"/>
      <c r="OYG369" s="112"/>
      <c r="OYH369" s="112"/>
      <c r="OYI369" s="112"/>
      <c r="OYJ369" s="112"/>
      <c r="OYK369" s="112"/>
      <c r="OYL369" s="112"/>
      <c r="OYM369" s="112"/>
      <c r="OYN369" s="112"/>
      <c r="OYO369" s="112"/>
      <c r="OYP369" s="112"/>
      <c r="OYQ369" s="112"/>
      <c r="OYR369" s="112"/>
      <c r="OYS369" s="112"/>
      <c r="OYT369" s="112"/>
      <c r="OYU369" s="112"/>
      <c r="OYV369" s="112"/>
      <c r="OYW369" s="112"/>
      <c r="OYX369" s="112"/>
      <c r="OYY369" s="112"/>
      <c r="OYZ369" s="112"/>
      <c r="OZA369" s="112"/>
      <c r="OZB369" s="112"/>
      <c r="OZC369" s="112"/>
      <c r="OZD369" s="112"/>
      <c r="OZE369" s="112"/>
      <c r="OZF369" s="112"/>
      <c r="OZG369" s="112"/>
      <c r="OZH369" s="112"/>
      <c r="OZI369" s="112"/>
      <c r="OZJ369" s="112"/>
      <c r="OZK369" s="112"/>
      <c r="OZL369" s="112"/>
      <c r="OZM369" s="112"/>
      <c r="OZN369" s="112"/>
      <c r="OZO369" s="112"/>
      <c r="OZP369" s="112"/>
      <c r="OZQ369" s="112"/>
      <c r="OZR369" s="112"/>
      <c r="OZS369" s="112"/>
      <c r="OZT369" s="112"/>
      <c r="OZU369" s="112"/>
      <c r="OZV369" s="112"/>
      <c r="OZW369" s="112"/>
      <c r="OZX369" s="112"/>
      <c r="OZY369" s="112"/>
      <c r="OZZ369" s="112"/>
      <c r="PAA369" s="112"/>
      <c r="PAB369" s="112"/>
      <c r="PAC369" s="112"/>
      <c r="PAD369" s="112"/>
      <c r="PAE369" s="112"/>
      <c r="PAF369" s="112"/>
      <c r="PAG369" s="112"/>
      <c r="PAH369" s="112"/>
      <c r="PAI369" s="112"/>
      <c r="PAJ369" s="112"/>
      <c r="PAK369" s="112"/>
      <c r="PAL369" s="112"/>
      <c r="PAM369" s="112"/>
      <c r="PAN369" s="112"/>
      <c r="PAO369" s="112"/>
      <c r="PAP369" s="112"/>
      <c r="PAQ369" s="112"/>
      <c r="PAR369" s="112"/>
      <c r="PAS369" s="112"/>
      <c r="PAT369" s="112"/>
      <c r="PAU369" s="112"/>
      <c r="PAV369" s="112"/>
      <c r="PAW369" s="112"/>
      <c r="PAX369" s="112"/>
      <c r="PAY369" s="112"/>
      <c r="PAZ369" s="112"/>
      <c r="PBA369" s="112"/>
      <c r="PBB369" s="112"/>
      <c r="PBC369" s="112"/>
      <c r="PBD369" s="112"/>
      <c r="PBE369" s="112"/>
      <c r="PBF369" s="112"/>
      <c r="PBG369" s="112"/>
      <c r="PBH369" s="112"/>
      <c r="PBI369" s="112"/>
      <c r="PBJ369" s="112"/>
      <c r="PBK369" s="112"/>
      <c r="PBL369" s="112"/>
      <c r="PBM369" s="112"/>
      <c r="PBN369" s="112"/>
      <c r="PBO369" s="112"/>
      <c r="PBP369" s="112"/>
      <c r="PBQ369" s="112"/>
      <c r="PBR369" s="112"/>
      <c r="PBS369" s="112"/>
      <c r="PBT369" s="112"/>
      <c r="PBU369" s="112"/>
      <c r="PBV369" s="112"/>
      <c r="PBW369" s="112"/>
      <c r="PBX369" s="112"/>
      <c r="PBY369" s="112"/>
      <c r="PBZ369" s="112"/>
      <c r="PCA369" s="112"/>
      <c r="PCB369" s="112"/>
      <c r="PCC369" s="112"/>
      <c r="PCD369" s="112"/>
      <c r="PCE369" s="112"/>
      <c r="PCF369" s="112"/>
      <c r="PCG369" s="112"/>
      <c r="PCH369" s="112"/>
      <c r="PCI369" s="112"/>
      <c r="PCJ369" s="112"/>
      <c r="PCK369" s="112"/>
      <c r="PCL369" s="112"/>
      <c r="PCM369" s="112"/>
      <c r="PCN369" s="112"/>
      <c r="PCO369" s="112"/>
      <c r="PCP369" s="112"/>
      <c r="PCQ369" s="112"/>
      <c r="PCR369" s="112"/>
      <c r="PCS369" s="112"/>
      <c r="PCT369" s="112"/>
      <c r="PCU369" s="112"/>
      <c r="PCV369" s="112"/>
      <c r="PCW369" s="112"/>
      <c r="PCX369" s="112"/>
      <c r="PCY369" s="112"/>
      <c r="PCZ369" s="112"/>
      <c r="PDA369" s="112"/>
      <c r="PDB369" s="112"/>
      <c r="PDC369" s="112"/>
      <c r="PDD369" s="112"/>
      <c r="PDE369" s="112"/>
      <c r="PDF369" s="112"/>
      <c r="PDG369" s="112"/>
      <c r="PDH369" s="112"/>
      <c r="PDI369" s="112"/>
      <c r="PDJ369" s="112"/>
      <c r="PDK369" s="112"/>
      <c r="PDL369" s="112"/>
      <c r="PDM369" s="112"/>
      <c r="PDN369" s="112"/>
      <c r="PDO369" s="112"/>
      <c r="PDP369" s="112"/>
      <c r="PDQ369" s="112"/>
      <c r="PDR369" s="112"/>
      <c r="PDS369" s="112"/>
      <c r="PDT369" s="112"/>
      <c r="PDU369" s="112"/>
      <c r="PDV369" s="112"/>
      <c r="PDW369" s="112"/>
      <c r="PDX369" s="112"/>
      <c r="PDY369" s="112"/>
      <c r="PDZ369" s="112"/>
      <c r="PEA369" s="112"/>
      <c r="PEB369" s="112"/>
      <c r="PEC369" s="112"/>
      <c r="PED369" s="112"/>
      <c r="PEE369" s="112"/>
      <c r="PEF369" s="112"/>
      <c r="PEG369" s="112"/>
      <c r="PEH369" s="112"/>
      <c r="PEI369" s="112"/>
      <c r="PEJ369" s="112"/>
      <c r="PEK369" s="112"/>
      <c r="PEL369" s="112"/>
      <c r="PEM369" s="112"/>
      <c r="PEN369" s="112"/>
      <c r="PEO369" s="112"/>
      <c r="PEP369" s="112"/>
      <c r="PEQ369" s="112"/>
      <c r="PER369" s="112"/>
      <c r="PES369" s="112"/>
      <c r="PET369" s="112"/>
      <c r="PEU369" s="112"/>
      <c r="PEV369" s="112"/>
      <c r="PEW369" s="112"/>
      <c r="PEX369" s="112"/>
      <c r="PEY369" s="112"/>
      <c r="PEZ369" s="112"/>
      <c r="PFA369" s="112"/>
      <c r="PFB369" s="112"/>
      <c r="PFC369" s="112"/>
      <c r="PFD369" s="112"/>
      <c r="PFE369" s="112"/>
      <c r="PFF369" s="112"/>
      <c r="PFG369" s="112"/>
      <c r="PFH369" s="112"/>
      <c r="PFI369" s="112"/>
      <c r="PFJ369" s="112"/>
      <c r="PFK369" s="112"/>
      <c r="PFL369" s="112"/>
      <c r="PFM369" s="112"/>
      <c r="PFN369" s="112"/>
      <c r="PFO369" s="112"/>
      <c r="PFP369" s="112"/>
      <c r="PFQ369" s="112"/>
      <c r="PFR369" s="112"/>
      <c r="PFS369" s="112"/>
      <c r="PFT369" s="112"/>
      <c r="PFU369" s="112"/>
      <c r="PFV369" s="112"/>
      <c r="PFW369" s="112"/>
      <c r="PFX369" s="112"/>
      <c r="PFY369" s="112"/>
      <c r="PFZ369" s="112"/>
      <c r="PGA369" s="112"/>
      <c r="PGB369" s="112"/>
      <c r="PGC369" s="112"/>
      <c r="PGD369" s="112"/>
      <c r="PGE369" s="112"/>
      <c r="PGF369" s="112"/>
      <c r="PGG369" s="112"/>
      <c r="PGH369" s="112"/>
      <c r="PGI369" s="112"/>
      <c r="PGJ369" s="112"/>
      <c r="PGK369" s="112"/>
      <c r="PGL369" s="112"/>
      <c r="PGM369" s="112"/>
      <c r="PGN369" s="112"/>
      <c r="PGO369" s="112"/>
      <c r="PGP369" s="112"/>
      <c r="PGQ369" s="112"/>
      <c r="PGR369" s="112"/>
      <c r="PGS369" s="112"/>
      <c r="PGT369" s="112"/>
      <c r="PGU369" s="112"/>
      <c r="PGV369" s="112"/>
      <c r="PGW369" s="112"/>
      <c r="PGX369" s="112"/>
      <c r="PGY369" s="112"/>
      <c r="PGZ369" s="112"/>
      <c r="PHA369" s="112"/>
      <c r="PHB369" s="112"/>
      <c r="PHC369" s="112"/>
      <c r="PHD369" s="112"/>
      <c r="PHE369" s="112"/>
      <c r="PHF369" s="112"/>
      <c r="PHG369" s="112"/>
      <c r="PHH369" s="112"/>
      <c r="PHI369" s="112"/>
      <c r="PHJ369" s="112"/>
      <c r="PHK369" s="112"/>
      <c r="PHL369" s="112"/>
      <c r="PHM369" s="112"/>
      <c r="PHN369" s="112"/>
      <c r="PHO369" s="112"/>
      <c r="PHP369" s="112"/>
      <c r="PHQ369" s="112"/>
      <c r="PHR369" s="112"/>
      <c r="PHS369" s="112"/>
      <c r="PHT369" s="112"/>
      <c r="PHU369" s="112"/>
      <c r="PHV369" s="112"/>
      <c r="PHW369" s="112"/>
      <c r="PHX369" s="112"/>
      <c r="PHY369" s="112"/>
      <c r="PHZ369" s="112"/>
      <c r="PIA369" s="112"/>
      <c r="PIB369" s="112"/>
      <c r="PIC369" s="112"/>
      <c r="PID369" s="112"/>
      <c r="PIE369" s="112"/>
      <c r="PIF369" s="112"/>
      <c r="PIG369" s="112"/>
      <c r="PIH369" s="112"/>
      <c r="PII369" s="112"/>
      <c r="PIJ369" s="112"/>
      <c r="PIK369" s="112"/>
      <c r="PIL369" s="112"/>
      <c r="PIM369" s="112"/>
      <c r="PIN369" s="112"/>
      <c r="PIO369" s="112"/>
      <c r="PIP369" s="112"/>
      <c r="PIQ369" s="112"/>
      <c r="PIR369" s="112"/>
      <c r="PIS369" s="112"/>
      <c r="PIT369" s="112"/>
      <c r="PIU369" s="112"/>
      <c r="PIV369" s="112"/>
      <c r="PIW369" s="112"/>
      <c r="PIX369" s="112"/>
      <c r="PIY369" s="112"/>
      <c r="PIZ369" s="112"/>
      <c r="PJA369" s="112"/>
      <c r="PJB369" s="112"/>
      <c r="PJC369" s="112"/>
      <c r="PJD369" s="112"/>
      <c r="PJE369" s="112"/>
      <c r="PJF369" s="112"/>
      <c r="PJG369" s="112"/>
      <c r="PJH369" s="112"/>
      <c r="PJI369" s="112"/>
      <c r="PJJ369" s="112"/>
      <c r="PJK369" s="112"/>
      <c r="PJL369" s="112"/>
      <c r="PJM369" s="112"/>
      <c r="PJN369" s="112"/>
      <c r="PJO369" s="112"/>
      <c r="PJP369" s="112"/>
      <c r="PJQ369" s="112"/>
      <c r="PJR369" s="112"/>
      <c r="PJS369" s="112"/>
      <c r="PJT369" s="112"/>
      <c r="PJU369" s="112"/>
      <c r="PJV369" s="112"/>
      <c r="PJW369" s="112"/>
      <c r="PJX369" s="112"/>
      <c r="PJY369" s="112"/>
      <c r="PJZ369" s="112"/>
      <c r="PKA369" s="112"/>
      <c r="PKB369" s="112"/>
      <c r="PKC369" s="112"/>
      <c r="PKD369" s="112"/>
      <c r="PKE369" s="112"/>
      <c r="PKF369" s="112"/>
      <c r="PKG369" s="112"/>
      <c r="PKH369" s="112"/>
      <c r="PKI369" s="112"/>
      <c r="PKJ369" s="112"/>
      <c r="PKK369" s="112"/>
      <c r="PKL369" s="112"/>
      <c r="PKM369" s="112"/>
      <c r="PKN369" s="112"/>
      <c r="PKO369" s="112"/>
      <c r="PKP369" s="112"/>
      <c r="PKQ369" s="112"/>
      <c r="PKR369" s="112"/>
      <c r="PKS369" s="112"/>
      <c r="PKT369" s="112"/>
      <c r="PKU369" s="112"/>
      <c r="PKV369" s="112"/>
      <c r="PKW369" s="112"/>
      <c r="PKX369" s="112"/>
      <c r="PKY369" s="112"/>
      <c r="PKZ369" s="112"/>
      <c r="PLA369" s="112"/>
      <c r="PLB369" s="112"/>
      <c r="PLC369" s="112"/>
      <c r="PLD369" s="112"/>
      <c r="PLE369" s="112"/>
      <c r="PLF369" s="112"/>
      <c r="PLG369" s="112"/>
      <c r="PLH369" s="112"/>
      <c r="PLI369" s="112"/>
      <c r="PLJ369" s="112"/>
      <c r="PLK369" s="112"/>
      <c r="PLL369" s="112"/>
      <c r="PLM369" s="112"/>
      <c r="PLN369" s="112"/>
      <c r="PLO369" s="112"/>
      <c r="PLP369" s="112"/>
      <c r="PLQ369" s="112"/>
      <c r="PLR369" s="112"/>
      <c r="PLS369" s="112"/>
      <c r="PLT369" s="112"/>
      <c r="PLU369" s="112"/>
      <c r="PLV369" s="112"/>
      <c r="PLW369" s="112"/>
      <c r="PLX369" s="112"/>
      <c r="PLY369" s="112"/>
      <c r="PLZ369" s="112"/>
      <c r="PMA369" s="112"/>
      <c r="PMB369" s="112"/>
      <c r="PMC369" s="112"/>
      <c r="PMD369" s="112"/>
      <c r="PME369" s="112"/>
      <c r="PMF369" s="112"/>
      <c r="PMG369" s="112"/>
      <c r="PMH369" s="112"/>
      <c r="PMI369" s="112"/>
      <c r="PMJ369" s="112"/>
      <c r="PMK369" s="112"/>
      <c r="PML369" s="112"/>
      <c r="PMM369" s="112"/>
      <c r="PMN369" s="112"/>
      <c r="PMO369" s="112"/>
      <c r="PMP369" s="112"/>
      <c r="PMQ369" s="112"/>
      <c r="PMR369" s="112"/>
      <c r="PMS369" s="112"/>
      <c r="PMT369" s="112"/>
      <c r="PMU369" s="112"/>
      <c r="PMV369" s="112"/>
      <c r="PMW369" s="112"/>
      <c r="PMX369" s="112"/>
      <c r="PMY369" s="112"/>
      <c r="PMZ369" s="112"/>
      <c r="PNA369" s="112"/>
      <c r="PNB369" s="112"/>
      <c r="PNC369" s="112"/>
      <c r="PND369" s="112"/>
      <c r="PNE369" s="112"/>
      <c r="PNF369" s="112"/>
      <c r="PNG369" s="112"/>
      <c r="PNH369" s="112"/>
      <c r="PNI369" s="112"/>
      <c r="PNJ369" s="112"/>
      <c r="PNK369" s="112"/>
      <c r="PNL369" s="112"/>
      <c r="PNM369" s="112"/>
      <c r="PNN369" s="112"/>
      <c r="PNO369" s="112"/>
      <c r="PNP369" s="112"/>
      <c r="PNQ369" s="112"/>
      <c r="PNR369" s="112"/>
      <c r="PNS369" s="112"/>
      <c r="PNT369" s="112"/>
      <c r="PNU369" s="112"/>
      <c r="PNV369" s="112"/>
      <c r="PNW369" s="112"/>
      <c r="PNX369" s="112"/>
      <c r="PNY369" s="112"/>
      <c r="PNZ369" s="112"/>
      <c r="POA369" s="112"/>
      <c r="POB369" s="112"/>
      <c r="POC369" s="112"/>
      <c r="POD369" s="112"/>
      <c r="POE369" s="112"/>
      <c r="POF369" s="112"/>
      <c r="POG369" s="112"/>
      <c r="POH369" s="112"/>
      <c r="POI369" s="112"/>
      <c r="POJ369" s="112"/>
      <c r="POK369" s="112"/>
      <c r="POL369" s="112"/>
      <c r="POM369" s="112"/>
      <c r="PON369" s="112"/>
      <c r="POO369" s="112"/>
      <c r="POP369" s="112"/>
      <c r="POQ369" s="112"/>
      <c r="POR369" s="112"/>
      <c r="POS369" s="112"/>
      <c r="POT369" s="112"/>
      <c r="POU369" s="112"/>
      <c r="POV369" s="112"/>
      <c r="POW369" s="112"/>
      <c r="POX369" s="112"/>
      <c r="POY369" s="112"/>
      <c r="POZ369" s="112"/>
      <c r="PPA369" s="112"/>
      <c r="PPB369" s="112"/>
      <c r="PPC369" s="112"/>
      <c r="PPD369" s="112"/>
      <c r="PPE369" s="112"/>
      <c r="PPF369" s="112"/>
      <c r="PPG369" s="112"/>
      <c r="PPH369" s="112"/>
      <c r="PPI369" s="112"/>
      <c r="PPJ369" s="112"/>
      <c r="PPK369" s="112"/>
      <c r="PPL369" s="112"/>
      <c r="PPM369" s="112"/>
      <c r="PPN369" s="112"/>
      <c r="PPO369" s="112"/>
      <c r="PPP369" s="112"/>
      <c r="PPQ369" s="112"/>
      <c r="PPR369" s="112"/>
      <c r="PPS369" s="112"/>
      <c r="PPT369" s="112"/>
      <c r="PPU369" s="112"/>
      <c r="PPV369" s="112"/>
      <c r="PPW369" s="112"/>
      <c r="PPX369" s="112"/>
      <c r="PPY369" s="112"/>
      <c r="PPZ369" s="112"/>
      <c r="PQA369" s="112"/>
      <c r="PQB369" s="112"/>
      <c r="PQC369" s="112"/>
      <c r="PQD369" s="112"/>
      <c r="PQE369" s="112"/>
      <c r="PQF369" s="112"/>
      <c r="PQG369" s="112"/>
      <c r="PQH369" s="112"/>
      <c r="PQI369" s="112"/>
      <c r="PQJ369" s="112"/>
      <c r="PQK369" s="112"/>
      <c r="PQL369" s="112"/>
      <c r="PQM369" s="112"/>
      <c r="PQN369" s="112"/>
      <c r="PQO369" s="112"/>
      <c r="PQP369" s="112"/>
      <c r="PQQ369" s="112"/>
      <c r="PQR369" s="112"/>
      <c r="PQS369" s="112"/>
      <c r="PQT369" s="112"/>
      <c r="PQU369" s="112"/>
      <c r="PQV369" s="112"/>
      <c r="PQW369" s="112"/>
      <c r="PQX369" s="112"/>
      <c r="PQY369" s="112"/>
      <c r="PQZ369" s="112"/>
      <c r="PRA369" s="112"/>
      <c r="PRB369" s="112"/>
      <c r="PRC369" s="112"/>
      <c r="PRD369" s="112"/>
      <c r="PRE369" s="112"/>
      <c r="PRF369" s="112"/>
      <c r="PRG369" s="112"/>
      <c r="PRH369" s="112"/>
      <c r="PRI369" s="112"/>
      <c r="PRJ369" s="112"/>
      <c r="PRK369" s="112"/>
      <c r="PRL369" s="112"/>
      <c r="PRM369" s="112"/>
      <c r="PRN369" s="112"/>
      <c r="PRO369" s="112"/>
      <c r="PRP369" s="112"/>
      <c r="PRQ369" s="112"/>
      <c r="PRR369" s="112"/>
      <c r="PRS369" s="112"/>
      <c r="PRT369" s="112"/>
      <c r="PRU369" s="112"/>
      <c r="PRV369" s="112"/>
      <c r="PRW369" s="112"/>
      <c r="PRX369" s="112"/>
      <c r="PRY369" s="112"/>
      <c r="PRZ369" s="112"/>
      <c r="PSA369" s="112"/>
      <c r="PSB369" s="112"/>
      <c r="PSC369" s="112"/>
      <c r="PSD369" s="112"/>
      <c r="PSE369" s="112"/>
      <c r="PSF369" s="112"/>
      <c r="PSG369" s="112"/>
      <c r="PSH369" s="112"/>
      <c r="PSI369" s="112"/>
      <c r="PSJ369" s="112"/>
      <c r="PSK369" s="112"/>
      <c r="PSL369" s="112"/>
      <c r="PSM369" s="112"/>
      <c r="PSN369" s="112"/>
      <c r="PSO369" s="112"/>
      <c r="PSP369" s="112"/>
      <c r="PSQ369" s="112"/>
      <c r="PSR369" s="112"/>
      <c r="PSS369" s="112"/>
      <c r="PST369" s="112"/>
      <c r="PSU369" s="112"/>
      <c r="PSV369" s="112"/>
      <c r="PSW369" s="112"/>
      <c r="PSX369" s="112"/>
      <c r="PSY369" s="112"/>
      <c r="PSZ369" s="112"/>
      <c r="PTA369" s="112"/>
      <c r="PTB369" s="112"/>
      <c r="PTC369" s="112"/>
      <c r="PTD369" s="112"/>
      <c r="PTE369" s="112"/>
      <c r="PTF369" s="112"/>
      <c r="PTG369" s="112"/>
      <c r="PTH369" s="112"/>
      <c r="PTI369" s="112"/>
      <c r="PTJ369" s="112"/>
      <c r="PTK369" s="112"/>
      <c r="PTL369" s="112"/>
      <c r="PTM369" s="112"/>
      <c r="PTN369" s="112"/>
      <c r="PTO369" s="112"/>
      <c r="PTP369" s="112"/>
      <c r="PTQ369" s="112"/>
      <c r="PTR369" s="112"/>
      <c r="PTS369" s="112"/>
      <c r="PTT369" s="112"/>
      <c r="PTU369" s="112"/>
      <c r="PTV369" s="112"/>
      <c r="PTW369" s="112"/>
      <c r="PTX369" s="112"/>
      <c r="PTY369" s="112"/>
      <c r="PTZ369" s="112"/>
      <c r="PUA369" s="112"/>
      <c r="PUB369" s="112"/>
      <c r="PUC369" s="112"/>
      <c r="PUD369" s="112"/>
      <c r="PUE369" s="112"/>
      <c r="PUF369" s="112"/>
      <c r="PUG369" s="112"/>
      <c r="PUH369" s="112"/>
      <c r="PUI369" s="112"/>
      <c r="PUJ369" s="112"/>
      <c r="PUK369" s="112"/>
      <c r="PUL369" s="112"/>
      <c r="PUM369" s="112"/>
      <c r="PUN369" s="112"/>
      <c r="PUO369" s="112"/>
      <c r="PUP369" s="112"/>
      <c r="PUQ369" s="112"/>
      <c r="PUR369" s="112"/>
      <c r="PUS369" s="112"/>
      <c r="PUT369" s="112"/>
      <c r="PUU369" s="112"/>
      <c r="PUV369" s="112"/>
      <c r="PUW369" s="112"/>
      <c r="PUX369" s="112"/>
      <c r="PUY369" s="112"/>
      <c r="PUZ369" s="112"/>
      <c r="PVA369" s="112"/>
      <c r="PVB369" s="112"/>
      <c r="PVC369" s="112"/>
      <c r="PVD369" s="112"/>
      <c r="PVE369" s="112"/>
      <c r="PVF369" s="112"/>
      <c r="PVG369" s="112"/>
      <c r="PVH369" s="112"/>
      <c r="PVI369" s="112"/>
      <c r="PVJ369" s="112"/>
      <c r="PVK369" s="112"/>
      <c r="PVL369" s="112"/>
      <c r="PVM369" s="112"/>
      <c r="PVN369" s="112"/>
      <c r="PVO369" s="112"/>
      <c r="PVP369" s="112"/>
      <c r="PVQ369" s="112"/>
      <c r="PVR369" s="112"/>
      <c r="PVS369" s="112"/>
      <c r="PVT369" s="112"/>
      <c r="PVU369" s="112"/>
      <c r="PVV369" s="112"/>
      <c r="PVW369" s="112"/>
      <c r="PVX369" s="112"/>
      <c r="PVY369" s="112"/>
      <c r="PVZ369" s="112"/>
      <c r="PWA369" s="112"/>
      <c r="PWB369" s="112"/>
      <c r="PWC369" s="112"/>
      <c r="PWD369" s="112"/>
      <c r="PWE369" s="112"/>
      <c r="PWF369" s="112"/>
      <c r="PWG369" s="112"/>
      <c r="PWH369" s="112"/>
      <c r="PWI369" s="112"/>
      <c r="PWJ369" s="112"/>
      <c r="PWK369" s="112"/>
      <c r="PWL369" s="112"/>
      <c r="PWM369" s="112"/>
      <c r="PWN369" s="112"/>
      <c r="PWO369" s="112"/>
      <c r="PWP369" s="112"/>
      <c r="PWQ369" s="112"/>
      <c r="PWR369" s="112"/>
      <c r="PWS369" s="112"/>
      <c r="PWT369" s="112"/>
      <c r="PWU369" s="112"/>
      <c r="PWV369" s="112"/>
      <c r="PWW369" s="112"/>
      <c r="PWX369" s="112"/>
      <c r="PWY369" s="112"/>
      <c r="PWZ369" s="112"/>
      <c r="PXA369" s="112"/>
      <c r="PXB369" s="112"/>
      <c r="PXC369" s="112"/>
      <c r="PXD369" s="112"/>
      <c r="PXE369" s="112"/>
      <c r="PXF369" s="112"/>
      <c r="PXG369" s="112"/>
      <c r="PXH369" s="112"/>
      <c r="PXI369" s="112"/>
      <c r="PXJ369" s="112"/>
      <c r="PXK369" s="112"/>
      <c r="PXL369" s="112"/>
      <c r="PXM369" s="112"/>
      <c r="PXN369" s="112"/>
      <c r="PXO369" s="112"/>
      <c r="PXP369" s="112"/>
      <c r="PXQ369" s="112"/>
      <c r="PXR369" s="112"/>
      <c r="PXS369" s="112"/>
      <c r="PXT369" s="112"/>
      <c r="PXU369" s="112"/>
      <c r="PXV369" s="112"/>
      <c r="PXW369" s="112"/>
      <c r="PXX369" s="112"/>
      <c r="PXY369" s="112"/>
      <c r="PXZ369" s="112"/>
      <c r="PYA369" s="112"/>
      <c r="PYB369" s="112"/>
      <c r="PYC369" s="112"/>
      <c r="PYD369" s="112"/>
      <c r="PYE369" s="112"/>
      <c r="PYF369" s="112"/>
      <c r="PYG369" s="112"/>
      <c r="PYH369" s="112"/>
      <c r="PYI369" s="112"/>
      <c r="PYJ369" s="112"/>
      <c r="PYK369" s="112"/>
      <c r="PYL369" s="112"/>
      <c r="PYM369" s="112"/>
      <c r="PYN369" s="112"/>
      <c r="PYO369" s="112"/>
      <c r="PYP369" s="112"/>
      <c r="PYQ369" s="112"/>
      <c r="PYR369" s="112"/>
      <c r="PYS369" s="112"/>
      <c r="PYT369" s="112"/>
      <c r="PYU369" s="112"/>
      <c r="PYV369" s="112"/>
      <c r="PYW369" s="112"/>
      <c r="PYX369" s="112"/>
      <c r="PYY369" s="112"/>
      <c r="PYZ369" s="112"/>
      <c r="PZA369" s="112"/>
      <c r="PZB369" s="112"/>
      <c r="PZC369" s="112"/>
      <c r="PZD369" s="112"/>
      <c r="PZE369" s="112"/>
      <c r="PZF369" s="112"/>
      <c r="PZG369" s="112"/>
      <c r="PZH369" s="112"/>
      <c r="PZI369" s="112"/>
      <c r="PZJ369" s="112"/>
      <c r="PZK369" s="112"/>
      <c r="PZL369" s="112"/>
      <c r="PZM369" s="112"/>
      <c r="PZN369" s="112"/>
      <c r="PZO369" s="112"/>
      <c r="PZP369" s="112"/>
      <c r="PZQ369" s="112"/>
      <c r="PZR369" s="112"/>
      <c r="PZS369" s="112"/>
      <c r="PZT369" s="112"/>
      <c r="PZU369" s="112"/>
      <c r="PZV369" s="112"/>
      <c r="PZW369" s="112"/>
      <c r="PZX369" s="112"/>
      <c r="PZY369" s="112"/>
      <c r="PZZ369" s="112"/>
      <c r="QAA369" s="112"/>
      <c r="QAB369" s="112"/>
      <c r="QAC369" s="112"/>
      <c r="QAD369" s="112"/>
      <c r="QAE369" s="112"/>
      <c r="QAF369" s="112"/>
      <c r="QAG369" s="112"/>
      <c r="QAH369" s="112"/>
      <c r="QAI369" s="112"/>
      <c r="QAJ369" s="112"/>
      <c r="QAK369" s="112"/>
      <c r="QAL369" s="112"/>
      <c r="QAM369" s="112"/>
      <c r="QAN369" s="112"/>
      <c r="QAO369" s="112"/>
      <c r="QAP369" s="112"/>
      <c r="QAQ369" s="112"/>
      <c r="QAR369" s="112"/>
      <c r="QAS369" s="112"/>
      <c r="QAT369" s="112"/>
      <c r="QAU369" s="112"/>
      <c r="QAV369" s="112"/>
      <c r="QAW369" s="112"/>
      <c r="QAX369" s="112"/>
      <c r="QAY369" s="112"/>
      <c r="QAZ369" s="112"/>
      <c r="QBA369" s="112"/>
      <c r="QBB369" s="112"/>
      <c r="QBC369" s="112"/>
      <c r="QBD369" s="112"/>
      <c r="QBE369" s="112"/>
      <c r="QBF369" s="112"/>
      <c r="QBG369" s="112"/>
      <c r="QBH369" s="112"/>
      <c r="QBI369" s="112"/>
      <c r="QBJ369" s="112"/>
      <c r="QBK369" s="112"/>
      <c r="QBL369" s="112"/>
      <c r="QBM369" s="112"/>
      <c r="QBN369" s="112"/>
      <c r="QBO369" s="112"/>
      <c r="QBP369" s="112"/>
      <c r="QBQ369" s="112"/>
      <c r="QBR369" s="112"/>
      <c r="QBS369" s="112"/>
      <c r="QBT369" s="112"/>
      <c r="QBU369" s="112"/>
      <c r="QBV369" s="112"/>
      <c r="QBW369" s="112"/>
      <c r="QBX369" s="112"/>
      <c r="QBY369" s="112"/>
      <c r="QBZ369" s="112"/>
      <c r="QCA369" s="112"/>
      <c r="QCB369" s="112"/>
      <c r="QCC369" s="112"/>
      <c r="QCD369" s="112"/>
      <c r="QCE369" s="112"/>
      <c r="QCF369" s="112"/>
      <c r="QCG369" s="112"/>
      <c r="QCH369" s="112"/>
      <c r="QCI369" s="112"/>
      <c r="QCJ369" s="112"/>
      <c r="QCK369" s="112"/>
      <c r="QCL369" s="112"/>
      <c r="QCM369" s="112"/>
      <c r="QCN369" s="112"/>
      <c r="QCO369" s="112"/>
      <c r="QCP369" s="112"/>
      <c r="QCQ369" s="112"/>
      <c r="QCR369" s="112"/>
      <c r="QCS369" s="112"/>
      <c r="QCT369" s="112"/>
      <c r="QCU369" s="112"/>
      <c r="QCV369" s="112"/>
      <c r="QCW369" s="112"/>
      <c r="QCX369" s="112"/>
      <c r="QCY369" s="112"/>
      <c r="QCZ369" s="112"/>
      <c r="QDA369" s="112"/>
      <c r="QDB369" s="112"/>
      <c r="QDC369" s="112"/>
      <c r="QDD369" s="112"/>
      <c r="QDE369" s="112"/>
      <c r="QDF369" s="112"/>
      <c r="QDG369" s="112"/>
      <c r="QDH369" s="112"/>
      <c r="QDI369" s="112"/>
      <c r="QDJ369" s="112"/>
      <c r="QDK369" s="112"/>
      <c r="QDL369" s="112"/>
      <c r="QDM369" s="112"/>
      <c r="QDN369" s="112"/>
      <c r="QDO369" s="112"/>
      <c r="QDP369" s="112"/>
      <c r="QDQ369" s="112"/>
      <c r="QDR369" s="112"/>
      <c r="QDS369" s="112"/>
      <c r="QDT369" s="112"/>
      <c r="QDU369" s="112"/>
      <c r="QDV369" s="112"/>
      <c r="QDW369" s="112"/>
      <c r="QDX369" s="112"/>
      <c r="QDY369" s="112"/>
      <c r="QDZ369" s="112"/>
      <c r="QEA369" s="112"/>
      <c r="QEB369" s="112"/>
      <c r="QEC369" s="112"/>
      <c r="QED369" s="112"/>
      <c r="QEE369" s="112"/>
      <c r="QEF369" s="112"/>
      <c r="QEG369" s="112"/>
      <c r="QEH369" s="112"/>
      <c r="QEI369" s="112"/>
      <c r="QEJ369" s="112"/>
      <c r="QEK369" s="112"/>
      <c r="QEL369" s="112"/>
      <c r="QEM369" s="112"/>
      <c r="QEN369" s="112"/>
      <c r="QEO369" s="112"/>
      <c r="QEP369" s="112"/>
      <c r="QEQ369" s="112"/>
      <c r="QER369" s="112"/>
      <c r="QES369" s="112"/>
      <c r="QET369" s="112"/>
      <c r="QEU369" s="112"/>
      <c r="QEV369" s="112"/>
      <c r="QEW369" s="112"/>
      <c r="QEX369" s="112"/>
      <c r="QEY369" s="112"/>
      <c r="QEZ369" s="112"/>
      <c r="QFA369" s="112"/>
      <c r="QFB369" s="112"/>
      <c r="QFC369" s="112"/>
      <c r="QFD369" s="112"/>
      <c r="QFE369" s="112"/>
      <c r="QFF369" s="112"/>
      <c r="QFG369" s="112"/>
      <c r="QFH369" s="112"/>
      <c r="QFI369" s="112"/>
      <c r="QFJ369" s="112"/>
      <c r="QFK369" s="112"/>
      <c r="QFL369" s="112"/>
      <c r="QFM369" s="112"/>
      <c r="QFN369" s="112"/>
      <c r="QFO369" s="112"/>
      <c r="QFP369" s="112"/>
      <c r="QFQ369" s="112"/>
      <c r="QFR369" s="112"/>
      <c r="QFS369" s="112"/>
      <c r="QFT369" s="112"/>
      <c r="QFU369" s="112"/>
      <c r="QFV369" s="112"/>
      <c r="QFW369" s="112"/>
      <c r="QFX369" s="112"/>
      <c r="QFY369" s="112"/>
      <c r="QFZ369" s="112"/>
      <c r="QGA369" s="112"/>
      <c r="QGB369" s="112"/>
      <c r="QGC369" s="112"/>
      <c r="QGD369" s="112"/>
      <c r="QGE369" s="112"/>
      <c r="QGF369" s="112"/>
      <c r="QGG369" s="112"/>
      <c r="QGH369" s="112"/>
      <c r="QGI369" s="112"/>
      <c r="QGJ369" s="112"/>
      <c r="QGK369" s="112"/>
      <c r="QGL369" s="112"/>
      <c r="QGM369" s="112"/>
      <c r="QGN369" s="112"/>
      <c r="QGO369" s="112"/>
      <c r="QGP369" s="112"/>
      <c r="QGQ369" s="112"/>
      <c r="QGR369" s="112"/>
      <c r="QGS369" s="112"/>
      <c r="QGT369" s="112"/>
      <c r="QGU369" s="112"/>
      <c r="QGV369" s="112"/>
      <c r="QGW369" s="112"/>
      <c r="QGX369" s="112"/>
      <c r="QGY369" s="112"/>
      <c r="QGZ369" s="112"/>
      <c r="QHA369" s="112"/>
      <c r="QHB369" s="112"/>
      <c r="QHC369" s="112"/>
      <c r="QHD369" s="112"/>
      <c r="QHE369" s="112"/>
      <c r="QHF369" s="112"/>
      <c r="QHG369" s="112"/>
      <c r="QHH369" s="112"/>
      <c r="QHI369" s="112"/>
      <c r="QHJ369" s="112"/>
      <c r="QHK369" s="112"/>
      <c r="QHL369" s="112"/>
      <c r="QHM369" s="112"/>
      <c r="QHN369" s="112"/>
      <c r="QHO369" s="112"/>
      <c r="QHP369" s="112"/>
      <c r="QHQ369" s="112"/>
      <c r="QHR369" s="112"/>
      <c r="QHS369" s="112"/>
      <c r="QHT369" s="112"/>
      <c r="QHU369" s="112"/>
      <c r="QHV369" s="112"/>
      <c r="QHW369" s="112"/>
      <c r="QHX369" s="112"/>
      <c r="QHY369" s="112"/>
      <c r="QHZ369" s="112"/>
      <c r="QIA369" s="112"/>
      <c r="QIB369" s="112"/>
      <c r="QIC369" s="112"/>
      <c r="QID369" s="112"/>
      <c r="QIE369" s="112"/>
      <c r="QIF369" s="112"/>
      <c r="QIG369" s="112"/>
      <c r="QIH369" s="112"/>
      <c r="QII369" s="112"/>
      <c r="QIJ369" s="112"/>
      <c r="QIK369" s="112"/>
      <c r="QIL369" s="112"/>
      <c r="QIM369" s="112"/>
      <c r="QIN369" s="112"/>
      <c r="QIO369" s="112"/>
      <c r="QIP369" s="112"/>
      <c r="QIQ369" s="112"/>
      <c r="QIR369" s="112"/>
      <c r="QIS369" s="112"/>
      <c r="QIT369" s="112"/>
      <c r="QIU369" s="112"/>
      <c r="QIV369" s="112"/>
      <c r="QIW369" s="112"/>
      <c r="QIX369" s="112"/>
      <c r="QIY369" s="112"/>
      <c r="QIZ369" s="112"/>
      <c r="QJA369" s="112"/>
      <c r="QJB369" s="112"/>
      <c r="QJC369" s="112"/>
      <c r="QJD369" s="112"/>
      <c r="QJE369" s="112"/>
      <c r="QJF369" s="112"/>
      <c r="QJG369" s="112"/>
      <c r="QJH369" s="112"/>
      <c r="QJI369" s="112"/>
      <c r="QJJ369" s="112"/>
      <c r="QJK369" s="112"/>
      <c r="QJL369" s="112"/>
      <c r="QJM369" s="112"/>
      <c r="QJN369" s="112"/>
      <c r="QJO369" s="112"/>
      <c r="QJP369" s="112"/>
      <c r="QJQ369" s="112"/>
      <c r="QJR369" s="112"/>
      <c r="QJS369" s="112"/>
      <c r="QJT369" s="112"/>
      <c r="QJU369" s="112"/>
      <c r="QJV369" s="112"/>
      <c r="QJW369" s="112"/>
      <c r="QJX369" s="112"/>
      <c r="QJY369" s="112"/>
      <c r="QJZ369" s="112"/>
      <c r="QKA369" s="112"/>
      <c r="QKB369" s="112"/>
      <c r="QKC369" s="112"/>
      <c r="QKD369" s="112"/>
      <c r="QKE369" s="112"/>
      <c r="QKF369" s="112"/>
      <c r="QKG369" s="112"/>
      <c r="QKH369" s="112"/>
      <c r="QKI369" s="112"/>
      <c r="QKJ369" s="112"/>
      <c r="QKK369" s="112"/>
      <c r="QKL369" s="112"/>
      <c r="QKM369" s="112"/>
      <c r="QKN369" s="112"/>
      <c r="QKO369" s="112"/>
      <c r="QKP369" s="112"/>
      <c r="QKQ369" s="112"/>
      <c r="QKR369" s="112"/>
      <c r="QKS369" s="112"/>
      <c r="QKT369" s="112"/>
      <c r="QKU369" s="112"/>
      <c r="QKV369" s="112"/>
      <c r="QKW369" s="112"/>
      <c r="QKX369" s="112"/>
      <c r="QKY369" s="112"/>
      <c r="QKZ369" s="112"/>
      <c r="QLA369" s="112"/>
      <c r="QLB369" s="112"/>
      <c r="QLC369" s="112"/>
      <c r="QLD369" s="112"/>
      <c r="QLE369" s="112"/>
      <c r="QLF369" s="112"/>
      <c r="QLG369" s="112"/>
      <c r="QLH369" s="112"/>
      <c r="QLI369" s="112"/>
      <c r="QLJ369" s="112"/>
      <c r="QLK369" s="112"/>
      <c r="QLL369" s="112"/>
      <c r="QLM369" s="112"/>
      <c r="QLN369" s="112"/>
      <c r="QLO369" s="112"/>
      <c r="QLP369" s="112"/>
      <c r="QLQ369" s="112"/>
      <c r="QLR369" s="112"/>
      <c r="QLS369" s="112"/>
      <c r="QLT369" s="112"/>
      <c r="QLU369" s="112"/>
      <c r="QLV369" s="112"/>
      <c r="QLW369" s="112"/>
      <c r="QLX369" s="112"/>
      <c r="QLY369" s="112"/>
      <c r="QLZ369" s="112"/>
      <c r="QMA369" s="112"/>
      <c r="QMB369" s="112"/>
      <c r="QMC369" s="112"/>
      <c r="QMD369" s="112"/>
      <c r="QME369" s="112"/>
      <c r="QMF369" s="112"/>
      <c r="QMG369" s="112"/>
      <c r="QMH369" s="112"/>
      <c r="QMI369" s="112"/>
      <c r="QMJ369" s="112"/>
      <c r="QMK369" s="112"/>
      <c r="QML369" s="112"/>
      <c r="QMM369" s="112"/>
      <c r="QMN369" s="112"/>
      <c r="QMO369" s="112"/>
      <c r="QMP369" s="112"/>
      <c r="QMQ369" s="112"/>
      <c r="QMR369" s="112"/>
      <c r="QMS369" s="112"/>
      <c r="QMT369" s="112"/>
      <c r="QMU369" s="112"/>
      <c r="QMV369" s="112"/>
      <c r="QMW369" s="112"/>
      <c r="QMX369" s="112"/>
      <c r="QMY369" s="112"/>
      <c r="QMZ369" s="112"/>
      <c r="QNA369" s="112"/>
      <c r="QNB369" s="112"/>
      <c r="QNC369" s="112"/>
      <c r="QND369" s="112"/>
      <c r="QNE369" s="112"/>
      <c r="QNF369" s="112"/>
      <c r="QNG369" s="112"/>
      <c r="QNH369" s="112"/>
      <c r="QNI369" s="112"/>
      <c r="QNJ369" s="112"/>
      <c r="QNK369" s="112"/>
      <c r="QNL369" s="112"/>
      <c r="QNM369" s="112"/>
      <c r="QNN369" s="112"/>
      <c r="QNO369" s="112"/>
      <c r="QNP369" s="112"/>
      <c r="QNQ369" s="112"/>
      <c r="QNR369" s="112"/>
      <c r="QNS369" s="112"/>
      <c r="QNT369" s="112"/>
      <c r="QNU369" s="112"/>
      <c r="QNV369" s="112"/>
      <c r="QNW369" s="112"/>
      <c r="QNX369" s="112"/>
      <c r="QNY369" s="112"/>
      <c r="QNZ369" s="112"/>
      <c r="QOA369" s="112"/>
      <c r="QOB369" s="112"/>
      <c r="QOC369" s="112"/>
      <c r="QOD369" s="112"/>
      <c r="QOE369" s="112"/>
      <c r="QOF369" s="112"/>
      <c r="QOG369" s="112"/>
      <c r="QOH369" s="112"/>
      <c r="QOI369" s="112"/>
      <c r="QOJ369" s="112"/>
      <c r="QOK369" s="112"/>
      <c r="QOL369" s="112"/>
      <c r="QOM369" s="112"/>
      <c r="QON369" s="112"/>
      <c r="QOO369" s="112"/>
      <c r="QOP369" s="112"/>
      <c r="QOQ369" s="112"/>
      <c r="QOR369" s="112"/>
      <c r="QOS369" s="112"/>
      <c r="QOT369" s="112"/>
      <c r="QOU369" s="112"/>
      <c r="QOV369" s="112"/>
      <c r="QOW369" s="112"/>
      <c r="QOX369" s="112"/>
      <c r="QOY369" s="112"/>
      <c r="QOZ369" s="112"/>
      <c r="QPA369" s="112"/>
      <c r="QPB369" s="112"/>
      <c r="QPC369" s="112"/>
      <c r="QPD369" s="112"/>
      <c r="QPE369" s="112"/>
      <c r="QPF369" s="112"/>
      <c r="QPG369" s="112"/>
      <c r="QPH369" s="112"/>
      <c r="QPI369" s="112"/>
      <c r="QPJ369" s="112"/>
      <c r="QPK369" s="112"/>
      <c r="QPL369" s="112"/>
      <c r="QPM369" s="112"/>
      <c r="QPN369" s="112"/>
      <c r="QPO369" s="112"/>
      <c r="QPP369" s="112"/>
      <c r="QPQ369" s="112"/>
      <c r="QPR369" s="112"/>
      <c r="QPS369" s="112"/>
      <c r="QPT369" s="112"/>
      <c r="QPU369" s="112"/>
      <c r="QPV369" s="112"/>
      <c r="QPW369" s="112"/>
      <c r="QPX369" s="112"/>
      <c r="QPY369" s="112"/>
      <c r="QPZ369" s="112"/>
      <c r="QQA369" s="112"/>
      <c r="QQB369" s="112"/>
      <c r="QQC369" s="112"/>
      <c r="QQD369" s="112"/>
      <c r="QQE369" s="112"/>
      <c r="QQF369" s="112"/>
      <c r="QQG369" s="112"/>
      <c r="QQH369" s="112"/>
      <c r="QQI369" s="112"/>
      <c r="QQJ369" s="112"/>
      <c r="QQK369" s="112"/>
      <c r="QQL369" s="112"/>
      <c r="QQM369" s="112"/>
      <c r="QQN369" s="112"/>
      <c r="QQO369" s="112"/>
      <c r="QQP369" s="112"/>
      <c r="QQQ369" s="112"/>
      <c r="QQR369" s="112"/>
      <c r="QQS369" s="112"/>
      <c r="QQT369" s="112"/>
      <c r="QQU369" s="112"/>
      <c r="QQV369" s="112"/>
      <c r="QQW369" s="112"/>
      <c r="QQX369" s="112"/>
      <c r="QQY369" s="112"/>
      <c r="QQZ369" s="112"/>
      <c r="QRA369" s="112"/>
      <c r="QRB369" s="112"/>
      <c r="QRC369" s="112"/>
      <c r="QRD369" s="112"/>
      <c r="QRE369" s="112"/>
      <c r="QRF369" s="112"/>
      <c r="QRG369" s="112"/>
      <c r="QRH369" s="112"/>
      <c r="QRI369" s="112"/>
      <c r="QRJ369" s="112"/>
      <c r="QRK369" s="112"/>
      <c r="QRL369" s="112"/>
      <c r="QRM369" s="112"/>
      <c r="QRN369" s="112"/>
      <c r="QRO369" s="112"/>
      <c r="QRP369" s="112"/>
      <c r="QRQ369" s="112"/>
      <c r="QRR369" s="112"/>
      <c r="QRS369" s="112"/>
      <c r="QRT369" s="112"/>
      <c r="QRU369" s="112"/>
      <c r="QRV369" s="112"/>
      <c r="QRW369" s="112"/>
      <c r="QRX369" s="112"/>
      <c r="QRY369" s="112"/>
      <c r="QRZ369" s="112"/>
      <c r="QSA369" s="112"/>
      <c r="QSB369" s="112"/>
      <c r="QSC369" s="112"/>
      <c r="QSD369" s="112"/>
      <c r="QSE369" s="112"/>
      <c r="QSF369" s="112"/>
      <c r="QSG369" s="112"/>
      <c r="QSH369" s="112"/>
      <c r="QSI369" s="112"/>
      <c r="QSJ369" s="112"/>
      <c r="QSK369" s="112"/>
      <c r="QSL369" s="112"/>
      <c r="QSM369" s="112"/>
      <c r="QSN369" s="112"/>
      <c r="QSO369" s="112"/>
      <c r="QSP369" s="112"/>
      <c r="QSQ369" s="112"/>
      <c r="QSR369" s="112"/>
      <c r="QSS369" s="112"/>
      <c r="QST369" s="112"/>
      <c r="QSU369" s="112"/>
      <c r="QSV369" s="112"/>
      <c r="QSW369" s="112"/>
      <c r="QSX369" s="112"/>
      <c r="QSY369" s="112"/>
      <c r="QSZ369" s="112"/>
      <c r="QTA369" s="112"/>
      <c r="QTB369" s="112"/>
      <c r="QTC369" s="112"/>
      <c r="QTD369" s="112"/>
      <c r="QTE369" s="112"/>
      <c r="QTF369" s="112"/>
      <c r="QTG369" s="112"/>
      <c r="QTH369" s="112"/>
      <c r="QTI369" s="112"/>
      <c r="QTJ369" s="112"/>
      <c r="QTK369" s="112"/>
      <c r="QTL369" s="112"/>
      <c r="QTM369" s="112"/>
      <c r="QTN369" s="112"/>
      <c r="QTO369" s="112"/>
      <c r="QTP369" s="112"/>
      <c r="QTQ369" s="112"/>
      <c r="QTR369" s="112"/>
      <c r="QTS369" s="112"/>
      <c r="QTT369" s="112"/>
      <c r="QTU369" s="112"/>
      <c r="QTV369" s="112"/>
      <c r="QTW369" s="112"/>
      <c r="QTX369" s="112"/>
      <c r="QTY369" s="112"/>
      <c r="QTZ369" s="112"/>
      <c r="QUA369" s="112"/>
      <c r="QUB369" s="112"/>
      <c r="QUC369" s="112"/>
      <c r="QUD369" s="112"/>
      <c r="QUE369" s="112"/>
      <c r="QUF369" s="112"/>
      <c r="QUG369" s="112"/>
      <c r="QUH369" s="112"/>
      <c r="QUI369" s="112"/>
      <c r="QUJ369" s="112"/>
      <c r="QUK369" s="112"/>
      <c r="QUL369" s="112"/>
      <c r="QUM369" s="112"/>
      <c r="QUN369" s="112"/>
      <c r="QUO369" s="112"/>
      <c r="QUP369" s="112"/>
      <c r="QUQ369" s="112"/>
      <c r="QUR369" s="112"/>
      <c r="QUS369" s="112"/>
      <c r="QUT369" s="112"/>
      <c r="QUU369" s="112"/>
      <c r="QUV369" s="112"/>
      <c r="QUW369" s="112"/>
      <c r="QUX369" s="112"/>
      <c r="QUY369" s="112"/>
      <c r="QUZ369" s="112"/>
      <c r="QVA369" s="112"/>
      <c r="QVB369" s="112"/>
      <c r="QVC369" s="112"/>
      <c r="QVD369" s="112"/>
      <c r="QVE369" s="112"/>
      <c r="QVF369" s="112"/>
      <c r="QVG369" s="112"/>
      <c r="QVH369" s="112"/>
      <c r="QVI369" s="112"/>
      <c r="QVJ369" s="112"/>
      <c r="QVK369" s="112"/>
      <c r="QVL369" s="112"/>
      <c r="QVM369" s="112"/>
      <c r="QVN369" s="112"/>
      <c r="QVO369" s="112"/>
      <c r="QVP369" s="112"/>
      <c r="QVQ369" s="112"/>
      <c r="QVR369" s="112"/>
      <c r="QVS369" s="112"/>
      <c r="QVT369" s="112"/>
      <c r="QVU369" s="112"/>
      <c r="QVV369" s="112"/>
      <c r="QVW369" s="112"/>
      <c r="QVX369" s="112"/>
      <c r="QVY369" s="112"/>
      <c r="QVZ369" s="112"/>
      <c r="QWA369" s="112"/>
      <c r="QWB369" s="112"/>
      <c r="QWC369" s="112"/>
      <c r="QWD369" s="112"/>
      <c r="QWE369" s="112"/>
      <c r="QWF369" s="112"/>
      <c r="QWG369" s="112"/>
      <c r="QWH369" s="112"/>
      <c r="QWI369" s="112"/>
      <c r="QWJ369" s="112"/>
      <c r="QWK369" s="112"/>
      <c r="QWL369" s="112"/>
      <c r="QWM369" s="112"/>
      <c r="QWN369" s="112"/>
      <c r="QWO369" s="112"/>
      <c r="QWP369" s="112"/>
      <c r="QWQ369" s="112"/>
      <c r="QWR369" s="112"/>
      <c r="QWS369" s="112"/>
      <c r="QWT369" s="112"/>
      <c r="QWU369" s="112"/>
      <c r="QWV369" s="112"/>
      <c r="QWW369" s="112"/>
      <c r="QWX369" s="112"/>
      <c r="QWY369" s="112"/>
      <c r="QWZ369" s="112"/>
      <c r="QXA369" s="112"/>
      <c r="QXB369" s="112"/>
      <c r="QXC369" s="112"/>
      <c r="QXD369" s="112"/>
      <c r="QXE369" s="112"/>
      <c r="QXF369" s="112"/>
      <c r="QXG369" s="112"/>
      <c r="QXH369" s="112"/>
      <c r="QXI369" s="112"/>
      <c r="QXJ369" s="112"/>
      <c r="QXK369" s="112"/>
      <c r="QXL369" s="112"/>
      <c r="QXM369" s="112"/>
      <c r="QXN369" s="112"/>
      <c r="QXO369" s="112"/>
      <c r="QXP369" s="112"/>
      <c r="QXQ369" s="112"/>
      <c r="QXR369" s="112"/>
      <c r="QXS369" s="112"/>
      <c r="QXT369" s="112"/>
      <c r="QXU369" s="112"/>
      <c r="QXV369" s="112"/>
      <c r="QXW369" s="112"/>
      <c r="QXX369" s="112"/>
      <c r="QXY369" s="112"/>
      <c r="QXZ369" s="112"/>
      <c r="QYA369" s="112"/>
      <c r="QYB369" s="112"/>
      <c r="QYC369" s="112"/>
      <c r="QYD369" s="112"/>
      <c r="QYE369" s="112"/>
      <c r="QYF369" s="112"/>
      <c r="QYG369" s="112"/>
      <c r="QYH369" s="112"/>
      <c r="QYI369" s="112"/>
      <c r="QYJ369" s="112"/>
      <c r="QYK369" s="112"/>
      <c r="QYL369" s="112"/>
      <c r="QYM369" s="112"/>
      <c r="QYN369" s="112"/>
      <c r="QYO369" s="112"/>
      <c r="QYP369" s="112"/>
      <c r="QYQ369" s="112"/>
      <c r="QYR369" s="112"/>
      <c r="QYS369" s="112"/>
      <c r="QYT369" s="112"/>
      <c r="QYU369" s="112"/>
      <c r="QYV369" s="112"/>
      <c r="QYW369" s="112"/>
      <c r="QYX369" s="112"/>
      <c r="QYY369" s="112"/>
      <c r="QYZ369" s="112"/>
      <c r="QZA369" s="112"/>
      <c r="QZB369" s="112"/>
      <c r="QZC369" s="112"/>
      <c r="QZD369" s="112"/>
      <c r="QZE369" s="112"/>
      <c r="QZF369" s="112"/>
      <c r="QZG369" s="112"/>
      <c r="QZH369" s="112"/>
      <c r="QZI369" s="112"/>
      <c r="QZJ369" s="112"/>
      <c r="QZK369" s="112"/>
      <c r="QZL369" s="112"/>
      <c r="QZM369" s="112"/>
      <c r="QZN369" s="112"/>
      <c r="QZO369" s="112"/>
      <c r="QZP369" s="112"/>
      <c r="QZQ369" s="112"/>
      <c r="QZR369" s="112"/>
      <c r="QZS369" s="112"/>
      <c r="QZT369" s="112"/>
      <c r="QZU369" s="112"/>
      <c r="QZV369" s="112"/>
      <c r="QZW369" s="112"/>
      <c r="QZX369" s="112"/>
      <c r="QZY369" s="112"/>
      <c r="QZZ369" s="112"/>
      <c r="RAA369" s="112"/>
      <c r="RAB369" s="112"/>
      <c r="RAC369" s="112"/>
      <c r="RAD369" s="112"/>
      <c r="RAE369" s="112"/>
      <c r="RAF369" s="112"/>
      <c r="RAG369" s="112"/>
      <c r="RAH369" s="112"/>
      <c r="RAI369" s="112"/>
      <c r="RAJ369" s="112"/>
      <c r="RAK369" s="112"/>
      <c r="RAL369" s="112"/>
      <c r="RAM369" s="112"/>
      <c r="RAN369" s="112"/>
      <c r="RAO369" s="112"/>
      <c r="RAP369" s="112"/>
      <c r="RAQ369" s="112"/>
      <c r="RAR369" s="112"/>
      <c r="RAS369" s="112"/>
      <c r="RAT369" s="112"/>
      <c r="RAU369" s="112"/>
      <c r="RAV369" s="112"/>
      <c r="RAW369" s="112"/>
      <c r="RAX369" s="112"/>
      <c r="RAY369" s="112"/>
      <c r="RAZ369" s="112"/>
      <c r="RBA369" s="112"/>
      <c r="RBB369" s="112"/>
      <c r="RBC369" s="112"/>
      <c r="RBD369" s="112"/>
      <c r="RBE369" s="112"/>
      <c r="RBF369" s="112"/>
      <c r="RBG369" s="112"/>
      <c r="RBH369" s="112"/>
      <c r="RBI369" s="112"/>
      <c r="RBJ369" s="112"/>
      <c r="RBK369" s="112"/>
      <c r="RBL369" s="112"/>
      <c r="RBM369" s="112"/>
      <c r="RBN369" s="112"/>
      <c r="RBO369" s="112"/>
      <c r="RBP369" s="112"/>
      <c r="RBQ369" s="112"/>
      <c r="RBR369" s="112"/>
      <c r="RBS369" s="112"/>
      <c r="RBT369" s="112"/>
      <c r="RBU369" s="112"/>
      <c r="RBV369" s="112"/>
      <c r="RBW369" s="112"/>
      <c r="RBX369" s="112"/>
      <c r="RBY369" s="112"/>
      <c r="RBZ369" s="112"/>
      <c r="RCA369" s="112"/>
      <c r="RCB369" s="112"/>
      <c r="RCC369" s="112"/>
      <c r="RCD369" s="112"/>
      <c r="RCE369" s="112"/>
      <c r="RCF369" s="112"/>
      <c r="RCG369" s="112"/>
      <c r="RCH369" s="112"/>
      <c r="RCI369" s="112"/>
      <c r="RCJ369" s="112"/>
      <c r="RCK369" s="112"/>
      <c r="RCL369" s="112"/>
      <c r="RCM369" s="112"/>
      <c r="RCN369" s="112"/>
      <c r="RCO369" s="112"/>
      <c r="RCP369" s="112"/>
      <c r="RCQ369" s="112"/>
      <c r="RCR369" s="112"/>
      <c r="RCS369" s="112"/>
      <c r="RCT369" s="112"/>
      <c r="RCU369" s="112"/>
      <c r="RCV369" s="112"/>
      <c r="RCW369" s="112"/>
      <c r="RCX369" s="112"/>
      <c r="RCY369" s="112"/>
      <c r="RCZ369" s="112"/>
      <c r="RDA369" s="112"/>
      <c r="RDB369" s="112"/>
      <c r="RDC369" s="112"/>
      <c r="RDD369" s="112"/>
      <c r="RDE369" s="112"/>
      <c r="RDF369" s="112"/>
      <c r="RDG369" s="112"/>
      <c r="RDH369" s="112"/>
      <c r="RDI369" s="112"/>
      <c r="RDJ369" s="112"/>
      <c r="RDK369" s="112"/>
      <c r="RDL369" s="112"/>
      <c r="RDM369" s="112"/>
      <c r="RDN369" s="112"/>
      <c r="RDO369" s="112"/>
      <c r="RDP369" s="112"/>
      <c r="RDQ369" s="112"/>
      <c r="RDR369" s="112"/>
      <c r="RDS369" s="112"/>
      <c r="RDT369" s="112"/>
      <c r="RDU369" s="112"/>
      <c r="RDV369" s="112"/>
      <c r="RDW369" s="112"/>
      <c r="RDX369" s="112"/>
      <c r="RDY369" s="112"/>
      <c r="RDZ369" s="112"/>
      <c r="REA369" s="112"/>
      <c r="REB369" s="112"/>
      <c r="REC369" s="112"/>
      <c r="RED369" s="112"/>
      <c r="REE369" s="112"/>
      <c r="REF369" s="112"/>
      <c r="REG369" s="112"/>
      <c r="REH369" s="112"/>
      <c r="REI369" s="112"/>
      <c r="REJ369" s="112"/>
      <c r="REK369" s="112"/>
      <c r="REL369" s="112"/>
      <c r="REM369" s="112"/>
      <c r="REN369" s="112"/>
      <c r="REO369" s="112"/>
      <c r="REP369" s="112"/>
      <c r="REQ369" s="112"/>
      <c r="RER369" s="112"/>
      <c r="RES369" s="112"/>
      <c r="RET369" s="112"/>
      <c r="REU369" s="112"/>
      <c r="REV369" s="112"/>
      <c r="REW369" s="112"/>
      <c r="REX369" s="112"/>
      <c r="REY369" s="112"/>
      <c r="REZ369" s="112"/>
      <c r="RFA369" s="112"/>
      <c r="RFB369" s="112"/>
      <c r="RFC369" s="112"/>
      <c r="RFD369" s="112"/>
      <c r="RFE369" s="112"/>
      <c r="RFF369" s="112"/>
      <c r="RFG369" s="112"/>
      <c r="RFH369" s="112"/>
      <c r="RFI369" s="112"/>
      <c r="RFJ369" s="112"/>
      <c r="RFK369" s="112"/>
      <c r="RFL369" s="112"/>
      <c r="RFM369" s="112"/>
      <c r="RFN369" s="112"/>
      <c r="RFO369" s="112"/>
      <c r="RFP369" s="112"/>
      <c r="RFQ369" s="112"/>
      <c r="RFR369" s="112"/>
      <c r="RFS369" s="112"/>
      <c r="RFT369" s="112"/>
      <c r="RFU369" s="112"/>
      <c r="RFV369" s="112"/>
      <c r="RFW369" s="112"/>
      <c r="RFX369" s="112"/>
      <c r="RFY369" s="112"/>
      <c r="RFZ369" s="112"/>
      <c r="RGA369" s="112"/>
      <c r="RGB369" s="112"/>
      <c r="RGC369" s="112"/>
      <c r="RGD369" s="112"/>
      <c r="RGE369" s="112"/>
      <c r="RGF369" s="112"/>
      <c r="RGG369" s="112"/>
      <c r="RGH369" s="112"/>
      <c r="RGI369" s="112"/>
      <c r="RGJ369" s="112"/>
      <c r="RGK369" s="112"/>
      <c r="RGL369" s="112"/>
      <c r="RGM369" s="112"/>
      <c r="RGN369" s="112"/>
      <c r="RGO369" s="112"/>
      <c r="RGP369" s="112"/>
      <c r="RGQ369" s="112"/>
      <c r="RGR369" s="112"/>
      <c r="RGS369" s="112"/>
      <c r="RGT369" s="112"/>
      <c r="RGU369" s="112"/>
      <c r="RGV369" s="112"/>
      <c r="RGW369" s="112"/>
      <c r="RGX369" s="112"/>
      <c r="RGY369" s="112"/>
      <c r="RGZ369" s="112"/>
      <c r="RHA369" s="112"/>
      <c r="RHB369" s="112"/>
      <c r="RHC369" s="112"/>
      <c r="RHD369" s="112"/>
      <c r="RHE369" s="112"/>
      <c r="RHF369" s="112"/>
      <c r="RHG369" s="112"/>
      <c r="RHH369" s="112"/>
      <c r="RHI369" s="112"/>
      <c r="RHJ369" s="112"/>
      <c r="RHK369" s="112"/>
      <c r="RHL369" s="112"/>
      <c r="RHM369" s="112"/>
      <c r="RHN369" s="112"/>
      <c r="RHO369" s="112"/>
      <c r="RHP369" s="112"/>
      <c r="RHQ369" s="112"/>
      <c r="RHR369" s="112"/>
      <c r="RHS369" s="112"/>
      <c r="RHT369" s="112"/>
      <c r="RHU369" s="112"/>
      <c r="RHV369" s="112"/>
      <c r="RHW369" s="112"/>
      <c r="RHX369" s="112"/>
      <c r="RHY369" s="112"/>
      <c r="RHZ369" s="112"/>
      <c r="RIA369" s="112"/>
      <c r="RIB369" s="112"/>
      <c r="RIC369" s="112"/>
      <c r="RID369" s="112"/>
      <c r="RIE369" s="112"/>
      <c r="RIF369" s="112"/>
      <c r="RIG369" s="112"/>
      <c r="RIH369" s="112"/>
      <c r="RII369" s="112"/>
      <c r="RIJ369" s="112"/>
      <c r="RIK369" s="112"/>
      <c r="RIL369" s="112"/>
      <c r="RIM369" s="112"/>
      <c r="RIN369" s="112"/>
      <c r="RIO369" s="112"/>
      <c r="RIP369" s="112"/>
      <c r="RIQ369" s="112"/>
      <c r="RIR369" s="112"/>
      <c r="RIS369" s="112"/>
      <c r="RIT369" s="112"/>
      <c r="RIU369" s="112"/>
      <c r="RIV369" s="112"/>
      <c r="RIW369" s="112"/>
      <c r="RIX369" s="112"/>
      <c r="RIY369" s="112"/>
      <c r="RIZ369" s="112"/>
      <c r="RJA369" s="112"/>
      <c r="RJB369" s="112"/>
      <c r="RJC369" s="112"/>
      <c r="RJD369" s="112"/>
      <c r="RJE369" s="112"/>
      <c r="RJF369" s="112"/>
      <c r="RJG369" s="112"/>
      <c r="RJH369" s="112"/>
      <c r="RJI369" s="112"/>
      <c r="RJJ369" s="112"/>
      <c r="RJK369" s="112"/>
      <c r="RJL369" s="112"/>
      <c r="RJM369" s="112"/>
      <c r="RJN369" s="112"/>
      <c r="RJO369" s="112"/>
      <c r="RJP369" s="112"/>
      <c r="RJQ369" s="112"/>
      <c r="RJR369" s="112"/>
      <c r="RJS369" s="112"/>
      <c r="RJT369" s="112"/>
      <c r="RJU369" s="112"/>
      <c r="RJV369" s="112"/>
      <c r="RJW369" s="112"/>
      <c r="RJX369" s="112"/>
      <c r="RJY369" s="112"/>
      <c r="RJZ369" s="112"/>
      <c r="RKA369" s="112"/>
      <c r="RKB369" s="112"/>
      <c r="RKC369" s="112"/>
      <c r="RKD369" s="112"/>
      <c r="RKE369" s="112"/>
      <c r="RKF369" s="112"/>
      <c r="RKG369" s="112"/>
      <c r="RKH369" s="112"/>
      <c r="RKI369" s="112"/>
      <c r="RKJ369" s="112"/>
      <c r="RKK369" s="112"/>
      <c r="RKL369" s="112"/>
      <c r="RKM369" s="112"/>
      <c r="RKN369" s="112"/>
      <c r="RKO369" s="112"/>
      <c r="RKP369" s="112"/>
      <c r="RKQ369" s="112"/>
      <c r="RKR369" s="112"/>
      <c r="RKS369" s="112"/>
      <c r="RKT369" s="112"/>
      <c r="RKU369" s="112"/>
      <c r="RKV369" s="112"/>
      <c r="RKW369" s="112"/>
      <c r="RKX369" s="112"/>
      <c r="RKY369" s="112"/>
      <c r="RKZ369" s="112"/>
      <c r="RLA369" s="112"/>
      <c r="RLB369" s="112"/>
      <c r="RLC369" s="112"/>
      <c r="RLD369" s="112"/>
      <c r="RLE369" s="112"/>
      <c r="RLF369" s="112"/>
      <c r="RLG369" s="112"/>
      <c r="RLH369" s="112"/>
      <c r="RLI369" s="112"/>
      <c r="RLJ369" s="112"/>
      <c r="RLK369" s="112"/>
      <c r="RLL369" s="112"/>
      <c r="RLM369" s="112"/>
      <c r="RLN369" s="112"/>
      <c r="RLO369" s="112"/>
      <c r="RLP369" s="112"/>
      <c r="RLQ369" s="112"/>
      <c r="RLR369" s="112"/>
      <c r="RLS369" s="112"/>
      <c r="RLT369" s="112"/>
      <c r="RLU369" s="112"/>
      <c r="RLV369" s="112"/>
      <c r="RLW369" s="112"/>
      <c r="RLX369" s="112"/>
      <c r="RLY369" s="112"/>
      <c r="RLZ369" s="112"/>
      <c r="RMA369" s="112"/>
      <c r="RMB369" s="112"/>
      <c r="RMC369" s="112"/>
      <c r="RMD369" s="112"/>
      <c r="RME369" s="112"/>
      <c r="RMF369" s="112"/>
      <c r="RMG369" s="112"/>
      <c r="RMH369" s="112"/>
      <c r="RMI369" s="112"/>
      <c r="RMJ369" s="112"/>
      <c r="RMK369" s="112"/>
      <c r="RML369" s="112"/>
      <c r="RMM369" s="112"/>
      <c r="RMN369" s="112"/>
      <c r="RMO369" s="112"/>
      <c r="RMP369" s="112"/>
      <c r="RMQ369" s="112"/>
      <c r="RMR369" s="112"/>
      <c r="RMS369" s="112"/>
      <c r="RMT369" s="112"/>
      <c r="RMU369" s="112"/>
      <c r="RMV369" s="112"/>
      <c r="RMW369" s="112"/>
      <c r="RMX369" s="112"/>
      <c r="RMY369" s="112"/>
      <c r="RMZ369" s="112"/>
      <c r="RNA369" s="112"/>
      <c r="RNB369" s="112"/>
      <c r="RNC369" s="112"/>
      <c r="RND369" s="112"/>
      <c r="RNE369" s="112"/>
      <c r="RNF369" s="112"/>
      <c r="RNG369" s="112"/>
      <c r="RNH369" s="112"/>
      <c r="RNI369" s="112"/>
      <c r="RNJ369" s="112"/>
      <c r="RNK369" s="112"/>
      <c r="RNL369" s="112"/>
      <c r="RNM369" s="112"/>
      <c r="RNN369" s="112"/>
      <c r="RNO369" s="112"/>
      <c r="RNP369" s="112"/>
      <c r="RNQ369" s="112"/>
      <c r="RNR369" s="112"/>
      <c r="RNS369" s="112"/>
      <c r="RNT369" s="112"/>
      <c r="RNU369" s="112"/>
      <c r="RNV369" s="112"/>
      <c r="RNW369" s="112"/>
      <c r="RNX369" s="112"/>
      <c r="RNY369" s="112"/>
      <c r="RNZ369" s="112"/>
      <c r="ROA369" s="112"/>
      <c r="ROB369" s="112"/>
      <c r="ROC369" s="112"/>
      <c r="ROD369" s="112"/>
      <c r="ROE369" s="112"/>
      <c r="ROF369" s="112"/>
      <c r="ROG369" s="112"/>
      <c r="ROH369" s="112"/>
      <c r="ROI369" s="112"/>
      <c r="ROJ369" s="112"/>
      <c r="ROK369" s="112"/>
      <c r="ROL369" s="112"/>
      <c r="ROM369" s="112"/>
      <c r="RON369" s="112"/>
      <c r="ROO369" s="112"/>
      <c r="ROP369" s="112"/>
      <c r="ROQ369" s="112"/>
      <c r="ROR369" s="112"/>
      <c r="ROS369" s="112"/>
      <c r="ROT369" s="112"/>
      <c r="ROU369" s="112"/>
      <c r="ROV369" s="112"/>
      <c r="ROW369" s="112"/>
      <c r="ROX369" s="112"/>
      <c r="ROY369" s="112"/>
      <c r="ROZ369" s="112"/>
      <c r="RPA369" s="112"/>
      <c r="RPB369" s="112"/>
      <c r="RPC369" s="112"/>
      <c r="RPD369" s="112"/>
      <c r="RPE369" s="112"/>
      <c r="RPF369" s="112"/>
      <c r="RPG369" s="112"/>
      <c r="RPH369" s="112"/>
      <c r="RPI369" s="112"/>
      <c r="RPJ369" s="112"/>
      <c r="RPK369" s="112"/>
      <c r="RPL369" s="112"/>
      <c r="RPM369" s="112"/>
      <c r="RPN369" s="112"/>
      <c r="RPO369" s="112"/>
      <c r="RPP369" s="112"/>
      <c r="RPQ369" s="112"/>
      <c r="RPR369" s="112"/>
      <c r="RPS369" s="112"/>
      <c r="RPT369" s="112"/>
      <c r="RPU369" s="112"/>
      <c r="RPV369" s="112"/>
      <c r="RPW369" s="112"/>
      <c r="RPX369" s="112"/>
      <c r="RPY369" s="112"/>
      <c r="RPZ369" s="112"/>
      <c r="RQA369" s="112"/>
      <c r="RQB369" s="112"/>
      <c r="RQC369" s="112"/>
      <c r="RQD369" s="112"/>
      <c r="RQE369" s="112"/>
      <c r="RQF369" s="112"/>
      <c r="RQG369" s="112"/>
      <c r="RQH369" s="112"/>
      <c r="RQI369" s="112"/>
      <c r="RQJ369" s="112"/>
      <c r="RQK369" s="112"/>
      <c r="RQL369" s="112"/>
      <c r="RQM369" s="112"/>
      <c r="RQN369" s="112"/>
      <c r="RQO369" s="112"/>
      <c r="RQP369" s="112"/>
      <c r="RQQ369" s="112"/>
      <c r="RQR369" s="112"/>
      <c r="RQS369" s="112"/>
      <c r="RQT369" s="112"/>
      <c r="RQU369" s="112"/>
      <c r="RQV369" s="112"/>
      <c r="RQW369" s="112"/>
      <c r="RQX369" s="112"/>
      <c r="RQY369" s="112"/>
      <c r="RQZ369" s="112"/>
      <c r="RRA369" s="112"/>
      <c r="RRB369" s="112"/>
      <c r="RRC369" s="112"/>
      <c r="RRD369" s="112"/>
      <c r="RRE369" s="112"/>
      <c r="RRF369" s="112"/>
      <c r="RRG369" s="112"/>
      <c r="RRH369" s="112"/>
      <c r="RRI369" s="112"/>
      <c r="RRJ369" s="112"/>
      <c r="RRK369" s="112"/>
      <c r="RRL369" s="112"/>
      <c r="RRM369" s="112"/>
      <c r="RRN369" s="112"/>
      <c r="RRO369" s="112"/>
      <c r="RRP369" s="112"/>
      <c r="RRQ369" s="112"/>
      <c r="RRR369" s="112"/>
      <c r="RRS369" s="112"/>
      <c r="RRT369" s="112"/>
      <c r="RRU369" s="112"/>
      <c r="RRV369" s="112"/>
      <c r="RRW369" s="112"/>
      <c r="RRX369" s="112"/>
      <c r="RRY369" s="112"/>
      <c r="RRZ369" s="112"/>
      <c r="RSA369" s="112"/>
      <c r="RSB369" s="112"/>
      <c r="RSC369" s="112"/>
      <c r="RSD369" s="112"/>
      <c r="RSE369" s="112"/>
      <c r="RSF369" s="112"/>
      <c r="RSG369" s="112"/>
      <c r="RSH369" s="112"/>
      <c r="RSI369" s="112"/>
      <c r="RSJ369" s="112"/>
      <c r="RSK369" s="112"/>
      <c r="RSL369" s="112"/>
      <c r="RSM369" s="112"/>
      <c r="RSN369" s="112"/>
      <c r="RSO369" s="112"/>
      <c r="RSP369" s="112"/>
      <c r="RSQ369" s="112"/>
      <c r="RSR369" s="112"/>
      <c r="RSS369" s="112"/>
      <c r="RST369" s="112"/>
      <c r="RSU369" s="112"/>
      <c r="RSV369" s="112"/>
      <c r="RSW369" s="112"/>
      <c r="RSX369" s="112"/>
      <c r="RSY369" s="112"/>
      <c r="RSZ369" s="112"/>
      <c r="RTA369" s="112"/>
      <c r="RTB369" s="112"/>
      <c r="RTC369" s="112"/>
      <c r="RTD369" s="112"/>
      <c r="RTE369" s="112"/>
      <c r="RTF369" s="112"/>
      <c r="RTG369" s="112"/>
      <c r="RTH369" s="112"/>
      <c r="RTI369" s="112"/>
      <c r="RTJ369" s="112"/>
      <c r="RTK369" s="112"/>
      <c r="RTL369" s="112"/>
      <c r="RTM369" s="112"/>
      <c r="RTN369" s="112"/>
      <c r="RTO369" s="112"/>
      <c r="RTP369" s="112"/>
      <c r="RTQ369" s="112"/>
      <c r="RTR369" s="112"/>
      <c r="RTS369" s="112"/>
      <c r="RTT369" s="112"/>
      <c r="RTU369" s="112"/>
      <c r="RTV369" s="112"/>
      <c r="RTW369" s="112"/>
      <c r="RTX369" s="112"/>
      <c r="RTY369" s="112"/>
      <c r="RTZ369" s="112"/>
      <c r="RUA369" s="112"/>
      <c r="RUB369" s="112"/>
      <c r="RUC369" s="112"/>
      <c r="RUD369" s="112"/>
      <c r="RUE369" s="112"/>
      <c r="RUF369" s="112"/>
      <c r="RUG369" s="112"/>
      <c r="RUH369" s="112"/>
      <c r="RUI369" s="112"/>
      <c r="RUJ369" s="112"/>
      <c r="RUK369" s="112"/>
      <c r="RUL369" s="112"/>
      <c r="RUM369" s="112"/>
      <c r="RUN369" s="112"/>
      <c r="RUO369" s="112"/>
      <c r="RUP369" s="112"/>
      <c r="RUQ369" s="112"/>
      <c r="RUR369" s="112"/>
      <c r="RUS369" s="112"/>
      <c r="RUT369" s="112"/>
      <c r="RUU369" s="112"/>
      <c r="RUV369" s="112"/>
      <c r="RUW369" s="112"/>
      <c r="RUX369" s="112"/>
      <c r="RUY369" s="112"/>
      <c r="RUZ369" s="112"/>
      <c r="RVA369" s="112"/>
      <c r="RVB369" s="112"/>
      <c r="RVC369" s="112"/>
      <c r="RVD369" s="112"/>
      <c r="RVE369" s="112"/>
      <c r="RVF369" s="112"/>
      <c r="RVG369" s="112"/>
      <c r="RVH369" s="112"/>
      <c r="RVI369" s="112"/>
      <c r="RVJ369" s="112"/>
      <c r="RVK369" s="112"/>
      <c r="RVL369" s="112"/>
      <c r="RVM369" s="112"/>
      <c r="RVN369" s="112"/>
      <c r="RVO369" s="112"/>
      <c r="RVP369" s="112"/>
      <c r="RVQ369" s="112"/>
      <c r="RVR369" s="112"/>
      <c r="RVS369" s="112"/>
      <c r="RVT369" s="112"/>
      <c r="RVU369" s="112"/>
      <c r="RVV369" s="112"/>
      <c r="RVW369" s="112"/>
      <c r="RVX369" s="112"/>
      <c r="RVY369" s="112"/>
      <c r="RVZ369" s="112"/>
      <c r="RWA369" s="112"/>
      <c r="RWB369" s="112"/>
      <c r="RWC369" s="112"/>
      <c r="RWD369" s="112"/>
      <c r="RWE369" s="112"/>
      <c r="RWF369" s="112"/>
      <c r="RWG369" s="112"/>
      <c r="RWH369" s="112"/>
      <c r="RWI369" s="112"/>
      <c r="RWJ369" s="112"/>
      <c r="RWK369" s="112"/>
      <c r="RWL369" s="112"/>
      <c r="RWM369" s="112"/>
      <c r="RWN369" s="112"/>
      <c r="RWO369" s="112"/>
      <c r="RWP369" s="112"/>
      <c r="RWQ369" s="112"/>
      <c r="RWR369" s="112"/>
      <c r="RWS369" s="112"/>
      <c r="RWT369" s="112"/>
      <c r="RWU369" s="112"/>
      <c r="RWV369" s="112"/>
      <c r="RWW369" s="112"/>
      <c r="RWX369" s="112"/>
      <c r="RWY369" s="112"/>
      <c r="RWZ369" s="112"/>
      <c r="RXA369" s="112"/>
      <c r="RXB369" s="112"/>
      <c r="RXC369" s="112"/>
      <c r="RXD369" s="112"/>
      <c r="RXE369" s="112"/>
      <c r="RXF369" s="112"/>
      <c r="RXG369" s="112"/>
      <c r="RXH369" s="112"/>
      <c r="RXI369" s="112"/>
      <c r="RXJ369" s="112"/>
      <c r="RXK369" s="112"/>
      <c r="RXL369" s="112"/>
      <c r="RXM369" s="112"/>
      <c r="RXN369" s="112"/>
      <c r="RXO369" s="112"/>
      <c r="RXP369" s="112"/>
      <c r="RXQ369" s="112"/>
      <c r="RXR369" s="112"/>
      <c r="RXS369" s="112"/>
      <c r="RXT369" s="112"/>
      <c r="RXU369" s="112"/>
      <c r="RXV369" s="112"/>
      <c r="RXW369" s="112"/>
      <c r="RXX369" s="112"/>
      <c r="RXY369" s="112"/>
      <c r="RXZ369" s="112"/>
      <c r="RYA369" s="112"/>
      <c r="RYB369" s="112"/>
      <c r="RYC369" s="112"/>
      <c r="RYD369" s="112"/>
      <c r="RYE369" s="112"/>
      <c r="RYF369" s="112"/>
      <c r="RYG369" s="112"/>
      <c r="RYH369" s="112"/>
      <c r="RYI369" s="112"/>
      <c r="RYJ369" s="112"/>
      <c r="RYK369" s="112"/>
      <c r="RYL369" s="112"/>
      <c r="RYM369" s="112"/>
      <c r="RYN369" s="112"/>
      <c r="RYO369" s="112"/>
      <c r="RYP369" s="112"/>
      <c r="RYQ369" s="112"/>
      <c r="RYR369" s="112"/>
      <c r="RYS369" s="112"/>
      <c r="RYT369" s="112"/>
      <c r="RYU369" s="112"/>
      <c r="RYV369" s="112"/>
      <c r="RYW369" s="112"/>
      <c r="RYX369" s="112"/>
      <c r="RYY369" s="112"/>
      <c r="RYZ369" s="112"/>
      <c r="RZA369" s="112"/>
      <c r="RZB369" s="112"/>
      <c r="RZC369" s="112"/>
      <c r="RZD369" s="112"/>
      <c r="RZE369" s="112"/>
      <c r="RZF369" s="112"/>
      <c r="RZG369" s="112"/>
      <c r="RZH369" s="112"/>
      <c r="RZI369" s="112"/>
      <c r="RZJ369" s="112"/>
      <c r="RZK369" s="112"/>
      <c r="RZL369" s="112"/>
      <c r="RZM369" s="112"/>
      <c r="RZN369" s="112"/>
      <c r="RZO369" s="112"/>
      <c r="RZP369" s="112"/>
      <c r="RZQ369" s="112"/>
      <c r="RZR369" s="112"/>
      <c r="RZS369" s="112"/>
      <c r="RZT369" s="112"/>
      <c r="RZU369" s="112"/>
      <c r="RZV369" s="112"/>
      <c r="RZW369" s="112"/>
      <c r="RZX369" s="112"/>
      <c r="RZY369" s="112"/>
      <c r="RZZ369" s="112"/>
      <c r="SAA369" s="112"/>
      <c r="SAB369" s="112"/>
      <c r="SAC369" s="112"/>
      <c r="SAD369" s="112"/>
      <c r="SAE369" s="112"/>
      <c r="SAF369" s="112"/>
      <c r="SAG369" s="112"/>
      <c r="SAH369" s="112"/>
      <c r="SAI369" s="112"/>
      <c r="SAJ369" s="112"/>
      <c r="SAK369" s="112"/>
      <c r="SAL369" s="112"/>
      <c r="SAM369" s="112"/>
      <c r="SAN369" s="112"/>
      <c r="SAO369" s="112"/>
      <c r="SAP369" s="112"/>
      <c r="SAQ369" s="112"/>
      <c r="SAR369" s="112"/>
      <c r="SAS369" s="112"/>
      <c r="SAT369" s="112"/>
      <c r="SAU369" s="112"/>
      <c r="SAV369" s="112"/>
      <c r="SAW369" s="112"/>
      <c r="SAX369" s="112"/>
      <c r="SAY369" s="112"/>
      <c r="SAZ369" s="112"/>
      <c r="SBA369" s="112"/>
      <c r="SBB369" s="112"/>
      <c r="SBC369" s="112"/>
      <c r="SBD369" s="112"/>
      <c r="SBE369" s="112"/>
      <c r="SBF369" s="112"/>
      <c r="SBG369" s="112"/>
      <c r="SBH369" s="112"/>
      <c r="SBI369" s="112"/>
      <c r="SBJ369" s="112"/>
      <c r="SBK369" s="112"/>
      <c r="SBL369" s="112"/>
      <c r="SBM369" s="112"/>
      <c r="SBN369" s="112"/>
      <c r="SBO369" s="112"/>
      <c r="SBP369" s="112"/>
      <c r="SBQ369" s="112"/>
      <c r="SBR369" s="112"/>
      <c r="SBS369" s="112"/>
      <c r="SBT369" s="112"/>
      <c r="SBU369" s="112"/>
      <c r="SBV369" s="112"/>
      <c r="SBW369" s="112"/>
      <c r="SBX369" s="112"/>
      <c r="SBY369" s="112"/>
      <c r="SBZ369" s="112"/>
      <c r="SCA369" s="112"/>
      <c r="SCB369" s="112"/>
      <c r="SCC369" s="112"/>
      <c r="SCD369" s="112"/>
      <c r="SCE369" s="112"/>
      <c r="SCF369" s="112"/>
      <c r="SCG369" s="112"/>
      <c r="SCH369" s="112"/>
      <c r="SCI369" s="112"/>
      <c r="SCJ369" s="112"/>
      <c r="SCK369" s="112"/>
      <c r="SCL369" s="112"/>
      <c r="SCM369" s="112"/>
      <c r="SCN369" s="112"/>
      <c r="SCO369" s="112"/>
      <c r="SCP369" s="112"/>
      <c r="SCQ369" s="112"/>
      <c r="SCR369" s="112"/>
      <c r="SCS369" s="112"/>
      <c r="SCT369" s="112"/>
      <c r="SCU369" s="112"/>
      <c r="SCV369" s="112"/>
      <c r="SCW369" s="112"/>
      <c r="SCX369" s="112"/>
      <c r="SCY369" s="112"/>
      <c r="SCZ369" s="112"/>
      <c r="SDA369" s="112"/>
      <c r="SDB369" s="112"/>
      <c r="SDC369" s="112"/>
      <c r="SDD369" s="112"/>
      <c r="SDE369" s="112"/>
      <c r="SDF369" s="112"/>
      <c r="SDG369" s="112"/>
      <c r="SDH369" s="112"/>
      <c r="SDI369" s="112"/>
      <c r="SDJ369" s="112"/>
      <c r="SDK369" s="112"/>
      <c r="SDL369" s="112"/>
      <c r="SDM369" s="112"/>
      <c r="SDN369" s="112"/>
      <c r="SDO369" s="112"/>
      <c r="SDP369" s="112"/>
      <c r="SDQ369" s="112"/>
      <c r="SDR369" s="112"/>
      <c r="SDS369" s="112"/>
      <c r="SDT369" s="112"/>
      <c r="SDU369" s="112"/>
      <c r="SDV369" s="112"/>
      <c r="SDW369" s="112"/>
      <c r="SDX369" s="112"/>
      <c r="SDY369" s="112"/>
      <c r="SDZ369" s="112"/>
      <c r="SEA369" s="112"/>
      <c r="SEB369" s="112"/>
      <c r="SEC369" s="112"/>
      <c r="SED369" s="112"/>
      <c r="SEE369" s="112"/>
      <c r="SEF369" s="112"/>
      <c r="SEG369" s="112"/>
      <c r="SEH369" s="112"/>
      <c r="SEI369" s="112"/>
      <c r="SEJ369" s="112"/>
      <c r="SEK369" s="112"/>
      <c r="SEL369" s="112"/>
      <c r="SEM369" s="112"/>
      <c r="SEN369" s="112"/>
      <c r="SEO369" s="112"/>
      <c r="SEP369" s="112"/>
      <c r="SEQ369" s="112"/>
      <c r="SER369" s="112"/>
      <c r="SES369" s="112"/>
      <c r="SET369" s="112"/>
      <c r="SEU369" s="112"/>
      <c r="SEV369" s="112"/>
      <c r="SEW369" s="112"/>
      <c r="SEX369" s="112"/>
      <c r="SEY369" s="112"/>
      <c r="SEZ369" s="112"/>
      <c r="SFA369" s="112"/>
      <c r="SFB369" s="112"/>
      <c r="SFC369" s="112"/>
      <c r="SFD369" s="112"/>
      <c r="SFE369" s="112"/>
      <c r="SFF369" s="112"/>
      <c r="SFG369" s="112"/>
      <c r="SFH369" s="112"/>
      <c r="SFI369" s="112"/>
      <c r="SFJ369" s="112"/>
      <c r="SFK369" s="112"/>
      <c r="SFL369" s="112"/>
      <c r="SFM369" s="112"/>
      <c r="SFN369" s="112"/>
      <c r="SFO369" s="112"/>
      <c r="SFP369" s="112"/>
      <c r="SFQ369" s="112"/>
      <c r="SFR369" s="112"/>
      <c r="SFS369" s="112"/>
      <c r="SFT369" s="112"/>
      <c r="SFU369" s="112"/>
      <c r="SFV369" s="112"/>
      <c r="SFW369" s="112"/>
      <c r="SFX369" s="112"/>
      <c r="SFY369" s="112"/>
      <c r="SFZ369" s="112"/>
      <c r="SGA369" s="112"/>
      <c r="SGB369" s="112"/>
      <c r="SGC369" s="112"/>
      <c r="SGD369" s="112"/>
      <c r="SGE369" s="112"/>
      <c r="SGF369" s="112"/>
      <c r="SGG369" s="112"/>
      <c r="SGH369" s="112"/>
      <c r="SGI369" s="112"/>
      <c r="SGJ369" s="112"/>
      <c r="SGK369" s="112"/>
      <c r="SGL369" s="112"/>
      <c r="SGM369" s="112"/>
      <c r="SGN369" s="112"/>
      <c r="SGO369" s="112"/>
      <c r="SGP369" s="112"/>
      <c r="SGQ369" s="112"/>
      <c r="SGR369" s="112"/>
      <c r="SGS369" s="112"/>
      <c r="SGT369" s="112"/>
      <c r="SGU369" s="112"/>
      <c r="SGV369" s="112"/>
      <c r="SGW369" s="112"/>
      <c r="SGX369" s="112"/>
      <c r="SGY369" s="112"/>
      <c r="SGZ369" s="112"/>
      <c r="SHA369" s="112"/>
      <c r="SHB369" s="112"/>
      <c r="SHC369" s="112"/>
      <c r="SHD369" s="112"/>
      <c r="SHE369" s="112"/>
      <c r="SHF369" s="112"/>
      <c r="SHG369" s="112"/>
      <c r="SHH369" s="112"/>
      <c r="SHI369" s="112"/>
      <c r="SHJ369" s="112"/>
      <c r="SHK369" s="112"/>
      <c r="SHL369" s="112"/>
      <c r="SHM369" s="112"/>
      <c r="SHN369" s="112"/>
      <c r="SHO369" s="112"/>
      <c r="SHP369" s="112"/>
      <c r="SHQ369" s="112"/>
      <c r="SHR369" s="112"/>
      <c r="SHS369" s="112"/>
      <c r="SHT369" s="112"/>
      <c r="SHU369" s="112"/>
      <c r="SHV369" s="112"/>
      <c r="SHW369" s="112"/>
      <c r="SHX369" s="112"/>
      <c r="SHY369" s="112"/>
      <c r="SHZ369" s="112"/>
      <c r="SIA369" s="112"/>
      <c r="SIB369" s="112"/>
      <c r="SIC369" s="112"/>
      <c r="SID369" s="112"/>
      <c r="SIE369" s="112"/>
      <c r="SIF369" s="112"/>
      <c r="SIG369" s="112"/>
      <c r="SIH369" s="112"/>
      <c r="SII369" s="112"/>
      <c r="SIJ369" s="112"/>
      <c r="SIK369" s="112"/>
      <c r="SIL369" s="112"/>
      <c r="SIM369" s="112"/>
      <c r="SIN369" s="112"/>
      <c r="SIO369" s="112"/>
      <c r="SIP369" s="112"/>
      <c r="SIQ369" s="112"/>
      <c r="SIR369" s="112"/>
      <c r="SIS369" s="112"/>
      <c r="SIT369" s="112"/>
      <c r="SIU369" s="112"/>
      <c r="SIV369" s="112"/>
      <c r="SIW369" s="112"/>
      <c r="SIX369" s="112"/>
      <c r="SIY369" s="112"/>
      <c r="SIZ369" s="112"/>
      <c r="SJA369" s="112"/>
      <c r="SJB369" s="112"/>
      <c r="SJC369" s="112"/>
      <c r="SJD369" s="112"/>
      <c r="SJE369" s="112"/>
      <c r="SJF369" s="112"/>
      <c r="SJG369" s="112"/>
      <c r="SJH369" s="112"/>
      <c r="SJI369" s="112"/>
      <c r="SJJ369" s="112"/>
      <c r="SJK369" s="112"/>
      <c r="SJL369" s="112"/>
      <c r="SJM369" s="112"/>
      <c r="SJN369" s="112"/>
      <c r="SJO369" s="112"/>
      <c r="SJP369" s="112"/>
      <c r="SJQ369" s="112"/>
      <c r="SJR369" s="112"/>
      <c r="SJS369" s="112"/>
      <c r="SJT369" s="112"/>
      <c r="SJU369" s="112"/>
      <c r="SJV369" s="112"/>
      <c r="SJW369" s="112"/>
      <c r="SJX369" s="112"/>
      <c r="SJY369" s="112"/>
      <c r="SJZ369" s="112"/>
      <c r="SKA369" s="112"/>
      <c r="SKB369" s="112"/>
      <c r="SKC369" s="112"/>
      <c r="SKD369" s="112"/>
      <c r="SKE369" s="112"/>
      <c r="SKF369" s="112"/>
      <c r="SKG369" s="112"/>
      <c r="SKH369" s="112"/>
      <c r="SKI369" s="112"/>
      <c r="SKJ369" s="112"/>
      <c r="SKK369" s="112"/>
      <c r="SKL369" s="112"/>
      <c r="SKM369" s="112"/>
      <c r="SKN369" s="112"/>
      <c r="SKO369" s="112"/>
      <c r="SKP369" s="112"/>
      <c r="SKQ369" s="112"/>
      <c r="SKR369" s="112"/>
      <c r="SKS369" s="112"/>
      <c r="SKT369" s="112"/>
      <c r="SKU369" s="112"/>
      <c r="SKV369" s="112"/>
      <c r="SKW369" s="112"/>
      <c r="SKX369" s="112"/>
      <c r="SKY369" s="112"/>
      <c r="SKZ369" s="112"/>
      <c r="SLA369" s="112"/>
      <c r="SLB369" s="112"/>
      <c r="SLC369" s="112"/>
      <c r="SLD369" s="112"/>
      <c r="SLE369" s="112"/>
      <c r="SLF369" s="112"/>
      <c r="SLG369" s="112"/>
      <c r="SLH369" s="112"/>
      <c r="SLI369" s="112"/>
      <c r="SLJ369" s="112"/>
      <c r="SLK369" s="112"/>
      <c r="SLL369" s="112"/>
      <c r="SLM369" s="112"/>
      <c r="SLN369" s="112"/>
      <c r="SLO369" s="112"/>
      <c r="SLP369" s="112"/>
      <c r="SLQ369" s="112"/>
      <c r="SLR369" s="112"/>
      <c r="SLS369" s="112"/>
      <c r="SLT369" s="112"/>
      <c r="SLU369" s="112"/>
      <c r="SLV369" s="112"/>
      <c r="SLW369" s="112"/>
      <c r="SLX369" s="112"/>
      <c r="SLY369" s="112"/>
      <c r="SLZ369" s="112"/>
      <c r="SMA369" s="112"/>
      <c r="SMB369" s="112"/>
      <c r="SMC369" s="112"/>
      <c r="SMD369" s="112"/>
      <c r="SME369" s="112"/>
      <c r="SMF369" s="112"/>
      <c r="SMG369" s="112"/>
      <c r="SMH369" s="112"/>
      <c r="SMI369" s="112"/>
      <c r="SMJ369" s="112"/>
      <c r="SMK369" s="112"/>
      <c r="SML369" s="112"/>
      <c r="SMM369" s="112"/>
      <c r="SMN369" s="112"/>
      <c r="SMO369" s="112"/>
      <c r="SMP369" s="112"/>
      <c r="SMQ369" s="112"/>
      <c r="SMR369" s="112"/>
      <c r="SMS369" s="112"/>
      <c r="SMT369" s="112"/>
      <c r="SMU369" s="112"/>
      <c r="SMV369" s="112"/>
      <c r="SMW369" s="112"/>
      <c r="SMX369" s="112"/>
      <c r="SMY369" s="112"/>
      <c r="SMZ369" s="112"/>
      <c r="SNA369" s="112"/>
      <c r="SNB369" s="112"/>
      <c r="SNC369" s="112"/>
      <c r="SND369" s="112"/>
      <c r="SNE369" s="112"/>
      <c r="SNF369" s="112"/>
      <c r="SNG369" s="112"/>
      <c r="SNH369" s="112"/>
      <c r="SNI369" s="112"/>
      <c r="SNJ369" s="112"/>
      <c r="SNK369" s="112"/>
      <c r="SNL369" s="112"/>
      <c r="SNM369" s="112"/>
      <c r="SNN369" s="112"/>
      <c r="SNO369" s="112"/>
      <c r="SNP369" s="112"/>
      <c r="SNQ369" s="112"/>
      <c r="SNR369" s="112"/>
      <c r="SNS369" s="112"/>
      <c r="SNT369" s="112"/>
      <c r="SNU369" s="112"/>
      <c r="SNV369" s="112"/>
      <c r="SNW369" s="112"/>
      <c r="SNX369" s="112"/>
      <c r="SNY369" s="112"/>
      <c r="SNZ369" s="112"/>
      <c r="SOA369" s="112"/>
      <c r="SOB369" s="112"/>
      <c r="SOC369" s="112"/>
      <c r="SOD369" s="112"/>
      <c r="SOE369" s="112"/>
      <c r="SOF369" s="112"/>
      <c r="SOG369" s="112"/>
      <c r="SOH369" s="112"/>
      <c r="SOI369" s="112"/>
      <c r="SOJ369" s="112"/>
      <c r="SOK369" s="112"/>
      <c r="SOL369" s="112"/>
      <c r="SOM369" s="112"/>
      <c r="SON369" s="112"/>
      <c r="SOO369" s="112"/>
      <c r="SOP369" s="112"/>
      <c r="SOQ369" s="112"/>
      <c r="SOR369" s="112"/>
      <c r="SOS369" s="112"/>
      <c r="SOT369" s="112"/>
      <c r="SOU369" s="112"/>
      <c r="SOV369" s="112"/>
      <c r="SOW369" s="112"/>
      <c r="SOX369" s="112"/>
      <c r="SOY369" s="112"/>
      <c r="SOZ369" s="112"/>
      <c r="SPA369" s="112"/>
      <c r="SPB369" s="112"/>
      <c r="SPC369" s="112"/>
      <c r="SPD369" s="112"/>
      <c r="SPE369" s="112"/>
      <c r="SPF369" s="112"/>
      <c r="SPG369" s="112"/>
      <c r="SPH369" s="112"/>
      <c r="SPI369" s="112"/>
      <c r="SPJ369" s="112"/>
      <c r="SPK369" s="112"/>
      <c r="SPL369" s="112"/>
      <c r="SPM369" s="112"/>
      <c r="SPN369" s="112"/>
      <c r="SPO369" s="112"/>
      <c r="SPP369" s="112"/>
      <c r="SPQ369" s="112"/>
      <c r="SPR369" s="112"/>
      <c r="SPS369" s="112"/>
      <c r="SPT369" s="112"/>
      <c r="SPU369" s="112"/>
      <c r="SPV369" s="112"/>
      <c r="SPW369" s="112"/>
      <c r="SPX369" s="112"/>
      <c r="SPY369" s="112"/>
      <c r="SPZ369" s="112"/>
      <c r="SQA369" s="112"/>
      <c r="SQB369" s="112"/>
      <c r="SQC369" s="112"/>
      <c r="SQD369" s="112"/>
      <c r="SQE369" s="112"/>
      <c r="SQF369" s="112"/>
      <c r="SQG369" s="112"/>
      <c r="SQH369" s="112"/>
      <c r="SQI369" s="112"/>
      <c r="SQJ369" s="112"/>
      <c r="SQK369" s="112"/>
      <c r="SQL369" s="112"/>
      <c r="SQM369" s="112"/>
      <c r="SQN369" s="112"/>
      <c r="SQO369" s="112"/>
      <c r="SQP369" s="112"/>
      <c r="SQQ369" s="112"/>
      <c r="SQR369" s="112"/>
      <c r="SQS369" s="112"/>
      <c r="SQT369" s="112"/>
      <c r="SQU369" s="112"/>
      <c r="SQV369" s="112"/>
      <c r="SQW369" s="112"/>
      <c r="SQX369" s="112"/>
      <c r="SQY369" s="112"/>
      <c r="SQZ369" s="112"/>
      <c r="SRA369" s="112"/>
      <c r="SRB369" s="112"/>
      <c r="SRC369" s="112"/>
      <c r="SRD369" s="112"/>
      <c r="SRE369" s="112"/>
      <c r="SRF369" s="112"/>
      <c r="SRG369" s="112"/>
      <c r="SRH369" s="112"/>
      <c r="SRI369" s="112"/>
      <c r="SRJ369" s="112"/>
      <c r="SRK369" s="112"/>
      <c r="SRL369" s="112"/>
      <c r="SRM369" s="112"/>
      <c r="SRN369" s="112"/>
      <c r="SRO369" s="112"/>
      <c r="SRP369" s="112"/>
      <c r="SRQ369" s="112"/>
      <c r="SRR369" s="112"/>
      <c r="SRS369" s="112"/>
      <c r="SRT369" s="112"/>
      <c r="SRU369" s="112"/>
      <c r="SRV369" s="112"/>
      <c r="SRW369" s="112"/>
      <c r="SRX369" s="112"/>
      <c r="SRY369" s="112"/>
      <c r="SRZ369" s="112"/>
      <c r="SSA369" s="112"/>
      <c r="SSB369" s="112"/>
      <c r="SSC369" s="112"/>
      <c r="SSD369" s="112"/>
      <c r="SSE369" s="112"/>
      <c r="SSF369" s="112"/>
      <c r="SSG369" s="112"/>
      <c r="SSH369" s="112"/>
      <c r="SSI369" s="112"/>
      <c r="SSJ369" s="112"/>
      <c r="SSK369" s="112"/>
      <c r="SSL369" s="112"/>
      <c r="SSM369" s="112"/>
      <c r="SSN369" s="112"/>
      <c r="SSO369" s="112"/>
      <c r="SSP369" s="112"/>
      <c r="SSQ369" s="112"/>
      <c r="SSR369" s="112"/>
      <c r="SSS369" s="112"/>
      <c r="SST369" s="112"/>
      <c r="SSU369" s="112"/>
      <c r="SSV369" s="112"/>
      <c r="SSW369" s="112"/>
      <c r="SSX369" s="112"/>
      <c r="SSY369" s="112"/>
      <c r="SSZ369" s="112"/>
      <c r="STA369" s="112"/>
      <c r="STB369" s="112"/>
      <c r="STC369" s="112"/>
      <c r="STD369" s="112"/>
      <c r="STE369" s="112"/>
      <c r="STF369" s="112"/>
      <c r="STG369" s="112"/>
      <c r="STH369" s="112"/>
      <c r="STI369" s="112"/>
      <c r="STJ369" s="112"/>
      <c r="STK369" s="112"/>
      <c r="STL369" s="112"/>
      <c r="STM369" s="112"/>
      <c r="STN369" s="112"/>
      <c r="STO369" s="112"/>
      <c r="STP369" s="112"/>
      <c r="STQ369" s="112"/>
      <c r="STR369" s="112"/>
      <c r="STS369" s="112"/>
      <c r="STT369" s="112"/>
      <c r="STU369" s="112"/>
      <c r="STV369" s="112"/>
      <c r="STW369" s="112"/>
      <c r="STX369" s="112"/>
      <c r="STY369" s="112"/>
      <c r="STZ369" s="112"/>
      <c r="SUA369" s="112"/>
      <c r="SUB369" s="112"/>
      <c r="SUC369" s="112"/>
      <c r="SUD369" s="112"/>
      <c r="SUE369" s="112"/>
      <c r="SUF369" s="112"/>
      <c r="SUG369" s="112"/>
      <c r="SUH369" s="112"/>
      <c r="SUI369" s="112"/>
      <c r="SUJ369" s="112"/>
      <c r="SUK369" s="112"/>
      <c r="SUL369" s="112"/>
      <c r="SUM369" s="112"/>
      <c r="SUN369" s="112"/>
      <c r="SUO369" s="112"/>
      <c r="SUP369" s="112"/>
      <c r="SUQ369" s="112"/>
      <c r="SUR369" s="112"/>
      <c r="SUS369" s="112"/>
      <c r="SUT369" s="112"/>
      <c r="SUU369" s="112"/>
      <c r="SUV369" s="112"/>
      <c r="SUW369" s="112"/>
      <c r="SUX369" s="112"/>
      <c r="SUY369" s="112"/>
      <c r="SUZ369" s="112"/>
      <c r="SVA369" s="112"/>
      <c r="SVB369" s="112"/>
      <c r="SVC369" s="112"/>
      <c r="SVD369" s="112"/>
      <c r="SVE369" s="112"/>
      <c r="SVF369" s="112"/>
      <c r="SVG369" s="112"/>
      <c r="SVH369" s="112"/>
      <c r="SVI369" s="112"/>
      <c r="SVJ369" s="112"/>
      <c r="SVK369" s="112"/>
      <c r="SVL369" s="112"/>
      <c r="SVM369" s="112"/>
      <c r="SVN369" s="112"/>
      <c r="SVO369" s="112"/>
      <c r="SVP369" s="112"/>
      <c r="SVQ369" s="112"/>
      <c r="SVR369" s="112"/>
      <c r="SVS369" s="112"/>
      <c r="SVT369" s="112"/>
      <c r="SVU369" s="112"/>
      <c r="SVV369" s="112"/>
      <c r="SVW369" s="112"/>
      <c r="SVX369" s="112"/>
      <c r="SVY369" s="112"/>
      <c r="SVZ369" s="112"/>
      <c r="SWA369" s="112"/>
      <c r="SWB369" s="112"/>
      <c r="SWC369" s="112"/>
      <c r="SWD369" s="112"/>
      <c r="SWE369" s="112"/>
      <c r="SWF369" s="112"/>
      <c r="SWG369" s="112"/>
      <c r="SWH369" s="112"/>
      <c r="SWI369" s="112"/>
      <c r="SWJ369" s="112"/>
      <c r="SWK369" s="112"/>
      <c r="SWL369" s="112"/>
      <c r="SWM369" s="112"/>
      <c r="SWN369" s="112"/>
      <c r="SWO369" s="112"/>
      <c r="SWP369" s="112"/>
      <c r="SWQ369" s="112"/>
      <c r="SWR369" s="112"/>
      <c r="SWS369" s="112"/>
      <c r="SWT369" s="112"/>
      <c r="SWU369" s="112"/>
      <c r="SWV369" s="112"/>
      <c r="SWW369" s="112"/>
      <c r="SWX369" s="112"/>
      <c r="SWY369" s="112"/>
      <c r="SWZ369" s="112"/>
      <c r="SXA369" s="112"/>
      <c r="SXB369" s="112"/>
      <c r="SXC369" s="112"/>
      <c r="SXD369" s="112"/>
      <c r="SXE369" s="112"/>
      <c r="SXF369" s="112"/>
      <c r="SXG369" s="112"/>
      <c r="SXH369" s="112"/>
      <c r="SXI369" s="112"/>
      <c r="SXJ369" s="112"/>
      <c r="SXK369" s="112"/>
      <c r="SXL369" s="112"/>
      <c r="SXM369" s="112"/>
      <c r="SXN369" s="112"/>
      <c r="SXO369" s="112"/>
      <c r="SXP369" s="112"/>
      <c r="SXQ369" s="112"/>
      <c r="SXR369" s="112"/>
      <c r="SXS369" s="112"/>
      <c r="SXT369" s="112"/>
      <c r="SXU369" s="112"/>
      <c r="SXV369" s="112"/>
      <c r="SXW369" s="112"/>
      <c r="SXX369" s="112"/>
      <c r="SXY369" s="112"/>
      <c r="SXZ369" s="112"/>
      <c r="SYA369" s="112"/>
      <c r="SYB369" s="112"/>
      <c r="SYC369" s="112"/>
      <c r="SYD369" s="112"/>
      <c r="SYE369" s="112"/>
      <c r="SYF369" s="112"/>
      <c r="SYG369" s="112"/>
      <c r="SYH369" s="112"/>
      <c r="SYI369" s="112"/>
      <c r="SYJ369" s="112"/>
      <c r="SYK369" s="112"/>
      <c r="SYL369" s="112"/>
      <c r="SYM369" s="112"/>
      <c r="SYN369" s="112"/>
      <c r="SYO369" s="112"/>
      <c r="SYP369" s="112"/>
      <c r="SYQ369" s="112"/>
      <c r="SYR369" s="112"/>
      <c r="SYS369" s="112"/>
      <c r="SYT369" s="112"/>
      <c r="SYU369" s="112"/>
      <c r="SYV369" s="112"/>
      <c r="SYW369" s="112"/>
      <c r="SYX369" s="112"/>
      <c r="SYY369" s="112"/>
      <c r="SYZ369" s="112"/>
      <c r="SZA369" s="112"/>
      <c r="SZB369" s="112"/>
      <c r="SZC369" s="112"/>
      <c r="SZD369" s="112"/>
      <c r="SZE369" s="112"/>
      <c r="SZF369" s="112"/>
      <c r="SZG369" s="112"/>
      <c r="SZH369" s="112"/>
      <c r="SZI369" s="112"/>
      <c r="SZJ369" s="112"/>
      <c r="SZK369" s="112"/>
      <c r="SZL369" s="112"/>
      <c r="SZM369" s="112"/>
      <c r="SZN369" s="112"/>
      <c r="SZO369" s="112"/>
      <c r="SZP369" s="112"/>
      <c r="SZQ369" s="112"/>
      <c r="SZR369" s="112"/>
      <c r="SZS369" s="112"/>
      <c r="SZT369" s="112"/>
      <c r="SZU369" s="112"/>
      <c r="SZV369" s="112"/>
      <c r="SZW369" s="112"/>
      <c r="SZX369" s="112"/>
      <c r="SZY369" s="112"/>
      <c r="SZZ369" s="112"/>
      <c r="TAA369" s="112"/>
      <c r="TAB369" s="112"/>
      <c r="TAC369" s="112"/>
      <c r="TAD369" s="112"/>
      <c r="TAE369" s="112"/>
      <c r="TAF369" s="112"/>
      <c r="TAG369" s="112"/>
      <c r="TAH369" s="112"/>
      <c r="TAI369" s="112"/>
      <c r="TAJ369" s="112"/>
      <c r="TAK369" s="112"/>
      <c r="TAL369" s="112"/>
      <c r="TAM369" s="112"/>
      <c r="TAN369" s="112"/>
      <c r="TAO369" s="112"/>
      <c r="TAP369" s="112"/>
      <c r="TAQ369" s="112"/>
      <c r="TAR369" s="112"/>
      <c r="TAS369" s="112"/>
      <c r="TAT369" s="112"/>
      <c r="TAU369" s="112"/>
      <c r="TAV369" s="112"/>
      <c r="TAW369" s="112"/>
      <c r="TAX369" s="112"/>
      <c r="TAY369" s="112"/>
      <c r="TAZ369" s="112"/>
      <c r="TBA369" s="112"/>
      <c r="TBB369" s="112"/>
      <c r="TBC369" s="112"/>
      <c r="TBD369" s="112"/>
      <c r="TBE369" s="112"/>
      <c r="TBF369" s="112"/>
      <c r="TBG369" s="112"/>
      <c r="TBH369" s="112"/>
      <c r="TBI369" s="112"/>
      <c r="TBJ369" s="112"/>
      <c r="TBK369" s="112"/>
      <c r="TBL369" s="112"/>
      <c r="TBM369" s="112"/>
      <c r="TBN369" s="112"/>
      <c r="TBO369" s="112"/>
      <c r="TBP369" s="112"/>
      <c r="TBQ369" s="112"/>
      <c r="TBR369" s="112"/>
      <c r="TBS369" s="112"/>
      <c r="TBT369" s="112"/>
      <c r="TBU369" s="112"/>
      <c r="TBV369" s="112"/>
      <c r="TBW369" s="112"/>
      <c r="TBX369" s="112"/>
      <c r="TBY369" s="112"/>
      <c r="TBZ369" s="112"/>
      <c r="TCA369" s="112"/>
      <c r="TCB369" s="112"/>
      <c r="TCC369" s="112"/>
      <c r="TCD369" s="112"/>
      <c r="TCE369" s="112"/>
      <c r="TCF369" s="112"/>
      <c r="TCG369" s="112"/>
      <c r="TCH369" s="112"/>
      <c r="TCI369" s="112"/>
      <c r="TCJ369" s="112"/>
      <c r="TCK369" s="112"/>
      <c r="TCL369" s="112"/>
      <c r="TCM369" s="112"/>
      <c r="TCN369" s="112"/>
      <c r="TCO369" s="112"/>
      <c r="TCP369" s="112"/>
      <c r="TCQ369" s="112"/>
      <c r="TCR369" s="112"/>
      <c r="TCS369" s="112"/>
      <c r="TCT369" s="112"/>
      <c r="TCU369" s="112"/>
      <c r="TCV369" s="112"/>
      <c r="TCW369" s="112"/>
      <c r="TCX369" s="112"/>
      <c r="TCY369" s="112"/>
      <c r="TCZ369" s="112"/>
      <c r="TDA369" s="112"/>
      <c r="TDB369" s="112"/>
      <c r="TDC369" s="112"/>
      <c r="TDD369" s="112"/>
      <c r="TDE369" s="112"/>
      <c r="TDF369" s="112"/>
      <c r="TDG369" s="112"/>
      <c r="TDH369" s="112"/>
      <c r="TDI369" s="112"/>
      <c r="TDJ369" s="112"/>
      <c r="TDK369" s="112"/>
      <c r="TDL369" s="112"/>
      <c r="TDM369" s="112"/>
      <c r="TDN369" s="112"/>
      <c r="TDO369" s="112"/>
      <c r="TDP369" s="112"/>
      <c r="TDQ369" s="112"/>
      <c r="TDR369" s="112"/>
      <c r="TDS369" s="112"/>
      <c r="TDT369" s="112"/>
      <c r="TDU369" s="112"/>
      <c r="TDV369" s="112"/>
      <c r="TDW369" s="112"/>
      <c r="TDX369" s="112"/>
      <c r="TDY369" s="112"/>
      <c r="TDZ369" s="112"/>
      <c r="TEA369" s="112"/>
      <c r="TEB369" s="112"/>
      <c r="TEC369" s="112"/>
      <c r="TED369" s="112"/>
      <c r="TEE369" s="112"/>
      <c r="TEF369" s="112"/>
      <c r="TEG369" s="112"/>
      <c r="TEH369" s="112"/>
      <c r="TEI369" s="112"/>
      <c r="TEJ369" s="112"/>
      <c r="TEK369" s="112"/>
      <c r="TEL369" s="112"/>
      <c r="TEM369" s="112"/>
      <c r="TEN369" s="112"/>
      <c r="TEO369" s="112"/>
      <c r="TEP369" s="112"/>
      <c r="TEQ369" s="112"/>
      <c r="TER369" s="112"/>
      <c r="TES369" s="112"/>
      <c r="TET369" s="112"/>
      <c r="TEU369" s="112"/>
      <c r="TEV369" s="112"/>
      <c r="TEW369" s="112"/>
      <c r="TEX369" s="112"/>
      <c r="TEY369" s="112"/>
      <c r="TEZ369" s="112"/>
      <c r="TFA369" s="112"/>
      <c r="TFB369" s="112"/>
      <c r="TFC369" s="112"/>
      <c r="TFD369" s="112"/>
      <c r="TFE369" s="112"/>
      <c r="TFF369" s="112"/>
      <c r="TFG369" s="112"/>
      <c r="TFH369" s="112"/>
      <c r="TFI369" s="112"/>
      <c r="TFJ369" s="112"/>
      <c r="TFK369" s="112"/>
      <c r="TFL369" s="112"/>
      <c r="TFM369" s="112"/>
      <c r="TFN369" s="112"/>
      <c r="TFO369" s="112"/>
      <c r="TFP369" s="112"/>
      <c r="TFQ369" s="112"/>
      <c r="TFR369" s="112"/>
      <c r="TFS369" s="112"/>
      <c r="TFT369" s="112"/>
      <c r="TFU369" s="112"/>
      <c r="TFV369" s="112"/>
      <c r="TFW369" s="112"/>
      <c r="TFX369" s="112"/>
      <c r="TFY369" s="112"/>
      <c r="TFZ369" s="112"/>
      <c r="TGA369" s="112"/>
      <c r="TGB369" s="112"/>
      <c r="TGC369" s="112"/>
      <c r="TGD369" s="112"/>
      <c r="TGE369" s="112"/>
      <c r="TGF369" s="112"/>
      <c r="TGG369" s="112"/>
      <c r="TGH369" s="112"/>
      <c r="TGI369" s="112"/>
      <c r="TGJ369" s="112"/>
      <c r="TGK369" s="112"/>
      <c r="TGL369" s="112"/>
      <c r="TGM369" s="112"/>
      <c r="TGN369" s="112"/>
      <c r="TGO369" s="112"/>
      <c r="TGP369" s="112"/>
      <c r="TGQ369" s="112"/>
      <c r="TGR369" s="112"/>
      <c r="TGS369" s="112"/>
      <c r="TGT369" s="112"/>
      <c r="TGU369" s="112"/>
      <c r="TGV369" s="112"/>
      <c r="TGW369" s="112"/>
      <c r="TGX369" s="112"/>
      <c r="TGY369" s="112"/>
      <c r="TGZ369" s="112"/>
      <c r="THA369" s="112"/>
      <c r="THB369" s="112"/>
      <c r="THC369" s="112"/>
      <c r="THD369" s="112"/>
      <c r="THE369" s="112"/>
      <c r="THF369" s="112"/>
      <c r="THG369" s="112"/>
      <c r="THH369" s="112"/>
      <c r="THI369" s="112"/>
      <c r="THJ369" s="112"/>
      <c r="THK369" s="112"/>
      <c r="THL369" s="112"/>
      <c r="THM369" s="112"/>
      <c r="THN369" s="112"/>
      <c r="THO369" s="112"/>
      <c r="THP369" s="112"/>
      <c r="THQ369" s="112"/>
      <c r="THR369" s="112"/>
      <c r="THS369" s="112"/>
      <c r="THT369" s="112"/>
      <c r="THU369" s="112"/>
      <c r="THV369" s="112"/>
      <c r="THW369" s="112"/>
      <c r="THX369" s="112"/>
      <c r="THY369" s="112"/>
      <c r="THZ369" s="112"/>
      <c r="TIA369" s="112"/>
      <c r="TIB369" s="112"/>
      <c r="TIC369" s="112"/>
      <c r="TID369" s="112"/>
      <c r="TIE369" s="112"/>
      <c r="TIF369" s="112"/>
      <c r="TIG369" s="112"/>
      <c r="TIH369" s="112"/>
      <c r="TII369" s="112"/>
      <c r="TIJ369" s="112"/>
      <c r="TIK369" s="112"/>
      <c r="TIL369" s="112"/>
      <c r="TIM369" s="112"/>
      <c r="TIN369" s="112"/>
      <c r="TIO369" s="112"/>
      <c r="TIP369" s="112"/>
      <c r="TIQ369" s="112"/>
      <c r="TIR369" s="112"/>
      <c r="TIS369" s="112"/>
      <c r="TIT369" s="112"/>
      <c r="TIU369" s="112"/>
      <c r="TIV369" s="112"/>
      <c r="TIW369" s="112"/>
      <c r="TIX369" s="112"/>
      <c r="TIY369" s="112"/>
      <c r="TIZ369" s="112"/>
      <c r="TJA369" s="112"/>
      <c r="TJB369" s="112"/>
      <c r="TJC369" s="112"/>
      <c r="TJD369" s="112"/>
      <c r="TJE369" s="112"/>
      <c r="TJF369" s="112"/>
      <c r="TJG369" s="112"/>
      <c r="TJH369" s="112"/>
      <c r="TJI369" s="112"/>
      <c r="TJJ369" s="112"/>
      <c r="TJK369" s="112"/>
      <c r="TJL369" s="112"/>
      <c r="TJM369" s="112"/>
      <c r="TJN369" s="112"/>
      <c r="TJO369" s="112"/>
      <c r="TJP369" s="112"/>
      <c r="TJQ369" s="112"/>
      <c r="TJR369" s="112"/>
      <c r="TJS369" s="112"/>
      <c r="TJT369" s="112"/>
      <c r="TJU369" s="112"/>
      <c r="TJV369" s="112"/>
      <c r="TJW369" s="112"/>
      <c r="TJX369" s="112"/>
      <c r="TJY369" s="112"/>
      <c r="TJZ369" s="112"/>
      <c r="TKA369" s="112"/>
      <c r="TKB369" s="112"/>
      <c r="TKC369" s="112"/>
      <c r="TKD369" s="112"/>
      <c r="TKE369" s="112"/>
      <c r="TKF369" s="112"/>
      <c r="TKG369" s="112"/>
      <c r="TKH369" s="112"/>
      <c r="TKI369" s="112"/>
      <c r="TKJ369" s="112"/>
      <c r="TKK369" s="112"/>
      <c r="TKL369" s="112"/>
      <c r="TKM369" s="112"/>
      <c r="TKN369" s="112"/>
      <c r="TKO369" s="112"/>
      <c r="TKP369" s="112"/>
      <c r="TKQ369" s="112"/>
      <c r="TKR369" s="112"/>
      <c r="TKS369" s="112"/>
      <c r="TKT369" s="112"/>
      <c r="TKU369" s="112"/>
      <c r="TKV369" s="112"/>
      <c r="TKW369" s="112"/>
      <c r="TKX369" s="112"/>
      <c r="TKY369" s="112"/>
      <c r="TKZ369" s="112"/>
      <c r="TLA369" s="112"/>
      <c r="TLB369" s="112"/>
      <c r="TLC369" s="112"/>
      <c r="TLD369" s="112"/>
      <c r="TLE369" s="112"/>
      <c r="TLF369" s="112"/>
      <c r="TLG369" s="112"/>
      <c r="TLH369" s="112"/>
      <c r="TLI369" s="112"/>
      <c r="TLJ369" s="112"/>
      <c r="TLK369" s="112"/>
      <c r="TLL369" s="112"/>
      <c r="TLM369" s="112"/>
      <c r="TLN369" s="112"/>
      <c r="TLO369" s="112"/>
      <c r="TLP369" s="112"/>
      <c r="TLQ369" s="112"/>
      <c r="TLR369" s="112"/>
      <c r="TLS369" s="112"/>
      <c r="TLT369" s="112"/>
      <c r="TLU369" s="112"/>
      <c r="TLV369" s="112"/>
      <c r="TLW369" s="112"/>
      <c r="TLX369" s="112"/>
      <c r="TLY369" s="112"/>
      <c r="TLZ369" s="112"/>
      <c r="TMA369" s="112"/>
      <c r="TMB369" s="112"/>
      <c r="TMC369" s="112"/>
      <c r="TMD369" s="112"/>
      <c r="TME369" s="112"/>
      <c r="TMF369" s="112"/>
      <c r="TMG369" s="112"/>
      <c r="TMH369" s="112"/>
      <c r="TMI369" s="112"/>
      <c r="TMJ369" s="112"/>
      <c r="TMK369" s="112"/>
      <c r="TML369" s="112"/>
      <c r="TMM369" s="112"/>
      <c r="TMN369" s="112"/>
      <c r="TMO369" s="112"/>
      <c r="TMP369" s="112"/>
      <c r="TMQ369" s="112"/>
      <c r="TMR369" s="112"/>
      <c r="TMS369" s="112"/>
      <c r="TMT369" s="112"/>
      <c r="TMU369" s="112"/>
      <c r="TMV369" s="112"/>
      <c r="TMW369" s="112"/>
      <c r="TMX369" s="112"/>
      <c r="TMY369" s="112"/>
      <c r="TMZ369" s="112"/>
      <c r="TNA369" s="112"/>
      <c r="TNB369" s="112"/>
      <c r="TNC369" s="112"/>
      <c r="TND369" s="112"/>
      <c r="TNE369" s="112"/>
      <c r="TNF369" s="112"/>
      <c r="TNG369" s="112"/>
      <c r="TNH369" s="112"/>
      <c r="TNI369" s="112"/>
      <c r="TNJ369" s="112"/>
      <c r="TNK369" s="112"/>
      <c r="TNL369" s="112"/>
      <c r="TNM369" s="112"/>
      <c r="TNN369" s="112"/>
      <c r="TNO369" s="112"/>
      <c r="TNP369" s="112"/>
      <c r="TNQ369" s="112"/>
      <c r="TNR369" s="112"/>
      <c r="TNS369" s="112"/>
      <c r="TNT369" s="112"/>
      <c r="TNU369" s="112"/>
      <c r="TNV369" s="112"/>
      <c r="TNW369" s="112"/>
      <c r="TNX369" s="112"/>
      <c r="TNY369" s="112"/>
      <c r="TNZ369" s="112"/>
      <c r="TOA369" s="112"/>
      <c r="TOB369" s="112"/>
      <c r="TOC369" s="112"/>
      <c r="TOD369" s="112"/>
      <c r="TOE369" s="112"/>
      <c r="TOF369" s="112"/>
      <c r="TOG369" s="112"/>
      <c r="TOH369" s="112"/>
      <c r="TOI369" s="112"/>
      <c r="TOJ369" s="112"/>
      <c r="TOK369" s="112"/>
      <c r="TOL369" s="112"/>
      <c r="TOM369" s="112"/>
      <c r="TON369" s="112"/>
      <c r="TOO369" s="112"/>
      <c r="TOP369" s="112"/>
      <c r="TOQ369" s="112"/>
      <c r="TOR369" s="112"/>
      <c r="TOS369" s="112"/>
      <c r="TOT369" s="112"/>
      <c r="TOU369" s="112"/>
      <c r="TOV369" s="112"/>
      <c r="TOW369" s="112"/>
      <c r="TOX369" s="112"/>
      <c r="TOY369" s="112"/>
      <c r="TOZ369" s="112"/>
      <c r="TPA369" s="112"/>
      <c r="TPB369" s="112"/>
      <c r="TPC369" s="112"/>
      <c r="TPD369" s="112"/>
      <c r="TPE369" s="112"/>
      <c r="TPF369" s="112"/>
      <c r="TPG369" s="112"/>
      <c r="TPH369" s="112"/>
      <c r="TPI369" s="112"/>
      <c r="TPJ369" s="112"/>
      <c r="TPK369" s="112"/>
      <c r="TPL369" s="112"/>
      <c r="TPM369" s="112"/>
      <c r="TPN369" s="112"/>
      <c r="TPO369" s="112"/>
      <c r="TPP369" s="112"/>
      <c r="TPQ369" s="112"/>
      <c r="TPR369" s="112"/>
      <c r="TPS369" s="112"/>
      <c r="TPT369" s="112"/>
      <c r="TPU369" s="112"/>
      <c r="TPV369" s="112"/>
      <c r="TPW369" s="112"/>
      <c r="TPX369" s="112"/>
      <c r="TPY369" s="112"/>
      <c r="TPZ369" s="112"/>
      <c r="TQA369" s="112"/>
      <c r="TQB369" s="112"/>
      <c r="TQC369" s="112"/>
      <c r="TQD369" s="112"/>
      <c r="TQE369" s="112"/>
      <c r="TQF369" s="112"/>
      <c r="TQG369" s="112"/>
      <c r="TQH369" s="112"/>
      <c r="TQI369" s="112"/>
      <c r="TQJ369" s="112"/>
      <c r="TQK369" s="112"/>
      <c r="TQL369" s="112"/>
      <c r="TQM369" s="112"/>
      <c r="TQN369" s="112"/>
      <c r="TQO369" s="112"/>
      <c r="TQP369" s="112"/>
      <c r="TQQ369" s="112"/>
      <c r="TQR369" s="112"/>
      <c r="TQS369" s="112"/>
      <c r="TQT369" s="112"/>
      <c r="TQU369" s="112"/>
      <c r="TQV369" s="112"/>
      <c r="TQW369" s="112"/>
      <c r="TQX369" s="112"/>
      <c r="TQY369" s="112"/>
      <c r="TQZ369" s="112"/>
      <c r="TRA369" s="112"/>
      <c r="TRB369" s="112"/>
      <c r="TRC369" s="112"/>
      <c r="TRD369" s="112"/>
      <c r="TRE369" s="112"/>
      <c r="TRF369" s="112"/>
      <c r="TRG369" s="112"/>
      <c r="TRH369" s="112"/>
      <c r="TRI369" s="112"/>
      <c r="TRJ369" s="112"/>
      <c r="TRK369" s="112"/>
      <c r="TRL369" s="112"/>
      <c r="TRM369" s="112"/>
      <c r="TRN369" s="112"/>
      <c r="TRO369" s="112"/>
      <c r="TRP369" s="112"/>
      <c r="TRQ369" s="112"/>
      <c r="TRR369" s="112"/>
      <c r="TRS369" s="112"/>
      <c r="TRT369" s="112"/>
      <c r="TRU369" s="112"/>
      <c r="TRV369" s="112"/>
      <c r="TRW369" s="112"/>
      <c r="TRX369" s="112"/>
      <c r="TRY369" s="112"/>
      <c r="TRZ369" s="112"/>
      <c r="TSA369" s="112"/>
      <c r="TSB369" s="112"/>
      <c r="TSC369" s="112"/>
      <c r="TSD369" s="112"/>
      <c r="TSE369" s="112"/>
      <c r="TSF369" s="112"/>
      <c r="TSG369" s="112"/>
      <c r="TSH369" s="112"/>
      <c r="TSI369" s="112"/>
      <c r="TSJ369" s="112"/>
      <c r="TSK369" s="112"/>
      <c r="TSL369" s="112"/>
      <c r="TSM369" s="112"/>
      <c r="TSN369" s="112"/>
      <c r="TSO369" s="112"/>
      <c r="TSP369" s="112"/>
      <c r="TSQ369" s="112"/>
      <c r="TSR369" s="112"/>
      <c r="TSS369" s="112"/>
      <c r="TST369" s="112"/>
      <c r="TSU369" s="112"/>
      <c r="TSV369" s="112"/>
      <c r="TSW369" s="112"/>
      <c r="TSX369" s="112"/>
      <c r="TSY369" s="112"/>
      <c r="TSZ369" s="112"/>
      <c r="TTA369" s="112"/>
      <c r="TTB369" s="112"/>
      <c r="TTC369" s="112"/>
      <c r="TTD369" s="112"/>
      <c r="TTE369" s="112"/>
      <c r="TTF369" s="112"/>
      <c r="TTG369" s="112"/>
      <c r="TTH369" s="112"/>
      <c r="TTI369" s="112"/>
      <c r="TTJ369" s="112"/>
      <c r="TTK369" s="112"/>
      <c r="TTL369" s="112"/>
      <c r="TTM369" s="112"/>
      <c r="TTN369" s="112"/>
      <c r="TTO369" s="112"/>
      <c r="TTP369" s="112"/>
      <c r="TTQ369" s="112"/>
      <c r="TTR369" s="112"/>
      <c r="TTS369" s="112"/>
      <c r="TTT369" s="112"/>
      <c r="TTU369" s="112"/>
      <c r="TTV369" s="112"/>
      <c r="TTW369" s="112"/>
      <c r="TTX369" s="112"/>
      <c r="TTY369" s="112"/>
      <c r="TTZ369" s="112"/>
      <c r="TUA369" s="112"/>
      <c r="TUB369" s="112"/>
      <c r="TUC369" s="112"/>
      <c r="TUD369" s="112"/>
      <c r="TUE369" s="112"/>
      <c r="TUF369" s="112"/>
      <c r="TUG369" s="112"/>
      <c r="TUH369" s="112"/>
      <c r="TUI369" s="112"/>
      <c r="TUJ369" s="112"/>
      <c r="TUK369" s="112"/>
      <c r="TUL369" s="112"/>
      <c r="TUM369" s="112"/>
      <c r="TUN369" s="112"/>
      <c r="TUO369" s="112"/>
      <c r="TUP369" s="112"/>
      <c r="TUQ369" s="112"/>
      <c r="TUR369" s="112"/>
      <c r="TUS369" s="112"/>
      <c r="TUT369" s="112"/>
      <c r="TUU369" s="112"/>
      <c r="TUV369" s="112"/>
      <c r="TUW369" s="112"/>
      <c r="TUX369" s="112"/>
      <c r="TUY369" s="112"/>
      <c r="TUZ369" s="112"/>
      <c r="TVA369" s="112"/>
      <c r="TVB369" s="112"/>
      <c r="TVC369" s="112"/>
      <c r="TVD369" s="112"/>
      <c r="TVE369" s="112"/>
      <c r="TVF369" s="112"/>
      <c r="TVG369" s="112"/>
      <c r="TVH369" s="112"/>
      <c r="TVI369" s="112"/>
      <c r="TVJ369" s="112"/>
      <c r="TVK369" s="112"/>
      <c r="TVL369" s="112"/>
      <c r="TVM369" s="112"/>
      <c r="TVN369" s="112"/>
      <c r="TVO369" s="112"/>
      <c r="TVP369" s="112"/>
      <c r="TVQ369" s="112"/>
      <c r="TVR369" s="112"/>
      <c r="TVS369" s="112"/>
      <c r="TVT369" s="112"/>
      <c r="TVU369" s="112"/>
      <c r="TVV369" s="112"/>
      <c r="TVW369" s="112"/>
      <c r="TVX369" s="112"/>
      <c r="TVY369" s="112"/>
      <c r="TVZ369" s="112"/>
      <c r="TWA369" s="112"/>
      <c r="TWB369" s="112"/>
      <c r="TWC369" s="112"/>
      <c r="TWD369" s="112"/>
      <c r="TWE369" s="112"/>
      <c r="TWF369" s="112"/>
      <c r="TWG369" s="112"/>
      <c r="TWH369" s="112"/>
      <c r="TWI369" s="112"/>
      <c r="TWJ369" s="112"/>
      <c r="TWK369" s="112"/>
      <c r="TWL369" s="112"/>
      <c r="TWM369" s="112"/>
      <c r="TWN369" s="112"/>
      <c r="TWO369" s="112"/>
      <c r="TWP369" s="112"/>
      <c r="TWQ369" s="112"/>
      <c r="TWR369" s="112"/>
      <c r="TWS369" s="112"/>
      <c r="TWT369" s="112"/>
      <c r="TWU369" s="112"/>
      <c r="TWV369" s="112"/>
      <c r="TWW369" s="112"/>
      <c r="TWX369" s="112"/>
      <c r="TWY369" s="112"/>
      <c r="TWZ369" s="112"/>
      <c r="TXA369" s="112"/>
      <c r="TXB369" s="112"/>
      <c r="TXC369" s="112"/>
      <c r="TXD369" s="112"/>
      <c r="TXE369" s="112"/>
      <c r="TXF369" s="112"/>
      <c r="TXG369" s="112"/>
      <c r="TXH369" s="112"/>
      <c r="TXI369" s="112"/>
      <c r="TXJ369" s="112"/>
      <c r="TXK369" s="112"/>
      <c r="TXL369" s="112"/>
      <c r="TXM369" s="112"/>
      <c r="TXN369" s="112"/>
      <c r="TXO369" s="112"/>
      <c r="TXP369" s="112"/>
      <c r="TXQ369" s="112"/>
      <c r="TXR369" s="112"/>
      <c r="TXS369" s="112"/>
      <c r="TXT369" s="112"/>
      <c r="TXU369" s="112"/>
      <c r="TXV369" s="112"/>
      <c r="TXW369" s="112"/>
      <c r="TXX369" s="112"/>
      <c r="TXY369" s="112"/>
      <c r="TXZ369" s="112"/>
      <c r="TYA369" s="112"/>
      <c r="TYB369" s="112"/>
      <c r="TYC369" s="112"/>
      <c r="TYD369" s="112"/>
      <c r="TYE369" s="112"/>
      <c r="TYF369" s="112"/>
      <c r="TYG369" s="112"/>
      <c r="TYH369" s="112"/>
      <c r="TYI369" s="112"/>
      <c r="TYJ369" s="112"/>
      <c r="TYK369" s="112"/>
      <c r="TYL369" s="112"/>
      <c r="TYM369" s="112"/>
      <c r="TYN369" s="112"/>
      <c r="TYO369" s="112"/>
      <c r="TYP369" s="112"/>
      <c r="TYQ369" s="112"/>
      <c r="TYR369" s="112"/>
      <c r="TYS369" s="112"/>
      <c r="TYT369" s="112"/>
      <c r="TYU369" s="112"/>
      <c r="TYV369" s="112"/>
      <c r="TYW369" s="112"/>
      <c r="TYX369" s="112"/>
      <c r="TYY369" s="112"/>
      <c r="TYZ369" s="112"/>
      <c r="TZA369" s="112"/>
      <c r="TZB369" s="112"/>
      <c r="TZC369" s="112"/>
      <c r="TZD369" s="112"/>
      <c r="TZE369" s="112"/>
      <c r="TZF369" s="112"/>
      <c r="TZG369" s="112"/>
      <c r="TZH369" s="112"/>
      <c r="TZI369" s="112"/>
      <c r="TZJ369" s="112"/>
      <c r="TZK369" s="112"/>
      <c r="TZL369" s="112"/>
      <c r="TZM369" s="112"/>
      <c r="TZN369" s="112"/>
      <c r="TZO369" s="112"/>
      <c r="TZP369" s="112"/>
      <c r="TZQ369" s="112"/>
      <c r="TZR369" s="112"/>
      <c r="TZS369" s="112"/>
      <c r="TZT369" s="112"/>
      <c r="TZU369" s="112"/>
      <c r="TZV369" s="112"/>
      <c r="TZW369" s="112"/>
      <c r="TZX369" s="112"/>
      <c r="TZY369" s="112"/>
      <c r="TZZ369" s="112"/>
      <c r="UAA369" s="112"/>
      <c r="UAB369" s="112"/>
      <c r="UAC369" s="112"/>
      <c r="UAD369" s="112"/>
      <c r="UAE369" s="112"/>
      <c r="UAF369" s="112"/>
      <c r="UAG369" s="112"/>
      <c r="UAH369" s="112"/>
      <c r="UAI369" s="112"/>
      <c r="UAJ369" s="112"/>
      <c r="UAK369" s="112"/>
      <c r="UAL369" s="112"/>
      <c r="UAM369" s="112"/>
      <c r="UAN369" s="112"/>
      <c r="UAO369" s="112"/>
      <c r="UAP369" s="112"/>
      <c r="UAQ369" s="112"/>
      <c r="UAR369" s="112"/>
      <c r="UAS369" s="112"/>
      <c r="UAT369" s="112"/>
      <c r="UAU369" s="112"/>
      <c r="UAV369" s="112"/>
      <c r="UAW369" s="112"/>
      <c r="UAX369" s="112"/>
      <c r="UAY369" s="112"/>
      <c r="UAZ369" s="112"/>
      <c r="UBA369" s="112"/>
      <c r="UBB369" s="112"/>
      <c r="UBC369" s="112"/>
      <c r="UBD369" s="112"/>
      <c r="UBE369" s="112"/>
      <c r="UBF369" s="112"/>
      <c r="UBG369" s="112"/>
      <c r="UBH369" s="112"/>
      <c r="UBI369" s="112"/>
      <c r="UBJ369" s="112"/>
      <c r="UBK369" s="112"/>
      <c r="UBL369" s="112"/>
      <c r="UBM369" s="112"/>
      <c r="UBN369" s="112"/>
      <c r="UBO369" s="112"/>
      <c r="UBP369" s="112"/>
      <c r="UBQ369" s="112"/>
      <c r="UBR369" s="112"/>
      <c r="UBS369" s="112"/>
      <c r="UBT369" s="112"/>
      <c r="UBU369" s="112"/>
      <c r="UBV369" s="112"/>
      <c r="UBW369" s="112"/>
      <c r="UBX369" s="112"/>
      <c r="UBY369" s="112"/>
      <c r="UBZ369" s="112"/>
      <c r="UCA369" s="112"/>
      <c r="UCB369" s="112"/>
      <c r="UCC369" s="112"/>
      <c r="UCD369" s="112"/>
      <c r="UCE369" s="112"/>
      <c r="UCF369" s="112"/>
      <c r="UCG369" s="112"/>
      <c r="UCH369" s="112"/>
      <c r="UCI369" s="112"/>
      <c r="UCJ369" s="112"/>
      <c r="UCK369" s="112"/>
      <c r="UCL369" s="112"/>
      <c r="UCM369" s="112"/>
      <c r="UCN369" s="112"/>
      <c r="UCO369" s="112"/>
      <c r="UCP369" s="112"/>
      <c r="UCQ369" s="112"/>
      <c r="UCR369" s="112"/>
      <c r="UCS369" s="112"/>
      <c r="UCT369" s="112"/>
      <c r="UCU369" s="112"/>
      <c r="UCV369" s="112"/>
      <c r="UCW369" s="112"/>
      <c r="UCX369" s="112"/>
      <c r="UCY369" s="112"/>
      <c r="UCZ369" s="112"/>
      <c r="UDA369" s="112"/>
      <c r="UDB369" s="112"/>
      <c r="UDC369" s="112"/>
      <c r="UDD369" s="112"/>
      <c r="UDE369" s="112"/>
      <c r="UDF369" s="112"/>
      <c r="UDG369" s="112"/>
      <c r="UDH369" s="112"/>
      <c r="UDI369" s="112"/>
      <c r="UDJ369" s="112"/>
      <c r="UDK369" s="112"/>
      <c r="UDL369" s="112"/>
      <c r="UDM369" s="112"/>
      <c r="UDN369" s="112"/>
      <c r="UDO369" s="112"/>
      <c r="UDP369" s="112"/>
      <c r="UDQ369" s="112"/>
      <c r="UDR369" s="112"/>
      <c r="UDS369" s="112"/>
      <c r="UDT369" s="112"/>
      <c r="UDU369" s="112"/>
      <c r="UDV369" s="112"/>
      <c r="UDW369" s="112"/>
      <c r="UDX369" s="112"/>
      <c r="UDY369" s="112"/>
      <c r="UDZ369" s="112"/>
      <c r="UEA369" s="112"/>
      <c r="UEB369" s="112"/>
      <c r="UEC369" s="112"/>
      <c r="UED369" s="112"/>
      <c r="UEE369" s="112"/>
      <c r="UEF369" s="112"/>
      <c r="UEG369" s="112"/>
      <c r="UEH369" s="112"/>
      <c r="UEI369" s="112"/>
      <c r="UEJ369" s="112"/>
      <c r="UEK369" s="112"/>
      <c r="UEL369" s="112"/>
      <c r="UEM369" s="112"/>
      <c r="UEN369" s="112"/>
      <c r="UEO369" s="112"/>
      <c r="UEP369" s="112"/>
      <c r="UEQ369" s="112"/>
      <c r="UER369" s="112"/>
      <c r="UES369" s="112"/>
      <c r="UET369" s="112"/>
      <c r="UEU369" s="112"/>
      <c r="UEV369" s="112"/>
      <c r="UEW369" s="112"/>
      <c r="UEX369" s="112"/>
      <c r="UEY369" s="112"/>
      <c r="UEZ369" s="112"/>
      <c r="UFA369" s="112"/>
      <c r="UFB369" s="112"/>
      <c r="UFC369" s="112"/>
      <c r="UFD369" s="112"/>
      <c r="UFE369" s="112"/>
      <c r="UFF369" s="112"/>
      <c r="UFG369" s="112"/>
      <c r="UFH369" s="112"/>
      <c r="UFI369" s="112"/>
      <c r="UFJ369" s="112"/>
      <c r="UFK369" s="112"/>
      <c r="UFL369" s="112"/>
      <c r="UFM369" s="112"/>
      <c r="UFN369" s="112"/>
      <c r="UFO369" s="112"/>
      <c r="UFP369" s="112"/>
      <c r="UFQ369" s="112"/>
      <c r="UFR369" s="112"/>
      <c r="UFS369" s="112"/>
      <c r="UFT369" s="112"/>
      <c r="UFU369" s="112"/>
      <c r="UFV369" s="112"/>
      <c r="UFW369" s="112"/>
      <c r="UFX369" s="112"/>
      <c r="UFY369" s="112"/>
      <c r="UFZ369" s="112"/>
      <c r="UGA369" s="112"/>
      <c r="UGB369" s="112"/>
      <c r="UGC369" s="112"/>
      <c r="UGD369" s="112"/>
      <c r="UGE369" s="112"/>
      <c r="UGF369" s="112"/>
      <c r="UGG369" s="112"/>
      <c r="UGH369" s="112"/>
      <c r="UGI369" s="112"/>
      <c r="UGJ369" s="112"/>
      <c r="UGK369" s="112"/>
      <c r="UGL369" s="112"/>
      <c r="UGM369" s="112"/>
      <c r="UGN369" s="112"/>
      <c r="UGO369" s="112"/>
      <c r="UGP369" s="112"/>
      <c r="UGQ369" s="112"/>
      <c r="UGR369" s="112"/>
      <c r="UGS369" s="112"/>
      <c r="UGT369" s="112"/>
      <c r="UGU369" s="112"/>
      <c r="UGV369" s="112"/>
      <c r="UGW369" s="112"/>
      <c r="UGX369" s="112"/>
      <c r="UGY369" s="112"/>
      <c r="UGZ369" s="112"/>
      <c r="UHA369" s="112"/>
      <c r="UHB369" s="112"/>
      <c r="UHC369" s="112"/>
      <c r="UHD369" s="112"/>
      <c r="UHE369" s="112"/>
      <c r="UHF369" s="112"/>
      <c r="UHG369" s="112"/>
      <c r="UHH369" s="112"/>
      <c r="UHI369" s="112"/>
      <c r="UHJ369" s="112"/>
      <c r="UHK369" s="112"/>
      <c r="UHL369" s="112"/>
      <c r="UHM369" s="112"/>
      <c r="UHN369" s="112"/>
      <c r="UHO369" s="112"/>
      <c r="UHP369" s="112"/>
      <c r="UHQ369" s="112"/>
      <c r="UHR369" s="112"/>
      <c r="UHS369" s="112"/>
      <c r="UHT369" s="112"/>
      <c r="UHU369" s="112"/>
      <c r="UHV369" s="112"/>
      <c r="UHW369" s="112"/>
      <c r="UHX369" s="112"/>
      <c r="UHY369" s="112"/>
      <c r="UHZ369" s="112"/>
      <c r="UIA369" s="112"/>
      <c r="UIB369" s="112"/>
      <c r="UIC369" s="112"/>
      <c r="UID369" s="112"/>
      <c r="UIE369" s="112"/>
      <c r="UIF369" s="112"/>
      <c r="UIG369" s="112"/>
      <c r="UIH369" s="112"/>
      <c r="UII369" s="112"/>
      <c r="UIJ369" s="112"/>
      <c r="UIK369" s="112"/>
      <c r="UIL369" s="112"/>
      <c r="UIM369" s="112"/>
      <c r="UIN369" s="112"/>
      <c r="UIO369" s="112"/>
      <c r="UIP369" s="112"/>
      <c r="UIQ369" s="112"/>
      <c r="UIR369" s="112"/>
      <c r="UIS369" s="112"/>
      <c r="UIT369" s="112"/>
      <c r="UIU369" s="112"/>
      <c r="UIV369" s="112"/>
      <c r="UIW369" s="112"/>
      <c r="UIX369" s="112"/>
      <c r="UIY369" s="112"/>
      <c r="UIZ369" s="112"/>
      <c r="UJA369" s="112"/>
      <c r="UJB369" s="112"/>
      <c r="UJC369" s="112"/>
      <c r="UJD369" s="112"/>
      <c r="UJE369" s="112"/>
      <c r="UJF369" s="112"/>
      <c r="UJG369" s="112"/>
      <c r="UJH369" s="112"/>
      <c r="UJI369" s="112"/>
      <c r="UJJ369" s="112"/>
      <c r="UJK369" s="112"/>
      <c r="UJL369" s="112"/>
      <c r="UJM369" s="112"/>
      <c r="UJN369" s="112"/>
      <c r="UJO369" s="112"/>
      <c r="UJP369" s="112"/>
      <c r="UJQ369" s="112"/>
      <c r="UJR369" s="112"/>
      <c r="UJS369" s="112"/>
      <c r="UJT369" s="112"/>
      <c r="UJU369" s="112"/>
      <c r="UJV369" s="112"/>
      <c r="UJW369" s="112"/>
      <c r="UJX369" s="112"/>
      <c r="UJY369" s="112"/>
      <c r="UJZ369" s="112"/>
      <c r="UKA369" s="112"/>
      <c r="UKB369" s="112"/>
      <c r="UKC369" s="112"/>
      <c r="UKD369" s="112"/>
      <c r="UKE369" s="112"/>
      <c r="UKF369" s="112"/>
      <c r="UKG369" s="112"/>
      <c r="UKH369" s="112"/>
      <c r="UKI369" s="112"/>
      <c r="UKJ369" s="112"/>
      <c r="UKK369" s="112"/>
      <c r="UKL369" s="112"/>
      <c r="UKM369" s="112"/>
      <c r="UKN369" s="112"/>
      <c r="UKO369" s="112"/>
      <c r="UKP369" s="112"/>
      <c r="UKQ369" s="112"/>
      <c r="UKR369" s="112"/>
      <c r="UKS369" s="112"/>
      <c r="UKT369" s="112"/>
      <c r="UKU369" s="112"/>
      <c r="UKV369" s="112"/>
      <c r="UKW369" s="112"/>
      <c r="UKX369" s="112"/>
      <c r="UKY369" s="112"/>
      <c r="UKZ369" s="112"/>
      <c r="ULA369" s="112"/>
      <c r="ULB369" s="112"/>
      <c r="ULC369" s="112"/>
      <c r="ULD369" s="112"/>
      <c r="ULE369" s="112"/>
      <c r="ULF369" s="112"/>
      <c r="ULG369" s="112"/>
      <c r="ULH369" s="112"/>
      <c r="ULI369" s="112"/>
      <c r="ULJ369" s="112"/>
      <c r="ULK369" s="112"/>
      <c r="ULL369" s="112"/>
      <c r="ULM369" s="112"/>
      <c r="ULN369" s="112"/>
      <c r="ULO369" s="112"/>
      <c r="ULP369" s="112"/>
      <c r="ULQ369" s="112"/>
      <c r="ULR369" s="112"/>
      <c r="ULS369" s="112"/>
      <c r="ULT369" s="112"/>
      <c r="ULU369" s="112"/>
      <c r="ULV369" s="112"/>
      <c r="ULW369" s="112"/>
      <c r="ULX369" s="112"/>
      <c r="ULY369" s="112"/>
      <c r="ULZ369" s="112"/>
      <c r="UMA369" s="112"/>
      <c r="UMB369" s="112"/>
      <c r="UMC369" s="112"/>
      <c r="UMD369" s="112"/>
      <c r="UME369" s="112"/>
      <c r="UMF369" s="112"/>
      <c r="UMG369" s="112"/>
      <c r="UMH369" s="112"/>
      <c r="UMI369" s="112"/>
      <c r="UMJ369" s="112"/>
      <c r="UMK369" s="112"/>
      <c r="UML369" s="112"/>
      <c r="UMM369" s="112"/>
      <c r="UMN369" s="112"/>
      <c r="UMO369" s="112"/>
      <c r="UMP369" s="112"/>
      <c r="UMQ369" s="112"/>
      <c r="UMR369" s="112"/>
      <c r="UMS369" s="112"/>
      <c r="UMT369" s="112"/>
      <c r="UMU369" s="112"/>
      <c r="UMV369" s="112"/>
      <c r="UMW369" s="112"/>
      <c r="UMX369" s="112"/>
      <c r="UMY369" s="112"/>
      <c r="UMZ369" s="112"/>
      <c r="UNA369" s="112"/>
      <c r="UNB369" s="112"/>
      <c r="UNC369" s="112"/>
      <c r="UND369" s="112"/>
      <c r="UNE369" s="112"/>
      <c r="UNF369" s="112"/>
      <c r="UNG369" s="112"/>
      <c r="UNH369" s="112"/>
      <c r="UNI369" s="112"/>
      <c r="UNJ369" s="112"/>
      <c r="UNK369" s="112"/>
      <c r="UNL369" s="112"/>
      <c r="UNM369" s="112"/>
      <c r="UNN369" s="112"/>
      <c r="UNO369" s="112"/>
      <c r="UNP369" s="112"/>
      <c r="UNQ369" s="112"/>
      <c r="UNR369" s="112"/>
      <c r="UNS369" s="112"/>
      <c r="UNT369" s="112"/>
      <c r="UNU369" s="112"/>
      <c r="UNV369" s="112"/>
      <c r="UNW369" s="112"/>
      <c r="UNX369" s="112"/>
      <c r="UNY369" s="112"/>
      <c r="UNZ369" s="112"/>
      <c r="UOA369" s="112"/>
      <c r="UOB369" s="112"/>
      <c r="UOC369" s="112"/>
      <c r="UOD369" s="112"/>
      <c r="UOE369" s="112"/>
      <c r="UOF369" s="112"/>
      <c r="UOG369" s="112"/>
      <c r="UOH369" s="112"/>
      <c r="UOI369" s="112"/>
      <c r="UOJ369" s="112"/>
      <c r="UOK369" s="112"/>
      <c r="UOL369" s="112"/>
      <c r="UOM369" s="112"/>
      <c r="UON369" s="112"/>
      <c r="UOO369" s="112"/>
      <c r="UOP369" s="112"/>
      <c r="UOQ369" s="112"/>
      <c r="UOR369" s="112"/>
      <c r="UOS369" s="112"/>
      <c r="UOT369" s="112"/>
      <c r="UOU369" s="112"/>
      <c r="UOV369" s="112"/>
      <c r="UOW369" s="112"/>
      <c r="UOX369" s="112"/>
      <c r="UOY369" s="112"/>
      <c r="UOZ369" s="112"/>
      <c r="UPA369" s="112"/>
      <c r="UPB369" s="112"/>
      <c r="UPC369" s="112"/>
      <c r="UPD369" s="112"/>
      <c r="UPE369" s="112"/>
      <c r="UPF369" s="112"/>
      <c r="UPG369" s="112"/>
      <c r="UPH369" s="112"/>
      <c r="UPI369" s="112"/>
      <c r="UPJ369" s="112"/>
      <c r="UPK369" s="112"/>
      <c r="UPL369" s="112"/>
      <c r="UPM369" s="112"/>
      <c r="UPN369" s="112"/>
      <c r="UPO369" s="112"/>
      <c r="UPP369" s="112"/>
      <c r="UPQ369" s="112"/>
      <c r="UPR369" s="112"/>
      <c r="UPS369" s="112"/>
      <c r="UPT369" s="112"/>
      <c r="UPU369" s="112"/>
      <c r="UPV369" s="112"/>
      <c r="UPW369" s="112"/>
      <c r="UPX369" s="112"/>
      <c r="UPY369" s="112"/>
      <c r="UPZ369" s="112"/>
      <c r="UQA369" s="112"/>
      <c r="UQB369" s="112"/>
      <c r="UQC369" s="112"/>
      <c r="UQD369" s="112"/>
      <c r="UQE369" s="112"/>
      <c r="UQF369" s="112"/>
      <c r="UQG369" s="112"/>
      <c r="UQH369" s="112"/>
      <c r="UQI369" s="112"/>
      <c r="UQJ369" s="112"/>
      <c r="UQK369" s="112"/>
      <c r="UQL369" s="112"/>
      <c r="UQM369" s="112"/>
      <c r="UQN369" s="112"/>
      <c r="UQO369" s="112"/>
      <c r="UQP369" s="112"/>
      <c r="UQQ369" s="112"/>
      <c r="UQR369" s="112"/>
      <c r="UQS369" s="112"/>
      <c r="UQT369" s="112"/>
      <c r="UQU369" s="112"/>
      <c r="UQV369" s="112"/>
      <c r="UQW369" s="112"/>
      <c r="UQX369" s="112"/>
      <c r="UQY369" s="112"/>
      <c r="UQZ369" s="112"/>
      <c r="URA369" s="112"/>
      <c r="URB369" s="112"/>
      <c r="URC369" s="112"/>
      <c r="URD369" s="112"/>
      <c r="URE369" s="112"/>
      <c r="URF369" s="112"/>
      <c r="URG369" s="112"/>
      <c r="URH369" s="112"/>
      <c r="URI369" s="112"/>
      <c r="URJ369" s="112"/>
      <c r="URK369" s="112"/>
      <c r="URL369" s="112"/>
      <c r="URM369" s="112"/>
      <c r="URN369" s="112"/>
      <c r="URO369" s="112"/>
      <c r="URP369" s="112"/>
      <c r="URQ369" s="112"/>
      <c r="URR369" s="112"/>
      <c r="URS369" s="112"/>
      <c r="URT369" s="112"/>
      <c r="URU369" s="112"/>
      <c r="URV369" s="112"/>
      <c r="URW369" s="112"/>
      <c r="URX369" s="112"/>
      <c r="URY369" s="112"/>
      <c r="URZ369" s="112"/>
      <c r="USA369" s="112"/>
      <c r="USB369" s="112"/>
      <c r="USC369" s="112"/>
      <c r="USD369" s="112"/>
      <c r="USE369" s="112"/>
      <c r="USF369" s="112"/>
      <c r="USG369" s="112"/>
      <c r="USH369" s="112"/>
      <c r="USI369" s="112"/>
      <c r="USJ369" s="112"/>
      <c r="USK369" s="112"/>
      <c r="USL369" s="112"/>
      <c r="USM369" s="112"/>
      <c r="USN369" s="112"/>
      <c r="USO369" s="112"/>
      <c r="USP369" s="112"/>
      <c r="USQ369" s="112"/>
      <c r="USR369" s="112"/>
      <c r="USS369" s="112"/>
      <c r="UST369" s="112"/>
      <c r="USU369" s="112"/>
      <c r="USV369" s="112"/>
      <c r="USW369" s="112"/>
      <c r="USX369" s="112"/>
      <c r="USY369" s="112"/>
      <c r="USZ369" s="112"/>
      <c r="UTA369" s="112"/>
      <c r="UTB369" s="112"/>
      <c r="UTC369" s="112"/>
      <c r="UTD369" s="112"/>
      <c r="UTE369" s="112"/>
      <c r="UTF369" s="112"/>
      <c r="UTG369" s="112"/>
      <c r="UTH369" s="112"/>
      <c r="UTI369" s="112"/>
      <c r="UTJ369" s="112"/>
      <c r="UTK369" s="112"/>
      <c r="UTL369" s="112"/>
      <c r="UTM369" s="112"/>
      <c r="UTN369" s="112"/>
      <c r="UTO369" s="112"/>
      <c r="UTP369" s="112"/>
      <c r="UTQ369" s="112"/>
      <c r="UTR369" s="112"/>
      <c r="UTS369" s="112"/>
      <c r="UTT369" s="112"/>
      <c r="UTU369" s="112"/>
      <c r="UTV369" s="112"/>
      <c r="UTW369" s="112"/>
      <c r="UTX369" s="112"/>
      <c r="UTY369" s="112"/>
      <c r="UTZ369" s="112"/>
      <c r="UUA369" s="112"/>
      <c r="UUB369" s="112"/>
      <c r="UUC369" s="112"/>
      <c r="UUD369" s="112"/>
      <c r="UUE369" s="112"/>
      <c r="UUF369" s="112"/>
      <c r="UUG369" s="112"/>
      <c r="UUH369" s="112"/>
      <c r="UUI369" s="112"/>
      <c r="UUJ369" s="112"/>
      <c r="UUK369" s="112"/>
      <c r="UUL369" s="112"/>
      <c r="UUM369" s="112"/>
      <c r="UUN369" s="112"/>
      <c r="UUO369" s="112"/>
      <c r="UUP369" s="112"/>
      <c r="UUQ369" s="112"/>
      <c r="UUR369" s="112"/>
      <c r="UUS369" s="112"/>
      <c r="UUT369" s="112"/>
      <c r="UUU369" s="112"/>
      <c r="UUV369" s="112"/>
      <c r="UUW369" s="112"/>
      <c r="UUX369" s="112"/>
      <c r="UUY369" s="112"/>
      <c r="UUZ369" s="112"/>
      <c r="UVA369" s="112"/>
      <c r="UVB369" s="112"/>
      <c r="UVC369" s="112"/>
      <c r="UVD369" s="112"/>
      <c r="UVE369" s="112"/>
      <c r="UVF369" s="112"/>
      <c r="UVG369" s="112"/>
      <c r="UVH369" s="112"/>
      <c r="UVI369" s="112"/>
      <c r="UVJ369" s="112"/>
      <c r="UVK369" s="112"/>
      <c r="UVL369" s="112"/>
      <c r="UVM369" s="112"/>
      <c r="UVN369" s="112"/>
      <c r="UVO369" s="112"/>
      <c r="UVP369" s="112"/>
      <c r="UVQ369" s="112"/>
      <c r="UVR369" s="112"/>
      <c r="UVS369" s="112"/>
      <c r="UVT369" s="112"/>
      <c r="UVU369" s="112"/>
      <c r="UVV369" s="112"/>
      <c r="UVW369" s="112"/>
      <c r="UVX369" s="112"/>
      <c r="UVY369" s="112"/>
      <c r="UVZ369" s="112"/>
      <c r="UWA369" s="112"/>
      <c r="UWB369" s="112"/>
      <c r="UWC369" s="112"/>
      <c r="UWD369" s="112"/>
      <c r="UWE369" s="112"/>
      <c r="UWF369" s="112"/>
      <c r="UWG369" s="112"/>
      <c r="UWH369" s="112"/>
      <c r="UWI369" s="112"/>
      <c r="UWJ369" s="112"/>
      <c r="UWK369" s="112"/>
      <c r="UWL369" s="112"/>
      <c r="UWM369" s="112"/>
      <c r="UWN369" s="112"/>
      <c r="UWO369" s="112"/>
      <c r="UWP369" s="112"/>
      <c r="UWQ369" s="112"/>
      <c r="UWR369" s="112"/>
      <c r="UWS369" s="112"/>
      <c r="UWT369" s="112"/>
      <c r="UWU369" s="112"/>
      <c r="UWV369" s="112"/>
      <c r="UWW369" s="112"/>
      <c r="UWX369" s="112"/>
      <c r="UWY369" s="112"/>
      <c r="UWZ369" s="112"/>
      <c r="UXA369" s="112"/>
      <c r="UXB369" s="112"/>
      <c r="UXC369" s="112"/>
      <c r="UXD369" s="112"/>
      <c r="UXE369" s="112"/>
      <c r="UXF369" s="112"/>
      <c r="UXG369" s="112"/>
      <c r="UXH369" s="112"/>
      <c r="UXI369" s="112"/>
      <c r="UXJ369" s="112"/>
      <c r="UXK369" s="112"/>
      <c r="UXL369" s="112"/>
      <c r="UXM369" s="112"/>
      <c r="UXN369" s="112"/>
      <c r="UXO369" s="112"/>
      <c r="UXP369" s="112"/>
      <c r="UXQ369" s="112"/>
      <c r="UXR369" s="112"/>
      <c r="UXS369" s="112"/>
      <c r="UXT369" s="112"/>
      <c r="UXU369" s="112"/>
      <c r="UXV369" s="112"/>
      <c r="UXW369" s="112"/>
      <c r="UXX369" s="112"/>
      <c r="UXY369" s="112"/>
      <c r="UXZ369" s="112"/>
      <c r="UYA369" s="112"/>
      <c r="UYB369" s="112"/>
      <c r="UYC369" s="112"/>
      <c r="UYD369" s="112"/>
      <c r="UYE369" s="112"/>
      <c r="UYF369" s="112"/>
      <c r="UYG369" s="112"/>
      <c r="UYH369" s="112"/>
      <c r="UYI369" s="112"/>
      <c r="UYJ369" s="112"/>
      <c r="UYK369" s="112"/>
      <c r="UYL369" s="112"/>
      <c r="UYM369" s="112"/>
      <c r="UYN369" s="112"/>
      <c r="UYO369" s="112"/>
      <c r="UYP369" s="112"/>
      <c r="UYQ369" s="112"/>
      <c r="UYR369" s="112"/>
      <c r="UYS369" s="112"/>
      <c r="UYT369" s="112"/>
      <c r="UYU369" s="112"/>
      <c r="UYV369" s="112"/>
      <c r="UYW369" s="112"/>
      <c r="UYX369" s="112"/>
      <c r="UYY369" s="112"/>
      <c r="UYZ369" s="112"/>
      <c r="UZA369" s="112"/>
      <c r="UZB369" s="112"/>
      <c r="UZC369" s="112"/>
      <c r="UZD369" s="112"/>
      <c r="UZE369" s="112"/>
      <c r="UZF369" s="112"/>
      <c r="UZG369" s="112"/>
      <c r="UZH369" s="112"/>
      <c r="UZI369" s="112"/>
      <c r="UZJ369" s="112"/>
      <c r="UZK369" s="112"/>
      <c r="UZL369" s="112"/>
      <c r="UZM369" s="112"/>
      <c r="UZN369" s="112"/>
      <c r="UZO369" s="112"/>
      <c r="UZP369" s="112"/>
      <c r="UZQ369" s="112"/>
      <c r="UZR369" s="112"/>
      <c r="UZS369" s="112"/>
      <c r="UZT369" s="112"/>
      <c r="UZU369" s="112"/>
      <c r="UZV369" s="112"/>
      <c r="UZW369" s="112"/>
      <c r="UZX369" s="112"/>
      <c r="UZY369" s="112"/>
      <c r="UZZ369" s="112"/>
      <c r="VAA369" s="112"/>
      <c r="VAB369" s="112"/>
      <c r="VAC369" s="112"/>
      <c r="VAD369" s="112"/>
      <c r="VAE369" s="112"/>
      <c r="VAF369" s="112"/>
      <c r="VAG369" s="112"/>
      <c r="VAH369" s="112"/>
      <c r="VAI369" s="112"/>
      <c r="VAJ369" s="112"/>
      <c r="VAK369" s="112"/>
      <c r="VAL369" s="112"/>
      <c r="VAM369" s="112"/>
      <c r="VAN369" s="112"/>
      <c r="VAO369" s="112"/>
      <c r="VAP369" s="112"/>
      <c r="VAQ369" s="112"/>
      <c r="VAR369" s="112"/>
      <c r="VAS369" s="112"/>
      <c r="VAT369" s="112"/>
      <c r="VAU369" s="112"/>
      <c r="VAV369" s="112"/>
      <c r="VAW369" s="112"/>
      <c r="VAX369" s="112"/>
      <c r="VAY369" s="112"/>
      <c r="VAZ369" s="112"/>
      <c r="VBA369" s="112"/>
      <c r="VBB369" s="112"/>
      <c r="VBC369" s="112"/>
      <c r="VBD369" s="112"/>
      <c r="VBE369" s="112"/>
      <c r="VBF369" s="112"/>
      <c r="VBG369" s="112"/>
      <c r="VBH369" s="112"/>
      <c r="VBI369" s="112"/>
      <c r="VBJ369" s="112"/>
      <c r="VBK369" s="112"/>
      <c r="VBL369" s="112"/>
      <c r="VBM369" s="112"/>
      <c r="VBN369" s="112"/>
      <c r="VBO369" s="112"/>
      <c r="VBP369" s="112"/>
      <c r="VBQ369" s="112"/>
      <c r="VBR369" s="112"/>
      <c r="VBS369" s="112"/>
      <c r="VBT369" s="112"/>
      <c r="VBU369" s="112"/>
      <c r="VBV369" s="112"/>
      <c r="VBW369" s="112"/>
      <c r="VBX369" s="112"/>
      <c r="VBY369" s="112"/>
      <c r="VBZ369" s="112"/>
      <c r="VCA369" s="112"/>
      <c r="VCB369" s="112"/>
      <c r="VCC369" s="112"/>
      <c r="VCD369" s="112"/>
      <c r="VCE369" s="112"/>
      <c r="VCF369" s="112"/>
      <c r="VCG369" s="112"/>
      <c r="VCH369" s="112"/>
      <c r="VCI369" s="112"/>
      <c r="VCJ369" s="112"/>
      <c r="VCK369" s="112"/>
      <c r="VCL369" s="112"/>
      <c r="VCM369" s="112"/>
      <c r="VCN369" s="112"/>
      <c r="VCO369" s="112"/>
      <c r="VCP369" s="112"/>
      <c r="VCQ369" s="112"/>
      <c r="VCR369" s="112"/>
      <c r="VCS369" s="112"/>
      <c r="VCT369" s="112"/>
      <c r="VCU369" s="112"/>
      <c r="VCV369" s="112"/>
      <c r="VCW369" s="112"/>
      <c r="VCX369" s="112"/>
      <c r="VCY369" s="112"/>
      <c r="VCZ369" s="112"/>
      <c r="VDA369" s="112"/>
      <c r="VDB369" s="112"/>
      <c r="VDC369" s="112"/>
      <c r="VDD369" s="112"/>
      <c r="VDE369" s="112"/>
      <c r="VDF369" s="112"/>
      <c r="VDG369" s="112"/>
      <c r="VDH369" s="112"/>
      <c r="VDI369" s="112"/>
      <c r="VDJ369" s="112"/>
      <c r="VDK369" s="112"/>
      <c r="VDL369" s="112"/>
      <c r="VDM369" s="112"/>
      <c r="VDN369" s="112"/>
      <c r="VDO369" s="112"/>
      <c r="VDP369" s="112"/>
      <c r="VDQ369" s="112"/>
      <c r="VDR369" s="112"/>
      <c r="VDS369" s="112"/>
      <c r="VDT369" s="112"/>
      <c r="VDU369" s="112"/>
      <c r="VDV369" s="112"/>
      <c r="VDW369" s="112"/>
      <c r="VDX369" s="112"/>
      <c r="VDY369" s="112"/>
      <c r="VDZ369" s="112"/>
      <c r="VEA369" s="112"/>
      <c r="VEB369" s="112"/>
      <c r="VEC369" s="112"/>
      <c r="VED369" s="112"/>
      <c r="VEE369" s="112"/>
      <c r="VEF369" s="112"/>
      <c r="VEG369" s="112"/>
      <c r="VEH369" s="112"/>
      <c r="VEI369" s="112"/>
      <c r="VEJ369" s="112"/>
      <c r="VEK369" s="112"/>
      <c r="VEL369" s="112"/>
      <c r="VEM369" s="112"/>
      <c r="VEN369" s="112"/>
      <c r="VEO369" s="112"/>
      <c r="VEP369" s="112"/>
      <c r="VEQ369" s="112"/>
      <c r="VER369" s="112"/>
      <c r="VES369" s="112"/>
      <c r="VET369" s="112"/>
      <c r="VEU369" s="112"/>
      <c r="VEV369" s="112"/>
      <c r="VEW369" s="112"/>
      <c r="VEX369" s="112"/>
      <c r="VEY369" s="112"/>
      <c r="VEZ369" s="112"/>
      <c r="VFA369" s="112"/>
      <c r="VFB369" s="112"/>
      <c r="VFC369" s="112"/>
      <c r="VFD369" s="112"/>
      <c r="VFE369" s="112"/>
      <c r="VFF369" s="112"/>
      <c r="VFG369" s="112"/>
      <c r="VFH369" s="112"/>
      <c r="VFI369" s="112"/>
      <c r="VFJ369" s="112"/>
      <c r="VFK369" s="112"/>
      <c r="VFL369" s="112"/>
      <c r="VFM369" s="112"/>
      <c r="VFN369" s="112"/>
      <c r="VFO369" s="112"/>
      <c r="VFP369" s="112"/>
      <c r="VFQ369" s="112"/>
      <c r="VFR369" s="112"/>
      <c r="VFS369" s="112"/>
      <c r="VFT369" s="112"/>
      <c r="VFU369" s="112"/>
      <c r="VFV369" s="112"/>
      <c r="VFW369" s="112"/>
      <c r="VFX369" s="112"/>
      <c r="VFY369" s="112"/>
      <c r="VFZ369" s="112"/>
      <c r="VGA369" s="112"/>
      <c r="VGB369" s="112"/>
      <c r="VGC369" s="112"/>
      <c r="VGD369" s="112"/>
      <c r="VGE369" s="112"/>
      <c r="VGF369" s="112"/>
      <c r="VGG369" s="112"/>
      <c r="VGH369" s="112"/>
      <c r="VGI369" s="112"/>
      <c r="VGJ369" s="112"/>
      <c r="VGK369" s="112"/>
      <c r="VGL369" s="112"/>
      <c r="VGM369" s="112"/>
      <c r="VGN369" s="112"/>
      <c r="VGO369" s="112"/>
      <c r="VGP369" s="112"/>
      <c r="VGQ369" s="112"/>
      <c r="VGR369" s="112"/>
      <c r="VGS369" s="112"/>
      <c r="VGT369" s="112"/>
      <c r="VGU369" s="112"/>
      <c r="VGV369" s="112"/>
      <c r="VGW369" s="112"/>
      <c r="VGX369" s="112"/>
      <c r="VGY369" s="112"/>
      <c r="VGZ369" s="112"/>
      <c r="VHA369" s="112"/>
      <c r="VHB369" s="112"/>
      <c r="VHC369" s="112"/>
      <c r="VHD369" s="112"/>
      <c r="VHE369" s="112"/>
      <c r="VHF369" s="112"/>
      <c r="VHG369" s="112"/>
      <c r="VHH369" s="112"/>
      <c r="VHI369" s="112"/>
      <c r="VHJ369" s="112"/>
      <c r="VHK369" s="112"/>
      <c r="VHL369" s="112"/>
      <c r="VHM369" s="112"/>
      <c r="VHN369" s="112"/>
      <c r="VHO369" s="112"/>
      <c r="VHP369" s="112"/>
      <c r="VHQ369" s="112"/>
      <c r="VHR369" s="112"/>
      <c r="VHS369" s="112"/>
      <c r="VHT369" s="112"/>
      <c r="VHU369" s="112"/>
      <c r="VHV369" s="112"/>
      <c r="VHW369" s="112"/>
      <c r="VHX369" s="112"/>
      <c r="VHY369" s="112"/>
      <c r="VHZ369" s="112"/>
      <c r="VIA369" s="112"/>
      <c r="VIB369" s="112"/>
      <c r="VIC369" s="112"/>
      <c r="VID369" s="112"/>
      <c r="VIE369" s="112"/>
      <c r="VIF369" s="112"/>
      <c r="VIG369" s="112"/>
      <c r="VIH369" s="112"/>
      <c r="VII369" s="112"/>
      <c r="VIJ369" s="112"/>
      <c r="VIK369" s="112"/>
      <c r="VIL369" s="112"/>
      <c r="VIM369" s="112"/>
      <c r="VIN369" s="112"/>
      <c r="VIO369" s="112"/>
      <c r="VIP369" s="112"/>
      <c r="VIQ369" s="112"/>
      <c r="VIR369" s="112"/>
      <c r="VIS369" s="112"/>
      <c r="VIT369" s="112"/>
      <c r="VIU369" s="112"/>
      <c r="VIV369" s="112"/>
      <c r="VIW369" s="112"/>
      <c r="VIX369" s="112"/>
      <c r="VIY369" s="112"/>
      <c r="VIZ369" s="112"/>
      <c r="VJA369" s="112"/>
      <c r="VJB369" s="112"/>
      <c r="VJC369" s="112"/>
      <c r="VJD369" s="112"/>
      <c r="VJE369" s="112"/>
      <c r="VJF369" s="112"/>
      <c r="VJG369" s="112"/>
      <c r="VJH369" s="112"/>
      <c r="VJI369" s="112"/>
      <c r="VJJ369" s="112"/>
      <c r="VJK369" s="112"/>
      <c r="VJL369" s="112"/>
      <c r="VJM369" s="112"/>
      <c r="VJN369" s="112"/>
      <c r="VJO369" s="112"/>
      <c r="VJP369" s="112"/>
      <c r="VJQ369" s="112"/>
      <c r="VJR369" s="112"/>
      <c r="VJS369" s="112"/>
      <c r="VJT369" s="112"/>
      <c r="VJU369" s="112"/>
      <c r="VJV369" s="112"/>
      <c r="VJW369" s="112"/>
      <c r="VJX369" s="112"/>
      <c r="VJY369" s="112"/>
      <c r="VJZ369" s="112"/>
      <c r="VKA369" s="112"/>
      <c r="VKB369" s="112"/>
      <c r="VKC369" s="112"/>
      <c r="VKD369" s="112"/>
      <c r="VKE369" s="112"/>
      <c r="VKF369" s="112"/>
      <c r="VKG369" s="112"/>
      <c r="VKH369" s="112"/>
      <c r="VKI369" s="112"/>
      <c r="VKJ369" s="112"/>
      <c r="VKK369" s="112"/>
      <c r="VKL369" s="112"/>
      <c r="VKM369" s="112"/>
      <c r="VKN369" s="112"/>
      <c r="VKO369" s="112"/>
      <c r="VKP369" s="112"/>
      <c r="VKQ369" s="112"/>
      <c r="VKR369" s="112"/>
      <c r="VKS369" s="112"/>
      <c r="VKT369" s="112"/>
      <c r="VKU369" s="112"/>
      <c r="VKV369" s="112"/>
      <c r="VKW369" s="112"/>
      <c r="VKX369" s="112"/>
      <c r="VKY369" s="112"/>
      <c r="VKZ369" s="112"/>
      <c r="VLA369" s="112"/>
      <c r="VLB369" s="112"/>
      <c r="VLC369" s="112"/>
      <c r="VLD369" s="112"/>
      <c r="VLE369" s="112"/>
      <c r="VLF369" s="112"/>
      <c r="VLG369" s="112"/>
      <c r="VLH369" s="112"/>
      <c r="VLI369" s="112"/>
      <c r="VLJ369" s="112"/>
      <c r="VLK369" s="112"/>
      <c r="VLL369" s="112"/>
      <c r="VLM369" s="112"/>
      <c r="VLN369" s="112"/>
      <c r="VLO369" s="112"/>
      <c r="VLP369" s="112"/>
      <c r="VLQ369" s="112"/>
      <c r="VLR369" s="112"/>
      <c r="VLS369" s="112"/>
      <c r="VLT369" s="112"/>
      <c r="VLU369" s="112"/>
      <c r="VLV369" s="112"/>
      <c r="VLW369" s="112"/>
      <c r="VLX369" s="112"/>
      <c r="VLY369" s="112"/>
      <c r="VLZ369" s="112"/>
      <c r="VMA369" s="112"/>
      <c r="VMB369" s="112"/>
      <c r="VMC369" s="112"/>
      <c r="VMD369" s="112"/>
      <c r="VME369" s="112"/>
      <c r="VMF369" s="112"/>
      <c r="VMG369" s="112"/>
      <c r="VMH369" s="112"/>
      <c r="VMI369" s="112"/>
      <c r="VMJ369" s="112"/>
      <c r="VMK369" s="112"/>
      <c r="VML369" s="112"/>
      <c r="VMM369" s="112"/>
      <c r="VMN369" s="112"/>
      <c r="VMO369" s="112"/>
      <c r="VMP369" s="112"/>
      <c r="VMQ369" s="112"/>
      <c r="VMR369" s="112"/>
      <c r="VMS369" s="112"/>
      <c r="VMT369" s="112"/>
      <c r="VMU369" s="112"/>
      <c r="VMV369" s="112"/>
      <c r="VMW369" s="112"/>
      <c r="VMX369" s="112"/>
      <c r="VMY369" s="112"/>
      <c r="VMZ369" s="112"/>
      <c r="VNA369" s="112"/>
      <c r="VNB369" s="112"/>
      <c r="VNC369" s="112"/>
      <c r="VND369" s="112"/>
      <c r="VNE369" s="112"/>
      <c r="VNF369" s="112"/>
      <c r="VNG369" s="112"/>
      <c r="VNH369" s="112"/>
      <c r="VNI369" s="112"/>
      <c r="VNJ369" s="112"/>
      <c r="VNK369" s="112"/>
      <c r="VNL369" s="112"/>
      <c r="VNM369" s="112"/>
      <c r="VNN369" s="112"/>
      <c r="VNO369" s="112"/>
      <c r="VNP369" s="112"/>
      <c r="VNQ369" s="112"/>
      <c r="VNR369" s="112"/>
      <c r="VNS369" s="112"/>
      <c r="VNT369" s="112"/>
      <c r="VNU369" s="112"/>
      <c r="VNV369" s="112"/>
      <c r="VNW369" s="112"/>
      <c r="VNX369" s="112"/>
      <c r="VNY369" s="112"/>
      <c r="VNZ369" s="112"/>
      <c r="VOA369" s="112"/>
      <c r="VOB369" s="112"/>
      <c r="VOC369" s="112"/>
      <c r="VOD369" s="112"/>
      <c r="VOE369" s="112"/>
      <c r="VOF369" s="112"/>
      <c r="VOG369" s="112"/>
      <c r="VOH369" s="112"/>
      <c r="VOI369" s="112"/>
      <c r="VOJ369" s="112"/>
      <c r="VOK369" s="112"/>
      <c r="VOL369" s="112"/>
      <c r="VOM369" s="112"/>
      <c r="VON369" s="112"/>
      <c r="VOO369" s="112"/>
      <c r="VOP369" s="112"/>
      <c r="VOQ369" s="112"/>
      <c r="VOR369" s="112"/>
      <c r="VOS369" s="112"/>
      <c r="VOT369" s="112"/>
      <c r="VOU369" s="112"/>
      <c r="VOV369" s="112"/>
      <c r="VOW369" s="112"/>
      <c r="VOX369" s="112"/>
      <c r="VOY369" s="112"/>
      <c r="VOZ369" s="112"/>
      <c r="VPA369" s="112"/>
      <c r="VPB369" s="112"/>
      <c r="VPC369" s="112"/>
      <c r="VPD369" s="112"/>
      <c r="VPE369" s="112"/>
      <c r="VPF369" s="112"/>
      <c r="VPG369" s="112"/>
      <c r="VPH369" s="112"/>
      <c r="VPI369" s="112"/>
      <c r="VPJ369" s="112"/>
      <c r="VPK369" s="112"/>
      <c r="VPL369" s="112"/>
      <c r="VPM369" s="112"/>
      <c r="VPN369" s="112"/>
      <c r="VPO369" s="112"/>
      <c r="VPP369" s="112"/>
      <c r="VPQ369" s="112"/>
      <c r="VPR369" s="112"/>
      <c r="VPS369" s="112"/>
      <c r="VPT369" s="112"/>
      <c r="VPU369" s="112"/>
      <c r="VPV369" s="112"/>
      <c r="VPW369" s="112"/>
      <c r="VPX369" s="112"/>
      <c r="VPY369" s="112"/>
      <c r="VPZ369" s="112"/>
      <c r="VQA369" s="112"/>
      <c r="VQB369" s="112"/>
      <c r="VQC369" s="112"/>
      <c r="VQD369" s="112"/>
      <c r="VQE369" s="112"/>
      <c r="VQF369" s="112"/>
      <c r="VQG369" s="112"/>
      <c r="VQH369" s="112"/>
      <c r="VQI369" s="112"/>
      <c r="VQJ369" s="112"/>
      <c r="VQK369" s="112"/>
      <c r="VQL369" s="112"/>
      <c r="VQM369" s="112"/>
      <c r="VQN369" s="112"/>
      <c r="VQO369" s="112"/>
      <c r="VQP369" s="112"/>
      <c r="VQQ369" s="112"/>
      <c r="VQR369" s="112"/>
      <c r="VQS369" s="112"/>
      <c r="VQT369" s="112"/>
      <c r="VQU369" s="112"/>
      <c r="VQV369" s="112"/>
      <c r="VQW369" s="112"/>
      <c r="VQX369" s="112"/>
      <c r="VQY369" s="112"/>
      <c r="VQZ369" s="112"/>
      <c r="VRA369" s="112"/>
      <c r="VRB369" s="112"/>
      <c r="VRC369" s="112"/>
      <c r="VRD369" s="112"/>
      <c r="VRE369" s="112"/>
      <c r="VRF369" s="112"/>
      <c r="VRG369" s="112"/>
      <c r="VRH369" s="112"/>
      <c r="VRI369" s="112"/>
      <c r="VRJ369" s="112"/>
      <c r="VRK369" s="112"/>
      <c r="VRL369" s="112"/>
      <c r="VRM369" s="112"/>
      <c r="VRN369" s="112"/>
      <c r="VRO369" s="112"/>
      <c r="VRP369" s="112"/>
      <c r="VRQ369" s="112"/>
      <c r="VRR369" s="112"/>
      <c r="VRS369" s="112"/>
      <c r="VRT369" s="112"/>
      <c r="VRU369" s="112"/>
      <c r="VRV369" s="112"/>
      <c r="VRW369" s="112"/>
      <c r="VRX369" s="112"/>
      <c r="VRY369" s="112"/>
      <c r="VRZ369" s="112"/>
      <c r="VSA369" s="112"/>
      <c r="VSB369" s="112"/>
      <c r="VSC369" s="112"/>
      <c r="VSD369" s="112"/>
      <c r="VSE369" s="112"/>
      <c r="VSF369" s="112"/>
      <c r="VSG369" s="112"/>
      <c r="VSH369" s="112"/>
      <c r="VSI369" s="112"/>
      <c r="VSJ369" s="112"/>
      <c r="VSK369" s="112"/>
      <c r="VSL369" s="112"/>
      <c r="VSM369" s="112"/>
      <c r="VSN369" s="112"/>
      <c r="VSO369" s="112"/>
      <c r="VSP369" s="112"/>
      <c r="VSQ369" s="112"/>
      <c r="VSR369" s="112"/>
      <c r="VSS369" s="112"/>
      <c r="VST369" s="112"/>
      <c r="VSU369" s="112"/>
      <c r="VSV369" s="112"/>
      <c r="VSW369" s="112"/>
      <c r="VSX369" s="112"/>
      <c r="VSY369" s="112"/>
      <c r="VSZ369" s="112"/>
      <c r="VTA369" s="112"/>
      <c r="VTB369" s="112"/>
      <c r="VTC369" s="112"/>
      <c r="VTD369" s="112"/>
      <c r="VTE369" s="112"/>
      <c r="VTF369" s="112"/>
      <c r="VTG369" s="112"/>
      <c r="VTH369" s="112"/>
      <c r="VTI369" s="112"/>
      <c r="VTJ369" s="112"/>
      <c r="VTK369" s="112"/>
      <c r="VTL369" s="112"/>
      <c r="VTM369" s="112"/>
      <c r="VTN369" s="112"/>
      <c r="VTO369" s="112"/>
      <c r="VTP369" s="112"/>
      <c r="VTQ369" s="112"/>
      <c r="VTR369" s="112"/>
      <c r="VTS369" s="112"/>
      <c r="VTT369" s="112"/>
      <c r="VTU369" s="112"/>
      <c r="VTV369" s="112"/>
      <c r="VTW369" s="112"/>
      <c r="VTX369" s="112"/>
      <c r="VTY369" s="112"/>
      <c r="VTZ369" s="112"/>
      <c r="VUA369" s="112"/>
      <c r="VUB369" s="112"/>
      <c r="VUC369" s="112"/>
      <c r="VUD369" s="112"/>
      <c r="VUE369" s="112"/>
      <c r="VUF369" s="112"/>
      <c r="VUG369" s="112"/>
      <c r="VUH369" s="112"/>
      <c r="VUI369" s="112"/>
      <c r="VUJ369" s="112"/>
      <c r="VUK369" s="112"/>
      <c r="VUL369" s="112"/>
      <c r="VUM369" s="112"/>
      <c r="VUN369" s="112"/>
      <c r="VUO369" s="112"/>
      <c r="VUP369" s="112"/>
      <c r="VUQ369" s="112"/>
      <c r="VUR369" s="112"/>
      <c r="VUS369" s="112"/>
      <c r="VUT369" s="112"/>
      <c r="VUU369" s="112"/>
      <c r="VUV369" s="112"/>
      <c r="VUW369" s="112"/>
      <c r="VUX369" s="112"/>
      <c r="VUY369" s="112"/>
      <c r="VUZ369" s="112"/>
      <c r="VVA369" s="112"/>
      <c r="VVB369" s="112"/>
      <c r="VVC369" s="112"/>
      <c r="VVD369" s="112"/>
      <c r="VVE369" s="112"/>
      <c r="VVF369" s="112"/>
      <c r="VVG369" s="112"/>
      <c r="VVH369" s="112"/>
      <c r="VVI369" s="112"/>
      <c r="VVJ369" s="112"/>
      <c r="VVK369" s="112"/>
      <c r="VVL369" s="112"/>
      <c r="VVM369" s="112"/>
      <c r="VVN369" s="112"/>
      <c r="VVO369" s="112"/>
      <c r="VVP369" s="112"/>
      <c r="VVQ369" s="112"/>
      <c r="VVR369" s="112"/>
      <c r="VVS369" s="112"/>
      <c r="VVT369" s="112"/>
      <c r="VVU369" s="112"/>
      <c r="VVV369" s="112"/>
      <c r="VVW369" s="112"/>
      <c r="VVX369" s="112"/>
      <c r="VVY369" s="112"/>
      <c r="VVZ369" s="112"/>
      <c r="VWA369" s="112"/>
      <c r="VWB369" s="112"/>
      <c r="VWC369" s="112"/>
      <c r="VWD369" s="112"/>
      <c r="VWE369" s="112"/>
      <c r="VWF369" s="112"/>
      <c r="VWG369" s="112"/>
      <c r="VWH369" s="112"/>
      <c r="VWI369" s="112"/>
      <c r="VWJ369" s="112"/>
      <c r="VWK369" s="112"/>
      <c r="VWL369" s="112"/>
      <c r="VWM369" s="112"/>
      <c r="VWN369" s="112"/>
      <c r="VWO369" s="112"/>
      <c r="VWP369" s="112"/>
      <c r="VWQ369" s="112"/>
      <c r="VWR369" s="112"/>
      <c r="VWS369" s="112"/>
      <c r="VWT369" s="112"/>
      <c r="VWU369" s="112"/>
      <c r="VWV369" s="112"/>
      <c r="VWW369" s="112"/>
      <c r="VWX369" s="112"/>
      <c r="VWY369" s="112"/>
      <c r="VWZ369" s="112"/>
      <c r="VXA369" s="112"/>
      <c r="VXB369" s="112"/>
      <c r="VXC369" s="112"/>
      <c r="VXD369" s="112"/>
      <c r="VXE369" s="112"/>
      <c r="VXF369" s="112"/>
      <c r="VXG369" s="112"/>
      <c r="VXH369" s="112"/>
      <c r="VXI369" s="112"/>
      <c r="VXJ369" s="112"/>
      <c r="VXK369" s="112"/>
      <c r="VXL369" s="112"/>
      <c r="VXM369" s="112"/>
      <c r="VXN369" s="112"/>
      <c r="VXO369" s="112"/>
      <c r="VXP369" s="112"/>
      <c r="VXQ369" s="112"/>
      <c r="VXR369" s="112"/>
      <c r="VXS369" s="112"/>
      <c r="VXT369" s="112"/>
      <c r="VXU369" s="112"/>
      <c r="VXV369" s="112"/>
      <c r="VXW369" s="112"/>
      <c r="VXX369" s="112"/>
      <c r="VXY369" s="112"/>
      <c r="VXZ369" s="112"/>
      <c r="VYA369" s="112"/>
      <c r="VYB369" s="112"/>
      <c r="VYC369" s="112"/>
      <c r="VYD369" s="112"/>
      <c r="VYE369" s="112"/>
      <c r="VYF369" s="112"/>
      <c r="VYG369" s="112"/>
      <c r="VYH369" s="112"/>
      <c r="VYI369" s="112"/>
      <c r="VYJ369" s="112"/>
      <c r="VYK369" s="112"/>
      <c r="VYL369" s="112"/>
      <c r="VYM369" s="112"/>
      <c r="VYN369" s="112"/>
      <c r="VYO369" s="112"/>
      <c r="VYP369" s="112"/>
      <c r="VYQ369" s="112"/>
      <c r="VYR369" s="112"/>
      <c r="VYS369" s="112"/>
      <c r="VYT369" s="112"/>
      <c r="VYU369" s="112"/>
      <c r="VYV369" s="112"/>
      <c r="VYW369" s="112"/>
      <c r="VYX369" s="112"/>
      <c r="VYY369" s="112"/>
      <c r="VYZ369" s="112"/>
      <c r="VZA369" s="112"/>
      <c r="VZB369" s="112"/>
      <c r="VZC369" s="112"/>
      <c r="VZD369" s="112"/>
      <c r="VZE369" s="112"/>
      <c r="VZF369" s="112"/>
      <c r="VZG369" s="112"/>
      <c r="VZH369" s="112"/>
      <c r="VZI369" s="112"/>
      <c r="VZJ369" s="112"/>
      <c r="VZK369" s="112"/>
      <c r="VZL369" s="112"/>
      <c r="VZM369" s="112"/>
      <c r="VZN369" s="112"/>
      <c r="VZO369" s="112"/>
      <c r="VZP369" s="112"/>
      <c r="VZQ369" s="112"/>
      <c r="VZR369" s="112"/>
      <c r="VZS369" s="112"/>
      <c r="VZT369" s="112"/>
      <c r="VZU369" s="112"/>
      <c r="VZV369" s="112"/>
      <c r="VZW369" s="112"/>
      <c r="VZX369" s="112"/>
      <c r="VZY369" s="112"/>
      <c r="VZZ369" s="112"/>
      <c r="WAA369" s="112"/>
      <c r="WAB369" s="112"/>
      <c r="WAC369" s="112"/>
      <c r="WAD369" s="112"/>
      <c r="WAE369" s="112"/>
      <c r="WAF369" s="112"/>
      <c r="WAG369" s="112"/>
      <c r="WAH369" s="112"/>
      <c r="WAI369" s="112"/>
      <c r="WAJ369" s="112"/>
      <c r="WAK369" s="112"/>
      <c r="WAL369" s="112"/>
      <c r="WAM369" s="112"/>
      <c r="WAN369" s="112"/>
      <c r="WAO369" s="112"/>
      <c r="WAP369" s="112"/>
      <c r="WAQ369" s="112"/>
      <c r="WAR369" s="112"/>
      <c r="WAS369" s="112"/>
      <c r="WAT369" s="112"/>
      <c r="WAU369" s="112"/>
      <c r="WAV369" s="112"/>
      <c r="WAW369" s="112"/>
      <c r="WAX369" s="112"/>
      <c r="WAY369" s="112"/>
      <c r="WAZ369" s="112"/>
      <c r="WBA369" s="112"/>
      <c r="WBB369" s="112"/>
      <c r="WBC369" s="112"/>
      <c r="WBD369" s="112"/>
      <c r="WBE369" s="112"/>
      <c r="WBF369" s="112"/>
      <c r="WBG369" s="112"/>
      <c r="WBH369" s="112"/>
      <c r="WBI369" s="112"/>
      <c r="WBJ369" s="112"/>
      <c r="WBK369" s="112"/>
      <c r="WBL369" s="112"/>
      <c r="WBM369" s="112"/>
      <c r="WBN369" s="112"/>
      <c r="WBO369" s="112"/>
      <c r="WBP369" s="112"/>
      <c r="WBQ369" s="112"/>
      <c r="WBR369" s="112"/>
      <c r="WBS369" s="112"/>
      <c r="WBT369" s="112"/>
      <c r="WBU369" s="112"/>
      <c r="WBV369" s="112"/>
      <c r="WBW369" s="112"/>
      <c r="WBX369" s="112"/>
      <c r="WBY369" s="112"/>
      <c r="WBZ369" s="112"/>
      <c r="WCA369" s="112"/>
      <c r="WCB369" s="112"/>
      <c r="WCC369" s="112"/>
      <c r="WCD369" s="112"/>
      <c r="WCE369" s="112"/>
      <c r="WCF369" s="112"/>
      <c r="WCG369" s="112"/>
      <c r="WCH369" s="112"/>
      <c r="WCI369" s="112"/>
      <c r="WCJ369" s="112"/>
      <c r="WCK369" s="112"/>
      <c r="WCL369" s="112"/>
      <c r="WCM369" s="112"/>
      <c r="WCN369" s="112"/>
      <c r="WCO369" s="112"/>
      <c r="WCP369" s="112"/>
      <c r="WCQ369" s="112"/>
      <c r="WCR369" s="112"/>
      <c r="WCS369" s="112"/>
      <c r="WCT369" s="112"/>
      <c r="WCU369" s="112"/>
      <c r="WCV369" s="112"/>
      <c r="WCW369" s="112"/>
      <c r="WCX369" s="112"/>
      <c r="WCY369" s="112"/>
      <c r="WCZ369" s="112"/>
      <c r="WDA369" s="112"/>
      <c r="WDB369" s="112"/>
      <c r="WDC369" s="112"/>
      <c r="WDD369" s="112"/>
      <c r="WDE369" s="112"/>
      <c r="WDF369" s="112"/>
      <c r="WDG369" s="112"/>
      <c r="WDH369" s="112"/>
      <c r="WDI369" s="112"/>
      <c r="WDJ369" s="112"/>
      <c r="WDK369" s="112"/>
      <c r="WDL369" s="112"/>
      <c r="WDM369" s="112"/>
      <c r="WDN369" s="112"/>
      <c r="WDO369" s="112"/>
      <c r="WDP369" s="112"/>
      <c r="WDQ369" s="112"/>
      <c r="WDR369" s="112"/>
      <c r="WDS369" s="112"/>
      <c r="WDT369" s="112"/>
      <c r="WDU369" s="112"/>
      <c r="WDV369" s="112"/>
      <c r="WDW369" s="112"/>
      <c r="WDX369" s="112"/>
      <c r="WDY369" s="112"/>
      <c r="WDZ369" s="112"/>
      <c r="WEA369" s="112"/>
      <c r="WEB369" s="112"/>
      <c r="WEC369" s="112"/>
      <c r="WED369" s="112"/>
      <c r="WEE369" s="112"/>
      <c r="WEF369" s="112"/>
      <c r="WEG369" s="112"/>
      <c r="WEH369" s="112"/>
      <c r="WEI369" s="112"/>
      <c r="WEJ369" s="112"/>
      <c r="WEK369" s="112"/>
      <c r="WEL369" s="112"/>
      <c r="WEM369" s="112"/>
      <c r="WEN369" s="112"/>
      <c r="WEO369" s="112"/>
      <c r="WEP369" s="112"/>
      <c r="WEQ369" s="112"/>
      <c r="WER369" s="112"/>
      <c r="WES369" s="112"/>
      <c r="WET369" s="112"/>
      <c r="WEU369" s="112"/>
      <c r="WEV369" s="112"/>
      <c r="WEW369" s="112"/>
      <c r="WEX369" s="112"/>
      <c r="WEY369" s="112"/>
      <c r="WEZ369" s="112"/>
      <c r="WFA369" s="112"/>
      <c r="WFB369" s="112"/>
      <c r="WFC369" s="112"/>
      <c r="WFD369" s="112"/>
      <c r="WFE369" s="112"/>
      <c r="WFF369" s="112"/>
      <c r="WFG369" s="112"/>
      <c r="WFH369" s="112"/>
      <c r="WFI369" s="112"/>
      <c r="WFJ369" s="112"/>
      <c r="WFK369" s="112"/>
      <c r="WFL369" s="112"/>
      <c r="WFM369" s="112"/>
      <c r="WFN369" s="112"/>
      <c r="WFO369" s="112"/>
      <c r="WFP369" s="112"/>
      <c r="WFQ369" s="112"/>
      <c r="WFR369" s="112"/>
      <c r="WFS369" s="112"/>
      <c r="WFT369" s="112"/>
      <c r="WFU369" s="112"/>
      <c r="WFV369" s="112"/>
      <c r="WFW369" s="112"/>
      <c r="WFX369" s="112"/>
      <c r="WFY369" s="112"/>
      <c r="WFZ369" s="112"/>
      <c r="WGA369" s="112"/>
      <c r="WGB369" s="112"/>
      <c r="WGC369" s="112"/>
      <c r="WGD369" s="112"/>
      <c r="WGE369" s="112"/>
      <c r="WGF369" s="112"/>
      <c r="WGG369" s="112"/>
      <c r="WGH369" s="112"/>
      <c r="WGI369" s="112"/>
      <c r="WGJ369" s="112"/>
      <c r="WGK369" s="112"/>
      <c r="WGL369" s="112"/>
      <c r="WGM369" s="112"/>
      <c r="WGN369" s="112"/>
      <c r="WGO369" s="112"/>
      <c r="WGP369" s="112"/>
      <c r="WGQ369" s="112"/>
      <c r="WGR369" s="112"/>
      <c r="WGS369" s="112"/>
      <c r="WGT369" s="112"/>
      <c r="WGU369" s="112"/>
      <c r="WGV369" s="112"/>
      <c r="WGW369" s="112"/>
      <c r="WGX369" s="112"/>
      <c r="WGY369" s="112"/>
      <c r="WGZ369" s="112"/>
      <c r="WHA369" s="112"/>
      <c r="WHB369" s="112"/>
      <c r="WHC369" s="112"/>
      <c r="WHD369" s="112"/>
      <c r="WHE369" s="112"/>
      <c r="WHF369" s="112"/>
      <c r="WHG369" s="112"/>
      <c r="WHH369" s="112"/>
      <c r="WHI369" s="112"/>
      <c r="WHJ369" s="112"/>
      <c r="WHK369" s="112"/>
      <c r="WHL369" s="112"/>
      <c r="WHM369" s="112"/>
      <c r="WHN369" s="112"/>
      <c r="WHO369" s="112"/>
      <c r="WHP369" s="112"/>
      <c r="WHQ369" s="112"/>
      <c r="WHR369" s="112"/>
      <c r="WHS369" s="112"/>
      <c r="WHT369" s="112"/>
      <c r="WHU369" s="112"/>
      <c r="WHV369" s="112"/>
      <c r="WHW369" s="112"/>
      <c r="WHX369" s="112"/>
      <c r="WHY369" s="112"/>
      <c r="WHZ369" s="112"/>
      <c r="WIA369" s="112"/>
      <c r="WIB369" s="112"/>
      <c r="WIC369" s="112"/>
      <c r="WID369" s="112"/>
      <c r="WIE369" s="112"/>
      <c r="WIF369" s="112"/>
      <c r="WIG369" s="112"/>
      <c r="WIH369" s="112"/>
      <c r="WII369" s="112"/>
      <c r="WIJ369" s="112"/>
      <c r="WIK369" s="112"/>
      <c r="WIL369" s="112"/>
      <c r="WIM369" s="112"/>
      <c r="WIN369" s="112"/>
      <c r="WIO369" s="112"/>
      <c r="WIP369" s="112"/>
      <c r="WIQ369" s="112"/>
      <c r="WIR369" s="112"/>
      <c r="WIS369" s="112"/>
      <c r="WIT369" s="112"/>
      <c r="WIU369" s="112"/>
      <c r="WIV369" s="112"/>
      <c r="WIW369" s="112"/>
      <c r="WIX369" s="112"/>
      <c r="WIY369" s="112"/>
      <c r="WIZ369" s="112"/>
      <c r="WJA369" s="112"/>
      <c r="WJB369" s="112"/>
      <c r="WJC369" s="112"/>
      <c r="WJD369" s="112"/>
      <c r="WJE369" s="112"/>
      <c r="WJF369" s="112"/>
      <c r="WJG369" s="112"/>
      <c r="WJH369" s="112"/>
      <c r="WJI369" s="112"/>
      <c r="WJJ369" s="112"/>
      <c r="WJK369" s="112"/>
      <c r="WJL369" s="112"/>
      <c r="WJM369" s="112"/>
      <c r="WJN369" s="112"/>
      <c r="WJO369" s="112"/>
      <c r="WJP369" s="112"/>
      <c r="WJQ369" s="112"/>
      <c r="WJR369" s="112"/>
      <c r="WJS369" s="112"/>
      <c r="WJT369" s="112"/>
      <c r="WJU369" s="112"/>
      <c r="WJV369" s="112"/>
      <c r="WJW369" s="112"/>
      <c r="WJX369" s="112"/>
      <c r="WJY369" s="112"/>
      <c r="WJZ369" s="112"/>
      <c r="WKA369" s="112"/>
      <c r="WKB369" s="112"/>
      <c r="WKC369" s="112"/>
      <c r="WKD369" s="112"/>
      <c r="WKE369" s="112"/>
      <c r="WKF369" s="112"/>
      <c r="WKG369" s="112"/>
      <c r="WKH369" s="112"/>
      <c r="WKI369" s="112"/>
      <c r="WKJ369" s="112"/>
      <c r="WKK369" s="112"/>
      <c r="WKL369" s="112"/>
      <c r="WKM369" s="112"/>
      <c r="WKN369" s="112"/>
      <c r="WKO369" s="112"/>
      <c r="WKP369" s="112"/>
      <c r="WKQ369" s="112"/>
      <c r="WKR369" s="112"/>
      <c r="WKS369" s="112"/>
      <c r="WKT369" s="112"/>
      <c r="WKU369" s="112"/>
      <c r="WKV369" s="112"/>
      <c r="WKW369" s="112"/>
      <c r="WKX369" s="112"/>
      <c r="WKY369" s="112"/>
      <c r="WKZ369" s="112"/>
      <c r="WLA369" s="112"/>
      <c r="WLB369" s="112"/>
      <c r="WLC369" s="112"/>
      <c r="WLD369" s="112"/>
      <c r="WLE369" s="112"/>
      <c r="WLF369" s="112"/>
      <c r="WLG369" s="112"/>
      <c r="WLH369" s="112"/>
      <c r="WLI369" s="112"/>
      <c r="WLJ369" s="112"/>
      <c r="WLK369" s="112"/>
      <c r="WLL369" s="112"/>
      <c r="WLM369" s="112"/>
      <c r="WLN369" s="112"/>
      <c r="WLO369" s="112"/>
      <c r="WLP369" s="112"/>
      <c r="WLQ369" s="112"/>
      <c r="WLR369" s="112"/>
      <c r="WLS369" s="112"/>
      <c r="WLT369" s="112"/>
      <c r="WLU369" s="112"/>
      <c r="WLV369" s="112"/>
      <c r="WLW369" s="112"/>
      <c r="WLX369" s="112"/>
      <c r="WLY369" s="112"/>
      <c r="WLZ369" s="112"/>
      <c r="WMA369" s="112"/>
      <c r="WMB369" s="112"/>
      <c r="WMC369" s="112"/>
      <c r="WMD369" s="112"/>
      <c r="WME369" s="112"/>
      <c r="WMF369" s="112"/>
      <c r="WMG369" s="112"/>
      <c r="WMH369" s="112"/>
      <c r="WMI369" s="112"/>
      <c r="WMJ369" s="112"/>
      <c r="WMK369" s="112"/>
      <c r="WML369" s="112"/>
      <c r="WMM369" s="112"/>
      <c r="WMN369" s="112"/>
      <c r="WMO369" s="112"/>
      <c r="WMP369" s="112"/>
      <c r="WMQ369" s="112"/>
      <c r="WMR369" s="112"/>
      <c r="WMS369" s="112"/>
      <c r="WMT369" s="112"/>
      <c r="WMU369" s="112"/>
      <c r="WMV369" s="112"/>
      <c r="WMW369" s="112"/>
      <c r="WMX369" s="112"/>
      <c r="WMY369" s="112"/>
      <c r="WMZ369" s="112"/>
      <c r="WNA369" s="112"/>
      <c r="WNB369" s="112"/>
      <c r="WNC369" s="112"/>
      <c r="WND369" s="112"/>
      <c r="WNE369" s="112"/>
      <c r="WNF369" s="112"/>
      <c r="WNG369" s="112"/>
      <c r="WNH369" s="112"/>
      <c r="WNI369" s="112"/>
      <c r="WNJ369" s="112"/>
      <c r="WNK369" s="112"/>
      <c r="WNL369" s="112"/>
      <c r="WNM369" s="112"/>
      <c r="WNN369" s="112"/>
      <c r="WNO369" s="112"/>
      <c r="WNP369" s="112"/>
      <c r="WNQ369" s="112"/>
      <c r="WNR369" s="112"/>
      <c r="WNS369" s="112"/>
      <c r="WNT369" s="112"/>
      <c r="WNU369" s="112"/>
      <c r="WNV369" s="112"/>
      <c r="WNW369" s="112"/>
      <c r="WNX369" s="112"/>
      <c r="WNY369" s="112"/>
      <c r="WNZ369" s="112"/>
      <c r="WOA369" s="112"/>
      <c r="WOB369" s="112"/>
      <c r="WOC369" s="112"/>
      <c r="WOD369" s="112"/>
      <c r="WOE369" s="112"/>
      <c r="WOF369" s="112"/>
      <c r="WOG369" s="112"/>
      <c r="WOH369" s="112"/>
      <c r="WOI369" s="112"/>
      <c r="WOJ369" s="112"/>
      <c r="WOK369" s="112"/>
      <c r="WOL369" s="112"/>
      <c r="WOM369" s="112"/>
      <c r="WON369" s="112"/>
      <c r="WOO369" s="112"/>
      <c r="WOP369" s="112"/>
      <c r="WOQ369" s="112"/>
      <c r="WOR369" s="112"/>
      <c r="WOS369" s="112"/>
      <c r="WOT369" s="112"/>
      <c r="WOU369" s="112"/>
      <c r="WOV369" s="112"/>
      <c r="WOW369" s="112"/>
      <c r="WOX369" s="112"/>
      <c r="WOY369" s="112"/>
      <c r="WOZ369" s="112"/>
      <c r="WPA369" s="112"/>
      <c r="WPB369" s="112"/>
      <c r="WPC369" s="112"/>
      <c r="WPD369" s="112"/>
      <c r="WPE369" s="112"/>
      <c r="WPF369" s="112"/>
      <c r="WPG369" s="112"/>
      <c r="WPH369" s="112"/>
      <c r="WPI369" s="112"/>
      <c r="WPJ369" s="112"/>
      <c r="WPK369" s="112"/>
      <c r="WPL369" s="112"/>
      <c r="WPM369" s="112"/>
      <c r="WPN369" s="112"/>
      <c r="WPO369" s="112"/>
      <c r="WPP369" s="112"/>
      <c r="WPQ369" s="112"/>
      <c r="WPR369" s="112"/>
      <c r="WPS369" s="112"/>
      <c r="WPT369" s="112"/>
      <c r="WPU369" s="112"/>
      <c r="WPV369" s="112"/>
      <c r="WPW369" s="112"/>
      <c r="WPX369" s="112"/>
      <c r="WPY369" s="112"/>
      <c r="WPZ369" s="112"/>
      <c r="WQA369" s="112"/>
      <c r="WQB369" s="112"/>
      <c r="WQC369" s="112"/>
      <c r="WQD369" s="112"/>
      <c r="WQE369" s="112"/>
      <c r="WQF369" s="112"/>
      <c r="WQG369" s="112"/>
      <c r="WQH369" s="112"/>
      <c r="WQI369" s="112"/>
      <c r="WQJ369" s="112"/>
      <c r="WQK369" s="112"/>
      <c r="WQL369" s="112"/>
      <c r="WQM369" s="112"/>
      <c r="WQN369" s="112"/>
      <c r="WQO369" s="112"/>
      <c r="WQP369" s="112"/>
      <c r="WQQ369" s="112"/>
      <c r="WQR369" s="112"/>
      <c r="WQS369" s="112"/>
      <c r="WQT369" s="112"/>
      <c r="WQU369" s="112"/>
      <c r="WQV369" s="112"/>
      <c r="WQW369" s="112"/>
      <c r="WQX369" s="112"/>
      <c r="WQY369" s="112"/>
      <c r="WQZ369" s="112"/>
      <c r="WRA369" s="112"/>
      <c r="WRB369" s="112"/>
      <c r="WRC369" s="112"/>
      <c r="WRD369" s="112"/>
      <c r="WRE369" s="112"/>
      <c r="WRF369" s="112"/>
      <c r="WRG369" s="112"/>
      <c r="WRH369" s="112"/>
      <c r="WRI369" s="112"/>
      <c r="WRJ369" s="112"/>
      <c r="WRK369" s="112"/>
      <c r="WRL369" s="112"/>
      <c r="WRM369" s="112"/>
      <c r="WRN369" s="112"/>
      <c r="WRO369" s="112"/>
      <c r="WRP369" s="112"/>
      <c r="WRQ369" s="112"/>
      <c r="WRR369" s="112"/>
      <c r="WRS369" s="112"/>
      <c r="WRT369" s="112"/>
      <c r="WRU369" s="112"/>
      <c r="WRV369" s="112"/>
      <c r="WRW369" s="112"/>
      <c r="WRX369" s="112"/>
      <c r="WRY369" s="112"/>
      <c r="WRZ369" s="112"/>
      <c r="WSA369" s="112"/>
      <c r="WSB369" s="112"/>
      <c r="WSC369" s="112"/>
      <c r="WSD369" s="112"/>
      <c r="WSE369" s="112"/>
      <c r="WSF369" s="112"/>
      <c r="WSG369" s="112"/>
      <c r="WSH369" s="112"/>
      <c r="WSI369" s="112"/>
      <c r="WSJ369" s="112"/>
      <c r="WSK369" s="112"/>
      <c r="WSL369" s="112"/>
      <c r="WSM369" s="112"/>
      <c r="WSN369" s="112"/>
      <c r="WSO369" s="112"/>
      <c r="WSP369" s="112"/>
      <c r="WSQ369" s="112"/>
      <c r="WSR369" s="112"/>
      <c r="WSS369" s="112"/>
      <c r="WST369" s="112"/>
      <c r="WSU369" s="112"/>
      <c r="WSV369" s="112"/>
      <c r="WSW369" s="112"/>
      <c r="WSX369" s="112"/>
      <c r="WSY369" s="112"/>
      <c r="WSZ369" s="112"/>
      <c r="WTA369" s="112"/>
      <c r="WTB369" s="112"/>
      <c r="WTC369" s="112"/>
      <c r="WTD369" s="112"/>
      <c r="WTE369" s="112"/>
      <c r="WTF369" s="112"/>
      <c r="WTG369" s="112"/>
      <c r="WTH369" s="112"/>
      <c r="WTI369" s="112"/>
      <c r="WTJ369" s="112"/>
      <c r="WTK369" s="112"/>
      <c r="WTL369" s="112"/>
      <c r="WTM369" s="112"/>
      <c r="WTN369" s="112"/>
      <c r="WTO369" s="112"/>
      <c r="WTP369" s="112"/>
      <c r="WTQ369" s="112"/>
      <c r="WTR369" s="112"/>
      <c r="WTS369" s="112"/>
      <c r="WTT369" s="112"/>
      <c r="WTU369" s="112"/>
      <c r="WTV369" s="112"/>
      <c r="WTW369" s="112"/>
      <c r="WTX369" s="112"/>
      <c r="WTY369" s="112"/>
      <c r="WTZ369" s="112"/>
      <c r="WUA369" s="112"/>
      <c r="WUB369" s="112"/>
      <c r="WUC369" s="112"/>
      <c r="WUD369" s="112"/>
      <c r="WUE369" s="112"/>
      <c r="WUF369" s="112"/>
      <c r="WUG369" s="112"/>
      <c r="WUH369" s="112"/>
      <c r="WUI369" s="112"/>
      <c r="WUJ369" s="112"/>
      <c r="WUK369" s="112"/>
      <c r="WUL369" s="112"/>
      <c r="WUM369" s="112"/>
      <c r="WUN369" s="112"/>
      <c r="WUO369" s="112"/>
      <c r="WUP369" s="112"/>
      <c r="WUQ369" s="112"/>
      <c r="WUR369" s="112"/>
      <c r="WUS369" s="112"/>
      <c r="WUT369" s="112"/>
      <c r="WUU369" s="112"/>
      <c r="WUV369" s="112"/>
      <c r="WUW369" s="112"/>
      <c r="WUX369" s="112"/>
      <c r="WUY369" s="112"/>
      <c r="WUZ369" s="112"/>
      <c r="WVA369" s="112"/>
      <c r="WVB369" s="112"/>
      <c r="WVC369" s="112"/>
      <c r="WVD369" s="112"/>
      <c r="WVE369" s="112"/>
      <c r="WVF369" s="112"/>
      <c r="WVG369" s="112"/>
      <c r="WVH369" s="112"/>
      <c r="WVI369" s="112"/>
      <c r="WVJ369" s="112"/>
      <c r="WVK369" s="112"/>
      <c r="WVL369" s="112"/>
      <c r="WVM369" s="112"/>
      <c r="WVN369" s="112"/>
      <c r="WVO369" s="112"/>
      <c r="WVP369" s="112"/>
      <c r="WVQ369" s="112"/>
      <c r="WVR369" s="112"/>
      <c r="WVS369" s="112"/>
      <c r="WVT369" s="112"/>
      <c r="WVU369" s="112"/>
      <c r="WVV369" s="112"/>
      <c r="WVW369" s="112"/>
      <c r="WVX369" s="112"/>
      <c r="WVY369" s="112"/>
      <c r="WVZ369" s="112"/>
      <c r="WWA369" s="112"/>
      <c r="WWB369" s="112"/>
      <c r="WWC369" s="112"/>
      <c r="WWD369" s="112"/>
      <c r="WWE369" s="112"/>
      <c r="WWF369" s="112"/>
      <c r="WWG369" s="112"/>
      <c r="WWH369" s="112"/>
      <c r="WWI369" s="112"/>
      <c r="WWJ369" s="112"/>
      <c r="WWK369" s="112"/>
      <c r="WWL369" s="112"/>
      <c r="WWM369" s="112"/>
      <c r="WWN369" s="112"/>
      <c r="WWO369" s="112"/>
      <c r="WWP369" s="112"/>
      <c r="WWQ369" s="112"/>
      <c r="WWR369" s="112"/>
      <c r="WWS369" s="112"/>
      <c r="WWT369" s="112"/>
      <c r="WWU369" s="112"/>
      <c r="WWV369" s="112"/>
      <c r="WWW369" s="112"/>
      <c r="WWX369" s="112"/>
      <c r="WWY369" s="112"/>
      <c r="WWZ369" s="112"/>
      <c r="WXA369" s="112"/>
      <c r="WXB369" s="112"/>
      <c r="WXC369" s="112"/>
      <c r="WXD369" s="112"/>
      <c r="WXE369" s="112"/>
      <c r="WXF369" s="112"/>
      <c r="WXG369" s="112"/>
      <c r="WXH369" s="112"/>
      <c r="WXI369" s="112"/>
      <c r="WXJ369" s="112"/>
      <c r="WXK369" s="112"/>
      <c r="WXL369" s="112"/>
      <c r="WXM369" s="112"/>
      <c r="WXN369" s="112"/>
      <c r="WXO369" s="112"/>
      <c r="WXP369" s="112"/>
      <c r="WXQ369" s="112"/>
      <c r="WXR369" s="112"/>
      <c r="WXS369" s="112"/>
      <c r="WXT369" s="112"/>
      <c r="WXU369" s="112"/>
      <c r="WXV369" s="112"/>
      <c r="WXW369" s="112"/>
      <c r="WXX369" s="112"/>
      <c r="WXY369" s="112"/>
      <c r="WXZ369" s="112"/>
      <c r="WYA369" s="112"/>
      <c r="WYB369" s="112"/>
      <c r="WYC369" s="112"/>
      <c r="WYD369" s="112"/>
      <c r="WYE369" s="112"/>
      <c r="WYF369" s="112"/>
      <c r="WYG369" s="112"/>
      <c r="WYH369" s="112"/>
      <c r="WYI369" s="112"/>
      <c r="WYJ369" s="112"/>
      <c r="WYK369" s="112"/>
      <c r="WYL369" s="112"/>
      <c r="WYM369" s="112"/>
      <c r="WYN369" s="112"/>
      <c r="WYO369" s="112"/>
      <c r="WYP369" s="112"/>
      <c r="WYQ369" s="112"/>
      <c r="WYR369" s="112"/>
      <c r="WYS369" s="112"/>
      <c r="WYT369" s="112"/>
      <c r="WYU369" s="112"/>
      <c r="WYV369" s="112"/>
      <c r="WYW369" s="112"/>
      <c r="WYX369" s="112"/>
      <c r="WYY369" s="112"/>
      <c r="WYZ369" s="112"/>
      <c r="WZA369" s="112"/>
      <c r="WZB369" s="112"/>
      <c r="WZC369" s="112"/>
      <c r="WZD369" s="112"/>
      <c r="WZE369" s="112"/>
      <c r="WZF369" s="112"/>
      <c r="WZG369" s="112"/>
      <c r="WZH369" s="112"/>
      <c r="WZI369" s="112"/>
      <c r="WZJ369" s="112"/>
      <c r="WZK369" s="112"/>
      <c r="WZL369" s="112"/>
      <c r="WZM369" s="112"/>
      <c r="WZN369" s="112"/>
      <c r="WZO369" s="112"/>
      <c r="WZP369" s="112"/>
      <c r="WZQ369" s="112"/>
      <c r="WZR369" s="112"/>
      <c r="WZS369" s="112"/>
      <c r="WZT369" s="112"/>
      <c r="WZU369" s="112"/>
      <c r="WZV369" s="112"/>
      <c r="WZW369" s="112"/>
      <c r="WZX369" s="112"/>
      <c r="WZY369" s="112"/>
      <c r="WZZ369" s="112"/>
      <c r="XAA369" s="112"/>
      <c r="XAB369" s="112"/>
      <c r="XAC369" s="112"/>
      <c r="XAD369" s="112"/>
      <c r="XAE369" s="112"/>
      <c r="XAF369" s="112"/>
      <c r="XAG369" s="112"/>
      <c r="XAH369" s="112"/>
      <c r="XAI369" s="112"/>
      <c r="XAJ369" s="112"/>
      <c r="XAK369" s="112"/>
      <c r="XAL369" s="112"/>
      <c r="XAM369" s="112"/>
      <c r="XAN369" s="112"/>
      <c r="XAO369" s="112"/>
      <c r="XAP369" s="112"/>
      <c r="XAQ369" s="112"/>
      <c r="XAR369" s="112"/>
      <c r="XAS369" s="112"/>
      <c r="XAT369" s="112"/>
      <c r="XAU369" s="112"/>
      <c r="XAV369" s="112"/>
      <c r="XAW369" s="112"/>
      <c r="XAX369" s="112"/>
      <c r="XAY369" s="112"/>
      <c r="XAZ369" s="112"/>
      <c r="XBA369" s="112"/>
      <c r="XBB369" s="112"/>
      <c r="XBC369" s="112"/>
      <c r="XBD369" s="112"/>
      <c r="XBE369" s="112"/>
      <c r="XBF369" s="112"/>
      <c r="XBG369" s="112"/>
      <c r="XBH369" s="112"/>
      <c r="XBI369" s="112"/>
      <c r="XBJ369" s="112"/>
      <c r="XBK369" s="112"/>
      <c r="XBL369" s="112"/>
      <c r="XBM369" s="112"/>
      <c r="XBN369" s="112"/>
      <c r="XBO369" s="112"/>
      <c r="XBP369" s="112"/>
      <c r="XBQ369" s="112"/>
      <c r="XBR369" s="112"/>
      <c r="XBS369" s="112"/>
      <c r="XBT369" s="112"/>
      <c r="XBU369" s="112"/>
      <c r="XBV369" s="112"/>
      <c r="XBW369" s="112"/>
      <c r="XBX369" s="112"/>
      <c r="XBY369" s="112"/>
      <c r="XBZ369" s="112"/>
      <c r="XCA369" s="112"/>
      <c r="XCB369" s="112"/>
      <c r="XCC369" s="112"/>
      <c r="XCD369" s="112"/>
      <c r="XCE369" s="112"/>
      <c r="XCF369" s="112"/>
      <c r="XCG369" s="112"/>
      <c r="XCH369" s="112"/>
      <c r="XCI369" s="112"/>
      <c r="XCJ369" s="112"/>
      <c r="XCK369" s="112"/>
      <c r="XCL369" s="112"/>
      <c r="XCM369" s="112"/>
      <c r="XCN369" s="112"/>
      <c r="XCO369" s="112"/>
      <c r="XCP369" s="112"/>
      <c r="XCQ369" s="112"/>
      <c r="XCR369" s="112"/>
      <c r="XCS369" s="112"/>
      <c r="XCT369" s="112"/>
      <c r="XCU369" s="112"/>
      <c r="XCV369" s="112"/>
      <c r="XCW369" s="112"/>
      <c r="XCX369" s="112"/>
      <c r="XCY369" s="112"/>
      <c r="XCZ369" s="112"/>
      <c r="XDA369" s="112"/>
      <c r="XDB369" s="112"/>
      <c r="XDC369" s="112"/>
      <c r="XDD369" s="112"/>
      <c r="XDE369" s="112"/>
      <c r="XDF369" s="112"/>
      <c r="XDG369" s="112"/>
      <c r="XDH369" s="112"/>
      <c r="XDI369" s="112"/>
      <c r="XDJ369" s="112"/>
      <c r="XDK369" s="112"/>
      <c r="XDL369" s="112"/>
      <c r="XDM369" s="112"/>
      <c r="XDN369" s="112"/>
      <c r="XDO369" s="112"/>
      <c r="XDP369" s="112"/>
      <c r="XDQ369" s="112"/>
      <c r="XDR369" s="112"/>
      <c r="XDS369" s="112"/>
      <c r="XDT369" s="112"/>
      <c r="XDU369" s="112"/>
      <c r="XDV369" s="112"/>
      <c r="XDW369" s="112"/>
      <c r="XDX369" s="112"/>
      <c r="XDY369" s="112"/>
      <c r="XDZ369" s="112"/>
      <c r="XEA369" s="112"/>
      <c r="XEB369" s="112"/>
      <c r="XEC369" s="112"/>
      <c r="XED369" s="112"/>
      <c r="XEE369" s="112"/>
      <c r="XEF369" s="112"/>
      <c r="XEG369" s="112"/>
      <c r="XEH369" s="112"/>
      <c r="XEI369" s="112"/>
      <c r="XEJ369" s="112"/>
      <c r="XEK369" s="112"/>
      <c r="XEL369" s="112"/>
      <c r="XEM369" s="112"/>
      <c r="XEN369" s="112"/>
      <c r="XEO369" s="112"/>
      <c r="XEP369" s="112"/>
      <c r="XEQ369" s="112"/>
      <c r="XER369" s="112"/>
      <c r="XES369" s="112"/>
      <c r="XET369" s="112"/>
      <c r="XEU369" s="112"/>
      <c r="XEV369" s="112"/>
      <c r="XEW369" s="112"/>
      <c r="XEX369" s="112"/>
      <c r="XEY369" s="112"/>
    </row>
  </sheetData>
  <autoFilter ref="A6:P366">
    <filterColumn colId="15">
      <filters>
        <filter val="*"/>
        <filter val="1"/>
        <filter val="10"/>
        <filter val="11"/>
        <filter val="12"/>
        <filter val="1234"/>
        <filter val="13"/>
        <filter val="15"/>
        <filter val="17"/>
        <filter val="18"/>
        <filter val="2"/>
        <filter val="20"/>
        <filter val="21"/>
        <filter val="22"/>
        <filter val="24"/>
        <filter val="29"/>
        <filter val="3"/>
        <filter val="32"/>
        <filter val="4"/>
        <filter val="40"/>
        <filter val="5"/>
        <filter val="6"/>
        <filter val="7"/>
        <filter val="8"/>
        <filter val="9"/>
      </filters>
    </filterColumn>
  </autoFilter>
  <mergeCells count="10">
    <mergeCell ref="Q4:Q5"/>
    <mergeCell ref="A2:P2"/>
    <mergeCell ref="A4:A5"/>
    <mergeCell ref="B4:B5"/>
    <mergeCell ref="C4:C5"/>
    <mergeCell ref="F4:F5"/>
    <mergeCell ref="I4:I5"/>
    <mergeCell ref="L4:L5"/>
    <mergeCell ref="M4:O4"/>
    <mergeCell ref="P4:P5"/>
  </mergeCells>
  <pageMargins left="0.43307086614173229" right="0.23622047244094491" top="0.49" bottom="0.35433070866141736" header="0.31496062992125984" footer="0.31496062992125984"/>
  <pageSetup paperSize="9" scale="82" fitToHeight="0" orientation="landscape" r:id="rId1"/>
  <headerFooter differentFirst="1">
    <oddHeader>&amp;C&amp;"Times New Roman,обычный"&amp;16&amp;P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39997558519241921"/>
    <pageSetUpPr fitToPage="1"/>
  </sheetPr>
  <dimension ref="A1:XBK368"/>
  <sheetViews>
    <sheetView view="pageBreakPreview" zoomScale="75" zoomScaleSheetLayoutView="75" workbookViewId="0">
      <pane xSplit="3" ySplit="6" topLeftCell="F290" activePane="bottomRight" state="frozen"/>
      <selection activeCell="A2" sqref="A2:X2"/>
      <selection pane="topRight" activeCell="A2" sqref="A2:X2"/>
      <selection pane="bottomLeft" activeCell="A2" sqref="A2:X2"/>
      <selection pane="bottomRight" activeCell="N9" sqref="N9:N324"/>
    </sheetView>
  </sheetViews>
  <sheetFormatPr defaultRowHeight="15.75" outlineLevelCol="1" x14ac:dyDescent="0.25"/>
  <cols>
    <col min="1" max="1" width="6.5703125" style="157" customWidth="1"/>
    <col min="2" max="2" width="52.42578125" style="196" customWidth="1"/>
    <col min="3" max="3" width="22.85546875" style="197" customWidth="1"/>
    <col min="4" max="5" width="9.28515625" style="128" hidden="1" customWidth="1"/>
    <col min="6" max="6" width="14" style="128" customWidth="1"/>
    <col min="7" max="8" width="10.42578125" style="122" hidden="1" customWidth="1"/>
    <col min="9" max="9" width="14.28515625" style="122" customWidth="1"/>
    <col min="10" max="11" width="9.28515625" style="52" hidden="1" customWidth="1"/>
    <col min="12" max="12" width="13.7109375" style="52" customWidth="1"/>
    <col min="13" max="13" width="13.5703125" style="128" customWidth="1"/>
    <col min="14" max="14" width="9" style="122" customWidth="1"/>
    <col min="15" max="15" width="0" style="6" hidden="1" customWidth="1" outlineLevel="1"/>
    <col min="16" max="16" width="9.140625" style="112" collapsed="1"/>
    <col min="17" max="17" width="16.140625" style="6" customWidth="1"/>
    <col min="18" max="16384" width="9.140625" style="6"/>
  </cols>
  <sheetData>
    <row r="1" spans="1:16287" s="86" customFormat="1" ht="18.75" x14ac:dyDescent="0.3">
      <c r="A1" s="110"/>
      <c r="B1" s="85"/>
      <c r="C1" s="85"/>
      <c r="D1" s="83"/>
      <c r="E1" s="83"/>
      <c r="F1" s="83"/>
      <c r="G1" s="82"/>
      <c r="H1" s="82"/>
      <c r="I1" s="82"/>
      <c r="J1" s="84"/>
      <c r="K1" s="84"/>
      <c r="L1" s="84"/>
      <c r="M1" s="83"/>
      <c r="N1" s="82"/>
    </row>
    <row r="2" spans="1:16287" s="111" customFormat="1" ht="18.75" x14ac:dyDescent="0.3">
      <c r="A2" s="707" t="s">
        <v>666</v>
      </c>
      <c r="B2" s="707"/>
      <c r="C2" s="707"/>
      <c r="D2" s="707"/>
      <c r="E2" s="707"/>
      <c r="F2" s="707"/>
      <c r="G2" s="707"/>
      <c r="H2" s="707"/>
      <c r="I2" s="707"/>
      <c r="J2" s="707"/>
      <c r="K2" s="707"/>
      <c r="L2" s="707"/>
      <c r="M2" s="707"/>
      <c r="N2" s="707"/>
    </row>
    <row r="3" spans="1:16287" s="86" customFormat="1" ht="18.75" x14ac:dyDescent="0.3">
      <c r="A3" s="110"/>
      <c r="B3" s="85"/>
      <c r="C3" s="85"/>
      <c r="D3" s="103"/>
      <c r="E3" s="103"/>
      <c r="F3" s="103"/>
      <c r="G3" s="101"/>
      <c r="H3" s="101"/>
      <c r="I3" s="101"/>
      <c r="J3" s="102"/>
      <c r="K3" s="102"/>
      <c r="L3" s="102"/>
      <c r="M3" s="103"/>
      <c r="N3" s="101"/>
    </row>
    <row r="4" spans="1:16287" s="130" customFormat="1" ht="15.75" customHeight="1" x14ac:dyDescent="0.25">
      <c r="A4" s="596" t="s">
        <v>0</v>
      </c>
      <c r="B4" s="596" t="s">
        <v>604</v>
      </c>
      <c r="C4" s="596" t="s">
        <v>603</v>
      </c>
      <c r="D4" s="321" t="s">
        <v>1</v>
      </c>
      <c r="E4" s="321" t="s">
        <v>1</v>
      </c>
      <c r="F4" s="721" t="s">
        <v>1</v>
      </c>
      <c r="G4" s="322" t="s">
        <v>589</v>
      </c>
      <c r="H4" s="322" t="s">
        <v>589</v>
      </c>
      <c r="I4" s="637" t="s">
        <v>589</v>
      </c>
      <c r="J4" s="306" t="s">
        <v>590</v>
      </c>
      <c r="K4" s="306" t="s">
        <v>590</v>
      </c>
      <c r="L4" s="628" t="s">
        <v>590</v>
      </c>
      <c r="M4" s="669" t="s">
        <v>591</v>
      </c>
      <c r="N4" s="634"/>
      <c r="O4" s="634"/>
      <c r="P4" s="608" t="s">
        <v>629</v>
      </c>
      <c r="Q4" s="584" t="s">
        <v>958</v>
      </c>
    </row>
    <row r="5" spans="1:16287" s="133" customFormat="1" ht="65.25" customHeight="1" x14ac:dyDescent="0.25">
      <c r="A5" s="674"/>
      <c r="B5" s="674"/>
      <c r="C5" s="674"/>
      <c r="D5" s="290">
        <v>2018</v>
      </c>
      <c r="E5" s="290">
        <v>2019</v>
      </c>
      <c r="F5" s="722"/>
      <c r="G5" s="290">
        <v>2018</v>
      </c>
      <c r="H5" s="290">
        <v>2019</v>
      </c>
      <c r="I5" s="638"/>
      <c r="J5" s="290">
        <v>2018</v>
      </c>
      <c r="K5" s="290">
        <v>2019</v>
      </c>
      <c r="L5" s="630"/>
      <c r="M5" s="175" t="s">
        <v>595</v>
      </c>
      <c r="N5" s="290" t="s">
        <v>633</v>
      </c>
      <c r="O5" s="289" t="s">
        <v>626</v>
      </c>
      <c r="P5" s="720"/>
      <c r="Q5" s="584"/>
    </row>
    <row r="6" spans="1:16287" s="138" customFormat="1" x14ac:dyDescent="0.25">
      <c r="A6" s="206">
        <v>1</v>
      </c>
      <c r="B6" s="206">
        <v>2</v>
      </c>
      <c r="C6" s="206">
        <v>3</v>
      </c>
      <c r="D6" s="206">
        <v>4</v>
      </c>
      <c r="E6" s="206">
        <v>5</v>
      </c>
      <c r="F6" s="206">
        <v>4</v>
      </c>
      <c r="G6" s="206">
        <v>7</v>
      </c>
      <c r="H6" s="206">
        <v>8</v>
      </c>
      <c r="I6" s="206">
        <v>5</v>
      </c>
      <c r="J6" s="189">
        <v>10</v>
      </c>
      <c r="K6" s="189">
        <v>11</v>
      </c>
      <c r="L6" s="189">
        <v>6</v>
      </c>
      <c r="M6" s="189">
        <v>7</v>
      </c>
      <c r="N6" s="189">
        <v>8</v>
      </c>
      <c r="O6" s="189">
        <v>15</v>
      </c>
      <c r="P6" s="189">
        <v>9</v>
      </c>
      <c r="Q6" s="328"/>
    </row>
    <row r="7" spans="1:16287" s="147" customFormat="1" x14ac:dyDescent="0.25">
      <c r="A7" s="240">
        <v>1</v>
      </c>
      <c r="B7" s="241" t="s">
        <v>653</v>
      </c>
      <c r="C7" s="191"/>
      <c r="D7" s="242"/>
      <c r="E7" s="183"/>
      <c r="F7" s="183"/>
      <c r="G7" s="184"/>
      <c r="H7" s="184"/>
      <c r="I7" s="184"/>
      <c r="J7" s="185"/>
      <c r="K7" s="185"/>
      <c r="L7" s="185"/>
      <c r="M7" s="183"/>
      <c r="N7" s="184">
        <f>SUBTOTAL(9,N8:N360)</f>
        <v>1557</v>
      </c>
      <c r="O7" s="184">
        <f>SUBTOTAL(9,O8:O360)</f>
        <v>1599.8118499999998</v>
      </c>
      <c r="P7" s="184">
        <f>SUBTOTAL(9,P8:P360)</f>
        <v>1173</v>
      </c>
      <c r="Q7" s="212"/>
    </row>
    <row r="8" spans="1:16287" s="147" customFormat="1" ht="31.5" hidden="1" x14ac:dyDescent="0.25">
      <c r="A8" s="135">
        <v>2</v>
      </c>
      <c r="B8" s="161" t="s">
        <v>668</v>
      </c>
      <c r="C8" s="161" t="s">
        <v>669</v>
      </c>
      <c r="D8" s="140"/>
      <c r="E8" s="141"/>
      <c r="F8" s="141"/>
      <c r="G8" s="139"/>
      <c r="H8" s="139"/>
      <c r="I8" s="139"/>
      <c r="J8" s="142"/>
      <c r="K8" s="142"/>
      <c r="L8" s="142"/>
      <c r="M8" s="200">
        <f>IF(I8&lt;10,0,10)</f>
        <v>0</v>
      </c>
      <c r="N8" s="201">
        <f>ROUNDDOWN(O8,0)</f>
        <v>0</v>
      </c>
      <c r="O8" s="202">
        <f>I8*M8/100</f>
        <v>0</v>
      </c>
      <c r="P8" s="203">
        <v>0</v>
      </c>
    </row>
    <row r="9" spans="1:16287" s="147" customFormat="1" ht="31.5" x14ac:dyDescent="0.25">
      <c r="A9" s="135">
        <v>3</v>
      </c>
      <c r="B9" s="161" t="s">
        <v>47</v>
      </c>
      <c r="C9" s="161" t="s">
        <v>669</v>
      </c>
      <c r="D9" s="140"/>
      <c r="E9" s="141"/>
      <c r="F9" s="141">
        <v>385.3</v>
      </c>
      <c r="G9" s="139"/>
      <c r="H9" s="139"/>
      <c r="I9" s="139">
        <v>1927</v>
      </c>
      <c r="J9" s="142"/>
      <c r="K9" s="142"/>
      <c r="L9" s="142">
        <f>I9/F9</f>
        <v>5.0012976901116009</v>
      </c>
      <c r="M9" s="200">
        <v>3</v>
      </c>
      <c r="N9" s="201">
        <f t="shared" ref="N9:N72" si="0">ROUNDDOWN(O9,0)</f>
        <v>57</v>
      </c>
      <c r="O9" s="202">
        <f t="shared" ref="O9:O72" si="1">I9*M9/100</f>
        <v>57.81</v>
      </c>
      <c r="P9" s="203">
        <v>57</v>
      </c>
      <c r="Q9" s="201"/>
    </row>
    <row r="10" spans="1:16287" s="147" customFormat="1" x14ac:dyDescent="0.25">
      <c r="A10" s="135">
        <v>4</v>
      </c>
      <c r="B10" s="161" t="s">
        <v>2</v>
      </c>
      <c r="C10" s="161" t="s">
        <v>669</v>
      </c>
      <c r="D10" s="140"/>
      <c r="E10" s="141"/>
      <c r="F10" s="141">
        <v>221.72</v>
      </c>
      <c r="G10" s="139"/>
      <c r="H10" s="139"/>
      <c r="I10" s="139">
        <v>89</v>
      </c>
      <c r="J10" s="142"/>
      <c r="K10" s="142"/>
      <c r="L10" s="142">
        <f>I10/F10</f>
        <v>0.40140718022731375</v>
      </c>
      <c r="M10" s="200">
        <f t="shared" ref="M10:M73" si="2">IF(I10&lt;10,0,10)</f>
        <v>10</v>
      </c>
      <c r="N10" s="201">
        <f t="shared" si="0"/>
        <v>8</v>
      </c>
      <c r="O10" s="202">
        <f t="shared" si="1"/>
        <v>8.9</v>
      </c>
      <c r="P10" s="323" t="s">
        <v>916</v>
      </c>
      <c r="Q10" s="201"/>
      <c r="R10" s="149"/>
      <c r="S10" s="149"/>
      <c r="T10" s="149"/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  <c r="BJ10" s="149"/>
      <c r="BK10" s="149"/>
      <c r="BL10" s="149"/>
      <c r="BM10" s="149"/>
      <c r="BN10" s="149"/>
      <c r="BO10" s="149"/>
      <c r="BP10" s="149"/>
      <c r="BQ10" s="149"/>
      <c r="BR10" s="149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9"/>
      <c r="CF10" s="149"/>
      <c r="CG10" s="149"/>
      <c r="CH10" s="149"/>
      <c r="CI10" s="149"/>
      <c r="CJ10" s="149"/>
      <c r="CK10" s="149"/>
      <c r="CL10" s="149"/>
      <c r="CM10" s="149"/>
      <c r="CN10" s="149"/>
      <c r="CO10" s="149"/>
      <c r="CP10" s="149"/>
      <c r="CQ10" s="149"/>
      <c r="CR10" s="149"/>
      <c r="CS10" s="149"/>
      <c r="CT10" s="149"/>
      <c r="CU10" s="149"/>
      <c r="CV10" s="149"/>
      <c r="CW10" s="149"/>
      <c r="CX10" s="149"/>
      <c r="CY10" s="149"/>
      <c r="CZ10" s="149"/>
      <c r="DA10" s="149"/>
      <c r="DB10" s="149"/>
      <c r="DC10" s="149"/>
      <c r="DD10" s="149"/>
      <c r="DE10" s="149"/>
      <c r="DF10" s="149"/>
      <c r="DG10" s="149"/>
      <c r="DH10" s="149"/>
      <c r="DI10" s="149"/>
      <c r="DJ10" s="149"/>
      <c r="DK10" s="149"/>
      <c r="DL10" s="149"/>
      <c r="DM10" s="149"/>
      <c r="DN10" s="149"/>
      <c r="DO10" s="149"/>
      <c r="DP10" s="149"/>
      <c r="DQ10" s="149"/>
      <c r="DR10" s="149"/>
      <c r="DS10" s="149"/>
      <c r="DT10" s="149"/>
      <c r="DU10" s="149"/>
      <c r="DV10" s="149"/>
      <c r="DW10" s="149"/>
      <c r="DX10" s="149"/>
      <c r="DY10" s="149"/>
      <c r="DZ10" s="149"/>
      <c r="EA10" s="149"/>
      <c r="EB10" s="149"/>
      <c r="EC10" s="149"/>
      <c r="ED10" s="149"/>
      <c r="EE10" s="149"/>
      <c r="EF10" s="149"/>
      <c r="EG10" s="149"/>
      <c r="EH10" s="149"/>
      <c r="EI10" s="149"/>
      <c r="EJ10" s="149"/>
      <c r="EK10" s="149"/>
      <c r="EL10" s="149"/>
      <c r="EM10" s="149"/>
      <c r="EN10" s="149"/>
      <c r="EO10" s="149"/>
      <c r="EP10" s="149"/>
      <c r="EQ10" s="149"/>
      <c r="ER10" s="149"/>
      <c r="ES10" s="149"/>
      <c r="ET10" s="149"/>
      <c r="EU10" s="149"/>
      <c r="EV10" s="149"/>
      <c r="EW10" s="149"/>
      <c r="EX10" s="149"/>
      <c r="EY10" s="149"/>
      <c r="EZ10" s="149"/>
      <c r="FA10" s="149"/>
      <c r="FB10" s="149"/>
      <c r="FC10" s="149"/>
      <c r="FD10" s="149"/>
      <c r="FE10" s="149"/>
      <c r="FF10" s="149"/>
      <c r="FG10" s="149"/>
      <c r="FH10" s="149"/>
      <c r="FI10" s="149"/>
      <c r="FJ10" s="149"/>
      <c r="FK10" s="149"/>
      <c r="FL10" s="149"/>
      <c r="FM10" s="149"/>
      <c r="FN10" s="149"/>
      <c r="FO10" s="149"/>
      <c r="FP10" s="149"/>
      <c r="FQ10" s="149"/>
      <c r="FR10" s="149"/>
      <c r="FS10" s="149"/>
      <c r="FT10" s="149"/>
      <c r="FU10" s="149"/>
      <c r="FV10" s="149"/>
      <c r="FW10" s="149"/>
      <c r="FX10" s="149"/>
      <c r="FY10" s="149"/>
      <c r="FZ10" s="149"/>
      <c r="GA10" s="149"/>
      <c r="GB10" s="149"/>
      <c r="GC10" s="149"/>
      <c r="GD10" s="149"/>
      <c r="GE10" s="149"/>
      <c r="GF10" s="149"/>
      <c r="GG10" s="149"/>
      <c r="GH10" s="149"/>
      <c r="GI10" s="149"/>
      <c r="GJ10" s="149"/>
      <c r="GK10" s="149"/>
      <c r="GL10" s="149"/>
      <c r="GM10" s="149"/>
      <c r="GN10" s="149"/>
      <c r="GO10" s="149"/>
      <c r="GP10" s="149"/>
      <c r="GQ10" s="149"/>
      <c r="GR10" s="149"/>
      <c r="GS10" s="149"/>
      <c r="GT10" s="149"/>
      <c r="GU10" s="149"/>
      <c r="GV10" s="149"/>
      <c r="GW10" s="149"/>
      <c r="GX10" s="149"/>
      <c r="GY10" s="149"/>
      <c r="GZ10" s="149"/>
      <c r="HA10" s="149"/>
      <c r="HB10" s="149"/>
      <c r="HC10" s="149"/>
      <c r="HD10" s="149"/>
      <c r="HE10" s="149"/>
      <c r="HF10" s="149"/>
      <c r="HG10" s="149"/>
      <c r="HH10" s="149"/>
      <c r="HI10" s="149"/>
      <c r="HJ10" s="149"/>
      <c r="HK10" s="149"/>
      <c r="HL10" s="149"/>
      <c r="HM10" s="149"/>
      <c r="HN10" s="149"/>
      <c r="HO10" s="149"/>
      <c r="HP10" s="149"/>
      <c r="HQ10" s="149"/>
      <c r="HR10" s="149"/>
      <c r="HS10" s="149"/>
      <c r="HT10" s="149"/>
      <c r="HU10" s="149"/>
      <c r="HV10" s="149"/>
      <c r="HW10" s="149"/>
      <c r="HX10" s="149"/>
      <c r="HY10" s="149"/>
      <c r="HZ10" s="149"/>
      <c r="IA10" s="149"/>
      <c r="IB10" s="149"/>
      <c r="IC10" s="149"/>
      <c r="ID10" s="149"/>
      <c r="IE10" s="149"/>
      <c r="IF10" s="149"/>
      <c r="IG10" s="149"/>
      <c r="IH10" s="149"/>
      <c r="II10" s="149"/>
      <c r="IJ10" s="149"/>
      <c r="IK10" s="149"/>
      <c r="IL10" s="149"/>
      <c r="IM10" s="149"/>
      <c r="IN10" s="149"/>
      <c r="IO10" s="149"/>
      <c r="IP10" s="149"/>
      <c r="IQ10" s="149"/>
      <c r="IR10" s="149"/>
      <c r="IS10" s="149"/>
      <c r="IT10" s="149"/>
      <c r="IU10" s="149"/>
      <c r="IV10" s="149"/>
      <c r="IW10" s="149"/>
      <c r="IX10" s="149"/>
      <c r="IY10" s="149"/>
      <c r="IZ10" s="149"/>
      <c r="JA10" s="149"/>
      <c r="JB10" s="149"/>
      <c r="JC10" s="149"/>
      <c r="JD10" s="149"/>
      <c r="JE10" s="149"/>
      <c r="JF10" s="149"/>
      <c r="JG10" s="149"/>
      <c r="JH10" s="149"/>
      <c r="JI10" s="149"/>
      <c r="JJ10" s="149"/>
      <c r="JK10" s="149"/>
      <c r="JL10" s="149"/>
      <c r="JM10" s="149"/>
      <c r="JN10" s="149"/>
      <c r="JO10" s="149"/>
      <c r="JP10" s="149"/>
      <c r="JQ10" s="149"/>
      <c r="JR10" s="149"/>
      <c r="JS10" s="149"/>
      <c r="JT10" s="149"/>
      <c r="JU10" s="149"/>
      <c r="JV10" s="149"/>
      <c r="JW10" s="149"/>
      <c r="JX10" s="149"/>
      <c r="JY10" s="149"/>
      <c r="JZ10" s="149"/>
      <c r="KA10" s="149"/>
      <c r="KB10" s="149"/>
      <c r="KC10" s="149"/>
      <c r="KD10" s="149"/>
      <c r="KE10" s="149"/>
      <c r="KF10" s="149"/>
      <c r="KG10" s="149"/>
      <c r="KH10" s="149"/>
      <c r="KI10" s="149"/>
      <c r="KJ10" s="149"/>
      <c r="KK10" s="149"/>
      <c r="KL10" s="149"/>
      <c r="KM10" s="149"/>
      <c r="KN10" s="149"/>
      <c r="KO10" s="149"/>
      <c r="KP10" s="149"/>
      <c r="KQ10" s="149"/>
      <c r="KR10" s="149"/>
      <c r="KS10" s="149"/>
      <c r="KT10" s="149"/>
      <c r="KU10" s="149"/>
      <c r="KV10" s="149"/>
      <c r="KW10" s="149"/>
      <c r="KX10" s="149"/>
      <c r="KY10" s="149"/>
      <c r="KZ10" s="149"/>
      <c r="LA10" s="149"/>
      <c r="LB10" s="149"/>
      <c r="LC10" s="149"/>
      <c r="LD10" s="149"/>
      <c r="LE10" s="149"/>
      <c r="LF10" s="149"/>
      <c r="LG10" s="149"/>
      <c r="LH10" s="149"/>
      <c r="LI10" s="149"/>
      <c r="LJ10" s="149"/>
      <c r="LK10" s="149"/>
      <c r="LL10" s="149"/>
      <c r="LM10" s="149"/>
      <c r="LN10" s="149"/>
      <c r="LO10" s="149"/>
      <c r="LP10" s="149"/>
      <c r="LQ10" s="149"/>
      <c r="LR10" s="149"/>
      <c r="LS10" s="149"/>
      <c r="LT10" s="149"/>
      <c r="LU10" s="149"/>
      <c r="LV10" s="149"/>
      <c r="LW10" s="149"/>
      <c r="LX10" s="149"/>
      <c r="LY10" s="149"/>
      <c r="LZ10" s="149"/>
      <c r="MA10" s="149"/>
      <c r="MB10" s="149"/>
      <c r="MC10" s="149"/>
      <c r="MD10" s="149"/>
      <c r="ME10" s="149"/>
      <c r="MF10" s="149"/>
      <c r="MG10" s="149"/>
      <c r="MH10" s="149"/>
      <c r="MI10" s="149"/>
      <c r="MJ10" s="149"/>
      <c r="MK10" s="149"/>
      <c r="ML10" s="149"/>
      <c r="MM10" s="149"/>
      <c r="MN10" s="149"/>
      <c r="MO10" s="149"/>
      <c r="MP10" s="149"/>
      <c r="MQ10" s="149"/>
      <c r="MR10" s="149"/>
      <c r="MS10" s="149"/>
      <c r="MT10" s="149"/>
      <c r="MU10" s="149"/>
      <c r="MV10" s="149"/>
      <c r="MW10" s="149"/>
      <c r="MX10" s="149"/>
      <c r="MY10" s="149"/>
      <c r="MZ10" s="149"/>
      <c r="NA10" s="149"/>
      <c r="NB10" s="149"/>
      <c r="NC10" s="149"/>
      <c r="ND10" s="149"/>
      <c r="NE10" s="149"/>
      <c r="NF10" s="149"/>
      <c r="NG10" s="149"/>
      <c r="NH10" s="149"/>
      <c r="NI10" s="149"/>
      <c r="NJ10" s="149"/>
      <c r="NK10" s="149"/>
      <c r="NL10" s="149"/>
      <c r="NM10" s="149"/>
      <c r="NN10" s="149"/>
      <c r="NO10" s="149"/>
      <c r="NP10" s="149"/>
      <c r="NQ10" s="149"/>
      <c r="NR10" s="149"/>
      <c r="NS10" s="149"/>
      <c r="NT10" s="149"/>
      <c r="NU10" s="149"/>
      <c r="NV10" s="149"/>
      <c r="NW10" s="149"/>
      <c r="NX10" s="149"/>
      <c r="NY10" s="149"/>
      <c r="NZ10" s="149"/>
      <c r="OA10" s="149"/>
      <c r="OB10" s="149"/>
      <c r="OC10" s="149"/>
      <c r="OD10" s="149"/>
      <c r="OE10" s="149"/>
      <c r="OF10" s="149"/>
      <c r="OG10" s="149"/>
      <c r="OH10" s="149"/>
      <c r="OI10" s="149"/>
      <c r="OJ10" s="149"/>
      <c r="OK10" s="149"/>
      <c r="OL10" s="149"/>
      <c r="OM10" s="149"/>
      <c r="ON10" s="149"/>
      <c r="OO10" s="149"/>
      <c r="OP10" s="149"/>
      <c r="OQ10" s="149"/>
      <c r="OR10" s="149"/>
      <c r="OS10" s="149"/>
      <c r="OT10" s="149"/>
      <c r="OU10" s="149"/>
      <c r="OV10" s="149"/>
      <c r="OW10" s="149"/>
      <c r="OX10" s="149"/>
      <c r="OY10" s="149"/>
      <c r="OZ10" s="149"/>
      <c r="PA10" s="149"/>
      <c r="PB10" s="149"/>
      <c r="PC10" s="149"/>
      <c r="PD10" s="149"/>
      <c r="PE10" s="149"/>
      <c r="PF10" s="149"/>
      <c r="PG10" s="149"/>
      <c r="PH10" s="149"/>
      <c r="PI10" s="149"/>
      <c r="PJ10" s="149"/>
      <c r="PK10" s="149"/>
      <c r="PL10" s="149"/>
      <c r="PM10" s="149"/>
      <c r="PN10" s="149"/>
      <c r="PO10" s="149"/>
      <c r="PP10" s="149"/>
      <c r="PQ10" s="149"/>
      <c r="PR10" s="149"/>
      <c r="PS10" s="149"/>
      <c r="PT10" s="149"/>
      <c r="PU10" s="149"/>
      <c r="PV10" s="149"/>
      <c r="PW10" s="149"/>
      <c r="PX10" s="149"/>
      <c r="PY10" s="149"/>
      <c r="PZ10" s="149"/>
      <c r="QA10" s="149"/>
      <c r="QB10" s="149"/>
      <c r="QC10" s="149"/>
      <c r="QD10" s="149"/>
      <c r="QE10" s="149"/>
      <c r="QF10" s="149"/>
      <c r="QG10" s="149"/>
      <c r="QH10" s="149"/>
      <c r="QI10" s="149"/>
      <c r="QJ10" s="149"/>
      <c r="QK10" s="149"/>
      <c r="QL10" s="149"/>
      <c r="QM10" s="149"/>
      <c r="QN10" s="149"/>
      <c r="QO10" s="149"/>
      <c r="QP10" s="149"/>
      <c r="QQ10" s="149"/>
      <c r="QR10" s="149"/>
      <c r="QS10" s="149"/>
      <c r="QT10" s="149"/>
      <c r="QU10" s="149"/>
      <c r="QV10" s="149"/>
      <c r="QW10" s="149"/>
      <c r="QX10" s="149"/>
      <c r="QY10" s="149"/>
      <c r="QZ10" s="149"/>
      <c r="RA10" s="149"/>
      <c r="RB10" s="149"/>
      <c r="RC10" s="149"/>
      <c r="RD10" s="149"/>
      <c r="RE10" s="149"/>
      <c r="RF10" s="149"/>
      <c r="RG10" s="149"/>
      <c r="RH10" s="149"/>
      <c r="RI10" s="149"/>
      <c r="RJ10" s="149"/>
      <c r="RK10" s="149"/>
      <c r="RL10" s="149"/>
      <c r="RM10" s="149"/>
      <c r="RN10" s="149"/>
      <c r="RO10" s="149"/>
      <c r="RP10" s="149"/>
      <c r="RQ10" s="149"/>
      <c r="RR10" s="149"/>
      <c r="RS10" s="149"/>
      <c r="RT10" s="149"/>
      <c r="RU10" s="149"/>
      <c r="RV10" s="149"/>
      <c r="RW10" s="149"/>
      <c r="RX10" s="149"/>
      <c r="RY10" s="149"/>
      <c r="RZ10" s="149"/>
      <c r="SA10" s="149"/>
      <c r="SB10" s="149"/>
      <c r="SC10" s="149"/>
      <c r="SD10" s="149"/>
      <c r="SE10" s="149"/>
      <c r="SF10" s="149"/>
      <c r="SG10" s="149"/>
      <c r="SH10" s="149"/>
      <c r="SI10" s="149"/>
      <c r="SJ10" s="149"/>
      <c r="SK10" s="149"/>
      <c r="SL10" s="149"/>
      <c r="SM10" s="149"/>
      <c r="SN10" s="149"/>
      <c r="SO10" s="149"/>
      <c r="SP10" s="149"/>
      <c r="SQ10" s="149"/>
      <c r="SR10" s="149"/>
      <c r="SS10" s="149"/>
      <c r="ST10" s="149"/>
      <c r="SU10" s="149"/>
      <c r="SV10" s="149"/>
      <c r="SW10" s="149"/>
      <c r="SX10" s="149"/>
      <c r="SY10" s="149"/>
      <c r="SZ10" s="149"/>
      <c r="TA10" s="149"/>
      <c r="TB10" s="149"/>
      <c r="TC10" s="149"/>
      <c r="TD10" s="149"/>
      <c r="TE10" s="149"/>
      <c r="TF10" s="149"/>
      <c r="TG10" s="149"/>
      <c r="TH10" s="149"/>
      <c r="TI10" s="149"/>
      <c r="TJ10" s="149"/>
      <c r="TK10" s="149"/>
      <c r="TL10" s="149"/>
      <c r="TM10" s="149"/>
      <c r="TN10" s="149"/>
      <c r="TO10" s="149"/>
      <c r="TP10" s="149"/>
      <c r="TQ10" s="149"/>
      <c r="TR10" s="149"/>
      <c r="TS10" s="149"/>
      <c r="TT10" s="149"/>
      <c r="TU10" s="149"/>
      <c r="TV10" s="149"/>
      <c r="TW10" s="149"/>
      <c r="TX10" s="149"/>
      <c r="TY10" s="149"/>
      <c r="TZ10" s="149"/>
      <c r="UA10" s="149"/>
      <c r="UB10" s="149"/>
      <c r="UC10" s="149"/>
      <c r="UD10" s="149"/>
      <c r="UE10" s="149"/>
      <c r="UF10" s="149"/>
      <c r="UG10" s="149"/>
      <c r="UH10" s="149"/>
      <c r="UI10" s="149"/>
      <c r="UJ10" s="149"/>
      <c r="UK10" s="149"/>
      <c r="UL10" s="149"/>
      <c r="UM10" s="149"/>
      <c r="UN10" s="149"/>
      <c r="UO10" s="149"/>
      <c r="UP10" s="149"/>
      <c r="UQ10" s="149"/>
      <c r="UR10" s="149"/>
      <c r="US10" s="149"/>
      <c r="UT10" s="149"/>
      <c r="UU10" s="149"/>
      <c r="UV10" s="149"/>
      <c r="UW10" s="149"/>
      <c r="UX10" s="149"/>
      <c r="UY10" s="149"/>
      <c r="UZ10" s="149"/>
      <c r="VA10" s="149"/>
      <c r="VB10" s="149"/>
      <c r="VC10" s="149"/>
      <c r="VD10" s="149"/>
      <c r="VE10" s="149"/>
      <c r="VF10" s="149"/>
      <c r="VG10" s="149"/>
      <c r="VH10" s="149"/>
      <c r="VI10" s="149"/>
      <c r="VJ10" s="149"/>
      <c r="VK10" s="149"/>
      <c r="VL10" s="149"/>
      <c r="VM10" s="149"/>
      <c r="VN10" s="149"/>
      <c r="VO10" s="149"/>
      <c r="VP10" s="149"/>
      <c r="VQ10" s="149"/>
      <c r="VR10" s="149"/>
      <c r="VS10" s="149"/>
      <c r="VT10" s="149"/>
      <c r="VU10" s="149"/>
      <c r="VV10" s="149"/>
      <c r="VW10" s="149"/>
      <c r="VX10" s="149"/>
      <c r="VY10" s="149"/>
      <c r="VZ10" s="149"/>
      <c r="WA10" s="149"/>
      <c r="WB10" s="149"/>
      <c r="WC10" s="149"/>
      <c r="WD10" s="149"/>
      <c r="WE10" s="149"/>
      <c r="WF10" s="149"/>
      <c r="WG10" s="149"/>
      <c r="WH10" s="149"/>
      <c r="WI10" s="149"/>
      <c r="WJ10" s="149"/>
      <c r="WK10" s="149"/>
      <c r="WL10" s="149"/>
      <c r="WM10" s="149"/>
      <c r="WN10" s="149"/>
      <c r="WO10" s="149"/>
      <c r="WP10" s="149"/>
      <c r="WQ10" s="149"/>
      <c r="WR10" s="149"/>
      <c r="WS10" s="149"/>
      <c r="WT10" s="149"/>
      <c r="WU10" s="149"/>
      <c r="WV10" s="149"/>
      <c r="WW10" s="149"/>
      <c r="WX10" s="149"/>
      <c r="WY10" s="149"/>
      <c r="WZ10" s="149"/>
      <c r="XA10" s="149"/>
      <c r="XB10" s="149"/>
      <c r="XC10" s="149"/>
      <c r="XD10" s="149"/>
      <c r="XE10" s="149"/>
      <c r="XF10" s="149"/>
      <c r="XG10" s="149"/>
      <c r="XH10" s="149"/>
      <c r="XI10" s="149"/>
      <c r="XJ10" s="149"/>
      <c r="XK10" s="149"/>
      <c r="XL10" s="149"/>
      <c r="XM10" s="149"/>
      <c r="XN10" s="149"/>
      <c r="XO10" s="149"/>
      <c r="XP10" s="149"/>
      <c r="XQ10" s="149"/>
      <c r="XR10" s="149"/>
      <c r="XS10" s="149"/>
      <c r="XT10" s="149"/>
      <c r="XU10" s="149"/>
      <c r="XV10" s="149"/>
      <c r="XW10" s="149"/>
      <c r="XX10" s="149"/>
      <c r="XY10" s="149"/>
      <c r="XZ10" s="149"/>
      <c r="YA10" s="149"/>
      <c r="YB10" s="149"/>
      <c r="YC10" s="149"/>
      <c r="YD10" s="149"/>
      <c r="YE10" s="149"/>
      <c r="YF10" s="149"/>
      <c r="YG10" s="149"/>
      <c r="YH10" s="149"/>
      <c r="YI10" s="149"/>
      <c r="YJ10" s="149"/>
      <c r="YK10" s="149"/>
      <c r="YL10" s="149"/>
      <c r="YM10" s="149"/>
      <c r="YN10" s="149"/>
      <c r="YO10" s="149"/>
      <c r="YP10" s="149"/>
      <c r="YQ10" s="149"/>
      <c r="YR10" s="149"/>
      <c r="YS10" s="149"/>
      <c r="YT10" s="149"/>
      <c r="YU10" s="149"/>
      <c r="YV10" s="149"/>
      <c r="YW10" s="149"/>
      <c r="YX10" s="149"/>
      <c r="YY10" s="149"/>
      <c r="YZ10" s="149"/>
      <c r="ZA10" s="149"/>
      <c r="ZB10" s="149"/>
      <c r="ZC10" s="149"/>
      <c r="ZD10" s="149"/>
      <c r="ZE10" s="149"/>
      <c r="ZF10" s="149"/>
      <c r="ZG10" s="149"/>
      <c r="ZH10" s="149"/>
      <c r="ZI10" s="149"/>
      <c r="ZJ10" s="149"/>
      <c r="ZK10" s="149"/>
      <c r="ZL10" s="149"/>
      <c r="ZM10" s="149"/>
      <c r="ZN10" s="149"/>
      <c r="ZO10" s="149"/>
      <c r="ZP10" s="149"/>
      <c r="ZQ10" s="149"/>
      <c r="ZR10" s="149"/>
      <c r="ZS10" s="149"/>
      <c r="ZT10" s="149"/>
      <c r="ZU10" s="149"/>
      <c r="ZV10" s="149"/>
      <c r="ZW10" s="149"/>
      <c r="ZX10" s="149"/>
      <c r="ZY10" s="149"/>
      <c r="ZZ10" s="149"/>
      <c r="AAA10" s="149"/>
      <c r="AAB10" s="149"/>
      <c r="AAC10" s="149"/>
      <c r="AAD10" s="149"/>
      <c r="AAE10" s="149"/>
      <c r="AAF10" s="149"/>
      <c r="AAG10" s="149"/>
      <c r="AAH10" s="149"/>
      <c r="AAI10" s="149"/>
      <c r="AAJ10" s="149"/>
      <c r="AAK10" s="149"/>
      <c r="AAL10" s="149"/>
      <c r="AAM10" s="149"/>
      <c r="AAN10" s="149"/>
      <c r="AAO10" s="149"/>
      <c r="AAP10" s="149"/>
      <c r="AAQ10" s="149"/>
      <c r="AAR10" s="149"/>
      <c r="AAS10" s="149"/>
      <c r="AAT10" s="149"/>
      <c r="AAU10" s="149"/>
      <c r="AAV10" s="149"/>
      <c r="AAW10" s="149"/>
      <c r="AAX10" s="149"/>
      <c r="AAY10" s="149"/>
      <c r="AAZ10" s="149"/>
      <c r="ABA10" s="149"/>
      <c r="ABB10" s="149"/>
      <c r="ABC10" s="149"/>
      <c r="ABD10" s="149"/>
      <c r="ABE10" s="149"/>
      <c r="ABF10" s="149"/>
      <c r="ABG10" s="149"/>
      <c r="ABH10" s="149"/>
      <c r="ABI10" s="149"/>
      <c r="ABJ10" s="149"/>
      <c r="ABK10" s="149"/>
      <c r="ABL10" s="149"/>
      <c r="ABM10" s="149"/>
      <c r="ABN10" s="149"/>
      <c r="ABO10" s="149"/>
      <c r="ABP10" s="149"/>
      <c r="ABQ10" s="149"/>
      <c r="ABR10" s="149"/>
      <c r="ABS10" s="149"/>
      <c r="ABT10" s="149"/>
      <c r="ABU10" s="149"/>
      <c r="ABV10" s="149"/>
      <c r="ABW10" s="149"/>
      <c r="ABX10" s="149"/>
      <c r="ABY10" s="149"/>
      <c r="ABZ10" s="149"/>
      <c r="ACA10" s="149"/>
      <c r="ACB10" s="149"/>
      <c r="ACC10" s="149"/>
      <c r="ACD10" s="149"/>
      <c r="ACE10" s="149"/>
      <c r="ACF10" s="149"/>
      <c r="ACG10" s="149"/>
      <c r="ACH10" s="149"/>
      <c r="ACI10" s="149"/>
      <c r="ACJ10" s="149"/>
      <c r="ACK10" s="149"/>
      <c r="ACL10" s="149"/>
      <c r="ACM10" s="149"/>
      <c r="ACN10" s="149"/>
      <c r="ACO10" s="149"/>
      <c r="ACP10" s="149"/>
      <c r="ACQ10" s="149"/>
      <c r="ACR10" s="149"/>
      <c r="ACS10" s="149"/>
      <c r="ACT10" s="149"/>
      <c r="ACU10" s="149"/>
      <c r="ACV10" s="149"/>
      <c r="ACW10" s="149"/>
      <c r="ACX10" s="149"/>
      <c r="ACY10" s="149"/>
      <c r="ACZ10" s="149"/>
      <c r="ADA10" s="149"/>
      <c r="ADB10" s="149"/>
      <c r="ADC10" s="149"/>
      <c r="ADD10" s="149"/>
      <c r="ADE10" s="149"/>
      <c r="ADF10" s="149"/>
      <c r="ADG10" s="149"/>
      <c r="ADH10" s="149"/>
      <c r="ADI10" s="149"/>
      <c r="ADJ10" s="149"/>
      <c r="ADK10" s="149"/>
      <c r="ADL10" s="149"/>
      <c r="ADM10" s="149"/>
      <c r="ADN10" s="149"/>
      <c r="ADO10" s="149"/>
      <c r="ADP10" s="149"/>
      <c r="ADQ10" s="149"/>
      <c r="ADR10" s="149"/>
      <c r="ADS10" s="149"/>
      <c r="ADT10" s="149"/>
      <c r="ADU10" s="149"/>
      <c r="ADV10" s="149"/>
      <c r="ADW10" s="149"/>
      <c r="ADX10" s="149"/>
      <c r="ADY10" s="149"/>
      <c r="ADZ10" s="149"/>
      <c r="AEA10" s="149"/>
      <c r="AEB10" s="149"/>
      <c r="AEC10" s="149"/>
      <c r="AED10" s="149"/>
      <c r="AEE10" s="149"/>
      <c r="AEF10" s="149"/>
      <c r="AEG10" s="149"/>
      <c r="AEH10" s="149"/>
      <c r="AEI10" s="149"/>
      <c r="AEJ10" s="149"/>
      <c r="AEK10" s="149"/>
      <c r="AEL10" s="149"/>
      <c r="AEM10" s="149"/>
      <c r="AEN10" s="149"/>
      <c r="AEO10" s="149"/>
      <c r="AEP10" s="149"/>
      <c r="AEQ10" s="149"/>
      <c r="AER10" s="149"/>
      <c r="AES10" s="149"/>
      <c r="AET10" s="149"/>
      <c r="AEU10" s="149"/>
      <c r="AEV10" s="149"/>
      <c r="AEW10" s="149"/>
      <c r="AEX10" s="149"/>
      <c r="AEY10" s="149"/>
      <c r="AEZ10" s="149"/>
      <c r="AFA10" s="149"/>
      <c r="AFB10" s="149"/>
      <c r="AFC10" s="149"/>
      <c r="AFD10" s="149"/>
      <c r="AFE10" s="149"/>
      <c r="AFF10" s="149"/>
      <c r="AFG10" s="149"/>
      <c r="AFH10" s="149"/>
      <c r="AFI10" s="149"/>
      <c r="AFJ10" s="149"/>
      <c r="AFK10" s="149"/>
      <c r="AFL10" s="149"/>
      <c r="AFM10" s="149"/>
      <c r="AFN10" s="149"/>
      <c r="AFO10" s="149"/>
      <c r="AFP10" s="149"/>
      <c r="AFQ10" s="149"/>
      <c r="AFR10" s="149"/>
      <c r="AFS10" s="149"/>
      <c r="AFT10" s="149"/>
      <c r="AFU10" s="149"/>
      <c r="AFV10" s="149"/>
      <c r="AFW10" s="149"/>
      <c r="AFX10" s="149"/>
      <c r="AFY10" s="149"/>
      <c r="AFZ10" s="149"/>
      <c r="AGA10" s="149"/>
      <c r="AGB10" s="149"/>
      <c r="AGC10" s="149"/>
      <c r="AGD10" s="149"/>
      <c r="AGE10" s="149"/>
      <c r="AGF10" s="149"/>
      <c r="AGG10" s="149"/>
      <c r="AGH10" s="149"/>
      <c r="AGI10" s="149"/>
      <c r="AGJ10" s="149"/>
      <c r="AGK10" s="149"/>
      <c r="AGL10" s="149"/>
      <c r="AGM10" s="149"/>
      <c r="AGN10" s="149"/>
      <c r="AGO10" s="149"/>
      <c r="AGP10" s="149"/>
      <c r="AGQ10" s="149"/>
      <c r="AGR10" s="149"/>
      <c r="AGS10" s="149"/>
      <c r="AGT10" s="149"/>
      <c r="AGU10" s="149"/>
      <c r="AGV10" s="149"/>
      <c r="AGW10" s="149"/>
      <c r="AGX10" s="149"/>
      <c r="AGY10" s="149"/>
      <c r="AGZ10" s="149"/>
      <c r="AHA10" s="149"/>
      <c r="AHB10" s="149"/>
      <c r="AHC10" s="149"/>
      <c r="AHD10" s="149"/>
      <c r="AHE10" s="149"/>
      <c r="AHF10" s="149"/>
      <c r="AHG10" s="149"/>
      <c r="AHH10" s="149"/>
      <c r="AHI10" s="149"/>
      <c r="AHJ10" s="149"/>
      <c r="AHK10" s="149"/>
      <c r="AHL10" s="149"/>
      <c r="AHM10" s="149"/>
      <c r="AHN10" s="149"/>
      <c r="AHO10" s="149"/>
      <c r="AHP10" s="149"/>
      <c r="AHQ10" s="149"/>
      <c r="AHR10" s="149"/>
      <c r="AHS10" s="149"/>
      <c r="AHT10" s="149"/>
      <c r="AHU10" s="149"/>
      <c r="AHV10" s="149"/>
      <c r="AHW10" s="149"/>
      <c r="AHX10" s="149"/>
      <c r="AHY10" s="149"/>
      <c r="AHZ10" s="149"/>
      <c r="AIA10" s="149"/>
      <c r="AIB10" s="149"/>
      <c r="AIC10" s="149"/>
      <c r="AID10" s="149"/>
      <c r="AIE10" s="149"/>
      <c r="AIF10" s="149"/>
      <c r="AIG10" s="149"/>
      <c r="AIH10" s="149"/>
      <c r="AII10" s="149"/>
      <c r="AIJ10" s="149"/>
      <c r="AIK10" s="149"/>
      <c r="AIL10" s="149"/>
      <c r="AIM10" s="149"/>
      <c r="AIN10" s="149"/>
      <c r="AIO10" s="149"/>
      <c r="AIP10" s="149"/>
      <c r="AIQ10" s="149"/>
      <c r="AIR10" s="149"/>
      <c r="AIS10" s="149"/>
      <c r="AIT10" s="149"/>
      <c r="AIU10" s="149"/>
      <c r="AIV10" s="149"/>
      <c r="AIW10" s="149"/>
      <c r="AIX10" s="149"/>
      <c r="AIY10" s="149"/>
      <c r="AIZ10" s="149"/>
      <c r="AJA10" s="149"/>
      <c r="AJB10" s="149"/>
      <c r="AJC10" s="149"/>
      <c r="AJD10" s="149"/>
      <c r="AJE10" s="149"/>
      <c r="AJF10" s="149"/>
      <c r="AJG10" s="149"/>
      <c r="AJH10" s="149"/>
      <c r="AJI10" s="149"/>
      <c r="AJJ10" s="149"/>
      <c r="AJK10" s="149"/>
      <c r="AJL10" s="149"/>
      <c r="AJM10" s="149"/>
      <c r="AJN10" s="149"/>
      <c r="AJO10" s="149"/>
      <c r="AJP10" s="149"/>
      <c r="AJQ10" s="149"/>
      <c r="AJR10" s="149"/>
      <c r="AJS10" s="149"/>
      <c r="AJT10" s="149"/>
      <c r="AJU10" s="149"/>
      <c r="AJV10" s="149"/>
      <c r="AJW10" s="149"/>
      <c r="AJX10" s="149"/>
      <c r="AJY10" s="149"/>
      <c r="AJZ10" s="149"/>
      <c r="AKA10" s="149"/>
      <c r="AKB10" s="149"/>
      <c r="AKC10" s="149"/>
      <c r="AKD10" s="149"/>
      <c r="AKE10" s="149"/>
      <c r="AKF10" s="149"/>
      <c r="AKG10" s="149"/>
      <c r="AKH10" s="149"/>
      <c r="AKI10" s="149"/>
      <c r="AKJ10" s="149"/>
      <c r="AKK10" s="149"/>
      <c r="AKL10" s="149"/>
      <c r="AKM10" s="149"/>
      <c r="AKN10" s="149"/>
      <c r="AKO10" s="149"/>
      <c r="AKP10" s="149"/>
      <c r="AKQ10" s="149"/>
      <c r="AKR10" s="149"/>
      <c r="AKS10" s="149"/>
      <c r="AKT10" s="149"/>
      <c r="AKU10" s="149"/>
      <c r="AKV10" s="149"/>
      <c r="AKW10" s="149"/>
      <c r="AKX10" s="149"/>
      <c r="AKY10" s="149"/>
      <c r="AKZ10" s="149"/>
      <c r="ALA10" s="149"/>
      <c r="ALB10" s="149"/>
      <c r="ALC10" s="149"/>
      <c r="ALD10" s="149"/>
      <c r="ALE10" s="149"/>
      <c r="ALF10" s="149"/>
      <c r="ALG10" s="149"/>
      <c r="ALH10" s="149"/>
      <c r="ALI10" s="149"/>
      <c r="ALJ10" s="149"/>
      <c r="ALK10" s="149"/>
      <c r="ALL10" s="149"/>
      <c r="ALM10" s="149"/>
      <c r="ALN10" s="149"/>
      <c r="ALO10" s="149"/>
      <c r="ALP10" s="149"/>
      <c r="ALQ10" s="149"/>
      <c r="ALR10" s="149"/>
      <c r="ALS10" s="149"/>
      <c r="ALT10" s="149"/>
      <c r="ALU10" s="149"/>
      <c r="ALV10" s="149"/>
      <c r="ALW10" s="149"/>
      <c r="ALX10" s="149"/>
      <c r="ALY10" s="149"/>
      <c r="ALZ10" s="149"/>
      <c r="AMA10" s="149"/>
      <c r="AMB10" s="149"/>
      <c r="AMC10" s="149"/>
      <c r="AMD10" s="149"/>
      <c r="AME10" s="149"/>
      <c r="AMF10" s="149"/>
      <c r="AMG10" s="149"/>
      <c r="AMH10" s="149"/>
      <c r="AMI10" s="149"/>
      <c r="AMJ10" s="149"/>
      <c r="AMK10" s="149"/>
      <c r="AML10" s="149"/>
      <c r="AMM10" s="149"/>
      <c r="AMN10" s="149"/>
      <c r="AMO10" s="149"/>
      <c r="AMP10" s="149"/>
      <c r="AMQ10" s="149"/>
      <c r="AMR10" s="149"/>
      <c r="AMS10" s="149"/>
      <c r="AMT10" s="149"/>
      <c r="AMU10" s="149"/>
      <c r="AMV10" s="149"/>
      <c r="AMW10" s="149"/>
      <c r="AMX10" s="149"/>
      <c r="AMY10" s="149"/>
      <c r="AMZ10" s="149"/>
      <c r="ANA10" s="149"/>
      <c r="ANB10" s="149"/>
      <c r="ANC10" s="149"/>
      <c r="AND10" s="149"/>
      <c r="ANE10" s="149"/>
      <c r="ANF10" s="149"/>
      <c r="ANG10" s="149"/>
      <c r="ANH10" s="149"/>
      <c r="ANI10" s="149"/>
      <c r="ANJ10" s="149"/>
      <c r="ANK10" s="149"/>
      <c r="ANL10" s="149"/>
      <c r="ANM10" s="149"/>
      <c r="ANN10" s="149"/>
      <c r="ANO10" s="149"/>
      <c r="ANP10" s="149"/>
      <c r="ANQ10" s="149"/>
      <c r="ANR10" s="149"/>
      <c r="ANS10" s="149"/>
      <c r="ANT10" s="149"/>
      <c r="ANU10" s="149"/>
      <c r="ANV10" s="149"/>
      <c r="ANW10" s="149"/>
      <c r="ANX10" s="149"/>
      <c r="ANY10" s="149"/>
      <c r="ANZ10" s="149"/>
      <c r="AOA10" s="149"/>
      <c r="AOB10" s="149"/>
      <c r="AOC10" s="149"/>
      <c r="AOD10" s="149"/>
      <c r="AOE10" s="149"/>
      <c r="AOF10" s="149"/>
      <c r="AOG10" s="149"/>
      <c r="AOH10" s="149"/>
      <c r="AOI10" s="149"/>
      <c r="AOJ10" s="149"/>
      <c r="AOK10" s="149"/>
      <c r="AOL10" s="149"/>
      <c r="AOM10" s="149"/>
      <c r="AON10" s="149"/>
      <c r="AOO10" s="149"/>
      <c r="AOP10" s="149"/>
      <c r="AOQ10" s="149"/>
      <c r="AOR10" s="149"/>
      <c r="AOS10" s="149"/>
      <c r="AOT10" s="149"/>
      <c r="AOU10" s="149"/>
      <c r="AOV10" s="149"/>
      <c r="AOW10" s="149"/>
      <c r="AOX10" s="149"/>
      <c r="AOY10" s="149"/>
      <c r="AOZ10" s="149"/>
      <c r="APA10" s="149"/>
      <c r="APB10" s="149"/>
      <c r="APC10" s="149"/>
      <c r="APD10" s="149"/>
      <c r="APE10" s="149"/>
      <c r="APF10" s="149"/>
      <c r="APG10" s="149"/>
      <c r="APH10" s="149"/>
      <c r="API10" s="149"/>
      <c r="APJ10" s="149"/>
      <c r="APK10" s="149"/>
      <c r="APL10" s="149"/>
      <c r="APM10" s="149"/>
      <c r="APN10" s="149"/>
      <c r="APO10" s="149"/>
      <c r="APP10" s="149"/>
      <c r="APQ10" s="149"/>
      <c r="APR10" s="149"/>
      <c r="APS10" s="149"/>
      <c r="APT10" s="149"/>
      <c r="APU10" s="149"/>
      <c r="APV10" s="149"/>
      <c r="APW10" s="149"/>
      <c r="APX10" s="149"/>
      <c r="APY10" s="149"/>
      <c r="APZ10" s="149"/>
      <c r="AQA10" s="149"/>
      <c r="AQB10" s="149"/>
      <c r="AQC10" s="149"/>
      <c r="AQD10" s="149"/>
      <c r="AQE10" s="149"/>
      <c r="AQF10" s="149"/>
      <c r="AQG10" s="149"/>
      <c r="AQH10" s="149"/>
      <c r="AQI10" s="149"/>
      <c r="AQJ10" s="149"/>
      <c r="AQK10" s="149"/>
      <c r="AQL10" s="149"/>
      <c r="AQM10" s="149"/>
      <c r="AQN10" s="149"/>
      <c r="AQO10" s="149"/>
      <c r="AQP10" s="149"/>
      <c r="AQQ10" s="149"/>
      <c r="AQR10" s="149"/>
      <c r="AQS10" s="149"/>
      <c r="AQT10" s="149"/>
      <c r="AQU10" s="149"/>
      <c r="AQV10" s="149"/>
      <c r="AQW10" s="149"/>
      <c r="AQX10" s="149"/>
      <c r="AQY10" s="149"/>
      <c r="AQZ10" s="149"/>
      <c r="ARA10" s="149"/>
      <c r="ARB10" s="149"/>
      <c r="ARC10" s="149"/>
      <c r="ARD10" s="149"/>
      <c r="ARE10" s="149"/>
      <c r="ARF10" s="149"/>
      <c r="ARG10" s="149"/>
      <c r="ARH10" s="149"/>
      <c r="ARI10" s="149"/>
      <c r="ARJ10" s="149"/>
      <c r="ARK10" s="149"/>
      <c r="ARL10" s="149"/>
      <c r="ARM10" s="149"/>
      <c r="ARN10" s="149"/>
      <c r="ARO10" s="149"/>
      <c r="ARP10" s="149"/>
      <c r="ARQ10" s="149"/>
      <c r="ARR10" s="149"/>
      <c r="ARS10" s="149"/>
      <c r="ART10" s="149"/>
      <c r="ARU10" s="149"/>
      <c r="ARV10" s="149"/>
      <c r="ARW10" s="149"/>
      <c r="ARX10" s="149"/>
      <c r="ARY10" s="149"/>
      <c r="ARZ10" s="149"/>
      <c r="ASA10" s="149"/>
      <c r="ASB10" s="149"/>
      <c r="ASC10" s="149"/>
      <c r="ASD10" s="149"/>
      <c r="ASE10" s="149"/>
      <c r="ASF10" s="149"/>
      <c r="ASG10" s="149"/>
      <c r="ASH10" s="149"/>
      <c r="ASI10" s="149"/>
      <c r="ASJ10" s="149"/>
      <c r="ASK10" s="149"/>
      <c r="ASL10" s="149"/>
      <c r="ASM10" s="149"/>
      <c r="ASN10" s="149"/>
      <c r="ASO10" s="149"/>
      <c r="ASP10" s="149"/>
      <c r="ASQ10" s="149"/>
      <c r="ASR10" s="149"/>
      <c r="ASS10" s="149"/>
      <c r="AST10" s="149"/>
      <c r="ASU10" s="149"/>
      <c r="ASV10" s="149"/>
      <c r="ASW10" s="149"/>
      <c r="ASX10" s="149"/>
      <c r="ASY10" s="149"/>
      <c r="ASZ10" s="149"/>
      <c r="ATA10" s="149"/>
      <c r="ATB10" s="149"/>
      <c r="ATC10" s="149"/>
      <c r="ATD10" s="149"/>
      <c r="ATE10" s="149"/>
      <c r="ATF10" s="149"/>
      <c r="ATG10" s="149"/>
      <c r="ATH10" s="149"/>
      <c r="ATI10" s="149"/>
      <c r="ATJ10" s="149"/>
      <c r="ATK10" s="149"/>
      <c r="ATL10" s="149"/>
      <c r="ATM10" s="149"/>
      <c r="ATN10" s="149"/>
      <c r="ATO10" s="149"/>
      <c r="ATP10" s="149"/>
      <c r="ATQ10" s="149"/>
      <c r="ATR10" s="149"/>
      <c r="ATS10" s="149"/>
      <c r="ATT10" s="149"/>
      <c r="ATU10" s="149"/>
      <c r="ATV10" s="149"/>
      <c r="ATW10" s="149"/>
      <c r="ATX10" s="149"/>
      <c r="ATY10" s="149"/>
      <c r="ATZ10" s="149"/>
      <c r="AUA10" s="149"/>
      <c r="AUB10" s="149"/>
      <c r="AUC10" s="149"/>
      <c r="AUD10" s="149"/>
      <c r="AUE10" s="149"/>
      <c r="AUF10" s="149"/>
      <c r="AUG10" s="149"/>
      <c r="AUH10" s="149"/>
      <c r="AUI10" s="149"/>
      <c r="AUJ10" s="149"/>
      <c r="AUK10" s="149"/>
      <c r="AUL10" s="149"/>
      <c r="AUM10" s="149"/>
      <c r="AUN10" s="149"/>
      <c r="AUO10" s="149"/>
      <c r="AUP10" s="149"/>
      <c r="AUQ10" s="149"/>
      <c r="AUR10" s="149"/>
      <c r="AUS10" s="149"/>
      <c r="AUT10" s="149"/>
      <c r="AUU10" s="149"/>
      <c r="AUV10" s="149"/>
      <c r="AUW10" s="149"/>
      <c r="AUX10" s="149"/>
      <c r="AUY10" s="149"/>
      <c r="AUZ10" s="149"/>
      <c r="AVA10" s="149"/>
      <c r="AVB10" s="149"/>
      <c r="AVC10" s="149"/>
      <c r="AVD10" s="149"/>
      <c r="AVE10" s="149"/>
      <c r="AVF10" s="149"/>
      <c r="AVG10" s="149"/>
      <c r="AVH10" s="149"/>
      <c r="AVI10" s="149"/>
      <c r="AVJ10" s="149"/>
      <c r="AVK10" s="149"/>
      <c r="AVL10" s="149"/>
      <c r="AVM10" s="149"/>
      <c r="AVN10" s="149"/>
      <c r="AVO10" s="149"/>
      <c r="AVP10" s="149"/>
      <c r="AVQ10" s="149"/>
      <c r="AVR10" s="149"/>
      <c r="AVS10" s="149"/>
      <c r="AVT10" s="149"/>
      <c r="AVU10" s="149"/>
      <c r="AVV10" s="149"/>
      <c r="AVW10" s="149"/>
      <c r="AVX10" s="149"/>
      <c r="AVY10" s="149"/>
      <c r="AVZ10" s="149"/>
      <c r="AWA10" s="149"/>
      <c r="AWB10" s="149"/>
      <c r="AWC10" s="149"/>
      <c r="AWD10" s="149"/>
      <c r="AWE10" s="149"/>
      <c r="AWF10" s="149"/>
      <c r="AWG10" s="149"/>
      <c r="AWH10" s="149"/>
      <c r="AWI10" s="149"/>
      <c r="AWJ10" s="149"/>
      <c r="AWK10" s="149"/>
      <c r="AWL10" s="149"/>
      <c r="AWM10" s="149"/>
      <c r="AWN10" s="149"/>
      <c r="AWO10" s="149"/>
      <c r="AWP10" s="149"/>
      <c r="AWQ10" s="149"/>
      <c r="AWR10" s="149"/>
      <c r="AWS10" s="149"/>
      <c r="AWT10" s="149"/>
      <c r="AWU10" s="149"/>
      <c r="AWV10" s="149"/>
      <c r="AWW10" s="149"/>
      <c r="AWX10" s="149"/>
      <c r="AWY10" s="149"/>
      <c r="AWZ10" s="149"/>
      <c r="AXA10" s="149"/>
      <c r="AXB10" s="149"/>
      <c r="AXC10" s="149"/>
      <c r="AXD10" s="149"/>
      <c r="AXE10" s="149"/>
      <c r="AXF10" s="149"/>
      <c r="AXG10" s="149"/>
      <c r="AXH10" s="149"/>
      <c r="AXI10" s="149"/>
      <c r="AXJ10" s="149"/>
      <c r="AXK10" s="149"/>
      <c r="AXL10" s="149"/>
      <c r="AXM10" s="149"/>
      <c r="AXN10" s="149"/>
      <c r="AXO10" s="149"/>
      <c r="AXP10" s="149"/>
      <c r="AXQ10" s="149"/>
      <c r="AXR10" s="149"/>
      <c r="AXS10" s="149"/>
      <c r="AXT10" s="149"/>
      <c r="AXU10" s="149"/>
      <c r="AXV10" s="149"/>
      <c r="AXW10" s="149"/>
      <c r="AXX10" s="149"/>
      <c r="AXY10" s="149"/>
      <c r="AXZ10" s="149"/>
      <c r="AYA10" s="149"/>
      <c r="AYB10" s="149"/>
      <c r="AYC10" s="149"/>
      <c r="AYD10" s="149"/>
      <c r="AYE10" s="149"/>
      <c r="AYF10" s="149"/>
      <c r="AYG10" s="149"/>
      <c r="AYH10" s="149"/>
      <c r="AYI10" s="149"/>
      <c r="AYJ10" s="149"/>
      <c r="AYK10" s="149"/>
      <c r="AYL10" s="149"/>
      <c r="AYM10" s="149"/>
      <c r="AYN10" s="149"/>
      <c r="AYO10" s="149"/>
      <c r="AYP10" s="149"/>
      <c r="AYQ10" s="149"/>
      <c r="AYR10" s="149"/>
      <c r="AYS10" s="149"/>
      <c r="AYT10" s="149"/>
      <c r="AYU10" s="149"/>
      <c r="AYV10" s="149"/>
      <c r="AYW10" s="149"/>
      <c r="AYX10" s="149"/>
      <c r="AYY10" s="149"/>
      <c r="AYZ10" s="149"/>
      <c r="AZA10" s="149"/>
      <c r="AZB10" s="149"/>
      <c r="AZC10" s="149"/>
      <c r="AZD10" s="149"/>
      <c r="AZE10" s="149"/>
      <c r="AZF10" s="149"/>
      <c r="AZG10" s="149"/>
      <c r="AZH10" s="149"/>
      <c r="AZI10" s="149"/>
      <c r="AZJ10" s="149"/>
      <c r="AZK10" s="149"/>
      <c r="AZL10" s="149"/>
      <c r="AZM10" s="149"/>
      <c r="AZN10" s="149"/>
      <c r="AZO10" s="149"/>
      <c r="AZP10" s="149"/>
      <c r="AZQ10" s="149"/>
      <c r="AZR10" s="149"/>
      <c r="AZS10" s="149"/>
      <c r="AZT10" s="149"/>
      <c r="AZU10" s="149"/>
      <c r="AZV10" s="149"/>
      <c r="AZW10" s="149"/>
      <c r="AZX10" s="149"/>
      <c r="AZY10" s="149"/>
      <c r="AZZ10" s="149"/>
      <c r="BAA10" s="149"/>
      <c r="BAB10" s="149"/>
      <c r="BAC10" s="149"/>
      <c r="BAD10" s="149"/>
      <c r="BAE10" s="149"/>
      <c r="BAF10" s="149"/>
      <c r="BAG10" s="149"/>
      <c r="BAH10" s="149"/>
      <c r="BAI10" s="149"/>
      <c r="BAJ10" s="149"/>
      <c r="BAK10" s="149"/>
      <c r="BAL10" s="149"/>
      <c r="BAM10" s="149"/>
      <c r="BAN10" s="149"/>
      <c r="BAO10" s="149"/>
      <c r="BAP10" s="149"/>
      <c r="BAQ10" s="149"/>
      <c r="BAR10" s="149"/>
      <c r="BAS10" s="149"/>
      <c r="BAT10" s="149"/>
      <c r="BAU10" s="149"/>
      <c r="BAV10" s="149"/>
      <c r="BAW10" s="149"/>
      <c r="BAX10" s="149"/>
      <c r="BAY10" s="149"/>
      <c r="BAZ10" s="149"/>
      <c r="BBA10" s="149"/>
      <c r="BBB10" s="149"/>
      <c r="BBC10" s="149"/>
      <c r="BBD10" s="149"/>
      <c r="BBE10" s="149"/>
      <c r="BBF10" s="149"/>
      <c r="BBG10" s="149"/>
      <c r="BBH10" s="149"/>
      <c r="BBI10" s="149"/>
      <c r="BBJ10" s="149"/>
      <c r="BBK10" s="149"/>
      <c r="BBL10" s="149"/>
      <c r="BBM10" s="149"/>
      <c r="BBN10" s="149"/>
      <c r="BBO10" s="149"/>
      <c r="BBP10" s="149"/>
      <c r="BBQ10" s="149"/>
      <c r="BBR10" s="149"/>
      <c r="BBS10" s="149"/>
      <c r="BBT10" s="149"/>
      <c r="BBU10" s="149"/>
      <c r="BBV10" s="149"/>
      <c r="BBW10" s="149"/>
      <c r="BBX10" s="149"/>
      <c r="BBY10" s="149"/>
      <c r="BBZ10" s="149"/>
      <c r="BCA10" s="149"/>
      <c r="BCB10" s="149"/>
      <c r="BCC10" s="149"/>
      <c r="BCD10" s="149"/>
      <c r="BCE10" s="149"/>
      <c r="BCF10" s="149"/>
      <c r="BCG10" s="149"/>
      <c r="BCH10" s="149"/>
      <c r="BCI10" s="149"/>
      <c r="BCJ10" s="149"/>
      <c r="BCK10" s="149"/>
      <c r="BCL10" s="149"/>
      <c r="BCM10" s="149"/>
      <c r="BCN10" s="149"/>
      <c r="BCO10" s="149"/>
      <c r="BCP10" s="149"/>
      <c r="BCQ10" s="149"/>
      <c r="BCR10" s="149"/>
      <c r="BCS10" s="149"/>
      <c r="BCT10" s="149"/>
      <c r="BCU10" s="149"/>
      <c r="BCV10" s="149"/>
      <c r="BCW10" s="149"/>
      <c r="BCX10" s="149"/>
      <c r="BCY10" s="149"/>
      <c r="BCZ10" s="149"/>
      <c r="BDA10" s="149"/>
      <c r="BDB10" s="149"/>
      <c r="BDC10" s="149"/>
      <c r="BDD10" s="149"/>
      <c r="BDE10" s="149"/>
      <c r="BDF10" s="149"/>
      <c r="BDG10" s="149"/>
      <c r="BDH10" s="149"/>
      <c r="BDI10" s="149"/>
      <c r="BDJ10" s="149"/>
      <c r="BDK10" s="149"/>
      <c r="BDL10" s="149"/>
      <c r="BDM10" s="149"/>
      <c r="BDN10" s="149"/>
      <c r="BDO10" s="149"/>
      <c r="BDP10" s="149"/>
      <c r="BDQ10" s="149"/>
      <c r="BDR10" s="149"/>
      <c r="BDS10" s="149"/>
      <c r="BDT10" s="149"/>
      <c r="BDU10" s="149"/>
      <c r="BDV10" s="149"/>
      <c r="BDW10" s="149"/>
      <c r="BDX10" s="149"/>
      <c r="BDY10" s="149"/>
      <c r="BDZ10" s="149"/>
      <c r="BEA10" s="149"/>
      <c r="BEB10" s="149"/>
      <c r="BEC10" s="149"/>
      <c r="BED10" s="149"/>
      <c r="BEE10" s="149"/>
      <c r="BEF10" s="149"/>
      <c r="BEG10" s="149"/>
      <c r="BEH10" s="149"/>
      <c r="BEI10" s="149"/>
      <c r="BEJ10" s="149"/>
      <c r="BEK10" s="149"/>
      <c r="BEL10" s="149"/>
      <c r="BEM10" s="149"/>
      <c r="BEN10" s="149"/>
      <c r="BEO10" s="149"/>
      <c r="BEP10" s="149"/>
      <c r="BEQ10" s="149"/>
      <c r="BER10" s="149"/>
      <c r="BES10" s="149"/>
      <c r="BET10" s="149"/>
      <c r="BEU10" s="149"/>
      <c r="BEV10" s="149"/>
      <c r="BEW10" s="149"/>
      <c r="BEX10" s="149"/>
      <c r="BEY10" s="149"/>
      <c r="BEZ10" s="149"/>
      <c r="BFA10" s="149"/>
      <c r="BFB10" s="149"/>
      <c r="BFC10" s="149"/>
      <c r="BFD10" s="149"/>
      <c r="BFE10" s="149"/>
      <c r="BFF10" s="149"/>
      <c r="BFG10" s="149"/>
      <c r="BFH10" s="149"/>
      <c r="BFI10" s="149"/>
      <c r="BFJ10" s="149"/>
      <c r="BFK10" s="149"/>
      <c r="BFL10" s="149"/>
      <c r="BFM10" s="149"/>
      <c r="BFN10" s="149"/>
      <c r="BFO10" s="149"/>
      <c r="BFP10" s="149"/>
      <c r="BFQ10" s="149"/>
      <c r="BFR10" s="149"/>
      <c r="BFS10" s="149"/>
      <c r="BFT10" s="149"/>
      <c r="BFU10" s="149"/>
      <c r="BFV10" s="149"/>
      <c r="BFW10" s="149"/>
      <c r="BFX10" s="149"/>
      <c r="BFY10" s="149"/>
      <c r="BFZ10" s="149"/>
      <c r="BGA10" s="149"/>
      <c r="BGB10" s="149"/>
      <c r="BGC10" s="149"/>
      <c r="BGD10" s="149"/>
      <c r="BGE10" s="149"/>
      <c r="BGF10" s="149"/>
      <c r="BGG10" s="149"/>
      <c r="BGH10" s="149"/>
      <c r="BGI10" s="149"/>
      <c r="BGJ10" s="149"/>
      <c r="BGK10" s="149"/>
      <c r="BGL10" s="149"/>
      <c r="BGM10" s="149"/>
      <c r="BGN10" s="149"/>
      <c r="BGO10" s="149"/>
      <c r="BGP10" s="149"/>
      <c r="BGQ10" s="149"/>
      <c r="BGR10" s="149"/>
      <c r="BGS10" s="149"/>
      <c r="BGT10" s="149"/>
      <c r="BGU10" s="149"/>
      <c r="BGV10" s="149"/>
      <c r="BGW10" s="149"/>
      <c r="BGX10" s="149"/>
      <c r="BGY10" s="149"/>
      <c r="BGZ10" s="149"/>
      <c r="BHA10" s="149"/>
      <c r="BHB10" s="149"/>
      <c r="BHC10" s="149"/>
      <c r="BHD10" s="149"/>
      <c r="BHE10" s="149"/>
      <c r="BHF10" s="149"/>
      <c r="BHG10" s="149"/>
      <c r="BHH10" s="149"/>
      <c r="BHI10" s="149"/>
      <c r="BHJ10" s="149"/>
      <c r="BHK10" s="149"/>
      <c r="BHL10" s="149"/>
      <c r="BHM10" s="149"/>
      <c r="BHN10" s="149"/>
      <c r="BHO10" s="149"/>
      <c r="BHP10" s="149"/>
      <c r="BHQ10" s="149"/>
      <c r="BHR10" s="149"/>
      <c r="BHS10" s="149"/>
      <c r="BHT10" s="149"/>
      <c r="BHU10" s="149"/>
      <c r="BHV10" s="149"/>
      <c r="BHW10" s="149"/>
      <c r="BHX10" s="149"/>
      <c r="BHY10" s="149"/>
      <c r="BHZ10" s="149"/>
      <c r="BIA10" s="149"/>
      <c r="BIB10" s="149"/>
      <c r="BIC10" s="149"/>
      <c r="BID10" s="149"/>
      <c r="BIE10" s="149"/>
      <c r="BIF10" s="149"/>
      <c r="BIG10" s="149"/>
      <c r="BIH10" s="149"/>
      <c r="BII10" s="149"/>
      <c r="BIJ10" s="149"/>
      <c r="BIK10" s="149"/>
      <c r="BIL10" s="149"/>
      <c r="BIM10" s="149"/>
      <c r="BIN10" s="149"/>
      <c r="BIO10" s="149"/>
      <c r="BIP10" s="149"/>
      <c r="BIQ10" s="149"/>
      <c r="BIR10" s="149"/>
      <c r="BIS10" s="149"/>
      <c r="BIT10" s="149"/>
      <c r="BIU10" s="149"/>
      <c r="BIV10" s="149"/>
      <c r="BIW10" s="149"/>
      <c r="BIX10" s="149"/>
      <c r="BIY10" s="149"/>
      <c r="BIZ10" s="149"/>
      <c r="BJA10" s="149"/>
      <c r="BJB10" s="149"/>
      <c r="BJC10" s="149"/>
      <c r="BJD10" s="149"/>
      <c r="BJE10" s="149"/>
      <c r="BJF10" s="149"/>
      <c r="BJG10" s="149"/>
      <c r="BJH10" s="149"/>
      <c r="BJI10" s="149"/>
      <c r="BJJ10" s="149"/>
      <c r="BJK10" s="149"/>
      <c r="BJL10" s="149"/>
      <c r="BJM10" s="149"/>
      <c r="BJN10" s="149"/>
      <c r="BJO10" s="149"/>
      <c r="BJP10" s="149"/>
      <c r="BJQ10" s="149"/>
      <c r="BJR10" s="149"/>
      <c r="BJS10" s="149"/>
      <c r="BJT10" s="149"/>
      <c r="BJU10" s="149"/>
      <c r="BJV10" s="149"/>
      <c r="BJW10" s="149"/>
      <c r="BJX10" s="149"/>
      <c r="BJY10" s="149"/>
      <c r="BJZ10" s="149"/>
      <c r="BKA10" s="149"/>
      <c r="BKB10" s="149"/>
      <c r="BKC10" s="149"/>
      <c r="BKD10" s="149"/>
      <c r="BKE10" s="149"/>
      <c r="BKF10" s="149"/>
      <c r="BKG10" s="149"/>
      <c r="BKH10" s="149"/>
      <c r="BKI10" s="149"/>
      <c r="BKJ10" s="149"/>
      <c r="BKK10" s="149"/>
      <c r="BKL10" s="149"/>
      <c r="BKM10" s="149"/>
      <c r="BKN10" s="149"/>
      <c r="BKO10" s="149"/>
      <c r="BKP10" s="149"/>
      <c r="BKQ10" s="149"/>
      <c r="BKR10" s="149"/>
      <c r="BKS10" s="149"/>
      <c r="BKT10" s="149"/>
      <c r="BKU10" s="149"/>
      <c r="BKV10" s="149"/>
      <c r="BKW10" s="149"/>
      <c r="BKX10" s="149"/>
      <c r="BKY10" s="149"/>
      <c r="BKZ10" s="149"/>
      <c r="BLA10" s="149"/>
      <c r="BLB10" s="149"/>
      <c r="BLC10" s="149"/>
      <c r="BLD10" s="149"/>
      <c r="BLE10" s="149"/>
      <c r="BLF10" s="149"/>
      <c r="BLG10" s="149"/>
      <c r="BLH10" s="149"/>
      <c r="BLI10" s="149"/>
      <c r="BLJ10" s="149"/>
      <c r="BLK10" s="149"/>
      <c r="BLL10" s="149"/>
      <c r="BLM10" s="149"/>
      <c r="BLN10" s="149"/>
      <c r="BLO10" s="149"/>
      <c r="BLP10" s="149"/>
      <c r="BLQ10" s="149"/>
      <c r="BLR10" s="149"/>
      <c r="BLS10" s="149"/>
      <c r="BLT10" s="149"/>
      <c r="BLU10" s="149"/>
      <c r="BLV10" s="149"/>
      <c r="BLW10" s="149"/>
      <c r="BLX10" s="149"/>
      <c r="BLY10" s="149"/>
      <c r="BLZ10" s="149"/>
      <c r="BMA10" s="149"/>
      <c r="BMB10" s="149"/>
      <c r="BMC10" s="149"/>
      <c r="BMD10" s="149"/>
      <c r="BME10" s="149"/>
      <c r="BMF10" s="149"/>
      <c r="BMG10" s="149"/>
      <c r="BMH10" s="149"/>
      <c r="BMI10" s="149"/>
      <c r="BMJ10" s="149"/>
      <c r="BMK10" s="149"/>
      <c r="BML10" s="149"/>
      <c r="BMM10" s="149"/>
      <c r="BMN10" s="149"/>
      <c r="BMO10" s="149"/>
      <c r="BMP10" s="149"/>
      <c r="BMQ10" s="149"/>
      <c r="BMR10" s="149"/>
      <c r="BMS10" s="149"/>
      <c r="BMT10" s="149"/>
      <c r="BMU10" s="149"/>
      <c r="BMV10" s="149"/>
      <c r="BMW10" s="149"/>
      <c r="BMX10" s="149"/>
      <c r="BMY10" s="149"/>
      <c r="BMZ10" s="149"/>
      <c r="BNA10" s="149"/>
      <c r="BNB10" s="149"/>
      <c r="BNC10" s="149"/>
      <c r="BND10" s="149"/>
      <c r="BNE10" s="149"/>
      <c r="BNF10" s="149"/>
      <c r="BNG10" s="149"/>
      <c r="BNH10" s="149"/>
      <c r="BNI10" s="149"/>
      <c r="BNJ10" s="149"/>
      <c r="BNK10" s="149"/>
      <c r="BNL10" s="149"/>
      <c r="BNM10" s="149"/>
      <c r="BNN10" s="149"/>
      <c r="BNO10" s="149"/>
      <c r="BNP10" s="149"/>
      <c r="BNQ10" s="149"/>
      <c r="BNR10" s="149"/>
      <c r="BNS10" s="149"/>
      <c r="BNT10" s="149"/>
      <c r="BNU10" s="149"/>
      <c r="BNV10" s="149"/>
      <c r="BNW10" s="149"/>
      <c r="BNX10" s="149"/>
      <c r="BNY10" s="149"/>
      <c r="BNZ10" s="149"/>
      <c r="BOA10" s="149"/>
      <c r="BOB10" s="149"/>
      <c r="BOC10" s="149"/>
      <c r="BOD10" s="149"/>
      <c r="BOE10" s="149"/>
      <c r="BOF10" s="149"/>
      <c r="BOG10" s="149"/>
      <c r="BOH10" s="149"/>
      <c r="BOI10" s="149"/>
      <c r="BOJ10" s="149"/>
      <c r="BOK10" s="149"/>
      <c r="BOL10" s="149"/>
      <c r="BOM10" s="149"/>
      <c r="BON10" s="149"/>
      <c r="BOO10" s="149"/>
      <c r="BOP10" s="149"/>
      <c r="BOQ10" s="149"/>
      <c r="BOR10" s="149"/>
      <c r="BOS10" s="149"/>
      <c r="BOT10" s="149"/>
      <c r="BOU10" s="149"/>
      <c r="BOV10" s="149"/>
      <c r="BOW10" s="149"/>
      <c r="BOX10" s="149"/>
      <c r="BOY10" s="149"/>
      <c r="BOZ10" s="149"/>
      <c r="BPA10" s="149"/>
      <c r="BPB10" s="149"/>
      <c r="BPC10" s="149"/>
      <c r="BPD10" s="149"/>
      <c r="BPE10" s="149"/>
      <c r="BPF10" s="149"/>
      <c r="BPG10" s="149"/>
      <c r="BPH10" s="149"/>
      <c r="BPI10" s="149"/>
      <c r="BPJ10" s="149"/>
      <c r="BPK10" s="149"/>
      <c r="BPL10" s="149"/>
      <c r="BPM10" s="149"/>
      <c r="BPN10" s="149"/>
      <c r="BPO10" s="149"/>
      <c r="BPP10" s="149"/>
      <c r="BPQ10" s="149"/>
      <c r="BPR10" s="149"/>
      <c r="BPS10" s="149"/>
      <c r="BPT10" s="149"/>
      <c r="BPU10" s="149"/>
      <c r="BPV10" s="149"/>
      <c r="BPW10" s="149"/>
      <c r="BPX10" s="149"/>
      <c r="BPY10" s="149"/>
      <c r="BPZ10" s="149"/>
      <c r="BQA10" s="149"/>
      <c r="BQB10" s="149"/>
      <c r="BQC10" s="149"/>
      <c r="BQD10" s="149"/>
      <c r="BQE10" s="149"/>
      <c r="BQF10" s="149"/>
      <c r="BQG10" s="149"/>
      <c r="BQH10" s="149"/>
      <c r="BQI10" s="149"/>
      <c r="BQJ10" s="149"/>
      <c r="BQK10" s="149"/>
      <c r="BQL10" s="149"/>
      <c r="BQM10" s="149"/>
      <c r="BQN10" s="149"/>
      <c r="BQO10" s="149"/>
      <c r="BQP10" s="149"/>
      <c r="BQQ10" s="149"/>
      <c r="BQR10" s="149"/>
      <c r="BQS10" s="149"/>
      <c r="BQT10" s="149"/>
      <c r="BQU10" s="149"/>
      <c r="BQV10" s="149"/>
      <c r="BQW10" s="149"/>
      <c r="BQX10" s="149"/>
      <c r="BQY10" s="149"/>
      <c r="BQZ10" s="149"/>
      <c r="BRA10" s="149"/>
      <c r="BRB10" s="149"/>
      <c r="BRC10" s="149"/>
      <c r="BRD10" s="149"/>
      <c r="BRE10" s="149"/>
      <c r="BRF10" s="149"/>
      <c r="BRG10" s="149"/>
      <c r="BRH10" s="149"/>
      <c r="BRI10" s="149"/>
      <c r="BRJ10" s="149"/>
      <c r="BRK10" s="149"/>
      <c r="BRL10" s="149"/>
      <c r="BRM10" s="149"/>
      <c r="BRN10" s="149"/>
      <c r="BRO10" s="149"/>
      <c r="BRP10" s="149"/>
      <c r="BRQ10" s="149"/>
      <c r="BRR10" s="149"/>
      <c r="BRS10" s="149"/>
      <c r="BRT10" s="149"/>
      <c r="BRU10" s="149"/>
      <c r="BRV10" s="149"/>
      <c r="BRW10" s="149"/>
      <c r="BRX10" s="149"/>
      <c r="BRY10" s="149"/>
      <c r="BRZ10" s="149"/>
      <c r="BSA10" s="149"/>
      <c r="BSB10" s="149"/>
      <c r="BSC10" s="149"/>
      <c r="BSD10" s="149"/>
      <c r="BSE10" s="149"/>
      <c r="BSF10" s="149"/>
      <c r="BSG10" s="149"/>
      <c r="BSH10" s="149"/>
      <c r="BSI10" s="149"/>
      <c r="BSJ10" s="149"/>
      <c r="BSK10" s="149"/>
      <c r="BSL10" s="149"/>
      <c r="BSM10" s="149"/>
      <c r="BSN10" s="149"/>
      <c r="BSO10" s="149"/>
      <c r="BSP10" s="149"/>
      <c r="BSQ10" s="149"/>
      <c r="BSR10" s="149"/>
      <c r="BSS10" s="149"/>
      <c r="BST10" s="149"/>
      <c r="BSU10" s="149"/>
      <c r="BSV10" s="149"/>
      <c r="BSW10" s="149"/>
      <c r="BSX10" s="149"/>
      <c r="BSY10" s="149"/>
      <c r="BSZ10" s="149"/>
      <c r="BTA10" s="149"/>
      <c r="BTB10" s="149"/>
      <c r="BTC10" s="149"/>
      <c r="BTD10" s="149"/>
      <c r="BTE10" s="149"/>
      <c r="BTF10" s="149"/>
      <c r="BTG10" s="149"/>
      <c r="BTH10" s="149"/>
      <c r="BTI10" s="149"/>
      <c r="BTJ10" s="149"/>
      <c r="BTK10" s="149"/>
      <c r="BTL10" s="149"/>
      <c r="BTM10" s="149"/>
      <c r="BTN10" s="149"/>
      <c r="BTO10" s="149"/>
      <c r="BTP10" s="149"/>
      <c r="BTQ10" s="149"/>
      <c r="BTR10" s="149"/>
      <c r="BTS10" s="149"/>
      <c r="BTT10" s="149"/>
      <c r="BTU10" s="149"/>
      <c r="BTV10" s="149"/>
      <c r="BTW10" s="149"/>
      <c r="BTX10" s="149"/>
      <c r="BTY10" s="149"/>
      <c r="BTZ10" s="149"/>
      <c r="BUA10" s="149"/>
      <c r="BUB10" s="149"/>
      <c r="BUC10" s="149"/>
      <c r="BUD10" s="149"/>
      <c r="BUE10" s="149"/>
      <c r="BUF10" s="149"/>
      <c r="BUG10" s="149"/>
      <c r="BUH10" s="149"/>
      <c r="BUI10" s="149"/>
      <c r="BUJ10" s="149"/>
      <c r="BUK10" s="149"/>
      <c r="BUL10" s="149"/>
      <c r="BUM10" s="149"/>
      <c r="BUN10" s="149"/>
      <c r="BUO10" s="149"/>
      <c r="BUP10" s="149"/>
      <c r="BUQ10" s="149"/>
      <c r="BUR10" s="149"/>
      <c r="BUS10" s="149"/>
      <c r="BUT10" s="149"/>
      <c r="BUU10" s="149"/>
      <c r="BUV10" s="149"/>
      <c r="BUW10" s="149"/>
      <c r="BUX10" s="149"/>
      <c r="BUY10" s="149"/>
      <c r="BUZ10" s="149"/>
      <c r="BVA10" s="149"/>
      <c r="BVB10" s="149"/>
      <c r="BVC10" s="149"/>
      <c r="BVD10" s="149"/>
      <c r="BVE10" s="149"/>
      <c r="BVF10" s="149"/>
      <c r="BVG10" s="149"/>
      <c r="BVH10" s="149"/>
      <c r="BVI10" s="149"/>
      <c r="BVJ10" s="149"/>
      <c r="BVK10" s="149"/>
      <c r="BVL10" s="149"/>
      <c r="BVM10" s="149"/>
      <c r="BVN10" s="149"/>
      <c r="BVO10" s="149"/>
      <c r="BVP10" s="149"/>
      <c r="BVQ10" s="149"/>
      <c r="BVR10" s="149"/>
      <c r="BVS10" s="149"/>
      <c r="BVT10" s="149"/>
      <c r="BVU10" s="149"/>
      <c r="BVV10" s="149"/>
      <c r="BVW10" s="149"/>
      <c r="BVX10" s="149"/>
      <c r="BVY10" s="149"/>
      <c r="BVZ10" s="149"/>
      <c r="BWA10" s="149"/>
      <c r="BWB10" s="149"/>
      <c r="BWC10" s="149"/>
      <c r="BWD10" s="149"/>
      <c r="BWE10" s="149"/>
      <c r="BWF10" s="149"/>
      <c r="BWG10" s="149"/>
      <c r="BWH10" s="149"/>
      <c r="BWI10" s="149"/>
      <c r="BWJ10" s="149"/>
      <c r="BWK10" s="149"/>
      <c r="BWL10" s="149"/>
      <c r="BWM10" s="149"/>
      <c r="BWN10" s="149"/>
      <c r="BWO10" s="149"/>
      <c r="BWP10" s="149"/>
      <c r="BWQ10" s="149"/>
      <c r="BWR10" s="149"/>
      <c r="BWS10" s="149"/>
      <c r="BWT10" s="149"/>
      <c r="BWU10" s="149"/>
      <c r="BWV10" s="149"/>
      <c r="BWW10" s="149"/>
      <c r="BWX10" s="149"/>
      <c r="BWY10" s="149"/>
      <c r="BWZ10" s="149"/>
      <c r="BXA10" s="149"/>
      <c r="BXB10" s="149"/>
      <c r="BXC10" s="149"/>
      <c r="BXD10" s="149"/>
      <c r="BXE10" s="149"/>
      <c r="BXF10" s="149"/>
      <c r="BXG10" s="149"/>
      <c r="BXH10" s="149"/>
      <c r="BXI10" s="149"/>
      <c r="BXJ10" s="149"/>
      <c r="BXK10" s="149"/>
      <c r="BXL10" s="149"/>
      <c r="BXM10" s="149"/>
      <c r="BXN10" s="149"/>
      <c r="BXO10" s="149"/>
      <c r="BXP10" s="149"/>
      <c r="BXQ10" s="149"/>
      <c r="BXR10" s="149"/>
      <c r="BXS10" s="149"/>
      <c r="BXT10" s="149"/>
      <c r="BXU10" s="149"/>
      <c r="BXV10" s="149"/>
      <c r="BXW10" s="149"/>
      <c r="BXX10" s="149"/>
      <c r="BXY10" s="149"/>
      <c r="BXZ10" s="149"/>
      <c r="BYA10" s="149"/>
      <c r="BYB10" s="149"/>
      <c r="BYC10" s="149"/>
      <c r="BYD10" s="149"/>
      <c r="BYE10" s="149"/>
      <c r="BYF10" s="149"/>
      <c r="BYG10" s="149"/>
      <c r="BYH10" s="149"/>
      <c r="BYI10" s="149"/>
      <c r="BYJ10" s="149"/>
      <c r="BYK10" s="149"/>
      <c r="BYL10" s="149"/>
      <c r="BYM10" s="149"/>
      <c r="BYN10" s="149"/>
      <c r="BYO10" s="149"/>
      <c r="BYP10" s="149"/>
      <c r="BYQ10" s="149"/>
      <c r="BYR10" s="149"/>
      <c r="BYS10" s="149"/>
      <c r="BYT10" s="149"/>
      <c r="BYU10" s="149"/>
      <c r="BYV10" s="149"/>
      <c r="BYW10" s="149"/>
      <c r="BYX10" s="149"/>
      <c r="BYY10" s="149"/>
      <c r="BYZ10" s="149"/>
      <c r="BZA10" s="149"/>
      <c r="BZB10" s="149"/>
      <c r="BZC10" s="149"/>
      <c r="BZD10" s="149"/>
      <c r="BZE10" s="149"/>
      <c r="BZF10" s="149"/>
      <c r="BZG10" s="149"/>
      <c r="BZH10" s="149"/>
      <c r="BZI10" s="149"/>
      <c r="BZJ10" s="149"/>
      <c r="BZK10" s="149"/>
      <c r="BZL10" s="149"/>
      <c r="BZM10" s="149"/>
      <c r="BZN10" s="149"/>
      <c r="BZO10" s="149"/>
      <c r="BZP10" s="149"/>
      <c r="BZQ10" s="149"/>
      <c r="BZR10" s="149"/>
      <c r="BZS10" s="149"/>
      <c r="BZT10" s="149"/>
      <c r="BZU10" s="149"/>
      <c r="BZV10" s="149"/>
      <c r="BZW10" s="149"/>
      <c r="BZX10" s="149"/>
      <c r="BZY10" s="149"/>
      <c r="BZZ10" s="149"/>
      <c r="CAA10" s="149"/>
      <c r="CAB10" s="149"/>
      <c r="CAC10" s="149"/>
      <c r="CAD10" s="149"/>
      <c r="CAE10" s="149"/>
      <c r="CAF10" s="149"/>
      <c r="CAG10" s="149"/>
      <c r="CAH10" s="149"/>
      <c r="CAI10" s="149"/>
      <c r="CAJ10" s="149"/>
      <c r="CAK10" s="149"/>
      <c r="CAL10" s="149"/>
      <c r="CAM10" s="149"/>
      <c r="CAN10" s="149"/>
      <c r="CAO10" s="149"/>
      <c r="CAP10" s="149"/>
      <c r="CAQ10" s="149"/>
      <c r="CAR10" s="149"/>
      <c r="CAS10" s="149"/>
      <c r="CAT10" s="149"/>
      <c r="CAU10" s="149"/>
      <c r="CAV10" s="149"/>
      <c r="CAW10" s="149"/>
      <c r="CAX10" s="149"/>
      <c r="CAY10" s="149"/>
      <c r="CAZ10" s="149"/>
      <c r="CBA10" s="149"/>
      <c r="CBB10" s="149"/>
      <c r="CBC10" s="149"/>
      <c r="CBD10" s="149"/>
      <c r="CBE10" s="149"/>
      <c r="CBF10" s="149"/>
      <c r="CBG10" s="149"/>
      <c r="CBH10" s="149"/>
      <c r="CBI10" s="149"/>
      <c r="CBJ10" s="149"/>
      <c r="CBK10" s="149"/>
      <c r="CBL10" s="149"/>
      <c r="CBM10" s="149"/>
      <c r="CBN10" s="149"/>
      <c r="CBO10" s="149"/>
      <c r="CBP10" s="149"/>
      <c r="CBQ10" s="149"/>
      <c r="CBR10" s="149"/>
      <c r="CBS10" s="149"/>
      <c r="CBT10" s="149"/>
      <c r="CBU10" s="149"/>
      <c r="CBV10" s="149"/>
      <c r="CBW10" s="149"/>
      <c r="CBX10" s="149"/>
      <c r="CBY10" s="149"/>
      <c r="CBZ10" s="149"/>
      <c r="CCA10" s="149"/>
      <c r="CCB10" s="149"/>
      <c r="CCC10" s="149"/>
      <c r="CCD10" s="149"/>
      <c r="CCE10" s="149"/>
      <c r="CCF10" s="149"/>
      <c r="CCG10" s="149"/>
      <c r="CCH10" s="149"/>
      <c r="CCI10" s="149"/>
      <c r="CCJ10" s="149"/>
      <c r="CCK10" s="149"/>
      <c r="CCL10" s="149"/>
      <c r="CCM10" s="149"/>
      <c r="CCN10" s="149"/>
      <c r="CCO10" s="149"/>
      <c r="CCP10" s="149"/>
      <c r="CCQ10" s="149"/>
      <c r="CCR10" s="149"/>
      <c r="CCS10" s="149"/>
      <c r="CCT10" s="149"/>
      <c r="CCU10" s="149"/>
      <c r="CCV10" s="149"/>
      <c r="CCW10" s="149"/>
      <c r="CCX10" s="149"/>
      <c r="CCY10" s="149"/>
      <c r="CCZ10" s="149"/>
      <c r="CDA10" s="149"/>
      <c r="CDB10" s="149"/>
      <c r="CDC10" s="149"/>
      <c r="CDD10" s="149"/>
      <c r="CDE10" s="149"/>
      <c r="CDF10" s="149"/>
      <c r="CDG10" s="149"/>
      <c r="CDH10" s="149"/>
      <c r="CDI10" s="149"/>
      <c r="CDJ10" s="149"/>
      <c r="CDK10" s="149"/>
      <c r="CDL10" s="149"/>
      <c r="CDM10" s="149"/>
      <c r="CDN10" s="149"/>
      <c r="CDO10" s="149"/>
      <c r="CDP10" s="149"/>
      <c r="CDQ10" s="149"/>
      <c r="CDR10" s="149"/>
      <c r="CDS10" s="149"/>
      <c r="CDT10" s="149"/>
      <c r="CDU10" s="149"/>
      <c r="CDV10" s="149"/>
      <c r="CDW10" s="149"/>
      <c r="CDX10" s="149"/>
      <c r="CDY10" s="149"/>
      <c r="CDZ10" s="149"/>
      <c r="CEA10" s="149"/>
      <c r="CEB10" s="149"/>
      <c r="CEC10" s="149"/>
      <c r="CED10" s="149"/>
      <c r="CEE10" s="149"/>
      <c r="CEF10" s="149"/>
      <c r="CEG10" s="149"/>
      <c r="CEH10" s="149"/>
      <c r="CEI10" s="149"/>
      <c r="CEJ10" s="149"/>
      <c r="CEK10" s="149"/>
      <c r="CEL10" s="149"/>
      <c r="CEM10" s="149"/>
      <c r="CEN10" s="149"/>
      <c r="CEO10" s="149"/>
      <c r="CEP10" s="149"/>
      <c r="CEQ10" s="149"/>
      <c r="CER10" s="149"/>
      <c r="CES10" s="149"/>
      <c r="CET10" s="149"/>
      <c r="CEU10" s="149"/>
      <c r="CEV10" s="149"/>
      <c r="CEW10" s="149"/>
      <c r="CEX10" s="149"/>
      <c r="CEY10" s="149"/>
      <c r="CEZ10" s="149"/>
      <c r="CFA10" s="149"/>
      <c r="CFB10" s="149"/>
      <c r="CFC10" s="149"/>
      <c r="CFD10" s="149"/>
      <c r="CFE10" s="149"/>
      <c r="CFF10" s="149"/>
      <c r="CFG10" s="149"/>
      <c r="CFH10" s="149"/>
      <c r="CFI10" s="149"/>
      <c r="CFJ10" s="149"/>
      <c r="CFK10" s="149"/>
      <c r="CFL10" s="149"/>
      <c r="CFM10" s="149"/>
      <c r="CFN10" s="149"/>
      <c r="CFO10" s="149"/>
      <c r="CFP10" s="149"/>
      <c r="CFQ10" s="149"/>
      <c r="CFR10" s="149"/>
      <c r="CFS10" s="149"/>
      <c r="CFT10" s="149"/>
      <c r="CFU10" s="149"/>
      <c r="CFV10" s="149"/>
      <c r="CFW10" s="149"/>
      <c r="CFX10" s="149"/>
      <c r="CFY10" s="149"/>
      <c r="CFZ10" s="149"/>
      <c r="CGA10" s="149"/>
      <c r="CGB10" s="149"/>
      <c r="CGC10" s="149"/>
      <c r="CGD10" s="149"/>
      <c r="CGE10" s="149"/>
      <c r="CGF10" s="149"/>
      <c r="CGG10" s="149"/>
      <c r="CGH10" s="149"/>
      <c r="CGI10" s="149"/>
      <c r="CGJ10" s="149"/>
      <c r="CGK10" s="149"/>
      <c r="CGL10" s="149"/>
      <c r="CGM10" s="149"/>
      <c r="CGN10" s="149"/>
      <c r="CGO10" s="149"/>
      <c r="CGP10" s="149"/>
      <c r="CGQ10" s="149"/>
      <c r="CGR10" s="149"/>
      <c r="CGS10" s="149"/>
      <c r="CGT10" s="149"/>
      <c r="CGU10" s="149"/>
      <c r="CGV10" s="149"/>
      <c r="CGW10" s="149"/>
      <c r="CGX10" s="149"/>
      <c r="CGY10" s="149"/>
      <c r="CGZ10" s="149"/>
      <c r="CHA10" s="149"/>
      <c r="CHB10" s="149"/>
      <c r="CHC10" s="149"/>
      <c r="CHD10" s="149"/>
      <c r="CHE10" s="149"/>
      <c r="CHF10" s="149"/>
      <c r="CHG10" s="149"/>
      <c r="CHH10" s="149"/>
      <c r="CHI10" s="149"/>
      <c r="CHJ10" s="149"/>
      <c r="CHK10" s="149"/>
      <c r="CHL10" s="149"/>
      <c r="CHM10" s="149"/>
      <c r="CHN10" s="149"/>
      <c r="CHO10" s="149"/>
      <c r="CHP10" s="149"/>
      <c r="CHQ10" s="149"/>
      <c r="CHR10" s="149"/>
      <c r="CHS10" s="149"/>
      <c r="CHT10" s="149"/>
      <c r="CHU10" s="149"/>
      <c r="CHV10" s="149"/>
      <c r="CHW10" s="149"/>
      <c r="CHX10" s="149"/>
      <c r="CHY10" s="149"/>
      <c r="CHZ10" s="149"/>
      <c r="CIA10" s="149"/>
      <c r="CIB10" s="149"/>
      <c r="CIC10" s="149"/>
      <c r="CID10" s="149"/>
      <c r="CIE10" s="149"/>
      <c r="CIF10" s="149"/>
      <c r="CIG10" s="149"/>
      <c r="CIH10" s="149"/>
      <c r="CII10" s="149"/>
      <c r="CIJ10" s="149"/>
      <c r="CIK10" s="149"/>
      <c r="CIL10" s="149"/>
      <c r="CIM10" s="149"/>
      <c r="CIN10" s="149"/>
      <c r="CIO10" s="149"/>
      <c r="CIP10" s="149"/>
      <c r="CIQ10" s="149"/>
      <c r="CIR10" s="149"/>
      <c r="CIS10" s="149"/>
      <c r="CIT10" s="149"/>
      <c r="CIU10" s="149"/>
      <c r="CIV10" s="149"/>
      <c r="CIW10" s="149"/>
      <c r="CIX10" s="149"/>
      <c r="CIY10" s="149"/>
      <c r="CIZ10" s="149"/>
      <c r="CJA10" s="149"/>
      <c r="CJB10" s="149"/>
      <c r="CJC10" s="149"/>
      <c r="CJD10" s="149"/>
      <c r="CJE10" s="149"/>
      <c r="CJF10" s="149"/>
      <c r="CJG10" s="149"/>
      <c r="CJH10" s="149"/>
      <c r="CJI10" s="149"/>
      <c r="CJJ10" s="149"/>
      <c r="CJK10" s="149"/>
      <c r="CJL10" s="149"/>
      <c r="CJM10" s="149"/>
      <c r="CJN10" s="149"/>
      <c r="CJO10" s="149"/>
      <c r="CJP10" s="149"/>
      <c r="CJQ10" s="149"/>
      <c r="CJR10" s="149"/>
      <c r="CJS10" s="149"/>
      <c r="CJT10" s="149"/>
      <c r="CJU10" s="149"/>
      <c r="CJV10" s="149"/>
      <c r="CJW10" s="149"/>
      <c r="CJX10" s="149"/>
      <c r="CJY10" s="149"/>
      <c r="CJZ10" s="149"/>
      <c r="CKA10" s="149"/>
      <c r="CKB10" s="149"/>
      <c r="CKC10" s="149"/>
      <c r="CKD10" s="149"/>
      <c r="CKE10" s="149"/>
      <c r="CKF10" s="149"/>
      <c r="CKG10" s="149"/>
      <c r="CKH10" s="149"/>
      <c r="CKI10" s="149"/>
      <c r="CKJ10" s="149"/>
      <c r="CKK10" s="149"/>
      <c r="CKL10" s="149"/>
      <c r="CKM10" s="149"/>
      <c r="CKN10" s="149"/>
      <c r="CKO10" s="149"/>
      <c r="CKP10" s="149"/>
      <c r="CKQ10" s="149"/>
      <c r="CKR10" s="149"/>
      <c r="CKS10" s="149"/>
      <c r="CKT10" s="149"/>
      <c r="CKU10" s="149"/>
      <c r="CKV10" s="149"/>
      <c r="CKW10" s="149"/>
      <c r="CKX10" s="149"/>
      <c r="CKY10" s="149"/>
      <c r="CKZ10" s="149"/>
      <c r="CLA10" s="149"/>
      <c r="CLB10" s="149"/>
      <c r="CLC10" s="149"/>
      <c r="CLD10" s="149"/>
      <c r="CLE10" s="149"/>
      <c r="CLF10" s="149"/>
      <c r="CLG10" s="149"/>
      <c r="CLH10" s="149"/>
      <c r="CLI10" s="149"/>
      <c r="CLJ10" s="149"/>
      <c r="CLK10" s="149"/>
      <c r="CLL10" s="149"/>
      <c r="CLM10" s="149"/>
      <c r="CLN10" s="149"/>
      <c r="CLO10" s="149"/>
      <c r="CLP10" s="149"/>
      <c r="CLQ10" s="149"/>
      <c r="CLR10" s="149"/>
      <c r="CLS10" s="149"/>
      <c r="CLT10" s="149"/>
      <c r="CLU10" s="149"/>
      <c r="CLV10" s="149"/>
      <c r="CLW10" s="149"/>
      <c r="CLX10" s="149"/>
      <c r="CLY10" s="149"/>
      <c r="CLZ10" s="149"/>
      <c r="CMA10" s="149"/>
      <c r="CMB10" s="149"/>
      <c r="CMC10" s="149"/>
      <c r="CMD10" s="149"/>
      <c r="CME10" s="149"/>
      <c r="CMF10" s="149"/>
      <c r="CMG10" s="149"/>
      <c r="CMH10" s="149"/>
      <c r="CMI10" s="149"/>
      <c r="CMJ10" s="149"/>
      <c r="CMK10" s="149"/>
      <c r="CML10" s="149"/>
      <c r="CMM10" s="149"/>
      <c r="CMN10" s="149"/>
      <c r="CMO10" s="149"/>
      <c r="CMP10" s="149"/>
      <c r="CMQ10" s="149"/>
      <c r="CMR10" s="149"/>
      <c r="CMS10" s="149"/>
      <c r="CMT10" s="149"/>
      <c r="CMU10" s="149"/>
      <c r="CMV10" s="149"/>
      <c r="CMW10" s="149"/>
      <c r="CMX10" s="149"/>
      <c r="CMY10" s="149"/>
      <c r="CMZ10" s="149"/>
      <c r="CNA10" s="149"/>
      <c r="CNB10" s="149"/>
      <c r="CNC10" s="149"/>
      <c r="CND10" s="149"/>
      <c r="CNE10" s="149"/>
      <c r="CNF10" s="149"/>
      <c r="CNG10" s="149"/>
      <c r="CNH10" s="149"/>
      <c r="CNI10" s="149"/>
      <c r="CNJ10" s="149"/>
      <c r="CNK10" s="149"/>
      <c r="CNL10" s="149"/>
      <c r="CNM10" s="149"/>
      <c r="CNN10" s="149"/>
      <c r="CNO10" s="149"/>
      <c r="CNP10" s="149"/>
      <c r="CNQ10" s="149"/>
      <c r="CNR10" s="149"/>
      <c r="CNS10" s="149"/>
      <c r="CNT10" s="149"/>
      <c r="CNU10" s="149"/>
      <c r="CNV10" s="149"/>
      <c r="CNW10" s="149"/>
      <c r="CNX10" s="149"/>
      <c r="CNY10" s="149"/>
      <c r="CNZ10" s="149"/>
      <c r="COA10" s="149"/>
      <c r="COB10" s="149"/>
      <c r="COC10" s="149"/>
      <c r="COD10" s="149"/>
      <c r="COE10" s="149"/>
      <c r="COF10" s="149"/>
      <c r="COG10" s="149"/>
      <c r="COH10" s="149"/>
      <c r="COI10" s="149"/>
      <c r="COJ10" s="149"/>
      <c r="COK10" s="149"/>
      <c r="COL10" s="149"/>
      <c r="COM10" s="149"/>
      <c r="CON10" s="149"/>
      <c r="COO10" s="149"/>
      <c r="COP10" s="149"/>
      <c r="COQ10" s="149"/>
      <c r="COR10" s="149"/>
      <c r="COS10" s="149"/>
      <c r="COT10" s="149"/>
      <c r="COU10" s="149"/>
      <c r="COV10" s="149"/>
      <c r="COW10" s="149"/>
      <c r="COX10" s="149"/>
      <c r="COY10" s="149"/>
      <c r="COZ10" s="149"/>
      <c r="CPA10" s="149"/>
      <c r="CPB10" s="149"/>
      <c r="CPC10" s="149"/>
      <c r="CPD10" s="149"/>
      <c r="CPE10" s="149"/>
      <c r="CPF10" s="149"/>
      <c r="CPG10" s="149"/>
      <c r="CPH10" s="149"/>
      <c r="CPI10" s="149"/>
      <c r="CPJ10" s="149"/>
      <c r="CPK10" s="149"/>
      <c r="CPL10" s="149"/>
      <c r="CPM10" s="149"/>
      <c r="CPN10" s="149"/>
      <c r="CPO10" s="149"/>
      <c r="CPP10" s="149"/>
      <c r="CPQ10" s="149"/>
      <c r="CPR10" s="149"/>
      <c r="CPS10" s="149"/>
      <c r="CPT10" s="149"/>
      <c r="CPU10" s="149"/>
      <c r="CPV10" s="149"/>
      <c r="CPW10" s="149"/>
      <c r="CPX10" s="149"/>
      <c r="CPY10" s="149"/>
      <c r="CPZ10" s="149"/>
      <c r="CQA10" s="149"/>
      <c r="CQB10" s="149"/>
      <c r="CQC10" s="149"/>
      <c r="CQD10" s="149"/>
      <c r="CQE10" s="149"/>
      <c r="CQF10" s="149"/>
      <c r="CQG10" s="149"/>
      <c r="CQH10" s="149"/>
      <c r="CQI10" s="149"/>
      <c r="CQJ10" s="149"/>
      <c r="CQK10" s="149"/>
      <c r="CQL10" s="149"/>
      <c r="CQM10" s="149"/>
      <c r="CQN10" s="149"/>
      <c r="CQO10" s="149"/>
      <c r="CQP10" s="149"/>
      <c r="CQQ10" s="149"/>
      <c r="CQR10" s="149"/>
      <c r="CQS10" s="149"/>
      <c r="CQT10" s="149"/>
      <c r="CQU10" s="149"/>
      <c r="CQV10" s="149"/>
      <c r="CQW10" s="149"/>
      <c r="CQX10" s="149"/>
      <c r="CQY10" s="149"/>
      <c r="CQZ10" s="149"/>
      <c r="CRA10" s="149"/>
      <c r="CRB10" s="149"/>
      <c r="CRC10" s="149"/>
      <c r="CRD10" s="149"/>
      <c r="CRE10" s="149"/>
      <c r="CRF10" s="149"/>
      <c r="CRG10" s="149"/>
      <c r="CRH10" s="149"/>
      <c r="CRI10" s="149"/>
      <c r="CRJ10" s="149"/>
      <c r="CRK10" s="149"/>
      <c r="CRL10" s="149"/>
      <c r="CRM10" s="149"/>
      <c r="CRN10" s="149"/>
      <c r="CRO10" s="149"/>
      <c r="CRP10" s="149"/>
      <c r="CRQ10" s="149"/>
      <c r="CRR10" s="149"/>
      <c r="CRS10" s="149"/>
      <c r="CRT10" s="149"/>
      <c r="CRU10" s="149"/>
      <c r="CRV10" s="149"/>
      <c r="CRW10" s="149"/>
      <c r="CRX10" s="149"/>
      <c r="CRY10" s="149"/>
      <c r="CRZ10" s="149"/>
      <c r="CSA10" s="149"/>
      <c r="CSB10" s="149"/>
      <c r="CSC10" s="149"/>
      <c r="CSD10" s="149"/>
      <c r="CSE10" s="149"/>
      <c r="CSF10" s="149"/>
      <c r="CSG10" s="149"/>
      <c r="CSH10" s="149"/>
      <c r="CSI10" s="149"/>
      <c r="CSJ10" s="149"/>
      <c r="CSK10" s="149"/>
      <c r="CSL10" s="149"/>
      <c r="CSM10" s="149"/>
      <c r="CSN10" s="149"/>
      <c r="CSO10" s="149"/>
      <c r="CSP10" s="149"/>
      <c r="CSQ10" s="149"/>
      <c r="CSR10" s="149"/>
      <c r="CSS10" s="149"/>
      <c r="CST10" s="149"/>
      <c r="CSU10" s="149"/>
      <c r="CSV10" s="149"/>
      <c r="CSW10" s="149"/>
      <c r="CSX10" s="149"/>
      <c r="CSY10" s="149"/>
      <c r="CSZ10" s="149"/>
      <c r="CTA10" s="149"/>
      <c r="CTB10" s="149"/>
      <c r="CTC10" s="149"/>
      <c r="CTD10" s="149"/>
      <c r="CTE10" s="149"/>
      <c r="CTF10" s="149"/>
      <c r="CTG10" s="149"/>
      <c r="CTH10" s="149"/>
      <c r="CTI10" s="149"/>
      <c r="CTJ10" s="149"/>
      <c r="CTK10" s="149"/>
      <c r="CTL10" s="149"/>
      <c r="CTM10" s="149"/>
      <c r="CTN10" s="149"/>
      <c r="CTO10" s="149"/>
      <c r="CTP10" s="149"/>
      <c r="CTQ10" s="149"/>
      <c r="CTR10" s="149"/>
      <c r="CTS10" s="149"/>
      <c r="CTT10" s="149"/>
      <c r="CTU10" s="149"/>
      <c r="CTV10" s="149"/>
      <c r="CTW10" s="149"/>
      <c r="CTX10" s="149"/>
      <c r="CTY10" s="149"/>
      <c r="CTZ10" s="149"/>
      <c r="CUA10" s="149"/>
      <c r="CUB10" s="149"/>
      <c r="CUC10" s="149"/>
      <c r="CUD10" s="149"/>
      <c r="CUE10" s="149"/>
      <c r="CUF10" s="149"/>
      <c r="CUG10" s="149"/>
      <c r="CUH10" s="149"/>
      <c r="CUI10" s="149"/>
      <c r="CUJ10" s="149"/>
      <c r="CUK10" s="149"/>
      <c r="CUL10" s="149"/>
      <c r="CUM10" s="149"/>
      <c r="CUN10" s="149"/>
      <c r="CUO10" s="149"/>
      <c r="CUP10" s="149"/>
      <c r="CUQ10" s="149"/>
      <c r="CUR10" s="149"/>
      <c r="CUS10" s="149"/>
      <c r="CUT10" s="149"/>
      <c r="CUU10" s="149"/>
      <c r="CUV10" s="149"/>
      <c r="CUW10" s="149"/>
      <c r="CUX10" s="149"/>
      <c r="CUY10" s="149"/>
      <c r="CUZ10" s="149"/>
      <c r="CVA10" s="149"/>
      <c r="CVB10" s="149"/>
      <c r="CVC10" s="149"/>
      <c r="CVD10" s="149"/>
      <c r="CVE10" s="149"/>
      <c r="CVF10" s="149"/>
      <c r="CVG10" s="149"/>
      <c r="CVH10" s="149"/>
      <c r="CVI10" s="149"/>
      <c r="CVJ10" s="149"/>
      <c r="CVK10" s="149"/>
      <c r="CVL10" s="149"/>
      <c r="CVM10" s="149"/>
      <c r="CVN10" s="149"/>
      <c r="CVO10" s="149"/>
      <c r="CVP10" s="149"/>
      <c r="CVQ10" s="149"/>
      <c r="CVR10" s="149"/>
      <c r="CVS10" s="149"/>
      <c r="CVT10" s="149"/>
      <c r="CVU10" s="149"/>
      <c r="CVV10" s="149"/>
      <c r="CVW10" s="149"/>
      <c r="CVX10" s="149"/>
      <c r="CVY10" s="149"/>
      <c r="CVZ10" s="149"/>
      <c r="CWA10" s="149"/>
      <c r="CWB10" s="149"/>
      <c r="CWC10" s="149"/>
      <c r="CWD10" s="149"/>
      <c r="CWE10" s="149"/>
      <c r="CWF10" s="149"/>
      <c r="CWG10" s="149"/>
      <c r="CWH10" s="149"/>
      <c r="CWI10" s="149"/>
      <c r="CWJ10" s="149"/>
      <c r="CWK10" s="149"/>
      <c r="CWL10" s="149"/>
      <c r="CWM10" s="149"/>
      <c r="CWN10" s="149"/>
      <c r="CWO10" s="149"/>
      <c r="CWP10" s="149"/>
      <c r="CWQ10" s="149"/>
      <c r="CWR10" s="149"/>
      <c r="CWS10" s="149"/>
      <c r="CWT10" s="149"/>
      <c r="CWU10" s="149"/>
      <c r="CWV10" s="149"/>
      <c r="CWW10" s="149"/>
      <c r="CWX10" s="149"/>
      <c r="CWY10" s="149"/>
      <c r="CWZ10" s="149"/>
      <c r="CXA10" s="149"/>
      <c r="CXB10" s="149"/>
      <c r="CXC10" s="149"/>
      <c r="CXD10" s="149"/>
      <c r="CXE10" s="149"/>
      <c r="CXF10" s="149"/>
      <c r="CXG10" s="149"/>
      <c r="CXH10" s="149"/>
      <c r="CXI10" s="149"/>
      <c r="CXJ10" s="149"/>
      <c r="CXK10" s="149"/>
      <c r="CXL10" s="149"/>
      <c r="CXM10" s="149"/>
      <c r="CXN10" s="149"/>
      <c r="CXO10" s="149"/>
      <c r="CXP10" s="149"/>
      <c r="CXQ10" s="149"/>
      <c r="CXR10" s="149"/>
      <c r="CXS10" s="149"/>
      <c r="CXT10" s="149"/>
      <c r="CXU10" s="149"/>
      <c r="CXV10" s="149"/>
      <c r="CXW10" s="149"/>
      <c r="CXX10" s="149"/>
      <c r="CXY10" s="149"/>
      <c r="CXZ10" s="149"/>
      <c r="CYA10" s="149"/>
      <c r="CYB10" s="149"/>
      <c r="CYC10" s="149"/>
      <c r="CYD10" s="149"/>
      <c r="CYE10" s="149"/>
      <c r="CYF10" s="149"/>
      <c r="CYG10" s="149"/>
      <c r="CYH10" s="149"/>
      <c r="CYI10" s="149"/>
      <c r="CYJ10" s="149"/>
      <c r="CYK10" s="149"/>
      <c r="CYL10" s="149"/>
      <c r="CYM10" s="149"/>
      <c r="CYN10" s="149"/>
      <c r="CYO10" s="149"/>
      <c r="CYP10" s="149"/>
      <c r="CYQ10" s="149"/>
      <c r="CYR10" s="149"/>
      <c r="CYS10" s="149"/>
      <c r="CYT10" s="149"/>
      <c r="CYU10" s="149"/>
      <c r="CYV10" s="149"/>
      <c r="CYW10" s="149"/>
      <c r="CYX10" s="149"/>
      <c r="CYY10" s="149"/>
      <c r="CYZ10" s="149"/>
      <c r="CZA10" s="149"/>
      <c r="CZB10" s="149"/>
      <c r="CZC10" s="149"/>
      <c r="CZD10" s="149"/>
      <c r="CZE10" s="149"/>
      <c r="CZF10" s="149"/>
      <c r="CZG10" s="149"/>
      <c r="CZH10" s="149"/>
      <c r="CZI10" s="149"/>
      <c r="CZJ10" s="149"/>
      <c r="CZK10" s="149"/>
      <c r="CZL10" s="149"/>
      <c r="CZM10" s="149"/>
      <c r="CZN10" s="149"/>
      <c r="CZO10" s="149"/>
      <c r="CZP10" s="149"/>
      <c r="CZQ10" s="149"/>
      <c r="CZR10" s="149"/>
      <c r="CZS10" s="149"/>
      <c r="CZT10" s="149"/>
      <c r="CZU10" s="149"/>
      <c r="CZV10" s="149"/>
      <c r="CZW10" s="149"/>
      <c r="CZX10" s="149"/>
      <c r="CZY10" s="149"/>
      <c r="CZZ10" s="149"/>
      <c r="DAA10" s="149"/>
      <c r="DAB10" s="149"/>
      <c r="DAC10" s="149"/>
      <c r="DAD10" s="149"/>
      <c r="DAE10" s="149"/>
      <c r="DAF10" s="149"/>
      <c r="DAG10" s="149"/>
      <c r="DAH10" s="149"/>
      <c r="DAI10" s="149"/>
      <c r="DAJ10" s="149"/>
      <c r="DAK10" s="149"/>
      <c r="DAL10" s="149"/>
      <c r="DAM10" s="149"/>
      <c r="DAN10" s="149"/>
      <c r="DAO10" s="149"/>
      <c r="DAP10" s="149"/>
      <c r="DAQ10" s="149"/>
      <c r="DAR10" s="149"/>
      <c r="DAS10" s="149"/>
      <c r="DAT10" s="149"/>
      <c r="DAU10" s="149"/>
      <c r="DAV10" s="149"/>
      <c r="DAW10" s="149"/>
      <c r="DAX10" s="149"/>
      <c r="DAY10" s="149"/>
      <c r="DAZ10" s="149"/>
      <c r="DBA10" s="149"/>
      <c r="DBB10" s="149"/>
      <c r="DBC10" s="149"/>
      <c r="DBD10" s="149"/>
      <c r="DBE10" s="149"/>
      <c r="DBF10" s="149"/>
      <c r="DBG10" s="149"/>
      <c r="DBH10" s="149"/>
      <c r="DBI10" s="149"/>
      <c r="DBJ10" s="149"/>
      <c r="DBK10" s="149"/>
      <c r="DBL10" s="149"/>
      <c r="DBM10" s="149"/>
      <c r="DBN10" s="149"/>
      <c r="DBO10" s="149"/>
      <c r="DBP10" s="149"/>
      <c r="DBQ10" s="149"/>
      <c r="DBR10" s="149"/>
      <c r="DBS10" s="149"/>
      <c r="DBT10" s="149"/>
      <c r="DBU10" s="149"/>
      <c r="DBV10" s="149"/>
      <c r="DBW10" s="149"/>
      <c r="DBX10" s="149"/>
      <c r="DBY10" s="149"/>
      <c r="DBZ10" s="149"/>
      <c r="DCA10" s="149"/>
      <c r="DCB10" s="149"/>
      <c r="DCC10" s="149"/>
      <c r="DCD10" s="149"/>
      <c r="DCE10" s="149"/>
      <c r="DCF10" s="149"/>
      <c r="DCG10" s="149"/>
      <c r="DCH10" s="149"/>
      <c r="DCI10" s="149"/>
      <c r="DCJ10" s="149"/>
      <c r="DCK10" s="149"/>
      <c r="DCL10" s="149"/>
      <c r="DCM10" s="149"/>
      <c r="DCN10" s="149"/>
      <c r="DCO10" s="149"/>
      <c r="DCP10" s="149"/>
      <c r="DCQ10" s="149"/>
      <c r="DCR10" s="149"/>
      <c r="DCS10" s="149"/>
      <c r="DCT10" s="149"/>
      <c r="DCU10" s="149"/>
      <c r="DCV10" s="149"/>
      <c r="DCW10" s="149"/>
      <c r="DCX10" s="149"/>
      <c r="DCY10" s="149"/>
      <c r="DCZ10" s="149"/>
      <c r="DDA10" s="149"/>
      <c r="DDB10" s="149"/>
      <c r="DDC10" s="149"/>
      <c r="DDD10" s="149"/>
      <c r="DDE10" s="149"/>
      <c r="DDF10" s="149"/>
      <c r="DDG10" s="149"/>
      <c r="DDH10" s="149"/>
      <c r="DDI10" s="149"/>
      <c r="DDJ10" s="149"/>
      <c r="DDK10" s="149"/>
      <c r="DDL10" s="149"/>
      <c r="DDM10" s="149"/>
      <c r="DDN10" s="149"/>
      <c r="DDO10" s="149"/>
      <c r="DDP10" s="149"/>
      <c r="DDQ10" s="149"/>
      <c r="DDR10" s="149"/>
      <c r="DDS10" s="149"/>
      <c r="DDT10" s="149"/>
      <c r="DDU10" s="149"/>
      <c r="DDV10" s="149"/>
      <c r="DDW10" s="149"/>
      <c r="DDX10" s="149"/>
      <c r="DDY10" s="149"/>
      <c r="DDZ10" s="149"/>
      <c r="DEA10" s="149"/>
      <c r="DEB10" s="149"/>
      <c r="DEC10" s="149"/>
      <c r="DED10" s="149"/>
      <c r="DEE10" s="149"/>
      <c r="DEF10" s="149"/>
      <c r="DEG10" s="149"/>
      <c r="DEH10" s="149"/>
      <c r="DEI10" s="149"/>
      <c r="DEJ10" s="149"/>
      <c r="DEK10" s="149"/>
      <c r="DEL10" s="149"/>
      <c r="DEM10" s="149"/>
      <c r="DEN10" s="149"/>
      <c r="DEO10" s="149"/>
      <c r="DEP10" s="149"/>
      <c r="DEQ10" s="149"/>
      <c r="DER10" s="149"/>
      <c r="DES10" s="149"/>
      <c r="DET10" s="149"/>
      <c r="DEU10" s="149"/>
      <c r="DEV10" s="149"/>
      <c r="DEW10" s="149"/>
      <c r="DEX10" s="149"/>
      <c r="DEY10" s="149"/>
      <c r="DEZ10" s="149"/>
      <c r="DFA10" s="149"/>
      <c r="DFB10" s="149"/>
      <c r="DFC10" s="149"/>
      <c r="DFD10" s="149"/>
      <c r="DFE10" s="149"/>
      <c r="DFF10" s="149"/>
      <c r="DFG10" s="149"/>
      <c r="DFH10" s="149"/>
      <c r="DFI10" s="149"/>
      <c r="DFJ10" s="149"/>
      <c r="DFK10" s="149"/>
      <c r="DFL10" s="149"/>
      <c r="DFM10" s="149"/>
      <c r="DFN10" s="149"/>
      <c r="DFO10" s="149"/>
      <c r="DFP10" s="149"/>
      <c r="DFQ10" s="149"/>
      <c r="DFR10" s="149"/>
      <c r="DFS10" s="149"/>
      <c r="DFT10" s="149"/>
      <c r="DFU10" s="149"/>
      <c r="DFV10" s="149"/>
      <c r="DFW10" s="149"/>
      <c r="DFX10" s="149"/>
      <c r="DFY10" s="149"/>
      <c r="DFZ10" s="149"/>
      <c r="DGA10" s="149"/>
      <c r="DGB10" s="149"/>
      <c r="DGC10" s="149"/>
      <c r="DGD10" s="149"/>
      <c r="DGE10" s="149"/>
      <c r="DGF10" s="149"/>
      <c r="DGG10" s="149"/>
      <c r="DGH10" s="149"/>
      <c r="DGI10" s="149"/>
      <c r="DGJ10" s="149"/>
      <c r="DGK10" s="149"/>
      <c r="DGL10" s="149"/>
      <c r="DGM10" s="149"/>
      <c r="DGN10" s="149"/>
      <c r="DGO10" s="149"/>
      <c r="DGP10" s="149"/>
      <c r="DGQ10" s="149"/>
      <c r="DGR10" s="149"/>
      <c r="DGS10" s="149"/>
      <c r="DGT10" s="149"/>
      <c r="DGU10" s="149"/>
      <c r="DGV10" s="149"/>
      <c r="DGW10" s="149"/>
      <c r="DGX10" s="149"/>
      <c r="DGY10" s="149"/>
      <c r="DGZ10" s="149"/>
      <c r="DHA10" s="149"/>
      <c r="DHB10" s="149"/>
      <c r="DHC10" s="149"/>
      <c r="DHD10" s="149"/>
      <c r="DHE10" s="149"/>
      <c r="DHF10" s="149"/>
      <c r="DHG10" s="149"/>
      <c r="DHH10" s="149"/>
      <c r="DHI10" s="149"/>
      <c r="DHJ10" s="149"/>
      <c r="DHK10" s="149"/>
      <c r="DHL10" s="149"/>
      <c r="DHM10" s="149"/>
      <c r="DHN10" s="149"/>
      <c r="DHO10" s="149"/>
      <c r="DHP10" s="149"/>
      <c r="DHQ10" s="149"/>
      <c r="DHR10" s="149"/>
      <c r="DHS10" s="149"/>
      <c r="DHT10" s="149"/>
      <c r="DHU10" s="149"/>
      <c r="DHV10" s="149"/>
      <c r="DHW10" s="149"/>
      <c r="DHX10" s="149"/>
      <c r="DHY10" s="149"/>
      <c r="DHZ10" s="149"/>
      <c r="DIA10" s="149"/>
      <c r="DIB10" s="149"/>
      <c r="DIC10" s="149"/>
      <c r="DID10" s="149"/>
      <c r="DIE10" s="149"/>
      <c r="DIF10" s="149"/>
      <c r="DIG10" s="149"/>
      <c r="DIH10" s="149"/>
      <c r="DII10" s="149"/>
      <c r="DIJ10" s="149"/>
      <c r="DIK10" s="149"/>
      <c r="DIL10" s="149"/>
      <c r="DIM10" s="149"/>
      <c r="DIN10" s="149"/>
      <c r="DIO10" s="149"/>
      <c r="DIP10" s="149"/>
      <c r="DIQ10" s="149"/>
      <c r="DIR10" s="149"/>
      <c r="DIS10" s="149"/>
      <c r="DIT10" s="149"/>
      <c r="DIU10" s="149"/>
      <c r="DIV10" s="149"/>
      <c r="DIW10" s="149"/>
      <c r="DIX10" s="149"/>
      <c r="DIY10" s="149"/>
      <c r="DIZ10" s="149"/>
      <c r="DJA10" s="149"/>
      <c r="DJB10" s="149"/>
      <c r="DJC10" s="149"/>
      <c r="DJD10" s="149"/>
      <c r="DJE10" s="149"/>
      <c r="DJF10" s="149"/>
      <c r="DJG10" s="149"/>
      <c r="DJH10" s="149"/>
      <c r="DJI10" s="149"/>
      <c r="DJJ10" s="149"/>
      <c r="DJK10" s="149"/>
      <c r="DJL10" s="149"/>
      <c r="DJM10" s="149"/>
      <c r="DJN10" s="149"/>
      <c r="DJO10" s="149"/>
      <c r="DJP10" s="149"/>
      <c r="DJQ10" s="149"/>
      <c r="DJR10" s="149"/>
      <c r="DJS10" s="149"/>
      <c r="DJT10" s="149"/>
      <c r="DJU10" s="149"/>
      <c r="DJV10" s="149"/>
      <c r="DJW10" s="149"/>
      <c r="DJX10" s="149"/>
      <c r="DJY10" s="149"/>
      <c r="DJZ10" s="149"/>
      <c r="DKA10" s="149"/>
      <c r="DKB10" s="149"/>
      <c r="DKC10" s="149"/>
      <c r="DKD10" s="149"/>
      <c r="DKE10" s="149"/>
      <c r="DKF10" s="149"/>
      <c r="DKG10" s="149"/>
      <c r="DKH10" s="149"/>
      <c r="DKI10" s="149"/>
      <c r="DKJ10" s="149"/>
      <c r="DKK10" s="149"/>
      <c r="DKL10" s="149"/>
      <c r="DKM10" s="149"/>
      <c r="DKN10" s="149"/>
      <c r="DKO10" s="149"/>
      <c r="DKP10" s="149"/>
      <c r="DKQ10" s="149"/>
      <c r="DKR10" s="149"/>
      <c r="DKS10" s="149"/>
      <c r="DKT10" s="149"/>
      <c r="DKU10" s="149"/>
      <c r="DKV10" s="149"/>
      <c r="DKW10" s="149"/>
      <c r="DKX10" s="149"/>
      <c r="DKY10" s="149"/>
      <c r="DKZ10" s="149"/>
      <c r="DLA10" s="149"/>
      <c r="DLB10" s="149"/>
      <c r="DLC10" s="149"/>
      <c r="DLD10" s="149"/>
      <c r="DLE10" s="149"/>
      <c r="DLF10" s="149"/>
      <c r="DLG10" s="149"/>
      <c r="DLH10" s="149"/>
      <c r="DLI10" s="149"/>
      <c r="DLJ10" s="149"/>
      <c r="DLK10" s="149"/>
      <c r="DLL10" s="149"/>
      <c r="DLM10" s="149"/>
      <c r="DLN10" s="149"/>
      <c r="DLO10" s="149"/>
      <c r="DLP10" s="149"/>
      <c r="DLQ10" s="149"/>
      <c r="DLR10" s="149"/>
      <c r="DLS10" s="149"/>
      <c r="DLT10" s="149"/>
      <c r="DLU10" s="149"/>
      <c r="DLV10" s="149"/>
      <c r="DLW10" s="149"/>
      <c r="DLX10" s="149"/>
      <c r="DLY10" s="149"/>
      <c r="DLZ10" s="149"/>
      <c r="DMA10" s="149"/>
      <c r="DMB10" s="149"/>
      <c r="DMC10" s="149"/>
      <c r="DMD10" s="149"/>
      <c r="DME10" s="149"/>
      <c r="DMF10" s="149"/>
      <c r="DMG10" s="149"/>
      <c r="DMH10" s="149"/>
      <c r="DMI10" s="149"/>
      <c r="DMJ10" s="149"/>
      <c r="DMK10" s="149"/>
      <c r="DML10" s="149"/>
      <c r="DMM10" s="149"/>
      <c r="DMN10" s="149"/>
      <c r="DMO10" s="149"/>
      <c r="DMP10" s="149"/>
      <c r="DMQ10" s="149"/>
      <c r="DMR10" s="149"/>
      <c r="DMS10" s="149"/>
      <c r="DMT10" s="149"/>
      <c r="DMU10" s="149"/>
      <c r="DMV10" s="149"/>
      <c r="DMW10" s="149"/>
      <c r="DMX10" s="149"/>
      <c r="DMY10" s="149"/>
      <c r="DMZ10" s="149"/>
      <c r="DNA10" s="149"/>
      <c r="DNB10" s="149"/>
      <c r="DNC10" s="149"/>
      <c r="DND10" s="149"/>
      <c r="DNE10" s="149"/>
      <c r="DNF10" s="149"/>
      <c r="DNG10" s="149"/>
      <c r="DNH10" s="149"/>
      <c r="DNI10" s="149"/>
      <c r="DNJ10" s="149"/>
      <c r="DNK10" s="149"/>
      <c r="DNL10" s="149"/>
      <c r="DNM10" s="149"/>
      <c r="DNN10" s="149"/>
      <c r="DNO10" s="149"/>
      <c r="DNP10" s="149"/>
      <c r="DNQ10" s="149"/>
      <c r="DNR10" s="149"/>
      <c r="DNS10" s="149"/>
      <c r="DNT10" s="149"/>
      <c r="DNU10" s="149"/>
      <c r="DNV10" s="149"/>
      <c r="DNW10" s="149"/>
      <c r="DNX10" s="149"/>
      <c r="DNY10" s="149"/>
      <c r="DNZ10" s="149"/>
      <c r="DOA10" s="149"/>
      <c r="DOB10" s="149"/>
      <c r="DOC10" s="149"/>
      <c r="DOD10" s="149"/>
      <c r="DOE10" s="149"/>
      <c r="DOF10" s="149"/>
      <c r="DOG10" s="149"/>
      <c r="DOH10" s="149"/>
      <c r="DOI10" s="149"/>
      <c r="DOJ10" s="149"/>
      <c r="DOK10" s="149"/>
      <c r="DOL10" s="149"/>
      <c r="DOM10" s="149"/>
      <c r="DON10" s="149"/>
      <c r="DOO10" s="149"/>
      <c r="DOP10" s="149"/>
      <c r="DOQ10" s="149"/>
      <c r="DOR10" s="149"/>
      <c r="DOS10" s="149"/>
      <c r="DOT10" s="149"/>
      <c r="DOU10" s="149"/>
      <c r="DOV10" s="149"/>
      <c r="DOW10" s="149"/>
      <c r="DOX10" s="149"/>
      <c r="DOY10" s="149"/>
      <c r="DOZ10" s="149"/>
      <c r="DPA10" s="149"/>
      <c r="DPB10" s="149"/>
      <c r="DPC10" s="149"/>
      <c r="DPD10" s="149"/>
      <c r="DPE10" s="149"/>
      <c r="DPF10" s="149"/>
      <c r="DPG10" s="149"/>
      <c r="DPH10" s="149"/>
      <c r="DPI10" s="149"/>
      <c r="DPJ10" s="149"/>
      <c r="DPK10" s="149"/>
      <c r="DPL10" s="149"/>
      <c r="DPM10" s="149"/>
      <c r="DPN10" s="149"/>
      <c r="DPO10" s="149"/>
      <c r="DPP10" s="149"/>
      <c r="DPQ10" s="149"/>
      <c r="DPR10" s="149"/>
      <c r="DPS10" s="149"/>
      <c r="DPT10" s="149"/>
      <c r="DPU10" s="149"/>
      <c r="DPV10" s="149"/>
      <c r="DPW10" s="149"/>
      <c r="DPX10" s="149"/>
      <c r="DPY10" s="149"/>
      <c r="DPZ10" s="149"/>
      <c r="DQA10" s="149"/>
      <c r="DQB10" s="149"/>
      <c r="DQC10" s="149"/>
      <c r="DQD10" s="149"/>
      <c r="DQE10" s="149"/>
      <c r="DQF10" s="149"/>
      <c r="DQG10" s="149"/>
      <c r="DQH10" s="149"/>
      <c r="DQI10" s="149"/>
      <c r="DQJ10" s="149"/>
      <c r="DQK10" s="149"/>
      <c r="DQL10" s="149"/>
      <c r="DQM10" s="149"/>
      <c r="DQN10" s="149"/>
      <c r="DQO10" s="149"/>
      <c r="DQP10" s="149"/>
      <c r="DQQ10" s="149"/>
      <c r="DQR10" s="149"/>
      <c r="DQS10" s="149"/>
      <c r="DQT10" s="149"/>
      <c r="DQU10" s="149"/>
      <c r="DQV10" s="149"/>
      <c r="DQW10" s="149"/>
      <c r="DQX10" s="149"/>
      <c r="DQY10" s="149"/>
      <c r="DQZ10" s="149"/>
      <c r="DRA10" s="149"/>
      <c r="DRB10" s="149"/>
      <c r="DRC10" s="149"/>
      <c r="DRD10" s="149"/>
      <c r="DRE10" s="149"/>
      <c r="DRF10" s="149"/>
      <c r="DRG10" s="149"/>
      <c r="DRH10" s="149"/>
      <c r="DRI10" s="149"/>
      <c r="DRJ10" s="149"/>
      <c r="DRK10" s="149"/>
      <c r="DRL10" s="149"/>
      <c r="DRM10" s="149"/>
      <c r="DRN10" s="149"/>
      <c r="DRO10" s="149"/>
      <c r="DRP10" s="149"/>
      <c r="DRQ10" s="149"/>
      <c r="DRR10" s="149"/>
      <c r="DRS10" s="149"/>
      <c r="DRT10" s="149"/>
      <c r="DRU10" s="149"/>
      <c r="DRV10" s="149"/>
      <c r="DRW10" s="149"/>
      <c r="DRX10" s="149"/>
      <c r="DRY10" s="149"/>
      <c r="DRZ10" s="149"/>
      <c r="DSA10" s="149"/>
      <c r="DSB10" s="149"/>
      <c r="DSC10" s="149"/>
      <c r="DSD10" s="149"/>
      <c r="DSE10" s="149"/>
      <c r="DSF10" s="149"/>
      <c r="DSG10" s="149"/>
      <c r="DSH10" s="149"/>
      <c r="DSI10" s="149"/>
      <c r="DSJ10" s="149"/>
      <c r="DSK10" s="149"/>
      <c r="DSL10" s="149"/>
      <c r="DSM10" s="149"/>
      <c r="DSN10" s="149"/>
      <c r="DSO10" s="149"/>
      <c r="DSP10" s="149"/>
      <c r="DSQ10" s="149"/>
      <c r="DSR10" s="149"/>
      <c r="DSS10" s="149"/>
      <c r="DST10" s="149"/>
      <c r="DSU10" s="149"/>
      <c r="DSV10" s="149"/>
      <c r="DSW10" s="149"/>
      <c r="DSX10" s="149"/>
      <c r="DSY10" s="149"/>
      <c r="DSZ10" s="149"/>
      <c r="DTA10" s="149"/>
      <c r="DTB10" s="149"/>
      <c r="DTC10" s="149"/>
      <c r="DTD10" s="149"/>
      <c r="DTE10" s="149"/>
      <c r="DTF10" s="149"/>
      <c r="DTG10" s="149"/>
      <c r="DTH10" s="149"/>
      <c r="DTI10" s="149"/>
      <c r="DTJ10" s="149"/>
      <c r="DTK10" s="149"/>
      <c r="DTL10" s="149"/>
      <c r="DTM10" s="149"/>
      <c r="DTN10" s="149"/>
      <c r="DTO10" s="149"/>
      <c r="DTP10" s="149"/>
      <c r="DTQ10" s="149"/>
      <c r="DTR10" s="149"/>
      <c r="DTS10" s="149"/>
      <c r="DTT10" s="149"/>
      <c r="DTU10" s="149"/>
      <c r="DTV10" s="149"/>
      <c r="DTW10" s="149"/>
      <c r="DTX10" s="149"/>
      <c r="DTY10" s="149"/>
      <c r="DTZ10" s="149"/>
      <c r="DUA10" s="149"/>
      <c r="DUB10" s="149"/>
      <c r="DUC10" s="149"/>
      <c r="DUD10" s="149"/>
      <c r="DUE10" s="149"/>
      <c r="DUF10" s="149"/>
      <c r="DUG10" s="149"/>
      <c r="DUH10" s="149"/>
      <c r="DUI10" s="149"/>
      <c r="DUJ10" s="149"/>
      <c r="DUK10" s="149"/>
      <c r="DUL10" s="149"/>
      <c r="DUM10" s="149"/>
      <c r="DUN10" s="149"/>
      <c r="DUO10" s="149"/>
      <c r="DUP10" s="149"/>
      <c r="DUQ10" s="149"/>
      <c r="DUR10" s="149"/>
      <c r="DUS10" s="149"/>
      <c r="DUT10" s="149"/>
      <c r="DUU10" s="149"/>
      <c r="DUV10" s="149"/>
      <c r="DUW10" s="149"/>
      <c r="DUX10" s="149"/>
      <c r="DUY10" s="149"/>
      <c r="DUZ10" s="149"/>
      <c r="DVA10" s="149"/>
      <c r="DVB10" s="149"/>
      <c r="DVC10" s="149"/>
      <c r="DVD10" s="149"/>
      <c r="DVE10" s="149"/>
      <c r="DVF10" s="149"/>
      <c r="DVG10" s="149"/>
      <c r="DVH10" s="149"/>
      <c r="DVI10" s="149"/>
      <c r="DVJ10" s="149"/>
      <c r="DVK10" s="149"/>
      <c r="DVL10" s="149"/>
      <c r="DVM10" s="149"/>
      <c r="DVN10" s="149"/>
      <c r="DVO10" s="149"/>
      <c r="DVP10" s="149"/>
      <c r="DVQ10" s="149"/>
      <c r="DVR10" s="149"/>
      <c r="DVS10" s="149"/>
      <c r="DVT10" s="149"/>
      <c r="DVU10" s="149"/>
      <c r="DVV10" s="149"/>
      <c r="DVW10" s="149"/>
      <c r="DVX10" s="149"/>
      <c r="DVY10" s="149"/>
      <c r="DVZ10" s="149"/>
      <c r="DWA10" s="149"/>
      <c r="DWB10" s="149"/>
      <c r="DWC10" s="149"/>
      <c r="DWD10" s="149"/>
      <c r="DWE10" s="149"/>
      <c r="DWF10" s="149"/>
      <c r="DWG10" s="149"/>
      <c r="DWH10" s="149"/>
      <c r="DWI10" s="149"/>
      <c r="DWJ10" s="149"/>
      <c r="DWK10" s="149"/>
      <c r="DWL10" s="149"/>
      <c r="DWM10" s="149"/>
      <c r="DWN10" s="149"/>
      <c r="DWO10" s="149"/>
      <c r="DWP10" s="149"/>
      <c r="DWQ10" s="149"/>
      <c r="DWR10" s="149"/>
      <c r="DWS10" s="149"/>
      <c r="DWT10" s="149"/>
      <c r="DWU10" s="149"/>
      <c r="DWV10" s="149"/>
      <c r="DWW10" s="149"/>
      <c r="DWX10" s="149"/>
      <c r="DWY10" s="149"/>
      <c r="DWZ10" s="149"/>
      <c r="DXA10" s="149"/>
      <c r="DXB10" s="149"/>
      <c r="DXC10" s="149"/>
      <c r="DXD10" s="149"/>
      <c r="DXE10" s="149"/>
      <c r="DXF10" s="149"/>
      <c r="DXG10" s="149"/>
      <c r="DXH10" s="149"/>
      <c r="DXI10" s="149"/>
      <c r="DXJ10" s="149"/>
      <c r="DXK10" s="149"/>
      <c r="DXL10" s="149"/>
      <c r="DXM10" s="149"/>
      <c r="DXN10" s="149"/>
      <c r="DXO10" s="149"/>
      <c r="DXP10" s="149"/>
      <c r="DXQ10" s="149"/>
      <c r="DXR10" s="149"/>
      <c r="DXS10" s="149"/>
      <c r="DXT10" s="149"/>
      <c r="DXU10" s="149"/>
      <c r="DXV10" s="149"/>
      <c r="DXW10" s="149"/>
      <c r="DXX10" s="149"/>
      <c r="DXY10" s="149"/>
      <c r="DXZ10" s="149"/>
      <c r="DYA10" s="149"/>
      <c r="DYB10" s="149"/>
      <c r="DYC10" s="149"/>
      <c r="DYD10" s="149"/>
      <c r="DYE10" s="149"/>
      <c r="DYF10" s="149"/>
      <c r="DYG10" s="149"/>
      <c r="DYH10" s="149"/>
      <c r="DYI10" s="149"/>
      <c r="DYJ10" s="149"/>
      <c r="DYK10" s="149"/>
      <c r="DYL10" s="149"/>
      <c r="DYM10" s="149"/>
      <c r="DYN10" s="149"/>
      <c r="DYO10" s="149"/>
      <c r="DYP10" s="149"/>
      <c r="DYQ10" s="149"/>
      <c r="DYR10" s="149"/>
      <c r="DYS10" s="149"/>
      <c r="DYT10" s="149"/>
      <c r="DYU10" s="149"/>
      <c r="DYV10" s="149"/>
      <c r="DYW10" s="149"/>
      <c r="DYX10" s="149"/>
      <c r="DYY10" s="149"/>
      <c r="DYZ10" s="149"/>
      <c r="DZA10" s="149"/>
      <c r="DZB10" s="149"/>
      <c r="DZC10" s="149"/>
      <c r="DZD10" s="149"/>
      <c r="DZE10" s="149"/>
      <c r="DZF10" s="149"/>
      <c r="DZG10" s="149"/>
      <c r="DZH10" s="149"/>
      <c r="DZI10" s="149"/>
      <c r="DZJ10" s="149"/>
      <c r="DZK10" s="149"/>
      <c r="DZL10" s="149"/>
      <c r="DZM10" s="149"/>
      <c r="DZN10" s="149"/>
      <c r="DZO10" s="149"/>
      <c r="DZP10" s="149"/>
      <c r="DZQ10" s="149"/>
      <c r="DZR10" s="149"/>
      <c r="DZS10" s="149"/>
      <c r="DZT10" s="149"/>
      <c r="DZU10" s="149"/>
      <c r="DZV10" s="149"/>
      <c r="DZW10" s="149"/>
      <c r="DZX10" s="149"/>
      <c r="DZY10" s="149"/>
      <c r="DZZ10" s="149"/>
      <c r="EAA10" s="149"/>
      <c r="EAB10" s="149"/>
      <c r="EAC10" s="149"/>
      <c r="EAD10" s="149"/>
      <c r="EAE10" s="149"/>
      <c r="EAF10" s="149"/>
      <c r="EAG10" s="149"/>
      <c r="EAH10" s="149"/>
      <c r="EAI10" s="149"/>
      <c r="EAJ10" s="149"/>
      <c r="EAK10" s="149"/>
      <c r="EAL10" s="149"/>
      <c r="EAM10" s="149"/>
      <c r="EAN10" s="149"/>
      <c r="EAO10" s="149"/>
      <c r="EAP10" s="149"/>
      <c r="EAQ10" s="149"/>
      <c r="EAR10" s="149"/>
      <c r="EAS10" s="149"/>
      <c r="EAT10" s="149"/>
      <c r="EAU10" s="149"/>
      <c r="EAV10" s="149"/>
      <c r="EAW10" s="149"/>
      <c r="EAX10" s="149"/>
      <c r="EAY10" s="149"/>
      <c r="EAZ10" s="149"/>
      <c r="EBA10" s="149"/>
      <c r="EBB10" s="149"/>
      <c r="EBC10" s="149"/>
      <c r="EBD10" s="149"/>
      <c r="EBE10" s="149"/>
      <c r="EBF10" s="149"/>
      <c r="EBG10" s="149"/>
      <c r="EBH10" s="149"/>
      <c r="EBI10" s="149"/>
      <c r="EBJ10" s="149"/>
      <c r="EBK10" s="149"/>
      <c r="EBL10" s="149"/>
      <c r="EBM10" s="149"/>
      <c r="EBN10" s="149"/>
      <c r="EBO10" s="149"/>
      <c r="EBP10" s="149"/>
      <c r="EBQ10" s="149"/>
      <c r="EBR10" s="149"/>
      <c r="EBS10" s="149"/>
      <c r="EBT10" s="149"/>
      <c r="EBU10" s="149"/>
      <c r="EBV10" s="149"/>
      <c r="EBW10" s="149"/>
      <c r="EBX10" s="149"/>
      <c r="EBY10" s="149"/>
      <c r="EBZ10" s="149"/>
      <c r="ECA10" s="149"/>
      <c r="ECB10" s="149"/>
      <c r="ECC10" s="149"/>
      <c r="ECD10" s="149"/>
      <c r="ECE10" s="149"/>
      <c r="ECF10" s="149"/>
      <c r="ECG10" s="149"/>
      <c r="ECH10" s="149"/>
      <c r="ECI10" s="149"/>
      <c r="ECJ10" s="149"/>
      <c r="ECK10" s="149"/>
      <c r="ECL10" s="149"/>
      <c r="ECM10" s="149"/>
      <c r="ECN10" s="149"/>
      <c r="ECO10" s="149"/>
      <c r="ECP10" s="149"/>
      <c r="ECQ10" s="149"/>
      <c r="ECR10" s="149"/>
      <c r="ECS10" s="149"/>
      <c r="ECT10" s="149"/>
      <c r="ECU10" s="149"/>
      <c r="ECV10" s="149"/>
      <c r="ECW10" s="149"/>
      <c r="ECX10" s="149"/>
      <c r="ECY10" s="149"/>
      <c r="ECZ10" s="149"/>
      <c r="EDA10" s="149"/>
      <c r="EDB10" s="149"/>
      <c r="EDC10" s="149"/>
      <c r="EDD10" s="149"/>
      <c r="EDE10" s="149"/>
      <c r="EDF10" s="149"/>
      <c r="EDG10" s="149"/>
      <c r="EDH10" s="149"/>
      <c r="EDI10" s="149"/>
      <c r="EDJ10" s="149"/>
      <c r="EDK10" s="149"/>
      <c r="EDL10" s="149"/>
      <c r="EDM10" s="149"/>
      <c r="EDN10" s="149"/>
      <c r="EDO10" s="149"/>
      <c r="EDP10" s="149"/>
      <c r="EDQ10" s="149"/>
      <c r="EDR10" s="149"/>
      <c r="EDS10" s="149"/>
      <c r="EDT10" s="149"/>
      <c r="EDU10" s="149"/>
      <c r="EDV10" s="149"/>
      <c r="EDW10" s="149"/>
      <c r="EDX10" s="149"/>
      <c r="EDY10" s="149"/>
      <c r="EDZ10" s="149"/>
      <c r="EEA10" s="149"/>
      <c r="EEB10" s="149"/>
      <c r="EEC10" s="149"/>
      <c r="EED10" s="149"/>
      <c r="EEE10" s="149"/>
      <c r="EEF10" s="149"/>
      <c r="EEG10" s="149"/>
      <c r="EEH10" s="149"/>
      <c r="EEI10" s="149"/>
      <c r="EEJ10" s="149"/>
      <c r="EEK10" s="149"/>
      <c r="EEL10" s="149"/>
      <c r="EEM10" s="149"/>
      <c r="EEN10" s="149"/>
      <c r="EEO10" s="149"/>
      <c r="EEP10" s="149"/>
      <c r="EEQ10" s="149"/>
      <c r="EER10" s="149"/>
      <c r="EES10" s="149"/>
      <c r="EET10" s="149"/>
      <c r="EEU10" s="149"/>
      <c r="EEV10" s="149"/>
      <c r="EEW10" s="149"/>
      <c r="EEX10" s="149"/>
      <c r="EEY10" s="149"/>
      <c r="EEZ10" s="149"/>
      <c r="EFA10" s="149"/>
      <c r="EFB10" s="149"/>
      <c r="EFC10" s="149"/>
      <c r="EFD10" s="149"/>
      <c r="EFE10" s="149"/>
      <c r="EFF10" s="149"/>
      <c r="EFG10" s="149"/>
      <c r="EFH10" s="149"/>
      <c r="EFI10" s="149"/>
      <c r="EFJ10" s="149"/>
      <c r="EFK10" s="149"/>
      <c r="EFL10" s="149"/>
      <c r="EFM10" s="149"/>
      <c r="EFN10" s="149"/>
      <c r="EFO10" s="149"/>
      <c r="EFP10" s="149"/>
      <c r="EFQ10" s="149"/>
      <c r="EFR10" s="149"/>
      <c r="EFS10" s="149"/>
      <c r="EFT10" s="149"/>
      <c r="EFU10" s="149"/>
      <c r="EFV10" s="149"/>
      <c r="EFW10" s="149"/>
      <c r="EFX10" s="149"/>
      <c r="EFY10" s="149"/>
      <c r="EFZ10" s="149"/>
      <c r="EGA10" s="149"/>
      <c r="EGB10" s="149"/>
      <c r="EGC10" s="149"/>
      <c r="EGD10" s="149"/>
      <c r="EGE10" s="149"/>
      <c r="EGF10" s="149"/>
      <c r="EGG10" s="149"/>
      <c r="EGH10" s="149"/>
      <c r="EGI10" s="149"/>
      <c r="EGJ10" s="149"/>
      <c r="EGK10" s="149"/>
      <c r="EGL10" s="149"/>
      <c r="EGM10" s="149"/>
      <c r="EGN10" s="149"/>
      <c r="EGO10" s="149"/>
      <c r="EGP10" s="149"/>
      <c r="EGQ10" s="149"/>
      <c r="EGR10" s="149"/>
      <c r="EGS10" s="149"/>
      <c r="EGT10" s="149"/>
      <c r="EGU10" s="149"/>
      <c r="EGV10" s="149"/>
      <c r="EGW10" s="149"/>
      <c r="EGX10" s="149"/>
      <c r="EGY10" s="149"/>
      <c r="EGZ10" s="149"/>
      <c r="EHA10" s="149"/>
      <c r="EHB10" s="149"/>
      <c r="EHC10" s="149"/>
      <c r="EHD10" s="149"/>
      <c r="EHE10" s="149"/>
      <c r="EHF10" s="149"/>
      <c r="EHG10" s="149"/>
      <c r="EHH10" s="149"/>
      <c r="EHI10" s="149"/>
      <c r="EHJ10" s="149"/>
      <c r="EHK10" s="149"/>
      <c r="EHL10" s="149"/>
      <c r="EHM10" s="149"/>
      <c r="EHN10" s="149"/>
      <c r="EHO10" s="149"/>
      <c r="EHP10" s="149"/>
      <c r="EHQ10" s="149"/>
      <c r="EHR10" s="149"/>
      <c r="EHS10" s="149"/>
      <c r="EHT10" s="149"/>
      <c r="EHU10" s="149"/>
      <c r="EHV10" s="149"/>
      <c r="EHW10" s="149"/>
      <c r="EHX10" s="149"/>
      <c r="EHY10" s="149"/>
      <c r="EHZ10" s="149"/>
      <c r="EIA10" s="149"/>
      <c r="EIB10" s="149"/>
      <c r="EIC10" s="149"/>
      <c r="EID10" s="149"/>
      <c r="EIE10" s="149"/>
      <c r="EIF10" s="149"/>
      <c r="EIG10" s="149"/>
      <c r="EIH10" s="149"/>
      <c r="EII10" s="149"/>
      <c r="EIJ10" s="149"/>
      <c r="EIK10" s="149"/>
      <c r="EIL10" s="149"/>
      <c r="EIM10" s="149"/>
      <c r="EIN10" s="149"/>
      <c r="EIO10" s="149"/>
      <c r="EIP10" s="149"/>
      <c r="EIQ10" s="149"/>
      <c r="EIR10" s="149"/>
      <c r="EIS10" s="149"/>
      <c r="EIT10" s="149"/>
      <c r="EIU10" s="149"/>
      <c r="EIV10" s="149"/>
      <c r="EIW10" s="149"/>
      <c r="EIX10" s="149"/>
      <c r="EIY10" s="149"/>
      <c r="EIZ10" s="149"/>
      <c r="EJA10" s="149"/>
      <c r="EJB10" s="149"/>
      <c r="EJC10" s="149"/>
      <c r="EJD10" s="149"/>
      <c r="EJE10" s="149"/>
      <c r="EJF10" s="149"/>
      <c r="EJG10" s="149"/>
      <c r="EJH10" s="149"/>
      <c r="EJI10" s="149"/>
      <c r="EJJ10" s="149"/>
      <c r="EJK10" s="149"/>
      <c r="EJL10" s="149"/>
      <c r="EJM10" s="149"/>
      <c r="EJN10" s="149"/>
      <c r="EJO10" s="149"/>
      <c r="EJP10" s="149"/>
      <c r="EJQ10" s="149"/>
      <c r="EJR10" s="149"/>
      <c r="EJS10" s="149"/>
      <c r="EJT10" s="149"/>
      <c r="EJU10" s="149"/>
      <c r="EJV10" s="149"/>
      <c r="EJW10" s="149"/>
      <c r="EJX10" s="149"/>
      <c r="EJY10" s="149"/>
      <c r="EJZ10" s="149"/>
      <c r="EKA10" s="149"/>
      <c r="EKB10" s="149"/>
      <c r="EKC10" s="149"/>
      <c r="EKD10" s="149"/>
      <c r="EKE10" s="149"/>
      <c r="EKF10" s="149"/>
      <c r="EKG10" s="149"/>
      <c r="EKH10" s="149"/>
      <c r="EKI10" s="149"/>
      <c r="EKJ10" s="149"/>
      <c r="EKK10" s="149"/>
      <c r="EKL10" s="149"/>
      <c r="EKM10" s="149"/>
      <c r="EKN10" s="149"/>
      <c r="EKO10" s="149"/>
      <c r="EKP10" s="149"/>
      <c r="EKQ10" s="149"/>
      <c r="EKR10" s="149"/>
      <c r="EKS10" s="149"/>
      <c r="EKT10" s="149"/>
      <c r="EKU10" s="149"/>
      <c r="EKV10" s="149"/>
      <c r="EKW10" s="149"/>
      <c r="EKX10" s="149"/>
      <c r="EKY10" s="149"/>
      <c r="EKZ10" s="149"/>
      <c r="ELA10" s="149"/>
      <c r="ELB10" s="149"/>
      <c r="ELC10" s="149"/>
      <c r="ELD10" s="149"/>
      <c r="ELE10" s="149"/>
      <c r="ELF10" s="149"/>
      <c r="ELG10" s="149"/>
      <c r="ELH10" s="149"/>
      <c r="ELI10" s="149"/>
      <c r="ELJ10" s="149"/>
      <c r="ELK10" s="149"/>
      <c r="ELL10" s="149"/>
      <c r="ELM10" s="149"/>
      <c r="ELN10" s="149"/>
      <c r="ELO10" s="149"/>
      <c r="ELP10" s="149"/>
      <c r="ELQ10" s="149"/>
      <c r="ELR10" s="149"/>
      <c r="ELS10" s="149"/>
      <c r="ELT10" s="149"/>
      <c r="ELU10" s="149"/>
      <c r="ELV10" s="149"/>
      <c r="ELW10" s="149"/>
      <c r="ELX10" s="149"/>
      <c r="ELY10" s="149"/>
      <c r="ELZ10" s="149"/>
      <c r="EMA10" s="149"/>
      <c r="EMB10" s="149"/>
      <c r="EMC10" s="149"/>
      <c r="EMD10" s="149"/>
      <c r="EME10" s="149"/>
      <c r="EMF10" s="149"/>
      <c r="EMG10" s="149"/>
      <c r="EMH10" s="149"/>
      <c r="EMI10" s="149"/>
      <c r="EMJ10" s="149"/>
      <c r="EMK10" s="149"/>
      <c r="EML10" s="149"/>
      <c r="EMM10" s="149"/>
      <c r="EMN10" s="149"/>
      <c r="EMO10" s="149"/>
      <c r="EMP10" s="149"/>
      <c r="EMQ10" s="149"/>
      <c r="EMR10" s="149"/>
      <c r="EMS10" s="149"/>
      <c r="EMT10" s="149"/>
      <c r="EMU10" s="149"/>
      <c r="EMV10" s="149"/>
      <c r="EMW10" s="149"/>
      <c r="EMX10" s="149"/>
      <c r="EMY10" s="149"/>
      <c r="EMZ10" s="149"/>
      <c r="ENA10" s="149"/>
      <c r="ENB10" s="149"/>
      <c r="ENC10" s="149"/>
      <c r="END10" s="149"/>
      <c r="ENE10" s="149"/>
      <c r="ENF10" s="149"/>
      <c r="ENG10" s="149"/>
      <c r="ENH10" s="149"/>
      <c r="ENI10" s="149"/>
      <c r="ENJ10" s="149"/>
      <c r="ENK10" s="149"/>
      <c r="ENL10" s="149"/>
      <c r="ENM10" s="149"/>
      <c r="ENN10" s="149"/>
      <c r="ENO10" s="149"/>
      <c r="ENP10" s="149"/>
      <c r="ENQ10" s="149"/>
      <c r="ENR10" s="149"/>
      <c r="ENS10" s="149"/>
      <c r="ENT10" s="149"/>
      <c r="ENU10" s="149"/>
      <c r="ENV10" s="149"/>
      <c r="ENW10" s="149"/>
      <c r="ENX10" s="149"/>
      <c r="ENY10" s="149"/>
      <c r="ENZ10" s="149"/>
      <c r="EOA10" s="149"/>
      <c r="EOB10" s="149"/>
      <c r="EOC10" s="149"/>
      <c r="EOD10" s="149"/>
      <c r="EOE10" s="149"/>
      <c r="EOF10" s="149"/>
      <c r="EOG10" s="149"/>
      <c r="EOH10" s="149"/>
      <c r="EOI10" s="149"/>
      <c r="EOJ10" s="149"/>
      <c r="EOK10" s="149"/>
      <c r="EOL10" s="149"/>
      <c r="EOM10" s="149"/>
      <c r="EON10" s="149"/>
      <c r="EOO10" s="149"/>
      <c r="EOP10" s="149"/>
      <c r="EOQ10" s="149"/>
      <c r="EOR10" s="149"/>
      <c r="EOS10" s="149"/>
      <c r="EOT10" s="149"/>
      <c r="EOU10" s="149"/>
      <c r="EOV10" s="149"/>
      <c r="EOW10" s="149"/>
      <c r="EOX10" s="149"/>
      <c r="EOY10" s="149"/>
      <c r="EOZ10" s="149"/>
      <c r="EPA10" s="149"/>
      <c r="EPB10" s="149"/>
      <c r="EPC10" s="149"/>
      <c r="EPD10" s="149"/>
      <c r="EPE10" s="149"/>
      <c r="EPF10" s="149"/>
      <c r="EPG10" s="149"/>
      <c r="EPH10" s="149"/>
      <c r="EPI10" s="149"/>
      <c r="EPJ10" s="149"/>
      <c r="EPK10" s="149"/>
      <c r="EPL10" s="149"/>
      <c r="EPM10" s="149"/>
      <c r="EPN10" s="149"/>
      <c r="EPO10" s="149"/>
      <c r="EPP10" s="149"/>
      <c r="EPQ10" s="149"/>
      <c r="EPR10" s="149"/>
      <c r="EPS10" s="149"/>
      <c r="EPT10" s="149"/>
      <c r="EPU10" s="149"/>
      <c r="EPV10" s="149"/>
      <c r="EPW10" s="149"/>
      <c r="EPX10" s="149"/>
      <c r="EPY10" s="149"/>
      <c r="EPZ10" s="149"/>
      <c r="EQA10" s="149"/>
      <c r="EQB10" s="149"/>
      <c r="EQC10" s="149"/>
      <c r="EQD10" s="149"/>
      <c r="EQE10" s="149"/>
      <c r="EQF10" s="149"/>
      <c r="EQG10" s="149"/>
      <c r="EQH10" s="149"/>
      <c r="EQI10" s="149"/>
      <c r="EQJ10" s="149"/>
      <c r="EQK10" s="149"/>
      <c r="EQL10" s="149"/>
      <c r="EQM10" s="149"/>
      <c r="EQN10" s="149"/>
      <c r="EQO10" s="149"/>
      <c r="EQP10" s="149"/>
      <c r="EQQ10" s="149"/>
      <c r="EQR10" s="149"/>
      <c r="EQS10" s="149"/>
      <c r="EQT10" s="149"/>
      <c r="EQU10" s="149"/>
      <c r="EQV10" s="149"/>
      <c r="EQW10" s="149"/>
      <c r="EQX10" s="149"/>
      <c r="EQY10" s="149"/>
      <c r="EQZ10" s="149"/>
      <c r="ERA10" s="149"/>
      <c r="ERB10" s="149"/>
      <c r="ERC10" s="149"/>
      <c r="ERD10" s="149"/>
      <c r="ERE10" s="149"/>
      <c r="ERF10" s="149"/>
      <c r="ERG10" s="149"/>
      <c r="ERH10" s="149"/>
      <c r="ERI10" s="149"/>
      <c r="ERJ10" s="149"/>
      <c r="ERK10" s="149"/>
      <c r="ERL10" s="149"/>
      <c r="ERM10" s="149"/>
      <c r="ERN10" s="149"/>
      <c r="ERO10" s="149"/>
      <c r="ERP10" s="149"/>
      <c r="ERQ10" s="149"/>
      <c r="ERR10" s="149"/>
      <c r="ERS10" s="149"/>
      <c r="ERT10" s="149"/>
      <c r="ERU10" s="149"/>
      <c r="ERV10" s="149"/>
      <c r="ERW10" s="149"/>
      <c r="ERX10" s="149"/>
      <c r="ERY10" s="149"/>
      <c r="ERZ10" s="149"/>
      <c r="ESA10" s="149"/>
      <c r="ESB10" s="149"/>
      <c r="ESC10" s="149"/>
      <c r="ESD10" s="149"/>
      <c r="ESE10" s="149"/>
      <c r="ESF10" s="149"/>
      <c r="ESG10" s="149"/>
      <c r="ESH10" s="149"/>
      <c r="ESI10" s="149"/>
      <c r="ESJ10" s="149"/>
      <c r="ESK10" s="149"/>
      <c r="ESL10" s="149"/>
      <c r="ESM10" s="149"/>
      <c r="ESN10" s="149"/>
      <c r="ESO10" s="149"/>
      <c r="ESP10" s="149"/>
      <c r="ESQ10" s="149"/>
      <c r="ESR10" s="149"/>
      <c r="ESS10" s="149"/>
      <c r="EST10" s="149"/>
      <c r="ESU10" s="149"/>
      <c r="ESV10" s="149"/>
      <c r="ESW10" s="149"/>
      <c r="ESX10" s="149"/>
      <c r="ESY10" s="149"/>
      <c r="ESZ10" s="149"/>
      <c r="ETA10" s="149"/>
      <c r="ETB10" s="149"/>
      <c r="ETC10" s="149"/>
      <c r="ETD10" s="149"/>
      <c r="ETE10" s="149"/>
      <c r="ETF10" s="149"/>
      <c r="ETG10" s="149"/>
      <c r="ETH10" s="149"/>
      <c r="ETI10" s="149"/>
      <c r="ETJ10" s="149"/>
      <c r="ETK10" s="149"/>
      <c r="ETL10" s="149"/>
      <c r="ETM10" s="149"/>
      <c r="ETN10" s="149"/>
      <c r="ETO10" s="149"/>
      <c r="ETP10" s="149"/>
      <c r="ETQ10" s="149"/>
      <c r="ETR10" s="149"/>
      <c r="ETS10" s="149"/>
      <c r="ETT10" s="149"/>
      <c r="ETU10" s="149"/>
      <c r="ETV10" s="149"/>
      <c r="ETW10" s="149"/>
      <c r="ETX10" s="149"/>
      <c r="ETY10" s="149"/>
      <c r="ETZ10" s="149"/>
      <c r="EUA10" s="149"/>
      <c r="EUB10" s="149"/>
      <c r="EUC10" s="149"/>
      <c r="EUD10" s="149"/>
      <c r="EUE10" s="149"/>
      <c r="EUF10" s="149"/>
      <c r="EUG10" s="149"/>
      <c r="EUH10" s="149"/>
      <c r="EUI10" s="149"/>
      <c r="EUJ10" s="149"/>
      <c r="EUK10" s="149"/>
      <c r="EUL10" s="149"/>
      <c r="EUM10" s="149"/>
      <c r="EUN10" s="149"/>
      <c r="EUO10" s="149"/>
      <c r="EUP10" s="149"/>
      <c r="EUQ10" s="149"/>
      <c r="EUR10" s="149"/>
      <c r="EUS10" s="149"/>
      <c r="EUT10" s="149"/>
      <c r="EUU10" s="149"/>
      <c r="EUV10" s="149"/>
      <c r="EUW10" s="149"/>
      <c r="EUX10" s="149"/>
      <c r="EUY10" s="149"/>
      <c r="EUZ10" s="149"/>
      <c r="EVA10" s="149"/>
      <c r="EVB10" s="149"/>
      <c r="EVC10" s="149"/>
      <c r="EVD10" s="149"/>
      <c r="EVE10" s="149"/>
      <c r="EVF10" s="149"/>
      <c r="EVG10" s="149"/>
      <c r="EVH10" s="149"/>
      <c r="EVI10" s="149"/>
      <c r="EVJ10" s="149"/>
      <c r="EVK10" s="149"/>
      <c r="EVL10" s="149"/>
      <c r="EVM10" s="149"/>
      <c r="EVN10" s="149"/>
      <c r="EVO10" s="149"/>
      <c r="EVP10" s="149"/>
      <c r="EVQ10" s="149"/>
      <c r="EVR10" s="149"/>
      <c r="EVS10" s="149"/>
      <c r="EVT10" s="149"/>
      <c r="EVU10" s="149"/>
      <c r="EVV10" s="149"/>
      <c r="EVW10" s="149"/>
      <c r="EVX10" s="149"/>
      <c r="EVY10" s="149"/>
      <c r="EVZ10" s="149"/>
      <c r="EWA10" s="149"/>
      <c r="EWB10" s="149"/>
      <c r="EWC10" s="149"/>
      <c r="EWD10" s="149"/>
      <c r="EWE10" s="149"/>
      <c r="EWF10" s="149"/>
      <c r="EWG10" s="149"/>
      <c r="EWH10" s="149"/>
      <c r="EWI10" s="149"/>
      <c r="EWJ10" s="149"/>
      <c r="EWK10" s="149"/>
      <c r="EWL10" s="149"/>
      <c r="EWM10" s="149"/>
      <c r="EWN10" s="149"/>
      <c r="EWO10" s="149"/>
      <c r="EWP10" s="149"/>
      <c r="EWQ10" s="149"/>
      <c r="EWR10" s="149"/>
      <c r="EWS10" s="149"/>
      <c r="EWT10" s="149"/>
      <c r="EWU10" s="149"/>
      <c r="EWV10" s="149"/>
      <c r="EWW10" s="149"/>
      <c r="EWX10" s="149"/>
      <c r="EWY10" s="149"/>
      <c r="EWZ10" s="149"/>
      <c r="EXA10" s="149"/>
      <c r="EXB10" s="149"/>
      <c r="EXC10" s="149"/>
      <c r="EXD10" s="149"/>
      <c r="EXE10" s="149"/>
      <c r="EXF10" s="149"/>
      <c r="EXG10" s="149"/>
      <c r="EXH10" s="149"/>
      <c r="EXI10" s="149"/>
      <c r="EXJ10" s="149"/>
      <c r="EXK10" s="149"/>
      <c r="EXL10" s="149"/>
      <c r="EXM10" s="149"/>
      <c r="EXN10" s="149"/>
      <c r="EXO10" s="149"/>
      <c r="EXP10" s="149"/>
      <c r="EXQ10" s="149"/>
      <c r="EXR10" s="149"/>
      <c r="EXS10" s="149"/>
      <c r="EXT10" s="149"/>
      <c r="EXU10" s="149"/>
      <c r="EXV10" s="149"/>
      <c r="EXW10" s="149"/>
      <c r="EXX10" s="149"/>
      <c r="EXY10" s="149"/>
      <c r="EXZ10" s="149"/>
      <c r="EYA10" s="149"/>
      <c r="EYB10" s="149"/>
      <c r="EYC10" s="149"/>
      <c r="EYD10" s="149"/>
      <c r="EYE10" s="149"/>
      <c r="EYF10" s="149"/>
      <c r="EYG10" s="149"/>
      <c r="EYH10" s="149"/>
      <c r="EYI10" s="149"/>
      <c r="EYJ10" s="149"/>
      <c r="EYK10" s="149"/>
      <c r="EYL10" s="149"/>
      <c r="EYM10" s="149"/>
      <c r="EYN10" s="149"/>
      <c r="EYO10" s="149"/>
      <c r="EYP10" s="149"/>
      <c r="EYQ10" s="149"/>
      <c r="EYR10" s="149"/>
      <c r="EYS10" s="149"/>
      <c r="EYT10" s="149"/>
      <c r="EYU10" s="149"/>
      <c r="EYV10" s="149"/>
      <c r="EYW10" s="149"/>
      <c r="EYX10" s="149"/>
      <c r="EYY10" s="149"/>
      <c r="EYZ10" s="149"/>
      <c r="EZA10" s="149"/>
      <c r="EZB10" s="149"/>
      <c r="EZC10" s="149"/>
      <c r="EZD10" s="149"/>
      <c r="EZE10" s="149"/>
      <c r="EZF10" s="149"/>
      <c r="EZG10" s="149"/>
      <c r="EZH10" s="149"/>
      <c r="EZI10" s="149"/>
      <c r="EZJ10" s="149"/>
      <c r="EZK10" s="149"/>
      <c r="EZL10" s="149"/>
      <c r="EZM10" s="149"/>
      <c r="EZN10" s="149"/>
      <c r="EZO10" s="149"/>
      <c r="EZP10" s="149"/>
      <c r="EZQ10" s="149"/>
      <c r="EZR10" s="149"/>
      <c r="EZS10" s="149"/>
      <c r="EZT10" s="149"/>
      <c r="EZU10" s="149"/>
      <c r="EZV10" s="149"/>
      <c r="EZW10" s="149"/>
      <c r="EZX10" s="149"/>
      <c r="EZY10" s="149"/>
      <c r="EZZ10" s="149"/>
      <c r="FAA10" s="149"/>
      <c r="FAB10" s="149"/>
      <c r="FAC10" s="149"/>
      <c r="FAD10" s="149"/>
      <c r="FAE10" s="149"/>
      <c r="FAF10" s="149"/>
      <c r="FAG10" s="149"/>
      <c r="FAH10" s="149"/>
      <c r="FAI10" s="149"/>
      <c r="FAJ10" s="149"/>
      <c r="FAK10" s="149"/>
      <c r="FAL10" s="149"/>
      <c r="FAM10" s="149"/>
      <c r="FAN10" s="149"/>
      <c r="FAO10" s="149"/>
      <c r="FAP10" s="149"/>
      <c r="FAQ10" s="149"/>
      <c r="FAR10" s="149"/>
      <c r="FAS10" s="149"/>
      <c r="FAT10" s="149"/>
      <c r="FAU10" s="149"/>
      <c r="FAV10" s="149"/>
      <c r="FAW10" s="149"/>
      <c r="FAX10" s="149"/>
      <c r="FAY10" s="149"/>
      <c r="FAZ10" s="149"/>
      <c r="FBA10" s="149"/>
      <c r="FBB10" s="149"/>
      <c r="FBC10" s="149"/>
      <c r="FBD10" s="149"/>
      <c r="FBE10" s="149"/>
      <c r="FBF10" s="149"/>
      <c r="FBG10" s="149"/>
      <c r="FBH10" s="149"/>
      <c r="FBI10" s="149"/>
      <c r="FBJ10" s="149"/>
      <c r="FBK10" s="149"/>
      <c r="FBL10" s="149"/>
      <c r="FBM10" s="149"/>
      <c r="FBN10" s="149"/>
      <c r="FBO10" s="149"/>
      <c r="FBP10" s="149"/>
      <c r="FBQ10" s="149"/>
      <c r="FBR10" s="149"/>
      <c r="FBS10" s="149"/>
      <c r="FBT10" s="149"/>
      <c r="FBU10" s="149"/>
      <c r="FBV10" s="149"/>
      <c r="FBW10" s="149"/>
      <c r="FBX10" s="149"/>
      <c r="FBY10" s="149"/>
      <c r="FBZ10" s="149"/>
      <c r="FCA10" s="149"/>
      <c r="FCB10" s="149"/>
      <c r="FCC10" s="149"/>
      <c r="FCD10" s="149"/>
      <c r="FCE10" s="149"/>
      <c r="FCF10" s="149"/>
      <c r="FCG10" s="149"/>
      <c r="FCH10" s="149"/>
      <c r="FCI10" s="149"/>
      <c r="FCJ10" s="149"/>
      <c r="FCK10" s="149"/>
      <c r="FCL10" s="149"/>
      <c r="FCM10" s="149"/>
      <c r="FCN10" s="149"/>
      <c r="FCO10" s="149"/>
      <c r="FCP10" s="149"/>
      <c r="FCQ10" s="149"/>
      <c r="FCR10" s="149"/>
      <c r="FCS10" s="149"/>
      <c r="FCT10" s="149"/>
      <c r="FCU10" s="149"/>
      <c r="FCV10" s="149"/>
      <c r="FCW10" s="149"/>
      <c r="FCX10" s="149"/>
      <c r="FCY10" s="149"/>
      <c r="FCZ10" s="149"/>
      <c r="FDA10" s="149"/>
      <c r="FDB10" s="149"/>
      <c r="FDC10" s="149"/>
      <c r="FDD10" s="149"/>
      <c r="FDE10" s="149"/>
      <c r="FDF10" s="149"/>
      <c r="FDG10" s="149"/>
      <c r="FDH10" s="149"/>
      <c r="FDI10" s="149"/>
      <c r="FDJ10" s="149"/>
      <c r="FDK10" s="149"/>
      <c r="FDL10" s="149"/>
      <c r="FDM10" s="149"/>
      <c r="FDN10" s="149"/>
      <c r="FDO10" s="149"/>
      <c r="FDP10" s="149"/>
      <c r="FDQ10" s="149"/>
      <c r="FDR10" s="149"/>
      <c r="FDS10" s="149"/>
      <c r="FDT10" s="149"/>
      <c r="FDU10" s="149"/>
      <c r="FDV10" s="149"/>
      <c r="FDW10" s="149"/>
      <c r="FDX10" s="149"/>
      <c r="FDY10" s="149"/>
      <c r="FDZ10" s="149"/>
      <c r="FEA10" s="149"/>
      <c r="FEB10" s="149"/>
      <c r="FEC10" s="149"/>
      <c r="FED10" s="149"/>
      <c r="FEE10" s="149"/>
      <c r="FEF10" s="149"/>
      <c r="FEG10" s="149"/>
      <c r="FEH10" s="149"/>
      <c r="FEI10" s="149"/>
      <c r="FEJ10" s="149"/>
      <c r="FEK10" s="149"/>
      <c r="FEL10" s="149"/>
      <c r="FEM10" s="149"/>
      <c r="FEN10" s="149"/>
      <c r="FEO10" s="149"/>
      <c r="FEP10" s="149"/>
      <c r="FEQ10" s="149"/>
      <c r="FER10" s="149"/>
      <c r="FES10" s="149"/>
      <c r="FET10" s="149"/>
      <c r="FEU10" s="149"/>
      <c r="FEV10" s="149"/>
      <c r="FEW10" s="149"/>
      <c r="FEX10" s="149"/>
      <c r="FEY10" s="149"/>
      <c r="FEZ10" s="149"/>
      <c r="FFA10" s="149"/>
      <c r="FFB10" s="149"/>
      <c r="FFC10" s="149"/>
      <c r="FFD10" s="149"/>
      <c r="FFE10" s="149"/>
      <c r="FFF10" s="149"/>
      <c r="FFG10" s="149"/>
      <c r="FFH10" s="149"/>
      <c r="FFI10" s="149"/>
      <c r="FFJ10" s="149"/>
      <c r="FFK10" s="149"/>
      <c r="FFL10" s="149"/>
      <c r="FFM10" s="149"/>
      <c r="FFN10" s="149"/>
      <c r="FFO10" s="149"/>
      <c r="FFP10" s="149"/>
      <c r="FFQ10" s="149"/>
      <c r="FFR10" s="149"/>
      <c r="FFS10" s="149"/>
      <c r="FFT10" s="149"/>
      <c r="FFU10" s="149"/>
      <c r="FFV10" s="149"/>
      <c r="FFW10" s="149"/>
      <c r="FFX10" s="149"/>
      <c r="FFY10" s="149"/>
      <c r="FFZ10" s="149"/>
      <c r="FGA10" s="149"/>
      <c r="FGB10" s="149"/>
      <c r="FGC10" s="149"/>
      <c r="FGD10" s="149"/>
      <c r="FGE10" s="149"/>
      <c r="FGF10" s="149"/>
      <c r="FGG10" s="149"/>
      <c r="FGH10" s="149"/>
      <c r="FGI10" s="149"/>
      <c r="FGJ10" s="149"/>
      <c r="FGK10" s="149"/>
      <c r="FGL10" s="149"/>
      <c r="FGM10" s="149"/>
      <c r="FGN10" s="149"/>
      <c r="FGO10" s="149"/>
      <c r="FGP10" s="149"/>
      <c r="FGQ10" s="149"/>
      <c r="FGR10" s="149"/>
      <c r="FGS10" s="149"/>
      <c r="FGT10" s="149"/>
      <c r="FGU10" s="149"/>
      <c r="FGV10" s="149"/>
      <c r="FGW10" s="149"/>
      <c r="FGX10" s="149"/>
      <c r="FGY10" s="149"/>
      <c r="FGZ10" s="149"/>
      <c r="FHA10" s="149"/>
      <c r="FHB10" s="149"/>
      <c r="FHC10" s="149"/>
      <c r="FHD10" s="149"/>
      <c r="FHE10" s="149"/>
      <c r="FHF10" s="149"/>
      <c r="FHG10" s="149"/>
      <c r="FHH10" s="149"/>
      <c r="FHI10" s="149"/>
      <c r="FHJ10" s="149"/>
      <c r="FHK10" s="149"/>
      <c r="FHL10" s="149"/>
      <c r="FHM10" s="149"/>
      <c r="FHN10" s="149"/>
      <c r="FHO10" s="149"/>
      <c r="FHP10" s="149"/>
      <c r="FHQ10" s="149"/>
      <c r="FHR10" s="149"/>
      <c r="FHS10" s="149"/>
      <c r="FHT10" s="149"/>
      <c r="FHU10" s="149"/>
      <c r="FHV10" s="149"/>
      <c r="FHW10" s="149"/>
      <c r="FHX10" s="149"/>
      <c r="FHY10" s="149"/>
      <c r="FHZ10" s="149"/>
      <c r="FIA10" s="149"/>
      <c r="FIB10" s="149"/>
      <c r="FIC10" s="149"/>
      <c r="FID10" s="149"/>
      <c r="FIE10" s="149"/>
      <c r="FIF10" s="149"/>
      <c r="FIG10" s="149"/>
      <c r="FIH10" s="149"/>
      <c r="FII10" s="149"/>
      <c r="FIJ10" s="149"/>
      <c r="FIK10" s="149"/>
      <c r="FIL10" s="149"/>
      <c r="FIM10" s="149"/>
      <c r="FIN10" s="149"/>
      <c r="FIO10" s="149"/>
      <c r="FIP10" s="149"/>
      <c r="FIQ10" s="149"/>
      <c r="FIR10" s="149"/>
      <c r="FIS10" s="149"/>
      <c r="FIT10" s="149"/>
      <c r="FIU10" s="149"/>
      <c r="FIV10" s="149"/>
      <c r="FIW10" s="149"/>
      <c r="FIX10" s="149"/>
      <c r="FIY10" s="149"/>
      <c r="FIZ10" s="149"/>
      <c r="FJA10" s="149"/>
      <c r="FJB10" s="149"/>
      <c r="FJC10" s="149"/>
      <c r="FJD10" s="149"/>
      <c r="FJE10" s="149"/>
      <c r="FJF10" s="149"/>
      <c r="FJG10" s="149"/>
      <c r="FJH10" s="149"/>
      <c r="FJI10" s="149"/>
      <c r="FJJ10" s="149"/>
      <c r="FJK10" s="149"/>
      <c r="FJL10" s="149"/>
      <c r="FJM10" s="149"/>
      <c r="FJN10" s="149"/>
      <c r="FJO10" s="149"/>
      <c r="FJP10" s="149"/>
      <c r="FJQ10" s="149"/>
      <c r="FJR10" s="149"/>
      <c r="FJS10" s="149"/>
      <c r="FJT10" s="149"/>
      <c r="FJU10" s="149"/>
      <c r="FJV10" s="149"/>
      <c r="FJW10" s="149"/>
      <c r="FJX10" s="149"/>
      <c r="FJY10" s="149"/>
      <c r="FJZ10" s="149"/>
      <c r="FKA10" s="149"/>
      <c r="FKB10" s="149"/>
      <c r="FKC10" s="149"/>
      <c r="FKD10" s="149"/>
      <c r="FKE10" s="149"/>
      <c r="FKF10" s="149"/>
      <c r="FKG10" s="149"/>
      <c r="FKH10" s="149"/>
      <c r="FKI10" s="149"/>
      <c r="FKJ10" s="149"/>
      <c r="FKK10" s="149"/>
      <c r="FKL10" s="149"/>
      <c r="FKM10" s="149"/>
      <c r="FKN10" s="149"/>
      <c r="FKO10" s="149"/>
      <c r="FKP10" s="149"/>
      <c r="FKQ10" s="149"/>
      <c r="FKR10" s="149"/>
      <c r="FKS10" s="149"/>
      <c r="FKT10" s="149"/>
      <c r="FKU10" s="149"/>
      <c r="FKV10" s="149"/>
      <c r="FKW10" s="149"/>
      <c r="FKX10" s="149"/>
      <c r="FKY10" s="149"/>
      <c r="FKZ10" s="149"/>
      <c r="FLA10" s="149"/>
      <c r="FLB10" s="149"/>
      <c r="FLC10" s="149"/>
      <c r="FLD10" s="149"/>
      <c r="FLE10" s="149"/>
      <c r="FLF10" s="149"/>
      <c r="FLG10" s="149"/>
      <c r="FLH10" s="149"/>
      <c r="FLI10" s="149"/>
      <c r="FLJ10" s="149"/>
      <c r="FLK10" s="149"/>
      <c r="FLL10" s="149"/>
      <c r="FLM10" s="149"/>
      <c r="FLN10" s="149"/>
      <c r="FLO10" s="149"/>
      <c r="FLP10" s="149"/>
      <c r="FLQ10" s="149"/>
      <c r="FLR10" s="149"/>
      <c r="FLS10" s="149"/>
      <c r="FLT10" s="149"/>
      <c r="FLU10" s="149"/>
      <c r="FLV10" s="149"/>
      <c r="FLW10" s="149"/>
      <c r="FLX10" s="149"/>
      <c r="FLY10" s="149"/>
      <c r="FLZ10" s="149"/>
      <c r="FMA10" s="149"/>
      <c r="FMB10" s="149"/>
      <c r="FMC10" s="149"/>
      <c r="FMD10" s="149"/>
      <c r="FME10" s="149"/>
      <c r="FMF10" s="149"/>
      <c r="FMG10" s="149"/>
      <c r="FMH10" s="149"/>
      <c r="FMI10" s="149"/>
      <c r="FMJ10" s="149"/>
      <c r="FMK10" s="149"/>
      <c r="FML10" s="149"/>
      <c r="FMM10" s="149"/>
      <c r="FMN10" s="149"/>
      <c r="FMO10" s="149"/>
      <c r="FMP10" s="149"/>
      <c r="FMQ10" s="149"/>
      <c r="FMR10" s="149"/>
      <c r="FMS10" s="149"/>
      <c r="FMT10" s="149"/>
      <c r="FMU10" s="149"/>
      <c r="FMV10" s="149"/>
      <c r="FMW10" s="149"/>
      <c r="FMX10" s="149"/>
      <c r="FMY10" s="149"/>
      <c r="FMZ10" s="149"/>
      <c r="FNA10" s="149"/>
      <c r="FNB10" s="149"/>
      <c r="FNC10" s="149"/>
      <c r="FND10" s="149"/>
      <c r="FNE10" s="149"/>
      <c r="FNF10" s="149"/>
      <c r="FNG10" s="149"/>
      <c r="FNH10" s="149"/>
      <c r="FNI10" s="149"/>
      <c r="FNJ10" s="149"/>
      <c r="FNK10" s="149"/>
      <c r="FNL10" s="149"/>
      <c r="FNM10" s="149"/>
      <c r="FNN10" s="149"/>
      <c r="FNO10" s="149"/>
      <c r="FNP10" s="149"/>
      <c r="FNQ10" s="149"/>
      <c r="FNR10" s="149"/>
      <c r="FNS10" s="149"/>
      <c r="FNT10" s="149"/>
      <c r="FNU10" s="149"/>
      <c r="FNV10" s="149"/>
      <c r="FNW10" s="149"/>
      <c r="FNX10" s="149"/>
      <c r="FNY10" s="149"/>
      <c r="FNZ10" s="149"/>
      <c r="FOA10" s="149"/>
      <c r="FOB10" s="149"/>
      <c r="FOC10" s="149"/>
      <c r="FOD10" s="149"/>
      <c r="FOE10" s="149"/>
      <c r="FOF10" s="149"/>
      <c r="FOG10" s="149"/>
      <c r="FOH10" s="149"/>
      <c r="FOI10" s="149"/>
      <c r="FOJ10" s="149"/>
      <c r="FOK10" s="149"/>
      <c r="FOL10" s="149"/>
      <c r="FOM10" s="149"/>
      <c r="FON10" s="149"/>
      <c r="FOO10" s="149"/>
      <c r="FOP10" s="149"/>
      <c r="FOQ10" s="149"/>
      <c r="FOR10" s="149"/>
      <c r="FOS10" s="149"/>
      <c r="FOT10" s="149"/>
      <c r="FOU10" s="149"/>
      <c r="FOV10" s="149"/>
      <c r="FOW10" s="149"/>
      <c r="FOX10" s="149"/>
      <c r="FOY10" s="149"/>
      <c r="FOZ10" s="149"/>
      <c r="FPA10" s="149"/>
      <c r="FPB10" s="149"/>
      <c r="FPC10" s="149"/>
      <c r="FPD10" s="149"/>
      <c r="FPE10" s="149"/>
      <c r="FPF10" s="149"/>
      <c r="FPG10" s="149"/>
      <c r="FPH10" s="149"/>
      <c r="FPI10" s="149"/>
      <c r="FPJ10" s="149"/>
      <c r="FPK10" s="149"/>
      <c r="FPL10" s="149"/>
      <c r="FPM10" s="149"/>
      <c r="FPN10" s="149"/>
      <c r="FPO10" s="149"/>
      <c r="FPP10" s="149"/>
      <c r="FPQ10" s="149"/>
      <c r="FPR10" s="149"/>
      <c r="FPS10" s="149"/>
      <c r="FPT10" s="149"/>
      <c r="FPU10" s="149"/>
      <c r="FPV10" s="149"/>
      <c r="FPW10" s="149"/>
      <c r="FPX10" s="149"/>
      <c r="FPY10" s="149"/>
      <c r="FPZ10" s="149"/>
      <c r="FQA10" s="149"/>
      <c r="FQB10" s="149"/>
      <c r="FQC10" s="149"/>
      <c r="FQD10" s="149"/>
      <c r="FQE10" s="149"/>
      <c r="FQF10" s="149"/>
      <c r="FQG10" s="149"/>
      <c r="FQH10" s="149"/>
      <c r="FQI10" s="149"/>
      <c r="FQJ10" s="149"/>
      <c r="FQK10" s="149"/>
      <c r="FQL10" s="149"/>
      <c r="FQM10" s="149"/>
      <c r="FQN10" s="149"/>
      <c r="FQO10" s="149"/>
      <c r="FQP10" s="149"/>
      <c r="FQQ10" s="149"/>
      <c r="FQR10" s="149"/>
      <c r="FQS10" s="149"/>
      <c r="FQT10" s="149"/>
      <c r="FQU10" s="149"/>
      <c r="FQV10" s="149"/>
      <c r="FQW10" s="149"/>
      <c r="FQX10" s="149"/>
      <c r="FQY10" s="149"/>
      <c r="FQZ10" s="149"/>
      <c r="FRA10" s="149"/>
      <c r="FRB10" s="149"/>
      <c r="FRC10" s="149"/>
      <c r="FRD10" s="149"/>
      <c r="FRE10" s="149"/>
      <c r="FRF10" s="149"/>
      <c r="FRG10" s="149"/>
      <c r="FRH10" s="149"/>
      <c r="FRI10" s="149"/>
      <c r="FRJ10" s="149"/>
      <c r="FRK10" s="149"/>
      <c r="FRL10" s="149"/>
      <c r="FRM10" s="149"/>
      <c r="FRN10" s="149"/>
      <c r="FRO10" s="149"/>
      <c r="FRP10" s="149"/>
      <c r="FRQ10" s="149"/>
      <c r="FRR10" s="149"/>
      <c r="FRS10" s="149"/>
      <c r="FRT10" s="149"/>
      <c r="FRU10" s="149"/>
      <c r="FRV10" s="149"/>
      <c r="FRW10" s="149"/>
      <c r="FRX10" s="149"/>
      <c r="FRY10" s="149"/>
      <c r="FRZ10" s="149"/>
      <c r="FSA10" s="149"/>
      <c r="FSB10" s="149"/>
      <c r="FSC10" s="149"/>
      <c r="FSD10" s="149"/>
      <c r="FSE10" s="149"/>
      <c r="FSF10" s="149"/>
      <c r="FSG10" s="149"/>
      <c r="FSH10" s="149"/>
      <c r="FSI10" s="149"/>
      <c r="FSJ10" s="149"/>
      <c r="FSK10" s="149"/>
      <c r="FSL10" s="149"/>
      <c r="FSM10" s="149"/>
      <c r="FSN10" s="149"/>
      <c r="FSO10" s="149"/>
      <c r="FSP10" s="149"/>
      <c r="FSQ10" s="149"/>
      <c r="FSR10" s="149"/>
      <c r="FSS10" s="149"/>
      <c r="FST10" s="149"/>
      <c r="FSU10" s="149"/>
      <c r="FSV10" s="149"/>
      <c r="FSW10" s="149"/>
      <c r="FSX10" s="149"/>
      <c r="FSY10" s="149"/>
      <c r="FSZ10" s="149"/>
      <c r="FTA10" s="149"/>
      <c r="FTB10" s="149"/>
      <c r="FTC10" s="149"/>
      <c r="FTD10" s="149"/>
      <c r="FTE10" s="149"/>
      <c r="FTF10" s="149"/>
      <c r="FTG10" s="149"/>
      <c r="FTH10" s="149"/>
      <c r="FTI10" s="149"/>
      <c r="FTJ10" s="149"/>
      <c r="FTK10" s="149"/>
      <c r="FTL10" s="149"/>
      <c r="FTM10" s="149"/>
      <c r="FTN10" s="149"/>
      <c r="FTO10" s="149"/>
      <c r="FTP10" s="149"/>
      <c r="FTQ10" s="149"/>
      <c r="FTR10" s="149"/>
      <c r="FTS10" s="149"/>
      <c r="FTT10" s="149"/>
      <c r="FTU10" s="149"/>
      <c r="FTV10" s="149"/>
      <c r="FTW10" s="149"/>
      <c r="FTX10" s="149"/>
      <c r="FTY10" s="149"/>
      <c r="FTZ10" s="149"/>
      <c r="FUA10" s="149"/>
      <c r="FUB10" s="149"/>
      <c r="FUC10" s="149"/>
      <c r="FUD10" s="149"/>
      <c r="FUE10" s="149"/>
      <c r="FUF10" s="149"/>
      <c r="FUG10" s="149"/>
      <c r="FUH10" s="149"/>
      <c r="FUI10" s="149"/>
      <c r="FUJ10" s="149"/>
      <c r="FUK10" s="149"/>
      <c r="FUL10" s="149"/>
      <c r="FUM10" s="149"/>
      <c r="FUN10" s="149"/>
      <c r="FUO10" s="149"/>
      <c r="FUP10" s="149"/>
      <c r="FUQ10" s="149"/>
      <c r="FUR10" s="149"/>
      <c r="FUS10" s="149"/>
      <c r="FUT10" s="149"/>
      <c r="FUU10" s="149"/>
      <c r="FUV10" s="149"/>
      <c r="FUW10" s="149"/>
      <c r="FUX10" s="149"/>
      <c r="FUY10" s="149"/>
      <c r="FUZ10" s="149"/>
      <c r="FVA10" s="149"/>
      <c r="FVB10" s="149"/>
      <c r="FVC10" s="149"/>
      <c r="FVD10" s="149"/>
      <c r="FVE10" s="149"/>
      <c r="FVF10" s="149"/>
      <c r="FVG10" s="149"/>
      <c r="FVH10" s="149"/>
      <c r="FVI10" s="149"/>
      <c r="FVJ10" s="149"/>
      <c r="FVK10" s="149"/>
      <c r="FVL10" s="149"/>
      <c r="FVM10" s="149"/>
      <c r="FVN10" s="149"/>
      <c r="FVO10" s="149"/>
      <c r="FVP10" s="149"/>
      <c r="FVQ10" s="149"/>
      <c r="FVR10" s="149"/>
      <c r="FVS10" s="149"/>
      <c r="FVT10" s="149"/>
      <c r="FVU10" s="149"/>
      <c r="FVV10" s="149"/>
      <c r="FVW10" s="149"/>
      <c r="FVX10" s="149"/>
      <c r="FVY10" s="149"/>
      <c r="FVZ10" s="149"/>
      <c r="FWA10" s="149"/>
      <c r="FWB10" s="149"/>
      <c r="FWC10" s="149"/>
      <c r="FWD10" s="149"/>
      <c r="FWE10" s="149"/>
      <c r="FWF10" s="149"/>
      <c r="FWG10" s="149"/>
      <c r="FWH10" s="149"/>
      <c r="FWI10" s="149"/>
      <c r="FWJ10" s="149"/>
      <c r="FWK10" s="149"/>
      <c r="FWL10" s="149"/>
      <c r="FWM10" s="149"/>
      <c r="FWN10" s="149"/>
      <c r="FWO10" s="149"/>
      <c r="FWP10" s="149"/>
      <c r="FWQ10" s="149"/>
      <c r="FWR10" s="149"/>
      <c r="FWS10" s="149"/>
      <c r="FWT10" s="149"/>
      <c r="FWU10" s="149"/>
      <c r="FWV10" s="149"/>
      <c r="FWW10" s="149"/>
      <c r="FWX10" s="149"/>
      <c r="FWY10" s="149"/>
      <c r="FWZ10" s="149"/>
      <c r="FXA10" s="149"/>
      <c r="FXB10" s="149"/>
      <c r="FXC10" s="149"/>
      <c r="FXD10" s="149"/>
      <c r="FXE10" s="149"/>
      <c r="FXF10" s="149"/>
      <c r="FXG10" s="149"/>
      <c r="FXH10" s="149"/>
      <c r="FXI10" s="149"/>
      <c r="FXJ10" s="149"/>
      <c r="FXK10" s="149"/>
      <c r="FXL10" s="149"/>
      <c r="FXM10" s="149"/>
      <c r="FXN10" s="149"/>
      <c r="FXO10" s="149"/>
      <c r="FXP10" s="149"/>
      <c r="FXQ10" s="149"/>
      <c r="FXR10" s="149"/>
      <c r="FXS10" s="149"/>
      <c r="FXT10" s="149"/>
      <c r="FXU10" s="149"/>
      <c r="FXV10" s="149"/>
      <c r="FXW10" s="149"/>
      <c r="FXX10" s="149"/>
      <c r="FXY10" s="149"/>
      <c r="FXZ10" s="149"/>
      <c r="FYA10" s="149"/>
      <c r="FYB10" s="149"/>
      <c r="FYC10" s="149"/>
      <c r="FYD10" s="149"/>
      <c r="FYE10" s="149"/>
      <c r="FYF10" s="149"/>
      <c r="FYG10" s="149"/>
      <c r="FYH10" s="149"/>
      <c r="FYI10" s="149"/>
      <c r="FYJ10" s="149"/>
      <c r="FYK10" s="149"/>
      <c r="FYL10" s="149"/>
      <c r="FYM10" s="149"/>
      <c r="FYN10" s="149"/>
      <c r="FYO10" s="149"/>
      <c r="FYP10" s="149"/>
      <c r="FYQ10" s="149"/>
      <c r="FYR10" s="149"/>
      <c r="FYS10" s="149"/>
      <c r="FYT10" s="149"/>
      <c r="FYU10" s="149"/>
      <c r="FYV10" s="149"/>
      <c r="FYW10" s="149"/>
      <c r="FYX10" s="149"/>
      <c r="FYY10" s="149"/>
      <c r="FYZ10" s="149"/>
      <c r="FZA10" s="149"/>
      <c r="FZB10" s="149"/>
      <c r="FZC10" s="149"/>
      <c r="FZD10" s="149"/>
      <c r="FZE10" s="149"/>
      <c r="FZF10" s="149"/>
      <c r="FZG10" s="149"/>
      <c r="FZH10" s="149"/>
      <c r="FZI10" s="149"/>
      <c r="FZJ10" s="149"/>
      <c r="FZK10" s="149"/>
      <c r="FZL10" s="149"/>
      <c r="FZM10" s="149"/>
      <c r="FZN10" s="149"/>
      <c r="FZO10" s="149"/>
      <c r="FZP10" s="149"/>
      <c r="FZQ10" s="149"/>
      <c r="FZR10" s="149"/>
      <c r="FZS10" s="149"/>
      <c r="FZT10" s="149"/>
      <c r="FZU10" s="149"/>
      <c r="FZV10" s="149"/>
      <c r="FZW10" s="149"/>
      <c r="FZX10" s="149"/>
      <c r="FZY10" s="149"/>
      <c r="FZZ10" s="149"/>
      <c r="GAA10" s="149"/>
      <c r="GAB10" s="149"/>
      <c r="GAC10" s="149"/>
      <c r="GAD10" s="149"/>
      <c r="GAE10" s="149"/>
      <c r="GAF10" s="149"/>
      <c r="GAG10" s="149"/>
      <c r="GAH10" s="149"/>
      <c r="GAI10" s="149"/>
      <c r="GAJ10" s="149"/>
      <c r="GAK10" s="149"/>
      <c r="GAL10" s="149"/>
      <c r="GAM10" s="149"/>
      <c r="GAN10" s="149"/>
      <c r="GAO10" s="149"/>
      <c r="GAP10" s="149"/>
      <c r="GAQ10" s="149"/>
      <c r="GAR10" s="149"/>
      <c r="GAS10" s="149"/>
      <c r="GAT10" s="149"/>
      <c r="GAU10" s="149"/>
      <c r="GAV10" s="149"/>
      <c r="GAW10" s="149"/>
      <c r="GAX10" s="149"/>
      <c r="GAY10" s="149"/>
      <c r="GAZ10" s="149"/>
      <c r="GBA10" s="149"/>
      <c r="GBB10" s="149"/>
      <c r="GBC10" s="149"/>
      <c r="GBD10" s="149"/>
      <c r="GBE10" s="149"/>
      <c r="GBF10" s="149"/>
      <c r="GBG10" s="149"/>
      <c r="GBH10" s="149"/>
      <c r="GBI10" s="149"/>
      <c r="GBJ10" s="149"/>
      <c r="GBK10" s="149"/>
      <c r="GBL10" s="149"/>
      <c r="GBM10" s="149"/>
      <c r="GBN10" s="149"/>
      <c r="GBO10" s="149"/>
      <c r="GBP10" s="149"/>
      <c r="GBQ10" s="149"/>
      <c r="GBR10" s="149"/>
      <c r="GBS10" s="149"/>
      <c r="GBT10" s="149"/>
      <c r="GBU10" s="149"/>
      <c r="GBV10" s="149"/>
      <c r="GBW10" s="149"/>
      <c r="GBX10" s="149"/>
      <c r="GBY10" s="149"/>
      <c r="GBZ10" s="149"/>
      <c r="GCA10" s="149"/>
      <c r="GCB10" s="149"/>
      <c r="GCC10" s="149"/>
      <c r="GCD10" s="149"/>
      <c r="GCE10" s="149"/>
      <c r="GCF10" s="149"/>
      <c r="GCG10" s="149"/>
      <c r="GCH10" s="149"/>
      <c r="GCI10" s="149"/>
      <c r="GCJ10" s="149"/>
      <c r="GCK10" s="149"/>
      <c r="GCL10" s="149"/>
      <c r="GCM10" s="149"/>
      <c r="GCN10" s="149"/>
      <c r="GCO10" s="149"/>
      <c r="GCP10" s="149"/>
      <c r="GCQ10" s="149"/>
      <c r="GCR10" s="149"/>
      <c r="GCS10" s="149"/>
      <c r="GCT10" s="149"/>
      <c r="GCU10" s="149"/>
      <c r="GCV10" s="149"/>
      <c r="GCW10" s="149"/>
      <c r="GCX10" s="149"/>
      <c r="GCY10" s="149"/>
      <c r="GCZ10" s="149"/>
      <c r="GDA10" s="149"/>
      <c r="GDB10" s="149"/>
      <c r="GDC10" s="149"/>
      <c r="GDD10" s="149"/>
      <c r="GDE10" s="149"/>
      <c r="GDF10" s="149"/>
      <c r="GDG10" s="149"/>
      <c r="GDH10" s="149"/>
      <c r="GDI10" s="149"/>
      <c r="GDJ10" s="149"/>
      <c r="GDK10" s="149"/>
      <c r="GDL10" s="149"/>
      <c r="GDM10" s="149"/>
      <c r="GDN10" s="149"/>
      <c r="GDO10" s="149"/>
      <c r="GDP10" s="149"/>
      <c r="GDQ10" s="149"/>
      <c r="GDR10" s="149"/>
      <c r="GDS10" s="149"/>
      <c r="GDT10" s="149"/>
      <c r="GDU10" s="149"/>
      <c r="GDV10" s="149"/>
      <c r="GDW10" s="149"/>
      <c r="GDX10" s="149"/>
      <c r="GDY10" s="149"/>
      <c r="GDZ10" s="149"/>
      <c r="GEA10" s="149"/>
      <c r="GEB10" s="149"/>
      <c r="GEC10" s="149"/>
      <c r="GED10" s="149"/>
      <c r="GEE10" s="149"/>
      <c r="GEF10" s="149"/>
      <c r="GEG10" s="149"/>
      <c r="GEH10" s="149"/>
      <c r="GEI10" s="149"/>
      <c r="GEJ10" s="149"/>
      <c r="GEK10" s="149"/>
      <c r="GEL10" s="149"/>
      <c r="GEM10" s="149"/>
      <c r="GEN10" s="149"/>
      <c r="GEO10" s="149"/>
      <c r="GEP10" s="149"/>
      <c r="GEQ10" s="149"/>
      <c r="GER10" s="149"/>
      <c r="GES10" s="149"/>
      <c r="GET10" s="149"/>
      <c r="GEU10" s="149"/>
      <c r="GEV10" s="149"/>
      <c r="GEW10" s="149"/>
      <c r="GEX10" s="149"/>
      <c r="GEY10" s="149"/>
      <c r="GEZ10" s="149"/>
      <c r="GFA10" s="149"/>
      <c r="GFB10" s="149"/>
      <c r="GFC10" s="149"/>
      <c r="GFD10" s="149"/>
      <c r="GFE10" s="149"/>
      <c r="GFF10" s="149"/>
      <c r="GFG10" s="149"/>
      <c r="GFH10" s="149"/>
      <c r="GFI10" s="149"/>
      <c r="GFJ10" s="149"/>
      <c r="GFK10" s="149"/>
      <c r="GFL10" s="149"/>
      <c r="GFM10" s="149"/>
      <c r="GFN10" s="149"/>
      <c r="GFO10" s="149"/>
      <c r="GFP10" s="149"/>
      <c r="GFQ10" s="149"/>
      <c r="GFR10" s="149"/>
      <c r="GFS10" s="149"/>
      <c r="GFT10" s="149"/>
      <c r="GFU10" s="149"/>
      <c r="GFV10" s="149"/>
      <c r="GFW10" s="149"/>
      <c r="GFX10" s="149"/>
      <c r="GFY10" s="149"/>
      <c r="GFZ10" s="149"/>
      <c r="GGA10" s="149"/>
      <c r="GGB10" s="149"/>
      <c r="GGC10" s="149"/>
      <c r="GGD10" s="149"/>
      <c r="GGE10" s="149"/>
      <c r="GGF10" s="149"/>
      <c r="GGG10" s="149"/>
      <c r="GGH10" s="149"/>
      <c r="GGI10" s="149"/>
      <c r="GGJ10" s="149"/>
      <c r="GGK10" s="149"/>
      <c r="GGL10" s="149"/>
      <c r="GGM10" s="149"/>
      <c r="GGN10" s="149"/>
      <c r="GGO10" s="149"/>
      <c r="GGP10" s="149"/>
      <c r="GGQ10" s="149"/>
      <c r="GGR10" s="149"/>
      <c r="GGS10" s="149"/>
      <c r="GGT10" s="149"/>
      <c r="GGU10" s="149"/>
      <c r="GGV10" s="149"/>
      <c r="GGW10" s="149"/>
      <c r="GGX10" s="149"/>
      <c r="GGY10" s="149"/>
      <c r="GGZ10" s="149"/>
      <c r="GHA10" s="149"/>
      <c r="GHB10" s="149"/>
      <c r="GHC10" s="149"/>
      <c r="GHD10" s="149"/>
      <c r="GHE10" s="149"/>
      <c r="GHF10" s="149"/>
      <c r="GHG10" s="149"/>
      <c r="GHH10" s="149"/>
      <c r="GHI10" s="149"/>
      <c r="GHJ10" s="149"/>
      <c r="GHK10" s="149"/>
      <c r="GHL10" s="149"/>
      <c r="GHM10" s="149"/>
      <c r="GHN10" s="149"/>
      <c r="GHO10" s="149"/>
      <c r="GHP10" s="149"/>
      <c r="GHQ10" s="149"/>
      <c r="GHR10" s="149"/>
      <c r="GHS10" s="149"/>
      <c r="GHT10" s="149"/>
      <c r="GHU10" s="149"/>
      <c r="GHV10" s="149"/>
      <c r="GHW10" s="149"/>
      <c r="GHX10" s="149"/>
      <c r="GHY10" s="149"/>
      <c r="GHZ10" s="149"/>
      <c r="GIA10" s="149"/>
      <c r="GIB10" s="149"/>
      <c r="GIC10" s="149"/>
      <c r="GID10" s="149"/>
      <c r="GIE10" s="149"/>
      <c r="GIF10" s="149"/>
      <c r="GIG10" s="149"/>
      <c r="GIH10" s="149"/>
      <c r="GII10" s="149"/>
      <c r="GIJ10" s="149"/>
      <c r="GIK10" s="149"/>
      <c r="GIL10" s="149"/>
      <c r="GIM10" s="149"/>
      <c r="GIN10" s="149"/>
      <c r="GIO10" s="149"/>
      <c r="GIP10" s="149"/>
      <c r="GIQ10" s="149"/>
      <c r="GIR10" s="149"/>
      <c r="GIS10" s="149"/>
      <c r="GIT10" s="149"/>
      <c r="GIU10" s="149"/>
      <c r="GIV10" s="149"/>
      <c r="GIW10" s="149"/>
      <c r="GIX10" s="149"/>
      <c r="GIY10" s="149"/>
      <c r="GIZ10" s="149"/>
      <c r="GJA10" s="149"/>
      <c r="GJB10" s="149"/>
      <c r="GJC10" s="149"/>
      <c r="GJD10" s="149"/>
      <c r="GJE10" s="149"/>
      <c r="GJF10" s="149"/>
      <c r="GJG10" s="149"/>
      <c r="GJH10" s="149"/>
      <c r="GJI10" s="149"/>
      <c r="GJJ10" s="149"/>
      <c r="GJK10" s="149"/>
      <c r="GJL10" s="149"/>
      <c r="GJM10" s="149"/>
      <c r="GJN10" s="149"/>
      <c r="GJO10" s="149"/>
      <c r="GJP10" s="149"/>
      <c r="GJQ10" s="149"/>
      <c r="GJR10" s="149"/>
      <c r="GJS10" s="149"/>
      <c r="GJT10" s="149"/>
      <c r="GJU10" s="149"/>
      <c r="GJV10" s="149"/>
      <c r="GJW10" s="149"/>
      <c r="GJX10" s="149"/>
      <c r="GJY10" s="149"/>
      <c r="GJZ10" s="149"/>
      <c r="GKA10" s="149"/>
      <c r="GKB10" s="149"/>
      <c r="GKC10" s="149"/>
      <c r="GKD10" s="149"/>
      <c r="GKE10" s="149"/>
      <c r="GKF10" s="149"/>
      <c r="GKG10" s="149"/>
      <c r="GKH10" s="149"/>
      <c r="GKI10" s="149"/>
      <c r="GKJ10" s="149"/>
      <c r="GKK10" s="149"/>
      <c r="GKL10" s="149"/>
      <c r="GKM10" s="149"/>
      <c r="GKN10" s="149"/>
      <c r="GKO10" s="149"/>
      <c r="GKP10" s="149"/>
      <c r="GKQ10" s="149"/>
      <c r="GKR10" s="149"/>
      <c r="GKS10" s="149"/>
      <c r="GKT10" s="149"/>
      <c r="GKU10" s="149"/>
      <c r="GKV10" s="149"/>
      <c r="GKW10" s="149"/>
      <c r="GKX10" s="149"/>
      <c r="GKY10" s="149"/>
      <c r="GKZ10" s="149"/>
      <c r="GLA10" s="149"/>
      <c r="GLB10" s="149"/>
      <c r="GLC10" s="149"/>
      <c r="GLD10" s="149"/>
      <c r="GLE10" s="149"/>
      <c r="GLF10" s="149"/>
      <c r="GLG10" s="149"/>
      <c r="GLH10" s="149"/>
      <c r="GLI10" s="149"/>
      <c r="GLJ10" s="149"/>
      <c r="GLK10" s="149"/>
      <c r="GLL10" s="149"/>
      <c r="GLM10" s="149"/>
      <c r="GLN10" s="149"/>
      <c r="GLO10" s="149"/>
      <c r="GLP10" s="149"/>
      <c r="GLQ10" s="149"/>
      <c r="GLR10" s="149"/>
      <c r="GLS10" s="149"/>
      <c r="GLT10" s="149"/>
      <c r="GLU10" s="149"/>
      <c r="GLV10" s="149"/>
      <c r="GLW10" s="149"/>
      <c r="GLX10" s="149"/>
      <c r="GLY10" s="149"/>
      <c r="GLZ10" s="149"/>
      <c r="GMA10" s="149"/>
      <c r="GMB10" s="149"/>
      <c r="GMC10" s="149"/>
      <c r="GMD10" s="149"/>
      <c r="GME10" s="149"/>
      <c r="GMF10" s="149"/>
      <c r="GMG10" s="149"/>
      <c r="GMH10" s="149"/>
      <c r="GMI10" s="149"/>
      <c r="GMJ10" s="149"/>
      <c r="GMK10" s="149"/>
      <c r="GML10" s="149"/>
      <c r="GMM10" s="149"/>
      <c r="GMN10" s="149"/>
      <c r="GMO10" s="149"/>
      <c r="GMP10" s="149"/>
      <c r="GMQ10" s="149"/>
      <c r="GMR10" s="149"/>
      <c r="GMS10" s="149"/>
      <c r="GMT10" s="149"/>
      <c r="GMU10" s="149"/>
      <c r="GMV10" s="149"/>
      <c r="GMW10" s="149"/>
      <c r="GMX10" s="149"/>
      <c r="GMY10" s="149"/>
      <c r="GMZ10" s="149"/>
      <c r="GNA10" s="149"/>
      <c r="GNB10" s="149"/>
      <c r="GNC10" s="149"/>
      <c r="GND10" s="149"/>
      <c r="GNE10" s="149"/>
      <c r="GNF10" s="149"/>
      <c r="GNG10" s="149"/>
      <c r="GNH10" s="149"/>
      <c r="GNI10" s="149"/>
      <c r="GNJ10" s="149"/>
      <c r="GNK10" s="149"/>
      <c r="GNL10" s="149"/>
      <c r="GNM10" s="149"/>
      <c r="GNN10" s="149"/>
      <c r="GNO10" s="149"/>
      <c r="GNP10" s="149"/>
      <c r="GNQ10" s="149"/>
      <c r="GNR10" s="149"/>
      <c r="GNS10" s="149"/>
      <c r="GNT10" s="149"/>
      <c r="GNU10" s="149"/>
      <c r="GNV10" s="149"/>
      <c r="GNW10" s="149"/>
      <c r="GNX10" s="149"/>
      <c r="GNY10" s="149"/>
      <c r="GNZ10" s="149"/>
      <c r="GOA10" s="149"/>
      <c r="GOB10" s="149"/>
      <c r="GOC10" s="149"/>
      <c r="GOD10" s="149"/>
      <c r="GOE10" s="149"/>
      <c r="GOF10" s="149"/>
      <c r="GOG10" s="149"/>
      <c r="GOH10" s="149"/>
      <c r="GOI10" s="149"/>
      <c r="GOJ10" s="149"/>
      <c r="GOK10" s="149"/>
      <c r="GOL10" s="149"/>
      <c r="GOM10" s="149"/>
      <c r="GON10" s="149"/>
      <c r="GOO10" s="149"/>
      <c r="GOP10" s="149"/>
      <c r="GOQ10" s="149"/>
      <c r="GOR10" s="149"/>
      <c r="GOS10" s="149"/>
      <c r="GOT10" s="149"/>
      <c r="GOU10" s="149"/>
      <c r="GOV10" s="149"/>
      <c r="GOW10" s="149"/>
      <c r="GOX10" s="149"/>
      <c r="GOY10" s="149"/>
      <c r="GOZ10" s="149"/>
      <c r="GPA10" s="149"/>
      <c r="GPB10" s="149"/>
      <c r="GPC10" s="149"/>
      <c r="GPD10" s="149"/>
      <c r="GPE10" s="149"/>
      <c r="GPF10" s="149"/>
      <c r="GPG10" s="149"/>
      <c r="GPH10" s="149"/>
      <c r="GPI10" s="149"/>
      <c r="GPJ10" s="149"/>
      <c r="GPK10" s="149"/>
      <c r="GPL10" s="149"/>
      <c r="GPM10" s="149"/>
      <c r="GPN10" s="149"/>
      <c r="GPO10" s="149"/>
      <c r="GPP10" s="149"/>
      <c r="GPQ10" s="149"/>
      <c r="GPR10" s="149"/>
      <c r="GPS10" s="149"/>
      <c r="GPT10" s="149"/>
      <c r="GPU10" s="149"/>
      <c r="GPV10" s="149"/>
      <c r="GPW10" s="149"/>
      <c r="GPX10" s="149"/>
      <c r="GPY10" s="149"/>
      <c r="GPZ10" s="149"/>
      <c r="GQA10" s="149"/>
      <c r="GQB10" s="149"/>
      <c r="GQC10" s="149"/>
      <c r="GQD10" s="149"/>
      <c r="GQE10" s="149"/>
      <c r="GQF10" s="149"/>
      <c r="GQG10" s="149"/>
      <c r="GQH10" s="149"/>
      <c r="GQI10" s="149"/>
      <c r="GQJ10" s="149"/>
      <c r="GQK10" s="149"/>
      <c r="GQL10" s="149"/>
      <c r="GQM10" s="149"/>
      <c r="GQN10" s="149"/>
      <c r="GQO10" s="149"/>
      <c r="GQP10" s="149"/>
      <c r="GQQ10" s="149"/>
      <c r="GQR10" s="149"/>
      <c r="GQS10" s="149"/>
      <c r="GQT10" s="149"/>
      <c r="GQU10" s="149"/>
      <c r="GQV10" s="149"/>
      <c r="GQW10" s="149"/>
      <c r="GQX10" s="149"/>
      <c r="GQY10" s="149"/>
      <c r="GQZ10" s="149"/>
      <c r="GRA10" s="149"/>
      <c r="GRB10" s="149"/>
      <c r="GRC10" s="149"/>
      <c r="GRD10" s="149"/>
      <c r="GRE10" s="149"/>
      <c r="GRF10" s="149"/>
      <c r="GRG10" s="149"/>
      <c r="GRH10" s="149"/>
      <c r="GRI10" s="149"/>
      <c r="GRJ10" s="149"/>
      <c r="GRK10" s="149"/>
      <c r="GRL10" s="149"/>
      <c r="GRM10" s="149"/>
      <c r="GRN10" s="149"/>
      <c r="GRO10" s="149"/>
      <c r="GRP10" s="149"/>
      <c r="GRQ10" s="149"/>
      <c r="GRR10" s="149"/>
      <c r="GRS10" s="149"/>
      <c r="GRT10" s="149"/>
      <c r="GRU10" s="149"/>
      <c r="GRV10" s="149"/>
      <c r="GRW10" s="149"/>
      <c r="GRX10" s="149"/>
      <c r="GRY10" s="149"/>
      <c r="GRZ10" s="149"/>
      <c r="GSA10" s="149"/>
      <c r="GSB10" s="149"/>
      <c r="GSC10" s="149"/>
      <c r="GSD10" s="149"/>
      <c r="GSE10" s="149"/>
      <c r="GSF10" s="149"/>
      <c r="GSG10" s="149"/>
      <c r="GSH10" s="149"/>
      <c r="GSI10" s="149"/>
      <c r="GSJ10" s="149"/>
      <c r="GSK10" s="149"/>
      <c r="GSL10" s="149"/>
      <c r="GSM10" s="149"/>
      <c r="GSN10" s="149"/>
      <c r="GSO10" s="149"/>
      <c r="GSP10" s="149"/>
      <c r="GSQ10" s="149"/>
      <c r="GSR10" s="149"/>
      <c r="GSS10" s="149"/>
      <c r="GST10" s="149"/>
      <c r="GSU10" s="149"/>
      <c r="GSV10" s="149"/>
      <c r="GSW10" s="149"/>
      <c r="GSX10" s="149"/>
      <c r="GSY10" s="149"/>
      <c r="GSZ10" s="149"/>
      <c r="GTA10" s="149"/>
      <c r="GTB10" s="149"/>
      <c r="GTC10" s="149"/>
      <c r="GTD10" s="149"/>
      <c r="GTE10" s="149"/>
      <c r="GTF10" s="149"/>
      <c r="GTG10" s="149"/>
      <c r="GTH10" s="149"/>
      <c r="GTI10" s="149"/>
      <c r="GTJ10" s="149"/>
      <c r="GTK10" s="149"/>
      <c r="GTL10" s="149"/>
      <c r="GTM10" s="149"/>
      <c r="GTN10" s="149"/>
      <c r="GTO10" s="149"/>
      <c r="GTP10" s="149"/>
      <c r="GTQ10" s="149"/>
      <c r="GTR10" s="149"/>
      <c r="GTS10" s="149"/>
      <c r="GTT10" s="149"/>
      <c r="GTU10" s="149"/>
      <c r="GTV10" s="149"/>
      <c r="GTW10" s="149"/>
      <c r="GTX10" s="149"/>
      <c r="GTY10" s="149"/>
      <c r="GTZ10" s="149"/>
      <c r="GUA10" s="149"/>
      <c r="GUB10" s="149"/>
      <c r="GUC10" s="149"/>
      <c r="GUD10" s="149"/>
      <c r="GUE10" s="149"/>
      <c r="GUF10" s="149"/>
      <c r="GUG10" s="149"/>
      <c r="GUH10" s="149"/>
      <c r="GUI10" s="149"/>
      <c r="GUJ10" s="149"/>
      <c r="GUK10" s="149"/>
      <c r="GUL10" s="149"/>
      <c r="GUM10" s="149"/>
      <c r="GUN10" s="149"/>
      <c r="GUO10" s="149"/>
      <c r="GUP10" s="149"/>
      <c r="GUQ10" s="149"/>
      <c r="GUR10" s="149"/>
      <c r="GUS10" s="149"/>
      <c r="GUT10" s="149"/>
      <c r="GUU10" s="149"/>
      <c r="GUV10" s="149"/>
      <c r="GUW10" s="149"/>
      <c r="GUX10" s="149"/>
      <c r="GUY10" s="149"/>
      <c r="GUZ10" s="149"/>
      <c r="GVA10" s="149"/>
      <c r="GVB10" s="149"/>
      <c r="GVC10" s="149"/>
      <c r="GVD10" s="149"/>
      <c r="GVE10" s="149"/>
      <c r="GVF10" s="149"/>
      <c r="GVG10" s="149"/>
      <c r="GVH10" s="149"/>
      <c r="GVI10" s="149"/>
      <c r="GVJ10" s="149"/>
      <c r="GVK10" s="149"/>
      <c r="GVL10" s="149"/>
      <c r="GVM10" s="149"/>
      <c r="GVN10" s="149"/>
      <c r="GVO10" s="149"/>
      <c r="GVP10" s="149"/>
      <c r="GVQ10" s="149"/>
      <c r="GVR10" s="149"/>
      <c r="GVS10" s="149"/>
      <c r="GVT10" s="149"/>
      <c r="GVU10" s="149"/>
      <c r="GVV10" s="149"/>
      <c r="GVW10" s="149"/>
      <c r="GVX10" s="149"/>
      <c r="GVY10" s="149"/>
      <c r="GVZ10" s="149"/>
      <c r="GWA10" s="149"/>
      <c r="GWB10" s="149"/>
      <c r="GWC10" s="149"/>
      <c r="GWD10" s="149"/>
      <c r="GWE10" s="149"/>
      <c r="GWF10" s="149"/>
      <c r="GWG10" s="149"/>
      <c r="GWH10" s="149"/>
      <c r="GWI10" s="149"/>
      <c r="GWJ10" s="149"/>
      <c r="GWK10" s="149"/>
      <c r="GWL10" s="149"/>
      <c r="GWM10" s="149"/>
      <c r="GWN10" s="149"/>
      <c r="GWO10" s="149"/>
      <c r="GWP10" s="149"/>
      <c r="GWQ10" s="149"/>
      <c r="GWR10" s="149"/>
      <c r="GWS10" s="149"/>
      <c r="GWT10" s="149"/>
      <c r="GWU10" s="149"/>
      <c r="GWV10" s="149"/>
      <c r="GWW10" s="149"/>
      <c r="GWX10" s="149"/>
      <c r="GWY10" s="149"/>
      <c r="GWZ10" s="149"/>
      <c r="GXA10" s="149"/>
      <c r="GXB10" s="149"/>
      <c r="GXC10" s="149"/>
      <c r="GXD10" s="149"/>
      <c r="GXE10" s="149"/>
      <c r="GXF10" s="149"/>
      <c r="GXG10" s="149"/>
      <c r="GXH10" s="149"/>
      <c r="GXI10" s="149"/>
      <c r="GXJ10" s="149"/>
      <c r="GXK10" s="149"/>
      <c r="GXL10" s="149"/>
      <c r="GXM10" s="149"/>
      <c r="GXN10" s="149"/>
      <c r="GXO10" s="149"/>
      <c r="GXP10" s="149"/>
      <c r="GXQ10" s="149"/>
      <c r="GXR10" s="149"/>
      <c r="GXS10" s="149"/>
      <c r="GXT10" s="149"/>
      <c r="GXU10" s="149"/>
      <c r="GXV10" s="149"/>
      <c r="GXW10" s="149"/>
      <c r="GXX10" s="149"/>
      <c r="GXY10" s="149"/>
      <c r="GXZ10" s="149"/>
      <c r="GYA10" s="149"/>
      <c r="GYB10" s="149"/>
      <c r="GYC10" s="149"/>
      <c r="GYD10" s="149"/>
      <c r="GYE10" s="149"/>
      <c r="GYF10" s="149"/>
      <c r="GYG10" s="149"/>
      <c r="GYH10" s="149"/>
      <c r="GYI10" s="149"/>
      <c r="GYJ10" s="149"/>
      <c r="GYK10" s="149"/>
      <c r="GYL10" s="149"/>
      <c r="GYM10" s="149"/>
      <c r="GYN10" s="149"/>
      <c r="GYO10" s="149"/>
      <c r="GYP10" s="149"/>
      <c r="GYQ10" s="149"/>
      <c r="GYR10" s="149"/>
      <c r="GYS10" s="149"/>
      <c r="GYT10" s="149"/>
      <c r="GYU10" s="149"/>
      <c r="GYV10" s="149"/>
      <c r="GYW10" s="149"/>
      <c r="GYX10" s="149"/>
      <c r="GYY10" s="149"/>
      <c r="GYZ10" s="149"/>
      <c r="GZA10" s="149"/>
      <c r="GZB10" s="149"/>
      <c r="GZC10" s="149"/>
      <c r="GZD10" s="149"/>
      <c r="GZE10" s="149"/>
      <c r="GZF10" s="149"/>
      <c r="GZG10" s="149"/>
      <c r="GZH10" s="149"/>
      <c r="GZI10" s="149"/>
      <c r="GZJ10" s="149"/>
      <c r="GZK10" s="149"/>
      <c r="GZL10" s="149"/>
      <c r="GZM10" s="149"/>
      <c r="GZN10" s="149"/>
      <c r="GZO10" s="149"/>
      <c r="GZP10" s="149"/>
      <c r="GZQ10" s="149"/>
      <c r="GZR10" s="149"/>
      <c r="GZS10" s="149"/>
      <c r="GZT10" s="149"/>
      <c r="GZU10" s="149"/>
      <c r="GZV10" s="149"/>
      <c r="GZW10" s="149"/>
      <c r="GZX10" s="149"/>
      <c r="GZY10" s="149"/>
      <c r="GZZ10" s="149"/>
      <c r="HAA10" s="149"/>
      <c r="HAB10" s="149"/>
      <c r="HAC10" s="149"/>
      <c r="HAD10" s="149"/>
      <c r="HAE10" s="149"/>
      <c r="HAF10" s="149"/>
      <c r="HAG10" s="149"/>
      <c r="HAH10" s="149"/>
      <c r="HAI10" s="149"/>
      <c r="HAJ10" s="149"/>
      <c r="HAK10" s="149"/>
      <c r="HAL10" s="149"/>
      <c r="HAM10" s="149"/>
      <c r="HAN10" s="149"/>
      <c r="HAO10" s="149"/>
      <c r="HAP10" s="149"/>
      <c r="HAQ10" s="149"/>
      <c r="HAR10" s="149"/>
      <c r="HAS10" s="149"/>
      <c r="HAT10" s="149"/>
      <c r="HAU10" s="149"/>
      <c r="HAV10" s="149"/>
      <c r="HAW10" s="149"/>
      <c r="HAX10" s="149"/>
      <c r="HAY10" s="149"/>
      <c r="HAZ10" s="149"/>
      <c r="HBA10" s="149"/>
      <c r="HBB10" s="149"/>
      <c r="HBC10" s="149"/>
      <c r="HBD10" s="149"/>
      <c r="HBE10" s="149"/>
      <c r="HBF10" s="149"/>
      <c r="HBG10" s="149"/>
      <c r="HBH10" s="149"/>
      <c r="HBI10" s="149"/>
      <c r="HBJ10" s="149"/>
      <c r="HBK10" s="149"/>
      <c r="HBL10" s="149"/>
      <c r="HBM10" s="149"/>
      <c r="HBN10" s="149"/>
      <c r="HBO10" s="149"/>
      <c r="HBP10" s="149"/>
      <c r="HBQ10" s="149"/>
      <c r="HBR10" s="149"/>
      <c r="HBS10" s="149"/>
      <c r="HBT10" s="149"/>
      <c r="HBU10" s="149"/>
      <c r="HBV10" s="149"/>
      <c r="HBW10" s="149"/>
      <c r="HBX10" s="149"/>
      <c r="HBY10" s="149"/>
      <c r="HBZ10" s="149"/>
      <c r="HCA10" s="149"/>
      <c r="HCB10" s="149"/>
      <c r="HCC10" s="149"/>
      <c r="HCD10" s="149"/>
      <c r="HCE10" s="149"/>
      <c r="HCF10" s="149"/>
      <c r="HCG10" s="149"/>
      <c r="HCH10" s="149"/>
      <c r="HCI10" s="149"/>
      <c r="HCJ10" s="149"/>
      <c r="HCK10" s="149"/>
      <c r="HCL10" s="149"/>
      <c r="HCM10" s="149"/>
      <c r="HCN10" s="149"/>
      <c r="HCO10" s="149"/>
      <c r="HCP10" s="149"/>
      <c r="HCQ10" s="149"/>
      <c r="HCR10" s="149"/>
      <c r="HCS10" s="149"/>
      <c r="HCT10" s="149"/>
      <c r="HCU10" s="149"/>
      <c r="HCV10" s="149"/>
      <c r="HCW10" s="149"/>
      <c r="HCX10" s="149"/>
      <c r="HCY10" s="149"/>
      <c r="HCZ10" s="149"/>
      <c r="HDA10" s="149"/>
      <c r="HDB10" s="149"/>
      <c r="HDC10" s="149"/>
      <c r="HDD10" s="149"/>
      <c r="HDE10" s="149"/>
      <c r="HDF10" s="149"/>
      <c r="HDG10" s="149"/>
      <c r="HDH10" s="149"/>
      <c r="HDI10" s="149"/>
      <c r="HDJ10" s="149"/>
      <c r="HDK10" s="149"/>
      <c r="HDL10" s="149"/>
      <c r="HDM10" s="149"/>
      <c r="HDN10" s="149"/>
      <c r="HDO10" s="149"/>
      <c r="HDP10" s="149"/>
      <c r="HDQ10" s="149"/>
      <c r="HDR10" s="149"/>
      <c r="HDS10" s="149"/>
      <c r="HDT10" s="149"/>
      <c r="HDU10" s="149"/>
      <c r="HDV10" s="149"/>
      <c r="HDW10" s="149"/>
      <c r="HDX10" s="149"/>
      <c r="HDY10" s="149"/>
      <c r="HDZ10" s="149"/>
      <c r="HEA10" s="149"/>
      <c r="HEB10" s="149"/>
      <c r="HEC10" s="149"/>
      <c r="HED10" s="149"/>
      <c r="HEE10" s="149"/>
      <c r="HEF10" s="149"/>
      <c r="HEG10" s="149"/>
      <c r="HEH10" s="149"/>
      <c r="HEI10" s="149"/>
      <c r="HEJ10" s="149"/>
      <c r="HEK10" s="149"/>
      <c r="HEL10" s="149"/>
      <c r="HEM10" s="149"/>
      <c r="HEN10" s="149"/>
      <c r="HEO10" s="149"/>
      <c r="HEP10" s="149"/>
      <c r="HEQ10" s="149"/>
      <c r="HER10" s="149"/>
      <c r="HES10" s="149"/>
      <c r="HET10" s="149"/>
      <c r="HEU10" s="149"/>
      <c r="HEV10" s="149"/>
      <c r="HEW10" s="149"/>
      <c r="HEX10" s="149"/>
      <c r="HEY10" s="149"/>
      <c r="HEZ10" s="149"/>
      <c r="HFA10" s="149"/>
      <c r="HFB10" s="149"/>
      <c r="HFC10" s="149"/>
      <c r="HFD10" s="149"/>
      <c r="HFE10" s="149"/>
      <c r="HFF10" s="149"/>
      <c r="HFG10" s="149"/>
      <c r="HFH10" s="149"/>
      <c r="HFI10" s="149"/>
      <c r="HFJ10" s="149"/>
      <c r="HFK10" s="149"/>
      <c r="HFL10" s="149"/>
      <c r="HFM10" s="149"/>
      <c r="HFN10" s="149"/>
      <c r="HFO10" s="149"/>
      <c r="HFP10" s="149"/>
      <c r="HFQ10" s="149"/>
      <c r="HFR10" s="149"/>
      <c r="HFS10" s="149"/>
      <c r="HFT10" s="149"/>
      <c r="HFU10" s="149"/>
      <c r="HFV10" s="149"/>
      <c r="HFW10" s="149"/>
      <c r="HFX10" s="149"/>
      <c r="HFY10" s="149"/>
      <c r="HFZ10" s="149"/>
      <c r="HGA10" s="149"/>
      <c r="HGB10" s="149"/>
      <c r="HGC10" s="149"/>
      <c r="HGD10" s="149"/>
      <c r="HGE10" s="149"/>
      <c r="HGF10" s="149"/>
      <c r="HGG10" s="149"/>
      <c r="HGH10" s="149"/>
      <c r="HGI10" s="149"/>
      <c r="HGJ10" s="149"/>
      <c r="HGK10" s="149"/>
      <c r="HGL10" s="149"/>
      <c r="HGM10" s="149"/>
      <c r="HGN10" s="149"/>
      <c r="HGO10" s="149"/>
      <c r="HGP10" s="149"/>
      <c r="HGQ10" s="149"/>
      <c r="HGR10" s="149"/>
      <c r="HGS10" s="149"/>
      <c r="HGT10" s="149"/>
      <c r="HGU10" s="149"/>
      <c r="HGV10" s="149"/>
      <c r="HGW10" s="149"/>
      <c r="HGX10" s="149"/>
      <c r="HGY10" s="149"/>
      <c r="HGZ10" s="149"/>
      <c r="HHA10" s="149"/>
      <c r="HHB10" s="149"/>
      <c r="HHC10" s="149"/>
      <c r="HHD10" s="149"/>
      <c r="HHE10" s="149"/>
      <c r="HHF10" s="149"/>
      <c r="HHG10" s="149"/>
      <c r="HHH10" s="149"/>
      <c r="HHI10" s="149"/>
      <c r="HHJ10" s="149"/>
      <c r="HHK10" s="149"/>
      <c r="HHL10" s="149"/>
      <c r="HHM10" s="149"/>
      <c r="HHN10" s="149"/>
      <c r="HHO10" s="149"/>
      <c r="HHP10" s="149"/>
      <c r="HHQ10" s="149"/>
      <c r="HHR10" s="149"/>
      <c r="HHS10" s="149"/>
      <c r="HHT10" s="149"/>
      <c r="HHU10" s="149"/>
      <c r="HHV10" s="149"/>
      <c r="HHW10" s="149"/>
      <c r="HHX10" s="149"/>
      <c r="HHY10" s="149"/>
      <c r="HHZ10" s="149"/>
      <c r="HIA10" s="149"/>
      <c r="HIB10" s="149"/>
      <c r="HIC10" s="149"/>
      <c r="HID10" s="149"/>
      <c r="HIE10" s="149"/>
      <c r="HIF10" s="149"/>
      <c r="HIG10" s="149"/>
      <c r="HIH10" s="149"/>
      <c r="HII10" s="149"/>
      <c r="HIJ10" s="149"/>
      <c r="HIK10" s="149"/>
      <c r="HIL10" s="149"/>
      <c r="HIM10" s="149"/>
      <c r="HIN10" s="149"/>
      <c r="HIO10" s="149"/>
      <c r="HIP10" s="149"/>
      <c r="HIQ10" s="149"/>
      <c r="HIR10" s="149"/>
      <c r="HIS10" s="149"/>
      <c r="HIT10" s="149"/>
      <c r="HIU10" s="149"/>
      <c r="HIV10" s="149"/>
      <c r="HIW10" s="149"/>
      <c r="HIX10" s="149"/>
      <c r="HIY10" s="149"/>
      <c r="HIZ10" s="149"/>
      <c r="HJA10" s="149"/>
      <c r="HJB10" s="149"/>
      <c r="HJC10" s="149"/>
      <c r="HJD10" s="149"/>
      <c r="HJE10" s="149"/>
      <c r="HJF10" s="149"/>
      <c r="HJG10" s="149"/>
      <c r="HJH10" s="149"/>
      <c r="HJI10" s="149"/>
      <c r="HJJ10" s="149"/>
      <c r="HJK10" s="149"/>
      <c r="HJL10" s="149"/>
      <c r="HJM10" s="149"/>
      <c r="HJN10" s="149"/>
      <c r="HJO10" s="149"/>
      <c r="HJP10" s="149"/>
      <c r="HJQ10" s="149"/>
      <c r="HJR10" s="149"/>
      <c r="HJS10" s="149"/>
      <c r="HJT10" s="149"/>
      <c r="HJU10" s="149"/>
      <c r="HJV10" s="149"/>
      <c r="HJW10" s="149"/>
      <c r="HJX10" s="149"/>
      <c r="HJY10" s="149"/>
      <c r="HJZ10" s="149"/>
      <c r="HKA10" s="149"/>
      <c r="HKB10" s="149"/>
      <c r="HKC10" s="149"/>
      <c r="HKD10" s="149"/>
      <c r="HKE10" s="149"/>
      <c r="HKF10" s="149"/>
      <c r="HKG10" s="149"/>
      <c r="HKH10" s="149"/>
      <c r="HKI10" s="149"/>
      <c r="HKJ10" s="149"/>
      <c r="HKK10" s="149"/>
      <c r="HKL10" s="149"/>
      <c r="HKM10" s="149"/>
      <c r="HKN10" s="149"/>
      <c r="HKO10" s="149"/>
      <c r="HKP10" s="149"/>
      <c r="HKQ10" s="149"/>
      <c r="HKR10" s="149"/>
      <c r="HKS10" s="149"/>
      <c r="HKT10" s="149"/>
      <c r="HKU10" s="149"/>
      <c r="HKV10" s="149"/>
      <c r="HKW10" s="149"/>
      <c r="HKX10" s="149"/>
      <c r="HKY10" s="149"/>
      <c r="HKZ10" s="149"/>
      <c r="HLA10" s="149"/>
      <c r="HLB10" s="149"/>
      <c r="HLC10" s="149"/>
      <c r="HLD10" s="149"/>
      <c r="HLE10" s="149"/>
      <c r="HLF10" s="149"/>
      <c r="HLG10" s="149"/>
      <c r="HLH10" s="149"/>
      <c r="HLI10" s="149"/>
      <c r="HLJ10" s="149"/>
      <c r="HLK10" s="149"/>
      <c r="HLL10" s="149"/>
      <c r="HLM10" s="149"/>
      <c r="HLN10" s="149"/>
      <c r="HLO10" s="149"/>
      <c r="HLP10" s="149"/>
      <c r="HLQ10" s="149"/>
      <c r="HLR10" s="149"/>
      <c r="HLS10" s="149"/>
      <c r="HLT10" s="149"/>
      <c r="HLU10" s="149"/>
      <c r="HLV10" s="149"/>
      <c r="HLW10" s="149"/>
      <c r="HLX10" s="149"/>
      <c r="HLY10" s="149"/>
      <c r="HLZ10" s="149"/>
      <c r="HMA10" s="149"/>
      <c r="HMB10" s="149"/>
      <c r="HMC10" s="149"/>
      <c r="HMD10" s="149"/>
      <c r="HME10" s="149"/>
      <c r="HMF10" s="149"/>
      <c r="HMG10" s="149"/>
      <c r="HMH10" s="149"/>
      <c r="HMI10" s="149"/>
      <c r="HMJ10" s="149"/>
      <c r="HMK10" s="149"/>
      <c r="HML10" s="149"/>
      <c r="HMM10" s="149"/>
      <c r="HMN10" s="149"/>
      <c r="HMO10" s="149"/>
      <c r="HMP10" s="149"/>
      <c r="HMQ10" s="149"/>
      <c r="HMR10" s="149"/>
      <c r="HMS10" s="149"/>
      <c r="HMT10" s="149"/>
      <c r="HMU10" s="149"/>
      <c r="HMV10" s="149"/>
      <c r="HMW10" s="149"/>
      <c r="HMX10" s="149"/>
      <c r="HMY10" s="149"/>
      <c r="HMZ10" s="149"/>
      <c r="HNA10" s="149"/>
      <c r="HNB10" s="149"/>
      <c r="HNC10" s="149"/>
      <c r="HND10" s="149"/>
      <c r="HNE10" s="149"/>
      <c r="HNF10" s="149"/>
      <c r="HNG10" s="149"/>
      <c r="HNH10" s="149"/>
      <c r="HNI10" s="149"/>
      <c r="HNJ10" s="149"/>
      <c r="HNK10" s="149"/>
      <c r="HNL10" s="149"/>
      <c r="HNM10" s="149"/>
      <c r="HNN10" s="149"/>
      <c r="HNO10" s="149"/>
      <c r="HNP10" s="149"/>
      <c r="HNQ10" s="149"/>
      <c r="HNR10" s="149"/>
      <c r="HNS10" s="149"/>
      <c r="HNT10" s="149"/>
      <c r="HNU10" s="149"/>
      <c r="HNV10" s="149"/>
      <c r="HNW10" s="149"/>
      <c r="HNX10" s="149"/>
      <c r="HNY10" s="149"/>
      <c r="HNZ10" s="149"/>
      <c r="HOA10" s="149"/>
      <c r="HOB10" s="149"/>
      <c r="HOC10" s="149"/>
      <c r="HOD10" s="149"/>
      <c r="HOE10" s="149"/>
      <c r="HOF10" s="149"/>
      <c r="HOG10" s="149"/>
      <c r="HOH10" s="149"/>
      <c r="HOI10" s="149"/>
      <c r="HOJ10" s="149"/>
      <c r="HOK10" s="149"/>
      <c r="HOL10" s="149"/>
      <c r="HOM10" s="149"/>
      <c r="HON10" s="149"/>
      <c r="HOO10" s="149"/>
      <c r="HOP10" s="149"/>
      <c r="HOQ10" s="149"/>
      <c r="HOR10" s="149"/>
      <c r="HOS10" s="149"/>
      <c r="HOT10" s="149"/>
      <c r="HOU10" s="149"/>
      <c r="HOV10" s="149"/>
      <c r="HOW10" s="149"/>
      <c r="HOX10" s="149"/>
      <c r="HOY10" s="149"/>
      <c r="HOZ10" s="149"/>
      <c r="HPA10" s="149"/>
      <c r="HPB10" s="149"/>
      <c r="HPC10" s="149"/>
      <c r="HPD10" s="149"/>
      <c r="HPE10" s="149"/>
      <c r="HPF10" s="149"/>
      <c r="HPG10" s="149"/>
      <c r="HPH10" s="149"/>
      <c r="HPI10" s="149"/>
      <c r="HPJ10" s="149"/>
      <c r="HPK10" s="149"/>
      <c r="HPL10" s="149"/>
      <c r="HPM10" s="149"/>
      <c r="HPN10" s="149"/>
      <c r="HPO10" s="149"/>
      <c r="HPP10" s="149"/>
      <c r="HPQ10" s="149"/>
      <c r="HPR10" s="149"/>
      <c r="HPS10" s="149"/>
      <c r="HPT10" s="149"/>
      <c r="HPU10" s="149"/>
      <c r="HPV10" s="149"/>
      <c r="HPW10" s="149"/>
      <c r="HPX10" s="149"/>
      <c r="HPY10" s="149"/>
      <c r="HPZ10" s="149"/>
      <c r="HQA10" s="149"/>
      <c r="HQB10" s="149"/>
      <c r="HQC10" s="149"/>
      <c r="HQD10" s="149"/>
      <c r="HQE10" s="149"/>
      <c r="HQF10" s="149"/>
      <c r="HQG10" s="149"/>
      <c r="HQH10" s="149"/>
      <c r="HQI10" s="149"/>
      <c r="HQJ10" s="149"/>
      <c r="HQK10" s="149"/>
      <c r="HQL10" s="149"/>
      <c r="HQM10" s="149"/>
      <c r="HQN10" s="149"/>
      <c r="HQO10" s="149"/>
      <c r="HQP10" s="149"/>
      <c r="HQQ10" s="149"/>
      <c r="HQR10" s="149"/>
      <c r="HQS10" s="149"/>
      <c r="HQT10" s="149"/>
      <c r="HQU10" s="149"/>
      <c r="HQV10" s="149"/>
      <c r="HQW10" s="149"/>
      <c r="HQX10" s="149"/>
      <c r="HQY10" s="149"/>
      <c r="HQZ10" s="149"/>
      <c r="HRA10" s="149"/>
      <c r="HRB10" s="149"/>
      <c r="HRC10" s="149"/>
      <c r="HRD10" s="149"/>
      <c r="HRE10" s="149"/>
      <c r="HRF10" s="149"/>
      <c r="HRG10" s="149"/>
      <c r="HRH10" s="149"/>
      <c r="HRI10" s="149"/>
      <c r="HRJ10" s="149"/>
      <c r="HRK10" s="149"/>
      <c r="HRL10" s="149"/>
      <c r="HRM10" s="149"/>
      <c r="HRN10" s="149"/>
      <c r="HRO10" s="149"/>
      <c r="HRP10" s="149"/>
      <c r="HRQ10" s="149"/>
      <c r="HRR10" s="149"/>
      <c r="HRS10" s="149"/>
      <c r="HRT10" s="149"/>
      <c r="HRU10" s="149"/>
      <c r="HRV10" s="149"/>
      <c r="HRW10" s="149"/>
      <c r="HRX10" s="149"/>
      <c r="HRY10" s="149"/>
      <c r="HRZ10" s="149"/>
      <c r="HSA10" s="149"/>
      <c r="HSB10" s="149"/>
      <c r="HSC10" s="149"/>
      <c r="HSD10" s="149"/>
      <c r="HSE10" s="149"/>
      <c r="HSF10" s="149"/>
      <c r="HSG10" s="149"/>
      <c r="HSH10" s="149"/>
      <c r="HSI10" s="149"/>
      <c r="HSJ10" s="149"/>
      <c r="HSK10" s="149"/>
      <c r="HSL10" s="149"/>
      <c r="HSM10" s="149"/>
      <c r="HSN10" s="149"/>
      <c r="HSO10" s="149"/>
      <c r="HSP10" s="149"/>
      <c r="HSQ10" s="149"/>
      <c r="HSR10" s="149"/>
      <c r="HSS10" s="149"/>
      <c r="HST10" s="149"/>
      <c r="HSU10" s="149"/>
      <c r="HSV10" s="149"/>
      <c r="HSW10" s="149"/>
      <c r="HSX10" s="149"/>
      <c r="HSY10" s="149"/>
      <c r="HSZ10" s="149"/>
      <c r="HTA10" s="149"/>
      <c r="HTB10" s="149"/>
      <c r="HTC10" s="149"/>
      <c r="HTD10" s="149"/>
      <c r="HTE10" s="149"/>
      <c r="HTF10" s="149"/>
      <c r="HTG10" s="149"/>
      <c r="HTH10" s="149"/>
      <c r="HTI10" s="149"/>
      <c r="HTJ10" s="149"/>
      <c r="HTK10" s="149"/>
      <c r="HTL10" s="149"/>
      <c r="HTM10" s="149"/>
      <c r="HTN10" s="149"/>
      <c r="HTO10" s="149"/>
      <c r="HTP10" s="149"/>
      <c r="HTQ10" s="149"/>
      <c r="HTR10" s="149"/>
      <c r="HTS10" s="149"/>
      <c r="HTT10" s="149"/>
      <c r="HTU10" s="149"/>
      <c r="HTV10" s="149"/>
      <c r="HTW10" s="149"/>
      <c r="HTX10" s="149"/>
      <c r="HTY10" s="149"/>
      <c r="HTZ10" s="149"/>
      <c r="HUA10" s="149"/>
      <c r="HUB10" s="149"/>
      <c r="HUC10" s="149"/>
      <c r="HUD10" s="149"/>
      <c r="HUE10" s="149"/>
      <c r="HUF10" s="149"/>
      <c r="HUG10" s="149"/>
      <c r="HUH10" s="149"/>
      <c r="HUI10" s="149"/>
      <c r="HUJ10" s="149"/>
      <c r="HUK10" s="149"/>
      <c r="HUL10" s="149"/>
      <c r="HUM10" s="149"/>
      <c r="HUN10" s="149"/>
      <c r="HUO10" s="149"/>
      <c r="HUP10" s="149"/>
      <c r="HUQ10" s="149"/>
      <c r="HUR10" s="149"/>
      <c r="HUS10" s="149"/>
      <c r="HUT10" s="149"/>
      <c r="HUU10" s="149"/>
      <c r="HUV10" s="149"/>
      <c r="HUW10" s="149"/>
      <c r="HUX10" s="149"/>
      <c r="HUY10" s="149"/>
      <c r="HUZ10" s="149"/>
      <c r="HVA10" s="149"/>
      <c r="HVB10" s="149"/>
      <c r="HVC10" s="149"/>
      <c r="HVD10" s="149"/>
      <c r="HVE10" s="149"/>
      <c r="HVF10" s="149"/>
      <c r="HVG10" s="149"/>
      <c r="HVH10" s="149"/>
      <c r="HVI10" s="149"/>
      <c r="HVJ10" s="149"/>
      <c r="HVK10" s="149"/>
      <c r="HVL10" s="149"/>
      <c r="HVM10" s="149"/>
      <c r="HVN10" s="149"/>
      <c r="HVO10" s="149"/>
      <c r="HVP10" s="149"/>
      <c r="HVQ10" s="149"/>
      <c r="HVR10" s="149"/>
      <c r="HVS10" s="149"/>
      <c r="HVT10" s="149"/>
      <c r="HVU10" s="149"/>
      <c r="HVV10" s="149"/>
      <c r="HVW10" s="149"/>
      <c r="HVX10" s="149"/>
      <c r="HVY10" s="149"/>
      <c r="HVZ10" s="149"/>
      <c r="HWA10" s="149"/>
      <c r="HWB10" s="149"/>
      <c r="HWC10" s="149"/>
      <c r="HWD10" s="149"/>
      <c r="HWE10" s="149"/>
      <c r="HWF10" s="149"/>
      <c r="HWG10" s="149"/>
      <c r="HWH10" s="149"/>
      <c r="HWI10" s="149"/>
      <c r="HWJ10" s="149"/>
      <c r="HWK10" s="149"/>
      <c r="HWL10" s="149"/>
      <c r="HWM10" s="149"/>
      <c r="HWN10" s="149"/>
      <c r="HWO10" s="149"/>
      <c r="HWP10" s="149"/>
      <c r="HWQ10" s="149"/>
      <c r="HWR10" s="149"/>
      <c r="HWS10" s="149"/>
      <c r="HWT10" s="149"/>
      <c r="HWU10" s="149"/>
      <c r="HWV10" s="149"/>
      <c r="HWW10" s="149"/>
      <c r="HWX10" s="149"/>
      <c r="HWY10" s="149"/>
      <c r="HWZ10" s="149"/>
      <c r="HXA10" s="149"/>
      <c r="HXB10" s="149"/>
      <c r="HXC10" s="149"/>
      <c r="HXD10" s="149"/>
      <c r="HXE10" s="149"/>
      <c r="HXF10" s="149"/>
      <c r="HXG10" s="149"/>
      <c r="HXH10" s="149"/>
      <c r="HXI10" s="149"/>
      <c r="HXJ10" s="149"/>
      <c r="HXK10" s="149"/>
      <c r="HXL10" s="149"/>
      <c r="HXM10" s="149"/>
      <c r="HXN10" s="149"/>
      <c r="HXO10" s="149"/>
      <c r="HXP10" s="149"/>
      <c r="HXQ10" s="149"/>
      <c r="HXR10" s="149"/>
      <c r="HXS10" s="149"/>
      <c r="HXT10" s="149"/>
      <c r="HXU10" s="149"/>
      <c r="HXV10" s="149"/>
      <c r="HXW10" s="149"/>
      <c r="HXX10" s="149"/>
      <c r="HXY10" s="149"/>
      <c r="HXZ10" s="149"/>
      <c r="HYA10" s="149"/>
      <c r="HYB10" s="149"/>
      <c r="HYC10" s="149"/>
      <c r="HYD10" s="149"/>
      <c r="HYE10" s="149"/>
      <c r="HYF10" s="149"/>
      <c r="HYG10" s="149"/>
      <c r="HYH10" s="149"/>
      <c r="HYI10" s="149"/>
      <c r="HYJ10" s="149"/>
      <c r="HYK10" s="149"/>
      <c r="HYL10" s="149"/>
      <c r="HYM10" s="149"/>
      <c r="HYN10" s="149"/>
      <c r="HYO10" s="149"/>
      <c r="HYP10" s="149"/>
      <c r="HYQ10" s="149"/>
      <c r="HYR10" s="149"/>
      <c r="HYS10" s="149"/>
      <c r="HYT10" s="149"/>
      <c r="HYU10" s="149"/>
      <c r="HYV10" s="149"/>
      <c r="HYW10" s="149"/>
      <c r="HYX10" s="149"/>
      <c r="HYY10" s="149"/>
      <c r="HYZ10" s="149"/>
      <c r="HZA10" s="149"/>
      <c r="HZB10" s="149"/>
      <c r="HZC10" s="149"/>
      <c r="HZD10" s="149"/>
      <c r="HZE10" s="149"/>
      <c r="HZF10" s="149"/>
      <c r="HZG10" s="149"/>
      <c r="HZH10" s="149"/>
      <c r="HZI10" s="149"/>
      <c r="HZJ10" s="149"/>
      <c r="HZK10" s="149"/>
      <c r="HZL10" s="149"/>
      <c r="HZM10" s="149"/>
      <c r="HZN10" s="149"/>
      <c r="HZO10" s="149"/>
      <c r="HZP10" s="149"/>
      <c r="HZQ10" s="149"/>
      <c r="HZR10" s="149"/>
      <c r="HZS10" s="149"/>
      <c r="HZT10" s="149"/>
      <c r="HZU10" s="149"/>
      <c r="HZV10" s="149"/>
      <c r="HZW10" s="149"/>
      <c r="HZX10" s="149"/>
      <c r="HZY10" s="149"/>
      <c r="HZZ10" s="149"/>
      <c r="IAA10" s="149"/>
      <c r="IAB10" s="149"/>
      <c r="IAC10" s="149"/>
      <c r="IAD10" s="149"/>
      <c r="IAE10" s="149"/>
      <c r="IAF10" s="149"/>
      <c r="IAG10" s="149"/>
      <c r="IAH10" s="149"/>
      <c r="IAI10" s="149"/>
      <c r="IAJ10" s="149"/>
      <c r="IAK10" s="149"/>
      <c r="IAL10" s="149"/>
      <c r="IAM10" s="149"/>
      <c r="IAN10" s="149"/>
      <c r="IAO10" s="149"/>
      <c r="IAP10" s="149"/>
      <c r="IAQ10" s="149"/>
      <c r="IAR10" s="149"/>
      <c r="IAS10" s="149"/>
      <c r="IAT10" s="149"/>
      <c r="IAU10" s="149"/>
      <c r="IAV10" s="149"/>
      <c r="IAW10" s="149"/>
      <c r="IAX10" s="149"/>
      <c r="IAY10" s="149"/>
      <c r="IAZ10" s="149"/>
      <c r="IBA10" s="149"/>
      <c r="IBB10" s="149"/>
      <c r="IBC10" s="149"/>
      <c r="IBD10" s="149"/>
      <c r="IBE10" s="149"/>
      <c r="IBF10" s="149"/>
      <c r="IBG10" s="149"/>
      <c r="IBH10" s="149"/>
      <c r="IBI10" s="149"/>
      <c r="IBJ10" s="149"/>
      <c r="IBK10" s="149"/>
      <c r="IBL10" s="149"/>
      <c r="IBM10" s="149"/>
      <c r="IBN10" s="149"/>
      <c r="IBO10" s="149"/>
      <c r="IBP10" s="149"/>
      <c r="IBQ10" s="149"/>
      <c r="IBR10" s="149"/>
      <c r="IBS10" s="149"/>
      <c r="IBT10" s="149"/>
      <c r="IBU10" s="149"/>
      <c r="IBV10" s="149"/>
      <c r="IBW10" s="149"/>
      <c r="IBX10" s="149"/>
      <c r="IBY10" s="149"/>
      <c r="IBZ10" s="149"/>
      <c r="ICA10" s="149"/>
      <c r="ICB10" s="149"/>
      <c r="ICC10" s="149"/>
      <c r="ICD10" s="149"/>
      <c r="ICE10" s="149"/>
      <c r="ICF10" s="149"/>
      <c r="ICG10" s="149"/>
      <c r="ICH10" s="149"/>
      <c r="ICI10" s="149"/>
      <c r="ICJ10" s="149"/>
      <c r="ICK10" s="149"/>
      <c r="ICL10" s="149"/>
      <c r="ICM10" s="149"/>
      <c r="ICN10" s="149"/>
      <c r="ICO10" s="149"/>
      <c r="ICP10" s="149"/>
      <c r="ICQ10" s="149"/>
      <c r="ICR10" s="149"/>
      <c r="ICS10" s="149"/>
      <c r="ICT10" s="149"/>
      <c r="ICU10" s="149"/>
      <c r="ICV10" s="149"/>
      <c r="ICW10" s="149"/>
      <c r="ICX10" s="149"/>
      <c r="ICY10" s="149"/>
      <c r="ICZ10" s="149"/>
      <c r="IDA10" s="149"/>
      <c r="IDB10" s="149"/>
      <c r="IDC10" s="149"/>
      <c r="IDD10" s="149"/>
      <c r="IDE10" s="149"/>
      <c r="IDF10" s="149"/>
      <c r="IDG10" s="149"/>
      <c r="IDH10" s="149"/>
      <c r="IDI10" s="149"/>
      <c r="IDJ10" s="149"/>
      <c r="IDK10" s="149"/>
      <c r="IDL10" s="149"/>
      <c r="IDM10" s="149"/>
      <c r="IDN10" s="149"/>
      <c r="IDO10" s="149"/>
      <c r="IDP10" s="149"/>
      <c r="IDQ10" s="149"/>
      <c r="IDR10" s="149"/>
      <c r="IDS10" s="149"/>
      <c r="IDT10" s="149"/>
      <c r="IDU10" s="149"/>
      <c r="IDV10" s="149"/>
      <c r="IDW10" s="149"/>
      <c r="IDX10" s="149"/>
      <c r="IDY10" s="149"/>
      <c r="IDZ10" s="149"/>
      <c r="IEA10" s="149"/>
      <c r="IEB10" s="149"/>
      <c r="IEC10" s="149"/>
      <c r="IED10" s="149"/>
      <c r="IEE10" s="149"/>
      <c r="IEF10" s="149"/>
      <c r="IEG10" s="149"/>
      <c r="IEH10" s="149"/>
      <c r="IEI10" s="149"/>
      <c r="IEJ10" s="149"/>
      <c r="IEK10" s="149"/>
      <c r="IEL10" s="149"/>
      <c r="IEM10" s="149"/>
      <c r="IEN10" s="149"/>
      <c r="IEO10" s="149"/>
      <c r="IEP10" s="149"/>
      <c r="IEQ10" s="149"/>
      <c r="IER10" s="149"/>
      <c r="IES10" s="149"/>
      <c r="IET10" s="149"/>
      <c r="IEU10" s="149"/>
      <c r="IEV10" s="149"/>
      <c r="IEW10" s="149"/>
      <c r="IEX10" s="149"/>
      <c r="IEY10" s="149"/>
      <c r="IEZ10" s="149"/>
      <c r="IFA10" s="149"/>
      <c r="IFB10" s="149"/>
      <c r="IFC10" s="149"/>
      <c r="IFD10" s="149"/>
      <c r="IFE10" s="149"/>
      <c r="IFF10" s="149"/>
      <c r="IFG10" s="149"/>
      <c r="IFH10" s="149"/>
      <c r="IFI10" s="149"/>
      <c r="IFJ10" s="149"/>
      <c r="IFK10" s="149"/>
      <c r="IFL10" s="149"/>
      <c r="IFM10" s="149"/>
      <c r="IFN10" s="149"/>
      <c r="IFO10" s="149"/>
      <c r="IFP10" s="149"/>
      <c r="IFQ10" s="149"/>
      <c r="IFR10" s="149"/>
      <c r="IFS10" s="149"/>
      <c r="IFT10" s="149"/>
      <c r="IFU10" s="149"/>
      <c r="IFV10" s="149"/>
      <c r="IFW10" s="149"/>
      <c r="IFX10" s="149"/>
      <c r="IFY10" s="149"/>
      <c r="IFZ10" s="149"/>
      <c r="IGA10" s="149"/>
      <c r="IGB10" s="149"/>
      <c r="IGC10" s="149"/>
      <c r="IGD10" s="149"/>
      <c r="IGE10" s="149"/>
      <c r="IGF10" s="149"/>
      <c r="IGG10" s="149"/>
      <c r="IGH10" s="149"/>
      <c r="IGI10" s="149"/>
      <c r="IGJ10" s="149"/>
      <c r="IGK10" s="149"/>
      <c r="IGL10" s="149"/>
      <c r="IGM10" s="149"/>
      <c r="IGN10" s="149"/>
      <c r="IGO10" s="149"/>
      <c r="IGP10" s="149"/>
      <c r="IGQ10" s="149"/>
      <c r="IGR10" s="149"/>
      <c r="IGS10" s="149"/>
      <c r="IGT10" s="149"/>
      <c r="IGU10" s="149"/>
      <c r="IGV10" s="149"/>
      <c r="IGW10" s="149"/>
      <c r="IGX10" s="149"/>
      <c r="IGY10" s="149"/>
      <c r="IGZ10" s="149"/>
      <c r="IHA10" s="149"/>
      <c r="IHB10" s="149"/>
      <c r="IHC10" s="149"/>
      <c r="IHD10" s="149"/>
      <c r="IHE10" s="149"/>
      <c r="IHF10" s="149"/>
      <c r="IHG10" s="149"/>
      <c r="IHH10" s="149"/>
      <c r="IHI10" s="149"/>
      <c r="IHJ10" s="149"/>
      <c r="IHK10" s="149"/>
      <c r="IHL10" s="149"/>
      <c r="IHM10" s="149"/>
      <c r="IHN10" s="149"/>
      <c r="IHO10" s="149"/>
      <c r="IHP10" s="149"/>
      <c r="IHQ10" s="149"/>
      <c r="IHR10" s="149"/>
      <c r="IHS10" s="149"/>
      <c r="IHT10" s="149"/>
      <c r="IHU10" s="149"/>
      <c r="IHV10" s="149"/>
      <c r="IHW10" s="149"/>
      <c r="IHX10" s="149"/>
      <c r="IHY10" s="149"/>
      <c r="IHZ10" s="149"/>
      <c r="IIA10" s="149"/>
      <c r="IIB10" s="149"/>
      <c r="IIC10" s="149"/>
      <c r="IID10" s="149"/>
      <c r="IIE10" s="149"/>
      <c r="IIF10" s="149"/>
      <c r="IIG10" s="149"/>
      <c r="IIH10" s="149"/>
      <c r="III10" s="149"/>
      <c r="IIJ10" s="149"/>
      <c r="IIK10" s="149"/>
      <c r="IIL10" s="149"/>
      <c r="IIM10" s="149"/>
      <c r="IIN10" s="149"/>
      <c r="IIO10" s="149"/>
      <c r="IIP10" s="149"/>
      <c r="IIQ10" s="149"/>
      <c r="IIR10" s="149"/>
      <c r="IIS10" s="149"/>
      <c r="IIT10" s="149"/>
      <c r="IIU10" s="149"/>
      <c r="IIV10" s="149"/>
      <c r="IIW10" s="149"/>
      <c r="IIX10" s="149"/>
      <c r="IIY10" s="149"/>
      <c r="IIZ10" s="149"/>
      <c r="IJA10" s="149"/>
      <c r="IJB10" s="149"/>
      <c r="IJC10" s="149"/>
      <c r="IJD10" s="149"/>
      <c r="IJE10" s="149"/>
      <c r="IJF10" s="149"/>
      <c r="IJG10" s="149"/>
      <c r="IJH10" s="149"/>
      <c r="IJI10" s="149"/>
      <c r="IJJ10" s="149"/>
      <c r="IJK10" s="149"/>
      <c r="IJL10" s="149"/>
      <c r="IJM10" s="149"/>
      <c r="IJN10" s="149"/>
      <c r="IJO10" s="149"/>
      <c r="IJP10" s="149"/>
      <c r="IJQ10" s="149"/>
      <c r="IJR10" s="149"/>
      <c r="IJS10" s="149"/>
      <c r="IJT10" s="149"/>
      <c r="IJU10" s="149"/>
      <c r="IJV10" s="149"/>
      <c r="IJW10" s="149"/>
      <c r="IJX10" s="149"/>
      <c r="IJY10" s="149"/>
      <c r="IJZ10" s="149"/>
      <c r="IKA10" s="149"/>
      <c r="IKB10" s="149"/>
      <c r="IKC10" s="149"/>
      <c r="IKD10" s="149"/>
      <c r="IKE10" s="149"/>
      <c r="IKF10" s="149"/>
      <c r="IKG10" s="149"/>
      <c r="IKH10" s="149"/>
      <c r="IKI10" s="149"/>
      <c r="IKJ10" s="149"/>
      <c r="IKK10" s="149"/>
      <c r="IKL10" s="149"/>
      <c r="IKM10" s="149"/>
      <c r="IKN10" s="149"/>
      <c r="IKO10" s="149"/>
      <c r="IKP10" s="149"/>
      <c r="IKQ10" s="149"/>
      <c r="IKR10" s="149"/>
      <c r="IKS10" s="149"/>
      <c r="IKT10" s="149"/>
      <c r="IKU10" s="149"/>
      <c r="IKV10" s="149"/>
      <c r="IKW10" s="149"/>
      <c r="IKX10" s="149"/>
      <c r="IKY10" s="149"/>
      <c r="IKZ10" s="149"/>
      <c r="ILA10" s="149"/>
      <c r="ILB10" s="149"/>
      <c r="ILC10" s="149"/>
      <c r="ILD10" s="149"/>
      <c r="ILE10" s="149"/>
      <c r="ILF10" s="149"/>
      <c r="ILG10" s="149"/>
      <c r="ILH10" s="149"/>
      <c r="ILI10" s="149"/>
      <c r="ILJ10" s="149"/>
      <c r="ILK10" s="149"/>
      <c r="ILL10" s="149"/>
      <c r="ILM10" s="149"/>
      <c r="ILN10" s="149"/>
      <c r="ILO10" s="149"/>
      <c r="ILP10" s="149"/>
      <c r="ILQ10" s="149"/>
      <c r="ILR10" s="149"/>
      <c r="ILS10" s="149"/>
      <c r="ILT10" s="149"/>
      <c r="ILU10" s="149"/>
      <c r="ILV10" s="149"/>
      <c r="ILW10" s="149"/>
      <c r="ILX10" s="149"/>
      <c r="ILY10" s="149"/>
      <c r="ILZ10" s="149"/>
      <c r="IMA10" s="149"/>
      <c r="IMB10" s="149"/>
      <c r="IMC10" s="149"/>
      <c r="IMD10" s="149"/>
      <c r="IME10" s="149"/>
      <c r="IMF10" s="149"/>
      <c r="IMG10" s="149"/>
      <c r="IMH10" s="149"/>
      <c r="IMI10" s="149"/>
      <c r="IMJ10" s="149"/>
      <c r="IMK10" s="149"/>
      <c r="IML10" s="149"/>
      <c r="IMM10" s="149"/>
      <c r="IMN10" s="149"/>
      <c r="IMO10" s="149"/>
      <c r="IMP10" s="149"/>
      <c r="IMQ10" s="149"/>
      <c r="IMR10" s="149"/>
      <c r="IMS10" s="149"/>
      <c r="IMT10" s="149"/>
      <c r="IMU10" s="149"/>
      <c r="IMV10" s="149"/>
      <c r="IMW10" s="149"/>
      <c r="IMX10" s="149"/>
      <c r="IMY10" s="149"/>
      <c r="IMZ10" s="149"/>
      <c r="INA10" s="149"/>
      <c r="INB10" s="149"/>
      <c r="INC10" s="149"/>
      <c r="IND10" s="149"/>
      <c r="INE10" s="149"/>
      <c r="INF10" s="149"/>
      <c r="ING10" s="149"/>
      <c r="INH10" s="149"/>
      <c r="INI10" s="149"/>
      <c r="INJ10" s="149"/>
      <c r="INK10" s="149"/>
      <c r="INL10" s="149"/>
      <c r="INM10" s="149"/>
      <c r="INN10" s="149"/>
      <c r="INO10" s="149"/>
      <c r="INP10" s="149"/>
      <c r="INQ10" s="149"/>
      <c r="INR10" s="149"/>
      <c r="INS10" s="149"/>
      <c r="INT10" s="149"/>
      <c r="INU10" s="149"/>
      <c r="INV10" s="149"/>
      <c r="INW10" s="149"/>
      <c r="INX10" s="149"/>
      <c r="INY10" s="149"/>
      <c r="INZ10" s="149"/>
      <c r="IOA10" s="149"/>
      <c r="IOB10" s="149"/>
      <c r="IOC10" s="149"/>
      <c r="IOD10" s="149"/>
      <c r="IOE10" s="149"/>
      <c r="IOF10" s="149"/>
      <c r="IOG10" s="149"/>
      <c r="IOH10" s="149"/>
      <c r="IOI10" s="149"/>
      <c r="IOJ10" s="149"/>
      <c r="IOK10" s="149"/>
      <c r="IOL10" s="149"/>
      <c r="IOM10" s="149"/>
      <c r="ION10" s="149"/>
      <c r="IOO10" s="149"/>
      <c r="IOP10" s="149"/>
      <c r="IOQ10" s="149"/>
      <c r="IOR10" s="149"/>
      <c r="IOS10" s="149"/>
      <c r="IOT10" s="149"/>
      <c r="IOU10" s="149"/>
      <c r="IOV10" s="149"/>
      <c r="IOW10" s="149"/>
      <c r="IOX10" s="149"/>
      <c r="IOY10" s="149"/>
      <c r="IOZ10" s="149"/>
      <c r="IPA10" s="149"/>
      <c r="IPB10" s="149"/>
      <c r="IPC10" s="149"/>
      <c r="IPD10" s="149"/>
      <c r="IPE10" s="149"/>
      <c r="IPF10" s="149"/>
      <c r="IPG10" s="149"/>
      <c r="IPH10" s="149"/>
      <c r="IPI10" s="149"/>
      <c r="IPJ10" s="149"/>
      <c r="IPK10" s="149"/>
      <c r="IPL10" s="149"/>
      <c r="IPM10" s="149"/>
      <c r="IPN10" s="149"/>
      <c r="IPO10" s="149"/>
      <c r="IPP10" s="149"/>
      <c r="IPQ10" s="149"/>
      <c r="IPR10" s="149"/>
      <c r="IPS10" s="149"/>
      <c r="IPT10" s="149"/>
      <c r="IPU10" s="149"/>
      <c r="IPV10" s="149"/>
      <c r="IPW10" s="149"/>
      <c r="IPX10" s="149"/>
      <c r="IPY10" s="149"/>
      <c r="IPZ10" s="149"/>
      <c r="IQA10" s="149"/>
      <c r="IQB10" s="149"/>
      <c r="IQC10" s="149"/>
      <c r="IQD10" s="149"/>
      <c r="IQE10" s="149"/>
      <c r="IQF10" s="149"/>
      <c r="IQG10" s="149"/>
      <c r="IQH10" s="149"/>
      <c r="IQI10" s="149"/>
      <c r="IQJ10" s="149"/>
      <c r="IQK10" s="149"/>
      <c r="IQL10" s="149"/>
      <c r="IQM10" s="149"/>
      <c r="IQN10" s="149"/>
      <c r="IQO10" s="149"/>
      <c r="IQP10" s="149"/>
      <c r="IQQ10" s="149"/>
      <c r="IQR10" s="149"/>
      <c r="IQS10" s="149"/>
      <c r="IQT10" s="149"/>
      <c r="IQU10" s="149"/>
      <c r="IQV10" s="149"/>
      <c r="IQW10" s="149"/>
      <c r="IQX10" s="149"/>
      <c r="IQY10" s="149"/>
      <c r="IQZ10" s="149"/>
      <c r="IRA10" s="149"/>
      <c r="IRB10" s="149"/>
      <c r="IRC10" s="149"/>
      <c r="IRD10" s="149"/>
      <c r="IRE10" s="149"/>
      <c r="IRF10" s="149"/>
      <c r="IRG10" s="149"/>
      <c r="IRH10" s="149"/>
      <c r="IRI10" s="149"/>
      <c r="IRJ10" s="149"/>
      <c r="IRK10" s="149"/>
      <c r="IRL10" s="149"/>
      <c r="IRM10" s="149"/>
      <c r="IRN10" s="149"/>
      <c r="IRO10" s="149"/>
      <c r="IRP10" s="149"/>
      <c r="IRQ10" s="149"/>
      <c r="IRR10" s="149"/>
      <c r="IRS10" s="149"/>
      <c r="IRT10" s="149"/>
      <c r="IRU10" s="149"/>
      <c r="IRV10" s="149"/>
      <c r="IRW10" s="149"/>
      <c r="IRX10" s="149"/>
      <c r="IRY10" s="149"/>
      <c r="IRZ10" s="149"/>
      <c r="ISA10" s="149"/>
      <c r="ISB10" s="149"/>
      <c r="ISC10" s="149"/>
      <c r="ISD10" s="149"/>
      <c r="ISE10" s="149"/>
      <c r="ISF10" s="149"/>
      <c r="ISG10" s="149"/>
      <c r="ISH10" s="149"/>
      <c r="ISI10" s="149"/>
      <c r="ISJ10" s="149"/>
      <c r="ISK10" s="149"/>
      <c r="ISL10" s="149"/>
      <c r="ISM10" s="149"/>
      <c r="ISN10" s="149"/>
      <c r="ISO10" s="149"/>
      <c r="ISP10" s="149"/>
      <c r="ISQ10" s="149"/>
      <c r="ISR10" s="149"/>
      <c r="ISS10" s="149"/>
      <c r="IST10" s="149"/>
      <c r="ISU10" s="149"/>
      <c r="ISV10" s="149"/>
      <c r="ISW10" s="149"/>
      <c r="ISX10" s="149"/>
      <c r="ISY10" s="149"/>
      <c r="ISZ10" s="149"/>
      <c r="ITA10" s="149"/>
      <c r="ITB10" s="149"/>
      <c r="ITC10" s="149"/>
      <c r="ITD10" s="149"/>
      <c r="ITE10" s="149"/>
      <c r="ITF10" s="149"/>
      <c r="ITG10" s="149"/>
      <c r="ITH10" s="149"/>
      <c r="ITI10" s="149"/>
      <c r="ITJ10" s="149"/>
      <c r="ITK10" s="149"/>
      <c r="ITL10" s="149"/>
      <c r="ITM10" s="149"/>
      <c r="ITN10" s="149"/>
      <c r="ITO10" s="149"/>
      <c r="ITP10" s="149"/>
      <c r="ITQ10" s="149"/>
      <c r="ITR10" s="149"/>
      <c r="ITS10" s="149"/>
      <c r="ITT10" s="149"/>
      <c r="ITU10" s="149"/>
      <c r="ITV10" s="149"/>
      <c r="ITW10" s="149"/>
      <c r="ITX10" s="149"/>
      <c r="ITY10" s="149"/>
      <c r="ITZ10" s="149"/>
      <c r="IUA10" s="149"/>
      <c r="IUB10" s="149"/>
      <c r="IUC10" s="149"/>
      <c r="IUD10" s="149"/>
      <c r="IUE10" s="149"/>
      <c r="IUF10" s="149"/>
      <c r="IUG10" s="149"/>
      <c r="IUH10" s="149"/>
      <c r="IUI10" s="149"/>
      <c r="IUJ10" s="149"/>
      <c r="IUK10" s="149"/>
      <c r="IUL10" s="149"/>
      <c r="IUM10" s="149"/>
      <c r="IUN10" s="149"/>
      <c r="IUO10" s="149"/>
      <c r="IUP10" s="149"/>
      <c r="IUQ10" s="149"/>
      <c r="IUR10" s="149"/>
      <c r="IUS10" s="149"/>
      <c r="IUT10" s="149"/>
      <c r="IUU10" s="149"/>
      <c r="IUV10" s="149"/>
      <c r="IUW10" s="149"/>
      <c r="IUX10" s="149"/>
      <c r="IUY10" s="149"/>
      <c r="IUZ10" s="149"/>
      <c r="IVA10" s="149"/>
      <c r="IVB10" s="149"/>
      <c r="IVC10" s="149"/>
      <c r="IVD10" s="149"/>
      <c r="IVE10" s="149"/>
      <c r="IVF10" s="149"/>
      <c r="IVG10" s="149"/>
      <c r="IVH10" s="149"/>
      <c r="IVI10" s="149"/>
      <c r="IVJ10" s="149"/>
      <c r="IVK10" s="149"/>
      <c r="IVL10" s="149"/>
      <c r="IVM10" s="149"/>
      <c r="IVN10" s="149"/>
      <c r="IVO10" s="149"/>
      <c r="IVP10" s="149"/>
      <c r="IVQ10" s="149"/>
      <c r="IVR10" s="149"/>
      <c r="IVS10" s="149"/>
      <c r="IVT10" s="149"/>
      <c r="IVU10" s="149"/>
      <c r="IVV10" s="149"/>
      <c r="IVW10" s="149"/>
      <c r="IVX10" s="149"/>
      <c r="IVY10" s="149"/>
      <c r="IVZ10" s="149"/>
      <c r="IWA10" s="149"/>
      <c r="IWB10" s="149"/>
      <c r="IWC10" s="149"/>
      <c r="IWD10" s="149"/>
      <c r="IWE10" s="149"/>
      <c r="IWF10" s="149"/>
      <c r="IWG10" s="149"/>
      <c r="IWH10" s="149"/>
      <c r="IWI10" s="149"/>
      <c r="IWJ10" s="149"/>
      <c r="IWK10" s="149"/>
      <c r="IWL10" s="149"/>
      <c r="IWM10" s="149"/>
      <c r="IWN10" s="149"/>
      <c r="IWO10" s="149"/>
      <c r="IWP10" s="149"/>
      <c r="IWQ10" s="149"/>
      <c r="IWR10" s="149"/>
      <c r="IWS10" s="149"/>
      <c r="IWT10" s="149"/>
      <c r="IWU10" s="149"/>
      <c r="IWV10" s="149"/>
      <c r="IWW10" s="149"/>
      <c r="IWX10" s="149"/>
      <c r="IWY10" s="149"/>
      <c r="IWZ10" s="149"/>
      <c r="IXA10" s="149"/>
      <c r="IXB10" s="149"/>
      <c r="IXC10" s="149"/>
      <c r="IXD10" s="149"/>
      <c r="IXE10" s="149"/>
      <c r="IXF10" s="149"/>
      <c r="IXG10" s="149"/>
      <c r="IXH10" s="149"/>
      <c r="IXI10" s="149"/>
      <c r="IXJ10" s="149"/>
      <c r="IXK10" s="149"/>
      <c r="IXL10" s="149"/>
      <c r="IXM10" s="149"/>
      <c r="IXN10" s="149"/>
      <c r="IXO10" s="149"/>
      <c r="IXP10" s="149"/>
      <c r="IXQ10" s="149"/>
      <c r="IXR10" s="149"/>
      <c r="IXS10" s="149"/>
      <c r="IXT10" s="149"/>
      <c r="IXU10" s="149"/>
      <c r="IXV10" s="149"/>
      <c r="IXW10" s="149"/>
      <c r="IXX10" s="149"/>
      <c r="IXY10" s="149"/>
      <c r="IXZ10" s="149"/>
      <c r="IYA10" s="149"/>
      <c r="IYB10" s="149"/>
      <c r="IYC10" s="149"/>
      <c r="IYD10" s="149"/>
      <c r="IYE10" s="149"/>
      <c r="IYF10" s="149"/>
      <c r="IYG10" s="149"/>
      <c r="IYH10" s="149"/>
      <c r="IYI10" s="149"/>
      <c r="IYJ10" s="149"/>
      <c r="IYK10" s="149"/>
      <c r="IYL10" s="149"/>
      <c r="IYM10" s="149"/>
      <c r="IYN10" s="149"/>
      <c r="IYO10" s="149"/>
      <c r="IYP10" s="149"/>
      <c r="IYQ10" s="149"/>
      <c r="IYR10" s="149"/>
      <c r="IYS10" s="149"/>
      <c r="IYT10" s="149"/>
      <c r="IYU10" s="149"/>
      <c r="IYV10" s="149"/>
      <c r="IYW10" s="149"/>
      <c r="IYX10" s="149"/>
      <c r="IYY10" s="149"/>
      <c r="IYZ10" s="149"/>
      <c r="IZA10" s="149"/>
      <c r="IZB10" s="149"/>
      <c r="IZC10" s="149"/>
      <c r="IZD10" s="149"/>
      <c r="IZE10" s="149"/>
      <c r="IZF10" s="149"/>
      <c r="IZG10" s="149"/>
      <c r="IZH10" s="149"/>
      <c r="IZI10" s="149"/>
      <c r="IZJ10" s="149"/>
      <c r="IZK10" s="149"/>
      <c r="IZL10" s="149"/>
      <c r="IZM10" s="149"/>
      <c r="IZN10" s="149"/>
      <c r="IZO10" s="149"/>
      <c r="IZP10" s="149"/>
      <c r="IZQ10" s="149"/>
      <c r="IZR10" s="149"/>
      <c r="IZS10" s="149"/>
      <c r="IZT10" s="149"/>
      <c r="IZU10" s="149"/>
      <c r="IZV10" s="149"/>
      <c r="IZW10" s="149"/>
      <c r="IZX10" s="149"/>
      <c r="IZY10" s="149"/>
      <c r="IZZ10" s="149"/>
      <c r="JAA10" s="149"/>
      <c r="JAB10" s="149"/>
      <c r="JAC10" s="149"/>
      <c r="JAD10" s="149"/>
      <c r="JAE10" s="149"/>
      <c r="JAF10" s="149"/>
      <c r="JAG10" s="149"/>
      <c r="JAH10" s="149"/>
      <c r="JAI10" s="149"/>
      <c r="JAJ10" s="149"/>
      <c r="JAK10" s="149"/>
      <c r="JAL10" s="149"/>
      <c r="JAM10" s="149"/>
      <c r="JAN10" s="149"/>
      <c r="JAO10" s="149"/>
      <c r="JAP10" s="149"/>
      <c r="JAQ10" s="149"/>
      <c r="JAR10" s="149"/>
      <c r="JAS10" s="149"/>
      <c r="JAT10" s="149"/>
      <c r="JAU10" s="149"/>
      <c r="JAV10" s="149"/>
      <c r="JAW10" s="149"/>
      <c r="JAX10" s="149"/>
      <c r="JAY10" s="149"/>
      <c r="JAZ10" s="149"/>
      <c r="JBA10" s="149"/>
      <c r="JBB10" s="149"/>
      <c r="JBC10" s="149"/>
      <c r="JBD10" s="149"/>
      <c r="JBE10" s="149"/>
      <c r="JBF10" s="149"/>
      <c r="JBG10" s="149"/>
      <c r="JBH10" s="149"/>
      <c r="JBI10" s="149"/>
      <c r="JBJ10" s="149"/>
      <c r="JBK10" s="149"/>
      <c r="JBL10" s="149"/>
      <c r="JBM10" s="149"/>
      <c r="JBN10" s="149"/>
      <c r="JBO10" s="149"/>
      <c r="JBP10" s="149"/>
      <c r="JBQ10" s="149"/>
      <c r="JBR10" s="149"/>
      <c r="JBS10" s="149"/>
      <c r="JBT10" s="149"/>
      <c r="JBU10" s="149"/>
      <c r="JBV10" s="149"/>
      <c r="JBW10" s="149"/>
      <c r="JBX10" s="149"/>
      <c r="JBY10" s="149"/>
      <c r="JBZ10" s="149"/>
      <c r="JCA10" s="149"/>
      <c r="JCB10" s="149"/>
      <c r="JCC10" s="149"/>
      <c r="JCD10" s="149"/>
      <c r="JCE10" s="149"/>
      <c r="JCF10" s="149"/>
      <c r="JCG10" s="149"/>
      <c r="JCH10" s="149"/>
      <c r="JCI10" s="149"/>
      <c r="JCJ10" s="149"/>
      <c r="JCK10" s="149"/>
      <c r="JCL10" s="149"/>
      <c r="JCM10" s="149"/>
      <c r="JCN10" s="149"/>
      <c r="JCO10" s="149"/>
      <c r="JCP10" s="149"/>
      <c r="JCQ10" s="149"/>
      <c r="JCR10" s="149"/>
      <c r="JCS10" s="149"/>
      <c r="JCT10" s="149"/>
      <c r="JCU10" s="149"/>
      <c r="JCV10" s="149"/>
      <c r="JCW10" s="149"/>
      <c r="JCX10" s="149"/>
      <c r="JCY10" s="149"/>
      <c r="JCZ10" s="149"/>
      <c r="JDA10" s="149"/>
      <c r="JDB10" s="149"/>
      <c r="JDC10" s="149"/>
      <c r="JDD10" s="149"/>
      <c r="JDE10" s="149"/>
      <c r="JDF10" s="149"/>
      <c r="JDG10" s="149"/>
      <c r="JDH10" s="149"/>
      <c r="JDI10" s="149"/>
      <c r="JDJ10" s="149"/>
      <c r="JDK10" s="149"/>
      <c r="JDL10" s="149"/>
      <c r="JDM10" s="149"/>
      <c r="JDN10" s="149"/>
      <c r="JDO10" s="149"/>
      <c r="JDP10" s="149"/>
      <c r="JDQ10" s="149"/>
      <c r="JDR10" s="149"/>
      <c r="JDS10" s="149"/>
      <c r="JDT10" s="149"/>
      <c r="JDU10" s="149"/>
      <c r="JDV10" s="149"/>
      <c r="JDW10" s="149"/>
      <c r="JDX10" s="149"/>
      <c r="JDY10" s="149"/>
      <c r="JDZ10" s="149"/>
      <c r="JEA10" s="149"/>
      <c r="JEB10" s="149"/>
      <c r="JEC10" s="149"/>
      <c r="JED10" s="149"/>
      <c r="JEE10" s="149"/>
      <c r="JEF10" s="149"/>
      <c r="JEG10" s="149"/>
      <c r="JEH10" s="149"/>
      <c r="JEI10" s="149"/>
      <c r="JEJ10" s="149"/>
      <c r="JEK10" s="149"/>
      <c r="JEL10" s="149"/>
      <c r="JEM10" s="149"/>
      <c r="JEN10" s="149"/>
      <c r="JEO10" s="149"/>
      <c r="JEP10" s="149"/>
      <c r="JEQ10" s="149"/>
      <c r="JER10" s="149"/>
      <c r="JES10" s="149"/>
      <c r="JET10" s="149"/>
      <c r="JEU10" s="149"/>
      <c r="JEV10" s="149"/>
      <c r="JEW10" s="149"/>
      <c r="JEX10" s="149"/>
      <c r="JEY10" s="149"/>
      <c r="JEZ10" s="149"/>
      <c r="JFA10" s="149"/>
      <c r="JFB10" s="149"/>
      <c r="JFC10" s="149"/>
      <c r="JFD10" s="149"/>
      <c r="JFE10" s="149"/>
      <c r="JFF10" s="149"/>
      <c r="JFG10" s="149"/>
      <c r="JFH10" s="149"/>
      <c r="JFI10" s="149"/>
      <c r="JFJ10" s="149"/>
      <c r="JFK10" s="149"/>
      <c r="JFL10" s="149"/>
      <c r="JFM10" s="149"/>
      <c r="JFN10" s="149"/>
      <c r="JFO10" s="149"/>
      <c r="JFP10" s="149"/>
      <c r="JFQ10" s="149"/>
      <c r="JFR10" s="149"/>
      <c r="JFS10" s="149"/>
      <c r="JFT10" s="149"/>
      <c r="JFU10" s="149"/>
      <c r="JFV10" s="149"/>
      <c r="JFW10" s="149"/>
      <c r="JFX10" s="149"/>
      <c r="JFY10" s="149"/>
      <c r="JFZ10" s="149"/>
      <c r="JGA10" s="149"/>
      <c r="JGB10" s="149"/>
      <c r="JGC10" s="149"/>
      <c r="JGD10" s="149"/>
      <c r="JGE10" s="149"/>
      <c r="JGF10" s="149"/>
      <c r="JGG10" s="149"/>
      <c r="JGH10" s="149"/>
      <c r="JGI10" s="149"/>
      <c r="JGJ10" s="149"/>
      <c r="JGK10" s="149"/>
      <c r="JGL10" s="149"/>
      <c r="JGM10" s="149"/>
      <c r="JGN10" s="149"/>
      <c r="JGO10" s="149"/>
      <c r="JGP10" s="149"/>
      <c r="JGQ10" s="149"/>
      <c r="JGR10" s="149"/>
      <c r="JGS10" s="149"/>
      <c r="JGT10" s="149"/>
      <c r="JGU10" s="149"/>
      <c r="JGV10" s="149"/>
      <c r="JGW10" s="149"/>
      <c r="JGX10" s="149"/>
      <c r="JGY10" s="149"/>
      <c r="JGZ10" s="149"/>
      <c r="JHA10" s="149"/>
      <c r="JHB10" s="149"/>
      <c r="JHC10" s="149"/>
      <c r="JHD10" s="149"/>
      <c r="JHE10" s="149"/>
      <c r="JHF10" s="149"/>
      <c r="JHG10" s="149"/>
      <c r="JHH10" s="149"/>
      <c r="JHI10" s="149"/>
      <c r="JHJ10" s="149"/>
      <c r="JHK10" s="149"/>
      <c r="JHL10" s="149"/>
      <c r="JHM10" s="149"/>
      <c r="JHN10" s="149"/>
      <c r="JHO10" s="149"/>
      <c r="JHP10" s="149"/>
      <c r="JHQ10" s="149"/>
      <c r="JHR10" s="149"/>
      <c r="JHS10" s="149"/>
      <c r="JHT10" s="149"/>
      <c r="JHU10" s="149"/>
      <c r="JHV10" s="149"/>
      <c r="JHW10" s="149"/>
      <c r="JHX10" s="149"/>
      <c r="JHY10" s="149"/>
      <c r="JHZ10" s="149"/>
      <c r="JIA10" s="149"/>
      <c r="JIB10" s="149"/>
      <c r="JIC10" s="149"/>
      <c r="JID10" s="149"/>
      <c r="JIE10" s="149"/>
      <c r="JIF10" s="149"/>
      <c r="JIG10" s="149"/>
      <c r="JIH10" s="149"/>
      <c r="JII10" s="149"/>
      <c r="JIJ10" s="149"/>
      <c r="JIK10" s="149"/>
      <c r="JIL10" s="149"/>
      <c r="JIM10" s="149"/>
      <c r="JIN10" s="149"/>
      <c r="JIO10" s="149"/>
      <c r="JIP10" s="149"/>
      <c r="JIQ10" s="149"/>
      <c r="JIR10" s="149"/>
      <c r="JIS10" s="149"/>
      <c r="JIT10" s="149"/>
      <c r="JIU10" s="149"/>
      <c r="JIV10" s="149"/>
      <c r="JIW10" s="149"/>
      <c r="JIX10" s="149"/>
      <c r="JIY10" s="149"/>
      <c r="JIZ10" s="149"/>
      <c r="JJA10" s="149"/>
      <c r="JJB10" s="149"/>
      <c r="JJC10" s="149"/>
      <c r="JJD10" s="149"/>
      <c r="JJE10" s="149"/>
      <c r="JJF10" s="149"/>
      <c r="JJG10" s="149"/>
      <c r="JJH10" s="149"/>
      <c r="JJI10" s="149"/>
      <c r="JJJ10" s="149"/>
      <c r="JJK10" s="149"/>
      <c r="JJL10" s="149"/>
      <c r="JJM10" s="149"/>
      <c r="JJN10" s="149"/>
      <c r="JJO10" s="149"/>
      <c r="JJP10" s="149"/>
      <c r="JJQ10" s="149"/>
      <c r="JJR10" s="149"/>
      <c r="JJS10" s="149"/>
      <c r="JJT10" s="149"/>
      <c r="JJU10" s="149"/>
      <c r="JJV10" s="149"/>
      <c r="JJW10" s="149"/>
      <c r="JJX10" s="149"/>
      <c r="JJY10" s="149"/>
      <c r="JJZ10" s="149"/>
      <c r="JKA10" s="149"/>
      <c r="JKB10" s="149"/>
      <c r="JKC10" s="149"/>
      <c r="JKD10" s="149"/>
      <c r="JKE10" s="149"/>
      <c r="JKF10" s="149"/>
      <c r="JKG10" s="149"/>
      <c r="JKH10" s="149"/>
      <c r="JKI10" s="149"/>
      <c r="JKJ10" s="149"/>
      <c r="JKK10" s="149"/>
      <c r="JKL10" s="149"/>
      <c r="JKM10" s="149"/>
      <c r="JKN10" s="149"/>
      <c r="JKO10" s="149"/>
      <c r="JKP10" s="149"/>
      <c r="JKQ10" s="149"/>
      <c r="JKR10" s="149"/>
      <c r="JKS10" s="149"/>
      <c r="JKT10" s="149"/>
      <c r="JKU10" s="149"/>
      <c r="JKV10" s="149"/>
      <c r="JKW10" s="149"/>
      <c r="JKX10" s="149"/>
      <c r="JKY10" s="149"/>
      <c r="JKZ10" s="149"/>
      <c r="JLA10" s="149"/>
      <c r="JLB10" s="149"/>
      <c r="JLC10" s="149"/>
      <c r="JLD10" s="149"/>
      <c r="JLE10" s="149"/>
      <c r="JLF10" s="149"/>
      <c r="JLG10" s="149"/>
      <c r="JLH10" s="149"/>
      <c r="JLI10" s="149"/>
      <c r="JLJ10" s="149"/>
      <c r="JLK10" s="149"/>
      <c r="JLL10" s="149"/>
      <c r="JLM10" s="149"/>
      <c r="JLN10" s="149"/>
      <c r="JLO10" s="149"/>
      <c r="JLP10" s="149"/>
      <c r="JLQ10" s="149"/>
      <c r="JLR10" s="149"/>
      <c r="JLS10" s="149"/>
      <c r="JLT10" s="149"/>
      <c r="JLU10" s="149"/>
      <c r="JLV10" s="149"/>
      <c r="JLW10" s="149"/>
      <c r="JLX10" s="149"/>
      <c r="JLY10" s="149"/>
      <c r="JLZ10" s="149"/>
      <c r="JMA10" s="149"/>
      <c r="JMB10" s="149"/>
      <c r="JMC10" s="149"/>
      <c r="JMD10" s="149"/>
      <c r="JME10" s="149"/>
      <c r="JMF10" s="149"/>
      <c r="JMG10" s="149"/>
      <c r="JMH10" s="149"/>
      <c r="JMI10" s="149"/>
      <c r="JMJ10" s="149"/>
      <c r="JMK10" s="149"/>
      <c r="JML10" s="149"/>
      <c r="JMM10" s="149"/>
      <c r="JMN10" s="149"/>
      <c r="JMO10" s="149"/>
      <c r="JMP10" s="149"/>
      <c r="JMQ10" s="149"/>
      <c r="JMR10" s="149"/>
      <c r="JMS10" s="149"/>
      <c r="JMT10" s="149"/>
      <c r="JMU10" s="149"/>
      <c r="JMV10" s="149"/>
      <c r="JMW10" s="149"/>
      <c r="JMX10" s="149"/>
      <c r="JMY10" s="149"/>
      <c r="JMZ10" s="149"/>
      <c r="JNA10" s="149"/>
      <c r="JNB10" s="149"/>
      <c r="JNC10" s="149"/>
      <c r="JND10" s="149"/>
      <c r="JNE10" s="149"/>
      <c r="JNF10" s="149"/>
      <c r="JNG10" s="149"/>
      <c r="JNH10" s="149"/>
      <c r="JNI10" s="149"/>
      <c r="JNJ10" s="149"/>
      <c r="JNK10" s="149"/>
      <c r="JNL10" s="149"/>
      <c r="JNM10" s="149"/>
      <c r="JNN10" s="149"/>
      <c r="JNO10" s="149"/>
      <c r="JNP10" s="149"/>
      <c r="JNQ10" s="149"/>
      <c r="JNR10" s="149"/>
      <c r="JNS10" s="149"/>
      <c r="JNT10" s="149"/>
      <c r="JNU10" s="149"/>
      <c r="JNV10" s="149"/>
      <c r="JNW10" s="149"/>
      <c r="JNX10" s="149"/>
      <c r="JNY10" s="149"/>
      <c r="JNZ10" s="149"/>
      <c r="JOA10" s="149"/>
      <c r="JOB10" s="149"/>
      <c r="JOC10" s="149"/>
      <c r="JOD10" s="149"/>
      <c r="JOE10" s="149"/>
      <c r="JOF10" s="149"/>
      <c r="JOG10" s="149"/>
      <c r="JOH10" s="149"/>
      <c r="JOI10" s="149"/>
      <c r="JOJ10" s="149"/>
      <c r="JOK10" s="149"/>
      <c r="JOL10" s="149"/>
      <c r="JOM10" s="149"/>
      <c r="JON10" s="149"/>
      <c r="JOO10" s="149"/>
      <c r="JOP10" s="149"/>
      <c r="JOQ10" s="149"/>
      <c r="JOR10" s="149"/>
      <c r="JOS10" s="149"/>
      <c r="JOT10" s="149"/>
      <c r="JOU10" s="149"/>
      <c r="JOV10" s="149"/>
      <c r="JOW10" s="149"/>
      <c r="JOX10" s="149"/>
      <c r="JOY10" s="149"/>
      <c r="JOZ10" s="149"/>
      <c r="JPA10" s="149"/>
      <c r="JPB10" s="149"/>
      <c r="JPC10" s="149"/>
      <c r="JPD10" s="149"/>
      <c r="JPE10" s="149"/>
      <c r="JPF10" s="149"/>
      <c r="JPG10" s="149"/>
      <c r="JPH10" s="149"/>
      <c r="JPI10" s="149"/>
      <c r="JPJ10" s="149"/>
      <c r="JPK10" s="149"/>
      <c r="JPL10" s="149"/>
      <c r="JPM10" s="149"/>
      <c r="JPN10" s="149"/>
      <c r="JPO10" s="149"/>
      <c r="JPP10" s="149"/>
      <c r="JPQ10" s="149"/>
      <c r="JPR10" s="149"/>
      <c r="JPS10" s="149"/>
      <c r="JPT10" s="149"/>
      <c r="JPU10" s="149"/>
      <c r="JPV10" s="149"/>
      <c r="JPW10" s="149"/>
      <c r="JPX10" s="149"/>
      <c r="JPY10" s="149"/>
      <c r="JPZ10" s="149"/>
      <c r="JQA10" s="149"/>
      <c r="JQB10" s="149"/>
      <c r="JQC10" s="149"/>
      <c r="JQD10" s="149"/>
      <c r="JQE10" s="149"/>
      <c r="JQF10" s="149"/>
      <c r="JQG10" s="149"/>
      <c r="JQH10" s="149"/>
      <c r="JQI10" s="149"/>
      <c r="JQJ10" s="149"/>
      <c r="JQK10" s="149"/>
      <c r="JQL10" s="149"/>
      <c r="JQM10" s="149"/>
      <c r="JQN10" s="149"/>
      <c r="JQO10" s="149"/>
      <c r="JQP10" s="149"/>
      <c r="JQQ10" s="149"/>
      <c r="JQR10" s="149"/>
      <c r="JQS10" s="149"/>
      <c r="JQT10" s="149"/>
      <c r="JQU10" s="149"/>
      <c r="JQV10" s="149"/>
      <c r="JQW10" s="149"/>
      <c r="JQX10" s="149"/>
      <c r="JQY10" s="149"/>
      <c r="JQZ10" s="149"/>
      <c r="JRA10" s="149"/>
      <c r="JRB10" s="149"/>
      <c r="JRC10" s="149"/>
      <c r="JRD10" s="149"/>
      <c r="JRE10" s="149"/>
      <c r="JRF10" s="149"/>
      <c r="JRG10" s="149"/>
      <c r="JRH10" s="149"/>
      <c r="JRI10" s="149"/>
      <c r="JRJ10" s="149"/>
      <c r="JRK10" s="149"/>
      <c r="JRL10" s="149"/>
      <c r="JRM10" s="149"/>
      <c r="JRN10" s="149"/>
      <c r="JRO10" s="149"/>
      <c r="JRP10" s="149"/>
      <c r="JRQ10" s="149"/>
      <c r="JRR10" s="149"/>
      <c r="JRS10" s="149"/>
      <c r="JRT10" s="149"/>
      <c r="JRU10" s="149"/>
      <c r="JRV10" s="149"/>
      <c r="JRW10" s="149"/>
      <c r="JRX10" s="149"/>
      <c r="JRY10" s="149"/>
      <c r="JRZ10" s="149"/>
      <c r="JSA10" s="149"/>
      <c r="JSB10" s="149"/>
      <c r="JSC10" s="149"/>
      <c r="JSD10" s="149"/>
      <c r="JSE10" s="149"/>
      <c r="JSF10" s="149"/>
      <c r="JSG10" s="149"/>
      <c r="JSH10" s="149"/>
      <c r="JSI10" s="149"/>
      <c r="JSJ10" s="149"/>
      <c r="JSK10" s="149"/>
      <c r="JSL10" s="149"/>
      <c r="JSM10" s="149"/>
      <c r="JSN10" s="149"/>
      <c r="JSO10" s="149"/>
      <c r="JSP10" s="149"/>
      <c r="JSQ10" s="149"/>
      <c r="JSR10" s="149"/>
      <c r="JSS10" s="149"/>
      <c r="JST10" s="149"/>
      <c r="JSU10" s="149"/>
      <c r="JSV10" s="149"/>
      <c r="JSW10" s="149"/>
      <c r="JSX10" s="149"/>
      <c r="JSY10" s="149"/>
      <c r="JSZ10" s="149"/>
      <c r="JTA10" s="149"/>
      <c r="JTB10" s="149"/>
      <c r="JTC10" s="149"/>
      <c r="JTD10" s="149"/>
      <c r="JTE10" s="149"/>
      <c r="JTF10" s="149"/>
      <c r="JTG10" s="149"/>
      <c r="JTH10" s="149"/>
      <c r="JTI10" s="149"/>
      <c r="JTJ10" s="149"/>
      <c r="JTK10" s="149"/>
      <c r="JTL10" s="149"/>
      <c r="JTM10" s="149"/>
      <c r="JTN10" s="149"/>
      <c r="JTO10" s="149"/>
      <c r="JTP10" s="149"/>
      <c r="JTQ10" s="149"/>
      <c r="JTR10" s="149"/>
      <c r="JTS10" s="149"/>
      <c r="JTT10" s="149"/>
      <c r="JTU10" s="149"/>
      <c r="JTV10" s="149"/>
      <c r="JTW10" s="149"/>
      <c r="JTX10" s="149"/>
      <c r="JTY10" s="149"/>
      <c r="JTZ10" s="149"/>
      <c r="JUA10" s="149"/>
      <c r="JUB10" s="149"/>
      <c r="JUC10" s="149"/>
      <c r="JUD10" s="149"/>
      <c r="JUE10" s="149"/>
      <c r="JUF10" s="149"/>
      <c r="JUG10" s="149"/>
      <c r="JUH10" s="149"/>
      <c r="JUI10" s="149"/>
      <c r="JUJ10" s="149"/>
      <c r="JUK10" s="149"/>
      <c r="JUL10" s="149"/>
      <c r="JUM10" s="149"/>
      <c r="JUN10" s="149"/>
      <c r="JUO10" s="149"/>
      <c r="JUP10" s="149"/>
      <c r="JUQ10" s="149"/>
      <c r="JUR10" s="149"/>
      <c r="JUS10" s="149"/>
      <c r="JUT10" s="149"/>
      <c r="JUU10" s="149"/>
      <c r="JUV10" s="149"/>
      <c r="JUW10" s="149"/>
      <c r="JUX10" s="149"/>
      <c r="JUY10" s="149"/>
      <c r="JUZ10" s="149"/>
      <c r="JVA10" s="149"/>
      <c r="JVB10" s="149"/>
      <c r="JVC10" s="149"/>
      <c r="JVD10" s="149"/>
      <c r="JVE10" s="149"/>
      <c r="JVF10" s="149"/>
      <c r="JVG10" s="149"/>
      <c r="JVH10" s="149"/>
      <c r="JVI10" s="149"/>
      <c r="JVJ10" s="149"/>
      <c r="JVK10" s="149"/>
      <c r="JVL10" s="149"/>
      <c r="JVM10" s="149"/>
      <c r="JVN10" s="149"/>
      <c r="JVO10" s="149"/>
      <c r="JVP10" s="149"/>
      <c r="JVQ10" s="149"/>
      <c r="JVR10" s="149"/>
      <c r="JVS10" s="149"/>
      <c r="JVT10" s="149"/>
      <c r="JVU10" s="149"/>
      <c r="JVV10" s="149"/>
      <c r="JVW10" s="149"/>
      <c r="JVX10" s="149"/>
      <c r="JVY10" s="149"/>
      <c r="JVZ10" s="149"/>
      <c r="JWA10" s="149"/>
      <c r="JWB10" s="149"/>
      <c r="JWC10" s="149"/>
      <c r="JWD10" s="149"/>
      <c r="JWE10" s="149"/>
      <c r="JWF10" s="149"/>
      <c r="JWG10" s="149"/>
      <c r="JWH10" s="149"/>
      <c r="JWI10" s="149"/>
      <c r="JWJ10" s="149"/>
      <c r="JWK10" s="149"/>
      <c r="JWL10" s="149"/>
      <c r="JWM10" s="149"/>
      <c r="JWN10" s="149"/>
      <c r="JWO10" s="149"/>
      <c r="JWP10" s="149"/>
      <c r="JWQ10" s="149"/>
      <c r="JWR10" s="149"/>
      <c r="JWS10" s="149"/>
      <c r="JWT10" s="149"/>
      <c r="JWU10" s="149"/>
      <c r="JWV10" s="149"/>
      <c r="JWW10" s="149"/>
      <c r="JWX10" s="149"/>
      <c r="JWY10" s="149"/>
      <c r="JWZ10" s="149"/>
      <c r="JXA10" s="149"/>
      <c r="JXB10" s="149"/>
      <c r="JXC10" s="149"/>
      <c r="JXD10" s="149"/>
      <c r="JXE10" s="149"/>
      <c r="JXF10" s="149"/>
      <c r="JXG10" s="149"/>
      <c r="JXH10" s="149"/>
      <c r="JXI10" s="149"/>
      <c r="JXJ10" s="149"/>
      <c r="JXK10" s="149"/>
      <c r="JXL10" s="149"/>
      <c r="JXM10" s="149"/>
      <c r="JXN10" s="149"/>
      <c r="JXO10" s="149"/>
      <c r="JXP10" s="149"/>
      <c r="JXQ10" s="149"/>
      <c r="JXR10" s="149"/>
      <c r="JXS10" s="149"/>
      <c r="JXT10" s="149"/>
      <c r="JXU10" s="149"/>
      <c r="JXV10" s="149"/>
      <c r="JXW10" s="149"/>
      <c r="JXX10" s="149"/>
      <c r="JXY10" s="149"/>
      <c r="JXZ10" s="149"/>
      <c r="JYA10" s="149"/>
      <c r="JYB10" s="149"/>
      <c r="JYC10" s="149"/>
      <c r="JYD10" s="149"/>
      <c r="JYE10" s="149"/>
      <c r="JYF10" s="149"/>
      <c r="JYG10" s="149"/>
      <c r="JYH10" s="149"/>
      <c r="JYI10" s="149"/>
      <c r="JYJ10" s="149"/>
      <c r="JYK10" s="149"/>
      <c r="JYL10" s="149"/>
      <c r="JYM10" s="149"/>
      <c r="JYN10" s="149"/>
      <c r="JYO10" s="149"/>
      <c r="JYP10" s="149"/>
      <c r="JYQ10" s="149"/>
      <c r="JYR10" s="149"/>
      <c r="JYS10" s="149"/>
      <c r="JYT10" s="149"/>
      <c r="JYU10" s="149"/>
      <c r="JYV10" s="149"/>
      <c r="JYW10" s="149"/>
      <c r="JYX10" s="149"/>
      <c r="JYY10" s="149"/>
      <c r="JYZ10" s="149"/>
      <c r="JZA10" s="149"/>
      <c r="JZB10" s="149"/>
      <c r="JZC10" s="149"/>
      <c r="JZD10" s="149"/>
      <c r="JZE10" s="149"/>
      <c r="JZF10" s="149"/>
      <c r="JZG10" s="149"/>
      <c r="JZH10" s="149"/>
      <c r="JZI10" s="149"/>
      <c r="JZJ10" s="149"/>
      <c r="JZK10" s="149"/>
      <c r="JZL10" s="149"/>
      <c r="JZM10" s="149"/>
      <c r="JZN10" s="149"/>
      <c r="JZO10" s="149"/>
      <c r="JZP10" s="149"/>
      <c r="JZQ10" s="149"/>
      <c r="JZR10" s="149"/>
      <c r="JZS10" s="149"/>
      <c r="JZT10" s="149"/>
      <c r="JZU10" s="149"/>
      <c r="JZV10" s="149"/>
      <c r="JZW10" s="149"/>
      <c r="JZX10" s="149"/>
      <c r="JZY10" s="149"/>
      <c r="JZZ10" s="149"/>
      <c r="KAA10" s="149"/>
      <c r="KAB10" s="149"/>
      <c r="KAC10" s="149"/>
      <c r="KAD10" s="149"/>
      <c r="KAE10" s="149"/>
      <c r="KAF10" s="149"/>
      <c r="KAG10" s="149"/>
      <c r="KAH10" s="149"/>
      <c r="KAI10" s="149"/>
      <c r="KAJ10" s="149"/>
      <c r="KAK10" s="149"/>
      <c r="KAL10" s="149"/>
      <c r="KAM10" s="149"/>
      <c r="KAN10" s="149"/>
      <c r="KAO10" s="149"/>
      <c r="KAP10" s="149"/>
      <c r="KAQ10" s="149"/>
      <c r="KAR10" s="149"/>
      <c r="KAS10" s="149"/>
      <c r="KAT10" s="149"/>
      <c r="KAU10" s="149"/>
      <c r="KAV10" s="149"/>
      <c r="KAW10" s="149"/>
      <c r="KAX10" s="149"/>
      <c r="KAY10" s="149"/>
      <c r="KAZ10" s="149"/>
      <c r="KBA10" s="149"/>
      <c r="KBB10" s="149"/>
      <c r="KBC10" s="149"/>
      <c r="KBD10" s="149"/>
      <c r="KBE10" s="149"/>
      <c r="KBF10" s="149"/>
      <c r="KBG10" s="149"/>
      <c r="KBH10" s="149"/>
      <c r="KBI10" s="149"/>
      <c r="KBJ10" s="149"/>
      <c r="KBK10" s="149"/>
      <c r="KBL10" s="149"/>
      <c r="KBM10" s="149"/>
      <c r="KBN10" s="149"/>
      <c r="KBO10" s="149"/>
      <c r="KBP10" s="149"/>
      <c r="KBQ10" s="149"/>
      <c r="KBR10" s="149"/>
      <c r="KBS10" s="149"/>
      <c r="KBT10" s="149"/>
      <c r="KBU10" s="149"/>
      <c r="KBV10" s="149"/>
      <c r="KBW10" s="149"/>
      <c r="KBX10" s="149"/>
      <c r="KBY10" s="149"/>
      <c r="KBZ10" s="149"/>
      <c r="KCA10" s="149"/>
      <c r="KCB10" s="149"/>
      <c r="KCC10" s="149"/>
      <c r="KCD10" s="149"/>
      <c r="KCE10" s="149"/>
      <c r="KCF10" s="149"/>
      <c r="KCG10" s="149"/>
      <c r="KCH10" s="149"/>
      <c r="KCI10" s="149"/>
      <c r="KCJ10" s="149"/>
      <c r="KCK10" s="149"/>
      <c r="KCL10" s="149"/>
      <c r="KCM10" s="149"/>
      <c r="KCN10" s="149"/>
      <c r="KCO10" s="149"/>
      <c r="KCP10" s="149"/>
      <c r="KCQ10" s="149"/>
      <c r="KCR10" s="149"/>
      <c r="KCS10" s="149"/>
      <c r="KCT10" s="149"/>
      <c r="KCU10" s="149"/>
      <c r="KCV10" s="149"/>
      <c r="KCW10" s="149"/>
      <c r="KCX10" s="149"/>
      <c r="KCY10" s="149"/>
      <c r="KCZ10" s="149"/>
      <c r="KDA10" s="149"/>
      <c r="KDB10" s="149"/>
      <c r="KDC10" s="149"/>
      <c r="KDD10" s="149"/>
      <c r="KDE10" s="149"/>
      <c r="KDF10" s="149"/>
      <c r="KDG10" s="149"/>
      <c r="KDH10" s="149"/>
      <c r="KDI10" s="149"/>
      <c r="KDJ10" s="149"/>
      <c r="KDK10" s="149"/>
      <c r="KDL10" s="149"/>
      <c r="KDM10" s="149"/>
      <c r="KDN10" s="149"/>
      <c r="KDO10" s="149"/>
      <c r="KDP10" s="149"/>
      <c r="KDQ10" s="149"/>
      <c r="KDR10" s="149"/>
      <c r="KDS10" s="149"/>
      <c r="KDT10" s="149"/>
      <c r="KDU10" s="149"/>
      <c r="KDV10" s="149"/>
      <c r="KDW10" s="149"/>
      <c r="KDX10" s="149"/>
      <c r="KDY10" s="149"/>
      <c r="KDZ10" s="149"/>
      <c r="KEA10" s="149"/>
      <c r="KEB10" s="149"/>
      <c r="KEC10" s="149"/>
      <c r="KED10" s="149"/>
      <c r="KEE10" s="149"/>
      <c r="KEF10" s="149"/>
      <c r="KEG10" s="149"/>
      <c r="KEH10" s="149"/>
      <c r="KEI10" s="149"/>
      <c r="KEJ10" s="149"/>
      <c r="KEK10" s="149"/>
      <c r="KEL10" s="149"/>
      <c r="KEM10" s="149"/>
      <c r="KEN10" s="149"/>
      <c r="KEO10" s="149"/>
      <c r="KEP10" s="149"/>
      <c r="KEQ10" s="149"/>
      <c r="KER10" s="149"/>
      <c r="KES10" s="149"/>
      <c r="KET10" s="149"/>
      <c r="KEU10" s="149"/>
      <c r="KEV10" s="149"/>
      <c r="KEW10" s="149"/>
      <c r="KEX10" s="149"/>
      <c r="KEY10" s="149"/>
      <c r="KEZ10" s="149"/>
      <c r="KFA10" s="149"/>
      <c r="KFB10" s="149"/>
      <c r="KFC10" s="149"/>
      <c r="KFD10" s="149"/>
      <c r="KFE10" s="149"/>
      <c r="KFF10" s="149"/>
      <c r="KFG10" s="149"/>
      <c r="KFH10" s="149"/>
      <c r="KFI10" s="149"/>
      <c r="KFJ10" s="149"/>
      <c r="KFK10" s="149"/>
      <c r="KFL10" s="149"/>
      <c r="KFM10" s="149"/>
      <c r="KFN10" s="149"/>
      <c r="KFO10" s="149"/>
      <c r="KFP10" s="149"/>
      <c r="KFQ10" s="149"/>
      <c r="KFR10" s="149"/>
      <c r="KFS10" s="149"/>
      <c r="KFT10" s="149"/>
      <c r="KFU10" s="149"/>
      <c r="KFV10" s="149"/>
      <c r="KFW10" s="149"/>
      <c r="KFX10" s="149"/>
      <c r="KFY10" s="149"/>
      <c r="KFZ10" s="149"/>
      <c r="KGA10" s="149"/>
      <c r="KGB10" s="149"/>
      <c r="KGC10" s="149"/>
      <c r="KGD10" s="149"/>
      <c r="KGE10" s="149"/>
      <c r="KGF10" s="149"/>
      <c r="KGG10" s="149"/>
      <c r="KGH10" s="149"/>
      <c r="KGI10" s="149"/>
      <c r="KGJ10" s="149"/>
      <c r="KGK10" s="149"/>
      <c r="KGL10" s="149"/>
      <c r="KGM10" s="149"/>
      <c r="KGN10" s="149"/>
      <c r="KGO10" s="149"/>
      <c r="KGP10" s="149"/>
      <c r="KGQ10" s="149"/>
      <c r="KGR10" s="149"/>
      <c r="KGS10" s="149"/>
      <c r="KGT10" s="149"/>
      <c r="KGU10" s="149"/>
      <c r="KGV10" s="149"/>
      <c r="KGW10" s="149"/>
      <c r="KGX10" s="149"/>
      <c r="KGY10" s="149"/>
      <c r="KGZ10" s="149"/>
      <c r="KHA10" s="149"/>
      <c r="KHB10" s="149"/>
      <c r="KHC10" s="149"/>
      <c r="KHD10" s="149"/>
      <c r="KHE10" s="149"/>
      <c r="KHF10" s="149"/>
      <c r="KHG10" s="149"/>
      <c r="KHH10" s="149"/>
      <c r="KHI10" s="149"/>
      <c r="KHJ10" s="149"/>
      <c r="KHK10" s="149"/>
      <c r="KHL10" s="149"/>
      <c r="KHM10" s="149"/>
      <c r="KHN10" s="149"/>
      <c r="KHO10" s="149"/>
      <c r="KHP10" s="149"/>
      <c r="KHQ10" s="149"/>
      <c r="KHR10" s="149"/>
      <c r="KHS10" s="149"/>
      <c r="KHT10" s="149"/>
      <c r="KHU10" s="149"/>
      <c r="KHV10" s="149"/>
      <c r="KHW10" s="149"/>
      <c r="KHX10" s="149"/>
      <c r="KHY10" s="149"/>
      <c r="KHZ10" s="149"/>
      <c r="KIA10" s="149"/>
      <c r="KIB10" s="149"/>
      <c r="KIC10" s="149"/>
      <c r="KID10" s="149"/>
      <c r="KIE10" s="149"/>
      <c r="KIF10" s="149"/>
      <c r="KIG10" s="149"/>
      <c r="KIH10" s="149"/>
      <c r="KII10" s="149"/>
      <c r="KIJ10" s="149"/>
      <c r="KIK10" s="149"/>
      <c r="KIL10" s="149"/>
      <c r="KIM10" s="149"/>
      <c r="KIN10" s="149"/>
      <c r="KIO10" s="149"/>
      <c r="KIP10" s="149"/>
      <c r="KIQ10" s="149"/>
      <c r="KIR10" s="149"/>
      <c r="KIS10" s="149"/>
      <c r="KIT10" s="149"/>
      <c r="KIU10" s="149"/>
      <c r="KIV10" s="149"/>
      <c r="KIW10" s="149"/>
      <c r="KIX10" s="149"/>
      <c r="KIY10" s="149"/>
      <c r="KIZ10" s="149"/>
      <c r="KJA10" s="149"/>
      <c r="KJB10" s="149"/>
      <c r="KJC10" s="149"/>
      <c r="KJD10" s="149"/>
      <c r="KJE10" s="149"/>
      <c r="KJF10" s="149"/>
      <c r="KJG10" s="149"/>
      <c r="KJH10" s="149"/>
      <c r="KJI10" s="149"/>
      <c r="KJJ10" s="149"/>
      <c r="KJK10" s="149"/>
      <c r="KJL10" s="149"/>
      <c r="KJM10" s="149"/>
      <c r="KJN10" s="149"/>
      <c r="KJO10" s="149"/>
      <c r="KJP10" s="149"/>
      <c r="KJQ10" s="149"/>
      <c r="KJR10" s="149"/>
      <c r="KJS10" s="149"/>
      <c r="KJT10" s="149"/>
      <c r="KJU10" s="149"/>
      <c r="KJV10" s="149"/>
      <c r="KJW10" s="149"/>
      <c r="KJX10" s="149"/>
      <c r="KJY10" s="149"/>
      <c r="KJZ10" s="149"/>
      <c r="KKA10" s="149"/>
      <c r="KKB10" s="149"/>
      <c r="KKC10" s="149"/>
      <c r="KKD10" s="149"/>
      <c r="KKE10" s="149"/>
      <c r="KKF10" s="149"/>
      <c r="KKG10" s="149"/>
      <c r="KKH10" s="149"/>
      <c r="KKI10" s="149"/>
      <c r="KKJ10" s="149"/>
      <c r="KKK10" s="149"/>
      <c r="KKL10" s="149"/>
      <c r="KKM10" s="149"/>
      <c r="KKN10" s="149"/>
      <c r="KKO10" s="149"/>
      <c r="KKP10" s="149"/>
      <c r="KKQ10" s="149"/>
      <c r="KKR10" s="149"/>
      <c r="KKS10" s="149"/>
      <c r="KKT10" s="149"/>
      <c r="KKU10" s="149"/>
      <c r="KKV10" s="149"/>
      <c r="KKW10" s="149"/>
      <c r="KKX10" s="149"/>
      <c r="KKY10" s="149"/>
      <c r="KKZ10" s="149"/>
      <c r="KLA10" s="149"/>
      <c r="KLB10" s="149"/>
      <c r="KLC10" s="149"/>
      <c r="KLD10" s="149"/>
      <c r="KLE10" s="149"/>
      <c r="KLF10" s="149"/>
      <c r="KLG10" s="149"/>
      <c r="KLH10" s="149"/>
      <c r="KLI10" s="149"/>
      <c r="KLJ10" s="149"/>
      <c r="KLK10" s="149"/>
      <c r="KLL10" s="149"/>
      <c r="KLM10" s="149"/>
      <c r="KLN10" s="149"/>
      <c r="KLO10" s="149"/>
      <c r="KLP10" s="149"/>
      <c r="KLQ10" s="149"/>
      <c r="KLR10" s="149"/>
      <c r="KLS10" s="149"/>
      <c r="KLT10" s="149"/>
      <c r="KLU10" s="149"/>
      <c r="KLV10" s="149"/>
      <c r="KLW10" s="149"/>
      <c r="KLX10" s="149"/>
      <c r="KLY10" s="149"/>
      <c r="KLZ10" s="149"/>
      <c r="KMA10" s="149"/>
      <c r="KMB10" s="149"/>
      <c r="KMC10" s="149"/>
      <c r="KMD10" s="149"/>
      <c r="KME10" s="149"/>
      <c r="KMF10" s="149"/>
      <c r="KMG10" s="149"/>
      <c r="KMH10" s="149"/>
      <c r="KMI10" s="149"/>
      <c r="KMJ10" s="149"/>
      <c r="KMK10" s="149"/>
      <c r="KML10" s="149"/>
      <c r="KMM10" s="149"/>
      <c r="KMN10" s="149"/>
      <c r="KMO10" s="149"/>
      <c r="KMP10" s="149"/>
      <c r="KMQ10" s="149"/>
      <c r="KMR10" s="149"/>
      <c r="KMS10" s="149"/>
      <c r="KMT10" s="149"/>
      <c r="KMU10" s="149"/>
      <c r="KMV10" s="149"/>
      <c r="KMW10" s="149"/>
      <c r="KMX10" s="149"/>
      <c r="KMY10" s="149"/>
      <c r="KMZ10" s="149"/>
      <c r="KNA10" s="149"/>
      <c r="KNB10" s="149"/>
      <c r="KNC10" s="149"/>
      <c r="KND10" s="149"/>
      <c r="KNE10" s="149"/>
      <c r="KNF10" s="149"/>
      <c r="KNG10" s="149"/>
      <c r="KNH10" s="149"/>
      <c r="KNI10" s="149"/>
      <c r="KNJ10" s="149"/>
      <c r="KNK10" s="149"/>
      <c r="KNL10" s="149"/>
      <c r="KNM10" s="149"/>
      <c r="KNN10" s="149"/>
      <c r="KNO10" s="149"/>
      <c r="KNP10" s="149"/>
      <c r="KNQ10" s="149"/>
      <c r="KNR10" s="149"/>
      <c r="KNS10" s="149"/>
      <c r="KNT10" s="149"/>
      <c r="KNU10" s="149"/>
      <c r="KNV10" s="149"/>
      <c r="KNW10" s="149"/>
      <c r="KNX10" s="149"/>
      <c r="KNY10" s="149"/>
      <c r="KNZ10" s="149"/>
      <c r="KOA10" s="149"/>
      <c r="KOB10" s="149"/>
      <c r="KOC10" s="149"/>
      <c r="KOD10" s="149"/>
      <c r="KOE10" s="149"/>
      <c r="KOF10" s="149"/>
      <c r="KOG10" s="149"/>
      <c r="KOH10" s="149"/>
      <c r="KOI10" s="149"/>
      <c r="KOJ10" s="149"/>
      <c r="KOK10" s="149"/>
      <c r="KOL10" s="149"/>
      <c r="KOM10" s="149"/>
      <c r="KON10" s="149"/>
      <c r="KOO10" s="149"/>
      <c r="KOP10" s="149"/>
      <c r="KOQ10" s="149"/>
      <c r="KOR10" s="149"/>
      <c r="KOS10" s="149"/>
      <c r="KOT10" s="149"/>
      <c r="KOU10" s="149"/>
      <c r="KOV10" s="149"/>
      <c r="KOW10" s="149"/>
      <c r="KOX10" s="149"/>
      <c r="KOY10" s="149"/>
      <c r="KOZ10" s="149"/>
      <c r="KPA10" s="149"/>
      <c r="KPB10" s="149"/>
      <c r="KPC10" s="149"/>
      <c r="KPD10" s="149"/>
      <c r="KPE10" s="149"/>
      <c r="KPF10" s="149"/>
      <c r="KPG10" s="149"/>
      <c r="KPH10" s="149"/>
      <c r="KPI10" s="149"/>
      <c r="KPJ10" s="149"/>
      <c r="KPK10" s="149"/>
      <c r="KPL10" s="149"/>
      <c r="KPM10" s="149"/>
      <c r="KPN10" s="149"/>
      <c r="KPO10" s="149"/>
      <c r="KPP10" s="149"/>
      <c r="KPQ10" s="149"/>
      <c r="KPR10" s="149"/>
      <c r="KPS10" s="149"/>
      <c r="KPT10" s="149"/>
      <c r="KPU10" s="149"/>
      <c r="KPV10" s="149"/>
      <c r="KPW10" s="149"/>
      <c r="KPX10" s="149"/>
      <c r="KPY10" s="149"/>
      <c r="KPZ10" s="149"/>
      <c r="KQA10" s="149"/>
      <c r="KQB10" s="149"/>
      <c r="KQC10" s="149"/>
      <c r="KQD10" s="149"/>
      <c r="KQE10" s="149"/>
      <c r="KQF10" s="149"/>
      <c r="KQG10" s="149"/>
      <c r="KQH10" s="149"/>
      <c r="KQI10" s="149"/>
      <c r="KQJ10" s="149"/>
      <c r="KQK10" s="149"/>
      <c r="KQL10" s="149"/>
      <c r="KQM10" s="149"/>
      <c r="KQN10" s="149"/>
      <c r="KQO10" s="149"/>
      <c r="KQP10" s="149"/>
      <c r="KQQ10" s="149"/>
      <c r="KQR10" s="149"/>
      <c r="KQS10" s="149"/>
      <c r="KQT10" s="149"/>
      <c r="KQU10" s="149"/>
      <c r="KQV10" s="149"/>
      <c r="KQW10" s="149"/>
      <c r="KQX10" s="149"/>
      <c r="KQY10" s="149"/>
      <c r="KQZ10" s="149"/>
      <c r="KRA10" s="149"/>
      <c r="KRB10" s="149"/>
      <c r="KRC10" s="149"/>
      <c r="KRD10" s="149"/>
      <c r="KRE10" s="149"/>
      <c r="KRF10" s="149"/>
      <c r="KRG10" s="149"/>
      <c r="KRH10" s="149"/>
      <c r="KRI10" s="149"/>
      <c r="KRJ10" s="149"/>
      <c r="KRK10" s="149"/>
      <c r="KRL10" s="149"/>
      <c r="KRM10" s="149"/>
      <c r="KRN10" s="149"/>
      <c r="KRO10" s="149"/>
      <c r="KRP10" s="149"/>
      <c r="KRQ10" s="149"/>
      <c r="KRR10" s="149"/>
      <c r="KRS10" s="149"/>
      <c r="KRT10" s="149"/>
      <c r="KRU10" s="149"/>
      <c r="KRV10" s="149"/>
      <c r="KRW10" s="149"/>
      <c r="KRX10" s="149"/>
      <c r="KRY10" s="149"/>
      <c r="KRZ10" s="149"/>
      <c r="KSA10" s="149"/>
      <c r="KSB10" s="149"/>
      <c r="KSC10" s="149"/>
      <c r="KSD10" s="149"/>
      <c r="KSE10" s="149"/>
      <c r="KSF10" s="149"/>
      <c r="KSG10" s="149"/>
      <c r="KSH10" s="149"/>
      <c r="KSI10" s="149"/>
      <c r="KSJ10" s="149"/>
      <c r="KSK10" s="149"/>
      <c r="KSL10" s="149"/>
      <c r="KSM10" s="149"/>
      <c r="KSN10" s="149"/>
      <c r="KSO10" s="149"/>
      <c r="KSP10" s="149"/>
      <c r="KSQ10" s="149"/>
      <c r="KSR10" s="149"/>
      <c r="KSS10" s="149"/>
      <c r="KST10" s="149"/>
      <c r="KSU10" s="149"/>
      <c r="KSV10" s="149"/>
      <c r="KSW10" s="149"/>
      <c r="KSX10" s="149"/>
      <c r="KSY10" s="149"/>
      <c r="KSZ10" s="149"/>
      <c r="KTA10" s="149"/>
      <c r="KTB10" s="149"/>
      <c r="KTC10" s="149"/>
      <c r="KTD10" s="149"/>
      <c r="KTE10" s="149"/>
      <c r="KTF10" s="149"/>
      <c r="KTG10" s="149"/>
      <c r="KTH10" s="149"/>
      <c r="KTI10" s="149"/>
      <c r="KTJ10" s="149"/>
      <c r="KTK10" s="149"/>
      <c r="KTL10" s="149"/>
      <c r="KTM10" s="149"/>
      <c r="KTN10" s="149"/>
      <c r="KTO10" s="149"/>
      <c r="KTP10" s="149"/>
      <c r="KTQ10" s="149"/>
      <c r="KTR10" s="149"/>
      <c r="KTS10" s="149"/>
      <c r="KTT10" s="149"/>
      <c r="KTU10" s="149"/>
      <c r="KTV10" s="149"/>
      <c r="KTW10" s="149"/>
      <c r="KTX10" s="149"/>
      <c r="KTY10" s="149"/>
      <c r="KTZ10" s="149"/>
      <c r="KUA10" s="149"/>
      <c r="KUB10" s="149"/>
      <c r="KUC10" s="149"/>
      <c r="KUD10" s="149"/>
      <c r="KUE10" s="149"/>
      <c r="KUF10" s="149"/>
      <c r="KUG10" s="149"/>
      <c r="KUH10" s="149"/>
      <c r="KUI10" s="149"/>
      <c r="KUJ10" s="149"/>
      <c r="KUK10" s="149"/>
      <c r="KUL10" s="149"/>
      <c r="KUM10" s="149"/>
      <c r="KUN10" s="149"/>
      <c r="KUO10" s="149"/>
      <c r="KUP10" s="149"/>
      <c r="KUQ10" s="149"/>
      <c r="KUR10" s="149"/>
      <c r="KUS10" s="149"/>
      <c r="KUT10" s="149"/>
      <c r="KUU10" s="149"/>
      <c r="KUV10" s="149"/>
      <c r="KUW10" s="149"/>
      <c r="KUX10" s="149"/>
      <c r="KUY10" s="149"/>
      <c r="KUZ10" s="149"/>
      <c r="KVA10" s="149"/>
      <c r="KVB10" s="149"/>
      <c r="KVC10" s="149"/>
      <c r="KVD10" s="149"/>
      <c r="KVE10" s="149"/>
      <c r="KVF10" s="149"/>
      <c r="KVG10" s="149"/>
      <c r="KVH10" s="149"/>
      <c r="KVI10" s="149"/>
      <c r="KVJ10" s="149"/>
      <c r="KVK10" s="149"/>
      <c r="KVL10" s="149"/>
      <c r="KVM10" s="149"/>
      <c r="KVN10" s="149"/>
      <c r="KVO10" s="149"/>
      <c r="KVP10" s="149"/>
      <c r="KVQ10" s="149"/>
      <c r="KVR10" s="149"/>
      <c r="KVS10" s="149"/>
      <c r="KVT10" s="149"/>
      <c r="KVU10" s="149"/>
      <c r="KVV10" s="149"/>
      <c r="KVW10" s="149"/>
      <c r="KVX10" s="149"/>
      <c r="KVY10" s="149"/>
      <c r="KVZ10" s="149"/>
      <c r="KWA10" s="149"/>
      <c r="KWB10" s="149"/>
      <c r="KWC10" s="149"/>
      <c r="KWD10" s="149"/>
      <c r="KWE10" s="149"/>
      <c r="KWF10" s="149"/>
      <c r="KWG10" s="149"/>
      <c r="KWH10" s="149"/>
      <c r="KWI10" s="149"/>
      <c r="KWJ10" s="149"/>
      <c r="KWK10" s="149"/>
      <c r="KWL10" s="149"/>
      <c r="KWM10" s="149"/>
      <c r="KWN10" s="149"/>
      <c r="KWO10" s="149"/>
      <c r="KWP10" s="149"/>
      <c r="KWQ10" s="149"/>
      <c r="KWR10" s="149"/>
      <c r="KWS10" s="149"/>
      <c r="KWT10" s="149"/>
      <c r="KWU10" s="149"/>
      <c r="KWV10" s="149"/>
      <c r="KWW10" s="149"/>
      <c r="KWX10" s="149"/>
      <c r="KWY10" s="149"/>
      <c r="KWZ10" s="149"/>
      <c r="KXA10" s="149"/>
      <c r="KXB10" s="149"/>
      <c r="KXC10" s="149"/>
      <c r="KXD10" s="149"/>
      <c r="KXE10" s="149"/>
      <c r="KXF10" s="149"/>
      <c r="KXG10" s="149"/>
      <c r="KXH10" s="149"/>
      <c r="KXI10" s="149"/>
      <c r="KXJ10" s="149"/>
      <c r="KXK10" s="149"/>
      <c r="KXL10" s="149"/>
      <c r="KXM10" s="149"/>
      <c r="KXN10" s="149"/>
      <c r="KXO10" s="149"/>
      <c r="KXP10" s="149"/>
      <c r="KXQ10" s="149"/>
      <c r="KXR10" s="149"/>
      <c r="KXS10" s="149"/>
      <c r="KXT10" s="149"/>
      <c r="KXU10" s="149"/>
      <c r="KXV10" s="149"/>
      <c r="KXW10" s="149"/>
      <c r="KXX10" s="149"/>
      <c r="KXY10" s="149"/>
      <c r="KXZ10" s="149"/>
      <c r="KYA10" s="149"/>
      <c r="KYB10" s="149"/>
      <c r="KYC10" s="149"/>
      <c r="KYD10" s="149"/>
      <c r="KYE10" s="149"/>
      <c r="KYF10" s="149"/>
      <c r="KYG10" s="149"/>
      <c r="KYH10" s="149"/>
      <c r="KYI10" s="149"/>
      <c r="KYJ10" s="149"/>
      <c r="KYK10" s="149"/>
      <c r="KYL10" s="149"/>
      <c r="KYM10" s="149"/>
      <c r="KYN10" s="149"/>
      <c r="KYO10" s="149"/>
      <c r="KYP10" s="149"/>
      <c r="KYQ10" s="149"/>
      <c r="KYR10" s="149"/>
      <c r="KYS10" s="149"/>
      <c r="KYT10" s="149"/>
      <c r="KYU10" s="149"/>
      <c r="KYV10" s="149"/>
      <c r="KYW10" s="149"/>
      <c r="KYX10" s="149"/>
      <c r="KYY10" s="149"/>
      <c r="KYZ10" s="149"/>
      <c r="KZA10" s="149"/>
      <c r="KZB10" s="149"/>
      <c r="KZC10" s="149"/>
      <c r="KZD10" s="149"/>
      <c r="KZE10" s="149"/>
      <c r="KZF10" s="149"/>
      <c r="KZG10" s="149"/>
      <c r="KZH10" s="149"/>
      <c r="KZI10" s="149"/>
      <c r="KZJ10" s="149"/>
      <c r="KZK10" s="149"/>
      <c r="KZL10" s="149"/>
      <c r="KZM10" s="149"/>
      <c r="KZN10" s="149"/>
      <c r="KZO10" s="149"/>
      <c r="KZP10" s="149"/>
      <c r="KZQ10" s="149"/>
      <c r="KZR10" s="149"/>
      <c r="KZS10" s="149"/>
      <c r="KZT10" s="149"/>
      <c r="KZU10" s="149"/>
      <c r="KZV10" s="149"/>
      <c r="KZW10" s="149"/>
      <c r="KZX10" s="149"/>
      <c r="KZY10" s="149"/>
      <c r="KZZ10" s="149"/>
      <c r="LAA10" s="149"/>
      <c r="LAB10" s="149"/>
      <c r="LAC10" s="149"/>
      <c r="LAD10" s="149"/>
      <c r="LAE10" s="149"/>
      <c r="LAF10" s="149"/>
      <c r="LAG10" s="149"/>
      <c r="LAH10" s="149"/>
      <c r="LAI10" s="149"/>
      <c r="LAJ10" s="149"/>
      <c r="LAK10" s="149"/>
      <c r="LAL10" s="149"/>
      <c r="LAM10" s="149"/>
      <c r="LAN10" s="149"/>
      <c r="LAO10" s="149"/>
      <c r="LAP10" s="149"/>
      <c r="LAQ10" s="149"/>
      <c r="LAR10" s="149"/>
      <c r="LAS10" s="149"/>
      <c r="LAT10" s="149"/>
      <c r="LAU10" s="149"/>
      <c r="LAV10" s="149"/>
      <c r="LAW10" s="149"/>
      <c r="LAX10" s="149"/>
      <c r="LAY10" s="149"/>
      <c r="LAZ10" s="149"/>
      <c r="LBA10" s="149"/>
      <c r="LBB10" s="149"/>
      <c r="LBC10" s="149"/>
      <c r="LBD10" s="149"/>
      <c r="LBE10" s="149"/>
      <c r="LBF10" s="149"/>
      <c r="LBG10" s="149"/>
      <c r="LBH10" s="149"/>
      <c r="LBI10" s="149"/>
      <c r="LBJ10" s="149"/>
      <c r="LBK10" s="149"/>
      <c r="LBL10" s="149"/>
      <c r="LBM10" s="149"/>
      <c r="LBN10" s="149"/>
      <c r="LBO10" s="149"/>
      <c r="LBP10" s="149"/>
      <c r="LBQ10" s="149"/>
      <c r="LBR10" s="149"/>
      <c r="LBS10" s="149"/>
      <c r="LBT10" s="149"/>
      <c r="LBU10" s="149"/>
      <c r="LBV10" s="149"/>
      <c r="LBW10" s="149"/>
      <c r="LBX10" s="149"/>
      <c r="LBY10" s="149"/>
      <c r="LBZ10" s="149"/>
      <c r="LCA10" s="149"/>
      <c r="LCB10" s="149"/>
      <c r="LCC10" s="149"/>
      <c r="LCD10" s="149"/>
      <c r="LCE10" s="149"/>
      <c r="LCF10" s="149"/>
      <c r="LCG10" s="149"/>
      <c r="LCH10" s="149"/>
      <c r="LCI10" s="149"/>
      <c r="LCJ10" s="149"/>
      <c r="LCK10" s="149"/>
      <c r="LCL10" s="149"/>
      <c r="LCM10" s="149"/>
      <c r="LCN10" s="149"/>
      <c r="LCO10" s="149"/>
      <c r="LCP10" s="149"/>
      <c r="LCQ10" s="149"/>
      <c r="LCR10" s="149"/>
      <c r="LCS10" s="149"/>
      <c r="LCT10" s="149"/>
      <c r="LCU10" s="149"/>
      <c r="LCV10" s="149"/>
      <c r="LCW10" s="149"/>
      <c r="LCX10" s="149"/>
      <c r="LCY10" s="149"/>
      <c r="LCZ10" s="149"/>
      <c r="LDA10" s="149"/>
      <c r="LDB10" s="149"/>
      <c r="LDC10" s="149"/>
      <c r="LDD10" s="149"/>
      <c r="LDE10" s="149"/>
      <c r="LDF10" s="149"/>
      <c r="LDG10" s="149"/>
      <c r="LDH10" s="149"/>
      <c r="LDI10" s="149"/>
      <c r="LDJ10" s="149"/>
      <c r="LDK10" s="149"/>
      <c r="LDL10" s="149"/>
      <c r="LDM10" s="149"/>
      <c r="LDN10" s="149"/>
      <c r="LDO10" s="149"/>
      <c r="LDP10" s="149"/>
      <c r="LDQ10" s="149"/>
      <c r="LDR10" s="149"/>
      <c r="LDS10" s="149"/>
      <c r="LDT10" s="149"/>
      <c r="LDU10" s="149"/>
      <c r="LDV10" s="149"/>
      <c r="LDW10" s="149"/>
      <c r="LDX10" s="149"/>
      <c r="LDY10" s="149"/>
      <c r="LDZ10" s="149"/>
      <c r="LEA10" s="149"/>
      <c r="LEB10" s="149"/>
      <c r="LEC10" s="149"/>
      <c r="LED10" s="149"/>
      <c r="LEE10" s="149"/>
      <c r="LEF10" s="149"/>
      <c r="LEG10" s="149"/>
      <c r="LEH10" s="149"/>
      <c r="LEI10" s="149"/>
      <c r="LEJ10" s="149"/>
      <c r="LEK10" s="149"/>
      <c r="LEL10" s="149"/>
      <c r="LEM10" s="149"/>
      <c r="LEN10" s="149"/>
      <c r="LEO10" s="149"/>
      <c r="LEP10" s="149"/>
      <c r="LEQ10" s="149"/>
      <c r="LER10" s="149"/>
      <c r="LES10" s="149"/>
      <c r="LET10" s="149"/>
      <c r="LEU10" s="149"/>
      <c r="LEV10" s="149"/>
      <c r="LEW10" s="149"/>
      <c r="LEX10" s="149"/>
      <c r="LEY10" s="149"/>
      <c r="LEZ10" s="149"/>
      <c r="LFA10" s="149"/>
      <c r="LFB10" s="149"/>
      <c r="LFC10" s="149"/>
      <c r="LFD10" s="149"/>
      <c r="LFE10" s="149"/>
      <c r="LFF10" s="149"/>
      <c r="LFG10" s="149"/>
      <c r="LFH10" s="149"/>
      <c r="LFI10" s="149"/>
      <c r="LFJ10" s="149"/>
      <c r="LFK10" s="149"/>
      <c r="LFL10" s="149"/>
      <c r="LFM10" s="149"/>
      <c r="LFN10" s="149"/>
      <c r="LFO10" s="149"/>
      <c r="LFP10" s="149"/>
      <c r="LFQ10" s="149"/>
      <c r="LFR10" s="149"/>
      <c r="LFS10" s="149"/>
      <c r="LFT10" s="149"/>
      <c r="LFU10" s="149"/>
      <c r="LFV10" s="149"/>
      <c r="LFW10" s="149"/>
      <c r="LFX10" s="149"/>
      <c r="LFY10" s="149"/>
      <c r="LFZ10" s="149"/>
      <c r="LGA10" s="149"/>
      <c r="LGB10" s="149"/>
      <c r="LGC10" s="149"/>
      <c r="LGD10" s="149"/>
      <c r="LGE10" s="149"/>
      <c r="LGF10" s="149"/>
      <c r="LGG10" s="149"/>
      <c r="LGH10" s="149"/>
      <c r="LGI10" s="149"/>
      <c r="LGJ10" s="149"/>
      <c r="LGK10" s="149"/>
      <c r="LGL10" s="149"/>
      <c r="LGM10" s="149"/>
      <c r="LGN10" s="149"/>
      <c r="LGO10" s="149"/>
      <c r="LGP10" s="149"/>
      <c r="LGQ10" s="149"/>
      <c r="LGR10" s="149"/>
      <c r="LGS10" s="149"/>
      <c r="LGT10" s="149"/>
      <c r="LGU10" s="149"/>
      <c r="LGV10" s="149"/>
      <c r="LGW10" s="149"/>
      <c r="LGX10" s="149"/>
      <c r="LGY10" s="149"/>
      <c r="LGZ10" s="149"/>
      <c r="LHA10" s="149"/>
      <c r="LHB10" s="149"/>
      <c r="LHC10" s="149"/>
      <c r="LHD10" s="149"/>
      <c r="LHE10" s="149"/>
      <c r="LHF10" s="149"/>
      <c r="LHG10" s="149"/>
      <c r="LHH10" s="149"/>
      <c r="LHI10" s="149"/>
      <c r="LHJ10" s="149"/>
      <c r="LHK10" s="149"/>
      <c r="LHL10" s="149"/>
      <c r="LHM10" s="149"/>
      <c r="LHN10" s="149"/>
      <c r="LHO10" s="149"/>
      <c r="LHP10" s="149"/>
      <c r="LHQ10" s="149"/>
      <c r="LHR10" s="149"/>
      <c r="LHS10" s="149"/>
      <c r="LHT10" s="149"/>
      <c r="LHU10" s="149"/>
      <c r="LHV10" s="149"/>
      <c r="LHW10" s="149"/>
      <c r="LHX10" s="149"/>
      <c r="LHY10" s="149"/>
      <c r="LHZ10" s="149"/>
      <c r="LIA10" s="149"/>
      <c r="LIB10" s="149"/>
      <c r="LIC10" s="149"/>
      <c r="LID10" s="149"/>
      <c r="LIE10" s="149"/>
      <c r="LIF10" s="149"/>
      <c r="LIG10" s="149"/>
      <c r="LIH10" s="149"/>
      <c r="LII10" s="149"/>
      <c r="LIJ10" s="149"/>
      <c r="LIK10" s="149"/>
      <c r="LIL10" s="149"/>
      <c r="LIM10" s="149"/>
      <c r="LIN10" s="149"/>
      <c r="LIO10" s="149"/>
      <c r="LIP10" s="149"/>
      <c r="LIQ10" s="149"/>
      <c r="LIR10" s="149"/>
      <c r="LIS10" s="149"/>
      <c r="LIT10" s="149"/>
      <c r="LIU10" s="149"/>
      <c r="LIV10" s="149"/>
      <c r="LIW10" s="149"/>
      <c r="LIX10" s="149"/>
      <c r="LIY10" s="149"/>
      <c r="LIZ10" s="149"/>
      <c r="LJA10" s="149"/>
      <c r="LJB10" s="149"/>
      <c r="LJC10" s="149"/>
      <c r="LJD10" s="149"/>
      <c r="LJE10" s="149"/>
      <c r="LJF10" s="149"/>
      <c r="LJG10" s="149"/>
      <c r="LJH10" s="149"/>
      <c r="LJI10" s="149"/>
      <c r="LJJ10" s="149"/>
      <c r="LJK10" s="149"/>
      <c r="LJL10" s="149"/>
      <c r="LJM10" s="149"/>
      <c r="LJN10" s="149"/>
      <c r="LJO10" s="149"/>
      <c r="LJP10" s="149"/>
      <c r="LJQ10" s="149"/>
      <c r="LJR10" s="149"/>
      <c r="LJS10" s="149"/>
      <c r="LJT10" s="149"/>
      <c r="LJU10" s="149"/>
      <c r="LJV10" s="149"/>
      <c r="LJW10" s="149"/>
      <c r="LJX10" s="149"/>
      <c r="LJY10" s="149"/>
      <c r="LJZ10" s="149"/>
      <c r="LKA10" s="149"/>
      <c r="LKB10" s="149"/>
      <c r="LKC10" s="149"/>
      <c r="LKD10" s="149"/>
      <c r="LKE10" s="149"/>
      <c r="LKF10" s="149"/>
      <c r="LKG10" s="149"/>
      <c r="LKH10" s="149"/>
      <c r="LKI10" s="149"/>
      <c r="LKJ10" s="149"/>
      <c r="LKK10" s="149"/>
      <c r="LKL10" s="149"/>
      <c r="LKM10" s="149"/>
      <c r="LKN10" s="149"/>
      <c r="LKO10" s="149"/>
      <c r="LKP10" s="149"/>
      <c r="LKQ10" s="149"/>
      <c r="LKR10" s="149"/>
      <c r="LKS10" s="149"/>
      <c r="LKT10" s="149"/>
      <c r="LKU10" s="149"/>
      <c r="LKV10" s="149"/>
      <c r="LKW10" s="149"/>
      <c r="LKX10" s="149"/>
      <c r="LKY10" s="149"/>
      <c r="LKZ10" s="149"/>
      <c r="LLA10" s="149"/>
      <c r="LLB10" s="149"/>
      <c r="LLC10" s="149"/>
      <c r="LLD10" s="149"/>
      <c r="LLE10" s="149"/>
      <c r="LLF10" s="149"/>
      <c r="LLG10" s="149"/>
      <c r="LLH10" s="149"/>
      <c r="LLI10" s="149"/>
      <c r="LLJ10" s="149"/>
      <c r="LLK10" s="149"/>
      <c r="LLL10" s="149"/>
      <c r="LLM10" s="149"/>
      <c r="LLN10" s="149"/>
      <c r="LLO10" s="149"/>
      <c r="LLP10" s="149"/>
      <c r="LLQ10" s="149"/>
      <c r="LLR10" s="149"/>
      <c r="LLS10" s="149"/>
      <c r="LLT10" s="149"/>
      <c r="LLU10" s="149"/>
      <c r="LLV10" s="149"/>
      <c r="LLW10" s="149"/>
      <c r="LLX10" s="149"/>
      <c r="LLY10" s="149"/>
      <c r="LLZ10" s="149"/>
      <c r="LMA10" s="149"/>
      <c r="LMB10" s="149"/>
      <c r="LMC10" s="149"/>
      <c r="LMD10" s="149"/>
      <c r="LME10" s="149"/>
      <c r="LMF10" s="149"/>
      <c r="LMG10" s="149"/>
      <c r="LMH10" s="149"/>
      <c r="LMI10" s="149"/>
      <c r="LMJ10" s="149"/>
      <c r="LMK10" s="149"/>
      <c r="LML10" s="149"/>
      <c r="LMM10" s="149"/>
      <c r="LMN10" s="149"/>
      <c r="LMO10" s="149"/>
      <c r="LMP10" s="149"/>
      <c r="LMQ10" s="149"/>
      <c r="LMR10" s="149"/>
      <c r="LMS10" s="149"/>
      <c r="LMT10" s="149"/>
      <c r="LMU10" s="149"/>
      <c r="LMV10" s="149"/>
      <c r="LMW10" s="149"/>
      <c r="LMX10" s="149"/>
      <c r="LMY10" s="149"/>
      <c r="LMZ10" s="149"/>
      <c r="LNA10" s="149"/>
      <c r="LNB10" s="149"/>
      <c r="LNC10" s="149"/>
      <c r="LND10" s="149"/>
      <c r="LNE10" s="149"/>
      <c r="LNF10" s="149"/>
      <c r="LNG10" s="149"/>
      <c r="LNH10" s="149"/>
      <c r="LNI10" s="149"/>
      <c r="LNJ10" s="149"/>
      <c r="LNK10" s="149"/>
      <c r="LNL10" s="149"/>
      <c r="LNM10" s="149"/>
      <c r="LNN10" s="149"/>
      <c r="LNO10" s="149"/>
      <c r="LNP10" s="149"/>
      <c r="LNQ10" s="149"/>
      <c r="LNR10" s="149"/>
      <c r="LNS10" s="149"/>
      <c r="LNT10" s="149"/>
      <c r="LNU10" s="149"/>
      <c r="LNV10" s="149"/>
      <c r="LNW10" s="149"/>
      <c r="LNX10" s="149"/>
      <c r="LNY10" s="149"/>
      <c r="LNZ10" s="149"/>
      <c r="LOA10" s="149"/>
      <c r="LOB10" s="149"/>
      <c r="LOC10" s="149"/>
      <c r="LOD10" s="149"/>
      <c r="LOE10" s="149"/>
      <c r="LOF10" s="149"/>
      <c r="LOG10" s="149"/>
      <c r="LOH10" s="149"/>
      <c r="LOI10" s="149"/>
      <c r="LOJ10" s="149"/>
      <c r="LOK10" s="149"/>
      <c r="LOL10" s="149"/>
      <c r="LOM10" s="149"/>
      <c r="LON10" s="149"/>
      <c r="LOO10" s="149"/>
      <c r="LOP10" s="149"/>
      <c r="LOQ10" s="149"/>
      <c r="LOR10" s="149"/>
      <c r="LOS10" s="149"/>
      <c r="LOT10" s="149"/>
      <c r="LOU10" s="149"/>
      <c r="LOV10" s="149"/>
      <c r="LOW10" s="149"/>
      <c r="LOX10" s="149"/>
      <c r="LOY10" s="149"/>
      <c r="LOZ10" s="149"/>
      <c r="LPA10" s="149"/>
      <c r="LPB10" s="149"/>
      <c r="LPC10" s="149"/>
      <c r="LPD10" s="149"/>
      <c r="LPE10" s="149"/>
      <c r="LPF10" s="149"/>
      <c r="LPG10" s="149"/>
      <c r="LPH10" s="149"/>
      <c r="LPI10" s="149"/>
      <c r="LPJ10" s="149"/>
      <c r="LPK10" s="149"/>
      <c r="LPL10" s="149"/>
      <c r="LPM10" s="149"/>
      <c r="LPN10" s="149"/>
      <c r="LPO10" s="149"/>
      <c r="LPP10" s="149"/>
      <c r="LPQ10" s="149"/>
      <c r="LPR10" s="149"/>
      <c r="LPS10" s="149"/>
      <c r="LPT10" s="149"/>
      <c r="LPU10" s="149"/>
      <c r="LPV10" s="149"/>
      <c r="LPW10" s="149"/>
      <c r="LPX10" s="149"/>
      <c r="LPY10" s="149"/>
      <c r="LPZ10" s="149"/>
      <c r="LQA10" s="149"/>
      <c r="LQB10" s="149"/>
      <c r="LQC10" s="149"/>
      <c r="LQD10" s="149"/>
      <c r="LQE10" s="149"/>
      <c r="LQF10" s="149"/>
      <c r="LQG10" s="149"/>
      <c r="LQH10" s="149"/>
      <c r="LQI10" s="149"/>
      <c r="LQJ10" s="149"/>
      <c r="LQK10" s="149"/>
      <c r="LQL10" s="149"/>
      <c r="LQM10" s="149"/>
      <c r="LQN10" s="149"/>
      <c r="LQO10" s="149"/>
      <c r="LQP10" s="149"/>
      <c r="LQQ10" s="149"/>
      <c r="LQR10" s="149"/>
      <c r="LQS10" s="149"/>
      <c r="LQT10" s="149"/>
      <c r="LQU10" s="149"/>
      <c r="LQV10" s="149"/>
      <c r="LQW10" s="149"/>
      <c r="LQX10" s="149"/>
      <c r="LQY10" s="149"/>
      <c r="LQZ10" s="149"/>
      <c r="LRA10" s="149"/>
      <c r="LRB10" s="149"/>
      <c r="LRC10" s="149"/>
      <c r="LRD10" s="149"/>
      <c r="LRE10" s="149"/>
      <c r="LRF10" s="149"/>
      <c r="LRG10" s="149"/>
      <c r="LRH10" s="149"/>
      <c r="LRI10" s="149"/>
      <c r="LRJ10" s="149"/>
      <c r="LRK10" s="149"/>
      <c r="LRL10" s="149"/>
      <c r="LRM10" s="149"/>
      <c r="LRN10" s="149"/>
      <c r="LRO10" s="149"/>
      <c r="LRP10" s="149"/>
      <c r="LRQ10" s="149"/>
      <c r="LRR10" s="149"/>
      <c r="LRS10" s="149"/>
      <c r="LRT10" s="149"/>
      <c r="LRU10" s="149"/>
      <c r="LRV10" s="149"/>
      <c r="LRW10" s="149"/>
      <c r="LRX10" s="149"/>
      <c r="LRY10" s="149"/>
      <c r="LRZ10" s="149"/>
      <c r="LSA10" s="149"/>
      <c r="LSB10" s="149"/>
      <c r="LSC10" s="149"/>
      <c r="LSD10" s="149"/>
      <c r="LSE10" s="149"/>
      <c r="LSF10" s="149"/>
      <c r="LSG10" s="149"/>
      <c r="LSH10" s="149"/>
      <c r="LSI10" s="149"/>
      <c r="LSJ10" s="149"/>
      <c r="LSK10" s="149"/>
      <c r="LSL10" s="149"/>
      <c r="LSM10" s="149"/>
      <c r="LSN10" s="149"/>
      <c r="LSO10" s="149"/>
      <c r="LSP10" s="149"/>
      <c r="LSQ10" s="149"/>
      <c r="LSR10" s="149"/>
      <c r="LSS10" s="149"/>
      <c r="LST10" s="149"/>
      <c r="LSU10" s="149"/>
      <c r="LSV10" s="149"/>
      <c r="LSW10" s="149"/>
      <c r="LSX10" s="149"/>
      <c r="LSY10" s="149"/>
      <c r="LSZ10" s="149"/>
      <c r="LTA10" s="149"/>
      <c r="LTB10" s="149"/>
      <c r="LTC10" s="149"/>
      <c r="LTD10" s="149"/>
      <c r="LTE10" s="149"/>
      <c r="LTF10" s="149"/>
      <c r="LTG10" s="149"/>
      <c r="LTH10" s="149"/>
      <c r="LTI10" s="149"/>
      <c r="LTJ10" s="149"/>
      <c r="LTK10" s="149"/>
      <c r="LTL10" s="149"/>
      <c r="LTM10" s="149"/>
      <c r="LTN10" s="149"/>
      <c r="LTO10" s="149"/>
      <c r="LTP10" s="149"/>
      <c r="LTQ10" s="149"/>
      <c r="LTR10" s="149"/>
      <c r="LTS10" s="149"/>
      <c r="LTT10" s="149"/>
      <c r="LTU10" s="149"/>
      <c r="LTV10" s="149"/>
      <c r="LTW10" s="149"/>
      <c r="LTX10" s="149"/>
      <c r="LTY10" s="149"/>
      <c r="LTZ10" s="149"/>
      <c r="LUA10" s="149"/>
      <c r="LUB10" s="149"/>
      <c r="LUC10" s="149"/>
      <c r="LUD10" s="149"/>
      <c r="LUE10" s="149"/>
      <c r="LUF10" s="149"/>
      <c r="LUG10" s="149"/>
      <c r="LUH10" s="149"/>
      <c r="LUI10" s="149"/>
      <c r="LUJ10" s="149"/>
      <c r="LUK10" s="149"/>
      <c r="LUL10" s="149"/>
      <c r="LUM10" s="149"/>
      <c r="LUN10" s="149"/>
      <c r="LUO10" s="149"/>
      <c r="LUP10" s="149"/>
      <c r="LUQ10" s="149"/>
      <c r="LUR10" s="149"/>
      <c r="LUS10" s="149"/>
      <c r="LUT10" s="149"/>
      <c r="LUU10" s="149"/>
      <c r="LUV10" s="149"/>
      <c r="LUW10" s="149"/>
      <c r="LUX10" s="149"/>
      <c r="LUY10" s="149"/>
      <c r="LUZ10" s="149"/>
      <c r="LVA10" s="149"/>
      <c r="LVB10" s="149"/>
      <c r="LVC10" s="149"/>
      <c r="LVD10" s="149"/>
      <c r="LVE10" s="149"/>
      <c r="LVF10" s="149"/>
      <c r="LVG10" s="149"/>
      <c r="LVH10" s="149"/>
      <c r="LVI10" s="149"/>
      <c r="LVJ10" s="149"/>
      <c r="LVK10" s="149"/>
      <c r="LVL10" s="149"/>
      <c r="LVM10" s="149"/>
      <c r="LVN10" s="149"/>
      <c r="LVO10" s="149"/>
      <c r="LVP10" s="149"/>
      <c r="LVQ10" s="149"/>
      <c r="LVR10" s="149"/>
      <c r="LVS10" s="149"/>
      <c r="LVT10" s="149"/>
      <c r="LVU10" s="149"/>
      <c r="LVV10" s="149"/>
      <c r="LVW10" s="149"/>
      <c r="LVX10" s="149"/>
      <c r="LVY10" s="149"/>
      <c r="LVZ10" s="149"/>
      <c r="LWA10" s="149"/>
      <c r="LWB10" s="149"/>
      <c r="LWC10" s="149"/>
      <c r="LWD10" s="149"/>
      <c r="LWE10" s="149"/>
      <c r="LWF10" s="149"/>
      <c r="LWG10" s="149"/>
      <c r="LWH10" s="149"/>
      <c r="LWI10" s="149"/>
      <c r="LWJ10" s="149"/>
      <c r="LWK10" s="149"/>
      <c r="LWL10" s="149"/>
      <c r="LWM10" s="149"/>
      <c r="LWN10" s="149"/>
      <c r="LWO10" s="149"/>
      <c r="LWP10" s="149"/>
      <c r="LWQ10" s="149"/>
      <c r="LWR10" s="149"/>
      <c r="LWS10" s="149"/>
      <c r="LWT10" s="149"/>
      <c r="LWU10" s="149"/>
      <c r="LWV10" s="149"/>
      <c r="LWW10" s="149"/>
      <c r="LWX10" s="149"/>
      <c r="LWY10" s="149"/>
      <c r="LWZ10" s="149"/>
      <c r="LXA10" s="149"/>
      <c r="LXB10" s="149"/>
      <c r="LXC10" s="149"/>
      <c r="LXD10" s="149"/>
      <c r="LXE10" s="149"/>
      <c r="LXF10" s="149"/>
      <c r="LXG10" s="149"/>
      <c r="LXH10" s="149"/>
      <c r="LXI10" s="149"/>
      <c r="LXJ10" s="149"/>
      <c r="LXK10" s="149"/>
      <c r="LXL10" s="149"/>
      <c r="LXM10" s="149"/>
      <c r="LXN10" s="149"/>
      <c r="LXO10" s="149"/>
      <c r="LXP10" s="149"/>
      <c r="LXQ10" s="149"/>
      <c r="LXR10" s="149"/>
      <c r="LXS10" s="149"/>
      <c r="LXT10" s="149"/>
      <c r="LXU10" s="149"/>
      <c r="LXV10" s="149"/>
      <c r="LXW10" s="149"/>
      <c r="LXX10" s="149"/>
      <c r="LXY10" s="149"/>
      <c r="LXZ10" s="149"/>
      <c r="LYA10" s="149"/>
      <c r="LYB10" s="149"/>
      <c r="LYC10" s="149"/>
      <c r="LYD10" s="149"/>
      <c r="LYE10" s="149"/>
      <c r="LYF10" s="149"/>
      <c r="LYG10" s="149"/>
      <c r="LYH10" s="149"/>
      <c r="LYI10" s="149"/>
      <c r="LYJ10" s="149"/>
      <c r="LYK10" s="149"/>
      <c r="LYL10" s="149"/>
      <c r="LYM10" s="149"/>
      <c r="LYN10" s="149"/>
      <c r="LYO10" s="149"/>
      <c r="LYP10" s="149"/>
      <c r="LYQ10" s="149"/>
      <c r="LYR10" s="149"/>
      <c r="LYS10" s="149"/>
      <c r="LYT10" s="149"/>
      <c r="LYU10" s="149"/>
      <c r="LYV10" s="149"/>
      <c r="LYW10" s="149"/>
      <c r="LYX10" s="149"/>
      <c r="LYY10" s="149"/>
      <c r="LYZ10" s="149"/>
      <c r="LZA10" s="149"/>
      <c r="LZB10" s="149"/>
      <c r="LZC10" s="149"/>
      <c r="LZD10" s="149"/>
      <c r="LZE10" s="149"/>
      <c r="LZF10" s="149"/>
      <c r="LZG10" s="149"/>
      <c r="LZH10" s="149"/>
      <c r="LZI10" s="149"/>
      <c r="LZJ10" s="149"/>
      <c r="LZK10" s="149"/>
      <c r="LZL10" s="149"/>
      <c r="LZM10" s="149"/>
      <c r="LZN10" s="149"/>
      <c r="LZO10" s="149"/>
      <c r="LZP10" s="149"/>
      <c r="LZQ10" s="149"/>
      <c r="LZR10" s="149"/>
      <c r="LZS10" s="149"/>
      <c r="LZT10" s="149"/>
      <c r="LZU10" s="149"/>
      <c r="LZV10" s="149"/>
      <c r="LZW10" s="149"/>
      <c r="LZX10" s="149"/>
      <c r="LZY10" s="149"/>
      <c r="LZZ10" s="149"/>
      <c r="MAA10" s="149"/>
      <c r="MAB10" s="149"/>
      <c r="MAC10" s="149"/>
      <c r="MAD10" s="149"/>
      <c r="MAE10" s="149"/>
      <c r="MAF10" s="149"/>
      <c r="MAG10" s="149"/>
      <c r="MAH10" s="149"/>
      <c r="MAI10" s="149"/>
      <c r="MAJ10" s="149"/>
      <c r="MAK10" s="149"/>
      <c r="MAL10" s="149"/>
      <c r="MAM10" s="149"/>
      <c r="MAN10" s="149"/>
      <c r="MAO10" s="149"/>
      <c r="MAP10" s="149"/>
      <c r="MAQ10" s="149"/>
      <c r="MAR10" s="149"/>
      <c r="MAS10" s="149"/>
      <c r="MAT10" s="149"/>
      <c r="MAU10" s="149"/>
      <c r="MAV10" s="149"/>
      <c r="MAW10" s="149"/>
      <c r="MAX10" s="149"/>
      <c r="MAY10" s="149"/>
      <c r="MAZ10" s="149"/>
      <c r="MBA10" s="149"/>
      <c r="MBB10" s="149"/>
      <c r="MBC10" s="149"/>
      <c r="MBD10" s="149"/>
      <c r="MBE10" s="149"/>
      <c r="MBF10" s="149"/>
      <c r="MBG10" s="149"/>
      <c r="MBH10" s="149"/>
      <c r="MBI10" s="149"/>
      <c r="MBJ10" s="149"/>
      <c r="MBK10" s="149"/>
      <c r="MBL10" s="149"/>
      <c r="MBM10" s="149"/>
      <c r="MBN10" s="149"/>
      <c r="MBO10" s="149"/>
      <c r="MBP10" s="149"/>
      <c r="MBQ10" s="149"/>
      <c r="MBR10" s="149"/>
      <c r="MBS10" s="149"/>
      <c r="MBT10" s="149"/>
      <c r="MBU10" s="149"/>
      <c r="MBV10" s="149"/>
      <c r="MBW10" s="149"/>
      <c r="MBX10" s="149"/>
      <c r="MBY10" s="149"/>
      <c r="MBZ10" s="149"/>
      <c r="MCA10" s="149"/>
      <c r="MCB10" s="149"/>
      <c r="MCC10" s="149"/>
      <c r="MCD10" s="149"/>
      <c r="MCE10" s="149"/>
      <c r="MCF10" s="149"/>
      <c r="MCG10" s="149"/>
      <c r="MCH10" s="149"/>
      <c r="MCI10" s="149"/>
      <c r="MCJ10" s="149"/>
      <c r="MCK10" s="149"/>
      <c r="MCL10" s="149"/>
      <c r="MCM10" s="149"/>
      <c r="MCN10" s="149"/>
      <c r="MCO10" s="149"/>
      <c r="MCP10" s="149"/>
      <c r="MCQ10" s="149"/>
      <c r="MCR10" s="149"/>
      <c r="MCS10" s="149"/>
      <c r="MCT10" s="149"/>
      <c r="MCU10" s="149"/>
      <c r="MCV10" s="149"/>
      <c r="MCW10" s="149"/>
      <c r="MCX10" s="149"/>
      <c r="MCY10" s="149"/>
      <c r="MCZ10" s="149"/>
      <c r="MDA10" s="149"/>
      <c r="MDB10" s="149"/>
      <c r="MDC10" s="149"/>
      <c r="MDD10" s="149"/>
      <c r="MDE10" s="149"/>
      <c r="MDF10" s="149"/>
      <c r="MDG10" s="149"/>
      <c r="MDH10" s="149"/>
      <c r="MDI10" s="149"/>
      <c r="MDJ10" s="149"/>
      <c r="MDK10" s="149"/>
      <c r="MDL10" s="149"/>
      <c r="MDM10" s="149"/>
      <c r="MDN10" s="149"/>
      <c r="MDO10" s="149"/>
      <c r="MDP10" s="149"/>
      <c r="MDQ10" s="149"/>
      <c r="MDR10" s="149"/>
      <c r="MDS10" s="149"/>
      <c r="MDT10" s="149"/>
      <c r="MDU10" s="149"/>
      <c r="MDV10" s="149"/>
      <c r="MDW10" s="149"/>
      <c r="MDX10" s="149"/>
      <c r="MDY10" s="149"/>
      <c r="MDZ10" s="149"/>
      <c r="MEA10" s="149"/>
      <c r="MEB10" s="149"/>
      <c r="MEC10" s="149"/>
      <c r="MED10" s="149"/>
      <c r="MEE10" s="149"/>
      <c r="MEF10" s="149"/>
      <c r="MEG10" s="149"/>
      <c r="MEH10" s="149"/>
      <c r="MEI10" s="149"/>
      <c r="MEJ10" s="149"/>
      <c r="MEK10" s="149"/>
      <c r="MEL10" s="149"/>
      <c r="MEM10" s="149"/>
      <c r="MEN10" s="149"/>
      <c r="MEO10" s="149"/>
      <c r="MEP10" s="149"/>
      <c r="MEQ10" s="149"/>
      <c r="MER10" s="149"/>
      <c r="MES10" s="149"/>
      <c r="MET10" s="149"/>
      <c r="MEU10" s="149"/>
      <c r="MEV10" s="149"/>
      <c r="MEW10" s="149"/>
      <c r="MEX10" s="149"/>
      <c r="MEY10" s="149"/>
      <c r="MEZ10" s="149"/>
      <c r="MFA10" s="149"/>
      <c r="MFB10" s="149"/>
      <c r="MFC10" s="149"/>
      <c r="MFD10" s="149"/>
      <c r="MFE10" s="149"/>
      <c r="MFF10" s="149"/>
      <c r="MFG10" s="149"/>
      <c r="MFH10" s="149"/>
      <c r="MFI10" s="149"/>
      <c r="MFJ10" s="149"/>
      <c r="MFK10" s="149"/>
      <c r="MFL10" s="149"/>
      <c r="MFM10" s="149"/>
      <c r="MFN10" s="149"/>
      <c r="MFO10" s="149"/>
      <c r="MFP10" s="149"/>
      <c r="MFQ10" s="149"/>
      <c r="MFR10" s="149"/>
      <c r="MFS10" s="149"/>
      <c r="MFT10" s="149"/>
      <c r="MFU10" s="149"/>
      <c r="MFV10" s="149"/>
      <c r="MFW10" s="149"/>
      <c r="MFX10" s="149"/>
      <c r="MFY10" s="149"/>
      <c r="MFZ10" s="149"/>
      <c r="MGA10" s="149"/>
      <c r="MGB10" s="149"/>
      <c r="MGC10" s="149"/>
      <c r="MGD10" s="149"/>
      <c r="MGE10" s="149"/>
      <c r="MGF10" s="149"/>
      <c r="MGG10" s="149"/>
      <c r="MGH10" s="149"/>
      <c r="MGI10" s="149"/>
      <c r="MGJ10" s="149"/>
      <c r="MGK10" s="149"/>
      <c r="MGL10" s="149"/>
      <c r="MGM10" s="149"/>
      <c r="MGN10" s="149"/>
      <c r="MGO10" s="149"/>
      <c r="MGP10" s="149"/>
      <c r="MGQ10" s="149"/>
      <c r="MGR10" s="149"/>
      <c r="MGS10" s="149"/>
      <c r="MGT10" s="149"/>
      <c r="MGU10" s="149"/>
      <c r="MGV10" s="149"/>
      <c r="MGW10" s="149"/>
      <c r="MGX10" s="149"/>
      <c r="MGY10" s="149"/>
      <c r="MGZ10" s="149"/>
      <c r="MHA10" s="149"/>
      <c r="MHB10" s="149"/>
      <c r="MHC10" s="149"/>
      <c r="MHD10" s="149"/>
      <c r="MHE10" s="149"/>
      <c r="MHF10" s="149"/>
      <c r="MHG10" s="149"/>
      <c r="MHH10" s="149"/>
      <c r="MHI10" s="149"/>
      <c r="MHJ10" s="149"/>
      <c r="MHK10" s="149"/>
      <c r="MHL10" s="149"/>
      <c r="MHM10" s="149"/>
      <c r="MHN10" s="149"/>
      <c r="MHO10" s="149"/>
      <c r="MHP10" s="149"/>
      <c r="MHQ10" s="149"/>
      <c r="MHR10" s="149"/>
      <c r="MHS10" s="149"/>
      <c r="MHT10" s="149"/>
      <c r="MHU10" s="149"/>
      <c r="MHV10" s="149"/>
      <c r="MHW10" s="149"/>
      <c r="MHX10" s="149"/>
      <c r="MHY10" s="149"/>
      <c r="MHZ10" s="149"/>
      <c r="MIA10" s="149"/>
      <c r="MIB10" s="149"/>
      <c r="MIC10" s="149"/>
      <c r="MID10" s="149"/>
      <c r="MIE10" s="149"/>
      <c r="MIF10" s="149"/>
      <c r="MIG10" s="149"/>
      <c r="MIH10" s="149"/>
      <c r="MII10" s="149"/>
      <c r="MIJ10" s="149"/>
      <c r="MIK10" s="149"/>
      <c r="MIL10" s="149"/>
      <c r="MIM10" s="149"/>
      <c r="MIN10" s="149"/>
      <c r="MIO10" s="149"/>
      <c r="MIP10" s="149"/>
      <c r="MIQ10" s="149"/>
      <c r="MIR10" s="149"/>
      <c r="MIS10" s="149"/>
      <c r="MIT10" s="149"/>
      <c r="MIU10" s="149"/>
      <c r="MIV10" s="149"/>
      <c r="MIW10" s="149"/>
      <c r="MIX10" s="149"/>
      <c r="MIY10" s="149"/>
      <c r="MIZ10" s="149"/>
      <c r="MJA10" s="149"/>
      <c r="MJB10" s="149"/>
      <c r="MJC10" s="149"/>
      <c r="MJD10" s="149"/>
      <c r="MJE10" s="149"/>
      <c r="MJF10" s="149"/>
      <c r="MJG10" s="149"/>
      <c r="MJH10" s="149"/>
      <c r="MJI10" s="149"/>
      <c r="MJJ10" s="149"/>
      <c r="MJK10" s="149"/>
      <c r="MJL10" s="149"/>
      <c r="MJM10" s="149"/>
      <c r="MJN10" s="149"/>
      <c r="MJO10" s="149"/>
      <c r="MJP10" s="149"/>
      <c r="MJQ10" s="149"/>
      <c r="MJR10" s="149"/>
      <c r="MJS10" s="149"/>
      <c r="MJT10" s="149"/>
      <c r="MJU10" s="149"/>
      <c r="MJV10" s="149"/>
      <c r="MJW10" s="149"/>
      <c r="MJX10" s="149"/>
      <c r="MJY10" s="149"/>
      <c r="MJZ10" s="149"/>
      <c r="MKA10" s="149"/>
      <c r="MKB10" s="149"/>
      <c r="MKC10" s="149"/>
      <c r="MKD10" s="149"/>
      <c r="MKE10" s="149"/>
      <c r="MKF10" s="149"/>
      <c r="MKG10" s="149"/>
      <c r="MKH10" s="149"/>
      <c r="MKI10" s="149"/>
      <c r="MKJ10" s="149"/>
      <c r="MKK10" s="149"/>
      <c r="MKL10" s="149"/>
      <c r="MKM10" s="149"/>
      <c r="MKN10" s="149"/>
      <c r="MKO10" s="149"/>
      <c r="MKP10" s="149"/>
      <c r="MKQ10" s="149"/>
      <c r="MKR10" s="149"/>
      <c r="MKS10" s="149"/>
      <c r="MKT10" s="149"/>
      <c r="MKU10" s="149"/>
      <c r="MKV10" s="149"/>
      <c r="MKW10" s="149"/>
      <c r="MKX10" s="149"/>
      <c r="MKY10" s="149"/>
      <c r="MKZ10" s="149"/>
      <c r="MLA10" s="149"/>
      <c r="MLB10" s="149"/>
      <c r="MLC10" s="149"/>
      <c r="MLD10" s="149"/>
      <c r="MLE10" s="149"/>
      <c r="MLF10" s="149"/>
      <c r="MLG10" s="149"/>
      <c r="MLH10" s="149"/>
      <c r="MLI10" s="149"/>
      <c r="MLJ10" s="149"/>
      <c r="MLK10" s="149"/>
      <c r="MLL10" s="149"/>
      <c r="MLM10" s="149"/>
      <c r="MLN10" s="149"/>
      <c r="MLO10" s="149"/>
      <c r="MLP10" s="149"/>
      <c r="MLQ10" s="149"/>
      <c r="MLR10" s="149"/>
      <c r="MLS10" s="149"/>
      <c r="MLT10" s="149"/>
      <c r="MLU10" s="149"/>
      <c r="MLV10" s="149"/>
      <c r="MLW10" s="149"/>
      <c r="MLX10" s="149"/>
      <c r="MLY10" s="149"/>
      <c r="MLZ10" s="149"/>
      <c r="MMA10" s="149"/>
      <c r="MMB10" s="149"/>
      <c r="MMC10" s="149"/>
      <c r="MMD10" s="149"/>
      <c r="MME10" s="149"/>
      <c r="MMF10" s="149"/>
      <c r="MMG10" s="149"/>
      <c r="MMH10" s="149"/>
      <c r="MMI10" s="149"/>
      <c r="MMJ10" s="149"/>
      <c r="MMK10" s="149"/>
      <c r="MML10" s="149"/>
      <c r="MMM10" s="149"/>
      <c r="MMN10" s="149"/>
      <c r="MMO10" s="149"/>
      <c r="MMP10" s="149"/>
      <c r="MMQ10" s="149"/>
      <c r="MMR10" s="149"/>
      <c r="MMS10" s="149"/>
      <c r="MMT10" s="149"/>
      <c r="MMU10" s="149"/>
      <c r="MMV10" s="149"/>
      <c r="MMW10" s="149"/>
      <c r="MMX10" s="149"/>
      <c r="MMY10" s="149"/>
      <c r="MMZ10" s="149"/>
      <c r="MNA10" s="149"/>
      <c r="MNB10" s="149"/>
      <c r="MNC10" s="149"/>
      <c r="MND10" s="149"/>
      <c r="MNE10" s="149"/>
      <c r="MNF10" s="149"/>
      <c r="MNG10" s="149"/>
      <c r="MNH10" s="149"/>
      <c r="MNI10" s="149"/>
      <c r="MNJ10" s="149"/>
      <c r="MNK10" s="149"/>
      <c r="MNL10" s="149"/>
      <c r="MNM10" s="149"/>
      <c r="MNN10" s="149"/>
      <c r="MNO10" s="149"/>
      <c r="MNP10" s="149"/>
      <c r="MNQ10" s="149"/>
      <c r="MNR10" s="149"/>
      <c r="MNS10" s="149"/>
      <c r="MNT10" s="149"/>
      <c r="MNU10" s="149"/>
      <c r="MNV10" s="149"/>
      <c r="MNW10" s="149"/>
      <c r="MNX10" s="149"/>
      <c r="MNY10" s="149"/>
      <c r="MNZ10" s="149"/>
      <c r="MOA10" s="149"/>
      <c r="MOB10" s="149"/>
      <c r="MOC10" s="149"/>
      <c r="MOD10" s="149"/>
      <c r="MOE10" s="149"/>
      <c r="MOF10" s="149"/>
      <c r="MOG10" s="149"/>
      <c r="MOH10" s="149"/>
      <c r="MOI10" s="149"/>
      <c r="MOJ10" s="149"/>
      <c r="MOK10" s="149"/>
      <c r="MOL10" s="149"/>
      <c r="MOM10" s="149"/>
      <c r="MON10" s="149"/>
      <c r="MOO10" s="149"/>
      <c r="MOP10" s="149"/>
      <c r="MOQ10" s="149"/>
      <c r="MOR10" s="149"/>
      <c r="MOS10" s="149"/>
      <c r="MOT10" s="149"/>
      <c r="MOU10" s="149"/>
      <c r="MOV10" s="149"/>
      <c r="MOW10" s="149"/>
      <c r="MOX10" s="149"/>
      <c r="MOY10" s="149"/>
      <c r="MOZ10" s="149"/>
      <c r="MPA10" s="149"/>
      <c r="MPB10" s="149"/>
      <c r="MPC10" s="149"/>
      <c r="MPD10" s="149"/>
      <c r="MPE10" s="149"/>
      <c r="MPF10" s="149"/>
      <c r="MPG10" s="149"/>
      <c r="MPH10" s="149"/>
      <c r="MPI10" s="149"/>
      <c r="MPJ10" s="149"/>
      <c r="MPK10" s="149"/>
      <c r="MPL10" s="149"/>
      <c r="MPM10" s="149"/>
      <c r="MPN10" s="149"/>
      <c r="MPO10" s="149"/>
      <c r="MPP10" s="149"/>
      <c r="MPQ10" s="149"/>
      <c r="MPR10" s="149"/>
      <c r="MPS10" s="149"/>
      <c r="MPT10" s="149"/>
      <c r="MPU10" s="149"/>
      <c r="MPV10" s="149"/>
      <c r="MPW10" s="149"/>
      <c r="MPX10" s="149"/>
      <c r="MPY10" s="149"/>
      <c r="MPZ10" s="149"/>
      <c r="MQA10" s="149"/>
      <c r="MQB10" s="149"/>
      <c r="MQC10" s="149"/>
      <c r="MQD10" s="149"/>
      <c r="MQE10" s="149"/>
      <c r="MQF10" s="149"/>
      <c r="MQG10" s="149"/>
      <c r="MQH10" s="149"/>
      <c r="MQI10" s="149"/>
      <c r="MQJ10" s="149"/>
      <c r="MQK10" s="149"/>
      <c r="MQL10" s="149"/>
      <c r="MQM10" s="149"/>
      <c r="MQN10" s="149"/>
      <c r="MQO10" s="149"/>
      <c r="MQP10" s="149"/>
      <c r="MQQ10" s="149"/>
      <c r="MQR10" s="149"/>
      <c r="MQS10" s="149"/>
      <c r="MQT10" s="149"/>
      <c r="MQU10" s="149"/>
      <c r="MQV10" s="149"/>
      <c r="MQW10" s="149"/>
      <c r="MQX10" s="149"/>
      <c r="MQY10" s="149"/>
      <c r="MQZ10" s="149"/>
      <c r="MRA10" s="149"/>
      <c r="MRB10" s="149"/>
      <c r="MRC10" s="149"/>
      <c r="MRD10" s="149"/>
      <c r="MRE10" s="149"/>
      <c r="MRF10" s="149"/>
      <c r="MRG10" s="149"/>
      <c r="MRH10" s="149"/>
      <c r="MRI10" s="149"/>
      <c r="MRJ10" s="149"/>
      <c r="MRK10" s="149"/>
      <c r="MRL10" s="149"/>
      <c r="MRM10" s="149"/>
      <c r="MRN10" s="149"/>
      <c r="MRO10" s="149"/>
      <c r="MRP10" s="149"/>
      <c r="MRQ10" s="149"/>
      <c r="MRR10" s="149"/>
      <c r="MRS10" s="149"/>
      <c r="MRT10" s="149"/>
      <c r="MRU10" s="149"/>
      <c r="MRV10" s="149"/>
      <c r="MRW10" s="149"/>
      <c r="MRX10" s="149"/>
      <c r="MRY10" s="149"/>
      <c r="MRZ10" s="149"/>
      <c r="MSA10" s="149"/>
      <c r="MSB10" s="149"/>
      <c r="MSC10" s="149"/>
      <c r="MSD10" s="149"/>
      <c r="MSE10" s="149"/>
      <c r="MSF10" s="149"/>
      <c r="MSG10" s="149"/>
      <c r="MSH10" s="149"/>
      <c r="MSI10" s="149"/>
      <c r="MSJ10" s="149"/>
      <c r="MSK10" s="149"/>
      <c r="MSL10" s="149"/>
      <c r="MSM10" s="149"/>
      <c r="MSN10" s="149"/>
      <c r="MSO10" s="149"/>
      <c r="MSP10" s="149"/>
      <c r="MSQ10" s="149"/>
      <c r="MSR10" s="149"/>
      <c r="MSS10" s="149"/>
      <c r="MST10" s="149"/>
      <c r="MSU10" s="149"/>
      <c r="MSV10" s="149"/>
      <c r="MSW10" s="149"/>
      <c r="MSX10" s="149"/>
      <c r="MSY10" s="149"/>
      <c r="MSZ10" s="149"/>
      <c r="MTA10" s="149"/>
      <c r="MTB10" s="149"/>
      <c r="MTC10" s="149"/>
      <c r="MTD10" s="149"/>
      <c r="MTE10" s="149"/>
      <c r="MTF10" s="149"/>
      <c r="MTG10" s="149"/>
      <c r="MTH10" s="149"/>
      <c r="MTI10" s="149"/>
      <c r="MTJ10" s="149"/>
      <c r="MTK10" s="149"/>
      <c r="MTL10" s="149"/>
      <c r="MTM10" s="149"/>
      <c r="MTN10" s="149"/>
      <c r="MTO10" s="149"/>
      <c r="MTP10" s="149"/>
      <c r="MTQ10" s="149"/>
      <c r="MTR10" s="149"/>
      <c r="MTS10" s="149"/>
      <c r="MTT10" s="149"/>
      <c r="MTU10" s="149"/>
      <c r="MTV10" s="149"/>
      <c r="MTW10" s="149"/>
      <c r="MTX10" s="149"/>
      <c r="MTY10" s="149"/>
      <c r="MTZ10" s="149"/>
      <c r="MUA10" s="149"/>
      <c r="MUB10" s="149"/>
      <c r="MUC10" s="149"/>
      <c r="MUD10" s="149"/>
      <c r="MUE10" s="149"/>
      <c r="MUF10" s="149"/>
      <c r="MUG10" s="149"/>
      <c r="MUH10" s="149"/>
      <c r="MUI10" s="149"/>
      <c r="MUJ10" s="149"/>
      <c r="MUK10" s="149"/>
      <c r="MUL10" s="149"/>
      <c r="MUM10" s="149"/>
      <c r="MUN10" s="149"/>
      <c r="MUO10" s="149"/>
      <c r="MUP10" s="149"/>
      <c r="MUQ10" s="149"/>
      <c r="MUR10" s="149"/>
      <c r="MUS10" s="149"/>
      <c r="MUT10" s="149"/>
      <c r="MUU10" s="149"/>
      <c r="MUV10" s="149"/>
      <c r="MUW10" s="149"/>
      <c r="MUX10" s="149"/>
      <c r="MUY10" s="149"/>
      <c r="MUZ10" s="149"/>
      <c r="MVA10" s="149"/>
      <c r="MVB10" s="149"/>
      <c r="MVC10" s="149"/>
      <c r="MVD10" s="149"/>
      <c r="MVE10" s="149"/>
      <c r="MVF10" s="149"/>
      <c r="MVG10" s="149"/>
      <c r="MVH10" s="149"/>
      <c r="MVI10" s="149"/>
      <c r="MVJ10" s="149"/>
      <c r="MVK10" s="149"/>
      <c r="MVL10" s="149"/>
      <c r="MVM10" s="149"/>
      <c r="MVN10" s="149"/>
      <c r="MVO10" s="149"/>
      <c r="MVP10" s="149"/>
      <c r="MVQ10" s="149"/>
      <c r="MVR10" s="149"/>
      <c r="MVS10" s="149"/>
      <c r="MVT10" s="149"/>
      <c r="MVU10" s="149"/>
      <c r="MVV10" s="149"/>
      <c r="MVW10" s="149"/>
      <c r="MVX10" s="149"/>
      <c r="MVY10" s="149"/>
      <c r="MVZ10" s="149"/>
      <c r="MWA10" s="149"/>
      <c r="MWB10" s="149"/>
      <c r="MWC10" s="149"/>
      <c r="MWD10" s="149"/>
      <c r="MWE10" s="149"/>
      <c r="MWF10" s="149"/>
      <c r="MWG10" s="149"/>
      <c r="MWH10" s="149"/>
      <c r="MWI10" s="149"/>
      <c r="MWJ10" s="149"/>
      <c r="MWK10" s="149"/>
      <c r="MWL10" s="149"/>
      <c r="MWM10" s="149"/>
      <c r="MWN10" s="149"/>
      <c r="MWO10" s="149"/>
      <c r="MWP10" s="149"/>
      <c r="MWQ10" s="149"/>
      <c r="MWR10" s="149"/>
      <c r="MWS10" s="149"/>
      <c r="MWT10" s="149"/>
      <c r="MWU10" s="149"/>
      <c r="MWV10" s="149"/>
      <c r="MWW10" s="149"/>
      <c r="MWX10" s="149"/>
      <c r="MWY10" s="149"/>
      <c r="MWZ10" s="149"/>
      <c r="MXA10" s="149"/>
      <c r="MXB10" s="149"/>
      <c r="MXC10" s="149"/>
      <c r="MXD10" s="149"/>
      <c r="MXE10" s="149"/>
      <c r="MXF10" s="149"/>
      <c r="MXG10" s="149"/>
      <c r="MXH10" s="149"/>
      <c r="MXI10" s="149"/>
      <c r="MXJ10" s="149"/>
      <c r="MXK10" s="149"/>
      <c r="MXL10" s="149"/>
      <c r="MXM10" s="149"/>
      <c r="MXN10" s="149"/>
      <c r="MXO10" s="149"/>
      <c r="MXP10" s="149"/>
      <c r="MXQ10" s="149"/>
      <c r="MXR10" s="149"/>
      <c r="MXS10" s="149"/>
      <c r="MXT10" s="149"/>
      <c r="MXU10" s="149"/>
      <c r="MXV10" s="149"/>
      <c r="MXW10" s="149"/>
      <c r="MXX10" s="149"/>
      <c r="MXY10" s="149"/>
      <c r="MXZ10" s="149"/>
      <c r="MYA10" s="149"/>
      <c r="MYB10" s="149"/>
      <c r="MYC10" s="149"/>
      <c r="MYD10" s="149"/>
      <c r="MYE10" s="149"/>
      <c r="MYF10" s="149"/>
      <c r="MYG10" s="149"/>
      <c r="MYH10" s="149"/>
      <c r="MYI10" s="149"/>
      <c r="MYJ10" s="149"/>
      <c r="MYK10" s="149"/>
      <c r="MYL10" s="149"/>
      <c r="MYM10" s="149"/>
      <c r="MYN10" s="149"/>
      <c r="MYO10" s="149"/>
      <c r="MYP10" s="149"/>
      <c r="MYQ10" s="149"/>
      <c r="MYR10" s="149"/>
      <c r="MYS10" s="149"/>
      <c r="MYT10" s="149"/>
      <c r="MYU10" s="149"/>
      <c r="MYV10" s="149"/>
      <c r="MYW10" s="149"/>
      <c r="MYX10" s="149"/>
      <c r="MYY10" s="149"/>
      <c r="MYZ10" s="149"/>
      <c r="MZA10" s="149"/>
      <c r="MZB10" s="149"/>
      <c r="MZC10" s="149"/>
      <c r="MZD10" s="149"/>
      <c r="MZE10" s="149"/>
      <c r="MZF10" s="149"/>
      <c r="MZG10" s="149"/>
      <c r="MZH10" s="149"/>
      <c r="MZI10" s="149"/>
      <c r="MZJ10" s="149"/>
      <c r="MZK10" s="149"/>
      <c r="MZL10" s="149"/>
      <c r="MZM10" s="149"/>
      <c r="MZN10" s="149"/>
      <c r="MZO10" s="149"/>
      <c r="MZP10" s="149"/>
      <c r="MZQ10" s="149"/>
      <c r="MZR10" s="149"/>
      <c r="MZS10" s="149"/>
      <c r="MZT10" s="149"/>
      <c r="MZU10" s="149"/>
      <c r="MZV10" s="149"/>
      <c r="MZW10" s="149"/>
      <c r="MZX10" s="149"/>
      <c r="MZY10" s="149"/>
      <c r="MZZ10" s="149"/>
      <c r="NAA10" s="149"/>
      <c r="NAB10" s="149"/>
      <c r="NAC10" s="149"/>
      <c r="NAD10" s="149"/>
      <c r="NAE10" s="149"/>
      <c r="NAF10" s="149"/>
      <c r="NAG10" s="149"/>
      <c r="NAH10" s="149"/>
      <c r="NAI10" s="149"/>
      <c r="NAJ10" s="149"/>
      <c r="NAK10" s="149"/>
      <c r="NAL10" s="149"/>
      <c r="NAM10" s="149"/>
      <c r="NAN10" s="149"/>
      <c r="NAO10" s="149"/>
      <c r="NAP10" s="149"/>
      <c r="NAQ10" s="149"/>
      <c r="NAR10" s="149"/>
      <c r="NAS10" s="149"/>
      <c r="NAT10" s="149"/>
      <c r="NAU10" s="149"/>
      <c r="NAV10" s="149"/>
      <c r="NAW10" s="149"/>
      <c r="NAX10" s="149"/>
      <c r="NAY10" s="149"/>
      <c r="NAZ10" s="149"/>
      <c r="NBA10" s="149"/>
      <c r="NBB10" s="149"/>
      <c r="NBC10" s="149"/>
      <c r="NBD10" s="149"/>
      <c r="NBE10" s="149"/>
      <c r="NBF10" s="149"/>
      <c r="NBG10" s="149"/>
      <c r="NBH10" s="149"/>
      <c r="NBI10" s="149"/>
      <c r="NBJ10" s="149"/>
      <c r="NBK10" s="149"/>
      <c r="NBL10" s="149"/>
      <c r="NBM10" s="149"/>
      <c r="NBN10" s="149"/>
      <c r="NBO10" s="149"/>
      <c r="NBP10" s="149"/>
      <c r="NBQ10" s="149"/>
      <c r="NBR10" s="149"/>
      <c r="NBS10" s="149"/>
      <c r="NBT10" s="149"/>
      <c r="NBU10" s="149"/>
      <c r="NBV10" s="149"/>
      <c r="NBW10" s="149"/>
      <c r="NBX10" s="149"/>
      <c r="NBY10" s="149"/>
      <c r="NBZ10" s="149"/>
      <c r="NCA10" s="149"/>
      <c r="NCB10" s="149"/>
      <c r="NCC10" s="149"/>
      <c r="NCD10" s="149"/>
      <c r="NCE10" s="149"/>
      <c r="NCF10" s="149"/>
      <c r="NCG10" s="149"/>
      <c r="NCH10" s="149"/>
      <c r="NCI10" s="149"/>
      <c r="NCJ10" s="149"/>
      <c r="NCK10" s="149"/>
      <c r="NCL10" s="149"/>
      <c r="NCM10" s="149"/>
      <c r="NCN10" s="149"/>
      <c r="NCO10" s="149"/>
      <c r="NCP10" s="149"/>
      <c r="NCQ10" s="149"/>
      <c r="NCR10" s="149"/>
      <c r="NCS10" s="149"/>
      <c r="NCT10" s="149"/>
      <c r="NCU10" s="149"/>
      <c r="NCV10" s="149"/>
      <c r="NCW10" s="149"/>
      <c r="NCX10" s="149"/>
      <c r="NCY10" s="149"/>
      <c r="NCZ10" s="149"/>
      <c r="NDA10" s="149"/>
      <c r="NDB10" s="149"/>
      <c r="NDC10" s="149"/>
      <c r="NDD10" s="149"/>
      <c r="NDE10" s="149"/>
      <c r="NDF10" s="149"/>
      <c r="NDG10" s="149"/>
      <c r="NDH10" s="149"/>
      <c r="NDI10" s="149"/>
      <c r="NDJ10" s="149"/>
      <c r="NDK10" s="149"/>
      <c r="NDL10" s="149"/>
      <c r="NDM10" s="149"/>
      <c r="NDN10" s="149"/>
      <c r="NDO10" s="149"/>
      <c r="NDP10" s="149"/>
      <c r="NDQ10" s="149"/>
      <c r="NDR10" s="149"/>
      <c r="NDS10" s="149"/>
      <c r="NDT10" s="149"/>
      <c r="NDU10" s="149"/>
      <c r="NDV10" s="149"/>
      <c r="NDW10" s="149"/>
      <c r="NDX10" s="149"/>
      <c r="NDY10" s="149"/>
      <c r="NDZ10" s="149"/>
      <c r="NEA10" s="149"/>
      <c r="NEB10" s="149"/>
      <c r="NEC10" s="149"/>
      <c r="NED10" s="149"/>
      <c r="NEE10" s="149"/>
      <c r="NEF10" s="149"/>
      <c r="NEG10" s="149"/>
      <c r="NEH10" s="149"/>
      <c r="NEI10" s="149"/>
      <c r="NEJ10" s="149"/>
      <c r="NEK10" s="149"/>
      <c r="NEL10" s="149"/>
      <c r="NEM10" s="149"/>
      <c r="NEN10" s="149"/>
      <c r="NEO10" s="149"/>
      <c r="NEP10" s="149"/>
      <c r="NEQ10" s="149"/>
      <c r="NER10" s="149"/>
      <c r="NES10" s="149"/>
      <c r="NET10" s="149"/>
      <c r="NEU10" s="149"/>
      <c r="NEV10" s="149"/>
      <c r="NEW10" s="149"/>
      <c r="NEX10" s="149"/>
      <c r="NEY10" s="149"/>
      <c r="NEZ10" s="149"/>
      <c r="NFA10" s="149"/>
      <c r="NFB10" s="149"/>
      <c r="NFC10" s="149"/>
      <c r="NFD10" s="149"/>
      <c r="NFE10" s="149"/>
      <c r="NFF10" s="149"/>
      <c r="NFG10" s="149"/>
      <c r="NFH10" s="149"/>
      <c r="NFI10" s="149"/>
      <c r="NFJ10" s="149"/>
      <c r="NFK10" s="149"/>
      <c r="NFL10" s="149"/>
      <c r="NFM10" s="149"/>
      <c r="NFN10" s="149"/>
      <c r="NFO10" s="149"/>
      <c r="NFP10" s="149"/>
      <c r="NFQ10" s="149"/>
      <c r="NFR10" s="149"/>
      <c r="NFS10" s="149"/>
      <c r="NFT10" s="149"/>
      <c r="NFU10" s="149"/>
      <c r="NFV10" s="149"/>
      <c r="NFW10" s="149"/>
      <c r="NFX10" s="149"/>
      <c r="NFY10" s="149"/>
      <c r="NFZ10" s="149"/>
      <c r="NGA10" s="149"/>
      <c r="NGB10" s="149"/>
      <c r="NGC10" s="149"/>
      <c r="NGD10" s="149"/>
      <c r="NGE10" s="149"/>
      <c r="NGF10" s="149"/>
      <c r="NGG10" s="149"/>
      <c r="NGH10" s="149"/>
      <c r="NGI10" s="149"/>
      <c r="NGJ10" s="149"/>
      <c r="NGK10" s="149"/>
      <c r="NGL10" s="149"/>
      <c r="NGM10" s="149"/>
      <c r="NGN10" s="149"/>
      <c r="NGO10" s="149"/>
      <c r="NGP10" s="149"/>
      <c r="NGQ10" s="149"/>
      <c r="NGR10" s="149"/>
      <c r="NGS10" s="149"/>
      <c r="NGT10" s="149"/>
      <c r="NGU10" s="149"/>
      <c r="NGV10" s="149"/>
      <c r="NGW10" s="149"/>
      <c r="NGX10" s="149"/>
      <c r="NGY10" s="149"/>
      <c r="NGZ10" s="149"/>
      <c r="NHA10" s="149"/>
      <c r="NHB10" s="149"/>
      <c r="NHC10" s="149"/>
      <c r="NHD10" s="149"/>
      <c r="NHE10" s="149"/>
      <c r="NHF10" s="149"/>
      <c r="NHG10" s="149"/>
      <c r="NHH10" s="149"/>
      <c r="NHI10" s="149"/>
      <c r="NHJ10" s="149"/>
      <c r="NHK10" s="149"/>
      <c r="NHL10" s="149"/>
      <c r="NHM10" s="149"/>
      <c r="NHN10" s="149"/>
      <c r="NHO10" s="149"/>
      <c r="NHP10" s="149"/>
      <c r="NHQ10" s="149"/>
      <c r="NHR10" s="149"/>
      <c r="NHS10" s="149"/>
      <c r="NHT10" s="149"/>
      <c r="NHU10" s="149"/>
      <c r="NHV10" s="149"/>
      <c r="NHW10" s="149"/>
      <c r="NHX10" s="149"/>
      <c r="NHY10" s="149"/>
      <c r="NHZ10" s="149"/>
      <c r="NIA10" s="149"/>
      <c r="NIB10" s="149"/>
      <c r="NIC10" s="149"/>
      <c r="NID10" s="149"/>
      <c r="NIE10" s="149"/>
      <c r="NIF10" s="149"/>
      <c r="NIG10" s="149"/>
      <c r="NIH10" s="149"/>
      <c r="NII10" s="149"/>
      <c r="NIJ10" s="149"/>
      <c r="NIK10" s="149"/>
      <c r="NIL10" s="149"/>
      <c r="NIM10" s="149"/>
      <c r="NIN10" s="149"/>
      <c r="NIO10" s="149"/>
      <c r="NIP10" s="149"/>
      <c r="NIQ10" s="149"/>
      <c r="NIR10" s="149"/>
      <c r="NIS10" s="149"/>
      <c r="NIT10" s="149"/>
      <c r="NIU10" s="149"/>
      <c r="NIV10" s="149"/>
      <c r="NIW10" s="149"/>
      <c r="NIX10" s="149"/>
      <c r="NIY10" s="149"/>
      <c r="NIZ10" s="149"/>
      <c r="NJA10" s="149"/>
      <c r="NJB10" s="149"/>
      <c r="NJC10" s="149"/>
      <c r="NJD10" s="149"/>
      <c r="NJE10" s="149"/>
      <c r="NJF10" s="149"/>
      <c r="NJG10" s="149"/>
      <c r="NJH10" s="149"/>
      <c r="NJI10" s="149"/>
      <c r="NJJ10" s="149"/>
      <c r="NJK10" s="149"/>
      <c r="NJL10" s="149"/>
      <c r="NJM10" s="149"/>
      <c r="NJN10" s="149"/>
      <c r="NJO10" s="149"/>
      <c r="NJP10" s="149"/>
      <c r="NJQ10" s="149"/>
      <c r="NJR10" s="149"/>
      <c r="NJS10" s="149"/>
      <c r="NJT10" s="149"/>
      <c r="NJU10" s="149"/>
      <c r="NJV10" s="149"/>
      <c r="NJW10" s="149"/>
      <c r="NJX10" s="149"/>
      <c r="NJY10" s="149"/>
      <c r="NJZ10" s="149"/>
      <c r="NKA10" s="149"/>
      <c r="NKB10" s="149"/>
      <c r="NKC10" s="149"/>
      <c r="NKD10" s="149"/>
      <c r="NKE10" s="149"/>
      <c r="NKF10" s="149"/>
      <c r="NKG10" s="149"/>
      <c r="NKH10" s="149"/>
      <c r="NKI10" s="149"/>
      <c r="NKJ10" s="149"/>
      <c r="NKK10" s="149"/>
      <c r="NKL10" s="149"/>
      <c r="NKM10" s="149"/>
      <c r="NKN10" s="149"/>
      <c r="NKO10" s="149"/>
      <c r="NKP10" s="149"/>
      <c r="NKQ10" s="149"/>
      <c r="NKR10" s="149"/>
      <c r="NKS10" s="149"/>
      <c r="NKT10" s="149"/>
      <c r="NKU10" s="149"/>
      <c r="NKV10" s="149"/>
      <c r="NKW10" s="149"/>
      <c r="NKX10" s="149"/>
      <c r="NKY10" s="149"/>
      <c r="NKZ10" s="149"/>
      <c r="NLA10" s="149"/>
      <c r="NLB10" s="149"/>
      <c r="NLC10" s="149"/>
      <c r="NLD10" s="149"/>
      <c r="NLE10" s="149"/>
      <c r="NLF10" s="149"/>
      <c r="NLG10" s="149"/>
      <c r="NLH10" s="149"/>
      <c r="NLI10" s="149"/>
      <c r="NLJ10" s="149"/>
      <c r="NLK10" s="149"/>
      <c r="NLL10" s="149"/>
      <c r="NLM10" s="149"/>
      <c r="NLN10" s="149"/>
      <c r="NLO10" s="149"/>
      <c r="NLP10" s="149"/>
      <c r="NLQ10" s="149"/>
      <c r="NLR10" s="149"/>
      <c r="NLS10" s="149"/>
      <c r="NLT10" s="149"/>
      <c r="NLU10" s="149"/>
      <c r="NLV10" s="149"/>
      <c r="NLW10" s="149"/>
      <c r="NLX10" s="149"/>
      <c r="NLY10" s="149"/>
      <c r="NLZ10" s="149"/>
      <c r="NMA10" s="149"/>
      <c r="NMB10" s="149"/>
      <c r="NMC10" s="149"/>
      <c r="NMD10" s="149"/>
      <c r="NME10" s="149"/>
      <c r="NMF10" s="149"/>
      <c r="NMG10" s="149"/>
      <c r="NMH10" s="149"/>
      <c r="NMI10" s="149"/>
      <c r="NMJ10" s="149"/>
      <c r="NMK10" s="149"/>
      <c r="NML10" s="149"/>
      <c r="NMM10" s="149"/>
      <c r="NMN10" s="149"/>
      <c r="NMO10" s="149"/>
      <c r="NMP10" s="149"/>
      <c r="NMQ10" s="149"/>
      <c r="NMR10" s="149"/>
      <c r="NMS10" s="149"/>
      <c r="NMT10" s="149"/>
      <c r="NMU10" s="149"/>
      <c r="NMV10" s="149"/>
      <c r="NMW10" s="149"/>
      <c r="NMX10" s="149"/>
      <c r="NMY10" s="149"/>
      <c r="NMZ10" s="149"/>
      <c r="NNA10" s="149"/>
      <c r="NNB10" s="149"/>
      <c r="NNC10" s="149"/>
      <c r="NND10" s="149"/>
      <c r="NNE10" s="149"/>
      <c r="NNF10" s="149"/>
      <c r="NNG10" s="149"/>
      <c r="NNH10" s="149"/>
      <c r="NNI10" s="149"/>
      <c r="NNJ10" s="149"/>
      <c r="NNK10" s="149"/>
      <c r="NNL10" s="149"/>
      <c r="NNM10" s="149"/>
      <c r="NNN10" s="149"/>
      <c r="NNO10" s="149"/>
      <c r="NNP10" s="149"/>
      <c r="NNQ10" s="149"/>
      <c r="NNR10" s="149"/>
      <c r="NNS10" s="149"/>
      <c r="NNT10" s="149"/>
      <c r="NNU10" s="149"/>
      <c r="NNV10" s="149"/>
      <c r="NNW10" s="149"/>
      <c r="NNX10" s="149"/>
      <c r="NNY10" s="149"/>
      <c r="NNZ10" s="149"/>
      <c r="NOA10" s="149"/>
      <c r="NOB10" s="149"/>
      <c r="NOC10" s="149"/>
      <c r="NOD10" s="149"/>
      <c r="NOE10" s="149"/>
      <c r="NOF10" s="149"/>
      <c r="NOG10" s="149"/>
      <c r="NOH10" s="149"/>
      <c r="NOI10" s="149"/>
      <c r="NOJ10" s="149"/>
      <c r="NOK10" s="149"/>
      <c r="NOL10" s="149"/>
      <c r="NOM10" s="149"/>
      <c r="NON10" s="149"/>
      <c r="NOO10" s="149"/>
      <c r="NOP10" s="149"/>
      <c r="NOQ10" s="149"/>
      <c r="NOR10" s="149"/>
      <c r="NOS10" s="149"/>
      <c r="NOT10" s="149"/>
      <c r="NOU10" s="149"/>
      <c r="NOV10" s="149"/>
      <c r="NOW10" s="149"/>
      <c r="NOX10" s="149"/>
      <c r="NOY10" s="149"/>
      <c r="NOZ10" s="149"/>
      <c r="NPA10" s="149"/>
      <c r="NPB10" s="149"/>
      <c r="NPC10" s="149"/>
      <c r="NPD10" s="149"/>
      <c r="NPE10" s="149"/>
      <c r="NPF10" s="149"/>
      <c r="NPG10" s="149"/>
      <c r="NPH10" s="149"/>
      <c r="NPI10" s="149"/>
      <c r="NPJ10" s="149"/>
      <c r="NPK10" s="149"/>
      <c r="NPL10" s="149"/>
      <c r="NPM10" s="149"/>
      <c r="NPN10" s="149"/>
      <c r="NPO10" s="149"/>
      <c r="NPP10" s="149"/>
      <c r="NPQ10" s="149"/>
      <c r="NPR10" s="149"/>
      <c r="NPS10" s="149"/>
      <c r="NPT10" s="149"/>
      <c r="NPU10" s="149"/>
      <c r="NPV10" s="149"/>
      <c r="NPW10" s="149"/>
      <c r="NPX10" s="149"/>
      <c r="NPY10" s="149"/>
      <c r="NPZ10" s="149"/>
      <c r="NQA10" s="149"/>
      <c r="NQB10" s="149"/>
      <c r="NQC10" s="149"/>
      <c r="NQD10" s="149"/>
      <c r="NQE10" s="149"/>
      <c r="NQF10" s="149"/>
      <c r="NQG10" s="149"/>
      <c r="NQH10" s="149"/>
      <c r="NQI10" s="149"/>
      <c r="NQJ10" s="149"/>
      <c r="NQK10" s="149"/>
      <c r="NQL10" s="149"/>
      <c r="NQM10" s="149"/>
      <c r="NQN10" s="149"/>
      <c r="NQO10" s="149"/>
      <c r="NQP10" s="149"/>
      <c r="NQQ10" s="149"/>
      <c r="NQR10" s="149"/>
      <c r="NQS10" s="149"/>
      <c r="NQT10" s="149"/>
      <c r="NQU10" s="149"/>
      <c r="NQV10" s="149"/>
      <c r="NQW10" s="149"/>
      <c r="NQX10" s="149"/>
      <c r="NQY10" s="149"/>
      <c r="NQZ10" s="149"/>
      <c r="NRA10" s="149"/>
      <c r="NRB10" s="149"/>
      <c r="NRC10" s="149"/>
      <c r="NRD10" s="149"/>
      <c r="NRE10" s="149"/>
      <c r="NRF10" s="149"/>
      <c r="NRG10" s="149"/>
      <c r="NRH10" s="149"/>
      <c r="NRI10" s="149"/>
      <c r="NRJ10" s="149"/>
      <c r="NRK10" s="149"/>
      <c r="NRL10" s="149"/>
      <c r="NRM10" s="149"/>
      <c r="NRN10" s="149"/>
      <c r="NRO10" s="149"/>
      <c r="NRP10" s="149"/>
      <c r="NRQ10" s="149"/>
      <c r="NRR10" s="149"/>
      <c r="NRS10" s="149"/>
      <c r="NRT10" s="149"/>
      <c r="NRU10" s="149"/>
      <c r="NRV10" s="149"/>
      <c r="NRW10" s="149"/>
      <c r="NRX10" s="149"/>
      <c r="NRY10" s="149"/>
      <c r="NRZ10" s="149"/>
      <c r="NSA10" s="149"/>
      <c r="NSB10" s="149"/>
      <c r="NSC10" s="149"/>
      <c r="NSD10" s="149"/>
      <c r="NSE10" s="149"/>
      <c r="NSF10" s="149"/>
      <c r="NSG10" s="149"/>
      <c r="NSH10" s="149"/>
      <c r="NSI10" s="149"/>
      <c r="NSJ10" s="149"/>
      <c r="NSK10" s="149"/>
      <c r="NSL10" s="149"/>
      <c r="NSM10" s="149"/>
      <c r="NSN10" s="149"/>
      <c r="NSO10" s="149"/>
      <c r="NSP10" s="149"/>
      <c r="NSQ10" s="149"/>
      <c r="NSR10" s="149"/>
      <c r="NSS10" s="149"/>
      <c r="NST10" s="149"/>
      <c r="NSU10" s="149"/>
      <c r="NSV10" s="149"/>
      <c r="NSW10" s="149"/>
      <c r="NSX10" s="149"/>
      <c r="NSY10" s="149"/>
      <c r="NSZ10" s="149"/>
      <c r="NTA10" s="149"/>
      <c r="NTB10" s="149"/>
      <c r="NTC10" s="149"/>
      <c r="NTD10" s="149"/>
      <c r="NTE10" s="149"/>
      <c r="NTF10" s="149"/>
      <c r="NTG10" s="149"/>
      <c r="NTH10" s="149"/>
      <c r="NTI10" s="149"/>
      <c r="NTJ10" s="149"/>
      <c r="NTK10" s="149"/>
      <c r="NTL10" s="149"/>
      <c r="NTM10" s="149"/>
      <c r="NTN10" s="149"/>
      <c r="NTO10" s="149"/>
      <c r="NTP10" s="149"/>
      <c r="NTQ10" s="149"/>
      <c r="NTR10" s="149"/>
      <c r="NTS10" s="149"/>
      <c r="NTT10" s="149"/>
      <c r="NTU10" s="149"/>
      <c r="NTV10" s="149"/>
      <c r="NTW10" s="149"/>
      <c r="NTX10" s="149"/>
      <c r="NTY10" s="149"/>
      <c r="NTZ10" s="149"/>
      <c r="NUA10" s="149"/>
      <c r="NUB10" s="149"/>
      <c r="NUC10" s="149"/>
      <c r="NUD10" s="149"/>
      <c r="NUE10" s="149"/>
      <c r="NUF10" s="149"/>
      <c r="NUG10" s="149"/>
      <c r="NUH10" s="149"/>
      <c r="NUI10" s="149"/>
      <c r="NUJ10" s="149"/>
      <c r="NUK10" s="149"/>
      <c r="NUL10" s="149"/>
      <c r="NUM10" s="149"/>
      <c r="NUN10" s="149"/>
      <c r="NUO10" s="149"/>
      <c r="NUP10" s="149"/>
      <c r="NUQ10" s="149"/>
      <c r="NUR10" s="149"/>
      <c r="NUS10" s="149"/>
      <c r="NUT10" s="149"/>
      <c r="NUU10" s="149"/>
      <c r="NUV10" s="149"/>
      <c r="NUW10" s="149"/>
      <c r="NUX10" s="149"/>
      <c r="NUY10" s="149"/>
      <c r="NUZ10" s="149"/>
      <c r="NVA10" s="149"/>
      <c r="NVB10" s="149"/>
      <c r="NVC10" s="149"/>
      <c r="NVD10" s="149"/>
      <c r="NVE10" s="149"/>
      <c r="NVF10" s="149"/>
      <c r="NVG10" s="149"/>
      <c r="NVH10" s="149"/>
      <c r="NVI10" s="149"/>
      <c r="NVJ10" s="149"/>
      <c r="NVK10" s="149"/>
      <c r="NVL10" s="149"/>
      <c r="NVM10" s="149"/>
      <c r="NVN10" s="149"/>
      <c r="NVO10" s="149"/>
      <c r="NVP10" s="149"/>
      <c r="NVQ10" s="149"/>
      <c r="NVR10" s="149"/>
      <c r="NVS10" s="149"/>
      <c r="NVT10" s="149"/>
      <c r="NVU10" s="149"/>
      <c r="NVV10" s="149"/>
      <c r="NVW10" s="149"/>
      <c r="NVX10" s="149"/>
      <c r="NVY10" s="149"/>
      <c r="NVZ10" s="149"/>
      <c r="NWA10" s="149"/>
      <c r="NWB10" s="149"/>
      <c r="NWC10" s="149"/>
      <c r="NWD10" s="149"/>
      <c r="NWE10" s="149"/>
      <c r="NWF10" s="149"/>
      <c r="NWG10" s="149"/>
      <c r="NWH10" s="149"/>
      <c r="NWI10" s="149"/>
      <c r="NWJ10" s="149"/>
      <c r="NWK10" s="149"/>
      <c r="NWL10" s="149"/>
      <c r="NWM10" s="149"/>
      <c r="NWN10" s="149"/>
      <c r="NWO10" s="149"/>
      <c r="NWP10" s="149"/>
      <c r="NWQ10" s="149"/>
      <c r="NWR10" s="149"/>
      <c r="NWS10" s="149"/>
      <c r="NWT10" s="149"/>
      <c r="NWU10" s="149"/>
      <c r="NWV10" s="149"/>
      <c r="NWW10" s="149"/>
      <c r="NWX10" s="149"/>
      <c r="NWY10" s="149"/>
      <c r="NWZ10" s="149"/>
      <c r="NXA10" s="149"/>
      <c r="NXB10" s="149"/>
      <c r="NXC10" s="149"/>
      <c r="NXD10" s="149"/>
      <c r="NXE10" s="149"/>
      <c r="NXF10" s="149"/>
      <c r="NXG10" s="149"/>
      <c r="NXH10" s="149"/>
      <c r="NXI10" s="149"/>
      <c r="NXJ10" s="149"/>
      <c r="NXK10" s="149"/>
      <c r="NXL10" s="149"/>
      <c r="NXM10" s="149"/>
      <c r="NXN10" s="149"/>
      <c r="NXO10" s="149"/>
      <c r="NXP10" s="149"/>
      <c r="NXQ10" s="149"/>
      <c r="NXR10" s="149"/>
      <c r="NXS10" s="149"/>
      <c r="NXT10" s="149"/>
      <c r="NXU10" s="149"/>
      <c r="NXV10" s="149"/>
      <c r="NXW10" s="149"/>
      <c r="NXX10" s="149"/>
      <c r="NXY10" s="149"/>
      <c r="NXZ10" s="149"/>
      <c r="NYA10" s="149"/>
      <c r="NYB10" s="149"/>
      <c r="NYC10" s="149"/>
      <c r="NYD10" s="149"/>
      <c r="NYE10" s="149"/>
      <c r="NYF10" s="149"/>
      <c r="NYG10" s="149"/>
      <c r="NYH10" s="149"/>
      <c r="NYI10" s="149"/>
      <c r="NYJ10" s="149"/>
      <c r="NYK10" s="149"/>
      <c r="NYL10" s="149"/>
      <c r="NYM10" s="149"/>
      <c r="NYN10" s="149"/>
      <c r="NYO10" s="149"/>
      <c r="NYP10" s="149"/>
      <c r="NYQ10" s="149"/>
      <c r="NYR10" s="149"/>
      <c r="NYS10" s="149"/>
      <c r="NYT10" s="149"/>
      <c r="NYU10" s="149"/>
      <c r="NYV10" s="149"/>
      <c r="NYW10" s="149"/>
      <c r="NYX10" s="149"/>
      <c r="NYY10" s="149"/>
      <c r="NYZ10" s="149"/>
      <c r="NZA10" s="149"/>
      <c r="NZB10" s="149"/>
      <c r="NZC10" s="149"/>
      <c r="NZD10" s="149"/>
      <c r="NZE10" s="149"/>
      <c r="NZF10" s="149"/>
      <c r="NZG10" s="149"/>
      <c r="NZH10" s="149"/>
      <c r="NZI10" s="149"/>
      <c r="NZJ10" s="149"/>
      <c r="NZK10" s="149"/>
      <c r="NZL10" s="149"/>
      <c r="NZM10" s="149"/>
      <c r="NZN10" s="149"/>
      <c r="NZO10" s="149"/>
      <c r="NZP10" s="149"/>
      <c r="NZQ10" s="149"/>
      <c r="NZR10" s="149"/>
      <c r="NZS10" s="149"/>
      <c r="NZT10" s="149"/>
      <c r="NZU10" s="149"/>
      <c r="NZV10" s="149"/>
      <c r="NZW10" s="149"/>
      <c r="NZX10" s="149"/>
      <c r="NZY10" s="149"/>
      <c r="NZZ10" s="149"/>
      <c r="OAA10" s="149"/>
      <c r="OAB10" s="149"/>
      <c r="OAC10" s="149"/>
      <c r="OAD10" s="149"/>
      <c r="OAE10" s="149"/>
      <c r="OAF10" s="149"/>
      <c r="OAG10" s="149"/>
      <c r="OAH10" s="149"/>
      <c r="OAI10" s="149"/>
      <c r="OAJ10" s="149"/>
      <c r="OAK10" s="149"/>
      <c r="OAL10" s="149"/>
      <c r="OAM10" s="149"/>
      <c r="OAN10" s="149"/>
      <c r="OAO10" s="149"/>
      <c r="OAP10" s="149"/>
      <c r="OAQ10" s="149"/>
      <c r="OAR10" s="149"/>
      <c r="OAS10" s="149"/>
      <c r="OAT10" s="149"/>
      <c r="OAU10" s="149"/>
      <c r="OAV10" s="149"/>
      <c r="OAW10" s="149"/>
      <c r="OAX10" s="149"/>
      <c r="OAY10" s="149"/>
      <c r="OAZ10" s="149"/>
      <c r="OBA10" s="149"/>
      <c r="OBB10" s="149"/>
      <c r="OBC10" s="149"/>
      <c r="OBD10" s="149"/>
      <c r="OBE10" s="149"/>
      <c r="OBF10" s="149"/>
      <c r="OBG10" s="149"/>
      <c r="OBH10" s="149"/>
      <c r="OBI10" s="149"/>
      <c r="OBJ10" s="149"/>
      <c r="OBK10" s="149"/>
      <c r="OBL10" s="149"/>
      <c r="OBM10" s="149"/>
      <c r="OBN10" s="149"/>
      <c r="OBO10" s="149"/>
      <c r="OBP10" s="149"/>
      <c r="OBQ10" s="149"/>
      <c r="OBR10" s="149"/>
      <c r="OBS10" s="149"/>
      <c r="OBT10" s="149"/>
      <c r="OBU10" s="149"/>
      <c r="OBV10" s="149"/>
      <c r="OBW10" s="149"/>
      <c r="OBX10" s="149"/>
      <c r="OBY10" s="149"/>
      <c r="OBZ10" s="149"/>
      <c r="OCA10" s="149"/>
      <c r="OCB10" s="149"/>
      <c r="OCC10" s="149"/>
      <c r="OCD10" s="149"/>
      <c r="OCE10" s="149"/>
      <c r="OCF10" s="149"/>
      <c r="OCG10" s="149"/>
      <c r="OCH10" s="149"/>
      <c r="OCI10" s="149"/>
      <c r="OCJ10" s="149"/>
      <c r="OCK10" s="149"/>
      <c r="OCL10" s="149"/>
      <c r="OCM10" s="149"/>
      <c r="OCN10" s="149"/>
      <c r="OCO10" s="149"/>
      <c r="OCP10" s="149"/>
      <c r="OCQ10" s="149"/>
      <c r="OCR10" s="149"/>
      <c r="OCS10" s="149"/>
      <c r="OCT10" s="149"/>
      <c r="OCU10" s="149"/>
      <c r="OCV10" s="149"/>
      <c r="OCW10" s="149"/>
      <c r="OCX10" s="149"/>
      <c r="OCY10" s="149"/>
      <c r="OCZ10" s="149"/>
      <c r="ODA10" s="149"/>
      <c r="ODB10" s="149"/>
      <c r="ODC10" s="149"/>
      <c r="ODD10" s="149"/>
      <c r="ODE10" s="149"/>
      <c r="ODF10" s="149"/>
      <c r="ODG10" s="149"/>
      <c r="ODH10" s="149"/>
      <c r="ODI10" s="149"/>
      <c r="ODJ10" s="149"/>
      <c r="ODK10" s="149"/>
      <c r="ODL10" s="149"/>
      <c r="ODM10" s="149"/>
      <c r="ODN10" s="149"/>
      <c r="ODO10" s="149"/>
      <c r="ODP10" s="149"/>
      <c r="ODQ10" s="149"/>
      <c r="ODR10" s="149"/>
      <c r="ODS10" s="149"/>
      <c r="ODT10" s="149"/>
      <c r="ODU10" s="149"/>
      <c r="ODV10" s="149"/>
      <c r="ODW10" s="149"/>
      <c r="ODX10" s="149"/>
      <c r="ODY10" s="149"/>
      <c r="ODZ10" s="149"/>
      <c r="OEA10" s="149"/>
      <c r="OEB10" s="149"/>
      <c r="OEC10" s="149"/>
      <c r="OED10" s="149"/>
      <c r="OEE10" s="149"/>
      <c r="OEF10" s="149"/>
      <c r="OEG10" s="149"/>
      <c r="OEH10" s="149"/>
      <c r="OEI10" s="149"/>
      <c r="OEJ10" s="149"/>
      <c r="OEK10" s="149"/>
      <c r="OEL10" s="149"/>
      <c r="OEM10" s="149"/>
      <c r="OEN10" s="149"/>
      <c r="OEO10" s="149"/>
      <c r="OEP10" s="149"/>
      <c r="OEQ10" s="149"/>
      <c r="OER10" s="149"/>
      <c r="OES10" s="149"/>
      <c r="OET10" s="149"/>
      <c r="OEU10" s="149"/>
      <c r="OEV10" s="149"/>
      <c r="OEW10" s="149"/>
      <c r="OEX10" s="149"/>
      <c r="OEY10" s="149"/>
      <c r="OEZ10" s="149"/>
      <c r="OFA10" s="149"/>
      <c r="OFB10" s="149"/>
      <c r="OFC10" s="149"/>
      <c r="OFD10" s="149"/>
      <c r="OFE10" s="149"/>
      <c r="OFF10" s="149"/>
      <c r="OFG10" s="149"/>
      <c r="OFH10" s="149"/>
      <c r="OFI10" s="149"/>
      <c r="OFJ10" s="149"/>
      <c r="OFK10" s="149"/>
      <c r="OFL10" s="149"/>
      <c r="OFM10" s="149"/>
      <c r="OFN10" s="149"/>
      <c r="OFO10" s="149"/>
      <c r="OFP10" s="149"/>
      <c r="OFQ10" s="149"/>
      <c r="OFR10" s="149"/>
      <c r="OFS10" s="149"/>
      <c r="OFT10" s="149"/>
      <c r="OFU10" s="149"/>
      <c r="OFV10" s="149"/>
      <c r="OFW10" s="149"/>
      <c r="OFX10" s="149"/>
      <c r="OFY10" s="149"/>
      <c r="OFZ10" s="149"/>
      <c r="OGA10" s="149"/>
      <c r="OGB10" s="149"/>
      <c r="OGC10" s="149"/>
      <c r="OGD10" s="149"/>
      <c r="OGE10" s="149"/>
      <c r="OGF10" s="149"/>
      <c r="OGG10" s="149"/>
      <c r="OGH10" s="149"/>
      <c r="OGI10" s="149"/>
      <c r="OGJ10" s="149"/>
      <c r="OGK10" s="149"/>
      <c r="OGL10" s="149"/>
      <c r="OGM10" s="149"/>
      <c r="OGN10" s="149"/>
      <c r="OGO10" s="149"/>
      <c r="OGP10" s="149"/>
      <c r="OGQ10" s="149"/>
      <c r="OGR10" s="149"/>
      <c r="OGS10" s="149"/>
      <c r="OGT10" s="149"/>
      <c r="OGU10" s="149"/>
      <c r="OGV10" s="149"/>
      <c r="OGW10" s="149"/>
      <c r="OGX10" s="149"/>
      <c r="OGY10" s="149"/>
      <c r="OGZ10" s="149"/>
      <c r="OHA10" s="149"/>
      <c r="OHB10" s="149"/>
      <c r="OHC10" s="149"/>
      <c r="OHD10" s="149"/>
      <c r="OHE10" s="149"/>
      <c r="OHF10" s="149"/>
      <c r="OHG10" s="149"/>
      <c r="OHH10" s="149"/>
      <c r="OHI10" s="149"/>
      <c r="OHJ10" s="149"/>
      <c r="OHK10" s="149"/>
      <c r="OHL10" s="149"/>
      <c r="OHM10" s="149"/>
      <c r="OHN10" s="149"/>
      <c r="OHO10" s="149"/>
      <c r="OHP10" s="149"/>
      <c r="OHQ10" s="149"/>
      <c r="OHR10" s="149"/>
      <c r="OHS10" s="149"/>
      <c r="OHT10" s="149"/>
      <c r="OHU10" s="149"/>
      <c r="OHV10" s="149"/>
      <c r="OHW10" s="149"/>
      <c r="OHX10" s="149"/>
      <c r="OHY10" s="149"/>
      <c r="OHZ10" s="149"/>
      <c r="OIA10" s="149"/>
      <c r="OIB10" s="149"/>
      <c r="OIC10" s="149"/>
      <c r="OID10" s="149"/>
      <c r="OIE10" s="149"/>
      <c r="OIF10" s="149"/>
      <c r="OIG10" s="149"/>
      <c r="OIH10" s="149"/>
      <c r="OII10" s="149"/>
      <c r="OIJ10" s="149"/>
      <c r="OIK10" s="149"/>
      <c r="OIL10" s="149"/>
      <c r="OIM10" s="149"/>
      <c r="OIN10" s="149"/>
      <c r="OIO10" s="149"/>
      <c r="OIP10" s="149"/>
      <c r="OIQ10" s="149"/>
      <c r="OIR10" s="149"/>
      <c r="OIS10" s="149"/>
      <c r="OIT10" s="149"/>
      <c r="OIU10" s="149"/>
      <c r="OIV10" s="149"/>
      <c r="OIW10" s="149"/>
      <c r="OIX10" s="149"/>
      <c r="OIY10" s="149"/>
      <c r="OIZ10" s="149"/>
      <c r="OJA10" s="149"/>
      <c r="OJB10" s="149"/>
      <c r="OJC10" s="149"/>
      <c r="OJD10" s="149"/>
      <c r="OJE10" s="149"/>
      <c r="OJF10" s="149"/>
      <c r="OJG10" s="149"/>
      <c r="OJH10" s="149"/>
      <c r="OJI10" s="149"/>
      <c r="OJJ10" s="149"/>
      <c r="OJK10" s="149"/>
      <c r="OJL10" s="149"/>
      <c r="OJM10" s="149"/>
      <c r="OJN10" s="149"/>
      <c r="OJO10" s="149"/>
      <c r="OJP10" s="149"/>
      <c r="OJQ10" s="149"/>
      <c r="OJR10" s="149"/>
      <c r="OJS10" s="149"/>
      <c r="OJT10" s="149"/>
      <c r="OJU10" s="149"/>
      <c r="OJV10" s="149"/>
      <c r="OJW10" s="149"/>
      <c r="OJX10" s="149"/>
      <c r="OJY10" s="149"/>
      <c r="OJZ10" s="149"/>
      <c r="OKA10" s="149"/>
      <c r="OKB10" s="149"/>
      <c r="OKC10" s="149"/>
      <c r="OKD10" s="149"/>
      <c r="OKE10" s="149"/>
      <c r="OKF10" s="149"/>
      <c r="OKG10" s="149"/>
      <c r="OKH10" s="149"/>
      <c r="OKI10" s="149"/>
      <c r="OKJ10" s="149"/>
      <c r="OKK10" s="149"/>
      <c r="OKL10" s="149"/>
      <c r="OKM10" s="149"/>
      <c r="OKN10" s="149"/>
      <c r="OKO10" s="149"/>
      <c r="OKP10" s="149"/>
      <c r="OKQ10" s="149"/>
      <c r="OKR10" s="149"/>
      <c r="OKS10" s="149"/>
      <c r="OKT10" s="149"/>
      <c r="OKU10" s="149"/>
      <c r="OKV10" s="149"/>
      <c r="OKW10" s="149"/>
      <c r="OKX10" s="149"/>
      <c r="OKY10" s="149"/>
      <c r="OKZ10" s="149"/>
      <c r="OLA10" s="149"/>
      <c r="OLB10" s="149"/>
      <c r="OLC10" s="149"/>
      <c r="OLD10" s="149"/>
      <c r="OLE10" s="149"/>
      <c r="OLF10" s="149"/>
      <c r="OLG10" s="149"/>
      <c r="OLH10" s="149"/>
      <c r="OLI10" s="149"/>
      <c r="OLJ10" s="149"/>
      <c r="OLK10" s="149"/>
      <c r="OLL10" s="149"/>
      <c r="OLM10" s="149"/>
      <c r="OLN10" s="149"/>
      <c r="OLO10" s="149"/>
      <c r="OLP10" s="149"/>
      <c r="OLQ10" s="149"/>
      <c r="OLR10" s="149"/>
      <c r="OLS10" s="149"/>
      <c r="OLT10" s="149"/>
      <c r="OLU10" s="149"/>
      <c r="OLV10" s="149"/>
      <c r="OLW10" s="149"/>
      <c r="OLX10" s="149"/>
      <c r="OLY10" s="149"/>
      <c r="OLZ10" s="149"/>
      <c r="OMA10" s="149"/>
      <c r="OMB10" s="149"/>
      <c r="OMC10" s="149"/>
      <c r="OMD10" s="149"/>
      <c r="OME10" s="149"/>
      <c r="OMF10" s="149"/>
      <c r="OMG10" s="149"/>
      <c r="OMH10" s="149"/>
      <c r="OMI10" s="149"/>
      <c r="OMJ10" s="149"/>
      <c r="OMK10" s="149"/>
      <c r="OML10" s="149"/>
      <c r="OMM10" s="149"/>
      <c r="OMN10" s="149"/>
      <c r="OMO10" s="149"/>
      <c r="OMP10" s="149"/>
      <c r="OMQ10" s="149"/>
      <c r="OMR10" s="149"/>
      <c r="OMS10" s="149"/>
      <c r="OMT10" s="149"/>
      <c r="OMU10" s="149"/>
      <c r="OMV10" s="149"/>
      <c r="OMW10" s="149"/>
      <c r="OMX10" s="149"/>
      <c r="OMY10" s="149"/>
      <c r="OMZ10" s="149"/>
      <c r="ONA10" s="149"/>
      <c r="ONB10" s="149"/>
      <c r="ONC10" s="149"/>
      <c r="OND10" s="149"/>
      <c r="ONE10" s="149"/>
      <c r="ONF10" s="149"/>
      <c r="ONG10" s="149"/>
      <c r="ONH10" s="149"/>
      <c r="ONI10" s="149"/>
      <c r="ONJ10" s="149"/>
      <c r="ONK10" s="149"/>
      <c r="ONL10" s="149"/>
      <c r="ONM10" s="149"/>
      <c r="ONN10" s="149"/>
      <c r="ONO10" s="149"/>
      <c r="ONP10" s="149"/>
      <c r="ONQ10" s="149"/>
      <c r="ONR10" s="149"/>
      <c r="ONS10" s="149"/>
      <c r="ONT10" s="149"/>
      <c r="ONU10" s="149"/>
      <c r="ONV10" s="149"/>
      <c r="ONW10" s="149"/>
      <c r="ONX10" s="149"/>
      <c r="ONY10" s="149"/>
      <c r="ONZ10" s="149"/>
      <c r="OOA10" s="149"/>
      <c r="OOB10" s="149"/>
      <c r="OOC10" s="149"/>
      <c r="OOD10" s="149"/>
      <c r="OOE10" s="149"/>
      <c r="OOF10" s="149"/>
      <c r="OOG10" s="149"/>
      <c r="OOH10" s="149"/>
      <c r="OOI10" s="149"/>
      <c r="OOJ10" s="149"/>
      <c r="OOK10" s="149"/>
      <c r="OOL10" s="149"/>
      <c r="OOM10" s="149"/>
      <c r="OON10" s="149"/>
      <c r="OOO10" s="149"/>
      <c r="OOP10" s="149"/>
      <c r="OOQ10" s="149"/>
      <c r="OOR10" s="149"/>
      <c r="OOS10" s="149"/>
      <c r="OOT10" s="149"/>
      <c r="OOU10" s="149"/>
      <c r="OOV10" s="149"/>
      <c r="OOW10" s="149"/>
      <c r="OOX10" s="149"/>
      <c r="OOY10" s="149"/>
      <c r="OOZ10" s="149"/>
      <c r="OPA10" s="149"/>
      <c r="OPB10" s="149"/>
      <c r="OPC10" s="149"/>
      <c r="OPD10" s="149"/>
      <c r="OPE10" s="149"/>
      <c r="OPF10" s="149"/>
      <c r="OPG10" s="149"/>
      <c r="OPH10" s="149"/>
      <c r="OPI10" s="149"/>
      <c r="OPJ10" s="149"/>
      <c r="OPK10" s="149"/>
      <c r="OPL10" s="149"/>
      <c r="OPM10" s="149"/>
      <c r="OPN10" s="149"/>
      <c r="OPO10" s="149"/>
      <c r="OPP10" s="149"/>
      <c r="OPQ10" s="149"/>
      <c r="OPR10" s="149"/>
      <c r="OPS10" s="149"/>
      <c r="OPT10" s="149"/>
      <c r="OPU10" s="149"/>
      <c r="OPV10" s="149"/>
      <c r="OPW10" s="149"/>
      <c r="OPX10" s="149"/>
      <c r="OPY10" s="149"/>
      <c r="OPZ10" s="149"/>
      <c r="OQA10" s="149"/>
      <c r="OQB10" s="149"/>
      <c r="OQC10" s="149"/>
      <c r="OQD10" s="149"/>
      <c r="OQE10" s="149"/>
      <c r="OQF10" s="149"/>
      <c r="OQG10" s="149"/>
      <c r="OQH10" s="149"/>
      <c r="OQI10" s="149"/>
      <c r="OQJ10" s="149"/>
      <c r="OQK10" s="149"/>
      <c r="OQL10" s="149"/>
      <c r="OQM10" s="149"/>
      <c r="OQN10" s="149"/>
      <c r="OQO10" s="149"/>
      <c r="OQP10" s="149"/>
      <c r="OQQ10" s="149"/>
      <c r="OQR10" s="149"/>
      <c r="OQS10" s="149"/>
      <c r="OQT10" s="149"/>
      <c r="OQU10" s="149"/>
      <c r="OQV10" s="149"/>
      <c r="OQW10" s="149"/>
      <c r="OQX10" s="149"/>
      <c r="OQY10" s="149"/>
      <c r="OQZ10" s="149"/>
      <c r="ORA10" s="149"/>
      <c r="ORB10" s="149"/>
      <c r="ORC10" s="149"/>
      <c r="ORD10" s="149"/>
      <c r="ORE10" s="149"/>
      <c r="ORF10" s="149"/>
      <c r="ORG10" s="149"/>
      <c r="ORH10" s="149"/>
      <c r="ORI10" s="149"/>
      <c r="ORJ10" s="149"/>
      <c r="ORK10" s="149"/>
      <c r="ORL10" s="149"/>
      <c r="ORM10" s="149"/>
      <c r="ORN10" s="149"/>
      <c r="ORO10" s="149"/>
      <c r="ORP10" s="149"/>
      <c r="ORQ10" s="149"/>
      <c r="ORR10" s="149"/>
      <c r="ORS10" s="149"/>
      <c r="ORT10" s="149"/>
      <c r="ORU10" s="149"/>
      <c r="ORV10" s="149"/>
      <c r="ORW10" s="149"/>
      <c r="ORX10" s="149"/>
      <c r="ORY10" s="149"/>
      <c r="ORZ10" s="149"/>
      <c r="OSA10" s="149"/>
      <c r="OSB10" s="149"/>
      <c r="OSC10" s="149"/>
      <c r="OSD10" s="149"/>
      <c r="OSE10" s="149"/>
      <c r="OSF10" s="149"/>
      <c r="OSG10" s="149"/>
      <c r="OSH10" s="149"/>
      <c r="OSI10" s="149"/>
      <c r="OSJ10" s="149"/>
      <c r="OSK10" s="149"/>
      <c r="OSL10" s="149"/>
      <c r="OSM10" s="149"/>
      <c r="OSN10" s="149"/>
      <c r="OSO10" s="149"/>
      <c r="OSP10" s="149"/>
      <c r="OSQ10" s="149"/>
      <c r="OSR10" s="149"/>
      <c r="OSS10" s="149"/>
      <c r="OST10" s="149"/>
      <c r="OSU10" s="149"/>
      <c r="OSV10" s="149"/>
      <c r="OSW10" s="149"/>
      <c r="OSX10" s="149"/>
      <c r="OSY10" s="149"/>
      <c r="OSZ10" s="149"/>
      <c r="OTA10" s="149"/>
      <c r="OTB10" s="149"/>
      <c r="OTC10" s="149"/>
      <c r="OTD10" s="149"/>
      <c r="OTE10" s="149"/>
      <c r="OTF10" s="149"/>
      <c r="OTG10" s="149"/>
      <c r="OTH10" s="149"/>
      <c r="OTI10" s="149"/>
      <c r="OTJ10" s="149"/>
      <c r="OTK10" s="149"/>
      <c r="OTL10" s="149"/>
      <c r="OTM10" s="149"/>
      <c r="OTN10" s="149"/>
      <c r="OTO10" s="149"/>
      <c r="OTP10" s="149"/>
      <c r="OTQ10" s="149"/>
      <c r="OTR10" s="149"/>
      <c r="OTS10" s="149"/>
      <c r="OTT10" s="149"/>
      <c r="OTU10" s="149"/>
      <c r="OTV10" s="149"/>
      <c r="OTW10" s="149"/>
      <c r="OTX10" s="149"/>
      <c r="OTY10" s="149"/>
      <c r="OTZ10" s="149"/>
      <c r="OUA10" s="149"/>
      <c r="OUB10" s="149"/>
      <c r="OUC10" s="149"/>
      <c r="OUD10" s="149"/>
      <c r="OUE10" s="149"/>
      <c r="OUF10" s="149"/>
      <c r="OUG10" s="149"/>
      <c r="OUH10" s="149"/>
      <c r="OUI10" s="149"/>
      <c r="OUJ10" s="149"/>
      <c r="OUK10" s="149"/>
      <c r="OUL10" s="149"/>
      <c r="OUM10" s="149"/>
      <c r="OUN10" s="149"/>
      <c r="OUO10" s="149"/>
      <c r="OUP10" s="149"/>
      <c r="OUQ10" s="149"/>
      <c r="OUR10" s="149"/>
      <c r="OUS10" s="149"/>
      <c r="OUT10" s="149"/>
      <c r="OUU10" s="149"/>
      <c r="OUV10" s="149"/>
      <c r="OUW10" s="149"/>
      <c r="OUX10" s="149"/>
      <c r="OUY10" s="149"/>
      <c r="OUZ10" s="149"/>
      <c r="OVA10" s="149"/>
      <c r="OVB10" s="149"/>
      <c r="OVC10" s="149"/>
      <c r="OVD10" s="149"/>
      <c r="OVE10" s="149"/>
      <c r="OVF10" s="149"/>
      <c r="OVG10" s="149"/>
      <c r="OVH10" s="149"/>
      <c r="OVI10" s="149"/>
      <c r="OVJ10" s="149"/>
      <c r="OVK10" s="149"/>
      <c r="OVL10" s="149"/>
      <c r="OVM10" s="149"/>
      <c r="OVN10" s="149"/>
      <c r="OVO10" s="149"/>
      <c r="OVP10" s="149"/>
      <c r="OVQ10" s="149"/>
      <c r="OVR10" s="149"/>
      <c r="OVS10" s="149"/>
      <c r="OVT10" s="149"/>
      <c r="OVU10" s="149"/>
      <c r="OVV10" s="149"/>
      <c r="OVW10" s="149"/>
      <c r="OVX10" s="149"/>
      <c r="OVY10" s="149"/>
      <c r="OVZ10" s="149"/>
      <c r="OWA10" s="149"/>
      <c r="OWB10" s="149"/>
      <c r="OWC10" s="149"/>
      <c r="OWD10" s="149"/>
      <c r="OWE10" s="149"/>
      <c r="OWF10" s="149"/>
      <c r="OWG10" s="149"/>
      <c r="OWH10" s="149"/>
      <c r="OWI10" s="149"/>
      <c r="OWJ10" s="149"/>
      <c r="OWK10" s="149"/>
      <c r="OWL10" s="149"/>
      <c r="OWM10" s="149"/>
      <c r="OWN10" s="149"/>
      <c r="OWO10" s="149"/>
      <c r="OWP10" s="149"/>
      <c r="OWQ10" s="149"/>
      <c r="OWR10" s="149"/>
      <c r="OWS10" s="149"/>
      <c r="OWT10" s="149"/>
      <c r="OWU10" s="149"/>
      <c r="OWV10" s="149"/>
      <c r="OWW10" s="149"/>
      <c r="OWX10" s="149"/>
      <c r="OWY10" s="149"/>
      <c r="OWZ10" s="149"/>
      <c r="OXA10" s="149"/>
      <c r="OXB10" s="149"/>
      <c r="OXC10" s="149"/>
      <c r="OXD10" s="149"/>
      <c r="OXE10" s="149"/>
      <c r="OXF10" s="149"/>
      <c r="OXG10" s="149"/>
      <c r="OXH10" s="149"/>
      <c r="OXI10" s="149"/>
      <c r="OXJ10" s="149"/>
      <c r="OXK10" s="149"/>
      <c r="OXL10" s="149"/>
      <c r="OXM10" s="149"/>
      <c r="OXN10" s="149"/>
      <c r="OXO10" s="149"/>
      <c r="OXP10" s="149"/>
      <c r="OXQ10" s="149"/>
      <c r="OXR10" s="149"/>
      <c r="OXS10" s="149"/>
      <c r="OXT10" s="149"/>
      <c r="OXU10" s="149"/>
      <c r="OXV10" s="149"/>
      <c r="OXW10" s="149"/>
      <c r="OXX10" s="149"/>
      <c r="OXY10" s="149"/>
      <c r="OXZ10" s="149"/>
      <c r="OYA10" s="149"/>
      <c r="OYB10" s="149"/>
      <c r="OYC10" s="149"/>
      <c r="OYD10" s="149"/>
      <c r="OYE10" s="149"/>
      <c r="OYF10" s="149"/>
      <c r="OYG10" s="149"/>
      <c r="OYH10" s="149"/>
      <c r="OYI10" s="149"/>
      <c r="OYJ10" s="149"/>
      <c r="OYK10" s="149"/>
      <c r="OYL10" s="149"/>
      <c r="OYM10" s="149"/>
      <c r="OYN10" s="149"/>
      <c r="OYO10" s="149"/>
      <c r="OYP10" s="149"/>
      <c r="OYQ10" s="149"/>
      <c r="OYR10" s="149"/>
      <c r="OYS10" s="149"/>
      <c r="OYT10" s="149"/>
      <c r="OYU10" s="149"/>
      <c r="OYV10" s="149"/>
      <c r="OYW10" s="149"/>
      <c r="OYX10" s="149"/>
      <c r="OYY10" s="149"/>
      <c r="OYZ10" s="149"/>
      <c r="OZA10" s="149"/>
      <c r="OZB10" s="149"/>
      <c r="OZC10" s="149"/>
      <c r="OZD10" s="149"/>
      <c r="OZE10" s="149"/>
      <c r="OZF10" s="149"/>
      <c r="OZG10" s="149"/>
      <c r="OZH10" s="149"/>
      <c r="OZI10" s="149"/>
      <c r="OZJ10" s="149"/>
      <c r="OZK10" s="149"/>
      <c r="OZL10" s="149"/>
      <c r="OZM10" s="149"/>
      <c r="OZN10" s="149"/>
      <c r="OZO10" s="149"/>
      <c r="OZP10" s="149"/>
      <c r="OZQ10" s="149"/>
      <c r="OZR10" s="149"/>
      <c r="OZS10" s="149"/>
      <c r="OZT10" s="149"/>
      <c r="OZU10" s="149"/>
      <c r="OZV10" s="149"/>
      <c r="OZW10" s="149"/>
      <c r="OZX10" s="149"/>
      <c r="OZY10" s="149"/>
      <c r="OZZ10" s="149"/>
      <c r="PAA10" s="149"/>
      <c r="PAB10" s="149"/>
      <c r="PAC10" s="149"/>
      <c r="PAD10" s="149"/>
      <c r="PAE10" s="149"/>
      <c r="PAF10" s="149"/>
      <c r="PAG10" s="149"/>
      <c r="PAH10" s="149"/>
      <c r="PAI10" s="149"/>
      <c r="PAJ10" s="149"/>
      <c r="PAK10" s="149"/>
      <c r="PAL10" s="149"/>
      <c r="PAM10" s="149"/>
      <c r="PAN10" s="149"/>
      <c r="PAO10" s="149"/>
      <c r="PAP10" s="149"/>
      <c r="PAQ10" s="149"/>
      <c r="PAR10" s="149"/>
      <c r="PAS10" s="149"/>
      <c r="PAT10" s="149"/>
      <c r="PAU10" s="149"/>
      <c r="PAV10" s="149"/>
      <c r="PAW10" s="149"/>
      <c r="PAX10" s="149"/>
      <c r="PAY10" s="149"/>
      <c r="PAZ10" s="149"/>
      <c r="PBA10" s="149"/>
      <c r="PBB10" s="149"/>
      <c r="PBC10" s="149"/>
      <c r="PBD10" s="149"/>
      <c r="PBE10" s="149"/>
      <c r="PBF10" s="149"/>
      <c r="PBG10" s="149"/>
      <c r="PBH10" s="149"/>
      <c r="PBI10" s="149"/>
      <c r="PBJ10" s="149"/>
      <c r="PBK10" s="149"/>
      <c r="PBL10" s="149"/>
      <c r="PBM10" s="149"/>
      <c r="PBN10" s="149"/>
      <c r="PBO10" s="149"/>
      <c r="PBP10" s="149"/>
      <c r="PBQ10" s="149"/>
      <c r="PBR10" s="149"/>
      <c r="PBS10" s="149"/>
      <c r="PBT10" s="149"/>
      <c r="PBU10" s="149"/>
      <c r="PBV10" s="149"/>
      <c r="PBW10" s="149"/>
      <c r="PBX10" s="149"/>
      <c r="PBY10" s="149"/>
      <c r="PBZ10" s="149"/>
      <c r="PCA10" s="149"/>
      <c r="PCB10" s="149"/>
      <c r="PCC10" s="149"/>
      <c r="PCD10" s="149"/>
      <c r="PCE10" s="149"/>
      <c r="PCF10" s="149"/>
      <c r="PCG10" s="149"/>
      <c r="PCH10" s="149"/>
      <c r="PCI10" s="149"/>
      <c r="PCJ10" s="149"/>
      <c r="PCK10" s="149"/>
      <c r="PCL10" s="149"/>
      <c r="PCM10" s="149"/>
      <c r="PCN10" s="149"/>
      <c r="PCO10" s="149"/>
      <c r="PCP10" s="149"/>
      <c r="PCQ10" s="149"/>
      <c r="PCR10" s="149"/>
      <c r="PCS10" s="149"/>
      <c r="PCT10" s="149"/>
      <c r="PCU10" s="149"/>
      <c r="PCV10" s="149"/>
      <c r="PCW10" s="149"/>
      <c r="PCX10" s="149"/>
      <c r="PCY10" s="149"/>
      <c r="PCZ10" s="149"/>
      <c r="PDA10" s="149"/>
      <c r="PDB10" s="149"/>
      <c r="PDC10" s="149"/>
      <c r="PDD10" s="149"/>
      <c r="PDE10" s="149"/>
      <c r="PDF10" s="149"/>
      <c r="PDG10" s="149"/>
      <c r="PDH10" s="149"/>
      <c r="PDI10" s="149"/>
      <c r="PDJ10" s="149"/>
      <c r="PDK10" s="149"/>
      <c r="PDL10" s="149"/>
      <c r="PDM10" s="149"/>
      <c r="PDN10" s="149"/>
      <c r="PDO10" s="149"/>
      <c r="PDP10" s="149"/>
      <c r="PDQ10" s="149"/>
      <c r="PDR10" s="149"/>
      <c r="PDS10" s="149"/>
      <c r="PDT10" s="149"/>
      <c r="PDU10" s="149"/>
      <c r="PDV10" s="149"/>
      <c r="PDW10" s="149"/>
      <c r="PDX10" s="149"/>
      <c r="PDY10" s="149"/>
      <c r="PDZ10" s="149"/>
      <c r="PEA10" s="149"/>
      <c r="PEB10" s="149"/>
      <c r="PEC10" s="149"/>
      <c r="PED10" s="149"/>
      <c r="PEE10" s="149"/>
      <c r="PEF10" s="149"/>
      <c r="PEG10" s="149"/>
      <c r="PEH10" s="149"/>
      <c r="PEI10" s="149"/>
      <c r="PEJ10" s="149"/>
      <c r="PEK10" s="149"/>
      <c r="PEL10" s="149"/>
      <c r="PEM10" s="149"/>
      <c r="PEN10" s="149"/>
      <c r="PEO10" s="149"/>
      <c r="PEP10" s="149"/>
      <c r="PEQ10" s="149"/>
      <c r="PER10" s="149"/>
      <c r="PES10" s="149"/>
      <c r="PET10" s="149"/>
      <c r="PEU10" s="149"/>
      <c r="PEV10" s="149"/>
      <c r="PEW10" s="149"/>
      <c r="PEX10" s="149"/>
      <c r="PEY10" s="149"/>
      <c r="PEZ10" s="149"/>
      <c r="PFA10" s="149"/>
      <c r="PFB10" s="149"/>
      <c r="PFC10" s="149"/>
      <c r="PFD10" s="149"/>
      <c r="PFE10" s="149"/>
      <c r="PFF10" s="149"/>
      <c r="PFG10" s="149"/>
      <c r="PFH10" s="149"/>
      <c r="PFI10" s="149"/>
      <c r="PFJ10" s="149"/>
      <c r="PFK10" s="149"/>
      <c r="PFL10" s="149"/>
      <c r="PFM10" s="149"/>
      <c r="PFN10" s="149"/>
      <c r="PFO10" s="149"/>
      <c r="PFP10" s="149"/>
      <c r="PFQ10" s="149"/>
      <c r="PFR10" s="149"/>
      <c r="PFS10" s="149"/>
      <c r="PFT10" s="149"/>
      <c r="PFU10" s="149"/>
      <c r="PFV10" s="149"/>
      <c r="PFW10" s="149"/>
      <c r="PFX10" s="149"/>
      <c r="PFY10" s="149"/>
      <c r="PFZ10" s="149"/>
      <c r="PGA10" s="149"/>
      <c r="PGB10" s="149"/>
      <c r="PGC10" s="149"/>
      <c r="PGD10" s="149"/>
      <c r="PGE10" s="149"/>
      <c r="PGF10" s="149"/>
      <c r="PGG10" s="149"/>
      <c r="PGH10" s="149"/>
      <c r="PGI10" s="149"/>
      <c r="PGJ10" s="149"/>
      <c r="PGK10" s="149"/>
      <c r="PGL10" s="149"/>
      <c r="PGM10" s="149"/>
      <c r="PGN10" s="149"/>
      <c r="PGO10" s="149"/>
      <c r="PGP10" s="149"/>
      <c r="PGQ10" s="149"/>
      <c r="PGR10" s="149"/>
      <c r="PGS10" s="149"/>
      <c r="PGT10" s="149"/>
      <c r="PGU10" s="149"/>
      <c r="PGV10" s="149"/>
      <c r="PGW10" s="149"/>
      <c r="PGX10" s="149"/>
      <c r="PGY10" s="149"/>
      <c r="PGZ10" s="149"/>
      <c r="PHA10" s="149"/>
      <c r="PHB10" s="149"/>
      <c r="PHC10" s="149"/>
      <c r="PHD10" s="149"/>
      <c r="PHE10" s="149"/>
      <c r="PHF10" s="149"/>
      <c r="PHG10" s="149"/>
      <c r="PHH10" s="149"/>
      <c r="PHI10" s="149"/>
      <c r="PHJ10" s="149"/>
      <c r="PHK10" s="149"/>
      <c r="PHL10" s="149"/>
      <c r="PHM10" s="149"/>
      <c r="PHN10" s="149"/>
      <c r="PHO10" s="149"/>
      <c r="PHP10" s="149"/>
      <c r="PHQ10" s="149"/>
      <c r="PHR10" s="149"/>
      <c r="PHS10" s="149"/>
      <c r="PHT10" s="149"/>
      <c r="PHU10" s="149"/>
      <c r="PHV10" s="149"/>
      <c r="PHW10" s="149"/>
      <c r="PHX10" s="149"/>
      <c r="PHY10" s="149"/>
      <c r="PHZ10" s="149"/>
      <c r="PIA10" s="149"/>
      <c r="PIB10" s="149"/>
      <c r="PIC10" s="149"/>
      <c r="PID10" s="149"/>
      <c r="PIE10" s="149"/>
      <c r="PIF10" s="149"/>
      <c r="PIG10" s="149"/>
      <c r="PIH10" s="149"/>
      <c r="PII10" s="149"/>
      <c r="PIJ10" s="149"/>
      <c r="PIK10" s="149"/>
      <c r="PIL10" s="149"/>
      <c r="PIM10" s="149"/>
      <c r="PIN10" s="149"/>
      <c r="PIO10" s="149"/>
      <c r="PIP10" s="149"/>
      <c r="PIQ10" s="149"/>
      <c r="PIR10" s="149"/>
      <c r="PIS10" s="149"/>
      <c r="PIT10" s="149"/>
      <c r="PIU10" s="149"/>
      <c r="PIV10" s="149"/>
      <c r="PIW10" s="149"/>
      <c r="PIX10" s="149"/>
      <c r="PIY10" s="149"/>
      <c r="PIZ10" s="149"/>
      <c r="PJA10" s="149"/>
      <c r="PJB10" s="149"/>
      <c r="PJC10" s="149"/>
      <c r="PJD10" s="149"/>
      <c r="PJE10" s="149"/>
      <c r="PJF10" s="149"/>
      <c r="PJG10" s="149"/>
      <c r="PJH10" s="149"/>
      <c r="PJI10" s="149"/>
      <c r="PJJ10" s="149"/>
      <c r="PJK10" s="149"/>
      <c r="PJL10" s="149"/>
      <c r="PJM10" s="149"/>
      <c r="PJN10" s="149"/>
      <c r="PJO10" s="149"/>
      <c r="PJP10" s="149"/>
      <c r="PJQ10" s="149"/>
      <c r="PJR10" s="149"/>
      <c r="PJS10" s="149"/>
      <c r="PJT10" s="149"/>
      <c r="PJU10" s="149"/>
      <c r="PJV10" s="149"/>
      <c r="PJW10" s="149"/>
      <c r="PJX10" s="149"/>
      <c r="PJY10" s="149"/>
      <c r="PJZ10" s="149"/>
      <c r="PKA10" s="149"/>
      <c r="PKB10" s="149"/>
      <c r="PKC10" s="149"/>
      <c r="PKD10" s="149"/>
      <c r="PKE10" s="149"/>
      <c r="PKF10" s="149"/>
      <c r="PKG10" s="149"/>
      <c r="PKH10" s="149"/>
      <c r="PKI10" s="149"/>
      <c r="PKJ10" s="149"/>
      <c r="PKK10" s="149"/>
      <c r="PKL10" s="149"/>
      <c r="PKM10" s="149"/>
      <c r="PKN10" s="149"/>
      <c r="PKO10" s="149"/>
      <c r="PKP10" s="149"/>
      <c r="PKQ10" s="149"/>
      <c r="PKR10" s="149"/>
      <c r="PKS10" s="149"/>
      <c r="PKT10" s="149"/>
      <c r="PKU10" s="149"/>
      <c r="PKV10" s="149"/>
      <c r="PKW10" s="149"/>
      <c r="PKX10" s="149"/>
      <c r="PKY10" s="149"/>
      <c r="PKZ10" s="149"/>
      <c r="PLA10" s="149"/>
      <c r="PLB10" s="149"/>
      <c r="PLC10" s="149"/>
      <c r="PLD10" s="149"/>
      <c r="PLE10" s="149"/>
      <c r="PLF10" s="149"/>
      <c r="PLG10" s="149"/>
      <c r="PLH10" s="149"/>
      <c r="PLI10" s="149"/>
      <c r="PLJ10" s="149"/>
      <c r="PLK10" s="149"/>
      <c r="PLL10" s="149"/>
      <c r="PLM10" s="149"/>
      <c r="PLN10" s="149"/>
      <c r="PLO10" s="149"/>
      <c r="PLP10" s="149"/>
      <c r="PLQ10" s="149"/>
      <c r="PLR10" s="149"/>
      <c r="PLS10" s="149"/>
      <c r="PLT10" s="149"/>
      <c r="PLU10" s="149"/>
      <c r="PLV10" s="149"/>
      <c r="PLW10" s="149"/>
      <c r="PLX10" s="149"/>
      <c r="PLY10" s="149"/>
      <c r="PLZ10" s="149"/>
      <c r="PMA10" s="149"/>
      <c r="PMB10" s="149"/>
      <c r="PMC10" s="149"/>
      <c r="PMD10" s="149"/>
      <c r="PME10" s="149"/>
      <c r="PMF10" s="149"/>
      <c r="PMG10" s="149"/>
      <c r="PMH10" s="149"/>
      <c r="PMI10" s="149"/>
      <c r="PMJ10" s="149"/>
      <c r="PMK10" s="149"/>
      <c r="PML10" s="149"/>
      <c r="PMM10" s="149"/>
      <c r="PMN10" s="149"/>
      <c r="PMO10" s="149"/>
      <c r="PMP10" s="149"/>
      <c r="PMQ10" s="149"/>
      <c r="PMR10" s="149"/>
      <c r="PMS10" s="149"/>
      <c r="PMT10" s="149"/>
      <c r="PMU10" s="149"/>
      <c r="PMV10" s="149"/>
      <c r="PMW10" s="149"/>
      <c r="PMX10" s="149"/>
      <c r="PMY10" s="149"/>
      <c r="PMZ10" s="149"/>
      <c r="PNA10" s="149"/>
      <c r="PNB10" s="149"/>
      <c r="PNC10" s="149"/>
      <c r="PND10" s="149"/>
      <c r="PNE10" s="149"/>
      <c r="PNF10" s="149"/>
      <c r="PNG10" s="149"/>
      <c r="PNH10" s="149"/>
      <c r="PNI10" s="149"/>
      <c r="PNJ10" s="149"/>
      <c r="PNK10" s="149"/>
      <c r="PNL10" s="149"/>
      <c r="PNM10" s="149"/>
      <c r="PNN10" s="149"/>
      <c r="PNO10" s="149"/>
      <c r="PNP10" s="149"/>
      <c r="PNQ10" s="149"/>
      <c r="PNR10" s="149"/>
      <c r="PNS10" s="149"/>
      <c r="PNT10" s="149"/>
      <c r="PNU10" s="149"/>
      <c r="PNV10" s="149"/>
      <c r="PNW10" s="149"/>
      <c r="PNX10" s="149"/>
      <c r="PNY10" s="149"/>
      <c r="PNZ10" s="149"/>
      <c r="POA10" s="149"/>
      <c r="POB10" s="149"/>
      <c r="POC10" s="149"/>
      <c r="POD10" s="149"/>
      <c r="POE10" s="149"/>
      <c r="POF10" s="149"/>
      <c r="POG10" s="149"/>
      <c r="POH10" s="149"/>
      <c r="POI10" s="149"/>
      <c r="POJ10" s="149"/>
      <c r="POK10" s="149"/>
      <c r="POL10" s="149"/>
      <c r="POM10" s="149"/>
      <c r="PON10" s="149"/>
      <c r="POO10" s="149"/>
      <c r="POP10" s="149"/>
      <c r="POQ10" s="149"/>
      <c r="POR10" s="149"/>
      <c r="POS10" s="149"/>
      <c r="POT10" s="149"/>
      <c r="POU10" s="149"/>
      <c r="POV10" s="149"/>
      <c r="POW10" s="149"/>
      <c r="POX10" s="149"/>
      <c r="POY10" s="149"/>
      <c r="POZ10" s="149"/>
      <c r="PPA10" s="149"/>
      <c r="PPB10" s="149"/>
      <c r="PPC10" s="149"/>
      <c r="PPD10" s="149"/>
      <c r="PPE10" s="149"/>
      <c r="PPF10" s="149"/>
      <c r="PPG10" s="149"/>
      <c r="PPH10" s="149"/>
      <c r="PPI10" s="149"/>
      <c r="PPJ10" s="149"/>
      <c r="PPK10" s="149"/>
      <c r="PPL10" s="149"/>
      <c r="PPM10" s="149"/>
      <c r="PPN10" s="149"/>
      <c r="PPO10" s="149"/>
      <c r="PPP10" s="149"/>
      <c r="PPQ10" s="149"/>
      <c r="PPR10" s="149"/>
      <c r="PPS10" s="149"/>
      <c r="PPT10" s="149"/>
      <c r="PPU10" s="149"/>
      <c r="PPV10" s="149"/>
      <c r="PPW10" s="149"/>
      <c r="PPX10" s="149"/>
      <c r="PPY10" s="149"/>
      <c r="PPZ10" s="149"/>
      <c r="PQA10" s="149"/>
      <c r="PQB10" s="149"/>
      <c r="PQC10" s="149"/>
      <c r="PQD10" s="149"/>
      <c r="PQE10" s="149"/>
      <c r="PQF10" s="149"/>
      <c r="PQG10" s="149"/>
      <c r="PQH10" s="149"/>
      <c r="PQI10" s="149"/>
      <c r="PQJ10" s="149"/>
      <c r="PQK10" s="149"/>
      <c r="PQL10" s="149"/>
      <c r="PQM10" s="149"/>
      <c r="PQN10" s="149"/>
      <c r="PQO10" s="149"/>
      <c r="PQP10" s="149"/>
      <c r="PQQ10" s="149"/>
      <c r="PQR10" s="149"/>
      <c r="PQS10" s="149"/>
      <c r="PQT10" s="149"/>
      <c r="PQU10" s="149"/>
      <c r="PQV10" s="149"/>
      <c r="PQW10" s="149"/>
      <c r="PQX10" s="149"/>
      <c r="PQY10" s="149"/>
      <c r="PQZ10" s="149"/>
      <c r="PRA10" s="149"/>
      <c r="PRB10" s="149"/>
      <c r="PRC10" s="149"/>
      <c r="PRD10" s="149"/>
      <c r="PRE10" s="149"/>
      <c r="PRF10" s="149"/>
      <c r="PRG10" s="149"/>
      <c r="PRH10" s="149"/>
      <c r="PRI10" s="149"/>
      <c r="PRJ10" s="149"/>
      <c r="PRK10" s="149"/>
      <c r="PRL10" s="149"/>
      <c r="PRM10" s="149"/>
      <c r="PRN10" s="149"/>
      <c r="PRO10" s="149"/>
      <c r="PRP10" s="149"/>
      <c r="PRQ10" s="149"/>
      <c r="PRR10" s="149"/>
      <c r="PRS10" s="149"/>
      <c r="PRT10" s="149"/>
      <c r="PRU10" s="149"/>
      <c r="PRV10" s="149"/>
      <c r="PRW10" s="149"/>
      <c r="PRX10" s="149"/>
      <c r="PRY10" s="149"/>
      <c r="PRZ10" s="149"/>
      <c r="PSA10" s="149"/>
      <c r="PSB10" s="149"/>
      <c r="PSC10" s="149"/>
      <c r="PSD10" s="149"/>
      <c r="PSE10" s="149"/>
      <c r="PSF10" s="149"/>
      <c r="PSG10" s="149"/>
      <c r="PSH10" s="149"/>
      <c r="PSI10" s="149"/>
      <c r="PSJ10" s="149"/>
      <c r="PSK10" s="149"/>
      <c r="PSL10" s="149"/>
      <c r="PSM10" s="149"/>
      <c r="PSN10" s="149"/>
      <c r="PSO10" s="149"/>
      <c r="PSP10" s="149"/>
      <c r="PSQ10" s="149"/>
      <c r="PSR10" s="149"/>
      <c r="PSS10" s="149"/>
      <c r="PST10" s="149"/>
      <c r="PSU10" s="149"/>
      <c r="PSV10" s="149"/>
      <c r="PSW10" s="149"/>
      <c r="PSX10" s="149"/>
      <c r="PSY10" s="149"/>
      <c r="PSZ10" s="149"/>
      <c r="PTA10" s="149"/>
      <c r="PTB10" s="149"/>
      <c r="PTC10" s="149"/>
      <c r="PTD10" s="149"/>
      <c r="PTE10" s="149"/>
      <c r="PTF10" s="149"/>
      <c r="PTG10" s="149"/>
      <c r="PTH10" s="149"/>
      <c r="PTI10" s="149"/>
      <c r="PTJ10" s="149"/>
      <c r="PTK10" s="149"/>
      <c r="PTL10" s="149"/>
      <c r="PTM10" s="149"/>
      <c r="PTN10" s="149"/>
      <c r="PTO10" s="149"/>
      <c r="PTP10" s="149"/>
      <c r="PTQ10" s="149"/>
      <c r="PTR10" s="149"/>
      <c r="PTS10" s="149"/>
      <c r="PTT10" s="149"/>
      <c r="PTU10" s="149"/>
      <c r="PTV10" s="149"/>
      <c r="PTW10" s="149"/>
      <c r="PTX10" s="149"/>
      <c r="PTY10" s="149"/>
      <c r="PTZ10" s="149"/>
      <c r="PUA10" s="149"/>
      <c r="PUB10" s="149"/>
      <c r="PUC10" s="149"/>
      <c r="PUD10" s="149"/>
      <c r="PUE10" s="149"/>
      <c r="PUF10" s="149"/>
      <c r="PUG10" s="149"/>
      <c r="PUH10" s="149"/>
      <c r="PUI10" s="149"/>
      <c r="PUJ10" s="149"/>
      <c r="PUK10" s="149"/>
      <c r="PUL10" s="149"/>
      <c r="PUM10" s="149"/>
      <c r="PUN10" s="149"/>
      <c r="PUO10" s="149"/>
      <c r="PUP10" s="149"/>
      <c r="PUQ10" s="149"/>
      <c r="PUR10" s="149"/>
      <c r="PUS10" s="149"/>
      <c r="PUT10" s="149"/>
      <c r="PUU10" s="149"/>
      <c r="PUV10" s="149"/>
      <c r="PUW10" s="149"/>
      <c r="PUX10" s="149"/>
      <c r="PUY10" s="149"/>
      <c r="PUZ10" s="149"/>
      <c r="PVA10" s="149"/>
      <c r="PVB10" s="149"/>
      <c r="PVC10" s="149"/>
      <c r="PVD10" s="149"/>
      <c r="PVE10" s="149"/>
      <c r="PVF10" s="149"/>
      <c r="PVG10" s="149"/>
      <c r="PVH10" s="149"/>
      <c r="PVI10" s="149"/>
      <c r="PVJ10" s="149"/>
      <c r="PVK10" s="149"/>
      <c r="PVL10" s="149"/>
      <c r="PVM10" s="149"/>
      <c r="PVN10" s="149"/>
      <c r="PVO10" s="149"/>
      <c r="PVP10" s="149"/>
      <c r="PVQ10" s="149"/>
      <c r="PVR10" s="149"/>
      <c r="PVS10" s="149"/>
      <c r="PVT10" s="149"/>
      <c r="PVU10" s="149"/>
      <c r="PVV10" s="149"/>
      <c r="PVW10" s="149"/>
      <c r="PVX10" s="149"/>
      <c r="PVY10" s="149"/>
      <c r="PVZ10" s="149"/>
      <c r="PWA10" s="149"/>
      <c r="PWB10" s="149"/>
      <c r="PWC10" s="149"/>
      <c r="PWD10" s="149"/>
      <c r="PWE10" s="149"/>
      <c r="PWF10" s="149"/>
      <c r="PWG10" s="149"/>
      <c r="PWH10" s="149"/>
      <c r="PWI10" s="149"/>
      <c r="PWJ10" s="149"/>
      <c r="PWK10" s="149"/>
      <c r="PWL10" s="149"/>
      <c r="PWM10" s="149"/>
      <c r="PWN10" s="149"/>
      <c r="PWO10" s="149"/>
      <c r="PWP10" s="149"/>
      <c r="PWQ10" s="149"/>
      <c r="PWR10" s="149"/>
      <c r="PWS10" s="149"/>
      <c r="PWT10" s="149"/>
      <c r="PWU10" s="149"/>
      <c r="PWV10" s="149"/>
      <c r="PWW10" s="149"/>
      <c r="PWX10" s="149"/>
      <c r="PWY10" s="149"/>
      <c r="PWZ10" s="149"/>
      <c r="PXA10" s="149"/>
      <c r="PXB10" s="149"/>
      <c r="PXC10" s="149"/>
      <c r="PXD10" s="149"/>
      <c r="PXE10" s="149"/>
      <c r="PXF10" s="149"/>
      <c r="PXG10" s="149"/>
      <c r="PXH10" s="149"/>
      <c r="PXI10" s="149"/>
      <c r="PXJ10" s="149"/>
      <c r="PXK10" s="149"/>
      <c r="PXL10" s="149"/>
      <c r="PXM10" s="149"/>
      <c r="PXN10" s="149"/>
      <c r="PXO10" s="149"/>
      <c r="PXP10" s="149"/>
      <c r="PXQ10" s="149"/>
      <c r="PXR10" s="149"/>
      <c r="PXS10" s="149"/>
      <c r="PXT10" s="149"/>
      <c r="PXU10" s="149"/>
      <c r="PXV10" s="149"/>
      <c r="PXW10" s="149"/>
      <c r="PXX10" s="149"/>
      <c r="PXY10" s="149"/>
      <c r="PXZ10" s="149"/>
      <c r="PYA10" s="149"/>
      <c r="PYB10" s="149"/>
      <c r="PYC10" s="149"/>
      <c r="PYD10" s="149"/>
      <c r="PYE10" s="149"/>
      <c r="PYF10" s="149"/>
      <c r="PYG10" s="149"/>
      <c r="PYH10" s="149"/>
      <c r="PYI10" s="149"/>
      <c r="PYJ10" s="149"/>
      <c r="PYK10" s="149"/>
      <c r="PYL10" s="149"/>
      <c r="PYM10" s="149"/>
      <c r="PYN10" s="149"/>
      <c r="PYO10" s="149"/>
      <c r="PYP10" s="149"/>
      <c r="PYQ10" s="149"/>
      <c r="PYR10" s="149"/>
      <c r="PYS10" s="149"/>
      <c r="PYT10" s="149"/>
      <c r="PYU10" s="149"/>
      <c r="PYV10" s="149"/>
      <c r="PYW10" s="149"/>
      <c r="PYX10" s="149"/>
      <c r="PYY10" s="149"/>
      <c r="PYZ10" s="149"/>
      <c r="PZA10" s="149"/>
      <c r="PZB10" s="149"/>
      <c r="PZC10" s="149"/>
      <c r="PZD10" s="149"/>
      <c r="PZE10" s="149"/>
      <c r="PZF10" s="149"/>
      <c r="PZG10" s="149"/>
      <c r="PZH10" s="149"/>
      <c r="PZI10" s="149"/>
      <c r="PZJ10" s="149"/>
      <c r="PZK10" s="149"/>
      <c r="PZL10" s="149"/>
      <c r="PZM10" s="149"/>
      <c r="PZN10" s="149"/>
      <c r="PZO10" s="149"/>
      <c r="PZP10" s="149"/>
      <c r="PZQ10" s="149"/>
      <c r="PZR10" s="149"/>
      <c r="PZS10" s="149"/>
      <c r="PZT10" s="149"/>
      <c r="PZU10" s="149"/>
      <c r="PZV10" s="149"/>
      <c r="PZW10" s="149"/>
      <c r="PZX10" s="149"/>
      <c r="PZY10" s="149"/>
      <c r="PZZ10" s="149"/>
      <c r="QAA10" s="149"/>
      <c r="QAB10" s="149"/>
      <c r="QAC10" s="149"/>
      <c r="QAD10" s="149"/>
      <c r="QAE10" s="149"/>
      <c r="QAF10" s="149"/>
      <c r="QAG10" s="149"/>
      <c r="QAH10" s="149"/>
      <c r="QAI10" s="149"/>
      <c r="QAJ10" s="149"/>
      <c r="QAK10" s="149"/>
      <c r="QAL10" s="149"/>
      <c r="QAM10" s="149"/>
      <c r="QAN10" s="149"/>
      <c r="QAO10" s="149"/>
      <c r="QAP10" s="149"/>
      <c r="QAQ10" s="149"/>
      <c r="QAR10" s="149"/>
      <c r="QAS10" s="149"/>
      <c r="QAT10" s="149"/>
      <c r="QAU10" s="149"/>
      <c r="QAV10" s="149"/>
      <c r="QAW10" s="149"/>
      <c r="QAX10" s="149"/>
      <c r="QAY10" s="149"/>
      <c r="QAZ10" s="149"/>
      <c r="QBA10" s="149"/>
      <c r="QBB10" s="149"/>
      <c r="QBC10" s="149"/>
      <c r="QBD10" s="149"/>
      <c r="QBE10" s="149"/>
      <c r="QBF10" s="149"/>
      <c r="QBG10" s="149"/>
      <c r="QBH10" s="149"/>
      <c r="QBI10" s="149"/>
      <c r="QBJ10" s="149"/>
      <c r="QBK10" s="149"/>
      <c r="QBL10" s="149"/>
      <c r="QBM10" s="149"/>
      <c r="QBN10" s="149"/>
      <c r="QBO10" s="149"/>
      <c r="QBP10" s="149"/>
      <c r="QBQ10" s="149"/>
      <c r="QBR10" s="149"/>
      <c r="QBS10" s="149"/>
      <c r="QBT10" s="149"/>
      <c r="QBU10" s="149"/>
      <c r="QBV10" s="149"/>
      <c r="QBW10" s="149"/>
      <c r="QBX10" s="149"/>
      <c r="QBY10" s="149"/>
      <c r="QBZ10" s="149"/>
      <c r="QCA10" s="149"/>
      <c r="QCB10" s="149"/>
      <c r="QCC10" s="149"/>
      <c r="QCD10" s="149"/>
      <c r="QCE10" s="149"/>
      <c r="QCF10" s="149"/>
      <c r="QCG10" s="149"/>
      <c r="QCH10" s="149"/>
      <c r="QCI10" s="149"/>
      <c r="QCJ10" s="149"/>
      <c r="QCK10" s="149"/>
      <c r="QCL10" s="149"/>
      <c r="QCM10" s="149"/>
      <c r="QCN10" s="149"/>
      <c r="QCO10" s="149"/>
      <c r="QCP10" s="149"/>
      <c r="QCQ10" s="149"/>
      <c r="QCR10" s="149"/>
      <c r="QCS10" s="149"/>
      <c r="QCT10" s="149"/>
      <c r="QCU10" s="149"/>
      <c r="QCV10" s="149"/>
      <c r="QCW10" s="149"/>
      <c r="QCX10" s="149"/>
      <c r="QCY10" s="149"/>
      <c r="QCZ10" s="149"/>
      <c r="QDA10" s="149"/>
      <c r="QDB10" s="149"/>
      <c r="QDC10" s="149"/>
      <c r="QDD10" s="149"/>
      <c r="QDE10" s="149"/>
      <c r="QDF10" s="149"/>
      <c r="QDG10" s="149"/>
      <c r="QDH10" s="149"/>
      <c r="QDI10" s="149"/>
      <c r="QDJ10" s="149"/>
      <c r="QDK10" s="149"/>
      <c r="QDL10" s="149"/>
      <c r="QDM10" s="149"/>
      <c r="QDN10" s="149"/>
      <c r="QDO10" s="149"/>
      <c r="QDP10" s="149"/>
      <c r="QDQ10" s="149"/>
      <c r="QDR10" s="149"/>
      <c r="QDS10" s="149"/>
      <c r="QDT10" s="149"/>
      <c r="QDU10" s="149"/>
      <c r="QDV10" s="149"/>
      <c r="QDW10" s="149"/>
      <c r="QDX10" s="149"/>
      <c r="QDY10" s="149"/>
      <c r="QDZ10" s="149"/>
      <c r="QEA10" s="149"/>
      <c r="QEB10" s="149"/>
      <c r="QEC10" s="149"/>
      <c r="QED10" s="149"/>
      <c r="QEE10" s="149"/>
      <c r="QEF10" s="149"/>
      <c r="QEG10" s="149"/>
      <c r="QEH10" s="149"/>
      <c r="QEI10" s="149"/>
      <c r="QEJ10" s="149"/>
      <c r="QEK10" s="149"/>
      <c r="QEL10" s="149"/>
      <c r="QEM10" s="149"/>
      <c r="QEN10" s="149"/>
      <c r="QEO10" s="149"/>
      <c r="QEP10" s="149"/>
      <c r="QEQ10" s="149"/>
      <c r="QER10" s="149"/>
      <c r="QES10" s="149"/>
      <c r="QET10" s="149"/>
      <c r="QEU10" s="149"/>
      <c r="QEV10" s="149"/>
      <c r="QEW10" s="149"/>
      <c r="QEX10" s="149"/>
      <c r="QEY10" s="149"/>
      <c r="QEZ10" s="149"/>
      <c r="QFA10" s="149"/>
      <c r="QFB10" s="149"/>
      <c r="QFC10" s="149"/>
      <c r="QFD10" s="149"/>
      <c r="QFE10" s="149"/>
      <c r="QFF10" s="149"/>
      <c r="QFG10" s="149"/>
      <c r="QFH10" s="149"/>
      <c r="QFI10" s="149"/>
      <c r="QFJ10" s="149"/>
      <c r="QFK10" s="149"/>
      <c r="QFL10" s="149"/>
      <c r="QFM10" s="149"/>
      <c r="QFN10" s="149"/>
      <c r="QFO10" s="149"/>
      <c r="QFP10" s="149"/>
      <c r="QFQ10" s="149"/>
      <c r="QFR10" s="149"/>
      <c r="QFS10" s="149"/>
      <c r="QFT10" s="149"/>
      <c r="QFU10" s="149"/>
      <c r="QFV10" s="149"/>
      <c r="QFW10" s="149"/>
      <c r="QFX10" s="149"/>
      <c r="QFY10" s="149"/>
      <c r="QFZ10" s="149"/>
      <c r="QGA10" s="149"/>
      <c r="QGB10" s="149"/>
      <c r="QGC10" s="149"/>
      <c r="QGD10" s="149"/>
      <c r="QGE10" s="149"/>
      <c r="QGF10" s="149"/>
      <c r="QGG10" s="149"/>
      <c r="QGH10" s="149"/>
      <c r="QGI10" s="149"/>
      <c r="QGJ10" s="149"/>
      <c r="QGK10" s="149"/>
      <c r="QGL10" s="149"/>
      <c r="QGM10" s="149"/>
      <c r="QGN10" s="149"/>
      <c r="QGO10" s="149"/>
      <c r="QGP10" s="149"/>
      <c r="QGQ10" s="149"/>
      <c r="QGR10" s="149"/>
      <c r="QGS10" s="149"/>
      <c r="QGT10" s="149"/>
      <c r="QGU10" s="149"/>
      <c r="QGV10" s="149"/>
      <c r="QGW10" s="149"/>
      <c r="QGX10" s="149"/>
      <c r="QGY10" s="149"/>
      <c r="QGZ10" s="149"/>
      <c r="QHA10" s="149"/>
      <c r="QHB10" s="149"/>
      <c r="QHC10" s="149"/>
      <c r="QHD10" s="149"/>
      <c r="QHE10" s="149"/>
      <c r="QHF10" s="149"/>
      <c r="QHG10" s="149"/>
      <c r="QHH10" s="149"/>
      <c r="QHI10" s="149"/>
      <c r="QHJ10" s="149"/>
      <c r="QHK10" s="149"/>
      <c r="QHL10" s="149"/>
      <c r="QHM10" s="149"/>
      <c r="QHN10" s="149"/>
      <c r="QHO10" s="149"/>
      <c r="QHP10" s="149"/>
      <c r="QHQ10" s="149"/>
      <c r="QHR10" s="149"/>
      <c r="QHS10" s="149"/>
      <c r="QHT10" s="149"/>
      <c r="QHU10" s="149"/>
      <c r="QHV10" s="149"/>
      <c r="QHW10" s="149"/>
      <c r="QHX10" s="149"/>
      <c r="QHY10" s="149"/>
      <c r="QHZ10" s="149"/>
      <c r="QIA10" s="149"/>
      <c r="QIB10" s="149"/>
      <c r="QIC10" s="149"/>
      <c r="QID10" s="149"/>
      <c r="QIE10" s="149"/>
      <c r="QIF10" s="149"/>
      <c r="QIG10" s="149"/>
      <c r="QIH10" s="149"/>
      <c r="QII10" s="149"/>
      <c r="QIJ10" s="149"/>
      <c r="QIK10" s="149"/>
      <c r="QIL10" s="149"/>
      <c r="QIM10" s="149"/>
      <c r="QIN10" s="149"/>
      <c r="QIO10" s="149"/>
      <c r="QIP10" s="149"/>
      <c r="QIQ10" s="149"/>
      <c r="QIR10" s="149"/>
      <c r="QIS10" s="149"/>
      <c r="QIT10" s="149"/>
      <c r="QIU10" s="149"/>
      <c r="QIV10" s="149"/>
      <c r="QIW10" s="149"/>
      <c r="QIX10" s="149"/>
      <c r="QIY10" s="149"/>
      <c r="QIZ10" s="149"/>
      <c r="QJA10" s="149"/>
      <c r="QJB10" s="149"/>
      <c r="QJC10" s="149"/>
      <c r="QJD10" s="149"/>
      <c r="QJE10" s="149"/>
      <c r="QJF10" s="149"/>
      <c r="QJG10" s="149"/>
      <c r="QJH10" s="149"/>
      <c r="QJI10" s="149"/>
      <c r="QJJ10" s="149"/>
      <c r="QJK10" s="149"/>
      <c r="QJL10" s="149"/>
      <c r="QJM10" s="149"/>
      <c r="QJN10" s="149"/>
      <c r="QJO10" s="149"/>
      <c r="QJP10" s="149"/>
      <c r="QJQ10" s="149"/>
      <c r="QJR10" s="149"/>
      <c r="QJS10" s="149"/>
      <c r="QJT10" s="149"/>
      <c r="QJU10" s="149"/>
      <c r="QJV10" s="149"/>
      <c r="QJW10" s="149"/>
      <c r="QJX10" s="149"/>
      <c r="QJY10" s="149"/>
      <c r="QJZ10" s="149"/>
      <c r="QKA10" s="149"/>
      <c r="QKB10" s="149"/>
      <c r="QKC10" s="149"/>
      <c r="QKD10" s="149"/>
      <c r="QKE10" s="149"/>
      <c r="QKF10" s="149"/>
      <c r="QKG10" s="149"/>
      <c r="QKH10" s="149"/>
      <c r="QKI10" s="149"/>
      <c r="QKJ10" s="149"/>
      <c r="QKK10" s="149"/>
      <c r="QKL10" s="149"/>
      <c r="QKM10" s="149"/>
      <c r="QKN10" s="149"/>
      <c r="QKO10" s="149"/>
      <c r="QKP10" s="149"/>
      <c r="QKQ10" s="149"/>
      <c r="QKR10" s="149"/>
      <c r="QKS10" s="149"/>
      <c r="QKT10" s="149"/>
      <c r="QKU10" s="149"/>
      <c r="QKV10" s="149"/>
      <c r="QKW10" s="149"/>
      <c r="QKX10" s="149"/>
      <c r="QKY10" s="149"/>
      <c r="QKZ10" s="149"/>
      <c r="QLA10" s="149"/>
      <c r="QLB10" s="149"/>
      <c r="QLC10" s="149"/>
      <c r="QLD10" s="149"/>
      <c r="QLE10" s="149"/>
      <c r="QLF10" s="149"/>
      <c r="QLG10" s="149"/>
      <c r="QLH10" s="149"/>
      <c r="QLI10" s="149"/>
      <c r="QLJ10" s="149"/>
      <c r="QLK10" s="149"/>
      <c r="QLL10" s="149"/>
      <c r="QLM10" s="149"/>
      <c r="QLN10" s="149"/>
      <c r="QLO10" s="149"/>
      <c r="QLP10" s="149"/>
      <c r="QLQ10" s="149"/>
      <c r="QLR10" s="149"/>
      <c r="QLS10" s="149"/>
      <c r="QLT10" s="149"/>
      <c r="QLU10" s="149"/>
      <c r="QLV10" s="149"/>
      <c r="QLW10" s="149"/>
      <c r="QLX10" s="149"/>
      <c r="QLY10" s="149"/>
      <c r="QLZ10" s="149"/>
      <c r="QMA10" s="149"/>
      <c r="QMB10" s="149"/>
      <c r="QMC10" s="149"/>
      <c r="QMD10" s="149"/>
      <c r="QME10" s="149"/>
      <c r="QMF10" s="149"/>
      <c r="QMG10" s="149"/>
      <c r="QMH10" s="149"/>
      <c r="QMI10" s="149"/>
      <c r="QMJ10" s="149"/>
      <c r="QMK10" s="149"/>
      <c r="QML10" s="149"/>
      <c r="QMM10" s="149"/>
      <c r="QMN10" s="149"/>
      <c r="QMO10" s="149"/>
      <c r="QMP10" s="149"/>
      <c r="QMQ10" s="149"/>
      <c r="QMR10" s="149"/>
      <c r="QMS10" s="149"/>
      <c r="QMT10" s="149"/>
      <c r="QMU10" s="149"/>
      <c r="QMV10" s="149"/>
      <c r="QMW10" s="149"/>
      <c r="QMX10" s="149"/>
      <c r="QMY10" s="149"/>
      <c r="QMZ10" s="149"/>
      <c r="QNA10" s="149"/>
      <c r="QNB10" s="149"/>
      <c r="QNC10" s="149"/>
      <c r="QND10" s="149"/>
      <c r="QNE10" s="149"/>
      <c r="QNF10" s="149"/>
      <c r="QNG10" s="149"/>
      <c r="QNH10" s="149"/>
      <c r="QNI10" s="149"/>
      <c r="QNJ10" s="149"/>
      <c r="QNK10" s="149"/>
      <c r="QNL10" s="149"/>
      <c r="QNM10" s="149"/>
      <c r="QNN10" s="149"/>
      <c r="QNO10" s="149"/>
      <c r="QNP10" s="149"/>
      <c r="QNQ10" s="149"/>
      <c r="QNR10" s="149"/>
      <c r="QNS10" s="149"/>
      <c r="QNT10" s="149"/>
      <c r="QNU10" s="149"/>
      <c r="QNV10" s="149"/>
      <c r="QNW10" s="149"/>
      <c r="QNX10" s="149"/>
      <c r="QNY10" s="149"/>
      <c r="QNZ10" s="149"/>
      <c r="QOA10" s="149"/>
      <c r="QOB10" s="149"/>
      <c r="QOC10" s="149"/>
      <c r="QOD10" s="149"/>
      <c r="QOE10" s="149"/>
      <c r="QOF10" s="149"/>
      <c r="QOG10" s="149"/>
      <c r="QOH10" s="149"/>
      <c r="QOI10" s="149"/>
      <c r="QOJ10" s="149"/>
      <c r="QOK10" s="149"/>
      <c r="QOL10" s="149"/>
      <c r="QOM10" s="149"/>
      <c r="QON10" s="149"/>
      <c r="QOO10" s="149"/>
      <c r="QOP10" s="149"/>
      <c r="QOQ10" s="149"/>
      <c r="QOR10" s="149"/>
      <c r="QOS10" s="149"/>
      <c r="QOT10" s="149"/>
      <c r="QOU10" s="149"/>
      <c r="QOV10" s="149"/>
      <c r="QOW10" s="149"/>
      <c r="QOX10" s="149"/>
      <c r="QOY10" s="149"/>
      <c r="QOZ10" s="149"/>
      <c r="QPA10" s="149"/>
      <c r="QPB10" s="149"/>
      <c r="QPC10" s="149"/>
      <c r="QPD10" s="149"/>
      <c r="QPE10" s="149"/>
      <c r="QPF10" s="149"/>
      <c r="QPG10" s="149"/>
      <c r="QPH10" s="149"/>
      <c r="QPI10" s="149"/>
      <c r="QPJ10" s="149"/>
      <c r="QPK10" s="149"/>
      <c r="QPL10" s="149"/>
      <c r="QPM10" s="149"/>
      <c r="QPN10" s="149"/>
      <c r="QPO10" s="149"/>
      <c r="QPP10" s="149"/>
      <c r="QPQ10" s="149"/>
      <c r="QPR10" s="149"/>
      <c r="QPS10" s="149"/>
      <c r="QPT10" s="149"/>
      <c r="QPU10" s="149"/>
      <c r="QPV10" s="149"/>
      <c r="QPW10" s="149"/>
      <c r="QPX10" s="149"/>
      <c r="QPY10" s="149"/>
      <c r="QPZ10" s="149"/>
      <c r="QQA10" s="149"/>
      <c r="QQB10" s="149"/>
      <c r="QQC10" s="149"/>
      <c r="QQD10" s="149"/>
      <c r="QQE10" s="149"/>
      <c r="QQF10" s="149"/>
      <c r="QQG10" s="149"/>
      <c r="QQH10" s="149"/>
      <c r="QQI10" s="149"/>
      <c r="QQJ10" s="149"/>
      <c r="QQK10" s="149"/>
      <c r="QQL10" s="149"/>
      <c r="QQM10" s="149"/>
      <c r="QQN10" s="149"/>
      <c r="QQO10" s="149"/>
      <c r="QQP10" s="149"/>
      <c r="QQQ10" s="149"/>
      <c r="QQR10" s="149"/>
      <c r="QQS10" s="149"/>
      <c r="QQT10" s="149"/>
      <c r="QQU10" s="149"/>
      <c r="QQV10" s="149"/>
      <c r="QQW10" s="149"/>
      <c r="QQX10" s="149"/>
      <c r="QQY10" s="149"/>
      <c r="QQZ10" s="149"/>
      <c r="QRA10" s="149"/>
      <c r="QRB10" s="149"/>
      <c r="QRC10" s="149"/>
      <c r="QRD10" s="149"/>
      <c r="QRE10" s="149"/>
      <c r="QRF10" s="149"/>
      <c r="QRG10" s="149"/>
      <c r="QRH10" s="149"/>
      <c r="QRI10" s="149"/>
      <c r="QRJ10" s="149"/>
      <c r="QRK10" s="149"/>
      <c r="QRL10" s="149"/>
      <c r="QRM10" s="149"/>
      <c r="QRN10" s="149"/>
      <c r="QRO10" s="149"/>
      <c r="QRP10" s="149"/>
      <c r="QRQ10" s="149"/>
      <c r="QRR10" s="149"/>
      <c r="QRS10" s="149"/>
      <c r="QRT10" s="149"/>
      <c r="QRU10" s="149"/>
      <c r="QRV10" s="149"/>
      <c r="QRW10" s="149"/>
      <c r="QRX10" s="149"/>
      <c r="QRY10" s="149"/>
      <c r="QRZ10" s="149"/>
      <c r="QSA10" s="149"/>
      <c r="QSB10" s="149"/>
      <c r="QSC10" s="149"/>
      <c r="QSD10" s="149"/>
      <c r="QSE10" s="149"/>
      <c r="QSF10" s="149"/>
      <c r="QSG10" s="149"/>
      <c r="QSH10" s="149"/>
      <c r="QSI10" s="149"/>
      <c r="QSJ10" s="149"/>
      <c r="QSK10" s="149"/>
      <c r="QSL10" s="149"/>
      <c r="QSM10" s="149"/>
      <c r="QSN10" s="149"/>
      <c r="QSO10" s="149"/>
      <c r="QSP10" s="149"/>
      <c r="QSQ10" s="149"/>
      <c r="QSR10" s="149"/>
      <c r="QSS10" s="149"/>
      <c r="QST10" s="149"/>
      <c r="QSU10" s="149"/>
      <c r="QSV10" s="149"/>
      <c r="QSW10" s="149"/>
      <c r="QSX10" s="149"/>
      <c r="QSY10" s="149"/>
      <c r="QSZ10" s="149"/>
      <c r="QTA10" s="149"/>
      <c r="QTB10" s="149"/>
      <c r="QTC10" s="149"/>
      <c r="QTD10" s="149"/>
      <c r="QTE10" s="149"/>
      <c r="QTF10" s="149"/>
      <c r="QTG10" s="149"/>
      <c r="QTH10" s="149"/>
      <c r="QTI10" s="149"/>
      <c r="QTJ10" s="149"/>
      <c r="QTK10" s="149"/>
      <c r="QTL10" s="149"/>
      <c r="QTM10" s="149"/>
      <c r="QTN10" s="149"/>
      <c r="QTO10" s="149"/>
      <c r="QTP10" s="149"/>
      <c r="QTQ10" s="149"/>
      <c r="QTR10" s="149"/>
      <c r="QTS10" s="149"/>
      <c r="QTT10" s="149"/>
      <c r="QTU10" s="149"/>
      <c r="QTV10" s="149"/>
      <c r="QTW10" s="149"/>
      <c r="QTX10" s="149"/>
      <c r="QTY10" s="149"/>
      <c r="QTZ10" s="149"/>
      <c r="QUA10" s="149"/>
      <c r="QUB10" s="149"/>
      <c r="QUC10" s="149"/>
      <c r="QUD10" s="149"/>
      <c r="QUE10" s="149"/>
      <c r="QUF10" s="149"/>
      <c r="QUG10" s="149"/>
      <c r="QUH10" s="149"/>
      <c r="QUI10" s="149"/>
      <c r="QUJ10" s="149"/>
      <c r="QUK10" s="149"/>
      <c r="QUL10" s="149"/>
      <c r="QUM10" s="149"/>
      <c r="QUN10" s="149"/>
      <c r="QUO10" s="149"/>
      <c r="QUP10" s="149"/>
      <c r="QUQ10" s="149"/>
      <c r="QUR10" s="149"/>
      <c r="QUS10" s="149"/>
      <c r="QUT10" s="149"/>
      <c r="QUU10" s="149"/>
      <c r="QUV10" s="149"/>
      <c r="QUW10" s="149"/>
      <c r="QUX10" s="149"/>
      <c r="QUY10" s="149"/>
      <c r="QUZ10" s="149"/>
      <c r="QVA10" s="149"/>
      <c r="QVB10" s="149"/>
      <c r="QVC10" s="149"/>
      <c r="QVD10" s="149"/>
      <c r="QVE10" s="149"/>
      <c r="QVF10" s="149"/>
      <c r="QVG10" s="149"/>
      <c r="QVH10" s="149"/>
      <c r="QVI10" s="149"/>
      <c r="QVJ10" s="149"/>
      <c r="QVK10" s="149"/>
      <c r="QVL10" s="149"/>
      <c r="QVM10" s="149"/>
      <c r="QVN10" s="149"/>
      <c r="QVO10" s="149"/>
      <c r="QVP10" s="149"/>
      <c r="QVQ10" s="149"/>
      <c r="QVR10" s="149"/>
      <c r="QVS10" s="149"/>
      <c r="QVT10" s="149"/>
      <c r="QVU10" s="149"/>
      <c r="QVV10" s="149"/>
      <c r="QVW10" s="149"/>
      <c r="QVX10" s="149"/>
      <c r="QVY10" s="149"/>
      <c r="QVZ10" s="149"/>
      <c r="QWA10" s="149"/>
      <c r="QWB10" s="149"/>
      <c r="QWC10" s="149"/>
      <c r="QWD10" s="149"/>
      <c r="QWE10" s="149"/>
      <c r="QWF10" s="149"/>
      <c r="QWG10" s="149"/>
      <c r="QWH10" s="149"/>
      <c r="QWI10" s="149"/>
      <c r="QWJ10" s="149"/>
      <c r="QWK10" s="149"/>
      <c r="QWL10" s="149"/>
      <c r="QWM10" s="149"/>
      <c r="QWN10" s="149"/>
      <c r="QWO10" s="149"/>
      <c r="QWP10" s="149"/>
      <c r="QWQ10" s="149"/>
      <c r="QWR10" s="149"/>
      <c r="QWS10" s="149"/>
      <c r="QWT10" s="149"/>
      <c r="QWU10" s="149"/>
      <c r="QWV10" s="149"/>
      <c r="QWW10" s="149"/>
      <c r="QWX10" s="149"/>
      <c r="QWY10" s="149"/>
      <c r="QWZ10" s="149"/>
      <c r="QXA10" s="149"/>
      <c r="QXB10" s="149"/>
      <c r="QXC10" s="149"/>
      <c r="QXD10" s="149"/>
      <c r="QXE10" s="149"/>
      <c r="QXF10" s="149"/>
      <c r="QXG10" s="149"/>
      <c r="QXH10" s="149"/>
      <c r="QXI10" s="149"/>
      <c r="QXJ10" s="149"/>
      <c r="QXK10" s="149"/>
      <c r="QXL10" s="149"/>
      <c r="QXM10" s="149"/>
      <c r="QXN10" s="149"/>
      <c r="QXO10" s="149"/>
      <c r="QXP10" s="149"/>
      <c r="QXQ10" s="149"/>
      <c r="QXR10" s="149"/>
      <c r="QXS10" s="149"/>
      <c r="QXT10" s="149"/>
      <c r="QXU10" s="149"/>
      <c r="QXV10" s="149"/>
      <c r="QXW10" s="149"/>
      <c r="QXX10" s="149"/>
      <c r="QXY10" s="149"/>
      <c r="QXZ10" s="149"/>
      <c r="QYA10" s="149"/>
      <c r="QYB10" s="149"/>
      <c r="QYC10" s="149"/>
      <c r="QYD10" s="149"/>
      <c r="QYE10" s="149"/>
      <c r="QYF10" s="149"/>
      <c r="QYG10" s="149"/>
      <c r="QYH10" s="149"/>
      <c r="QYI10" s="149"/>
      <c r="QYJ10" s="149"/>
      <c r="QYK10" s="149"/>
      <c r="QYL10" s="149"/>
      <c r="QYM10" s="149"/>
      <c r="QYN10" s="149"/>
      <c r="QYO10" s="149"/>
      <c r="QYP10" s="149"/>
      <c r="QYQ10" s="149"/>
      <c r="QYR10" s="149"/>
      <c r="QYS10" s="149"/>
      <c r="QYT10" s="149"/>
      <c r="QYU10" s="149"/>
      <c r="QYV10" s="149"/>
      <c r="QYW10" s="149"/>
      <c r="QYX10" s="149"/>
      <c r="QYY10" s="149"/>
      <c r="QYZ10" s="149"/>
      <c r="QZA10" s="149"/>
      <c r="QZB10" s="149"/>
      <c r="QZC10" s="149"/>
      <c r="QZD10" s="149"/>
      <c r="QZE10" s="149"/>
      <c r="QZF10" s="149"/>
      <c r="QZG10" s="149"/>
      <c r="QZH10" s="149"/>
      <c r="QZI10" s="149"/>
      <c r="QZJ10" s="149"/>
      <c r="QZK10" s="149"/>
      <c r="QZL10" s="149"/>
      <c r="QZM10" s="149"/>
      <c r="QZN10" s="149"/>
      <c r="QZO10" s="149"/>
      <c r="QZP10" s="149"/>
      <c r="QZQ10" s="149"/>
      <c r="QZR10" s="149"/>
      <c r="QZS10" s="149"/>
      <c r="QZT10" s="149"/>
      <c r="QZU10" s="149"/>
      <c r="QZV10" s="149"/>
      <c r="QZW10" s="149"/>
      <c r="QZX10" s="149"/>
      <c r="QZY10" s="149"/>
      <c r="QZZ10" s="149"/>
      <c r="RAA10" s="149"/>
      <c r="RAB10" s="149"/>
      <c r="RAC10" s="149"/>
      <c r="RAD10" s="149"/>
      <c r="RAE10" s="149"/>
      <c r="RAF10" s="149"/>
      <c r="RAG10" s="149"/>
      <c r="RAH10" s="149"/>
      <c r="RAI10" s="149"/>
      <c r="RAJ10" s="149"/>
      <c r="RAK10" s="149"/>
      <c r="RAL10" s="149"/>
      <c r="RAM10" s="149"/>
      <c r="RAN10" s="149"/>
      <c r="RAO10" s="149"/>
      <c r="RAP10" s="149"/>
      <c r="RAQ10" s="149"/>
      <c r="RAR10" s="149"/>
      <c r="RAS10" s="149"/>
      <c r="RAT10" s="149"/>
      <c r="RAU10" s="149"/>
      <c r="RAV10" s="149"/>
      <c r="RAW10" s="149"/>
      <c r="RAX10" s="149"/>
      <c r="RAY10" s="149"/>
      <c r="RAZ10" s="149"/>
      <c r="RBA10" s="149"/>
      <c r="RBB10" s="149"/>
      <c r="RBC10" s="149"/>
      <c r="RBD10" s="149"/>
      <c r="RBE10" s="149"/>
      <c r="RBF10" s="149"/>
      <c r="RBG10" s="149"/>
      <c r="RBH10" s="149"/>
      <c r="RBI10" s="149"/>
      <c r="RBJ10" s="149"/>
      <c r="RBK10" s="149"/>
      <c r="RBL10" s="149"/>
      <c r="RBM10" s="149"/>
      <c r="RBN10" s="149"/>
      <c r="RBO10" s="149"/>
      <c r="RBP10" s="149"/>
      <c r="RBQ10" s="149"/>
      <c r="RBR10" s="149"/>
      <c r="RBS10" s="149"/>
      <c r="RBT10" s="149"/>
      <c r="RBU10" s="149"/>
      <c r="RBV10" s="149"/>
      <c r="RBW10" s="149"/>
      <c r="RBX10" s="149"/>
      <c r="RBY10" s="149"/>
      <c r="RBZ10" s="149"/>
      <c r="RCA10" s="149"/>
      <c r="RCB10" s="149"/>
      <c r="RCC10" s="149"/>
      <c r="RCD10" s="149"/>
      <c r="RCE10" s="149"/>
      <c r="RCF10" s="149"/>
      <c r="RCG10" s="149"/>
      <c r="RCH10" s="149"/>
      <c r="RCI10" s="149"/>
      <c r="RCJ10" s="149"/>
      <c r="RCK10" s="149"/>
      <c r="RCL10" s="149"/>
      <c r="RCM10" s="149"/>
      <c r="RCN10" s="149"/>
      <c r="RCO10" s="149"/>
      <c r="RCP10" s="149"/>
      <c r="RCQ10" s="149"/>
      <c r="RCR10" s="149"/>
      <c r="RCS10" s="149"/>
      <c r="RCT10" s="149"/>
      <c r="RCU10" s="149"/>
      <c r="RCV10" s="149"/>
      <c r="RCW10" s="149"/>
      <c r="RCX10" s="149"/>
      <c r="RCY10" s="149"/>
      <c r="RCZ10" s="149"/>
      <c r="RDA10" s="149"/>
      <c r="RDB10" s="149"/>
      <c r="RDC10" s="149"/>
      <c r="RDD10" s="149"/>
      <c r="RDE10" s="149"/>
      <c r="RDF10" s="149"/>
      <c r="RDG10" s="149"/>
      <c r="RDH10" s="149"/>
      <c r="RDI10" s="149"/>
      <c r="RDJ10" s="149"/>
      <c r="RDK10" s="149"/>
      <c r="RDL10" s="149"/>
      <c r="RDM10" s="149"/>
      <c r="RDN10" s="149"/>
      <c r="RDO10" s="149"/>
      <c r="RDP10" s="149"/>
      <c r="RDQ10" s="149"/>
      <c r="RDR10" s="149"/>
      <c r="RDS10" s="149"/>
      <c r="RDT10" s="149"/>
      <c r="RDU10" s="149"/>
      <c r="RDV10" s="149"/>
      <c r="RDW10" s="149"/>
      <c r="RDX10" s="149"/>
      <c r="RDY10" s="149"/>
      <c r="RDZ10" s="149"/>
      <c r="REA10" s="149"/>
      <c r="REB10" s="149"/>
      <c r="REC10" s="149"/>
      <c r="RED10" s="149"/>
      <c r="REE10" s="149"/>
      <c r="REF10" s="149"/>
      <c r="REG10" s="149"/>
      <c r="REH10" s="149"/>
      <c r="REI10" s="149"/>
      <c r="REJ10" s="149"/>
      <c r="REK10" s="149"/>
      <c r="REL10" s="149"/>
      <c r="REM10" s="149"/>
      <c r="REN10" s="149"/>
      <c r="REO10" s="149"/>
      <c r="REP10" s="149"/>
      <c r="REQ10" s="149"/>
      <c r="RER10" s="149"/>
      <c r="RES10" s="149"/>
      <c r="RET10" s="149"/>
      <c r="REU10" s="149"/>
      <c r="REV10" s="149"/>
      <c r="REW10" s="149"/>
      <c r="REX10" s="149"/>
      <c r="REY10" s="149"/>
      <c r="REZ10" s="149"/>
      <c r="RFA10" s="149"/>
      <c r="RFB10" s="149"/>
      <c r="RFC10" s="149"/>
      <c r="RFD10" s="149"/>
      <c r="RFE10" s="149"/>
      <c r="RFF10" s="149"/>
      <c r="RFG10" s="149"/>
      <c r="RFH10" s="149"/>
      <c r="RFI10" s="149"/>
      <c r="RFJ10" s="149"/>
      <c r="RFK10" s="149"/>
      <c r="RFL10" s="149"/>
      <c r="RFM10" s="149"/>
      <c r="RFN10" s="149"/>
      <c r="RFO10" s="149"/>
      <c r="RFP10" s="149"/>
      <c r="RFQ10" s="149"/>
      <c r="RFR10" s="149"/>
      <c r="RFS10" s="149"/>
      <c r="RFT10" s="149"/>
      <c r="RFU10" s="149"/>
      <c r="RFV10" s="149"/>
      <c r="RFW10" s="149"/>
      <c r="RFX10" s="149"/>
      <c r="RFY10" s="149"/>
      <c r="RFZ10" s="149"/>
      <c r="RGA10" s="149"/>
      <c r="RGB10" s="149"/>
      <c r="RGC10" s="149"/>
      <c r="RGD10" s="149"/>
      <c r="RGE10" s="149"/>
      <c r="RGF10" s="149"/>
      <c r="RGG10" s="149"/>
      <c r="RGH10" s="149"/>
      <c r="RGI10" s="149"/>
      <c r="RGJ10" s="149"/>
      <c r="RGK10" s="149"/>
      <c r="RGL10" s="149"/>
      <c r="RGM10" s="149"/>
      <c r="RGN10" s="149"/>
      <c r="RGO10" s="149"/>
      <c r="RGP10" s="149"/>
      <c r="RGQ10" s="149"/>
      <c r="RGR10" s="149"/>
      <c r="RGS10" s="149"/>
      <c r="RGT10" s="149"/>
      <c r="RGU10" s="149"/>
      <c r="RGV10" s="149"/>
      <c r="RGW10" s="149"/>
      <c r="RGX10" s="149"/>
      <c r="RGY10" s="149"/>
      <c r="RGZ10" s="149"/>
      <c r="RHA10" s="149"/>
      <c r="RHB10" s="149"/>
      <c r="RHC10" s="149"/>
      <c r="RHD10" s="149"/>
      <c r="RHE10" s="149"/>
      <c r="RHF10" s="149"/>
      <c r="RHG10" s="149"/>
      <c r="RHH10" s="149"/>
      <c r="RHI10" s="149"/>
      <c r="RHJ10" s="149"/>
      <c r="RHK10" s="149"/>
      <c r="RHL10" s="149"/>
      <c r="RHM10" s="149"/>
      <c r="RHN10" s="149"/>
      <c r="RHO10" s="149"/>
      <c r="RHP10" s="149"/>
      <c r="RHQ10" s="149"/>
      <c r="RHR10" s="149"/>
      <c r="RHS10" s="149"/>
      <c r="RHT10" s="149"/>
      <c r="RHU10" s="149"/>
      <c r="RHV10" s="149"/>
      <c r="RHW10" s="149"/>
      <c r="RHX10" s="149"/>
      <c r="RHY10" s="149"/>
      <c r="RHZ10" s="149"/>
      <c r="RIA10" s="149"/>
      <c r="RIB10" s="149"/>
      <c r="RIC10" s="149"/>
      <c r="RID10" s="149"/>
      <c r="RIE10" s="149"/>
      <c r="RIF10" s="149"/>
      <c r="RIG10" s="149"/>
      <c r="RIH10" s="149"/>
      <c r="RII10" s="149"/>
      <c r="RIJ10" s="149"/>
      <c r="RIK10" s="149"/>
      <c r="RIL10" s="149"/>
      <c r="RIM10" s="149"/>
      <c r="RIN10" s="149"/>
      <c r="RIO10" s="149"/>
      <c r="RIP10" s="149"/>
      <c r="RIQ10" s="149"/>
      <c r="RIR10" s="149"/>
      <c r="RIS10" s="149"/>
      <c r="RIT10" s="149"/>
      <c r="RIU10" s="149"/>
      <c r="RIV10" s="149"/>
      <c r="RIW10" s="149"/>
      <c r="RIX10" s="149"/>
      <c r="RIY10" s="149"/>
      <c r="RIZ10" s="149"/>
      <c r="RJA10" s="149"/>
      <c r="RJB10" s="149"/>
      <c r="RJC10" s="149"/>
      <c r="RJD10" s="149"/>
      <c r="RJE10" s="149"/>
      <c r="RJF10" s="149"/>
      <c r="RJG10" s="149"/>
      <c r="RJH10" s="149"/>
      <c r="RJI10" s="149"/>
      <c r="RJJ10" s="149"/>
      <c r="RJK10" s="149"/>
      <c r="RJL10" s="149"/>
      <c r="RJM10" s="149"/>
      <c r="RJN10" s="149"/>
      <c r="RJO10" s="149"/>
      <c r="RJP10" s="149"/>
      <c r="RJQ10" s="149"/>
      <c r="RJR10" s="149"/>
      <c r="RJS10" s="149"/>
      <c r="RJT10" s="149"/>
      <c r="RJU10" s="149"/>
      <c r="RJV10" s="149"/>
      <c r="RJW10" s="149"/>
      <c r="RJX10" s="149"/>
      <c r="RJY10" s="149"/>
      <c r="RJZ10" s="149"/>
      <c r="RKA10" s="149"/>
      <c r="RKB10" s="149"/>
      <c r="RKC10" s="149"/>
      <c r="RKD10" s="149"/>
      <c r="RKE10" s="149"/>
      <c r="RKF10" s="149"/>
      <c r="RKG10" s="149"/>
      <c r="RKH10" s="149"/>
      <c r="RKI10" s="149"/>
      <c r="RKJ10" s="149"/>
      <c r="RKK10" s="149"/>
      <c r="RKL10" s="149"/>
      <c r="RKM10" s="149"/>
      <c r="RKN10" s="149"/>
      <c r="RKO10" s="149"/>
      <c r="RKP10" s="149"/>
      <c r="RKQ10" s="149"/>
      <c r="RKR10" s="149"/>
      <c r="RKS10" s="149"/>
      <c r="RKT10" s="149"/>
      <c r="RKU10" s="149"/>
      <c r="RKV10" s="149"/>
      <c r="RKW10" s="149"/>
      <c r="RKX10" s="149"/>
      <c r="RKY10" s="149"/>
      <c r="RKZ10" s="149"/>
      <c r="RLA10" s="149"/>
      <c r="RLB10" s="149"/>
      <c r="RLC10" s="149"/>
      <c r="RLD10" s="149"/>
      <c r="RLE10" s="149"/>
      <c r="RLF10" s="149"/>
      <c r="RLG10" s="149"/>
      <c r="RLH10" s="149"/>
      <c r="RLI10" s="149"/>
      <c r="RLJ10" s="149"/>
      <c r="RLK10" s="149"/>
      <c r="RLL10" s="149"/>
      <c r="RLM10" s="149"/>
      <c r="RLN10" s="149"/>
      <c r="RLO10" s="149"/>
      <c r="RLP10" s="149"/>
      <c r="RLQ10" s="149"/>
      <c r="RLR10" s="149"/>
      <c r="RLS10" s="149"/>
      <c r="RLT10" s="149"/>
      <c r="RLU10" s="149"/>
      <c r="RLV10" s="149"/>
      <c r="RLW10" s="149"/>
      <c r="RLX10" s="149"/>
      <c r="RLY10" s="149"/>
      <c r="RLZ10" s="149"/>
      <c r="RMA10" s="149"/>
      <c r="RMB10" s="149"/>
      <c r="RMC10" s="149"/>
      <c r="RMD10" s="149"/>
      <c r="RME10" s="149"/>
      <c r="RMF10" s="149"/>
      <c r="RMG10" s="149"/>
      <c r="RMH10" s="149"/>
      <c r="RMI10" s="149"/>
      <c r="RMJ10" s="149"/>
      <c r="RMK10" s="149"/>
      <c r="RML10" s="149"/>
      <c r="RMM10" s="149"/>
      <c r="RMN10" s="149"/>
      <c r="RMO10" s="149"/>
      <c r="RMP10" s="149"/>
      <c r="RMQ10" s="149"/>
      <c r="RMR10" s="149"/>
      <c r="RMS10" s="149"/>
      <c r="RMT10" s="149"/>
      <c r="RMU10" s="149"/>
      <c r="RMV10" s="149"/>
      <c r="RMW10" s="149"/>
      <c r="RMX10" s="149"/>
      <c r="RMY10" s="149"/>
      <c r="RMZ10" s="149"/>
      <c r="RNA10" s="149"/>
      <c r="RNB10" s="149"/>
      <c r="RNC10" s="149"/>
      <c r="RND10" s="149"/>
      <c r="RNE10" s="149"/>
      <c r="RNF10" s="149"/>
      <c r="RNG10" s="149"/>
      <c r="RNH10" s="149"/>
      <c r="RNI10" s="149"/>
      <c r="RNJ10" s="149"/>
      <c r="RNK10" s="149"/>
      <c r="RNL10" s="149"/>
      <c r="RNM10" s="149"/>
      <c r="RNN10" s="149"/>
      <c r="RNO10" s="149"/>
      <c r="RNP10" s="149"/>
      <c r="RNQ10" s="149"/>
      <c r="RNR10" s="149"/>
      <c r="RNS10" s="149"/>
      <c r="RNT10" s="149"/>
      <c r="RNU10" s="149"/>
      <c r="RNV10" s="149"/>
      <c r="RNW10" s="149"/>
      <c r="RNX10" s="149"/>
      <c r="RNY10" s="149"/>
      <c r="RNZ10" s="149"/>
      <c r="ROA10" s="149"/>
      <c r="ROB10" s="149"/>
      <c r="ROC10" s="149"/>
      <c r="ROD10" s="149"/>
      <c r="ROE10" s="149"/>
      <c r="ROF10" s="149"/>
      <c r="ROG10" s="149"/>
      <c r="ROH10" s="149"/>
      <c r="ROI10" s="149"/>
      <c r="ROJ10" s="149"/>
      <c r="ROK10" s="149"/>
      <c r="ROL10" s="149"/>
      <c r="ROM10" s="149"/>
      <c r="RON10" s="149"/>
      <c r="ROO10" s="149"/>
      <c r="ROP10" s="149"/>
      <c r="ROQ10" s="149"/>
      <c r="ROR10" s="149"/>
      <c r="ROS10" s="149"/>
      <c r="ROT10" s="149"/>
      <c r="ROU10" s="149"/>
      <c r="ROV10" s="149"/>
      <c r="ROW10" s="149"/>
      <c r="ROX10" s="149"/>
      <c r="ROY10" s="149"/>
      <c r="ROZ10" s="149"/>
      <c r="RPA10" s="149"/>
      <c r="RPB10" s="149"/>
      <c r="RPC10" s="149"/>
      <c r="RPD10" s="149"/>
      <c r="RPE10" s="149"/>
      <c r="RPF10" s="149"/>
      <c r="RPG10" s="149"/>
      <c r="RPH10" s="149"/>
      <c r="RPI10" s="149"/>
      <c r="RPJ10" s="149"/>
      <c r="RPK10" s="149"/>
      <c r="RPL10" s="149"/>
      <c r="RPM10" s="149"/>
      <c r="RPN10" s="149"/>
      <c r="RPO10" s="149"/>
      <c r="RPP10" s="149"/>
      <c r="RPQ10" s="149"/>
      <c r="RPR10" s="149"/>
      <c r="RPS10" s="149"/>
      <c r="RPT10" s="149"/>
      <c r="RPU10" s="149"/>
      <c r="RPV10" s="149"/>
      <c r="RPW10" s="149"/>
      <c r="RPX10" s="149"/>
      <c r="RPY10" s="149"/>
      <c r="RPZ10" s="149"/>
      <c r="RQA10" s="149"/>
      <c r="RQB10" s="149"/>
      <c r="RQC10" s="149"/>
      <c r="RQD10" s="149"/>
      <c r="RQE10" s="149"/>
      <c r="RQF10" s="149"/>
      <c r="RQG10" s="149"/>
      <c r="RQH10" s="149"/>
      <c r="RQI10" s="149"/>
      <c r="RQJ10" s="149"/>
      <c r="RQK10" s="149"/>
      <c r="RQL10" s="149"/>
      <c r="RQM10" s="149"/>
      <c r="RQN10" s="149"/>
      <c r="RQO10" s="149"/>
      <c r="RQP10" s="149"/>
      <c r="RQQ10" s="149"/>
      <c r="RQR10" s="149"/>
      <c r="RQS10" s="149"/>
      <c r="RQT10" s="149"/>
      <c r="RQU10" s="149"/>
      <c r="RQV10" s="149"/>
      <c r="RQW10" s="149"/>
      <c r="RQX10" s="149"/>
      <c r="RQY10" s="149"/>
      <c r="RQZ10" s="149"/>
      <c r="RRA10" s="149"/>
      <c r="RRB10" s="149"/>
      <c r="RRC10" s="149"/>
      <c r="RRD10" s="149"/>
      <c r="RRE10" s="149"/>
      <c r="RRF10" s="149"/>
      <c r="RRG10" s="149"/>
      <c r="RRH10" s="149"/>
      <c r="RRI10" s="149"/>
      <c r="RRJ10" s="149"/>
      <c r="RRK10" s="149"/>
      <c r="RRL10" s="149"/>
      <c r="RRM10" s="149"/>
      <c r="RRN10" s="149"/>
      <c r="RRO10" s="149"/>
      <c r="RRP10" s="149"/>
      <c r="RRQ10" s="149"/>
      <c r="RRR10" s="149"/>
      <c r="RRS10" s="149"/>
      <c r="RRT10" s="149"/>
      <c r="RRU10" s="149"/>
      <c r="RRV10" s="149"/>
      <c r="RRW10" s="149"/>
      <c r="RRX10" s="149"/>
      <c r="RRY10" s="149"/>
      <c r="RRZ10" s="149"/>
      <c r="RSA10" s="149"/>
      <c r="RSB10" s="149"/>
      <c r="RSC10" s="149"/>
      <c r="RSD10" s="149"/>
      <c r="RSE10" s="149"/>
      <c r="RSF10" s="149"/>
      <c r="RSG10" s="149"/>
      <c r="RSH10" s="149"/>
      <c r="RSI10" s="149"/>
      <c r="RSJ10" s="149"/>
      <c r="RSK10" s="149"/>
      <c r="RSL10" s="149"/>
      <c r="RSM10" s="149"/>
      <c r="RSN10" s="149"/>
      <c r="RSO10" s="149"/>
      <c r="RSP10" s="149"/>
      <c r="RSQ10" s="149"/>
      <c r="RSR10" s="149"/>
      <c r="RSS10" s="149"/>
      <c r="RST10" s="149"/>
      <c r="RSU10" s="149"/>
      <c r="RSV10" s="149"/>
      <c r="RSW10" s="149"/>
      <c r="RSX10" s="149"/>
      <c r="RSY10" s="149"/>
      <c r="RSZ10" s="149"/>
      <c r="RTA10" s="149"/>
      <c r="RTB10" s="149"/>
      <c r="RTC10" s="149"/>
      <c r="RTD10" s="149"/>
      <c r="RTE10" s="149"/>
      <c r="RTF10" s="149"/>
      <c r="RTG10" s="149"/>
      <c r="RTH10" s="149"/>
      <c r="RTI10" s="149"/>
      <c r="RTJ10" s="149"/>
      <c r="RTK10" s="149"/>
      <c r="RTL10" s="149"/>
      <c r="RTM10" s="149"/>
      <c r="RTN10" s="149"/>
      <c r="RTO10" s="149"/>
      <c r="RTP10" s="149"/>
      <c r="RTQ10" s="149"/>
      <c r="RTR10" s="149"/>
      <c r="RTS10" s="149"/>
      <c r="RTT10" s="149"/>
      <c r="RTU10" s="149"/>
      <c r="RTV10" s="149"/>
      <c r="RTW10" s="149"/>
      <c r="RTX10" s="149"/>
      <c r="RTY10" s="149"/>
      <c r="RTZ10" s="149"/>
      <c r="RUA10" s="149"/>
      <c r="RUB10" s="149"/>
      <c r="RUC10" s="149"/>
      <c r="RUD10" s="149"/>
      <c r="RUE10" s="149"/>
      <c r="RUF10" s="149"/>
      <c r="RUG10" s="149"/>
      <c r="RUH10" s="149"/>
      <c r="RUI10" s="149"/>
      <c r="RUJ10" s="149"/>
      <c r="RUK10" s="149"/>
      <c r="RUL10" s="149"/>
      <c r="RUM10" s="149"/>
      <c r="RUN10" s="149"/>
      <c r="RUO10" s="149"/>
      <c r="RUP10" s="149"/>
      <c r="RUQ10" s="149"/>
      <c r="RUR10" s="149"/>
      <c r="RUS10" s="149"/>
      <c r="RUT10" s="149"/>
      <c r="RUU10" s="149"/>
      <c r="RUV10" s="149"/>
      <c r="RUW10" s="149"/>
      <c r="RUX10" s="149"/>
      <c r="RUY10" s="149"/>
      <c r="RUZ10" s="149"/>
      <c r="RVA10" s="149"/>
      <c r="RVB10" s="149"/>
      <c r="RVC10" s="149"/>
      <c r="RVD10" s="149"/>
      <c r="RVE10" s="149"/>
      <c r="RVF10" s="149"/>
      <c r="RVG10" s="149"/>
      <c r="RVH10" s="149"/>
      <c r="RVI10" s="149"/>
      <c r="RVJ10" s="149"/>
      <c r="RVK10" s="149"/>
      <c r="RVL10" s="149"/>
      <c r="RVM10" s="149"/>
      <c r="RVN10" s="149"/>
      <c r="RVO10" s="149"/>
      <c r="RVP10" s="149"/>
      <c r="RVQ10" s="149"/>
      <c r="RVR10" s="149"/>
      <c r="RVS10" s="149"/>
      <c r="RVT10" s="149"/>
      <c r="RVU10" s="149"/>
      <c r="RVV10" s="149"/>
      <c r="RVW10" s="149"/>
      <c r="RVX10" s="149"/>
      <c r="RVY10" s="149"/>
      <c r="RVZ10" s="149"/>
      <c r="RWA10" s="149"/>
      <c r="RWB10" s="149"/>
      <c r="RWC10" s="149"/>
      <c r="RWD10" s="149"/>
      <c r="RWE10" s="149"/>
      <c r="RWF10" s="149"/>
      <c r="RWG10" s="149"/>
      <c r="RWH10" s="149"/>
      <c r="RWI10" s="149"/>
      <c r="RWJ10" s="149"/>
      <c r="RWK10" s="149"/>
      <c r="RWL10" s="149"/>
      <c r="RWM10" s="149"/>
      <c r="RWN10" s="149"/>
      <c r="RWO10" s="149"/>
      <c r="RWP10" s="149"/>
      <c r="RWQ10" s="149"/>
      <c r="RWR10" s="149"/>
      <c r="RWS10" s="149"/>
      <c r="RWT10" s="149"/>
      <c r="RWU10" s="149"/>
      <c r="RWV10" s="149"/>
      <c r="RWW10" s="149"/>
      <c r="RWX10" s="149"/>
      <c r="RWY10" s="149"/>
      <c r="RWZ10" s="149"/>
      <c r="RXA10" s="149"/>
      <c r="RXB10" s="149"/>
      <c r="RXC10" s="149"/>
      <c r="RXD10" s="149"/>
      <c r="RXE10" s="149"/>
      <c r="RXF10" s="149"/>
      <c r="RXG10" s="149"/>
      <c r="RXH10" s="149"/>
      <c r="RXI10" s="149"/>
      <c r="RXJ10" s="149"/>
      <c r="RXK10" s="149"/>
      <c r="RXL10" s="149"/>
      <c r="RXM10" s="149"/>
      <c r="RXN10" s="149"/>
      <c r="RXO10" s="149"/>
      <c r="RXP10" s="149"/>
      <c r="RXQ10" s="149"/>
      <c r="RXR10" s="149"/>
      <c r="RXS10" s="149"/>
      <c r="RXT10" s="149"/>
      <c r="RXU10" s="149"/>
      <c r="RXV10" s="149"/>
      <c r="RXW10" s="149"/>
      <c r="RXX10" s="149"/>
      <c r="RXY10" s="149"/>
      <c r="RXZ10" s="149"/>
      <c r="RYA10" s="149"/>
      <c r="RYB10" s="149"/>
      <c r="RYC10" s="149"/>
      <c r="RYD10" s="149"/>
      <c r="RYE10" s="149"/>
      <c r="RYF10" s="149"/>
      <c r="RYG10" s="149"/>
      <c r="RYH10" s="149"/>
      <c r="RYI10" s="149"/>
      <c r="RYJ10" s="149"/>
      <c r="RYK10" s="149"/>
      <c r="RYL10" s="149"/>
      <c r="RYM10" s="149"/>
      <c r="RYN10" s="149"/>
      <c r="RYO10" s="149"/>
      <c r="RYP10" s="149"/>
      <c r="RYQ10" s="149"/>
      <c r="RYR10" s="149"/>
      <c r="RYS10" s="149"/>
      <c r="RYT10" s="149"/>
      <c r="RYU10" s="149"/>
      <c r="RYV10" s="149"/>
      <c r="RYW10" s="149"/>
      <c r="RYX10" s="149"/>
      <c r="RYY10" s="149"/>
      <c r="RYZ10" s="149"/>
      <c r="RZA10" s="149"/>
      <c r="RZB10" s="149"/>
      <c r="RZC10" s="149"/>
      <c r="RZD10" s="149"/>
      <c r="RZE10" s="149"/>
      <c r="RZF10" s="149"/>
      <c r="RZG10" s="149"/>
      <c r="RZH10" s="149"/>
      <c r="RZI10" s="149"/>
      <c r="RZJ10" s="149"/>
      <c r="RZK10" s="149"/>
      <c r="RZL10" s="149"/>
      <c r="RZM10" s="149"/>
      <c r="RZN10" s="149"/>
      <c r="RZO10" s="149"/>
      <c r="RZP10" s="149"/>
      <c r="RZQ10" s="149"/>
      <c r="RZR10" s="149"/>
      <c r="RZS10" s="149"/>
      <c r="RZT10" s="149"/>
      <c r="RZU10" s="149"/>
      <c r="RZV10" s="149"/>
      <c r="RZW10" s="149"/>
      <c r="RZX10" s="149"/>
      <c r="RZY10" s="149"/>
      <c r="RZZ10" s="149"/>
      <c r="SAA10" s="149"/>
      <c r="SAB10" s="149"/>
      <c r="SAC10" s="149"/>
      <c r="SAD10" s="149"/>
      <c r="SAE10" s="149"/>
      <c r="SAF10" s="149"/>
      <c r="SAG10" s="149"/>
      <c r="SAH10" s="149"/>
      <c r="SAI10" s="149"/>
      <c r="SAJ10" s="149"/>
      <c r="SAK10" s="149"/>
      <c r="SAL10" s="149"/>
      <c r="SAM10" s="149"/>
      <c r="SAN10" s="149"/>
      <c r="SAO10" s="149"/>
      <c r="SAP10" s="149"/>
      <c r="SAQ10" s="149"/>
      <c r="SAR10" s="149"/>
      <c r="SAS10" s="149"/>
      <c r="SAT10" s="149"/>
      <c r="SAU10" s="149"/>
      <c r="SAV10" s="149"/>
      <c r="SAW10" s="149"/>
      <c r="SAX10" s="149"/>
      <c r="SAY10" s="149"/>
      <c r="SAZ10" s="149"/>
      <c r="SBA10" s="149"/>
      <c r="SBB10" s="149"/>
      <c r="SBC10" s="149"/>
      <c r="SBD10" s="149"/>
      <c r="SBE10" s="149"/>
      <c r="SBF10" s="149"/>
      <c r="SBG10" s="149"/>
      <c r="SBH10" s="149"/>
      <c r="SBI10" s="149"/>
      <c r="SBJ10" s="149"/>
      <c r="SBK10" s="149"/>
      <c r="SBL10" s="149"/>
      <c r="SBM10" s="149"/>
      <c r="SBN10" s="149"/>
      <c r="SBO10" s="149"/>
      <c r="SBP10" s="149"/>
      <c r="SBQ10" s="149"/>
      <c r="SBR10" s="149"/>
      <c r="SBS10" s="149"/>
      <c r="SBT10" s="149"/>
      <c r="SBU10" s="149"/>
      <c r="SBV10" s="149"/>
      <c r="SBW10" s="149"/>
      <c r="SBX10" s="149"/>
      <c r="SBY10" s="149"/>
      <c r="SBZ10" s="149"/>
      <c r="SCA10" s="149"/>
      <c r="SCB10" s="149"/>
      <c r="SCC10" s="149"/>
      <c r="SCD10" s="149"/>
      <c r="SCE10" s="149"/>
      <c r="SCF10" s="149"/>
      <c r="SCG10" s="149"/>
      <c r="SCH10" s="149"/>
      <c r="SCI10" s="149"/>
      <c r="SCJ10" s="149"/>
      <c r="SCK10" s="149"/>
      <c r="SCL10" s="149"/>
      <c r="SCM10" s="149"/>
      <c r="SCN10" s="149"/>
      <c r="SCO10" s="149"/>
      <c r="SCP10" s="149"/>
      <c r="SCQ10" s="149"/>
      <c r="SCR10" s="149"/>
      <c r="SCS10" s="149"/>
      <c r="SCT10" s="149"/>
      <c r="SCU10" s="149"/>
      <c r="SCV10" s="149"/>
      <c r="SCW10" s="149"/>
      <c r="SCX10" s="149"/>
      <c r="SCY10" s="149"/>
      <c r="SCZ10" s="149"/>
      <c r="SDA10" s="149"/>
      <c r="SDB10" s="149"/>
      <c r="SDC10" s="149"/>
      <c r="SDD10" s="149"/>
      <c r="SDE10" s="149"/>
      <c r="SDF10" s="149"/>
      <c r="SDG10" s="149"/>
      <c r="SDH10" s="149"/>
      <c r="SDI10" s="149"/>
      <c r="SDJ10" s="149"/>
      <c r="SDK10" s="149"/>
      <c r="SDL10" s="149"/>
      <c r="SDM10" s="149"/>
      <c r="SDN10" s="149"/>
      <c r="SDO10" s="149"/>
      <c r="SDP10" s="149"/>
      <c r="SDQ10" s="149"/>
      <c r="SDR10" s="149"/>
      <c r="SDS10" s="149"/>
      <c r="SDT10" s="149"/>
      <c r="SDU10" s="149"/>
      <c r="SDV10" s="149"/>
      <c r="SDW10" s="149"/>
      <c r="SDX10" s="149"/>
      <c r="SDY10" s="149"/>
      <c r="SDZ10" s="149"/>
      <c r="SEA10" s="149"/>
      <c r="SEB10" s="149"/>
      <c r="SEC10" s="149"/>
      <c r="SED10" s="149"/>
      <c r="SEE10" s="149"/>
      <c r="SEF10" s="149"/>
      <c r="SEG10" s="149"/>
      <c r="SEH10" s="149"/>
      <c r="SEI10" s="149"/>
      <c r="SEJ10" s="149"/>
      <c r="SEK10" s="149"/>
      <c r="SEL10" s="149"/>
      <c r="SEM10" s="149"/>
      <c r="SEN10" s="149"/>
      <c r="SEO10" s="149"/>
      <c r="SEP10" s="149"/>
      <c r="SEQ10" s="149"/>
      <c r="SER10" s="149"/>
      <c r="SES10" s="149"/>
      <c r="SET10" s="149"/>
      <c r="SEU10" s="149"/>
      <c r="SEV10" s="149"/>
      <c r="SEW10" s="149"/>
      <c r="SEX10" s="149"/>
      <c r="SEY10" s="149"/>
      <c r="SEZ10" s="149"/>
      <c r="SFA10" s="149"/>
      <c r="SFB10" s="149"/>
      <c r="SFC10" s="149"/>
      <c r="SFD10" s="149"/>
      <c r="SFE10" s="149"/>
      <c r="SFF10" s="149"/>
      <c r="SFG10" s="149"/>
      <c r="SFH10" s="149"/>
      <c r="SFI10" s="149"/>
      <c r="SFJ10" s="149"/>
      <c r="SFK10" s="149"/>
      <c r="SFL10" s="149"/>
      <c r="SFM10" s="149"/>
      <c r="SFN10" s="149"/>
      <c r="SFO10" s="149"/>
      <c r="SFP10" s="149"/>
      <c r="SFQ10" s="149"/>
      <c r="SFR10" s="149"/>
      <c r="SFS10" s="149"/>
      <c r="SFT10" s="149"/>
      <c r="SFU10" s="149"/>
      <c r="SFV10" s="149"/>
      <c r="SFW10" s="149"/>
      <c r="SFX10" s="149"/>
      <c r="SFY10" s="149"/>
      <c r="SFZ10" s="149"/>
      <c r="SGA10" s="149"/>
      <c r="SGB10" s="149"/>
      <c r="SGC10" s="149"/>
      <c r="SGD10" s="149"/>
      <c r="SGE10" s="149"/>
      <c r="SGF10" s="149"/>
      <c r="SGG10" s="149"/>
      <c r="SGH10" s="149"/>
      <c r="SGI10" s="149"/>
      <c r="SGJ10" s="149"/>
      <c r="SGK10" s="149"/>
      <c r="SGL10" s="149"/>
      <c r="SGM10" s="149"/>
      <c r="SGN10" s="149"/>
      <c r="SGO10" s="149"/>
      <c r="SGP10" s="149"/>
      <c r="SGQ10" s="149"/>
      <c r="SGR10" s="149"/>
      <c r="SGS10" s="149"/>
      <c r="SGT10" s="149"/>
      <c r="SGU10" s="149"/>
      <c r="SGV10" s="149"/>
      <c r="SGW10" s="149"/>
      <c r="SGX10" s="149"/>
      <c r="SGY10" s="149"/>
      <c r="SGZ10" s="149"/>
      <c r="SHA10" s="149"/>
      <c r="SHB10" s="149"/>
      <c r="SHC10" s="149"/>
      <c r="SHD10" s="149"/>
      <c r="SHE10" s="149"/>
      <c r="SHF10" s="149"/>
      <c r="SHG10" s="149"/>
      <c r="SHH10" s="149"/>
      <c r="SHI10" s="149"/>
      <c r="SHJ10" s="149"/>
      <c r="SHK10" s="149"/>
      <c r="SHL10" s="149"/>
      <c r="SHM10" s="149"/>
      <c r="SHN10" s="149"/>
      <c r="SHO10" s="149"/>
      <c r="SHP10" s="149"/>
      <c r="SHQ10" s="149"/>
      <c r="SHR10" s="149"/>
      <c r="SHS10" s="149"/>
      <c r="SHT10" s="149"/>
      <c r="SHU10" s="149"/>
      <c r="SHV10" s="149"/>
      <c r="SHW10" s="149"/>
      <c r="SHX10" s="149"/>
      <c r="SHY10" s="149"/>
      <c r="SHZ10" s="149"/>
      <c r="SIA10" s="149"/>
      <c r="SIB10" s="149"/>
      <c r="SIC10" s="149"/>
      <c r="SID10" s="149"/>
      <c r="SIE10" s="149"/>
      <c r="SIF10" s="149"/>
      <c r="SIG10" s="149"/>
      <c r="SIH10" s="149"/>
      <c r="SII10" s="149"/>
      <c r="SIJ10" s="149"/>
      <c r="SIK10" s="149"/>
      <c r="SIL10" s="149"/>
      <c r="SIM10" s="149"/>
      <c r="SIN10" s="149"/>
      <c r="SIO10" s="149"/>
      <c r="SIP10" s="149"/>
      <c r="SIQ10" s="149"/>
      <c r="SIR10" s="149"/>
      <c r="SIS10" s="149"/>
      <c r="SIT10" s="149"/>
      <c r="SIU10" s="149"/>
      <c r="SIV10" s="149"/>
      <c r="SIW10" s="149"/>
      <c r="SIX10" s="149"/>
      <c r="SIY10" s="149"/>
      <c r="SIZ10" s="149"/>
      <c r="SJA10" s="149"/>
      <c r="SJB10" s="149"/>
      <c r="SJC10" s="149"/>
      <c r="SJD10" s="149"/>
      <c r="SJE10" s="149"/>
      <c r="SJF10" s="149"/>
      <c r="SJG10" s="149"/>
      <c r="SJH10" s="149"/>
      <c r="SJI10" s="149"/>
      <c r="SJJ10" s="149"/>
      <c r="SJK10" s="149"/>
      <c r="SJL10" s="149"/>
      <c r="SJM10" s="149"/>
      <c r="SJN10" s="149"/>
      <c r="SJO10" s="149"/>
      <c r="SJP10" s="149"/>
      <c r="SJQ10" s="149"/>
      <c r="SJR10" s="149"/>
      <c r="SJS10" s="149"/>
      <c r="SJT10" s="149"/>
      <c r="SJU10" s="149"/>
      <c r="SJV10" s="149"/>
      <c r="SJW10" s="149"/>
      <c r="SJX10" s="149"/>
      <c r="SJY10" s="149"/>
      <c r="SJZ10" s="149"/>
      <c r="SKA10" s="149"/>
      <c r="SKB10" s="149"/>
      <c r="SKC10" s="149"/>
      <c r="SKD10" s="149"/>
      <c r="SKE10" s="149"/>
      <c r="SKF10" s="149"/>
      <c r="SKG10" s="149"/>
      <c r="SKH10" s="149"/>
      <c r="SKI10" s="149"/>
      <c r="SKJ10" s="149"/>
      <c r="SKK10" s="149"/>
      <c r="SKL10" s="149"/>
      <c r="SKM10" s="149"/>
      <c r="SKN10" s="149"/>
      <c r="SKO10" s="149"/>
      <c r="SKP10" s="149"/>
      <c r="SKQ10" s="149"/>
      <c r="SKR10" s="149"/>
      <c r="SKS10" s="149"/>
      <c r="SKT10" s="149"/>
      <c r="SKU10" s="149"/>
      <c r="SKV10" s="149"/>
      <c r="SKW10" s="149"/>
      <c r="SKX10" s="149"/>
      <c r="SKY10" s="149"/>
      <c r="SKZ10" s="149"/>
      <c r="SLA10" s="149"/>
      <c r="SLB10" s="149"/>
      <c r="SLC10" s="149"/>
      <c r="SLD10" s="149"/>
      <c r="SLE10" s="149"/>
      <c r="SLF10" s="149"/>
      <c r="SLG10" s="149"/>
      <c r="SLH10" s="149"/>
      <c r="SLI10" s="149"/>
      <c r="SLJ10" s="149"/>
      <c r="SLK10" s="149"/>
      <c r="SLL10" s="149"/>
      <c r="SLM10" s="149"/>
      <c r="SLN10" s="149"/>
      <c r="SLO10" s="149"/>
      <c r="SLP10" s="149"/>
      <c r="SLQ10" s="149"/>
      <c r="SLR10" s="149"/>
      <c r="SLS10" s="149"/>
      <c r="SLT10" s="149"/>
      <c r="SLU10" s="149"/>
      <c r="SLV10" s="149"/>
      <c r="SLW10" s="149"/>
      <c r="SLX10" s="149"/>
      <c r="SLY10" s="149"/>
      <c r="SLZ10" s="149"/>
      <c r="SMA10" s="149"/>
      <c r="SMB10" s="149"/>
      <c r="SMC10" s="149"/>
      <c r="SMD10" s="149"/>
      <c r="SME10" s="149"/>
      <c r="SMF10" s="149"/>
      <c r="SMG10" s="149"/>
      <c r="SMH10" s="149"/>
      <c r="SMI10" s="149"/>
      <c r="SMJ10" s="149"/>
      <c r="SMK10" s="149"/>
      <c r="SML10" s="149"/>
      <c r="SMM10" s="149"/>
      <c r="SMN10" s="149"/>
      <c r="SMO10" s="149"/>
      <c r="SMP10" s="149"/>
      <c r="SMQ10" s="149"/>
      <c r="SMR10" s="149"/>
      <c r="SMS10" s="149"/>
      <c r="SMT10" s="149"/>
      <c r="SMU10" s="149"/>
      <c r="SMV10" s="149"/>
      <c r="SMW10" s="149"/>
      <c r="SMX10" s="149"/>
      <c r="SMY10" s="149"/>
      <c r="SMZ10" s="149"/>
      <c r="SNA10" s="149"/>
      <c r="SNB10" s="149"/>
      <c r="SNC10" s="149"/>
      <c r="SND10" s="149"/>
      <c r="SNE10" s="149"/>
      <c r="SNF10" s="149"/>
      <c r="SNG10" s="149"/>
      <c r="SNH10" s="149"/>
      <c r="SNI10" s="149"/>
      <c r="SNJ10" s="149"/>
      <c r="SNK10" s="149"/>
      <c r="SNL10" s="149"/>
      <c r="SNM10" s="149"/>
      <c r="SNN10" s="149"/>
      <c r="SNO10" s="149"/>
      <c r="SNP10" s="149"/>
      <c r="SNQ10" s="149"/>
      <c r="SNR10" s="149"/>
      <c r="SNS10" s="149"/>
      <c r="SNT10" s="149"/>
      <c r="SNU10" s="149"/>
      <c r="SNV10" s="149"/>
      <c r="SNW10" s="149"/>
      <c r="SNX10" s="149"/>
      <c r="SNY10" s="149"/>
      <c r="SNZ10" s="149"/>
      <c r="SOA10" s="149"/>
      <c r="SOB10" s="149"/>
      <c r="SOC10" s="149"/>
      <c r="SOD10" s="149"/>
      <c r="SOE10" s="149"/>
      <c r="SOF10" s="149"/>
      <c r="SOG10" s="149"/>
      <c r="SOH10" s="149"/>
      <c r="SOI10" s="149"/>
      <c r="SOJ10" s="149"/>
      <c r="SOK10" s="149"/>
      <c r="SOL10" s="149"/>
      <c r="SOM10" s="149"/>
      <c r="SON10" s="149"/>
      <c r="SOO10" s="149"/>
      <c r="SOP10" s="149"/>
      <c r="SOQ10" s="149"/>
      <c r="SOR10" s="149"/>
      <c r="SOS10" s="149"/>
      <c r="SOT10" s="149"/>
      <c r="SOU10" s="149"/>
      <c r="SOV10" s="149"/>
      <c r="SOW10" s="149"/>
      <c r="SOX10" s="149"/>
      <c r="SOY10" s="149"/>
      <c r="SOZ10" s="149"/>
      <c r="SPA10" s="149"/>
      <c r="SPB10" s="149"/>
      <c r="SPC10" s="149"/>
      <c r="SPD10" s="149"/>
      <c r="SPE10" s="149"/>
      <c r="SPF10" s="149"/>
      <c r="SPG10" s="149"/>
      <c r="SPH10" s="149"/>
      <c r="SPI10" s="149"/>
      <c r="SPJ10" s="149"/>
      <c r="SPK10" s="149"/>
      <c r="SPL10" s="149"/>
      <c r="SPM10" s="149"/>
      <c r="SPN10" s="149"/>
      <c r="SPO10" s="149"/>
      <c r="SPP10" s="149"/>
      <c r="SPQ10" s="149"/>
      <c r="SPR10" s="149"/>
      <c r="SPS10" s="149"/>
      <c r="SPT10" s="149"/>
      <c r="SPU10" s="149"/>
      <c r="SPV10" s="149"/>
      <c r="SPW10" s="149"/>
      <c r="SPX10" s="149"/>
      <c r="SPY10" s="149"/>
      <c r="SPZ10" s="149"/>
      <c r="SQA10" s="149"/>
      <c r="SQB10" s="149"/>
      <c r="SQC10" s="149"/>
      <c r="SQD10" s="149"/>
      <c r="SQE10" s="149"/>
      <c r="SQF10" s="149"/>
      <c r="SQG10" s="149"/>
      <c r="SQH10" s="149"/>
      <c r="SQI10" s="149"/>
      <c r="SQJ10" s="149"/>
      <c r="SQK10" s="149"/>
      <c r="SQL10" s="149"/>
      <c r="SQM10" s="149"/>
      <c r="SQN10" s="149"/>
      <c r="SQO10" s="149"/>
      <c r="SQP10" s="149"/>
      <c r="SQQ10" s="149"/>
      <c r="SQR10" s="149"/>
      <c r="SQS10" s="149"/>
      <c r="SQT10" s="149"/>
      <c r="SQU10" s="149"/>
      <c r="SQV10" s="149"/>
      <c r="SQW10" s="149"/>
      <c r="SQX10" s="149"/>
      <c r="SQY10" s="149"/>
      <c r="SQZ10" s="149"/>
      <c r="SRA10" s="149"/>
      <c r="SRB10" s="149"/>
      <c r="SRC10" s="149"/>
      <c r="SRD10" s="149"/>
      <c r="SRE10" s="149"/>
      <c r="SRF10" s="149"/>
      <c r="SRG10" s="149"/>
      <c r="SRH10" s="149"/>
      <c r="SRI10" s="149"/>
      <c r="SRJ10" s="149"/>
      <c r="SRK10" s="149"/>
      <c r="SRL10" s="149"/>
      <c r="SRM10" s="149"/>
      <c r="SRN10" s="149"/>
      <c r="SRO10" s="149"/>
      <c r="SRP10" s="149"/>
      <c r="SRQ10" s="149"/>
      <c r="SRR10" s="149"/>
      <c r="SRS10" s="149"/>
      <c r="SRT10" s="149"/>
      <c r="SRU10" s="149"/>
      <c r="SRV10" s="149"/>
      <c r="SRW10" s="149"/>
      <c r="SRX10" s="149"/>
      <c r="SRY10" s="149"/>
      <c r="SRZ10" s="149"/>
      <c r="SSA10" s="149"/>
      <c r="SSB10" s="149"/>
      <c r="SSC10" s="149"/>
      <c r="SSD10" s="149"/>
      <c r="SSE10" s="149"/>
      <c r="SSF10" s="149"/>
      <c r="SSG10" s="149"/>
      <c r="SSH10" s="149"/>
      <c r="SSI10" s="149"/>
      <c r="SSJ10" s="149"/>
      <c r="SSK10" s="149"/>
      <c r="SSL10" s="149"/>
      <c r="SSM10" s="149"/>
      <c r="SSN10" s="149"/>
      <c r="SSO10" s="149"/>
      <c r="SSP10" s="149"/>
      <c r="SSQ10" s="149"/>
      <c r="SSR10" s="149"/>
      <c r="SSS10" s="149"/>
      <c r="SST10" s="149"/>
      <c r="SSU10" s="149"/>
      <c r="SSV10" s="149"/>
      <c r="SSW10" s="149"/>
      <c r="SSX10" s="149"/>
      <c r="SSY10" s="149"/>
      <c r="SSZ10" s="149"/>
      <c r="STA10" s="149"/>
      <c r="STB10" s="149"/>
      <c r="STC10" s="149"/>
      <c r="STD10" s="149"/>
      <c r="STE10" s="149"/>
      <c r="STF10" s="149"/>
      <c r="STG10" s="149"/>
      <c r="STH10" s="149"/>
      <c r="STI10" s="149"/>
      <c r="STJ10" s="149"/>
      <c r="STK10" s="149"/>
      <c r="STL10" s="149"/>
      <c r="STM10" s="149"/>
      <c r="STN10" s="149"/>
      <c r="STO10" s="149"/>
      <c r="STP10" s="149"/>
      <c r="STQ10" s="149"/>
      <c r="STR10" s="149"/>
      <c r="STS10" s="149"/>
      <c r="STT10" s="149"/>
      <c r="STU10" s="149"/>
      <c r="STV10" s="149"/>
      <c r="STW10" s="149"/>
      <c r="STX10" s="149"/>
      <c r="STY10" s="149"/>
      <c r="STZ10" s="149"/>
      <c r="SUA10" s="149"/>
      <c r="SUB10" s="149"/>
      <c r="SUC10" s="149"/>
      <c r="SUD10" s="149"/>
      <c r="SUE10" s="149"/>
      <c r="SUF10" s="149"/>
      <c r="SUG10" s="149"/>
      <c r="SUH10" s="149"/>
      <c r="SUI10" s="149"/>
      <c r="SUJ10" s="149"/>
      <c r="SUK10" s="149"/>
      <c r="SUL10" s="149"/>
      <c r="SUM10" s="149"/>
      <c r="SUN10" s="149"/>
      <c r="SUO10" s="149"/>
      <c r="SUP10" s="149"/>
      <c r="SUQ10" s="149"/>
      <c r="SUR10" s="149"/>
      <c r="SUS10" s="149"/>
      <c r="SUT10" s="149"/>
      <c r="SUU10" s="149"/>
      <c r="SUV10" s="149"/>
      <c r="SUW10" s="149"/>
      <c r="SUX10" s="149"/>
      <c r="SUY10" s="149"/>
      <c r="SUZ10" s="149"/>
      <c r="SVA10" s="149"/>
      <c r="SVB10" s="149"/>
      <c r="SVC10" s="149"/>
      <c r="SVD10" s="149"/>
      <c r="SVE10" s="149"/>
      <c r="SVF10" s="149"/>
      <c r="SVG10" s="149"/>
      <c r="SVH10" s="149"/>
      <c r="SVI10" s="149"/>
      <c r="SVJ10" s="149"/>
      <c r="SVK10" s="149"/>
      <c r="SVL10" s="149"/>
      <c r="SVM10" s="149"/>
      <c r="SVN10" s="149"/>
      <c r="SVO10" s="149"/>
      <c r="SVP10" s="149"/>
      <c r="SVQ10" s="149"/>
      <c r="SVR10" s="149"/>
      <c r="SVS10" s="149"/>
      <c r="SVT10" s="149"/>
      <c r="SVU10" s="149"/>
      <c r="SVV10" s="149"/>
      <c r="SVW10" s="149"/>
      <c r="SVX10" s="149"/>
      <c r="SVY10" s="149"/>
      <c r="SVZ10" s="149"/>
      <c r="SWA10" s="149"/>
      <c r="SWB10" s="149"/>
      <c r="SWC10" s="149"/>
      <c r="SWD10" s="149"/>
      <c r="SWE10" s="149"/>
      <c r="SWF10" s="149"/>
      <c r="SWG10" s="149"/>
      <c r="SWH10" s="149"/>
      <c r="SWI10" s="149"/>
      <c r="SWJ10" s="149"/>
      <c r="SWK10" s="149"/>
      <c r="SWL10" s="149"/>
      <c r="SWM10" s="149"/>
      <c r="SWN10" s="149"/>
      <c r="SWO10" s="149"/>
      <c r="SWP10" s="149"/>
      <c r="SWQ10" s="149"/>
      <c r="SWR10" s="149"/>
      <c r="SWS10" s="149"/>
      <c r="SWT10" s="149"/>
      <c r="SWU10" s="149"/>
      <c r="SWV10" s="149"/>
      <c r="SWW10" s="149"/>
      <c r="SWX10" s="149"/>
      <c r="SWY10" s="149"/>
      <c r="SWZ10" s="149"/>
      <c r="SXA10" s="149"/>
      <c r="SXB10" s="149"/>
      <c r="SXC10" s="149"/>
      <c r="SXD10" s="149"/>
      <c r="SXE10" s="149"/>
      <c r="SXF10" s="149"/>
      <c r="SXG10" s="149"/>
      <c r="SXH10" s="149"/>
      <c r="SXI10" s="149"/>
      <c r="SXJ10" s="149"/>
      <c r="SXK10" s="149"/>
      <c r="SXL10" s="149"/>
      <c r="SXM10" s="149"/>
      <c r="SXN10" s="149"/>
      <c r="SXO10" s="149"/>
      <c r="SXP10" s="149"/>
      <c r="SXQ10" s="149"/>
      <c r="SXR10" s="149"/>
      <c r="SXS10" s="149"/>
      <c r="SXT10" s="149"/>
      <c r="SXU10" s="149"/>
      <c r="SXV10" s="149"/>
      <c r="SXW10" s="149"/>
      <c r="SXX10" s="149"/>
      <c r="SXY10" s="149"/>
      <c r="SXZ10" s="149"/>
      <c r="SYA10" s="149"/>
      <c r="SYB10" s="149"/>
      <c r="SYC10" s="149"/>
      <c r="SYD10" s="149"/>
      <c r="SYE10" s="149"/>
      <c r="SYF10" s="149"/>
      <c r="SYG10" s="149"/>
      <c r="SYH10" s="149"/>
      <c r="SYI10" s="149"/>
      <c r="SYJ10" s="149"/>
      <c r="SYK10" s="149"/>
      <c r="SYL10" s="149"/>
      <c r="SYM10" s="149"/>
      <c r="SYN10" s="149"/>
      <c r="SYO10" s="149"/>
      <c r="SYP10" s="149"/>
      <c r="SYQ10" s="149"/>
      <c r="SYR10" s="149"/>
      <c r="SYS10" s="149"/>
      <c r="SYT10" s="149"/>
      <c r="SYU10" s="149"/>
      <c r="SYV10" s="149"/>
      <c r="SYW10" s="149"/>
      <c r="SYX10" s="149"/>
      <c r="SYY10" s="149"/>
      <c r="SYZ10" s="149"/>
      <c r="SZA10" s="149"/>
      <c r="SZB10" s="149"/>
      <c r="SZC10" s="149"/>
      <c r="SZD10" s="149"/>
      <c r="SZE10" s="149"/>
      <c r="SZF10" s="149"/>
      <c r="SZG10" s="149"/>
      <c r="SZH10" s="149"/>
      <c r="SZI10" s="149"/>
      <c r="SZJ10" s="149"/>
      <c r="SZK10" s="149"/>
      <c r="SZL10" s="149"/>
      <c r="SZM10" s="149"/>
      <c r="SZN10" s="149"/>
      <c r="SZO10" s="149"/>
      <c r="SZP10" s="149"/>
      <c r="SZQ10" s="149"/>
      <c r="SZR10" s="149"/>
      <c r="SZS10" s="149"/>
      <c r="SZT10" s="149"/>
      <c r="SZU10" s="149"/>
      <c r="SZV10" s="149"/>
      <c r="SZW10" s="149"/>
      <c r="SZX10" s="149"/>
      <c r="SZY10" s="149"/>
      <c r="SZZ10" s="149"/>
      <c r="TAA10" s="149"/>
      <c r="TAB10" s="149"/>
      <c r="TAC10" s="149"/>
      <c r="TAD10" s="149"/>
      <c r="TAE10" s="149"/>
      <c r="TAF10" s="149"/>
      <c r="TAG10" s="149"/>
      <c r="TAH10" s="149"/>
      <c r="TAI10" s="149"/>
      <c r="TAJ10" s="149"/>
      <c r="TAK10" s="149"/>
      <c r="TAL10" s="149"/>
      <c r="TAM10" s="149"/>
      <c r="TAN10" s="149"/>
      <c r="TAO10" s="149"/>
      <c r="TAP10" s="149"/>
      <c r="TAQ10" s="149"/>
      <c r="TAR10" s="149"/>
      <c r="TAS10" s="149"/>
      <c r="TAT10" s="149"/>
      <c r="TAU10" s="149"/>
      <c r="TAV10" s="149"/>
      <c r="TAW10" s="149"/>
      <c r="TAX10" s="149"/>
      <c r="TAY10" s="149"/>
      <c r="TAZ10" s="149"/>
      <c r="TBA10" s="149"/>
      <c r="TBB10" s="149"/>
      <c r="TBC10" s="149"/>
      <c r="TBD10" s="149"/>
      <c r="TBE10" s="149"/>
      <c r="TBF10" s="149"/>
      <c r="TBG10" s="149"/>
      <c r="TBH10" s="149"/>
      <c r="TBI10" s="149"/>
      <c r="TBJ10" s="149"/>
      <c r="TBK10" s="149"/>
      <c r="TBL10" s="149"/>
      <c r="TBM10" s="149"/>
      <c r="TBN10" s="149"/>
      <c r="TBO10" s="149"/>
      <c r="TBP10" s="149"/>
      <c r="TBQ10" s="149"/>
      <c r="TBR10" s="149"/>
      <c r="TBS10" s="149"/>
      <c r="TBT10" s="149"/>
      <c r="TBU10" s="149"/>
      <c r="TBV10" s="149"/>
      <c r="TBW10" s="149"/>
      <c r="TBX10" s="149"/>
      <c r="TBY10" s="149"/>
      <c r="TBZ10" s="149"/>
      <c r="TCA10" s="149"/>
      <c r="TCB10" s="149"/>
      <c r="TCC10" s="149"/>
      <c r="TCD10" s="149"/>
      <c r="TCE10" s="149"/>
      <c r="TCF10" s="149"/>
      <c r="TCG10" s="149"/>
      <c r="TCH10" s="149"/>
      <c r="TCI10" s="149"/>
      <c r="TCJ10" s="149"/>
      <c r="TCK10" s="149"/>
      <c r="TCL10" s="149"/>
      <c r="TCM10" s="149"/>
      <c r="TCN10" s="149"/>
      <c r="TCO10" s="149"/>
      <c r="TCP10" s="149"/>
      <c r="TCQ10" s="149"/>
      <c r="TCR10" s="149"/>
      <c r="TCS10" s="149"/>
      <c r="TCT10" s="149"/>
      <c r="TCU10" s="149"/>
      <c r="TCV10" s="149"/>
      <c r="TCW10" s="149"/>
      <c r="TCX10" s="149"/>
      <c r="TCY10" s="149"/>
      <c r="TCZ10" s="149"/>
      <c r="TDA10" s="149"/>
      <c r="TDB10" s="149"/>
      <c r="TDC10" s="149"/>
      <c r="TDD10" s="149"/>
      <c r="TDE10" s="149"/>
      <c r="TDF10" s="149"/>
      <c r="TDG10" s="149"/>
      <c r="TDH10" s="149"/>
      <c r="TDI10" s="149"/>
      <c r="TDJ10" s="149"/>
      <c r="TDK10" s="149"/>
      <c r="TDL10" s="149"/>
      <c r="TDM10" s="149"/>
      <c r="TDN10" s="149"/>
      <c r="TDO10" s="149"/>
      <c r="TDP10" s="149"/>
      <c r="TDQ10" s="149"/>
      <c r="TDR10" s="149"/>
      <c r="TDS10" s="149"/>
      <c r="TDT10" s="149"/>
      <c r="TDU10" s="149"/>
      <c r="TDV10" s="149"/>
      <c r="TDW10" s="149"/>
      <c r="TDX10" s="149"/>
      <c r="TDY10" s="149"/>
      <c r="TDZ10" s="149"/>
      <c r="TEA10" s="149"/>
      <c r="TEB10" s="149"/>
      <c r="TEC10" s="149"/>
      <c r="TED10" s="149"/>
      <c r="TEE10" s="149"/>
      <c r="TEF10" s="149"/>
      <c r="TEG10" s="149"/>
      <c r="TEH10" s="149"/>
      <c r="TEI10" s="149"/>
      <c r="TEJ10" s="149"/>
      <c r="TEK10" s="149"/>
      <c r="TEL10" s="149"/>
      <c r="TEM10" s="149"/>
      <c r="TEN10" s="149"/>
      <c r="TEO10" s="149"/>
      <c r="TEP10" s="149"/>
      <c r="TEQ10" s="149"/>
      <c r="TER10" s="149"/>
      <c r="TES10" s="149"/>
      <c r="TET10" s="149"/>
      <c r="TEU10" s="149"/>
      <c r="TEV10" s="149"/>
      <c r="TEW10" s="149"/>
      <c r="TEX10" s="149"/>
      <c r="TEY10" s="149"/>
      <c r="TEZ10" s="149"/>
      <c r="TFA10" s="149"/>
      <c r="TFB10" s="149"/>
      <c r="TFC10" s="149"/>
      <c r="TFD10" s="149"/>
      <c r="TFE10" s="149"/>
      <c r="TFF10" s="149"/>
      <c r="TFG10" s="149"/>
      <c r="TFH10" s="149"/>
      <c r="TFI10" s="149"/>
      <c r="TFJ10" s="149"/>
      <c r="TFK10" s="149"/>
      <c r="TFL10" s="149"/>
      <c r="TFM10" s="149"/>
      <c r="TFN10" s="149"/>
      <c r="TFO10" s="149"/>
      <c r="TFP10" s="149"/>
      <c r="TFQ10" s="149"/>
      <c r="TFR10" s="149"/>
      <c r="TFS10" s="149"/>
      <c r="TFT10" s="149"/>
      <c r="TFU10" s="149"/>
      <c r="TFV10" s="149"/>
      <c r="TFW10" s="149"/>
      <c r="TFX10" s="149"/>
      <c r="TFY10" s="149"/>
      <c r="TFZ10" s="149"/>
      <c r="TGA10" s="149"/>
      <c r="TGB10" s="149"/>
      <c r="TGC10" s="149"/>
      <c r="TGD10" s="149"/>
      <c r="TGE10" s="149"/>
      <c r="TGF10" s="149"/>
      <c r="TGG10" s="149"/>
      <c r="TGH10" s="149"/>
      <c r="TGI10" s="149"/>
      <c r="TGJ10" s="149"/>
      <c r="TGK10" s="149"/>
      <c r="TGL10" s="149"/>
      <c r="TGM10" s="149"/>
      <c r="TGN10" s="149"/>
      <c r="TGO10" s="149"/>
      <c r="TGP10" s="149"/>
      <c r="TGQ10" s="149"/>
      <c r="TGR10" s="149"/>
      <c r="TGS10" s="149"/>
      <c r="TGT10" s="149"/>
      <c r="TGU10" s="149"/>
      <c r="TGV10" s="149"/>
      <c r="TGW10" s="149"/>
      <c r="TGX10" s="149"/>
      <c r="TGY10" s="149"/>
      <c r="TGZ10" s="149"/>
      <c r="THA10" s="149"/>
      <c r="THB10" s="149"/>
      <c r="THC10" s="149"/>
      <c r="THD10" s="149"/>
      <c r="THE10" s="149"/>
      <c r="THF10" s="149"/>
      <c r="THG10" s="149"/>
      <c r="THH10" s="149"/>
      <c r="THI10" s="149"/>
      <c r="THJ10" s="149"/>
      <c r="THK10" s="149"/>
      <c r="THL10" s="149"/>
      <c r="THM10" s="149"/>
      <c r="THN10" s="149"/>
      <c r="THO10" s="149"/>
      <c r="THP10" s="149"/>
      <c r="THQ10" s="149"/>
      <c r="THR10" s="149"/>
      <c r="THS10" s="149"/>
      <c r="THT10" s="149"/>
      <c r="THU10" s="149"/>
      <c r="THV10" s="149"/>
      <c r="THW10" s="149"/>
      <c r="THX10" s="149"/>
      <c r="THY10" s="149"/>
      <c r="THZ10" s="149"/>
      <c r="TIA10" s="149"/>
      <c r="TIB10" s="149"/>
      <c r="TIC10" s="149"/>
      <c r="TID10" s="149"/>
      <c r="TIE10" s="149"/>
      <c r="TIF10" s="149"/>
      <c r="TIG10" s="149"/>
      <c r="TIH10" s="149"/>
      <c r="TII10" s="149"/>
      <c r="TIJ10" s="149"/>
      <c r="TIK10" s="149"/>
      <c r="TIL10" s="149"/>
      <c r="TIM10" s="149"/>
      <c r="TIN10" s="149"/>
      <c r="TIO10" s="149"/>
      <c r="TIP10" s="149"/>
      <c r="TIQ10" s="149"/>
      <c r="TIR10" s="149"/>
      <c r="TIS10" s="149"/>
      <c r="TIT10" s="149"/>
      <c r="TIU10" s="149"/>
      <c r="TIV10" s="149"/>
      <c r="TIW10" s="149"/>
      <c r="TIX10" s="149"/>
      <c r="TIY10" s="149"/>
      <c r="TIZ10" s="149"/>
      <c r="TJA10" s="149"/>
      <c r="TJB10" s="149"/>
      <c r="TJC10" s="149"/>
      <c r="TJD10" s="149"/>
      <c r="TJE10" s="149"/>
      <c r="TJF10" s="149"/>
      <c r="TJG10" s="149"/>
      <c r="TJH10" s="149"/>
      <c r="TJI10" s="149"/>
      <c r="TJJ10" s="149"/>
      <c r="TJK10" s="149"/>
      <c r="TJL10" s="149"/>
      <c r="TJM10" s="149"/>
      <c r="TJN10" s="149"/>
      <c r="TJO10" s="149"/>
      <c r="TJP10" s="149"/>
      <c r="TJQ10" s="149"/>
      <c r="TJR10" s="149"/>
      <c r="TJS10" s="149"/>
      <c r="TJT10" s="149"/>
      <c r="TJU10" s="149"/>
      <c r="TJV10" s="149"/>
      <c r="TJW10" s="149"/>
      <c r="TJX10" s="149"/>
      <c r="TJY10" s="149"/>
      <c r="TJZ10" s="149"/>
      <c r="TKA10" s="149"/>
      <c r="TKB10" s="149"/>
      <c r="TKC10" s="149"/>
      <c r="TKD10" s="149"/>
      <c r="TKE10" s="149"/>
      <c r="TKF10" s="149"/>
      <c r="TKG10" s="149"/>
      <c r="TKH10" s="149"/>
      <c r="TKI10" s="149"/>
      <c r="TKJ10" s="149"/>
      <c r="TKK10" s="149"/>
      <c r="TKL10" s="149"/>
      <c r="TKM10" s="149"/>
      <c r="TKN10" s="149"/>
      <c r="TKO10" s="149"/>
      <c r="TKP10" s="149"/>
      <c r="TKQ10" s="149"/>
      <c r="TKR10" s="149"/>
      <c r="TKS10" s="149"/>
      <c r="TKT10" s="149"/>
      <c r="TKU10" s="149"/>
      <c r="TKV10" s="149"/>
      <c r="TKW10" s="149"/>
      <c r="TKX10" s="149"/>
      <c r="TKY10" s="149"/>
      <c r="TKZ10" s="149"/>
      <c r="TLA10" s="149"/>
      <c r="TLB10" s="149"/>
      <c r="TLC10" s="149"/>
      <c r="TLD10" s="149"/>
      <c r="TLE10" s="149"/>
      <c r="TLF10" s="149"/>
      <c r="TLG10" s="149"/>
      <c r="TLH10" s="149"/>
      <c r="TLI10" s="149"/>
      <c r="TLJ10" s="149"/>
      <c r="TLK10" s="149"/>
      <c r="TLL10" s="149"/>
      <c r="TLM10" s="149"/>
      <c r="TLN10" s="149"/>
      <c r="TLO10" s="149"/>
      <c r="TLP10" s="149"/>
      <c r="TLQ10" s="149"/>
      <c r="TLR10" s="149"/>
      <c r="TLS10" s="149"/>
      <c r="TLT10" s="149"/>
      <c r="TLU10" s="149"/>
      <c r="TLV10" s="149"/>
      <c r="TLW10" s="149"/>
      <c r="TLX10" s="149"/>
      <c r="TLY10" s="149"/>
      <c r="TLZ10" s="149"/>
      <c r="TMA10" s="149"/>
      <c r="TMB10" s="149"/>
      <c r="TMC10" s="149"/>
      <c r="TMD10" s="149"/>
      <c r="TME10" s="149"/>
      <c r="TMF10" s="149"/>
      <c r="TMG10" s="149"/>
      <c r="TMH10" s="149"/>
      <c r="TMI10" s="149"/>
      <c r="TMJ10" s="149"/>
      <c r="TMK10" s="149"/>
      <c r="TML10" s="149"/>
      <c r="TMM10" s="149"/>
      <c r="TMN10" s="149"/>
      <c r="TMO10" s="149"/>
      <c r="TMP10" s="149"/>
      <c r="TMQ10" s="149"/>
      <c r="TMR10" s="149"/>
      <c r="TMS10" s="149"/>
      <c r="TMT10" s="149"/>
      <c r="TMU10" s="149"/>
      <c r="TMV10" s="149"/>
      <c r="TMW10" s="149"/>
      <c r="TMX10" s="149"/>
      <c r="TMY10" s="149"/>
      <c r="TMZ10" s="149"/>
      <c r="TNA10" s="149"/>
      <c r="TNB10" s="149"/>
      <c r="TNC10" s="149"/>
      <c r="TND10" s="149"/>
      <c r="TNE10" s="149"/>
      <c r="TNF10" s="149"/>
      <c r="TNG10" s="149"/>
      <c r="TNH10" s="149"/>
      <c r="TNI10" s="149"/>
      <c r="TNJ10" s="149"/>
      <c r="TNK10" s="149"/>
      <c r="TNL10" s="149"/>
      <c r="TNM10" s="149"/>
      <c r="TNN10" s="149"/>
      <c r="TNO10" s="149"/>
      <c r="TNP10" s="149"/>
      <c r="TNQ10" s="149"/>
      <c r="TNR10" s="149"/>
      <c r="TNS10" s="149"/>
      <c r="TNT10" s="149"/>
      <c r="TNU10" s="149"/>
      <c r="TNV10" s="149"/>
      <c r="TNW10" s="149"/>
      <c r="TNX10" s="149"/>
      <c r="TNY10" s="149"/>
      <c r="TNZ10" s="149"/>
      <c r="TOA10" s="149"/>
      <c r="TOB10" s="149"/>
      <c r="TOC10" s="149"/>
      <c r="TOD10" s="149"/>
      <c r="TOE10" s="149"/>
      <c r="TOF10" s="149"/>
      <c r="TOG10" s="149"/>
      <c r="TOH10" s="149"/>
      <c r="TOI10" s="149"/>
      <c r="TOJ10" s="149"/>
      <c r="TOK10" s="149"/>
      <c r="TOL10" s="149"/>
      <c r="TOM10" s="149"/>
      <c r="TON10" s="149"/>
      <c r="TOO10" s="149"/>
      <c r="TOP10" s="149"/>
      <c r="TOQ10" s="149"/>
      <c r="TOR10" s="149"/>
      <c r="TOS10" s="149"/>
      <c r="TOT10" s="149"/>
      <c r="TOU10" s="149"/>
      <c r="TOV10" s="149"/>
      <c r="TOW10" s="149"/>
      <c r="TOX10" s="149"/>
      <c r="TOY10" s="149"/>
      <c r="TOZ10" s="149"/>
      <c r="TPA10" s="149"/>
      <c r="TPB10" s="149"/>
      <c r="TPC10" s="149"/>
      <c r="TPD10" s="149"/>
      <c r="TPE10" s="149"/>
      <c r="TPF10" s="149"/>
      <c r="TPG10" s="149"/>
      <c r="TPH10" s="149"/>
      <c r="TPI10" s="149"/>
      <c r="TPJ10" s="149"/>
      <c r="TPK10" s="149"/>
      <c r="TPL10" s="149"/>
      <c r="TPM10" s="149"/>
      <c r="TPN10" s="149"/>
      <c r="TPO10" s="149"/>
      <c r="TPP10" s="149"/>
      <c r="TPQ10" s="149"/>
      <c r="TPR10" s="149"/>
      <c r="TPS10" s="149"/>
      <c r="TPT10" s="149"/>
      <c r="TPU10" s="149"/>
      <c r="TPV10" s="149"/>
      <c r="TPW10" s="149"/>
      <c r="TPX10" s="149"/>
      <c r="TPY10" s="149"/>
      <c r="TPZ10" s="149"/>
      <c r="TQA10" s="149"/>
      <c r="TQB10" s="149"/>
      <c r="TQC10" s="149"/>
      <c r="TQD10" s="149"/>
      <c r="TQE10" s="149"/>
      <c r="TQF10" s="149"/>
      <c r="TQG10" s="149"/>
      <c r="TQH10" s="149"/>
      <c r="TQI10" s="149"/>
      <c r="TQJ10" s="149"/>
      <c r="TQK10" s="149"/>
      <c r="TQL10" s="149"/>
      <c r="TQM10" s="149"/>
      <c r="TQN10" s="149"/>
      <c r="TQO10" s="149"/>
      <c r="TQP10" s="149"/>
      <c r="TQQ10" s="149"/>
      <c r="TQR10" s="149"/>
      <c r="TQS10" s="149"/>
      <c r="TQT10" s="149"/>
      <c r="TQU10" s="149"/>
      <c r="TQV10" s="149"/>
      <c r="TQW10" s="149"/>
      <c r="TQX10" s="149"/>
      <c r="TQY10" s="149"/>
      <c r="TQZ10" s="149"/>
      <c r="TRA10" s="149"/>
      <c r="TRB10" s="149"/>
      <c r="TRC10" s="149"/>
      <c r="TRD10" s="149"/>
      <c r="TRE10" s="149"/>
      <c r="TRF10" s="149"/>
      <c r="TRG10" s="149"/>
      <c r="TRH10" s="149"/>
      <c r="TRI10" s="149"/>
      <c r="TRJ10" s="149"/>
      <c r="TRK10" s="149"/>
      <c r="TRL10" s="149"/>
      <c r="TRM10" s="149"/>
      <c r="TRN10" s="149"/>
      <c r="TRO10" s="149"/>
      <c r="TRP10" s="149"/>
      <c r="TRQ10" s="149"/>
      <c r="TRR10" s="149"/>
      <c r="TRS10" s="149"/>
      <c r="TRT10" s="149"/>
      <c r="TRU10" s="149"/>
      <c r="TRV10" s="149"/>
      <c r="TRW10" s="149"/>
      <c r="TRX10" s="149"/>
      <c r="TRY10" s="149"/>
      <c r="TRZ10" s="149"/>
      <c r="TSA10" s="149"/>
      <c r="TSB10" s="149"/>
      <c r="TSC10" s="149"/>
      <c r="TSD10" s="149"/>
      <c r="TSE10" s="149"/>
      <c r="TSF10" s="149"/>
      <c r="TSG10" s="149"/>
      <c r="TSH10" s="149"/>
      <c r="TSI10" s="149"/>
      <c r="TSJ10" s="149"/>
      <c r="TSK10" s="149"/>
      <c r="TSL10" s="149"/>
      <c r="TSM10" s="149"/>
      <c r="TSN10" s="149"/>
      <c r="TSO10" s="149"/>
      <c r="TSP10" s="149"/>
      <c r="TSQ10" s="149"/>
      <c r="TSR10" s="149"/>
      <c r="TSS10" s="149"/>
      <c r="TST10" s="149"/>
      <c r="TSU10" s="149"/>
      <c r="TSV10" s="149"/>
      <c r="TSW10" s="149"/>
      <c r="TSX10" s="149"/>
      <c r="TSY10" s="149"/>
      <c r="TSZ10" s="149"/>
      <c r="TTA10" s="149"/>
      <c r="TTB10" s="149"/>
      <c r="TTC10" s="149"/>
      <c r="TTD10" s="149"/>
      <c r="TTE10" s="149"/>
      <c r="TTF10" s="149"/>
      <c r="TTG10" s="149"/>
      <c r="TTH10" s="149"/>
      <c r="TTI10" s="149"/>
      <c r="TTJ10" s="149"/>
      <c r="TTK10" s="149"/>
      <c r="TTL10" s="149"/>
      <c r="TTM10" s="149"/>
      <c r="TTN10" s="149"/>
      <c r="TTO10" s="149"/>
      <c r="TTP10" s="149"/>
      <c r="TTQ10" s="149"/>
      <c r="TTR10" s="149"/>
      <c r="TTS10" s="149"/>
      <c r="TTT10" s="149"/>
      <c r="TTU10" s="149"/>
      <c r="TTV10" s="149"/>
      <c r="TTW10" s="149"/>
      <c r="TTX10" s="149"/>
      <c r="TTY10" s="149"/>
      <c r="TTZ10" s="149"/>
      <c r="TUA10" s="149"/>
      <c r="TUB10" s="149"/>
      <c r="TUC10" s="149"/>
      <c r="TUD10" s="149"/>
      <c r="TUE10" s="149"/>
      <c r="TUF10" s="149"/>
      <c r="TUG10" s="149"/>
      <c r="TUH10" s="149"/>
      <c r="TUI10" s="149"/>
      <c r="TUJ10" s="149"/>
      <c r="TUK10" s="149"/>
      <c r="TUL10" s="149"/>
      <c r="TUM10" s="149"/>
      <c r="TUN10" s="149"/>
      <c r="TUO10" s="149"/>
      <c r="TUP10" s="149"/>
      <c r="TUQ10" s="149"/>
      <c r="TUR10" s="149"/>
      <c r="TUS10" s="149"/>
      <c r="TUT10" s="149"/>
      <c r="TUU10" s="149"/>
      <c r="TUV10" s="149"/>
      <c r="TUW10" s="149"/>
      <c r="TUX10" s="149"/>
      <c r="TUY10" s="149"/>
      <c r="TUZ10" s="149"/>
      <c r="TVA10" s="149"/>
      <c r="TVB10" s="149"/>
      <c r="TVC10" s="149"/>
      <c r="TVD10" s="149"/>
      <c r="TVE10" s="149"/>
      <c r="TVF10" s="149"/>
      <c r="TVG10" s="149"/>
      <c r="TVH10" s="149"/>
      <c r="TVI10" s="149"/>
      <c r="TVJ10" s="149"/>
      <c r="TVK10" s="149"/>
      <c r="TVL10" s="149"/>
      <c r="TVM10" s="149"/>
      <c r="TVN10" s="149"/>
      <c r="TVO10" s="149"/>
      <c r="TVP10" s="149"/>
      <c r="TVQ10" s="149"/>
      <c r="TVR10" s="149"/>
      <c r="TVS10" s="149"/>
      <c r="TVT10" s="149"/>
      <c r="TVU10" s="149"/>
      <c r="TVV10" s="149"/>
      <c r="TVW10" s="149"/>
      <c r="TVX10" s="149"/>
      <c r="TVY10" s="149"/>
      <c r="TVZ10" s="149"/>
      <c r="TWA10" s="149"/>
      <c r="TWB10" s="149"/>
      <c r="TWC10" s="149"/>
      <c r="TWD10" s="149"/>
      <c r="TWE10" s="149"/>
      <c r="TWF10" s="149"/>
      <c r="TWG10" s="149"/>
      <c r="TWH10" s="149"/>
      <c r="TWI10" s="149"/>
      <c r="TWJ10" s="149"/>
      <c r="TWK10" s="149"/>
      <c r="TWL10" s="149"/>
      <c r="TWM10" s="149"/>
      <c r="TWN10" s="149"/>
      <c r="TWO10" s="149"/>
      <c r="TWP10" s="149"/>
      <c r="TWQ10" s="149"/>
      <c r="TWR10" s="149"/>
      <c r="TWS10" s="149"/>
      <c r="TWT10" s="149"/>
      <c r="TWU10" s="149"/>
      <c r="TWV10" s="149"/>
      <c r="TWW10" s="149"/>
      <c r="TWX10" s="149"/>
      <c r="TWY10" s="149"/>
      <c r="TWZ10" s="149"/>
      <c r="TXA10" s="149"/>
      <c r="TXB10" s="149"/>
      <c r="TXC10" s="149"/>
      <c r="TXD10" s="149"/>
      <c r="TXE10" s="149"/>
      <c r="TXF10" s="149"/>
      <c r="TXG10" s="149"/>
      <c r="TXH10" s="149"/>
      <c r="TXI10" s="149"/>
      <c r="TXJ10" s="149"/>
      <c r="TXK10" s="149"/>
      <c r="TXL10" s="149"/>
      <c r="TXM10" s="149"/>
      <c r="TXN10" s="149"/>
      <c r="TXO10" s="149"/>
      <c r="TXP10" s="149"/>
      <c r="TXQ10" s="149"/>
      <c r="TXR10" s="149"/>
      <c r="TXS10" s="149"/>
      <c r="TXT10" s="149"/>
      <c r="TXU10" s="149"/>
      <c r="TXV10" s="149"/>
      <c r="TXW10" s="149"/>
      <c r="TXX10" s="149"/>
      <c r="TXY10" s="149"/>
      <c r="TXZ10" s="149"/>
      <c r="TYA10" s="149"/>
      <c r="TYB10" s="149"/>
      <c r="TYC10" s="149"/>
      <c r="TYD10" s="149"/>
      <c r="TYE10" s="149"/>
      <c r="TYF10" s="149"/>
      <c r="TYG10" s="149"/>
      <c r="TYH10" s="149"/>
      <c r="TYI10" s="149"/>
      <c r="TYJ10" s="149"/>
      <c r="TYK10" s="149"/>
      <c r="TYL10" s="149"/>
      <c r="TYM10" s="149"/>
      <c r="TYN10" s="149"/>
      <c r="TYO10" s="149"/>
      <c r="TYP10" s="149"/>
      <c r="TYQ10" s="149"/>
      <c r="TYR10" s="149"/>
      <c r="TYS10" s="149"/>
      <c r="TYT10" s="149"/>
      <c r="TYU10" s="149"/>
      <c r="TYV10" s="149"/>
      <c r="TYW10" s="149"/>
      <c r="TYX10" s="149"/>
      <c r="TYY10" s="149"/>
      <c r="TYZ10" s="149"/>
      <c r="TZA10" s="149"/>
      <c r="TZB10" s="149"/>
      <c r="TZC10" s="149"/>
      <c r="TZD10" s="149"/>
      <c r="TZE10" s="149"/>
      <c r="TZF10" s="149"/>
      <c r="TZG10" s="149"/>
      <c r="TZH10" s="149"/>
      <c r="TZI10" s="149"/>
      <c r="TZJ10" s="149"/>
      <c r="TZK10" s="149"/>
      <c r="TZL10" s="149"/>
      <c r="TZM10" s="149"/>
      <c r="TZN10" s="149"/>
      <c r="TZO10" s="149"/>
      <c r="TZP10" s="149"/>
      <c r="TZQ10" s="149"/>
      <c r="TZR10" s="149"/>
      <c r="TZS10" s="149"/>
      <c r="TZT10" s="149"/>
      <c r="TZU10" s="149"/>
      <c r="TZV10" s="149"/>
      <c r="TZW10" s="149"/>
      <c r="TZX10" s="149"/>
      <c r="TZY10" s="149"/>
      <c r="TZZ10" s="149"/>
      <c r="UAA10" s="149"/>
      <c r="UAB10" s="149"/>
      <c r="UAC10" s="149"/>
      <c r="UAD10" s="149"/>
      <c r="UAE10" s="149"/>
      <c r="UAF10" s="149"/>
      <c r="UAG10" s="149"/>
      <c r="UAH10" s="149"/>
      <c r="UAI10" s="149"/>
      <c r="UAJ10" s="149"/>
      <c r="UAK10" s="149"/>
      <c r="UAL10" s="149"/>
      <c r="UAM10" s="149"/>
      <c r="UAN10" s="149"/>
      <c r="UAO10" s="149"/>
      <c r="UAP10" s="149"/>
      <c r="UAQ10" s="149"/>
      <c r="UAR10" s="149"/>
      <c r="UAS10" s="149"/>
      <c r="UAT10" s="149"/>
      <c r="UAU10" s="149"/>
      <c r="UAV10" s="149"/>
      <c r="UAW10" s="149"/>
      <c r="UAX10" s="149"/>
      <c r="UAY10" s="149"/>
      <c r="UAZ10" s="149"/>
      <c r="UBA10" s="149"/>
      <c r="UBB10" s="149"/>
      <c r="UBC10" s="149"/>
      <c r="UBD10" s="149"/>
      <c r="UBE10" s="149"/>
      <c r="UBF10" s="149"/>
      <c r="UBG10" s="149"/>
      <c r="UBH10" s="149"/>
      <c r="UBI10" s="149"/>
      <c r="UBJ10" s="149"/>
      <c r="UBK10" s="149"/>
      <c r="UBL10" s="149"/>
      <c r="UBM10" s="149"/>
      <c r="UBN10" s="149"/>
      <c r="UBO10" s="149"/>
      <c r="UBP10" s="149"/>
      <c r="UBQ10" s="149"/>
      <c r="UBR10" s="149"/>
      <c r="UBS10" s="149"/>
      <c r="UBT10" s="149"/>
      <c r="UBU10" s="149"/>
      <c r="UBV10" s="149"/>
      <c r="UBW10" s="149"/>
      <c r="UBX10" s="149"/>
      <c r="UBY10" s="149"/>
      <c r="UBZ10" s="149"/>
      <c r="UCA10" s="149"/>
      <c r="UCB10" s="149"/>
      <c r="UCC10" s="149"/>
      <c r="UCD10" s="149"/>
      <c r="UCE10" s="149"/>
      <c r="UCF10" s="149"/>
      <c r="UCG10" s="149"/>
      <c r="UCH10" s="149"/>
      <c r="UCI10" s="149"/>
      <c r="UCJ10" s="149"/>
      <c r="UCK10" s="149"/>
      <c r="UCL10" s="149"/>
      <c r="UCM10" s="149"/>
      <c r="UCN10" s="149"/>
      <c r="UCO10" s="149"/>
      <c r="UCP10" s="149"/>
      <c r="UCQ10" s="149"/>
      <c r="UCR10" s="149"/>
      <c r="UCS10" s="149"/>
      <c r="UCT10" s="149"/>
      <c r="UCU10" s="149"/>
      <c r="UCV10" s="149"/>
      <c r="UCW10" s="149"/>
      <c r="UCX10" s="149"/>
      <c r="UCY10" s="149"/>
      <c r="UCZ10" s="149"/>
      <c r="UDA10" s="149"/>
      <c r="UDB10" s="149"/>
      <c r="UDC10" s="149"/>
      <c r="UDD10" s="149"/>
      <c r="UDE10" s="149"/>
      <c r="UDF10" s="149"/>
      <c r="UDG10" s="149"/>
      <c r="UDH10" s="149"/>
      <c r="UDI10" s="149"/>
      <c r="UDJ10" s="149"/>
      <c r="UDK10" s="149"/>
      <c r="UDL10" s="149"/>
      <c r="UDM10" s="149"/>
      <c r="UDN10" s="149"/>
      <c r="UDO10" s="149"/>
      <c r="UDP10" s="149"/>
      <c r="UDQ10" s="149"/>
      <c r="UDR10" s="149"/>
      <c r="UDS10" s="149"/>
      <c r="UDT10" s="149"/>
      <c r="UDU10" s="149"/>
      <c r="UDV10" s="149"/>
      <c r="UDW10" s="149"/>
      <c r="UDX10" s="149"/>
      <c r="UDY10" s="149"/>
      <c r="UDZ10" s="149"/>
      <c r="UEA10" s="149"/>
      <c r="UEB10" s="149"/>
      <c r="UEC10" s="149"/>
      <c r="UED10" s="149"/>
      <c r="UEE10" s="149"/>
      <c r="UEF10" s="149"/>
      <c r="UEG10" s="149"/>
      <c r="UEH10" s="149"/>
      <c r="UEI10" s="149"/>
      <c r="UEJ10" s="149"/>
      <c r="UEK10" s="149"/>
      <c r="UEL10" s="149"/>
      <c r="UEM10" s="149"/>
      <c r="UEN10" s="149"/>
      <c r="UEO10" s="149"/>
      <c r="UEP10" s="149"/>
      <c r="UEQ10" s="149"/>
      <c r="UER10" s="149"/>
      <c r="UES10" s="149"/>
      <c r="UET10" s="149"/>
      <c r="UEU10" s="149"/>
      <c r="UEV10" s="149"/>
      <c r="UEW10" s="149"/>
      <c r="UEX10" s="149"/>
      <c r="UEY10" s="149"/>
      <c r="UEZ10" s="149"/>
      <c r="UFA10" s="149"/>
      <c r="UFB10" s="149"/>
      <c r="UFC10" s="149"/>
      <c r="UFD10" s="149"/>
      <c r="UFE10" s="149"/>
      <c r="UFF10" s="149"/>
      <c r="UFG10" s="149"/>
      <c r="UFH10" s="149"/>
      <c r="UFI10" s="149"/>
      <c r="UFJ10" s="149"/>
      <c r="UFK10" s="149"/>
      <c r="UFL10" s="149"/>
      <c r="UFM10" s="149"/>
      <c r="UFN10" s="149"/>
      <c r="UFO10" s="149"/>
      <c r="UFP10" s="149"/>
      <c r="UFQ10" s="149"/>
      <c r="UFR10" s="149"/>
      <c r="UFS10" s="149"/>
      <c r="UFT10" s="149"/>
      <c r="UFU10" s="149"/>
      <c r="UFV10" s="149"/>
      <c r="UFW10" s="149"/>
      <c r="UFX10" s="149"/>
      <c r="UFY10" s="149"/>
      <c r="UFZ10" s="149"/>
      <c r="UGA10" s="149"/>
      <c r="UGB10" s="149"/>
      <c r="UGC10" s="149"/>
      <c r="UGD10" s="149"/>
      <c r="UGE10" s="149"/>
      <c r="UGF10" s="149"/>
      <c r="UGG10" s="149"/>
      <c r="UGH10" s="149"/>
      <c r="UGI10" s="149"/>
      <c r="UGJ10" s="149"/>
      <c r="UGK10" s="149"/>
      <c r="UGL10" s="149"/>
      <c r="UGM10" s="149"/>
      <c r="UGN10" s="149"/>
      <c r="UGO10" s="149"/>
      <c r="UGP10" s="149"/>
      <c r="UGQ10" s="149"/>
      <c r="UGR10" s="149"/>
      <c r="UGS10" s="149"/>
      <c r="UGT10" s="149"/>
      <c r="UGU10" s="149"/>
      <c r="UGV10" s="149"/>
      <c r="UGW10" s="149"/>
      <c r="UGX10" s="149"/>
      <c r="UGY10" s="149"/>
      <c r="UGZ10" s="149"/>
      <c r="UHA10" s="149"/>
      <c r="UHB10" s="149"/>
      <c r="UHC10" s="149"/>
      <c r="UHD10" s="149"/>
      <c r="UHE10" s="149"/>
      <c r="UHF10" s="149"/>
      <c r="UHG10" s="149"/>
      <c r="UHH10" s="149"/>
      <c r="UHI10" s="149"/>
      <c r="UHJ10" s="149"/>
      <c r="UHK10" s="149"/>
      <c r="UHL10" s="149"/>
      <c r="UHM10" s="149"/>
      <c r="UHN10" s="149"/>
      <c r="UHO10" s="149"/>
      <c r="UHP10" s="149"/>
      <c r="UHQ10" s="149"/>
      <c r="UHR10" s="149"/>
      <c r="UHS10" s="149"/>
      <c r="UHT10" s="149"/>
      <c r="UHU10" s="149"/>
      <c r="UHV10" s="149"/>
      <c r="UHW10" s="149"/>
      <c r="UHX10" s="149"/>
      <c r="UHY10" s="149"/>
      <c r="UHZ10" s="149"/>
      <c r="UIA10" s="149"/>
      <c r="UIB10" s="149"/>
      <c r="UIC10" s="149"/>
      <c r="UID10" s="149"/>
      <c r="UIE10" s="149"/>
      <c r="UIF10" s="149"/>
      <c r="UIG10" s="149"/>
      <c r="UIH10" s="149"/>
      <c r="UII10" s="149"/>
      <c r="UIJ10" s="149"/>
      <c r="UIK10" s="149"/>
      <c r="UIL10" s="149"/>
      <c r="UIM10" s="149"/>
      <c r="UIN10" s="149"/>
      <c r="UIO10" s="149"/>
      <c r="UIP10" s="149"/>
      <c r="UIQ10" s="149"/>
      <c r="UIR10" s="149"/>
      <c r="UIS10" s="149"/>
      <c r="UIT10" s="149"/>
      <c r="UIU10" s="149"/>
      <c r="UIV10" s="149"/>
      <c r="UIW10" s="149"/>
      <c r="UIX10" s="149"/>
      <c r="UIY10" s="149"/>
      <c r="UIZ10" s="149"/>
      <c r="UJA10" s="149"/>
      <c r="UJB10" s="149"/>
      <c r="UJC10" s="149"/>
      <c r="UJD10" s="149"/>
      <c r="UJE10" s="149"/>
      <c r="UJF10" s="149"/>
      <c r="UJG10" s="149"/>
      <c r="UJH10" s="149"/>
      <c r="UJI10" s="149"/>
      <c r="UJJ10" s="149"/>
      <c r="UJK10" s="149"/>
      <c r="UJL10" s="149"/>
      <c r="UJM10" s="149"/>
      <c r="UJN10" s="149"/>
      <c r="UJO10" s="149"/>
      <c r="UJP10" s="149"/>
      <c r="UJQ10" s="149"/>
      <c r="UJR10" s="149"/>
      <c r="UJS10" s="149"/>
      <c r="UJT10" s="149"/>
      <c r="UJU10" s="149"/>
      <c r="UJV10" s="149"/>
      <c r="UJW10" s="149"/>
      <c r="UJX10" s="149"/>
      <c r="UJY10" s="149"/>
      <c r="UJZ10" s="149"/>
      <c r="UKA10" s="149"/>
      <c r="UKB10" s="149"/>
      <c r="UKC10" s="149"/>
      <c r="UKD10" s="149"/>
      <c r="UKE10" s="149"/>
      <c r="UKF10" s="149"/>
      <c r="UKG10" s="149"/>
      <c r="UKH10" s="149"/>
      <c r="UKI10" s="149"/>
      <c r="UKJ10" s="149"/>
      <c r="UKK10" s="149"/>
      <c r="UKL10" s="149"/>
      <c r="UKM10" s="149"/>
      <c r="UKN10" s="149"/>
      <c r="UKO10" s="149"/>
      <c r="UKP10" s="149"/>
      <c r="UKQ10" s="149"/>
      <c r="UKR10" s="149"/>
      <c r="UKS10" s="149"/>
      <c r="UKT10" s="149"/>
      <c r="UKU10" s="149"/>
      <c r="UKV10" s="149"/>
      <c r="UKW10" s="149"/>
      <c r="UKX10" s="149"/>
      <c r="UKY10" s="149"/>
      <c r="UKZ10" s="149"/>
      <c r="ULA10" s="149"/>
      <c r="ULB10" s="149"/>
      <c r="ULC10" s="149"/>
      <c r="ULD10" s="149"/>
      <c r="ULE10" s="149"/>
      <c r="ULF10" s="149"/>
      <c r="ULG10" s="149"/>
      <c r="ULH10" s="149"/>
      <c r="ULI10" s="149"/>
      <c r="ULJ10" s="149"/>
      <c r="ULK10" s="149"/>
      <c r="ULL10" s="149"/>
      <c r="ULM10" s="149"/>
      <c r="ULN10" s="149"/>
      <c r="ULO10" s="149"/>
      <c r="ULP10" s="149"/>
      <c r="ULQ10" s="149"/>
      <c r="ULR10" s="149"/>
      <c r="ULS10" s="149"/>
      <c r="ULT10" s="149"/>
      <c r="ULU10" s="149"/>
      <c r="ULV10" s="149"/>
      <c r="ULW10" s="149"/>
      <c r="ULX10" s="149"/>
      <c r="ULY10" s="149"/>
      <c r="ULZ10" s="149"/>
      <c r="UMA10" s="149"/>
      <c r="UMB10" s="149"/>
      <c r="UMC10" s="149"/>
      <c r="UMD10" s="149"/>
      <c r="UME10" s="149"/>
      <c r="UMF10" s="149"/>
      <c r="UMG10" s="149"/>
      <c r="UMH10" s="149"/>
      <c r="UMI10" s="149"/>
      <c r="UMJ10" s="149"/>
      <c r="UMK10" s="149"/>
      <c r="UML10" s="149"/>
      <c r="UMM10" s="149"/>
      <c r="UMN10" s="149"/>
      <c r="UMO10" s="149"/>
      <c r="UMP10" s="149"/>
      <c r="UMQ10" s="149"/>
      <c r="UMR10" s="149"/>
      <c r="UMS10" s="149"/>
      <c r="UMT10" s="149"/>
      <c r="UMU10" s="149"/>
      <c r="UMV10" s="149"/>
      <c r="UMW10" s="149"/>
      <c r="UMX10" s="149"/>
      <c r="UMY10" s="149"/>
      <c r="UMZ10" s="149"/>
      <c r="UNA10" s="149"/>
      <c r="UNB10" s="149"/>
      <c r="UNC10" s="149"/>
      <c r="UND10" s="149"/>
      <c r="UNE10" s="149"/>
      <c r="UNF10" s="149"/>
      <c r="UNG10" s="149"/>
      <c r="UNH10" s="149"/>
      <c r="UNI10" s="149"/>
      <c r="UNJ10" s="149"/>
      <c r="UNK10" s="149"/>
      <c r="UNL10" s="149"/>
      <c r="UNM10" s="149"/>
      <c r="UNN10" s="149"/>
      <c r="UNO10" s="149"/>
      <c r="UNP10" s="149"/>
      <c r="UNQ10" s="149"/>
      <c r="UNR10" s="149"/>
      <c r="UNS10" s="149"/>
      <c r="UNT10" s="149"/>
      <c r="UNU10" s="149"/>
      <c r="UNV10" s="149"/>
      <c r="UNW10" s="149"/>
      <c r="UNX10" s="149"/>
      <c r="UNY10" s="149"/>
      <c r="UNZ10" s="149"/>
      <c r="UOA10" s="149"/>
      <c r="UOB10" s="149"/>
      <c r="UOC10" s="149"/>
      <c r="UOD10" s="149"/>
      <c r="UOE10" s="149"/>
      <c r="UOF10" s="149"/>
      <c r="UOG10" s="149"/>
      <c r="UOH10" s="149"/>
      <c r="UOI10" s="149"/>
      <c r="UOJ10" s="149"/>
      <c r="UOK10" s="149"/>
      <c r="UOL10" s="149"/>
      <c r="UOM10" s="149"/>
      <c r="UON10" s="149"/>
      <c r="UOO10" s="149"/>
      <c r="UOP10" s="149"/>
      <c r="UOQ10" s="149"/>
      <c r="UOR10" s="149"/>
      <c r="UOS10" s="149"/>
      <c r="UOT10" s="149"/>
      <c r="UOU10" s="149"/>
      <c r="UOV10" s="149"/>
      <c r="UOW10" s="149"/>
      <c r="UOX10" s="149"/>
      <c r="UOY10" s="149"/>
      <c r="UOZ10" s="149"/>
      <c r="UPA10" s="149"/>
      <c r="UPB10" s="149"/>
      <c r="UPC10" s="149"/>
      <c r="UPD10" s="149"/>
      <c r="UPE10" s="149"/>
      <c r="UPF10" s="149"/>
      <c r="UPG10" s="149"/>
      <c r="UPH10" s="149"/>
      <c r="UPI10" s="149"/>
      <c r="UPJ10" s="149"/>
      <c r="UPK10" s="149"/>
      <c r="UPL10" s="149"/>
      <c r="UPM10" s="149"/>
      <c r="UPN10" s="149"/>
      <c r="UPO10" s="149"/>
      <c r="UPP10" s="149"/>
      <c r="UPQ10" s="149"/>
      <c r="UPR10" s="149"/>
      <c r="UPS10" s="149"/>
      <c r="UPT10" s="149"/>
      <c r="UPU10" s="149"/>
      <c r="UPV10" s="149"/>
      <c r="UPW10" s="149"/>
      <c r="UPX10" s="149"/>
      <c r="UPY10" s="149"/>
      <c r="UPZ10" s="149"/>
      <c r="UQA10" s="149"/>
      <c r="UQB10" s="149"/>
      <c r="UQC10" s="149"/>
      <c r="UQD10" s="149"/>
      <c r="UQE10" s="149"/>
      <c r="UQF10" s="149"/>
      <c r="UQG10" s="149"/>
      <c r="UQH10" s="149"/>
      <c r="UQI10" s="149"/>
      <c r="UQJ10" s="149"/>
      <c r="UQK10" s="149"/>
      <c r="UQL10" s="149"/>
      <c r="UQM10" s="149"/>
      <c r="UQN10" s="149"/>
      <c r="UQO10" s="149"/>
      <c r="UQP10" s="149"/>
      <c r="UQQ10" s="149"/>
      <c r="UQR10" s="149"/>
      <c r="UQS10" s="149"/>
      <c r="UQT10" s="149"/>
      <c r="UQU10" s="149"/>
      <c r="UQV10" s="149"/>
      <c r="UQW10" s="149"/>
      <c r="UQX10" s="149"/>
      <c r="UQY10" s="149"/>
      <c r="UQZ10" s="149"/>
      <c r="URA10" s="149"/>
      <c r="URB10" s="149"/>
      <c r="URC10" s="149"/>
      <c r="URD10" s="149"/>
      <c r="URE10" s="149"/>
      <c r="URF10" s="149"/>
      <c r="URG10" s="149"/>
      <c r="URH10" s="149"/>
      <c r="URI10" s="149"/>
      <c r="URJ10" s="149"/>
      <c r="URK10" s="149"/>
      <c r="URL10" s="149"/>
      <c r="URM10" s="149"/>
      <c r="URN10" s="149"/>
      <c r="URO10" s="149"/>
      <c r="URP10" s="149"/>
      <c r="URQ10" s="149"/>
      <c r="URR10" s="149"/>
      <c r="URS10" s="149"/>
      <c r="URT10" s="149"/>
      <c r="URU10" s="149"/>
      <c r="URV10" s="149"/>
      <c r="URW10" s="149"/>
      <c r="URX10" s="149"/>
      <c r="URY10" s="149"/>
      <c r="URZ10" s="149"/>
      <c r="USA10" s="149"/>
      <c r="USB10" s="149"/>
      <c r="USC10" s="149"/>
      <c r="USD10" s="149"/>
      <c r="USE10" s="149"/>
      <c r="USF10" s="149"/>
      <c r="USG10" s="149"/>
      <c r="USH10" s="149"/>
      <c r="USI10" s="149"/>
      <c r="USJ10" s="149"/>
      <c r="USK10" s="149"/>
      <c r="USL10" s="149"/>
      <c r="USM10" s="149"/>
      <c r="USN10" s="149"/>
      <c r="USO10" s="149"/>
      <c r="USP10" s="149"/>
      <c r="USQ10" s="149"/>
      <c r="USR10" s="149"/>
      <c r="USS10" s="149"/>
      <c r="UST10" s="149"/>
      <c r="USU10" s="149"/>
      <c r="USV10" s="149"/>
      <c r="USW10" s="149"/>
      <c r="USX10" s="149"/>
      <c r="USY10" s="149"/>
      <c r="USZ10" s="149"/>
      <c r="UTA10" s="149"/>
      <c r="UTB10" s="149"/>
      <c r="UTC10" s="149"/>
      <c r="UTD10" s="149"/>
      <c r="UTE10" s="149"/>
      <c r="UTF10" s="149"/>
      <c r="UTG10" s="149"/>
      <c r="UTH10" s="149"/>
      <c r="UTI10" s="149"/>
      <c r="UTJ10" s="149"/>
      <c r="UTK10" s="149"/>
      <c r="UTL10" s="149"/>
      <c r="UTM10" s="149"/>
      <c r="UTN10" s="149"/>
      <c r="UTO10" s="149"/>
      <c r="UTP10" s="149"/>
      <c r="UTQ10" s="149"/>
      <c r="UTR10" s="149"/>
      <c r="UTS10" s="149"/>
      <c r="UTT10" s="149"/>
      <c r="UTU10" s="149"/>
      <c r="UTV10" s="149"/>
      <c r="UTW10" s="149"/>
      <c r="UTX10" s="149"/>
      <c r="UTY10" s="149"/>
      <c r="UTZ10" s="149"/>
      <c r="UUA10" s="149"/>
      <c r="UUB10" s="149"/>
      <c r="UUC10" s="149"/>
      <c r="UUD10" s="149"/>
      <c r="UUE10" s="149"/>
      <c r="UUF10" s="149"/>
      <c r="UUG10" s="149"/>
      <c r="UUH10" s="149"/>
      <c r="UUI10" s="149"/>
      <c r="UUJ10" s="149"/>
      <c r="UUK10" s="149"/>
      <c r="UUL10" s="149"/>
      <c r="UUM10" s="149"/>
      <c r="UUN10" s="149"/>
      <c r="UUO10" s="149"/>
      <c r="UUP10" s="149"/>
      <c r="UUQ10" s="149"/>
      <c r="UUR10" s="149"/>
      <c r="UUS10" s="149"/>
      <c r="UUT10" s="149"/>
      <c r="UUU10" s="149"/>
      <c r="UUV10" s="149"/>
      <c r="UUW10" s="149"/>
      <c r="UUX10" s="149"/>
      <c r="UUY10" s="149"/>
      <c r="UUZ10" s="149"/>
      <c r="UVA10" s="149"/>
      <c r="UVB10" s="149"/>
      <c r="UVC10" s="149"/>
      <c r="UVD10" s="149"/>
      <c r="UVE10" s="149"/>
      <c r="UVF10" s="149"/>
      <c r="UVG10" s="149"/>
      <c r="UVH10" s="149"/>
      <c r="UVI10" s="149"/>
      <c r="UVJ10" s="149"/>
      <c r="UVK10" s="149"/>
      <c r="UVL10" s="149"/>
      <c r="UVM10" s="149"/>
      <c r="UVN10" s="149"/>
      <c r="UVO10" s="149"/>
      <c r="UVP10" s="149"/>
      <c r="UVQ10" s="149"/>
      <c r="UVR10" s="149"/>
      <c r="UVS10" s="149"/>
      <c r="UVT10" s="149"/>
      <c r="UVU10" s="149"/>
      <c r="UVV10" s="149"/>
      <c r="UVW10" s="149"/>
      <c r="UVX10" s="149"/>
      <c r="UVY10" s="149"/>
      <c r="UVZ10" s="149"/>
      <c r="UWA10" s="149"/>
      <c r="UWB10" s="149"/>
      <c r="UWC10" s="149"/>
      <c r="UWD10" s="149"/>
      <c r="UWE10" s="149"/>
      <c r="UWF10" s="149"/>
      <c r="UWG10" s="149"/>
      <c r="UWH10" s="149"/>
      <c r="UWI10" s="149"/>
      <c r="UWJ10" s="149"/>
      <c r="UWK10" s="149"/>
      <c r="UWL10" s="149"/>
      <c r="UWM10" s="149"/>
      <c r="UWN10" s="149"/>
      <c r="UWO10" s="149"/>
      <c r="UWP10" s="149"/>
      <c r="UWQ10" s="149"/>
      <c r="UWR10" s="149"/>
      <c r="UWS10" s="149"/>
      <c r="UWT10" s="149"/>
      <c r="UWU10" s="149"/>
      <c r="UWV10" s="149"/>
      <c r="UWW10" s="149"/>
      <c r="UWX10" s="149"/>
      <c r="UWY10" s="149"/>
      <c r="UWZ10" s="149"/>
      <c r="UXA10" s="149"/>
      <c r="UXB10" s="149"/>
      <c r="UXC10" s="149"/>
      <c r="UXD10" s="149"/>
      <c r="UXE10" s="149"/>
      <c r="UXF10" s="149"/>
      <c r="UXG10" s="149"/>
      <c r="UXH10" s="149"/>
      <c r="UXI10" s="149"/>
      <c r="UXJ10" s="149"/>
      <c r="UXK10" s="149"/>
      <c r="UXL10" s="149"/>
      <c r="UXM10" s="149"/>
      <c r="UXN10" s="149"/>
      <c r="UXO10" s="149"/>
      <c r="UXP10" s="149"/>
      <c r="UXQ10" s="149"/>
      <c r="UXR10" s="149"/>
      <c r="UXS10" s="149"/>
      <c r="UXT10" s="149"/>
      <c r="UXU10" s="149"/>
      <c r="UXV10" s="149"/>
      <c r="UXW10" s="149"/>
      <c r="UXX10" s="149"/>
      <c r="UXY10" s="149"/>
      <c r="UXZ10" s="149"/>
      <c r="UYA10" s="149"/>
      <c r="UYB10" s="149"/>
      <c r="UYC10" s="149"/>
      <c r="UYD10" s="149"/>
      <c r="UYE10" s="149"/>
      <c r="UYF10" s="149"/>
      <c r="UYG10" s="149"/>
      <c r="UYH10" s="149"/>
      <c r="UYI10" s="149"/>
      <c r="UYJ10" s="149"/>
      <c r="UYK10" s="149"/>
      <c r="UYL10" s="149"/>
      <c r="UYM10" s="149"/>
      <c r="UYN10" s="149"/>
      <c r="UYO10" s="149"/>
      <c r="UYP10" s="149"/>
      <c r="UYQ10" s="149"/>
      <c r="UYR10" s="149"/>
      <c r="UYS10" s="149"/>
      <c r="UYT10" s="149"/>
      <c r="UYU10" s="149"/>
      <c r="UYV10" s="149"/>
      <c r="UYW10" s="149"/>
      <c r="UYX10" s="149"/>
      <c r="UYY10" s="149"/>
      <c r="UYZ10" s="149"/>
      <c r="UZA10" s="149"/>
      <c r="UZB10" s="149"/>
      <c r="UZC10" s="149"/>
      <c r="UZD10" s="149"/>
      <c r="UZE10" s="149"/>
      <c r="UZF10" s="149"/>
      <c r="UZG10" s="149"/>
      <c r="UZH10" s="149"/>
      <c r="UZI10" s="149"/>
      <c r="UZJ10" s="149"/>
      <c r="UZK10" s="149"/>
      <c r="UZL10" s="149"/>
      <c r="UZM10" s="149"/>
      <c r="UZN10" s="149"/>
      <c r="UZO10" s="149"/>
      <c r="UZP10" s="149"/>
      <c r="UZQ10" s="149"/>
      <c r="UZR10" s="149"/>
      <c r="UZS10" s="149"/>
      <c r="UZT10" s="149"/>
      <c r="UZU10" s="149"/>
      <c r="UZV10" s="149"/>
      <c r="UZW10" s="149"/>
      <c r="UZX10" s="149"/>
      <c r="UZY10" s="149"/>
      <c r="UZZ10" s="149"/>
      <c r="VAA10" s="149"/>
      <c r="VAB10" s="149"/>
      <c r="VAC10" s="149"/>
      <c r="VAD10" s="149"/>
      <c r="VAE10" s="149"/>
      <c r="VAF10" s="149"/>
      <c r="VAG10" s="149"/>
      <c r="VAH10" s="149"/>
      <c r="VAI10" s="149"/>
      <c r="VAJ10" s="149"/>
      <c r="VAK10" s="149"/>
      <c r="VAL10" s="149"/>
      <c r="VAM10" s="149"/>
      <c r="VAN10" s="149"/>
      <c r="VAO10" s="149"/>
      <c r="VAP10" s="149"/>
      <c r="VAQ10" s="149"/>
      <c r="VAR10" s="149"/>
      <c r="VAS10" s="149"/>
      <c r="VAT10" s="149"/>
      <c r="VAU10" s="149"/>
      <c r="VAV10" s="149"/>
      <c r="VAW10" s="149"/>
      <c r="VAX10" s="149"/>
      <c r="VAY10" s="149"/>
      <c r="VAZ10" s="149"/>
      <c r="VBA10" s="149"/>
      <c r="VBB10" s="149"/>
      <c r="VBC10" s="149"/>
      <c r="VBD10" s="149"/>
      <c r="VBE10" s="149"/>
      <c r="VBF10" s="149"/>
      <c r="VBG10" s="149"/>
      <c r="VBH10" s="149"/>
      <c r="VBI10" s="149"/>
      <c r="VBJ10" s="149"/>
      <c r="VBK10" s="149"/>
      <c r="VBL10" s="149"/>
      <c r="VBM10" s="149"/>
      <c r="VBN10" s="149"/>
      <c r="VBO10" s="149"/>
      <c r="VBP10" s="149"/>
      <c r="VBQ10" s="149"/>
      <c r="VBR10" s="149"/>
      <c r="VBS10" s="149"/>
      <c r="VBT10" s="149"/>
      <c r="VBU10" s="149"/>
      <c r="VBV10" s="149"/>
      <c r="VBW10" s="149"/>
      <c r="VBX10" s="149"/>
      <c r="VBY10" s="149"/>
      <c r="VBZ10" s="149"/>
      <c r="VCA10" s="149"/>
      <c r="VCB10" s="149"/>
      <c r="VCC10" s="149"/>
      <c r="VCD10" s="149"/>
      <c r="VCE10" s="149"/>
      <c r="VCF10" s="149"/>
      <c r="VCG10" s="149"/>
      <c r="VCH10" s="149"/>
      <c r="VCI10" s="149"/>
      <c r="VCJ10" s="149"/>
      <c r="VCK10" s="149"/>
      <c r="VCL10" s="149"/>
      <c r="VCM10" s="149"/>
      <c r="VCN10" s="149"/>
      <c r="VCO10" s="149"/>
      <c r="VCP10" s="149"/>
      <c r="VCQ10" s="149"/>
      <c r="VCR10" s="149"/>
      <c r="VCS10" s="149"/>
      <c r="VCT10" s="149"/>
      <c r="VCU10" s="149"/>
      <c r="VCV10" s="149"/>
      <c r="VCW10" s="149"/>
      <c r="VCX10" s="149"/>
      <c r="VCY10" s="149"/>
      <c r="VCZ10" s="149"/>
      <c r="VDA10" s="149"/>
      <c r="VDB10" s="149"/>
      <c r="VDC10" s="149"/>
      <c r="VDD10" s="149"/>
      <c r="VDE10" s="149"/>
      <c r="VDF10" s="149"/>
      <c r="VDG10" s="149"/>
      <c r="VDH10" s="149"/>
      <c r="VDI10" s="149"/>
      <c r="VDJ10" s="149"/>
      <c r="VDK10" s="149"/>
      <c r="VDL10" s="149"/>
      <c r="VDM10" s="149"/>
      <c r="VDN10" s="149"/>
      <c r="VDO10" s="149"/>
      <c r="VDP10" s="149"/>
      <c r="VDQ10" s="149"/>
      <c r="VDR10" s="149"/>
      <c r="VDS10" s="149"/>
      <c r="VDT10" s="149"/>
      <c r="VDU10" s="149"/>
      <c r="VDV10" s="149"/>
      <c r="VDW10" s="149"/>
      <c r="VDX10" s="149"/>
      <c r="VDY10" s="149"/>
      <c r="VDZ10" s="149"/>
      <c r="VEA10" s="149"/>
      <c r="VEB10" s="149"/>
      <c r="VEC10" s="149"/>
      <c r="VED10" s="149"/>
      <c r="VEE10" s="149"/>
      <c r="VEF10" s="149"/>
      <c r="VEG10" s="149"/>
      <c r="VEH10" s="149"/>
      <c r="VEI10" s="149"/>
      <c r="VEJ10" s="149"/>
      <c r="VEK10" s="149"/>
      <c r="VEL10" s="149"/>
      <c r="VEM10" s="149"/>
      <c r="VEN10" s="149"/>
      <c r="VEO10" s="149"/>
      <c r="VEP10" s="149"/>
      <c r="VEQ10" s="149"/>
      <c r="VER10" s="149"/>
      <c r="VES10" s="149"/>
      <c r="VET10" s="149"/>
      <c r="VEU10" s="149"/>
      <c r="VEV10" s="149"/>
      <c r="VEW10" s="149"/>
      <c r="VEX10" s="149"/>
      <c r="VEY10" s="149"/>
      <c r="VEZ10" s="149"/>
      <c r="VFA10" s="149"/>
      <c r="VFB10" s="149"/>
      <c r="VFC10" s="149"/>
      <c r="VFD10" s="149"/>
      <c r="VFE10" s="149"/>
      <c r="VFF10" s="149"/>
      <c r="VFG10" s="149"/>
      <c r="VFH10" s="149"/>
      <c r="VFI10" s="149"/>
      <c r="VFJ10" s="149"/>
      <c r="VFK10" s="149"/>
      <c r="VFL10" s="149"/>
      <c r="VFM10" s="149"/>
      <c r="VFN10" s="149"/>
      <c r="VFO10" s="149"/>
      <c r="VFP10" s="149"/>
      <c r="VFQ10" s="149"/>
      <c r="VFR10" s="149"/>
      <c r="VFS10" s="149"/>
      <c r="VFT10" s="149"/>
      <c r="VFU10" s="149"/>
      <c r="VFV10" s="149"/>
      <c r="VFW10" s="149"/>
      <c r="VFX10" s="149"/>
      <c r="VFY10" s="149"/>
      <c r="VFZ10" s="149"/>
      <c r="VGA10" s="149"/>
      <c r="VGB10" s="149"/>
      <c r="VGC10" s="149"/>
      <c r="VGD10" s="149"/>
      <c r="VGE10" s="149"/>
      <c r="VGF10" s="149"/>
      <c r="VGG10" s="149"/>
      <c r="VGH10" s="149"/>
      <c r="VGI10" s="149"/>
      <c r="VGJ10" s="149"/>
      <c r="VGK10" s="149"/>
      <c r="VGL10" s="149"/>
      <c r="VGM10" s="149"/>
      <c r="VGN10" s="149"/>
      <c r="VGO10" s="149"/>
      <c r="VGP10" s="149"/>
      <c r="VGQ10" s="149"/>
      <c r="VGR10" s="149"/>
      <c r="VGS10" s="149"/>
      <c r="VGT10" s="149"/>
      <c r="VGU10" s="149"/>
      <c r="VGV10" s="149"/>
      <c r="VGW10" s="149"/>
      <c r="VGX10" s="149"/>
      <c r="VGY10" s="149"/>
      <c r="VGZ10" s="149"/>
      <c r="VHA10" s="149"/>
      <c r="VHB10" s="149"/>
      <c r="VHC10" s="149"/>
      <c r="VHD10" s="149"/>
      <c r="VHE10" s="149"/>
      <c r="VHF10" s="149"/>
      <c r="VHG10" s="149"/>
      <c r="VHH10" s="149"/>
      <c r="VHI10" s="149"/>
      <c r="VHJ10" s="149"/>
      <c r="VHK10" s="149"/>
      <c r="VHL10" s="149"/>
      <c r="VHM10" s="149"/>
      <c r="VHN10" s="149"/>
      <c r="VHO10" s="149"/>
      <c r="VHP10" s="149"/>
      <c r="VHQ10" s="149"/>
      <c r="VHR10" s="149"/>
      <c r="VHS10" s="149"/>
      <c r="VHT10" s="149"/>
      <c r="VHU10" s="149"/>
      <c r="VHV10" s="149"/>
      <c r="VHW10" s="149"/>
      <c r="VHX10" s="149"/>
      <c r="VHY10" s="149"/>
      <c r="VHZ10" s="149"/>
      <c r="VIA10" s="149"/>
      <c r="VIB10" s="149"/>
      <c r="VIC10" s="149"/>
      <c r="VID10" s="149"/>
      <c r="VIE10" s="149"/>
      <c r="VIF10" s="149"/>
      <c r="VIG10" s="149"/>
      <c r="VIH10" s="149"/>
      <c r="VII10" s="149"/>
      <c r="VIJ10" s="149"/>
      <c r="VIK10" s="149"/>
      <c r="VIL10" s="149"/>
      <c r="VIM10" s="149"/>
      <c r="VIN10" s="149"/>
      <c r="VIO10" s="149"/>
      <c r="VIP10" s="149"/>
      <c r="VIQ10" s="149"/>
      <c r="VIR10" s="149"/>
      <c r="VIS10" s="149"/>
      <c r="VIT10" s="149"/>
      <c r="VIU10" s="149"/>
      <c r="VIV10" s="149"/>
      <c r="VIW10" s="149"/>
      <c r="VIX10" s="149"/>
      <c r="VIY10" s="149"/>
      <c r="VIZ10" s="149"/>
      <c r="VJA10" s="149"/>
      <c r="VJB10" s="149"/>
      <c r="VJC10" s="149"/>
      <c r="VJD10" s="149"/>
      <c r="VJE10" s="149"/>
      <c r="VJF10" s="149"/>
      <c r="VJG10" s="149"/>
      <c r="VJH10" s="149"/>
      <c r="VJI10" s="149"/>
      <c r="VJJ10" s="149"/>
      <c r="VJK10" s="149"/>
      <c r="VJL10" s="149"/>
      <c r="VJM10" s="149"/>
      <c r="VJN10" s="149"/>
      <c r="VJO10" s="149"/>
      <c r="VJP10" s="149"/>
      <c r="VJQ10" s="149"/>
      <c r="VJR10" s="149"/>
      <c r="VJS10" s="149"/>
      <c r="VJT10" s="149"/>
      <c r="VJU10" s="149"/>
      <c r="VJV10" s="149"/>
      <c r="VJW10" s="149"/>
      <c r="VJX10" s="149"/>
      <c r="VJY10" s="149"/>
      <c r="VJZ10" s="149"/>
      <c r="VKA10" s="149"/>
      <c r="VKB10" s="149"/>
      <c r="VKC10" s="149"/>
      <c r="VKD10" s="149"/>
      <c r="VKE10" s="149"/>
      <c r="VKF10" s="149"/>
      <c r="VKG10" s="149"/>
      <c r="VKH10" s="149"/>
      <c r="VKI10" s="149"/>
      <c r="VKJ10" s="149"/>
      <c r="VKK10" s="149"/>
      <c r="VKL10" s="149"/>
      <c r="VKM10" s="149"/>
      <c r="VKN10" s="149"/>
      <c r="VKO10" s="149"/>
      <c r="VKP10" s="149"/>
      <c r="VKQ10" s="149"/>
      <c r="VKR10" s="149"/>
      <c r="VKS10" s="149"/>
      <c r="VKT10" s="149"/>
      <c r="VKU10" s="149"/>
      <c r="VKV10" s="149"/>
      <c r="VKW10" s="149"/>
      <c r="VKX10" s="149"/>
      <c r="VKY10" s="149"/>
      <c r="VKZ10" s="149"/>
      <c r="VLA10" s="149"/>
      <c r="VLB10" s="149"/>
      <c r="VLC10" s="149"/>
      <c r="VLD10" s="149"/>
      <c r="VLE10" s="149"/>
      <c r="VLF10" s="149"/>
      <c r="VLG10" s="149"/>
      <c r="VLH10" s="149"/>
      <c r="VLI10" s="149"/>
      <c r="VLJ10" s="149"/>
      <c r="VLK10" s="149"/>
      <c r="VLL10" s="149"/>
      <c r="VLM10" s="149"/>
      <c r="VLN10" s="149"/>
      <c r="VLO10" s="149"/>
      <c r="VLP10" s="149"/>
      <c r="VLQ10" s="149"/>
      <c r="VLR10" s="149"/>
      <c r="VLS10" s="149"/>
      <c r="VLT10" s="149"/>
      <c r="VLU10" s="149"/>
      <c r="VLV10" s="149"/>
      <c r="VLW10" s="149"/>
      <c r="VLX10" s="149"/>
      <c r="VLY10" s="149"/>
      <c r="VLZ10" s="149"/>
      <c r="VMA10" s="149"/>
      <c r="VMB10" s="149"/>
      <c r="VMC10" s="149"/>
      <c r="VMD10" s="149"/>
      <c r="VME10" s="149"/>
      <c r="VMF10" s="149"/>
      <c r="VMG10" s="149"/>
      <c r="VMH10" s="149"/>
      <c r="VMI10" s="149"/>
      <c r="VMJ10" s="149"/>
      <c r="VMK10" s="149"/>
      <c r="VML10" s="149"/>
      <c r="VMM10" s="149"/>
      <c r="VMN10" s="149"/>
      <c r="VMO10" s="149"/>
      <c r="VMP10" s="149"/>
      <c r="VMQ10" s="149"/>
      <c r="VMR10" s="149"/>
      <c r="VMS10" s="149"/>
      <c r="VMT10" s="149"/>
      <c r="VMU10" s="149"/>
      <c r="VMV10" s="149"/>
      <c r="VMW10" s="149"/>
      <c r="VMX10" s="149"/>
      <c r="VMY10" s="149"/>
      <c r="VMZ10" s="149"/>
      <c r="VNA10" s="149"/>
      <c r="VNB10" s="149"/>
      <c r="VNC10" s="149"/>
      <c r="VND10" s="149"/>
      <c r="VNE10" s="149"/>
      <c r="VNF10" s="149"/>
      <c r="VNG10" s="149"/>
      <c r="VNH10" s="149"/>
      <c r="VNI10" s="149"/>
      <c r="VNJ10" s="149"/>
      <c r="VNK10" s="149"/>
      <c r="VNL10" s="149"/>
      <c r="VNM10" s="149"/>
      <c r="VNN10" s="149"/>
      <c r="VNO10" s="149"/>
      <c r="VNP10" s="149"/>
      <c r="VNQ10" s="149"/>
      <c r="VNR10" s="149"/>
      <c r="VNS10" s="149"/>
      <c r="VNT10" s="149"/>
      <c r="VNU10" s="149"/>
      <c r="VNV10" s="149"/>
      <c r="VNW10" s="149"/>
      <c r="VNX10" s="149"/>
      <c r="VNY10" s="149"/>
      <c r="VNZ10" s="149"/>
      <c r="VOA10" s="149"/>
      <c r="VOB10" s="149"/>
      <c r="VOC10" s="149"/>
      <c r="VOD10" s="149"/>
      <c r="VOE10" s="149"/>
      <c r="VOF10" s="149"/>
      <c r="VOG10" s="149"/>
      <c r="VOH10" s="149"/>
      <c r="VOI10" s="149"/>
      <c r="VOJ10" s="149"/>
      <c r="VOK10" s="149"/>
      <c r="VOL10" s="149"/>
      <c r="VOM10" s="149"/>
      <c r="VON10" s="149"/>
      <c r="VOO10" s="149"/>
      <c r="VOP10" s="149"/>
      <c r="VOQ10" s="149"/>
      <c r="VOR10" s="149"/>
      <c r="VOS10" s="149"/>
      <c r="VOT10" s="149"/>
      <c r="VOU10" s="149"/>
      <c r="VOV10" s="149"/>
      <c r="VOW10" s="149"/>
      <c r="VOX10" s="149"/>
      <c r="VOY10" s="149"/>
      <c r="VOZ10" s="149"/>
      <c r="VPA10" s="149"/>
      <c r="VPB10" s="149"/>
      <c r="VPC10" s="149"/>
      <c r="VPD10" s="149"/>
      <c r="VPE10" s="149"/>
      <c r="VPF10" s="149"/>
      <c r="VPG10" s="149"/>
      <c r="VPH10" s="149"/>
      <c r="VPI10" s="149"/>
      <c r="VPJ10" s="149"/>
      <c r="VPK10" s="149"/>
      <c r="VPL10" s="149"/>
      <c r="VPM10" s="149"/>
      <c r="VPN10" s="149"/>
      <c r="VPO10" s="149"/>
      <c r="VPP10" s="149"/>
      <c r="VPQ10" s="149"/>
      <c r="VPR10" s="149"/>
      <c r="VPS10" s="149"/>
      <c r="VPT10" s="149"/>
      <c r="VPU10" s="149"/>
      <c r="VPV10" s="149"/>
      <c r="VPW10" s="149"/>
      <c r="VPX10" s="149"/>
      <c r="VPY10" s="149"/>
      <c r="VPZ10" s="149"/>
      <c r="VQA10" s="149"/>
      <c r="VQB10" s="149"/>
      <c r="VQC10" s="149"/>
      <c r="VQD10" s="149"/>
      <c r="VQE10" s="149"/>
      <c r="VQF10" s="149"/>
      <c r="VQG10" s="149"/>
      <c r="VQH10" s="149"/>
      <c r="VQI10" s="149"/>
      <c r="VQJ10" s="149"/>
      <c r="VQK10" s="149"/>
      <c r="VQL10" s="149"/>
      <c r="VQM10" s="149"/>
      <c r="VQN10" s="149"/>
      <c r="VQO10" s="149"/>
      <c r="VQP10" s="149"/>
      <c r="VQQ10" s="149"/>
      <c r="VQR10" s="149"/>
      <c r="VQS10" s="149"/>
      <c r="VQT10" s="149"/>
      <c r="VQU10" s="149"/>
      <c r="VQV10" s="149"/>
      <c r="VQW10" s="149"/>
      <c r="VQX10" s="149"/>
      <c r="VQY10" s="149"/>
      <c r="VQZ10" s="149"/>
      <c r="VRA10" s="149"/>
      <c r="VRB10" s="149"/>
      <c r="VRC10" s="149"/>
      <c r="VRD10" s="149"/>
      <c r="VRE10" s="149"/>
      <c r="VRF10" s="149"/>
      <c r="VRG10" s="149"/>
      <c r="VRH10" s="149"/>
      <c r="VRI10" s="149"/>
      <c r="VRJ10" s="149"/>
      <c r="VRK10" s="149"/>
      <c r="VRL10" s="149"/>
      <c r="VRM10" s="149"/>
      <c r="VRN10" s="149"/>
      <c r="VRO10" s="149"/>
      <c r="VRP10" s="149"/>
      <c r="VRQ10" s="149"/>
      <c r="VRR10" s="149"/>
      <c r="VRS10" s="149"/>
      <c r="VRT10" s="149"/>
      <c r="VRU10" s="149"/>
      <c r="VRV10" s="149"/>
      <c r="VRW10" s="149"/>
      <c r="VRX10" s="149"/>
      <c r="VRY10" s="149"/>
      <c r="VRZ10" s="149"/>
      <c r="VSA10" s="149"/>
      <c r="VSB10" s="149"/>
      <c r="VSC10" s="149"/>
      <c r="VSD10" s="149"/>
      <c r="VSE10" s="149"/>
      <c r="VSF10" s="149"/>
      <c r="VSG10" s="149"/>
      <c r="VSH10" s="149"/>
      <c r="VSI10" s="149"/>
      <c r="VSJ10" s="149"/>
      <c r="VSK10" s="149"/>
      <c r="VSL10" s="149"/>
      <c r="VSM10" s="149"/>
      <c r="VSN10" s="149"/>
      <c r="VSO10" s="149"/>
      <c r="VSP10" s="149"/>
      <c r="VSQ10" s="149"/>
      <c r="VSR10" s="149"/>
      <c r="VSS10" s="149"/>
      <c r="VST10" s="149"/>
      <c r="VSU10" s="149"/>
      <c r="VSV10" s="149"/>
      <c r="VSW10" s="149"/>
      <c r="VSX10" s="149"/>
      <c r="VSY10" s="149"/>
      <c r="VSZ10" s="149"/>
      <c r="VTA10" s="149"/>
      <c r="VTB10" s="149"/>
      <c r="VTC10" s="149"/>
      <c r="VTD10" s="149"/>
      <c r="VTE10" s="149"/>
      <c r="VTF10" s="149"/>
      <c r="VTG10" s="149"/>
      <c r="VTH10" s="149"/>
      <c r="VTI10" s="149"/>
      <c r="VTJ10" s="149"/>
      <c r="VTK10" s="149"/>
      <c r="VTL10" s="149"/>
      <c r="VTM10" s="149"/>
      <c r="VTN10" s="149"/>
      <c r="VTO10" s="149"/>
      <c r="VTP10" s="149"/>
      <c r="VTQ10" s="149"/>
      <c r="VTR10" s="149"/>
      <c r="VTS10" s="149"/>
      <c r="VTT10" s="149"/>
      <c r="VTU10" s="149"/>
      <c r="VTV10" s="149"/>
      <c r="VTW10" s="149"/>
      <c r="VTX10" s="149"/>
      <c r="VTY10" s="149"/>
      <c r="VTZ10" s="149"/>
      <c r="VUA10" s="149"/>
      <c r="VUB10" s="149"/>
      <c r="VUC10" s="149"/>
      <c r="VUD10" s="149"/>
      <c r="VUE10" s="149"/>
      <c r="VUF10" s="149"/>
      <c r="VUG10" s="149"/>
      <c r="VUH10" s="149"/>
      <c r="VUI10" s="149"/>
      <c r="VUJ10" s="149"/>
      <c r="VUK10" s="149"/>
      <c r="VUL10" s="149"/>
      <c r="VUM10" s="149"/>
      <c r="VUN10" s="149"/>
      <c r="VUO10" s="149"/>
      <c r="VUP10" s="149"/>
      <c r="VUQ10" s="149"/>
      <c r="VUR10" s="149"/>
      <c r="VUS10" s="149"/>
      <c r="VUT10" s="149"/>
      <c r="VUU10" s="149"/>
      <c r="VUV10" s="149"/>
      <c r="VUW10" s="149"/>
      <c r="VUX10" s="149"/>
      <c r="VUY10" s="149"/>
      <c r="VUZ10" s="149"/>
      <c r="VVA10" s="149"/>
      <c r="VVB10" s="149"/>
      <c r="VVC10" s="149"/>
      <c r="VVD10" s="149"/>
      <c r="VVE10" s="149"/>
      <c r="VVF10" s="149"/>
      <c r="VVG10" s="149"/>
      <c r="VVH10" s="149"/>
      <c r="VVI10" s="149"/>
      <c r="VVJ10" s="149"/>
      <c r="VVK10" s="149"/>
      <c r="VVL10" s="149"/>
      <c r="VVM10" s="149"/>
      <c r="VVN10" s="149"/>
      <c r="VVO10" s="149"/>
      <c r="VVP10" s="149"/>
      <c r="VVQ10" s="149"/>
      <c r="VVR10" s="149"/>
      <c r="VVS10" s="149"/>
      <c r="VVT10" s="149"/>
      <c r="VVU10" s="149"/>
      <c r="VVV10" s="149"/>
      <c r="VVW10" s="149"/>
      <c r="VVX10" s="149"/>
      <c r="VVY10" s="149"/>
      <c r="VVZ10" s="149"/>
      <c r="VWA10" s="149"/>
      <c r="VWB10" s="149"/>
      <c r="VWC10" s="149"/>
      <c r="VWD10" s="149"/>
      <c r="VWE10" s="149"/>
      <c r="VWF10" s="149"/>
      <c r="VWG10" s="149"/>
      <c r="VWH10" s="149"/>
      <c r="VWI10" s="149"/>
      <c r="VWJ10" s="149"/>
      <c r="VWK10" s="149"/>
      <c r="VWL10" s="149"/>
      <c r="VWM10" s="149"/>
      <c r="VWN10" s="149"/>
      <c r="VWO10" s="149"/>
      <c r="VWP10" s="149"/>
      <c r="VWQ10" s="149"/>
      <c r="VWR10" s="149"/>
      <c r="VWS10" s="149"/>
      <c r="VWT10" s="149"/>
      <c r="VWU10" s="149"/>
      <c r="VWV10" s="149"/>
      <c r="VWW10" s="149"/>
      <c r="VWX10" s="149"/>
      <c r="VWY10" s="149"/>
      <c r="VWZ10" s="149"/>
      <c r="VXA10" s="149"/>
      <c r="VXB10" s="149"/>
      <c r="VXC10" s="149"/>
      <c r="VXD10" s="149"/>
      <c r="VXE10" s="149"/>
      <c r="VXF10" s="149"/>
      <c r="VXG10" s="149"/>
      <c r="VXH10" s="149"/>
      <c r="VXI10" s="149"/>
      <c r="VXJ10" s="149"/>
      <c r="VXK10" s="149"/>
      <c r="VXL10" s="149"/>
      <c r="VXM10" s="149"/>
      <c r="VXN10" s="149"/>
      <c r="VXO10" s="149"/>
      <c r="VXP10" s="149"/>
      <c r="VXQ10" s="149"/>
      <c r="VXR10" s="149"/>
      <c r="VXS10" s="149"/>
      <c r="VXT10" s="149"/>
      <c r="VXU10" s="149"/>
      <c r="VXV10" s="149"/>
      <c r="VXW10" s="149"/>
      <c r="VXX10" s="149"/>
      <c r="VXY10" s="149"/>
      <c r="VXZ10" s="149"/>
      <c r="VYA10" s="149"/>
      <c r="VYB10" s="149"/>
      <c r="VYC10" s="149"/>
      <c r="VYD10" s="149"/>
      <c r="VYE10" s="149"/>
      <c r="VYF10" s="149"/>
      <c r="VYG10" s="149"/>
      <c r="VYH10" s="149"/>
      <c r="VYI10" s="149"/>
      <c r="VYJ10" s="149"/>
      <c r="VYK10" s="149"/>
      <c r="VYL10" s="149"/>
      <c r="VYM10" s="149"/>
      <c r="VYN10" s="149"/>
      <c r="VYO10" s="149"/>
      <c r="VYP10" s="149"/>
      <c r="VYQ10" s="149"/>
      <c r="VYR10" s="149"/>
      <c r="VYS10" s="149"/>
      <c r="VYT10" s="149"/>
      <c r="VYU10" s="149"/>
      <c r="VYV10" s="149"/>
      <c r="VYW10" s="149"/>
      <c r="VYX10" s="149"/>
      <c r="VYY10" s="149"/>
      <c r="VYZ10" s="149"/>
      <c r="VZA10" s="149"/>
      <c r="VZB10" s="149"/>
      <c r="VZC10" s="149"/>
      <c r="VZD10" s="149"/>
      <c r="VZE10" s="149"/>
      <c r="VZF10" s="149"/>
      <c r="VZG10" s="149"/>
      <c r="VZH10" s="149"/>
      <c r="VZI10" s="149"/>
      <c r="VZJ10" s="149"/>
      <c r="VZK10" s="149"/>
      <c r="VZL10" s="149"/>
      <c r="VZM10" s="149"/>
      <c r="VZN10" s="149"/>
      <c r="VZO10" s="149"/>
      <c r="VZP10" s="149"/>
      <c r="VZQ10" s="149"/>
      <c r="VZR10" s="149"/>
      <c r="VZS10" s="149"/>
      <c r="VZT10" s="149"/>
      <c r="VZU10" s="149"/>
      <c r="VZV10" s="149"/>
      <c r="VZW10" s="149"/>
      <c r="VZX10" s="149"/>
      <c r="VZY10" s="149"/>
      <c r="VZZ10" s="149"/>
      <c r="WAA10" s="149"/>
      <c r="WAB10" s="149"/>
      <c r="WAC10" s="149"/>
      <c r="WAD10" s="149"/>
      <c r="WAE10" s="149"/>
      <c r="WAF10" s="149"/>
      <c r="WAG10" s="149"/>
      <c r="WAH10" s="149"/>
      <c r="WAI10" s="149"/>
      <c r="WAJ10" s="149"/>
      <c r="WAK10" s="149"/>
      <c r="WAL10" s="149"/>
      <c r="WAM10" s="149"/>
      <c r="WAN10" s="149"/>
      <c r="WAO10" s="149"/>
      <c r="WAP10" s="149"/>
      <c r="WAQ10" s="149"/>
      <c r="WAR10" s="149"/>
      <c r="WAS10" s="149"/>
      <c r="WAT10" s="149"/>
      <c r="WAU10" s="149"/>
      <c r="WAV10" s="149"/>
      <c r="WAW10" s="149"/>
      <c r="WAX10" s="149"/>
      <c r="WAY10" s="149"/>
      <c r="WAZ10" s="149"/>
      <c r="WBA10" s="149"/>
      <c r="WBB10" s="149"/>
      <c r="WBC10" s="149"/>
      <c r="WBD10" s="149"/>
      <c r="WBE10" s="149"/>
      <c r="WBF10" s="149"/>
      <c r="WBG10" s="149"/>
      <c r="WBH10" s="149"/>
      <c r="WBI10" s="149"/>
      <c r="WBJ10" s="149"/>
      <c r="WBK10" s="149"/>
      <c r="WBL10" s="149"/>
      <c r="WBM10" s="149"/>
      <c r="WBN10" s="149"/>
      <c r="WBO10" s="149"/>
      <c r="WBP10" s="149"/>
      <c r="WBQ10" s="149"/>
      <c r="WBR10" s="149"/>
      <c r="WBS10" s="149"/>
      <c r="WBT10" s="149"/>
      <c r="WBU10" s="149"/>
      <c r="WBV10" s="149"/>
      <c r="WBW10" s="149"/>
      <c r="WBX10" s="149"/>
      <c r="WBY10" s="149"/>
      <c r="WBZ10" s="149"/>
      <c r="WCA10" s="149"/>
      <c r="WCB10" s="149"/>
      <c r="WCC10" s="149"/>
      <c r="WCD10" s="149"/>
      <c r="WCE10" s="149"/>
      <c r="WCF10" s="149"/>
      <c r="WCG10" s="149"/>
      <c r="WCH10" s="149"/>
      <c r="WCI10" s="149"/>
      <c r="WCJ10" s="149"/>
      <c r="WCK10" s="149"/>
      <c r="WCL10" s="149"/>
      <c r="WCM10" s="149"/>
      <c r="WCN10" s="149"/>
      <c r="WCO10" s="149"/>
      <c r="WCP10" s="149"/>
      <c r="WCQ10" s="149"/>
      <c r="WCR10" s="149"/>
      <c r="WCS10" s="149"/>
      <c r="WCT10" s="149"/>
      <c r="WCU10" s="149"/>
      <c r="WCV10" s="149"/>
      <c r="WCW10" s="149"/>
      <c r="WCX10" s="149"/>
      <c r="WCY10" s="149"/>
      <c r="WCZ10" s="149"/>
      <c r="WDA10" s="149"/>
      <c r="WDB10" s="149"/>
      <c r="WDC10" s="149"/>
      <c r="WDD10" s="149"/>
      <c r="WDE10" s="149"/>
      <c r="WDF10" s="149"/>
      <c r="WDG10" s="149"/>
      <c r="WDH10" s="149"/>
      <c r="WDI10" s="149"/>
      <c r="WDJ10" s="149"/>
      <c r="WDK10" s="149"/>
      <c r="WDL10" s="149"/>
      <c r="WDM10" s="149"/>
      <c r="WDN10" s="149"/>
      <c r="WDO10" s="149"/>
      <c r="WDP10" s="149"/>
      <c r="WDQ10" s="149"/>
      <c r="WDR10" s="149"/>
      <c r="WDS10" s="149"/>
      <c r="WDT10" s="149"/>
      <c r="WDU10" s="149"/>
      <c r="WDV10" s="149"/>
      <c r="WDW10" s="149"/>
      <c r="WDX10" s="149"/>
      <c r="WDY10" s="149"/>
      <c r="WDZ10" s="149"/>
      <c r="WEA10" s="149"/>
      <c r="WEB10" s="149"/>
      <c r="WEC10" s="149"/>
      <c r="WED10" s="149"/>
      <c r="WEE10" s="149"/>
      <c r="WEF10" s="149"/>
      <c r="WEG10" s="149"/>
      <c r="WEH10" s="149"/>
      <c r="WEI10" s="149"/>
      <c r="WEJ10" s="149"/>
      <c r="WEK10" s="149"/>
      <c r="WEL10" s="149"/>
      <c r="WEM10" s="149"/>
      <c r="WEN10" s="149"/>
      <c r="WEO10" s="149"/>
      <c r="WEP10" s="149"/>
      <c r="WEQ10" s="149"/>
      <c r="WER10" s="149"/>
      <c r="WES10" s="149"/>
      <c r="WET10" s="149"/>
      <c r="WEU10" s="149"/>
      <c r="WEV10" s="149"/>
      <c r="WEW10" s="149"/>
      <c r="WEX10" s="149"/>
      <c r="WEY10" s="149"/>
      <c r="WEZ10" s="149"/>
      <c r="WFA10" s="149"/>
      <c r="WFB10" s="149"/>
      <c r="WFC10" s="149"/>
      <c r="WFD10" s="149"/>
      <c r="WFE10" s="149"/>
      <c r="WFF10" s="149"/>
      <c r="WFG10" s="149"/>
      <c r="WFH10" s="149"/>
      <c r="WFI10" s="149"/>
      <c r="WFJ10" s="149"/>
      <c r="WFK10" s="149"/>
      <c r="WFL10" s="149"/>
      <c r="WFM10" s="149"/>
      <c r="WFN10" s="149"/>
      <c r="WFO10" s="149"/>
      <c r="WFP10" s="149"/>
      <c r="WFQ10" s="149"/>
      <c r="WFR10" s="149"/>
      <c r="WFS10" s="149"/>
      <c r="WFT10" s="149"/>
      <c r="WFU10" s="149"/>
      <c r="WFV10" s="149"/>
      <c r="WFW10" s="149"/>
      <c r="WFX10" s="149"/>
      <c r="WFY10" s="149"/>
      <c r="WFZ10" s="149"/>
      <c r="WGA10" s="149"/>
      <c r="WGB10" s="149"/>
      <c r="WGC10" s="149"/>
      <c r="WGD10" s="149"/>
      <c r="WGE10" s="149"/>
      <c r="WGF10" s="149"/>
      <c r="WGG10" s="149"/>
      <c r="WGH10" s="149"/>
      <c r="WGI10" s="149"/>
      <c r="WGJ10" s="149"/>
      <c r="WGK10" s="149"/>
      <c r="WGL10" s="149"/>
      <c r="WGM10" s="149"/>
      <c r="WGN10" s="149"/>
      <c r="WGO10" s="149"/>
      <c r="WGP10" s="149"/>
      <c r="WGQ10" s="149"/>
      <c r="WGR10" s="149"/>
      <c r="WGS10" s="149"/>
      <c r="WGT10" s="149"/>
      <c r="WGU10" s="149"/>
      <c r="WGV10" s="149"/>
      <c r="WGW10" s="149"/>
      <c r="WGX10" s="149"/>
      <c r="WGY10" s="149"/>
      <c r="WGZ10" s="149"/>
      <c r="WHA10" s="149"/>
      <c r="WHB10" s="149"/>
      <c r="WHC10" s="149"/>
      <c r="WHD10" s="149"/>
      <c r="WHE10" s="149"/>
      <c r="WHF10" s="149"/>
      <c r="WHG10" s="149"/>
      <c r="WHH10" s="149"/>
      <c r="WHI10" s="149"/>
      <c r="WHJ10" s="149"/>
      <c r="WHK10" s="149"/>
      <c r="WHL10" s="149"/>
      <c r="WHM10" s="149"/>
      <c r="WHN10" s="149"/>
      <c r="WHO10" s="149"/>
      <c r="WHP10" s="149"/>
      <c r="WHQ10" s="149"/>
      <c r="WHR10" s="149"/>
      <c r="WHS10" s="149"/>
      <c r="WHT10" s="149"/>
      <c r="WHU10" s="149"/>
      <c r="WHV10" s="149"/>
      <c r="WHW10" s="149"/>
      <c r="WHX10" s="149"/>
      <c r="WHY10" s="149"/>
      <c r="WHZ10" s="149"/>
      <c r="WIA10" s="149"/>
      <c r="WIB10" s="149"/>
      <c r="WIC10" s="149"/>
      <c r="WID10" s="149"/>
      <c r="WIE10" s="149"/>
      <c r="WIF10" s="149"/>
      <c r="WIG10" s="149"/>
      <c r="WIH10" s="149"/>
      <c r="WII10" s="149"/>
      <c r="WIJ10" s="149"/>
      <c r="WIK10" s="149"/>
      <c r="WIL10" s="149"/>
      <c r="WIM10" s="149"/>
      <c r="WIN10" s="149"/>
      <c r="WIO10" s="149"/>
      <c r="WIP10" s="149"/>
      <c r="WIQ10" s="149"/>
      <c r="WIR10" s="149"/>
      <c r="WIS10" s="149"/>
      <c r="WIT10" s="149"/>
      <c r="WIU10" s="149"/>
      <c r="WIV10" s="149"/>
      <c r="WIW10" s="149"/>
      <c r="WIX10" s="149"/>
      <c r="WIY10" s="149"/>
      <c r="WIZ10" s="149"/>
      <c r="WJA10" s="149"/>
      <c r="WJB10" s="149"/>
      <c r="WJC10" s="149"/>
      <c r="WJD10" s="149"/>
      <c r="WJE10" s="149"/>
      <c r="WJF10" s="149"/>
      <c r="WJG10" s="149"/>
      <c r="WJH10" s="149"/>
      <c r="WJI10" s="149"/>
      <c r="WJJ10" s="149"/>
      <c r="WJK10" s="149"/>
      <c r="WJL10" s="149"/>
      <c r="WJM10" s="149"/>
      <c r="WJN10" s="149"/>
      <c r="WJO10" s="149"/>
      <c r="WJP10" s="149"/>
      <c r="WJQ10" s="149"/>
      <c r="WJR10" s="149"/>
      <c r="WJS10" s="149"/>
      <c r="WJT10" s="149"/>
      <c r="WJU10" s="149"/>
      <c r="WJV10" s="149"/>
      <c r="WJW10" s="149"/>
      <c r="WJX10" s="149"/>
      <c r="WJY10" s="149"/>
      <c r="WJZ10" s="149"/>
      <c r="WKA10" s="149"/>
      <c r="WKB10" s="149"/>
      <c r="WKC10" s="149"/>
      <c r="WKD10" s="149"/>
      <c r="WKE10" s="149"/>
      <c r="WKF10" s="149"/>
      <c r="WKG10" s="149"/>
      <c r="WKH10" s="149"/>
      <c r="WKI10" s="149"/>
      <c r="WKJ10" s="149"/>
      <c r="WKK10" s="149"/>
      <c r="WKL10" s="149"/>
      <c r="WKM10" s="149"/>
      <c r="WKN10" s="149"/>
      <c r="WKO10" s="149"/>
      <c r="WKP10" s="149"/>
      <c r="WKQ10" s="149"/>
      <c r="WKR10" s="149"/>
      <c r="WKS10" s="149"/>
      <c r="WKT10" s="149"/>
      <c r="WKU10" s="149"/>
      <c r="WKV10" s="149"/>
      <c r="WKW10" s="149"/>
      <c r="WKX10" s="149"/>
      <c r="WKY10" s="149"/>
      <c r="WKZ10" s="149"/>
      <c r="WLA10" s="149"/>
      <c r="WLB10" s="149"/>
      <c r="WLC10" s="149"/>
      <c r="WLD10" s="149"/>
      <c r="WLE10" s="149"/>
      <c r="WLF10" s="149"/>
      <c r="WLG10" s="149"/>
      <c r="WLH10" s="149"/>
      <c r="WLI10" s="149"/>
      <c r="WLJ10" s="149"/>
      <c r="WLK10" s="149"/>
      <c r="WLL10" s="149"/>
      <c r="WLM10" s="149"/>
      <c r="WLN10" s="149"/>
      <c r="WLO10" s="149"/>
      <c r="WLP10" s="149"/>
      <c r="WLQ10" s="149"/>
      <c r="WLR10" s="149"/>
      <c r="WLS10" s="149"/>
      <c r="WLT10" s="149"/>
      <c r="WLU10" s="149"/>
      <c r="WLV10" s="149"/>
      <c r="WLW10" s="149"/>
      <c r="WLX10" s="149"/>
      <c r="WLY10" s="149"/>
      <c r="WLZ10" s="149"/>
      <c r="WMA10" s="149"/>
      <c r="WMB10" s="149"/>
      <c r="WMC10" s="149"/>
      <c r="WMD10" s="149"/>
      <c r="WME10" s="149"/>
      <c r="WMF10" s="149"/>
      <c r="WMG10" s="149"/>
      <c r="WMH10" s="149"/>
      <c r="WMI10" s="149"/>
      <c r="WMJ10" s="149"/>
      <c r="WMK10" s="149"/>
      <c r="WML10" s="149"/>
      <c r="WMM10" s="149"/>
      <c r="WMN10" s="149"/>
      <c r="WMO10" s="149"/>
      <c r="WMP10" s="149"/>
      <c r="WMQ10" s="149"/>
      <c r="WMR10" s="149"/>
      <c r="WMS10" s="149"/>
      <c r="WMT10" s="149"/>
      <c r="WMU10" s="149"/>
      <c r="WMV10" s="149"/>
      <c r="WMW10" s="149"/>
      <c r="WMX10" s="149"/>
      <c r="WMY10" s="149"/>
      <c r="WMZ10" s="149"/>
      <c r="WNA10" s="149"/>
      <c r="WNB10" s="149"/>
      <c r="WNC10" s="149"/>
      <c r="WND10" s="149"/>
      <c r="WNE10" s="149"/>
      <c r="WNF10" s="149"/>
      <c r="WNG10" s="149"/>
      <c r="WNH10" s="149"/>
      <c r="WNI10" s="149"/>
      <c r="WNJ10" s="149"/>
      <c r="WNK10" s="149"/>
      <c r="WNL10" s="149"/>
      <c r="WNM10" s="149"/>
      <c r="WNN10" s="149"/>
      <c r="WNO10" s="149"/>
      <c r="WNP10" s="149"/>
      <c r="WNQ10" s="149"/>
      <c r="WNR10" s="149"/>
      <c r="WNS10" s="149"/>
      <c r="WNT10" s="149"/>
      <c r="WNU10" s="149"/>
      <c r="WNV10" s="149"/>
      <c r="WNW10" s="149"/>
      <c r="WNX10" s="149"/>
      <c r="WNY10" s="149"/>
      <c r="WNZ10" s="149"/>
      <c r="WOA10" s="149"/>
      <c r="WOB10" s="149"/>
      <c r="WOC10" s="149"/>
      <c r="WOD10" s="149"/>
      <c r="WOE10" s="149"/>
      <c r="WOF10" s="149"/>
      <c r="WOG10" s="149"/>
      <c r="WOH10" s="149"/>
      <c r="WOI10" s="149"/>
      <c r="WOJ10" s="149"/>
      <c r="WOK10" s="149"/>
      <c r="WOL10" s="149"/>
      <c r="WOM10" s="149"/>
      <c r="WON10" s="149"/>
      <c r="WOO10" s="149"/>
      <c r="WOP10" s="149"/>
      <c r="WOQ10" s="149"/>
      <c r="WOR10" s="149"/>
      <c r="WOS10" s="149"/>
      <c r="WOT10" s="149"/>
      <c r="WOU10" s="149"/>
      <c r="WOV10" s="149"/>
      <c r="WOW10" s="149"/>
      <c r="WOX10" s="149"/>
      <c r="WOY10" s="149"/>
      <c r="WOZ10" s="149"/>
      <c r="WPA10" s="149"/>
      <c r="WPB10" s="149"/>
      <c r="WPC10" s="149"/>
      <c r="WPD10" s="149"/>
      <c r="WPE10" s="149"/>
      <c r="WPF10" s="149"/>
      <c r="WPG10" s="149"/>
      <c r="WPH10" s="149"/>
      <c r="WPI10" s="149"/>
      <c r="WPJ10" s="149"/>
      <c r="WPK10" s="149"/>
      <c r="WPL10" s="149"/>
      <c r="WPM10" s="149"/>
      <c r="WPN10" s="149"/>
      <c r="WPO10" s="149"/>
      <c r="WPP10" s="149"/>
      <c r="WPQ10" s="149"/>
      <c r="WPR10" s="149"/>
      <c r="WPS10" s="149"/>
      <c r="WPT10" s="149"/>
      <c r="WPU10" s="149"/>
      <c r="WPV10" s="149"/>
      <c r="WPW10" s="149"/>
      <c r="WPX10" s="149"/>
      <c r="WPY10" s="149"/>
      <c r="WPZ10" s="149"/>
      <c r="WQA10" s="149"/>
      <c r="WQB10" s="149"/>
      <c r="WQC10" s="149"/>
      <c r="WQD10" s="149"/>
      <c r="WQE10" s="149"/>
      <c r="WQF10" s="149"/>
      <c r="WQG10" s="149"/>
      <c r="WQH10" s="149"/>
      <c r="WQI10" s="149"/>
      <c r="WQJ10" s="149"/>
      <c r="WQK10" s="149"/>
      <c r="WQL10" s="149"/>
      <c r="WQM10" s="149"/>
      <c r="WQN10" s="149"/>
      <c r="WQO10" s="149"/>
      <c r="WQP10" s="149"/>
      <c r="WQQ10" s="149"/>
      <c r="WQR10" s="149"/>
      <c r="WQS10" s="149"/>
      <c r="WQT10" s="149"/>
      <c r="WQU10" s="149"/>
      <c r="WQV10" s="149"/>
      <c r="WQW10" s="149"/>
      <c r="WQX10" s="149"/>
      <c r="WQY10" s="149"/>
      <c r="WQZ10" s="149"/>
      <c r="WRA10" s="149"/>
      <c r="WRB10" s="149"/>
      <c r="WRC10" s="149"/>
      <c r="WRD10" s="149"/>
      <c r="WRE10" s="149"/>
      <c r="WRF10" s="149"/>
      <c r="WRG10" s="149"/>
      <c r="WRH10" s="149"/>
      <c r="WRI10" s="149"/>
      <c r="WRJ10" s="149"/>
      <c r="WRK10" s="149"/>
      <c r="WRL10" s="149"/>
      <c r="WRM10" s="149"/>
      <c r="WRN10" s="149"/>
      <c r="WRO10" s="149"/>
      <c r="WRP10" s="149"/>
      <c r="WRQ10" s="149"/>
      <c r="WRR10" s="149"/>
      <c r="WRS10" s="149"/>
      <c r="WRT10" s="149"/>
      <c r="WRU10" s="149"/>
      <c r="WRV10" s="149"/>
      <c r="WRW10" s="149"/>
      <c r="WRX10" s="149"/>
      <c r="WRY10" s="149"/>
      <c r="WRZ10" s="149"/>
      <c r="WSA10" s="149"/>
      <c r="WSB10" s="149"/>
      <c r="WSC10" s="149"/>
      <c r="WSD10" s="149"/>
      <c r="WSE10" s="149"/>
      <c r="WSF10" s="149"/>
      <c r="WSG10" s="149"/>
      <c r="WSH10" s="149"/>
      <c r="WSI10" s="149"/>
      <c r="WSJ10" s="149"/>
      <c r="WSK10" s="149"/>
      <c r="WSL10" s="149"/>
      <c r="WSM10" s="149"/>
      <c r="WSN10" s="149"/>
      <c r="WSO10" s="149"/>
      <c r="WSP10" s="149"/>
      <c r="WSQ10" s="149"/>
      <c r="WSR10" s="149"/>
      <c r="WSS10" s="149"/>
      <c r="WST10" s="149"/>
      <c r="WSU10" s="149"/>
      <c r="WSV10" s="149"/>
      <c r="WSW10" s="149"/>
      <c r="WSX10" s="149"/>
      <c r="WSY10" s="149"/>
      <c r="WSZ10" s="149"/>
      <c r="WTA10" s="149"/>
      <c r="WTB10" s="149"/>
      <c r="WTC10" s="149"/>
      <c r="WTD10" s="149"/>
      <c r="WTE10" s="149"/>
      <c r="WTF10" s="149"/>
      <c r="WTG10" s="149"/>
      <c r="WTH10" s="149"/>
      <c r="WTI10" s="149"/>
      <c r="WTJ10" s="149"/>
      <c r="WTK10" s="149"/>
      <c r="WTL10" s="149"/>
      <c r="WTM10" s="149"/>
      <c r="WTN10" s="149"/>
      <c r="WTO10" s="149"/>
      <c r="WTP10" s="149"/>
      <c r="WTQ10" s="149"/>
      <c r="WTR10" s="149"/>
      <c r="WTS10" s="149"/>
      <c r="WTT10" s="149"/>
      <c r="WTU10" s="149"/>
      <c r="WTV10" s="149"/>
      <c r="WTW10" s="149"/>
      <c r="WTX10" s="149"/>
      <c r="WTY10" s="149"/>
      <c r="WTZ10" s="149"/>
      <c r="WUA10" s="149"/>
      <c r="WUB10" s="149"/>
      <c r="WUC10" s="149"/>
      <c r="WUD10" s="149"/>
      <c r="WUE10" s="149"/>
      <c r="WUF10" s="149"/>
      <c r="WUG10" s="149"/>
      <c r="WUH10" s="149"/>
      <c r="WUI10" s="149"/>
      <c r="WUJ10" s="149"/>
      <c r="WUK10" s="149"/>
      <c r="WUL10" s="149"/>
      <c r="WUM10" s="149"/>
      <c r="WUN10" s="149"/>
      <c r="WUO10" s="149"/>
      <c r="WUP10" s="149"/>
      <c r="WUQ10" s="149"/>
      <c r="WUR10" s="149"/>
      <c r="WUS10" s="149"/>
      <c r="WUT10" s="149"/>
      <c r="WUU10" s="149"/>
      <c r="WUV10" s="149"/>
      <c r="WUW10" s="149"/>
      <c r="WUX10" s="149"/>
      <c r="WUY10" s="149"/>
      <c r="WUZ10" s="149"/>
      <c r="WVA10" s="149"/>
      <c r="WVB10" s="149"/>
      <c r="WVC10" s="149"/>
      <c r="WVD10" s="149"/>
      <c r="WVE10" s="149"/>
      <c r="WVF10" s="149"/>
      <c r="WVG10" s="149"/>
      <c r="WVH10" s="149"/>
      <c r="WVI10" s="149"/>
      <c r="WVJ10" s="149"/>
      <c r="WVK10" s="149"/>
      <c r="WVL10" s="149"/>
      <c r="WVM10" s="149"/>
      <c r="WVN10" s="149"/>
      <c r="WVO10" s="149"/>
      <c r="WVP10" s="149"/>
      <c r="WVQ10" s="149"/>
      <c r="WVR10" s="149"/>
      <c r="WVS10" s="149"/>
      <c r="WVT10" s="149"/>
      <c r="WVU10" s="149"/>
      <c r="WVV10" s="149"/>
      <c r="WVW10" s="149"/>
      <c r="WVX10" s="149"/>
      <c r="WVY10" s="149"/>
      <c r="WVZ10" s="149"/>
      <c r="WWA10" s="149"/>
      <c r="WWB10" s="149"/>
      <c r="WWC10" s="149"/>
      <c r="WWD10" s="149"/>
      <c r="WWE10" s="149"/>
      <c r="WWF10" s="149"/>
      <c r="WWG10" s="149"/>
      <c r="WWH10" s="149"/>
      <c r="WWI10" s="149"/>
      <c r="WWJ10" s="149"/>
      <c r="WWK10" s="149"/>
      <c r="WWL10" s="149"/>
      <c r="WWM10" s="149"/>
      <c r="WWN10" s="149"/>
      <c r="WWO10" s="149"/>
      <c r="WWP10" s="149"/>
      <c r="WWQ10" s="149"/>
      <c r="WWR10" s="149"/>
      <c r="WWS10" s="149"/>
      <c r="WWT10" s="149"/>
      <c r="WWU10" s="149"/>
      <c r="WWV10" s="149"/>
      <c r="WWW10" s="149"/>
      <c r="WWX10" s="149"/>
      <c r="WWY10" s="149"/>
      <c r="WWZ10" s="149"/>
      <c r="WXA10" s="149"/>
      <c r="WXB10" s="149"/>
      <c r="WXC10" s="149"/>
      <c r="WXD10" s="149"/>
      <c r="WXE10" s="149"/>
      <c r="WXF10" s="149"/>
      <c r="WXG10" s="149"/>
      <c r="WXH10" s="149"/>
      <c r="WXI10" s="149"/>
      <c r="WXJ10" s="149"/>
      <c r="WXK10" s="149"/>
      <c r="WXL10" s="149"/>
      <c r="WXM10" s="149"/>
      <c r="WXN10" s="149"/>
      <c r="WXO10" s="149"/>
      <c r="WXP10" s="149"/>
      <c r="WXQ10" s="149"/>
      <c r="WXR10" s="149"/>
      <c r="WXS10" s="149"/>
      <c r="WXT10" s="149"/>
      <c r="WXU10" s="149"/>
      <c r="WXV10" s="149"/>
      <c r="WXW10" s="149"/>
      <c r="WXX10" s="149"/>
      <c r="WXY10" s="149"/>
      <c r="WXZ10" s="149"/>
      <c r="WYA10" s="149"/>
      <c r="WYB10" s="149"/>
      <c r="WYC10" s="149"/>
      <c r="WYD10" s="149"/>
      <c r="WYE10" s="149"/>
      <c r="WYF10" s="149"/>
      <c r="WYG10" s="149"/>
      <c r="WYH10" s="149"/>
      <c r="WYI10" s="149"/>
      <c r="WYJ10" s="149"/>
      <c r="WYK10" s="149"/>
      <c r="WYL10" s="149"/>
      <c r="WYM10" s="149"/>
      <c r="WYN10" s="149"/>
      <c r="WYO10" s="149"/>
      <c r="WYP10" s="149"/>
      <c r="WYQ10" s="149"/>
      <c r="WYR10" s="149"/>
      <c r="WYS10" s="149"/>
      <c r="WYT10" s="149"/>
      <c r="WYU10" s="149"/>
      <c r="WYV10" s="149"/>
      <c r="WYW10" s="149"/>
      <c r="WYX10" s="149"/>
      <c r="WYY10" s="149"/>
      <c r="WYZ10" s="149"/>
      <c r="WZA10" s="149"/>
      <c r="WZB10" s="149"/>
      <c r="WZC10" s="149"/>
      <c r="WZD10" s="149"/>
      <c r="WZE10" s="149"/>
      <c r="WZF10" s="149"/>
      <c r="WZG10" s="149"/>
      <c r="WZH10" s="149"/>
      <c r="WZI10" s="149"/>
      <c r="WZJ10" s="149"/>
      <c r="WZK10" s="149"/>
      <c r="WZL10" s="149"/>
      <c r="WZM10" s="149"/>
      <c r="WZN10" s="149"/>
      <c r="WZO10" s="149"/>
      <c r="WZP10" s="149"/>
      <c r="WZQ10" s="149"/>
      <c r="WZR10" s="149"/>
      <c r="WZS10" s="149"/>
      <c r="WZT10" s="149"/>
      <c r="WZU10" s="149"/>
      <c r="WZV10" s="149"/>
      <c r="WZW10" s="149"/>
      <c r="WZX10" s="149"/>
      <c r="WZY10" s="149"/>
      <c r="WZZ10" s="149"/>
      <c r="XAA10" s="149"/>
      <c r="XAB10" s="149"/>
      <c r="XAC10" s="149"/>
      <c r="XAD10" s="149"/>
      <c r="XAE10" s="149"/>
      <c r="XAF10" s="149"/>
      <c r="XAG10" s="149"/>
      <c r="XAH10" s="149"/>
      <c r="XAI10" s="149"/>
      <c r="XAJ10" s="149"/>
      <c r="XAK10" s="149"/>
      <c r="XAL10" s="149"/>
      <c r="XAM10" s="149"/>
      <c r="XAN10" s="149"/>
      <c r="XAO10" s="149"/>
      <c r="XAP10" s="149"/>
      <c r="XAQ10" s="149"/>
      <c r="XAR10" s="149"/>
      <c r="XAS10" s="149"/>
      <c r="XAT10" s="149"/>
      <c r="XAU10" s="149"/>
      <c r="XAV10" s="149"/>
      <c r="XAW10" s="149"/>
      <c r="XAX10" s="149"/>
      <c r="XAY10" s="149"/>
      <c r="XAZ10" s="149"/>
      <c r="XBA10" s="149"/>
      <c r="XBB10" s="149"/>
      <c r="XBC10" s="149"/>
      <c r="XBD10" s="149"/>
      <c r="XBE10" s="149"/>
      <c r="XBF10" s="149"/>
      <c r="XBG10" s="149"/>
      <c r="XBH10" s="149"/>
      <c r="XBI10" s="149"/>
      <c r="XBJ10" s="149"/>
      <c r="XBK10" s="149"/>
    </row>
    <row r="11" spans="1:16287" s="147" customFormat="1" ht="31.5" x14ac:dyDescent="0.25">
      <c r="A11" s="135">
        <v>5</v>
      </c>
      <c r="B11" s="161" t="s">
        <v>195</v>
      </c>
      <c r="C11" s="161" t="s">
        <v>669</v>
      </c>
      <c r="D11" s="140"/>
      <c r="E11" s="141"/>
      <c r="F11" s="141">
        <v>196.6</v>
      </c>
      <c r="G11" s="139"/>
      <c r="H11" s="139"/>
      <c r="I11" s="139">
        <v>393</v>
      </c>
      <c r="J11" s="142"/>
      <c r="K11" s="142"/>
      <c r="L11" s="142">
        <f>I11/F11</f>
        <v>1.9989827060020346</v>
      </c>
      <c r="M11" s="200">
        <v>5</v>
      </c>
      <c r="N11" s="201">
        <f t="shared" si="0"/>
        <v>19</v>
      </c>
      <c r="O11" s="202">
        <f t="shared" si="1"/>
        <v>19.649999999999999</v>
      </c>
      <c r="P11" s="264">
        <v>19</v>
      </c>
      <c r="Q11" s="201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</row>
    <row r="12" spans="1:16287" hidden="1" x14ac:dyDescent="0.25">
      <c r="A12" s="135">
        <v>6</v>
      </c>
      <c r="B12" s="161" t="s">
        <v>444</v>
      </c>
      <c r="C12" s="161" t="s">
        <v>669</v>
      </c>
      <c r="D12" s="140"/>
      <c r="E12" s="141"/>
      <c r="F12" s="141">
        <v>803.62</v>
      </c>
      <c r="G12" s="139"/>
      <c r="H12" s="139"/>
      <c r="I12" s="139">
        <v>2409</v>
      </c>
      <c r="J12" s="142"/>
      <c r="K12" s="142"/>
      <c r="L12" s="142">
        <v>2.9976854732336178</v>
      </c>
      <c r="M12" s="200">
        <v>0</v>
      </c>
      <c r="N12" s="201">
        <f t="shared" si="0"/>
        <v>0</v>
      </c>
      <c r="O12" s="202">
        <f t="shared" si="1"/>
        <v>0</v>
      </c>
      <c r="P12" s="203">
        <v>0</v>
      </c>
    </row>
    <row r="13" spans="1:16287" ht="31.5" hidden="1" x14ac:dyDescent="0.25">
      <c r="A13" s="135">
        <v>7</v>
      </c>
      <c r="B13" s="161" t="s">
        <v>193</v>
      </c>
      <c r="C13" s="161" t="s">
        <v>73</v>
      </c>
      <c r="D13" s="140"/>
      <c r="E13" s="141"/>
      <c r="F13" s="141">
        <v>70</v>
      </c>
      <c r="G13" s="139"/>
      <c r="H13" s="139"/>
      <c r="I13" s="139">
        <v>310</v>
      </c>
      <c r="J13" s="142"/>
      <c r="K13" s="142"/>
      <c r="L13" s="142">
        <f>I13/F13</f>
        <v>4.4285714285714288</v>
      </c>
      <c r="M13" s="200">
        <v>0</v>
      </c>
      <c r="N13" s="201">
        <f t="shared" si="0"/>
        <v>0</v>
      </c>
      <c r="O13" s="202">
        <f t="shared" si="1"/>
        <v>0</v>
      </c>
      <c r="P13" s="203">
        <v>0</v>
      </c>
      <c r="Q13" s="201">
        <f>N13-P13</f>
        <v>0</v>
      </c>
    </row>
    <row r="14" spans="1:16287" x14ac:dyDescent="0.25">
      <c r="A14" s="135">
        <v>8</v>
      </c>
      <c r="B14" s="161" t="s">
        <v>2</v>
      </c>
      <c r="C14" s="161" t="s">
        <v>73</v>
      </c>
      <c r="D14" s="140"/>
      <c r="E14" s="141"/>
      <c r="F14" s="141">
        <v>100</v>
      </c>
      <c r="G14" s="139"/>
      <c r="H14" s="139"/>
      <c r="I14" s="139">
        <v>250</v>
      </c>
      <c r="J14" s="142"/>
      <c r="K14" s="142"/>
      <c r="L14" s="142">
        <f>I14/F14</f>
        <v>2.5</v>
      </c>
      <c r="M14" s="200">
        <f t="shared" si="2"/>
        <v>10</v>
      </c>
      <c r="N14" s="201">
        <f t="shared" si="0"/>
        <v>25</v>
      </c>
      <c r="O14" s="202">
        <f t="shared" si="1"/>
        <v>25</v>
      </c>
      <c r="P14" s="323" t="s">
        <v>916</v>
      </c>
      <c r="Q14" s="201"/>
    </row>
    <row r="15" spans="1:16287" hidden="1" x14ac:dyDescent="0.25">
      <c r="A15" s="135">
        <v>9</v>
      </c>
      <c r="B15" s="161" t="s">
        <v>444</v>
      </c>
      <c r="C15" s="161" t="s">
        <v>73</v>
      </c>
      <c r="D15" s="140"/>
      <c r="E15" s="141"/>
      <c r="F15" s="141">
        <v>170</v>
      </c>
      <c r="G15" s="139"/>
      <c r="H15" s="139"/>
      <c r="I15" s="139">
        <v>560</v>
      </c>
      <c r="J15" s="142"/>
      <c r="K15" s="142"/>
      <c r="L15" s="142">
        <v>3.2941176470588234</v>
      </c>
      <c r="M15" s="200">
        <v>0</v>
      </c>
      <c r="N15" s="201">
        <f t="shared" si="0"/>
        <v>0</v>
      </c>
      <c r="O15" s="202">
        <f t="shared" si="1"/>
        <v>0</v>
      </c>
      <c r="P15" s="203">
        <v>0</v>
      </c>
    </row>
    <row r="16" spans="1:16287" ht="31.5" x14ac:dyDescent="0.25">
      <c r="A16" s="135">
        <v>10</v>
      </c>
      <c r="B16" s="161" t="s">
        <v>176</v>
      </c>
      <c r="C16" s="161" t="s">
        <v>670</v>
      </c>
      <c r="D16" s="140"/>
      <c r="E16" s="141"/>
      <c r="F16" s="141">
        <v>21.16</v>
      </c>
      <c r="G16" s="139"/>
      <c r="H16" s="139"/>
      <c r="I16" s="139">
        <v>42</v>
      </c>
      <c r="J16" s="142"/>
      <c r="K16" s="142"/>
      <c r="L16" s="142">
        <f>I16/F16</f>
        <v>1.9848771266540643</v>
      </c>
      <c r="M16" s="200">
        <f t="shared" si="2"/>
        <v>10</v>
      </c>
      <c r="N16" s="201">
        <f t="shared" si="0"/>
        <v>4</v>
      </c>
      <c r="O16" s="202">
        <f t="shared" si="1"/>
        <v>4.2</v>
      </c>
      <c r="P16" s="265">
        <v>4</v>
      </c>
      <c r="Q16" s="201"/>
    </row>
    <row r="17" spans="1:17" ht="31.5" hidden="1" x14ac:dyDescent="0.25">
      <c r="A17" s="135">
        <v>11</v>
      </c>
      <c r="B17" s="161" t="s">
        <v>671</v>
      </c>
      <c r="C17" s="161" t="s">
        <v>670</v>
      </c>
      <c r="D17" s="140"/>
      <c r="E17" s="141"/>
      <c r="F17" s="141">
        <v>5.22</v>
      </c>
      <c r="G17" s="139"/>
      <c r="H17" s="139"/>
      <c r="I17" s="139">
        <v>11</v>
      </c>
      <c r="J17" s="142"/>
      <c r="K17" s="142"/>
      <c r="L17" s="142">
        <f>I17/F17</f>
        <v>2.1072796934865901</v>
      </c>
      <c r="M17" s="200">
        <v>0</v>
      </c>
      <c r="N17" s="201">
        <f t="shared" si="0"/>
        <v>0</v>
      </c>
      <c r="O17" s="202">
        <f t="shared" si="1"/>
        <v>0</v>
      </c>
      <c r="P17" s="203">
        <v>0</v>
      </c>
      <c r="Q17" s="201">
        <f>N17-P17</f>
        <v>0</v>
      </c>
    </row>
    <row r="18" spans="1:17" ht="31.5" hidden="1" x14ac:dyDescent="0.25">
      <c r="A18" s="135">
        <v>12</v>
      </c>
      <c r="B18" s="161" t="s">
        <v>672</v>
      </c>
      <c r="C18" s="161" t="s">
        <v>670</v>
      </c>
      <c r="D18" s="140"/>
      <c r="E18" s="141"/>
      <c r="F18" s="141">
        <v>0</v>
      </c>
      <c r="G18" s="139"/>
      <c r="H18" s="139"/>
      <c r="I18" s="139">
        <v>0</v>
      </c>
      <c r="J18" s="142"/>
      <c r="K18" s="142"/>
      <c r="L18" s="142">
        <v>0</v>
      </c>
      <c r="M18" s="200">
        <f t="shared" si="2"/>
        <v>0</v>
      </c>
      <c r="N18" s="201">
        <f t="shared" si="0"/>
        <v>0</v>
      </c>
      <c r="O18" s="202">
        <f t="shared" si="1"/>
        <v>0</v>
      </c>
      <c r="P18" s="203">
        <v>0</v>
      </c>
    </row>
    <row r="19" spans="1:17" ht="47.25" hidden="1" x14ac:dyDescent="0.25">
      <c r="A19" s="135">
        <v>13</v>
      </c>
      <c r="B19" s="161" t="s">
        <v>673</v>
      </c>
      <c r="C19" s="161" t="s">
        <v>670</v>
      </c>
      <c r="D19" s="140"/>
      <c r="E19" s="141"/>
      <c r="F19" s="141">
        <v>0</v>
      </c>
      <c r="G19" s="139"/>
      <c r="H19" s="139"/>
      <c r="I19" s="139">
        <v>0</v>
      </c>
      <c r="J19" s="142"/>
      <c r="K19" s="142"/>
      <c r="L19" s="142">
        <v>0</v>
      </c>
      <c r="M19" s="200">
        <f t="shared" si="2"/>
        <v>0</v>
      </c>
      <c r="N19" s="201">
        <f t="shared" si="0"/>
        <v>0</v>
      </c>
      <c r="O19" s="202">
        <f t="shared" si="1"/>
        <v>0</v>
      </c>
      <c r="P19" s="203">
        <v>0</v>
      </c>
    </row>
    <row r="20" spans="1:17" ht="31.5" x14ac:dyDescent="0.25">
      <c r="A20" s="135">
        <v>14</v>
      </c>
      <c r="B20" s="161" t="s">
        <v>674</v>
      </c>
      <c r="C20" s="161" t="s">
        <v>658</v>
      </c>
      <c r="D20" s="140"/>
      <c r="E20" s="141"/>
      <c r="F20" s="141">
        <v>57.8</v>
      </c>
      <c r="G20" s="139"/>
      <c r="H20" s="139"/>
      <c r="I20" s="139">
        <f>92+53</f>
        <v>145</v>
      </c>
      <c r="J20" s="142"/>
      <c r="K20" s="142"/>
      <c r="L20" s="142">
        <f>I20/F20</f>
        <v>2.5086505190311419</v>
      </c>
      <c r="M20" s="200">
        <v>4</v>
      </c>
      <c r="N20" s="201">
        <f t="shared" si="0"/>
        <v>5</v>
      </c>
      <c r="O20" s="202">
        <f t="shared" si="1"/>
        <v>5.8</v>
      </c>
      <c r="P20" s="265">
        <v>5</v>
      </c>
      <c r="Q20" s="201"/>
    </row>
    <row r="21" spans="1:17" ht="47.25" x14ac:dyDescent="0.25">
      <c r="A21" s="135">
        <v>15</v>
      </c>
      <c r="B21" s="161" t="s">
        <v>675</v>
      </c>
      <c r="C21" s="161" t="s">
        <v>670</v>
      </c>
      <c r="D21" s="140"/>
      <c r="E21" s="141"/>
      <c r="F21" s="141">
        <v>18.670000000000002</v>
      </c>
      <c r="G21" s="139"/>
      <c r="H21" s="139"/>
      <c r="I21" s="139">
        <v>62</v>
      </c>
      <c r="J21" s="142"/>
      <c r="K21" s="142"/>
      <c r="L21" s="142">
        <f>I21/F21</f>
        <v>3.3208355650776644</v>
      </c>
      <c r="M21" s="200">
        <f t="shared" si="2"/>
        <v>10</v>
      </c>
      <c r="N21" s="201">
        <f t="shared" si="0"/>
        <v>6</v>
      </c>
      <c r="O21" s="202">
        <f t="shared" si="1"/>
        <v>6.2</v>
      </c>
      <c r="P21" s="265">
        <v>6</v>
      </c>
      <c r="Q21" s="201"/>
    </row>
    <row r="22" spans="1:17" ht="31.5" hidden="1" x14ac:dyDescent="0.25">
      <c r="A22" s="135">
        <v>16</v>
      </c>
      <c r="B22" s="161" t="s">
        <v>676</v>
      </c>
      <c r="C22" s="161" t="s">
        <v>670</v>
      </c>
      <c r="D22" s="140"/>
      <c r="E22" s="141"/>
      <c r="F22" s="141">
        <v>11</v>
      </c>
      <c r="G22" s="139"/>
      <c r="H22" s="139"/>
      <c r="I22" s="139">
        <v>29</v>
      </c>
      <c r="J22" s="142"/>
      <c r="K22" s="142"/>
      <c r="L22" s="142">
        <v>2.6363636363636362</v>
      </c>
      <c r="M22" s="200">
        <v>0</v>
      </c>
      <c r="N22" s="201">
        <f t="shared" si="0"/>
        <v>0</v>
      </c>
      <c r="O22" s="202">
        <f t="shared" si="1"/>
        <v>0</v>
      </c>
      <c r="P22" s="265">
        <v>0</v>
      </c>
    </row>
    <row r="23" spans="1:17" ht="31.5" hidden="1" x14ac:dyDescent="0.25">
      <c r="A23" s="135">
        <v>17</v>
      </c>
      <c r="B23" s="161" t="s">
        <v>677</v>
      </c>
      <c r="C23" s="161" t="s">
        <v>670</v>
      </c>
      <c r="D23" s="140"/>
      <c r="E23" s="141"/>
      <c r="F23" s="141"/>
      <c r="G23" s="139"/>
      <c r="H23" s="139"/>
      <c r="I23" s="139"/>
      <c r="J23" s="142"/>
      <c r="K23" s="142"/>
      <c r="L23" s="142"/>
      <c r="M23" s="200">
        <f t="shared" si="2"/>
        <v>0</v>
      </c>
      <c r="N23" s="201">
        <f t="shared" si="0"/>
        <v>0</v>
      </c>
      <c r="O23" s="202">
        <f t="shared" si="1"/>
        <v>0</v>
      </c>
      <c r="P23" s="203">
        <v>0</v>
      </c>
    </row>
    <row r="24" spans="1:17" ht="31.5" x14ac:dyDescent="0.25">
      <c r="A24" s="135">
        <v>18</v>
      </c>
      <c r="B24" s="161" t="s">
        <v>678</v>
      </c>
      <c r="C24" s="161" t="s">
        <v>670</v>
      </c>
      <c r="D24" s="140"/>
      <c r="E24" s="141"/>
      <c r="F24" s="141">
        <v>20.6</v>
      </c>
      <c r="G24" s="139"/>
      <c r="H24" s="139"/>
      <c r="I24" s="139">
        <v>84</v>
      </c>
      <c r="J24" s="142"/>
      <c r="K24" s="142"/>
      <c r="L24" s="142">
        <f>I24/F24</f>
        <v>4.0776699029126213</v>
      </c>
      <c r="M24" s="200">
        <v>4</v>
      </c>
      <c r="N24" s="201">
        <f t="shared" si="0"/>
        <v>3</v>
      </c>
      <c r="O24" s="202">
        <f t="shared" si="1"/>
        <v>3.36</v>
      </c>
      <c r="P24" s="265">
        <v>3</v>
      </c>
      <c r="Q24" s="201"/>
    </row>
    <row r="25" spans="1:17" x14ac:dyDescent="0.25">
      <c r="A25" s="135">
        <v>19</v>
      </c>
      <c r="B25" s="161" t="s">
        <v>2</v>
      </c>
      <c r="C25" s="161" t="s">
        <v>670</v>
      </c>
      <c r="D25" s="140"/>
      <c r="E25" s="141"/>
      <c r="F25" s="141">
        <v>57.11</v>
      </c>
      <c r="G25" s="139"/>
      <c r="H25" s="139"/>
      <c r="I25" s="139">
        <v>75</v>
      </c>
      <c r="J25" s="142"/>
      <c r="K25" s="142"/>
      <c r="L25" s="142">
        <f>I25/F25</f>
        <v>1.3132551216949746</v>
      </c>
      <c r="M25" s="200">
        <f t="shared" si="2"/>
        <v>10</v>
      </c>
      <c r="N25" s="201">
        <f t="shared" si="0"/>
        <v>7</v>
      </c>
      <c r="O25" s="202">
        <f t="shared" si="1"/>
        <v>7.5</v>
      </c>
      <c r="P25" s="323" t="s">
        <v>916</v>
      </c>
      <c r="Q25" s="201"/>
    </row>
    <row r="26" spans="1:17" ht="31.5" x14ac:dyDescent="0.25">
      <c r="A26" s="135">
        <v>20</v>
      </c>
      <c r="B26" s="161" t="s">
        <v>118</v>
      </c>
      <c r="C26" s="161" t="s">
        <v>670</v>
      </c>
      <c r="D26" s="140"/>
      <c r="E26" s="141"/>
      <c r="F26" s="141">
        <v>15</v>
      </c>
      <c r="G26" s="139"/>
      <c r="H26" s="139"/>
      <c r="I26" s="139">
        <v>75</v>
      </c>
      <c r="J26" s="142"/>
      <c r="K26" s="142"/>
      <c r="L26" s="142">
        <f>I26/F26</f>
        <v>5</v>
      </c>
      <c r="M26" s="200">
        <v>6</v>
      </c>
      <c r="N26" s="201">
        <f t="shared" si="0"/>
        <v>4</v>
      </c>
      <c r="O26" s="202">
        <f t="shared" si="1"/>
        <v>4.5</v>
      </c>
      <c r="P26" s="265">
        <v>4</v>
      </c>
      <c r="Q26" s="201"/>
    </row>
    <row r="27" spans="1:17" ht="31.5" x14ac:dyDescent="0.25">
      <c r="A27" s="135">
        <v>21</v>
      </c>
      <c r="B27" s="161" t="s">
        <v>115</v>
      </c>
      <c r="C27" s="161" t="s">
        <v>670</v>
      </c>
      <c r="D27" s="140"/>
      <c r="E27" s="141"/>
      <c r="F27" s="141">
        <v>43.319000000000003</v>
      </c>
      <c r="G27" s="139"/>
      <c r="H27" s="139"/>
      <c r="I27" s="139">
        <v>50</v>
      </c>
      <c r="J27" s="142"/>
      <c r="K27" s="142"/>
      <c r="L27" s="142">
        <f>I27/F27</f>
        <v>1.1542279369329855</v>
      </c>
      <c r="M27" s="200">
        <f t="shared" si="2"/>
        <v>10</v>
      </c>
      <c r="N27" s="201">
        <f t="shared" si="0"/>
        <v>5</v>
      </c>
      <c r="O27" s="202">
        <f t="shared" si="1"/>
        <v>5</v>
      </c>
      <c r="P27" s="265">
        <v>5</v>
      </c>
      <c r="Q27" s="201"/>
    </row>
    <row r="28" spans="1:17" ht="31.5" hidden="1" x14ac:dyDescent="0.25">
      <c r="A28" s="135">
        <v>22</v>
      </c>
      <c r="B28" s="161" t="s">
        <v>117</v>
      </c>
      <c r="C28" s="161" t="s">
        <v>670</v>
      </c>
      <c r="D28" s="140"/>
      <c r="E28" s="141"/>
      <c r="F28" s="141">
        <v>0</v>
      </c>
      <c r="G28" s="139"/>
      <c r="H28" s="139"/>
      <c r="I28" s="139">
        <v>0</v>
      </c>
      <c r="J28" s="142"/>
      <c r="K28" s="142"/>
      <c r="L28" s="142">
        <v>0</v>
      </c>
      <c r="M28" s="200">
        <f t="shared" si="2"/>
        <v>0</v>
      </c>
      <c r="N28" s="201">
        <f t="shared" si="0"/>
        <v>0</v>
      </c>
      <c r="O28" s="202">
        <f t="shared" si="1"/>
        <v>0</v>
      </c>
      <c r="P28" s="205">
        <v>0</v>
      </c>
    </row>
    <row r="29" spans="1:17" ht="31.5" x14ac:dyDescent="0.25">
      <c r="A29" s="135">
        <v>23</v>
      </c>
      <c r="B29" s="161" t="s">
        <v>199</v>
      </c>
      <c r="C29" s="161" t="s">
        <v>670</v>
      </c>
      <c r="D29" s="140"/>
      <c r="E29" s="141"/>
      <c r="F29" s="141">
        <v>6.91</v>
      </c>
      <c r="G29" s="139"/>
      <c r="H29" s="139"/>
      <c r="I29" s="139">
        <v>41</v>
      </c>
      <c r="J29" s="142"/>
      <c r="K29" s="142"/>
      <c r="L29" s="142">
        <f>I29/F29</f>
        <v>5.9334298118668594</v>
      </c>
      <c r="M29" s="200">
        <f t="shared" si="2"/>
        <v>10</v>
      </c>
      <c r="N29" s="201">
        <f t="shared" si="0"/>
        <v>4</v>
      </c>
      <c r="O29" s="202">
        <f t="shared" si="1"/>
        <v>4.0999999999999996</v>
      </c>
      <c r="P29" s="265">
        <v>4</v>
      </c>
      <c r="Q29" s="201"/>
    </row>
    <row r="30" spans="1:17" ht="31.5" hidden="1" x14ac:dyDescent="0.25">
      <c r="A30" s="135">
        <v>24</v>
      </c>
      <c r="B30" s="161" t="s">
        <v>679</v>
      </c>
      <c r="C30" s="161" t="s">
        <v>670</v>
      </c>
      <c r="D30" s="140"/>
      <c r="E30" s="141"/>
      <c r="F30" s="141">
        <v>0</v>
      </c>
      <c r="G30" s="139"/>
      <c r="H30" s="139"/>
      <c r="I30" s="139">
        <v>0</v>
      </c>
      <c r="J30" s="142"/>
      <c r="K30" s="142"/>
      <c r="L30" s="142">
        <v>0</v>
      </c>
      <c r="M30" s="200">
        <f t="shared" si="2"/>
        <v>0</v>
      </c>
      <c r="N30" s="201">
        <f t="shared" si="0"/>
        <v>0</v>
      </c>
      <c r="O30" s="202">
        <f t="shared" si="1"/>
        <v>0</v>
      </c>
      <c r="P30" s="203">
        <v>0</v>
      </c>
    </row>
    <row r="31" spans="1:17" ht="31.5" x14ac:dyDescent="0.25">
      <c r="A31" s="135">
        <v>25</v>
      </c>
      <c r="B31" s="161" t="s">
        <v>196</v>
      </c>
      <c r="C31" s="161" t="s">
        <v>670</v>
      </c>
      <c r="D31" s="140"/>
      <c r="E31" s="141"/>
      <c r="F31" s="141">
        <v>6.65</v>
      </c>
      <c r="G31" s="139"/>
      <c r="H31" s="139"/>
      <c r="I31" s="139">
        <v>38</v>
      </c>
      <c r="J31" s="142"/>
      <c r="K31" s="142"/>
      <c r="L31" s="142">
        <f t="shared" ref="L31:L36" si="3">I31/F31</f>
        <v>5.7142857142857144</v>
      </c>
      <c r="M31" s="200">
        <f t="shared" si="2"/>
        <v>10</v>
      </c>
      <c r="N31" s="201">
        <f t="shared" si="0"/>
        <v>3</v>
      </c>
      <c r="O31" s="202">
        <f t="shared" si="1"/>
        <v>3.8</v>
      </c>
      <c r="P31" s="265">
        <v>3</v>
      </c>
      <c r="Q31" s="201"/>
    </row>
    <row r="32" spans="1:17" ht="31.5" x14ac:dyDescent="0.25">
      <c r="A32" s="135">
        <v>26</v>
      </c>
      <c r="B32" s="161" t="s">
        <v>116</v>
      </c>
      <c r="C32" s="161" t="s">
        <v>670</v>
      </c>
      <c r="D32" s="140"/>
      <c r="E32" s="141"/>
      <c r="F32" s="141">
        <v>62.9</v>
      </c>
      <c r="G32" s="139"/>
      <c r="H32" s="139"/>
      <c r="I32" s="139">
        <v>126</v>
      </c>
      <c r="J32" s="142"/>
      <c r="K32" s="142"/>
      <c r="L32" s="142">
        <f t="shared" si="3"/>
        <v>2.003179650238474</v>
      </c>
      <c r="M32" s="200">
        <f t="shared" si="2"/>
        <v>10</v>
      </c>
      <c r="N32" s="201">
        <f t="shared" si="0"/>
        <v>12</v>
      </c>
      <c r="O32" s="202">
        <f t="shared" si="1"/>
        <v>12.6</v>
      </c>
      <c r="P32" s="265">
        <v>12</v>
      </c>
      <c r="Q32" s="201"/>
    </row>
    <row r="33" spans="1:17" ht="31.5" x14ac:dyDescent="0.25">
      <c r="A33" s="135">
        <v>27</v>
      </c>
      <c r="B33" s="161" t="s">
        <v>126</v>
      </c>
      <c r="C33" s="161" t="s">
        <v>670</v>
      </c>
      <c r="D33" s="140"/>
      <c r="E33" s="141"/>
      <c r="F33" s="141">
        <v>7.5</v>
      </c>
      <c r="G33" s="139"/>
      <c r="H33" s="139"/>
      <c r="I33" s="139">
        <v>30</v>
      </c>
      <c r="J33" s="142"/>
      <c r="K33" s="142"/>
      <c r="L33" s="142">
        <f t="shared" si="3"/>
        <v>4</v>
      </c>
      <c r="M33" s="200">
        <f t="shared" si="2"/>
        <v>10</v>
      </c>
      <c r="N33" s="201">
        <f t="shared" si="0"/>
        <v>3</v>
      </c>
      <c r="O33" s="202">
        <f t="shared" si="1"/>
        <v>3</v>
      </c>
      <c r="P33" s="265">
        <v>3</v>
      </c>
      <c r="Q33" s="201"/>
    </row>
    <row r="34" spans="1:17" ht="31.5" x14ac:dyDescent="0.25">
      <c r="A34" s="135">
        <v>28</v>
      </c>
      <c r="B34" s="161" t="s">
        <v>88</v>
      </c>
      <c r="C34" s="161" t="s">
        <v>670</v>
      </c>
      <c r="D34" s="140"/>
      <c r="E34" s="141"/>
      <c r="F34" s="141">
        <v>22</v>
      </c>
      <c r="G34" s="139"/>
      <c r="H34" s="139"/>
      <c r="I34" s="139">
        <v>105</v>
      </c>
      <c r="J34" s="142"/>
      <c r="K34" s="142"/>
      <c r="L34" s="142">
        <f t="shared" si="3"/>
        <v>4.7727272727272725</v>
      </c>
      <c r="M34" s="200">
        <v>2</v>
      </c>
      <c r="N34" s="201">
        <f t="shared" si="0"/>
        <v>2</v>
      </c>
      <c r="O34" s="202">
        <f t="shared" si="1"/>
        <v>2.1</v>
      </c>
      <c r="P34" s="265">
        <v>2</v>
      </c>
      <c r="Q34" s="201"/>
    </row>
    <row r="35" spans="1:17" ht="31.5" x14ac:dyDescent="0.25">
      <c r="A35" s="135">
        <v>29</v>
      </c>
      <c r="B35" s="161" t="s">
        <v>680</v>
      </c>
      <c r="C35" s="161" t="s">
        <v>670</v>
      </c>
      <c r="D35" s="140"/>
      <c r="E35" s="141"/>
      <c r="F35" s="141">
        <v>24.51</v>
      </c>
      <c r="G35" s="139"/>
      <c r="H35" s="139"/>
      <c r="I35" s="139">
        <v>73</v>
      </c>
      <c r="J35" s="142"/>
      <c r="K35" s="142"/>
      <c r="L35" s="142">
        <f t="shared" si="3"/>
        <v>2.978376172990616</v>
      </c>
      <c r="M35" s="200">
        <f t="shared" si="2"/>
        <v>10</v>
      </c>
      <c r="N35" s="201">
        <f t="shared" si="0"/>
        <v>7</v>
      </c>
      <c r="O35" s="202">
        <f t="shared" si="1"/>
        <v>7.3</v>
      </c>
      <c r="P35" s="265">
        <v>7</v>
      </c>
      <c r="Q35" s="201"/>
    </row>
    <row r="36" spans="1:17" ht="20.25" customHeight="1" x14ac:dyDescent="0.25">
      <c r="A36" s="135">
        <v>30</v>
      </c>
      <c r="B36" s="161" t="s">
        <v>681</v>
      </c>
      <c r="C36" s="161" t="s">
        <v>670</v>
      </c>
      <c r="D36" s="140"/>
      <c r="E36" s="141"/>
      <c r="F36" s="141">
        <v>15.05</v>
      </c>
      <c r="G36" s="139"/>
      <c r="H36" s="139"/>
      <c r="I36" s="139">
        <v>56</v>
      </c>
      <c r="J36" s="142"/>
      <c r="K36" s="142"/>
      <c r="L36" s="142">
        <f t="shared" si="3"/>
        <v>3.7209302325581395</v>
      </c>
      <c r="M36" s="200">
        <f t="shared" si="2"/>
        <v>10</v>
      </c>
      <c r="N36" s="201">
        <f t="shared" si="0"/>
        <v>5</v>
      </c>
      <c r="O36" s="202">
        <f t="shared" si="1"/>
        <v>5.6</v>
      </c>
      <c r="P36" s="265">
        <v>5</v>
      </c>
      <c r="Q36" s="201"/>
    </row>
    <row r="37" spans="1:17" ht="31.5" hidden="1" x14ac:dyDescent="0.25">
      <c r="A37" s="135">
        <v>31</v>
      </c>
      <c r="B37" s="161" t="s">
        <v>133</v>
      </c>
      <c r="C37" s="161" t="s">
        <v>670</v>
      </c>
      <c r="D37" s="140"/>
      <c r="E37" s="141"/>
      <c r="F37" s="141">
        <v>0</v>
      </c>
      <c r="G37" s="139"/>
      <c r="H37" s="139"/>
      <c r="I37" s="139">
        <v>0</v>
      </c>
      <c r="J37" s="142"/>
      <c r="K37" s="142"/>
      <c r="L37" s="142">
        <v>0</v>
      </c>
      <c r="M37" s="200">
        <f t="shared" si="2"/>
        <v>0</v>
      </c>
      <c r="N37" s="201">
        <f t="shared" si="0"/>
        <v>0</v>
      </c>
      <c r="O37" s="202">
        <f t="shared" si="1"/>
        <v>0</v>
      </c>
      <c r="P37" s="203">
        <v>0</v>
      </c>
    </row>
    <row r="38" spans="1:17" hidden="1" x14ac:dyDescent="0.25">
      <c r="A38" s="135">
        <v>32</v>
      </c>
      <c r="B38" s="161" t="s">
        <v>444</v>
      </c>
      <c r="C38" s="161" t="s">
        <v>670</v>
      </c>
      <c r="D38" s="140"/>
      <c r="E38" s="141"/>
      <c r="F38" s="141">
        <v>360.59899999999999</v>
      </c>
      <c r="G38" s="139"/>
      <c r="H38" s="139"/>
      <c r="I38" s="139">
        <v>989</v>
      </c>
      <c r="J38" s="142"/>
      <c r="K38" s="142"/>
      <c r="L38" s="142">
        <v>2.7426587428140401</v>
      </c>
      <c r="M38" s="200">
        <v>0</v>
      </c>
      <c r="N38" s="201">
        <f t="shared" si="0"/>
        <v>0</v>
      </c>
      <c r="O38" s="202">
        <f t="shared" si="1"/>
        <v>0</v>
      </c>
      <c r="P38" s="203">
        <v>0</v>
      </c>
    </row>
    <row r="39" spans="1:17" ht="47.25" hidden="1" x14ac:dyDescent="0.25">
      <c r="A39" s="135">
        <v>33</v>
      </c>
      <c r="B39" s="161" t="s">
        <v>134</v>
      </c>
      <c r="C39" s="161" t="s">
        <v>682</v>
      </c>
      <c r="D39" s="140"/>
      <c r="E39" s="141"/>
      <c r="F39" s="141">
        <v>0</v>
      </c>
      <c r="G39" s="139"/>
      <c r="H39" s="139"/>
      <c r="I39" s="139">
        <v>0</v>
      </c>
      <c r="J39" s="142"/>
      <c r="K39" s="142"/>
      <c r="L39" s="142">
        <v>0</v>
      </c>
      <c r="M39" s="200">
        <f t="shared" si="2"/>
        <v>0</v>
      </c>
      <c r="N39" s="201">
        <f t="shared" si="0"/>
        <v>0</v>
      </c>
      <c r="O39" s="202">
        <f t="shared" si="1"/>
        <v>0</v>
      </c>
      <c r="P39" s="205">
        <v>0</v>
      </c>
    </row>
    <row r="40" spans="1:17" ht="31.5" hidden="1" x14ac:dyDescent="0.25">
      <c r="A40" s="135">
        <v>34</v>
      </c>
      <c r="B40" s="161" t="s">
        <v>48</v>
      </c>
      <c r="C40" s="161" t="s">
        <v>682</v>
      </c>
      <c r="D40" s="140"/>
      <c r="E40" s="141"/>
      <c r="F40" s="141"/>
      <c r="G40" s="139"/>
      <c r="H40" s="139"/>
      <c r="I40" s="139">
        <v>25</v>
      </c>
      <c r="J40" s="142"/>
      <c r="K40" s="142"/>
      <c r="L40" s="142" t="e">
        <f>I40/F40</f>
        <v>#DIV/0!</v>
      </c>
      <c r="M40" s="200">
        <v>0</v>
      </c>
      <c r="N40" s="201">
        <f t="shared" si="0"/>
        <v>0</v>
      </c>
      <c r="O40" s="202">
        <f t="shared" si="1"/>
        <v>0</v>
      </c>
      <c r="P40" s="265">
        <v>0</v>
      </c>
      <c r="Q40" s="201">
        <f>N40-P40</f>
        <v>0</v>
      </c>
    </row>
    <row r="41" spans="1:17" hidden="1" x14ac:dyDescent="0.25">
      <c r="A41" s="135">
        <v>35</v>
      </c>
      <c r="B41" s="161" t="s">
        <v>7</v>
      </c>
      <c r="C41" s="161" t="s">
        <v>682</v>
      </c>
      <c r="D41" s="140"/>
      <c r="E41" s="141"/>
      <c r="F41" s="141">
        <v>0</v>
      </c>
      <c r="G41" s="139"/>
      <c r="H41" s="139"/>
      <c r="I41" s="139">
        <v>0</v>
      </c>
      <c r="J41" s="142"/>
      <c r="K41" s="142"/>
      <c r="L41" s="142">
        <v>0</v>
      </c>
      <c r="M41" s="200">
        <f t="shared" si="2"/>
        <v>0</v>
      </c>
      <c r="N41" s="201">
        <f t="shared" si="0"/>
        <v>0</v>
      </c>
      <c r="O41" s="202">
        <f t="shared" si="1"/>
        <v>0</v>
      </c>
      <c r="P41" s="205">
        <v>0</v>
      </c>
    </row>
    <row r="42" spans="1:17" ht="47.25" hidden="1" x14ac:dyDescent="0.25">
      <c r="A42" s="135">
        <v>36</v>
      </c>
      <c r="B42" s="161" t="s">
        <v>288</v>
      </c>
      <c r="C42" s="161" t="s">
        <v>682</v>
      </c>
      <c r="D42" s="140"/>
      <c r="E42" s="141"/>
      <c r="F42" s="141"/>
      <c r="G42" s="139"/>
      <c r="H42" s="139"/>
      <c r="I42" s="139"/>
      <c r="J42" s="142"/>
      <c r="K42" s="142"/>
      <c r="L42" s="142"/>
      <c r="M42" s="200"/>
      <c r="N42" s="201">
        <f t="shared" si="0"/>
        <v>0</v>
      </c>
      <c r="O42" s="202">
        <f t="shared" si="1"/>
        <v>0</v>
      </c>
      <c r="P42" s="203">
        <v>0</v>
      </c>
    </row>
    <row r="43" spans="1:17" hidden="1" x14ac:dyDescent="0.25">
      <c r="A43" s="135">
        <v>37</v>
      </c>
      <c r="B43" s="161" t="s">
        <v>2</v>
      </c>
      <c r="C43" s="161" t="s">
        <v>682</v>
      </c>
      <c r="D43" s="140"/>
      <c r="E43" s="141"/>
      <c r="F43" s="141">
        <v>0</v>
      </c>
      <c r="G43" s="139"/>
      <c r="H43" s="139"/>
      <c r="I43" s="139">
        <v>0</v>
      </c>
      <c r="J43" s="142"/>
      <c r="K43" s="142"/>
      <c r="L43" s="142">
        <v>0</v>
      </c>
      <c r="M43" s="200">
        <f t="shared" si="2"/>
        <v>0</v>
      </c>
      <c r="N43" s="201">
        <f t="shared" si="0"/>
        <v>0</v>
      </c>
      <c r="O43" s="202">
        <f t="shared" si="1"/>
        <v>0</v>
      </c>
      <c r="P43" s="203">
        <v>0</v>
      </c>
    </row>
    <row r="44" spans="1:17" ht="31.5" hidden="1" x14ac:dyDescent="0.25">
      <c r="A44" s="135">
        <v>38</v>
      </c>
      <c r="B44" s="161" t="s">
        <v>89</v>
      </c>
      <c r="C44" s="161" t="s">
        <v>682</v>
      </c>
      <c r="D44" s="140"/>
      <c r="E44" s="141"/>
      <c r="F44" s="141">
        <v>0</v>
      </c>
      <c r="G44" s="139"/>
      <c r="H44" s="139"/>
      <c r="I44" s="139">
        <v>0</v>
      </c>
      <c r="J44" s="142"/>
      <c r="K44" s="142"/>
      <c r="L44" s="142">
        <v>0</v>
      </c>
      <c r="M44" s="200">
        <f t="shared" si="2"/>
        <v>0</v>
      </c>
      <c r="N44" s="201">
        <f t="shared" si="0"/>
        <v>0</v>
      </c>
      <c r="O44" s="202">
        <f t="shared" si="1"/>
        <v>0</v>
      </c>
      <c r="P44" s="205">
        <v>0</v>
      </c>
    </row>
    <row r="45" spans="1:17" ht="47.25" hidden="1" x14ac:dyDescent="0.25">
      <c r="A45" s="135">
        <v>39</v>
      </c>
      <c r="B45" s="161" t="s">
        <v>86</v>
      </c>
      <c r="C45" s="161" t="s">
        <v>682</v>
      </c>
      <c r="D45" s="140"/>
      <c r="E45" s="141"/>
      <c r="F45" s="141">
        <v>0</v>
      </c>
      <c r="G45" s="139"/>
      <c r="H45" s="139"/>
      <c r="I45" s="139">
        <v>0</v>
      </c>
      <c r="J45" s="142"/>
      <c r="K45" s="142"/>
      <c r="L45" s="142">
        <v>0</v>
      </c>
      <c r="M45" s="200">
        <f t="shared" si="2"/>
        <v>0</v>
      </c>
      <c r="N45" s="201">
        <f t="shared" si="0"/>
        <v>0</v>
      </c>
      <c r="O45" s="202">
        <f t="shared" si="1"/>
        <v>0</v>
      </c>
      <c r="P45" s="205">
        <v>0</v>
      </c>
    </row>
    <row r="46" spans="1:17" hidden="1" x14ac:dyDescent="0.25">
      <c r="A46" s="135">
        <v>40</v>
      </c>
      <c r="B46" s="161" t="s">
        <v>444</v>
      </c>
      <c r="C46" s="161" t="s">
        <v>682</v>
      </c>
      <c r="D46" s="140"/>
      <c r="E46" s="141"/>
      <c r="F46" s="141"/>
      <c r="G46" s="139"/>
      <c r="H46" s="139"/>
      <c r="I46" s="139"/>
      <c r="J46" s="142"/>
      <c r="K46" s="142"/>
      <c r="L46" s="142"/>
      <c r="M46" s="200">
        <v>0</v>
      </c>
      <c r="N46" s="201">
        <f t="shared" si="0"/>
        <v>0</v>
      </c>
      <c r="O46" s="202">
        <f t="shared" si="1"/>
        <v>0</v>
      </c>
      <c r="P46" s="203">
        <v>0</v>
      </c>
    </row>
    <row r="47" spans="1:17" ht="31.5" hidden="1" x14ac:dyDescent="0.25">
      <c r="A47" s="135">
        <v>41</v>
      </c>
      <c r="B47" s="161" t="s">
        <v>683</v>
      </c>
      <c r="C47" s="161" t="s">
        <v>49</v>
      </c>
      <c r="D47" s="140"/>
      <c r="E47" s="141"/>
      <c r="F47" s="141"/>
      <c r="G47" s="139"/>
      <c r="H47" s="139"/>
      <c r="I47" s="139"/>
      <c r="J47" s="142"/>
      <c r="K47" s="142"/>
      <c r="L47" s="142"/>
      <c r="M47" s="200">
        <f t="shared" si="2"/>
        <v>0</v>
      </c>
      <c r="N47" s="201">
        <f t="shared" si="0"/>
        <v>0</v>
      </c>
      <c r="O47" s="202">
        <f t="shared" si="1"/>
        <v>0</v>
      </c>
      <c r="P47" s="203">
        <v>0</v>
      </c>
    </row>
    <row r="48" spans="1:17" ht="31.5" hidden="1" x14ac:dyDescent="0.25">
      <c r="A48" s="135">
        <v>42</v>
      </c>
      <c r="B48" s="161" t="s">
        <v>684</v>
      </c>
      <c r="C48" s="161" t="s">
        <v>49</v>
      </c>
      <c r="D48" s="140"/>
      <c r="E48" s="141"/>
      <c r="F48" s="141"/>
      <c r="G48" s="139"/>
      <c r="H48" s="139"/>
      <c r="I48" s="139"/>
      <c r="J48" s="142"/>
      <c r="K48" s="142"/>
      <c r="L48" s="142"/>
      <c r="M48" s="200">
        <f t="shared" si="2"/>
        <v>0</v>
      </c>
      <c r="N48" s="201">
        <f t="shared" si="0"/>
        <v>0</v>
      </c>
      <c r="O48" s="202">
        <f t="shared" si="1"/>
        <v>0</v>
      </c>
      <c r="P48" s="203">
        <v>0</v>
      </c>
    </row>
    <row r="49" spans="1:17" ht="31.5" x14ac:dyDescent="0.25">
      <c r="A49" s="135">
        <v>43</v>
      </c>
      <c r="B49" s="161" t="s">
        <v>50</v>
      </c>
      <c r="C49" s="161" t="s">
        <v>49</v>
      </c>
      <c r="D49" s="140"/>
      <c r="E49" s="141"/>
      <c r="F49" s="141">
        <v>184.4</v>
      </c>
      <c r="G49" s="139"/>
      <c r="H49" s="139"/>
      <c r="I49" s="139">
        <v>1087</v>
      </c>
      <c r="J49" s="142"/>
      <c r="K49" s="142"/>
      <c r="L49" s="142">
        <f>I49/F49</f>
        <v>5.8947939262472886</v>
      </c>
      <c r="M49" s="200">
        <v>3.7</v>
      </c>
      <c r="N49" s="201">
        <f t="shared" si="0"/>
        <v>40</v>
      </c>
      <c r="O49" s="202">
        <f t="shared" si="1"/>
        <v>40.219000000000001</v>
      </c>
      <c r="P49" s="265">
        <v>40</v>
      </c>
      <c r="Q49" s="201"/>
    </row>
    <row r="50" spans="1:17" x14ac:dyDescent="0.25">
      <c r="A50" s="135">
        <v>44</v>
      </c>
      <c r="B50" s="161" t="s">
        <v>2</v>
      </c>
      <c r="C50" s="161" t="s">
        <v>49</v>
      </c>
      <c r="D50" s="140"/>
      <c r="E50" s="141"/>
      <c r="F50" s="141">
        <v>120</v>
      </c>
      <c r="G50" s="139"/>
      <c r="H50" s="139"/>
      <c r="I50" s="139">
        <v>504</v>
      </c>
      <c r="J50" s="142"/>
      <c r="K50" s="142"/>
      <c r="L50" s="142">
        <f>I50/F50</f>
        <v>4.2</v>
      </c>
      <c r="M50" s="200">
        <v>5</v>
      </c>
      <c r="N50" s="201">
        <f t="shared" si="0"/>
        <v>25</v>
      </c>
      <c r="O50" s="202">
        <f t="shared" si="1"/>
        <v>25.2</v>
      </c>
      <c r="P50" s="323" t="s">
        <v>916</v>
      </c>
      <c r="Q50" s="201"/>
    </row>
    <row r="51" spans="1:17" ht="31.5" hidden="1" x14ac:dyDescent="0.25">
      <c r="A51" s="135">
        <v>45</v>
      </c>
      <c r="B51" s="161" t="s">
        <v>685</v>
      </c>
      <c r="C51" s="161" t="s">
        <v>49</v>
      </c>
      <c r="D51" s="140"/>
      <c r="E51" s="141"/>
      <c r="F51" s="141"/>
      <c r="G51" s="139"/>
      <c r="H51" s="139"/>
      <c r="I51" s="139"/>
      <c r="J51" s="142"/>
      <c r="K51" s="142"/>
      <c r="L51" s="142"/>
      <c r="M51" s="200">
        <f t="shared" si="2"/>
        <v>0</v>
      </c>
      <c r="N51" s="201">
        <f t="shared" si="0"/>
        <v>0</v>
      </c>
      <c r="O51" s="202">
        <f t="shared" si="1"/>
        <v>0</v>
      </c>
      <c r="P51" s="205">
        <v>0</v>
      </c>
    </row>
    <row r="52" spans="1:17" ht="31.5" hidden="1" x14ac:dyDescent="0.25">
      <c r="A52" s="135">
        <v>46</v>
      </c>
      <c r="B52" s="161" t="s">
        <v>91</v>
      </c>
      <c r="C52" s="161" t="s">
        <v>49</v>
      </c>
      <c r="D52" s="140"/>
      <c r="E52" s="141"/>
      <c r="F52" s="141">
        <v>19</v>
      </c>
      <c r="G52" s="139"/>
      <c r="H52" s="139"/>
      <c r="I52" s="139">
        <v>95</v>
      </c>
      <c r="J52" s="142"/>
      <c r="K52" s="142"/>
      <c r="L52" s="142">
        <f>I52/F52</f>
        <v>5</v>
      </c>
      <c r="M52" s="200">
        <v>0</v>
      </c>
      <c r="N52" s="201">
        <f t="shared" si="0"/>
        <v>0</v>
      </c>
      <c r="O52" s="202">
        <f t="shared" si="1"/>
        <v>0</v>
      </c>
      <c r="P52" s="203">
        <v>0</v>
      </c>
      <c r="Q52" s="201">
        <f>N52-P52</f>
        <v>0</v>
      </c>
    </row>
    <row r="53" spans="1:17" ht="31.5" hidden="1" x14ac:dyDescent="0.25">
      <c r="A53" s="135">
        <v>47</v>
      </c>
      <c r="B53" s="161" t="s">
        <v>90</v>
      </c>
      <c r="C53" s="161" t="s">
        <v>49</v>
      </c>
      <c r="D53" s="140"/>
      <c r="E53" s="141"/>
      <c r="F53" s="141"/>
      <c r="G53" s="139"/>
      <c r="H53" s="139"/>
      <c r="I53" s="139"/>
      <c r="J53" s="142"/>
      <c r="K53" s="142"/>
      <c r="L53" s="142"/>
      <c r="M53" s="200">
        <f t="shared" si="2"/>
        <v>0</v>
      </c>
      <c r="N53" s="201">
        <f t="shared" si="0"/>
        <v>0</v>
      </c>
      <c r="O53" s="202">
        <f t="shared" si="1"/>
        <v>0</v>
      </c>
      <c r="P53" s="203">
        <v>0</v>
      </c>
    </row>
    <row r="54" spans="1:17" ht="31.5" hidden="1" x14ac:dyDescent="0.25">
      <c r="A54" s="135">
        <v>48</v>
      </c>
      <c r="B54" s="161" t="s">
        <v>686</v>
      </c>
      <c r="C54" s="161" t="s">
        <v>49</v>
      </c>
      <c r="D54" s="140"/>
      <c r="E54" s="141"/>
      <c r="F54" s="141">
        <v>20</v>
      </c>
      <c r="G54" s="139"/>
      <c r="H54" s="139"/>
      <c r="I54" s="139">
        <v>125</v>
      </c>
      <c r="J54" s="142"/>
      <c r="K54" s="142"/>
      <c r="L54" s="142">
        <f>I54/F54</f>
        <v>6.25</v>
      </c>
      <c r="M54" s="200">
        <v>0</v>
      </c>
      <c r="N54" s="201">
        <f t="shared" si="0"/>
        <v>0</v>
      </c>
      <c r="O54" s="202">
        <f t="shared" si="1"/>
        <v>0</v>
      </c>
      <c r="P54" s="203">
        <v>0</v>
      </c>
      <c r="Q54" s="201">
        <f>N54-P54</f>
        <v>0</v>
      </c>
    </row>
    <row r="55" spans="1:17" ht="31.5" x14ac:dyDescent="0.25">
      <c r="A55" s="135">
        <v>49</v>
      </c>
      <c r="B55" s="161" t="s">
        <v>242</v>
      </c>
      <c r="C55" s="161" t="s">
        <v>49</v>
      </c>
      <c r="D55" s="140"/>
      <c r="E55" s="141"/>
      <c r="F55" s="141">
        <v>45.31</v>
      </c>
      <c r="G55" s="139"/>
      <c r="H55" s="139"/>
      <c r="I55" s="139">
        <v>97</v>
      </c>
      <c r="J55" s="142"/>
      <c r="K55" s="142"/>
      <c r="L55" s="142">
        <f>I55/F55</f>
        <v>2.1408077687044802</v>
      </c>
      <c r="M55" s="200">
        <f t="shared" si="2"/>
        <v>10</v>
      </c>
      <c r="N55" s="201">
        <f t="shared" si="0"/>
        <v>9</v>
      </c>
      <c r="O55" s="202">
        <f t="shared" si="1"/>
        <v>9.6999999999999993</v>
      </c>
      <c r="P55" s="265">
        <v>9</v>
      </c>
      <c r="Q55" s="201"/>
    </row>
    <row r="56" spans="1:17" hidden="1" x14ac:dyDescent="0.25">
      <c r="A56" s="135">
        <v>50</v>
      </c>
      <c r="B56" s="161" t="s">
        <v>444</v>
      </c>
      <c r="C56" s="161" t="s">
        <v>49</v>
      </c>
      <c r="D56" s="140"/>
      <c r="E56" s="141"/>
      <c r="F56" s="141">
        <v>388.71</v>
      </c>
      <c r="G56" s="139"/>
      <c r="H56" s="139"/>
      <c r="I56" s="139">
        <v>1908</v>
      </c>
      <c r="J56" s="142"/>
      <c r="K56" s="142"/>
      <c r="L56" s="142">
        <v>4.9085436443621209</v>
      </c>
      <c r="M56" s="200">
        <v>0</v>
      </c>
      <c r="N56" s="201">
        <f t="shared" si="0"/>
        <v>0</v>
      </c>
      <c r="O56" s="202">
        <f t="shared" si="1"/>
        <v>0</v>
      </c>
      <c r="P56" s="203">
        <v>0</v>
      </c>
    </row>
    <row r="57" spans="1:17" x14ac:dyDescent="0.25">
      <c r="A57" s="135">
        <v>51</v>
      </c>
      <c r="B57" s="161" t="s">
        <v>2</v>
      </c>
      <c r="C57" s="161" t="s">
        <v>74</v>
      </c>
      <c r="D57" s="140"/>
      <c r="E57" s="141"/>
      <c r="F57" s="141">
        <v>120</v>
      </c>
      <c r="G57" s="139"/>
      <c r="H57" s="139"/>
      <c r="I57" s="139">
        <v>275</v>
      </c>
      <c r="J57" s="142"/>
      <c r="K57" s="142"/>
      <c r="L57" s="142">
        <f>I57/F57</f>
        <v>2.2916666666666665</v>
      </c>
      <c r="M57" s="200">
        <v>7</v>
      </c>
      <c r="N57" s="201">
        <f t="shared" si="0"/>
        <v>19</v>
      </c>
      <c r="O57" s="202">
        <f t="shared" si="1"/>
        <v>19.25</v>
      </c>
      <c r="P57" s="323" t="s">
        <v>916</v>
      </c>
      <c r="Q57" s="201"/>
    </row>
    <row r="58" spans="1:17" ht="31.5" hidden="1" x14ac:dyDescent="0.25">
      <c r="A58" s="135">
        <v>52</v>
      </c>
      <c r="B58" s="161" t="s">
        <v>687</v>
      </c>
      <c r="C58" s="161" t="s">
        <v>74</v>
      </c>
      <c r="D58" s="140"/>
      <c r="E58" s="141"/>
      <c r="F58" s="141">
        <v>14.64</v>
      </c>
      <c r="G58" s="139"/>
      <c r="H58" s="139"/>
      <c r="I58" s="139">
        <v>84</v>
      </c>
      <c r="J58" s="142"/>
      <c r="K58" s="142"/>
      <c r="L58" s="142">
        <v>5.7377049180327866</v>
      </c>
      <c r="M58" s="200">
        <v>0</v>
      </c>
      <c r="N58" s="201">
        <f t="shared" si="0"/>
        <v>0</v>
      </c>
      <c r="O58" s="202">
        <f t="shared" si="1"/>
        <v>0</v>
      </c>
      <c r="P58" s="203">
        <v>0</v>
      </c>
    </row>
    <row r="59" spans="1:17" hidden="1" x14ac:dyDescent="0.25">
      <c r="A59" s="135">
        <v>53</v>
      </c>
      <c r="B59" s="161" t="s">
        <v>444</v>
      </c>
      <c r="C59" s="161" t="s">
        <v>74</v>
      </c>
      <c r="D59" s="140"/>
      <c r="E59" s="141"/>
      <c r="F59" s="141">
        <v>134.63999999999999</v>
      </c>
      <c r="G59" s="139"/>
      <c r="H59" s="139"/>
      <c r="I59" s="139">
        <v>359</v>
      </c>
      <c r="J59" s="142"/>
      <c r="K59" s="142"/>
      <c r="L59" s="142">
        <v>2.6663695781342844</v>
      </c>
      <c r="M59" s="200">
        <v>0</v>
      </c>
      <c r="N59" s="201">
        <f t="shared" si="0"/>
        <v>0</v>
      </c>
      <c r="O59" s="202">
        <f t="shared" si="1"/>
        <v>0</v>
      </c>
      <c r="P59" s="203">
        <v>0</v>
      </c>
    </row>
    <row r="60" spans="1:17" ht="31.5" hidden="1" x14ac:dyDescent="0.25">
      <c r="A60" s="135">
        <v>54</v>
      </c>
      <c r="B60" s="161" t="s">
        <v>688</v>
      </c>
      <c r="C60" s="161" t="s">
        <v>689</v>
      </c>
      <c r="D60" s="140"/>
      <c r="E60" s="141"/>
      <c r="F60" s="141"/>
      <c r="G60" s="139"/>
      <c r="H60" s="139"/>
      <c r="I60" s="139"/>
      <c r="J60" s="142"/>
      <c r="K60" s="142"/>
      <c r="L60" s="142"/>
      <c r="M60" s="200">
        <f t="shared" si="2"/>
        <v>0</v>
      </c>
      <c r="N60" s="201">
        <f t="shared" si="0"/>
        <v>0</v>
      </c>
      <c r="O60" s="202">
        <f t="shared" si="1"/>
        <v>0</v>
      </c>
      <c r="P60" s="205">
        <v>0</v>
      </c>
    </row>
    <row r="61" spans="1:17" ht="31.5" hidden="1" x14ac:dyDescent="0.25">
      <c r="A61" s="135">
        <v>55</v>
      </c>
      <c r="B61" s="161" t="s">
        <v>674</v>
      </c>
      <c r="C61" s="161" t="s">
        <v>689</v>
      </c>
      <c r="D61" s="140"/>
      <c r="E61" s="141"/>
      <c r="F61" s="141"/>
      <c r="G61" s="139"/>
      <c r="H61" s="139"/>
      <c r="I61" s="139"/>
      <c r="J61" s="142"/>
      <c r="K61" s="142"/>
      <c r="L61" s="142"/>
      <c r="M61" s="200">
        <f t="shared" si="2"/>
        <v>0</v>
      </c>
      <c r="N61" s="201">
        <f t="shared" si="0"/>
        <v>0</v>
      </c>
      <c r="O61" s="202">
        <f t="shared" si="1"/>
        <v>0</v>
      </c>
      <c r="P61" s="203">
        <v>0</v>
      </c>
    </row>
    <row r="62" spans="1:17" ht="47.25" hidden="1" x14ac:dyDescent="0.25">
      <c r="A62" s="135">
        <v>56</v>
      </c>
      <c r="B62" s="161" t="s">
        <v>170</v>
      </c>
      <c r="C62" s="161" t="s">
        <v>689</v>
      </c>
      <c r="D62" s="140"/>
      <c r="E62" s="141"/>
      <c r="F62" s="141"/>
      <c r="G62" s="139"/>
      <c r="H62" s="139"/>
      <c r="I62" s="139"/>
      <c r="J62" s="142"/>
      <c r="K62" s="142"/>
      <c r="L62" s="142"/>
      <c r="M62" s="200">
        <f t="shared" si="2"/>
        <v>0</v>
      </c>
      <c r="N62" s="201">
        <f t="shared" si="0"/>
        <v>0</v>
      </c>
      <c r="O62" s="202">
        <f t="shared" si="1"/>
        <v>0</v>
      </c>
      <c r="P62" s="205">
        <v>0</v>
      </c>
    </row>
    <row r="63" spans="1:17" hidden="1" x14ac:dyDescent="0.25">
      <c r="A63" s="135">
        <v>57</v>
      </c>
      <c r="B63" s="161" t="s">
        <v>2</v>
      </c>
      <c r="C63" s="161" t="s">
        <v>689</v>
      </c>
      <c r="D63" s="140"/>
      <c r="E63" s="141"/>
      <c r="F63" s="141"/>
      <c r="G63" s="139"/>
      <c r="H63" s="139"/>
      <c r="I63" s="139"/>
      <c r="J63" s="142"/>
      <c r="K63" s="142"/>
      <c r="L63" s="142"/>
      <c r="M63" s="200">
        <f t="shared" si="2"/>
        <v>0</v>
      </c>
      <c r="N63" s="201">
        <f t="shared" si="0"/>
        <v>0</v>
      </c>
      <c r="O63" s="202">
        <f t="shared" si="1"/>
        <v>0</v>
      </c>
      <c r="P63" s="203">
        <v>0</v>
      </c>
    </row>
    <row r="64" spans="1:17" ht="31.5" hidden="1" x14ac:dyDescent="0.25">
      <c r="A64" s="135">
        <v>58</v>
      </c>
      <c r="B64" s="161" t="s">
        <v>203</v>
      </c>
      <c r="C64" s="161" t="s">
        <v>689</v>
      </c>
      <c r="D64" s="140"/>
      <c r="E64" s="141"/>
      <c r="F64" s="141"/>
      <c r="G64" s="139"/>
      <c r="H64" s="139"/>
      <c r="I64" s="139"/>
      <c r="J64" s="142"/>
      <c r="K64" s="142"/>
      <c r="L64" s="142"/>
      <c r="M64" s="200">
        <f t="shared" si="2"/>
        <v>0</v>
      </c>
      <c r="N64" s="201">
        <f t="shared" si="0"/>
        <v>0</v>
      </c>
      <c r="O64" s="202">
        <f t="shared" si="1"/>
        <v>0</v>
      </c>
      <c r="P64" s="205">
        <v>0</v>
      </c>
    </row>
    <row r="65" spans="1:17" ht="31.5" hidden="1" x14ac:dyDescent="0.25">
      <c r="A65" s="135">
        <v>59</v>
      </c>
      <c r="B65" s="161" t="s">
        <v>92</v>
      </c>
      <c r="C65" s="161" t="s">
        <v>689</v>
      </c>
      <c r="D65" s="140"/>
      <c r="E65" s="141"/>
      <c r="F65" s="141"/>
      <c r="G65" s="139"/>
      <c r="H65" s="139"/>
      <c r="I65" s="139"/>
      <c r="J65" s="142"/>
      <c r="K65" s="142"/>
      <c r="L65" s="142"/>
      <c r="M65" s="200">
        <f t="shared" si="2"/>
        <v>0</v>
      </c>
      <c r="N65" s="201">
        <f t="shared" si="0"/>
        <v>0</v>
      </c>
      <c r="O65" s="202">
        <f t="shared" si="1"/>
        <v>0</v>
      </c>
      <c r="P65" s="203">
        <v>0</v>
      </c>
    </row>
    <row r="66" spans="1:17" ht="31.5" hidden="1" x14ac:dyDescent="0.25">
      <c r="A66" s="135">
        <v>60</v>
      </c>
      <c r="B66" s="161" t="s">
        <v>211</v>
      </c>
      <c r="C66" s="161" t="s">
        <v>689</v>
      </c>
      <c r="D66" s="140"/>
      <c r="E66" s="141"/>
      <c r="F66" s="141">
        <v>0</v>
      </c>
      <c r="G66" s="139"/>
      <c r="H66" s="139"/>
      <c r="I66" s="139">
        <v>0</v>
      </c>
      <c r="J66" s="142"/>
      <c r="K66" s="142"/>
      <c r="L66" s="142">
        <v>0</v>
      </c>
      <c r="M66" s="200">
        <f t="shared" si="2"/>
        <v>0</v>
      </c>
      <c r="N66" s="201">
        <f t="shared" si="0"/>
        <v>0</v>
      </c>
      <c r="O66" s="202">
        <f t="shared" si="1"/>
        <v>0</v>
      </c>
      <c r="P66" s="203">
        <v>0</v>
      </c>
    </row>
    <row r="67" spans="1:17" ht="31.5" hidden="1" x14ac:dyDescent="0.25">
      <c r="A67" s="135">
        <v>61</v>
      </c>
      <c r="B67" s="161" t="s">
        <v>690</v>
      </c>
      <c r="C67" s="161" t="s">
        <v>689</v>
      </c>
      <c r="D67" s="140"/>
      <c r="E67" s="141"/>
      <c r="F67" s="141">
        <v>0</v>
      </c>
      <c r="G67" s="139"/>
      <c r="H67" s="139"/>
      <c r="I67" s="139">
        <v>0</v>
      </c>
      <c r="J67" s="142"/>
      <c r="K67" s="142"/>
      <c r="L67" s="142">
        <v>0</v>
      </c>
      <c r="M67" s="200">
        <f t="shared" si="2"/>
        <v>0</v>
      </c>
      <c r="N67" s="201">
        <f t="shared" si="0"/>
        <v>0</v>
      </c>
      <c r="O67" s="202">
        <f t="shared" si="1"/>
        <v>0</v>
      </c>
      <c r="P67" s="203">
        <v>0</v>
      </c>
    </row>
    <row r="68" spans="1:17" hidden="1" x14ac:dyDescent="0.25">
      <c r="A68" s="135">
        <v>62</v>
      </c>
      <c r="B68" s="161" t="s">
        <v>444</v>
      </c>
      <c r="C68" s="161" t="s">
        <v>689</v>
      </c>
      <c r="D68" s="140"/>
      <c r="E68" s="141"/>
      <c r="F68" s="141">
        <v>0</v>
      </c>
      <c r="G68" s="139"/>
      <c r="H68" s="139"/>
      <c r="I68" s="139">
        <v>0</v>
      </c>
      <c r="J68" s="142"/>
      <c r="K68" s="142"/>
      <c r="L68" s="142"/>
      <c r="M68" s="200">
        <v>0</v>
      </c>
      <c r="N68" s="201">
        <f t="shared" si="0"/>
        <v>0</v>
      </c>
      <c r="O68" s="202">
        <f t="shared" si="1"/>
        <v>0</v>
      </c>
      <c r="P68" s="203">
        <v>0</v>
      </c>
    </row>
    <row r="69" spans="1:17" ht="31.5" hidden="1" x14ac:dyDescent="0.25">
      <c r="A69" s="135">
        <v>63</v>
      </c>
      <c r="B69" s="161" t="s">
        <v>52</v>
      </c>
      <c r="C69" s="161" t="s">
        <v>51</v>
      </c>
      <c r="D69" s="140"/>
      <c r="E69" s="141"/>
      <c r="F69" s="141">
        <v>0</v>
      </c>
      <c r="G69" s="139"/>
      <c r="H69" s="139"/>
      <c r="I69" s="139">
        <v>0</v>
      </c>
      <c r="J69" s="142"/>
      <c r="K69" s="142"/>
      <c r="L69" s="142"/>
      <c r="M69" s="200">
        <f t="shared" si="2"/>
        <v>0</v>
      </c>
      <c r="N69" s="201">
        <f t="shared" si="0"/>
        <v>0</v>
      </c>
      <c r="O69" s="202">
        <f t="shared" si="1"/>
        <v>0</v>
      </c>
      <c r="P69" s="203">
        <v>0</v>
      </c>
    </row>
    <row r="70" spans="1:17" x14ac:dyDescent="0.25">
      <c r="A70" s="135">
        <v>64</v>
      </c>
      <c r="B70" s="161" t="s">
        <v>2</v>
      </c>
      <c r="C70" s="161" t="s">
        <v>51</v>
      </c>
      <c r="D70" s="140"/>
      <c r="E70" s="141"/>
      <c r="F70" s="141">
        <v>34.4</v>
      </c>
      <c r="G70" s="139"/>
      <c r="H70" s="139"/>
      <c r="I70" s="139">
        <v>44</v>
      </c>
      <c r="J70" s="142"/>
      <c r="K70" s="142"/>
      <c r="L70" s="142">
        <f>I70/F70</f>
        <v>1.2790697674418605</v>
      </c>
      <c r="M70" s="200">
        <f t="shared" si="2"/>
        <v>10</v>
      </c>
      <c r="N70" s="201">
        <f t="shared" si="0"/>
        <v>4</v>
      </c>
      <c r="O70" s="202">
        <f t="shared" si="1"/>
        <v>4.4000000000000004</v>
      </c>
      <c r="P70" s="323" t="s">
        <v>916</v>
      </c>
      <c r="Q70" s="201"/>
    </row>
    <row r="71" spans="1:17" ht="31.5" hidden="1" x14ac:dyDescent="0.25">
      <c r="A71" s="135">
        <v>65</v>
      </c>
      <c r="B71" s="161" t="s">
        <v>209</v>
      </c>
      <c r="C71" s="161" t="s">
        <v>51</v>
      </c>
      <c r="D71" s="140"/>
      <c r="E71" s="141"/>
      <c r="F71" s="141">
        <v>0</v>
      </c>
      <c r="G71" s="139"/>
      <c r="H71" s="139"/>
      <c r="I71" s="139">
        <v>0</v>
      </c>
      <c r="J71" s="142"/>
      <c r="K71" s="142"/>
      <c r="L71" s="142"/>
      <c r="M71" s="200">
        <f t="shared" si="2"/>
        <v>0</v>
      </c>
      <c r="N71" s="201">
        <f t="shared" si="0"/>
        <v>0</v>
      </c>
      <c r="O71" s="202">
        <f t="shared" si="1"/>
        <v>0</v>
      </c>
      <c r="P71" s="205">
        <v>0</v>
      </c>
    </row>
    <row r="72" spans="1:17" ht="31.5" x14ac:dyDescent="0.25">
      <c r="A72" s="135">
        <v>66</v>
      </c>
      <c r="B72" s="161" t="s">
        <v>93</v>
      </c>
      <c r="C72" s="161" t="s">
        <v>51</v>
      </c>
      <c r="D72" s="140"/>
      <c r="E72" s="141"/>
      <c r="F72" s="141">
        <v>15.8</v>
      </c>
      <c r="G72" s="139"/>
      <c r="H72" s="139"/>
      <c r="I72" s="139">
        <v>20</v>
      </c>
      <c r="J72" s="142"/>
      <c r="K72" s="142"/>
      <c r="L72" s="142">
        <f>I72/F72</f>
        <v>1.2658227848101264</v>
      </c>
      <c r="M72" s="200">
        <f t="shared" si="2"/>
        <v>10</v>
      </c>
      <c r="N72" s="201">
        <f t="shared" si="0"/>
        <v>2</v>
      </c>
      <c r="O72" s="202">
        <f t="shared" si="1"/>
        <v>2</v>
      </c>
      <c r="P72" s="203">
        <v>2</v>
      </c>
      <c r="Q72" s="201">
        <f>N72-P72</f>
        <v>0</v>
      </c>
    </row>
    <row r="73" spans="1:17" ht="31.5" hidden="1" x14ac:dyDescent="0.25">
      <c r="A73" s="135">
        <v>67</v>
      </c>
      <c r="B73" s="161" t="s">
        <v>691</v>
      </c>
      <c r="C73" s="161" t="s">
        <v>51</v>
      </c>
      <c r="D73" s="140"/>
      <c r="E73" s="141"/>
      <c r="F73" s="141">
        <v>0</v>
      </c>
      <c r="G73" s="139"/>
      <c r="H73" s="139"/>
      <c r="I73" s="139">
        <v>0</v>
      </c>
      <c r="J73" s="142"/>
      <c r="K73" s="142"/>
      <c r="L73" s="142">
        <v>0</v>
      </c>
      <c r="M73" s="200">
        <f t="shared" si="2"/>
        <v>0</v>
      </c>
      <c r="N73" s="201">
        <f t="shared" ref="N73:N136" si="4">ROUNDDOWN(O73,0)</f>
        <v>0</v>
      </c>
      <c r="O73" s="202">
        <f t="shared" ref="O73:O136" si="5">I73*M73/100</f>
        <v>0</v>
      </c>
      <c r="P73" s="205">
        <v>0</v>
      </c>
    </row>
    <row r="74" spans="1:17" ht="47.25" x14ac:dyDescent="0.25">
      <c r="A74" s="135">
        <v>68</v>
      </c>
      <c r="B74" s="161" t="s">
        <v>692</v>
      </c>
      <c r="C74" s="161" t="s">
        <v>51</v>
      </c>
      <c r="D74" s="140"/>
      <c r="E74" s="141"/>
      <c r="F74" s="141">
        <v>60</v>
      </c>
      <c r="G74" s="139"/>
      <c r="H74" s="139"/>
      <c r="I74" s="139">
        <v>204</v>
      </c>
      <c r="J74" s="142"/>
      <c r="K74" s="142"/>
      <c r="L74" s="142">
        <f>I74/F74</f>
        <v>3.4</v>
      </c>
      <c r="M74" s="200">
        <f t="shared" ref="M74:M136" si="6">IF(I74&lt;10,0,10)</f>
        <v>10</v>
      </c>
      <c r="N74" s="201">
        <f t="shared" si="4"/>
        <v>20</v>
      </c>
      <c r="O74" s="202">
        <f t="shared" si="5"/>
        <v>20.399999999999999</v>
      </c>
      <c r="P74" s="265">
        <v>20</v>
      </c>
      <c r="Q74" s="201"/>
    </row>
    <row r="75" spans="1:17" hidden="1" x14ac:dyDescent="0.25">
      <c r="A75" s="135">
        <v>69</v>
      </c>
      <c r="B75" s="161" t="s">
        <v>444</v>
      </c>
      <c r="C75" s="161" t="s">
        <v>51</v>
      </c>
      <c r="D75" s="140"/>
      <c r="E75" s="141"/>
      <c r="F75" s="141">
        <v>110.2</v>
      </c>
      <c r="G75" s="139"/>
      <c r="H75" s="139"/>
      <c r="I75" s="139">
        <v>268</v>
      </c>
      <c r="J75" s="142"/>
      <c r="K75" s="142"/>
      <c r="L75" s="142">
        <v>2.4319419237749544</v>
      </c>
      <c r="M75" s="200">
        <v>0</v>
      </c>
      <c r="N75" s="201">
        <f t="shared" si="4"/>
        <v>0</v>
      </c>
      <c r="O75" s="202">
        <f t="shared" si="5"/>
        <v>0</v>
      </c>
      <c r="P75" s="203">
        <v>0</v>
      </c>
    </row>
    <row r="76" spans="1:17" ht="31.5" x14ac:dyDescent="0.25">
      <c r="A76" s="135">
        <v>70</v>
      </c>
      <c r="B76" s="161" t="s">
        <v>54</v>
      </c>
      <c r="C76" s="161" t="s">
        <v>53</v>
      </c>
      <c r="D76" s="140"/>
      <c r="E76" s="141"/>
      <c r="F76" s="141">
        <v>120</v>
      </c>
      <c r="G76" s="139"/>
      <c r="H76" s="139"/>
      <c r="I76" s="139">
        <v>410</v>
      </c>
      <c r="J76" s="142"/>
      <c r="K76" s="142"/>
      <c r="L76" s="142">
        <f>I76/F76</f>
        <v>3.4166666666666665</v>
      </c>
      <c r="M76" s="200">
        <f t="shared" si="6"/>
        <v>10</v>
      </c>
      <c r="N76" s="201">
        <f t="shared" si="4"/>
        <v>41</v>
      </c>
      <c r="O76" s="202">
        <f t="shared" si="5"/>
        <v>41</v>
      </c>
      <c r="P76" s="265">
        <v>50</v>
      </c>
      <c r="Q76" s="370" t="s">
        <v>1010</v>
      </c>
    </row>
    <row r="77" spans="1:17" x14ac:dyDescent="0.25">
      <c r="A77" s="135">
        <v>71</v>
      </c>
      <c r="B77" s="161" t="s">
        <v>2</v>
      </c>
      <c r="C77" s="161" t="s">
        <v>53</v>
      </c>
      <c r="D77" s="140"/>
      <c r="E77" s="141"/>
      <c r="F77" s="141">
        <v>30</v>
      </c>
      <c r="G77" s="139"/>
      <c r="H77" s="139"/>
      <c r="I77" s="139">
        <v>195</v>
      </c>
      <c r="J77" s="142"/>
      <c r="K77" s="142"/>
      <c r="L77" s="142">
        <f>I77/F77</f>
        <v>6.5</v>
      </c>
      <c r="M77" s="200">
        <v>5</v>
      </c>
      <c r="N77" s="201">
        <f t="shared" si="4"/>
        <v>9</v>
      </c>
      <c r="O77" s="202">
        <f t="shared" si="5"/>
        <v>9.75</v>
      </c>
      <c r="P77" s="323" t="s">
        <v>916</v>
      </c>
      <c r="Q77" s="201"/>
    </row>
    <row r="78" spans="1:17" hidden="1" x14ac:dyDescent="0.25">
      <c r="A78" s="135">
        <v>72</v>
      </c>
      <c r="B78" s="161" t="s">
        <v>444</v>
      </c>
      <c r="C78" s="161" t="s">
        <v>53</v>
      </c>
      <c r="D78" s="140"/>
      <c r="E78" s="141"/>
      <c r="F78" s="141">
        <v>150</v>
      </c>
      <c r="G78" s="139"/>
      <c r="H78" s="139"/>
      <c r="I78" s="139">
        <v>605</v>
      </c>
      <c r="J78" s="142"/>
      <c r="K78" s="142"/>
      <c r="L78" s="142">
        <v>4.0333333333333332</v>
      </c>
      <c r="M78" s="200">
        <v>0</v>
      </c>
      <c r="N78" s="201">
        <f t="shared" si="4"/>
        <v>0</v>
      </c>
      <c r="O78" s="202">
        <f t="shared" si="5"/>
        <v>0</v>
      </c>
      <c r="P78" s="203">
        <v>0</v>
      </c>
    </row>
    <row r="79" spans="1:17" ht="31.5" x14ac:dyDescent="0.25">
      <c r="A79" s="135">
        <v>73</v>
      </c>
      <c r="B79" s="161" t="s">
        <v>668</v>
      </c>
      <c r="C79" s="161" t="s">
        <v>9</v>
      </c>
      <c r="D79" s="140"/>
      <c r="E79" s="141"/>
      <c r="F79" s="141">
        <f>35+32</f>
        <v>67</v>
      </c>
      <c r="G79" s="139"/>
      <c r="H79" s="139"/>
      <c r="I79" s="139">
        <f>140+64</f>
        <v>204</v>
      </c>
      <c r="J79" s="142"/>
      <c r="K79" s="142"/>
      <c r="L79" s="142">
        <f>I79/F79</f>
        <v>3.044776119402985</v>
      </c>
      <c r="M79" s="200">
        <v>2</v>
      </c>
      <c r="N79" s="201">
        <f t="shared" si="4"/>
        <v>4</v>
      </c>
      <c r="O79" s="202">
        <f t="shared" si="5"/>
        <v>4.08</v>
      </c>
      <c r="P79" s="265">
        <v>4</v>
      </c>
      <c r="Q79" s="201"/>
    </row>
    <row r="80" spans="1:17" ht="31.5" x14ac:dyDescent="0.25">
      <c r="A80" s="135">
        <v>74</v>
      </c>
      <c r="B80" s="161" t="s">
        <v>10</v>
      </c>
      <c r="C80" s="161" t="s">
        <v>9</v>
      </c>
      <c r="D80" s="140"/>
      <c r="E80" s="141"/>
      <c r="F80" s="141">
        <v>108</v>
      </c>
      <c r="G80" s="139"/>
      <c r="H80" s="139"/>
      <c r="I80" s="139">
        <v>130</v>
      </c>
      <c r="J80" s="142"/>
      <c r="K80" s="142"/>
      <c r="L80" s="142">
        <f>I80/F80</f>
        <v>1.2037037037037037</v>
      </c>
      <c r="M80" s="200">
        <f t="shared" si="6"/>
        <v>10</v>
      </c>
      <c r="N80" s="201">
        <f t="shared" si="4"/>
        <v>13</v>
      </c>
      <c r="O80" s="202">
        <f t="shared" si="5"/>
        <v>13</v>
      </c>
      <c r="P80" s="265">
        <v>25</v>
      </c>
      <c r="Q80" s="370" t="s">
        <v>1010</v>
      </c>
    </row>
    <row r="81" spans="1:17" x14ac:dyDescent="0.25">
      <c r="A81" s="135">
        <v>75</v>
      </c>
      <c r="B81" s="161" t="s">
        <v>2</v>
      </c>
      <c r="C81" s="161" t="s">
        <v>9</v>
      </c>
      <c r="D81" s="140"/>
      <c r="E81" s="141"/>
      <c r="F81" s="141">
        <v>40</v>
      </c>
      <c r="G81" s="139"/>
      <c r="H81" s="139"/>
      <c r="I81" s="139">
        <v>137</v>
      </c>
      <c r="J81" s="142"/>
      <c r="K81" s="142"/>
      <c r="L81" s="142">
        <f>I81/F81</f>
        <v>3.4249999999999998</v>
      </c>
      <c r="M81" s="200">
        <f t="shared" si="6"/>
        <v>10</v>
      </c>
      <c r="N81" s="201">
        <f t="shared" si="4"/>
        <v>13</v>
      </c>
      <c r="O81" s="202">
        <f t="shared" si="5"/>
        <v>13.7</v>
      </c>
      <c r="P81" s="323" t="s">
        <v>916</v>
      </c>
      <c r="Q81" s="201"/>
    </row>
    <row r="82" spans="1:17" hidden="1" x14ac:dyDescent="0.25">
      <c r="A82" s="135">
        <v>76</v>
      </c>
      <c r="B82" s="161" t="s">
        <v>444</v>
      </c>
      <c r="C82" s="161" t="s">
        <v>9</v>
      </c>
      <c r="D82" s="140"/>
      <c r="E82" s="141"/>
      <c r="F82" s="141">
        <v>183</v>
      </c>
      <c r="G82" s="139"/>
      <c r="H82" s="139"/>
      <c r="I82" s="139">
        <v>407</v>
      </c>
      <c r="J82" s="142"/>
      <c r="K82" s="142"/>
      <c r="L82" s="142">
        <v>2.2240437158469946</v>
      </c>
      <c r="M82" s="200">
        <v>0</v>
      </c>
      <c r="N82" s="201">
        <f t="shared" si="4"/>
        <v>0</v>
      </c>
      <c r="O82" s="202">
        <f t="shared" si="5"/>
        <v>0</v>
      </c>
      <c r="P82" s="203">
        <v>0</v>
      </c>
    </row>
    <row r="83" spans="1:17" ht="63" hidden="1" x14ac:dyDescent="0.25">
      <c r="A83" s="135">
        <v>77</v>
      </c>
      <c r="B83" s="161" t="s">
        <v>693</v>
      </c>
      <c r="C83" s="161" t="s">
        <v>55</v>
      </c>
      <c r="D83" s="140"/>
      <c r="E83" s="141"/>
      <c r="F83" s="141">
        <v>40</v>
      </c>
      <c r="G83" s="139"/>
      <c r="H83" s="139"/>
      <c r="I83" s="139">
        <v>48</v>
      </c>
      <c r="J83" s="142"/>
      <c r="K83" s="142"/>
      <c r="L83" s="142">
        <v>1.2</v>
      </c>
      <c r="M83" s="200">
        <v>0</v>
      </c>
      <c r="N83" s="201">
        <f t="shared" si="4"/>
        <v>0</v>
      </c>
      <c r="O83" s="202">
        <f t="shared" si="5"/>
        <v>0</v>
      </c>
      <c r="P83" s="265">
        <v>0</v>
      </c>
    </row>
    <row r="84" spans="1:17" ht="33" customHeight="1" x14ac:dyDescent="0.25">
      <c r="A84" s="135">
        <v>78</v>
      </c>
      <c r="B84" s="161" t="s">
        <v>694</v>
      </c>
      <c r="C84" s="161" t="s">
        <v>55</v>
      </c>
      <c r="D84" s="140"/>
      <c r="E84" s="141"/>
      <c r="F84" s="141">
        <v>110</v>
      </c>
      <c r="G84" s="139"/>
      <c r="H84" s="139"/>
      <c r="I84" s="139">
        <v>732</v>
      </c>
      <c r="J84" s="142"/>
      <c r="K84" s="142"/>
      <c r="L84" s="142">
        <f>I84/F84</f>
        <v>6.6545454545454543</v>
      </c>
      <c r="M84" s="200">
        <v>9.1</v>
      </c>
      <c r="N84" s="201">
        <f t="shared" si="4"/>
        <v>66</v>
      </c>
      <c r="O84" s="202">
        <f t="shared" si="5"/>
        <v>66.611999999999995</v>
      </c>
      <c r="P84" s="265">
        <v>66</v>
      </c>
      <c r="Q84" s="201"/>
    </row>
    <row r="85" spans="1:17" x14ac:dyDescent="0.25">
      <c r="A85" s="135">
        <v>79</v>
      </c>
      <c r="B85" s="161" t="s">
        <v>2</v>
      </c>
      <c r="C85" s="161" t="s">
        <v>55</v>
      </c>
      <c r="D85" s="140"/>
      <c r="E85" s="141"/>
      <c r="F85" s="141">
        <v>116.87</v>
      </c>
      <c r="G85" s="139"/>
      <c r="H85" s="139"/>
      <c r="I85" s="139">
        <v>385</v>
      </c>
      <c r="J85" s="142"/>
      <c r="K85" s="142"/>
      <c r="L85" s="142">
        <f>I85/F85</f>
        <v>3.2942585779070761</v>
      </c>
      <c r="M85" s="200">
        <v>5</v>
      </c>
      <c r="N85" s="201">
        <f t="shared" si="4"/>
        <v>19</v>
      </c>
      <c r="O85" s="202">
        <f t="shared" si="5"/>
        <v>19.25</v>
      </c>
      <c r="P85" s="323" t="s">
        <v>916</v>
      </c>
      <c r="Q85" s="201"/>
    </row>
    <row r="86" spans="1:17" x14ac:dyDescent="0.25">
      <c r="A86" s="135">
        <v>80</v>
      </c>
      <c r="B86" s="161" t="s">
        <v>57</v>
      </c>
      <c r="C86" s="161" t="s">
        <v>55</v>
      </c>
      <c r="D86" s="140"/>
      <c r="E86" s="141"/>
      <c r="F86" s="141">
        <v>62.96</v>
      </c>
      <c r="G86" s="139"/>
      <c r="H86" s="139"/>
      <c r="I86" s="139">
        <v>245</v>
      </c>
      <c r="J86" s="142"/>
      <c r="K86" s="142"/>
      <c r="L86" s="142">
        <f>I86/F86</f>
        <v>3.8913595933926302</v>
      </c>
      <c r="M86" s="200">
        <f t="shared" si="6"/>
        <v>10</v>
      </c>
      <c r="N86" s="201">
        <f t="shared" si="4"/>
        <v>24</v>
      </c>
      <c r="O86" s="202">
        <f t="shared" si="5"/>
        <v>24.5</v>
      </c>
      <c r="P86" s="265">
        <v>24</v>
      </c>
      <c r="Q86" s="201"/>
    </row>
    <row r="87" spans="1:17" ht="47.25" hidden="1" x14ac:dyDescent="0.25">
      <c r="A87" s="135">
        <v>81</v>
      </c>
      <c r="B87" s="161" t="s">
        <v>86</v>
      </c>
      <c r="C87" s="161" t="s">
        <v>55</v>
      </c>
      <c r="D87" s="140"/>
      <c r="E87" s="141"/>
      <c r="F87" s="141">
        <v>0</v>
      </c>
      <c r="G87" s="139"/>
      <c r="H87" s="139"/>
      <c r="I87" s="139">
        <v>0</v>
      </c>
      <c r="J87" s="142"/>
      <c r="K87" s="142"/>
      <c r="L87" s="142">
        <v>0</v>
      </c>
      <c r="M87" s="200">
        <f t="shared" si="6"/>
        <v>0</v>
      </c>
      <c r="N87" s="201">
        <f t="shared" si="4"/>
        <v>0</v>
      </c>
      <c r="O87" s="202">
        <f t="shared" si="5"/>
        <v>0</v>
      </c>
      <c r="P87" s="203">
        <v>0</v>
      </c>
    </row>
    <row r="88" spans="1:17" hidden="1" x14ac:dyDescent="0.25">
      <c r="A88" s="135">
        <v>82</v>
      </c>
      <c r="B88" s="161" t="s">
        <v>444</v>
      </c>
      <c r="C88" s="161" t="s">
        <v>55</v>
      </c>
      <c r="D88" s="140"/>
      <c r="E88" s="141"/>
      <c r="F88" s="141">
        <v>329.83</v>
      </c>
      <c r="G88" s="139"/>
      <c r="H88" s="139"/>
      <c r="I88" s="139">
        <v>1410</v>
      </c>
      <c r="J88" s="142"/>
      <c r="K88" s="142"/>
      <c r="L88" s="142">
        <v>4.2749295091410726</v>
      </c>
      <c r="M88" s="200">
        <v>0</v>
      </c>
      <c r="N88" s="201">
        <f t="shared" si="4"/>
        <v>0</v>
      </c>
      <c r="O88" s="202">
        <f t="shared" si="5"/>
        <v>0</v>
      </c>
      <c r="P88" s="203">
        <v>0</v>
      </c>
    </row>
    <row r="89" spans="1:17" ht="31.5" x14ac:dyDescent="0.25">
      <c r="A89" s="135">
        <v>83</v>
      </c>
      <c r="B89" s="161" t="s">
        <v>695</v>
      </c>
      <c r="C89" s="161" t="s">
        <v>696</v>
      </c>
      <c r="D89" s="140"/>
      <c r="E89" s="141"/>
      <c r="F89" s="141">
        <v>40</v>
      </c>
      <c r="G89" s="139"/>
      <c r="H89" s="139"/>
      <c r="I89" s="139">
        <v>150</v>
      </c>
      <c r="J89" s="142"/>
      <c r="K89" s="142"/>
      <c r="L89" s="142">
        <f>I89/F89</f>
        <v>3.75</v>
      </c>
      <c r="M89" s="200">
        <v>1.5</v>
      </c>
      <c r="N89" s="201">
        <f t="shared" si="4"/>
        <v>2</v>
      </c>
      <c r="O89" s="202">
        <f t="shared" si="5"/>
        <v>2.25</v>
      </c>
      <c r="P89" s="265">
        <v>2</v>
      </c>
      <c r="Q89" s="201"/>
    </row>
    <row r="90" spans="1:17" ht="31.5" hidden="1" x14ac:dyDescent="0.25">
      <c r="A90" s="135">
        <v>84</v>
      </c>
      <c r="B90" s="161" t="s">
        <v>60</v>
      </c>
      <c r="C90" s="161" t="s">
        <v>696</v>
      </c>
      <c r="D90" s="140"/>
      <c r="E90" s="141"/>
      <c r="F90" s="141"/>
      <c r="G90" s="139"/>
      <c r="H90" s="139"/>
      <c r="I90" s="139"/>
      <c r="J90" s="142"/>
      <c r="K90" s="142"/>
      <c r="L90" s="142"/>
      <c r="M90" s="200">
        <f t="shared" si="6"/>
        <v>0</v>
      </c>
      <c r="N90" s="201">
        <f t="shared" si="4"/>
        <v>0</v>
      </c>
      <c r="O90" s="202">
        <f t="shared" si="5"/>
        <v>0</v>
      </c>
      <c r="P90" s="203">
        <v>0</v>
      </c>
    </row>
    <row r="91" spans="1:17" ht="31.5" x14ac:dyDescent="0.25">
      <c r="A91" s="135">
        <v>85</v>
      </c>
      <c r="B91" s="161" t="s">
        <v>59</v>
      </c>
      <c r="C91" s="161" t="s">
        <v>696</v>
      </c>
      <c r="D91" s="140"/>
      <c r="E91" s="141"/>
      <c r="F91" s="141">
        <v>155</v>
      </c>
      <c r="G91" s="139"/>
      <c r="H91" s="139"/>
      <c r="I91" s="139">
        <v>547</v>
      </c>
      <c r="J91" s="142"/>
      <c r="K91" s="142"/>
      <c r="L91" s="142">
        <f>I91/F91</f>
        <v>3.5290322580645159</v>
      </c>
      <c r="M91" s="200">
        <v>2.1</v>
      </c>
      <c r="N91" s="201">
        <f t="shared" si="4"/>
        <v>11</v>
      </c>
      <c r="O91" s="202">
        <f t="shared" si="5"/>
        <v>11.487</v>
      </c>
      <c r="P91" s="265">
        <v>11</v>
      </c>
      <c r="Q91" s="201"/>
    </row>
    <row r="92" spans="1:17" ht="31.5" x14ac:dyDescent="0.25">
      <c r="A92" s="135">
        <v>86</v>
      </c>
      <c r="B92" s="161" t="s">
        <v>697</v>
      </c>
      <c r="C92" s="161" t="s">
        <v>696</v>
      </c>
      <c r="D92" s="140"/>
      <c r="E92" s="141"/>
      <c r="F92" s="141">
        <v>44.26</v>
      </c>
      <c r="G92" s="139"/>
      <c r="H92" s="139"/>
      <c r="I92" s="139">
        <v>35</v>
      </c>
      <c r="J92" s="142"/>
      <c r="K92" s="142"/>
      <c r="L92" s="142">
        <f>I92/F92</f>
        <v>0.79078174423859016</v>
      </c>
      <c r="M92" s="200">
        <f t="shared" si="6"/>
        <v>10</v>
      </c>
      <c r="N92" s="201">
        <f t="shared" si="4"/>
        <v>3</v>
      </c>
      <c r="O92" s="202">
        <f t="shared" si="5"/>
        <v>3.5</v>
      </c>
      <c r="P92" s="265">
        <v>3</v>
      </c>
      <c r="Q92" s="201"/>
    </row>
    <row r="93" spans="1:17" hidden="1" x14ac:dyDescent="0.25">
      <c r="A93" s="135">
        <v>87</v>
      </c>
      <c r="B93" s="161" t="s">
        <v>2</v>
      </c>
      <c r="C93" s="161" t="s">
        <v>696</v>
      </c>
      <c r="D93" s="140"/>
      <c r="E93" s="141"/>
      <c r="F93" s="141">
        <v>0</v>
      </c>
      <c r="G93" s="139"/>
      <c r="H93" s="139"/>
      <c r="I93" s="139">
        <v>0</v>
      </c>
      <c r="J93" s="142"/>
      <c r="K93" s="142"/>
      <c r="L93" s="142"/>
      <c r="M93" s="200">
        <f t="shared" si="6"/>
        <v>0</v>
      </c>
      <c r="N93" s="201">
        <f t="shared" si="4"/>
        <v>0</v>
      </c>
      <c r="O93" s="202">
        <f t="shared" si="5"/>
        <v>0</v>
      </c>
      <c r="P93" s="203">
        <v>0</v>
      </c>
    </row>
    <row r="94" spans="1:17" ht="31.5" hidden="1" x14ac:dyDescent="0.25">
      <c r="A94" s="135">
        <v>88</v>
      </c>
      <c r="B94" s="161" t="s">
        <v>698</v>
      </c>
      <c r="C94" s="161" t="s">
        <v>696</v>
      </c>
      <c r="D94" s="140"/>
      <c r="E94" s="141"/>
      <c r="F94" s="141">
        <v>0</v>
      </c>
      <c r="G94" s="139"/>
      <c r="H94" s="139"/>
      <c r="I94" s="139">
        <v>0</v>
      </c>
      <c r="J94" s="142"/>
      <c r="K94" s="142"/>
      <c r="L94" s="142">
        <v>0</v>
      </c>
      <c r="M94" s="200">
        <f t="shared" si="6"/>
        <v>0</v>
      </c>
      <c r="N94" s="201">
        <f t="shared" si="4"/>
        <v>0</v>
      </c>
      <c r="O94" s="202">
        <f t="shared" si="5"/>
        <v>0</v>
      </c>
      <c r="P94" s="205">
        <v>0</v>
      </c>
    </row>
    <row r="95" spans="1:17" ht="31.5" hidden="1" x14ac:dyDescent="0.25">
      <c r="A95" s="135">
        <v>89</v>
      </c>
      <c r="B95" s="161" t="s">
        <v>699</v>
      </c>
      <c r="C95" s="161" t="s">
        <v>696</v>
      </c>
      <c r="D95" s="140"/>
      <c r="E95" s="141"/>
      <c r="F95" s="141"/>
      <c r="G95" s="139"/>
      <c r="H95" s="139"/>
      <c r="I95" s="139"/>
      <c r="J95" s="142"/>
      <c r="K95" s="142"/>
      <c r="L95" s="142"/>
      <c r="M95" s="200">
        <f t="shared" si="6"/>
        <v>0</v>
      </c>
      <c r="N95" s="201">
        <f t="shared" si="4"/>
        <v>0</v>
      </c>
      <c r="O95" s="202">
        <f t="shared" si="5"/>
        <v>0</v>
      </c>
      <c r="P95" s="205">
        <v>0</v>
      </c>
    </row>
    <row r="96" spans="1:17" ht="31.5" hidden="1" x14ac:dyDescent="0.25">
      <c r="A96" s="135">
        <v>90</v>
      </c>
      <c r="B96" s="161" t="s">
        <v>700</v>
      </c>
      <c r="C96" s="161" t="s">
        <v>696</v>
      </c>
      <c r="D96" s="140"/>
      <c r="E96" s="141"/>
      <c r="F96" s="141">
        <v>0</v>
      </c>
      <c r="G96" s="139"/>
      <c r="H96" s="139"/>
      <c r="I96" s="139">
        <v>0</v>
      </c>
      <c r="J96" s="142"/>
      <c r="K96" s="142"/>
      <c r="L96" s="142">
        <v>0</v>
      </c>
      <c r="M96" s="200">
        <f t="shared" si="6"/>
        <v>0</v>
      </c>
      <c r="N96" s="201">
        <f t="shared" si="4"/>
        <v>0</v>
      </c>
      <c r="O96" s="202">
        <f t="shared" si="5"/>
        <v>0</v>
      </c>
      <c r="P96" s="205">
        <v>0</v>
      </c>
    </row>
    <row r="97" spans="1:17" ht="31.5" hidden="1" x14ac:dyDescent="0.25">
      <c r="A97" s="135">
        <v>91</v>
      </c>
      <c r="B97" s="161" t="s">
        <v>701</v>
      </c>
      <c r="C97" s="161" t="s">
        <v>696</v>
      </c>
      <c r="D97" s="140"/>
      <c r="E97" s="141"/>
      <c r="F97" s="141">
        <v>0</v>
      </c>
      <c r="G97" s="139"/>
      <c r="H97" s="139"/>
      <c r="I97" s="139">
        <v>0</v>
      </c>
      <c r="J97" s="142"/>
      <c r="K97" s="142"/>
      <c r="L97" s="142"/>
      <c r="M97" s="200">
        <f t="shared" si="6"/>
        <v>0</v>
      </c>
      <c r="N97" s="201">
        <f t="shared" si="4"/>
        <v>0</v>
      </c>
      <c r="O97" s="202">
        <f t="shared" si="5"/>
        <v>0</v>
      </c>
      <c r="P97" s="203">
        <v>0</v>
      </c>
    </row>
    <row r="98" spans="1:17" ht="31.5" hidden="1" x14ac:dyDescent="0.25">
      <c r="A98" s="135">
        <v>92</v>
      </c>
      <c r="B98" s="161" t="s">
        <v>92</v>
      </c>
      <c r="C98" s="161" t="s">
        <v>696</v>
      </c>
      <c r="D98" s="140"/>
      <c r="E98" s="141"/>
      <c r="F98" s="141"/>
      <c r="G98" s="139"/>
      <c r="H98" s="139"/>
      <c r="I98" s="139"/>
      <c r="J98" s="142"/>
      <c r="K98" s="142"/>
      <c r="L98" s="142"/>
      <c r="M98" s="200">
        <f t="shared" si="6"/>
        <v>0</v>
      </c>
      <c r="N98" s="201">
        <f t="shared" si="4"/>
        <v>0</v>
      </c>
      <c r="O98" s="202">
        <f t="shared" si="5"/>
        <v>0</v>
      </c>
      <c r="P98" s="203">
        <v>0</v>
      </c>
    </row>
    <row r="99" spans="1:17" ht="31.5" hidden="1" x14ac:dyDescent="0.25">
      <c r="A99" s="135">
        <v>93</v>
      </c>
      <c r="B99" s="161" t="s">
        <v>702</v>
      </c>
      <c r="C99" s="161" t="s">
        <v>696</v>
      </c>
      <c r="D99" s="140"/>
      <c r="E99" s="141"/>
      <c r="F99" s="141">
        <v>0</v>
      </c>
      <c r="G99" s="139"/>
      <c r="H99" s="139"/>
      <c r="I99" s="139">
        <v>0</v>
      </c>
      <c r="J99" s="142"/>
      <c r="K99" s="142"/>
      <c r="L99" s="142"/>
      <c r="M99" s="200">
        <f t="shared" si="6"/>
        <v>0</v>
      </c>
      <c r="N99" s="201">
        <f t="shared" si="4"/>
        <v>0</v>
      </c>
      <c r="O99" s="202">
        <f t="shared" si="5"/>
        <v>0</v>
      </c>
      <c r="P99" s="203">
        <v>0</v>
      </c>
    </row>
    <row r="100" spans="1:17" ht="31.5" hidden="1" x14ac:dyDescent="0.25">
      <c r="A100" s="135">
        <v>94</v>
      </c>
      <c r="B100" s="161" t="s">
        <v>703</v>
      </c>
      <c r="C100" s="161" t="s">
        <v>696</v>
      </c>
      <c r="D100" s="140"/>
      <c r="E100" s="141"/>
      <c r="F100" s="141"/>
      <c r="G100" s="139"/>
      <c r="H100" s="139"/>
      <c r="I100" s="139"/>
      <c r="J100" s="142"/>
      <c r="K100" s="142"/>
      <c r="L100" s="142"/>
      <c r="M100" s="200">
        <f t="shared" si="6"/>
        <v>0</v>
      </c>
      <c r="N100" s="201">
        <f t="shared" si="4"/>
        <v>0</v>
      </c>
      <c r="O100" s="202">
        <f t="shared" si="5"/>
        <v>0</v>
      </c>
      <c r="P100" s="203">
        <v>0</v>
      </c>
    </row>
    <row r="101" spans="1:17" ht="31.5" hidden="1" x14ac:dyDescent="0.25">
      <c r="A101" s="135">
        <v>95</v>
      </c>
      <c r="B101" s="161" t="s">
        <v>704</v>
      </c>
      <c r="C101" s="161" t="s">
        <v>696</v>
      </c>
      <c r="D101" s="140"/>
      <c r="E101" s="141"/>
      <c r="F101" s="141">
        <v>0</v>
      </c>
      <c r="G101" s="139"/>
      <c r="H101" s="139"/>
      <c r="I101" s="139">
        <v>0</v>
      </c>
      <c r="J101" s="142"/>
      <c r="K101" s="142"/>
      <c r="L101" s="142">
        <v>0</v>
      </c>
      <c r="M101" s="200">
        <f t="shared" si="6"/>
        <v>0</v>
      </c>
      <c r="N101" s="201">
        <f t="shared" si="4"/>
        <v>0</v>
      </c>
      <c r="O101" s="202">
        <f t="shared" si="5"/>
        <v>0</v>
      </c>
      <c r="P101" s="205">
        <v>0</v>
      </c>
    </row>
    <row r="102" spans="1:17" ht="31.5" hidden="1" x14ac:dyDescent="0.25">
      <c r="A102" s="135">
        <v>96</v>
      </c>
      <c r="B102" s="161" t="s">
        <v>705</v>
      </c>
      <c r="C102" s="161" t="s">
        <v>696</v>
      </c>
      <c r="D102" s="140"/>
      <c r="E102" s="141"/>
      <c r="F102" s="141">
        <v>0</v>
      </c>
      <c r="G102" s="139"/>
      <c r="H102" s="139"/>
      <c r="I102" s="139">
        <v>0</v>
      </c>
      <c r="J102" s="142"/>
      <c r="K102" s="142"/>
      <c r="L102" s="142">
        <v>0</v>
      </c>
      <c r="M102" s="200">
        <f t="shared" si="6"/>
        <v>0</v>
      </c>
      <c r="N102" s="201">
        <f t="shared" si="4"/>
        <v>0</v>
      </c>
      <c r="O102" s="202">
        <f t="shared" si="5"/>
        <v>0</v>
      </c>
      <c r="P102" s="205">
        <v>0</v>
      </c>
    </row>
    <row r="103" spans="1:17" ht="31.5" hidden="1" x14ac:dyDescent="0.25">
      <c r="A103" s="135">
        <v>97</v>
      </c>
      <c r="B103" s="161" t="s">
        <v>215</v>
      </c>
      <c r="C103" s="161" t="s">
        <v>696</v>
      </c>
      <c r="D103" s="140"/>
      <c r="E103" s="141"/>
      <c r="F103" s="141">
        <v>0</v>
      </c>
      <c r="G103" s="139"/>
      <c r="H103" s="139"/>
      <c r="I103" s="139">
        <v>0</v>
      </c>
      <c r="J103" s="142"/>
      <c r="K103" s="142"/>
      <c r="L103" s="142">
        <v>0</v>
      </c>
      <c r="M103" s="200">
        <f t="shared" si="6"/>
        <v>0</v>
      </c>
      <c r="N103" s="201">
        <f t="shared" si="4"/>
        <v>0</v>
      </c>
      <c r="O103" s="202">
        <f t="shared" si="5"/>
        <v>0</v>
      </c>
      <c r="P103" s="203">
        <v>0</v>
      </c>
    </row>
    <row r="104" spans="1:17" hidden="1" x14ac:dyDescent="0.25">
      <c r="A104" s="135">
        <v>98</v>
      </c>
      <c r="B104" s="161" t="s">
        <v>444</v>
      </c>
      <c r="C104" s="161" t="s">
        <v>696</v>
      </c>
      <c r="D104" s="140"/>
      <c r="E104" s="141"/>
      <c r="F104" s="141"/>
      <c r="G104" s="139"/>
      <c r="H104" s="139"/>
      <c r="I104" s="139"/>
      <c r="J104" s="142"/>
      <c r="K104" s="142"/>
      <c r="L104" s="142"/>
      <c r="M104" s="200">
        <v>0</v>
      </c>
      <c r="N104" s="201">
        <f t="shared" si="4"/>
        <v>0</v>
      </c>
      <c r="O104" s="202">
        <f t="shared" si="5"/>
        <v>0</v>
      </c>
      <c r="P104" s="203">
        <v>0</v>
      </c>
    </row>
    <row r="105" spans="1:17" ht="31.5" x14ac:dyDescent="0.25">
      <c r="A105" s="135">
        <v>99</v>
      </c>
      <c r="B105" s="161" t="s">
        <v>706</v>
      </c>
      <c r="C105" s="161" t="s">
        <v>707</v>
      </c>
      <c r="D105" s="140"/>
      <c r="E105" s="141"/>
      <c r="F105" s="141">
        <v>18.93</v>
      </c>
      <c r="G105" s="139"/>
      <c r="H105" s="139"/>
      <c r="I105" s="139">
        <v>22</v>
      </c>
      <c r="J105" s="142"/>
      <c r="K105" s="142"/>
      <c r="L105" s="142">
        <f>I105/F105</f>
        <v>1.1621764395139991</v>
      </c>
      <c r="M105" s="200">
        <f t="shared" si="6"/>
        <v>10</v>
      </c>
      <c r="N105" s="201">
        <f t="shared" si="4"/>
        <v>2</v>
      </c>
      <c r="O105" s="202">
        <f t="shared" si="5"/>
        <v>2.2000000000000002</v>
      </c>
      <c r="P105" s="265">
        <v>2</v>
      </c>
      <c r="Q105" s="201"/>
    </row>
    <row r="106" spans="1:17" hidden="1" x14ac:dyDescent="0.25">
      <c r="A106" s="135">
        <v>100</v>
      </c>
      <c r="B106" s="161" t="s">
        <v>708</v>
      </c>
      <c r="C106" s="161" t="s">
        <v>707</v>
      </c>
      <c r="D106" s="140"/>
      <c r="E106" s="141"/>
      <c r="F106" s="141"/>
      <c r="G106" s="139"/>
      <c r="H106" s="139"/>
      <c r="I106" s="139"/>
      <c r="J106" s="142"/>
      <c r="K106" s="142"/>
      <c r="L106" s="142"/>
      <c r="M106" s="200">
        <f t="shared" si="6"/>
        <v>0</v>
      </c>
      <c r="N106" s="201">
        <f t="shared" si="4"/>
        <v>0</v>
      </c>
      <c r="O106" s="202">
        <f t="shared" si="5"/>
        <v>0</v>
      </c>
      <c r="P106" s="205">
        <v>0</v>
      </c>
    </row>
    <row r="107" spans="1:17" x14ac:dyDescent="0.25">
      <c r="A107" s="135">
        <v>101</v>
      </c>
      <c r="B107" s="161" t="s">
        <v>2</v>
      </c>
      <c r="C107" s="161" t="s">
        <v>707</v>
      </c>
      <c r="D107" s="140"/>
      <c r="E107" s="141"/>
      <c r="F107" s="141">
        <v>18</v>
      </c>
      <c r="G107" s="139"/>
      <c r="H107" s="139"/>
      <c r="I107" s="139">
        <v>30</v>
      </c>
      <c r="J107" s="142"/>
      <c r="K107" s="142"/>
      <c r="L107" s="142">
        <f>I107/F107</f>
        <v>1.6666666666666667</v>
      </c>
      <c r="M107" s="200">
        <f t="shared" si="6"/>
        <v>10</v>
      </c>
      <c r="N107" s="201">
        <f t="shared" si="4"/>
        <v>3</v>
      </c>
      <c r="O107" s="202">
        <f t="shared" si="5"/>
        <v>3</v>
      </c>
      <c r="P107" s="323" t="s">
        <v>916</v>
      </c>
      <c r="Q107" s="201"/>
    </row>
    <row r="108" spans="1:17" ht="31.5" hidden="1" x14ac:dyDescent="0.25">
      <c r="A108" s="135">
        <v>102</v>
      </c>
      <c r="B108" s="161" t="s">
        <v>119</v>
      </c>
      <c r="C108" s="161" t="s">
        <v>707</v>
      </c>
      <c r="D108" s="140"/>
      <c r="E108" s="141"/>
      <c r="F108" s="141">
        <v>14.74</v>
      </c>
      <c r="G108" s="139"/>
      <c r="H108" s="139"/>
      <c r="I108" s="139">
        <v>24</v>
      </c>
      <c r="J108" s="142"/>
      <c r="K108" s="142"/>
      <c r="L108" s="142">
        <v>1.6282225237449117</v>
      </c>
      <c r="M108" s="200">
        <v>0</v>
      </c>
      <c r="N108" s="201">
        <f t="shared" si="4"/>
        <v>0</v>
      </c>
      <c r="O108" s="202">
        <f t="shared" si="5"/>
        <v>0</v>
      </c>
      <c r="P108" s="265">
        <v>0</v>
      </c>
    </row>
    <row r="109" spans="1:17" ht="31.5" x14ac:dyDescent="0.25">
      <c r="A109" s="135">
        <v>103</v>
      </c>
      <c r="B109" s="161" t="s">
        <v>121</v>
      </c>
      <c r="C109" s="161" t="s">
        <v>707</v>
      </c>
      <c r="D109" s="140"/>
      <c r="E109" s="141"/>
      <c r="F109" s="141">
        <v>28.5</v>
      </c>
      <c r="G109" s="139"/>
      <c r="H109" s="139"/>
      <c r="I109" s="139">
        <v>84</v>
      </c>
      <c r="J109" s="142"/>
      <c r="K109" s="142"/>
      <c r="L109" s="142">
        <f>I109/F109</f>
        <v>2.9473684210526314</v>
      </c>
      <c r="M109" s="200">
        <f t="shared" si="6"/>
        <v>10</v>
      </c>
      <c r="N109" s="201">
        <f t="shared" si="4"/>
        <v>8</v>
      </c>
      <c r="O109" s="202">
        <f t="shared" si="5"/>
        <v>8.4</v>
      </c>
      <c r="P109" s="265">
        <v>8</v>
      </c>
      <c r="Q109" s="201"/>
    </row>
    <row r="110" spans="1:17" ht="31.5" x14ac:dyDescent="0.25">
      <c r="A110" s="135">
        <v>104</v>
      </c>
      <c r="B110" s="161" t="s">
        <v>95</v>
      </c>
      <c r="C110" s="161" t="s">
        <v>707</v>
      </c>
      <c r="D110" s="140"/>
      <c r="E110" s="141"/>
      <c r="F110" s="141">
        <v>48</v>
      </c>
      <c r="G110" s="139"/>
      <c r="H110" s="139"/>
      <c r="I110" s="139">
        <v>36</v>
      </c>
      <c r="J110" s="142"/>
      <c r="K110" s="142"/>
      <c r="L110" s="142">
        <f>I110/F110</f>
        <v>0.75</v>
      </c>
      <c r="M110" s="200">
        <f t="shared" si="6"/>
        <v>10</v>
      </c>
      <c r="N110" s="201">
        <f t="shared" si="4"/>
        <v>3</v>
      </c>
      <c r="O110" s="202">
        <f t="shared" si="5"/>
        <v>3.6</v>
      </c>
      <c r="P110" s="265">
        <v>3</v>
      </c>
      <c r="Q110" s="201"/>
    </row>
    <row r="111" spans="1:17" ht="31.5" hidden="1" x14ac:dyDescent="0.25">
      <c r="A111" s="135">
        <v>105</v>
      </c>
      <c r="B111" s="161" t="s">
        <v>709</v>
      </c>
      <c r="C111" s="161" t="s">
        <v>707</v>
      </c>
      <c r="D111" s="140"/>
      <c r="E111" s="141"/>
      <c r="F111" s="141">
        <v>41.6</v>
      </c>
      <c r="G111" s="139"/>
      <c r="H111" s="139"/>
      <c r="I111" s="139">
        <v>13</v>
      </c>
      <c r="J111" s="142"/>
      <c r="K111" s="142"/>
      <c r="L111" s="142">
        <v>0.3125</v>
      </c>
      <c r="M111" s="200">
        <v>0</v>
      </c>
      <c r="N111" s="201">
        <f t="shared" si="4"/>
        <v>0</v>
      </c>
      <c r="O111" s="202">
        <f t="shared" si="5"/>
        <v>0</v>
      </c>
      <c r="P111" s="265">
        <v>0</v>
      </c>
    </row>
    <row r="112" spans="1:17" ht="31.5" hidden="1" x14ac:dyDescent="0.25">
      <c r="A112" s="135">
        <v>106</v>
      </c>
      <c r="B112" s="161" t="s">
        <v>710</v>
      </c>
      <c r="C112" s="161" t="s">
        <v>707</v>
      </c>
      <c r="D112" s="140"/>
      <c r="E112" s="141"/>
      <c r="F112" s="141">
        <v>0</v>
      </c>
      <c r="G112" s="139"/>
      <c r="H112" s="139"/>
      <c r="I112" s="139">
        <v>0</v>
      </c>
      <c r="J112" s="142"/>
      <c r="K112" s="142"/>
      <c r="L112" s="142">
        <v>0</v>
      </c>
      <c r="M112" s="200">
        <f t="shared" si="6"/>
        <v>0</v>
      </c>
      <c r="N112" s="201">
        <f t="shared" si="4"/>
        <v>0</v>
      </c>
      <c r="O112" s="202">
        <f t="shared" si="5"/>
        <v>0</v>
      </c>
      <c r="P112" s="205">
        <v>0</v>
      </c>
    </row>
    <row r="113" spans="1:17" ht="31.5" hidden="1" x14ac:dyDescent="0.25">
      <c r="A113" s="135">
        <v>107</v>
      </c>
      <c r="B113" s="161" t="s">
        <v>127</v>
      </c>
      <c r="C113" s="161" t="s">
        <v>707</v>
      </c>
      <c r="D113" s="140"/>
      <c r="E113" s="141"/>
      <c r="F113" s="141">
        <v>5</v>
      </c>
      <c r="G113" s="139"/>
      <c r="H113" s="139"/>
      <c r="I113" s="139">
        <v>12</v>
      </c>
      <c r="J113" s="142"/>
      <c r="K113" s="142"/>
      <c r="L113" s="142">
        <v>2.4</v>
      </c>
      <c r="M113" s="200">
        <v>0</v>
      </c>
      <c r="N113" s="201">
        <f t="shared" si="4"/>
        <v>0</v>
      </c>
      <c r="O113" s="202">
        <f t="shared" si="5"/>
        <v>0</v>
      </c>
      <c r="P113" s="265">
        <v>0</v>
      </c>
    </row>
    <row r="114" spans="1:17" ht="31.5" hidden="1" x14ac:dyDescent="0.25">
      <c r="A114" s="135">
        <v>108</v>
      </c>
      <c r="B114" s="161" t="s">
        <v>223</v>
      </c>
      <c r="C114" s="161" t="s">
        <v>707</v>
      </c>
      <c r="D114" s="140"/>
      <c r="E114" s="141"/>
      <c r="F114" s="141">
        <v>9</v>
      </c>
      <c r="G114" s="139"/>
      <c r="H114" s="139"/>
      <c r="I114" s="139">
        <v>24</v>
      </c>
      <c r="J114" s="142"/>
      <c r="K114" s="142"/>
      <c r="L114" s="142">
        <v>2.6666666666666665</v>
      </c>
      <c r="M114" s="200">
        <v>0</v>
      </c>
      <c r="N114" s="201">
        <f t="shared" si="4"/>
        <v>0</v>
      </c>
      <c r="O114" s="202">
        <f t="shared" si="5"/>
        <v>0</v>
      </c>
      <c r="P114" s="265">
        <v>0</v>
      </c>
    </row>
    <row r="115" spans="1:17" hidden="1" x14ac:dyDescent="0.25">
      <c r="A115" s="135">
        <v>109</v>
      </c>
      <c r="B115" s="161" t="s">
        <v>444</v>
      </c>
      <c r="C115" s="161" t="s">
        <v>707</v>
      </c>
      <c r="D115" s="140"/>
      <c r="E115" s="141"/>
      <c r="F115" s="141"/>
      <c r="G115" s="139"/>
      <c r="H115" s="139"/>
      <c r="I115" s="139"/>
      <c r="J115" s="142"/>
      <c r="K115" s="142"/>
      <c r="L115" s="142"/>
      <c r="M115" s="200">
        <v>0</v>
      </c>
      <c r="N115" s="201">
        <f t="shared" si="4"/>
        <v>0</v>
      </c>
      <c r="O115" s="202">
        <f t="shared" si="5"/>
        <v>0</v>
      </c>
      <c r="P115" s="203">
        <v>0</v>
      </c>
    </row>
    <row r="116" spans="1:17" ht="31.5" x14ac:dyDescent="0.25">
      <c r="A116" s="135">
        <v>110</v>
      </c>
      <c r="B116" s="161" t="s">
        <v>711</v>
      </c>
      <c r="C116" s="161" t="s">
        <v>712</v>
      </c>
      <c r="D116" s="140"/>
      <c r="E116" s="141"/>
      <c r="F116" s="141">
        <v>249</v>
      </c>
      <c r="G116" s="139"/>
      <c r="H116" s="139"/>
      <c r="I116" s="139">
        <v>626</v>
      </c>
      <c r="J116" s="142"/>
      <c r="K116" s="142"/>
      <c r="L116" s="142">
        <f>I116/F116</f>
        <v>2.5140562248995986</v>
      </c>
      <c r="M116" s="200">
        <v>4.8</v>
      </c>
      <c r="N116" s="201">
        <f t="shared" si="4"/>
        <v>30</v>
      </c>
      <c r="O116" s="202">
        <f t="shared" si="5"/>
        <v>30.047999999999998</v>
      </c>
      <c r="P116" s="265">
        <v>30</v>
      </c>
      <c r="Q116" s="201"/>
    </row>
    <row r="117" spans="1:17" x14ac:dyDescent="0.25">
      <c r="A117" s="135">
        <v>111</v>
      </c>
      <c r="B117" s="161" t="s">
        <v>2</v>
      </c>
      <c r="C117" s="161" t="s">
        <v>712</v>
      </c>
      <c r="D117" s="140"/>
      <c r="E117" s="141"/>
      <c r="F117" s="141">
        <v>99</v>
      </c>
      <c r="G117" s="139"/>
      <c r="H117" s="139"/>
      <c r="I117" s="139">
        <v>222</v>
      </c>
      <c r="J117" s="142"/>
      <c r="K117" s="142"/>
      <c r="L117" s="142">
        <f>I117/F117</f>
        <v>2.2424242424242422</v>
      </c>
      <c r="M117" s="200">
        <v>5</v>
      </c>
      <c r="N117" s="201">
        <f t="shared" si="4"/>
        <v>11</v>
      </c>
      <c r="O117" s="202">
        <f t="shared" si="5"/>
        <v>11.1</v>
      </c>
      <c r="P117" s="323" t="s">
        <v>916</v>
      </c>
      <c r="Q117" s="201"/>
    </row>
    <row r="118" spans="1:17" ht="31.5" hidden="1" x14ac:dyDescent="0.25">
      <c r="A118" s="135">
        <v>112</v>
      </c>
      <c r="B118" s="161" t="s">
        <v>96</v>
      </c>
      <c r="C118" s="161" t="s">
        <v>712</v>
      </c>
      <c r="D118" s="140"/>
      <c r="E118" s="141"/>
      <c r="F118" s="141">
        <v>0</v>
      </c>
      <c r="G118" s="139"/>
      <c r="H118" s="139"/>
      <c r="I118" s="139">
        <v>0</v>
      </c>
      <c r="J118" s="142"/>
      <c r="K118" s="142"/>
      <c r="L118" s="142">
        <v>0</v>
      </c>
      <c r="M118" s="200">
        <f t="shared" si="6"/>
        <v>0</v>
      </c>
      <c r="N118" s="201">
        <f t="shared" si="4"/>
        <v>0</v>
      </c>
      <c r="O118" s="202">
        <f t="shared" si="5"/>
        <v>0</v>
      </c>
      <c r="P118" s="203">
        <v>0</v>
      </c>
    </row>
    <row r="119" spans="1:17" ht="19.5" customHeight="1" x14ac:dyDescent="0.25">
      <c r="A119" s="135">
        <v>113</v>
      </c>
      <c r="B119" s="161" t="s">
        <v>681</v>
      </c>
      <c r="C119" s="161" t="s">
        <v>712</v>
      </c>
      <c r="D119" s="140"/>
      <c r="E119" s="141"/>
      <c r="F119" s="141">
        <v>16.11</v>
      </c>
      <c r="G119" s="139"/>
      <c r="H119" s="139"/>
      <c r="I119" s="139">
        <v>56</v>
      </c>
      <c r="J119" s="142"/>
      <c r="K119" s="142"/>
      <c r="L119" s="142">
        <f>I119/F119</f>
        <v>3.4761018001241468</v>
      </c>
      <c r="M119" s="200">
        <f t="shared" si="6"/>
        <v>10</v>
      </c>
      <c r="N119" s="201">
        <f t="shared" si="4"/>
        <v>5</v>
      </c>
      <c r="O119" s="202">
        <f t="shared" si="5"/>
        <v>5.6</v>
      </c>
      <c r="P119" s="265">
        <v>5</v>
      </c>
      <c r="Q119" s="201"/>
    </row>
    <row r="120" spans="1:17" hidden="1" x14ac:dyDescent="0.25">
      <c r="A120" s="135">
        <v>114</v>
      </c>
      <c r="B120" s="161" t="s">
        <v>444</v>
      </c>
      <c r="C120" s="161" t="s">
        <v>712</v>
      </c>
      <c r="D120" s="140"/>
      <c r="E120" s="141"/>
      <c r="F120" s="141">
        <v>364.11</v>
      </c>
      <c r="G120" s="139"/>
      <c r="H120" s="139"/>
      <c r="I120" s="139">
        <v>904</v>
      </c>
      <c r="J120" s="142"/>
      <c r="K120" s="142"/>
      <c r="L120" s="142">
        <v>2.4827661970283703</v>
      </c>
      <c r="M120" s="200">
        <v>0</v>
      </c>
      <c r="N120" s="201">
        <f t="shared" si="4"/>
        <v>0</v>
      </c>
      <c r="O120" s="202">
        <f t="shared" si="5"/>
        <v>0</v>
      </c>
      <c r="P120" s="203">
        <v>0</v>
      </c>
    </row>
    <row r="121" spans="1:17" ht="31.5" x14ac:dyDescent="0.25">
      <c r="A121" s="135">
        <v>115</v>
      </c>
      <c r="B121" s="161" t="s">
        <v>221</v>
      </c>
      <c r="C121" s="161" t="s">
        <v>61</v>
      </c>
      <c r="D121" s="140"/>
      <c r="E121" s="141"/>
      <c r="F121" s="141">
        <v>129.80000000000001</v>
      </c>
      <c r="G121" s="139"/>
      <c r="H121" s="139"/>
      <c r="I121" s="139">
        <v>134</v>
      </c>
      <c r="J121" s="142"/>
      <c r="K121" s="142"/>
      <c r="L121" s="142">
        <f>I121/F121</f>
        <v>1.032357473035439</v>
      </c>
      <c r="M121" s="200">
        <f t="shared" si="6"/>
        <v>10</v>
      </c>
      <c r="N121" s="201">
        <f t="shared" si="4"/>
        <v>13</v>
      </c>
      <c r="O121" s="202">
        <f t="shared" si="5"/>
        <v>13.4</v>
      </c>
      <c r="P121" s="265">
        <v>13</v>
      </c>
      <c r="Q121" s="201"/>
    </row>
    <row r="122" spans="1:17" x14ac:dyDescent="0.25">
      <c r="A122" s="135">
        <v>116</v>
      </c>
      <c r="B122" s="161" t="s">
        <v>2</v>
      </c>
      <c r="C122" s="161" t="s">
        <v>61</v>
      </c>
      <c r="D122" s="140"/>
      <c r="E122" s="141"/>
      <c r="F122" s="141">
        <v>103.56</v>
      </c>
      <c r="G122" s="139"/>
      <c r="H122" s="139"/>
      <c r="I122" s="139">
        <v>58</v>
      </c>
      <c r="J122" s="142"/>
      <c r="K122" s="142"/>
      <c r="L122" s="142">
        <f>I122/F122</f>
        <v>0.56006179992275007</v>
      </c>
      <c r="M122" s="200">
        <f t="shared" si="6"/>
        <v>10</v>
      </c>
      <c r="N122" s="201">
        <f t="shared" si="4"/>
        <v>5</v>
      </c>
      <c r="O122" s="202">
        <f t="shared" si="5"/>
        <v>5.8</v>
      </c>
      <c r="P122" s="323" t="s">
        <v>916</v>
      </c>
      <c r="Q122" s="201"/>
    </row>
    <row r="123" spans="1:17" hidden="1" x14ac:dyDescent="0.25">
      <c r="A123" s="135">
        <v>117</v>
      </c>
      <c r="B123" s="161" t="s">
        <v>444</v>
      </c>
      <c r="C123" s="161" t="s">
        <v>61</v>
      </c>
      <c r="D123" s="140"/>
      <c r="E123" s="141"/>
      <c r="F123" s="141"/>
      <c r="G123" s="139"/>
      <c r="H123" s="139"/>
      <c r="I123" s="139"/>
      <c r="J123" s="142"/>
      <c r="K123" s="142"/>
      <c r="L123" s="142"/>
      <c r="M123" s="200">
        <v>0</v>
      </c>
      <c r="N123" s="201">
        <f t="shared" si="4"/>
        <v>0</v>
      </c>
      <c r="O123" s="202">
        <f t="shared" si="5"/>
        <v>0</v>
      </c>
      <c r="P123" s="203">
        <v>0</v>
      </c>
    </row>
    <row r="124" spans="1:17" ht="31.5" x14ac:dyDescent="0.25">
      <c r="A124" s="135">
        <v>118</v>
      </c>
      <c r="B124" s="161" t="s">
        <v>87</v>
      </c>
      <c r="C124" s="161" t="s">
        <v>16</v>
      </c>
      <c r="D124" s="140"/>
      <c r="E124" s="141"/>
      <c r="F124" s="141">
        <v>51.5</v>
      </c>
      <c r="G124" s="139"/>
      <c r="H124" s="139"/>
      <c r="I124" s="139">
        <v>155</v>
      </c>
      <c r="J124" s="142"/>
      <c r="K124" s="142"/>
      <c r="L124" s="142">
        <f>I124/F124</f>
        <v>3.0097087378640777</v>
      </c>
      <c r="M124" s="200">
        <f t="shared" si="6"/>
        <v>10</v>
      </c>
      <c r="N124" s="201">
        <f t="shared" si="4"/>
        <v>15</v>
      </c>
      <c r="O124" s="202">
        <f t="shared" si="5"/>
        <v>15.5</v>
      </c>
      <c r="P124" s="265">
        <v>15</v>
      </c>
      <c r="Q124" s="201"/>
    </row>
    <row r="125" spans="1:17" x14ac:dyDescent="0.25">
      <c r="A125" s="135">
        <v>119</v>
      </c>
      <c r="B125" s="161" t="s">
        <v>2</v>
      </c>
      <c r="C125" s="161" t="s">
        <v>16</v>
      </c>
      <c r="D125" s="140"/>
      <c r="E125" s="141"/>
      <c r="F125" s="141">
        <v>300</v>
      </c>
      <c r="G125" s="139"/>
      <c r="H125" s="139"/>
      <c r="I125" s="139">
        <v>432</v>
      </c>
      <c r="J125" s="142"/>
      <c r="K125" s="142"/>
      <c r="L125" s="142">
        <f>I125/F125</f>
        <v>1.44</v>
      </c>
      <c r="M125" s="200">
        <v>5</v>
      </c>
      <c r="N125" s="201">
        <f t="shared" si="4"/>
        <v>21</v>
      </c>
      <c r="O125" s="202">
        <f t="shared" si="5"/>
        <v>21.6</v>
      </c>
      <c r="P125" s="323" t="s">
        <v>916</v>
      </c>
      <c r="Q125" s="201"/>
    </row>
    <row r="126" spans="1:17" ht="31.5" hidden="1" x14ac:dyDescent="0.25">
      <c r="A126" s="135">
        <v>120</v>
      </c>
      <c r="B126" s="161" t="s">
        <v>129</v>
      </c>
      <c r="C126" s="161" t="s">
        <v>16</v>
      </c>
      <c r="D126" s="140"/>
      <c r="E126" s="141"/>
      <c r="F126" s="141">
        <v>0</v>
      </c>
      <c r="G126" s="139"/>
      <c r="H126" s="139"/>
      <c r="I126" s="139">
        <v>0</v>
      </c>
      <c r="J126" s="142"/>
      <c r="K126" s="142"/>
      <c r="L126" s="142"/>
      <c r="M126" s="200">
        <f t="shared" si="6"/>
        <v>0</v>
      </c>
      <c r="N126" s="201">
        <f t="shared" si="4"/>
        <v>0</v>
      </c>
      <c r="O126" s="202">
        <f t="shared" si="5"/>
        <v>0</v>
      </c>
      <c r="P126" s="205">
        <v>0</v>
      </c>
    </row>
    <row r="127" spans="1:17" ht="31.5" x14ac:dyDescent="0.25">
      <c r="A127" s="135">
        <v>121</v>
      </c>
      <c r="B127" s="161" t="s">
        <v>713</v>
      </c>
      <c r="C127" s="161" t="s">
        <v>16</v>
      </c>
      <c r="D127" s="140"/>
      <c r="E127" s="141"/>
      <c r="F127" s="141">
        <v>69.28</v>
      </c>
      <c r="G127" s="139"/>
      <c r="H127" s="139"/>
      <c r="I127" s="139">
        <v>70</v>
      </c>
      <c r="J127" s="142"/>
      <c r="K127" s="142"/>
      <c r="L127" s="142">
        <f>I127/F127</f>
        <v>1.0103926096997691</v>
      </c>
      <c r="M127" s="200">
        <f t="shared" si="6"/>
        <v>10</v>
      </c>
      <c r="N127" s="201">
        <f t="shared" si="4"/>
        <v>7</v>
      </c>
      <c r="O127" s="202">
        <f t="shared" si="5"/>
        <v>7</v>
      </c>
      <c r="P127" s="265">
        <v>7</v>
      </c>
      <c r="Q127" s="201"/>
    </row>
    <row r="128" spans="1:17" ht="31.5" x14ac:dyDescent="0.25">
      <c r="A128" s="135">
        <v>122</v>
      </c>
      <c r="B128" s="161" t="s">
        <v>714</v>
      </c>
      <c r="C128" s="161" t="s">
        <v>16</v>
      </c>
      <c r="D128" s="140"/>
      <c r="E128" s="141"/>
      <c r="F128" s="141">
        <v>66.61</v>
      </c>
      <c r="G128" s="139"/>
      <c r="H128" s="139"/>
      <c r="I128" s="139">
        <v>63</v>
      </c>
      <c r="J128" s="142"/>
      <c r="K128" s="142"/>
      <c r="L128" s="142">
        <f>I128/F128</f>
        <v>0.9458039333433419</v>
      </c>
      <c r="M128" s="200">
        <f t="shared" si="6"/>
        <v>10</v>
      </c>
      <c r="N128" s="201">
        <f t="shared" si="4"/>
        <v>6</v>
      </c>
      <c r="O128" s="202">
        <f t="shared" si="5"/>
        <v>6.3</v>
      </c>
      <c r="P128" s="265">
        <v>6</v>
      </c>
      <c r="Q128" s="201"/>
    </row>
    <row r="129" spans="1:17" hidden="1" x14ac:dyDescent="0.25">
      <c r="A129" s="135">
        <v>123</v>
      </c>
      <c r="B129" s="161" t="s">
        <v>444</v>
      </c>
      <c r="C129" s="161" t="s">
        <v>16</v>
      </c>
      <c r="D129" s="140"/>
      <c r="E129" s="141"/>
      <c r="F129" s="141">
        <v>487.39</v>
      </c>
      <c r="G129" s="139"/>
      <c r="H129" s="139"/>
      <c r="I129" s="139">
        <v>720</v>
      </c>
      <c r="J129" s="142"/>
      <c r="K129" s="142"/>
      <c r="L129" s="142">
        <v>1.477256406573791</v>
      </c>
      <c r="M129" s="200">
        <v>0</v>
      </c>
      <c r="N129" s="201">
        <f t="shared" si="4"/>
        <v>0</v>
      </c>
      <c r="O129" s="202">
        <f t="shared" si="5"/>
        <v>0</v>
      </c>
      <c r="P129" s="203">
        <v>0</v>
      </c>
    </row>
    <row r="130" spans="1:17" ht="31.5" x14ac:dyDescent="0.25">
      <c r="A130" s="135">
        <v>124</v>
      </c>
      <c r="B130" s="161" t="s">
        <v>715</v>
      </c>
      <c r="C130" s="161" t="s">
        <v>17</v>
      </c>
      <c r="D130" s="140"/>
      <c r="E130" s="141"/>
      <c r="F130" s="141">
        <v>70.099999999999994</v>
      </c>
      <c r="G130" s="139"/>
      <c r="H130" s="139"/>
      <c r="I130" s="139">
        <v>65</v>
      </c>
      <c r="J130" s="142"/>
      <c r="K130" s="142"/>
      <c r="L130" s="142">
        <f>I130/F130</f>
        <v>0.92724679029957213</v>
      </c>
      <c r="M130" s="200">
        <f t="shared" si="6"/>
        <v>10</v>
      </c>
      <c r="N130" s="201">
        <f t="shared" si="4"/>
        <v>6</v>
      </c>
      <c r="O130" s="202">
        <f t="shared" si="5"/>
        <v>6.5</v>
      </c>
      <c r="P130" s="265">
        <v>6</v>
      </c>
      <c r="Q130" s="201"/>
    </row>
    <row r="131" spans="1:17" ht="47.25" x14ac:dyDescent="0.25">
      <c r="A131" s="135">
        <v>125</v>
      </c>
      <c r="B131" s="161" t="s">
        <v>62</v>
      </c>
      <c r="C131" s="161" t="s">
        <v>17</v>
      </c>
      <c r="D131" s="140"/>
      <c r="E131" s="141"/>
      <c r="F131" s="141">
        <v>55</v>
      </c>
      <c r="G131" s="139"/>
      <c r="H131" s="139"/>
      <c r="I131" s="139">
        <v>122</v>
      </c>
      <c r="J131" s="142"/>
      <c r="K131" s="142"/>
      <c r="L131" s="142">
        <f>I131/F131</f>
        <v>2.2181818181818183</v>
      </c>
      <c r="M131" s="200">
        <v>9.5</v>
      </c>
      <c r="N131" s="201">
        <f t="shared" si="4"/>
        <v>11</v>
      </c>
      <c r="O131" s="202">
        <f t="shared" si="5"/>
        <v>11.59</v>
      </c>
      <c r="P131" s="265">
        <v>11</v>
      </c>
      <c r="Q131" s="201"/>
    </row>
    <row r="132" spans="1:17" x14ac:dyDescent="0.25">
      <c r="A132" s="135">
        <v>126</v>
      </c>
      <c r="B132" s="161" t="s">
        <v>2</v>
      </c>
      <c r="C132" s="161" t="s">
        <v>17</v>
      </c>
      <c r="D132" s="140"/>
      <c r="E132" s="141"/>
      <c r="F132" s="141">
        <v>118</v>
      </c>
      <c r="G132" s="139"/>
      <c r="H132" s="139"/>
      <c r="I132" s="139">
        <v>96</v>
      </c>
      <c r="J132" s="142"/>
      <c r="K132" s="142"/>
      <c r="L132" s="142">
        <f>I132/F132</f>
        <v>0.81355932203389836</v>
      </c>
      <c r="M132" s="200">
        <f t="shared" si="6"/>
        <v>10</v>
      </c>
      <c r="N132" s="201">
        <f t="shared" si="4"/>
        <v>9</v>
      </c>
      <c r="O132" s="202">
        <f t="shared" si="5"/>
        <v>9.6</v>
      </c>
      <c r="P132" s="323" t="s">
        <v>916</v>
      </c>
      <c r="Q132" s="201"/>
    </row>
    <row r="133" spans="1:17" ht="47.25" x14ac:dyDescent="0.25">
      <c r="A133" s="135">
        <v>127</v>
      </c>
      <c r="B133" s="161" t="s">
        <v>86</v>
      </c>
      <c r="C133" s="161" t="s">
        <v>17</v>
      </c>
      <c r="D133" s="140"/>
      <c r="E133" s="141"/>
      <c r="F133" s="141">
        <v>120.5</v>
      </c>
      <c r="G133" s="139"/>
      <c r="H133" s="139"/>
      <c r="I133" s="139">
        <v>126</v>
      </c>
      <c r="J133" s="142"/>
      <c r="K133" s="142"/>
      <c r="L133" s="142">
        <f>I133/F133</f>
        <v>1.045643153526971</v>
      </c>
      <c r="M133" s="200">
        <f t="shared" si="6"/>
        <v>10</v>
      </c>
      <c r="N133" s="201">
        <f t="shared" si="4"/>
        <v>12</v>
      </c>
      <c r="O133" s="202">
        <f t="shared" si="5"/>
        <v>12.6</v>
      </c>
      <c r="P133" s="265">
        <v>12</v>
      </c>
      <c r="Q133" s="201"/>
    </row>
    <row r="134" spans="1:17" hidden="1" x14ac:dyDescent="0.25">
      <c r="A134" s="135">
        <v>128</v>
      </c>
      <c r="B134" s="161" t="s">
        <v>444</v>
      </c>
      <c r="C134" s="161" t="s">
        <v>17</v>
      </c>
      <c r="D134" s="140"/>
      <c r="E134" s="141"/>
      <c r="F134" s="141">
        <v>363.6</v>
      </c>
      <c r="G134" s="139"/>
      <c r="H134" s="139"/>
      <c r="I134" s="139">
        <v>409</v>
      </c>
      <c r="J134" s="142"/>
      <c r="K134" s="142"/>
      <c r="L134" s="142">
        <v>1.1248624862486247</v>
      </c>
      <c r="M134" s="200">
        <v>0</v>
      </c>
      <c r="N134" s="201">
        <f t="shared" si="4"/>
        <v>0</v>
      </c>
      <c r="O134" s="202">
        <f t="shared" si="5"/>
        <v>0</v>
      </c>
      <c r="P134" s="203">
        <v>0</v>
      </c>
    </row>
    <row r="135" spans="1:17" ht="31.5" x14ac:dyDescent="0.25">
      <c r="A135" s="135">
        <v>129</v>
      </c>
      <c r="B135" s="161" t="s">
        <v>19</v>
      </c>
      <c r="C135" s="161" t="s">
        <v>18</v>
      </c>
      <c r="D135" s="140"/>
      <c r="E135" s="141"/>
      <c r="F135" s="141">
        <v>111.369</v>
      </c>
      <c r="G135" s="139"/>
      <c r="H135" s="139"/>
      <c r="I135" s="139">
        <v>425</v>
      </c>
      <c r="J135" s="142"/>
      <c r="K135" s="142"/>
      <c r="L135" s="142">
        <f>I135/F135</f>
        <v>3.8161427327173629</v>
      </c>
      <c r="M135" s="200">
        <f t="shared" si="6"/>
        <v>10</v>
      </c>
      <c r="N135" s="201">
        <f t="shared" si="4"/>
        <v>42</v>
      </c>
      <c r="O135" s="202">
        <f t="shared" si="5"/>
        <v>42.5</v>
      </c>
      <c r="P135" s="265">
        <v>42</v>
      </c>
      <c r="Q135" s="201"/>
    </row>
    <row r="136" spans="1:17" x14ac:dyDescent="0.25">
      <c r="A136" s="135">
        <v>130</v>
      </c>
      <c r="B136" s="161" t="s">
        <v>2</v>
      </c>
      <c r="C136" s="161" t="s">
        <v>18</v>
      </c>
      <c r="D136" s="140"/>
      <c r="E136" s="141"/>
      <c r="F136" s="141">
        <v>82.1</v>
      </c>
      <c r="G136" s="139"/>
      <c r="H136" s="139"/>
      <c r="I136" s="139">
        <v>45</v>
      </c>
      <c r="J136" s="142"/>
      <c r="K136" s="142"/>
      <c r="L136" s="142">
        <f>I136/F136</f>
        <v>0.54811205846528632</v>
      </c>
      <c r="M136" s="200">
        <f t="shared" si="6"/>
        <v>10</v>
      </c>
      <c r="N136" s="201">
        <f t="shared" si="4"/>
        <v>4</v>
      </c>
      <c r="O136" s="202">
        <f t="shared" si="5"/>
        <v>4.5</v>
      </c>
      <c r="P136" s="323" t="s">
        <v>916</v>
      </c>
      <c r="Q136" s="201"/>
    </row>
    <row r="137" spans="1:17" ht="31.5" x14ac:dyDescent="0.25">
      <c r="A137" s="135">
        <v>131</v>
      </c>
      <c r="B137" s="161" t="s">
        <v>142</v>
      </c>
      <c r="C137" s="161" t="s">
        <v>18</v>
      </c>
      <c r="D137" s="140"/>
      <c r="E137" s="141"/>
      <c r="F137" s="141">
        <v>114</v>
      </c>
      <c r="G137" s="139"/>
      <c r="H137" s="139"/>
      <c r="I137" s="139">
        <v>280</v>
      </c>
      <c r="J137" s="142"/>
      <c r="K137" s="142"/>
      <c r="L137" s="142">
        <f>I137/F137</f>
        <v>2.4561403508771931</v>
      </c>
      <c r="M137" s="200">
        <v>7.3</v>
      </c>
      <c r="N137" s="201">
        <f t="shared" ref="N137:N200" si="7">ROUNDDOWN(O137,0)</f>
        <v>20</v>
      </c>
      <c r="O137" s="202">
        <f t="shared" ref="O137:O200" si="8">I137*M137/100</f>
        <v>20.440000000000001</v>
      </c>
      <c r="P137" s="265">
        <v>20</v>
      </c>
      <c r="Q137" s="201"/>
    </row>
    <row r="138" spans="1:17" hidden="1" x14ac:dyDescent="0.25">
      <c r="A138" s="135">
        <v>132</v>
      </c>
      <c r="B138" s="161" t="s">
        <v>444</v>
      </c>
      <c r="C138" s="161" t="s">
        <v>18</v>
      </c>
      <c r="D138" s="140"/>
      <c r="E138" s="141"/>
      <c r="F138" s="141">
        <v>307.46899999999999</v>
      </c>
      <c r="G138" s="139"/>
      <c r="H138" s="139"/>
      <c r="I138" s="139">
        <v>750</v>
      </c>
      <c r="J138" s="142"/>
      <c r="K138" s="142"/>
      <c r="L138" s="142">
        <v>2.4392703004205303</v>
      </c>
      <c r="M138" s="200">
        <v>0</v>
      </c>
      <c r="N138" s="201">
        <f t="shared" si="7"/>
        <v>0</v>
      </c>
      <c r="O138" s="202">
        <f t="shared" si="8"/>
        <v>0</v>
      </c>
      <c r="P138" s="203">
        <v>0</v>
      </c>
    </row>
    <row r="139" spans="1:17" ht="31.5" x14ac:dyDescent="0.25">
      <c r="A139" s="135">
        <v>133</v>
      </c>
      <c r="B139" s="161" t="s">
        <v>186</v>
      </c>
      <c r="C139" s="161" t="s">
        <v>20</v>
      </c>
      <c r="D139" s="140"/>
      <c r="E139" s="141"/>
      <c r="F139" s="141">
        <v>155</v>
      </c>
      <c r="G139" s="139"/>
      <c r="H139" s="139"/>
      <c r="I139" s="139">
        <v>163</v>
      </c>
      <c r="J139" s="142"/>
      <c r="K139" s="142"/>
      <c r="L139" s="142">
        <f>I139/F139</f>
        <v>1.0516129032258064</v>
      </c>
      <c r="M139" s="200">
        <f t="shared" ref="M139:M201" si="9">IF(I139&lt;10,0,10)</f>
        <v>10</v>
      </c>
      <c r="N139" s="201">
        <f t="shared" si="7"/>
        <v>16</v>
      </c>
      <c r="O139" s="202">
        <f t="shared" si="8"/>
        <v>16.3</v>
      </c>
      <c r="P139" s="265">
        <v>20</v>
      </c>
      <c r="Q139" s="370" t="s">
        <v>1010</v>
      </c>
    </row>
    <row r="140" spans="1:17" ht="31.5" x14ac:dyDescent="0.25">
      <c r="A140" s="135">
        <v>134</v>
      </c>
      <c r="B140" s="161" t="s">
        <v>21</v>
      </c>
      <c r="C140" s="161" t="s">
        <v>20</v>
      </c>
      <c r="D140" s="140"/>
      <c r="E140" s="141"/>
      <c r="F140" s="141">
        <v>74</v>
      </c>
      <c r="G140" s="139"/>
      <c r="H140" s="139"/>
      <c r="I140" s="139">
        <v>150</v>
      </c>
      <c r="J140" s="142"/>
      <c r="K140" s="142"/>
      <c r="L140" s="142">
        <f>I140/F140</f>
        <v>2.0270270270270272</v>
      </c>
      <c r="M140" s="200">
        <f t="shared" si="9"/>
        <v>10</v>
      </c>
      <c r="N140" s="201">
        <f t="shared" si="7"/>
        <v>15</v>
      </c>
      <c r="O140" s="202">
        <f t="shared" si="8"/>
        <v>15</v>
      </c>
      <c r="P140" s="265">
        <v>20</v>
      </c>
      <c r="Q140" s="370" t="s">
        <v>1010</v>
      </c>
    </row>
    <row r="141" spans="1:17" x14ac:dyDescent="0.25">
      <c r="A141" s="135">
        <v>135</v>
      </c>
      <c r="B141" s="161" t="s">
        <v>2</v>
      </c>
      <c r="C141" s="161" t="s">
        <v>20</v>
      </c>
      <c r="D141" s="140"/>
      <c r="E141" s="141"/>
      <c r="F141" s="141">
        <v>200</v>
      </c>
      <c r="G141" s="139"/>
      <c r="H141" s="139"/>
      <c r="I141" s="139">
        <v>310</v>
      </c>
      <c r="J141" s="142"/>
      <c r="K141" s="142"/>
      <c r="L141" s="142">
        <f>I141/F141</f>
        <v>1.55</v>
      </c>
      <c r="M141" s="200">
        <v>5</v>
      </c>
      <c r="N141" s="201">
        <f t="shared" si="7"/>
        <v>15</v>
      </c>
      <c r="O141" s="202">
        <f t="shared" si="8"/>
        <v>15.5</v>
      </c>
      <c r="P141" s="323" t="s">
        <v>916</v>
      </c>
      <c r="Q141" s="201"/>
    </row>
    <row r="142" spans="1:17" hidden="1" x14ac:dyDescent="0.25">
      <c r="A142" s="135">
        <v>136</v>
      </c>
      <c r="B142" s="161" t="s">
        <v>444</v>
      </c>
      <c r="C142" s="161" t="s">
        <v>20</v>
      </c>
      <c r="D142" s="140"/>
      <c r="E142" s="141"/>
      <c r="F142" s="141">
        <v>429</v>
      </c>
      <c r="G142" s="139"/>
      <c r="H142" s="139"/>
      <c r="I142" s="139">
        <v>623</v>
      </c>
      <c r="J142" s="142"/>
      <c r="K142" s="142"/>
      <c r="L142" s="142">
        <v>1.4522144522144522</v>
      </c>
      <c r="M142" s="200">
        <v>0</v>
      </c>
      <c r="N142" s="201">
        <f t="shared" si="7"/>
        <v>0</v>
      </c>
      <c r="O142" s="202">
        <f t="shared" si="8"/>
        <v>0</v>
      </c>
      <c r="P142" s="203">
        <v>0</v>
      </c>
    </row>
    <row r="143" spans="1:17" hidden="1" x14ac:dyDescent="0.25">
      <c r="A143" s="135">
        <v>137</v>
      </c>
      <c r="B143" s="161" t="s">
        <v>2</v>
      </c>
      <c r="C143" s="161" t="s">
        <v>716</v>
      </c>
      <c r="D143" s="140"/>
      <c r="E143" s="141"/>
      <c r="F143" s="141"/>
      <c r="G143" s="139"/>
      <c r="H143" s="139"/>
      <c r="I143" s="139"/>
      <c r="J143" s="142"/>
      <c r="K143" s="142"/>
      <c r="L143" s="142"/>
      <c r="M143" s="200">
        <f t="shared" si="9"/>
        <v>0</v>
      </c>
      <c r="N143" s="201">
        <f t="shared" si="7"/>
        <v>0</v>
      </c>
      <c r="O143" s="202">
        <f t="shared" si="8"/>
        <v>0</v>
      </c>
      <c r="P143" s="203">
        <v>0</v>
      </c>
    </row>
    <row r="144" spans="1:17" ht="31.5" hidden="1" x14ac:dyDescent="0.25">
      <c r="A144" s="135">
        <v>138</v>
      </c>
      <c r="B144" s="161" t="s">
        <v>717</v>
      </c>
      <c r="C144" s="161" t="s">
        <v>716</v>
      </c>
      <c r="D144" s="140"/>
      <c r="E144" s="141"/>
      <c r="F144" s="141"/>
      <c r="G144" s="139"/>
      <c r="H144" s="139"/>
      <c r="I144" s="139"/>
      <c r="J144" s="142"/>
      <c r="K144" s="142"/>
      <c r="L144" s="142"/>
      <c r="M144" s="200">
        <f t="shared" si="9"/>
        <v>0</v>
      </c>
      <c r="N144" s="201">
        <f t="shared" si="7"/>
        <v>0</v>
      </c>
      <c r="O144" s="202">
        <f t="shared" si="8"/>
        <v>0</v>
      </c>
      <c r="P144" s="203">
        <v>0</v>
      </c>
    </row>
    <row r="145" spans="1:17" ht="31.5" hidden="1" x14ac:dyDescent="0.25">
      <c r="A145" s="135">
        <v>139</v>
      </c>
      <c r="B145" s="161" t="s">
        <v>165</v>
      </c>
      <c r="C145" s="161" t="s">
        <v>716</v>
      </c>
      <c r="D145" s="140"/>
      <c r="E145" s="141"/>
      <c r="F145" s="141"/>
      <c r="G145" s="139"/>
      <c r="H145" s="139"/>
      <c r="I145" s="139"/>
      <c r="J145" s="142"/>
      <c r="K145" s="142"/>
      <c r="L145" s="142"/>
      <c r="M145" s="200">
        <f t="shared" si="9"/>
        <v>0</v>
      </c>
      <c r="N145" s="201">
        <f t="shared" si="7"/>
        <v>0</v>
      </c>
      <c r="O145" s="202">
        <f t="shared" si="8"/>
        <v>0</v>
      </c>
      <c r="P145" s="203">
        <v>0</v>
      </c>
    </row>
    <row r="146" spans="1:17" hidden="1" x14ac:dyDescent="0.25">
      <c r="A146" s="135">
        <v>140</v>
      </c>
      <c r="B146" s="161" t="s">
        <v>444</v>
      </c>
      <c r="C146" s="161" t="s">
        <v>716</v>
      </c>
      <c r="D146" s="140"/>
      <c r="E146" s="141"/>
      <c r="F146" s="141">
        <v>0</v>
      </c>
      <c r="G146" s="139"/>
      <c r="H146" s="139"/>
      <c r="I146" s="139">
        <v>0</v>
      </c>
      <c r="J146" s="142"/>
      <c r="K146" s="142"/>
      <c r="L146" s="142"/>
      <c r="M146" s="200">
        <v>0</v>
      </c>
      <c r="N146" s="201">
        <f t="shared" si="7"/>
        <v>0</v>
      </c>
      <c r="O146" s="202">
        <f t="shared" si="8"/>
        <v>0</v>
      </c>
      <c r="P146" s="203">
        <v>0</v>
      </c>
    </row>
    <row r="147" spans="1:17" ht="31.5" x14ac:dyDescent="0.25">
      <c r="A147" s="135">
        <v>141</v>
      </c>
      <c r="B147" s="161" t="s">
        <v>24</v>
      </c>
      <c r="C147" s="161" t="s">
        <v>23</v>
      </c>
      <c r="D147" s="140"/>
      <c r="E147" s="141"/>
      <c r="F147" s="141">
        <v>105</v>
      </c>
      <c r="G147" s="139"/>
      <c r="H147" s="139"/>
      <c r="I147" s="139">
        <v>246</v>
      </c>
      <c r="J147" s="142"/>
      <c r="K147" s="142"/>
      <c r="L147" s="142">
        <f>I147/F147</f>
        <v>2.342857142857143</v>
      </c>
      <c r="M147" s="200">
        <v>3</v>
      </c>
      <c r="N147" s="201">
        <f t="shared" si="7"/>
        <v>7</v>
      </c>
      <c r="O147" s="202">
        <f t="shared" si="8"/>
        <v>7.38</v>
      </c>
      <c r="P147" s="265">
        <v>7</v>
      </c>
      <c r="Q147" s="201"/>
    </row>
    <row r="148" spans="1:17" x14ac:dyDescent="0.25">
      <c r="A148" s="135">
        <v>142</v>
      </c>
      <c r="B148" s="161" t="s">
        <v>2</v>
      </c>
      <c r="C148" s="161" t="s">
        <v>23</v>
      </c>
      <c r="D148" s="140"/>
      <c r="E148" s="141"/>
      <c r="F148" s="141">
        <v>50</v>
      </c>
      <c r="G148" s="139"/>
      <c r="H148" s="139"/>
      <c r="I148" s="139">
        <v>102</v>
      </c>
      <c r="J148" s="142"/>
      <c r="K148" s="142"/>
      <c r="L148" s="142">
        <f>I148/F148</f>
        <v>2.04</v>
      </c>
      <c r="M148" s="200">
        <f t="shared" si="9"/>
        <v>10</v>
      </c>
      <c r="N148" s="201">
        <f t="shared" si="7"/>
        <v>10</v>
      </c>
      <c r="O148" s="202">
        <f t="shared" si="8"/>
        <v>10.199999999999999</v>
      </c>
      <c r="P148" s="323" t="s">
        <v>916</v>
      </c>
      <c r="Q148" s="201"/>
    </row>
    <row r="149" spans="1:17" ht="31.5" hidden="1" x14ac:dyDescent="0.25">
      <c r="A149" s="135">
        <v>143</v>
      </c>
      <c r="B149" s="161" t="s">
        <v>98</v>
      </c>
      <c r="C149" s="161" t="s">
        <v>23</v>
      </c>
      <c r="D149" s="140"/>
      <c r="E149" s="141"/>
      <c r="F149" s="141"/>
      <c r="G149" s="139"/>
      <c r="H149" s="139"/>
      <c r="I149" s="139"/>
      <c r="J149" s="142"/>
      <c r="K149" s="142"/>
      <c r="L149" s="142"/>
      <c r="M149" s="200">
        <f t="shared" si="9"/>
        <v>0</v>
      </c>
      <c r="N149" s="201">
        <f t="shared" si="7"/>
        <v>0</v>
      </c>
      <c r="O149" s="202">
        <f t="shared" si="8"/>
        <v>0</v>
      </c>
      <c r="P149" s="205">
        <v>0</v>
      </c>
    </row>
    <row r="150" spans="1:17" ht="31.5" hidden="1" x14ac:dyDescent="0.25">
      <c r="A150" s="135">
        <v>144</v>
      </c>
      <c r="B150" s="161" t="s">
        <v>97</v>
      </c>
      <c r="C150" s="161" t="s">
        <v>23</v>
      </c>
      <c r="D150" s="140"/>
      <c r="E150" s="141"/>
      <c r="F150" s="141">
        <v>9</v>
      </c>
      <c r="G150" s="139"/>
      <c r="H150" s="139"/>
      <c r="I150" s="139">
        <v>45</v>
      </c>
      <c r="J150" s="142"/>
      <c r="K150" s="142"/>
      <c r="L150" s="142">
        <v>5</v>
      </c>
      <c r="M150" s="200">
        <v>0</v>
      </c>
      <c r="N150" s="201">
        <f t="shared" si="7"/>
        <v>0</v>
      </c>
      <c r="O150" s="202">
        <f t="shared" si="8"/>
        <v>0</v>
      </c>
      <c r="P150" s="265">
        <v>0</v>
      </c>
    </row>
    <row r="151" spans="1:17" hidden="1" x14ac:dyDescent="0.25">
      <c r="A151" s="135">
        <v>145</v>
      </c>
      <c r="B151" s="161" t="s">
        <v>444</v>
      </c>
      <c r="C151" s="161" t="s">
        <v>23</v>
      </c>
      <c r="D151" s="140"/>
      <c r="E151" s="141"/>
      <c r="F151" s="141"/>
      <c r="G151" s="139"/>
      <c r="H151" s="139"/>
      <c r="I151" s="139"/>
      <c r="J151" s="142"/>
      <c r="K151" s="142"/>
      <c r="L151" s="142"/>
      <c r="M151" s="200">
        <v>0</v>
      </c>
      <c r="N151" s="201">
        <f t="shared" si="7"/>
        <v>0</v>
      </c>
      <c r="O151" s="202">
        <f t="shared" si="8"/>
        <v>0</v>
      </c>
      <c r="P151" s="203">
        <v>0</v>
      </c>
    </row>
    <row r="152" spans="1:17" x14ac:dyDescent="0.25">
      <c r="A152" s="135">
        <v>146</v>
      </c>
      <c r="B152" s="161" t="s">
        <v>2</v>
      </c>
      <c r="C152" s="161" t="s">
        <v>718</v>
      </c>
      <c r="D152" s="140"/>
      <c r="E152" s="141"/>
      <c r="F152" s="141">
        <v>186.9</v>
      </c>
      <c r="G152" s="139"/>
      <c r="H152" s="139"/>
      <c r="I152" s="139">
        <v>370</v>
      </c>
      <c r="J152" s="142"/>
      <c r="K152" s="142"/>
      <c r="L152" s="142">
        <f>I152/F152</f>
        <v>1.9796682718031031</v>
      </c>
      <c r="M152" s="200">
        <f t="shared" si="9"/>
        <v>10</v>
      </c>
      <c r="N152" s="201">
        <f t="shared" si="7"/>
        <v>37</v>
      </c>
      <c r="O152" s="202">
        <f t="shared" si="8"/>
        <v>37</v>
      </c>
      <c r="P152" s="323" t="s">
        <v>916</v>
      </c>
      <c r="Q152" s="201"/>
    </row>
    <row r="153" spans="1:17" ht="31.5" hidden="1" x14ac:dyDescent="0.25">
      <c r="A153" s="135">
        <v>147</v>
      </c>
      <c r="B153" s="161" t="s">
        <v>115</v>
      </c>
      <c r="C153" s="161" t="s">
        <v>718</v>
      </c>
      <c r="D153" s="140"/>
      <c r="E153" s="141"/>
      <c r="F153" s="141">
        <v>91.06</v>
      </c>
      <c r="G153" s="139"/>
      <c r="H153" s="139"/>
      <c r="I153" s="139">
        <v>820</v>
      </c>
      <c r="J153" s="142"/>
      <c r="K153" s="142"/>
      <c r="L153" s="142">
        <v>9.0050516143202284</v>
      </c>
      <c r="M153" s="200">
        <v>0</v>
      </c>
      <c r="N153" s="201">
        <f t="shared" si="7"/>
        <v>0</v>
      </c>
      <c r="O153" s="202">
        <f t="shared" si="8"/>
        <v>0</v>
      </c>
      <c r="P153" s="265">
        <v>0</v>
      </c>
    </row>
    <row r="154" spans="1:17" ht="31.5" x14ac:dyDescent="0.25">
      <c r="A154" s="135">
        <v>148</v>
      </c>
      <c r="B154" s="161" t="s">
        <v>235</v>
      </c>
      <c r="C154" s="161" t="s">
        <v>718</v>
      </c>
      <c r="D154" s="140"/>
      <c r="E154" s="141"/>
      <c r="F154" s="141">
        <v>20</v>
      </c>
      <c r="G154" s="139"/>
      <c r="H154" s="139"/>
      <c r="I154" s="139">
        <v>80</v>
      </c>
      <c r="J154" s="142"/>
      <c r="K154" s="142"/>
      <c r="L154" s="142">
        <f>I154/F154</f>
        <v>4</v>
      </c>
      <c r="M154" s="200">
        <f t="shared" si="9"/>
        <v>10</v>
      </c>
      <c r="N154" s="201">
        <f t="shared" si="7"/>
        <v>8</v>
      </c>
      <c r="O154" s="202">
        <f t="shared" si="8"/>
        <v>8</v>
      </c>
      <c r="P154" s="265">
        <v>8</v>
      </c>
      <c r="Q154" s="201"/>
    </row>
    <row r="155" spans="1:17" hidden="1" x14ac:dyDescent="0.25">
      <c r="A155" s="135">
        <v>149</v>
      </c>
      <c r="B155" s="161" t="s">
        <v>444</v>
      </c>
      <c r="C155" s="161" t="s">
        <v>718</v>
      </c>
      <c r="D155" s="140"/>
      <c r="E155" s="141"/>
      <c r="F155" s="141">
        <v>297.96000000000004</v>
      </c>
      <c r="G155" s="139"/>
      <c r="H155" s="139"/>
      <c r="I155" s="139">
        <v>1270</v>
      </c>
      <c r="J155" s="142"/>
      <c r="K155" s="142"/>
      <c r="L155" s="142">
        <v>4.2623170895422202</v>
      </c>
      <c r="M155" s="200">
        <v>0</v>
      </c>
      <c r="N155" s="201">
        <f t="shared" si="7"/>
        <v>0</v>
      </c>
      <c r="O155" s="202">
        <f t="shared" si="8"/>
        <v>0</v>
      </c>
      <c r="P155" s="203">
        <v>0</v>
      </c>
    </row>
    <row r="156" spans="1:17" ht="31.5" hidden="1" x14ac:dyDescent="0.25">
      <c r="A156" s="135">
        <v>150</v>
      </c>
      <c r="B156" s="161" t="s">
        <v>719</v>
      </c>
      <c r="C156" s="161" t="s">
        <v>26</v>
      </c>
      <c r="D156" s="140"/>
      <c r="E156" s="141"/>
      <c r="F156" s="141"/>
      <c r="G156" s="139"/>
      <c r="H156" s="139"/>
      <c r="I156" s="139"/>
      <c r="J156" s="142"/>
      <c r="K156" s="142"/>
      <c r="L156" s="142"/>
      <c r="M156" s="200">
        <f t="shared" si="9"/>
        <v>0</v>
      </c>
      <c r="N156" s="201">
        <f t="shared" si="7"/>
        <v>0</v>
      </c>
      <c r="O156" s="202">
        <f t="shared" si="8"/>
        <v>0</v>
      </c>
      <c r="P156" s="205">
        <v>0</v>
      </c>
    </row>
    <row r="157" spans="1:17" ht="31.5" hidden="1" x14ac:dyDescent="0.25">
      <c r="A157" s="135">
        <v>151</v>
      </c>
      <c r="B157" s="161" t="s">
        <v>252</v>
      </c>
      <c r="C157" s="161" t="s">
        <v>26</v>
      </c>
      <c r="D157" s="140"/>
      <c r="E157" s="141"/>
      <c r="F157" s="141"/>
      <c r="G157" s="139"/>
      <c r="H157" s="139"/>
      <c r="I157" s="139"/>
      <c r="J157" s="142"/>
      <c r="K157" s="142"/>
      <c r="L157" s="142"/>
      <c r="M157" s="200">
        <f t="shared" si="9"/>
        <v>0</v>
      </c>
      <c r="N157" s="201">
        <f t="shared" si="7"/>
        <v>0</v>
      </c>
      <c r="O157" s="202">
        <f t="shared" si="8"/>
        <v>0</v>
      </c>
      <c r="P157" s="203">
        <v>0</v>
      </c>
    </row>
    <row r="158" spans="1:17" ht="31.5" hidden="1" x14ac:dyDescent="0.25">
      <c r="A158" s="135">
        <v>152</v>
      </c>
      <c r="B158" s="161" t="s">
        <v>720</v>
      </c>
      <c r="C158" s="161" t="s">
        <v>26</v>
      </c>
      <c r="D158" s="140"/>
      <c r="E158" s="141"/>
      <c r="F158" s="141"/>
      <c r="G158" s="139"/>
      <c r="H158" s="139"/>
      <c r="I158" s="139"/>
      <c r="J158" s="142"/>
      <c r="K158" s="142"/>
      <c r="L158" s="142"/>
      <c r="M158" s="200">
        <f t="shared" si="9"/>
        <v>0</v>
      </c>
      <c r="N158" s="201">
        <f t="shared" si="7"/>
        <v>0</v>
      </c>
      <c r="O158" s="202">
        <f t="shared" si="8"/>
        <v>0</v>
      </c>
      <c r="P158" s="205">
        <v>0</v>
      </c>
    </row>
    <row r="159" spans="1:17" hidden="1" x14ac:dyDescent="0.25">
      <c r="A159" s="135">
        <v>153</v>
      </c>
      <c r="B159" s="161" t="s">
        <v>2</v>
      </c>
      <c r="C159" s="161" t="s">
        <v>26</v>
      </c>
      <c r="D159" s="140"/>
      <c r="E159" s="141"/>
      <c r="F159" s="141">
        <v>0</v>
      </c>
      <c r="G159" s="139"/>
      <c r="H159" s="139"/>
      <c r="I159" s="139">
        <v>0</v>
      </c>
      <c r="J159" s="142"/>
      <c r="K159" s="142"/>
      <c r="L159" s="142">
        <v>0</v>
      </c>
      <c r="M159" s="200">
        <f t="shared" si="9"/>
        <v>0</v>
      </c>
      <c r="N159" s="201">
        <f t="shared" si="7"/>
        <v>0</v>
      </c>
      <c r="O159" s="202">
        <f t="shared" si="8"/>
        <v>0</v>
      </c>
      <c r="P159" s="203">
        <v>0</v>
      </c>
    </row>
    <row r="160" spans="1:17" ht="31.5" x14ac:dyDescent="0.25">
      <c r="A160" s="135">
        <v>154</v>
      </c>
      <c r="B160" s="161" t="s">
        <v>99</v>
      </c>
      <c r="C160" s="161" t="s">
        <v>26</v>
      </c>
      <c r="D160" s="140"/>
      <c r="E160" s="141"/>
      <c r="F160" s="141">
        <v>800</v>
      </c>
      <c r="G160" s="139"/>
      <c r="H160" s="139"/>
      <c r="I160" s="139">
        <v>1344</v>
      </c>
      <c r="J160" s="142"/>
      <c r="K160" s="142"/>
      <c r="L160" s="142">
        <f>I160/F160</f>
        <v>1.68</v>
      </c>
      <c r="M160" s="200">
        <v>3.75</v>
      </c>
      <c r="N160" s="201">
        <f t="shared" si="7"/>
        <v>50</v>
      </c>
      <c r="O160" s="202">
        <f t="shared" si="8"/>
        <v>50.4</v>
      </c>
      <c r="P160" s="265">
        <v>50</v>
      </c>
      <c r="Q160" s="201"/>
    </row>
    <row r="161" spans="1:17" hidden="1" x14ac:dyDescent="0.25">
      <c r="A161" s="135">
        <v>155</v>
      </c>
      <c r="B161" s="161" t="s">
        <v>444</v>
      </c>
      <c r="C161" s="161" t="s">
        <v>26</v>
      </c>
      <c r="D161" s="140"/>
      <c r="E161" s="141"/>
      <c r="F161" s="141"/>
      <c r="G161" s="139"/>
      <c r="H161" s="139"/>
      <c r="I161" s="139"/>
      <c r="J161" s="142"/>
      <c r="K161" s="142"/>
      <c r="L161" s="142"/>
      <c r="M161" s="200">
        <v>0</v>
      </c>
      <c r="N161" s="201">
        <f t="shared" si="7"/>
        <v>0</v>
      </c>
      <c r="O161" s="202">
        <f t="shared" si="8"/>
        <v>0</v>
      </c>
      <c r="P161" s="203">
        <v>0</v>
      </c>
    </row>
    <row r="162" spans="1:17" s="319" customFormat="1" ht="31.5" hidden="1" x14ac:dyDescent="0.25">
      <c r="A162" s="318">
        <v>156</v>
      </c>
      <c r="B162" s="263" t="s">
        <v>48</v>
      </c>
      <c r="C162" s="263" t="s">
        <v>27</v>
      </c>
      <c r="D162" s="324"/>
      <c r="E162" s="325"/>
      <c r="F162" s="262">
        <v>7.9</v>
      </c>
      <c r="G162" s="326"/>
      <c r="H162" s="326"/>
      <c r="I162" s="257">
        <v>95</v>
      </c>
      <c r="J162" s="327"/>
      <c r="K162" s="327"/>
      <c r="L162" s="255">
        <f>I162/F162</f>
        <v>12.025316455696203</v>
      </c>
      <c r="M162" s="200">
        <v>0</v>
      </c>
      <c r="N162" s="201">
        <f t="shared" si="7"/>
        <v>0</v>
      </c>
      <c r="O162" s="202">
        <f t="shared" si="8"/>
        <v>0</v>
      </c>
      <c r="P162" s="223">
        <v>0</v>
      </c>
      <c r="Q162" s="201">
        <f>N162-P162</f>
        <v>0</v>
      </c>
    </row>
    <row r="163" spans="1:17" ht="31.5" x14ac:dyDescent="0.25">
      <c r="A163" s="135">
        <v>157</v>
      </c>
      <c r="B163" s="161" t="s">
        <v>29</v>
      </c>
      <c r="C163" s="161" t="s">
        <v>27</v>
      </c>
      <c r="D163" s="140"/>
      <c r="E163" s="141"/>
      <c r="F163" s="141">
        <v>19.04</v>
      </c>
      <c r="G163" s="139"/>
      <c r="H163" s="139"/>
      <c r="I163" s="139">
        <v>35</v>
      </c>
      <c r="J163" s="142"/>
      <c r="K163" s="142"/>
      <c r="L163" s="142">
        <f>I163/F163</f>
        <v>1.8382352941176472</v>
      </c>
      <c r="M163" s="200">
        <f t="shared" si="9"/>
        <v>10</v>
      </c>
      <c r="N163" s="201">
        <f t="shared" si="7"/>
        <v>3</v>
      </c>
      <c r="O163" s="202">
        <f t="shared" si="8"/>
        <v>3.5</v>
      </c>
      <c r="P163" s="265">
        <v>3</v>
      </c>
      <c r="Q163" s="201"/>
    </row>
    <row r="164" spans="1:17" ht="31.5" x14ac:dyDescent="0.25">
      <c r="A164" s="135">
        <v>158</v>
      </c>
      <c r="B164" s="161" t="s">
        <v>28</v>
      </c>
      <c r="C164" s="161" t="s">
        <v>27</v>
      </c>
      <c r="D164" s="140"/>
      <c r="E164" s="141"/>
      <c r="F164" s="141">
        <v>245.28</v>
      </c>
      <c r="G164" s="139"/>
      <c r="H164" s="139"/>
      <c r="I164" s="139">
        <v>175</v>
      </c>
      <c r="J164" s="142"/>
      <c r="K164" s="142"/>
      <c r="L164" s="142">
        <f>I164/F164</f>
        <v>0.7134703196347032</v>
      </c>
      <c r="M164" s="200">
        <f t="shared" si="9"/>
        <v>10</v>
      </c>
      <c r="N164" s="201">
        <f t="shared" si="7"/>
        <v>17</v>
      </c>
      <c r="O164" s="202">
        <f t="shared" si="8"/>
        <v>17.5</v>
      </c>
      <c r="P164" s="265">
        <v>17</v>
      </c>
      <c r="Q164" s="201"/>
    </row>
    <row r="165" spans="1:17" ht="31.5" x14ac:dyDescent="0.25">
      <c r="A165" s="135">
        <v>159</v>
      </c>
      <c r="B165" s="161" t="s">
        <v>721</v>
      </c>
      <c r="C165" s="161" t="s">
        <v>27</v>
      </c>
      <c r="D165" s="140"/>
      <c r="E165" s="141"/>
      <c r="F165" s="141">
        <v>58.9</v>
      </c>
      <c r="G165" s="139"/>
      <c r="H165" s="139"/>
      <c r="I165" s="139">
        <v>192</v>
      </c>
      <c r="J165" s="142"/>
      <c r="K165" s="142"/>
      <c r="L165" s="142">
        <f>I165/F165</f>
        <v>3.2597623089983023</v>
      </c>
      <c r="M165" s="200">
        <f t="shared" si="9"/>
        <v>10</v>
      </c>
      <c r="N165" s="201">
        <f t="shared" si="7"/>
        <v>19</v>
      </c>
      <c r="O165" s="202">
        <f t="shared" si="8"/>
        <v>19.2</v>
      </c>
      <c r="P165" s="265">
        <v>19</v>
      </c>
      <c r="Q165" s="201"/>
    </row>
    <row r="166" spans="1:17" x14ac:dyDescent="0.25">
      <c r="A166" s="135">
        <v>160</v>
      </c>
      <c r="B166" s="161" t="s">
        <v>2</v>
      </c>
      <c r="C166" s="161" t="s">
        <v>27</v>
      </c>
      <c r="D166" s="140"/>
      <c r="E166" s="141"/>
      <c r="F166" s="141">
        <v>40</v>
      </c>
      <c r="G166" s="139"/>
      <c r="H166" s="139"/>
      <c r="I166" s="139">
        <v>40</v>
      </c>
      <c r="J166" s="142"/>
      <c r="K166" s="142"/>
      <c r="L166" s="142">
        <f>I166/F166</f>
        <v>1</v>
      </c>
      <c r="M166" s="200">
        <f t="shared" si="9"/>
        <v>10</v>
      </c>
      <c r="N166" s="201">
        <f t="shared" si="7"/>
        <v>4</v>
      </c>
      <c r="O166" s="202">
        <f t="shared" si="8"/>
        <v>4</v>
      </c>
      <c r="P166" s="323" t="s">
        <v>916</v>
      </c>
      <c r="Q166" s="201"/>
    </row>
    <row r="167" spans="1:17" ht="31.5" hidden="1" x14ac:dyDescent="0.25">
      <c r="A167" s="135">
        <v>161</v>
      </c>
      <c r="B167" s="161" t="s">
        <v>89</v>
      </c>
      <c r="C167" s="161" t="s">
        <v>27</v>
      </c>
      <c r="D167" s="140"/>
      <c r="E167" s="141"/>
      <c r="F167" s="141">
        <v>0</v>
      </c>
      <c r="G167" s="139"/>
      <c r="H167" s="139"/>
      <c r="I167" s="139">
        <v>0</v>
      </c>
      <c r="J167" s="142"/>
      <c r="K167" s="142"/>
      <c r="L167" s="142">
        <v>0</v>
      </c>
      <c r="M167" s="200">
        <f t="shared" si="9"/>
        <v>0</v>
      </c>
      <c r="N167" s="201">
        <f t="shared" si="7"/>
        <v>0</v>
      </c>
      <c r="O167" s="202">
        <f t="shared" si="8"/>
        <v>0</v>
      </c>
      <c r="P167" s="203">
        <v>0</v>
      </c>
    </row>
    <row r="168" spans="1:17" ht="31.5" hidden="1" x14ac:dyDescent="0.25">
      <c r="A168" s="135">
        <v>162</v>
      </c>
      <c r="B168" s="161" t="s">
        <v>722</v>
      </c>
      <c r="C168" s="161" t="s">
        <v>27</v>
      </c>
      <c r="D168" s="140"/>
      <c r="E168" s="141"/>
      <c r="F168" s="141">
        <v>1</v>
      </c>
      <c r="G168" s="139"/>
      <c r="H168" s="139"/>
      <c r="I168" s="139">
        <v>20</v>
      </c>
      <c r="J168" s="142"/>
      <c r="K168" s="142"/>
      <c r="L168" s="142">
        <v>20</v>
      </c>
      <c r="M168" s="200">
        <v>0</v>
      </c>
      <c r="N168" s="201">
        <f t="shared" si="7"/>
        <v>0</v>
      </c>
      <c r="O168" s="202">
        <f t="shared" si="8"/>
        <v>0</v>
      </c>
      <c r="P168" s="203">
        <v>0</v>
      </c>
    </row>
    <row r="169" spans="1:17" hidden="1" x14ac:dyDescent="0.25">
      <c r="A169" s="135">
        <v>163</v>
      </c>
      <c r="B169" s="161" t="s">
        <v>444</v>
      </c>
      <c r="C169" s="161" t="s">
        <v>27</v>
      </c>
      <c r="D169" s="140"/>
      <c r="E169" s="141"/>
      <c r="F169" s="141">
        <v>372.12</v>
      </c>
      <c r="G169" s="139"/>
      <c r="H169" s="139"/>
      <c r="I169" s="139">
        <v>557</v>
      </c>
      <c r="J169" s="142"/>
      <c r="K169" s="142"/>
      <c r="L169" s="142">
        <v>1.4968289798989574</v>
      </c>
      <c r="M169" s="200">
        <v>0</v>
      </c>
      <c r="N169" s="201">
        <f t="shared" si="7"/>
        <v>0</v>
      </c>
      <c r="O169" s="202">
        <f t="shared" si="8"/>
        <v>0</v>
      </c>
      <c r="P169" s="203">
        <v>0</v>
      </c>
    </row>
    <row r="170" spans="1:17" ht="31.5" x14ac:dyDescent="0.25">
      <c r="A170" s="135">
        <v>164</v>
      </c>
      <c r="B170" s="161" t="s">
        <v>711</v>
      </c>
      <c r="C170" s="161" t="s">
        <v>30</v>
      </c>
      <c r="D170" s="140"/>
      <c r="E170" s="141"/>
      <c r="F170" s="141">
        <v>37.049999999999997</v>
      </c>
      <c r="G170" s="139"/>
      <c r="H170" s="139"/>
      <c r="I170" s="139">
        <v>102</v>
      </c>
      <c r="J170" s="142"/>
      <c r="K170" s="142"/>
      <c r="L170" s="142">
        <f>I170/F170</f>
        <v>2.7530364372469638</v>
      </c>
      <c r="M170" s="200">
        <v>7</v>
      </c>
      <c r="N170" s="201">
        <f t="shared" si="7"/>
        <v>7</v>
      </c>
      <c r="O170" s="202">
        <f t="shared" si="8"/>
        <v>7.14</v>
      </c>
      <c r="P170" s="265">
        <v>7</v>
      </c>
      <c r="Q170" s="201"/>
    </row>
    <row r="171" spans="1:17" x14ac:dyDescent="0.25">
      <c r="A171" s="135">
        <v>165</v>
      </c>
      <c r="B171" s="161" t="s">
        <v>2</v>
      </c>
      <c r="C171" s="161" t="s">
        <v>30</v>
      </c>
      <c r="D171" s="140"/>
      <c r="E171" s="141"/>
      <c r="F171" s="262">
        <f>134.3-52.65</f>
        <v>81.650000000000006</v>
      </c>
      <c r="G171" s="139"/>
      <c r="H171" s="139"/>
      <c r="I171" s="139">
        <f>L171*F171</f>
        <v>195.14350000000002</v>
      </c>
      <c r="J171" s="142"/>
      <c r="K171" s="142"/>
      <c r="L171" s="142">
        <v>2.39</v>
      </c>
      <c r="M171" s="200">
        <v>10</v>
      </c>
      <c r="N171" s="201">
        <f t="shared" si="7"/>
        <v>19</v>
      </c>
      <c r="O171" s="202">
        <f t="shared" si="8"/>
        <v>19.51435</v>
      </c>
      <c r="P171" s="323" t="s">
        <v>916</v>
      </c>
      <c r="Q171" s="201"/>
    </row>
    <row r="172" spans="1:17" ht="31.5" x14ac:dyDescent="0.25">
      <c r="A172" s="135">
        <v>166</v>
      </c>
      <c r="B172" s="161" t="s">
        <v>724</v>
      </c>
      <c r="C172" s="161" t="s">
        <v>30</v>
      </c>
      <c r="D172" s="140"/>
      <c r="E172" s="141"/>
      <c r="F172" s="141">
        <v>147.16999999999999</v>
      </c>
      <c r="G172" s="139"/>
      <c r="H172" s="139"/>
      <c r="I172" s="139">
        <v>332</v>
      </c>
      <c r="J172" s="142"/>
      <c r="K172" s="142"/>
      <c r="L172" s="142">
        <f>I172/F172</f>
        <v>2.2558945437249442</v>
      </c>
      <c r="M172" s="200">
        <v>6</v>
      </c>
      <c r="N172" s="201">
        <f t="shared" si="7"/>
        <v>19</v>
      </c>
      <c r="O172" s="202">
        <f t="shared" si="8"/>
        <v>19.920000000000002</v>
      </c>
      <c r="P172" s="265">
        <v>19</v>
      </c>
      <c r="Q172" s="201"/>
    </row>
    <row r="173" spans="1:17" hidden="1" x14ac:dyDescent="0.25">
      <c r="A173" s="135">
        <v>167</v>
      </c>
      <c r="B173" s="161" t="s">
        <v>444</v>
      </c>
      <c r="C173" s="161" t="s">
        <v>30</v>
      </c>
      <c r="D173" s="140"/>
      <c r="E173" s="141"/>
      <c r="F173" s="141">
        <v>318.52</v>
      </c>
      <c r="G173" s="139"/>
      <c r="H173" s="139"/>
      <c r="I173" s="139">
        <v>755</v>
      </c>
      <c r="J173" s="142"/>
      <c r="K173" s="142"/>
      <c r="L173" s="142">
        <v>2.3703378123822683</v>
      </c>
      <c r="M173" s="200">
        <v>0</v>
      </c>
      <c r="N173" s="201">
        <f t="shared" si="7"/>
        <v>0</v>
      </c>
      <c r="O173" s="202">
        <f t="shared" si="8"/>
        <v>0</v>
      </c>
      <c r="P173" s="203">
        <v>0</v>
      </c>
    </row>
    <row r="174" spans="1:17" ht="31.5" hidden="1" x14ac:dyDescent="0.25">
      <c r="A174" s="135">
        <v>168</v>
      </c>
      <c r="B174" s="161" t="s">
        <v>674</v>
      </c>
      <c r="C174" s="161" t="s">
        <v>63</v>
      </c>
      <c r="D174" s="140"/>
      <c r="E174" s="141"/>
      <c r="F174" s="141"/>
      <c r="G174" s="139"/>
      <c r="H174" s="139"/>
      <c r="I174" s="139"/>
      <c r="J174" s="142"/>
      <c r="K174" s="142"/>
      <c r="L174" s="142"/>
      <c r="M174" s="200">
        <f t="shared" si="9"/>
        <v>0</v>
      </c>
      <c r="N174" s="201">
        <f t="shared" si="7"/>
        <v>0</v>
      </c>
      <c r="O174" s="202">
        <f t="shared" si="8"/>
        <v>0</v>
      </c>
      <c r="P174" s="203">
        <v>0</v>
      </c>
    </row>
    <row r="175" spans="1:17" ht="31.5" hidden="1" x14ac:dyDescent="0.25">
      <c r="A175" s="135">
        <v>169</v>
      </c>
      <c r="B175" s="161" t="s">
        <v>668</v>
      </c>
      <c r="C175" s="161" t="s">
        <v>63</v>
      </c>
      <c r="D175" s="140"/>
      <c r="E175" s="141"/>
      <c r="F175" s="141"/>
      <c r="G175" s="139"/>
      <c r="H175" s="139"/>
      <c r="I175" s="139"/>
      <c r="J175" s="142"/>
      <c r="K175" s="142"/>
      <c r="L175" s="142"/>
      <c r="M175" s="200">
        <f t="shared" si="9"/>
        <v>0</v>
      </c>
      <c r="N175" s="201">
        <f t="shared" si="7"/>
        <v>0</v>
      </c>
      <c r="O175" s="202">
        <f t="shared" si="8"/>
        <v>0</v>
      </c>
      <c r="P175" s="205">
        <v>0</v>
      </c>
    </row>
    <row r="176" spans="1:17" hidden="1" x14ac:dyDescent="0.25">
      <c r="A176" s="135">
        <v>170</v>
      </c>
      <c r="B176" s="161" t="s">
        <v>2</v>
      </c>
      <c r="C176" s="161" t="s">
        <v>63</v>
      </c>
      <c r="D176" s="140"/>
      <c r="E176" s="141"/>
      <c r="F176" s="141"/>
      <c r="G176" s="139"/>
      <c r="H176" s="139"/>
      <c r="I176" s="139"/>
      <c r="J176" s="142"/>
      <c r="K176" s="142"/>
      <c r="L176" s="142"/>
      <c r="M176" s="200">
        <f t="shared" si="9"/>
        <v>0</v>
      </c>
      <c r="N176" s="201">
        <f t="shared" si="7"/>
        <v>0</v>
      </c>
      <c r="O176" s="202">
        <f t="shared" si="8"/>
        <v>0</v>
      </c>
      <c r="P176" s="203">
        <v>0</v>
      </c>
    </row>
    <row r="177" spans="1:17" ht="31.5" hidden="1" x14ac:dyDescent="0.25">
      <c r="A177" s="135">
        <v>171</v>
      </c>
      <c r="B177" s="161" t="s">
        <v>725</v>
      </c>
      <c r="C177" s="161" t="s">
        <v>63</v>
      </c>
      <c r="D177" s="140"/>
      <c r="E177" s="141"/>
      <c r="F177" s="141">
        <v>0</v>
      </c>
      <c r="G177" s="139"/>
      <c r="H177" s="139"/>
      <c r="I177" s="139">
        <v>0</v>
      </c>
      <c r="J177" s="142"/>
      <c r="K177" s="142"/>
      <c r="L177" s="142"/>
      <c r="M177" s="200">
        <f t="shared" si="9"/>
        <v>0</v>
      </c>
      <c r="N177" s="201">
        <f t="shared" si="7"/>
        <v>0</v>
      </c>
      <c r="O177" s="202">
        <f t="shared" si="8"/>
        <v>0</v>
      </c>
      <c r="P177" s="203">
        <v>0</v>
      </c>
    </row>
    <row r="178" spans="1:17" ht="31.5" hidden="1" x14ac:dyDescent="0.25">
      <c r="A178" s="135">
        <v>172</v>
      </c>
      <c r="B178" s="161" t="s">
        <v>726</v>
      </c>
      <c r="C178" s="161" t="s">
        <v>63</v>
      </c>
      <c r="D178" s="140"/>
      <c r="E178" s="141"/>
      <c r="F178" s="141"/>
      <c r="G178" s="139"/>
      <c r="H178" s="139"/>
      <c r="I178" s="139"/>
      <c r="J178" s="142"/>
      <c r="K178" s="142"/>
      <c r="L178" s="142"/>
      <c r="M178" s="200">
        <f t="shared" si="9"/>
        <v>0</v>
      </c>
      <c r="N178" s="201">
        <f t="shared" si="7"/>
        <v>0</v>
      </c>
      <c r="O178" s="202">
        <f t="shared" si="8"/>
        <v>0</v>
      </c>
      <c r="P178" s="203">
        <v>0</v>
      </c>
    </row>
    <row r="179" spans="1:17" ht="31.5" hidden="1" x14ac:dyDescent="0.25">
      <c r="A179" s="135">
        <v>173</v>
      </c>
      <c r="B179" s="161" t="s">
        <v>727</v>
      </c>
      <c r="C179" s="161" t="s">
        <v>63</v>
      </c>
      <c r="D179" s="140"/>
      <c r="E179" s="141"/>
      <c r="F179" s="141"/>
      <c r="G179" s="139"/>
      <c r="H179" s="139"/>
      <c r="I179" s="139"/>
      <c r="J179" s="142"/>
      <c r="K179" s="142"/>
      <c r="L179" s="142"/>
      <c r="M179" s="200">
        <f t="shared" si="9"/>
        <v>0</v>
      </c>
      <c r="N179" s="201">
        <f t="shared" si="7"/>
        <v>0</v>
      </c>
      <c r="O179" s="202">
        <f t="shared" si="8"/>
        <v>0</v>
      </c>
      <c r="P179" s="205">
        <v>0</v>
      </c>
    </row>
    <row r="180" spans="1:17" hidden="1" x14ac:dyDescent="0.25">
      <c r="A180" s="135">
        <v>174</v>
      </c>
      <c r="B180" s="161" t="s">
        <v>444</v>
      </c>
      <c r="C180" s="161" t="s">
        <v>63</v>
      </c>
      <c r="D180" s="140"/>
      <c r="E180" s="141"/>
      <c r="F180" s="141">
        <v>0</v>
      </c>
      <c r="G180" s="139"/>
      <c r="H180" s="139"/>
      <c r="I180" s="139">
        <v>0</v>
      </c>
      <c r="J180" s="142"/>
      <c r="K180" s="142"/>
      <c r="L180" s="142"/>
      <c r="M180" s="200">
        <v>0</v>
      </c>
      <c r="N180" s="201">
        <f t="shared" si="7"/>
        <v>0</v>
      </c>
      <c r="O180" s="202">
        <f t="shared" si="8"/>
        <v>0</v>
      </c>
      <c r="P180" s="203">
        <v>0</v>
      </c>
    </row>
    <row r="181" spans="1:17" ht="32.25" customHeight="1" x14ac:dyDescent="0.25">
      <c r="A181" s="135">
        <v>175</v>
      </c>
      <c r="B181" s="161" t="s">
        <v>284</v>
      </c>
      <c r="C181" s="161" t="s">
        <v>283</v>
      </c>
      <c r="D181" s="140"/>
      <c r="E181" s="141"/>
      <c r="F181" s="141">
        <v>106</v>
      </c>
      <c r="G181" s="139"/>
      <c r="H181" s="139"/>
      <c r="I181" s="139">
        <v>265</v>
      </c>
      <c r="J181" s="142"/>
      <c r="K181" s="142"/>
      <c r="L181" s="142">
        <f>I181/F181</f>
        <v>2.5</v>
      </c>
      <c r="M181" s="200">
        <v>9.5</v>
      </c>
      <c r="N181" s="201">
        <f t="shared" si="7"/>
        <v>25</v>
      </c>
      <c r="O181" s="202">
        <f t="shared" si="8"/>
        <v>25.175000000000001</v>
      </c>
      <c r="P181" s="265">
        <v>25</v>
      </c>
      <c r="Q181" s="201"/>
    </row>
    <row r="182" spans="1:17" x14ac:dyDescent="0.25">
      <c r="A182" s="135">
        <v>176</v>
      </c>
      <c r="B182" s="161" t="s">
        <v>2</v>
      </c>
      <c r="C182" s="161" t="s">
        <v>283</v>
      </c>
      <c r="D182" s="140"/>
      <c r="E182" s="141"/>
      <c r="F182" s="141">
        <v>35</v>
      </c>
      <c r="G182" s="139"/>
      <c r="H182" s="139"/>
      <c r="I182" s="139">
        <v>58</v>
      </c>
      <c r="J182" s="142"/>
      <c r="K182" s="142"/>
      <c r="L182" s="142">
        <f>I182/F182</f>
        <v>1.6571428571428573</v>
      </c>
      <c r="M182" s="200">
        <f t="shared" si="9"/>
        <v>10</v>
      </c>
      <c r="N182" s="201">
        <f t="shared" si="7"/>
        <v>5</v>
      </c>
      <c r="O182" s="202">
        <f t="shared" si="8"/>
        <v>5.8</v>
      </c>
      <c r="P182" s="323" t="s">
        <v>916</v>
      </c>
      <c r="Q182" s="201"/>
    </row>
    <row r="183" spans="1:17" hidden="1" x14ac:dyDescent="0.25">
      <c r="A183" s="135">
        <v>177</v>
      </c>
      <c r="B183" s="161" t="s">
        <v>444</v>
      </c>
      <c r="C183" s="161" t="s">
        <v>283</v>
      </c>
      <c r="D183" s="140"/>
      <c r="E183" s="141"/>
      <c r="F183" s="141">
        <v>141</v>
      </c>
      <c r="G183" s="139"/>
      <c r="H183" s="139"/>
      <c r="I183" s="139">
        <v>323</v>
      </c>
      <c r="J183" s="142"/>
      <c r="K183" s="142"/>
      <c r="L183" s="142">
        <v>2.2907801418439715</v>
      </c>
      <c r="M183" s="200">
        <v>0</v>
      </c>
      <c r="N183" s="201">
        <f t="shared" si="7"/>
        <v>0</v>
      </c>
      <c r="O183" s="202">
        <f t="shared" si="8"/>
        <v>0</v>
      </c>
      <c r="P183" s="203">
        <v>0</v>
      </c>
    </row>
    <row r="184" spans="1:17" ht="31.5" x14ac:dyDescent="0.25">
      <c r="A184" s="135">
        <v>178</v>
      </c>
      <c r="B184" s="161" t="s">
        <v>879</v>
      </c>
      <c r="C184" s="161" t="s">
        <v>31</v>
      </c>
      <c r="D184" s="140"/>
      <c r="E184" s="141"/>
      <c r="F184" s="141">
        <v>99.13</v>
      </c>
      <c r="G184" s="139"/>
      <c r="H184" s="139"/>
      <c r="I184" s="139">
        <v>182</v>
      </c>
      <c r="J184" s="142"/>
      <c r="K184" s="142"/>
      <c r="L184" s="142">
        <f t="shared" ref="L184:L189" si="10">I184/F184</f>
        <v>1.8359729647937053</v>
      </c>
      <c r="M184" s="200">
        <f t="shared" si="9"/>
        <v>10</v>
      </c>
      <c r="N184" s="201">
        <f t="shared" si="7"/>
        <v>18</v>
      </c>
      <c r="O184" s="202">
        <f t="shared" si="8"/>
        <v>18.2</v>
      </c>
      <c r="P184" s="265">
        <v>18</v>
      </c>
      <c r="Q184" s="201"/>
    </row>
    <row r="185" spans="1:17" ht="31.5" x14ac:dyDescent="0.25">
      <c r="A185" s="135">
        <v>179</v>
      </c>
      <c r="B185" s="161" t="s">
        <v>728</v>
      </c>
      <c r="C185" s="161" t="s">
        <v>31</v>
      </c>
      <c r="D185" s="140"/>
      <c r="E185" s="141"/>
      <c r="F185" s="141">
        <v>24.9</v>
      </c>
      <c r="G185" s="139"/>
      <c r="H185" s="139"/>
      <c r="I185" s="139">
        <v>62</v>
      </c>
      <c r="J185" s="142"/>
      <c r="K185" s="142"/>
      <c r="L185" s="142">
        <f t="shared" si="10"/>
        <v>2.48995983935743</v>
      </c>
      <c r="M185" s="200">
        <v>9</v>
      </c>
      <c r="N185" s="201">
        <f t="shared" si="7"/>
        <v>5</v>
      </c>
      <c r="O185" s="202">
        <f t="shared" si="8"/>
        <v>5.58</v>
      </c>
      <c r="P185" s="265">
        <v>5</v>
      </c>
      <c r="Q185" s="201"/>
    </row>
    <row r="186" spans="1:17" ht="47.25" x14ac:dyDescent="0.25">
      <c r="A186" s="135">
        <v>180</v>
      </c>
      <c r="B186" s="161" t="s">
        <v>729</v>
      </c>
      <c r="C186" s="161" t="s">
        <v>31</v>
      </c>
      <c r="D186" s="140"/>
      <c r="E186" s="141"/>
      <c r="F186" s="141">
        <v>215</v>
      </c>
      <c r="G186" s="139"/>
      <c r="H186" s="139"/>
      <c r="I186" s="139">
        <v>451</v>
      </c>
      <c r="J186" s="142"/>
      <c r="K186" s="142"/>
      <c r="L186" s="142">
        <f t="shared" si="10"/>
        <v>2.097674418604651</v>
      </c>
      <c r="M186" s="200">
        <f t="shared" si="9"/>
        <v>10</v>
      </c>
      <c r="N186" s="201">
        <f t="shared" si="7"/>
        <v>45</v>
      </c>
      <c r="O186" s="202">
        <f t="shared" si="8"/>
        <v>45.1</v>
      </c>
      <c r="P186" s="265">
        <v>45</v>
      </c>
      <c r="Q186" s="201"/>
    </row>
    <row r="187" spans="1:17" x14ac:dyDescent="0.25">
      <c r="A187" s="135">
        <v>181</v>
      </c>
      <c r="B187" s="161" t="s">
        <v>2</v>
      </c>
      <c r="C187" s="161" t="s">
        <v>31</v>
      </c>
      <c r="D187" s="140"/>
      <c r="E187" s="141"/>
      <c r="F187" s="141">
        <v>103.37</v>
      </c>
      <c r="G187" s="139"/>
      <c r="H187" s="139"/>
      <c r="I187" s="139">
        <v>99</v>
      </c>
      <c r="J187" s="142"/>
      <c r="K187" s="142"/>
      <c r="L187" s="142">
        <f t="shared" si="10"/>
        <v>0.9577246783399439</v>
      </c>
      <c r="M187" s="200">
        <f t="shared" si="9"/>
        <v>10</v>
      </c>
      <c r="N187" s="201">
        <f t="shared" si="7"/>
        <v>9</v>
      </c>
      <c r="O187" s="202">
        <f t="shared" si="8"/>
        <v>9.9</v>
      </c>
      <c r="P187" s="323" t="s">
        <v>916</v>
      </c>
      <c r="Q187" s="201"/>
    </row>
    <row r="188" spans="1:17" ht="31.5" x14ac:dyDescent="0.25">
      <c r="A188" s="135">
        <v>182</v>
      </c>
      <c r="B188" s="161" t="s">
        <v>730</v>
      </c>
      <c r="C188" s="161" t="s">
        <v>31</v>
      </c>
      <c r="D188" s="140"/>
      <c r="E188" s="141"/>
      <c r="F188" s="141">
        <v>29.83</v>
      </c>
      <c r="G188" s="139"/>
      <c r="H188" s="139"/>
      <c r="I188" s="139">
        <v>42</v>
      </c>
      <c r="J188" s="142"/>
      <c r="K188" s="142"/>
      <c r="L188" s="142">
        <f t="shared" si="10"/>
        <v>1.4079785450888369</v>
      </c>
      <c r="M188" s="200">
        <f t="shared" si="9"/>
        <v>10</v>
      </c>
      <c r="N188" s="201">
        <f t="shared" si="7"/>
        <v>4</v>
      </c>
      <c r="O188" s="202">
        <f t="shared" si="8"/>
        <v>4.2</v>
      </c>
      <c r="P188" s="265">
        <v>4</v>
      </c>
      <c r="Q188" s="201"/>
    </row>
    <row r="189" spans="1:17" ht="31.5" x14ac:dyDescent="0.25">
      <c r="A189" s="135">
        <v>183</v>
      </c>
      <c r="B189" s="161" t="s">
        <v>100</v>
      </c>
      <c r="C189" s="161" t="s">
        <v>31</v>
      </c>
      <c r="D189" s="140"/>
      <c r="E189" s="141"/>
      <c r="F189" s="141">
        <v>71.47</v>
      </c>
      <c r="G189" s="139"/>
      <c r="H189" s="139"/>
      <c r="I189" s="139">
        <v>56</v>
      </c>
      <c r="J189" s="142"/>
      <c r="K189" s="142"/>
      <c r="L189" s="142">
        <f t="shared" si="10"/>
        <v>0.78354554358472084</v>
      </c>
      <c r="M189" s="200">
        <f t="shared" si="9"/>
        <v>10</v>
      </c>
      <c r="N189" s="201">
        <f t="shared" si="7"/>
        <v>5</v>
      </c>
      <c r="O189" s="202">
        <f t="shared" si="8"/>
        <v>5.6</v>
      </c>
      <c r="P189" s="265">
        <v>5</v>
      </c>
      <c r="Q189" s="201"/>
    </row>
    <row r="190" spans="1:17" hidden="1" x14ac:dyDescent="0.25">
      <c r="A190" s="135">
        <v>184</v>
      </c>
      <c r="B190" s="161" t="s">
        <v>444</v>
      </c>
      <c r="C190" s="161" t="s">
        <v>31</v>
      </c>
      <c r="D190" s="140"/>
      <c r="E190" s="141"/>
      <c r="F190" s="141">
        <v>543.69999999999993</v>
      </c>
      <c r="G190" s="139"/>
      <c r="H190" s="139"/>
      <c r="I190" s="139">
        <v>892</v>
      </c>
      <c r="J190" s="142"/>
      <c r="K190" s="142"/>
      <c r="L190" s="142">
        <v>1.6406106308626083</v>
      </c>
      <c r="M190" s="200">
        <v>0</v>
      </c>
      <c r="N190" s="201">
        <f t="shared" si="7"/>
        <v>0</v>
      </c>
      <c r="O190" s="202">
        <f t="shared" si="8"/>
        <v>0</v>
      </c>
      <c r="P190" s="203">
        <v>0</v>
      </c>
    </row>
    <row r="191" spans="1:17" ht="31.5" hidden="1" x14ac:dyDescent="0.25">
      <c r="A191" s="135">
        <v>185</v>
      </c>
      <c r="B191" s="161" t="s">
        <v>674</v>
      </c>
      <c r="C191" s="161" t="s">
        <v>731</v>
      </c>
      <c r="D191" s="140"/>
      <c r="E191" s="141"/>
      <c r="F191" s="141"/>
      <c r="G191" s="139"/>
      <c r="H191" s="139"/>
      <c r="I191" s="139"/>
      <c r="J191" s="142"/>
      <c r="K191" s="142"/>
      <c r="L191" s="142"/>
      <c r="M191" s="200">
        <f t="shared" si="9"/>
        <v>0</v>
      </c>
      <c r="N191" s="201">
        <f t="shared" si="7"/>
        <v>0</v>
      </c>
      <c r="O191" s="202">
        <f t="shared" si="8"/>
        <v>0</v>
      </c>
      <c r="P191" s="203">
        <v>0</v>
      </c>
      <c r="Q191" s="201">
        <f>N191-P191</f>
        <v>0</v>
      </c>
    </row>
    <row r="192" spans="1:17" x14ac:dyDescent="0.25">
      <c r="A192" s="135">
        <v>186</v>
      </c>
      <c r="B192" s="161" t="s">
        <v>2</v>
      </c>
      <c r="C192" s="161" t="s">
        <v>731</v>
      </c>
      <c r="D192" s="140"/>
      <c r="E192" s="141"/>
      <c r="F192" s="141">
        <v>53.18</v>
      </c>
      <c r="G192" s="139"/>
      <c r="H192" s="139"/>
      <c r="I192" s="139">
        <v>90</v>
      </c>
      <c r="J192" s="142"/>
      <c r="K192" s="142"/>
      <c r="L192" s="142">
        <f>I192/F192</f>
        <v>1.6923655509590072</v>
      </c>
      <c r="M192" s="200">
        <f t="shared" si="9"/>
        <v>10</v>
      </c>
      <c r="N192" s="201">
        <f t="shared" si="7"/>
        <v>9</v>
      </c>
      <c r="O192" s="202">
        <f t="shared" si="8"/>
        <v>9</v>
      </c>
      <c r="P192" s="323" t="s">
        <v>916</v>
      </c>
      <c r="Q192" s="201"/>
    </row>
    <row r="193" spans="1:17" ht="31.5" x14ac:dyDescent="0.25">
      <c r="A193" s="135">
        <v>187</v>
      </c>
      <c r="B193" s="161" t="s">
        <v>240</v>
      </c>
      <c r="C193" s="161" t="s">
        <v>731</v>
      </c>
      <c r="D193" s="140"/>
      <c r="E193" s="141"/>
      <c r="F193" s="141">
        <v>5</v>
      </c>
      <c r="G193" s="139"/>
      <c r="H193" s="139"/>
      <c r="I193" s="139">
        <v>15</v>
      </c>
      <c r="J193" s="142"/>
      <c r="K193" s="142"/>
      <c r="L193" s="142">
        <f>I193/F193</f>
        <v>3</v>
      </c>
      <c r="M193" s="200">
        <f t="shared" si="9"/>
        <v>10</v>
      </c>
      <c r="N193" s="201">
        <f t="shared" si="7"/>
        <v>1</v>
      </c>
      <c r="O193" s="202">
        <f t="shared" si="8"/>
        <v>1.5</v>
      </c>
      <c r="P193" s="265">
        <v>1</v>
      </c>
      <c r="Q193" s="201"/>
    </row>
    <row r="194" spans="1:17" ht="31.5" x14ac:dyDescent="0.25">
      <c r="A194" s="135">
        <v>188</v>
      </c>
      <c r="B194" s="161" t="s">
        <v>128</v>
      </c>
      <c r="C194" s="161" t="s">
        <v>731</v>
      </c>
      <c r="D194" s="140"/>
      <c r="E194" s="141"/>
      <c r="F194" s="141">
        <v>15</v>
      </c>
      <c r="G194" s="139"/>
      <c r="H194" s="139"/>
      <c r="I194" s="139">
        <v>165</v>
      </c>
      <c r="J194" s="142"/>
      <c r="K194" s="142"/>
      <c r="L194" s="142">
        <f>I194/F194</f>
        <v>11</v>
      </c>
      <c r="M194" s="200">
        <v>3.8</v>
      </c>
      <c r="N194" s="201">
        <f t="shared" si="7"/>
        <v>6</v>
      </c>
      <c r="O194" s="202">
        <f t="shared" si="8"/>
        <v>6.27</v>
      </c>
      <c r="P194" s="265">
        <v>6</v>
      </c>
      <c r="Q194" s="201"/>
    </row>
    <row r="195" spans="1:17" ht="31.5" x14ac:dyDescent="0.25">
      <c r="A195" s="135">
        <v>189</v>
      </c>
      <c r="B195" s="161" t="s">
        <v>244</v>
      </c>
      <c r="C195" s="161" t="s">
        <v>731</v>
      </c>
      <c r="D195" s="140"/>
      <c r="E195" s="141"/>
      <c r="F195" s="141">
        <v>24.2</v>
      </c>
      <c r="G195" s="139"/>
      <c r="H195" s="139"/>
      <c r="I195" s="139">
        <v>169</v>
      </c>
      <c r="J195" s="142"/>
      <c r="K195" s="142"/>
      <c r="L195" s="142">
        <f>I195/F195</f>
        <v>6.9834710743801658</v>
      </c>
      <c r="M195" s="200">
        <v>6</v>
      </c>
      <c r="N195" s="201">
        <f t="shared" si="7"/>
        <v>10</v>
      </c>
      <c r="O195" s="202">
        <f t="shared" si="8"/>
        <v>10.14</v>
      </c>
      <c r="P195" s="265">
        <v>10</v>
      </c>
      <c r="Q195" s="201"/>
    </row>
    <row r="196" spans="1:17" ht="31.5" hidden="1" x14ac:dyDescent="0.25">
      <c r="A196" s="135">
        <v>190</v>
      </c>
      <c r="B196" s="161" t="s">
        <v>101</v>
      </c>
      <c r="C196" s="161" t="s">
        <v>731</v>
      </c>
      <c r="D196" s="140"/>
      <c r="E196" s="141"/>
      <c r="F196" s="141">
        <v>0</v>
      </c>
      <c r="G196" s="139"/>
      <c r="H196" s="139"/>
      <c r="I196" s="139">
        <v>0</v>
      </c>
      <c r="J196" s="142"/>
      <c r="K196" s="142"/>
      <c r="L196" s="142">
        <v>0</v>
      </c>
      <c r="M196" s="200">
        <f t="shared" si="9"/>
        <v>0</v>
      </c>
      <c r="N196" s="201">
        <f t="shared" si="7"/>
        <v>0</v>
      </c>
      <c r="O196" s="202">
        <f t="shared" si="8"/>
        <v>0</v>
      </c>
      <c r="P196" s="205">
        <v>0</v>
      </c>
    </row>
    <row r="197" spans="1:17" ht="19.5" customHeight="1" x14ac:dyDescent="0.25">
      <c r="A197" s="135">
        <v>191</v>
      </c>
      <c r="B197" s="161" t="s">
        <v>143</v>
      </c>
      <c r="C197" s="161" t="s">
        <v>731</v>
      </c>
      <c r="D197" s="140"/>
      <c r="E197" s="141"/>
      <c r="F197" s="141">
        <v>72.7</v>
      </c>
      <c r="G197" s="139"/>
      <c r="H197" s="139"/>
      <c r="I197" s="139">
        <v>654</v>
      </c>
      <c r="J197" s="142"/>
      <c r="K197" s="142"/>
      <c r="L197" s="142">
        <f>I197/F197</f>
        <v>8.9958734525447035</v>
      </c>
      <c r="M197" s="200">
        <v>1.6</v>
      </c>
      <c r="N197" s="201">
        <f t="shared" si="7"/>
        <v>10</v>
      </c>
      <c r="O197" s="202">
        <f t="shared" si="8"/>
        <v>10.464</v>
      </c>
      <c r="P197" s="265">
        <v>10</v>
      </c>
      <c r="Q197" s="201"/>
    </row>
    <row r="198" spans="1:17" ht="31.5" hidden="1" x14ac:dyDescent="0.25">
      <c r="A198" s="135">
        <v>192</v>
      </c>
      <c r="B198" s="161" t="s">
        <v>122</v>
      </c>
      <c r="C198" s="161" t="s">
        <v>731</v>
      </c>
      <c r="D198" s="140"/>
      <c r="E198" s="141"/>
      <c r="F198" s="141">
        <v>57.1</v>
      </c>
      <c r="G198" s="139"/>
      <c r="H198" s="139"/>
      <c r="I198" s="139">
        <v>286</v>
      </c>
      <c r="J198" s="142"/>
      <c r="K198" s="142"/>
      <c r="L198" s="142">
        <f>I198/F198</f>
        <v>5.0087565674255687</v>
      </c>
      <c r="M198" s="200">
        <v>0</v>
      </c>
      <c r="N198" s="201">
        <f t="shared" si="7"/>
        <v>0</v>
      </c>
      <c r="O198" s="202">
        <f t="shared" si="8"/>
        <v>0</v>
      </c>
      <c r="P198" s="203">
        <v>0</v>
      </c>
      <c r="Q198" s="201">
        <f>N198-P198</f>
        <v>0</v>
      </c>
    </row>
    <row r="199" spans="1:17" hidden="1" x14ac:dyDescent="0.25">
      <c r="A199" s="135">
        <v>193</v>
      </c>
      <c r="B199" s="161" t="s">
        <v>444</v>
      </c>
      <c r="C199" s="161" t="s">
        <v>731</v>
      </c>
      <c r="D199" s="140"/>
      <c r="E199" s="141"/>
      <c r="F199" s="141">
        <v>240.30600000000001</v>
      </c>
      <c r="G199" s="139"/>
      <c r="H199" s="139"/>
      <c r="I199" s="139">
        <v>1432</v>
      </c>
      <c r="J199" s="142"/>
      <c r="K199" s="142"/>
      <c r="L199" s="142">
        <v>5.9590688538779721</v>
      </c>
      <c r="M199" s="200">
        <v>0</v>
      </c>
      <c r="N199" s="201">
        <f t="shared" si="7"/>
        <v>0</v>
      </c>
      <c r="O199" s="202">
        <f t="shared" si="8"/>
        <v>0</v>
      </c>
      <c r="P199" s="203">
        <v>0</v>
      </c>
    </row>
    <row r="200" spans="1:17" ht="31.5" hidden="1" x14ac:dyDescent="0.25">
      <c r="A200" s="135">
        <v>194</v>
      </c>
      <c r="B200" s="161" t="s">
        <v>732</v>
      </c>
      <c r="C200" s="161" t="s">
        <v>33</v>
      </c>
      <c r="D200" s="140"/>
      <c r="E200" s="141"/>
      <c r="F200" s="141"/>
      <c r="G200" s="139"/>
      <c r="H200" s="139"/>
      <c r="I200" s="139"/>
      <c r="J200" s="142"/>
      <c r="K200" s="142"/>
      <c r="L200" s="142"/>
      <c r="M200" s="200">
        <f t="shared" si="9"/>
        <v>0</v>
      </c>
      <c r="N200" s="201">
        <f t="shared" si="7"/>
        <v>0</v>
      </c>
      <c r="O200" s="202">
        <f t="shared" si="8"/>
        <v>0</v>
      </c>
      <c r="P200" s="203">
        <v>0</v>
      </c>
    </row>
    <row r="201" spans="1:17" ht="47.25" hidden="1" x14ac:dyDescent="0.25">
      <c r="A201" s="135">
        <v>195</v>
      </c>
      <c r="B201" s="161" t="s">
        <v>34</v>
      </c>
      <c r="C201" s="161" t="s">
        <v>33</v>
      </c>
      <c r="D201" s="140"/>
      <c r="E201" s="141"/>
      <c r="F201" s="141">
        <v>0</v>
      </c>
      <c r="G201" s="139"/>
      <c r="H201" s="139"/>
      <c r="I201" s="139">
        <v>0</v>
      </c>
      <c r="J201" s="142"/>
      <c r="K201" s="142"/>
      <c r="L201" s="142">
        <v>0</v>
      </c>
      <c r="M201" s="200">
        <f t="shared" si="9"/>
        <v>0</v>
      </c>
      <c r="N201" s="201">
        <f t="shared" ref="N201:N264" si="11">ROUNDDOWN(O201,0)</f>
        <v>0</v>
      </c>
      <c r="O201" s="202">
        <f t="shared" ref="O201:O264" si="12">I201*M201/100</f>
        <v>0</v>
      </c>
      <c r="P201" s="203">
        <v>0</v>
      </c>
    </row>
    <row r="202" spans="1:17" ht="31.5" hidden="1" x14ac:dyDescent="0.25">
      <c r="A202" s="135">
        <v>196</v>
      </c>
      <c r="B202" s="161" t="s">
        <v>48</v>
      </c>
      <c r="C202" s="161" t="s">
        <v>33</v>
      </c>
      <c r="D202" s="140"/>
      <c r="E202" s="141"/>
      <c r="F202" s="141"/>
      <c r="G202" s="139"/>
      <c r="H202" s="139"/>
      <c r="I202" s="139"/>
      <c r="J202" s="142"/>
      <c r="K202" s="142"/>
      <c r="L202" s="142"/>
      <c r="M202" s="200">
        <f t="shared" ref="M202:M265" si="13">IF(I202&lt;10,0,10)</f>
        <v>0</v>
      </c>
      <c r="N202" s="201">
        <f t="shared" si="11"/>
        <v>0</v>
      </c>
      <c r="O202" s="202">
        <f t="shared" si="12"/>
        <v>0</v>
      </c>
      <c r="P202" s="203">
        <v>0</v>
      </c>
    </row>
    <row r="203" spans="1:17" ht="31.5" hidden="1" x14ac:dyDescent="0.25">
      <c r="A203" s="135">
        <v>197</v>
      </c>
      <c r="B203" s="161" t="s">
        <v>29</v>
      </c>
      <c r="C203" s="161" t="s">
        <v>33</v>
      </c>
      <c r="D203" s="140"/>
      <c r="E203" s="141"/>
      <c r="F203" s="141">
        <v>0</v>
      </c>
      <c r="G203" s="139"/>
      <c r="H203" s="139"/>
      <c r="I203" s="139">
        <v>0</v>
      </c>
      <c r="J203" s="142"/>
      <c r="K203" s="142"/>
      <c r="L203" s="142">
        <v>0</v>
      </c>
      <c r="M203" s="200">
        <f t="shared" si="13"/>
        <v>0</v>
      </c>
      <c r="N203" s="201">
        <f t="shared" si="11"/>
        <v>0</v>
      </c>
      <c r="O203" s="202">
        <f t="shared" si="12"/>
        <v>0</v>
      </c>
      <c r="P203" s="203">
        <v>0</v>
      </c>
    </row>
    <row r="204" spans="1:17" x14ac:dyDescent="0.25">
      <c r="A204" s="135">
        <v>198</v>
      </c>
      <c r="B204" s="161" t="s">
        <v>2</v>
      </c>
      <c r="C204" s="161" t="s">
        <v>33</v>
      </c>
      <c r="D204" s="140"/>
      <c r="E204" s="141"/>
      <c r="F204" s="141">
        <v>100</v>
      </c>
      <c r="G204" s="139"/>
      <c r="H204" s="139"/>
      <c r="I204" s="139">
        <v>50</v>
      </c>
      <c r="J204" s="142"/>
      <c r="K204" s="142"/>
      <c r="L204" s="142">
        <f>I204/F204</f>
        <v>0.5</v>
      </c>
      <c r="M204" s="200">
        <f t="shared" si="13"/>
        <v>10</v>
      </c>
      <c r="N204" s="201">
        <f t="shared" si="11"/>
        <v>5</v>
      </c>
      <c r="O204" s="202">
        <f t="shared" si="12"/>
        <v>5</v>
      </c>
      <c r="P204" s="323" t="s">
        <v>916</v>
      </c>
      <c r="Q204" s="201"/>
    </row>
    <row r="205" spans="1:17" ht="31.5" hidden="1" x14ac:dyDescent="0.25">
      <c r="A205" s="135">
        <v>199</v>
      </c>
      <c r="B205" s="161" t="s">
        <v>103</v>
      </c>
      <c r="C205" s="161" t="s">
        <v>33</v>
      </c>
      <c r="D205" s="140"/>
      <c r="E205" s="141"/>
      <c r="F205" s="141"/>
      <c r="G205" s="139"/>
      <c r="H205" s="139"/>
      <c r="I205" s="139"/>
      <c r="J205" s="142"/>
      <c r="K205" s="142"/>
      <c r="L205" s="142"/>
      <c r="M205" s="200">
        <f t="shared" si="13"/>
        <v>0</v>
      </c>
      <c r="N205" s="201">
        <f t="shared" si="11"/>
        <v>0</v>
      </c>
      <c r="O205" s="202">
        <f t="shared" si="12"/>
        <v>0</v>
      </c>
      <c r="P205" s="203">
        <v>0</v>
      </c>
    </row>
    <row r="206" spans="1:17" ht="31.5" hidden="1" x14ac:dyDescent="0.25">
      <c r="A206" s="135">
        <v>200</v>
      </c>
      <c r="B206" s="161" t="s">
        <v>733</v>
      </c>
      <c r="C206" s="161" t="s">
        <v>33</v>
      </c>
      <c r="D206" s="140"/>
      <c r="E206" s="141"/>
      <c r="F206" s="141">
        <v>12.31</v>
      </c>
      <c r="G206" s="139"/>
      <c r="H206" s="139"/>
      <c r="I206" s="139">
        <v>14</v>
      </c>
      <c r="J206" s="142"/>
      <c r="K206" s="142"/>
      <c r="L206" s="142">
        <v>1.1372867587327375</v>
      </c>
      <c r="M206" s="200">
        <v>0</v>
      </c>
      <c r="N206" s="201">
        <f t="shared" si="11"/>
        <v>0</v>
      </c>
      <c r="O206" s="202">
        <f t="shared" si="12"/>
        <v>0</v>
      </c>
      <c r="P206" s="265">
        <v>0</v>
      </c>
    </row>
    <row r="207" spans="1:17" ht="31.5" x14ac:dyDescent="0.25">
      <c r="A207" s="135">
        <v>201</v>
      </c>
      <c r="B207" s="161" t="s">
        <v>734</v>
      </c>
      <c r="C207" s="161" t="s">
        <v>33</v>
      </c>
      <c r="D207" s="140"/>
      <c r="E207" s="141"/>
      <c r="F207" s="141">
        <v>51.6</v>
      </c>
      <c r="G207" s="139"/>
      <c r="H207" s="139"/>
      <c r="I207" s="139">
        <v>52</v>
      </c>
      <c r="J207" s="142"/>
      <c r="K207" s="142"/>
      <c r="L207" s="142">
        <f>I207/F207</f>
        <v>1.0077519379844961</v>
      </c>
      <c r="M207" s="200">
        <f t="shared" si="13"/>
        <v>10</v>
      </c>
      <c r="N207" s="201">
        <f t="shared" si="11"/>
        <v>5</v>
      </c>
      <c r="O207" s="202">
        <f t="shared" si="12"/>
        <v>5.2</v>
      </c>
      <c r="P207" s="265">
        <v>5</v>
      </c>
      <c r="Q207" s="201"/>
    </row>
    <row r="208" spans="1:17" ht="31.5" hidden="1" x14ac:dyDescent="0.25">
      <c r="A208" s="135">
        <v>202</v>
      </c>
      <c r="B208" s="161" t="s">
        <v>735</v>
      </c>
      <c r="C208" s="161" t="s">
        <v>33</v>
      </c>
      <c r="D208" s="140"/>
      <c r="E208" s="141"/>
      <c r="F208" s="141">
        <v>0</v>
      </c>
      <c r="G208" s="139"/>
      <c r="H208" s="139"/>
      <c r="I208" s="139">
        <v>0</v>
      </c>
      <c r="J208" s="142"/>
      <c r="K208" s="142"/>
      <c r="L208" s="142">
        <v>0</v>
      </c>
      <c r="M208" s="200">
        <f t="shared" si="13"/>
        <v>0</v>
      </c>
      <c r="N208" s="201">
        <f t="shared" si="11"/>
        <v>0</v>
      </c>
      <c r="O208" s="202">
        <f t="shared" si="12"/>
        <v>0</v>
      </c>
      <c r="P208" s="205">
        <v>0</v>
      </c>
    </row>
    <row r="209" spans="1:17" ht="31.5" x14ac:dyDescent="0.25">
      <c r="A209" s="135">
        <v>203</v>
      </c>
      <c r="B209" s="161" t="s">
        <v>178</v>
      </c>
      <c r="C209" s="161" t="s">
        <v>33</v>
      </c>
      <c r="D209" s="140"/>
      <c r="E209" s="141"/>
      <c r="F209" s="141">
        <v>70</v>
      </c>
      <c r="G209" s="139"/>
      <c r="H209" s="139"/>
      <c r="I209" s="139">
        <v>350</v>
      </c>
      <c r="J209" s="142"/>
      <c r="K209" s="142"/>
      <c r="L209" s="142">
        <f>I209/F209</f>
        <v>5</v>
      </c>
      <c r="M209" s="200">
        <v>8</v>
      </c>
      <c r="N209" s="201">
        <f t="shared" si="11"/>
        <v>28</v>
      </c>
      <c r="O209" s="202">
        <f t="shared" si="12"/>
        <v>28</v>
      </c>
      <c r="P209" s="265">
        <v>28</v>
      </c>
      <c r="Q209" s="201"/>
    </row>
    <row r="210" spans="1:17" ht="31.5" hidden="1" x14ac:dyDescent="0.25">
      <c r="A210" s="135">
        <v>204</v>
      </c>
      <c r="B210" s="161" t="s">
        <v>102</v>
      </c>
      <c r="C210" s="161" t="s">
        <v>33</v>
      </c>
      <c r="D210" s="140"/>
      <c r="E210" s="141"/>
      <c r="F210" s="141"/>
      <c r="G210" s="139"/>
      <c r="H210" s="139"/>
      <c r="I210" s="139"/>
      <c r="J210" s="142"/>
      <c r="K210" s="142"/>
      <c r="L210" s="142"/>
      <c r="M210" s="200">
        <f t="shared" si="13"/>
        <v>0</v>
      </c>
      <c r="N210" s="201">
        <f t="shared" si="11"/>
        <v>0</v>
      </c>
      <c r="O210" s="202">
        <f t="shared" si="12"/>
        <v>0</v>
      </c>
      <c r="P210" s="203">
        <v>0</v>
      </c>
    </row>
    <row r="211" spans="1:17" hidden="1" x14ac:dyDescent="0.25">
      <c r="A211" s="135">
        <v>205</v>
      </c>
      <c r="B211" s="161" t="s">
        <v>259</v>
      </c>
      <c r="C211" s="161" t="s">
        <v>33</v>
      </c>
      <c r="D211" s="140"/>
      <c r="E211" s="141"/>
      <c r="F211" s="141">
        <v>37.1</v>
      </c>
      <c r="G211" s="139"/>
      <c r="H211" s="139"/>
      <c r="I211" s="139">
        <v>70</v>
      </c>
      <c r="J211" s="142"/>
      <c r="K211" s="142"/>
      <c r="L211" s="142">
        <f>I211/F211</f>
        <v>1.8867924528301887</v>
      </c>
      <c r="M211" s="200">
        <v>0</v>
      </c>
      <c r="N211" s="201">
        <f t="shared" si="11"/>
        <v>0</v>
      </c>
      <c r="O211" s="202">
        <f t="shared" si="12"/>
        <v>0</v>
      </c>
      <c r="P211" s="265">
        <v>0</v>
      </c>
      <c r="Q211" s="201">
        <f>N211-P211</f>
        <v>0</v>
      </c>
    </row>
    <row r="212" spans="1:17" hidden="1" x14ac:dyDescent="0.25">
      <c r="A212" s="135">
        <v>206</v>
      </c>
      <c r="B212" s="161" t="s">
        <v>444</v>
      </c>
      <c r="C212" s="161" t="s">
        <v>33</v>
      </c>
      <c r="D212" s="140"/>
      <c r="E212" s="141"/>
      <c r="F212" s="141">
        <v>171.01</v>
      </c>
      <c r="G212" s="139"/>
      <c r="H212" s="139"/>
      <c r="I212" s="139">
        <v>536</v>
      </c>
      <c r="J212" s="142"/>
      <c r="K212" s="142"/>
      <c r="L212" s="142">
        <v>3.1343196304309693</v>
      </c>
      <c r="M212" s="200">
        <v>0</v>
      </c>
      <c r="N212" s="201">
        <f t="shared" si="11"/>
        <v>0</v>
      </c>
      <c r="O212" s="202">
        <f t="shared" si="12"/>
        <v>0</v>
      </c>
      <c r="P212" s="203">
        <v>0</v>
      </c>
    </row>
    <row r="213" spans="1:17" ht="31.5" x14ac:dyDescent="0.25">
      <c r="A213" s="135">
        <v>207</v>
      </c>
      <c r="B213" s="161" t="s">
        <v>736</v>
      </c>
      <c r="C213" s="161" t="s">
        <v>35</v>
      </c>
      <c r="D213" s="140"/>
      <c r="E213" s="141"/>
      <c r="F213" s="141">
        <v>23.3</v>
      </c>
      <c r="G213" s="139"/>
      <c r="H213" s="139"/>
      <c r="I213" s="139">
        <v>47</v>
      </c>
      <c r="J213" s="142"/>
      <c r="K213" s="142"/>
      <c r="L213" s="142">
        <f>I213/F213</f>
        <v>2.0171673819742488</v>
      </c>
      <c r="M213" s="200">
        <f t="shared" si="13"/>
        <v>10</v>
      </c>
      <c r="N213" s="201">
        <f t="shared" si="11"/>
        <v>4</v>
      </c>
      <c r="O213" s="202">
        <f t="shared" si="12"/>
        <v>4.7</v>
      </c>
      <c r="P213" s="265">
        <v>4</v>
      </c>
      <c r="Q213" s="201"/>
    </row>
    <row r="214" spans="1:17" ht="31.5" hidden="1" x14ac:dyDescent="0.25">
      <c r="A214" s="135">
        <v>208</v>
      </c>
      <c r="B214" s="161" t="s">
        <v>697</v>
      </c>
      <c r="C214" s="161" t="s">
        <v>35</v>
      </c>
      <c r="D214" s="140"/>
      <c r="E214" s="141"/>
      <c r="F214" s="141">
        <v>0</v>
      </c>
      <c r="G214" s="139"/>
      <c r="H214" s="139"/>
      <c r="I214" s="139">
        <v>0</v>
      </c>
      <c r="J214" s="142"/>
      <c r="K214" s="142"/>
      <c r="L214" s="142">
        <v>0</v>
      </c>
      <c r="M214" s="200">
        <f t="shared" si="13"/>
        <v>0</v>
      </c>
      <c r="N214" s="201">
        <f t="shared" si="11"/>
        <v>0</v>
      </c>
      <c r="O214" s="202">
        <f t="shared" si="12"/>
        <v>0</v>
      </c>
      <c r="P214" s="203">
        <v>0</v>
      </c>
    </row>
    <row r="215" spans="1:17" hidden="1" x14ac:dyDescent="0.25">
      <c r="A215" s="135">
        <v>209</v>
      </c>
      <c r="B215" s="161" t="s">
        <v>2</v>
      </c>
      <c r="C215" s="161" t="s">
        <v>35</v>
      </c>
      <c r="D215" s="140"/>
      <c r="E215" s="141"/>
      <c r="F215" s="141"/>
      <c r="G215" s="139"/>
      <c r="H215" s="139"/>
      <c r="I215" s="139"/>
      <c r="J215" s="142"/>
      <c r="K215" s="142"/>
      <c r="L215" s="142"/>
      <c r="M215" s="200">
        <f t="shared" si="13"/>
        <v>0</v>
      </c>
      <c r="N215" s="201">
        <f t="shared" si="11"/>
        <v>0</v>
      </c>
      <c r="O215" s="202">
        <f t="shared" si="12"/>
        <v>0</v>
      </c>
      <c r="P215" s="203">
        <v>0</v>
      </c>
    </row>
    <row r="216" spans="1:17" ht="31.5" hidden="1" x14ac:dyDescent="0.25">
      <c r="A216" s="135">
        <v>210</v>
      </c>
      <c r="B216" s="161" t="s">
        <v>209</v>
      </c>
      <c r="C216" s="161" t="s">
        <v>35</v>
      </c>
      <c r="D216" s="140"/>
      <c r="E216" s="141"/>
      <c r="F216" s="141">
        <v>0</v>
      </c>
      <c r="G216" s="139"/>
      <c r="H216" s="139"/>
      <c r="I216" s="139">
        <v>0</v>
      </c>
      <c r="J216" s="142"/>
      <c r="K216" s="142"/>
      <c r="L216" s="142">
        <v>0</v>
      </c>
      <c r="M216" s="200">
        <f t="shared" si="13"/>
        <v>0</v>
      </c>
      <c r="N216" s="201">
        <f t="shared" si="11"/>
        <v>0</v>
      </c>
      <c r="O216" s="202">
        <f t="shared" si="12"/>
        <v>0</v>
      </c>
      <c r="P216" s="205">
        <v>0</v>
      </c>
    </row>
    <row r="217" spans="1:17" ht="31.5" x14ac:dyDescent="0.25">
      <c r="A217" s="135">
        <v>211</v>
      </c>
      <c r="B217" s="161" t="s">
        <v>104</v>
      </c>
      <c r="C217" s="161" t="s">
        <v>35</v>
      </c>
      <c r="D217" s="140"/>
      <c r="E217" s="141"/>
      <c r="F217" s="141">
        <v>253.1</v>
      </c>
      <c r="G217" s="139"/>
      <c r="H217" s="139"/>
      <c r="I217" s="139">
        <v>280</v>
      </c>
      <c r="J217" s="142"/>
      <c r="K217" s="142"/>
      <c r="L217" s="142">
        <f>I217/F217</f>
        <v>1.1062821019359936</v>
      </c>
      <c r="M217" s="200">
        <f t="shared" si="13"/>
        <v>10</v>
      </c>
      <c r="N217" s="201">
        <f t="shared" si="11"/>
        <v>28</v>
      </c>
      <c r="O217" s="202">
        <f t="shared" si="12"/>
        <v>28</v>
      </c>
      <c r="P217" s="265">
        <v>28</v>
      </c>
      <c r="Q217" s="201"/>
    </row>
    <row r="218" spans="1:17" hidden="1" x14ac:dyDescent="0.25">
      <c r="A218" s="135">
        <v>212</v>
      </c>
      <c r="B218" s="161" t="s">
        <v>444</v>
      </c>
      <c r="C218" s="161" t="s">
        <v>35</v>
      </c>
      <c r="D218" s="140"/>
      <c r="E218" s="141"/>
      <c r="F218" s="141">
        <v>276.39999999999998</v>
      </c>
      <c r="G218" s="139"/>
      <c r="H218" s="139"/>
      <c r="I218" s="139">
        <v>327</v>
      </c>
      <c r="J218" s="142"/>
      <c r="K218" s="142"/>
      <c r="L218" s="142">
        <v>1.1830680173661361</v>
      </c>
      <c r="M218" s="200">
        <v>0</v>
      </c>
      <c r="N218" s="201">
        <f t="shared" si="11"/>
        <v>0</v>
      </c>
      <c r="O218" s="202">
        <f t="shared" si="12"/>
        <v>0</v>
      </c>
      <c r="P218" s="203">
        <v>0</v>
      </c>
    </row>
    <row r="219" spans="1:17" x14ac:dyDescent="0.25">
      <c r="A219" s="135">
        <v>213</v>
      </c>
      <c r="B219" s="161" t="s">
        <v>2</v>
      </c>
      <c r="C219" s="161" t="s">
        <v>36</v>
      </c>
      <c r="D219" s="140"/>
      <c r="E219" s="141"/>
      <c r="F219" s="141">
        <v>245.9</v>
      </c>
      <c r="G219" s="139"/>
      <c r="H219" s="139"/>
      <c r="I219" s="139">
        <v>212</v>
      </c>
      <c r="J219" s="142"/>
      <c r="K219" s="142"/>
      <c r="L219" s="142">
        <f>I219/F219</f>
        <v>0.86213908092720615</v>
      </c>
      <c r="M219" s="200">
        <f t="shared" si="13"/>
        <v>10</v>
      </c>
      <c r="N219" s="201">
        <f t="shared" si="11"/>
        <v>21</v>
      </c>
      <c r="O219" s="202">
        <f t="shared" si="12"/>
        <v>21.2</v>
      </c>
      <c r="P219" s="323" t="s">
        <v>916</v>
      </c>
      <c r="Q219" s="201"/>
    </row>
    <row r="220" spans="1:17" ht="31.5" x14ac:dyDescent="0.25">
      <c r="A220" s="135">
        <v>214</v>
      </c>
      <c r="B220" s="161" t="s">
        <v>737</v>
      </c>
      <c r="C220" s="161" t="s">
        <v>36</v>
      </c>
      <c r="D220" s="140"/>
      <c r="E220" s="141"/>
      <c r="F220" s="141">
        <v>30</v>
      </c>
      <c r="G220" s="139"/>
      <c r="H220" s="139"/>
      <c r="I220" s="139">
        <v>185</v>
      </c>
      <c r="J220" s="142"/>
      <c r="K220" s="142"/>
      <c r="L220" s="142">
        <f>I220/F220</f>
        <v>6.166666666666667</v>
      </c>
      <c r="M220" s="200">
        <v>5</v>
      </c>
      <c r="N220" s="201">
        <f t="shared" si="11"/>
        <v>9</v>
      </c>
      <c r="O220" s="202">
        <f t="shared" si="12"/>
        <v>9.25</v>
      </c>
      <c r="P220" s="265">
        <v>9</v>
      </c>
      <c r="Q220" s="201"/>
    </row>
    <row r="221" spans="1:17" hidden="1" x14ac:dyDescent="0.25">
      <c r="A221" s="135">
        <v>215</v>
      </c>
      <c r="B221" s="161" t="s">
        <v>444</v>
      </c>
      <c r="C221" s="161" t="s">
        <v>36</v>
      </c>
      <c r="D221" s="140"/>
      <c r="E221" s="141"/>
      <c r="F221" s="141">
        <v>275.89999999999998</v>
      </c>
      <c r="G221" s="139"/>
      <c r="H221" s="139"/>
      <c r="I221" s="139">
        <v>397</v>
      </c>
      <c r="J221" s="142"/>
      <c r="K221" s="142"/>
      <c r="L221" s="142">
        <v>1.4389271475172165</v>
      </c>
      <c r="M221" s="200">
        <v>0</v>
      </c>
      <c r="N221" s="201">
        <f t="shared" si="11"/>
        <v>0</v>
      </c>
      <c r="O221" s="202">
        <f t="shared" si="12"/>
        <v>0</v>
      </c>
      <c r="P221" s="203">
        <v>0</v>
      </c>
    </row>
    <row r="222" spans="1:17" ht="47.25" hidden="1" x14ac:dyDescent="0.25">
      <c r="A222" s="135">
        <v>216</v>
      </c>
      <c r="B222" s="161" t="s">
        <v>673</v>
      </c>
      <c r="C222" s="161" t="s">
        <v>738</v>
      </c>
      <c r="D222" s="140"/>
      <c r="E222" s="141"/>
      <c r="F222" s="141">
        <v>0</v>
      </c>
      <c r="G222" s="139"/>
      <c r="H222" s="139"/>
      <c r="I222" s="139">
        <v>0</v>
      </c>
      <c r="J222" s="142"/>
      <c r="K222" s="142"/>
      <c r="L222" s="142">
        <v>0</v>
      </c>
      <c r="M222" s="200">
        <f t="shared" si="13"/>
        <v>0</v>
      </c>
      <c r="N222" s="201">
        <f t="shared" si="11"/>
        <v>0</v>
      </c>
      <c r="O222" s="202">
        <f t="shared" si="12"/>
        <v>0</v>
      </c>
      <c r="P222" s="203">
        <v>0</v>
      </c>
    </row>
    <row r="223" spans="1:17" ht="31.5" x14ac:dyDescent="0.25">
      <c r="A223" s="135">
        <v>217</v>
      </c>
      <c r="B223" s="161" t="s">
        <v>668</v>
      </c>
      <c r="C223" s="161" t="s">
        <v>738</v>
      </c>
      <c r="D223" s="140"/>
      <c r="E223" s="141"/>
      <c r="F223" s="141">
        <v>37</v>
      </c>
      <c r="G223" s="139"/>
      <c r="H223" s="139"/>
      <c r="I223" s="139">
        <v>148</v>
      </c>
      <c r="J223" s="142"/>
      <c r="K223" s="142"/>
      <c r="L223" s="142">
        <f>I223/F223</f>
        <v>4</v>
      </c>
      <c r="M223" s="200">
        <v>6</v>
      </c>
      <c r="N223" s="201">
        <f t="shared" si="11"/>
        <v>8</v>
      </c>
      <c r="O223" s="202">
        <f t="shared" si="12"/>
        <v>8.8800000000000008</v>
      </c>
      <c r="P223" s="265">
        <v>8</v>
      </c>
      <c r="Q223" s="201"/>
    </row>
    <row r="224" spans="1:17" x14ac:dyDescent="0.25">
      <c r="A224" s="135">
        <v>218</v>
      </c>
      <c r="B224" s="161" t="s">
        <v>2</v>
      </c>
      <c r="C224" s="161" t="s">
        <v>738</v>
      </c>
      <c r="D224" s="140"/>
      <c r="E224" s="141"/>
      <c r="F224" s="141">
        <v>155</v>
      </c>
      <c r="G224" s="139"/>
      <c r="H224" s="139"/>
      <c r="I224" s="139">
        <v>148</v>
      </c>
      <c r="J224" s="142"/>
      <c r="K224" s="142"/>
      <c r="L224" s="142">
        <f>I224/F224</f>
        <v>0.95483870967741935</v>
      </c>
      <c r="M224" s="200">
        <f t="shared" si="13"/>
        <v>10</v>
      </c>
      <c r="N224" s="201">
        <f t="shared" si="11"/>
        <v>14</v>
      </c>
      <c r="O224" s="202">
        <f t="shared" si="12"/>
        <v>14.8</v>
      </c>
      <c r="P224" s="323" t="s">
        <v>916</v>
      </c>
      <c r="Q224" s="201"/>
    </row>
    <row r="225" spans="1:17" ht="31.5" hidden="1" x14ac:dyDescent="0.25">
      <c r="A225" s="135">
        <v>219</v>
      </c>
      <c r="B225" s="161" t="s">
        <v>123</v>
      </c>
      <c r="C225" s="161" t="s">
        <v>738</v>
      </c>
      <c r="D225" s="140"/>
      <c r="E225" s="141"/>
      <c r="F225" s="141"/>
      <c r="G225" s="139"/>
      <c r="H225" s="139"/>
      <c r="I225" s="139"/>
      <c r="J225" s="142"/>
      <c r="K225" s="142"/>
      <c r="L225" s="142"/>
      <c r="M225" s="200">
        <f t="shared" si="13"/>
        <v>0</v>
      </c>
      <c r="N225" s="201">
        <f t="shared" si="11"/>
        <v>0</v>
      </c>
      <c r="O225" s="202">
        <f t="shared" si="12"/>
        <v>0</v>
      </c>
      <c r="P225" s="203">
        <v>0</v>
      </c>
    </row>
    <row r="226" spans="1:17" ht="31.5" hidden="1" x14ac:dyDescent="0.25">
      <c r="A226" s="135">
        <v>220</v>
      </c>
      <c r="B226" s="161" t="s">
        <v>739</v>
      </c>
      <c r="C226" s="161" t="s">
        <v>738</v>
      </c>
      <c r="D226" s="140"/>
      <c r="E226" s="141"/>
      <c r="F226" s="141">
        <v>0</v>
      </c>
      <c r="G226" s="139"/>
      <c r="H226" s="139"/>
      <c r="I226" s="139">
        <v>0</v>
      </c>
      <c r="J226" s="142"/>
      <c r="K226" s="142"/>
      <c r="L226" s="142">
        <v>0</v>
      </c>
      <c r="M226" s="200">
        <f t="shared" si="13"/>
        <v>0</v>
      </c>
      <c r="N226" s="201">
        <f t="shared" si="11"/>
        <v>0</v>
      </c>
      <c r="O226" s="202">
        <f t="shared" si="12"/>
        <v>0</v>
      </c>
      <c r="P226" s="205">
        <v>0</v>
      </c>
    </row>
    <row r="227" spans="1:17" hidden="1" x14ac:dyDescent="0.25">
      <c r="A227" s="135">
        <v>221</v>
      </c>
      <c r="B227" s="161" t="s">
        <v>444</v>
      </c>
      <c r="C227" s="161" t="s">
        <v>738</v>
      </c>
      <c r="D227" s="140"/>
      <c r="E227" s="141"/>
      <c r="F227" s="141">
        <v>192</v>
      </c>
      <c r="G227" s="139"/>
      <c r="H227" s="139"/>
      <c r="I227" s="139">
        <v>296</v>
      </c>
      <c r="J227" s="142"/>
      <c r="K227" s="142"/>
      <c r="L227" s="142">
        <v>1.5416666666666667</v>
      </c>
      <c r="M227" s="200">
        <v>0</v>
      </c>
      <c r="N227" s="201">
        <f t="shared" si="11"/>
        <v>0</v>
      </c>
      <c r="O227" s="202">
        <f t="shared" si="12"/>
        <v>0</v>
      </c>
      <c r="P227" s="203">
        <v>0</v>
      </c>
    </row>
    <row r="228" spans="1:17" ht="31.5" hidden="1" x14ac:dyDescent="0.25">
      <c r="A228" s="135">
        <v>222</v>
      </c>
      <c r="B228" s="161" t="s">
        <v>740</v>
      </c>
      <c r="C228" s="161" t="s">
        <v>65</v>
      </c>
      <c r="D228" s="140"/>
      <c r="E228" s="141"/>
      <c r="F228" s="141"/>
      <c r="G228" s="139"/>
      <c r="H228" s="139"/>
      <c r="I228" s="139"/>
      <c r="J228" s="142"/>
      <c r="K228" s="142"/>
      <c r="L228" s="142"/>
      <c r="M228" s="200">
        <f t="shared" si="13"/>
        <v>0</v>
      </c>
      <c r="N228" s="201">
        <f t="shared" si="11"/>
        <v>0</v>
      </c>
      <c r="O228" s="202">
        <f t="shared" si="12"/>
        <v>0</v>
      </c>
      <c r="P228" s="203">
        <v>0</v>
      </c>
    </row>
    <row r="229" spans="1:17" ht="31.5" hidden="1" x14ac:dyDescent="0.25">
      <c r="A229" s="135">
        <v>223</v>
      </c>
      <c r="B229" s="161" t="s">
        <v>741</v>
      </c>
      <c r="C229" s="161" t="s">
        <v>65</v>
      </c>
      <c r="D229" s="140"/>
      <c r="E229" s="141"/>
      <c r="F229" s="141"/>
      <c r="G229" s="139"/>
      <c r="H229" s="139"/>
      <c r="I229" s="139"/>
      <c r="J229" s="142"/>
      <c r="K229" s="142"/>
      <c r="L229" s="142"/>
      <c r="M229" s="200">
        <f t="shared" si="13"/>
        <v>0</v>
      </c>
      <c r="N229" s="201">
        <f t="shared" si="11"/>
        <v>0</v>
      </c>
      <c r="O229" s="202">
        <f t="shared" si="12"/>
        <v>0</v>
      </c>
      <c r="P229" s="203">
        <v>0</v>
      </c>
    </row>
    <row r="230" spans="1:17" ht="31.5" hidden="1" x14ac:dyDescent="0.25">
      <c r="A230" s="135">
        <v>224</v>
      </c>
      <c r="B230" s="161" t="s">
        <v>742</v>
      </c>
      <c r="C230" s="161" t="s">
        <v>65</v>
      </c>
      <c r="D230" s="140"/>
      <c r="E230" s="141"/>
      <c r="F230" s="141"/>
      <c r="G230" s="139"/>
      <c r="H230" s="139"/>
      <c r="I230" s="139"/>
      <c r="J230" s="142"/>
      <c r="K230" s="142"/>
      <c r="L230" s="142"/>
      <c r="M230" s="200">
        <f t="shared" si="13"/>
        <v>0</v>
      </c>
      <c r="N230" s="201">
        <f t="shared" si="11"/>
        <v>0</v>
      </c>
      <c r="O230" s="202">
        <f t="shared" si="12"/>
        <v>0</v>
      </c>
      <c r="P230" s="203">
        <v>0</v>
      </c>
    </row>
    <row r="231" spans="1:17" ht="47.25" hidden="1" x14ac:dyDescent="0.25">
      <c r="A231" s="135">
        <v>225</v>
      </c>
      <c r="B231" s="161" t="s">
        <v>743</v>
      </c>
      <c r="C231" s="161" t="s">
        <v>65</v>
      </c>
      <c r="D231" s="140"/>
      <c r="E231" s="141"/>
      <c r="F231" s="141"/>
      <c r="G231" s="139"/>
      <c r="H231" s="139"/>
      <c r="I231" s="139"/>
      <c r="J231" s="142"/>
      <c r="K231" s="142"/>
      <c r="L231" s="142"/>
      <c r="M231" s="200">
        <f t="shared" si="13"/>
        <v>0</v>
      </c>
      <c r="N231" s="201">
        <f t="shared" si="11"/>
        <v>0</v>
      </c>
      <c r="O231" s="202">
        <f t="shared" si="12"/>
        <v>0</v>
      </c>
      <c r="P231" s="203">
        <v>0</v>
      </c>
    </row>
    <row r="232" spans="1:17" hidden="1" x14ac:dyDescent="0.25">
      <c r="A232" s="135">
        <v>226</v>
      </c>
      <c r="B232" s="161" t="s">
        <v>2</v>
      </c>
      <c r="C232" s="161" t="s">
        <v>65</v>
      </c>
      <c r="D232" s="140"/>
      <c r="E232" s="141"/>
      <c r="F232" s="141"/>
      <c r="G232" s="139"/>
      <c r="H232" s="139"/>
      <c r="I232" s="139"/>
      <c r="J232" s="142"/>
      <c r="K232" s="142"/>
      <c r="L232" s="142"/>
      <c r="M232" s="200">
        <f t="shared" si="13"/>
        <v>0</v>
      </c>
      <c r="N232" s="201">
        <f t="shared" si="11"/>
        <v>0</v>
      </c>
      <c r="O232" s="202">
        <f t="shared" si="12"/>
        <v>0</v>
      </c>
      <c r="P232" s="203">
        <v>0</v>
      </c>
    </row>
    <row r="233" spans="1:17" ht="31.5" hidden="1" x14ac:dyDescent="0.25">
      <c r="A233" s="135">
        <v>227</v>
      </c>
      <c r="B233" s="161" t="s">
        <v>744</v>
      </c>
      <c r="C233" s="161" t="s">
        <v>65</v>
      </c>
      <c r="D233" s="140"/>
      <c r="E233" s="141"/>
      <c r="F233" s="141"/>
      <c r="G233" s="139"/>
      <c r="H233" s="139"/>
      <c r="I233" s="139"/>
      <c r="J233" s="142"/>
      <c r="K233" s="142"/>
      <c r="L233" s="142"/>
      <c r="M233" s="200">
        <f t="shared" si="13"/>
        <v>0</v>
      </c>
      <c r="N233" s="201">
        <f t="shared" si="11"/>
        <v>0</v>
      </c>
      <c r="O233" s="202">
        <f t="shared" si="12"/>
        <v>0</v>
      </c>
      <c r="P233" s="205">
        <v>0</v>
      </c>
    </row>
    <row r="234" spans="1:17" hidden="1" x14ac:dyDescent="0.25">
      <c r="A234" s="135">
        <v>228</v>
      </c>
      <c r="B234" s="161" t="s">
        <v>444</v>
      </c>
      <c r="C234" s="161" t="s">
        <v>65</v>
      </c>
      <c r="D234" s="140"/>
      <c r="E234" s="141"/>
      <c r="F234" s="141">
        <v>0</v>
      </c>
      <c r="G234" s="139"/>
      <c r="H234" s="139"/>
      <c r="I234" s="139">
        <v>0</v>
      </c>
      <c r="J234" s="142"/>
      <c r="K234" s="142"/>
      <c r="L234" s="142"/>
      <c r="M234" s="200">
        <v>0</v>
      </c>
      <c r="N234" s="201">
        <f t="shared" si="11"/>
        <v>0</v>
      </c>
      <c r="O234" s="202">
        <f t="shared" si="12"/>
        <v>0</v>
      </c>
      <c r="P234" s="203">
        <v>0</v>
      </c>
    </row>
    <row r="235" spans="1:17" ht="47.25" x14ac:dyDescent="0.25">
      <c r="A235" s="135">
        <v>229</v>
      </c>
      <c r="B235" s="161" t="s">
        <v>288</v>
      </c>
      <c r="C235" s="161" t="s">
        <v>833</v>
      </c>
      <c r="D235" s="140"/>
      <c r="E235" s="141"/>
      <c r="F235" s="141">
        <v>149.69999999999999</v>
      </c>
      <c r="G235" s="139"/>
      <c r="H235" s="139"/>
      <c r="I235" s="139">
        <f>539+629</f>
        <v>1168</v>
      </c>
      <c r="J235" s="142"/>
      <c r="K235" s="142"/>
      <c r="L235" s="142">
        <f>I235/F235</f>
        <v>7.8022712090848367</v>
      </c>
      <c r="M235" s="200">
        <v>0.3</v>
      </c>
      <c r="N235" s="201">
        <f t="shared" si="11"/>
        <v>3</v>
      </c>
      <c r="O235" s="202">
        <f t="shared" si="12"/>
        <v>3.5039999999999996</v>
      </c>
      <c r="P235" s="265">
        <v>3</v>
      </c>
      <c r="Q235" s="201"/>
    </row>
    <row r="236" spans="1:17" x14ac:dyDescent="0.25">
      <c r="A236" s="135">
        <v>230</v>
      </c>
      <c r="B236" s="161" t="s">
        <v>2</v>
      </c>
      <c r="C236" s="161" t="s">
        <v>552</v>
      </c>
      <c r="D236" s="140"/>
      <c r="E236" s="141"/>
      <c r="F236" s="141">
        <v>19.52</v>
      </c>
      <c r="G236" s="139"/>
      <c r="H236" s="139"/>
      <c r="I236" s="139">
        <v>34</v>
      </c>
      <c r="J236" s="142"/>
      <c r="K236" s="142"/>
      <c r="L236" s="142">
        <f>I236/F236</f>
        <v>1.7418032786885247</v>
      </c>
      <c r="M236" s="200">
        <f t="shared" si="13"/>
        <v>10</v>
      </c>
      <c r="N236" s="201">
        <f t="shared" si="11"/>
        <v>3</v>
      </c>
      <c r="O236" s="202">
        <f t="shared" si="12"/>
        <v>3.4</v>
      </c>
      <c r="P236" s="323" t="s">
        <v>916</v>
      </c>
      <c r="Q236" s="201"/>
    </row>
    <row r="237" spans="1:17" ht="47.25" x14ac:dyDescent="0.25">
      <c r="A237" s="135">
        <v>231</v>
      </c>
      <c r="B237" s="161" t="s">
        <v>746</v>
      </c>
      <c r="C237" s="161" t="s">
        <v>552</v>
      </c>
      <c r="D237" s="140"/>
      <c r="E237" s="141"/>
      <c r="F237" s="141">
        <v>47.7</v>
      </c>
      <c r="G237" s="139"/>
      <c r="H237" s="139"/>
      <c r="I237" s="139">
        <v>334</v>
      </c>
      <c r="J237" s="142"/>
      <c r="K237" s="142"/>
      <c r="L237" s="142">
        <f>I237/F237</f>
        <v>7.0020964360587001</v>
      </c>
      <c r="M237" s="200">
        <v>9.6999999999999993</v>
      </c>
      <c r="N237" s="201">
        <f t="shared" si="11"/>
        <v>32</v>
      </c>
      <c r="O237" s="202">
        <f t="shared" si="12"/>
        <v>32.397999999999996</v>
      </c>
      <c r="P237" s="265">
        <v>32</v>
      </c>
      <c r="Q237" s="201"/>
    </row>
    <row r="238" spans="1:17" hidden="1" x14ac:dyDescent="0.25">
      <c r="A238" s="135">
        <v>232</v>
      </c>
      <c r="B238" s="161" t="s">
        <v>444</v>
      </c>
      <c r="C238" s="161" t="s">
        <v>552</v>
      </c>
      <c r="D238" s="140"/>
      <c r="E238" s="141"/>
      <c r="F238" s="141">
        <v>175.01999999999998</v>
      </c>
      <c r="G238" s="139"/>
      <c r="H238" s="139"/>
      <c r="I238" s="139">
        <v>907</v>
      </c>
      <c r="J238" s="142"/>
      <c r="K238" s="142"/>
      <c r="L238" s="142">
        <v>5.1822648840132564</v>
      </c>
      <c r="M238" s="200">
        <v>0</v>
      </c>
      <c r="N238" s="201">
        <f t="shared" si="11"/>
        <v>0</v>
      </c>
      <c r="O238" s="202">
        <f t="shared" si="12"/>
        <v>0</v>
      </c>
      <c r="P238" s="203">
        <v>0</v>
      </c>
    </row>
    <row r="239" spans="1:17" ht="31.5" hidden="1" x14ac:dyDescent="0.25">
      <c r="A239" s="135">
        <v>233</v>
      </c>
      <c r="B239" s="161" t="s">
        <v>2</v>
      </c>
      <c r="C239" s="161" t="s">
        <v>438</v>
      </c>
      <c r="D239" s="140"/>
      <c r="E239" s="141"/>
      <c r="F239" s="141"/>
      <c r="G239" s="139"/>
      <c r="H239" s="139"/>
      <c r="I239" s="139"/>
      <c r="J239" s="142"/>
      <c r="K239" s="142"/>
      <c r="L239" s="142"/>
      <c r="M239" s="200">
        <f t="shared" si="13"/>
        <v>0</v>
      </c>
      <c r="N239" s="201">
        <f t="shared" si="11"/>
        <v>0</v>
      </c>
      <c r="O239" s="202">
        <f t="shared" si="12"/>
        <v>0</v>
      </c>
      <c r="P239" s="203">
        <v>0</v>
      </c>
    </row>
    <row r="240" spans="1:17" ht="31.5" hidden="1" x14ac:dyDescent="0.25">
      <c r="A240" s="135">
        <v>234</v>
      </c>
      <c r="B240" s="161" t="s">
        <v>747</v>
      </c>
      <c r="C240" s="161" t="s">
        <v>438</v>
      </c>
      <c r="D240" s="140"/>
      <c r="E240" s="141"/>
      <c r="F240" s="141"/>
      <c r="G240" s="139"/>
      <c r="H240" s="139"/>
      <c r="I240" s="139"/>
      <c r="J240" s="142"/>
      <c r="K240" s="142"/>
      <c r="L240" s="142"/>
      <c r="M240" s="200">
        <f t="shared" si="13"/>
        <v>0</v>
      </c>
      <c r="N240" s="201">
        <f t="shared" si="11"/>
        <v>0</v>
      </c>
      <c r="O240" s="202">
        <f t="shared" si="12"/>
        <v>0</v>
      </c>
      <c r="P240" s="203">
        <v>0</v>
      </c>
    </row>
    <row r="241" spans="1:16" ht="31.5" hidden="1" x14ac:dyDescent="0.25">
      <c r="A241" s="135">
        <v>235</v>
      </c>
      <c r="B241" s="161" t="s">
        <v>748</v>
      </c>
      <c r="C241" s="161" t="s">
        <v>438</v>
      </c>
      <c r="D241" s="140"/>
      <c r="E241" s="141"/>
      <c r="F241" s="141"/>
      <c r="G241" s="139"/>
      <c r="H241" s="139"/>
      <c r="I241" s="139"/>
      <c r="J241" s="142"/>
      <c r="K241" s="142"/>
      <c r="L241" s="142"/>
      <c r="M241" s="200">
        <f t="shared" si="13"/>
        <v>0</v>
      </c>
      <c r="N241" s="201">
        <f t="shared" si="11"/>
        <v>0</v>
      </c>
      <c r="O241" s="202">
        <f t="shared" si="12"/>
        <v>0</v>
      </c>
      <c r="P241" s="203">
        <v>0</v>
      </c>
    </row>
    <row r="242" spans="1:16" ht="31.5" hidden="1" x14ac:dyDescent="0.25">
      <c r="A242" s="135">
        <v>236</v>
      </c>
      <c r="B242" s="161" t="s">
        <v>749</v>
      </c>
      <c r="C242" s="161" t="s">
        <v>438</v>
      </c>
      <c r="D242" s="140"/>
      <c r="E242" s="141"/>
      <c r="F242" s="141"/>
      <c r="G242" s="139"/>
      <c r="H242" s="139"/>
      <c r="I242" s="139"/>
      <c r="J242" s="142"/>
      <c r="K242" s="142"/>
      <c r="L242" s="142"/>
      <c r="M242" s="200">
        <f t="shared" si="13"/>
        <v>0</v>
      </c>
      <c r="N242" s="201">
        <f t="shared" si="11"/>
        <v>0</v>
      </c>
      <c r="O242" s="202">
        <f t="shared" si="12"/>
        <v>0</v>
      </c>
      <c r="P242" s="203">
        <v>0</v>
      </c>
    </row>
    <row r="243" spans="1:16" ht="31.5" hidden="1" x14ac:dyDescent="0.25">
      <c r="A243" s="135">
        <v>237</v>
      </c>
      <c r="B243" s="161" t="s">
        <v>750</v>
      </c>
      <c r="C243" s="161" t="s">
        <v>438</v>
      </c>
      <c r="D243" s="140"/>
      <c r="E243" s="141"/>
      <c r="F243" s="141"/>
      <c r="G243" s="139"/>
      <c r="H243" s="139"/>
      <c r="I243" s="139"/>
      <c r="J243" s="142"/>
      <c r="K243" s="142"/>
      <c r="L243" s="142"/>
      <c r="M243" s="200">
        <f t="shared" si="13"/>
        <v>0</v>
      </c>
      <c r="N243" s="201">
        <f t="shared" si="11"/>
        <v>0</v>
      </c>
      <c r="O243" s="202">
        <f t="shared" si="12"/>
        <v>0</v>
      </c>
      <c r="P243" s="203">
        <v>0</v>
      </c>
    </row>
    <row r="244" spans="1:16" ht="31.5" hidden="1" x14ac:dyDescent="0.25">
      <c r="A244" s="135">
        <v>238</v>
      </c>
      <c r="B244" s="161" t="s">
        <v>751</v>
      </c>
      <c r="C244" s="161" t="s">
        <v>438</v>
      </c>
      <c r="D244" s="140"/>
      <c r="E244" s="141"/>
      <c r="F244" s="141"/>
      <c r="G244" s="139"/>
      <c r="H244" s="139"/>
      <c r="I244" s="139"/>
      <c r="J244" s="142"/>
      <c r="K244" s="142"/>
      <c r="L244" s="142"/>
      <c r="M244" s="200">
        <f t="shared" si="13"/>
        <v>0</v>
      </c>
      <c r="N244" s="201">
        <f t="shared" si="11"/>
        <v>0</v>
      </c>
      <c r="O244" s="202">
        <f t="shared" si="12"/>
        <v>0</v>
      </c>
      <c r="P244" s="203">
        <v>0</v>
      </c>
    </row>
    <row r="245" spans="1:16" ht="31.5" hidden="1" x14ac:dyDescent="0.25">
      <c r="A245" s="135">
        <v>239</v>
      </c>
      <c r="B245" s="161" t="s">
        <v>752</v>
      </c>
      <c r="C245" s="161" t="s">
        <v>438</v>
      </c>
      <c r="D245" s="140"/>
      <c r="E245" s="141"/>
      <c r="F245" s="141"/>
      <c r="G245" s="139"/>
      <c r="H245" s="139"/>
      <c r="I245" s="139"/>
      <c r="J245" s="142"/>
      <c r="K245" s="142"/>
      <c r="L245" s="142"/>
      <c r="M245" s="200">
        <f t="shared" si="13"/>
        <v>0</v>
      </c>
      <c r="N245" s="201">
        <f t="shared" si="11"/>
        <v>0</v>
      </c>
      <c r="O245" s="202">
        <f t="shared" si="12"/>
        <v>0</v>
      </c>
      <c r="P245" s="203">
        <v>0</v>
      </c>
    </row>
    <row r="246" spans="1:16" ht="31.5" hidden="1" x14ac:dyDescent="0.25">
      <c r="A246" s="135">
        <v>240</v>
      </c>
      <c r="B246" s="161" t="s">
        <v>753</v>
      </c>
      <c r="C246" s="161" t="s">
        <v>438</v>
      </c>
      <c r="D246" s="140"/>
      <c r="E246" s="141"/>
      <c r="F246" s="141"/>
      <c r="G246" s="139"/>
      <c r="H246" s="139"/>
      <c r="I246" s="139"/>
      <c r="J246" s="142"/>
      <c r="K246" s="142"/>
      <c r="L246" s="142"/>
      <c r="M246" s="200">
        <f t="shared" si="13"/>
        <v>0</v>
      </c>
      <c r="N246" s="201">
        <f t="shared" si="11"/>
        <v>0</v>
      </c>
      <c r="O246" s="202">
        <f t="shared" si="12"/>
        <v>0</v>
      </c>
      <c r="P246" s="203">
        <v>0</v>
      </c>
    </row>
    <row r="247" spans="1:16" ht="31.5" hidden="1" x14ac:dyDescent="0.25">
      <c r="A247" s="135">
        <v>241</v>
      </c>
      <c r="B247" s="161" t="s">
        <v>754</v>
      </c>
      <c r="C247" s="161" t="s">
        <v>438</v>
      </c>
      <c r="D247" s="140"/>
      <c r="E247" s="141"/>
      <c r="F247" s="141"/>
      <c r="G247" s="139"/>
      <c r="H247" s="139"/>
      <c r="I247" s="139"/>
      <c r="J247" s="142"/>
      <c r="K247" s="142"/>
      <c r="L247" s="142"/>
      <c r="M247" s="200">
        <f t="shared" si="13"/>
        <v>0</v>
      </c>
      <c r="N247" s="201">
        <f t="shared" si="11"/>
        <v>0</v>
      </c>
      <c r="O247" s="202">
        <f t="shared" si="12"/>
        <v>0</v>
      </c>
      <c r="P247" s="203">
        <v>0</v>
      </c>
    </row>
    <row r="248" spans="1:16" ht="31.5" hidden="1" x14ac:dyDescent="0.25">
      <c r="A248" s="135">
        <v>242</v>
      </c>
      <c r="B248" s="161" t="s">
        <v>755</v>
      </c>
      <c r="C248" s="161" t="s">
        <v>438</v>
      </c>
      <c r="D248" s="140"/>
      <c r="E248" s="141"/>
      <c r="F248" s="141"/>
      <c r="G248" s="139"/>
      <c r="H248" s="139"/>
      <c r="I248" s="139"/>
      <c r="J248" s="142"/>
      <c r="K248" s="142"/>
      <c r="L248" s="142"/>
      <c r="M248" s="200">
        <f t="shared" si="13"/>
        <v>0</v>
      </c>
      <c r="N248" s="201">
        <f t="shared" si="11"/>
        <v>0</v>
      </c>
      <c r="O248" s="202">
        <f t="shared" si="12"/>
        <v>0</v>
      </c>
      <c r="P248" s="203">
        <v>0</v>
      </c>
    </row>
    <row r="249" spans="1:16" ht="31.5" hidden="1" x14ac:dyDescent="0.25">
      <c r="A249" s="135">
        <v>243</v>
      </c>
      <c r="B249" s="161" t="s">
        <v>756</v>
      </c>
      <c r="C249" s="161" t="s">
        <v>438</v>
      </c>
      <c r="D249" s="140"/>
      <c r="E249" s="141"/>
      <c r="F249" s="141"/>
      <c r="G249" s="139"/>
      <c r="H249" s="139"/>
      <c r="I249" s="139"/>
      <c r="J249" s="142"/>
      <c r="K249" s="142"/>
      <c r="L249" s="142"/>
      <c r="M249" s="200">
        <f t="shared" si="13"/>
        <v>0</v>
      </c>
      <c r="N249" s="201">
        <f t="shared" si="11"/>
        <v>0</v>
      </c>
      <c r="O249" s="202">
        <f t="shared" si="12"/>
        <v>0</v>
      </c>
      <c r="P249" s="203">
        <v>0</v>
      </c>
    </row>
    <row r="250" spans="1:16" ht="31.5" hidden="1" x14ac:dyDescent="0.25">
      <c r="A250" s="135">
        <v>244</v>
      </c>
      <c r="B250" s="161" t="s">
        <v>757</v>
      </c>
      <c r="C250" s="161" t="s">
        <v>438</v>
      </c>
      <c r="D250" s="140"/>
      <c r="E250" s="141"/>
      <c r="F250" s="141"/>
      <c r="G250" s="139"/>
      <c r="H250" s="139"/>
      <c r="I250" s="139"/>
      <c r="J250" s="142"/>
      <c r="K250" s="142"/>
      <c r="L250" s="142"/>
      <c r="M250" s="200">
        <f t="shared" si="13"/>
        <v>0</v>
      </c>
      <c r="N250" s="201">
        <f t="shared" si="11"/>
        <v>0</v>
      </c>
      <c r="O250" s="202">
        <f t="shared" si="12"/>
        <v>0</v>
      </c>
      <c r="P250" s="203">
        <v>0</v>
      </c>
    </row>
    <row r="251" spans="1:16" ht="31.5" hidden="1" x14ac:dyDescent="0.25">
      <c r="A251" s="135">
        <v>245</v>
      </c>
      <c r="B251" s="161" t="s">
        <v>758</v>
      </c>
      <c r="C251" s="161" t="s">
        <v>438</v>
      </c>
      <c r="D251" s="140"/>
      <c r="E251" s="141"/>
      <c r="F251" s="141"/>
      <c r="G251" s="139"/>
      <c r="H251" s="139"/>
      <c r="I251" s="139"/>
      <c r="J251" s="142"/>
      <c r="K251" s="142"/>
      <c r="L251" s="142"/>
      <c r="M251" s="200">
        <f t="shared" si="13"/>
        <v>0</v>
      </c>
      <c r="N251" s="201">
        <f t="shared" si="11"/>
        <v>0</v>
      </c>
      <c r="O251" s="202">
        <f t="shared" si="12"/>
        <v>0</v>
      </c>
      <c r="P251" s="205">
        <v>0</v>
      </c>
    </row>
    <row r="252" spans="1:16" ht="31.5" hidden="1" x14ac:dyDescent="0.25">
      <c r="A252" s="135">
        <v>246</v>
      </c>
      <c r="B252" s="161" t="s">
        <v>759</v>
      </c>
      <c r="C252" s="161" t="s">
        <v>438</v>
      </c>
      <c r="D252" s="140"/>
      <c r="E252" s="141"/>
      <c r="F252" s="141"/>
      <c r="G252" s="139"/>
      <c r="H252" s="139"/>
      <c r="I252" s="139"/>
      <c r="J252" s="142"/>
      <c r="K252" s="142"/>
      <c r="L252" s="142"/>
      <c r="M252" s="200">
        <f t="shared" si="13"/>
        <v>0</v>
      </c>
      <c r="N252" s="201">
        <f t="shared" si="11"/>
        <v>0</v>
      </c>
      <c r="O252" s="202">
        <f t="shared" si="12"/>
        <v>0</v>
      </c>
      <c r="P252" s="203">
        <v>0</v>
      </c>
    </row>
    <row r="253" spans="1:16" ht="31.5" hidden="1" x14ac:dyDescent="0.25">
      <c r="A253" s="135">
        <v>247</v>
      </c>
      <c r="B253" s="161" t="s">
        <v>760</v>
      </c>
      <c r="C253" s="161" t="s">
        <v>438</v>
      </c>
      <c r="D253" s="140"/>
      <c r="E253" s="141"/>
      <c r="F253" s="141"/>
      <c r="G253" s="139"/>
      <c r="H253" s="139"/>
      <c r="I253" s="139"/>
      <c r="J253" s="142"/>
      <c r="K253" s="142"/>
      <c r="L253" s="142"/>
      <c r="M253" s="200">
        <f t="shared" si="13"/>
        <v>0</v>
      </c>
      <c r="N253" s="201">
        <f t="shared" si="11"/>
        <v>0</v>
      </c>
      <c r="O253" s="202">
        <f t="shared" si="12"/>
        <v>0</v>
      </c>
      <c r="P253" s="203">
        <v>0</v>
      </c>
    </row>
    <row r="254" spans="1:16" ht="31.5" hidden="1" x14ac:dyDescent="0.25">
      <c r="A254" s="135">
        <v>248</v>
      </c>
      <c r="B254" s="161" t="s">
        <v>761</v>
      </c>
      <c r="C254" s="161" t="s">
        <v>438</v>
      </c>
      <c r="D254" s="140"/>
      <c r="E254" s="141"/>
      <c r="F254" s="141"/>
      <c r="G254" s="139"/>
      <c r="H254" s="139"/>
      <c r="I254" s="139"/>
      <c r="J254" s="142"/>
      <c r="K254" s="142"/>
      <c r="L254" s="142"/>
      <c r="M254" s="200">
        <f t="shared" si="13"/>
        <v>0</v>
      </c>
      <c r="N254" s="201">
        <f t="shared" si="11"/>
        <v>0</v>
      </c>
      <c r="O254" s="202">
        <f t="shared" si="12"/>
        <v>0</v>
      </c>
      <c r="P254" s="203">
        <v>0</v>
      </c>
    </row>
    <row r="255" spans="1:16" ht="31.5" hidden="1" x14ac:dyDescent="0.25">
      <c r="A255" s="135">
        <v>249</v>
      </c>
      <c r="B255" s="161" t="s">
        <v>762</v>
      </c>
      <c r="C255" s="161" t="s">
        <v>438</v>
      </c>
      <c r="D255" s="140"/>
      <c r="E255" s="141"/>
      <c r="F255" s="141"/>
      <c r="G255" s="139"/>
      <c r="H255" s="139"/>
      <c r="I255" s="139"/>
      <c r="J255" s="142"/>
      <c r="K255" s="142"/>
      <c r="L255" s="142"/>
      <c r="M255" s="200">
        <f t="shared" si="13"/>
        <v>0</v>
      </c>
      <c r="N255" s="201">
        <f t="shared" si="11"/>
        <v>0</v>
      </c>
      <c r="O255" s="202">
        <f t="shared" si="12"/>
        <v>0</v>
      </c>
      <c r="P255" s="203">
        <v>0</v>
      </c>
    </row>
    <row r="256" spans="1:16" ht="31.5" hidden="1" x14ac:dyDescent="0.25">
      <c r="A256" s="135">
        <v>250</v>
      </c>
      <c r="B256" s="161" t="s">
        <v>763</v>
      </c>
      <c r="C256" s="161" t="s">
        <v>438</v>
      </c>
      <c r="D256" s="140"/>
      <c r="E256" s="141"/>
      <c r="F256" s="141"/>
      <c r="G256" s="139"/>
      <c r="H256" s="139"/>
      <c r="I256" s="139"/>
      <c r="J256" s="142"/>
      <c r="K256" s="142"/>
      <c r="L256" s="142"/>
      <c r="M256" s="200">
        <f t="shared" si="13"/>
        <v>0</v>
      </c>
      <c r="N256" s="201">
        <f t="shared" si="11"/>
        <v>0</v>
      </c>
      <c r="O256" s="202">
        <f t="shared" si="12"/>
        <v>0</v>
      </c>
      <c r="P256" s="203">
        <v>0</v>
      </c>
    </row>
    <row r="257" spans="1:16" ht="31.5" hidden="1" x14ac:dyDescent="0.25">
      <c r="A257" s="135">
        <v>251</v>
      </c>
      <c r="B257" s="161" t="s">
        <v>764</v>
      </c>
      <c r="C257" s="161" t="s">
        <v>438</v>
      </c>
      <c r="D257" s="140"/>
      <c r="E257" s="141"/>
      <c r="F257" s="141"/>
      <c r="G257" s="139"/>
      <c r="H257" s="139"/>
      <c r="I257" s="139"/>
      <c r="J257" s="142"/>
      <c r="K257" s="142"/>
      <c r="L257" s="142"/>
      <c r="M257" s="200">
        <f t="shared" si="13"/>
        <v>0</v>
      </c>
      <c r="N257" s="201">
        <f t="shared" si="11"/>
        <v>0</v>
      </c>
      <c r="O257" s="202">
        <f t="shared" si="12"/>
        <v>0</v>
      </c>
      <c r="P257" s="203">
        <v>0</v>
      </c>
    </row>
    <row r="258" spans="1:16" ht="31.5" hidden="1" x14ac:dyDescent="0.25">
      <c r="A258" s="135">
        <v>252</v>
      </c>
      <c r="B258" s="161" t="s">
        <v>765</v>
      </c>
      <c r="C258" s="161" t="s">
        <v>438</v>
      </c>
      <c r="D258" s="140"/>
      <c r="E258" s="141"/>
      <c r="F258" s="141"/>
      <c r="G258" s="139"/>
      <c r="H258" s="139"/>
      <c r="I258" s="139"/>
      <c r="J258" s="142"/>
      <c r="K258" s="142"/>
      <c r="L258" s="142"/>
      <c r="M258" s="200">
        <f t="shared" si="13"/>
        <v>0</v>
      </c>
      <c r="N258" s="201">
        <f t="shared" si="11"/>
        <v>0</v>
      </c>
      <c r="O258" s="202">
        <f t="shared" si="12"/>
        <v>0</v>
      </c>
      <c r="P258" s="203">
        <v>0</v>
      </c>
    </row>
    <row r="259" spans="1:16" ht="31.5" hidden="1" x14ac:dyDescent="0.25">
      <c r="A259" s="135">
        <v>253</v>
      </c>
      <c r="B259" s="161" t="s">
        <v>766</v>
      </c>
      <c r="C259" s="161" t="s">
        <v>438</v>
      </c>
      <c r="D259" s="140"/>
      <c r="E259" s="141"/>
      <c r="F259" s="141"/>
      <c r="G259" s="139"/>
      <c r="H259" s="139"/>
      <c r="I259" s="139"/>
      <c r="J259" s="142"/>
      <c r="K259" s="142"/>
      <c r="L259" s="142"/>
      <c r="M259" s="200">
        <f t="shared" si="13"/>
        <v>0</v>
      </c>
      <c r="N259" s="201">
        <f t="shared" si="11"/>
        <v>0</v>
      </c>
      <c r="O259" s="202">
        <f t="shared" si="12"/>
        <v>0</v>
      </c>
      <c r="P259" s="203">
        <v>0</v>
      </c>
    </row>
    <row r="260" spans="1:16" ht="31.5" hidden="1" x14ac:dyDescent="0.25">
      <c r="A260" s="135">
        <v>254</v>
      </c>
      <c r="B260" s="161" t="s">
        <v>767</v>
      </c>
      <c r="C260" s="161" t="s">
        <v>438</v>
      </c>
      <c r="D260" s="140"/>
      <c r="E260" s="141"/>
      <c r="F260" s="141"/>
      <c r="G260" s="139"/>
      <c r="H260" s="139"/>
      <c r="I260" s="139"/>
      <c r="J260" s="142"/>
      <c r="K260" s="142"/>
      <c r="L260" s="142"/>
      <c r="M260" s="200">
        <f t="shared" si="13"/>
        <v>0</v>
      </c>
      <c r="N260" s="201">
        <f t="shared" si="11"/>
        <v>0</v>
      </c>
      <c r="O260" s="202">
        <f t="shared" si="12"/>
        <v>0</v>
      </c>
      <c r="P260" s="203">
        <v>0</v>
      </c>
    </row>
    <row r="261" spans="1:16" ht="31.5" hidden="1" x14ac:dyDescent="0.25">
      <c r="A261" s="135">
        <v>255</v>
      </c>
      <c r="B261" s="161" t="s">
        <v>768</v>
      </c>
      <c r="C261" s="161" t="s">
        <v>438</v>
      </c>
      <c r="D261" s="140"/>
      <c r="E261" s="141"/>
      <c r="F261" s="141"/>
      <c r="G261" s="139"/>
      <c r="H261" s="139"/>
      <c r="I261" s="139"/>
      <c r="J261" s="142"/>
      <c r="K261" s="142"/>
      <c r="L261" s="142"/>
      <c r="M261" s="200">
        <f t="shared" si="13"/>
        <v>0</v>
      </c>
      <c r="N261" s="201">
        <f t="shared" si="11"/>
        <v>0</v>
      </c>
      <c r="O261" s="202">
        <f t="shared" si="12"/>
        <v>0</v>
      </c>
      <c r="P261" s="203">
        <v>0</v>
      </c>
    </row>
    <row r="262" spans="1:16" ht="31.5" hidden="1" x14ac:dyDescent="0.25">
      <c r="A262" s="135">
        <v>256</v>
      </c>
      <c r="B262" s="161" t="s">
        <v>769</v>
      </c>
      <c r="C262" s="161" t="s">
        <v>438</v>
      </c>
      <c r="D262" s="140"/>
      <c r="E262" s="141"/>
      <c r="F262" s="141"/>
      <c r="G262" s="139"/>
      <c r="H262" s="139"/>
      <c r="I262" s="139"/>
      <c r="J262" s="142"/>
      <c r="K262" s="142"/>
      <c r="L262" s="142"/>
      <c r="M262" s="200">
        <f t="shared" si="13"/>
        <v>0</v>
      </c>
      <c r="N262" s="201">
        <f t="shared" si="11"/>
        <v>0</v>
      </c>
      <c r="O262" s="202">
        <f t="shared" si="12"/>
        <v>0</v>
      </c>
      <c r="P262" s="203">
        <v>0</v>
      </c>
    </row>
    <row r="263" spans="1:16" ht="31.5" hidden="1" x14ac:dyDescent="0.25">
      <c r="A263" s="135">
        <v>257</v>
      </c>
      <c r="B263" s="161" t="s">
        <v>770</v>
      </c>
      <c r="C263" s="161" t="s">
        <v>438</v>
      </c>
      <c r="D263" s="140"/>
      <c r="E263" s="141"/>
      <c r="F263" s="141"/>
      <c r="G263" s="139"/>
      <c r="H263" s="139"/>
      <c r="I263" s="139"/>
      <c r="J263" s="142"/>
      <c r="K263" s="142"/>
      <c r="L263" s="142"/>
      <c r="M263" s="200">
        <f t="shared" si="13"/>
        <v>0</v>
      </c>
      <c r="N263" s="201">
        <f t="shared" si="11"/>
        <v>0</v>
      </c>
      <c r="O263" s="202">
        <f t="shared" si="12"/>
        <v>0</v>
      </c>
      <c r="P263" s="203">
        <v>0</v>
      </c>
    </row>
    <row r="264" spans="1:16" ht="31.5" hidden="1" x14ac:dyDescent="0.25">
      <c r="A264" s="135">
        <v>258</v>
      </c>
      <c r="B264" s="161" t="s">
        <v>771</v>
      </c>
      <c r="C264" s="161" t="s">
        <v>438</v>
      </c>
      <c r="D264" s="140"/>
      <c r="E264" s="141"/>
      <c r="F264" s="141"/>
      <c r="G264" s="139"/>
      <c r="H264" s="139"/>
      <c r="I264" s="139"/>
      <c r="J264" s="142"/>
      <c r="K264" s="142"/>
      <c r="L264" s="142"/>
      <c r="M264" s="200">
        <f t="shared" si="13"/>
        <v>0</v>
      </c>
      <c r="N264" s="201">
        <f t="shared" si="11"/>
        <v>0</v>
      </c>
      <c r="O264" s="202">
        <f t="shared" si="12"/>
        <v>0</v>
      </c>
      <c r="P264" s="203">
        <v>0</v>
      </c>
    </row>
    <row r="265" spans="1:16" ht="31.5" hidden="1" x14ac:dyDescent="0.25">
      <c r="A265" s="135">
        <v>259</v>
      </c>
      <c r="B265" s="161" t="s">
        <v>772</v>
      </c>
      <c r="C265" s="161" t="s">
        <v>438</v>
      </c>
      <c r="D265" s="140"/>
      <c r="E265" s="141"/>
      <c r="F265" s="141"/>
      <c r="G265" s="139"/>
      <c r="H265" s="139"/>
      <c r="I265" s="139"/>
      <c r="J265" s="142"/>
      <c r="K265" s="142"/>
      <c r="L265" s="142"/>
      <c r="M265" s="200">
        <f t="shared" si="13"/>
        <v>0</v>
      </c>
      <c r="N265" s="201">
        <f t="shared" ref="N265:N328" si="14">ROUNDDOWN(O265,0)</f>
        <v>0</v>
      </c>
      <c r="O265" s="202">
        <f t="shared" ref="O265:O328" si="15">I265*M265/100</f>
        <v>0</v>
      </c>
      <c r="P265" s="203">
        <v>0</v>
      </c>
    </row>
    <row r="266" spans="1:16" ht="31.5" hidden="1" x14ac:dyDescent="0.25">
      <c r="A266" s="135">
        <v>260</v>
      </c>
      <c r="B266" s="161" t="s">
        <v>773</v>
      </c>
      <c r="C266" s="161" t="s">
        <v>438</v>
      </c>
      <c r="D266" s="140"/>
      <c r="E266" s="141"/>
      <c r="F266" s="141"/>
      <c r="G266" s="139"/>
      <c r="H266" s="139"/>
      <c r="I266" s="139"/>
      <c r="J266" s="142"/>
      <c r="K266" s="142"/>
      <c r="L266" s="142"/>
      <c r="M266" s="200">
        <f t="shared" ref="M266:M329" si="16">IF(I266&lt;10,0,10)</f>
        <v>0</v>
      </c>
      <c r="N266" s="201">
        <f t="shared" si="14"/>
        <v>0</v>
      </c>
      <c r="O266" s="202">
        <f t="shared" si="15"/>
        <v>0</v>
      </c>
      <c r="P266" s="203">
        <v>0</v>
      </c>
    </row>
    <row r="267" spans="1:16" ht="31.5" hidden="1" x14ac:dyDescent="0.25">
      <c r="A267" s="135">
        <v>261</v>
      </c>
      <c r="B267" s="161" t="s">
        <v>774</v>
      </c>
      <c r="C267" s="161" t="s">
        <v>438</v>
      </c>
      <c r="D267" s="140"/>
      <c r="E267" s="141"/>
      <c r="F267" s="141"/>
      <c r="G267" s="139"/>
      <c r="H267" s="139"/>
      <c r="I267" s="139"/>
      <c r="J267" s="142"/>
      <c r="K267" s="142"/>
      <c r="L267" s="142"/>
      <c r="M267" s="200">
        <f t="shared" si="16"/>
        <v>0</v>
      </c>
      <c r="N267" s="201">
        <f t="shared" si="14"/>
        <v>0</v>
      </c>
      <c r="O267" s="202">
        <f t="shared" si="15"/>
        <v>0</v>
      </c>
      <c r="P267" s="203">
        <v>0</v>
      </c>
    </row>
    <row r="268" spans="1:16" ht="31.5" hidden="1" x14ac:dyDescent="0.25">
      <c r="A268" s="135">
        <v>262</v>
      </c>
      <c r="B268" s="161" t="s">
        <v>775</v>
      </c>
      <c r="C268" s="161" t="s">
        <v>438</v>
      </c>
      <c r="D268" s="140"/>
      <c r="E268" s="141"/>
      <c r="F268" s="141"/>
      <c r="G268" s="139"/>
      <c r="H268" s="139"/>
      <c r="I268" s="139"/>
      <c r="J268" s="142"/>
      <c r="K268" s="142"/>
      <c r="L268" s="142"/>
      <c r="M268" s="200">
        <f t="shared" si="16"/>
        <v>0</v>
      </c>
      <c r="N268" s="201">
        <f t="shared" si="14"/>
        <v>0</v>
      </c>
      <c r="O268" s="202">
        <f t="shared" si="15"/>
        <v>0</v>
      </c>
      <c r="P268" s="203">
        <v>0</v>
      </c>
    </row>
    <row r="269" spans="1:16" ht="31.5" hidden="1" x14ac:dyDescent="0.25">
      <c r="A269" s="135">
        <v>263</v>
      </c>
      <c r="B269" s="161" t="s">
        <v>776</v>
      </c>
      <c r="C269" s="161" t="s">
        <v>438</v>
      </c>
      <c r="D269" s="140"/>
      <c r="E269" s="141"/>
      <c r="F269" s="141"/>
      <c r="G269" s="139"/>
      <c r="H269" s="139"/>
      <c r="I269" s="139"/>
      <c r="J269" s="142"/>
      <c r="K269" s="142"/>
      <c r="L269" s="142"/>
      <c r="M269" s="200">
        <f t="shared" si="16"/>
        <v>0</v>
      </c>
      <c r="N269" s="201">
        <f t="shared" si="14"/>
        <v>0</v>
      </c>
      <c r="O269" s="202">
        <f t="shared" si="15"/>
        <v>0</v>
      </c>
      <c r="P269" s="203">
        <v>0</v>
      </c>
    </row>
    <row r="270" spans="1:16" ht="31.5" hidden="1" x14ac:dyDescent="0.25">
      <c r="A270" s="135">
        <v>264</v>
      </c>
      <c r="B270" s="161" t="s">
        <v>777</v>
      </c>
      <c r="C270" s="161" t="s">
        <v>438</v>
      </c>
      <c r="D270" s="140"/>
      <c r="E270" s="141"/>
      <c r="F270" s="141"/>
      <c r="G270" s="139"/>
      <c r="H270" s="139"/>
      <c r="I270" s="139"/>
      <c r="J270" s="142"/>
      <c r="K270" s="142"/>
      <c r="L270" s="142"/>
      <c r="M270" s="200">
        <f t="shared" si="16"/>
        <v>0</v>
      </c>
      <c r="N270" s="201">
        <f t="shared" si="14"/>
        <v>0</v>
      </c>
      <c r="O270" s="202">
        <f t="shared" si="15"/>
        <v>0</v>
      </c>
      <c r="P270" s="203">
        <v>0</v>
      </c>
    </row>
    <row r="271" spans="1:16" ht="31.5" hidden="1" x14ac:dyDescent="0.25">
      <c r="A271" s="135">
        <v>265</v>
      </c>
      <c r="B271" s="161" t="s">
        <v>778</v>
      </c>
      <c r="C271" s="161" t="s">
        <v>438</v>
      </c>
      <c r="D271" s="140"/>
      <c r="E271" s="141"/>
      <c r="F271" s="141"/>
      <c r="G271" s="139"/>
      <c r="H271" s="139"/>
      <c r="I271" s="139"/>
      <c r="J271" s="142"/>
      <c r="K271" s="142"/>
      <c r="L271" s="142"/>
      <c r="M271" s="200">
        <f t="shared" si="16"/>
        <v>0</v>
      </c>
      <c r="N271" s="201">
        <f t="shared" si="14"/>
        <v>0</v>
      </c>
      <c r="O271" s="202">
        <f t="shared" si="15"/>
        <v>0</v>
      </c>
      <c r="P271" s="203">
        <v>0</v>
      </c>
    </row>
    <row r="272" spans="1:16" ht="31.5" hidden="1" x14ac:dyDescent="0.25">
      <c r="A272" s="135">
        <v>266</v>
      </c>
      <c r="B272" s="161" t="s">
        <v>779</v>
      </c>
      <c r="C272" s="161" t="s">
        <v>438</v>
      </c>
      <c r="D272" s="140"/>
      <c r="E272" s="141"/>
      <c r="F272" s="141"/>
      <c r="G272" s="139"/>
      <c r="H272" s="139"/>
      <c r="I272" s="139"/>
      <c r="J272" s="142"/>
      <c r="K272" s="142"/>
      <c r="L272" s="142"/>
      <c r="M272" s="200">
        <f t="shared" si="16"/>
        <v>0</v>
      </c>
      <c r="N272" s="201">
        <f t="shared" si="14"/>
        <v>0</v>
      </c>
      <c r="O272" s="202">
        <f t="shared" si="15"/>
        <v>0</v>
      </c>
      <c r="P272" s="203">
        <v>0</v>
      </c>
    </row>
    <row r="273" spans="1:16" ht="31.5" hidden="1" x14ac:dyDescent="0.25">
      <c r="A273" s="135">
        <v>267</v>
      </c>
      <c r="B273" s="161" t="s">
        <v>780</v>
      </c>
      <c r="C273" s="161" t="s">
        <v>438</v>
      </c>
      <c r="D273" s="140"/>
      <c r="E273" s="141"/>
      <c r="F273" s="141"/>
      <c r="G273" s="139"/>
      <c r="H273" s="139"/>
      <c r="I273" s="139"/>
      <c r="J273" s="142"/>
      <c r="K273" s="142"/>
      <c r="L273" s="142"/>
      <c r="M273" s="200">
        <f t="shared" si="16"/>
        <v>0</v>
      </c>
      <c r="N273" s="201">
        <f t="shared" si="14"/>
        <v>0</v>
      </c>
      <c r="O273" s="202">
        <f t="shared" si="15"/>
        <v>0</v>
      </c>
      <c r="P273" s="203">
        <v>0</v>
      </c>
    </row>
    <row r="274" spans="1:16" ht="31.5" hidden="1" x14ac:dyDescent="0.25">
      <c r="A274" s="135">
        <v>268</v>
      </c>
      <c r="B274" s="161" t="s">
        <v>781</v>
      </c>
      <c r="C274" s="161" t="s">
        <v>438</v>
      </c>
      <c r="D274" s="140"/>
      <c r="E274" s="141"/>
      <c r="F274" s="141"/>
      <c r="G274" s="139"/>
      <c r="H274" s="139"/>
      <c r="I274" s="139"/>
      <c r="J274" s="142"/>
      <c r="K274" s="142"/>
      <c r="L274" s="142"/>
      <c r="M274" s="200">
        <f t="shared" si="16"/>
        <v>0</v>
      </c>
      <c r="N274" s="201">
        <f t="shared" si="14"/>
        <v>0</v>
      </c>
      <c r="O274" s="202">
        <f t="shared" si="15"/>
        <v>0</v>
      </c>
      <c r="P274" s="203">
        <v>0</v>
      </c>
    </row>
    <row r="275" spans="1:16" ht="31.5" hidden="1" x14ac:dyDescent="0.25">
      <c r="A275" s="135">
        <v>269</v>
      </c>
      <c r="B275" s="161" t="s">
        <v>782</v>
      </c>
      <c r="C275" s="161" t="s">
        <v>438</v>
      </c>
      <c r="D275" s="140"/>
      <c r="E275" s="141"/>
      <c r="F275" s="141"/>
      <c r="G275" s="139"/>
      <c r="H275" s="139"/>
      <c r="I275" s="139"/>
      <c r="J275" s="142"/>
      <c r="K275" s="142"/>
      <c r="L275" s="142"/>
      <c r="M275" s="200">
        <f t="shared" si="16"/>
        <v>0</v>
      </c>
      <c r="N275" s="201">
        <f t="shared" si="14"/>
        <v>0</v>
      </c>
      <c r="O275" s="202">
        <f t="shared" si="15"/>
        <v>0</v>
      </c>
      <c r="P275" s="203">
        <v>0</v>
      </c>
    </row>
    <row r="276" spans="1:16" ht="31.5" hidden="1" x14ac:dyDescent="0.25">
      <c r="A276" s="135">
        <v>270</v>
      </c>
      <c r="B276" s="161" t="s">
        <v>113</v>
      </c>
      <c r="C276" s="161" t="s">
        <v>438</v>
      </c>
      <c r="D276" s="140"/>
      <c r="E276" s="141"/>
      <c r="F276" s="141"/>
      <c r="G276" s="139"/>
      <c r="H276" s="139"/>
      <c r="I276" s="139"/>
      <c r="J276" s="142"/>
      <c r="K276" s="142"/>
      <c r="L276" s="142"/>
      <c r="M276" s="200">
        <f t="shared" si="16"/>
        <v>0</v>
      </c>
      <c r="N276" s="201">
        <f t="shared" si="14"/>
        <v>0</v>
      </c>
      <c r="O276" s="202">
        <f t="shared" si="15"/>
        <v>0</v>
      </c>
      <c r="P276" s="203">
        <v>0</v>
      </c>
    </row>
    <row r="277" spans="1:16" ht="31.5" hidden="1" x14ac:dyDescent="0.25">
      <c r="A277" s="135">
        <v>271</v>
      </c>
      <c r="B277" s="161" t="s">
        <v>783</v>
      </c>
      <c r="C277" s="161" t="s">
        <v>438</v>
      </c>
      <c r="D277" s="140"/>
      <c r="E277" s="141"/>
      <c r="F277" s="141"/>
      <c r="G277" s="139"/>
      <c r="H277" s="139"/>
      <c r="I277" s="139"/>
      <c r="J277" s="142"/>
      <c r="K277" s="142"/>
      <c r="L277" s="142"/>
      <c r="M277" s="200">
        <f t="shared" si="16"/>
        <v>0</v>
      </c>
      <c r="N277" s="201">
        <f t="shared" si="14"/>
        <v>0</v>
      </c>
      <c r="O277" s="202">
        <f t="shared" si="15"/>
        <v>0</v>
      </c>
      <c r="P277" s="203">
        <v>0</v>
      </c>
    </row>
    <row r="278" spans="1:16" ht="31.5" hidden="1" x14ac:dyDescent="0.25">
      <c r="A278" s="135">
        <v>272</v>
      </c>
      <c r="B278" s="161" t="s">
        <v>784</v>
      </c>
      <c r="C278" s="161" t="s">
        <v>438</v>
      </c>
      <c r="D278" s="140"/>
      <c r="E278" s="141"/>
      <c r="F278" s="141"/>
      <c r="G278" s="139"/>
      <c r="H278" s="139"/>
      <c r="I278" s="139"/>
      <c r="J278" s="142"/>
      <c r="K278" s="142"/>
      <c r="L278" s="142"/>
      <c r="M278" s="200">
        <f t="shared" si="16"/>
        <v>0</v>
      </c>
      <c r="N278" s="201">
        <f t="shared" si="14"/>
        <v>0</v>
      </c>
      <c r="O278" s="202">
        <f t="shared" si="15"/>
        <v>0</v>
      </c>
      <c r="P278" s="203">
        <v>0</v>
      </c>
    </row>
    <row r="279" spans="1:16" ht="31.5" hidden="1" x14ac:dyDescent="0.25">
      <c r="A279" s="135">
        <v>273</v>
      </c>
      <c r="B279" s="161" t="s">
        <v>785</v>
      </c>
      <c r="C279" s="161" t="s">
        <v>438</v>
      </c>
      <c r="D279" s="140"/>
      <c r="E279" s="141"/>
      <c r="F279" s="141"/>
      <c r="G279" s="139"/>
      <c r="H279" s="139"/>
      <c r="I279" s="139"/>
      <c r="J279" s="142"/>
      <c r="K279" s="142"/>
      <c r="L279" s="142"/>
      <c r="M279" s="200">
        <f t="shared" si="16"/>
        <v>0</v>
      </c>
      <c r="N279" s="201">
        <f t="shared" si="14"/>
        <v>0</v>
      </c>
      <c r="O279" s="202">
        <f t="shared" si="15"/>
        <v>0</v>
      </c>
      <c r="P279" s="203">
        <v>0</v>
      </c>
    </row>
    <row r="280" spans="1:16" ht="31.5" hidden="1" x14ac:dyDescent="0.25">
      <c r="A280" s="135">
        <v>274</v>
      </c>
      <c r="B280" s="161" t="s">
        <v>786</v>
      </c>
      <c r="C280" s="161" t="s">
        <v>438</v>
      </c>
      <c r="D280" s="140"/>
      <c r="E280" s="141"/>
      <c r="F280" s="141"/>
      <c r="G280" s="139"/>
      <c r="H280" s="139"/>
      <c r="I280" s="139"/>
      <c r="J280" s="142"/>
      <c r="K280" s="142"/>
      <c r="L280" s="142"/>
      <c r="M280" s="200">
        <f t="shared" si="16"/>
        <v>0</v>
      </c>
      <c r="N280" s="201">
        <f t="shared" si="14"/>
        <v>0</v>
      </c>
      <c r="O280" s="202">
        <f t="shared" si="15"/>
        <v>0</v>
      </c>
      <c r="P280" s="203">
        <v>0</v>
      </c>
    </row>
    <row r="281" spans="1:16" ht="31.5" hidden="1" x14ac:dyDescent="0.25">
      <c r="A281" s="135">
        <v>275</v>
      </c>
      <c r="B281" s="161" t="s">
        <v>787</v>
      </c>
      <c r="C281" s="161" t="s">
        <v>438</v>
      </c>
      <c r="D281" s="140"/>
      <c r="E281" s="141"/>
      <c r="F281" s="141"/>
      <c r="G281" s="139"/>
      <c r="H281" s="139"/>
      <c r="I281" s="139"/>
      <c r="J281" s="142"/>
      <c r="K281" s="142"/>
      <c r="L281" s="142"/>
      <c r="M281" s="200">
        <f t="shared" si="16"/>
        <v>0</v>
      </c>
      <c r="N281" s="201">
        <f t="shared" si="14"/>
        <v>0</v>
      </c>
      <c r="O281" s="202">
        <f t="shared" si="15"/>
        <v>0</v>
      </c>
      <c r="P281" s="203">
        <v>0</v>
      </c>
    </row>
    <row r="282" spans="1:16" ht="31.5" hidden="1" x14ac:dyDescent="0.25">
      <c r="A282" s="135">
        <v>276</v>
      </c>
      <c r="B282" s="161" t="s">
        <v>788</v>
      </c>
      <c r="C282" s="161" t="s">
        <v>438</v>
      </c>
      <c r="D282" s="140"/>
      <c r="E282" s="141"/>
      <c r="F282" s="141"/>
      <c r="G282" s="139"/>
      <c r="H282" s="139"/>
      <c r="I282" s="139"/>
      <c r="J282" s="142"/>
      <c r="K282" s="142"/>
      <c r="L282" s="142"/>
      <c r="M282" s="200">
        <f t="shared" si="16"/>
        <v>0</v>
      </c>
      <c r="N282" s="201">
        <f t="shared" si="14"/>
        <v>0</v>
      </c>
      <c r="O282" s="202">
        <f t="shared" si="15"/>
        <v>0</v>
      </c>
      <c r="P282" s="203">
        <v>0</v>
      </c>
    </row>
    <row r="283" spans="1:16" ht="31.5" hidden="1" x14ac:dyDescent="0.25">
      <c r="A283" s="135">
        <v>277</v>
      </c>
      <c r="B283" s="161" t="s">
        <v>789</v>
      </c>
      <c r="C283" s="161" t="s">
        <v>438</v>
      </c>
      <c r="D283" s="140"/>
      <c r="E283" s="141"/>
      <c r="F283" s="141"/>
      <c r="G283" s="139"/>
      <c r="H283" s="139"/>
      <c r="I283" s="139"/>
      <c r="J283" s="142"/>
      <c r="K283" s="142"/>
      <c r="L283" s="142"/>
      <c r="M283" s="200">
        <f t="shared" si="16"/>
        <v>0</v>
      </c>
      <c r="N283" s="201">
        <f t="shared" si="14"/>
        <v>0</v>
      </c>
      <c r="O283" s="202">
        <f t="shared" si="15"/>
        <v>0</v>
      </c>
      <c r="P283" s="203">
        <v>0</v>
      </c>
    </row>
    <row r="284" spans="1:16" ht="31.5" hidden="1" x14ac:dyDescent="0.25">
      <c r="A284" s="135">
        <v>278</v>
      </c>
      <c r="B284" s="161" t="s">
        <v>790</v>
      </c>
      <c r="C284" s="161" t="s">
        <v>438</v>
      </c>
      <c r="D284" s="140"/>
      <c r="E284" s="141"/>
      <c r="F284" s="141"/>
      <c r="G284" s="139"/>
      <c r="H284" s="139"/>
      <c r="I284" s="139"/>
      <c r="J284" s="142"/>
      <c r="K284" s="142"/>
      <c r="L284" s="142"/>
      <c r="M284" s="200">
        <f t="shared" si="16"/>
        <v>0</v>
      </c>
      <c r="N284" s="201">
        <f t="shared" si="14"/>
        <v>0</v>
      </c>
      <c r="O284" s="202">
        <f t="shared" si="15"/>
        <v>0</v>
      </c>
      <c r="P284" s="203">
        <v>0</v>
      </c>
    </row>
    <row r="285" spans="1:16" ht="31.5" hidden="1" x14ac:dyDescent="0.25">
      <c r="A285" s="135">
        <v>279</v>
      </c>
      <c r="B285" s="161" t="s">
        <v>791</v>
      </c>
      <c r="C285" s="161" t="s">
        <v>438</v>
      </c>
      <c r="D285" s="140"/>
      <c r="E285" s="141"/>
      <c r="F285" s="141"/>
      <c r="G285" s="139"/>
      <c r="H285" s="139"/>
      <c r="I285" s="139"/>
      <c r="J285" s="142"/>
      <c r="K285" s="142"/>
      <c r="L285" s="142"/>
      <c r="M285" s="200">
        <f t="shared" si="16"/>
        <v>0</v>
      </c>
      <c r="N285" s="201">
        <f t="shared" si="14"/>
        <v>0</v>
      </c>
      <c r="O285" s="202">
        <f t="shared" si="15"/>
        <v>0</v>
      </c>
      <c r="P285" s="203">
        <v>0</v>
      </c>
    </row>
    <row r="286" spans="1:16" ht="47.25" hidden="1" x14ac:dyDescent="0.25">
      <c r="A286" s="135">
        <v>280</v>
      </c>
      <c r="B286" s="161" t="s">
        <v>792</v>
      </c>
      <c r="C286" s="161" t="s">
        <v>438</v>
      </c>
      <c r="D286" s="140"/>
      <c r="E286" s="141"/>
      <c r="F286" s="141"/>
      <c r="G286" s="139"/>
      <c r="H286" s="139"/>
      <c r="I286" s="139"/>
      <c r="J286" s="142"/>
      <c r="K286" s="142"/>
      <c r="L286" s="142"/>
      <c r="M286" s="200">
        <f t="shared" si="16"/>
        <v>0</v>
      </c>
      <c r="N286" s="201">
        <f t="shared" si="14"/>
        <v>0</v>
      </c>
      <c r="O286" s="202">
        <f t="shared" si="15"/>
        <v>0</v>
      </c>
      <c r="P286" s="203">
        <v>0</v>
      </c>
    </row>
    <row r="287" spans="1:16" ht="47.25" hidden="1" x14ac:dyDescent="0.25">
      <c r="A287" s="135">
        <v>281</v>
      </c>
      <c r="B287" s="161" t="s">
        <v>793</v>
      </c>
      <c r="C287" s="161" t="s">
        <v>438</v>
      </c>
      <c r="D287" s="140"/>
      <c r="E287" s="141"/>
      <c r="F287" s="141"/>
      <c r="G287" s="139"/>
      <c r="H287" s="139"/>
      <c r="I287" s="139"/>
      <c r="J287" s="142"/>
      <c r="K287" s="142"/>
      <c r="L287" s="142"/>
      <c r="M287" s="200">
        <f t="shared" si="16"/>
        <v>0</v>
      </c>
      <c r="N287" s="201">
        <f t="shared" si="14"/>
        <v>0</v>
      </c>
      <c r="O287" s="202">
        <f t="shared" si="15"/>
        <v>0</v>
      </c>
      <c r="P287" s="203">
        <v>0</v>
      </c>
    </row>
    <row r="288" spans="1:16" ht="31.5" hidden="1" x14ac:dyDescent="0.25">
      <c r="A288" s="135">
        <v>282</v>
      </c>
      <c r="B288" s="161" t="s">
        <v>444</v>
      </c>
      <c r="C288" s="161" t="s">
        <v>438</v>
      </c>
      <c r="D288" s="140"/>
      <c r="E288" s="141"/>
      <c r="F288" s="141"/>
      <c r="G288" s="139"/>
      <c r="H288" s="139"/>
      <c r="I288" s="139"/>
      <c r="J288" s="142"/>
      <c r="K288" s="142"/>
      <c r="L288" s="142"/>
      <c r="M288" s="200">
        <v>0</v>
      </c>
      <c r="N288" s="201">
        <f t="shared" si="14"/>
        <v>0</v>
      </c>
      <c r="O288" s="202">
        <f t="shared" si="15"/>
        <v>0</v>
      </c>
      <c r="P288" s="203">
        <v>0</v>
      </c>
    </row>
    <row r="289" spans="1:17" ht="31.5" hidden="1" x14ac:dyDescent="0.25">
      <c r="A289" s="135">
        <v>283</v>
      </c>
      <c r="B289" s="161" t="s">
        <v>668</v>
      </c>
      <c r="C289" s="161" t="s">
        <v>40</v>
      </c>
      <c r="D289" s="140"/>
      <c r="E289" s="141"/>
      <c r="F289" s="141"/>
      <c r="G289" s="139"/>
      <c r="H289" s="139"/>
      <c r="I289" s="139"/>
      <c r="J289" s="142"/>
      <c r="K289" s="142"/>
      <c r="L289" s="142"/>
      <c r="M289" s="200">
        <f t="shared" si="16"/>
        <v>0</v>
      </c>
      <c r="N289" s="201">
        <f t="shared" si="14"/>
        <v>0</v>
      </c>
      <c r="O289" s="202">
        <f t="shared" si="15"/>
        <v>0</v>
      </c>
      <c r="P289" s="203">
        <v>0</v>
      </c>
    </row>
    <row r="290" spans="1:17" x14ac:dyDescent="0.25">
      <c r="A290" s="135">
        <v>284</v>
      </c>
      <c r="B290" s="161" t="s">
        <v>2</v>
      </c>
      <c r="C290" s="161" t="s">
        <v>40</v>
      </c>
      <c r="D290" s="140"/>
      <c r="E290" s="141"/>
      <c r="F290" s="141">
        <v>96</v>
      </c>
      <c r="G290" s="139"/>
      <c r="H290" s="139"/>
      <c r="I290" s="139">
        <v>570</v>
      </c>
      <c r="J290" s="142"/>
      <c r="K290" s="142"/>
      <c r="L290" s="142">
        <f>I290/F290</f>
        <v>5.9375</v>
      </c>
      <c r="M290" s="200">
        <v>3</v>
      </c>
      <c r="N290" s="201">
        <f t="shared" si="14"/>
        <v>17</v>
      </c>
      <c r="O290" s="202">
        <f t="shared" si="15"/>
        <v>17.100000000000001</v>
      </c>
      <c r="P290" s="323" t="s">
        <v>916</v>
      </c>
      <c r="Q290" s="201"/>
    </row>
    <row r="291" spans="1:17" ht="31.5" x14ac:dyDescent="0.25">
      <c r="A291" s="135">
        <v>285</v>
      </c>
      <c r="B291" s="161" t="s">
        <v>105</v>
      </c>
      <c r="C291" s="161" t="s">
        <v>40</v>
      </c>
      <c r="D291" s="140"/>
      <c r="E291" s="141"/>
      <c r="F291" s="141">
        <v>65.099999999999994</v>
      </c>
      <c r="G291" s="139"/>
      <c r="H291" s="139"/>
      <c r="I291" s="139">
        <v>195</v>
      </c>
      <c r="J291" s="142"/>
      <c r="K291" s="142"/>
      <c r="L291" s="142">
        <f>I291/F291</f>
        <v>2.9953917050691246</v>
      </c>
      <c r="M291" s="200">
        <f t="shared" si="16"/>
        <v>10</v>
      </c>
      <c r="N291" s="201">
        <f t="shared" si="14"/>
        <v>19</v>
      </c>
      <c r="O291" s="202">
        <f t="shared" si="15"/>
        <v>19.5</v>
      </c>
      <c r="P291" s="265">
        <v>19</v>
      </c>
      <c r="Q291" s="201"/>
    </row>
    <row r="292" spans="1:17" ht="31.5" x14ac:dyDescent="0.25">
      <c r="A292" s="135">
        <v>286</v>
      </c>
      <c r="B292" s="161" t="s">
        <v>243</v>
      </c>
      <c r="C292" s="161" t="s">
        <v>40</v>
      </c>
      <c r="D292" s="140"/>
      <c r="E292" s="141"/>
      <c r="F292" s="141">
        <v>74.7</v>
      </c>
      <c r="G292" s="139"/>
      <c r="H292" s="139"/>
      <c r="I292" s="139">
        <v>75</v>
      </c>
      <c r="J292" s="142"/>
      <c r="K292" s="142"/>
      <c r="L292" s="142">
        <f>I292/F292</f>
        <v>1.0040160642570282</v>
      </c>
      <c r="M292" s="200">
        <f t="shared" si="16"/>
        <v>10</v>
      </c>
      <c r="N292" s="201">
        <f t="shared" si="14"/>
        <v>7</v>
      </c>
      <c r="O292" s="202">
        <f t="shared" si="15"/>
        <v>7.5</v>
      </c>
      <c r="P292" s="265">
        <v>7</v>
      </c>
      <c r="Q292" s="201"/>
    </row>
    <row r="293" spans="1:17" hidden="1" x14ac:dyDescent="0.25">
      <c r="A293" s="135">
        <v>287</v>
      </c>
      <c r="B293" s="161" t="s">
        <v>444</v>
      </c>
      <c r="C293" s="161" t="s">
        <v>40</v>
      </c>
      <c r="D293" s="140"/>
      <c r="E293" s="141"/>
      <c r="F293" s="141">
        <v>267.8</v>
      </c>
      <c r="G293" s="139"/>
      <c r="H293" s="139"/>
      <c r="I293" s="139">
        <v>904</v>
      </c>
      <c r="J293" s="142"/>
      <c r="K293" s="142"/>
      <c r="L293" s="142">
        <v>3.3756534727408511</v>
      </c>
      <c r="M293" s="200">
        <v>0</v>
      </c>
      <c r="N293" s="201">
        <f t="shared" si="14"/>
        <v>0</v>
      </c>
      <c r="O293" s="202">
        <f t="shared" si="15"/>
        <v>0</v>
      </c>
      <c r="P293" s="203">
        <v>0</v>
      </c>
    </row>
    <row r="294" spans="1:17" ht="31.5" hidden="1" x14ac:dyDescent="0.25">
      <c r="A294" s="135">
        <v>288</v>
      </c>
      <c r="B294" s="161" t="s">
        <v>794</v>
      </c>
      <c r="C294" s="161" t="s">
        <v>67</v>
      </c>
      <c r="D294" s="140"/>
      <c r="E294" s="141"/>
      <c r="F294" s="141">
        <v>0</v>
      </c>
      <c r="G294" s="139"/>
      <c r="H294" s="139"/>
      <c r="I294" s="139">
        <v>0</v>
      </c>
      <c r="J294" s="142"/>
      <c r="K294" s="142"/>
      <c r="L294" s="142">
        <v>0</v>
      </c>
      <c r="M294" s="200">
        <f t="shared" si="16"/>
        <v>0</v>
      </c>
      <c r="N294" s="201">
        <f t="shared" si="14"/>
        <v>0</v>
      </c>
      <c r="O294" s="202">
        <f t="shared" si="15"/>
        <v>0</v>
      </c>
      <c r="P294" s="205">
        <v>0</v>
      </c>
    </row>
    <row r="295" spans="1:17" hidden="1" x14ac:dyDescent="0.25">
      <c r="A295" s="135">
        <v>289</v>
      </c>
      <c r="B295" s="161" t="s">
        <v>2</v>
      </c>
      <c r="C295" s="161" t="s">
        <v>67</v>
      </c>
      <c r="D295" s="140"/>
      <c r="E295" s="141"/>
      <c r="F295" s="141"/>
      <c r="G295" s="139"/>
      <c r="H295" s="139"/>
      <c r="I295" s="139"/>
      <c r="J295" s="142"/>
      <c r="K295" s="142"/>
      <c r="L295" s="142"/>
      <c r="M295" s="200">
        <f t="shared" si="16"/>
        <v>0</v>
      </c>
      <c r="N295" s="201">
        <f t="shared" si="14"/>
        <v>0</v>
      </c>
      <c r="O295" s="202">
        <f t="shared" si="15"/>
        <v>0</v>
      </c>
      <c r="P295" s="203">
        <v>0</v>
      </c>
    </row>
    <row r="296" spans="1:17" ht="31.5" hidden="1" x14ac:dyDescent="0.25">
      <c r="A296" s="135">
        <v>290</v>
      </c>
      <c r="B296" s="161" t="s">
        <v>795</v>
      </c>
      <c r="C296" s="161" t="s">
        <v>67</v>
      </c>
      <c r="D296" s="140"/>
      <c r="E296" s="141"/>
      <c r="F296" s="141">
        <v>0</v>
      </c>
      <c r="G296" s="139"/>
      <c r="H296" s="139"/>
      <c r="I296" s="139">
        <v>0</v>
      </c>
      <c r="J296" s="142"/>
      <c r="K296" s="142"/>
      <c r="L296" s="142">
        <v>0</v>
      </c>
      <c r="M296" s="200">
        <f t="shared" si="16"/>
        <v>0</v>
      </c>
      <c r="N296" s="201">
        <f t="shared" si="14"/>
        <v>0</v>
      </c>
      <c r="O296" s="202">
        <f t="shared" si="15"/>
        <v>0</v>
      </c>
      <c r="P296" s="203">
        <v>0</v>
      </c>
    </row>
    <row r="297" spans="1:17" ht="31.5" hidden="1" x14ac:dyDescent="0.25">
      <c r="A297" s="135">
        <v>291</v>
      </c>
      <c r="B297" s="161" t="s">
        <v>796</v>
      </c>
      <c r="C297" s="161" t="s">
        <v>67</v>
      </c>
      <c r="D297" s="140"/>
      <c r="E297" s="141"/>
      <c r="F297" s="141">
        <v>0</v>
      </c>
      <c r="G297" s="139"/>
      <c r="H297" s="139"/>
      <c r="I297" s="139">
        <v>0</v>
      </c>
      <c r="J297" s="142"/>
      <c r="K297" s="142"/>
      <c r="L297" s="142">
        <v>0</v>
      </c>
      <c r="M297" s="200">
        <f t="shared" si="16"/>
        <v>0</v>
      </c>
      <c r="N297" s="201">
        <f t="shared" si="14"/>
        <v>0</v>
      </c>
      <c r="O297" s="202">
        <f t="shared" si="15"/>
        <v>0</v>
      </c>
      <c r="P297" s="203">
        <v>0</v>
      </c>
    </row>
    <row r="298" spans="1:17" ht="31.5" hidden="1" x14ac:dyDescent="0.25">
      <c r="A298" s="135">
        <v>292</v>
      </c>
      <c r="B298" s="161" t="s">
        <v>106</v>
      </c>
      <c r="C298" s="161" t="s">
        <v>67</v>
      </c>
      <c r="D298" s="140"/>
      <c r="E298" s="141"/>
      <c r="F298" s="141">
        <v>0</v>
      </c>
      <c r="G298" s="139"/>
      <c r="H298" s="139"/>
      <c r="I298" s="139">
        <v>0</v>
      </c>
      <c r="J298" s="142"/>
      <c r="K298" s="142"/>
      <c r="L298" s="142">
        <v>0</v>
      </c>
      <c r="M298" s="200">
        <f t="shared" si="16"/>
        <v>0</v>
      </c>
      <c r="N298" s="201">
        <f t="shared" si="14"/>
        <v>0</v>
      </c>
      <c r="O298" s="202">
        <f t="shared" si="15"/>
        <v>0</v>
      </c>
      <c r="P298" s="205">
        <v>0</v>
      </c>
    </row>
    <row r="299" spans="1:17" ht="31.5" hidden="1" x14ac:dyDescent="0.25">
      <c r="A299" s="135">
        <v>293</v>
      </c>
      <c r="B299" s="161" t="s">
        <v>797</v>
      </c>
      <c r="C299" s="161" t="s">
        <v>67</v>
      </c>
      <c r="D299" s="140"/>
      <c r="E299" s="141"/>
      <c r="F299" s="141">
        <v>0</v>
      </c>
      <c r="G299" s="139"/>
      <c r="H299" s="139"/>
      <c r="I299" s="139">
        <v>0</v>
      </c>
      <c r="J299" s="142"/>
      <c r="K299" s="142"/>
      <c r="L299" s="142"/>
      <c r="M299" s="200">
        <f t="shared" si="16"/>
        <v>0</v>
      </c>
      <c r="N299" s="201">
        <f t="shared" si="14"/>
        <v>0</v>
      </c>
      <c r="O299" s="202">
        <f t="shared" si="15"/>
        <v>0</v>
      </c>
      <c r="P299" s="203">
        <v>0</v>
      </c>
    </row>
    <row r="300" spans="1:17" hidden="1" x14ac:dyDescent="0.25">
      <c r="A300" s="135">
        <v>294</v>
      </c>
      <c r="B300" s="161" t="s">
        <v>444</v>
      </c>
      <c r="C300" s="161" t="s">
        <v>67</v>
      </c>
      <c r="D300" s="140"/>
      <c r="E300" s="141"/>
      <c r="F300" s="141">
        <v>0</v>
      </c>
      <c r="G300" s="139"/>
      <c r="H300" s="139"/>
      <c r="I300" s="139">
        <v>0</v>
      </c>
      <c r="J300" s="142"/>
      <c r="K300" s="142"/>
      <c r="L300" s="142"/>
      <c r="M300" s="200">
        <v>0</v>
      </c>
      <c r="N300" s="201">
        <f t="shared" si="14"/>
        <v>0</v>
      </c>
      <c r="O300" s="202">
        <f t="shared" si="15"/>
        <v>0</v>
      </c>
      <c r="P300" s="203">
        <v>0</v>
      </c>
    </row>
    <row r="301" spans="1:17" ht="31.5" hidden="1" x14ac:dyDescent="0.25">
      <c r="A301" s="135">
        <v>295</v>
      </c>
      <c r="B301" s="161" t="s">
        <v>798</v>
      </c>
      <c r="C301" s="161" t="s">
        <v>69</v>
      </c>
      <c r="D301" s="140"/>
      <c r="E301" s="141"/>
      <c r="F301" s="141">
        <v>0</v>
      </c>
      <c r="G301" s="139"/>
      <c r="H301" s="139"/>
      <c r="I301" s="139">
        <v>0</v>
      </c>
      <c r="J301" s="142"/>
      <c r="K301" s="142"/>
      <c r="L301" s="142">
        <v>0</v>
      </c>
      <c r="M301" s="200">
        <f t="shared" si="16"/>
        <v>0</v>
      </c>
      <c r="N301" s="201">
        <f t="shared" si="14"/>
        <v>0</v>
      </c>
      <c r="O301" s="202">
        <f t="shared" si="15"/>
        <v>0</v>
      </c>
      <c r="P301" s="205">
        <v>0</v>
      </c>
    </row>
    <row r="302" spans="1:17" x14ac:dyDescent="0.25">
      <c r="A302" s="135">
        <v>296</v>
      </c>
      <c r="B302" s="161" t="s">
        <v>2</v>
      </c>
      <c r="C302" s="161" t="s">
        <v>69</v>
      </c>
      <c r="D302" s="140"/>
      <c r="E302" s="141"/>
      <c r="F302" s="141">
        <v>250</v>
      </c>
      <c r="G302" s="139"/>
      <c r="H302" s="139"/>
      <c r="I302" s="139">
        <v>775</v>
      </c>
      <c r="J302" s="142"/>
      <c r="K302" s="142"/>
      <c r="L302" s="142">
        <f>I302/F302</f>
        <v>3.1</v>
      </c>
      <c r="M302" s="200">
        <v>5</v>
      </c>
      <c r="N302" s="201">
        <f t="shared" si="14"/>
        <v>38</v>
      </c>
      <c r="O302" s="202">
        <f t="shared" si="15"/>
        <v>38.75</v>
      </c>
      <c r="P302" s="323" t="s">
        <v>916</v>
      </c>
      <c r="Q302" s="201"/>
    </row>
    <row r="303" spans="1:17" ht="31.5" x14ac:dyDescent="0.25">
      <c r="A303" s="135">
        <v>297</v>
      </c>
      <c r="B303" s="161" t="s">
        <v>799</v>
      </c>
      <c r="C303" s="161" t="s">
        <v>69</v>
      </c>
      <c r="D303" s="140"/>
      <c r="E303" s="141"/>
      <c r="F303" s="141">
        <v>41.94</v>
      </c>
      <c r="G303" s="139"/>
      <c r="H303" s="139"/>
      <c r="I303" s="139">
        <v>21</v>
      </c>
      <c r="J303" s="142"/>
      <c r="K303" s="142"/>
      <c r="L303" s="142">
        <f>I303/F303</f>
        <v>0.50071530758226035</v>
      </c>
      <c r="M303" s="200">
        <v>5</v>
      </c>
      <c r="N303" s="201">
        <f t="shared" si="14"/>
        <v>1</v>
      </c>
      <c r="O303" s="202">
        <f t="shared" si="15"/>
        <v>1.05</v>
      </c>
      <c r="P303" s="265">
        <v>1</v>
      </c>
      <c r="Q303" s="201"/>
    </row>
    <row r="304" spans="1:17" ht="31.5" hidden="1" x14ac:dyDescent="0.25">
      <c r="A304" s="135">
        <v>298</v>
      </c>
      <c r="B304" s="161" t="s">
        <v>108</v>
      </c>
      <c r="C304" s="161" t="s">
        <v>69</v>
      </c>
      <c r="D304" s="140"/>
      <c r="E304" s="141"/>
      <c r="F304" s="141">
        <v>0</v>
      </c>
      <c r="G304" s="139"/>
      <c r="H304" s="139"/>
      <c r="I304" s="139">
        <v>0</v>
      </c>
      <c r="J304" s="142"/>
      <c r="K304" s="142"/>
      <c r="L304" s="142">
        <v>0</v>
      </c>
      <c r="M304" s="200">
        <f t="shared" si="16"/>
        <v>0</v>
      </c>
      <c r="N304" s="201">
        <f t="shared" si="14"/>
        <v>0</v>
      </c>
      <c r="O304" s="202">
        <f t="shared" si="15"/>
        <v>0</v>
      </c>
      <c r="P304" s="203">
        <v>0</v>
      </c>
    </row>
    <row r="305" spans="1:17" ht="31.5" x14ac:dyDescent="0.25">
      <c r="A305" s="135">
        <v>299</v>
      </c>
      <c r="B305" s="161" t="s">
        <v>280</v>
      </c>
      <c r="C305" s="161" t="s">
        <v>69</v>
      </c>
      <c r="D305" s="140"/>
      <c r="E305" s="141"/>
      <c r="F305" s="141">
        <v>32.61</v>
      </c>
      <c r="G305" s="139"/>
      <c r="H305" s="139"/>
      <c r="I305" s="139">
        <v>130</v>
      </c>
      <c r="J305" s="142"/>
      <c r="K305" s="142"/>
      <c r="L305" s="142">
        <f>I305/F305</f>
        <v>3.9865072063784117</v>
      </c>
      <c r="M305" s="200">
        <v>8</v>
      </c>
      <c r="N305" s="201">
        <f t="shared" si="14"/>
        <v>10</v>
      </c>
      <c r="O305" s="202">
        <f t="shared" si="15"/>
        <v>10.4</v>
      </c>
      <c r="P305" s="265">
        <v>10</v>
      </c>
      <c r="Q305" s="201"/>
    </row>
    <row r="306" spans="1:17" ht="31.5" hidden="1" x14ac:dyDescent="0.25">
      <c r="A306" s="135">
        <v>300</v>
      </c>
      <c r="B306" s="161" t="s">
        <v>107</v>
      </c>
      <c r="C306" s="161" t="s">
        <v>69</v>
      </c>
      <c r="D306" s="140"/>
      <c r="E306" s="141"/>
      <c r="F306" s="141"/>
      <c r="G306" s="139"/>
      <c r="H306" s="139"/>
      <c r="I306" s="139"/>
      <c r="J306" s="142"/>
      <c r="K306" s="142"/>
      <c r="L306" s="142"/>
      <c r="M306" s="200">
        <f t="shared" si="16"/>
        <v>0</v>
      </c>
      <c r="N306" s="201">
        <f t="shared" si="14"/>
        <v>0</v>
      </c>
      <c r="O306" s="202">
        <f t="shared" si="15"/>
        <v>0</v>
      </c>
      <c r="P306" s="205">
        <v>0</v>
      </c>
    </row>
    <row r="307" spans="1:17" ht="31.5" x14ac:dyDescent="0.25">
      <c r="A307" s="135">
        <v>301</v>
      </c>
      <c r="B307" s="161" t="s">
        <v>800</v>
      </c>
      <c r="C307" s="161" t="s">
        <v>69</v>
      </c>
      <c r="D307" s="140"/>
      <c r="E307" s="141"/>
      <c r="F307" s="141">
        <v>52.71</v>
      </c>
      <c r="G307" s="139"/>
      <c r="H307" s="139"/>
      <c r="I307" s="139">
        <v>28</v>
      </c>
      <c r="J307" s="142"/>
      <c r="K307" s="142"/>
      <c r="L307" s="142">
        <f>I307/F307</f>
        <v>0.53120849933598935</v>
      </c>
      <c r="M307" s="200">
        <f t="shared" si="16"/>
        <v>10</v>
      </c>
      <c r="N307" s="201">
        <f t="shared" si="14"/>
        <v>2</v>
      </c>
      <c r="O307" s="202">
        <f t="shared" si="15"/>
        <v>2.8</v>
      </c>
      <c r="P307" s="265">
        <v>2</v>
      </c>
      <c r="Q307" s="201"/>
    </row>
    <row r="308" spans="1:17" ht="31.5" x14ac:dyDescent="0.25">
      <c r="A308" s="135">
        <v>302</v>
      </c>
      <c r="B308" s="161" t="s">
        <v>109</v>
      </c>
      <c r="C308" s="161" t="s">
        <v>69</v>
      </c>
      <c r="D308" s="140"/>
      <c r="E308" s="141"/>
      <c r="F308" s="141">
        <v>25</v>
      </c>
      <c r="G308" s="139"/>
      <c r="H308" s="139"/>
      <c r="I308" s="139">
        <v>100</v>
      </c>
      <c r="J308" s="142"/>
      <c r="K308" s="142"/>
      <c r="L308" s="142">
        <f>I308/F308</f>
        <v>4</v>
      </c>
      <c r="M308" s="200">
        <f t="shared" si="16"/>
        <v>10</v>
      </c>
      <c r="N308" s="201">
        <f t="shared" si="14"/>
        <v>10</v>
      </c>
      <c r="O308" s="202">
        <f t="shared" si="15"/>
        <v>10</v>
      </c>
      <c r="P308" s="265">
        <v>10</v>
      </c>
      <c r="Q308" s="201"/>
    </row>
    <row r="309" spans="1:17" hidden="1" x14ac:dyDescent="0.25">
      <c r="A309" s="135">
        <v>303</v>
      </c>
      <c r="B309" s="161" t="s">
        <v>444</v>
      </c>
      <c r="C309" s="161" t="s">
        <v>69</v>
      </c>
      <c r="D309" s="140"/>
      <c r="E309" s="141"/>
      <c r="F309" s="141">
        <v>402.26</v>
      </c>
      <c r="G309" s="139"/>
      <c r="H309" s="139"/>
      <c r="I309" s="139">
        <v>1054</v>
      </c>
      <c r="J309" s="142"/>
      <c r="K309" s="142"/>
      <c r="L309" s="142">
        <v>2.6201958932034008</v>
      </c>
      <c r="M309" s="200">
        <v>0</v>
      </c>
      <c r="N309" s="201">
        <f t="shared" si="14"/>
        <v>0</v>
      </c>
      <c r="O309" s="202">
        <f t="shared" si="15"/>
        <v>0</v>
      </c>
      <c r="P309" s="203">
        <v>0</v>
      </c>
    </row>
    <row r="310" spans="1:17" ht="31.5" x14ac:dyDescent="0.25">
      <c r="A310" s="135">
        <v>304</v>
      </c>
      <c r="B310" s="161" t="s">
        <v>124</v>
      </c>
      <c r="C310" s="161" t="s">
        <v>270</v>
      </c>
      <c r="D310" s="140"/>
      <c r="E310" s="141"/>
      <c r="F310" s="141">
        <v>150</v>
      </c>
      <c r="G310" s="139"/>
      <c r="H310" s="139"/>
      <c r="I310" s="139">
        <v>480</v>
      </c>
      <c r="J310" s="142"/>
      <c r="K310" s="142"/>
      <c r="L310" s="142">
        <f>I310/F310</f>
        <v>3.2</v>
      </c>
      <c r="M310" s="200">
        <v>0.8</v>
      </c>
      <c r="N310" s="201">
        <f t="shared" si="14"/>
        <v>3</v>
      </c>
      <c r="O310" s="202">
        <f t="shared" si="15"/>
        <v>3.84</v>
      </c>
      <c r="P310" s="265">
        <v>3</v>
      </c>
      <c r="Q310" s="201"/>
    </row>
    <row r="311" spans="1:17" x14ac:dyDescent="0.25">
      <c r="A311" s="135">
        <v>305</v>
      </c>
      <c r="B311" s="161" t="s">
        <v>2</v>
      </c>
      <c r="C311" s="161" t="s">
        <v>270</v>
      </c>
      <c r="D311" s="140"/>
      <c r="E311" s="141"/>
      <c r="F311" s="141">
        <v>65</v>
      </c>
      <c r="G311" s="139"/>
      <c r="H311" s="139"/>
      <c r="I311" s="139">
        <v>130</v>
      </c>
      <c r="J311" s="142"/>
      <c r="K311" s="142"/>
      <c r="L311" s="142">
        <f>I311/F311</f>
        <v>2</v>
      </c>
      <c r="M311" s="200">
        <f t="shared" si="16"/>
        <v>10</v>
      </c>
      <c r="N311" s="201">
        <f t="shared" si="14"/>
        <v>13</v>
      </c>
      <c r="O311" s="202">
        <f t="shared" si="15"/>
        <v>13</v>
      </c>
      <c r="P311" s="323" t="s">
        <v>916</v>
      </c>
      <c r="Q311" s="201"/>
    </row>
    <row r="312" spans="1:17" ht="47.25" hidden="1" x14ac:dyDescent="0.25">
      <c r="A312" s="135">
        <v>306</v>
      </c>
      <c r="B312" s="161" t="s">
        <v>86</v>
      </c>
      <c r="C312" s="161" t="s">
        <v>270</v>
      </c>
      <c r="D312" s="140"/>
      <c r="E312" s="141"/>
      <c r="F312" s="141"/>
      <c r="G312" s="139"/>
      <c r="H312" s="139"/>
      <c r="I312" s="139"/>
      <c r="J312" s="142"/>
      <c r="K312" s="142"/>
      <c r="L312" s="142"/>
      <c r="M312" s="200">
        <f t="shared" si="16"/>
        <v>0</v>
      </c>
      <c r="N312" s="201">
        <f t="shared" si="14"/>
        <v>0</v>
      </c>
      <c r="O312" s="202">
        <f t="shared" si="15"/>
        <v>0</v>
      </c>
      <c r="P312" s="203">
        <v>0</v>
      </c>
    </row>
    <row r="313" spans="1:17" hidden="1" x14ac:dyDescent="0.25">
      <c r="A313" s="135">
        <v>307</v>
      </c>
      <c r="B313" s="161" t="s">
        <v>444</v>
      </c>
      <c r="C313" s="161" t="s">
        <v>270</v>
      </c>
      <c r="D313" s="140"/>
      <c r="E313" s="141"/>
      <c r="F313" s="141">
        <v>215</v>
      </c>
      <c r="G313" s="139"/>
      <c r="H313" s="139"/>
      <c r="I313" s="139">
        <v>610</v>
      </c>
      <c r="J313" s="142"/>
      <c r="K313" s="142"/>
      <c r="L313" s="142">
        <v>2.8372093023255816</v>
      </c>
      <c r="M313" s="200">
        <v>0</v>
      </c>
      <c r="N313" s="201">
        <f t="shared" si="14"/>
        <v>0</v>
      </c>
      <c r="O313" s="202">
        <f t="shared" si="15"/>
        <v>0</v>
      </c>
      <c r="P313" s="203">
        <v>0</v>
      </c>
    </row>
    <row r="314" spans="1:17" x14ac:dyDescent="0.25">
      <c r="A314" s="135">
        <v>308</v>
      </c>
      <c r="B314" s="161" t="s">
        <v>2</v>
      </c>
      <c r="C314" s="161" t="s">
        <v>41</v>
      </c>
      <c r="D314" s="140"/>
      <c r="E314" s="141"/>
      <c r="F314" s="141">
        <v>0</v>
      </c>
      <c r="G314" s="139"/>
      <c r="H314" s="139"/>
      <c r="I314" s="139">
        <v>50</v>
      </c>
      <c r="J314" s="142"/>
      <c r="K314" s="142"/>
      <c r="L314" s="142" t="e">
        <f>I314/F314</f>
        <v>#DIV/0!</v>
      </c>
      <c r="M314" s="200">
        <f t="shared" si="16"/>
        <v>10</v>
      </c>
      <c r="N314" s="201">
        <f t="shared" si="14"/>
        <v>5</v>
      </c>
      <c r="O314" s="202">
        <f t="shared" si="15"/>
        <v>5</v>
      </c>
      <c r="P314" s="323" t="s">
        <v>916</v>
      </c>
      <c r="Q314" s="201"/>
    </row>
    <row r="315" spans="1:17" ht="47.25" x14ac:dyDescent="0.25">
      <c r="A315" s="135">
        <v>309</v>
      </c>
      <c r="B315" s="161" t="s">
        <v>86</v>
      </c>
      <c r="C315" s="161" t="s">
        <v>41</v>
      </c>
      <c r="D315" s="140"/>
      <c r="E315" s="141"/>
      <c r="F315" s="141">
        <v>127.6</v>
      </c>
      <c r="G315" s="139"/>
      <c r="H315" s="139"/>
      <c r="I315" s="139">
        <v>224</v>
      </c>
      <c r="J315" s="142"/>
      <c r="K315" s="142"/>
      <c r="L315" s="142">
        <f>I315/F315</f>
        <v>1.755485893416928</v>
      </c>
      <c r="M315" s="200">
        <f t="shared" si="16"/>
        <v>10</v>
      </c>
      <c r="N315" s="201">
        <f t="shared" si="14"/>
        <v>22</v>
      </c>
      <c r="O315" s="202">
        <f t="shared" si="15"/>
        <v>22.4</v>
      </c>
      <c r="P315" s="265">
        <v>22</v>
      </c>
      <c r="Q315" s="201"/>
    </row>
    <row r="316" spans="1:17" hidden="1" x14ac:dyDescent="0.25">
      <c r="A316" s="135">
        <v>310</v>
      </c>
      <c r="B316" s="161" t="s">
        <v>444</v>
      </c>
      <c r="C316" s="161" t="s">
        <v>41</v>
      </c>
      <c r="D316" s="140"/>
      <c r="E316" s="141"/>
      <c r="F316" s="141">
        <v>127.6</v>
      </c>
      <c r="G316" s="139"/>
      <c r="H316" s="139"/>
      <c r="I316" s="139">
        <v>274</v>
      </c>
      <c r="J316" s="142"/>
      <c r="K316" s="142"/>
      <c r="L316" s="142">
        <v>2.1473354231974922</v>
      </c>
      <c r="M316" s="200">
        <v>0</v>
      </c>
      <c r="N316" s="201">
        <f t="shared" si="14"/>
        <v>0</v>
      </c>
      <c r="O316" s="202">
        <f t="shared" si="15"/>
        <v>0</v>
      </c>
      <c r="P316" s="203">
        <v>0</v>
      </c>
    </row>
    <row r="317" spans="1:17" x14ac:dyDescent="0.25">
      <c r="A317" s="135">
        <v>311</v>
      </c>
      <c r="B317" s="161" t="s">
        <v>2</v>
      </c>
      <c r="C317" s="161" t="s">
        <v>801</v>
      </c>
      <c r="D317" s="140"/>
      <c r="E317" s="141"/>
      <c r="F317" s="141">
        <v>65</v>
      </c>
      <c r="G317" s="139"/>
      <c r="H317" s="139"/>
      <c r="I317" s="139">
        <v>87</v>
      </c>
      <c r="J317" s="142"/>
      <c r="K317" s="142"/>
      <c r="L317" s="142">
        <f>I317/F317</f>
        <v>1.3384615384615384</v>
      </c>
      <c r="M317" s="200">
        <f t="shared" si="16"/>
        <v>10</v>
      </c>
      <c r="N317" s="201">
        <f t="shared" si="14"/>
        <v>8</v>
      </c>
      <c r="O317" s="202">
        <f t="shared" si="15"/>
        <v>8.6999999999999993</v>
      </c>
      <c r="P317" s="323" t="s">
        <v>916</v>
      </c>
      <c r="Q317" s="201"/>
    </row>
    <row r="318" spans="1:17" ht="31.5" x14ac:dyDescent="0.25">
      <c r="A318" s="135">
        <v>312</v>
      </c>
      <c r="B318" s="161" t="s">
        <v>125</v>
      </c>
      <c r="C318" s="161" t="s">
        <v>801</v>
      </c>
      <c r="D318" s="140"/>
      <c r="E318" s="141"/>
      <c r="F318" s="141">
        <v>40.4</v>
      </c>
      <c r="G318" s="139"/>
      <c r="H318" s="139"/>
      <c r="I318" s="139">
        <v>202</v>
      </c>
      <c r="J318" s="142"/>
      <c r="K318" s="142"/>
      <c r="L318" s="142">
        <f>I318/F318</f>
        <v>5</v>
      </c>
      <c r="M318" s="200">
        <v>5</v>
      </c>
      <c r="N318" s="201">
        <f t="shared" si="14"/>
        <v>10</v>
      </c>
      <c r="O318" s="202">
        <f t="shared" si="15"/>
        <v>10.1</v>
      </c>
      <c r="P318" s="265">
        <v>10</v>
      </c>
      <c r="Q318" s="201"/>
    </row>
    <row r="319" spans="1:17" ht="31.5" x14ac:dyDescent="0.25">
      <c r="A319" s="135">
        <v>313</v>
      </c>
      <c r="B319" s="161" t="s">
        <v>276</v>
      </c>
      <c r="C319" s="161" t="s">
        <v>801</v>
      </c>
      <c r="D319" s="140"/>
      <c r="E319" s="141"/>
      <c r="F319" s="141">
        <v>24.64</v>
      </c>
      <c r="G319" s="139"/>
      <c r="H319" s="139"/>
      <c r="I319" s="139">
        <v>148</v>
      </c>
      <c r="J319" s="142"/>
      <c r="K319" s="142"/>
      <c r="L319" s="142">
        <f>I319/F319</f>
        <v>6.0064935064935066</v>
      </c>
      <c r="M319" s="200">
        <v>4</v>
      </c>
      <c r="N319" s="201">
        <f t="shared" si="14"/>
        <v>5</v>
      </c>
      <c r="O319" s="202">
        <f t="shared" si="15"/>
        <v>5.92</v>
      </c>
      <c r="P319" s="265">
        <v>5</v>
      </c>
      <c r="Q319" s="201"/>
    </row>
    <row r="320" spans="1:17" ht="50.25" customHeight="1" x14ac:dyDescent="0.25">
      <c r="A320" s="135">
        <v>314</v>
      </c>
      <c r="B320" s="161" t="s">
        <v>43</v>
      </c>
      <c r="C320" s="161" t="s">
        <v>801</v>
      </c>
      <c r="D320" s="140"/>
      <c r="E320" s="141"/>
      <c r="F320" s="141">
        <v>150</v>
      </c>
      <c r="G320" s="139"/>
      <c r="H320" s="139"/>
      <c r="I320" s="139">
        <v>352</v>
      </c>
      <c r="J320" s="142"/>
      <c r="K320" s="142"/>
      <c r="L320" s="142">
        <f>I320/F320</f>
        <v>2.3466666666666667</v>
      </c>
      <c r="M320" s="200">
        <v>3</v>
      </c>
      <c r="N320" s="201">
        <f t="shared" si="14"/>
        <v>10</v>
      </c>
      <c r="O320" s="202">
        <f t="shared" si="15"/>
        <v>10.56</v>
      </c>
      <c r="P320" s="265">
        <v>10</v>
      </c>
      <c r="Q320" s="201"/>
    </row>
    <row r="321" spans="1:17" hidden="1" x14ac:dyDescent="0.25">
      <c r="A321" s="135">
        <v>315</v>
      </c>
      <c r="B321" s="161" t="s">
        <v>444</v>
      </c>
      <c r="C321" s="161" t="s">
        <v>801</v>
      </c>
      <c r="D321" s="140"/>
      <c r="E321" s="141"/>
      <c r="F321" s="141">
        <v>280.04000000000002</v>
      </c>
      <c r="G321" s="139"/>
      <c r="H321" s="139"/>
      <c r="I321" s="139">
        <v>789</v>
      </c>
      <c r="J321" s="142"/>
      <c r="K321" s="142"/>
      <c r="L321" s="142">
        <v>2.8174546493358088</v>
      </c>
      <c r="M321" s="200">
        <v>0</v>
      </c>
      <c r="N321" s="201">
        <f t="shared" si="14"/>
        <v>0</v>
      </c>
      <c r="O321" s="202">
        <f t="shared" si="15"/>
        <v>0</v>
      </c>
      <c r="P321" s="203">
        <v>0</v>
      </c>
    </row>
    <row r="322" spans="1:17" ht="31.5" x14ac:dyDescent="0.25">
      <c r="A322" s="135">
        <v>316</v>
      </c>
      <c r="B322" s="161" t="s">
        <v>45</v>
      </c>
      <c r="C322" s="161" t="s">
        <v>44</v>
      </c>
      <c r="D322" s="140"/>
      <c r="E322" s="141"/>
      <c r="F322" s="141">
        <v>177.1</v>
      </c>
      <c r="G322" s="139"/>
      <c r="H322" s="139"/>
      <c r="I322" s="139">
        <v>3113</v>
      </c>
      <c r="J322" s="142"/>
      <c r="K322" s="142"/>
      <c r="L322" s="142">
        <f>I322/F322</f>
        <v>17.577639751552795</v>
      </c>
      <c r="M322" s="200">
        <v>2.25</v>
      </c>
      <c r="N322" s="201">
        <f t="shared" si="14"/>
        <v>70</v>
      </c>
      <c r="O322" s="202">
        <f t="shared" si="15"/>
        <v>70.042500000000004</v>
      </c>
      <c r="P322" s="265">
        <v>70</v>
      </c>
      <c r="Q322" s="201"/>
    </row>
    <row r="323" spans="1:17" hidden="1" x14ac:dyDescent="0.25">
      <c r="A323" s="135">
        <v>317</v>
      </c>
      <c r="B323" s="161" t="s">
        <v>2</v>
      </c>
      <c r="C323" s="161" t="s">
        <v>44</v>
      </c>
      <c r="D323" s="140"/>
      <c r="E323" s="141"/>
      <c r="F323" s="141">
        <v>0</v>
      </c>
      <c r="G323" s="139"/>
      <c r="H323" s="139"/>
      <c r="I323" s="139">
        <v>0</v>
      </c>
      <c r="J323" s="142"/>
      <c r="K323" s="142"/>
      <c r="L323" s="142">
        <v>0</v>
      </c>
      <c r="M323" s="200">
        <f t="shared" si="16"/>
        <v>0</v>
      </c>
      <c r="N323" s="201">
        <f t="shared" si="14"/>
        <v>0</v>
      </c>
      <c r="O323" s="202">
        <f t="shared" si="15"/>
        <v>0</v>
      </c>
      <c r="P323" s="203">
        <v>0</v>
      </c>
    </row>
    <row r="324" spans="1:17" ht="31.5" x14ac:dyDescent="0.25">
      <c r="A324" s="135">
        <v>318</v>
      </c>
      <c r="B324" s="161" t="s">
        <v>272</v>
      </c>
      <c r="C324" s="161" t="s">
        <v>44</v>
      </c>
      <c r="D324" s="140"/>
      <c r="E324" s="141"/>
      <c r="F324" s="141">
        <v>38</v>
      </c>
      <c r="G324" s="139"/>
      <c r="H324" s="139"/>
      <c r="I324" s="139">
        <v>741</v>
      </c>
      <c r="J324" s="142"/>
      <c r="K324" s="142"/>
      <c r="L324" s="142">
        <f>I324/F324</f>
        <v>19.5</v>
      </c>
      <c r="M324" s="200">
        <v>1.8</v>
      </c>
      <c r="N324" s="201">
        <f t="shared" si="14"/>
        <v>13</v>
      </c>
      <c r="O324" s="202">
        <f t="shared" si="15"/>
        <v>13.337999999999999</v>
      </c>
      <c r="P324" s="265">
        <v>13</v>
      </c>
      <c r="Q324" s="201"/>
    </row>
    <row r="325" spans="1:17" hidden="1" x14ac:dyDescent="0.25">
      <c r="A325" s="135">
        <v>319</v>
      </c>
      <c r="B325" s="161" t="s">
        <v>444</v>
      </c>
      <c r="C325" s="161" t="s">
        <v>44</v>
      </c>
      <c r="D325" s="140"/>
      <c r="E325" s="141"/>
      <c r="F325" s="141">
        <v>215.1</v>
      </c>
      <c r="G325" s="139"/>
      <c r="H325" s="139"/>
      <c r="I325" s="139">
        <v>3854</v>
      </c>
      <c r="J325" s="142"/>
      <c r="K325" s="142"/>
      <c r="L325" s="142">
        <v>17.91724779172478</v>
      </c>
      <c r="M325" s="200">
        <v>0</v>
      </c>
      <c r="N325" s="201">
        <f t="shared" si="14"/>
        <v>0</v>
      </c>
      <c r="O325" s="202">
        <f t="shared" si="15"/>
        <v>0</v>
      </c>
      <c r="P325" s="203">
        <v>0</v>
      </c>
    </row>
    <row r="326" spans="1:17" ht="31.5" hidden="1" x14ac:dyDescent="0.25">
      <c r="A326" s="135">
        <v>320</v>
      </c>
      <c r="B326" s="161" t="s">
        <v>802</v>
      </c>
      <c r="C326" s="161" t="s">
        <v>70</v>
      </c>
      <c r="D326" s="140"/>
      <c r="E326" s="141"/>
      <c r="F326" s="141"/>
      <c r="G326" s="139"/>
      <c r="H326" s="139"/>
      <c r="I326" s="139"/>
      <c r="J326" s="142"/>
      <c r="K326" s="142"/>
      <c r="L326" s="142"/>
      <c r="M326" s="200">
        <f t="shared" si="16"/>
        <v>0</v>
      </c>
      <c r="N326" s="201">
        <f t="shared" si="14"/>
        <v>0</v>
      </c>
      <c r="O326" s="202">
        <f t="shared" si="15"/>
        <v>0</v>
      </c>
      <c r="P326" s="203">
        <v>0</v>
      </c>
    </row>
    <row r="327" spans="1:17" ht="31.5" hidden="1" x14ac:dyDescent="0.25">
      <c r="A327" s="135">
        <v>321</v>
      </c>
      <c r="B327" s="161" t="s">
        <v>803</v>
      </c>
      <c r="C327" s="161" t="s">
        <v>70</v>
      </c>
      <c r="D327" s="140"/>
      <c r="E327" s="141"/>
      <c r="F327" s="141"/>
      <c r="G327" s="139"/>
      <c r="H327" s="139"/>
      <c r="I327" s="139"/>
      <c r="J327" s="142"/>
      <c r="K327" s="142"/>
      <c r="L327" s="142"/>
      <c r="M327" s="200">
        <f t="shared" si="16"/>
        <v>0</v>
      </c>
      <c r="N327" s="201">
        <f t="shared" si="14"/>
        <v>0</v>
      </c>
      <c r="O327" s="202">
        <f t="shared" si="15"/>
        <v>0</v>
      </c>
      <c r="P327" s="203">
        <v>0</v>
      </c>
    </row>
    <row r="328" spans="1:17" ht="31.5" hidden="1" x14ac:dyDescent="0.25">
      <c r="A328" s="135">
        <v>322</v>
      </c>
      <c r="B328" s="161" t="s">
        <v>804</v>
      </c>
      <c r="C328" s="161" t="s">
        <v>70</v>
      </c>
      <c r="D328" s="140"/>
      <c r="E328" s="141"/>
      <c r="F328" s="141"/>
      <c r="G328" s="139"/>
      <c r="H328" s="139"/>
      <c r="I328" s="139"/>
      <c r="J328" s="142"/>
      <c r="K328" s="142"/>
      <c r="L328" s="142"/>
      <c r="M328" s="200">
        <f t="shared" si="16"/>
        <v>0</v>
      </c>
      <c r="N328" s="201">
        <f t="shared" si="14"/>
        <v>0</v>
      </c>
      <c r="O328" s="202">
        <f t="shared" si="15"/>
        <v>0</v>
      </c>
      <c r="P328" s="203">
        <v>0</v>
      </c>
    </row>
    <row r="329" spans="1:17" ht="31.5" hidden="1" x14ac:dyDescent="0.25">
      <c r="A329" s="135">
        <v>323</v>
      </c>
      <c r="B329" s="161" t="s">
        <v>805</v>
      </c>
      <c r="C329" s="161" t="s">
        <v>70</v>
      </c>
      <c r="D329" s="140"/>
      <c r="E329" s="141"/>
      <c r="F329" s="141"/>
      <c r="G329" s="139"/>
      <c r="H329" s="139"/>
      <c r="I329" s="139"/>
      <c r="J329" s="142"/>
      <c r="K329" s="142"/>
      <c r="L329" s="142"/>
      <c r="M329" s="200">
        <f t="shared" si="16"/>
        <v>0</v>
      </c>
      <c r="N329" s="201">
        <f t="shared" ref="N329:N360" si="17">ROUNDDOWN(O329,0)</f>
        <v>0</v>
      </c>
      <c r="O329" s="202">
        <f t="shared" ref="O329:O360" si="18">I329*M329/100</f>
        <v>0</v>
      </c>
      <c r="P329" s="203">
        <v>0</v>
      </c>
    </row>
    <row r="330" spans="1:17" ht="31.5" hidden="1" x14ac:dyDescent="0.25">
      <c r="A330" s="135">
        <v>324</v>
      </c>
      <c r="B330" s="161" t="s">
        <v>806</v>
      </c>
      <c r="C330" s="161" t="s">
        <v>70</v>
      </c>
      <c r="D330" s="140"/>
      <c r="E330" s="141"/>
      <c r="F330" s="141"/>
      <c r="G330" s="139"/>
      <c r="H330" s="139"/>
      <c r="I330" s="139"/>
      <c r="J330" s="142"/>
      <c r="K330" s="142"/>
      <c r="L330" s="142"/>
      <c r="M330" s="200">
        <f t="shared" ref="M330:M360" si="19">IF(I330&lt;10,0,10)</f>
        <v>0</v>
      </c>
      <c r="N330" s="201">
        <f t="shared" si="17"/>
        <v>0</v>
      </c>
      <c r="O330" s="202">
        <f t="shared" si="18"/>
        <v>0</v>
      </c>
      <c r="P330" s="203">
        <v>0</v>
      </c>
    </row>
    <row r="331" spans="1:17" ht="47.25" hidden="1" x14ac:dyDescent="0.25">
      <c r="A331" s="135">
        <v>325</v>
      </c>
      <c r="B331" s="161" t="s">
        <v>807</v>
      </c>
      <c r="C331" s="161" t="s">
        <v>70</v>
      </c>
      <c r="D331" s="140"/>
      <c r="E331" s="141"/>
      <c r="F331" s="141"/>
      <c r="G331" s="139"/>
      <c r="H331" s="139"/>
      <c r="I331" s="139"/>
      <c r="J331" s="142"/>
      <c r="K331" s="142"/>
      <c r="L331" s="142"/>
      <c r="M331" s="200">
        <f t="shared" si="19"/>
        <v>0</v>
      </c>
      <c r="N331" s="201">
        <f t="shared" si="17"/>
        <v>0</v>
      </c>
      <c r="O331" s="202">
        <f t="shared" si="18"/>
        <v>0</v>
      </c>
      <c r="P331" s="203">
        <v>0</v>
      </c>
    </row>
    <row r="332" spans="1:17" ht="31.5" hidden="1" x14ac:dyDescent="0.25">
      <c r="A332" s="135">
        <v>326</v>
      </c>
      <c r="B332" s="161" t="s">
        <v>150</v>
      </c>
      <c r="C332" s="161" t="s">
        <v>70</v>
      </c>
      <c r="D332" s="140"/>
      <c r="E332" s="141"/>
      <c r="F332" s="141"/>
      <c r="G332" s="139"/>
      <c r="H332" s="139"/>
      <c r="I332" s="139"/>
      <c r="J332" s="142"/>
      <c r="K332" s="142"/>
      <c r="L332" s="142"/>
      <c r="M332" s="200">
        <f t="shared" si="19"/>
        <v>0</v>
      </c>
      <c r="N332" s="201">
        <f t="shared" si="17"/>
        <v>0</v>
      </c>
      <c r="O332" s="202">
        <f t="shared" si="18"/>
        <v>0</v>
      </c>
      <c r="P332" s="203">
        <v>0</v>
      </c>
    </row>
    <row r="333" spans="1:17" ht="47.25" hidden="1" x14ac:dyDescent="0.25">
      <c r="A333" s="135">
        <v>327</v>
      </c>
      <c r="B333" s="161" t="s">
        <v>808</v>
      </c>
      <c r="C333" s="161" t="s">
        <v>70</v>
      </c>
      <c r="D333" s="140"/>
      <c r="E333" s="141"/>
      <c r="F333" s="141"/>
      <c r="G333" s="139"/>
      <c r="H333" s="139"/>
      <c r="I333" s="139"/>
      <c r="J333" s="142"/>
      <c r="K333" s="142"/>
      <c r="L333" s="142"/>
      <c r="M333" s="200">
        <f t="shared" si="19"/>
        <v>0</v>
      </c>
      <c r="N333" s="201">
        <f t="shared" si="17"/>
        <v>0</v>
      </c>
      <c r="O333" s="202">
        <f t="shared" si="18"/>
        <v>0</v>
      </c>
      <c r="P333" s="203">
        <v>0</v>
      </c>
    </row>
    <row r="334" spans="1:17" hidden="1" x14ac:dyDescent="0.25">
      <c r="A334" s="135">
        <v>328</v>
      </c>
      <c r="B334" s="161" t="s">
        <v>2</v>
      </c>
      <c r="C334" s="161" t="s">
        <v>70</v>
      </c>
      <c r="D334" s="140"/>
      <c r="E334" s="141"/>
      <c r="F334" s="141"/>
      <c r="G334" s="139"/>
      <c r="H334" s="139"/>
      <c r="I334" s="139"/>
      <c r="J334" s="142"/>
      <c r="K334" s="142"/>
      <c r="L334" s="142"/>
      <c r="M334" s="200">
        <f t="shared" si="19"/>
        <v>0</v>
      </c>
      <c r="N334" s="201">
        <f t="shared" si="17"/>
        <v>0</v>
      </c>
      <c r="O334" s="202">
        <f t="shared" si="18"/>
        <v>0</v>
      </c>
      <c r="P334" s="203">
        <v>0</v>
      </c>
    </row>
    <row r="335" spans="1:17" ht="31.5" hidden="1" x14ac:dyDescent="0.25">
      <c r="A335" s="135">
        <v>329</v>
      </c>
      <c r="B335" s="161" t="s">
        <v>130</v>
      </c>
      <c r="C335" s="161" t="s">
        <v>70</v>
      </c>
      <c r="D335" s="140"/>
      <c r="E335" s="141"/>
      <c r="F335" s="141"/>
      <c r="G335" s="139"/>
      <c r="H335" s="139"/>
      <c r="I335" s="139"/>
      <c r="J335" s="142"/>
      <c r="K335" s="142"/>
      <c r="L335" s="142"/>
      <c r="M335" s="200">
        <f t="shared" si="19"/>
        <v>0</v>
      </c>
      <c r="N335" s="201">
        <f t="shared" si="17"/>
        <v>0</v>
      </c>
      <c r="O335" s="202">
        <f t="shared" si="18"/>
        <v>0</v>
      </c>
      <c r="P335" s="203">
        <v>0</v>
      </c>
    </row>
    <row r="336" spans="1:17" ht="31.5" hidden="1" x14ac:dyDescent="0.25">
      <c r="A336" s="135">
        <v>330</v>
      </c>
      <c r="B336" s="161" t="s">
        <v>809</v>
      </c>
      <c r="C336" s="161" t="s">
        <v>70</v>
      </c>
      <c r="D336" s="140"/>
      <c r="E336" s="141"/>
      <c r="F336" s="141"/>
      <c r="G336" s="139"/>
      <c r="H336" s="139"/>
      <c r="I336" s="139"/>
      <c r="J336" s="142"/>
      <c r="K336" s="142"/>
      <c r="L336" s="142"/>
      <c r="M336" s="200">
        <f t="shared" si="19"/>
        <v>0</v>
      </c>
      <c r="N336" s="201">
        <f t="shared" si="17"/>
        <v>0</v>
      </c>
      <c r="O336" s="202">
        <f t="shared" si="18"/>
        <v>0</v>
      </c>
      <c r="P336" s="203">
        <v>0</v>
      </c>
    </row>
    <row r="337" spans="1:16" ht="31.5" hidden="1" x14ac:dyDescent="0.25">
      <c r="A337" s="135">
        <v>331</v>
      </c>
      <c r="B337" s="161" t="s">
        <v>110</v>
      </c>
      <c r="C337" s="161" t="s">
        <v>70</v>
      </c>
      <c r="D337" s="140"/>
      <c r="E337" s="141"/>
      <c r="F337" s="141"/>
      <c r="G337" s="139"/>
      <c r="H337" s="139"/>
      <c r="I337" s="139"/>
      <c r="J337" s="142"/>
      <c r="K337" s="142"/>
      <c r="L337" s="142"/>
      <c r="M337" s="200">
        <f t="shared" si="19"/>
        <v>0</v>
      </c>
      <c r="N337" s="201">
        <f t="shared" si="17"/>
        <v>0</v>
      </c>
      <c r="O337" s="202">
        <f t="shared" si="18"/>
        <v>0</v>
      </c>
      <c r="P337" s="203">
        <v>0</v>
      </c>
    </row>
    <row r="338" spans="1:16" ht="31.5" hidden="1" x14ac:dyDescent="0.25">
      <c r="A338" s="135">
        <v>332</v>
      </c>
      <c r="B338" s="161" t="s">
        <v>810</v>
      </c>
      <c r="C338" s="161" t="s">
        <v>70</v>
      </c>
      <c r="D338" s="140"/>
      <c r="E338" s="141"/>
      <c r="F338" s="141">
        <v>0</v>
      </c>
      <c r="G338" s="139"/>
      <c r="H338" s="139"/>
      <c r="I338" s="139">
        <v>0</v>
      </c>
      <c r="J338" s="142"/>
      <c r="K338" s="142"/>
      <c r="L338" s="142">
        <v>0</v>
      </c>
      <c r="M338" s="200">
        <f t="shared" si="19"/>
        <v>0</v>
      </c>
      <c r="N338" s="201">
        <f t="shared" si="17"/>
        <v>0</v>
      </c>
      <c r="O338" s="202">
        <f t="shared" si="18"/>
        <v>0</v>
      </c>
      <c r="P338" s="203">
        <v>0</v>
      </c>
    </row>
    <row r="339" spans="1:16" ht="31.5" hidden="1" x14ac:dyDescent="0.25">
      <c r="A339" s="135">
        <v>333</v>
      </c>
      <c r="B339" s="161" t="s">
        <v>811</v>
      </c>
      <c r="C339" s="161" t="s">
        <v>70</v>
      </c>
      <c r="D339" s="140"/>
      <c r="E339" s="141"/>
      <c r="F339" s="141">
        <v>0</v>
      </c>
      <c r="G339" s="139"/>
      <c r="H339" s="139"/>
      <c r="I339" s="139">
        <v>0</v>
      </c>
      <c r="J339" s="142"/>
      <c r="K339" s="142"/>
      <c r="L339" s="142">
        <v>0</v>
      </c>
      <c r="M339" s="200">
        <f t="shared" si="19"/>
        <v>0</v>
      </c>
      <c r="N339" s="201">
        <f t="shared" si="17"/>
        <v>0</v>
      </c>
      <c r="O339" s="202">
        <f t="shared" si="18"/>
        <v>0</v>
      </c>
      <c r="P339" s="203">
        <v>0</v>
      </c>
    </row>
    <row r="340" spans="1:16" ht="31.5" hidden="1" x14ac:dyDescent="0.25">
      <c r="A340" s="135">
        <v>334</v>
      </c>
      <c r="B340" s="161" t="s">
        <v>112</v>
      </c>
      <c r="C340" s="161" t="s">
        <v>70</v>
      </c>
      <c r="D340" s="140"/>
      <c r="E340" s="141"/>
      <c r="F340" s="141"/>
      <c r="G340" s="139"/>
      <c r="H340" s="139"/>
      <c r="I340" s="139"/>
      <c r="J340" s="142"/>
      <c r="K340" s="142"/>
      <c r="L340" s="142"/>
      <c r="M340" s="200">
        <f t="shared" si="19"/>
        <v>0</v>
      </c>
      <c r="N340" s="201">
        <f t="shared" si="17"/>
        <v>0</v>
      </c>
      <c r="O340" s="202">
        <f t="shared" si="18"/>
        <v>0</v>
      </c>
      <c r="P340" s="203">
        <v>0</v>
      </c>
    </row>
    <row r="341" spans="1:16" ht="31.5" hidden="1" x14ac:dyDescent="0.25">
      <c r="A341" s="135">
        <v>335</v>
      </c>
      <c r="B341" s="161" t="s">
        <v>92</v>
      </c>
      <c r="C341" s="161" t="s">
        <v>70</v>
      </c>
      <c r="D341" s="140"/>
      <c r="E341" s="141"/>
      <c r="F341" s="141"/>
      <c r="G341" s="139"/>
      <c r="H341" s="139"/>
      <c r="I341" s="139"/>
      <c r="J341" s="142"/>
      <c r="K341" s="142"/>
      <c r="L341" s="142"/>
      <c r="M341" s="200">
        <f t="shared" si="19"/>
        <v>0</v>
      </c>
      <c r="N341" s="201">
        <f t="shared" si="17"/>
        <v>0</v>
      </c>
      <c r="O341" s="202">
        <f t="shared" si="18"/>
        <v>0</v>
      </c>
      <c r="P341" s="203">
        <v>0</v>
      </c>
    </row>
    <row r="342" spans="1:16" ht="31.5" hidden="1" x14ac:dyDescent="0.25">
      <c r="A342" s="135">
        <v>336</v>
      </c>
      <c r="B342" s="161" t="s">
        <v>114</v>
      </c>
      <c r="C342" s="161" t="s">
        <v>70</v>
      </c>
      <c r="D342" s="140"/>
      <c r="E342" s="141"/>
      <c r="F342" s="141"/>
      <c r="G342" s="139"/>
      <c r="H342" s="139"/>
      <c r="I342" s="139"/>
      <c r="J342" s="142"/>
      <c r="K342" s="142"/>
      <c r="L342" s="142"/>
      <c r="M342" s="200">
        <f t="shared" si="19"/>
        <v>0</v>
      </c>
      <c r="N342" s="201">
        <f t="shared" si="17"/>
        <v>0</v>
      </c>
      <c r="O342" s="202">
        <f t="shared" si="18"/>
        <v>0</v>
      </c>
      <c r="P342" s="205">
        <v>0</v>
      </c>
    </row>
    <row r="343" spans="1:16" ht="31.5" hidden="1" x14ac:dyDescent="0.25">
      <c r="A343" s="135">
        <v>337</v>
      </c>
      <c r="B343" s="161" t="s">
        <v>161</v>
      </c>
      <c r="C343" s="161" t="s">
        <v>70</v>
      </c>
      <c r="D343" s="140"/>
      <c r="E343" s="141"/>
      <c r="F343" s="141"/>
      <c r="G343" s="139"/>
      <c r="H343" s="139"/>
      <c r="I343" s="139"/>
      <c r="J343" s="142"/>
      <c r="K343" s="142"/>
      <c r="L343" s="142"/>
      <c r="M343" s="200">
        <f t="shared" si="19"/>
        <v>0</v>
      </c>
      <c r="N343" s="201">
        <f t="shared" si="17"/>
        <v>0</v>
      </c>
      <c r="O343" s="202">
        <f t="shared" si="18"/>
        <v>0</v>
      </c>
      <c r="P343" s="203">
        <v>0</v>
      </c>
    </row>
    <row r="344" spans="1:16" ht="31.5" hidden="1" x14ac:dyDescent="0.25">
      <c r="A344" s="135">
        <v>338</v>
      </c>
      <c r="B344" s="161" t="s">
        <v>71</v>
      </c>
      <c r="C344" s="161" t="s">
        <v>70</v>
      </c>
      <c r="D344" s="140"/>
      <c r="E344" s="141"/>
      <c r="F344" s="141"/>
      <c r="G344" s="139"/>
      <c r="H344" s="139"/>
      <c r="I344" s="139"/>
      <c r="J344" s="142"/>
      <c r="K344" s="142"/>
      <c r="L344" s="142"/>
      <c r="M344" s="200">
        <f t="shared" si="19"/>
        <v>0</v>
      </c>
      <c r="N344" s="201">
        <f t="shared" si="17"/>
        <v>0</v>
      </c>
      <c r="O344" s="202">
        <f t="shared" si="18"/>
        <v>0</v>
      </c>
      <c r="P344" s="203">
        <v>0</v>
      </c>
    </row>
    <row r="345" spans="1:16" ht="31.5" hidden="1" x14ac:dyDescent="0.25">
      <c r="A345" s="135">
        <v>339</v>
      </c>
      <c r="B345" s="161" t="s">
        <v>152</v>
      </c>
      <c r="C345" s="161" t="s">
        <v>70</v>
      </c>
      <c r="D345" s="140"/>
      <c r="E345" s="141"/>
      <c r="F345" s="141"/>
      <c r="G345" s="139"/>
      <c r="H345" s="139"/>
      <c r="I345" s="139"/>
      <c r="J345" s="142"/>
      <c r="K345" s="142"/>
      <c r="L345" s="142"/>
      <c r="M345" s="200">
        <f t="shared" si="19"/>
        <v>0</v>
      </c>
      <c r="N345" s="201">
        <f t="shared" si="17"/>
        <v>0</v>
      </c>
      <c r="O345" s="202">
        <f t="shared" si="18"/>
        <v>0</v>
      </c>
      <c r="P345" s="203">
        <v>0</v>
      </c>
    </row>
    <row r="346" spans="1:16" ht="31.5" hidden="1" x14ac:dyDescent="0.25">
      <c r="A346" s="135">
        <v>340</v>
      </c>
      <c r="B346" s="161" t="s">
        <v>137</v>
      </c>
      <c r="C346" s="161" t="s">
        <v>70</v>
      </c>
      <c r="D346" s="140"/>
      <c r="E346" s="141"/>
      <c r="F346" s="141"/>
      <c r="G346" s="139"/>
      <c r="H346" s="139"/>
      <c r="I346" s="139"/>
      <c r="J346" s="142"/>
      <c r="K346" s="142"/>
      <c r="L346" s="142"/>
      <c r="M346" s="200">
        <f t="shared" si="19"/>
        <v>0</v>
      </c>
      <c r="N346" s="201">
        <f t="shared" si="17"/>
        <v>0</v>
      </c>
      <c r="O346" s="202">
        <f t="shared" si="18"/>
        <v>0</v>
      </c>
      <c r="P346" s="203">
        <v>0</v>
      </c>
    </row>
    <row r="347" spans="1:16" ht="31.5" hidden="1" x14ac:dyDescent="0.25">
      <c r="A347" s="135">
        <v>341</v>
      </c>
      <c r="B347" s="161" t="s">
        <v>812</v>
      </c>
      <c r="C347" s="161" t="s">
        <v>70</v>
      </c>
      <c r="D347" s="140"/>
      <c r="E347" s="141"/>
      <c r="F347" s="141">
        <v>0</v>
      </c>
      <c r="G347" s="139"/>
      <c r="H347" s="139"/>
      <c r="I347" s="139">
        <v>0</v>
      </c>
      <c r="J347" s="142"/>
      <c r="K347" s="142"/>
      <c r="L347" s="142">
        <v>0</v>
      </c>
      <c r="M347" s="200">
        <f t="shared" si="19"/>
        <v>0</v>
      </c>
      <c r="N347" s="201">
        <f t="shared" si="17"/>
        <v>0</v>
      </c>
      <c r="O347" s="202">
        <f t="shared" si="18"/>
        <v>0</v>
      </c>
      <c r="P347" s="203">
        <v>0</v>
      </c>
    </row>
    <row r="348" spans="1:16" ht="47.25" hidden="1" x14ac:dyDescent="0.25">
      <c r="A348" s="135">
        <v>342</v>
      </c>
      <c r="B348" s="161" t="s">
        <v>813</v>
      </c>
      <c r="C348" s="161" t="s">
        <v>70</v>
      </c>
      <c r="D348" s="140"/>
      <c r="E348" s="141"/>
      <c r="F348" s="141"/>
      <c r="G348" s="139"/>
      <c r="H348" s="139"/>
      <c r="I348" s="139"/>
      <c r="J348" s="142"/>
      <c r="K348" s="142"/>
      <c r="L348" s="142"/>
      <c r="M348" s="200">
        <f t="shared" si="19"/>
        <v>0</v>
      </c>
      <c r="N348" s="201">
        <f t="shared" si="17"/>
        <v>0</v>
      </c>
      <c r="O348" s="202">
        <f t="shared" si="18"/>
        <v>0</v>
      </c>
      <c r="P348" s="203">
        <v>0</v>
      </c>
    </row>
    <row r="349" spans="1:16" ht="47.25" hidden="1" x14ac:dyDescent="0.25">
      <c r="A349" s="135">
        <v>343</v>
      </c>
      <c r="B349" s="161" t="s">
        <v>814</v>
      </c>
      <c r="C349" s="161" t="s">
        <v>70</v>
      </c>
      <c r="D349" s="140"/>
      <c r="E349" s="141"/>
      <c r="F349" s="141"/>
      <c r="G349" s="139"/>
      <c r="H349" s="139"/>
      <c r="I349" s="139"/>
      <c r="J349" s="142"/>
      <c r="K349" s="142"/>
      <c r="L349" s="142"/>
      <c r="M349" s="200">
        <f t="shared" si="19"/>
        <v>0</v>
      </c>
      <c r="N349" s="201">
        <f t="shared" si="17"/>
        <v>0</v>
      </c>
      <c r="O349" s="202">
        <f t="shared" si="18"/>
        <v>0</v>
      </c>
      <c r="P349" s="203">
        <v>0</v>
      </c>
    </row>
    <row r="350" spans="1:16" ht="31.5" hidden="1" x14ac:dyDescent="0.25">
      <c r="A350" s="135">
        <v>344</v>
      </c>
      <c r="B350" s="161" t="s">
        <v>156</v>
      </c>
      <c r="C350" s="161" t="s">
        <v>70</v>
      </c>
      <c r="D350" s="140"/>
      <c r="E350" s="141"/>
      <c r="F350" s="141">
        <v>0</v>
      </c>
      <c r="G350" s="139"/>
      <c r="H350" s="139"/>
      <c r="I350" s="139">
        <v>0</v>
      </c>
      <c r="J350" s="142"/>
      <c r="K350" s="142"/>
      <c r="L350" s="142">
        <v>0</v>
      </c>
      <c r="M350" s="200">
        <f t="shared" si="19"/>
        <v>0</v>
      </c>
      <c r="N350" s="201">
        <f t="shared" si="17"/>
        <v>0</v>
      </c>
      <c r="O350" s="202">
        <f t="shared" si="18"/>
        <v>0</v>
      </c>
      <c r="P350" s="203">
        <v>0</v>
      </c>
    </row>
    <row r="351" spans="1:16" ht="47.25" hidden="1" x14ac:dyDescent="0.25">
      <c r="A351" s="135">
        <v>345</v>
      </c>
      <c r="B351" s="161" t="s">
        <v>815</v>
      </c>
      <c r="C351" s="161" t="s">
        <v>70</v>
      </c>
      <c r="D351" s="140"/>
      <c r="E351" s="141"/>
      <c r="F351" s="141"/>
      <c r="G351" s="139"/>
      <c r="H351" s="139"/>
      <c r="I351" s="139"/>
      <c r="J351" s="142"/>
      <c r="K351" s="142"/>
      <c r="L351" s="142"/>
      <c r="M351" s="200">
        <f t="shared" si="19"/>
        <v>0</v>
      </c>
      <c r="N351" s="201">
        <f t="shared" si="17"/>
        <v>0</v>
      </c>
      <c r="O351" s="202">
        <f t="shared" si="18"/>
        <v>0</v>
      </c>
      <c r="P351" s="205">
        <v>0</v>
      </c>
    </row>
    <row r="352" spans="1:16" ht="31.5" hidden="1" x14ac:dyDescent="0.25">
      <c r="A352" s="135">
        <v>346</v>
      </c>
      <c r="B352" s="161" t="s">
        <v>816</v>
      </c>
      <c r="C352" s="161" t="s">
        <v>70</v>
      </c>
      <c r="D352" s="140"/>
      <c r="E352" s="141"/>
      <c r="F352" s="141"/>
      <c r="G352" s="139"/>
      <c r="H352" s="139"/>
      <c r="I352" s="139"/>
      <c r="J352" s="142"/>
      <c r="K352" s="142"/>
      <c r="L352" s="142"/>
      <c r="M352" s="200">
        <f t="shared" si="19"/>
        <v>0</v>
      </c>
      <c r="N352" s="201">
        <f t="shared" si="17"/>
        <v>0</v>
      </c>
      <c r="O352" s="202">
        <f t="shared" si="18"/>
        <v>0</v>
      </c>
      <c r="P352" s="205">
        <v>0</v>
      </c>
    </row>
    <row r="353" spans="1:17" ht="47.25" hidden="1" x14ac:dyDescent="0.25">
      <c r="A353" s="135">
        <v>347</v>
      </c>
      <c r="B353" s="161" t="s">
        <v>817</v>
      </c>
      <c r="C353" s="161" t="s">
        <v>70</v>
      </c>
      <c r="D353" s="140"/>
      <c r="E353" s="141"/>
      <c r="F353" s="141"/>
      <c r="G353" s="139"/>
      <c r="H353" s="139"/>
      <c r="I353" s="139"/>
      <c r="J353" s="142"/>
      <c r="K353" s="142"/>
      <c r="L353" s="142"/>
      <c r="M353" s="200">
        <f t="shared" si="19"/>
        <v>0</v>
      </c>
      <c r="N353" s="201">
        <f t="shared" si="17"/>
        <v>0</v>
      </c>
      <c r="O353" s="202">
        <f t="shared" si="18"/>
        <v>0</v>
      </c>
      <c r="P353" s="205">
        <v>0</v>
      </c>
    </row>
    <row r="354" spans="1:17" ht="47.25" hidden="1" x14ac:dyDescent="0.25">
      <c r="A354" s="135">
        <v>348</v>
      </c>
      <c r="B354" s="161" t="s">
        <v>818</v>
      </c>
      <c r="C354" s="161" t="s">
        <v>70</v>
      </c>
      <c r="D354" s="140"/>
      <c r="E354" s="141"/>
      <c r="F354" s="141"/>
      <c r="G354" s="139"/>
      <c r="H354" s="139"/>
      <c r="I354" s="139"/>
      <c r="J354" s="142"/>
      <c r="K354" s="142"/>
      <c r="L354" s="142"/>
      <c r="M354" s="200">
        <f t="shared" si="19"/>
        <v>0</v>
      </c>
      <c r="N354" s="201">
        <f t="shared" si="17"/>
        <v>0</v>
      </c>
      <c r="O354" s="202">
        <f t="shared" si="18"/>
        <v>0</v>
      </c>
      <c r="P354" s="205">
        <v>0</v>
      </c>
    </row>
    <row r="355" spans="1:17" ht="47.25" hidden="1" x14ac:dyDescent="0.25">
      <c r="A355" s="135">
        <v>349</v>
      </c>
      <c r="B355" s="161" t="s">
        <v>819</v>
      </c>
      <c r="C355" s="161" t="s">
        <v>70</v>
      </c>
      <c r="D355" s="140"/>
      <c r="E355" s="141"/>
      <c r="F355" s="141"/>
      <c r="G355" s="139"/>
      <c r="H355" s="139"/>
      <c r="I355" s="139"/>
      <c r="J355" s="142"/>
      <c r="K355" s="142"/>
      <c r="L355" s="142"/>
      <c r="M355" s="200">
        <f t="shared" si="19"/>
        <v>0</v>
      </c>
      <c r="N355" s="201">
        <f t="shared" si="17"/>
        <v>0</v>
      </c>
      <c r="O355" s="202">
        <f t="shared" si="18"/>
        <v>0</v>
      </c>
      <c r="P355" s="203">
        <v>0</v>
      </c>
    </row>
    <row r="356" spans="1:17" ht="31.5" hidden="1" x14ac:dyDescent="0.25">
      <c r="A356" s="135">
        <v>350</v>
      </c>
      <c r="B356" s="161" t="s">
        <v>820</v>
      </c>
      <c r="C356" s="161" t="s">
        <v>70</v>
      </c>
      <c r="D356" s="140"/>
      <c r="E356" s="141"/>
      <c r="F356" s="141"/>
      <c r="G356" s="139"/>
      <c r="H356" s="139"/>
      <c r="I356" s="139"/>
      <c r="J356" s="142"/>
      <c r="K356" s="142"/>
      <c r="L356" s="142"/>
      <c r="M356" s="200">
        <f t="shared" si="19"/>
        <v>0</v>
      </c>
      <c r="N356" s="201">
        <f t="shared" si="17"/>
        <v>0</v>
      </c>
      <c r="O356" s="202">
        <f t="shared" si="18"/>
        <v>0</v>
      </c>
      <c r="P356" s="203">
        <v>0</v>
      </c>
    </row>
    <row r="357" spans="1:17" hidden="1" x14ac:dyDescent="0.25">
      <c r="A357" s="135">
        <v>351</v>
      </c>
      <c r="B357" s="161" t="s">
        <v>821</v>
      </c>
      <c r="C357" s="161" t="s">
        <v>70</v>
      </c>
      <c r="D357" s="140"/>
      <c r="E357" s="141"/>
      <c r="F357" s="141"/>
      <c r="G357" s="139"/>
      <c r="H357" s="139"/>
      <c r="I357" s="139"/>
      <c r="J357" s="142"/>
      <c r="K357" s="142"/>
      <c r="L357" s="142"/>
      <c r="M357" s="200">
        <f t="shared" si="19"/>
        <v>0</v>
      </c>
      <c r="N357" s="201">
        <f t="shared" si="17"/>
        <v>0</v>
      </c>
      <c r="O357" s="202">
        <f t="shared" si="18"/>
        <v>0</v>
      </c>
      <c r="P357" s="203">
        <v>0</v>
      </c>
    </row>
    <row r="358" spans="1:17" ht="31.5" hidden="1" x14ac:dyDescent="0.25">
      <c r="A358" s="135">
        <v>352</v>
      </c>
      <c r="B358" s="161" t="s">
        <v>822</v>
      </c>
      <c r="C358" s="161" t="s">
        <v>70</v>
      </c>
      <c r="D358" s="140"/>
      <c r="E358" s="141"/>
      <c r="F358" s="141"/>
      <c r="G358" s="139"/>
      <c r="H358" s="139"/>
      <c r="I358" s="139"/>
      <c r="J358" s="142"/>
      <c r="K358" s="142"/>
      <c r="L358" s="142"/>
      <c r="M358" s="200">
        <f t="shared" si="19"/>
        <v>0</v>
      </c>
      <c r="N358" s="201">
        <f t="shared" si="17"/>
        <v>0</v>
      </c>
      <c r="O358" s="202">
        <f t="shared" si="18"/>
        <v>0</v>
      </c>
      <c r="P358" s="203">
        <v>0</v>
      </c>
    </row>
    <row r="359" spans="1:17" ht="31.5" hidden="1" x14ac:dyDescent="0.25">
      <c r="A359" s="135">
        <v>353</v>
      </c>
      <c r="B359" s="161" t="s">
        <v>823</v>
      </c>
      <c r="C359" s="161" t="s">
        <v>70</v>
      </c>
      <c r="D359" s="140"/>
      <c r="E359" s="141"/>
      <c r="F359" s="141"/>
      <c r="G359" s="139"/>
      <c r="H359" s="139"/>
      <c r="I359" s="139"/>
      <c r="J359" s="142"/>
      <c r="K359" s="142"/>
      <c r="L359" s="142"/>
      <c r="M359" s="200">
        <f t="shared" si="19"/>
        <v>0</v>
      </c>
      <c r="N359" s="201">
        <f t="shared" si="17"/>
        <v>0</v>
      </c>
      <c r="O359" s="202">
        <f t="shared" si="18"/>
        <v>0</v>
      </c>
      <c r="P359" s="203">
        <v>0</v>
      </c>
    </row>
    <row r="360" spans="1:17" ht="31.5" hidden="1" x14ac:dyDescent="0.25">
      <c r="A360" s="135">
        <v>354</v>
      </c>
      <c r="B360" s="161" t="s">
        <v>824</v>
      </c>
      <c r="C360" s="161" t="s">
        <v>70</v>
      </c>
      <c r="D360" s="140"/>
      <c r="E360" s="141"/>
      <c r="F360" s="141"/>
      <c r="G360" s="139"/>
      <c r="H360" s="139"/>
      <c r="I360" s="139"/>
      <c r="J360" s="142"/>
      <c r="K360" s="142"/>
      <c r="L360" s="142"/>
      <c r="M360" s="200">
        <f t="shared" si="19"/>
        <v>0</v>
      </c>
      <c r="N360" s="201">
        <f t="shared" si="17"/>
        <v>0</v>
      </c>
      <c r="O360" s="202">
        <f t="shared" si="18"/>
        <v>0</v>
      </c>
      <c r="P360" s="203">
        <v>0</v>
      </c>
    </row>
    <row r="361" spans="1:17" x14ac:dyDescent="0.25">
      <c r="A361" s="190"/>
      <c r="B361" s="190"/>
      <c r="C361" s="211"/>
      <c r="D361" s="149"/>
      <c r="E361" s="149"/>
      <c r="F361" s="149"/>
      <c r="G361" s="149"/>
      <c r="H361" s="149"/>
      <c r="I361" s="149"/>
      <c r="J361" s="149"/>
      <c r="K361" s="149"/>
      <c r="L361" s="149"/>
      <c r="M361" s="149"/>
      <c r="N361" s="149"/>
    </row>
    <row r="362" spans="1:17" x14ac:dyDescent="0.25">
      <c r="A362" s="591"/>
      <c r="B362" s="591"/>
      <c r="C362" s="591"/>
      <c r="D362" s="591"/>
      <c r="E362" s="591"/>
      <c r="F362" s="591"/>
      <c r="G362" s="591"/>
      <c r="H362" s="591"/>
      <c r="I362" s="591"/>
      <c r="J362" s="591"/>
      <c r="K362" s="591"/>
      <c r="L362" s="591"/>
      <c r="M362" s="591"/>
      <c r="N362" s="591"/>
    </row>
    <row r="363" spans="1:17" s="112" customFormat="1" ht="18.75" customHeight="1" x14ac:dyDescent="0.25">
      <c r="A363" s="399" t="s">
        <v>659</v>
      </c>
      <c r="B363" s="399"/>
      <c r="C363" s="399"/>
      <c r="D363" s="399"/>
      <c r="E363" s="399"/>
      <c r="F363" s="399"/>
      <c r="G363" s="399"/>
      <c r="H363" s="399"/>
      <c r="I363" s="399"/>
      <c r="J363" s="399"/>
      <c r="K363" s="399"/>
      <c r="L363" s="399"/>
      <c r="M363" s="399"/>
      <c r="N363" s="399"/>
      <c r="O363" s="399"/>
      <c r="P363" s="399"/>
      <c r="Q363" s="399"/>
    </row>
    <row r="364" spans="1:17" s="112" customFormat="1" x14ac:dyDescent="0.25">
      <c r="A364" s="190"/>
      <c r="B364" s="310"/>
      <c r="C364" s="211"/>
      <c r="D364" s="226"/>
      <c r="E364" s="226"/>
      <c r="F364" s="311"/>
      <c r="G364" s="227"/>
      <c r="H364" s="227"/>
      <c r="I364" s="312"/>
      <c r="J364" s="228"/>
      <c r="K364" s="228"/>
      <c r="L364" s="313"/>
      <c r="M364" s="311"/>
      <c r="N364" s="311" t="s">
        <v>1013</v>
      </c>
      <c r="O364" s="225"/>
      <c r="P364" s="190"/>
    </row>
    <row r="365" spans="1:17" x14ac:dyDescent="0.25">
      <c r="B365" s="193"/>
      <c r="C365" s="194" t="s">
        <v>642</v>
      </c>
      <c r="D365" s="158" t="s">
        <v>643</v>
      </c>
    </row>
    <row r="366" spans="1:17" x14ac:dyDescent="0.25">
      <c r="B366" s="193"/>
      <c r="C366" s="194"/>
      <c r="D366" s="158"/>
    </row>
    <row r="367" spans="1:17" x14ac:dyDescent="0.25">
      <c r="B367" s="193"/>
      <c r="C367" s="195"/>
      <c r="D367" s="158"/>
    </row>
    <row r="368" spans="1:17" x14ac:dyDescent="0.25">
      <c r="B368" s="193" t="s">
        <v>647</v>
      </c>
      <c r="C368" s="194" t="s">
        <v>650</v>
      </c>
      <c r="D368" s="158" t="s">
        <v>80</v>
      </c>
    </row>
  </sheetData>
  <autoFilter ref="A6:P365">
    <filterColumn colId="15">
      <filters blank="1">
        <filter val="*"/>
        <filter val="1"/>
        <filter val="10"/>
        <filter val="11"/>
        <filter val="1173"/>
        <filter val="12"/>
        <filter val="13"/>
        <filter val="15"/>
        <filter val="17"/>
        <filter val="18"/>
        <filter val="19"/>
        <filter val="2"/>
        <filter val="20"/>
        <filter val="22"/>
        <filter val="24"/>
        <filter val="25"/>
        <filter val="28"/>
        <filter val="3"/>
        <filter val="30"/>
        <filter val="32"/>
        <filter val="4"/>
        <filter val="40"/>
        <filter val="42"/>
        <filter val="45"/>
        <filter val="5"/>
        <filter val="50"/>
        <filter val="57"/>
        <filter val="6"/>
        <filter val="66"/>
        <filter val="7"/>
        <filter val="70"/>
        <filter val="8"/>
        <filter val="9"/>
      </filters>
    </filterColumn>
  </autoFilter>
  <mergeCells count="11">
    <mergeCell ref="Q4:Q5"/>
    <mergeCell ref="P4:P5"/>
    <mergeCell ref="A362:N362"/>
    <mergeCell ref="A2:N2"/>
    <mergeCell ref="A4:A5"/>
    <mergeCell ref="B4:B5"/>
    <mergeCell ref="C4:C5"/>
    <mergeCell ref="F4:F5"/>
    <mergeCell ref="I4:I5"/>
    <mergeCell ref="L4:L5"/>
    <mergeCell ref="M4:O4"/>
  </mergeCells>
  <pageMargins left="0.43307086614173229" right="0.23622047244094491" top="0.64" bottom="0.35433070866141736" header="0.31496062992125984" footer="0.31496062992125984"/>
  <pageSetup paperSize="9" scale="81" fitToHeight="0" orientation="landscape" r:id="rId1"/>
  <headerFooter differentFirst="1">
    <oddHeader>&amp;C&amp;"Times New Roman,обычный"&amp;16&amp;P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Y495"/>
  <sheetViews>
    <sheetView view="pageBreakPreview" zoomScale="75" zoomScaleSheetLayoutView="75" workbookViewId="0">
      <pane xSplit="3" ySplit="6" topLeftCell="D7" activePane="bottomRight" state="frozen"/>
      <selection pane="topRight" activeCell="D1" sqref="D1"/>
      <selection pane="bottomLeft" activeCell="A10" sqref="A10"/>
      <selection pane="bottomRight" activeCell="V23" sqref="V23"/>
    </sheetView>
  </sheetViews>
  <sheetFormatPr defaultRowHeight="15.75" x14ac:dyDescent="0.25"/>
  <cols>
    <col min="1" max="1" width="6.5703125" style="157" customWidth="1"/>
    <col min="2" max="2" width="56" style="196" customWidth="1"/>
    <col min="3" max="3" width="25.5703125" style="197" customWidth="1"/>
    <col min="4" max="4" width="11.5703125" style="128" hidden="1" customWidth="1"/>
    <col min="5" max="5" width="11.140625" style="128" hidden="1" customWidth="1"/>
    <col min="6" max="6" width="14.5703125" style="128" customWidth="1"/>
    <col min="7" max="9" width="10.42578125" style="122" customWidth="1"/>
    <col min="10" max="11" width="11.28515625" style="52" bestFit="1" customWidth="1"/>
    <col min="12" max="12" width="12.85546875" style="52" bestFit="1" customWidth="1"/>
    <col min="13" max="13" width="15.7109375" style="128" customWidth="1"/>
    <col min="14" max="14" width="12.140625" style="122" customWidth="1"/>
    <col min="15" max="15" width="12.85546875" style="6" hidden="1" customWidth="1"/>
    <col min="16" max="16384" width="9.140625" style="6"/>
  </cols>
  <sheetData>
    <row r="1" spans="1:25" s="86" customFormat="1" ht="18.75" x14ac:dyDescent="0.3">
      <c r="A1" s="110"/>
      <c r="B1" s="85"/>
      <c r="C1" s="85"/>
      <c r="D1" s="83"/>
      <c r="E1" s="83"/>
      <c r="F1" s="83"/>
      <c r="G1" s="82"/>
      <c r="H1" s="82"/>
      <c r="I1" s="82"/>
      <c r="J1" s="84"/>
      <c r="K1" s="84"/>
      <c r="L1" s="84"/>
      <c r="M1" s="83"/>
      <c r="N1" s="82"/>
    </row>
    <row r="2" spans="1:25" s="111" customFormat="1" ht="18.75" x14ac:dyDescent="0.3">
      <c r="A2" s="707" t="s">
        <v>1012</v>
      </c>
      <c r="B2" s="707"/>
      <c r="C2" s="707"/>
      <c r="D2" s="707"/>
      <c r="E2" s="707"/>
      <c r="F2" s="707"/>
      <c r="G2" s="707"/>
      <c r="H2" s="707"/>
      <c r="I2" s="707"/>
      <c r="J2" s="707"/>
      <c r="K2" s="707"/>
      <c r="L2" s="707"/>
      <c r="M2" s="707"/>
      <c r="N2" s="707"/>
    </row>
    <row r="3" spans="1:25" s="86" customFormat="1" ht="18.75" x14ac:dyDescent="0.3">
      <c r="A3" s="110"/>
      <c r="B3" s="85"/>
      <c r="C3" s="85"/>
      <c r="D3" s="103"/>
      <c r="E3" s="103"/>
      <c r="F3" s="103"/>
      <c r="G3" s="101"/>
      <c r="H3" s="101"/>
      <c r="I3" s="101"/>
      <c r="J3" s="102"/>
      <c r="K3" s="102"/>
      <c r="L3" s="102"/>
      <c r="M3" s="103"/>
      <c r="N3" s="101"/>
    </row>
    <row r="4" spans="1:25" s="130" customFormat="1" ht="54.75" customHeight="1" x14ac:dyDescent="0.25">
      <c r="A4" s="643" t="s">
        <v>0</v>
      </c>
      <c r="B4" s="643" t="s">
        <v>604</v>
      </c>
      <c r="C4" s="643" t="s">
        <v>603</v>
      </c>
      <c r="D4" s="300" t="s">
        <v>1</v>
      </c>
      <c r="E4" s="300" t="s">
        <v>1</v>
      </c>
      <c r="F4" s="702" t="s">
        <v>1</v>
      </c>
      <c r="G4" s="608" t="s">
        <v>589</v>
      </c>
      <c r="H4" s="647"/>
      <c r="I4" s="648"/>
      <c r="J4" s="704" t="s">
        <v>590</v>
      </c>
      <c r="K4" s="705"/>
      <c r="L4" s="706"/>
      <c r="M4" s="669" t="s">
        <v>591</v>
      </c>
      <c r="N4" s="634"/>
      <c r="O4" s="634"/>
    </row>
    <row r="5" spans="1:25" s="133" customFormat="1" ht="56.25" customHeight="1" x14ac:dyDescent="0.25">
      <c r="A5" s="673"/>
      <c r="B5" s="673"/>
      <c r="C5" s="673"/>
      <c r="D5" s="492">
        <v>2018</v>
      </c>
      <c r="E5" s="492">
        <v>2019</v>
      </c>
      <c r="F5" s="703"/>
      <c r="G5" s="492">
        <v>2018</v>
      </c>
      <c r="H5" s="492">
        <v>2019</v>
      </c>
      <c r="I5" s="492">
        <v>2020</v>
      </c>
      <c r="J5" s="492">
        <v>2018</v>
      </c>
      <c r="K5" s="492">
        <v>2019</v>
      </c>
      <c r="L5" s="492">
        <v>2020</v>
      </c>
      <c r="M5" s="493" t="s">
        <v>595</v>
      </c>
      <c r="N5" s="492" t="s">
        <v>633</v>
      </c>
      <c r="O5" s="491" t="s">
        <v>626</v>
      </c>
    </row>
    <row r="6" spans="1:25" s="138" customFormat="1" ht="19.5" customHeight="1" x14ac:dyDescent="0.25">
      <c r="A6" s="189">
        <v>1</v>
      </c>
      <c r="B6" s="189">
        <v>2</v>
      </c>
      <c r="C6" s="189">
        <v>3</v>
      </c>
      <c r="D6" s="189">
        <v>4</v>
      </c>
      <c r="E6" s="189">
        <v>5</v>
      </c>
      <c r="F6" s="189">
        <v>6</v>
      </c>
      <c r="G6" s="189">
        <v>7</v>
      </c>
      <c r="H6" s="189">
        <v>8</v>
      </c>
      <c r="I6" s="189">
        <v>9</v>
      </c>
      <c r="J6" s="189">
        <v>10</v>
      </c>
      <c r="K6" s="189">
        <v>11</v>
      </c>
      <c r="L6" s="189">
        <v>12</v>
      </c>
      <c r="M6" s="189">
        <v>13</v>
      </c>
      <c r="N6" s="189">
        <v>14</v>
      </c>
      <c r="O6" s="497">
        <v>15</v>
      </c>
    </row>
    <row r="7" spans="1:25" s="147" customFormat="1" ht="18" customHeight="1" x14ac:dyDescent="0.25">
      <c r="A7" s="240">
        <v>1</v>
      </c>
      <c r="B7" s="241" t="s">
        <v>653</v>
      </c>
      <c r="C7" s="191"/>
      <c r="D7" s="242"/>
      <c r="E7" s="183"/>
      <c r="F7" s="183"/>
      <c r="G7" s="184"/>
      <c r="H7" s="184"/>
      <c r="I7" s="184"/>
      <c r="J7" s="185"/>
      <c r="K7" s="185"/>
      <c r="L7" s="185"/>
      <c r="M7" s="183"/>
      <c r="N7" s="184">
        <f>SUM(N8:N9)</f>
        <v>2</v>
      </c>
      <c r="O7" s="185"/>
    </row>
    <row r="8" spans="1:25" s="147" customFormat="1" ht="18" customHeight="1" x14ac:dyDescent="0.25">
      <c r="A8" s="135">
        <v>2</v>
      </c>
      <c r="B8" s="161" t="s">
        <v>2</v>
      </c>
      <c r="C8" s="161" t="s">
        <v>16</v>
      </c>
      <c r="D8" s="140"/>
      <c r="E8" s="141"/>
      <c r="F8" s="141">
        <v>348</v>
      </c>
      <c r="G8" s="139">
        <v>0</v>
      </c>
      <c r="H8" s="139">
        <v>0</v>
      </c>
      <c r="I8" s="139">
        <v>23</v>
      </c>
      <c r="J8" s="142">
        <f>G8/F8</f>
        <v>0</v>
      </c>
      <c r="K8" s="142">
        <f>H8/F8</f>
        <v>0</v>
      </c>
      <c r="L8" s="142">
        <f>I8/F8</f>
        <v>6.6091954022988508E-2</v>
      </c>
      <c r="M8" s="144">
        <v>5</v>
      </c>
      <c r="N8" s="187">
        <f>ROUNDDOWN(O8,0)</f>
        <v>1</v>
      </c>
      <c r="O8" s="146">
        <f>I8*M8/100</f>
        <v>1.1499999999999999</v>
      </c>
    </row>
    <row r="9" spans="1:25" s="147" customFormat="1" ht="18" customHeight="1" x14ac:dyDescent="0.25">
      <c r="A9" s="135">
        <v>2</v>
      </c>
      <c r="B9" s="161" t="s">
        <v>2</v>
      </c>
      <c r="C9" s="161" t="s">
        <v>33</v>
      </c>
      <c r="D9" s="140"/>
      <c r="E9" s="141"/>
      <c r="F9" s="141">
        <v>100.33</v>
      </c>
      <c r="G9" s="139">
        <v>12</v>
      </c>
      <c r="H9" s="139">
        <v>12</v>
      </c>
      <c r="I9" s="139">
        <v>24</v>
      </c>
      <c r="J9" s="142">
        <f>G9/F9</f>
        <v>0.11960530250174424</v>
      </c>
      <c r="K9" s="142">
        <f>H9/F9</f>
        <v>0.11960530250174424</v>
      </c>
      <c r="L9" s="142">
        <f>I9/F9</f>
        <v>0.23921060500348848</v>
      </c>
      <c r="M9" s="144">
        <v>5</v>
      </c>
      <c r="N9" s="187">
        <f>ROUNDDOWN(O9,0)</f>
        <v>1</v>
      </c>
      <c r="O9" s="146">
        <f>I9*M9/100</f>
        <v>1.2</v>
      </c>
    </row>
    <row r="10" spans="1:25" ht="42.75" customHeight="1" x14ac:dyDescent="0.25">
      <c r="A10" s="152" t="s">
        <v>659</v>
      </c>
      <c r="B10" s="152"/>
      <c r="C10" s="192"/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4"/>
    </row>
    <row r="11" spans="1:25" ht="33" customHeight="1" x14ac:dyDescent="0.25">
      <c r="A11" s="600" t="s">
        <v>1013</v>
      </c>
      <c r="B11" s="600"/>
      <c r="C11" s="600"/>
      <c r="D11" s="600"/>
      <c r="E11" s="600"/>
      <c r="F11" s="600"/>
      <c r="G11" s="600"/>
      <c r="H11" s="600"/>
      <c r="I11" s="600"/>
      <c r="J11" s="600"/>
      <c r="K11" s="600"/>
      <c r="L11" s="600"/>
      <c r="M11" s="600"/>
      <c r="N11" s="600"/>
      <c r="O11" s="154"/>
    </row>
    <row r="12" spans="1:25" ht="33" customHeight="1" x14ac:dyDescent="0.25"/>
    <row r="13" spans="1:25" ht="33" customHeight="1" x14ac:dyDescent="0.25"/>
    <row r="14" spans="1:25" s="157" customFormat="1" ht="33" customHeight="1" x14ac:dyDescent="0.25">
      <c r="B14" s="196"/>
      <c r="C14" s="197"/>
      <c r="D14" s="128"/>
      <c r="E14" s="128"/>
      <c r="F14" s="128"/>
      <c r="G14" s="122"/>
      <c r="H14" s="122"/>
      <c r="I14" s="122"/>
      <c r="J14" s="52"/>
      <c r="K14" s="52"/>
      <c r="L14" s="52"/>
      <c r="M14" s="128"/>
      <c r="N14" s="122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</row>
    <row r="15" spans="1:25" s="157" customFormat="1" ht="33" customHeight="1" x14ac:dyDescent="0.25">
      <c r="B15" s="196"/>
      <c r="C15" s="197"/>
      <c r="D15" s="128"/>
      <c r="E15" s="128"/>
      <c r="F15" s="128"/>
      <c r="G15" s="122"/>
      <c r="H15" s="122"/>
      <c r="I15" s="122"/>
      <c r="J15" s="52"/>
      <c r="K15" s="52"/>
      <c r="L15" s="52"/>
      <c r="M15" s="128"/>
      <c r="N15" s="122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</row>
    <row r="16" spans="1:25" s="157" customFormat="1" ht="33" customHeight="1" x14ac:dyDescent="0.25">
      <c r="B16" s="196"/>
      <c r="C16" s="197"/>
      <c r="D16" s="128"/>
      <c r="E16" s="128"/>
      <c r="F16" s="128"/>
      <c r="G16" s="122"/>
      <c r="H16" s="122"/>
      <c r="I16" s="122"/>
      <c r="J16" s="52"/>
      <c r="K16" s="52"/>
      <c r="L16" s="52"/>
      <c r="M16" s="128"/>
      <c r="N16" s="122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</row>
    <row r="17" spans="2:25" s="157" customFormat="1" ht="33" customHeight="1" x14ac:dyDescent="0.25">
      <c r="B17" s="196"/>
      <c r="C17" s="197"/>
      <c r="D17" s="128"/>
      <c r="E17" s="128"/>
      <c r="F17" s="128"/>
      <c r="G17" s="122"/>
      <c r="H17" s="122"/>
      <c r="I17" s="122"/>
      <c r="J17" s="52"/>
      <c r="K17" s="52"/>
      <c r="L17" s="52"/>
      <c r="M17" s="128"/>
      <c r="N17" s="122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</row>
    <row r="18" spans="2:25" s="157" customFormat="1" ht="33" customHeight="1" x14ac:dyDescent="0.25">
      <c r="B18" s="196"/>
      <c r="C18" s="197"/>
      <c r="D18" s="128"/>
      <c r="E18" s="128"/>
      <c r="F18" s="128"/>
      <c r="G18" s="122"/>
      <c r="H18" s="122"/>
      <c r="I18" s="122"/>
      <c r="J18" s="52"/>
      <c r="K18" s="52"/>
      <c r="L18" s="52"/>
      <c r="M18" s="128"/>
      <c r="N18" s="122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</row>
    <row r="19" spans="2:25" s="157" customFormat="1" ht="33" customHeight="1" x14ac:dyDescent="0.25">
      <c r="B19" s="196"/>
      <c r="C19" s="197"/>
      <c r="D19" s="128"/>
      <c r="E19" s="128"/>
      <c r="F19" s="128"/>
      <c r="G19" s="122"/>
      <c r="H19" s="122"/>
      <c r="I19" s="122"/>
      <c r="J19" s="52"/>
      <c r="K19" s="52"/>
      <c r="L19" s="52"/>
      <c r="M19" s="128"/>
      <c r="N19" s="122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</row>
    <row r="20" spans="2:25" s="157" customFormat="1" ht="33" customHeight="1" x14ac:dyDescent="0.25">
      <c r="B20" s="196"/>
      <c r="C20" s="197"/>
      <c r="D20" s="128"/>
      <c r="E20" s="128"/>
      <c r="F20" s="128"/>
      <c r="G20" s="122"/>
      <c r="H20" s="122"/>
      <c r="I20" s="122"/>
      <c r="J20" s="52"/>
      <c r="K20" s="52"/>
      <c r="L20" s="52"/>
      <c r="M20" s="128"/>
      <c r="N20" s="122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</row>
    <row r="21" spans="2:25" s="157" customFormat="1" ht="33" customHeight="1" x14ac:dyDescent="0.25">
      <c r="B21" s="196"/>
      <c r="C21" s="197"/>
      <c r="D21" s="128"/>
      <c r="E21" s="128"/>
      <c r="F21" s="128"/>
      <c r="G21" s="122"/>
      <c r="H21" s="122"/>
      <c r="I21" s="122"/>
      <c r="J21" s="52"/>
      <c r="K21" s="52"/>
      <c r="L21" s="52"/>
      <c r="M21" s="128"/>
      <c r="N21" s="122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</row>
    <row r="22" spans="2:25" s="157" customFormat="1" ht="33" customHeight="1" x14ac:dyDescent="0.25">
      <c r="B22" s="196"/>
      <c r="C22" s="197"/>
      <c r="D22" s="128"/>
      <c r="E22" s="128"/>
      <c r="F22" s="128"/>
      <c r="G22" s="122"/>
      <c r="H22" s="122"/>
      <c r="I22" s="122"/>
      <c r="J22" s="52"/>
      <c r="K22" s="52"/>
      <c r="L22" s="52"/>
      <c r="M22" s="128"/>
      <c r="N22" s="122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</row>
    <row r="23" spans="2:25" s="157" customFormat="1" ht="33" customHeight="1" x14ac:dyDescent="0.25">
      <c r="B23" s="196"/>
      <c r="C23" s="197"/>
      <c r="D23" s="128"/>
      <c r="E23" s="128"/>
      <c r="F23" s="128"/>
      <c r="G23" s="122"/>
      <c r="H23" s="122"/>
      <c r="I23" s="122"/>
      <c r="J23" s="52"/>
      <c r="K23" s="52"/>
      <c r="L23" s="52"/>
      <c r="M23" s="128"/>
      <c r="N23" s="122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</row>
    <row r="24" spans="2:25" s="157" customFormat="1" ht="33" customHeight="1" x14ac:dyDescent="0.25">
      <c r="B24" s="196"/>
      <c r="C24" s="197"/>
      <c r="D24" s="128"/>
      <c r="E24" s="128"/>
      <c r="F24" s="128"/>
      <c r="G24" s="122"/>
      <c r="H24" s="122"/>
      <c r="I24" s="122"/>
      <c r="J24" s="52"/>
      <c r="K24" s="52"/>
      <c r="L24" s="52"/>
      <c r="M24" s="128"/>
      <c r="N24" s="122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</row>
    <row r="25" spans="2:25" s="157" customFormat="1" ht="33" customHeight="1" x14ac:dyDescent="0.25">
      <c r="B25" s="196"/>
      <c r="C25" s="197"/>
      <c r="D25" s="128"/>
      <c r="E25" s="128"/>
      <c r="F25" s="128"/>
      <c r="G25" s="122"/>
      <c r="H25" s="122"/>
      <c r="I25" s="122"/>
      <c r="J25" s="52"/>
      <c r="K25" s="52"/>
      <c r="L25" s="52"/>
      <c r="M25" s="128"/>
      <c r="N25" s="122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</row>
    <row r="26" spans="2:25" s="157" customFormat="1" ht="33" customHeight="1" x14ac:dyDescent="0.25">
      <c r="B26" s="196"/>
      <c r="C26" s="197"/>
      <c r="D26" s="128"/>
      <c r="E26" s="128"/>
      <c r="F26" s="128"/>
      <c r="G26" s="122"/>
      <c r="H26" s="122"/>
      <c r="I26" s="122"/>
      <c r="J26" s="52"/>
      <c r="K26" s="52"/>
      <c r="L26" s="52"/>
      <c r="M26" s="128"/>
      <c r="N26" s="122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</row>
    <row r="27" spans="2:25" s="157" customFormat="1" ht="33" customHeight="1" x14ac:dyDescent="0.25">
      <c r="B27" s="196"/>
      <c r="C27" s="197"/>
      <c r="D27" s="128"/>
      <c r="E27" s="128"/>
      <c r="F27" s="128"/>
      <c r="G27" s="122"/>
      <c r="H27" s="122"/>
      <c r="I27" s="122"/>
      <c r="J27" s="52"/>
      <c r="K27" s="52"/>
      <c r="L27" s="52"/>
      <c r="M27" s="128"/>
      <c r="N27" s="122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</row>
    <row r="28" spans="2:25" s="157" customFormat="1" ht="33" customHeight="1" x14ac:dyDescent="0.25">
      <c r="B28" s="196"/>
      <c r="C28" s="197"/>
      <c r="D28" s="128"/>
      <c r="E28" s="128"/>
      <c r="F28" s="128"/>
      <c r="G28" s="122"/>
      <c r="H28" s="122"/>
      <c r="I28" s="122"/>
      <c r="J28" s="52"/>
      <c r="K28" s="52"/>
      <c r="L28" s="52"/>
      <c r="M28" s="128"/>
      <c r="N28" s="122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</row>
    <row r="29" spans="2:25" s="157" customFormat="1" ht="33" customHeight="1" x14ac:dyDescent="0.25">
      <c r="B29" s="196"/>
      <c r="C29" s="197"/>
      <c r="D29" s="128"/>
      <c r="E29" s="128"/>
      <c r="F29" s="128"/>
      <c r="G29" s="122"/>
      <c r="H29" s="122"/>
      <c r="I29" s="122"/>
      <c r="J29" s="52"/>
      <c r="K29" s="52"/>
      <c r="L29" s="52"/>
      <c r="M29" s="128"/>
      <c r="N29" s="122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</row>
    <row r="30" spans="2:25" s="157" customFormat="1" ht="33" customHeight="1" x14ac:dyDescent="0.25">
      <c r="B30" s="196"/>
      <c r="C30" s="197"/>
      <c r="D30" s="128"/>
      <c r="E30" s="128"/>
      <c r="F30" s="128"/>
      <c r="G30" s="122"/>
      <c r="H30" s="122"/>
      <c r="I30" s="122"/>
      <c r="J30" s="52"/>
      <c r="K30" s="52"/>
      <c r="L30" s="52"/>
      <c r="M30" s="128"/>
      <c r="N30" s="122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</row>
    <row r="31" spans="2:25" s="157" customFormat="1" ht="33" customHeight="1" x14ac:dyDescent="0.25">
      <c r="B31" s="196"/>
      <c r="C31" s="197"/>
      <c r="D31" s="128"/>
      <c r="E31" s="128"/>
      <c r="F31" s="128"/>
      <c r="G31" s="122"/>
      <c r="H31" s="122"/>
      <c r="I31" s="122"/>
      <c r="J31" s="52"/>
      <c r="K31" s="52"/>
      <c r="L31" s="52"/>
      <c r="M31" s="128"/>
      <c r="N31" s="122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</row>
    <row r="32" spans="2:25" s="157" customFormat="1" ht="33" customHeight="1" x14ac:dyDescent="0.25">
      <c r="B32" s="196"/>
      <c r="C32" s="197"/>
      <c r="D32" s="128"/>
      <c r="E32" s="128"/>
      <c r="F32" s="128"/>
      <c r="G32" s="122"/>
      <c r="H32" s="122"/>
      <c r="I32" s="122"/>
      <c r="J32" s="52"/>
      <c r="K32" s="52"/>
      <c r="L32" s="52"/>
      <c r="M32" s="128"/>
      <c r="N32" s="122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</row>
    <row r="33" spans="2:25" s="157" customFormat="1" ht="33" customHeight="1" x14ac:dyDescent="0.25">
      <c r="B33" s="196"/>
      <c r="C33" s="197"/>
      <c r="D33" s="128"/>
      <c r="E33" s="128"/>
      <c r="F33" s="128"/>
      <c r="G33" s="122"/>
      <c r="H33" s="122"/>
      <c r="I33" s="122"/>
      <c r="J33" s="52"/>
      <c r="K33" s="52"/>
      <c r="L33" s="52"/>
      <c r="M33" s="128"/>
      <c r="N33" s="122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</row>
    <row r="34" spans="2:25" s="157" customFormat="1" ht="33" customHeight="1" x14ac:dyDescent="0.25">
      <c r="B34" s="196"/>
      <c r="C34" s="197"/>
      <c r="D34" s="128"/>
      <c r="E34" s="128"/>
      <c r="F34" s="128"/>
      <c r="G34" s="122"/>
      <c r="H34" s="122"/>
      <c r="I34" s="122"/>
      <c r="J34" s="52"/>
      <c r="K34" s="52"/>
      <c r="L34" s="52"/>
      <c r="M34" s="128"/>
      <c r="N34" s="122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</row>
    <row r="35" spans="2:25" s="157" customFormat="1" ht="33" customHeight="1" x14ac:dyDescent="0.25">
      <c r="B35" s="196"/>
      <c r="C35" s="197"/>
      <c r="D35" s="128"/>
      <c r="E35" s="128"/>
      <c r="F35" s="128"/>
      <c r="G35" s="122"/>
      <c r="H35" s="122"/>
      <c r="I35" s="122"/>
      <c r="J35" s="52"/>
      <c r="K35" s="52"/>
      <c r="L35" s="52"/>
      <c r="M35" s="128"/>
      <c r="N35" s="122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</row>
    <row r="36" spans="2:25" s="157" customFormat="1" ht="33" customHeight="1" x14ac:dyDescent="0.25">
      <c r="B36" s="196"/>
      <c r="C36" s="197"/>
      <c r="D36" s="128"/>
      <c r="E36" s="128"/>
      <c r="F36" s="128"/>
      <c r="G36" s="122"/>
      <c r="H36" s="122"/>
      <c r="I36" s="122"/>
      <c r="J36" s="52"/>
      <c r="K36" s="52"/>
      <c r="L36" s="52"/>
      <c r="M36" s="128"/>
      <c r="N36" s="122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</row>
    <row r="37" spans="2:25" s="157" customFormat="1" ht="33" customHeight="1" x14ac:dyDescent="0.25">
      <c r="B37" s="196"/>
      <c r="C37" s="197"/>
      <c r="D37" s="128"/>
      <c r="E37" s="128"/>
      <c r="F37" s="128"/>
      <c r="G37" s="122"/>
      <c r="H37" s="122"/>
      <c r="I37" s="122"/>
      <c r="J37" s="52"/>
      <c r="K37" s="52"/>
      <c r="L37" s="52"/>
      <c r="M37" s="128"/>
      <c r="N37" s="122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</row>
    <row r="38" spans="2:25" s="157" customFormat="1" ht="33" customHeight="1" x14ac:dyDescent="0.25">
      <c r="B38" s="196"/>
      <c r="C38" s="197"/>
      <c r="D38" s="128"/>
      <c r="E38" s="128"/>
      <c r="F38" s="128"/>
      <c r="G38" s="122"/>
      <c r="H38" s="122"/>
      <c r="I38" s="122"/>
      <c r="J38" s="52"/>
      <c r="K38" s="52"/>
      <c r="L38" s="52"/>
      <c r="M38" s="128"/>
      <c r="N38" s="122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</row>
    <row r="39" spans="2:25" s="157" customFormat="1" ht="33" customHeight="1" x14ac:dyDescent="0.25">
      <c r="B39" s="196"/>
      <c r="C39" s="197"/>
      <c r="D39" s="128"/>
      <c r="E39" s="128"/>
      <c r="F39" s="128"/>
      <c r="G39" s="122"/>
      <c r="H39" s="122"/>
      <c r="I39" s="122"/>
      <c r="J39" s="52"/>
      <c r="K39" s="52"/>
      <c r="L39" s="52"/>
      <c r="M39" s="128"/>
      <c r="N39" s="122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</row>
    <row r="40" spans="2:25" s="157" customFormat="1" ht="33" customHeight="1" x14ac:dyDescent="0.25">
      <c r="B40" s="196"/>
      <c r="C40" s="197"/>
      <c r="D40" s="128"/>
      <c r="E40" s="128"/>
      <c r="F40" s="128"/>
      <c r="G40" s="122"/>
      <c r="H40" s="122"/>
      <c r="I40" s="122"/>
      <c r="J40" s="52"/>
      <c r="K40" s="52"/>
      <c r="L40" s="52"/>
      <c r="M40" s="128"/>
      <c r="N40" s="122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</row>
    <row r="41" spans="2:25" s="157" customFormat="1" ht="33" customHeight="1" x14ac:dyDescent="0.25">
      <c r="B41" s="196"/>
      <c r="C41" s="197"/>
      <c r="D41" s="128"/>
      <c r="E41" s="128"/>
      <c r="F41" s="128"/>
      <c r="G41" s="122"/>
      <c r="H41" s="122"/>
      <c r="I41" s="122"/>
      <c r="J41" s="52"/>
      <c r="K41" s="52"/>
      <c r="L41" s="52"/>
      <c r="M41" s="128"/>
      <c r="N41" s="122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</row>
    <row r="42" spans="2:25" s="157" customFormat="1" ht="33" customHeight="1" x14ac:dyDescent="0.25">
      <c r="B42" s="196"/>
      <c r="C42" s="197"/>
      <c r="D42" s="128"/>
      <c r="E42" s="128"/>
      <c r="F42" s="128"/>
      <c r="G42" s="122"/>
      <c r="H42" s="122"/>
      <c r="I42" s="122"/>
      <c r="J42" s="52"/>
      <c r="K42" s="52"/>
      <c r="L42" s="52"/>
      <c r="M42" s="128"/>
      <c r="N42" s="122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</row>
    <row r="43" spans="2:25" s="157" customFormat="1" ht="33" customHeight="1" x14ac:dyDescent="0.25">
      <c r="B43" s="196"/>
      <c r="C43" s="197"/>
      <c r="D43" s="128"/>
      <c r="E43" s="128"/>
      <c r="F43" s="128"/>
      <c r="G43" s="122"/>
      <c r="H43" s="122"/>
      <c r="I43" s="122"/>
      <c r="J43" s="52"/>
      <c r="K43" s="52"/>
      <c r="L43" s="52"/>
      <c r="M43" s="128"/>
      <c r="N43" s="122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</row>
    <row r="44" spans="2:25" s="157" customFormat="1" ht="33" customHeight="1" x14ac:dyDescent="0.25">
      <c r="B44" s="196"/>
      <c r="C44" s="197"/>
      <c r="D44" s="128"/>
      <c r="E44" s="128"/>
      <c r="F44" s="128"/>
      <c r="G44" s="122"/>
      <c r="H44" s="122"/>
      <c r="I44" s="122"/>
      <c r="J44" s="52"/>
      <c r="K44" s="52"/>
      <c r="L44" s="52"/>
      <c r="M44" s="128"/>
      <c r="N44" s="122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</row>
    <row r="45" spans="2:25" s="157" customFormat="1" ht="33" customHeight="1" x14ac:dyDescent="0.25">
      <c r="B45" s="196"/>
      <c r="C45" s="197"/>
      <c r="D45" s="128"/>
      <c r="E45" s="128"/>
      <c r="F45" s="128"/>
      <c r="G45" s="122"/>
      <c r="H45" s="122"/>
      <c r="I45" s="122"/>
      <c r="J45" s="52"/>
      <c r="K45" s="52"/>
      <c r="L45" s="52"/>
      <c r="M45" s="128"/>
      <c r="N45" s="122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</row>
    <row r="46" spans="2:25" s="157" customFormat="1" ht="33" customHeight="1" x14ac:dyDescent="0.25">
      <c r="B46" s="196"/>
      <c r="C46" s="197"/>
      <c r="D46" s="128"/>
      <c r="E46" s="128"/>
      <c r="F46" s="128"/>
      <c r="G46" s="122"/>
      <c r="H46" s="122"/>
      <c r="I46" s="122"/>
      <c r="J46" s="52"/>
      <c r="K46" s="52"/>
      <c r="L46" s="52"/>
      <c r="M46" s="128"/>
      <c r="N46" s="122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</row>
    <row r="47" spans="2:25" s="157" customFormat="1" ht="33" customHeight="1" x14ac:dyDescent="0.25">
      <c r="B47" s="196"/>
      <c r="C47" s="197"/>
      <c r="D47" s="128"/>
      <c r="E47" s="128"/>
      <c r="F47" s="128"/>
      <c r="G47" s="122"/>
      <c r="H47" s="122"/>
      <c r="I47" s="122"/>
      <c r="J47" s="52"/>
      <c r="K47" s="52"/>
      <c r="L47" s="52"/>
      <c r="M47" s="128"/>
      <c r="N47" s="122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</row>
    <row r="48" spans="2:25" s="157" customFormat="1" ht="33" customHeight="1" x14ac:dyDescent="0.25">
      <c r="B48" s="196"/>
      <c r="C48" s="197"/>
      <c r="D48" s="128"/>
      <c r="E48" s="128"/>
      <c r="F48" s="128"/>
      <c r="G48" s="122"/>
      <c r="H48" s="122"/>
      <c r="I48" s="122"/>
      <c r="J48" s="52"/>
      <c r="K48" s="52"/>
      <c r="L48" s="52"/>
      <c r="M48" s="128"/>
      <c r="N48" s="122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</row>
    <row r="49" spans="2:25" s="157" customFormat="1" ht="33" customHeight="1" x14ac:dyDescent="0.25">
      <c r="B49" s="196"/>
      <c r="C49" s="197"/>
      <c r="D49" s="128"/>
      <c r="E49" s="128"/>
      <c r="F49" s="128"/>
      <c r="G49" s="122"/>
      <c r="H49" s="122"/>
      <c r="I49" s="122"/>
      <c r="J49" s="52"/>
      <c r="K49" s="52"/>
      <c r="L49" s="52"/>
      <c r="M49" s="128"/>
      <c r="N49" s="122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</row>
    <row r="50" spans="2:25" s="157" customFormat="1" ht="33" customHeight="1" x14ac:dyDescent="0.25">
      <c r="B50" s="196"/>
      <c r="C50" s="197"/>
      <c r="D50" s="128"/>
      <c r="E50" s="128"/>
      <c r="F50" s="128"/>
      <c r="G50" s="122"/>
      <c r="H50" s="122"/>
      <c r="I50" s="122"/>
      <c r="J50" s="52"/>
      <c r="K50" s="52"/>
      <c r="L50" s="52"/>
      <c r="M50" s="128"/>
      <c r="N50" s="122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</row>
    <row r="51" spans="2:25" s="157" customFormat="1" ht="33" customHeight="1" x14ac:dyDescent="0.25">
      <c r="B51" s="196"/>
      <c r="C51" s="197"/>
      <c r="D51" s="128"/>
      <c r="E51" s="128"/>
      <c r="F51" s="128"/>
      <c r="G51" s="122"/>
      <c r="H51" s="122"/>
      <c r="I51" s="122"/>
      <c r="J51" s="52"/>
      <c r="K51" s="52"/>
      <c r="L51" s="52"/>
      <c r="M51" s="128"/>
      <c r="N51" s="122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</row>
    <row r="52" spans="2:25" s="157" customFormat="1" ht="33" customHeight="1" x14ac:dyDescent="0.25">
      <c r="B52" s="196"/>
      <c r="C52" s="197"/>
      <c r="D52" s="128"/>
      <c r="E52" s="128"/>
      <c r="F52" s="128"/>
      <c r="G52" s="122"/>
      <c r="H52" s="122"/>
      <c r="I52" s="122"/>
      <c r="J52" s="52"/>
      <c r="K52" s="52"/>
      <c r="L52" s="52"/>
      <c r="M52" s="128"/>
      <c r="N52" s="122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</row>
    <row r="53" spans="2:25" s="157" customFormat="1" ht="33" customHeight="1" x14ac:dyDescent="0.25">
      <c r="B53" s="196"/>
      <c r="C53" s="197"/>
      <c r="D53" s="128"/>
      <c r="E53" s="128"/>
      <c r="F53" s="128"/>
      <c r="G53" s="122"/>
      <c r="H53" s="122"/>
      <c r="I53" s="122"/>
      <c r="J53" s="52"/>
      <c r="K53" s="52"/>
      <c r="L53" s="52"/>
      <c r="M53" s="128"/>
      <c r="N53" s="122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</row>
    <row r="54" spans="2:25" s="157" customFormat="1" ht="33" customHeight="1" x14ac:dyDescent="0.25">
      <c r="B54" s="196"/>
      <c r="C54" s="197"/>
      <c r="D54" s="128"/>
      <c r="E54" s="128"/>
      <c r="F54" s="128"/>
      <c r="G54" s="122"/>
      <c r="H54" s="122"/>
      <c r="I54" s="122"/>
      <c r="J54" s="52"/>
      <c r="K54" s="52"/>
      <c r="L54" s="52"/>
      <c r="M54" s="128"/>
      <c r="N54" s="122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</row>
    <row r="55" spans="2:25" s="157" customFormat="1" ht="33" customHeight="1" x14ac:dyDescent="0.25">
      <c r="B55" s="196"/>
      <c r="C55" s="197"/>
      <c r="D55" s="128"/>
      <c r="E55" s="128"/>
      <c r="F55" s="128"/>
      <c r="G55" s="122"/>
      <c r="H55" s="122"/>
      <c r="I55" s="122"/>
      <c r="J55" s="52"/>
      <c r="K55" s="52"/>
      <c r="L55" s="52"/>
      <c r="M55" s="128"/>
      <c r="N55" s="122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</row>
    <row r="56" spans="2:25" s="157" customFormat="1" ht="33" customHeight="1" x14ac:dyDescent="0.25">
      <c r="B56" s="196"/>
      <c r="C56" s="197"/>
      <c r="D56" s="128"/>
      <c r="E56" s="128"/>
      <c r="F56" s="128"/>
      <c r="G56" s="122"/>
      <c r="H56" s="122"/>
      <c r="I56" s="122"/>
      <c r="J56" s="52"/>
      <c r="K56" s="52"/>
      <c r="L56" s="52"/>
      <c r="M56" s="128"/>
      <c r="N56" s="122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</row>
    <row r="57" spans="2:25" s="157" customFormat="1" ht="33" customHeight="1" x14ac:dyDescent="0.25">
      <c r="B57" s="196"/>
      <c r="C57" s="197"/>
      <c r="D57" s="128"/>
      <c r="E57" s="128"/>
      <c r="F57" s="128"/>
      <c r="G57" s="122"/>
      <c r="H57" s="122"/>
      <c r="I57" s="122"/>
      <c r="J57" s="52"/>
      <c r="K57" s="52"/>
      <c r="L57" s="52"/>
      <c r="M57" s="128"/>
      <c r="N57" s="122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</row>
    <row r="58" spans="2:25" s="157" customFormat="1" ht="33" customHeight="1" x14ac:dyDescent="0.25">
      <c r="B58" s="196"/>
      <c r="C58" s="197"/>
      <c r="D58" s="128"/>
      <c r="E58" s="128"/>
      <c r="F58" s="128"/>
      <c r="G58" s="122"/>
      <c r="H58" s="122"/>
      <c r="I58" s="122"/>
      <c r="J58" s="52"/>
      <c r="K58" s="52"/>
      <c r="L58" s="52"/>
      <c r="M58" s="128"/>
      <c r="N58" s="122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</row>
    <row r="59" spans="2:25" s="157" customFormat="1" ht="33" customHeight="1" x14ac:dyDescent="0.25">
      <c r="B59" s="196"/>
      <c r="C59" s="197"/>
      <c r="D59" s="128"/>
      <c r="E59" s="128"/>
      <c r="F59" s="128"/>
      <c r="G59" s="122"/>
      <c r="H59" s="122"/>
      <c r="I59" s="122"/>
      <c r="J59" s="52"/>
      <c r="K59" s="52"/>
      <c r="L59" s="52"/>
      <c r="M59" s="128"/>
      <c r="N59" s="122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</row>
    <row r="60" spans="2:25" s="157" customFormat="1" ht="33" customHeight="1" x14ac:dyDescent="0.25">
      <c r="B60" s="196"/>
      <c r="C60" s="197"/>
      <c r="D60" s="128"/>
      <c r="E60" s="128"/>
      <c r="F60" s="128"/>
      <c r="G60" s="122"/>
      <c r="H60" s="122"/>
      <c r="I60" s="122"/>
      <c r="J60" s="52"/>
      <c r="K60" s="52"/>
      <c r="L60" s="52"/>
      <c r="M60" s="128"/>
      <c r="N60" s="122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</row>
    <row r="61" spans="2:25" s="157" customFormat="1" ht="33" customHeight="1" x14ac:dyDescent="0.25">
      <c r="B61" s="196"/>
      <c r="C61" s="197"/>
      <c r="D61" s="128"/>
      <c r="E61" s="128"/>
      <c r="F61" s="128"/>
      <c r="G61" s="122"/>
      <c r="H61" s="122"/>
      <c r="I61" s="122"/>
      <c r="J61" s="52"/>
      <c r="K61" s="52"/>
      <c r="L61" s="52"/>
      <c r="M61" s="128"/>
      <c r="N61" s="122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</row>
    <row r="62" spans="2:25" s="157" customFormat="1" ht="33" customHeight="1" x14ac:dyDescent="0.25">
      <c r="B62" s="196"/>
      <c r="C62" s="197"/>
      <c r="D62" s="128"/>
      <c r="E62" s="128"/>
      <c r="F62" s="128"/>
      <c r="G62" s="122"/>
      <c r="H62" s="122"/>
      <c r="I62" s="122"/>
      <c r="J62" s="52"/>
      <c r="K62" s="52"/>
      <c r="L62" s="52"/>
      <c r="M62" s="128"/>
      <c r="N62" s="122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</row>
    <row r="63" spans="2:25" s="157" customFormat="1" ht="33" customHeight="1" x14ac:dyDescent="0.25">
      <c r="B63" s="196"/>
      <c r="C63" s="197"/>
      <c r="D63" s="128"/>
      <c r="E63" s="128"/>
      <c r="F63" s="128"/>
      <c r="G63" s="122"/>
      <c r="H63" s="122"/>
      <c r="I63" s="122"/>
      <c r="J63" s="52"/>
      <c r="K63" s="52"/>
      <c r="L63" s="52"/>
      <c r="M63" s="128"/>
      <c r="N63" s="122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</row>
    <row r="64" spans="2:25" s="157" customFormat="1" ht="33" customHeight="1" x14ac:dyDescent="0.25">
      <c r="B64" s="196"/>
      <c r="C64" s="197"/>
      <c r="D64" s="128"/>
      <c r="E64" s="128"/>
      <c r="F64" s="128"/>
      <c r="G64" s="122"/>
      <c r="H64" s="122"/>
      <c r="I64" s="122"/>
      <c r="J64" s="52"/>
      <c r="K64" s="52"/>
      <c r="L64" s="52"/>
      <c r="M64" s="128"/>
      <c r="N64" s="122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</row>
    <row r="65" spans="2:25" s="157" customFormat="1" ht="33" customHeight="1" x14ac:dyDescent="0.25">
      <c r="B65" s="196"/>
      <c r="C65" s="197"/>
      <c r="D65" s="128"/>
      <c r="E65" s="128"/>
      <c r="F65" s="128"/>
      <c r="G65" s="122"/>
      <c r="H65" s="122"/>
      <c r="I65" s="122"/>
      <c r="J65" s="52"/>
      <c r="K65" s="52"/>
      <c r="L65" s="52"/>
      <c r="M65" s="128"/>
      <c r="N65" s="122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</row>
    <row r="66" spans="2:25" s="157" customFormat="1" ht="33" customHeight="1" x14ac:dyDescent="0.25">
      <c r="B66" s="196"/>
      <c r="C66" s="197"/>
      <c r="D66" s="128"/>
      <c r="E66" s="128"/>
      <c r="F66" s="128"/>
      <c r="G66" s="122"/>
      <c r="H66" s="122"/>
      <c r="I66" s="122"/>
      <c r="J66" s="52"/>
      <c r="K66" s="52"/>
      <c r="L66" s="52"/>
      <c r="M66" s="128"/>
      <c r="N66" s="122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</row>
    <row r="67" spans="2:25" s="157" customFormat="1" ht="33" customHeight="1" x14ac:dyDescent="0.25">
      <c r="B67" s="196"/>
      <c r="C67" s="197"/>
      <c r="D67" s="128"/>
      <c r="E67" s="128"/>
      <c r="F67" s="128"/>
      <c r="G67" s="122"/>
      <c r="H67" s="122"/>
      <c r="I67" s="122"/>
      <c r="J67" s="52"/>
      <c r="K67" s="52"/>
      <c r="L67" s="52"/>
      <c r="M67" s="128"/>
      <c r="N67" s="122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</row>
    <row r="68" spans="2:25" s="157" customFormat="1" ht="33" customHeight="1" x14ac:dyDescent="0.25">
      <c r="B68" s="196"/>
      <c r="C68" s="197"/>
      <c r="D68" s="128"/>
      <c r="E68" s="128"/>
      <c r="F68" s="128"/>
      <c r="G68" s="122"/>
      <c r="H68" s="122"/>
      <c r="I68" s="122"/>
      <c r="J68" s="52"/>
      <c r="K68" s="52"/>
      <c r="L68" s="52"/>
      <c r="M68" s="128"/>
      <c r="N68" s="122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</row>
    <row r="69" spans="2:25" s="157" customFormat="1" ht="33" customHeight="1" x14ac:dyDescent="0.25">
      <c r="B69" s="196"/>
      <c r="C69" s="197"/>
      <c r="D69" s="128"/>
      <c r="E69" s="128"/>
      <c r="F69" s="128"/>
      <c r="G69" s="122"/>
      <c r="H69" s="122"/>
      <c r="I69" s="122"/>
      <c r="J69" s="52"/>
      <c r="K69" s="52"/>
      <c r="L69" s="52"/>
      <c r="M69" s="128"/>
      <c r="N69" s="122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</row>
    <row r="70" spans="2:25" s="157" customFormat="1" ht="33" customHeight="1" x14ac:dyDescent="0.25">
      <c r="B70" s="196"/>
      <c r="C70" s="197"/>
      <c r="D70" s="128"/>
      <c r="E70" s="128"/>
      <c r="F70" s="128"/>
      <c r="G70" s="122"/>
      <c r="H70" s="122"/>
      <c r="I70" s="122"/>
      <c r="J70" s="52"/>
      <c r="K70" s="52"/>
      <c r="L70" s="52"/>
      <c r="M70" s="128"/>
      <c r="N70" s="122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</row>
    <row r="71" spans="2:25" s="157" customFormat="1" ht="33" customHeight="1" x14ac:dyDescent="0.25">
      <c r="B71" s="196"/>
      <c r="C71" s="197"/>
      <c r="D71" s="128"/>
      <c r="E71" s="128"/>
      <c r="F71" s="128"/>
      <c r="G71" s="122"/>
      <c r="H71" s="122"/>
      <c r="I71" s="122"/>
      <c r="J71" s="52"/>
      <c r="K71" s="52"/>
      <c r="L71" s="52"/>
      <c r="M71" s="128"/>
      <c r="N71" s="122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</row>
    <row r="72" spans="2:25" s="157" customFormat="1" ht="33" customHeight="1" x14ac:dyDescent="0.25">
      <c r="B72" s="196"/>
      <c r="C72" s="197"/>
      <c r="D72" s="128"/>
      <c r="E72" s="128"/>
      <c r="F72" s="128"/>
      <c r="G72" s="122"/>
      <c r="H72" s="122"/>
      <c r="I72" s="122"/>
      <c r="J72" s="52"/>
      <c r="K72" s="52"/>
      <c r="L72" s="52"/>
      <c r="M72" s="128"/>
      <c r="N72" s="122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</row>
    <row r="73" spans="2:25" s="157" customFormat="1" ht="33" customHeight="1" x14ac:dyDescent="0.25">
      <c r="B73" s="196"/>
      <c r="C73" s="197"/>
      <c r="D73" s="128"/>
      <c r="E73" s="128"/>
      <c r="F73" s="128"/>
      <c r="G73" s="122"/>
      <c r="H73" s="122"/>
      <c r="I73" s="122"/>
      <c r="J73" s="52"/>
      <c r="K73" s="52"/>
      <c r="L73" s="52"/>
      <c r="M73" s="128"/>
      <c r="N73" s="122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</row>
    <row r="74" spans="2:25" s="157" customFormat="1" ht="33" customHeight="1" x14ac:dyDescent="0.25">
      <c r="B74" s="196"/>
      <c r="C74" s="197"/>
      <c r="D74" s="128"/>
      <c r="E74" s="128"/>
      <c r="F74" s="128"/>
      <c r="G74" s="122"/>
      <c r="H74" s="122"/>
      <c r="I74" s="122"/>
      <c r="J74" s="52"/>
      <c r="K74" s="52"/>
      <c r="L74" s="52"/>
      <c r="M74" s="128"/>
      <c r="N74" s="122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</row>
    <row r="75" spans="2:25" s="157" customFormat="1" ht="33" customHeight="1" x14ac:dyDescent="0.25">
      <c r="B75" s="196"/>
      <c r="C75" s="197"/>
      <c r="D75" s="128"/>
      <c r="E75" s="128"/>
      <c r="F75" s="128"/>
      <c r="G75" s="122"/>
      <c r="H75" s="122"/>
      <c r="I75" s="122"/>
      <c r="J75" s="52"/>
      <c r="K75" s="52"/>
      <c r="L75" s="52"/>
      <c r="M75" s="128"/>
      <c r="N75" s="122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</row>
    <row r="76" spans="2:25" s="157" customFormat="1" ht="33" customHeight="1" x14ac:dyDescent="0.25">
      <c r="B76" s="196"/>
      <c r="C76" s="197"/>
      <c r="D76" s="128"/>
      <c r="E76" s="128"/>
      <c r="F76" s="128"/>
      <c r="G76" s="122"/>
      <c r="H76" s="122"/>
      <c r="I76" s="122"/>
      <c r="J76" s="52"/>
      <c r="K76" s="52"/>
      <c r="L76" s="52"/>
      <c r="M76" s="128"/>
      <c r="N76" s="122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</row>
    <row r="77" spans="2:25" s="157" customFormat="1" ht="33" customHeight="1" x14ac:dyDescent="0.25">
      <c r="B77" s="196"/>
      <c r="C77" s="197"/>
      <c r="D77" s="128"/>
      <c r="E77" s="128"/>
      <c r="F77" s="128"/>
      <c r="G77" s="122"/>
      <c r="H77" s="122"/>
      <c r="I77" s="122"/>
      <c r="J77" s="52"/>
      <c r="K77" s="52"/>
      <c r="L77" s="52"/>
      <c r="M77" s="128"/>
      <c r="N77" s="122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</row>
    <row r="78" spans="2:25" s="157" customFormat="1" ht="33" customHeight="1" x14ac:dyDescent="0.25">
      <c r="B78" s="196"/>
      <c r="C78" s="197"/>
      <c r="D78" s="128"/>
      <c r="E78" s="128"/>
      <c r="F78" s="128"/>
      <c r="G78" s="122"/>
      <c r="H78" s="122"/>
      <c r="I78" s="122"/>
      <c r="J78" s="52"/>
      <c r="K78" s="52"/>
      <c r="L78" s="52"/>
      <c r="M78" s="128"/>
      <c r="N78" s="122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</row>
    <row r="79" spans="2:25" s="157" customFormat="1" ht="33" customHeight="1" x14ac:dyDescent="0.25">
      <c r="B79" s="196"/>
      <c r="C79" s="197"/>
      <c r="D79" s="128"/>
      <c r="E79" s="128"/>
      <c r="F79" s="128"/>
      <c r="G79" s="122"/>
      <c r="H79" s="122"/>
      <c r="I79" s="122"/>
      <c r="J79" s="52"/>
      <c r="K79" s="52"/>
      <c r="L79" s="52"/>
      <c r="M79" s="128"/>
      <c r="N79" s="122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</row>
    <row r="80" spans="2:25" s="157" customFormat="1" ht="33" customHeight="1" x14ac:dyDescent="0.25">
      <c r="B80" s="196"/>
      <c r="C80" s="197"/>
      <c r="D80" s="128"/>
      <c r="E80" s="128"/>
      <c r="F80" s="128"/>
      <c r="G80" s="122"/>
      <c r="H80" s="122"/>
      <c r="I80" s="122"/>
      <c r="J80" s="52"/>
      <c r="K80" s="52"/>
      <c r="L80" s="52"/>
      <c r="M80" s="128"/>
      <c r="N80" s="122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</row>
    <row r="81" spans="2:25" s="157" customFormat="1" ht="33" customHeight="1" x14ac:dyDescent="0.25">
      <c r="B81" s="196"/>
      <c r="C81" s="197"/>
      <c r="D81" s="128"/>
      <c r="E81" s="128"/>
      <c r="F81" s="128"/>
      <c r="G81" s="122"/>
      <c r="H81" s="122"/>
      <c r="I81" s="122"/>
      <c r="J81" s="52"/>
      <c r="K81" s="52"/>
      <c r="L81" s="52"/>
      <c r="M81" s="128"/>
      <c r="N81" s="122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</row>
    <row r="82" spans="2:25" s="157" customFormat="1" ht="33" customHeight="1" x14ac:dyDescent="0.25">
      <c r="B82" s="196"/>
      <c r="C82" s="197"/>
      <c r="D82" s="128"/>
      <c r="E82" s="128"/>
      <c r="F82" s="128"/>
      <c r="G82" s="122"/>
      <c r="H82" s="122"/>
      <c r="I82" s="122"/>
      <c r="J82" s="52"/>
      <c r="K82" s="52"/>
      <c r="L82" s="52"/>
      <c r="M82" s="128"/>
      <c r="N82" s="122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</row>
    <row r="83" spans="2:25" s="157" customFormat="1" ht="33" customHeight="1" x14ac:dyDescent="0.25">
      <c r="B83" s="196"/>
      <c r="C83" s="197"/>
      <c r="D83" s="128"/>
      <c r="E83" s="128"/>
      <c r="F83" s="128"/>
      <c r="G83" s="122"/>
      <c r="H83" s="122"/>
      <c r="I83" s="122"/>
      <c r="J83" s="52"/>
      <c r="K83" s="52"/>
      <c r="L83" s="52"/>
      <c r="M83" s="128"/>
      <c r="N83" s="122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</row>
    <row r="84" spans="2:25" s="157" customFormat="1" ht="33" customHeight="1" x14ac:dyDescent="0.25">
      <c r="B84" s="196"/>
      <c r="C84" s="197"/>
      <c r="D84" s="128"/>
      <c r="E84" s="128"/>
      <c r="F84" s="128"/>
      <c r="G84" s="122"/>
      <c r="H84" s="122"/>
      <c r="I84" s="122"/>
      <c r="J84" s="52"/>
      <c r="K84" s="52"/>
      <c r="L84" s="52"/>
      <c r="M84" s="128"/>
      <c r="N84" s="122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</row>
    <row r="85" spans="2:25" s="157" customFormat="1" ht="33" customHeight="1" x14ac:dyDescent="0.25">
      <c r="B85" s="196"/>
      <c r="C85" s="197"/>
      <c r="D85" s="128"/>
      <c r="E85" s="128"/>
      <c r="F85" s="128"/>
      <c r="G85" s="122"/>
      <c r="H85" s="122"/>
      <c r="I85" s="122"/>
      <c r="J85" s="52"/>
      <c r="K85" s="52"/>
      <c r="L85" s="52"/>
      <c r="M85" s="128"/>
      <c r="N85" s="122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</row>
    <row r="86" spans="2:25" s="157" customFormat="1" ht="33" customHeight="1" x14ac:dyDescent="0.25">
      <c r="B86" s="196"/>
      <c r="C86" s="197"/>
      <c r="D86" s="128"/>
      <c r="E86" s="128"/>
      <c r="F86" s="128"/>
      <c r="G86" s="122"/>
      <c r="H86" s="122"/>
      <c r="I86" s="122"/>
      <c r="J86" s="52"/>
      <c r="K86" s="52"/>
      <c r="L86" s="52"/>
      <c r="M86" s="128"/>
      <c r="N86" s="122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</row>
    <row r="87" spans="2:25" s="157" customFormat="1" ht="33" customHeight="1" x14ac:dyDescent="0.25">
      <c r="B87" s="196"/>
      <c r="C87" s="197"/>
      <c r="D87" s="128"/>
      <c r="E87" s="128"/>
      <c r="F87" s="128"/>
      <c r="G87" s="122"/>
      <c r="H87" s="122"/>
      <c r="I87" s="122"/>
      <c r="J87" s="52"/>
      <c r="K87" s="52"/>
      <c r="L87" s="52"/>
      <c r="M87" s="128"/>
      <c r="N87" s="122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</row>
    <row r="88" spans="2:25" s="157" customFormat="1" ht="33" customHeight="1" x14ac:dyDescent="0.25">
      <c r="B88" s="196"/>
      <c r="C88" s="197"/>
      <c r="D88" s="128"/>
      <c r="E88" s="128"/>
      <c r="F88" s="128"/>
      <c r="G88" s="122"/>
      <c r="H88" s="122"/>
      <c r="I88" s="122"/>
      <c r="J88" s="52"/>
      <c r="K88" s="52"/>
      <c r="L88" s="52"/>
      <c r="M88" s="128"/>
      <c r="N88" s="122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</row>
    <row r="89" spans="2:25" s="157" customFormat="1" ht="33" customHeight="1" x14ac:dyDescent="0.25">
      <c r="B89" s="196"/>
      <c r="C89" s="197"/>
      <c r="D89" s="128"/>
      <c r="E89" s="128"/>
      <c r="F89" s="128"/>
      <c r="G89" s="122"/>
      <c r="H89" s="122"/>
      <c r="I89" s="122"/>
      <c r="J89" s="52"/>
      <c r="K89" s="52"/>
      <c r="L89" s="52"/>
      <c r="M89" s="128"/>
      <c r="N89" s="122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</row>
    <row r="90" spans="2:25" s="157" customFormat="1" ht="33" customHeight="1" x14ac:dyDescent="0.25">
      <c r="B90" s="196"/>
      <c r="C90" s="197"/>
      <c r="D90" s="128"/>
      <c r="E90" s="128"/>
      <c r="F90" s="128"/>
      <c r="G90" s="122"/>
      <c r="H90" s="122"/>
      <c r="I90" s="122"/>
      <c r="J90" s="52"/>
      <c r="K90" s="52"/>
      <c r="L90" s="52"/>
      <c r="M90" s="128"/>
      <c r="N90" s="122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</row>
    <row r="91" spans="2:25" s="157" customFormat="1" ht="33" customHeight="1" x14ac:dyDescent="0.25">
      <c r="B91" s="196"/>
      <c r="C91" s="197"/>
      <c r="D91" s="128"/>
      <c r="E91" s="128"/>
      <c r="F91" s="128"/>
      <c r="G91" s="122"/>
      <c r="H91" s="122"/>
      <c r="I91" s="122"/>
      <c r="J91" s="52"/>
      <c r="K91" s="52"/>
      <c r="L91" s="52"/>
      <c r="M91" s="128"/>
      <c r="N91" s="122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</row>
    <row r="92" spans="2:25" s="157" customFormat="1" ht="33" customHeight="1" x14ac:dyDescent="0.25">
      <c r="B92" s="196"/>
      <c r="C92" s="197"/>
      <c r="D92" s="128"/>
      <c r="E92" s="128"/>
      <c r="F92" s="128"/>
      <c r="G92" s="122"/>
      <c r="H92" s="122"/>
      <c r="I92" s="122"/>
      <c r="J92" s="52"/>
      <c r="K92" s="52"/>
      <c r="L92" s="52"/>
      <c r="M92" s="128"/>
      <c r="N92" s="122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</row>
    <row r="93" spans="2:25" s="157" customFormat="1" ht="33" customHeight="1" x14ac:dyDescent="0.25">
      <c r="B93" s="196"/>
      <c r="C93" s="197"/>
      <c r="D93" s="128"/>
      <c r="E93" s="128"/>
      <c r="F93" s="128"/>
      <c r="G93" s="122"/>
      <c r="H93" s="122"/>
      <c r="I93" s="122"/>
      <c r="J93" s="52"/>
      <c r="K93" s="52"/>
      <c r="L93" s="52"/>
      <c r="M93" s="128"/>
      <c r="N93" s="122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</row>
    <row r="94" spans="2:25" s="157" customFormat="1" ht="33" customHeight="1" x14ac:dyDescent="0.25">
      <c r="B94" s="196"/>
      <c r="C94" s="197"/>
      <c r="D94" s="128"/>
      <c r="E94" s="128"/>
      <c r="F94" s="128"/>
      <c r="G94" s="122"/>
      <c r="H94" s="122"/>
      <c r="I94" s="122"/>
      <c r="J94" s="52"/>
      <c r="K94" s="52"/>
      <c r="L94" s="52"/>
      <c r="M94" s="128"/>
      <c r="N94" s="122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</row>
    <row r="95" spans="2:25" s="157" customFormat="1" ht="33" customHeight="1" x14ac:dyDescent="0.25">
      <c r="B95" s="196"/>
      <c r="C95" s="197"/>
      <c r="D95" s="128"/>
      <c r="E95" s="128"/>
      <c r="F95" s="128"/>
      <c r="G95" s="122"/>
      <c r="H95" s="122"/>
      <c r="I95" s="122"/>
      <c r="J95" s="52"/>
      <c r="K95" s="52"/>
      <c r="L95" s="52"/>
      <c r="M95" s="128"/>
      <c r="N95" s="122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</row>
    <row r="96" spans="2:25" s="157" customFormat="1" ht="33" customHeight="1" x14ac:dyDescent="0.25">
      <c r="B96" s="196"/>
      <c r="C96" s="197"/>
      <c r="D96" s="128"/>
      <c r="E96" s="128"/>
      <c r="F96" s="128"/>
      <c r="G96" s="122"/>
      <c r="H96" s="122"/>
      <c r="I96" s="122"/>
      <c r="J96" s="52"/>
      <c r="K96" s="52"/>
      <c r="L96" s="52"/>
      <c r="M96" s="128"/>
      <c r="N96" s="122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</row>
    <row r="97" spans="2:25" s="157" customFormat="1" ht="33" customHeight="1" x14ac:dyDescent="0.25">
      <c r="B97" s="196"/>
      <c r="C97" s="197"/>
      <c r="D97" s="128"/>
      <c r="E97" s="128"/>
      <c r="F97" s="128"/>
      <c r="G97" s="122"/>
      <c r="H97" s="122"/>
      <c r="I97" s="122"/>
      <c r="J97" s="52"/>
      <c r="K97" s="52"/>
      <c r="L97" s="52"/>
      <c r="M97" s="128"/>
      <c r="N97" s="122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</row>
    <row r="98" spans="2:25" s="157" customFormat="1" ht="33" customHeight="1" x14ac:dyDescent="0.25">
      <c r="B98" s="196"/>
      <c r="C98" s="197"/>
      <c r="D98" s="128"/>
      <c r="E98" s="128"/>
      <c r="F98" s="128"/>
      <c r="G98" s="122"/>
      <c r="H98" s="122"/>
      <c r="I98" s="122"/>
      <c r="J98" s="52"/>
      <c r="K98" s="52"/>
      <c r="L98" s="52"/>
      <c r="M98" s="128"/>
      <c r="N98" s="122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</row>
    <row r="99" spans="2:25" s="157" customFormat="1" ht="33" customHeight="1" x14ac:dyDescent="0.25">
      <c r="B99" s="196"/>
      <c r="C99" s="197"/>
      <c r="D99" s="128"/>
      <c r="E99" s="128"/>
      <c r="F99" s="128"/>
      <c r="G99" s="122"/>
      <c r="H99" s="122"/>
      <c r="I99" s="122"/>
      <c r="J99" s="52"/>
      <c r="K99" s="52"/>
      <c r="L99" s="52"/>
      <c r="M99" s="128"/>
      <c r="N99" s="122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</row>
    <row r="100" spans="2:25" s="157" customFormat="1" ht="33" customHeight="1" x14ac:dyDescent="0.25">
      <c r="B100" s="196"/>
      <c r="C100" s="197"/>
      <c r="D100" s="128"/>
      <c r="E100" s="128"/>
      <c r="F100" s="128"/>
      <c r="G100" s="122"/>
      <c r="H100" s="122"/>
      <c r="I100" s="122"/>
      <c r="J100" s="52"/>
      <c r="K100" s="52"/>
      <c r="L100" s="52"/>
      <c r="M100" s="128"/>
      <c r="N100" s="122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</row>
    <row r="101" spans="2:25" s="157" customFormat="1" ht="33" customHeight="1" x14ac:dyDescent="0.25">
      <c r="B101" s="196"/>
      <c r="C101" s="197"/>
      <c r="D101" s="128"/>
      <c r="E101" s="128"/>
      <c r="F101" s="128"/>
      <c r="G101" s="122"/>
      <c r="H101" s="122"/>
      <c r="I101" s="122"/>
      <c r="J101" s="52"/>
      <c r="K101" s="52"/>
      <c r="L101" s="52"/>
      <c r="M101" s="128"/>
      <c r="N101" s="122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</row>
    <row r="102" spans="2:25" s="157" customFormat="1" ht="33" customHeight="1" x14ac:dyDescent="0.25">
      <c r="B102" s="196"/>
      <c r="C102" s="197"/>
      <c r="D102" s="128"/>
      <c r="E102" s="128"/>
      <c r="F102" s="128"/>
      <c r="G102" s="122"/>
      <c r="H102" s="122"/>
      <c r="I102" s="122"/>
      <c r="J102" s="52"/>
      <c r="K102" s="52"/>
      <c r="L102" s="52"/>
      <c r="M102" s="128"/>
      <c r="N102" s="122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</row>
    <row r="103" spans="2:25" s="157" customFormat="1" ht="33" customHeight="1" x14ac:dyDescent="0.25">
      <c r="B103" s="196"/>
      <c r="C103" s="197"/>
      <c r="D103" s="128"/>
      <c r="E103" s="128"/>
      <c r="F103" s="128"/>
      <c r="G103" s="122"/>
      <c r="H103" s="122"/>
      <c r="I103" s="122"/>
      <c r="J103" s="52"/>
      <c r="K103" s="52"/>
      <c r="L103" s="52"/>
      <c r="M103" s="128"/>
      <c r="N103" s="122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</row>
    <row r="104" spans="2:25" s="157" customFormat="1" ht="33" customHeight="1" x14ac:dyDescent="0.25">
      <c r="B104" s="196"/>
      <c r="C104" s="197"/>
      <c r="D104" s="128"/>
      <c r="E104" s="128"/>
      <c r="F104" s="128"/>
      <c r="G104" s="122"/>
      <c r="H104" s="122"/>
      <c r="I104" s="122"/>
      <c r="J104" s="52"/>
      <c r="K104" s="52"/>
      <c r="L104" s="52"/>
      <c r="M104" s="128"/>
      <c r="N104" s="122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</row>
    <row r="105" spans="2:25" s="157" customFormat="1" ht="33" customHeight="1" x14ac:dyDescent="0.25">
      <c r="B105" s="196"/>
      <c r="C105" s="197"/>
      <c r="D105" s="128"/>
      <c r="E105" s="128"/>
      <c r="F105" s="128"/>
      <c r="G105" s="122"/>
      <c r="H105" s="122"/>
      <c r="I105" s="122"/>
      <c r="J105" s="52"/>
      <c r="K105" s="52"/>
      <c r="L105" s="52"/>
      <c r="M105" s="128"/>
      <c r="N105" s="122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</row>
    <row r="106" spans="2:25" s="157" customFormat="1" ht="33" customHeight="1" x14ac:dyDescent="0.25">
      <c r="B106" s="196"/>
      <c r="C106" s="197"/>
      <c r="D106" s="128"/>
      <c r="E106" s="128"/>
      <c r="F106" s="128"/>
      <c r="G106" s="122"/>
      <c r="H106" s="122"/>
      <c r="I106" s="122"/>
      <c r="J106" s="52"/>
      <c r="K106" s="52"/>
      <c r="L106" s="52"/>
      <c r="M106" s="128"/>
      <c r="N106" s="122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</row>
    <row r="107" spans="2:25" s="157" customFormat="1" ht="33" customHeight="1" x14ac:dyDescent="0.25">
      <c r="B107" s="196"/>
      <c r="C107" s="197"/>
      <c r="D107" s="128"/>
      <c r="E107" s="128"/>
      <c r="F107" s="128"/>
      <c r="G107" s="122"/>
      <c r="H107" s="122"/>
      <c r="I107" s="122"/>
      <c r="J107" s="52"/>
      <c r="K107" s="52"/>
      <c r="L107" s="52"/>
      <c r="M107" s="128"/>
      <c r="N107" s="122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</row>
    <row r="108" spans="2:25" s="157" customFormat="1" ht="33" customHeight="1" x14ac:dyDescent="0.25">
      <c r="B108" s="196"/>
      <c r="C108" s="197"/>
      <c r="D108" s="128"/>
      <c r="E108" s="128"/>
      <c r="F108" s="128"/>
      <c r="G108" s="122"/>
      <c r="H108" s="122"/>
      <c r="I108" s="122"/>
      <c r="J108" s="52"/>
      <c r="K108" s="52"/>
      <c r="L108" s="52"/>
      <c r="M108" s="128"/>
      <c r="N108" s="122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</row>
    <row r="109" spans="2:25" s="157" customFormat="1" ht="33" customHeight="1" x14ac:dyDescent="0.25">
      <c r="B109" s="196"/>
      <c r="C109" s="197"/>
      <c r="D109" s="128"/>
      <c r="E109" s="128"/>
      <c r="F109" s="128"/>
      <c r="G109" s="122"/>
      <c r="H109" s="122"/>
      <c r="I109" s="122"/>
      <c r="J109" s="52"/>
      <c r="K109" s="52"/>
      <c r="L109" s="52"/>
      <c r="M109" s="128"/>
      <c r="N109" s="122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</row>
    <row r="110" spans="2:25" s="157" customFormat="1" ht="33" customHeight="1" x14ac:dyDescent="0.25">
      <c r="B110" s="196"/>
      <c r="C110" s="197"/>
      <c r="D110" s="128"/>
      <c r="E110" s="128"/>
      <c r="F110" s="128"/>
      <c r="G110" s="122"/>
      <c r="H110" s="122"/>
      <c r="I110" s="122"/>
      <c r="J110" s="52"/>
      <c r="K110" s="52"/>
      <c r="L110" s="52"/>
      <c r="M110" s="128"/>
      <c r="N110" s="122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</row>
    <row r="111" spans="2:25" s="157" customFormat="1" ht="33" customHeight="1" x14ac:dyDescent="0.25">
      <c r="B111" s="196"/>
      <c r="C111" s="197"/>
      <c r="D111" s="128"/>
      <c r="E111" s="128"/>
      <c r="F111" s="128"/>
      <c r="G111" s="122"/>
      <c r="H111" s="122"/>
      <c r="I111" s="122"/>
      <c r="J111" s="52"/>
      <c r="K111" s="52"/>
      <c r="L111" s="52"/>
      <c r="M111" s="128"/>
      <c r="N111" s="122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</row>
    <row r="112" spans="2:25" s="157" customFormat="1" ht="33" customHeight="1" x14ac:dyDescent="0.25">
      <c r="B112" s="196"/>
      <c r="C112" s="197"/>
      <c r="D112" s="128"/>
      <c r="E112" s="128"/>
      <c r="F112" s="128"/>
      <c r="G112" s="122"/>
      <c r="H112" s="122"/>
      <c r="I112" s="122"/>
      <c r="J112" s="52"/>
      <c r="K112" s="52"/>
      <c r="L112" s="52"/>
      <c r="M112" s="128"/>
      <c r="N112" s="122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</row>
    <row r="113" spans="2:25" s="157" customFormat="1" ht="33" customHeight="1" x14ac:dyDescent="0.25">
      <c r="B113" s="196"/>
      <c r="C113" s="197"/>
      <c r="D113" s="128"/>
      <c r="E113" s="128"/>
      <c r="F113" s="128"/>
      <c r="G113" s="122"/>
      <c r="H113" s="122"/>
      <c r="I113" s="122"/>
      <c r="J113" s="52"/>
      <c r="K113" s="52"/>
      <c r="L113" s="52"/>
      <c r="M113" s="128"/>
      <c r="N113" s="122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</row>
    <row r="114" spans="2:25" s="157" customFormat="1" ht="33" customHeight="1" x14ac:dyDescent="0.25">
      <c r="B114" s="196"/>
      <c r="C114" s="197"/>
      <c r="D114" s="128"/>
      <c r="E114" s="128"/>
      <c r="F114" s="128"/>
      <c r="G114" s="122"/>
      <c r="H114" s="122"/>
      <c r="I114" s="122"/>
      <c r="J114" s="52"/>
      <c r="K114" s="52"/>
      <c r="L114" s="52"/>
      <c r="M114" s="128"/>
      <c r="N114" s="122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</row>
    <row r="115" spans="2:25" s="157" customFormat="1" ht="33" customHeight="1" x14ac:dyDescent="0.25">
      <c r="B115" s="196"/>
      <c r="C115" s="197"/>
      <c r="D115" s="128"/>
      <c r="E115" s="128"/>
      <c r="F115" s="128"/>
      <c r="G115" s="122"/>
      <c r="H115" s="122"/>
      <c r="I115" s="122"/>
      <c r="J115" s="52"/>
      <c r="K115" s="52"/>
      <c r="L115" s="52"/>
      <c r="M115" s="128"/>
      <c r="N115" s="122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</row>
    <row r="116" spans="2:25" s="157" customFormat="1" ht="33" customHeight="1" x14ac:dyDescent="0.25">
      <c r="B116" s="196"/>
      <c r="C116" s="197"/>
      <c r="D116" s="128"/>
      <c r="E116" s="128"/>
      <c r="F116" s="128"/>
      <c r="G116" s="122"/>
      <c r="H116" s="122"/>
      <c r="I116" s="122"/>
      <c r="J116" s="52"/>
      <c r="K116" s="52"/>
      <c r="L116" s="52"/>
      <c r="M116" s="128"/>
      <c r="N116" s="122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</row>
    <row r="117" spans="2:25" s="157" customFormat="1" ht="33" customHeight="1" x14ac:dyDescent="0.25">
      <c r="B117" s="196"/>
      <c r="C117" s="197"/>
      <c r="D117" s="128"/>
      <c r="E117" s="128"/>
      <c r="F117" s="128"/>
      <c r="G117" s="122"/>
      <c r="H117" s="122"/>
      <c r="I117" s="122"/>
      <c r="J117" s="52"/>
      <c r="K117" s="52"/>
      <c r="L117" s="52"/>
      <c r="M117" s="128"/>
      <c r="N117" s="122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</row>
    <row r="118" spans="2:25" s="157" customFormat="1" ht="33" customHeight="1" x14ac:dyDescent="0.25">
      <c r="B118" s="196"/>
      <c r="C118" s="197"/>
      <c r="D118" s="128"/>
      <c r="E118" s="128"/>
      <c r="F118" s="128"/>
      <c r="G118" s="122"/>
      <c r="H118" s="122"/>
      <c r="I118" s="122"/>
      <c r="J118" s="52"/>
      <c r="K118" s="52"/>
      <c r="L118" s="52"/>
      <c r="M118" s="128"/>
      <c r="N118" s="122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</row>
    <row r="119" spans="2:25" s="157" customFormat="1" ht="33" customHeight="1" x14ac:dyDescent="0.25">
      <c r="B119" s="196"/>
      <c r="C119" s="197"/>
      <c r="D119" s="128"/>
      <c r="E119" s="128"/>
      <c r="F119" s="128"/>
      <c r="G119" s="122"/>
      <c r="H119" s="122"/>
      <c r="I119" s="122"/>
      <c r="J119" s="52"/>
      <c r="K119" s="52"/>
      <c r="L119" s="52"/>
      <c r="M119" s="128"/>
      <c r="N119" s="122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</row>
    <row r="120" spans="2:25" s="157" customFormat="1" ht="33" customHeight="1" x14ac:dyDescent="0.25">
      <c r="B120" s="196"/>
      <c r="C120" s="197"/>
      <c r="D120" s="128"/>
      <c r="E120" s="128"/>
      <c r="F120" s="128"/>
      <c r="G120" s="122"/>
      <c r="H120" s="122"/>
      <c r="I120" s="122"/>
      <c r="J120" s="52"/>
      <c r="K120" s="52"/>
      <c r="L120" s="52"/>
      <c r="M120" s="128"/>
      <c r="N120" s="122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</row>
    <row r="121" spans="2:25" s="157" customFormat="1" ht="33" customHeight="1" x14ac:dyDescent="0.25">
      <c r="B121" s="196"/>
      <c r="C121" s="197"/>
      <c r="D121" s="128"/>
      <c r="E121" s="128"/>
      <c r="F121" s="128"/>
      <c r="G121" s="122"/>
      <c r="H121" s="122"/>
      <c r="I121" s="122"/>
      <c r="J121" s="52"/>
      <c r="K121" s="52"/>
      <c r="L121" s="52"/>
      <c r="M121" s="128"/>
      <c r="N121" s="122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</row>
    <row r="122" spans="2:25" s="157" customFormat="1" ht="33" customHeight="1" x14ac:dyDescent="0.25">
      <c r="B122" s="196"/>
      <c r="C122" s="197"/>
      <c r="D122" s="128"/>
      <c r="E122" s="128"/>
      <c r="F122" s="128"/>
      <c r="G122" s="122"/>
      <c r="H122" s="122"/>
      <c r="I122" s="122"/>
      <c r="J122" s="52"/>
      <c r="K122" s="52"/>
      <c r="L122" s="52"/>
      <c r="M122" s="128"/>
      <c r="N122" s="122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</row>
    <row r="123" spans="2:25" s="157" customFormat="1" ht="33" customHeight="1" x14ac:dyDescent="0.25">
      <c r="B123" s="196"/>
      <c r="C123" s="197"/>
      <c r="D123" s="128"/>
      <c r="E123" s="128"/>
      <c r="F123" s="128"/>
      <c r="G123" s="122"/>
      <c r="H123" s="122"/>
      <c r="I123" s="122"/>
      <c r="J123" s="52"/>
      <c r="K123" s="52"/>
      <c r="L123" s="52"/>
      <c r="M123" s="128"/>
      <c r="N123" s="122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</row>
    <row r="124" spans="2:25" s="157" customFormat="1" ht="33" customHeight="1" x14ac:dyDescent="0.25">
      <c r="B124" s="196"/>
      <c r="C124" s="197"/>
      <c r="D124" s="128"/>
      <c r="E124" s="128"/>
      <c r="F124" s="128"/>
      <c r="G124" s="122"/>
      <c r="H124" s="122"/>
      <c r="I124" s="122"/>
      <c r="J124" s="52"/>
      <c r="K124" s="52"/>
      <c r="L124" s="52"/>
      <c r="M124" s="128"/>
      <c r="N124" s="122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</row>
    <row r="125" spans="2:25" s="157" customFormat="1" ht="33" customHeight="1" x14ac:dyDescent="0.25">
      <c r="B125" s="196"/>
      <c r="C125" s="197"/>
      <c r="D125" s="128"/>
      <c r="E125" s="128"/>
      <c r="F125" s="128"/>
      <c r="G125" s="122"/>
      <c r="H125" s="122"/>
      <c r="I125" s="122"/>
      <c r="J125" s="52"/>
      <c r="K125" s="52"/>
      <c r="L125" s="52"/>
      <c r="M125" s="128"/>
      <c r="N125" s="122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</row>
    <row r="126" spans="2:25" s="157" customFormat="1" ht="33" customHeight="1" x14ac:dyDescent="0.25">
      <c r="B126" s="196"/>
      <c r="C126" s="197"/>
      <c r="D126" s="128"/>
      <c r="E126" s="128"/>
      <c r="F126" s="128"/>
      <c r="G126" s="122"/>
      <c r="H126" s="122"/>
      <c r="I126" s="122"/>
      <c r="J126" s="52"/>
      <c r="K126" s="52"/>
      <c r="L126" s="52"/>
      <c r="M126" s="128"/>
      <c r="N126" s="122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</row>
    <row r="127" spans="2:25" s="157" customFormat="1" ht="33" customHeight="1" x14ac:dyDescent="0.25">
      <c r="B127" s="196"/>
      <c r="C127" s="197"/>
      <c r="D127" s="128"/>
      <c r="E127" s="128"/>
      <c r="F127" s="128"/>
      <c r="G127" s="122"/>
      <c r="H127" s="122"/>
      <c r="I127" s="122"/>
      <c r="J127" s="52"/>
      <c r="K127" s="52"/>
      <c r="L127" s="52"/>
      <c r="M127" s="128"/>
      <c r="N127" s="122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</row>
    <row r="128" spans="2:25" s="157" customFormat="1" ht="33" customHeight="1" x14ac:dyDescent="0.25">
      <c r="B128" s="196"/>
      <c r="C128" s="197"/>
      <c r="D128" s="128"/>
      <c r="E128" s="128"/>
      <c r="F128" s="128"/>
      <c r="G128" s="122"/>
      <c r="H128" s="122"/>
      <c r="I128" s="122"/>
      <c r="J128" s="52"/>
      <c r="K128" s="52"/>
      <c r="L128" s="52"/>
      <c r="M128" s="128"/>
      <c r="N128" s="122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</row>
    <row r="129" spans="2:25" s="157" customFormat="1" ht="33" customHeight="1" x14ac:dyDescent="0.25">
      <c r="B129" s="196"/>
      <c r="C129" s="197"/>
      <c r="D129" s="128"/>
      <c r="E129" s="128"/>
      <c r="F129" s="128"/>
      <c r="G129" s="122"/>
      <c r="H129" s="122"/>
      <c r="I129" s="122"/>
      <c r="J129" s="52"/>
      <c r="K129" s="52"/>
      <c r="L129" s="52"/>
      <c r="M129" s="128"/>
      <c r="N129" s="122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</row>
    <row r="130" spans="2:25" s="157" customFormat="1" ht="33" customHeight="1" x14ac:dyDescent="0.25">
      <c r="B130" s="196"/>
      <c r="C130" s="197"/>
      <c r="D130" s="128"/>
      <c r="E130" s="128"/>
      <c r="F130" s="128"/>
      <c r="G130" s="122"/>
      <c r="H130" s="122"/>
      <c r="I130" s="122"/>
      <c r="J130" s="52"/>
      <c r="K130" s="52"/>
      <c r="L130" s="52"/>
      <c r="M130" s="128"/>
      <c r="N130" s="122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</row>
    <row r="131" spans="2:25" s="157" customFormat="1" ht="33" customHeight="1" x14ac:dyDescent="0.25">
      <c r="B131" s="196"/>
      <c r="C131" s="197"/>
      <c r="D131" s="128"/>
      <c r="E131" s="128"/>
      <c r="F131" s="128"/>
      <c r="G131" s="122"/>
      <c r="H131" s="122"/>
      <c r="I131" s="122"/>
      <c r="J131" s="52"/>
      <c r="K131" s="52"/>
      <c r="L131" s="52"/>
      <c r="M131" s="128"/>
      <c r="N131" s="122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</row>
    <row r="132" spans="2:25" s="157" customFormat="1" ht="33" customHeight="1" x14ac:dyDescent="0.25">
      <c r="B132" s="196"/>
      <c r="C132" s="197"/>
      <c r="D132" s="128"/>
      <c r="E132" s="128"/>
      <c r="F132" s="128"/>
      <c r="G132" s="122"/>
      <c r="H132" s="122"/>
      <c r="I132" s="122"/>
      <c r="J132" s="52"/>
      <c r="K132" s="52"/>
      <c r="L132" s="52"/>
      <c r="M132" s="128"/>
      <c r="N132" s="122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</row>
    <row r="133" spans="2:25" s="157" customFormat="1" ht="33" customHeight="1" x14ac:dyDescent="0.25">
      <c r="B133" s="196"/>
      <c r="C133" s="197"/>
      <c r="D133" s="128"/>
      <c r="E133" s="128"/>
      <c r="F133" s="128"/>
      <c r="G133" s="122"/>
      <c r="H133" s="122"/>
      <c r="I133" s="122"/>
      <c r="J133" s="52"/>
      <c r="K133" s="52"/>
      <c r="L133" s="52"/>
      <c r="M133" s="128"/>
      <c r="N133" s="122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</row>
    <row r="134" spans="2:25" s="157" customFormat="1" ht="33" customHeight="1" x14ac:dyDescent="0.25">
      <c r="B134" s="196"/>
      <c r="C134" s="197"/>
      <c r="D134" s="128"/>
      <c r="E134" s="128"/>
      <c r="F134" s="128"/>
      <c r="G134" s="122"/>
      <c r="H134" s="122"/>
      <c r="I134" s="122"/>
      <c r="J134" s="52"/>
      <c r="K134" s="52"/>
      <c r="L134" s="52"/>
      <c r="M134" s="128"/>
      <c r="N134" s="122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</row>
    <row r="135" spans="2:25" s="157" customFormat="1" ht="33" customHeight="1" x14ac:dyDescent="0.25">
      <c r="B135" s="196"/>
      <c r="C135" s="197"/>
      <c r="D135" s="128"/>
      <c r="E135" s="128"/>
      <c r="F135" s="128"/>
      <c r="G135" s="122"/>
      <c r="H135" s="122"/>
      <c r="I135" s="122"/>
      <c r="J135" s="52"/>
      <c r="K135" s="52"/>
      <c r="L135" s="52"/>
      <c r="M135" s="128"/>
      <c r="N135" s="122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</row>
    <row r="136" spans="2:25" s="157" customFormat="1" ht="33" customHeight="1" x14ac:dyDescent="0.25">
      <c r="B136" s="196"/>
      <c r="C136" s="197"/>
      <c r="D136" s="128"/>
      <c r="E136" s="128"/>
      <c r="F136" s="128"/>
      <c r="G136" s="122"/>
      <c r="H136" s="122"/>
      <c r="I136" s="122"/>
      <c r="J136" s="52"/>
      <c r="K136" s="52"/>
      <c r="L136" s="52"/>
      <c r="M136" s="128"/>
      <c r="N136" s="122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</row>
    <row r="137" spans="2:25" s="157" customFormat="1" ht="33" customHeight="1" x14ac:dyDescent="0.25">
      <c r="B137" s="196"/>
      <c r="C137" s="197"/>
      <c r="D137" s="128"/>
      <c r="E137" s="128"/>
      <c r="F137" s="128"/>
      <c r="G137" s="122"/>
      <c r="H137" s="122"/>
      <c r="I137" s="122"/>
      <c r="J137" s="52"/>
      <c r="K137" s="52"/>
      <c r="L137" s="52"/>
      <c r="M137" s="128"/>
      <c r="N137" s="122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</row>
    <row r="138" spans="2:25" s="157" customFormat="1" ht="33" customHeight="1" x14ac:dyDescent="0.25">
      <c r="B138" s="196"/>
      <c r="C138" s="197"/>
      <c r="D138" s="128"/>
      <c r="E138" s="128"/>
      <c r="F138" s="128"/>
      <c r="G138" s="122"/>
      <c r="H138" s="122"/>
      <c r="I138" s="122"/>
      <c r="J138" s="52"/>
      <c r="K138" s="52"/>
      <c r="L138" s="52"/>
      <c r="M138" s="128"/>
      <c r="N138" s="122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</row>
    <row r="139" spans="2:25" s="157" customFormat="1" ht="33" customHeight="1" x14ac:dyDescent="0.25">
      <c r="B139" s="196"/>
      <c r="C139" s="197"/>
      <c r="D139" s="128"/>
      <c r="E139" s="128"/>
      <c r="F139" s="128"/>
      <c r="G139" s="122"/>
      <c r="H139" s="122"/>
      <c r="I139" s="122"/>
      <c r="J139" s="52"/>
      <c r="K139" s="52"/>
      <c r="L139" s="52"/>
      <c r="M139" s="128"/>
      <c r="N139" s="122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</row>
    <row r="140" spans="2:25" s="157" customFormat="1" ht="33" customHeight="1" x14ac:dyDescent="0.25">
      <c r="B140" s="196"/>
      <c r="C140" s="197"/>
      <c r="D140" s="128"/>
      <c r="E140" s="128"/>
      <c r="F140" s="128"/>
      <c r="G140" s="122"/>
      <c r="H140" s="122"/>
      <c r="I140" s="122"/>
      <c r="J140" s="52"/>
      <c r="K140" s="52"/>
      <c r="L140" s="52"/>
      <c r="M140" s="128"/>
      <c r="N140" s="122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</row>
    <row r="141" spans="2:25" s="157" customFormat="1" ht="33" customHeight="1" x14ac:dyDescent="0.25">
      <c r="B141" s="196"/>
      <c r="C141" s="197"/>
      <c r="D141" s="128"/>
      <c r="E141" s="128"/>
      <c r="F141" s="128"/>
      <c r="G141" s="122"/>
      <c r="H141" s="122"/>
      <c r="I141" s="122"/>
      <c r="J141" s="52"/>
      <c r="K141" s="52"/>
      <c r="L141" s="52"/>
      <c r="M141" s="128"/>
      <c r="N141" s="122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</row>
    <row r="142" spans="2:25" s="157" customFormat="1" ht="33" customHeight="1" x14ac:dyDescent="0.25">
      <c r="B142" s="196"/>
      <c r="C142" s="197"/>
      <c r="D142" s="128"/>
      <c r="E142" s="128"/>
      <c r="F142" s="128"/>
      <c r="G142" s="122"/>
      <c r="H142" s="122"/>
      <c r="I142" s="122"/>
      <c r="J142" s="52"/>
      <c r="K142" s="52"/>
      <c r="L142" s="52"/>
      <c r="M142" s="128"/>
      <c r="N142" s="122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</row>
    <row r="143" spans="2:25" s="157" customFormat="1" ht="33" customHeight="1" x14ac:dyDescent="0.25">
      <c r="B143" s="196"/>
      <c r="C143" s="197"/>
      <c r="D143" s="128"/>
      <c r="E143" s="128"/>
      <c r="F143" s="128"/>
      <c r="G143" s="122"/>
      <c r="H143" s="122"/>
      <c r="I143" s="122"/>
      <c r="J143" s="52"/>
      <c r="K143" s="52"/>
      <c r="L143" s="52"/>
      <c r="M143" s="128"/>
      <c r="N143" s="122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</row>
    <row r="144" spans="2:25" s="157" customFormat="1" ht="33" customHeight="1" x14ac:dyDescent="0.25">
      <c r="B144" s="196"/>
      <c r="C144" s="197"/>
      <c r="D144" s="128"/>
      <c r="E144" s="128"/>
      <c r="F144" s="128"/>
      <c r="G144" s="122"/>
      <c r="H144" s="122"/>
      <c r="I144" s="122"/>
      <c r="J144" s="52"/>
      <c r="K144" s="52"/>
      <c r="L144" s="52"/>
      <c r="M144" s="128"/>
      <c r="N144" s="122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</row>
    <row r="145" spans="2:25" s="157" customFormat="1" ht="33" customHeight="1" x14ac:dyDescent="0.25">
      <c r="B145" s="196"/>
      <c r="C145" s="197"/>
      <c r="D145" s="128"/>
      <c r="E145" s="128"/>
      <c r="F145" s="128"/>
      <c r="G145" s="122"/>
      <c r="H145" s="122"/>
      <c r="I145" s="122"/>
      <c r="J145" s="52"/>
      <c r="K145" s="52"/>
      <c r="L145" s="52"/>
      <c r="M145" s="128"/>
      <c r="N145" s="122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</row>
    <row r="146" spans="2:25" s="157" customFormat="1" ht="33" customHeight="1" x14ac:dyDescent="0.25">
      <c r="B146" s="196"/>
      <c r="C146" s="197"/>
      <c r="D146" s="128"/>
      <c r="E146" s="128"/>
      <c r="F146" s="128"/>
      <c r="G146" s="122"/>
      <c r="H146" s="122"/>
      <c r="I146" s="122"/>
      <c r="J146" s="52"/>
      <c r="K146" s="52"/>
      <c r="L146" s="52"/>
      <c r="M146" s="128"/>
      <c r="N146" s="122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</row>
    <row r="147" spans="2:25" s="157" customFormat="1" ht="33" customHeight="1" x14ac:dyDescent="0.25">
      <c r="B147" s="196"/>
      <c r="C147" s="197"/>
      <c r="D147" s="128"/>
      <c r="E147" s="128"/>
      <c r="F147" s="128"/>
      <c r="G147" s="122"/>
      <c r="H147" s="122"/>
      <c r="I147" s="122"/>
      <c r="J147" s="52"/>
      <c r="K147" s="52"/>
      <c r="L147" s="52"/>
      <c r="M147" s="128"/>
      <c r="N147" s="122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</row>
    <row r="148" spans="2:25" s="157" customFormat="1" ht="33" customHeight="1" x14ac:dyDescent="0.25">
      <c r="B148" s="196"/>
      <c r="C148" s="197"/>
      <c r="D148" s="128"/>
      <c r="E148" s="128"/>
      <c r="F148" s="128"/>
      <c r="G148" s="122"/>
      <c r="H148" s="122"/>
      <c r="I148" s="122"/>
      <c r="J148" s="52"/>
      <c r="K148" s="52"/>
      <c r="L148" s="52"/>
      <c r="M148" s="128"/>
      <c r="N148" s="122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</row>
    <row r="149" spans="2:25" s="157" customFormat="1" ht="33" customHeight="1" x14ac:dyDescent="0.25">
      <c r="B149" s="196"/>
      <c r="C149" s="197"/>
      <c r="D149" s="128"/>
      <c r="E149" s="128"/>
      <c r="F149" s="128"/>
      <c r="G149" s="122"/>
      <c r="H149" s="122"/>
      <c r="I149" s="122"/>
      <c r="J149" s="52"/>
      <c r="K149" s="52"/>
      <c r="L149" s="52"/>
      <c r="M149" s="128"/>
      <c r="N149" s="122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</row>
    <row r="150" spans="2:25" s="157" customFormat="1" ht="33" customHeight="1" x14ac:dyDescent="0.25">
      <c r="B150" s="196"/>
      <c r="C150" s="197"/>
      <c r="D150" s="128"/>
      <c r="E150" s="128"/>
      <c r="F150" s="128"/>
      <c r="G150" s="122"/>
      <c r="H150" s="122"/>
      <c r="I150" s="122"/>
      <c r="J150" s="52"/>
      <c r="K150" s="52"/>
      <c r="L150" s="52"/>
      <c r="M150" s="128"/>
      <c r="N150" s="122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</row>
    <row r="151" spans="2:25" s="157" customFormat="1" ht="33" customHeight="1" x14ac:dyDescent="0.25">
      <c r="B151" s="196"/>
      <c r="C151" s="197"/>
      <c r="D151" s="128"/>
      <c r="E151" s="128"/>
      <c r="F151" s="128"/>
      <c r="G151" s="122"/>
      <c r="H151" s="122"/>
      <c r="I151" s="122"/>
      <c r="J151" s="52"/>
      <c r="K151" s="52"/>
      <c r="L151" s="52"/>
      <c r="M151" s="128"/>
      <c r="N151" s="122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</row>
    <row r="152" spans="2:25" s="157" customFormat="1" ht="33" customHeight="1" x14ac:dyDescent="0.25">
      <c r="B152" s="196"/>
      <c r="C152" s="197"/>
      <c r="D152" s="128"/>
      <c r="E152" s="128"/>
      <c r="F152" s="128"/>
      <c r="G152" s="122"/>
      <c r="H152" s="122"/>
      <c r="I152" s="122"/>
      <c r="J152" s="52"/>
      <c r="K152" s="52"/>
      <c r="L152" s="52"/>
      <c r="M152" s="128"/>
      <c r="N152" s="122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</row>
    <row r="153" spans="2:25" s="157" customFormat="1" ht="33" customHeight="1" x14ac:dyDescent="0.25">
      <c r="B153" s="196"/>
      <c r="C153" s="197"/>
      <c r="D153" s="128"/>
      <c r="E153" s="128"/>
      <c r="F153" s="128"/>
      <c r="G153" s="122"/>
      <c r="H153" s="122"/>
      <c r="I153" s="122"/>
      <c r="J153" s="52"/>
      <c r="K153" s="52"/>
      <c r="L153" s="52"/>
      <c r="M153" s="128"/>
      <c r="N153" s="122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</row>
    <row r="154" spans="2:25" s="157" customFormat="1" ht="33" customHeight="1" x14ac:dyDescent="0.25">
      <c r="B154" s="196"/>
      <c r="C154" s="197"/>
      <c r="D154" s="128"/>
      <c r="E154" s="128"/>
      <c r="F154" s="128"/>
      <c r="G154" s="122"/>
      <c r="H154" s="122"/>
      <c r="I154" s="122"/>
      <c r="J154" s="52"/>
      <c r="K154" s="52"/>
      <c r="L154" s="52"/>
      <c r="M154" s="128"/>
      <c r="N154" s="122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</row>
    <row r="155" spans="2:25" s="157" customFormat="1" ht="33" customHeight="1" x14ac:dyDescent="0.25">
      <c r="B155" s="196"/>
      <c r="C155" s="197"/>
      <c r="D155" s="128"/>
      <c r="E155" s="128"/>
      <c r="F155" s="128"/>
      <c r="G155" s="122"/>
      <c r="H155" s="122"/>
      <c r="I155" s="122"/>
      <c r="J155" s="52"/>
      <c r="K155" s="52"/>
      <c r="L155" s="52"/>
      <c r="M155" s="128"/>
      <c r="N155" s="122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</row>
    <row r="156" spans="2:25" s="157" customFormat="1" ht="33" customHeight="1" x14ac:dyDescent="0.25">
      <c r="B156" s="196"/>
      <c r="C156" s="197"/>
      <c r="D156" s="128"/>
      <c r="E156" s="128"/>
      <c r="F156" s="128"/>
      <c r="G156" s="122"/>
      <c r="H156" s="122"/>
      <c r="I156" s="122"/>
      <c r="J156" s="52"/>
      <c r="K156" s="52"/>
      <c r="L156" s="52"/>
      <c r="M156" s="128"/>
      <c r="N156" s="122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</row>
    <row r="157" spans="2:25" s="157" customFormat="1" ht="33" customHeight="1" x14ac:dyDescent="0.25">
      <c r="B157" s="196"/>
      <c r="C157" s="197"/>
      <c r="D157" s="128"/>
      <c r="E157" s="128"/>
      <c r="F157" s="128"/>
      <c r="G157" s="122"/>
      <c r="H157" s="122"/>
      <c r="I157" s="122"/>
      <c r="J157" s="52"/>
      <c r="K157" s="52"/>
      <c r="L157" s="52"/>
      <c r="M157" s="128"/>
      <c r="N157" s="122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</row>
    <row r="158" spans="2:25" s="157" customFormat="1" ht="33" customHeight="1" x14ac:dyDescent="0.25">
      <c r="B158" s="196"/>
      <c r="C158" s="197"/>
      <c r="D158" s="128"/>
      <c r="E158" s="128"/>
      <c r="F158" s="128"/>
      <c r="G158" s="122"/>
      <c r="H158" s="122"/>
      <c r="I158" s="122"/>
      <c r="J158" s="52"/>
      <c r="K158" s="52"/>
      <c r="L158" s="52"/>
      <c r="M158" s="128"/>
      <c r="N158" s="122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</row>
    <row r="159" spans="2:25" s="157" customFormat="1" ht="33" customHeight="1" x14ac:dyDescent="0.25">
      <c r="B159" s="196"/>
      <c r="C159" s="197"/>
      <c r="D159" s="128"/>
      <c r="E159" s="128"/>
      <c r="F159" s="128"/>
      <c r="G159" s="122"/>
      <c r="H159" s="122"/>
      <c r="I159" s="122"/>
      <c r="J159" s="52"/>
      <c r="K159" s="52"/>
      <c r="L159" s="52"/>
      <c r="M159" s="128"/>
      <c r="N159" s="122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</row>
    <row r="160" spans="2:25" s="157" customFormat="1" ht="33" customHeight="1" x14ac:dyDescent="0.25">
      <c r="B160" s="196"/>
      <c r="C160" s="197"/>
      <c r="D160" s="128"/>
      <c r="E160" s="128"/>
      <c r="F160" s="128"/>
      <c r="G160" s="122"/>
      <c r="H160" s="122"/>
      <c r="I160" s="122"/>
      <c r="J160" s="52"/>
      <c r="K160" s="52"/>
      <c r="L160" s="52"/>
      <c r="M160" s="128"/>
      <c r="N160" s="122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</row>
    <row r="161" spans="2:25" s="157" customFormat="1" ht="33" customHeight="1" x14ac:dyDescent="0.25">
      <c r="B161" s="196"/>
      <c r="C161" s="197"/>
      <c r="D161" s="128"/>
      <c r="E161" s="128"/>
      <c r="F161" s="128"/>
      <c r="G161" s="122"/>
      <c r="H161" s="122"/>
      <c r="I161" s="122"/>
      <c r="J161" s="52"/>
      <c r="K161" s="52"/>
      <c r="L161" s="52"/>
      <c r="M161" s="128"/>
      <c r="N161" s="122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</row>
    <row r="162" spans="2:25" s="157" customFormat="1" ht="33" customHeight="1" x14ac:dyDescent="0.25">
      <c r="B162" s="196"/>
      <c r="C162" s="197"/>
      <c r="D162" s="128"/>
      <c r="E162" s="128"/>
      <c r="F162" s="128"/>
      <c r="G162" s="122"/>
      <c r="H162" s="122"/>
      <c r="I162" s="122"/>
      <c r="J162" s="52"/>
      <c r="K162" s="52"/>
      <c r="L162" s="52"/>
      <c r="M162" s="128"/>
      <c r="N162" s="122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</row>
    <row r="163" spans="2:25" s="157" customFormat="1" ht="33" customHeight="1" x14ac:dyDescent="0.25">
      <c r="B163" s="196"/>
      <c r="C163" s="197"/>
      <c r="D163" s="128"/>
      <c r="E163" s="128"/>
      <c r="F163" s="128"/>
      <c r="G163" s="122"/>
      <c r="H163" s="122"/>
      <c r="I163" s="122"/>
      <c r="J163" s="52"/>
      <c r="K163" s="52"/>
      <c r="L163" s="52"/>
      <c r="M163" s="128"/>
      <c r="N163" s="122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</row>
    <row r="164" spans="2:25" s="157" customFormat="1" ht="33" customHeight="1" x14ac:dyDescent="0.25">
      <c r="B164" s="196"/>
      <c r="C164" s="197"/>
      <c r="D164" s="128"/>
      <c r="E164" s="128"/>
      <c r="F164" s="128"/>
      <c r="G164" s="122"/>
      <c r="H164" s="122"/>
      <c r="I164" s="122"/>
      <c r="J164" s="52"/>
      <c r="K164" s="52"/>
      <c r="L164" s="52"/>
      <c r="M164" s="128"/>
      <c r="N164" s="122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</row>
    <row r="165" spans="2:25" s="157" customFormat="1" ht="33" customHeight="1" x14ac:dyDescent="0.25">
      <c r="B165" s="196"/>
      <c r="C165" s="197"/>
      <c r="D165" s="128"/>
      <c r="E165" s="128"/>
      <c r="F165" s="128"/>
      <c r="G165" s="122"/>
      <c r="H165" s="122"/>
      <c r="I165" s="122"/>
      <c r="J165" s="52"/>
      <c r="K165" s="52"/>
      <c r="L165" s="52"/>
      <c r="M165" s="128"/>
      <c r="N165" s="122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</row>
    <row r="166" spans="2:25" s="157" customFormat="1" ht="33" customHeight="1" x14ac:dyDescent="0.25">
      <c r="B166" s="196"/>
      <c r="C166" s="197"/>
      <c r="D166" s="128"/>
      <c r="E166" s="128"/>
      <c r="F166" s="128"/>
      <c r="G166" s="122"/>
      <c r="H166" s="122"/>
      <c r="I166" s="122"/>
      <c r="J166" s="52"/>
      <c r="K166" s="52"/>
      <c r="L166" s="52"/>
      <c r="M166" s="128"/>
      <c r="N166" s="122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</row>
    <row r="167" spans="2:25" s="157" customFormat="1" ht="33" customHeight="1" x14ac:dyDescent="0.25">
      <c r="B167" s="196"/>
      <c r="C167" s="197"/>
      <c r="D167" s="128"/>
      <c r="E167" s="128"/>
      <c r="F167" s="128"/>
      <c r="G167" s="122"/>
      <c r="H167" s="122"/>
      <c r="I167" s="122"/>
      <c r="J167" s="52"/>
      <c r="K167" s="52"/>
      <c r="L167" s="52"/>
      <c r="M167" s="128"/>
      <c r="N167" s="122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</row>
    <row r="168" spans="2:25" s="157" customFormat="1" ht="33" customHeight="1" x14ac:dyDescent="0.25">
      <c r="B168" s="196"/>
      <c r="C168" s="197"/>
      <c r="D168" s="128"/>
      <c r="E168" s="128"/>
      <c r="F168" s="128"/>
      <c r="G168" s="122"/>
      <c r="H168" s="122"/>
      <c r="I168" s="122"/>
      <c r="J168" s="52"/>
      <c r="K168" s="52"/>
      <c r="L168" s="52"/>
      <c r="M168" s="128"/>
      <c r="N168" s="122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</row>
    <row r="169" spans="2:25" s="157" customFormat="1" ht="33" customHeight="1" x14ac:dyDescent="0.25">
      <c r="B169" s="196"/>
      <c r="C169" s="197"/>
      <c r="D169" s="128"/>
      <c r="E169" s="128"/>
      <c r="F169" s="128"/>
      <c r="G169" s="122"/>
      <c r="H169" s="122"/>
      <c r="I169" s="122"/>
      <c r="J169" s="52"/>
      <c r="K169" s="52"/>
      <c r="L169" s="52"/>
      <c r="M169" s="128"/>
      <c r="N169" s="122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</row>
    <row r="170" spans="2:25" s="157" customFormat="1" ht="33" customHeight="1" x14ac:dyDescent="0.25">
      <c r="B170" s="196"/>
      <c r="C170" s="197"/>
      <c r="D170" s="128"/>
      <c r="E170" s="128"/>
      <c r="F170" s="128"/>
      <c r="G170" s="122"/>
      <c r="H170" s="122"/>
      <c r="I170" s="122"/>
      <c r="J170" s="52"/>
      <c r="K170" s="52"/>
      <c r="L170" s="52"/>
      <c r="M170" s="128"/>
      <c r="N170" s="122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</row>
    <row r="171" spans="2:25" s="157" customFormat="1" ht="33" customHeight="1" x14ac:dyDescent="0.25">
      <c r="B171" s="196"/>
      <c r="C171" s="197"/>
      <c r="D171" s="128"/>
      <c r="E171" s="128"/>
      <c r="F171" s="128"/>
      <c r="G171" s="122"/>
      <c r="H171" s="122"/>
      <c r="I171" s="122"/>
      <c r="J171" s="52"/>
      <c r="K171" s="52"/>
      <c r="L171" s="52"/>
      <c r="M171" s="128"/>
      <c r="N171" s="122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</row>
    <row r="172" spans="2:25" s="157" customFormat="1" ht="33" customHeight="1" x14ac:dyDescent="0.25">
      <c r="B172" s="196"/>
      <c r="C172" s="197"/>
      <c r="D172" s="128"/>
      <c r="E172" s="128"/>
      <c r="F172" s="128"/>
      <c r="G172" s="122"/>
      <c r="H172" s="122"/>
      <c r="I172" s="122"/>
      <c r="J172" s="52"/>
      <c r="K172" s="52"/>
      <c r="L172" s="52"/>
      <c r="M172" s="128"/>
      <c r="N172" s="122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</row>
    <row r="173" spans="2:25" s="157" customFormat="1" ht="33" customHeight="1" x14ac:dyDescent="0.25">
      <c r="B173" s="196"/>
      <c r="C173" s="197"/>
      <c r="D173" s="128"/>
      <c r="E173" s="128"/>
      <c r="F173" s="128"/>
      <c r="G173" s="122"/>
      <c r="H173" s="122"/>
      <c r="I173" s="122"/>
      <c r="J173" s="52"/>
      <c r="K173" s="52"/>
      <c r="L173" s="52"/>
      <c r="M173" s="128"/>
      <c r="N173" s="122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</row>
    <row r="174" spans="2:25" s="157" customFormat="1" ht="33" customHeight="1" x14ac:dyDescent="0.25">
      <c r="B174" s="196"/>
      <c r="C174" s="197"/>
      <c r="D174" s="128"/>
      <c r="E174" s="128"/>
      <c r="F174" s="128"/>
      <c r="G174" s="122"/>
      <c r="H174" s="122"/>
      <c r="I174" s="122"/>
      <c r="J174" s="52"/>
      <c r="K174" s="52"/>
      <c r="L174" s="52"/>
      <c r="M174" s="128"/>
      <c r="N174" s="122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</row>
    <row r="175" spans="2:25" s="157" customFormat="1" ht="33" customHeight="1" x14ac:dyDescent="0.25">
      <c r="B175" s="196"/>
      <c r="C175" s="197"/>
      <c r="D175" s="128"/>
      <c r="E175" s="128"/>
      <c r="F175" s="128"/>
      <c r="G175" s="122"/>
      <c r="H175" s="122"/>
      <c r="I175" s="122"/>
      <c r="J175" s="52"/>
      <c r="K175" s="52"/>
      <c r="L175" s="52"/>
      <c r="M175" s="128"/>
      <c r="N175" s="122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</row>
    <row r="176" spans="2:25" s="157" customFormat="1" ht="33" customHeight="1" x14ac:dyDescent="0.25">
      <c r="B176" s="196"/>
      <c r="C176" s="197"/>
      <c r="D176" s="128"/>
      <c r="E176" s="128"/>
      <c r="F176" s="128"/>
      <c r="G176" s="122"/>
      <c r="H176" s="122"/>
      <c r="I176" s="122"/>
      <c r="J176" s="52"/>
      <c r="K176" s="52"/>
      <c r="L176" s="52"/>
      <c r="M176" s="128"/>
      <c r="N176" s="122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</row>
    <row r="177" spans="2:25" s="157" customFormat="1" ht="33" customHeight="1" x14ac:dyDescent="0.25">
      <c r="B177" s="196"/>
      <c r="C177" s="197"/>
      <c r="D177" s="128"/>
      <c r="E177" s="128"/>
      <c r="F177" s="128"/>
      <c r="G177" s="122"/>
      <c r="H177" s="122"/>
      <c r="I177" s="122"/>
      <c r="J177" s="52"/>
      <c r="K177" s="52"/>
      <c r="L177" s="52"/>
      <c r="M177" s="128"/>
      <c r="N177" s="122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</row>
    <row r="178" spans="2:25" s="157" customFormat="1" ht="33" customHeight="1" x14ac:dyDescent="0.25">
      <c r="B178" s="196"/>
      <c r="C178" s="197"/>
      <c r="D178" s="128"/>
      <c r="E178" s="128"/>
      <c r="F178" s="128"/>
      <c r="G178" s="122"/>
      <c r="H178" s="122"/>
      <c r="I178" s="122"/>
      <c r="J178" s="52"/>
      <c r="K178" s="52"/>
      <c r="L178" s="52"/>
      <c r="M178" s="128"/>
      <c r="N178" s="122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</row>
    <row r="179" spans="2:25" s="157" customFormat="1" ht="33" customHeight="1" x14ac:dyDescent="0.25">
      <c r="B179" s="196"/>
      <c r="C179" s="197"/>
      <c r="D179" s="128"/>
      <c r="E179" s="128"/>
      <c r="F179" s="128"/>
      <c r="G179" s="122"/>
      <c r="H179" s="122"/>
      <c r="I179" s="122"/>
      <c r="J179" s="52"/>
      <c r="K179" s="52"/>
      <c r="L179" s="52"/>
      <c r="M179" s="128"/>
      <c r="N179" s="122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</row>
    <row r="180" spans="2:25" s="157" customFormat="1" ht="33" customHeight="1" x14ac:dyDescent="0.25">
      <c r="B180" s="196"/>
      <c r="C180" s="197"/>
      <c r="D180" s="128"/>
      <c r="E180" s="128"/>
      <c r="F180" s="128"/>
      <c r="G180" s="122"/>
      <c r="H180" s="122"/>
      <c r="I180" s="122"/>
      <c r="J180" s="52"/>
      <c r="K180" s="52"/>
      <c r="L180" s="52"/>
      <c r="M180" s="128"/>
      <c r="N180" s="122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</row>
    <row r="181" spans="2:25" s="157" customFormat="1" ht="33" customHeight="1" x14ac:dyDescent="0.25">
      <c r="B181" s="196"/>
      <c r="C181" s="197"/>
      <c r="D181" s="128"/>
      <c r="E181" s="128"/>
      <c r="F181" s="128"/>
      <c r="G181" s="122"/>
      <c r="H181" s="122"/>
      <c r="I181" s="122"/>
      <c r="J181" s="52"/>
      <c r="K181" s="52"/>
      <c r="L181" s="52"/>
      <c r="M181" s="128"/>
      <c r="N181" s="122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</row>
    <row r="182" spans="2:25" s="157" customFormat="1" ht="33" customHeight="1" x14ac:dyDescent="0.25">
      <c r="B182" s="196"/>
      <c r="C182" s="197"/>
      <c r="D182" s="128"/>
      <c r="E182" s="128"/>
      <c r="F182" s="128"/>
      <c r="G182" s="122"/>
      <c r="H182" s="122"/>
      <c r="I182" s="122"/>
      <c r="J182" s="52"/>
      <c r="K182" s="52"/>
      <c r="L182" s="52"/>
      <c r="M182" s="128"/>
      <c r="N182" s="122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</row>
    <row r="183" spans="2:25" s="157" customFormat="1" ht="33" customHeight="1" x14ac:dyDescent="0.25">
      <c r="B183" s="196"/>
      <c r="C183" s="197"/>
      <c r="D183" s="128"/>
      <c r="E183" s="128"/>
      <c r="F183" s="128"/>
      <c r="G183" s="122"/>
      <c r="H183" s="122"/>
      <c r="I183" s="122"/>
      <c r="J183" s="52"/>
      <c r="K183" s="52"/>
      <c r="L183" s="52"/>
      <c r="M183" s="128"/>
      <c r="N183" s="122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</row>
    <row r="184" spans="2:25" s="157" customFormat="1" ht="33" customHeight="1" x14ac:dyDescent="0.25">
      <c r="B184" s="196"/>
      <c r="C184" s="197"/>
      <c r="D184" s="128"/>
      <c r="E184" s="128"/>
      <c r="F184" s="128"/>
      <c r="G184" s="122"/>
      <c r="H184" s="122"/>
      <c r="I184" s="122"/>
      <c r="J184" s="52"/>
      <c r="K184" s="52"/>
      <c r="L184" s="52"/>
      <c r="M184" s="128"/>
      <c r="N184" s="122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</row>
    <row r="185" spans="2:25" s="157" customFormat="1" ht="33" customHeight="1" x14ac:dyDescent="0.25">
      <c r="B185" s="196"/>
      <c r="C185" s="197"/>
      <c r="D185" s="128"/>
      <c r="E185" s="128"/>
      <c r="F185" s="128"/>
      <c r="G185" s="122"/>
      <c r="H185" s="122"/>
      <c r="I185" s="122"/>
      <c r="J185" s="52"/>
      <c r="K185" s="52"/>
      <c r="L185" s="52"/>
      <c r="M185" s="128"/>
      <c r="N185" s="122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</row>
    <row r="186" spans="2:25" s="157" customFormat="1" ht="33" customHeight="1" x14ac:dyDescent="0.25">
      <c r="B186" s="196"/>
      <c r="C186" s="197"/>
      <c r="D186" s="128"/>
      <c r="E186" s="128"/>
      <c r="F186" s="128"/>
      <c r="G186" s="122"/>
      <c r="H186" s="122"/>
      <c r="I186" s="122"/>
      <c r="J186" s="52"/>
      <c r="K186" s="52"/>
      <c r="L186" s="52"/>
      <c r="M186" s="128"/>
      <c r="N186" s="122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</row>
    <row r="187" spans="2:25" s="157" customFormat="1" ht="33" customHeight="1" x14ac:dyDescent="0.25">
      <c r="B187" s="196"/>
      <c r="C187" s="197"/>
      <c r="D187" s="128"/>
      <c r="E187" s="128"/>
      <c r="F187" s="128"/>
      <c r="G187" s="122"/>
      <c r="H187" s="122"/>
      <c r="I187" s="122"/>
      <c r="J187" s="52"/>
      <c r="K187" s="52"/>
      <c r="L187" s="52"/>
      <c r="M187" s="128"/>
      <c r="N187" s="122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</row>
    <row r="188" spans="2:25" s="157" customFormat="1" ht="33" customHeight="1" x14ac:dyDescent="0.25">
      <c r="B188" s="196"/>
      <c r="C188" s="197"/>
      <c r="D188" s="128"/>
      <c r="E188" s="128"/>
      <c r="F188" s="128"/>
      <c r="G188" s="122"/>
      <c r="H188" s="122"/>
      <c r="I188" s="122"/>
      <c r="J188" s="52"/>
      <c r="K188" s="52"/>
      <c r="L188" s="52"/>
      <c r="M188" s="128"/>
      <c r="N188" s="122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</row>
    <row r="189" spans="2:25" s="157" customFormat="1" ht="33" customHeight="1" x14ac:dyDescent="0.25">
      <c r="B189" s="196"/>
      <c r="C189" s="197"/>
      <c r="D189" s="128"/>
      <c r="E189" s="128"/>
      <c r="F189" s="128"/>
      <c r="G189" s="122"/>
      <c r="H189" s="122"/>
      <c r="I189" s="122"/>
      <c r="J189" s="52"/>
      <c r="K189" s="52"/>
      <c r="L189" s="52"/>
      <c r="M189" s="128"/>
      <c r="N189" s="122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</row>
    <row r="190" spans="2:25" s="157" customFormat="1" ht="33" customHeight="1" x14ac:dyDescent="0.25">
      <c r="B190" s="196"/>
      <c r="C190" s="197"/>
      <c r="D190" s="128"/>
      <c r="E190" s="128"/>
      <c r="F190" s="128"/>
      <c r="G190" s="122"/>
      <c r="H190" s="122"/>
      <c r="I190" s="122"/>
      <c r="J190" s="52"/>
      <c r="K190" s="52"/>
      <c r="L190" s="52"/>
      <c r="M190" s="128"/>
      <c r="N190" s="122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</row>
    <row r="191" spans="2:25" s="157" customFormat="1" ht="33" customHeight="1" x14ac:dyDescent="0.25">
      <c r="B191" s="196"/>
      <c r="C191" s="197"/>
      <c r="D191" s="128"/>
      <c r="E191" s="128"/>
      <c r="F191" s="128"/>
      <c r="G191" s="122"/>
      <c r="H191" s="122"/>
      <c r="I191" s="122"/>
      <c r="J191" s="52"/>
      <c r="K191" s="52"/>
      <c r="L191" s="52"/>
      <c r="M191" s="128"/>
      <c r="N191" s="122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</row>
    <row r="192" spans="2:25" s="157" customFormat="1" ht="33" customHeight="1" x14ac:dyDescent="0.25">
      <c r="B192" s="196"/>
      <c r="C192" s="197"/>
      <c r="D192" s="128"/>
      <c r="E192" s="128"/>
      <c r="F192" s="128"/>
      <c r="G192" s="122"/>
      <c r="H192" s="122"/>
      <c r="I192" s="122"/>
      <c r="J192" s="52"/>
      <c r="K192" s="52"/>
      <c r="L192" s="52"/>
      <c r="M192" s="128"/>
      <c r="N192" s="122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</row>
    <row r="193" spans="2:25" s="157" customFormat="1" ht="33" customHeight="1" x14ac:dyDescent="0.25">
      <c r="B193" s="196"/>
      <c r="C193" s="197"/>
      <c r="D193" s="128"/>
      <c r="E193" s="128"/>
      <c r="F193" s="128"/>
      <c r="G193" s="122"/>
      <c r="H193" s="122"/>
      <c r="I193" s="122"/>
      <c r="J193" s="52"/>
      <c r="K193" s="52"/>
      <c r="L193" s="52"/>
      <c r="M193" s="128"/>
      <c r="N193" s="122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</row>
    <row r="194" spans="2:25" s="157" customFormat="1" ht="33" customHeight="1" x14ac:dyDescent="0.25">
      <c r="B194" s="196"/>
      <c r="C194" s="197"/>
      <c r="D194" s="128"/>
      <c r="E194" s="128"/>
      <c r="F194" s="128"/>
      <c r="G194" s="122"/>
      <c r="H194" s="122"/>
      <c r="I194" s="122"/>
      <c r="J194" s="52"/>
      <c r="K194" s="52"/>
      <c r="L194" s="52"/>
      <c r="M194" s="128"/>
      <c r="N194" s="122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</row>
    <row r="195" spans="2:25" s="157" customFormat="1" ht="33" customHeight="1" x14ac:dyDescent="0.25">
      <c r="B195" s="196"/>
      <c r="C195" s="197"/>
      <c r="D195" s="128"/>
      <c r="E195" s="128"/>
      <c r="F195" s="128"/>
      <c r="G195" s="122"/>
      <c r="H195" s="122"/>
      <c r="I195" s="122"/>
      <c r="J195" s="52"/>
      <c r="K195" s="52"/>
      <c r="L195" s="52"/>
      <c r="M195" s="128"/>
      <c r="N195" s="122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</row>
    <row r="196" spans="2:25" s="157" customFormat="1" ht="33" customHeight="1" x14ac:dyDescent="0.25">
      <c r="B196" s="196"/>
      <c r="C196" s="197"/>
      <c r="D196" s="128"/>
      <c r="E196" s="128"/>
      <c r="F196" s="128"/>
      <c r="G196" s="122"/>
      <c r="H196" s="122"/>
      <c r="I196" s="122"/>
      <c r="J196" s="52"/>
      <c r="K196" s="52"/>
      <c r="L196" s="52"/>
      <c r="M196" s="128"/>
      <c r="N196" s="122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</row>
    <row r="197" spans="2:25" s="157" customFormat="1" ht="33" customHeight="1" x14ac:dyDescent="0.25">
      <c r="B197" s="196"/>
      <c r="C197" s="197"/>
      <c r="D197" s="128"/>
      <c r="E197" s="128"/>
      <c r="F197" s="128"/>
      <c r="G197" s="122"/>
      <c r="H197" s="122"/>
      <c r="I197" s="122"/>
      <c r="J197" s="52"/>
      <c r="K197" s="52"/>
      <c r="L197" s="52"/>
      <c r="M197" s="128"/>
      <c r="N197" s="122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</row>
    <row r="198" spans="2:25" s="157" customFormat="1" ht="33" customHeight="1" x14ac:dyDescent="0.25">
      <c r="B198" s="196"/>
      <c r="C198" s="197"/>
      <c r="D198" s="128"/>
      <c r="E198" s="128"/>
      <c r="F198" s="128"/>
      <c r="G198" s="122"/>
      <c r="H198" s="122"/>
      <c r="I198" s="122"/>
      <c r="J198" s="52"/>
      <c r="K198" s="52"/>
      <c r="L198" s="52"/>
      <c r="M198" s="128"/>
      <c r="N198" s="122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</row>
    <row r="199" spans="2:25" s="157" customFormat="1" ht="33" customHeight="1" x14ac:dyDescent="0.25">
      <c r="B199" s="196"/>
      <c r="C199" s="197"/>
      <c r="D199" s="128"/>
      <c r="E199" s="128"/>
      <c r="F199" s="128"/>
      <c r="G199" s="122"/>
      <c r="H199" s="122"/>
      <c r="I199" s="122"/>
      <c r="J199" s="52"/>
      <c r="K199" s="52"/>
      <c r="L199" s="52"/>
      <c r="M199" s="128"/>
      <c r="N199" s="122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</row>
    <row r="200" spans="2:25" s="157" customFormat="1" ht="33" customHeight="1" x14ac:dyDescent="0.25">
      <c r="B200" s="196"/>
      <c r="C200" s="197"/>
      <c r="D200" s="128"/>
      <c r="E200" s="128"/>
      <c r="F200" s="128"/>
      <c r="G200" s="122"/>
      <c r="H200" s="122"/>
      <c r="I200" s="122"/>
      <c r="J200" s="52"/>
      <c r="K200" s="52"/>
      <c r="L200" s="52"/>
      <c r="M200" s="128"/>
      <c r="N200" s="122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</row>
    <row r="201" spans="2:25" s="157" customFormat="1" ht="33" customHeight="1" x14ac:dyDescent="0.25">
      <c r="B201" s="196"/>
      <c r="C201" s="197"/>
      <c r="D201" s="128"/>
      <c r="E201" s="128"/>
      <c r="F201" s="128"/>
      <c r="G201" s="122"/>
      <c r="H201" s="122"/>
      <c r="I201" s="122"/>
      <c r="J201" s="52"/>
      <c r="K201" s="52"/>
      <c r="L201" s="52"/>
      <c r="M201" s="128"/>
      <c r="N201" s="122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</row>
    <row r="202" spans="2:25" s="157" customFormat="1" ht="33" customHeight="1" x14ac:dyDescent="0.25">
      <c r="B202" s="196"/>
      <c r="C202" s="197"/>
      <c r="D202" s="128"/>
      <c r="E202" s="128"/>
      <c r="F202" s="128"/>
      <c r="G202" s="122"/>
      <c r="H202" s="122"/>
      <c r="I202" s="122"/>
      <c r="J202" s="52"/>
      <c r="K202" s="52"/>
      <c r="L202" s="52"/>
      <c r="M202" s="128"/>
      <c r="N202" s="122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</row>
    <row r="203" spans="2:25" s="157" customFormat="1" ht="33" customHeight="1" x14ac:dyDescent="0.25">
      <c r="B203" s="196"/>
      <c r="C203" s="197"/>
      <c r="D203" s="128"/>
      <c r="E203" s="128"/>
      <c r="F203" s="128"/>
      <c r="G203" s="122"/>
      <c r="H203" s="122"/>
      <c r="I203" s="122"/>
      <c r="J203" s="52"/>
      <c r="K203" s="52"/>
      <c r="L203" s="52"/>
      <c r="M203" s="128"/>
      <c r="N203" s="122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</row>
    <row r="204" spans="2:25" s="157" customFormat="1" ht="33" customHeight="1" x14ac:dyDescent="0.25">
      <c r="B204" s="196"/>
      <c r="C204" s="197"/>
      <c r="D204" s="128"/>
      <c r="E204" s="128"/>
      <c r="F204" s="128"/>
      <c r="G204" s="122"/>
      <c r="H204" s="122"/>
      <c r="I204" s="122"/>
      <c r="J204" s="52"/>
      <c r="K204" s="52"/>
      <c r="L204" s="52"/>
      <c r="M204" s="128"/>
      <c r="N204" s="122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</row>
    <row r="205" spans="2:25" s="157" customFormat="1" ht="33" customHeight="1" x14ac:dyDescent="0.25">
      <c r="B205" s="196"/>
      <c r="C205" s="197"/>
      <c r="D205" s="128"/>
      <c r="E205" s="128"/>
      <c r="F205" s="128"/>
      <c r="G205" s="122"/>
      <c r="H205" s="122"/>
      <c r="I205" s="122"/>
      <c r="J205" s="52"/>
      <c r="K205" s="52"/>
      <c r="L205" s="52"/>
      <c r="M205" s="128"/>
      <c r="N205" s="122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</row>
    <row r="206" spans="2:25" s="157" customFormat="1" ht="33" customHeight="1" x14ac:dyDescent="0.25">
      <c r="B206" s="196"/>
      <c r="C206" s="197"/>
      <c r="D206" s="128"/>
      <c r="E206" s="128"/>
      <c r="F206" s="128"/>
      <c r="G206" s="122"/>
      <c r="H206" s="122"/>
      <c r="I206" s="122"/>
      <c r="J206" s="52"/>
      <c r="K206" s="52"/>
      <c r="L206" s="52"/>
      <c r="M206" s="128"/>
      <c r="N206" s="122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</row>
    <row r="207" spans="2:25" s="157" customFormat="1" ht="33" customHeight="1" x14ac:dyDescent="0.25">
      <c r="B207" s="196"/>
      <c r="C207" s="197"/>
      <c r="D207" s="128"/>
      <c r="E207" s="128"/>
      <c r="F207" s="128"/>
      <c r="G207" s="122"/>
      <c r="H207" s="122"/>
      <c r="I207" s="122"/>
      <c r="J207" s="52"/>
      <c r="K207" s="52"/>
      <c r="L207" s="52"/>
      <c r="M207" s="128"/>
      <c r="N207" s="122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</row>
    <row r="208" spans="2:25" s="157" customFormat="1" ht="33" customHeight="1" x14ac:dyDescent="0.25">
      <c r="B208" s="196"/>
      <c r="C208" s="197"/>
      <c r="D208" s="128"/>
      <c r="E208" s="128"/>
      <c r="F208" s="128"/>
      <c r="G208" s="122"/>
      <c r="H208" s="122"/>
      <c r="I208" s="122"/>
      <c r="J208" s="52"/>
      <c r="K208" s="52"/>
      <c r="L208" s="52"/>
      <c r="M208" s="128"/>
      <c r="N208" s="122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</row>
    <row r="209" spans="2:25" s="157" customFormat="1" ht="33" customHeight="1" x14ac:dyDescent="0.25">
      <c r="B209" s="196"/>
      <c r="C209" s="197"/>
      <c r="D209" s="128"/>
      <c r="E209" s="128"/>
      <c r="F209" s="128"/>
      <c r="G209" s="122"/>
      <c r="H209" s="122"/>
      <c r="I209" s="122"/>
      <c r="J209" s="52"/>
      <c r="K209" s="52"/>
      <c r="L209" s="52"/>
      <c r="M209" s="128"/>
      <c r="N209" s="122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</row>
    <row r="210" spans="2:25" s="157" customFormat="1" ht="33" customHeight="1" x14ac:dyDescent="0.25">
      <c r="B210" s="196"/>
      <c r="C210" s="197"/>
      <c r="D210" s="128"/>
      <c r="E210" s="128"/>
      <c r="F210" s="128"/>
      <c r="G210" s="122"/>
      <c r="H210" s="122"/>
      <c r="I210" s="122"/>
      <c r="J210" s="52"/>
      <c r="K210" s="52"/>
      <c r="L210" s="52"/>
      <c r="M210" s="128"/>
      <c r="N210" s="122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</row>
    <row r="211" spans="2:25" s="157" customFormat="1" ht="33" customHeight="1" x14ac:dyDescent="0.25">
      <c r="B211" s="196"/>
      <c r="C211" s="197"/>
      <c r="D211" s="128"/>
      <c r="E211" s="128"/>
      <c r="F211" s="128"/>
      <c r="G211" s="122"/>
      <c r="H211" s="122"/>
      <c r="I211" s="122"/>
      <c r="J211" s="52"/>
      <c r="K211" s="52"/>
      <c r="L211" s="52"/>
      <c r="M211" s="128"/>
      <c r="N211" s="122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</row>
    <row r="212" spans="2:25" s="157" customFormat="1" ht="33" customHeight="1" x14ac:dyDescent="0.25">
      <c r="B212" s="196"/>
      <c r="C212" s="197"/>
      <c r="D212" s="128"/>
      <c r="E212" s="128"/>
      <c r="F212" s="128"/>
      <c r="G212" s="122"/>
      <c r="H212" s="122"/>
      <c r="I212" s="122"/>
      <c r="J212" s="52"/>
      <c r="K212" s="52"/>
      <c r="L212" s="52"/>
      <c r="M212" s="128"/>
      <c r="N212" s="122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</row>
    <row r="213" spans="2:25" s="157" customFormat="1" ht="33" customHeight="1" x14ac:dyDescent="0.25">
      <c r="B213" s="196"/>
      <c r="C213" s="197"/>
      <c r="D213" s="128"/>
      <c r="E213" s="128"/>
      <c r="F213" s="128"/>
      <c r="G213" s="122"/>
      <c r="H213" s="122"/>
      <c r="I213" s="122"/>
      <c r="J213" s="52"/>
      <c r="K213" s="52"/>
      <c r="L213" s="52"/>
      <c r="M213" s="128"/>
      <c r="N213" s="122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</row>
    <row r="214" spans="2:25" s="157" customFormat="1" ht="33" customHeight="1" x14ac:dyDescent="0.25">
      <c r="B214" s="196"/>
      <c r="C214" s="197"/>
      <c r="D214" s="128"/>
      <c r="E214" s="128"/>
      <c r="F214" s="128"/>
      <c r="G214" s="122"/>
      <c r="H214" s="122"/>
      <c r="I214" s="122"/>
      <c r="J214" s="52"/>
      <c r="K214" s="52"/>
      <c r="L214" s="52"/>
      <c r="M214" s="128"/>
      <c r="N214" s="122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</row>
    <row r="215" spans="2:25" s="157" customFormat="1" ht="33" customHeight="1" x14ac:dyDescent="0.25">
      <c r="B215" s="196"/>
      <c r="C215" s="197"/>
      <c r="D215" s="128"/>
      <c r="E215" s="128"/>
      <c r="F215" s="128"/>
      <c r="G215" s="122"/>
      <c r="H215" s="122"/>
      <c r="I215" s="122"/>
      <c r="J215" s="52"/>
      <c r="K215" s="52"/>
      <c r="L215" s="52"/>
      <c r="M215" s="128"/>
      <c r="N215" s="122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</row>
    <row r="216" spans="2:25" s="157" customFormat="1" ht="33" customHeight="1" x14ac:dyDescent="0.25">
      <c r="B216" s="196"/>
      <c r="C216" s="197"/>
      <c r="D216" s="128"/>
      <c r="E216" s="128"/>
      <c r="F216" s="128"/>
      <c r="G216" s="122"/>
      <c r="H216" s="122"/>
      <c r="I216" s="122"/>
      <c r="J216" s="52"/>
      <c r="K216" s="52"/>
      <c r="L216" s="52"/>
      <c r="M216" s="128"/>
      <c r="N216" s="122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</row>
    <row r="217" spans="2:25" s="157" customFormat="1" ht="33" customHeight="1" x14ac:dyDescent="0.25">
      <c r="B217" s="196"/>
      <c r="C217" s="197"/>
      <c r="D217" s="128"/>
      <c r="E217" s="128"/>
      <c r="F217" s="128"/>
      <c r="G217" s="122"/>
      <c r="H217" s="122"/>
      <c r="I217" s="122"/>
      <c r="J217" s="52"/>
      <c r="K217" s="52"/>
      <c r="L217" s="52"/>
      <c r="M217" s="128"/>
      <c r="N217" s="122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</row>
    <row r="218" spans="2:25" s="157" customFormat="1" ht="33" customHeight="1" x14ac:dyDescent="0.25">
      <c r="B218" s="196"/>
      <c r="C218" s="197"/>
      <c r="D218" s="128"/>
      <c r="E218" s="128"/>
      <c r="F218" s="128"/>
      <c r="G218" s="122"/>
      <c r="H218" s="122"/>
      <c r="I218" s="122"/>
      <c r="J218" s="52"/>
      <c r="K218" s="52"/>
      <c r="L218" s="52"/>
      <c r="M218" s="128"/>
      <c r="N218" s="122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</row>
    <row r="219" spans="2:25" s="157" customFormat="1" ht="33" customHeight="1" x14ac:dyDescent="0.25">
      <c r="B219" s="196"/>
      <c r="C219" s="197"/>
      <c r="D219" s="128"/>
      <c r="E219" s="128"/>
      <c r="F219" s="128"/>
      <c r="G219" s="122"/>
      <c r="H219" s="122"/>
      <c r="I219" s="122"/>
      <c r="J219" s="52"/>
      <c r="K219" s="52"/>
      <c r="L219" s="52"/>
      <c r="M219" s="128"/>
      <c r="N219" s="122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</row>
    <row r="220" spans="2:25" s="157" customFormat="1" ht="33" customHeight="1" x14ac:dyDescent="0.25">
      <c r="B220" s="196"/>
      <c r="C220" s="197"/>
      <c r="D220" s="128"/>
      <c r="E220" s="128"/>
      <c r="F220" s="128"/>
      <c r="G220" s="122"/>
      <c r="H220" s="122"/>
      <c r="I220" s="122"/>
      <c r="J220" s="52"/>
      <c r="K220" s="52"/>
      <c r="L220" s="52"/>
      <c r="M220" s="128"/>
      <c r="N220" s="122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</row>
    <row r="221" spans="2:25" s="157" customFormat="1" ht="33" customHeight="1" x14ac:dyDescent="0.25">
      <c r="B221" s="196"/>
      <c r="C221" s="197"/>
      <c r="D221" s="128"/>
      <c r="E221" s="128"/>
      <c r="F221" s="128"/>
      <c r="G221" s="122"/>
      <c r="H221" s="122"/>
      <c r="I221" s="122"/>
      <c r="J221" s="52"/>
      <c r="K221" s="52"/>
      <c r="L221" s="52"/>
      <c r="M221" s="128"/>
      <c r="N221" s="122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</row>
    <row r="222" spans="2:25" s="157" customFormat="1" ht="33" customHeight="1" x14ac:dyDescent="0.25">
      <c r="B222" s="196"/>
      <c r="C222" s="197"/>
      <c r="D222" s="128"/>
      <c r="E222" s="128"/>
      <c r="F222" s="128"/>
      <c r="G222" s="122"/>
      <c r="H222" s="122"/>
      <c r="I222" s="122"/>
      <c r="J222" s="52"/>
      <c r="K222" s="52"/>
      <c r="L222" s="52"/>
      <c r="M222" s="128"/>
      <c r="N222" s="122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</row>
    <row r="223" spans="2:25" s="157" customFormat="1" ht="33" customHeight="1" x14ac:dyDescent="0.25">
      <c r="B223" s="196"/>
      <c r="C223" s="197"/>
      <c r="D223" s="128"/>
      <c r="E223" s="128"/>
      <c r="F223" s="128"/>
      <c r="G223" s="122"/>
      <c r="H223" s="122"/>
      <c r="I223" s="122"/>
      <c r="J223" s="52"/>
      <c r="K223" s="52"/>
      <c r="L223" s="52"/>
      <c r="M223" s="128"/>
      <c r="N223" s="122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</row>
    <row r="224" spans="2:25" s="157" customFormat="1" ht="33" customHeight="1" x14ac:dyDescent="0.25">
      <c r="B224" s="196"/>
      <c r="C224" s="197"/>
      <c r="D224" s="128"/>
      <c r="E224" s="128"/>
      <c r="F224" s="128"/>
      <c r="G224" s="122"/>
      <c r="H224" s="122"/>
      <c r="I224" s="122"/>
      <c r="J224" s="52"/>
      <c r="K224" s="52"/>
      <c r="L224" s="52"/>
      <c r="M224" s="128"/>
      <c r="N224" s="122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</row>
    <row r="225" spans="2:25" s="157" customFormat="1" ht="33" customHeight="1" x14ac:dyDescent="0.25">
      <c r="B225" s="196"/>
      <c r="C225" s="197"/>
      <c r="D225" s="128"/>
      <c r="E225" s="128"/>
      <c r="F225" s="128"/>
      <c r="G225" s="122"/>
      <c r="H225" s="122"/>
      <c r="I225" s="122"/>
      <c r="J225" s="52"/>
      <c r="K225" s="52"/>
      <c r="L225" s="52"/>
      <c r="M225" s="128"/>
      <c r="N225" s="122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</row>
    <row r="226" spans="2:25" s="157" customFormat="1" ht="33" customHeight="1" x14ac:dyDescent="0.25">
      <c r="B226" s="196"/>
      <c r="C226" s="197"/>
      <c r="D226" s="128"/>
      <c r="E226" s="128"/>
      <c r="F226" s="128"/>
      <c r="G226" s="122"/>
      <c r="H226" s="122"/>
      <c r="I226" s="122"/>
      <c r="J226" s="52"/>
      <c r="K226" s="52"/>
      <c r="L226" s="52"/>
      <c r="M226" s="128"/>
      <c r="N226" s="122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</row>
    <row r="227" spans="2:25" s="157" customFormat="1" ht="33" customHeight="1" x14ac:dyDescent="0.25">
      <c r="B227" s="196"/>
      <c r="C227" s="197"/>
      <c r="D227" s="128"/>
      <c r="E227" s="128"/>
      <c r="F227" s="128"/>
      <c r="G227" s="122"/>
      <c r="H227" s="122"/>
      <c r="I227" s="122"/>
      <c r="J227" s="52"/>
      <c r="K227" s="52"/>
      <c r="L227" s="52"/>
      <c r="M227" s="128"/>
      <c r="N227" s="122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</row>
    <row r="228" spans="2:25" s="157" customFormat="1" ht="33" customHeight="1" x14ac:dyDescent="0.25">
      <c r="B228" s="196"/>
      <c r="C228" s="197"/>
      <c r="D228" s="128"/>
      <c r="E228" s="128"/>
      <c r="F228" s="128"/>
      <c r="G228" s="122"/>
      <c r="H228" s="122"/>
      <c r="I228" s="122"/>
      <c r="J228" s="52"/>
      <c r="K228" s="52"/>
      <c r="L228" s="52"/>
      <c r="M228" s="128"/>
      <c r="N228" s="122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</row>
    <row r="229" spans="2:25" s="157" customFormat="1" ht="33" customHeight="1" x14ac:dyDescent="0.25">
      <c r="B229" s="196"/>
      <c r="C229" s="197"/>
      <c r="D229" s="128"/>
      <c r="E229" s="128"/>
      <c r="F229" s="128"/>
      <c r="G229" s="122"/>
      <c r="H229" s="122"/>
      <c r="I229" s="122"/>
      <c r="J229" s="52"/>
      <c r="K229" s="52"/>
      <c r="L229" s="52"/>
      <c r="M229" s="128"/>
      <c r="N229" s="122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</row>
    <row r="230" spans="2:25" s="157" customFormat="1" ht="33" customHeight="1" x14ac:dyDescent="0.25">
      <c r="B230" s="196"/>
      <c r="C230" s="197"/>
      <c r="D230" s="128"/>
      <c r="E230" s="128"/>
      <c r="F230" s="128"/>
      <c r="G230" s="122"/>
      <c r="H230" s="122"/>
      <c r="I230" s="122"/>
      <c r="J230" s="52"/>
      <c r="K230" s="52"/>
      <c r="L230" s="52"/>
      <c r="M230" s="128"/>
      <c r="N230" s="122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</row>
    <row r="231" spans="2:25" s="157" customFormat="1" ht="33" customHeight="1" x14ac:dyDescent="0.25">
      <c r="B231" s="196"/>
      <c r="C231" s="197"/>
      <c r="D231" s="128"/>
      <c r="E231" s="128"/>
      <c r="F231" s="128"/>
      <c r="G231" s="122"/>
      <c r="H231" s="122"/>
      <c r="I231" s="122"/>
      <c r="J231" s="52"/>
      <c r="K231" s="52"/>
      <c r="L231" s="52"/>
      <c r="M231" s="128"/>
      <c r="N231" s="122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</row>
    <row r="232" spans="2:25" s="157" customFormat="1" ht="33" customHeight="1" x14ac:dyDescent="0.25">
      <c r="B232" s="196"/>
      <c r="C232" s="197"/>
      <c r="D232" s="128"/>
      <c r="E232" s="128"/>
      <c r="F232" s="128"/>
      <c r="G232" s="122"/>
      <c r="H232" s="122"/>
      <c r="I232" s="122"/>
      <c r="J232" s="52"/>
      <c r="K232" s="52"/>
      <c r="L232" s="52"/>
      <c r="M232" s="128"/>
      <c r="N232" s="122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</row>
    <row r="233" spans="2:25" s="157" customFormat="1" ht="33" customHeight="1" x14ac:dyDescent="0.25">
      <c r="B233" s="196"/>
      <c r="C233" s="197"/>
      <c r="D233" s="128"/>
      <c r="E233" s="128"/>
      <c r="F233" s="128"/>
      <c r="G233" s="122"/>
      <c r="H233" s="122"/>
      <c r="I233" s="122"/>
      <c r="J233" s="52"/>
      <c r="K233" s="52"/>
      <c r="L233" s="52"/>
      <c r="M233" s="128"/>
      <c r="N233" s="122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</row>
    <row r="234" spans="2:25" s="157" customFormat="1" ht="33" customHeight="1" x14ac:dyDescent="0.25">
      <c r="B234" s="196"/>
      <c r="C234" s="197"/>
      <c r="D234" s="128"/>
      <c r="E234" s="128"/>
      <c r="F234" s="128"/>
      <c r="G234" s="122"/>
      <c r="H234" s="122"/>
      <c r="I234" s="122"/>
      <c r="J234" s="52"/>
      <c r="K234" s="52"/>
      <c r="L234" s="52"/>
      <c r="M234" s="128"/>
      <c r="N234" s="122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</row>
    <row r="235" spans="2:25" s="157" customFormat="1" ht="33" customHeight="1" x14ac:dyDescent="0.25">
      <c r="B235" s="196"/>
      <c r="C235" s="197"/>
      <c r="D235" s="128"/>
      <c r="E235" s="128"/>
      <c r="F235" s="128"/>
      <c r="G235" s="122"/>
      <c r="H235" s="122"/>
      <c r="I235" s="122"/>
      <c r="J235" s="52"/>
      <c r="K235" s="52"/>
      <c r="L235" s="52"/>
      <c r="M235" s="128"/>
      <c r="N235" s="122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</row>
    <row r="236" spans="2:25" s="157" customFormat="1" ht="33" customHeight="1" x14ac:dyDescent="0.25">
      <c r="B236" s="196"/>
      <c r="C236" s="197"/>
      <c r="D236" s="128"/>
      <c r="E236" s="128"/>
      <c r="F236" s="128"/>
      <c r="G236" s="122"/>
      <c r="H236" s="122"/>
      <c r="I236" s="122"/>
      <c r="J236" s="52"/>
      <c r="K236" s="52"/>
      <c r="L236" s="52"/>
      <c r="M236" s="128"/>
      <c r="N236" s="122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</row>
    <row r="237" spans="2:25" s="157" customFormat="1" ht="33" customHeight="1" x14ac:dyDescent="0.25">
      <c r="B237" s="196"/>
      <c r="C237" s="197"/>
      <c r="D237" s="128"/>
      <c r="E237" s="128"/>
      <c r="F237" s="128"/>
      <c r="G237" s="122"/>
      <c r="H237" s="122"/>
      <c r="I237" s="122"/>
      <c r="J237" s="52"/>
      <c r="K237" s="52"/>
      <c r="L237" s="52"/>
      <c r="M237" s="128"/>
      <c r="N237" s="122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</row>
    <row r="238" spans="2:25" s="157" customFormat="1" ht="33" customHeight="1" x14ac:dyDescent="0.25">
      <c r="B238" s="196"/>
      <c r="C238" s="197"/>
      <c r="D238" s="128"/>
      <c r="E238" s="128"/>
      <c r="F238" s="128"/>
      <c r="G238" s="122"/>
      <c r="H238" s="122"/>
      <c r="I238" s="122"/>
      <c r="J238" s="52"/>
      <c r="K238" s="52"/>
      <c r="L238" s="52"/>
      <c r="M238" s="128"/>
      <c r="N238" s="122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</row>
    <row r="239" spans="2:25" s="157" customFormat="1" ht="33" customHeight="1" x14ac:dyDescent="0.25">
      <c r="B239" s="196"/>
      <c r="C239" s="197"/>
      <c r="D239" s="128"/>
      <c r="E239" s="128"/>
      <c r="F239" s="128"/>
      <c r="G239" s="122"/>
      <c r="H239" s="122"/>
      <c r="I239" s="122"/>
      <c r="J239" s="52"/>
      <c r="K239" s="52"/>
      <c r="L239" s="52"/>
      <c r="M239" s="128"/>
      <c r="N239" s="122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</row>
    <row r="240" spans="2:25" s="157" customFormat="1" ht="33" customHeight="1" x14ac:dyDescent="0.25">
      <c r="B240" s="196"/>
      <c r="C240" s="197"/>
      <c r="D240" s="128"/>
      <c r="E240" s="128"/>
      <c r="F240" s="128"/>
      <c r="G240" s="122"/>
      <c r="H240" s="122"/>
      <c r="I240" s="122"/>
      <c r="J240" s="52"/>
      <c r="K240" s="52"/>
      <c r="L240" s="52"/>
      <c r="M240" s="128"/>
      <c r="N240" s="122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</row>
    <row r="241" spans="2:25" s="157" customFormat="1" ht="33" customHeight="1" x14ac:dyDescent="0.25">
      <c r="B241" s="196"/>
      <c r="C241" s="197"/>
      <c r="D241" s="128"/>
      <c r="E241" s="128"/>
      <c r="F241" s="128"/>
      <c r="G241" s="122"/>
      <c r="H241" s="122"/>
      <c r="I241" s="122"/>
      <c r="J241" s="52"/>
      <c r="K241" s="52"/>
      <c r="L241" s="52"/>
      <c r="M241" s="128"/>
      <c r="N241" s="122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</row>
    <row r="242" spans="2:25" s="157" customFormat="1" ht="33" customHeight="1" x14ac:dyDescent="0.25">
      <c r="B242" s="196"/>
      <c r="C242" s="197"/>
      <c r="D242" s="128"/>
      <c r="E242" s="128"/>
      <c r="F242" s="128"/>
      <c r="G242" s="122"/>
      <c r="H242" s="122"/>
      <c r="I242" s="122"/>
      <c r="J242" s="52"/>
      <c r="K242" s="52"/>
      <c r="L242" s="52"/>
      <c r="M242" s="128"/>
      <c r="N242" s="122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</row>
    <row r="243" spans="2:25" s="157" customFormat="1" ht="33" customHeight="1" x14ac:dyDescent="0.25">
      <c r="B243" s="196"/>
      <c r="C243" s="197"/>
      <c r="D243" s="128"/>
      <c r="E243" s="128"/>
      <c r="F243" s="128"/>
      <c r="G243" s="122"/>
      <c r="H243" s="122"/>
      <c r="I243" s="122"/>
      <c r="J243" s="52"/>
      <c r="K243" s="52"/>
      <c r="L243" s="52"/>
      <c r="M243" s="128"/>
      <c r="N243" s="122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</row>
    <row r="244" spans="2:25" s="157" customFormat="1" ht="33" customHeight="1" x14ac:dyDescent="0.25">
      <c r="B244" s="196"/>
      <c r="C244" s="197"/>
      <c r="D244" s="128"/>
      <c r="E244" s="128"/>
      <c r="F244" s="128"/>
      <c r="G244" s="122"/>
      <c r="H244" s="122"/>
      <c r="I244" s="122"/>
      <c r="J244" s="52"/>
      <c r="K244" s="52"/>
      <c r="L244" s="52"/>
      <c r="M244" s="128"/>
      <c r="N244" s="122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</row>
    <row r="245" spans="2:25" s="157" customFormat="1" ht="33" customHeight="1" x14ac:dyDescent="0.25">
      <c r="B245" s="196"/>
      <c r="C245" s="197"/>
      <c r="D245" s="128"/>
      <c r="E245" s="128"/>
      <c r="F245" s="128"/>
      <c r="G245" s="122"/>
      <c r="H245" s="122"/>
      <c r="I245" s="122"/>
      <c r="J245" s="52"/>
      <c r="K245" s="52"/>
      <c r="L245" s="52"/>
      <c r="M245" s="128"/>
      <c r="N245" s="122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</row>
    <row r="246" spans="2:25" s="157" customFormat="1" ht="33" customHeight="1" x14ac:dyDescent="0.25">
      <c r="B246" s="196"/>
      <c r="C246" s="197"/>
      <c r="D246" s="128"/>
      <c r="E246" s="128"/>
      <c r="F246" s="128"/>
      <c r="G246" s="122"/>
      <c r="H246" s="122"/>
      <c r="I246" s="122"/>
      <c r="J246" s="52"/>
      <c r="K246" s="52"/>
      <c r="L246" s="52"/>
      <c r="M246" s="128"/>
      <c r="N246" s="122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</row>
    <row r="247" spans="2:25" s="157" customFormat="1" ht="33" customHeight="1" x14ac:dyDescent="0.25">
      <c r="B247" s="196"/>
      <c r="C247" s="197"/>
      <c r="D247" s="128"/>
      <c r="E247" s="128"/>
      <c r="F247" s="128"/>
      <c r="G247" s="122"/>
      <c r="H247" s="122"/>
      <c r="I247" s="122"/>
      <c r="J247" s="52"/>
      <c r="K247" s="52"/>
      <c r="L247" s="52"/>
      <c r="M247" s="128"/>
      <c r="N247" s="122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</row>
    <row r="248" spans="2:25" s="157" customFormat="1" ht="33" customHeight="1" x14ac:dyDescent="0.25">
      <c r="B248" s="196"/>
      <c r="C248" s="197"/>
      <c r="D248" s="128"/>
      <c r="E248" s="128"/>
      <c r="F248" s="128"/>
      <c r="G248" s="122"/>
      <c r="H248" s="122"/>
      <c r="I248" s="122"/>
      <c r="J248" s="52"/>
      <c r="K248" s="52"/>
      <c r="L248" s="52"/>
      <c r="M248" s="128"/>
      <c r="N248" s="122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</row>
    <row r="249" spans="2:25" s="157" customFormat="1" ht="33" customHeight="1" x14ac:dyDescent="0.25">
      <c r="B249" s="196"/>
      <c r="C249" s="197"/>
      <c r="D249" s="128"/>
      <c r="E249" s="128"/>
      <c r="F249" s="128"/>
      <c r="G249" s="122"/>
      <c r="H249" s="122"/>
      <c r="I249" s="122"/>
      <c r="J249" s="52"/>
      <c r="K249" s="52"/>
      <c r="L249" s="52"/>
      <c r="M249" s="128"/>
      <c r="N249" s="122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</row>
    <row r="250" spans="2:25" s="157" customFormat="1" ht="33" customHeight="1" x14ac:dyDescent="0.25">
      <c r="B250" s="196"/>
      <c r="C250" s="197"/>
      <c r="D250" s="128"/>
      <c r="E250" s="128"/>
      <c r="F250" s="128"/>
      <c r="G250" s="122"/>
      <c r="H250" s="122"/>
      <c r="I250" s="122"/>
      <c r="J250" s="52"/>
      <c r="K250" s="52"/>
      <c r="L250" s="52"/>
      <c r="M250" s="128"/>
      <c r="N250" s="122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</row>
    <row r="251" spans="2:25" s="157" customFormat="1" ht="33" customHeight="1" x14ac:dyDescent="0.25">
      <c r="B251" s="196"/>
      <c r="C251" s="197"/>
      <c r="D251" s="128"/>
      <c r="E251" s="128"/>
      <c r="F251" s="128"/>
      <c r="G251" s="122"/>
      <c r="H251" s="122"/>
      <c r="I251" s="122"/>
      <c r="J251" s="52"/>
      <c r="K251" s="52"/>
      <c r="L251" s="52"/>
      <c r="M251" s="128"/>
      <c r="N251" s="122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</row>
    <row r="252" spans="2:25" s="157" customFormat="1" ht="33" customHeight="1" x14ac:dyDescent="0.25">
      <c r="B252" s="196"/>
      <c r="C252" s="197"/>
      <c r="D252" s="128"/>
      <c r="E252" s="128"/>
      <c r="F252" s="128"/>
      <c r="G252" s="122"/>
      <c r="H252" s="122"/>
      <c r="I252" s="122"/>
      <c r="J252" s="52"/>
      <c r="K252" s="52"/>
      <c r="L252" s="52"/>
      <c r="M252" s="128"/>
      <c r="N252" s="122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</row>
    <row r="253" spans="2:25" s="157" customFormat="1" ht="33" customHeight="1" x14ac:dyDescent="0.25">
      <c r="B253" s="196"/>
      <c r="C253" s="197"/>
      <c r="D253" s="128"/>
      <c r="E253" s="128"/>
      <c r="F253" s="128"/>
      <c r="G253" s="122"/>
      <c r="H253" s="122"/>
      <c r="I253" s="122"/>
      <c r="J253" s="52"/>
      <c r="K253" s="52"/>
      <c r="L253" s="52"/>
      <c r="M253" s="128"/>
      <c r="N253" s="122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</row>
    <row r="254" spans="2:25" s="157" customFormat="1" ht="33" customHeight="1" x14ac:dyDescent="0.25">
      <c r="B254" s="196"/>
      <c r="C254" s="197"/>
      <c r="D254" s="128"/>
      <c r="E254" s="128"/>
      <c r="F254" s="128"/>
      <c r="G254" s="122"/>
      <c r="H254" s="122"/>
      <c r="I254" s="122"/>
      <c r="J254" s="52"/>
      <c r="K254" s="52"/>
      <c r="L254" s="52"/>
      <c r="M254" s="128"/>
      <c r="N254" s="122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</row>
    <row r="255" spans="2:25" s="157" customFormat="1" ht="33" customHeight="1" x14ac:dyDescent="0.25">
      <c r="B255" s="196"/>
      <c r="C255" s="197"/>
      <c r="D255" s="128"/>
      <c r="E255" s="128"/>
      <c r="F255" s="128"/>
      <c r="G255" s="122"/>
      <c r="H255" s="122"/>
      <c r="I255" s="122"/>
      <c r="J255" s="52"/>
      <c r="K255" s="52"/>
      <c r="L255" s="52"/>
      <c r="M255" s="128"/>
      <c r="N255" s="122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</row>
    <row r="256" spans="2:25" s="157" customFormat="1" ht="33" customHeight="1" x14ac:dyDescent="0.25">
      <c r="B256" s="196"/>
      <c r="C256" s="197"/>
      <c r="D256" s="128"/>
      <c r="E256" s="128"/>
      <c r="F256" s="128"/>
      <c r="G256" s="122"/>
      <c r="H256" s="122"/>
      <c r="I256" s="122"/>
      <c r="J256" s="52"/>
      <c r="K256" s="52"/>
      <c r="L256" s="52"/>
      <c r="M256" s="128"/>
      <c r="N256" s="122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</row>
    <row r="257" spans="2:25" s="157" customFormat="1" ht="33" customHeight="1" x14ac:dyDescent="0.25">
      <c r="B257" s="196"/>
      <c r="C257" s="197"/>
      <c r="D257" s="128"/>
      <c r="E257" s="128"/>
      <c r="F257" s="128"/>
      <c r="G257" s="122"/>
      <c r="H257" s="122"/>
      <c r="I257" s="122"/>
      <c r="J257" s="52"/>
      <c r="K257" s="52"/>
      <c r="L257" s="52"/>
      <c r="M257" s="128"/>
      <c r="N257" s="122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</row>
    <row r="258" spans="2:25" s="157" customFormat="1" ht="33" customHeight="1" x14ac:dyDescent="0.25">
      <c r="B258" s="196"/>
      <c r="C258" s="197"/>
      <c r="D258" s="128"/>
      <c r="E258" s="128"/>
      <c r="F258" s="128"/>
      <c r="G258" s="122"/>
      <c r="H258" s="122"/>
      <c r="I258" s="122"/>
      <c r="J258" s="52"/>
      <c r="K258" s="52"/>
      <c r="L258" s="52"/>
      <c r="M258" s="128"/>
      <c r="N258" s="122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</row>
    <row r="259" spans="2:25" s="157" customFormat="1" ht="33" customHeight="1" x14ac:dyDescent="0.25">
      <c r="B259" s="196"/>
      <c r="C259" s="197"/>
      <c r="D259" s="128"/>
      <c r="E259" s="128"/>
      <c r="F259" s="128"/>
      <c r="G259" s="122"/>
      <c r="H259" s="122"/>
      <c r="I259" s="122"/>
      <c r="J259" s="52"/>
      <c r="K259" s="52"/>
      <c r="L259" s="52"/>
      <c r="M259" s="128"/>
      <c r="N259" s="122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</row>
    <row r="260" spans="2:25" s="157" customFormat="1" ht="33" customHeight="1" x14ac:dyDescent="0.25">
      <c r="B260" s="196"/>
      <c r="C260" s="197"/>
      <c r="D260" s="128"/>
      <c r="E260" s="128"/>
      <c r="F260" s="128"/>
      <c r="G260" s="122"/>
      <c r="H260" s="122"/>
      <c r="I260" s="122"/>
      <c r="J260" s="52"/>
      <c r="K260" s="52"/>
      <c r="L260" s="52"/>
      <c r="M260" s="128"/>
      <c r="N260" s="122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</row>
    <row r="261" spans="2:25" s="157" customFormat="1" ht="33" customHeight="1" x14ac:dyDescent="0.25">
      <c r="B261" s="196"/>
      <c r="C261" s="197"/>
      <c r="D261" s="128"/>
      <c r="E261" s="128"/>
      <c r="F261" s="128"/>
      <c r="G261" s="122"/>
      <c r="H261" s="122"/>
      <c r="I261" s="122"/>
      <c r="J261" s="52"/>
      <c r="K261" s="52"/>
      <c r="L261" s="52"/>
      <c r="M261" s="128"/>
      <c r="N261" s="122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</row>
    <row r="262" spans="2:25" s="157" customFormat="1" ht="33" customHeight="1" x14ac:dyDescent="0.25">
      <c r="B262" s="196"/>
      <c r="C262" s="197"/>
      <c r="D262" s="128"/>
      <c r="E262" s="128"/>
      <c r="F262" s="128"/>
      <c r="G262" s="122"/>
      <c r="H262" s="122"/>
      <c r="I262" s="122"/>
      <c r="J262" s="52"/>
      <c r="K262" s="52"/>
      <c r="L262" s="52"/>
      <c r="M262" s="128"/>
      <c r="N262" s="122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</row>
    <row r="263" spans="2:25" s="157" customFormat="1" ht="33" customHeight="1" x14ac:dyDescent="0.25">
      <c r="B263" s="196"/>
      <c r="C263" s="197"/>
      <c r="D263" s="128"/>
      <c r="E263" s="128"/>
      <c r="F263" s="128"/>
      <c r="G263" s="122"/>
      <c r="H263" s="122"/>
      <c r="I263" s="122"/>
      <c r="J263" s="52"/>
      <c r="K263" s="52"/>
      <c r="L263" s="52"/>
      <c r="M263" s="128"/>
      <c r="N263" s="122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</row>
    <row r="264" spans="2:25" s="157" customFormat="1" ht="33" customHeight="1" x14ac:dyDescent="0.25">
      <c r="B264" s="196"/>
      <c r="C264" s="197"/>
      <c r="D264" s="128"/>
      <c r="E264" s="128"/>
      <c r="F264" s="128"/>
      <c r="G264" s="122"/>
      <c r="H264" s="122"/>
      <c r="I264" s="122"/>
      <c r="J264" s="52"/>
      <c r="K264" s="52"/>
      <c r="L264" s="52"/>
      <c r="M264" s="128"/>
      <c r="N264" s="122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</row>
    <row r="265" spans="2:25" s="157" customFormat="1" ht="33" customHeight="1" x14ac:dyDescent="0.25">
      <c r="B265" s="196"/>
      <c r="C265" s="197"/>
      <c r="D265" s="128"/>
      <c r="E265" s="128"/>
      <c r="F265" s="128"/>
      <c r="G265" s="122"/>
      <c r="H265" s="122"/>
      <c r="I265" s="122"/>
      <c r="J265" s="52"/>
      <c r="K265" s="52"/>
      <c r="L265" s="52"/>
      <c r="M265" s="128"/>
      <c r="N265" s="122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</row>
    <row r="266" spans="2:25" s="157" customFormat="1" ht="33" customHeight="1" x14ac:dyDescent="0.25">
      <c r="B266" s="196"/>
      <c r="C266" s="197"/>
      <c r="D266" s="128"/>
      <c r="E266" s="128"/>
      <c r="F266" s="128"/>
      <c r="G266" s="122"/>
      <c r="H266" s="122"/>
      <c r="I266" s="122"/>
      <c r="J266" s="52"/>
      <c r="K266" s="52"/>
      <c r="L266" s="52"/>
      <c r="M266" s="128"/>
      <c r="N266" s="122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</row>
    <row r="267" spans="2:25" s="157" customFormat="1" ht="33" customHeight="1" x14ac:dyDescent="0.25">
      <c r="B267" s="196"/>
      <c r="C267" s="197"/>
      <c r="D267" s="128"/>
      <c r="E267" s="128"/>
      <c r="F267" s="128"/>
      <c r="G267" s="122"/>
      <c r="H267" s="122"/>
      <c r="I267" s="122"/>
      <c r="J267" s="52"/>
      <c r="K267" s="52"/>
      <c r="L267" s="52"/>
      <c r="M267" s="128"/>
      <c r="N267" s="122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</row>
    <row r="268" spans="2:25" s="157" customFormat="1" ht="33" customHeight="1" x14ac:dyDescent="0.25">
      <c r="B268" s="196"/>
      <c r="C268" s="197"/>
      <c r="D268" s="128"/>
      <c r="E268" s="128"/>
      <c r="F268" s="128"/>
      <c r="G268" s="122"/>
      <c r="H268" s="122"/>
      <c r="I268" s="122"/>
      <c r="J268" s="52"/>
      <c r="K268" s="52"/>
      <c r="L268" s="52"/>
      <c r="M268" s="128"/>
      <c r="N268" s="122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</row>
    <row r="269" spans="2:25" s="157" customFormat="1" ht="33" customHeight="1" x14ac:dyDescent="0.25">
      <c r="B269" s="196"/>
      <c r="C269" s="197"/>
      <c r="D269" s="128"/>
      <c r="E269" s="128"/>
      <c r="F269" s="128"/>
      <c r="G269" s="122"/>
      <c r="H269" s="122"/>
      <c r="I269" s="122"/>
      <c r="J269" s="52"/>
      <c r="K269" s="52"/>
      <c r="L269" s="52"/>
      <c r="M269" s="128"/>
      <c r="N269" s="122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</row>
    <row r="270" spans="2:25" s="157" customFormat="1" ht="33" customHeight="1" x14ac:dyDescent="0.25">
      <c r="B270" s="196"/>
      <c r="C270" s="197"/>
      <c r="D270" s="128"/>
      <c r="E270" s="128"/>
      <c r="F270" s="128"/>
      <c r="G270" s="122"/>
      <c r="H270" s="122"/>
      <c r="I270" s="122"/>
      <c r="J270" s="52"/>
      <c r="K270" s="52"/>
      <c r="L270" s="52"/>
      <c r="M270" s="128"/>
      <c r="N270" s="122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</row>
    <row r="271" spans="2:25" s="157" customFormat="1" ht="33" customHeight="1" x14ac:dyDescent="0.25">
      <c r="B271" s="196"/>
      <c r="C271" s="197"/>
      <c r="D271" s="128"/>
      <c r="E271" s="128"/>
      <c r="F271" s="128"/>
      <c r="G271" s="122"/>
      <c r="H271" s="122"/>
      <c r="I271" s="122"/>
      <c r="J271" s="52"/>
      <c r="K271" s="52"/>
      <c r="L271" s="52"/>
      <c r="M271" s="128"/>
      <c r="N271" s="122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</row>
    <row r="272" spans="2:25" s="157" customFormat="1" ht="33" customHeight="1" x14ac:dyDescent="0.25">
      <c r="B272" s="196"/>
      <c r="C272" s="197"/>
      <c r="D272" s="128"/>
      <c r="E272" s="128"/>
      <c r="F272" s="128"/>
      <c r="G272" s="122"/>
      <c r="H272" s="122"/>
      <c r="I272" s="122"/>
      <c r="J272" s="52"/>
      <c r="K272" s="52"/>
      <c r="L272" s="52"/>
      <c r="M272" s="128"/>
      <c r="N272" s="122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</row>
    <row r="273" spans="2:25" s="157" customFormat="1" ht="33" customHeight="1" x14ac:dyDescent="0.25">
      <c r="B273" s="196"/>
      <c r="C273" s="197"/>
      <c r="D273" s="128"/>
      <c r="E273" s="128"/>
      <c r="F273" s="128"/>
      <c r="G273" s="122"/>
      <c r="H273" s="122"/>
      <c r="I273" s="122"/>
      <c r="J273" s="52"/>
      <c r="K273" s="52"/>
      <c r="L273" s="52"/>
      <c r="M273" s="128"/>
      <c r="N273" s="122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</row>
    <row r="274" spans="2:25" s="157" customFormat="1" ht="33" customHeight="1" x14ac:dyDescent="0.25">
      <c r="B274" s="196"/>
      <c r="C274" s="197"/>
      <c r="D274" s="128"/>
      <c r="E274" s="128"/>
      <c r="F274" s="128"/>
      <c r="G274" s="122"/>
      <c r="H274" s="122"/>
      <c r="I274" s="122"/>
      <c r="J274" s="52"/>
      <c r="K274" s="52"/>
      <c r="L274" s="52"/>
      <c r="M274" s="128"/>
      <c r="N274" s="122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</row>
    <row r="275" spans="2:25" s="157" customFormat="1" ht="33" customHeight="1" x14ac:dyDescent="0.25">
      <c r="B275" s="196"/>
      <c r="C275" s="197"/>
      <c r="D275" s="128"/>
      <c r="E275" s="128"/>
      <c r="F275" s="128"/>
      <c r="G275" s="122"/>
      <c r="H275" s="122"/>
      <c r="I275" s="122"/>
      <c r="J275" s="52"/>
      <c r="K275" s="52"/>
      <c r="L275" s="52"/>
      <c r="M275" s="128"/>
      <c r="N275" s="122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</row>
    <row r="276" spans="2:25" s="157" customFormat="1" ht="33" customHeight="1" x14ac:dyDescent="0.25">
      <c r="B276" s="196"/>
      <c r="C276" s="197"/>
      <c r="D276" s="128"/>
      <c r="E276" s="128"/>
      <c r="F276" s="128"/>
      <c r="G276" s="122"/>
      <c r="H276" s="122"/>
      <c r="I276" s="122"/>
      <c r="J276" s="52"/>
      <c r="K276" s="52"/>
      <c r="L276" s="52"/>
      <c r="M276" s="128"/>
      <c r="N276" s="122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</row>
    <row r="277" spans="2:25" s="157" customFormat="1" ht="33" customHeight="1" x14ac:dyDescent="0.25">
      <c r="B277" s="196"/>
      <c r="C277" s="197"/>
      <c r="D277" s="128"/>
      <c r="E277" s="128"/>
      <c r="F277" s="128"/>
      <c r="G277" s="122"/>
      <c r="H277" s="122"/>
      <c r="I277" s="122"/>
      <c r="J277" s="52"/>
      <c r="K277" s="52"/>
      <c r="L277" s="52"/>
      <c r="M277" s="128"/>
      <c r="N277" s="122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</row>
    <row r="278" spans="2:25" s="157" customFormat="1" ht="33" customHeight="1" x14ac:dyDescent="0.25">
      <c r="B278" s="196"/>
      <c r="C278" s="197"/>
      <c r="D278" s="128"/>
      <c r="E278" s="128"/>
      <c r="F278" s="128"/>
      <c r="G278" s="122"/>
      <c r="H278" s="122"/>
      <c r="I278" s="122"/>
      <c r="J278" s="52"/>
      <c r="K278" s="52"/>
      <c r="L278" s="52"/>
      <c r="M278" s="128"/>
      <c r="N278" s="122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</row>
    <row r="279" spans="2:25" s="157" customFormat="1" ht="33" customHeight="1" x14ac:dyDescent="0.25">
      <c r="B279" s="196"/>
      <c r="C279" s="197"/>
      <c r="D279" s="128"/>
      <c r="E279" s="128"/>
      <c r="F279" s="128"/>
      <c r="G279" s="122"/>
      <c r="H279" s="122"/>
      <c r="I279" s="122"/>
      <c r="J279" s="52"/>
      <c r="K279" s="52"/>
      <c r="L279" s="52"/>
      <c r="M279" s="128"/>
      <c r="N279" s="122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</row>
    <row r="280" spans="2:25" s="157" customFormat="1" ht="33" customHeight="1" x14ac:dyDescent="0.25">
      <c r="B280" s="196"/>
      <c r="C280" s="197"/>
      <c r="D280" s="128"/>
      <c r="E280" s="128"/>
      <c r="F280" s="128"/>
      <c r="G280" s="122"/>
      <c r="H280" s="122"/>
      <c r="I280" s="122"/>
      <c r="J280" s="52"/>
      <c r="K280" s="52"/>
      <c r="L280" s="52"/>
      <c r="M280" s="128"/>
      <c r="N280" s="122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</row>
    <row r="281" spans="2:25" s="157" customFormat="1" ht="33" customHeight="1" x14ac:dyDescent="0.25">
      <c r="B281" s="196"/>
      <c r="C281" s="197"/>
      <c r="D281" s="128"/>
      <c r="E281" s="128"/>
      <c r="F281" s="128"/>
      <c r="G281" s="122"/>
      <c r="H281" s="122"/>
      <c r="I281" s="122"/>
      <c r="J281" s="52"/>
      <c r="K281" s="52"/>
      <c r="L281" s="52"/>
      <c r="M281" s="128"/>
      <c r="N281" s="122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</row>
    <row r="282" spans="2:25" s="157" customFormat="1" ht="33" customHeight="1" x14ac:dyDescent="0.25">
      <c r="B282" s="196"/>
      <c r="C282" s="197"/>
      <c r="D282" s="128"/>
      <c r="E282" s="128"/>
      <c r="F282" s="128"/>
      <c r="G282" s="122"/>
      <c r="H282" s="122"/>
      <c r="I282" s="122"/>
      <c r="J282" s="52"/>
      <c r="K282" s="52"/>
      <c r="L282" s="52"/>
      <c r="M282" s="128"/>
      <c r="N282" s="122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</row>
    <row r="283" spans="2:25" s="157" customFormat="1" ht="33" customHeight="1" x14ac:dyDescent="0.25">
      <c r="B283" s="196"/>
      <c r="C283" s="197"/>
      <c r="D283" s="128"/>
      <c r="E283" s="128"/>
      <c r="F283" s="128"/>
      <c r="G283" s="122"/>
      <c r="H283" s="122"/>
      <c r="I283" s="122"/>
      <c r="J283" s="52"/>
      <c r="K283" s="52"/>
      <c r="L283" s="52"/>
      <c r="M283" s="128"/>
      <c r="N283" s="122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</row>
    <row r="284" spans="2:25" s="157" customFormat="1" ht="33" customHeight="1" x14ac:dyDescent="0.25">
      <c r="B284" s="196"/>
      <c r="C284" s="197"/>
      <c r="D284" s="128"/>
      <c r="E284" s="128"/>
      <c r="F284" s="128"/>
      <c r="G284" s="122"/>
      <c r="H284" s="122"/>
      <c r="I284" s="122"/>
      <c r="J284" s="52"/>
      <c r="K284" s="52"/>
      <c r="L284" s="52"/>
      <c r="M284" s="128"/>
      <c r="N284" s="122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</row>
    <row r="285" spans="2:25" s="157" customFormat="1" ht="33" customHeight="1" x14ac:dyDescent="0.25">
      <c r="B285" s="196"/>
      <c r="C285" s="197"/>
      <c r="D285" s="128"/>
      <c r="E285" s="128"/>
      <c r="F285" s="128"/>
      <c r="G285" s="122"/>
      <c r="H285" s="122"/>
      <c r="I285" s="122"/>
      <c r="J285" s="52"/>
      <c r="K285" s="52"/>
      <c r="L285" s="52"/>
      <c r="M285" s="128"/>
      <c r="N285" s="122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</row>
    <row r="286" spans="2:25" s="157" customFormat="1" ht="33" customHeight="1" x14ac:dyDescent="0.25">
      <c r="B286" s="196"/>
      <c r="C286" s="197"/>
      <c r="D286" s="128"/>
      <c r="E286" s="128"/>
      <c r="F286" s="128"/>
      <c r="G286" s="122"/>
      <c r="H286" s="122"/>
      <c r="I286" s="122"/>
      <c r="J286" s="52"/>
      <c r="K286" s="52"/>
      <c r="L286" s="52"/>
      <c r="M286" s="128"/>
      <c r="N286" s="122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</row>
    <row r="287" spans="2:25" s="157" customFormat="1" ht="33" customHeight="1" x14ac:dyDescent="0.25">
      <c r="B287" s="196"/>
      <c r="C287" s="197"/>
      <c r="D287" s="128"/>
      <c r="E287" s="128"/>
      <c r="F287" s="128"/>
      <c r="G287" s="122"/>
      <c r="H287" s="122"/>
      <c r="I287" s="122"/>
      <c r="J287" s="52"/>
      <c r="K287" s="52"/>
      <c r="L287" s="52"/>
      <c r="M287" s="128"/>
      <c r="N287" s="122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</row>
    <row r="288" spans="2:25" s="157" customFormat="1" ht="33" customHeight="1" x14ac:dyDescent="0.25">
      <c r="B288" s="196"/>
      <c r="C288" s="197"/>
      <c r="D288" s="128"/>
      <c r="E288" s="128"/>
      <c r="F288" s="128"/>
      <c r="G288" s="122"/>
      <c r="H288" s="122"/>
      <c r="I288" s="122"/>
      <c r="J288" s="52"/>
      <c r="K288" s="52"/>
      <c r="L288" s="52"/>
      <c r="M288" s="128"/>
      <c r="N288" s="122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</row>
    <row r="289" spans="2:25" s="157" customFormat="1" ht="33" customHeight="1" x14ac:dyDescent="0.25">
      <c r="B289" s="196"/>
      <c r="C289" s="197"/>
      <c r="D289" s="128"/>
      <c r="E289" s="128"/>
      <c r="F289" s="128"/>
      <c r="G289" s="122"/>
      <c r="H289" s="122"/>
      <c r="I289" s="122"/>
      <c r="J289" s="52"/>
      <c r="K289" s="52"/>
      <c r="L289" s="52"/>
      <c r="M289" s="128"/>
      <c r="N289" s="122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</row>
    <row r="290" spans="2:25" s="157" customFormat="1" ht="33" customHeight="1" x14ac:dyDescent="0.25">
      <c r="B290" s="196"/>
      <c r="C290" s="197"/>
      <c r="D290" s="128"/>
      <c r="E290" s="128"/>
      <c r="F290" s="128"/>
      <c r="G290" s="122"/>
      <c r="H290" s="122"/>
      <c r="I290" s="122"/>
      <c r="J290" s="52"/>
      <c r="K290" s="52"/>
      <c r="L290" s="52"/>
      <c r="M290" s="128"/>
      <c r="N290" s="122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</row>
    <row r="291" spans="2:25" s="157" customFormat="1" ht="33" customHeight="1" x14ac:dyDescent="0.25">
      <c r="B291" s="196"/>
      <c r="C291" s="197"/>
      <c r="D291" s="128"/>
      <c r="E291" s="128"/>
      <c r="F291" s="128"/>
      <c r="G291" s="122"/>
      <c r="H291" s="122"/>
      <c r="I291" s="122"/>
      <c r="J291" s="52"/>
      <c r="K291" s="52"/>
      <c r="L291" s="52"/>
      <c r="M291" s="128"/>
      <c r="N291" s="122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</row>
    <row r="292" spans="2:25" s="157" customFormat="1" ht="33" customHeight="1" x14ac:dyDescent="0.25">
      <c r="B292" s="196"/>
      <c r="C292" s="197"/>
      <c r="D292" s="128"/>
      <c r="E292" s="128"/>
      <c r="F292" s="128"/>
      <c r="G292" s="122"/>
      <c r="H292" s="122"/>
      <c r="I292" s="122"/>
      <c r="J292" s="52"/>
      <c r="K292" s="52"/>
      <c r="L292" s="52"/>
      <c r="M292" s="128"/>
      <c r="N292" s="122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</row>
    <row r="293" spans="2:25" s="157" customFormat="1" ht="33" customHeight="1" x14ac:dyDescent="0.25">
      <c r="B293" s="196"/>
      <c r="C293" s="197"/>
      <c r="D293" s="128"/>
      <c r="E293" s="128"/>
      <c r="F293" s="128"/>
      <c r="G293" s="122"/>
      <c r="H293" s="122"/>
      <c r="I293" s="122"/>
      <c r="J293" s="52"/>
      <c r="K293" s="52"/>
      <c r="L293" s="52"/>
      <c r="M293" s="128"/>
      <c r="N293" s="122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</row>
    <row r="294" spans="2:25" s="157" customFormat="1" ht="33" customHeight="1" x14ac:dyDescent="0.25">
      <c r="B294" s="196"/>
      <c r="C294" s="197"/>
      <c r="D294" s="128"/>
      <c r="E294" s="128"/>
      <c r="F294" s="128"/>
      <c r="G294" s="122"/>
      <c r="H294" s="122"/>
      <c r="I294" s="122"/>
      <c r="J294" s="52"/>
      <c r="K294" s="52"/>
      <c r="L294" s="52"/>
      <c r="M294" s="128"/>
      <c r="N294" s="122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</row>
    <row r="295" spans="2:25" s="157" customFormat="1" ht="33" customHeight="1" x14ac:dyDescent="0.25">
      <c r="B295" s="196"/>
      <c r="C295" s="197"/>
      <c r="D295" s="128"/>
      <c r="E295" s="128"/>
      <c r="F295" s="128"/>
      <c r="G295" s="122"/>
      <c r="H295" s="122"/>
      <c r="I295" s="122"/>
      <c r="J295" s="52"/>
      <c r="K295" s="52"/>
      <c r="L295" s="52"/>
      <c r="M295" s="128"/>
      <c r="N295" s="122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</row>
    <row r="296" spans="2:25" s="157" customFormat="1" ht="33" customHeight="1" x14ac:dyDescent="0.25">
      <c r="B296" s="196"/>
      <c r="C296" s="197"/>
      <c r="D296" s="128"/>
      <c r="E296" s="128"/>
      <c r="F296" s="128"/>
      <c r="G296" s="122"/>
      <c r="H296" s="122"/>
      <c r="I296" s="122"/>
      <c r="J296" s="52"/>
      <c r="K296" s="52"/>
      <c r="L296" s="52"/>
      <c r="M296" s="128"/>
      <c r="N296" s="122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</row>
    <row r="297" spans="2:25" s="157" customFormat="1" ht="33" customHeight="1" x14ac:dyDescent="0.25">
      <c r="B297" s="196"/>
      <c r="C297" s="197"/>
      <c r="D297" s="128"/>
      <c r="E297" s="128"/>
      <c r="F297" s="128"/>
      <c r="G297" s="122"/>
      <c r="H297" s="122"/>
      <c r="I297" s="122"/>
      <c r="J297" s="52"/>
      <c r="K297" s="52"/>
      <c r="L297" s="52"/>
      <c r="M297" s="128"/>
      <c r="N297" s="122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</row>
    <row r="298" spans="2:25" s="157" customFormat="1" ht="33" customHeight="1" x14ac:dyDescent="0.25">
      <c r="B298" s="196"/>
      <c r="C298" s="197"/>
      <c r="D298" s="128"/>
      <c r="E298" s="128"/>
      <c r="F298" s="128"/>
      <c r="G298" s="122"/>
      <c r="H298" s="122"/>
      <c r="I298" s="122"/>
      <c r="J298" s="52"/>
      <c r="K298" s="52"/>
      <c r="L298" s="52"/>
      <c r="M298" s="128"/>
      <c r="N298" s="122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</row>
    <row r="299" spans="2:25" s="157" customFormat="1" ht="33" customHeight="1" x14ac:dyDescent="0.25">
      <c r="B299" s="196"/>
      <c r="C299" s="197"/>
      <c r="D299" s="128"/>
      <c r="E299" s="128"/>
      <c r="F299" s="128"/>
      <c r="G299" s="122"/>
      <c r="H299" s="122"/>
      <c r="I299" s="122"/>
      <c r="J299" s="52"/>
      <c r="K299" s="52"/>
      <c r="L299" s="52"/>
      <c r="M299" s="128"/>
      <c r="N299" s="122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</row>
    <row r="300" spans="2:25" s="157" customFormat="1" ht="33" customHeight="1" x14ac:dyDescent="0.25">
      <c r="B300" s="196"/>
      <c r="C300" s="197"/>
      <c r="D300" s="128"/>
      <c r="E300" s="128"/>
      <c r="F300" s="128"/>
      <c r="G300" s="122"/>
      <c r="H300" s="122"/>
      <c r="I300" s="122"/>
      <c r="J300" s="52"/>
      <c r="K300" s="52"/>
      <c r="L300" s="52"/>
      <c r="M300" s="128"/>
      <c r="N300" s="122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</row>
    <row r="301" spans="2:25" s="157" customFormat="1" ht="33" customHeight="1" x14ac:dyDescent="0.25">
      <c r="B301" s="196"/>
      <c r="C301" s="197"/>
      <c r="D301" s="128"/>
      <c r="E301" s="128"/>
      <c r="F301" s="128"/>
      <c r="G301" s="122"/>
      <c r="H301" s="122"/>
      <c r="I301" s="122"/>
      <c r="J301" s="52"/>
      <c r="K301" s="52"/>
      <c r="L301" s="52"/>
      <c r="M301" s="128"/>
      <c r="N301" s="122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</row>
    <row r="302" spans="2:25" s="157" customFormat="1" ht="33" customHeight="1" x14ac:dyDescent="0.25">
      <c r="B302" s="196"/>
      <c r="C302" s="197"/>
      <c r="D302" s="128"/>
      <c r="E302" s="128"/>
      <c r="F302" s="128"/>
      <c r="G302" s="122"/>
      <c r="H302" s="122"/>
      <c r="I302" s="122"/>
      <c r="J302" s="52"/>
      <c r="K302" s="52"/>
      <c r="L302" s="52"/>
      <c r="M302" s="128"/>
      <c r="N302" s="122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</row>
    <row r="303" spans="2:25" s="157" customFormat="1" ht="33" customHeight="1" x14ac:dyDescent="0.25">
      <c r="B303" s="196"/>
      <c r="C303" s="197"/>
      <c r="D303" s="128"/>
      <c r="E303" s="128"/>
      <c r="F303" s="128"/>
      <c r="G303" s="122"/>
      <c r="H303" s="122"/>
      <c r="I303" s="122"/>
      <c r="J303" s="52"/>
      <c r="K303" s="52"/>
      <c r="L303" s="52"/>
      <c r="M303" s="128"/>
      <c r="N303" s="122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</row>
    <row r="304" spans="2:25" s="157" customFormat="1" ht="33" customHeight="1" x14ac:dyDescent="0.25">
      <c r="B304" s="196"/>
      <c r="C304" s="197"/>
      <c r="D304" s="128"/>
      <c r="E304" s="128"/>
      <c r="F304" s="128"/>
      <c r="G304" s="122"/>
      <c r="H304" s="122"/>
      <c r="I304" s="122"/>
      <c r="J304" s="52"/>
      <c r="K304" s="52"/>
      <c r="L304" s="52"/>
      <c r="M304" s="128"/>
      <c r="N304" s="122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</row>
    <row r="305" spans="2:25" s="157" customFormat="1" ht="33" customHeight="1" x14ac:dyDescent="0.25">
      <c r="B305" s="196"/>
      <c r="C305" s="197"/>
      <c r="D305" s="128"/>
      <c r="E305" s="128"/>
      <c r="F305" s="128"/>
      <c r="G305" s="122"/>
      <c r="H305" s="122"/>
      <c r="I305" s="122"/>
      <c r="J305" s="52"/>
      <c r="K305" s="52"/>
      <c r="L305" s="52"/>
      <c r="M305" s="128"/>
      <c r="N305" s="122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</row>
    <row r="306" spans="2:25" s="157" customFormat="1" ht="33" customHeight="1" x14ac:dyDescent="0.25">
      <c r="B306" s="196"/>
      <c r="C306" s="197"/>
      <c r="D306" s="128"/>
      <c r="E306" s="128"/>
      <c r="F306" s="128"/>
      <c r="G306" s="122"/>
      <c r="H306" s="122"/>
      <c r="I306" s="122"/>
      <c r="J306" s="52"/>
      <c r="K306" s="52"/>
      <c r="L306" s="52"/>
      <c r="M306" s="128"/>
      <c r="N306" s="122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</row>
    <row r="307" spans="2:25" s="157" customFormat="1" ht="33" customHeight="1" x14ac:dyDescent="0.25">
      <c r="B307" s="196"/>
      <c r="C307" s="197"/>
      <c r="D307" s="128"/>
      <c r="E307" s="128"/>
      <c r="F307" s="128"/>
      <c r="G307" s="122"/>
      <c r="H307" s="122"/>
      <c r="I307" s="122"/>
      <c r="J307" s="52"/>
      <c r="K307" s="52"/>
      <c r="L307" s="52"/>
      <c r="M307" s="128"/>
      <c r="N307" s="122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</row>
    <row r="308" spans="2:25" s="157" customFormat="1" ht="33" customHeight="1" x14ac:dyDescent="0.25">
      <c r="B308" s="196"/>
      <c r="C308" s="197"/>
      <c r="D308" s="128"/>
      <c r="E308" s="128"/>
      <c r="F308" s="128"/>
      <c r="G308" s="122"/>
      <c r="H308" s="122"/>
      <c r="I308" s="122"/>
      <c r="J308" s="52"/>
      <c r="K308" s="52"/>
      <c r="L308" s="52"/>
      <c r="M308" s="128"/>
      <c r="N308" s="122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</row>
    <row r="309" spans="2:25" s="157" customFormat="1" ht="33" customHeight="1" x14ac:dyDescent="0.25">
      <c r="B309" s="196"/>
      <c r="C309" s="197"/>
      <c r="D309" s="128"/>
      <c r="E309" s="128"/>
      <c r="F309" s="128"/>
      <c r="G309" s="122"/>
      <c r="H309" s="122"/>
      <c r="I309" s="122"/>
      <c r="J309" s="52"/>
      <c r="K309" s="52"/>
      <c r="L309" s="52"/>
      <c r="M309" s="128"/>
      <c r="N309" s="122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</row>
    <row r="310" spans="2:25" s="157" customFormat="1" ht="33" customHeight="1" x14ac:dyDescent="0.25">
      <c r="B310" s="196"/>
      <c r="C310" s="197"/>
      <c r="D310" s="128"/>
      <c r="E310" s="128"/>
      <c r="F310" s="128"/>
      <c r="G310" s="122"/>
      <c r="H310" s="122"/>
      <c r="I310" s="122"/>
      <c r="J310" s="52"/>
      <c r="K310" s="52"/>
      <c r="L310" s="52"/>
      <c r="M310" s="128"/>
      <c r="N310" s="122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</row>
    <row r="311" spans="2:25" s="157" customFormat="1" ht="33" customHeight="1" x14ac:dyDescent="0.25">
      <c r="B311" s="196"/>
      <c r="C311" s="197"/>
      <c r="D311" s="128"/>
      <c r="E311" s="128"/>
      <c r="F311" s="128"/>
      <c r="G311" s="122"/>
      <c r="H311" s="122"/>
      <c r="I311" s="122"/>
      <c r="J311" s="52"/>
      <c r="K311" s="52"/>
      <c r="L311" s="52"/>
      <c r="M311" s="128"/>
      <c r="N311" s="122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</row>
    <row r="312" spans="2:25" s="157" customFormat="1" ht="33" customHeight="1" x14ac:dyDescent="0.25">
      <c r="B312" s="196"/>
      <c r="C312" s="197"/>
      <c r="D312" s="128"/>
      <c r="E312" s="128"/>
      <c r="F312" s="128"/>
      <c r="G312" s="122"/>
      <c r="H312" s="122"/>
      <c r="I312" s="122"/>
      <c r="J312" s="52"/>
      <c r="K312" s="52"/>
      <c r="L312" s="52"/>
      <c r="M312" s="128"/>
      <c r="N312" s="122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</row>
    <row r="313" spans="2:25" s="157" customFormat="1" ht="33" customHeight="1" x14ac:dyDescent="0.25">
      <c r="B313" s="196"/>
      <c r="C313" s="197"/>
      <c r="D313" s="128"/>
      <c r="E313" s="128"/>
      <c r="F313" s="128"/>
      <c r="G313" s="122"/>
      <c r="H313" s="122"/>
      <c r="I313" s="122"/>
      <c r="J313" s="52"/>
      <c r="K313" s="52"/>
      <c r="L313" s="52"/>
      <c r="M313" s="128"/>
      <c r="N313" s="122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</row>
    <row r="314" spans="2:25" s="157" customFormat="1" ht="33" customHeight="1" x14ac:dyDescent="0.25">
      <c r="B314" s="196"/>
      <c r="C314" s="197"/>
      <c r="D314" s="128"/>
      <c r="E314" s="128"/>
      <c r="F314" s="128"/>
      <c r="G314" s="122"/>
      <c r="H314" s="122"/>
      <c r="I314" s="122"/>
      <c r="J314" s="52"/>
      <c r="K314" s="52"/>
      <c r="L314" s="52"/>
      <c r="M314" s="128"/>
      <c r="N314" s="122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</row>
    <row r="315" spans="2:25" s="157" customFormat="1" ht="33" customHeight="1" x14ac:dyDescent="0.25">
      <c r="B315" s="196"/>
      <c r="C315" s="197"/>
      <c r="D315" s="128"/>
      <c r="E315" s="128"/>
      <c r="F315" s="128"/>
      <c r="G315" s="122"/>
      <c r="H315" s="122"/>
      <c r="I315" s="122"/>
      <c r="J315" s="52"/>
      <c r="K315" s="52"/>
      <c r="L315" s="52"/>
      <c r="M315" s="128"/>
      <c r="N315" s="122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</row>
    <row r="316" spans="2:25" s="157" customFormat="1" ht="33" customHeight="1" x14ac:dyDescent="0.25">
      <c r="B316" s="196"/>
      <c r="C316" s="197"/>
      <c r="D316" s="128"/>
      <c r="E316" s="128"/>
      <c r="F316" s="128"/>
      <c r="G316" s="122"/>
      <c r="H316" s="122"/>
      <c r="I316" s="122"/>
      <c r="J316" s="52"/>
      <c r="K316" s="52"/>
      <c r="L316" s="52"/>
      <c r="M316" s="128"/>
      <c r="N316" s="122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</row>
    <row r="317" spans="2:25" s="157" customFormat="1" ht="33" customHeight="1" x14ac:dyDescent="0.25">
      <c r="B317" s="196"/>
      <c r="C317" s="197"/>
      <c r="D317" s="128"/>
      <c r="E317" s="128"/>
      <c r="F317" s="128"/>
      <c r="G317" s="122"/>
      <c r="H317" s="122"/>
      <c r="I317" s="122"/>
      <c r="J317" s="52"/>
      <c r="K317" s="52"/>
      <c r="L317" s="52"/>
      <c r="M317" s="128"/>
      <c r="N317" s="122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</row>
    <row r="318" spans="2:25" s="157" customFormat="1" ht="33" customHeight="1" x14ac:dyDescent="0.25">
      <c r="B318" s="196"/>
      <c r="C318" s="197"/>
      <c r="D318" s="128"/>
      <c r="E318" s="128"/>
      <c r="F318" s="128"/>
      <c r="G318" s="122"/>
      <c r="H318" s="122"/>
      <c r="I318" s="122"/>
      <c r="J318" s="52"/>
      <c r="K318" s="52"/>
      <c r="L318" s="52"/>
      <c r="M318" s="128"/>
      <c r="N318" s="122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</row>
    <row r="319" spans="2:25" s="157" customFormat="1" ht="33" customHeight="1" x14ac:dyDescent="0.25">
      <c r="B319" s="196"/>
      <c r="C319" s="197"/>
      <c r="D319" s="128"/>
      <c r="E319" s="128"/>
      <c r="F319" s="128"/>
      <c r="G319" s="122"/>
      <c r="H319" s="122"/>
      <c r="I319" s="122"/>
      <c r="J319" s="52"/>
      <c r="K319" s="52"/>
      <c r="L319" s="52"/>
      <c r="M319" s="128"/>
      <c r="N319" s="122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</row>
    <row r="320" spans="2:25" s="157" customFormat="1" ht="33" customHeight="1" x14ac:dyDescent="0.25">
      <c r="B320" s="196"/>
      <c r="C320" s="197"/>
      <c r="D320" s="128"/>
      <c r="E320" s="128"/>
      <c r="F320" s="128"/>
      <c r="G320" s="122"/>
      <c r="H320" s="122"/>
      <c r="I320" s="122"/>
      <c r="J320" s="52"/>
      <c r="K320" s="52"/>
      <c r="L320" s="52"/>
      <c r="M320" s="128"/>
      <c r="N320" s="122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</row>
    <row r="321" spans="2:25" s="157" customFormat="1" ht="33" customHeight="1" x14ac:dyDescent="0.25">
      <c r="B321" s="196"/>
      <c r="C321" s="197"/>
      <c r="D321" s="128"/>
      <c r="E321" s="128"/>
      <c r="F321" s="128"/>
      <c r="G321" s="122"/>
      <c r="H321" s="122"/>
      <c r="I321" s="122"/>
      <c r="J321" s="52"/>
      <c r="K321" s="52"/>
      <c r="L321" s="52"/>
      <c r="M321" s="128"/>
      <c r="N321" s="122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</row>
    <row r="322" spans="2:25" s="157" customFormat="1" ht="33" customHeight="1" x14ac:dyDescent="0.25">
      <c r="B322" s="196"/>
      <c r="C322" s="197"/>
      <c r="D322" s="128"/>
      <c r="E322" s="128"/>
      <c r="F322" s="128"/>
      <c r="G322" s="122"/>
      <c r="H322" s="122"/>
      <c r="I322" s="122"/>
      <c r="J322" s="52"/>
      <c r="K322" s="52"/>
      <c r="L322" s="52"/>
      <c r="M322" s="128"/>
      <c r="N322" s="122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</row>
    <row r="323" spans="2:25" s="157" customFormat="1" ht="33" customHeight="1" x14ac:dyDescent="0.25">
      <c r="B323" s="196"/>
      <c r="C323" s="197"/>
      <c r="D323" s="128"/>
      <c r="E323" s="128"/>
      <c r="F323" s="128"/>
      <c r="G323" s="122"/>
      <c r="H323" s="122"/>
      <c r="I323" s="122"/>
      <c r="J323" s="52"/>
      <c r="K323" s="52"/>
      <c r="L323" s="52"/>
      <c r="M323" s="128"/>
      <c r="N323" s="122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</row>
    <row r="324" spans="2:25" s="157" customFormat="1" ht="33" customHeight="1" x14ac:dyDescent="0.25">
      <c r="B324" s="196"/>
      <c r="C324" s="197"/>
      <c r="D324" s="128"/>
      <c r="E324" s="128"/>
      <c r="F324" s="128"/>
      <c r="G324" s="122"/>
      <c r="H324" s="122"/>
      <c r="I324" s="122"/>
      <c r="J324" s="52"/>
      <c r="K324" s="52"/>
      <c r="L324" s="52"/>
      <c r="M324" s="128"/>
      <c r="N324" s="122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</row>
    <row r="325" spans="2:25" s="157" customFormat="1" ht="33" customHeight="1" x14ac:dyDescent="0.25">
      <c r="B325" s="196"/>
      <c r="C325" s="197"/>
      <c r="D325" s="128"/>
      <c r="E325" s="128"/>
      <c r="F325" s="128"/>
      <c r="G325" s="122"/>
      <c r="H325" s="122"/>
      <c r="I325" s="122"/>
      <c r="J325" s="52"/>
      <c r="K325" s="52"/>
      <c r="L325" s="52"/>
      <c r="M325" s="128"/>
      <c r="N325" s="122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</row>
    <row r="326" spans="2:25" s="157" customFormat="1" ht="33" customHeight="1" x14ac:dyDescent="0.25">
      <c r="B326" s="196"/>
      <c r="C326" s="197"/>
      <c r="D326" s="128"/>
      <c r="E326" s="128"/>
      <c r="F326" s="128"/>
      <c r="G326" s="122"/>
      <c r="H326" s="122"/>
      <c r="I326" s="122"/>
      <c r="J326" s="52"/>
      <c r="K326" s="52"/>
      <c r="L326" s="52"/>
      <c r="M326" s="128"/>
      <c r="N326" s="122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</row>
    <row r="327" spans="2:25" s="157" customFormat="1" ht="33" customHeight="1" x14ac:dyDescent="0.25">
      <c r="B327" s="196"/>
      <c r="C327" s="197"/>
      <c r="D327" s="128"/>
      <c r="E327" s="128"/>
      <c r="F327" s="128"/>
      <c r="G327" s="122"/>
      <c r="H327" s="122"/>
      <c r="I327" s="122"/>
      <c r="J327" s="52"/>
      <c r="K327" s="52"/>
      <c r="L327" s="52"/>
      <c r="M327" s="128"/>
      <c r="N327" s="122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</row>
    <row r="328" spans="2:25" s="157" customFormat="1" ht="33" customHeight="1" x14ac:dyDescent="0.25">
      <c r="B328" s="196"/>
      <c r="C328" s="197"/>
      <c r="D328" s="128"/>
      <c r="E328" s="128"/>
      <c r="F328" s="128"/>
      <c r="G328" s="122"/>
      <c r="H328" s="122"/>
      <c r="I328" s="122"/>
      <c r="J328" s="52"/>
      <c r="K328" s="52"/>
      <c r="L328" s="52"/>
      <c r="M328" s="128"/>
      <c r="N328" s="122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</row>
    <row r="329" spans="2:25" s="157" customFormat="1" ht="33" customHeight="1" x14ac:dyDescent="0.25">
      <c r="B329" s="196"/>
      <c r="C329" s="197"/>
      <c r="D329" s="128"/>
      <c r="E329" s="128"/>
      <c r="F329" s="128"/>
      <c r="G329" s="122"/>
      <c r="H329" s="122"/>
      <c r="I329" s="122"/>
      <c r="J329" s="52"/>
      <c r="K329" s="52"/>
      <c r="L329" s="52"/>
      <c r="M329" s="128"/>
      <c r="N329" s="122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</row>
    <row r="330" spans="2:25" s="157" customFormat="1" ht="33" customHeight="1" x14ac:dyDescent="0.25">
      <c r="B330" s="196"/>
      <c r="C330" s="197"/>
      <c r="D330" s="128"/>
      <c r="E330" s="128"/>
      <c r="F330" s="128"/>
      <c r="G330" s="122"/>
      <c r="H330" s="122"/>
      <c r="I330" s="122"/>
      <c r="J330" s="52"/>
      <c r="K330" s="52"/>
      <c r="L330" s="52"/>
      <c r="M330" s="128"/>
      <c r="N330" s="122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</row>
    <row r="331" spans="2:25" s="157" customFormat="1" ht="33" customHeight="1" x14ac:dyDescent="0.25">
      <c r="B331" s="196"/>
      <c r="C331" s="197"/>
      <c r="D331" s="128"/>
      <c r="E331" s="128"/>
      <c r="F331" s="128"/>
      <c r="G331" s="122"/>
      <c r="H331" s="122"/>
      <c r="I331" s="122"/>
      <c r="J331" s="52"/>
      <c r="K331" s="52"/>
      <c r="L331" s="52"/>
      <c r="M331" s="128"/>
      <c r="N331" s="122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</row>
    <row r="332" spans="2:25" s="157" customFormat="1" ht="33" customHeight="1" x14ac:dyDescent="0.25">
      <c r="B332" s="196"/>
      <c r="C332" s="197"/>
      <c r="D332" s="128"/>
      <c r="E332" s="128"/>
      <c r="F332" s="128"/>
      <c r="G332" s="122"/>
      <c r="H332" s="122"/>
      <c r="I332" s="122"/>
      <c r="J332" s="52"/>
      <c r="K332" s="52"/>
      <c r="L332" s="52"/>
      <c r="M332" s="128"/>
      <c r="N332" s="122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</row>
    <row r="333" spans="2:25" s="157" customFormat="1" ht="33" customHeight="1" x14ac:dyDescent="0.25">
      <c r="B333" s="196"/>
      <c r="C333" s="197"/>
      <c r="D333" s="128"/>
      <c r="E333" s="128"/>
      <c r="F333" s="128"/>
      <c r="G333" s="122"/>
      <c r="H333" s="122"/>
      <c r="I333" s="122"/>
      <c r="J333" s="52"/>
      <c r="K333" s="52"/>
      <c r="L333" s="52"/>
      <c r="M333" s="128"/>
      <c r="N333" s="122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</row>
    <row r="334" spans="2:25" s="157" customFormat="1" ht="33" customHeight="1" x14ac:dyDescent="0.25">
      <c r="B334" s="196"/>
      <c r="C334" s="197"/>
      <c r="D334" s="128"/>
      <c r="E334" s="128"/>
      <c r="F334" s="128"/>
      <c r="G334" s="122"/>
      <c r="H334" s="122"/>
      <c r="I334" s="122"/>
      <c r="J334" s="52"/>
      <c r="K334" s="52"/>
      <c r="L334" s="52"/>
      <c r="M334" s="128"/>
      <c r="N334" s="122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</row>
    <row r="335" spans="2:25" s="157" customFormat="1" ht="33" customHeight="1" x14ac:dyDescent="0.25">
      <c r="B335" s="196"/>
      <c r="C335" s="197"/>
      <c r="D335" s="128"/>
      <c r="E335" s="128"/>
      <c r="F335" s="128"/>
      <c r="G335" s="122"/>
      <c r="H335" s="122"/>
      <c r="I335" s="122"/>
      <c r="J335" s="52"/>
      <c r="K335" s="52"/>
      <c r="L335" s="52"/>
      <c r="M335" s="128"/>
      <c r="N335" s="122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</row>
    <row r="336" spans="2:25" s="157" customFormat="1" ht="33" customHeight="1" x14ac:dyDescent="0.25">
      <c r="B336" s="196"/>
      <c r="C336" s="197"/>
      <c r="D336" s="128"/>
      <c r="E336" s="128"/>
      <c r="F336" s="128"/>
      <c r="G336" s="122"/>
      <c r="H336" s="122"/>
      <c r="I336" s="122"/>
      <c r="J336" s="52"/>
      <c r="K336" s="52"/>
      <c r="L336" s="52"/>
      <c r="M336" s="128"/>
      <c r="N336" s="122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</row>
    <row r="337" spans="2:25" s="157" customFormat="1" ht="33" customHeight="1" x14ac:dyDescent="0.25">
      <c r="B337" s="196"/>
      <c r="C337" s="197"/>
      <c r="D337" s="128"/>
      <c r="E337" s="128"/>
      <c r="F337" s="128"/>
      <c r="G337" s="122"/>
      <c r="H337" s="122"/>
      <c r="I337" s="122"/>
      <c r="J337" s="52"/>
      <c r="K337" s="52"/>
      <c r="L337" s="52"/>
      <c r="M337" s="128"/>
      <c r="N337" s="122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</row>
    <row r="338" spans="2:25" s="157" customFormat="1" ht="33" customHeight="1" x14ac:dyDescent="0.25">
      <c r="B338" s="196"/>
      <c r="C338" s="197"/>
      <c r="D338" s="128"/>
      <c r="E338" s="128"/>
      <c r="F338" s="128"/>
      <c r="G338" s="122"/>
      <c r="H338" s="122"/>
      <c r="I338" s="122"/>
      <c r="J338" s="52"/>
      <c r="K338" s="52"/>
      <c r="L338" s="52"/>
      <c r="M338" s="128"/>
      <c r="N338" s="122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</row>
    <row r="339" spans="2:25" s="157" customFormat="1" ht="33" customHeight="1" x14ac:dyDescent="0.25">
      <c r="B339" s="196"/>
      <c r="C339" s="197"/>
      <c r="D339" s="128"/>
      <c r="E339" s="128"/>
      <c r="F339" s="128"/>
      <c r="G339" s="122"/>
      <c r="H339" s="122"/>
      <c r="I339" s="122"/>
      <c r="J339" s="52"/>
      <c r="K339" s="52"/>
      <c r="L339" s="52"/>
      <c r="M339" s="128"/>
      <c r="N339" s="122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</row>
    <row r="340" spans="2:25" s="157" customFormat="1" ht="33" customHeight="1" x14ac:dyDescent="0.25">
      <c r="B340" s="196"/>
      <c r="C340" s="197"/>
      <c r="D340" s="128"/>
      <c r="E340" s="128"/>
      <c r="F340" s="128"/>
      <c r="G340" s="122"/>
      <c r="H340" s="122"/>
      <c r="I340" s="122"/>
      <c r="J340" s="52"/>
      <c r="K340" s="52"/>
      <c r="L340" s="52"/>
      <c r="M340" s="128"/>
      <c r="N340" s="122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</row>
    <row r="341" spans="2:25" s="157" customFormat="1" ht="33" customHeight="1" x14ac:dyDescent="0.25">
      <c r="B341" s="196"/>
      <c r="C341" s="197"/>
      <c r="D341" s="128"/>
      <c r="E341" s="128"/>
      <c r="F341" s="128"/>
      <c r="G341" s="122"/>
      <c r="H341" s="122"/>
      <c r="I341" s="122"/>
      <c r="J341" s="52"/>
      <c r="K341" s="52"/>
      <c r="L341" s="52"/>
      <c r="M341" s="128"/>
      <c r="N341" s="122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</row>
    <row r="342" spans="2:25" s="157" customFormat="1" ht="33" customHeight="1" x14ac:dyDescent="0.25">
      <c r="B342" s="196"/>
      <c r="C342" s="197"/>
      <c r="D342" s="128"/>
      <c r="E342" s="128"/>
      <c r="F342" s="128"/>
      <c r="G342" s="122"/>
      <c r="H342" s="122"/>
      <c r="I342" s="122"/>
      <c r="J342" s="52"/>
      <c r="K342" s="52"/>
      <c r="L342" s="52"/>
      <c r="M342" s="128"/>
      <c r="N342" s="122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</row>
    <row r="343" spans="2:25" s="157" customFormat="1" ht="33" customHeight="1" x14ac:dyDescent="0.25">
      <c r="B343" s="196"/>
      <c r="C343" s="197"/>
      <c r="D343" s="128"/>
      <c r="E343" s="128"/>
      <c r="F343" s="128"/>
      <c r="G343" s="122"/>
      <c r="H343" s="122"/>
      <c r="I343" s="122"/>
      <c r="J343" s="52"/>
      <c r="K343" s="52"/>
      <c r="L343" s="52"/>
      <c r="M343" s="128"/>
      <c r="N343" s="122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</row>
    <row r="344" spans="2:25" s="157" customFormat="1" ht="33" customHeight="1" x14ac:dyDescent="0.25">
      <c r="B344" s="196"/>
      <c r="C344" s="197"/>
      <c r="D344" s="128"/>
      <c r="E344" s="128"/>
      <c r="F344" s="128"/>
      <c r="G344" s="122"/>
      <c r="H344" s="122"/>
      <c r="I344" s="122"/>
      <c r="J344" s="52"/>
      <c r="K344" s="52"/>
      <c r="L344" s="52"/>
      <c r="M344" s="128"/>
      <c r="N344" s="122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</row>
    <row r="345" spans="2:25" s="157" customFormat="1" ht="33" customHeight="1" x14ac:dyDescent="0.25">
      <c r="B345" s="196"/>
      <c r="C345" s="197"/>
      <c r="D345" s="128"/>
      <c r="E345" s="128"/>
      <c r="F345" s="128"/>
      <c r="G345" s="122"/>
      <c r="H345" s="122"/>
      <c r="I345" s="122"/>
      <c r="J345" s="52"/>
      <c r="K345" s="52"/>
      <c r="L345" s="52"/>
      <c r="M345" s="128"/>
      <c r="N345" s="122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</row>
    <row r="346" spans="2:25" s="157" customFormat="1" ht="33" customHeight="1" x14ac:dyDescent="0.25">
      <c r="B346" s="196"/>
      <c r="C346" s="197"/>
      <c r="D346" s="128"/>
      <c r="E346" s="128"/>
      <c r="F346" s="128"/>
      <c r="G346" s="122"/>
      <c r="H346" s="122"/>
      <c r="I346" s="122"/>
      <c r="J346" s="52"/>
      <c r="K346" s="52"/>
      <c r="L346" s="52"/>
      <c r="M346" s="128"/>
      <c r="N346" s="122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</row>
    <row r="347" spans="2:25" s="157" customFormat="1" ht="33" customHeight="1" x14ac:dyDescent="0.25">
      <c r="B347" s="196"/>
      <c r="C347" s="197"/>
      <c r="D347" s="128"/>
      <c r="E347" s="128"/>
      <c r="F347" s="128"/>
      <c r="G347" s="122"/>
      <c r="H347" s="122"/>
      <c r="I347" s="122"/>
      <c r="J347" s="52"/>
      <c r="K347" s="52"/>
      <c r="L347" s="52"/>
      <c r="M347" s="128"/>
      <c r="N347" s="122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</row>
    <row r="348" spans="2:25" s="157" customFormat="1" ht="33" customHeight="1" x14ac:dyDescent="0.25">
      <c r="B348" s="196"/>
      <c r="C348" s="197"/>
      <c r="D348" s="128"/>
      <c r="E348" s="128"/>
      <c r="F348" s="128"/>
      <c r="G348" s="122"/>
      <c r="H348" s="122"/>
      <c r="I348" s="122"/>
      <c r="J348" s="52"/>
      <c r="K348" s="52"/>
      <c r="L348" s="52"/>
      <c r="M348" s="128"/>
      <c r="N348" s="122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</row>
    <row r="349" spans="2:25" s="157" customFormat="1" ht="33" customHeight="1" x14ac:dyDescent="0.25">
      <c r="B349" s="196"/>
      <c r="C349" s="197"/>
      <c r="D349" s="128"/>
      <c r="E349" s="128"/>
      <c r="F349" s="128"/>
      <c r="G349" s="122"/>
      <c r="H349" s="122"/>
      <c r="I349" s="122"/>
      <c r="J349" s="52"/>
      <c r="K349" s="52"/>
      <c r="L349" s="52"/>
      <c r="M349" s="128"/>
      <c r="N349" s="122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</row>
    <row r="350" spans="2:25" s="157" customFormat="1" ht="33" customHeight="1" x14ac:dyDescent="0.25">
      <c r="B350" s="196"/>
      <c r="C350" s="197"/>
      <c r="D350" s="128"/>
      <c r="E350" s="128"/>
      <c r="F350" s="128"/>
      <c r="G350" s="122"/>
      <c r="H350" s="122"/>
      <c r="I350" s="122"/>
      <c r="J350" s="52"/>
      <c r="K350" s="52"/>
      <c r="L350" s="52"/>
      <c r="M350" s="128"/>
      <c r="N350" s="122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</row>
    <row r="351" spans="2:25" s="157" customFormat="1" ht="33" customHeight="1" x14ac:dyDescent="0.25">
      <c r="B351" s="196"/>
      <c r="C351" s="197"/>
      <c r="D351" s="128"/>
      <c r="E351" s="128"/>
      <c r="F351" s="128"/>
      <c r="G351" s="122"/>
      <c r="H351" s="122"/>
      <c r="I351" s="122"/>
      <c r="J351" s="52"/>
      <c r="K351" s="52"/>
      <c r="L351" s="52"/>
      <c r="M351" s="128"/>
      <c r="N351" s="122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</row>
    <row r="352" spans="2:25" s="157" customFormat="1" ht="33" customHeight="1" x14ac:dyDescent="0.25">
      <c r="B352" s="196"/>
      <c r="C352" s="197"/>
      <c r="D352" s="128"/>
      <c r="E352" s="128"/>
      <c r="F352" s="128"/>
      <c r="G352" s="122"/>
      <c r="H352" s="122"/>
      <c r="I352" s="122"/>
      <c r="J352" s="52"/>
      <c r="K352" s="52"/>
      <c r="L352" s="52"/>
      <c r="M352" s="128"/>
      <c r="N352" s="122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</row>
    <row r="353" spans="2:25" s="157" customFormat="1" ht="33" customHeight="1" x14ac:dyDescent="0.25">
      <c r="B353" s="196"/>
      <c r="C353" s="197"/>
      <c r="D353" s="128"/>
      <c r="E353" s="128"/>
      <c r="F353" s="128"/>
      <c r="G353" s="122"/>
      <c r="H353" s="122"/>
      <c r="I353" s="122"/>
      <c r="J353" s="52"/>
      <c r="K353" s="52"/>
      <c r="L353" s="52"/>
      <c r="M353" s="128"/>
      <c r="N353" s="122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</row>
    <row r="354" spans="2:25" s="157" customFormat="1" ht="33" customHeight="1" x14ac:dyDescent="0.25">
      <c r="B354" s="196"/>
      <c r="C354" s="197"/>
      <c r="D354" s="128"/>
      <c r="E354" s="128"/>
      <c r="F354" s="128"/>
      <c r="G354" s="122"/>
      <c r="H354" s="122"/>
      <c r="I354" s="122"/>
      <c r="J354" s="52"/>
      <c r="K354" s="52"/>
      <c r="L354" s="52"/>
      <c r="M354" s="128"/>
      <c r="N354" s="122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</row>
    <row r="355" spans="2:25" s="157" customFormat="1" ht="33" customHeight="1" x14ac:dyDescent="0.25">
      <c r="B355" s="196"/>
      <c r="C355" s="197"/>
      <c r="D355" s="128"/>
      <c r="E355" s="128"/>
      <c r="F355" s="128"/>
      <c r="G355" s="122"/>
      <c r="H355" s="122"/>
      <c r="I355" s="122"/>
      <c r="J355" s="52"/>
      <c r="K355" s="52"/>
      <c r="L355" s="52"/>
      <c r="M355" s="128"/>
      <c r="N355" s="122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</row>
    <row r="356" spans="2:25" s="157" customFormat="1" ht="33" customHeight="1" x14ac:dyDescent="0.25">
      <c r="B356" s="196"/>
      <c r="C356" s="197"/>
      <c r="D356" s="128"/>
      <c r="E356" s="128"/>
      <c r="F356" s="128"/>
      <c r="G356" s="122"/>
      <c r="H356" s="122"/>
      <c r="I356" s="122"/>
      <c r="J356" s="52"/>
      <c r="K356" s="52"/>
      <c r="L356" s="52"/>
      <c r="M356" s="128"/>
      <c r="N356" s="122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</row>
    <row r="357" spans="2:25" s="157" customFormat="1" ht="33" customHeight="1" x14ac:dyDescent="0.25">
      <c r="B357" s="196"/>
      <c r="C357" s="197"/>
      <c r="D357" s="128"/>
      <c r="E357" s="128"/>
      <c r="F357" s="128"/>
      <c r="G357" s="122"/>
      <c r="H357" s="122"/>
      <c r="I357" s="122"/>
      <c r="J357" s="52"/>
      <c r="K357" s="52"/>
      <c r="L357" s="52"/>
      <c r="M357" s="128"/>
      <c r="N357" s="122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</row>
    <row r="358" spans="2:25" s="157" customFormat="1" ht="33" customHeight="1" x14ac:dyDescent="0.25">
      <c r="B358" s="196"/>
      <c r="C358" s="197"/>
      <c r="D358" s="128"/>
      <c r="E358" s="128"/>
      <c r="F358" s="128"/>
      <c r="G358" s="122"/>
      <c r="H358" s="122"/>
      <c r="I358" s="122"/>
      <c r="J358" s="52"/>
      <c r="K358" s="52"/>
      <c r="L358" s="52"/>
      <c r="M358" s="128"/>
      <c r="N358" s="122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</row>
    <row r="359" spans="2:25" s="157" customFormat="1" ht="33" customHeight="1" x14ac:dyDescent="0.25">
      <c r="B359" s="196"/>
      <c r="C359" s="197"/>
      <c r="D359" s="128"/>
      <c r="E359" s="128"/>
      <c r="F359" s="128"/>
      <c r="G359" s="122"/>
      <c r="H359" s="122"/>
      <c r="I359" s="122"/>
      <c r="J359" s="52"/>
      <c r="K359" s="52"/>
      <c r="L359" s="52"/>
      <c r="M359" s="128"/>
      <c r="N359" s="122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</row>
    <row r="360" spans="2:25" s="157" customFormat="1" ht="33" customHeight="1" x14ac:dyDescent="0.25">
      <c r="B360" s="196"/>
      <c r="C360" s="197"/>
      <c r="D360" s="128"/>
      <c r="E360" s="128"/>
      <c r="F360" s="128"/>
      <c r="G360" s="122"/>
      <c r="H360" s="122"/>
      <c r="I360" s="122"/>
      <c r="J360" s="52"/>
      <c r="K360" s="52"/>
      <c r="L360" s="52"/>
      <c r="M360" s="128"/>
      <c r="N360" s="122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</row>
    <row r="361" spans="2:25" s="157" customFormat="1" ht="33" customHeight="1" x14ac:dyDescent="0.25">
      <c r="B361" s="196"/>
      <c r="C361" s="197"/>
      <c r="D361" s="128"/>
      <c r="E361" s="128"/>
      <c r="F361" s="128"/>
      <c r="G361" s="122"/>
      <c r="H361" s="122"/>
      <c r="I361" s="122"/>
      <c r="J361" s="52"/>
      <c r="K361" s="52"/>
      <c r="L361" s="52"/>
      <c r="M361" s="128"/>
      <c r="N361" s="122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</row>
    <row r="362" spans="2:25" s="157" customFormat="1" ht="33" customHeight="1" x14ac:dyDescent="0.25">
      <c r="B362" s="196"/>
      <c r="C362" s="197"/>
      <c r="D362" s="128"/>
      <c r="E362" s="128"/>
      <c r="F362" s="128"/>
      <c r="G362" s="122"/>
      <c r="H362" s="122"/>
      <c r="I362" s="122"/>
      <c r="J362" s="52"/>
      <c r="K362" s="52"/>
      <c r="L362" s="52"/>
      <c r="M362" s="128"/>
      <c r="N362" s="122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</row>
    <row r="363" spans="2:25" s="157" customFormat="1" ht="33" customHeight="1" x14ac:dyDescent="0.25">
      <c r="B363" s="196"/>
      <c r="C363" s="197"/>
      <c r="D363" s="128"/>
      <c r="E363" s="128"/>
      <c r="F363" s="128"/>
      <c r="G363" s="122"/>
      <c r="H363" s="122"/>
      <c r="I363" s="122"/>
      <c r="J363" s="52"/>
      <c r="K363" s="52"/>
      <c r="L363" s="52"/>
      <c r="M363" s="128"/>
      <c r="N363" s="122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</row>
    <row r="364" spans="2:25" s="157" customFormat="1" ht="33" customHeight="1" x14ac:dyDescent="0.25">
      <c r="B364" s="196"/>
      <c r="C364" s="197"/>
      <c r="D364" s="128"/>
      <c r="E364" s="128"/>
      <c r="F364" s="128"/>
      <c r="G364" s="122"/>
      <c r="H364" s="122"/>
      <c r="I364" s="122"/>
      <c r="J364" s="52"/>
      <c r="K364" s="52"/>
      <c r="L364" s="52"/>
      <c r="M364" s="128"/>
      <c r="N364" s="122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</row>
    <row r="365" spans="2:25" s="157" customFormat="1" ht="33" customHeight="1" x14ac:dyDescent="0.25">
      <c r="B365" s="196"/>
      <c r="C365" s="197"/>
      <c r="D365" s="128"/>
      <c r="E365" s="128"/>
      <c r="F365" s="128"/>
      <c r="G365" s="122"/>
      <c r="H365" s="122"/>
      <c r="I365" s="122"/>
      <c r="J365" s="52"/>
      <c r="K365" s="52"/>
      <c r="L365" s="52"/>
      <c r="M365" s="128"/>
      <c r="N365" s="122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</row>
    <row r="366" spans="2:25" s="157" customFormat="1" ht="33" customHeight="1" x14ac:dyDescent="0.25">
      <c r="B366" s="196"/>
      <c r="C366" s="197"/>
      <c r="D366" s="128"/>
      <c r="E366" s="128"/>
      <c r="F366" s="128"/>
      <c r="G366" s="122"/>
      <c r="H366" s="122"/>
      <c r="I366" s="122"/>
      <c r="J366" s="52"/>
      <c r="K366" s="52"/>
      <c r="L366" s="52"/>
      <c r="M366" s="128"/>
      <c r="N366" s="122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</row>
    <row r="367" spans="2:25" s="157" customFormat="1" ht="33" customHeight="1" x14ac:dyDescent="0.25">
      <c r="B367" s="196"/>
      <c r="C367" s="197"/>
      <c r="D367" s="128"/>
      <c r="E367" s="128"/>
      <c r="F367" s="128"/>
      <c r="G367" s="122"/>
      <c r="H367" s="122"/>
      <c r="I367" s="122"/>
      <c r="J367" s="52"/>
      <c r="K367" s="52"/>
      <c r="L367" s="52"/>
      <c r="M367" s="128"/>
      <c r="N367" s="122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</row>
    <row r="368" spans="2:25" s="157" customFormat="1" ht="33" customHeight="1" x14ac:dyDescent="0.25">
      <c r="B368" s="196"/>
      <c r="C368" s="197"/>
      <c r="D368" s="128"/>
      <c r="E368" s="128"/>
      <c r="F368" s="128"/>
      <c r="G368" s="122"/>
      <c r="H368" s="122"/>
      <c r="I368" s="122"/>
      <c r="J368" s="52"/>
      <c r="K368" s="52"/>
      <c r="L368" s="52"/>
      <c r="M368" s="128"/>
      <c r="N368" s="122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</row>
    <row r="369" spans="2:25" s="157" customFormat="1" ht="33" customHeight="1" x14ac:dyDescent="0.25">
      <c r="B369" s="196"/>
      <c r="C369" s="197"/>
      <c r="D369" s="128"/>
      <c r="E369" s="128"/>
      <c r="F369" s="128"/>
      <c r="G369" s="122"/>
      <c r="H369" s="122"/>
      <c r="I369" s="122"/>
      <c r="J369" s="52"/>
      <c r="K369" s="52"/>
      <c r="L369" s="52"/>
      <c r="M369" s="128"/>
      <c r="N369" s="122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</row>
    <row r="370" spans="2:25" s="157" customFormat="1" ht="33" customHeight="1" x14ac:dyDescent="0.25">
      <c r="B370" s="196"/>
      <c r="C370" s="197"/>
      <c r="D370" s="128"/>
      <c r="E370" s="128"/>
      <c r="F370" s="128"/>
      <c r="G370" s="122"/>
      <c r="H370" s="122"/>
      <c r="I370" s="122"/>
      <c r="J370" s="52"/>
      <c r="K370" s="52"/>
      <c r="L370" s="52"/>
      <c r="M370" s="128"/>
      <c r="N370" s="122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</row>
    <row r="371" spans="2:25" s="157" customFormat="1" ht="33" customHeight="1" x14ac:dyDescent="0.25">
      <c r="B371" s="196"/>
      <c r="C371" s="197"/>
      <c r="D371" s="128"/>
      <c r="E371" s="128"/>
      <c r="F371" s="128"/>
      <c r="G371" s="122"/>
      <c r="H371" s="122"/>
      <c r="I371" s="122"/>
      <c r="J371" s="52"/>
      <c r="K371" s="52"/>
      <c r="L371" s="52"/>
      <c r="M371" s="128"/>
      <c r="N371" s="122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</row>
    <row r="372" spans="2:25" s="157" customFormat="1" ht="33" customHeight="1" x14ac:dyDescent="0.25">
      <c r="B372" s="196"/>
      <c r="C372" s="197"/>
      <c r="D372" s="128"/>
      <c r="E372" s="128"/>
      <c r="F372" s="128"/>
      <c r="G372" s="122"/>
      <c r="H372" s="122"/>
      <c r="I372" s="122"/>
      <c r="J372" s="52"/>
      <c r="K372" s="52"/>
      <c r="L372" s="52"/>
      <c r="M372" s="128"/>
      <c r="N372" s="122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</row>
    <row r="373" spans="2:25" s="157" customFormat="1" ht="33" customHeight="1" x14ac:dyDescent="0.25">
      <c r="B373" s="196"/>
      <c r="C373" s="197"/>
      <c r="D373" s="128"/>
      <c r="E373" s="128"/>
      <c r="F373" s="128"/>
      <c r="G373" s="122"/>
      <c r="H373" s="122"/>
      <c r="I373" s="122"/>
      <c r="J373" s="52"/>
      <c r="K373" s="52"/>
      <c r="L373" s="52"/>
      <c r="M373" s="128"/>
      <c r="N373" s="122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</row>
    <row r="374" spans="2:25" s="157" customFormat="1" ht="33" customHeight="1" x14ac:dyDescent="0.25">
      <c r="B374" s="196"/>
      <c r="C374" s="197"/>
      <c r="D374" s="128"/>
      <c r="E374" s="128"/>
      <c r="F374" s="128"/>
      <c r="G374" s="122"/>
      <c r="H374" s="122"/>
      <c r="I374" s="122"/>
      <c r="J374" s="52"/>
      <c r="K374" s="52"/>
      <c r="L374" s="52"/>
      <c r="M374" s="128"/>
      <c r="N374" s="122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</row>
    <row r="375" spans="2:25" s="157" customFormat="1" ht="33" customHeight="1" x14ac:dyDescent="0.25">
      <c r="B375" s="196"/>
      <c r="C375" s="197"/>
      <c r="D375" s="128"/>
      <c r="E375" s="128"/>
      <c r="F375" s="128"/>
      <c r="G375" s="122"/>
      <c r="H375" s="122"/>
      <c r="I375" s="122"/>
      <c r="J375" s="52"/>
      <c r="K375" s="52"/>
      <c r="L375" s="52"/>
      <c r="M375" s="128"/>
      <c r="N375" s="122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</row>
    <row r="376" spans="2:25" s="157" customFormat="1" ht="33" customHeight="1" x14ac:dyDescent="0.25">
      <c r="B376" s="196"/>
      <c r="C376" s="197"/>
      <c r="D376" s="128"/>
      <c r="E376" s="128"/>
      <c r="F376" s="128"/>
      <c r="G376" s="122"/>
      <c r="H376" s="122"/>
      <c r="I376" s="122"/>
      <c r="J376" s="52"/>
      <c r="K376" s="52"/>
      <c r="L376" s="52"/>
      <c r="M376" s="128"/>
      <c r="N376" s="122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</row>
    <row r="377" spans="2:25" s="157" customFormat="1" ht="33" customHeight="1" x14ac:dyDescent="0.25">
      <c r="B377" s="196"/>
      <c r="C377" s="197"/>
      <c r="D377" s="128"/>
      <c r="E377" s="128"/>
      <c r="F377" s="128"/>
      <c r="G377" s="122"/>
      <c r="H377" s="122"/>
      <c r="I377" s="122"/>
      <c r="J377" s="52"/>
      <c r="K377" s="52"/>
      <c r="L377" s="52"/>
      <c r="M377" s="128"/>
      <c r="N377" s="122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</row>
    <row r="378" spans="2:25" s="157" customFormat="1" ht="33" customHeight="1" x14ac:dyDescent="0.25">
      <c r="B378" s="196"/>
      <c r="C378" s="197"/>
      <c r="D378" s="128"/>
      <c r="E378" s="128"/>
      <c r="F378" s="128"/>
      <c r="G378" s="122"/>
      <c r="H378" s="122"/>
      <c r="I378" s="122"/>
      <c r="J378" s="52"/>
      <c r="K378" s="52"/>
      <c r="L378" s="52"/>
      <c r="M378" s="128"/>
      <c r="N378" s="122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</row>
    <row r="379" spans="2:25" s="157" customFormat="1" ht="33" customHeight="1" x14ac:dyDescent="0.25">
      <c r="B379" s="196"/>
      <c r="C379" s="197"/>
      <c r="D379" s="128"/>
      <c r="E379" s="128"/>
      <c r="F379" s="128"/>
      <c r="G379" s="122"/>
      <c r="H379" s="122"/>
      <c r="I379" s="122"/>
      <c r="J379" s="52"/>
      <c r="K379" s="52"/>
      <c r="L379" s="52"/>
      <c r="M379" s="128"/>
      <c r="N379" s="122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</row>
    <row r="380" spans="2:25" s="157" customFormat="1" ht="33" customHeight="1" x14ac:dyDescent="0.25">
      <c r="B380" s="196"/>
      <c r="C380" s="197"/>
      <c r="D380" s="128"/>
      <c r="E380" s="128"/>
      <c r="F380" s="128"/>
      <c r="G380" s="122"/>
      <c r="H380" s="122"/>
      <c r="I380" s="122"/>
      <c r="J380" s="52"/>
      <c r="K380" s="52"/>
      <c r="L380" s="52"/>
      <c r="M380" s="128"/>
      <c r="N380" s="122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</row>
    <row r="381" spans="2:25" s="157" customFormat="1" ht="33" customHeight="1" x14ac:dyDescent="0.25">
      <c r="B381" s="196"/>
      <c r="C381" s="197"/>
      <c r="D381" s="128"/>
      <c r="E381" s="128"/>
      <c r="F381" s="128"/>
      <c r="G381" s="122"/>
      <c r="H381" s="122"/>
      <c r="I381" s="122"/>
      <c r="J381" s="52"/>
      <c r="K381" s="52"/>
      <c r="L381" s="52"/>
      <c r="M381" s="128"/>
      <c r="N381" s="122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</row>
    <row r="382" spans="2:25" s="157" customFormat="1" ht="33" customHeight="1" x14ac:dyDescent="0.25">
      <c r="B382" s="196"/>
      <c r="C382" s="197"/>
      <c r="D382" s="128"/>
      <c r="E382" s="128"/>
      <c r="F382" s="128"/>
      <c r="G382" s="122"/>
      <c r="H382" s="122"/>
      <c r="I382" s="122"/>
      <c r="J382" s="52"/>
      <c r="K382" s="52"/>
      <c r="L382" s="52"/>
      <c r="M382" s="128"/>
      <c r="N382" s="122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</row>
    <row r="383" spans="2:25" s="157" customFormat="1" ht="33" customHeight="1" x14ac:dyDescent="0.25">
      <c r="B383" s="196"/>
      <c r="C383" s="197"/>
      <c r="D383" s="128"/>
      <c r="E383" s="128"/>
      <c r="F383" s="128"/>
      <c r="G383" s="122"/>
      <c r="H383" s="122"/>
      <c r="I383" s="122"/>
      <c r="J383" s="52"/>
      <c r="K383" s="52"/>
      <c r="L383" s="52"/>
      <c r="M383" s="128"/>
      <c r="N383" s="122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</row>
    <row r="384" spans="2:25" s="157" customFormat="1" ht="33" customHeight="1" x14ac:dyDescent="0.25">
      <c r="B384" s="196"/>
      <c r="C384" s="197"/>
      <c r="D384" s="128"/>
      <c r="E384" s="128"/>
      <c r="F384" s="128"/>
      <c r="G384" s="122"/>
      <c r="H384" s="122"/>
      <c r="I384" s="122"/>
      <c r="J384" s="52"/>
      <c r="K384" s="52"/>
      <c r="L384" s="52"/>
      <c r="M384" s="128"/>
      <c r="N384" s="122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</row>
    <row r="385" spans="2:25" s="157" customFormat="1" ht="33" customHeight="1" x14ac:dyDescent="0.25">
      <c r="B385" s="196"/>
      <c r="C385" s="197"/>
      <c r="D385" s="128"/>
      <c r="E385" s="128"/>
      <c r="F385" s="128"/>
      <c r="G385" s="122"/>
      <c r="H385" s="122"/>
      <c r="I385" s="122"/>
      <c r="J385" s="52"/>
      <c r="K385" s="52"/>
      <c r="L385" s="52"/>
      <c r="M385" s="128"/>
      <c r="N385" s="122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</row>
    <row r="386" spans="2:25" s="157" customFormat="1" ht="33" customHeight="1" x14ac:dyDescent="0.25">
      <c r="B386" s="196"/>
      <c r="C386" s="197"/>
      <c r="D386" s="128"/>
      <c r="E386" s="128"/>
      <c r="F386" s="128"/>
      <c r="G386" s="122"/>
      <c r="H386" s="122"/>
      <c r="I386" s="122"/>
      <c r="J386" s="52"/>
      <c r="K386" s="52"/>
      <c r="L386" s="52"/>
      <c r="M386" s="128"/>
      <c r="N386" s="122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</row>
    <row r="387" spans="2:25" s="157" customFormat="1" ht="33" customHeight="1" x14ac:dyDescent="0.25">
      <c r="B387" s="196"/>
      <c r="C387" s="197"/>
      <c r="D387" s="128"/>
      <c r="E387" s="128"/>
      <c r="F387" s="128"/>
      <c r="G387" s="122"/>
      <c r="H387" s="122"/>
      <c r="I387" s="122"/>
      <c r="J387" s="52"/>
      <c r="K387" s="52"/>
      <c r="L387" s="52"/>
      <c r="M387" s="128"/>
      <c r="N387" s="122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</row>
    <row r="388" spans="2:25" s="157" customFormat="1" ht="33" customHeight="1" x14ac:dyDescent="0.25">
      <c r="B388" s="196"/>
      <c r="C388" s="197"/>
      <c r="D388" s="128"/>
      <c r="E388" s="128"/>
      <c r="F388" s="128"/>
      <c r="G388" s="122"/>
      <c r="H388" s="122"/>
      <c r="I388" s="122"/>
      <c r="J388" s="52"/>
      <c r="K388" s="52"/>
      <c r="L388" s="52"/>
      <c r="M388" s="128"/>
      <c r="N388" s="122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</row>
    <row r="389" spans="2:25" s="157" customFormat="1" ht="33" customHeight="1" x14ac:dyDescent="0.25">
      <c r="B389" s="196"/>
      <c r="C389" s="197"/>
      <c r="D389" s="128"/>
      <c r="E389" s="128"/>
      <c r="F389" s="128"/>
      <c r="G389" s="122"/>
      <c r="H389" s="122"/>
      <c r="I389" s="122"/>
      <c r="J389" s="52"/>
      <c r="K389" s="52"/>
      <c r="L389" s="52"/>
      <c r="M389" s="128"/>
      <c r="N389" s="122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</row>
    <row r="390" spans="2:25" s="157" customFormat="1" ht="33" customHeight="1" x14ac:dyDescent="0.25">
      <c r="B390" s="196"/>
      <c r="C390" s="197"/>
      <c r="D390" s="128"/>
      <c r="E390" s="128"/>
      <c r="F390" s="128"/>
      <c r="G390" s="122"/>
      <c r="H390" s="122"/>
      <c r="I390" s="122"/>
      <c r="J390" s="52"/>
      <c r="K390" s="52"/>
      <c r="L390" s="52"/>
      <c r="M390" s="128"/>
      <c r="N390" s="122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</row>
    <row r="391" spans="2:25" s="157" customFormat="1" ht="33" customHeight="1" x14ac:dyDescent="0.25">
      <c r="B391" s="196"/>
      <c r="C391" s="197"/>
      <c r="D391" s="128"/>
      <c r="E391" s="128"/>
      <c r="F391" s="128"/>
      <c r="G391" s="122"/>
      <c r="H391" s="122"/>
      <c r="I391" s="122"/>
      <c r="J391" s="52"/>
      <c r="K391" s="52"/>
      <c r="L391" s="52"/>
      <c r="M391" s="128"/>
      <c r="N391" s="122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</row>
    <row r="392" spans="2:25" s="157" customFormat="1" ht="33" customHeight="1" x14ac:dyDescent="0.25">
      <c r="B392" s="196"/>
      <c r="C392" s="197"/>
      <c r="D392" s="128"/>
      <c r="E392" s="128"/>
      <c r="F392" s="128"/>
      <c r="G392" s="122"/>
      <c r="H392" s="122"/>
      <c r="I392" s="122"/>
      <c r="J392" s="52"/>
      <c r="K392" s="52"/>
      <c r="L392" s="52"/>
      <c r="M392" s="128"/>
      <c r="N392" s="122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</row>
    <row r="393" spans="2:25" s="157" customFormat="1" ht="33" customHeight="1" x14ac:dyDescent="0.25">
      <c r="B393" s="196"/>
      <c r="C393" s="197"/>
      <c r="D393" s="128"/>
      <c r="E393" s="128"/>
      <c r="F393" s="128"/>
      <c r="G393" s="122"/>
      <c r="H393" s="122"/>
      <c r="I393" s="122"/>
      <c r="J393" s="52"/>
      <c r="K393" s="52"/>
      <c r="L393" s="52"/>
      <c r="M393" s="128"/>
      <c r="N393" s="122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</row>
    <row r="394" spans="2:25" s="157" customFormat="1" ht="33" customHeight="1" x14ac:dyDescent="0.25">
      <c r="B394" s="196"/>
      <c r="C394" s="197"/>
      <c r="D394" s="128"/>
      <c r="E394" s="128"/>
      <c r="F394" s="128"/>
      <c r="G394" s="122"/>
      <c r="H394" s="122"/>
      <c r="I394" s="122"/>
      <c r="J394" s="52"/>
      <c r="K394" s="52"/>
      <c r="L394" s="52"/>
      <c r="M394" s="128"/>
      <c r="N394" s="122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</row>
    <row r="395" spans="2:25" s="157" customFormat="1" ht="33" customHeight="1" x14ac:dyDescent="0.25">
      <c r="B395" s="196"/>
      <c r="C395" s="197"/>
      <c r="D395" s="128"/>
      <c r="E395" s="128"/>
      <c r="F395" s="128"/>
      <c r="G395" s="122"/>
      <c r="H395" s="122"/>
      <c r="I395" s="122"/>
      <c r="J395" s="52"/>
      <c r="K395" s="52"/>
      <c r="L395" s="52"/>
      <c r="M395" s="128"/>
      <c r="N395" s="122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</row>
    <row r="396" spans="2:25" s="157" customFormat="1" ht="33" customHeight="1" x14ac:dyDescent="0.25">
      <c r="B396" s="196"/>
      <c r="C396" s="197"/>
      <c r="D396" s="128"/>
      <c r="E396" s="128"/>
      <c r="F396" s="128"/>
      <c r="G396" s="122"/>
      <c r="H396" s="122"/>
      <c r="I396" s="122"/>
      <c r="J396" s="52"/>
      <c r="K396" s="52"/>
      <c r="L396" s="52"/>
      <c r="M396" s="128"/>
      <c r="N396" s="122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</row>
    <row r="397" spans="2:25" s="157" customFormat="1" ht="33" customHeight="1" x14ac:dyDescent="0.25">
      <c r="B397" s="196"/>
      <c r="C397" s="197"/>
      <c r="D397" s="128"/>
      <c r="E397" s="128"/>
      <c r="F397" s="128"/>
      <c r="G397" s="122"/>
      <c r="H397" s="122"/>
      <c r="I397" s="122"/>
      <c r="J397" s="52"/>
      <c r="K397" s="52"/>
      <c r="L397" s="52"/>
      <c r="M397" s="128"/>
      <c r="N397" s="122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</row>
    <row r="398" spans="2:25" s="157" customFormat="1" ht="33" customHeight="1" x14ac:dyDescent="0.25">
      <c r="B398" s="196"/>
      <c r="C398" s="197"/>
      <c r="D398" s="128"/>
      <c r="E398" s="128"/>
      <c r="F398" s="128"/>
      <c r="G398" s="122"/>
      <c r="H398" s="122"/>
      <c r="I398" s="122"/>
      <c r="J398" s="52"/>
      <c r="K398" s="52"/>
      <c r="L398" s="52"/>
      <c r="M398" s="128"/>
      <c r="N398" s="122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</row>
    <row r="399" spans="2:25" s="157" customFormat="1" ht="33" customHeight="1" x14ac:dyDescent="0.25">
      <c r="B399" s="196"/>
      <c r="C399" s="197"/>
      <c r="D399" s="128"/>
      <c r="E399" s="128"/>
      <c r="F399" s="128"/>
      <c r="G399" s="122"/>
      <c r="H399" s="122"/>
      <c r="I399" s="122"/>
      <c r="J399" s="52"/>
      <c r="K399" s="52"/>
      <c r="L399" s="52"/>
      <c r="M399" s="128"/>
      <c r="N399" s="122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</row>
    <row r="400" spans="2:25" s="157" customFormat="1" ht="33" customHeight="1" x14ac:dyDescent="0.25">
      <c r="B400" s="196"/>
      <c r="C400" s="197"/>
      <c r="D400" s="128"/>
      <c r="E400" s="128"/>
      <c r="F400" s="128"/>
      <c r="G400" s="122"/>
      <c r="H400" s="122"/>
      <c r="I400" s="122"/>
      <c r="J400" s="52"/>
      <c r="K400" s="52"/>
      <c r="L400" s="52"/>
      <c r="M400" s="128"/>
      <c r="N400" s="122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</row>
    <row r="401" spans="2:25" s="157" customFormat="1" ht="33" customHeight="1" x14ac:dyDescent="0.25">
      <c r="B401" s="196"/>
      <c r="C401" s="197"/>
      <c r="D401" s="128"/>
      <c r="E401" s="128"/>
      <c r="F401" s="128"/>
      <c r="G401" s="122"/>
      <c r="H401" s="122"/>
      <c r="I401" s="122"/>
      <c r="J401" s="52"/>
      <c r="K401" s="52"/>
      <c r="L401" s="52"/>
      <c r="M401" s="128"/>
      <c r="N401" s="122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</row>
    <row r="402" spans="2:25" s="157" customFormat="1" ht="33" customHeight="1" x14ac:dyDescent="0.25">
      <c r="B402" s="196"/>
      <c r="C402" s="197"/>
      <c r="D402" s="128"/>
      <c r="E402" s="128"/>
      <c r="F402" s="128"/>
      <c r="G402" s="122"/>
      <c r="H402" s="122"/>
      <c r="I402" s="122"/>
      <c r="J402" s="52"/>
      <c r="K402" s="52"/>
      <c r="L402" s="52"/>
      <c r="M402" s="128"/>
      <c r="N402" s="122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</row>
    <row r="403" spans="2:25" s="157" customFormat="1" ht="33" customHeight="1" x14ac:dyDescent="0.25">
      <c r="B403" s="196"/>
      <c r="C403" s="197"/>
      <c r="D403" s="128"/>
      <c r="E403" s="128"/>
      <c r="F403" s="128"/>
      <c r="G403" s="122"/>
      <c r="H403" s="122"/>
      <c r="I403" s="122"/>
      <c r="J403" s="52"/>
      <c r="K403" s="52"/>
      <c r="L403" s="52"/>
      <c r="M403" s="128"/>
      <c r="N403" s="122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</row>
    <row r="404" spans="2:25" s="157" customFormat="1" ht="33" customHeight="1" x14ac:dyDescent="0.25">
      <c r="B404" s="196"/>
      <c r="C404" s="197"/>
      <c r="D404" s="128"/>
      <c r="E404" s="128"/>
      <c r="F404" s="128"/>
      <c r="G404" s="122"/>
      <c r="H404" s="122"/>
      <c r="I404" s="122"/>
      <c r="J404" s="52"/>
      <c r="K404" s="52"/>
      <c r="L404" s="52"/>
      <c r="M404" s="128"/>
      <c r="N404" s="122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</row>
    <row r="405" spans="2:25" s="157" customFormat="1" ht="33" customHeight="1" x14ac:dyDescent="0.25">
      <c r="B405" s="196"/>
      <c r="C405" s="197"/>
      <c r="D405" s="128"/>
      <c r="E405" s="128"/>
      <c r="F405" s="128"/>
      <c r="G405" s="122"/>
      <c r="H405" s="122"/>
      <c r="I405" s="122"/>
      <c r="J405" s="52"/>
      <c r="K405" s="52"/>
      <c r="L405" s="52"/>
      <c r="M405" s="128"/>
      <c r="N405" s="122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</row>
    <row r="406" spans="2:25" s="157" customFormat="1" ht="33" customHeight="1" x14ac:dyDescent="0.25">
      <c r="B406" s="196"/>
      <c r="C406" s="197"/>
      <c r="D406" s="128"/>
      <c r="E406" s="128"/>
      <c r="F406" s="128"/>
      <c r="G406" s="122"/>
      <c r="H406" s="122"/>
      <c r="I406" s="122"/>
      <c r="J406" s="52"/>
      <c r="K406" s="52"/>
      <c r="L406" s="52"/>
      <c r="M406" s="128"/>
      <c r="N406" s="122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</row>
    <row r="407" spans="2:25" s="157" customFormat="1" ht="33" customHeight="1" x14ac:dyDescent="0.25">
      <c r="B407" s="196"/>
      <c r="C407" s="197"/>
      <c r="D407" s="128"/>
      <c r="E407" s="128"/>
      <c r="F407" s="128"/>
      <c r="G407" s="122"/>
      <c r="H407" s="122"/>
      <c r="I407" s="122"/>
      <c r="J407" s="52"/>
      <c r="K407" s="52"/>
      <c r="L407" s="52"/>
      <c r="M407" s="128"/>
      <c r="N407" s="122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</row>
    <row r="408" spans="2:25" s="157" customFormat="1" ht="33" customHeight="1" x14ac:dyDescent="0.25">
      <c r="B408" s="196"/>
      <c r="C408" s="197"/>
      <c r="D408" s="128"/>
      <c r="E408" s="128"/>
      <c r="F408" s="128"/>
      <c r="G408" s="122"/>
      <c r="H408" s="122"/>
      <c r="I408" s="122"/>
      <c r="J408" s="52"/>
      <c r="K408" s="52"/>
      <c r="L408" s="52"/>
      <c r="M408" s="128"/>
      <c r="N408" s="122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</row>
    <row r="409" spans="2:25" s="157" customFormat="1" ht="33" customHeight="1" x14ac:dyDescent="0.25">
      <c r="B409" s="196"/>
      <c r="C409" s="197"/>
      <c r="D409" s="128"/>
      <c r="E409" s="128"/>
      <c r="F409" s="128"/>
      <c r="G409" s="122"/>
      <c r="H409" s="122"/>
      <c r="I409" s="122"/>
      <c r="J409" s="52"/>
      <c r="K409" s="52"/>
      <c r="L409" s="52"/>
      <c r="M409" s="128"/>
      <c r="N409" s="122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</row>
    <row r="410" spans="2:25" s="157" customFormat="1" ht="33" customHeight="1" x14ac:dyDescent="0.25">
      <c r="B410" s="196"/>
      <c r="C410" s="197"/>
      <c r="D410" s="128"/>
      <c r="E410" s="128"/>
      <c r="F410" s="128"/>
      <c r="G410" s="122"/>
      <c r="H410" s="122"/>
      <c r="I410" s="122"/>
      <c r="J410" s="52"/>
      <c r="K410" s="52"/>
      <c r="L410" s="52"/>
      <c r="M410" s="128"/>
      <c r="N410" s="122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</row>
    <row r="411" spans="2:25" s="157" customFormat="1" ht="33" customHeight="1" x14ac:dyDescent="0.25">
      <c r="B411" s="196"/>
      <c r="C411" s="197"/>
      <c r="D411" s="128"/>
      <c r="E411" s="128"/>
      <c r="F411" s="128"/>
      <c r="G411" s="122"/>
      <c r="H411" s="122"/>
      <c r="I411" s="122"/>
      <c r="J411" s="52"/>
      <c r="K411" s="52"/>
      <c r="L411" s="52"/>
      <c r="M411" s="128"/>
      <c r="N411" s="122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</row>
    <row r="412" spans="2:25" s="157" customFormat="1" ht="33" customHeight="1" x14ac:dyDescent="0.25">
      <c r="B412" s="196"/>
      <c r="C412" s="197"/>
      <c r="D412" s="128"/>
      <c r="E412" s="128"/>
      <c r="F412" s="128"/>
      <c r="G412" s="122"/>
      <c r="H412" s="122"/>
      <c r="I412" s="122"/>
      <c r="J412" s="52"/>
      <c r="K412" s="52"/>
      <c r="L412" s="52"/>
      <c r="M412" s="128"/>
      <c r="N412" s="122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</row>
    <row r="413" spans="2:25" s="157" customFormat="1" ht="33" customHeight="1" x14ac:dyDescent="0.25">
      <c r="B413" s="196"/>
      <c r="C413" s="197"/>
      <c r="D413" s="128"/>
      <c r="E413" s="128"/>
      <c r="F413" s="128"/>
      <c r="G413" s="122"/>
      <c r="H413" s="122"/>
      <c r="I413" s="122"/>
      <c r="J413" s="52"/>
      <c r="K413" s="52"/>
      <c r="L413" s="52"/>
      <c r="M413" s="128"/>
      <c r="N413" s="122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</row>
    <row r="414" spans="2:25" s="157" customFormat="1" ht="33" customHeight="1" x14ac:dyDescent="0.25">
      <c r="B414" s="196"/>
      <c r="C414" s="197"/>
      <c r="D414" s="128"/>
      <c r="E414" s="128"/>
      <c r="F414" s="128"/>
      <c r="G414" s="122"/>
      <c r="H414" s="122"/>
      <c r="I414" s="122"/>
      <c r="J414" s="52"/>
      <c r="K414" s="52"/>
      <c r="L414" s="52"/>
      <c r="M414" s="128"/>
      <c r="N414" s="122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</row>
    <row r="415" spans="2:25" s="157" customFormat="1" ht="33" customHeight="1" x14ac:dyDescent="0.25">
      <c r="B415" s="196"/>
      <c r="C415" s="197"/>
      <c r="D415" s="128"/>
      <c r="E415" s="128"/>
      <c r="F415" s="128"/>
      <c r="G415" s="122"/>
      <c r="H415" s="122"/>
      <c r="I415" s="122"/>
      <c r="J415" s="52"/>
      <c r="K415" s="52"/>
      <c r="L415" s="52"/>
      <c r="M415" s="128"/>
      <c r="N415" s="122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</row>
    <row r="416" spans="2:25" s="157" customFormat="1" ht="33" customHeight="1" x14ac:dyDescent="0.25">
      <c r="B416" s="196"/>
      <c r="C416" s="197"/>
      <c r="D416" s="128"/>
      <c r="E416" s="128"/>
      <c r="F416" s="128"/>
      <c r="G416" s="122"/>
      <c r="H416" s="122"/>
      <c r="I416" s="122"/>
      <c r="J416" s="52"/>
      <c r="K416" s="52"/>
      <c r="L416" s="52"/>
      <c r="M416" s="128"/>
      <c r="N416" s="122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</row>
    <row r="417" spans="2:25" s="157" customFormat="1" ht="33" customHeight="1" x14ac:dyDescent="0.25">
      <c r="B417" s="196"/>
      <c r="C417" s="197"/>
      <c r="D417" s="128"/>
      <c r="E417" s="128"/>
      <c r="F417" s="128"/>
      <c r="G417" s="122"/>
      <c r="H417" s="122"/>
      <c r="I417" s="122"/>
      <c r="J417" s="52"/>
      <c r="K417" s="52"/>
      <c r="L417" s="52"/>
      <c r="M417" s="128"/>
      <c r="N417" s="122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</row>
    <row r="418" spans="2:25" s="157" customFormat="1" ht="33" customHeight="1" x14ac:dyDescent="0.25">
      <c r="B418" s="196"/>
      <c r="C418" s="197"/>
      <c r="D418" s="128"/>
      <c r="E418" s="128"/>
      <c r="F418" s="128"/>
      <c r="G418" s="122"/>
      <c r="H418" s="122"/>
      <c r="I418" s="122"/>
      <c r="J418" s="52"/>
      <c r="K418" s="52"/>
      <c r="L418" s="52"/>
      <c r="M418" s="128"/>
      <c r="N418" s="122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</row>
    <row r="419" spans="2:25" s="157" customFormat="1" ht="33" customHeight="1" x14ac:dyDescent="0.25">
      <c r="B419" s="196"/>
      <c r="C419" s="197"/>
      <c r="D419" s="128"/>
      <c r="E419" s="128"/>
      <c r="F419" s="128"/>
      <c r="G419" s="122"/>
      <c r="H419" s="122"/>
      <c r="I419" s="122"/>
      <c r="J419" s="52"/>
      <c r="K419" s="52"/>
      <c r="L419" s="52"/>
      <c r="M419" s="128"/>
      <c r="N419" s="122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</row>
    <row r="420" spans="2:25" s="157" customFormat="1" ht="33" customHeight="1" x14ac:dyDescent="0.25">
      <c r="B420" s="196"/>
      <c r="C420" s="197"/>
      <c r="D420" s="128"/>
      <c r="E420" s="128"/>
      <c r="F420" s="128"/>
      <c r="G420" s="122"/>
      <c r="H420" s="122"/>
      <c r="I420" s="122"/>
      <c r="J420" s="52"/>
      <c r="K420" s="52"/>
      <c r="L420" s="52"/>
      <c r="M420" s="128"/>
      <c r="N420" s="122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</row>
    <row r="421" spans="2:25" s="157" customFormat="1" ht="33" customHeight="1" x14ac:dyDescent="0.25">
      <c r="B421" s="196"/>
      <c r="C421" s="197"/>
      <c r="D421" s="128"/>
      <c r="E421" s="128"/>
      <c r="F421" s="128"/>
      <c r="G421" s="122"/>
      <c r="H421" s="122"/>
      <c r="I421" s="122"/>
      <c r="J421" s="52"/>
      <c r="K421" s="52"/>
      <c r="L421" s="52"/>
      <c r="M421" s="128"/>
      <c r="N421" s="122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</row>
    <row r="422" spans="2:25" s="157" customFormat="1" ht="33" customHeight="1" x14ac:dyDescent="0.25">
      <c r="B422" s="196"/>
      <c r="C422" s="197"/>
      <c r="D422" s="128"/>
      <c r="E422" s="128"/>
      <c r="F422" s="128"/>
      <c r="G422" s="122"/>
      <c r="H422" s="122"/>
      <c r="I422" s="122"/>
      <c r="J422" s="52"/>
      <c r="K422" s="52"/>
      <c r="L422" s="52"/>
      <c r="M422" s="128"/>
      <c r="N422" s="122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</row>
    <row r="423" spans="2:25" s="157" customFormat="1" ht="33" customHeight="1" x14ac:dyDescent="0.25">
      <c r="B423" s="196"/>
      <c r="C423" s="197"/>
      <c r="D423" s="128"/>
      <c r="E423" s="128"/>
      <c r="F423" s="128"/>
      <c r="G423" s="122"/>
      <c r="H423" s="122"/>
      <c r="I423" s="122"/>
      <c r="J423" s="52"/>
      <c r="K423" s="52"/>
      <c r="L423" s="52"/>
      <c r="M423" s="128"/>
      <c r="N423" s="122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</row>
    <row r="424" spans="2:25" s="157" customFormat="1" ht="33" customHeight="1" x14ac:dyDescent="0.25">
      <c r="B424" s="196"/>
      <c r="C424" s="197"/>
      <c r="D424" s="128"/>
      <c r="E424" s="128"/>
      <c r="F424" s="128"/>
      <c r="G424" s="122"/>
      <c r="H424" s="122"/>
      <c r="I424" s="122"/>
      <c r="J424" s="52"/>
      <c r="K424" s="52"/>
      <c r="L424" s="52"/>
      <c r="M424" s="128"/>
      <c r="N424" s="122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</row>
    <row r="425" spans="2:25" s="157" customFormat="1" ht="33" customHeight="1" x14ac:dyDescent="0.25">
      <c r="B425" s="196"/>
      <c r="C425" s="197"/>
      <c r="D425" s="128"/>
      <c r="E425" s="128"/>
      <c r="F425" s="128"/>
      <c r="G425" s="122"/>
      <c r="H425" s="122"/>
      <c r="I425" s="122"/>
      <c r="J425" s="52"/>
      <c r="K425" s="52"/>
      <c r="L425" s="52"/>
      <c r="M425" s="128"/>
      <c r="N425" s="122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</row>
    <row r="426" spans="2:25" s="157" customFormat="1" ht="33" customHeight="1" x14ac:dyDescent="0.25">
      <c r="B426" s="196"/>
      <c r="C426" s="197"/>
      <c r="D426" s="128"/>
      <c r="E426" s="128"/>
      <c r="F426" s="128"/>
      <c r="G426" s="122"/>
      <c r="H426" s="122"/>
      <c r="I426" s="122"/>
      <c r="J426" s="52"/>
      <c r="K426" s="52"/>
      <c r="L426" s="52"/>
      <c r="M426" s="128"/>
      <c r="N426" s="122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</row>
    <row r="427" spans="2:25" s="157" customFormat="1" ht="33" customHeight="1" x14ac:dyDescent="0.25">
      <c r="B427" s="196"/>
      <c r="C427" s="197"/>
      <c r="D427" s="128"/>
      <c r="E427" s="128"/>
      <c r="F427" s="128"/>
      <c r="G427" s="122"/>
      <c r="H427" s="122"/>
      <c r="I427" s="122"/>
      <c r="J427" s="52"/>
      <c r="K427" s="52"/>
      <c r="L427" s="52"/>
      <c r="M427" s="128"/>
      <c r="N427" s="122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</row>
    <row r="428" spans="2:25" s="157" customFormat="1" ht="33" customHeight="1" x14ac:dyDescent="0.25">
      <c r="B428" s="196"/>
      <c r="C428" s="197"/>
      <c r="D428" s="128"/>
      <c r="E428" s="128"/>
      <c r="F428" s="128"/>
      <c r="G428" s="122"/>
      <c r="H428" s="122"/>
      <c r="I428" s="122"/>
      <c r="J428" s="52"/>
      <c r="K428" s="52"/>
      <c r="L428" s="52"/>
      <c r="M428" s="128"/>
      <c r="N428" s="122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</row>
    <row r="429" spans="2:25" s="157" customFormat="1" ht="33" customHeight="1" x14ac:dyDescent="0.25">
      <c r="B429" s="196"/>
      <c r="C429" s="197"/>
      <c r="D429" s="128"/>
      <c r="E429" s="128"/>
      <c r="F429" s="128"/>
      <c r="G429" s="122"/>
      <c r="H429" s="122"/>
      <c r="I429" s="122"/>
      <c r="J429" s="52"/>
      <c r="K429" s="52"/>
      <c r="L429" s="52"/>
      <c r="M429" s="128"/>
      <c r="N429" s="122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</row>
    <row r="430" spans="2:25" s="157" customFormat="1" ht="33" customHeight="1" x14ac:dyDescent="0.25">
      <c r="B430" s="196"/>
      <c r="C430" s="197"/>
      <c r="D430" s="128"/>
      <c r="E430" s="128"/>
      <c r="F430" s="128"/>
      <c r="G430" s="122"/>
      <c r="H430" s="122"/>
      <c r="I430" s="122"/>
      <c r="J430" s="52"/>
      <c r="K430" s="52"/>
      <c r="L430" s="52"/>
      <c r="M430" s="128"/>
      <c r="N430" s="122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</row>
    <row r="431" spans="2:25" s="157" customFormat="1" ht="33" customHeight="1" x14ac:dyDescent="0.25">
      <c r="B431" s="196"/>
      <c r="C431" s="197"/>
      <c r="D431" s="128"/>
      <c r="E431" s="128"/>
      <c r="F431" s="128"/>
      <c r="G431" s="122"/>
      <c r="H431" s="122"/>
      <c r="I431" s="122"/>
      <c r="J431" s="52"/>
      <c r="K431" s="52"/>
      <c r="L431" s="52"/>
      <c r="M431" s="128"/>
      <c r="N431" s="122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</row>
    <row r="432" spans="2:25" s="157" customFormat="1" ht="33" customHeight="1" x14ac:dyDescent="0.25">
      <c r="B432" s="196"/>
      <c r="C432" s="197"/>
      <c r="D432" s="128"/>
      <c r="E432" s="128"/>
      <c r="F432" s="128"/>
      <c r="G432" s="122"/>
      <c r="H432" s="122"/>
      <c r="I432" s="122"/>
      <c r="J432" s="52"/>
      <c r="K432" s="52"/>
      <c r="L432" s="52"/>
      <c r="M432" s="128"/>
      <c r="N432" s="122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</row>
    <row r="433" spans="2:25" s="157" customFormat="1" ht="33" customHeight="1" x14ac:dyDescent="0.25">
      <c r="B433" s="196"/>
      <c r="C433" s="197"/>
      <c r="D433" s="128"/>
      <c r="E433" s="128"/>
      <c r="F433" s="128"/>
      <c r="G433" s="122"/>
      <c r="H433" s="122"/>
      <c r="I433" s="122"/>
      <c r="J433" s="52"/>
      <c r="K433" s="52"/>
      <c r="L433" s="52"/>
      <c r="M433" s="128"/>
      <c r="N433" s="122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</row>
    <row r="434" spans="2:25" s="157" customFormat="1" ht="33" customHeight="1" x14ac:dyDescent="0.25">
      <c r="B434" s="196"/>
      <c r="C434" s="197"/>
      <c r="D434" s="128"/>
      <c r="E434" s="128"/>
      <c r="F434" s="128"/>
      <c r="G434" s="122"/>
      <c r="H434" s="122"/>
      <c r="I434" s="122"/>
      <c r="J434" s="52"/>
      <c r="K434" s="52"/>
      <c r="L434" s="52"/>
      <c r="M434" s="128"/>
      <c r="N434" s="122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</row>
    <row r="435" spans="2:25" s="157" customFormat="1" ht="33" customHeight="1" x14ac:dyDescent="0.25">
      <c r="B435" s="196"/>
      <c r="C435" s="197"/>
      <c r="D435" s="128"/>
      <c r="E435" s="128"/>
      <c r="F435" s="128"/>
      <c r="G435" s="122"/>
      <c r="H435" s="122"/>
      <c r="I435" s="122"/>
      <c r="J435" s="52"/>
      <c r="K435" s="52"/>
      <c r="L435" s="52"/>
      <c r="M435" s="128"/>
      <c r="N435" s="122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</row>
    <row r="436" spans="2:25" s="157" customFormat="1" ht="33" customHeight="1" x14ac:dyDescent="0.25">
      <c r="B436" s="196"/>
      <c r="C436" s="197"/>
      <c r="D436" s="128"/>
      <c r="E436" s="128"/>
      <c r="F436" s="128"/>
      <c r="G436" s="122"/>
      <c r="H436" s="122"/>
      <c r="I436" s="122"/>
      <c r="J436" s="52"/>
      <c r="K436" s="52"/>
      <c r="L436" s="52"/>
      <c r="M436" s="128"/>
      <c r="N436" s="122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</row>
    <row r="437" spans="2:25" s="157" customFormat="1" ht="33" customHeight="1" x14ac:dyDescent="0.25">
      <c r="B437" s="196"/>
      <c r="C437" s="197"/>
      <c r="D437" s="128"/>
      <c r="E437" s="128"/>
      <c r="F437" s="128"/>
      <c r="G437" s="122"/>
      <c r="H437" s="122"/>
      <c r="I437" s="122"/>
      <c r="J437" s="52"/>
      <c r="K437" s="52"/>
      <c r="L437" s="52"/>
      <c r="M437" s="128"/>
      <c r="N437" s="122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</row>
    <row r="438" spans="2:25" s="157" customFormat="1" ht="33" customHeight="1" x14ac:dyDescent="0.25">
      <c r="B438" s="196"/>
      <c r="C438" s="197"/>
      <c r="D438" s="128"/>
      <c r="E438" s="128"/>
      <c r="F438" s="128"/>
      <c r="G438" s="122"/>
      <c r="H438" s="122"/>
      <c r="I438" s="122"/>
      <c r="J438" s="52"/>
      <c r="K438" s="52"/>
      <c r="L438" s="52"/>
      <c r="M438" s="128"/>
      <c r="N438" s="122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</row>
    <row r="439" spans="2:25" s="157" customFormat="1" ht="33" customHeight="1" x14ac:dyDescent="0.25">
      <c r="B439" s="196"/>
      <c r="C439" s="197"/>
      <c r="D439" s="128"/>
      <c r="E439" s="128"/>
      <c r="F439" s="128"/>
      <c r="G439" s="122"/>
      <c r="H439" s="122"/>
      <c r="I439" s="122"/>
      <c r="J439" s="52"/>
      <c r="K439" s="52"/>
      <c r="L439" s="52"/>
      <c r="M439" s="128"/>
      <c r="N439" s="122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</row>
    <row r="440" spans="2:25" s="157" customFormat="1" ht="33" customHeight="1" x14ac:dyDescent="0.25">
      <c r="B440" s="196"/>
      <c r="C440" s="197"/>
      <c r="D440" s="128"/>
      <c r="E440" s="128"/>
      <c r="F440" s="128"/>
      <c r="G440" s="122"/>
      <c r="H440" s="122"/>
      <c r="I440" s="122"/>
      <c r="J440" s="52"/>
      <c r="K440" s="52"/>
      <c r="L440" s="52"/>
      <c r="M440" s="128"/>
      <c r="N440" s="122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</row>
    <row r="441" spans="2:25" s="157" customFormat="1" ht="33" customHeight="1" x14ac:dyDescent="0.25">
      <c r="B441" s="196"/>
      <c r="C441" s="197"/>
      <c r="D441" s="128"/>
      <c r="E441" s="128"/>
      <c r="F441" s="128"/>
      <c r="G441" s="122"/>
      <c r="H441" s="122"/>
      <c r="I441" s="122"/>
      <c r="J441" s="52"/>
      <c r="K441" s="52"/>
      <c r="L441" s="52"/>
      <c r="M441" s="128"/>
      <c r="N441" s="122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</row>
    <row r="442" spans="2:25" s="157" customFormat="1" ht="33" customHeight="1" x14ac:dyDescent="0.25">
      <c r="B442" s="196"/>
      <c r="C442" s="197"/>
      <c r="D442" s="128"/>
      <c r="E442" s="128"/>
      <c r="F442" s="128"/>
      <c r="G442" s="122"/>
      <c r="H442" s="122"/>
      <c r="I442" s="122"/>
      <c r="J442" s="52"/>
      <c r="K442" s="52"/>
      <c r="L442" s="52"/>
      <c r="M442" s="128"/>
      <c r="N442" s="122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</row>
    <row r="443" spans="2:25" s="157" customFormat="1" ht="33" customHeight="1" x14ac:dyDescent="0.25">
      <c r="B443" s="196"/>
      <c r="C443" s="197"/>
      <c r="D443" s="128"/>
      <c r="E443" s="128"/>
      <c r="F443" s="128"/>
      <c r="G443" s="122"/>
      <c r="H443" s="122"/>
      <c r="I443" s="122"/>
      <c r="J443" s="52"/>
      <c r="K443" s="52"/>
      <c r="L443" s="52"/>
      <c r="M443" s="128"/>
      <c r="N443" s="122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</row>
    <row r="444" spans="2:25" s="157" customFormat="1" ht="33" customHeight="1" x14ac:dyDescent="0.25">
      <c r="B444" s="196"/>
      <c r="C444" s="197"/>
      <c r="D444" s="128"/>
      <c r="E444" s="128"/>
      <c r="F444" s="128"/>
      <c r="G444" s="122"/>
      <c r="H444" s="122"/>
      <c r="I444" s="122"/>
      <c r="J444" s="52"/>
      <c r="K444" s="52"/>
      <c r="L444" s="52"/>
      <c r="M444" s="128"/>
      <c r="N444" s="122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</row>
    <row r="445" spans="2:25" s="157" customFormat="1" ht="33" customHeight="1" x14ac:dyDescent="0.25">
      <c r="B445" s="196"/>
      <c r="C445" s="197"/>
      <c r="D445" s="128"/>
      <c r="E445" s="128"/>
      <c r="F445" s="128"/>
      <c r="G445" s="122"/>
      <c r="H445" s="122"/>
      <c r="I445" s="122"/>
      <c r="J445" s="52"/>
      <c r="K445" s="52"/>
      <c r="L445" s="52"/>
      <c r="M445" s="128"/>
      <c r="N445" s="122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</row>
    <row r="446" spans="2:25" s="157" customFormat="1" ht="33" customHeight="1" x14ac:dyDescent="0.25">
      <c r="B446" s="196"/>
      <c r="C446" s="197"/>
      <c r="D446" s="128"/>
      <c r="E446" s="128"/>
      <c r="F446" s="128"/>
      <c r="G446" s="122"/>
      <c r="H446" s="122"/>
      <c r="I446" s="122"/>
      <c r="J446" s="52"/>
      <c r="K446" s="52"/>
      <c r="L446" s="52"/>
      <c r="M446" s="128"/>
      <c r="N446" s="122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</row>
    <row r="447" spans="2:25" s="157" customFormat="1" ht="33" customHeight="1" x14ac:dyDescent="0.25">
      <c r="B447" s="196"/>
      <c r="C447" s="197"/>
      <c r="D447" s="128"/>
      <c r="E447" s="128"/>
      <c r="F447" s="128"/>
      <c r="G447" s="122"/>
      <c r="H447" s="122"/>
      <c r="I447" s="122"/>
      <c r="J447" s="52"/>
      <c r="K447" s="52"/>
      <c r="L447" s="52"/>
      <c r="M447" s="128"/>
      <c r="N447" s="122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</row>
    <row r="448" spans="2:25" s="157" customFormat="1" ht="33" customHeight="1" x14ac:dyDescent="0.25">
      <c r="B448" s="196"/>
      <c r="C448" s="197"/>
      <c r="D448" s="128"/>
      <c r="E448" s="128"/>
      <c r="F448" s="128"/>
      <c r="G448" s="122"/>
      <c r="H448" s="122"/>
      <c r="I448" s="122"/>
      <c r="J448" s="52"/>
      <c r="K448" s="52"/>
      <c r="L448" s="52"/>
      <c r="M448" s="128"/>
      <c r="N448" s="122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</row>
    <row r="449" spans="2:25" s="157" customFormat="1" ht="33" customHeight="1" x14ac:dyDescent="0.25">
      <c r="B449" s="196"/>
      <c r="C449" s="197"/>
      <c r="D449" s="128"/>
      <c r="E449" s="128"/>
      <c r="F449" s="128"/>
      <c r="G449" s="122"/>
      <c r="H449" s="122"/>
      <c r="I449" s="122"/>
      <c r="J449" s="52"/>
      <c r="K449" s="52"/>
      <c r="L449" s="52"/>
      <c r="M449" s="128"/>
      <c r="N449" s="122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</row>
    <row r="450" spans="2:25" s="157" customFormat="1" ht="33" customHeight="1" x14ac:dyDescent="0.25">
      <c r="B450" s="196"/>
      <c r="C450" s="197"/>
      <c r="D450" s="128"/>
      <c r="E450" s="128"/>
      <c r="F450" s="128"/>
      <c r="G450" s="122"/>
      <c r="H450" s="122"/>
      <c r="I450" s="122"/>
      <c r="J450" s="52"/>
      <c r="K450" s="52"/>
      <c r="L450" s="52"/>
      <c r="M450" s="128"/>
      <c r="N450" s="122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</row>
    <row r="451" spans="2:25" s="157" customFormat="1" ht="33" customHeight="1" x14ac:dyDescent="0.25">
      <c r="B451" s="196"/>
      <c r="C451" s="197"/>
      <c r="D451" s="128"/>
      <c r="E451" s="128"/>
      <c r="F451" s="128"/>
      <c r="G451" s="122"/>
      <c r="H451" s="122"/>
      <c r="I451" s="122"/>
      <c r="J451" s="52"/>
      <c r="K451" s="52"/>
      <c r="L451" s="52"/>
      <c r="M451" s="128"/>
      <c r="N451" s="122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</row>
    <row r="452" spans="2:25" s="157" customFormat="1" ht="33" customHeight="1" x14ac:dyDescent="0.25">
      <c r="B452" s="196"/>
      <c r="C452" s="197"/>
      <c r="D452" s="128"/>
      <c r="E452" s="128"/>
      <c r="F452" s="128"/>
      <c r="G452" s="122"/>
      <c r="H452" s="122"/>
      <c r="I452" s="122"/>
      <c r="J452" s="52"/>
      <c r="K452" s="52"/>
      <c r="L452" s="52"/>
      <c r="M452" s="128"/>
      <c r="N452" s="122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</row>
    <row r="453" spans="2:25" s="157" customFormat="1" ht="33" customHeight="1" x14ac:dyDescent="0.25">
      <c r="B453" s="196"/>
      <c r="C453" s="197"/>
      <c r="D453" s="128"/>
      <c r="E453" s="128"/>
      <c r="F453" s="128"/>
      <c r="G453" s="122"/>
      <c r="H453" s="122"/>
      <c r="I453" s="122"/>
      <c r="J453" s="52"/>
      <c r="K453" s="52"/>
      <c r="L453" s="52"/>
      <c r="M453" s="128"/>
      <c r="N453" s="122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</row>
    <row r="454" spans="2:25" s="157" customFormat="1" ht="33" customHeight="1" x14ac:dyDescent="0.25">
      <c r="B454" s="196"/>
      <c r="C454" s="197"/>
      <c r="D454" s="128"/>
      <c r="E454" s="128"/>
      <c r="F454" s="128"/>
      <c r="G454" s="122"/>
      <c r="H454" s="122"/>
      <c r="I454" s="122"/>
      <c r="J454" s="52"/>
      <c r="K454" s="52"/>
      <c r="L454" s="52"/>
      <c r="M454" s="128"/>
      <c r="N454" s="122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</row>
    <row r="455" spans="2:25" s="157" customFormat="1" ht="33" customHeight="1" x14ac:dyDescent="0.25">
      <c r="B455" s="196"/>
      <c r="C455" s="197"/>
      <c r="D455" s="128"/>
      <c r="E455" s="128"/>
      <c r="F455" s="128"/>
      <c r="G455" s="122"/>
      <c r="H455" s="122"/>
      <c r="I455" s="122"/>
      <c r="J455" s="52"/>
      <c r="K455" s="52"/>
      <c r="L455" s="52"/>
      <c r="M455" s="128"/>
      <c r="N455" s="122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</row>
    <row r="456" spans="2:25" s="157" customFormat="1" ht="33" customHeight="1" x14ac:dyDescent="0.25">
      <c r="B456" s="196"/>
      <c r="C456" s="197"/>
      <c r="D456" s="128"/>
      <c r="E456" s="128"/>
      <c r="F456" s="128"/>
      <c r="G456" s="122"/>
      <c r="H456" s="122"/>
      <c r="I456" s="122"/>
      <c r="J456" s="52"/>
      <c r="K456" s="52"/>
      <c r="L456" s="52"/>
      <c r="M456" s="128"/>
      <c r="N456" s="122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</row>
    <row r="457" spans="2:25" s="157" customFormat="1" ht="33" customHeight="1" x14ac:dyDescent="0.25">
      <c r="B457" s="196"/>
      <c r="C457" s="197"/>
      <c r="D457" s="128"/>
      <c r="E457" s="128"/>
      <c r="F457" s="128"/>
      <c r="G457" s="122"/>
      <c r="H457" s="122"/>
      <c r="I457" s="122"/>
      <c r="J457" s="52"/>
      <c r="K457" s="52"/>
      <c r="L457" s="52"/>
      <c r="M457" s="128"/>
      <c r="N457" s="122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</row>
    <row r="458" spans="2:25" s="157" customFormat="1" ht="33" customHeight="1" x14ac:dyDescent="0.25">
      <c r="B458" s="196"/>
      <c r="C458" s="197"/>
      <c r="D458" s="128"/>
      <c r="E458" s="128"/>
      <c r="F458" s="128"/>
      <c r="G458" s="122"/>
      <c r="H458" s="122"/>
      <c r="I458" s="122"/>
      <c r="J458" s="52"/>
      <c r="K458" s="52"/>
      <c r="L458" s="52"/>
      <c r="M458" s="128"/>
      <c r="N458" s="122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</row>
    <row r="459" spans="2:25" s="157" customFormat="1" ht="33" customHeight="1" x14ac:dyDescent="0.25">
      <c r="B459" s="196"/>
      <c r="C459" s="197"/>
      <c r="D459" s="128"/>
      <c r="E459" s="128"/>
      <c r="F459" s="128"/>
      <c r="G459" s="122"/>
      <c r="H459" s="122"/>
      <c r="I459" s="122"/>
      <c r="J459" s="52"/>
      <c r="K459" s="52"/>
      <c r="L459" s="52"/>
      <c r="M459" s="128"/>
      <c r="N459" s="122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</row>
    <row r="460" spans="2:25" s="157" customFormat="1" ht="33" customHeight="1" x14ac:dyDescent="0.25">
      <c r="B460" s="196"/>
      <c r="C460" s="197"/>
      <c r="D460" s="128"/>
      <c r="E460" s="128"/>
      <c r="F460" s="128"/>
      <c r="G460" s="122"/>
      <c r="H460" s="122"/>
      <c r="I460" s="122"/>
      <c r="J460" s="52"/>
      <c r="K460" s="52"/>
      <c r="L460" s="52"/>
      <c r="M460" s="128"/>
      <c r="N460" s="122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</row>
    <row r="461" spans="2:25" s="157" customFormat="1" ht="33" customHeight="1" x14ac:dyDescent="0.25">
      <c r="B461" s="196"/>
      <c r="C461" s="197"/>
      <c r="D461" s="128"/>
      <c r="E461" s="128"/>
      <c r="F461" s="128"/>
      <c r="G461" s="122"/>
      <c r="H461" s="122"/>
      <c r="I461" s="122"/>
      <c r="J461" s="52"/>
      <c r="K461" s="52"/>
      <c r="L461" s="52"/>
      <c r="M461" s="128"/>
      <c r="N461" s="122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</row>
    <row r="462" spans="2:25" s="157" customFormat="1" ht="33" customHeight="1" x14ac:dyDescent="0.25">
      <c r="B462" s="196"/>
      <c r="C462" s="197"/>
      <c r="D462" s="128"/>
      <c r="E462" s="128"/>
      <c r="F462" s="128"/>
      <c r="G462" s="122"/>
      <c r="H462" s="122"/>
      <c r="I462" s="122"/>
      <c r="J462" s="52"/>
      <c r="K462" s="52"/>
      <c r="L462" s="52"/>
      <c r="M462" s="128"/>
      <c r="N462" s="122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</row>
    <row r="463" spans="2:25" s="157" customFormat="1" ht="33" customHeight="1" x14ac:dyDescent="0.25">
      <c r="B463" s="196"/>
      <c r="C463" s="197"/>
      <c r="D463" s="128"/>
      <c r="E463" s="128"/>
      <c r="F463" s="128"/>
      <c r="G463" s="122"/>
      <c r="H463" s="122"/>
      <c r="I463" s="122"/>
      <c r="J463" s="52"/>
      <c r="K463" s="52"/>
      <c r="L463" s="52"/>
      <c r="M463" s="128"/>
      <c r="N463" s="122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</row>
    <row r="464" spans="2:25" s="157" customFormat="1" ht="33" customHeight="1" x14ac:dyDescent="0.25">
      <c r="B464" s="196"/>
      <c r="C464" s="197"/>
      <c r="D464" s="128"/>
      <c r="E464" s="128"/>
      <c r="F464" s="128"/>
      <c r="G464" s="122"/>
      <c r="H464" s="122"/>
      <c r="I464" s="122"/>
      <c r="J464" s="52"/>
      <c r="K464" s="52"/>
      <c r="L464" s="52"/>
      <c r="M464" s="128"/>
      <c r="N464" s="122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</row>
    <row r="465" spans="2:25" s="157" customFormat="1" ht="33" customHeight="1" x14ac:dyDescent="0.25">
      <c r="B465" s="196"/>
      <c r="C465" s="197"/>
      <c r="D465" s="128"/>
      <c r="E465" s="128"/>
      <c r="F465" s="128"/>
      <c r="G465" s="122"/>
      <c r="H465" s="122"/>
      <c r="I465" s="122"/>
      <c r="J465" s="52"/>
      <c r="K465" s="52"/>
      <c r="L465" s="52"/>
      <c r="M465" s="128"/>
      <c r="N465" s="122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</row>
    <row r="466" spans="2:25" s="157" customFormat="1" ht="33" customHeight="1" x14ac:dyDescent="0.25">
      <c r="B466" s="196"/>
      <c r="C466" s="197"/>
      <c r="D466" s="128"/>
      <c r="E466" s="128"/>
      <c r="F466" s="128"/>
      <c r="G466" s="122"/>
      <c r="H466" s="122"/>
      <c r="I466" s="122"/>
      <c r="J466" s="52"/>
      <c r="K466" s="52"/>
      <c r="L466" s="52"/>
      <c r="M466" s="128"/>
      <c r="N466" s="122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</row>
    <row r="467" spans="2:25" s="157" customFormat="1" ht="33" customHeight="1" x14ac:dyDescent="0.25">
      <c r="B467" s="196"/>
      <c r="C467" s="197"/>
      <c r="D467" s="128"/>
      <c r="E467" s="128"/>
      <c r="F467" s="128"/>
      <c r="G467" s="122"/>
      <c r="H467" s="122"/>
      <c r="I467" s="122"/>
      <c r="J467" s="52"/>
      <c r="K467" s="52"/>
      <c r="L467" s="52"/>
      <c r="M467" s="128"/>
      <c r="N467" s="122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</row>
    <row r="468" spans="2:25" s="157" customFormat="1" ht="33" customHeight="1" x14ac:dyDescent="0.25">
      <c r="B468" s="196"/>
      <c r="C468" s="197"/>
      <c r="D468" s="128"/>
      <c r="E468" s="128"/>
      <c r="F468" s="128"/>
      <c r="G468" s="122"/>
      <c r="H468" s="122"/>
      <c r="I468" s="122"/>
      <c r="J468" s="52"/>
      <c r="K468" s="52"/>
      <c r="L468" s="52"/>
      <c r="M468" s="128"/>
      <c r="N468" s="122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</row>
    <row r="469" spans="2:25" s="157" customFormat="1" ht="33" customHeight="1" x14ac:dyDescent="0.25">
      <c r="B469" s="196"/>
      <c r="C469" s="197"/>
      <c r="D469" s="128"/>
      <c r="E469" s="128"/>
      <c r="F469" s="128"/>
      <c r="G469" s="122"/>
      <c r="H469" s="122"/>
      <c r="I469" s="122"/>
      <c r="J469" s="52"/>
      <c r="K469" s="52"/>
      <c r="L469" s="52"/>
      <c r="M469" s="128"/>
      <c r="N469" s="122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</row>
    <row r="470" spans="2:25" s="157" customFormat="1" ht="33" customHeight="1" x14ac:dyDescent="0.25">
      <c r="B470" s="196"/>
      <c r="C470" s="197"/>
      <c r="D470" s="128"/>
      <c r="E470" s="128"/>
      <c r="F470" s="128"/>
      <c r="G470" s="122"/>
      <c r="H470" s="122"/>
      <c r="I470" s="122"/>
      <c r="J470" s="52"/>
      <c r="K470" s="52"/>
      <c r="L470" s="52"/>
      <c r="M470" s="128"/>
      <c r="N470" s="122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</row>
    <row r="471" spans="2:25" s="157" customFormat="1" ht="33" customHeight="1" x14ac:dyDescent="0.25">
      <c r="B471" s="196"/>
      <c r="C471" s="197"/>
      <c r="D471" s="128"/>
      <c r="E471" s="128"/>
      <c r="F471" s="128"/>
      <c r="G471" s="122"/>
      <c r="H471" s="122"/>
      <c r="I471" s="122"/>
      <c r="J471" s="52"/>
      <c r="K471" s="52"/>
      <c r="L471" s="52"/>
      <c r="M471" s="128"/>
      <c r="N471" s="122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</row>
    <row r="472" spans="2:25" s="157" customFormat="1" ht="33" customHeight="1" x14ac:dyDescent="0.25">
      <c r="B472" s="196"/>
      <c r="C472" s="197"/>
      <c r="D472" s="128"/>
      <c r="E472" s="128"/>
      <c r="F472" s="128"/>
      <c r="G472" s="122"/>
      <c r="H472" s="122"/>
      <c r="I472" s="122"/>
      <c r="J472" s="52"/>
      <c r="K472" s="52"/>
      <c r="L472" s="52"/>
      <c r="M472" s="128"/>
      <c r="N472" s="122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</row>
    <row r="473" spans="2:25" s="157" customFormat="1" ht="33" customHeight="1" x14ac:dyDescent="0.25">
      <c r="B473" s="196"/>
      <c r="C473" s="197"/>
      <c r="D473" s="128"/>
      <c r="E473" s="128"/>
      <c r="F473" s="128"/>
      <c r="G473" s="122"/>
      <c r="H473" s="122"/>
      <c r="I473" s="122"/>
      <c r="J473" s="52"/>
      <c r="K473" s="52"/>
      <c r="L473" s="52"/>
      <c r="M473" s="128"/>
      <c r="N473" s="122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</row>
    <row r="474" spans="2:25" s="157" customFormat="1" ht="33" customHeight="1" x14ac:dyDescent="0.25">
      <c r="B474" s="196"/>
      <c r="C474" s="197"/>
      <c r="D474" s="128"/>
      <c r="E474" s="128"/>
      <c r="F474" s="128"/>
      <c r="G474" s="122"/>
      <c r="H474" s="122"/>
      <c r="I474" s="122"/>
      <c r="J474" s="52"/>
      <c r="K474" s="52"/>
      <c r="L474" s="52"/>
      <c r="M474" s="128"/>
      <c r="N474" s="122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</row>
    <row r="475" spans="2:25" s="157" customFormat="1" ht="33" customHeight="1" x14ac:dyDescent="0.25">
      <c r="B475" s="196"/>
      <c r="C475" s="197"/>
      <c r="D475" s="128"/>
      <c r="E475" s="128"/>
      <c r="F475" s="128"/>
      <c r="G475" s="122"/>
      <c r="H475" s="122"/>
      <c r="I475" s="122"/>
      <c r="J475" s="52"/>
      <c r="K475" s="52"/>
      <c r="L475" s="52"/>
      <c r="M475" s="128"/>
      <c r="N475" s="122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</row>
    <row r="476" spans="2:25" s="157" customFormat="1" ht="33" customHeight="1" x14ac:dyDescent="0.25">
      <c r="B476" s="196"/>
      <c r="C476" s="197"/>
      <c r="D476" s="128"/>
      <c r="E476" s="128"/>
      <c r="F476" s="128"/>
      <c r="G476" s="122"/>
      <c r="H476" s="122"/>
      <c r="I476" s="122"/>
      <c r="J476" s="52"/>
      <c r="K476" s="52"/>
      <c r="L476" s="52"/>
      <c r="M476" s="128"/>
      <c r="N476" s="122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</row>
    <row r="477" spans="2:25" s="157" customFormat="1" ht="33" customHeight="1" x14ac:dyDescent="0.25">
      <c r="B477" s="196"/>
      <c r="C477" s="197"/>
      <c r="D477" s="128"/>
      <c r="E477" s="128"/>
      <c r="F477" s="128"/>
      <c r="G477" s="122"/>
      <c r="H477" s="122"/>
      <c r="I477" s="122"/>
      <c r="J477" s="52"/>
      <c r="K477" s="52"/>
      <c r="L477" s="52"/>
      <c r="M477" s="128"/>
      <c r="N477" s="122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</row>
    <row r="478" spans="2:25" s="157" customFormat="1" ht="33" customHeight="1" x14ac:dyDescent="0.25">
      <c r="B478" s="196"/>
      <c r="C478" s="197"/>
      <c r="D478" s="128"/>
      <c r="E478" s="128"/>
      <c r="F478" s="128"/>
      <c r="G478" s="122"/>
      <c r="H478" s="122"/>
      <c r="I478" s="122"/>
      <c r="J478" s="52"/>
      <c r="K478" s="52"/>
      <c r="L478" s="52"/>
      <c r="M478" s="128"/>
      <c r="N478" s="122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</row>
    <row r="479" spans="2:25" s="157" customFormat="1" ht="33" customHeight="1" x14ac:dyDescent="0.25">
      <c r="B479" s="196"/>
      <c r="C479" s="197"/>
      <c r="D479" s="128"/>
      <c r="E479" s="128"/>
      <c r="F479" s="128"/>
      <c r="G479" s="122"/>
      <c r="H479" s="122"/>
      <c r="I479" s="122"/>
      <c r="J479" s="52"/>
      <c r="K479" s="52"/>
      <c r="L479" s="52"/>
      <c r="M479" s="128"/>
      <c r="N479" s="122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</row>
    <row r="480" spans="2:25" s="157" customFormat="1" ht="33" customHeight="1" x14ac:dyDescent="0.25">
      <c r="B480" s="196"/>
      <c r="C480" s="197"/>
      <c r="D480" s="128"/>
      <c r="E480" s="128"/>
      <c r="F480" s="128"/>
      <c r="G480" s="122"/>
      <c r="H480" s="122"/>
      <c r="I480" s="122"/>
      <c r="J480" s="52"/>
      <c r="K480" s="52"/>
      <c r="L480" s="52"/>
      <c r="M480" s="128"/>
      <c r="N480" s="122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</row>
    <row r="481" spans="2:25" s="157" customFormat="1" ht="33" customHeight="1" x14ac:dyDescent="0.25">
      <c r="B481" s="196"/>
      <c r="C481" s="197"/>
      <c r="D481" s="128"/>
      <c r="E481" s="128"/>
      <c r="F481" s="128"/>
      <c r="G481" s="122"/>
      <c r="H481" s="122"/>
      <c r="I481" s="122"/>
      <c r="J481" s="52"/>
      <c r="K481" s="52"/>
      <c r="L481" s="52"/>
      <c r="M481" s="128"/>
      <c r="N481" s="122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</row>
    <row r="482" spans="2:25" s="157" customFormat="1" ht="33" customHeight="1" x14ac:dyDescent="0.25">
      <c r="B482" s="196"/>
      <c r="C482" s="197"/>
      <c r="D482" s="128"/>
      <c r="E482" s="128"/>
      <c r="F482" s="128"/>
      <c r="G482" s="122"/>
      <c r="H482" s="122"/>
      <c r="I482" s="122"/>
      <c r="J482" s="52"/>
      <c r="K482" s="52"/>
      <c r="L482" s="52"/>
      <c r="M482" s="128"/>
      <c r="N482" s="122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</row>
    <row r="483" spans="2:25" s="157" customFormat="1" ht="33" customHeight="1" x14ac:dyDescent="0.25">
      <c r="B483" s="196"/>
      <c r="C483" s="197"/>
      <c r="D483" s="128"/>
      <c r="E483" s="128"/>
      <c r="F483" s="128"/>
      <c r="G483" s="122"/>
      <c r="H483" s="122"/>
      <c r="I483" s="122"/>
      <c r="J483" s="52"/>
      <c r="K483" s="52"/>
      <c r="L483" s="52"/>
      <c r="M483" s="128"/>
      <c r="N483" s="122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</row>
    <row r="484" spans="2:25" s="157" customFormat="1" ht="33" customHeight="1" x14ac:dyDescent="0.25">
      <c r="B484" s="196"/>
      <c r="C484" s="197"/>
      <c r="D484" s="128"/>
      <c r="E484" s="128"/>
      <c r="F484" s="128"/>
      <c r="G484" s="122"/>
      <c r="H484" s="122"/>
      <c r="I484" s="122"/>
      <c r="J484" s="52"/>
      <c r="K484" s="52"/>
      <c r="L484" s="52"/>
      <c r="M484" s="128"/>
      <c r="N484" s="122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</row>
    <row r="485" spans="2:25" s="157" customFormat="1" ht="33" customHeight="1" x14ac:dyDescent="0.25">
      <c r="B485" s="196"/>
      <c r="C485" s="197"/>
      <c r="D485" s="128"/>
      <c r="E485" s="128"/>
      <c r="F485" s="128"/>
      <c r="G485" s="122"/>
      <c r="H485" s="122"/>
      <c r="I485" s="122"/>
      <c r="J485" s="52"/>
      <c r="K485" s="52"/>
      <c r="L485" s="52"/>
      <c r="M485" s="128"/>
      <c r="N485" s="122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</row>
    <row r="486" spans="2:25" s="157" customFormat="1" ht="33" customHeight="1" x14ac:dyDescent="0.25">
      <c r="B486" s="196"/>
      <c r="C486" s="197"/>
      <c r="D486" s="128"/>
      <c r="E486" s="128"/>
      <c r="F486" s="128"/>
      <c r="G486" s="122"/>
      <c r="H486" s="122"/>
      <c r="I486" s="122"/>
      <c r="J486" s="52"/>
      <c r="K486" s="52"/>
      <c r="L486" s="52"/>
      <c r="M486" s="128"/>
      <c r="N486" s="122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</row>
    <row r="487" spans="2:25" s="157" customFormat="1" ht="33" customHeight="1" x14ac:dyDescent="0.25">
      <c r="B487" s="196"/>
      <c r="C487" s="197"/>
      <c r="D487" s="128"/>
      <c r="E487" s="128"/>
      <c r="F487" s="128"/>
      <c r="G487" s="122"/>
      <c r="H487" s="122"/>
      <c r="I487" s="122"/>
      <c r="J487" s="52"/>
      <c r="K487" s="52"/>
      <c r="L487" s="52"/>
      <c r="M487" s="128"/>
      <c r="N487" s="122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</row>
    <row r="488" spans="2:25" s="157" customFormat="1" ht="33" customHeight="1" x14ac:dyDescent="0.25">
      <c r="B488" s="196"/>
      <c r="C488" s="197"/>
      <c r="D488" s="128"/>
      <c r="E488" s="128"/>
      <c r="F488" s="128"/>
      <c r="G488" s="122"/>
      <c r="H488" s="122"/>
      <c r="I488" s="122"/>
      <c r="J488" s="52"/>
      <c r="K488" s="52"/>
      <c r="L488" s="52"/>
      <c r="M488" s="128"/>
      <c r="N488" s="122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</row>
    <row r="489" spans="2:25" s="157" customFormat="1" ht="33" customHeight="1" x14ac:dyDescent="0.25">
      <c r="B489" s="196"/>
      <c r="C489" s="197"/>
      <c r="D489" s="128"/>
      <c r="E489" s="128"/>
      <c r="F489" s="128"/>
      <c r="G489" s="122"/>
      <c r="H489" s="122"/>
      <c r="I489" s="122"/>
      <c r="J489" s="52"/>
      <c r="K489" s="52"/>
      <c r="L489" s="52"/>
      <c r="M489" s="128"/>
      <c r="N489" s="122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</row>
    <row r="490" spans="2:25" s="157" customFormat="1" ht="33" customHeight="1" x14ac:dyDescent="0.25">
      <c r="B490" s="196"/>
      <c r="C490" s="197"/>
      <c r="D490" s="128"/>
      <c r="E490" s="128"/>
      <c r="F490" s="128"/>
      <c r="G490" s="122"/>
      <c r="H490" s="122"/>
      <c r="I490" s="122"/>
      <c r="J490" s="52"/>
      <c r="K490" s="52"/>
      <c r="L490" s="52"/>
      <c r="M490" s="128"/>
      <c r="N490" s="122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</row>
    <row r="491" spans="2:25" s="157" customFormat="1" ht="33" customHeight="1" x14ac:dyDescent="0.25">
      <c r="B491" s="196"/>
      <c r="C491" s="197"/>
      <c r="D491" s="128"/>
      <c r="E491" s="128"/>
      <c r="F491" s="128"/>
      <c r="G491" s="122"/>
      <c r="H491" s="122"/>
      <c r="I491" s="122"/>
      <c r="J491" s="52"/>
      <c r="K491" s="52"/>
      <c r="L491" s="52"/>
      <c r="M491" s="128"/>
      <c r="N491" s="122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</row>
    <row r="492" spans="2:25" s="157" customFormat="1" ht="33" customHeight="1" x14ac:dyDescent="0.25">
      <c r="B492" s="196"/>
      <c r="C492" s="197"/>
      <c r="D492" s="128"/>
      <c r="E492" s="128"/>
      <c r="F492" s="128"/>
      <c r="G492" s="122"/>
      <c r="H492" s="122"/>
      <c r="I492" s="122"/>
      <c r="J492" s="52"/>
      <c r="K492" s="52"/>
      <c r="L492" s="52"/>
      <c r="M492" s="128"/>
      <c r="N492" s="122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</row>
    <row r="493" spans="2:25" s="157" customFormat="1" ht="33" customHeight="1" x14ac:dyDescent="0.25">
      <c r="B493" s="196"/>
      <c r="C493" s="197"/>
      <c r="D493" s="128"/>
      <c r="E493" s="128"/>
      <c r="F493" s="128"/>
      <c r="G493" s="122"/>
      <c r="H493" s="122"/>
      <c r="I493" s="122"/>
      <c r="J493" s="52"/>
      <c r="K493" s="52"/>
      <c r="L493" s="52"/>
      <c r="M493" s="128"/>
      <c r="N493" s="122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</row>
    <row r="494" spans="2:25" s="157" customFormat="1" ht="33" customHeight="1" x14ac:dyDescent="0.25">
      <c r="B494" s="196"/>
      <c r="C494" s="197"/>
      <c r="D494" s="128"/>
      <c r="E494" s="128"/>
      <c r="F494" s="128"/>
      <c r="G494" s="122"/>
      <c r="H494" s="122"/>
      <c r="I494" s="122"/>
      <c r="J494" s="52"/>
      <c r="K494" s="52"/>
      <c r="L494" s="52"/>
      <c r="M494" s="128"/>
      <c r="N494" s="122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</row>
    <row r="495" spans="2:25" s="157" customFormat="1" ht="33" customHeight="1" x14ac:dyDescent="0.25">
      <c r="B495" s="196"/>
      <c r="C495" s="197"/>
      <c r="D495" s="128"/>
      <c r="E495" s="128"/>
      <c r="F495" s="128"/>
      <c r="G495" s="122"/>
      <c r="H495" s="122"/>
      <c r="I495" s="122"/>
      <c r="J495" s="52"/>
      <c r="K495" s="52"/>
      <c r="L495" s="52"/>
      <c r="M495" s="128"/>
      <c r="N495" s="122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</row>
  </sheetData>
  <autoFilter ref="A6:O8"/>
  <mergeCells count="9">
    <mergeCell ref="A11:N11"/>
    <mergeCell ref="A2:N2"/>
    <mergeCell ref="A4:A5"/>
    <mergeCell ref="B4:B5"/>
    <mergeCell ref="C4:C5"/>
    <mergeCell ref="F4:F5"/>
    <mergeCell ref="G4:I4"/>
    <mergeCell ref="J4:L4"/>
    <mergeCell ref="M4:O4"/>
  </mergeCells>
  <pageMargins left="0.43307086614173229" right="0.23622047244094491" top="0.49" bottom="0.35433070866141736" header="0.31496062992125984" footer="0.31496062992125984"/>
  <pageSetup paperSize="9" scale="71" fitToHeight="0" orientation="landscape" r:id="rId1"/>
  <headerFooter differentFirst="1">
    <oddHeader>&amp;C&amp;"Times New Roman,обычный"&amp;16&amp;P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XBK505"/>
  <sheetViews>
    <sheetView view="pageBreakPreview" zoomScaleSheetLayoutView="100" workbookViewId="0">
      <pane xSplit="3" ySplit="6" topLeftCell="D7" activePane="bottomRight" state="frozen"/>
      <selection pane="topRight" activeCell="D1" sqref="D1"/>
      <selection pane="bottomLeft" activeCell="A10" sqref="A10"/>
      <selection pane="bottomRight" activeCell="B23" sqref="B23"/>
    </sheetView>
  </sheetViews>
  <sheetFormatPr defaultRowHeight="15.75" x14ac:dyDescent="0.25"/>
  <cols>
    <col min="1" max="1" width="6.5703125" style="157" customWidth="1"/>
    <col min="2" max="2" width="56" style="196" customWidth="1"/>
    <col min="3" max="3" width="25.5703125" style="197" customWidth="1"/>
    <col min="4" max="4" width="11.5703125" style="128" customWidth="1"/>
    <col min="5" max="6" width="11.140625" style="128" customWidth="1"/>
    <col min="7" max="7" width="11" style="122" customWidth="1"/>
    <col min="8" max="8" width="11.5703125" style="122" customWidth="1"/>
    <col min="9" max="9" width="16.28515625" style="122" bestFit="1" customWidth="1"/>
    <col min="10" max="11" width="11.28515625" style="52" bestFit="1" customWidth="1"/>
    <col min="12" max="12" width="12.85546875" style="52" bestFit="1" customWidth="1"/>
    <col min="13" max="13" width="15.7109375" style="128" customWidth="1"/>
    <col min="14" max="14" width="12.140625" style="122" customWidth="1"/>
    <col min="15" max="15" width="12.85546875" style="6" bestFit="1" customWidth="1"/>
    <col min="16" max="16" width="9.7109375" style="6" bestFit="1" customWidth="1"/>
    <col min="17" max="16384" width="9.140625" style="6"/>
  </cols>
  <sheetData>
    <row r="1" spans="1:16287" s="86" customFormat="1" ht="18.75" x14ac:dyDescent="0.3">
      <c r="A1" s="110"/>
      <c r="B1" s="85"/>
      <c r="C1" s="85"/>
      <c r="D1" s="83"/>
      <c r="E1" s="83"/>
      <c r="F1" s="83"/>
      <c r="G1" s="82"/>
      <c r="H1" s="82"/>
      <c r="I1" s="82"/>
      <c r="J1" s="84"/>
      <c r="K1" s="84"/>
      <c r="L1" s="84"/>
      <c r="M1" s="83"/>
      <c r="N1" s="82"/>
    </row>
    <row r="2" spans="1:16287" s="111" customFormat="1" ht="18.75" x14ac:dyDescent="0.3">
      <c r="A2" s="611" t="s">
        <v>651</v>
      </c>
      <c r="B2" s="611"/>
      <c r="C2" s="611"/>
      <c r="D2" s="611"/>
      <c r="E2" s="611"/>
      <c r="F2" s="611"/>
      <c r="G2" s="611"/>
      <c r="H2" s="611"/>
      <c r="I2" s="611"/>
      <c r="J2" s="611"/>
      <c r="K2" s="611"/>
      <c r="L2" s="611"/>
      <c r="M2" s="611"/>
      <c r="N2" s="611"/>
    </row>
    <row r="3" spans="1:16287" s="86" customFormat="1" ht="18.75" x14ac:dyDescent="0.3">
      <c r="A3" s="110"/>
      <c r="B3" s="85"/>
      <c r="C3" s="85"/>
      <c r="D3" s="103"/>
      <c r="E3" s="103"/>
      <c r="F3" s="103"/>
      <c r="G3" s="101"/>
      <c r="H3" s="101"/>
      <c r="I3" s="101"/>
      <c r="J3" s="102"/>
      <c r="K3" s="102"/>
      <c r="L3" s="102"/>
      <c r="M3" s="103"/>
      <c r="N3" s="101"/>
    </row>
    <row r="4" spans="1:16287" s="130" customFormat="1" ht="54" customHeight="1" x14ac:dyDescent="0.25">
      <c r="A4" s="643" t="s">
        <v>0</v>
      </c>
      <c r="B4" s="643" t="s">
        <v>604</v>
      </c>
      <c r="C4" s="643" t="s">
        <v>603</v>
      </c>
      <c r="D4" s="723" t="s">
        <v>1</v>
      </c>
      <c r="E4" s="724"/>
      <c r="F4" s="639"/>
      <c r="G4" s="608" t="s">
        <v>589</v>
      </c>
      <c r="H4" s="647"/>
      <c r="I4" s="648"/>
      <c r="J4" s="704" t="s">
        <v>590</v>
      </c>
      <c r="K4" s="705"/>
      <c r="L4" s="706"/>
      <c r="M4" s="669" t="s">
        <v>591</v>
      </c>
      <c r="N4" s="634"/>
      <c r="O4" s="634"/>
      <c r="P4" s="182" t="s">
        <v>629</v>
      </c>
    </row>
    <row r="5" spans="1:16287" s="133" customFormat="1" ht="51.75" customHeight="1" x14ac:dyDescent="0.25">
      <c r="A5" s="673"/>
      <c r="B5" s="673"/>
      <c r="C5" s="673"/>
      <c r="D5" s="131">
        <v>2015</v>
      </c>
      <c r="E5" s="131">
        <v>2016</v>
      </c>
      <c r="F5" s="131">
        <v>2017</v>
      </c>
      <c r="G5" s="131">
        <v>2015</v>
      </c>
      <c r="H5" s="131">
        <v>2016</v>
      </c>
      <c r="I5" s="131">
        <v>2017</v>
      </c>
      <c r="J5" s="131">
        <v>2015</v>
      </c>
      <c r="K5" s="131">
        <v>2016</v>
      </c>
      <c r="L5" s="131">
        <v>2017</v>
      </c>
      <c r="M5" s="175" t="s">
        <v>595</v>
      </c>
      <c r="N5" s="136" t="s">
        <v>633</v>
      </c>
      <c r="O5" s="174" t="s">
        <v>626</v>
      </c>
      <c r="P5" s="136" t="s">
        <v>571</v>
      </c>
    </row>
    <row r="6" spans="1:16287" s="137" customFormat="1" ht="19.5" customHeight="1" x14ac:dyDescent="0.25">
      <c r="A6" s="189">
        <v>1</v>
      </c>
      <c r="B6" s="189">
        <v>2</v>
      </c>
      <c r="C6" s="189">
        <v>3</v>
      </c>
      <c r="D6" s="189">
        <v>4</v>
      </c>
      <c r="E6" s="189">
        <v>5</v>
      </c>
      <c r="F6" s="189">
        <v>6</v>
      </c>
      <c r="G6" s="189">
        <v>7</v>
      </c>
      <c r="H6" s="189">
        <v>8</v>
      </c>
      <c r="I6" s="189">
        <v>9</v>
      </c>
      <c r="J6" s="189">
        <v>10</v>
      </c>
      <c r="K6" s="189">
        <v>11</v>
      </c>
      <c r="L6" s="189">
        <v>12</v>
      </c>
      <c r="M6" s="189">
        <v>13</v>
      </c>
      <c r="N6" s="189">
        <v>14</v>
      </c>
      <c r="O6" s="189">
        <v>15</v>
      </c>
      <c r="P6" s="189">
        <v>16</v>
      </c>
      <c r="Q6" s="138"/>
      <c r="R6" s="138"/>
      <c r="S6" s="138"/>
      <c r="T6" s="138"/>
      <c r="U6" s="138"/>
      <c r="V6" s="138"/>
      <c r="W6" s="138"/>
      <c r="X6" s="138"/>
      <c r="Y6" s="138"/>
    </row>
    <row r="7" spans="1:16287" s="147" customFormat="1" ht="27" customHeight="1" x14ac:dyDescent="0.25">
      <c r="A7" s="135">
        <v>1</v>
      </c>
      <c r="B7" s="161" t="s">
        <v>653</v>
      </c>
      <c r="C7" s="191"/>
      <c r="D7" s="140"/>
      <c r="E7" s="141"/>
      <c r="F7" s="141" t="e">
        <f ca="1">SUM(F8:F498)</f>
        <v>#REF!</v>
      </c>
      <c r="G7" s="139"/>
      <c r="H7" s="139"/>
      <c r="I7" s="139" t="e">
        <f ca="1">SUM(I8:I498)</f>
        <v>#REF!</v>
      </c>
      <c r="J7" s="142"/>
      <c r="K7" s="142"/>
      <c r="L7" s="142" t="e">
        <f ca="1">AVERAGE(L8:L498)</f>
        <v>#REF!</v>
      </c>
      <c r="M7" s="183" t="e">
        <f ca="1">N7*100/I7</f>
        <v>#REF!</v>
      </c>
      <c r="N7" s="184" t="e">
        <f ca="1">SUM(N8:N10)</f>
        <v>#REF!</v>
      </c>
      <c r="O7" s="185"/>
      <c r="P7" s="186"/>
    </row>
    <row r="8" spans="1:16287" s="147" customFormat="1" ht="16.5" customHeight="1" x14ac:dyDescent="0.25">
      <c r="A8" s="135">
        <v>2</v>
      </c>
      <c r="B8" s="161" t="e">
        <f t="shared" ref="B8:B71" ca="1" si="0">INDIRECT(CONCATENATE($C$505,$D$505,"!$B",$A8 + 8))</f>
        <v>#REF!</v>
      </c>
      <c r="C8" s="161" t="e">
        <f t="shared" ref="C8:C71" ca="1" si="1">INDIRECT(CONCATENATE($C$505,$D$505,"!$C",$A8 + 8))</f>
        <v>#REF!</v>
      </c>
      <c r="D8" s="140"/>
      <c r="E8" s="141"/>
      <c r="F8" s="141" t="e">
        <f t="shared" ref="F8:F71" ca="1" si="2">INDIRECT(CONCATENATE($C$505,$D$505,"!$Z",$A8 + 8))</f>
        <v>#REF!</v>
      </c>
      <c r="G8" s="139"/>
      <c r="H8" s="139"/>
      <c r="I8" s="139" t="e">
        <f ca="1">INDIRECT(CONCATENATE($C$505,$D$505,"!$AD",$A8 + 8))</f>
        <v>#REF!</v>
      </c>
      <c r="J8" s="142"/>
      <c r="K8" s="142"/>
      <c r="L8" s="142" t="e">
        <f t="shared" ref="L8:L71" ca="1" si="3">INDIRECT(CONCATENATE($C$505,$D$505,"!$V",$A8 + 8))</f>
        <v>#REF!</v>
      </c>
      <c r="M8" s="144" t="e">
        <f ca="1">IF(I8&lt;33,0,3)</f>
        <v>#REF!</v>
      </c>
      <c r="N8" s="187" t="e">
        <f ca="1">ROUNDDOWN(O8,0)</f>
        <v>#REF!</v>
      </c>
      <c r="O8" s="146" t="e">
        <f ca="1">I8*M8/100</f>
        <v>#REF!</v>
      </c>
      <c r="P8" s="145"/>
    </row>
    <row r="9" spans="1:16287" s="147" customFormat="1" ht="16.5" customHeight="1" x14ac:dyDescent="0.25">
      <c r="A9" s="135">
        <v>3</v>
      </c>
      <c r="B9" s="161" t="e">
        <f t="shared" ca="1" si="0"/>
        <v>#REF!</v>
      </c>
      <c r="C9" s="161" t="e">
        <f t="shared" ca="1" si="1"/>
        <v>#REF!</v>
      </c>
      <c r="D9" s="140"/>
      <c r="E9" s="141"/>
      <c r="F9" s="141" t="e">
        <f t="shared" ca="1" si="2"/>
        <v>#REF!</v>
      </c>
      <c r="G9" s="139"/>
      <c r="H9" s="139"/>
      <c r="I9" s="139" t="e">
        <f t="shared" ref="I9:I72" ca="1" si="4">INDIRECT(CONCATENATE($C$505,$D$505,"!$AD",$A9 + 8))</f>
        <v>#REF!</v>
      </c>
      <c r="J9" s="142"/>
      <c r="K9" s="142"/>
      <c r="L9" s="142" t="e">
        <f t="shared" ca="1" si="3"/>
        <v>#REF!</v>
      </c>
      <c r="M9" s="144" t="e">
        <f t="shared" ref="M9:M72" ca="1" si="5">IF(I9&lt;33,0,3)</f>
        <v>#REF!</v>
      </c>
      <c r="N9" s="187" t="e">
        <f t="shared" ref="N9:N72" ca="1" si="6">ROUNDDOWN(O9,0)</f>
        <v>#REF!</v>
      </c>
      <c r="O9" s="146" t="e">
        <f t="shared" ref="O9:O72" ca="1" si="7">I9*M9/100</f>
        <v>#REF!</v>
      </c>
      <c r="P9" s="145"/>
    </row>
    <row r="10" spans="1:16287" s="147" customFormat="1" ht="16.5" customHeight="1" x14ac:dyDescent="0.25">
      <c r="A10" s="135">
        <v>4</v>
      </c>
      <c r="B10" s="161" t="e">
        <f t="shared" ca="1" si="0"/>
        <v>#REF!</v>
      </c>
      <c r="C10" s="161" t="e">
        <f t="shared" ca="1" si="1"/>
        <v>#REF!</v>
      </c>
      <c r="D10" s="140"/>
      <c r="E10" s="141"/>
      <c r="F10" s="141" t="e">
        <f t="shared" ca="1" si="2"/>
        <v>#REF!</v>
      </c>
      <c r="G10" s="139"/>
      <c r="H10" s="139"/>
      <c r="I10" s="139" t="e">
        <f t="shared" ca="1" si="4"/>
        <v>#REF!</v>
      </c>
      <c r="J10" s="142"/>
      <c r="K10" s="142"/>
      <c r="L10" s="142" t="e">
        <f t="shared" ca="1" si="3"/>
        <v>#REF!</v>
      </c>
      <c r="M10" s="144" t="e">
        <f t="shared" ca="1" si="5"/>
        <v>#REF!</v>
      </c>
      <c r="N10" s="187" t="e">
        <f t="shared" ca="1" si="6"/>
        <v>#REF!</v>
      </c>
      <c r="O10" s="146" t="e">
        <f t="shared" ca="1" si="7"/>
        <v>#REF!</v>
      </c>
      <c r="P10" s="148"/>
      <c r="Q10" s="149"/>
      <c r="R10" s="149"/>
      <c r="S10" s="149"/>
      <c r="T10" s="149"/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  <c r="BJ10" s="149"/>
      <c r="BK10" s="149"/>
      <c r="BL10" s="149"/>
      <c r="BM10" s="149"/>
      <c r="BN10" s="149"/>
      <c r="BO10" s="149"/>
      <c r="BP10" s="149"/>
      <c r="BQ10" s="149"/>
      <c r="BR10" s="149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9"/>
      <c r="CF10" s="149"/>
      <c r="CG10" s="149"/>
      <c r="CH10" s="149"/>
      <c r="CI10" s="149"/>
      <c r="CJ10" s="149"/>
      <c r="CK10" s="149"/>
      <c r="CL10" s="149"/>
      <c r="CM10" s="149"/>
      <c r="CN10" s="149"/>
      <c r="CO10" s="149"/>
      <c r="CP10" s="149"/>
      <c r="CQ10" s="149"/>
      <c r="CR10" s="149"/>
      <c r="CS10" s="149"/>
      <c r="CT10" s="149"/>
      <c r="CU10" s="149"/>
      <c r="CV10" s="149"/>
      <c r="CW10" s="149"/>
      <c r="CX10" s="149"/>
      <c r="CY10" s="149"/>
      <c r="CZ10" s="149"/>
      <c r="DA10" s="149"/>
      <c r="DB10" s="149"/>
      <c r="DC10" s="149"/>
      <c r="DD10" s="149"/>
      <c r="DE10" s="149"/>
      <c r="DF10" s="149"/>
      <c r="DG10" s="149"/>
      <c r="DH10" s="149"/>
      <c r="DI10" s="149"/>
      <c r="DJ10" s="149"/>
      <c r="DK10" s="149"/>
      <c r="DL10" s="149"/>
      <c r="DM10" s="149"/>
      <c r="DN10" s="149"/>
      <c r="DO10" s="149"/>
      <c r="DP10" s="149"/>
      <c r="DQ10" s="149"/>
      <c r="DR10" s="149"/>
      <c r="DS10" s="149"/>
      <c r="DT10" s="149"/>
      <c r="DU10" s="149"/>
      <c r="DV10" s="149"/>
      <c r="DW10" s="149"/>
      <c r="DX10" s="149"/>
      <c r="DY10" s="149"/>
      <c r="DZ10" s="149"/>
      <c r="EA10" s="149"/>
      <c r="EB10" s="149"/>
      <c r="EC10" s="149"/>
      <c r="ED10" s="149"/>
      <c r="EE10" s="149"/>
      <c r="EF10" s="149"/>
      <c r="EG10" s="149"/>
      <c r="EH10" s="149"/>
      <c r="EI10" s="149"/>
      <c r="EJ10" s="149"/>
      <c r="EK10" s="149"/>
      <c r="EL10" s="149"/>
      <c r="EM10" s="149"/>
      <c r="EN10" s="149"/>
      <c r="EO10" s="149"/>
      <c r="EP10" s="149"/>
      <c r="EQ10" s="149"/>
      <c r="ER10" s="149"/>
      <c r="ES10" s="149"/>
      <c r="ET10" s="149"/>
      <c r="EU10" s="149"/>
      <c r="EV10" s="149"/>
      <c r="EW10" s="149"/>
      <c r="EX10" s="149"/>
      <c r="EY10" s="149"/>
      <c r="EZ10" s="149"/>
      <c r="FA10" s="149"/>
      <c r="FB10" s="149"/>
      <c r="FC10" s="149"/>
      <c r="FD10" s="149"/>
      <c r="FE10" s="149"/>
      <c r="FF10" s="149"/>
      <c r="FG10" s="149"/>
      <c r="FH10" s="149"/>
      <c r="FI10" s="149"/>
      <c r="FJ10" s="149"/>
      <c r="FK10" s="149"/>
      <c r="FL10" s="149"/>
      <c r="FM10" s="149"/>
      <c r="FN10" s="149"/>
      <c r="FO10" s="149"/>
      <c r="FP10" s="149"/>
      <c r="FQ10" s="149"/>
      <c r="FR10" s="149"/>
      <c r="FS10" s="149"/>
      <c r="FT10" s="149"/>
      <c r="FU10" s="149"/>
      <c r="FV10" s="149"/>
      <c r="FW10" s="149"/>
      <c r="FX10" s="149"/>
      <c r="FY10" s="149"/>
      <c r="FZ10" s="149"/>
      <c r="GA10" s="149"/>
      <c r="GB10" s="149"/>
      <c r="GC10" s="149"/>
      <c r="GD10" s="149"/>
      <c r="GE10" s="149"/>
      <c r="GF10" s="149"/>
      <c r="GG10" s="149"/>
      <c r="GH10" s="149"/>
      <c r="GI10" s="149"/>
      <c r="GJ10" s="149"/>
      <c r="GK10" s="149"/>
      <c r="GL10" s="149"/>
      <c r="GM10" s="149"/>
      <c r="GN10" s="149"/>
      <c r="GO10" s="149"/>
      <c r="GP10" s="149"/>
      <c r="GQ10" s="149"/>
      <c r="GR10" s="149"/>
      <c r="GS10" s="149"/>
      <c r="GT10" s="149"/>
      <c r="GU10" s="149"/>
      <c r="GV10" s="149"/>
      <c r="GW10" s="149"/>
      <c r="GX10" s="149"/>
      <c r="GY10" s="149"/>
      <c r="GZ10" s="149"/>
      <c r="HA10" s="149"/>
      <c r="HB10" s="149"/>
      <c r="HC10" s="149"/>
      <c r="HD10" s="149"/>
      <c r="HE10" s="149"/>
      <c r="HF10" s="149"/>
      <c r="HG10" s="149"/>
      <c r="HH10" s="149"/>
      <c r="HI10" s="149"/>
      <c r="HJ10" s="149"/>
      <c r="HK10" s="149"/>
      <c r="HL10" s="149"/>
      <c r="HM10" s="149"/>
      <c r="HN10" s="149"/>
      <c r="HO10" s="149"/>
      <c r="HP10" s="149"/>
      <c r="HQ10" s="149"/>
      <c r="HR10" s="149"/>
      <c r="HS10" s="149"/>
      <c r="HT10" s="149"/>
      <c r="HU10" s="149"/>
      <c r="HV10" s="149"/>
      <c r="HW10" s="149"/>
      <c r="HX10" s="149"/>
      <c r="HY10" s="149"/>
      <c r="HZ10" s="149"/>
      <c r="IA10" s="149"/>
      <c r="IB10" s="149"/>
      <c r="IC10" s="149"/>
      <c r="ID10" s="149"/>
      <c r="IE10" s="149"/>
      <c r="IF10" s="149"/>
      <c r="IG10" s="149"/>
      <c r="IH10" s="149"/>
      <c r="II10" s="149"/>
      <c r="IJ10" s="149"/>
      <c r="IK10" s="149"/>
      <c r="IL10" s="149"/>
      <c r="IM10" s="149"/>
      <c r="IN10" s="149"/>
      <c r="IO10" s="149"/>
      <c r="IP10" s="149"/>
      <c r="IQ10" s="149"/>
      <c r="IR10" s="149"/>
      <c r="IS10" s="149"/>
      <c r="IT10" s="149"/>
      <c r="IU10" s="149"/>
      <c r="IV10" s="149"/>
      <c r="IW10" s="149"/>
      <c r="IX10" s="149"/>
      <c r="IY10" s="149"/>
      <c r="IZ10" s="149"/>
      <c r="JA10" s="149"/>
      <c r="JB10" s="149"/>
      <c r="JC10" s="149"/>
      <c r="JD10" s="149"/>
      <c r="JE10" s="149"/>
      <c r="JF10" s="149"/>
      <c r="JG10" s="149"/>
      <c r="JH10" s="149"/>
      <c r="JI10" s="149"/>
      <c r="JJ10" s="149"/>
      <c r="JK10" s="149"/>
      <c r="JL10" s="149"/>
      <c r="JM10" s="149"/>
      <c r="JN10" s="149"/>
      <c r="JO10" s="149"/>
      <c r="JP10" s="149"/>
      <c r="JQ10" s="149"/>
      <c r="JR10" s="149"/>
      <c r="JS10" s="149"/>
      <c r="JT10" s="149"/>
      <c r="JU10" s="149"/>
      <c r="JV10" s="149"/>
      <c r="JW10" s="149"/>
      <c r="JX10" s="149"/>
      <c r="JY10" s="149"/>
      <c r="JZ10" s="149"/>
      <c r="KA10" s="149"/>
      <c r="KB10" s="149"/>
      <c r="KC10" s="149"/>
      <c r="KD10" s="149"/>
      <c r="KE10" s="149"/>
      <c r="KF10" s="149"/>
      <c r="KG10" s="149"/>
      <c r="KH10" s="149"/>
      <c r="KI10" s="149"/>
      <c r="KJ10" s="149"/>
      <c r="KK10" s="149"/>
      <c r="KL10" s="149"/>
      <c r="KM10" s="149"/>
      <c r="KN10" s="149"/>
      <c r="KO10" s="149"/>
      <c r="KP10" s="149"/>
      <c r="KQ10" s="149"/>
      <c r="KR10" s="149"/>
      <c r="KS10" s="149"/>
      <c r="KT10" s="149"/>
      <c r="KU10" s="149"/>
      <c r="KV10" s="149"/>
      <c r="KW10" s="149"/>
      <c r="KX10" s="149"/>
      <c r="KY10" s="149"/>
      <c r="KZ10" s="149"/>
      <c r="LA10" s="149"/>
      <c r="LB10" s="149"/>
      <c r="LC10" s="149"/>
      <c r="LD10" s="149"/>
      <c r="LE10" s="149"/>
      <c r="LF10" s="149"/>
      <c r="LG10" s="149"/>
      <c r="LH10" s="149"/>
      <c r="LI10" s="149"/>
      <c r="LJ10" s="149"/>
      <c r="LK10" s="149"/>
      <c r="LL10" s="149"/>
      <c r="LM10" s="149"/>
      <c r="LN10" s="149"/>
      <c r="LO10" s="149"/>
      <c r="LP10" s="149"/>
      <c r="LQ10" s="149"/>
      <c r="LR10" s="149"/>
      <c r="LS10" s="149"/>
      <c r="LT10" s="149"/>
      <c r="LU10" s="149"/>
      <c r="LV10" s="149"/>
      <c r="LW10" s="149"/>
      <c r="LX10" s="149"/>
      <c r="LY10" s="149"/>
      <c r="LZ10" s="149"/>
      <c r="MA10" s="149"/>
      <c r="MB10" s="149"/>
      <c r="MC10" s="149"/>
      <c r="MD10" s="149"/>
      <c r="ME10" s="149"/>
      <c r="MF10" s="149"/>
      <c r="MG10" s="149"/>
      <c r="MH10" s="149"/>
      <c r="MI10" s="149"/>
      <c r="MJ10" s="149"/>
      <c r="MK10" s="149"/>
      <c r="ML10" s="149"/>
      <c r="MM10" s="149"/>
      <c r="MN10" s="149"/>
      <c r="MO10" s="149"/>
      <c r="MP10" s="149"/>
      <c r="MQ10" s="149"/>
      <c r="MR10" s="149"/>
      <c r="MS10" s="149"/>
      <c r="MT10" s="149"/>
      <c r="MU10" s="149"/>
      <c r="MV10" s="149"/>
      <c r="MW10" s="149"/>
      <c r="MX10" s="149"/>
      <c r="MY10" s="149"/>
      <c r="MZ10" s="149"/>
      <c r="NA10" s="149"/>
      <c r="NB10" s="149"/>
      <c r="NC10" s="149"/>
      <c r="ND10" s="149"/>
      <c r="NE10" s="149"/>
      <c r="NF10" s="149"/>
      <c r="NG10" s="149"/>
      <c r="NH10" s="149"/>
      <c r="NI10" s="149"/>
      <c r="NJ10" s="149"/>
      <c r="NK10" s="149"/>
      <c r="NL10" s="149"/>
      <c r="NM10" s="149"/>
      <c r="NN10" s="149"/>
      <c r="NO10" s="149"/>
      <c r="NP10" s="149"/>
      <c r="NQ10" s="149"/>
      <c r="NR10" s="149"/>
      <c r="NS10" s="149"/>
      <c r="NT10" s="149"/>
      <c r="NU10" s="149"/>
      <c r="NV10" s="149"/>
      <c r="NW10" s="149"/>
      <c r="NX10" s="149"/>
      <c r="NY10" s="149"/>
      <c r="NZ10" s="149"/>
      <c r="OA10" s="149"/>
      <c r="OB10" s="149"/>
      <c r="OC10" s="149"/>
      <c r="OD10" s="149"/>
      <c r="OE10" s="149"/>
      <c r="OF10" s="149"/>
      <c r="OG10" s="149"/>
      <c r="OH10" s="149"/>
      <c r="OI10" s="149"/>
      <c r="OJ10" s="149"/>
      <c r="OK10" s="149"/>
      <c r="OL10" s="149"/>
      <c r="OM10" s="149"/>
      <c r="ON10" s="149"/>
      <c r="OO10" s="149"/>
      <c r="OP10" s="149"/>
      <c r="OQ10" s="149"/>
      <c r="OR10" s="149"/>
      <c r="OS10" s="149"/>
      <c r="OT10" s="149"/>
      <c r="OU10" s="149"/>
      <c r="OV10" s="149"/>
      <c r="OW10" s="149"/>
      <c r="OX10" s="149"/>
      <c r="OY10" s="149"/>
      <c r="OZ10" s="149"/>
      <c r="PA10" s="149"/>
      <c r="PB10" s="149"/>
      <c r="PC10" s="149"/>
      <c r="PD10" s="149"/>
      <c r="PE10" s="149"/>
      <c r="PF10" s="149"/>
      <c r="PG10" s="149"/>
      <c r="PH10" s="149"/>
      <c r="PI10" s="149"/>
      <c r="PJ10" s="149"/>
      <c r="PK10" s="149"/>
      <c r="PL10" s="149"/>
      <c r="PM10" s="149"/>
      <c r="PN10" s="149"/>
      <c r="PO10" s="149"/>
      <c r="PP10" s="149"/>
      <c r="PQ10" s="149"/>
      <c r="PR10" s="149"/>
      <c r="PS10" s="149"/>
      <c r="PT10" s="149"/>
      <c r="PU10" s="149"/>
      <c r="PV10" s="149"/>
      <c r="PW10" s="149"/>
      <c r="PX10" s="149"/>
      <c r="PY10" s="149"/>
      <c r="PZ10" s="149"/>
      <c r="QA10" s="149"/>
      <c r="QB10" s="149"/>
      <c r="QC10" s="149"/>
      <c r="QD10" s="149"/>
      <c r="QE10" s="149"/>
      <c r="QF10" s="149"/>
      <c r="QG10" s="149"/>
      <c r="QH10" s="149"/>
      <c r="QI10" s="149"/>
      <c r="QJ10" s="149"/>
      <c r="QK10" s="149"/>
      <c r="QL10" s="149"/>
      <c r="QM10" s="149"/>
      <c r="QN10" s="149"/>
      <c r="QO10" s="149"/>
      <c r="QP10" s="149"/>
      <c r="QQ10" s="149"/>
      <c r="QR10" s="149"/>
      <c r="QS10" s="149"/>
      <c r="QT10" s="149"/>
      <c r="QU10" s="149"/>
      <c r="QV10" s="149"/>
      <c r="QW10" s="149"/>
      <c r="QX10" s="149"/>
      <c r="QY10" s="149"/>
      <c r="QZ10" s="149"/>
      <c r="RA10" s="149"/>
      <c r="RB10" s="149"/>
      <c r="RC10" s="149"/>
      <c r="RD10" s="149"/>
      <c r="RE10" s="149"/>
      <c r="RF10" s="149"/>
      <c r="RG10" s="149"/>
      <c r="RH10" s="149"/>
      <c r="RI10" s="149"/>
      <c r="RJ10" s="149"/>
      <c r="RK10" s="149"/>
      <c r="RL10" s="149"/>
      <c r="RM10" s="149"/>
      <c r="RN10" s="149"/>
      <c r="RO10" s="149"/>
      <c r="RP10" s="149"/>
      <c r="RQ10" s="149"/>
      <c r="RR10" s="149"/>
      <c r="RS10" s="149"/>
      <c r="RT10" s="149"/>
      <c r="RU10" s="149"/>
      <c r="RV10" s="149"/>
      <c r="RW10" s="149"/>
      <c r="RX10" s="149"/>
      <c r="RY10" s="149"/>
      <c r="RZ10" s="149"/>
      <c r="SA10" s="149"/>
      <c r="SB10" s="149"/>
      <c r="SC10" s="149"/>
      <c r="SD10" s="149"/>
      <c r="SE10" s="149"/>
      <c r="SF10" s="149"/>
      <c r="SG10" s="149"/>
      <c r="SH10" s="149"/>
      <c r="SI10" s="149"/>
      <c r="SJ10" s="149"/>
      <c r="SK10" s="149"/>
      <c r="SL10" s="149"/>
      <c r="SM10" s="149"/>
      <c r="SN10" s="149"/>
      <c r="SO10" s="149"/>
      <c r="SP10" s="149"/>
      <c r="SQ10" s="149"/>
      <c r="SR10" s="149"/>
      <c r="SS10" s="149"/>
      <c r="ST10" s="149"/>
      <c r="SU10" s="149"/>
      <c r="SV10" s="149"/>
      <c r="SW10" s="149"/>
      <c r="SX10" s="149"/>
      <c r="SY10" s="149"/>
      <c r="SZ10" s="149"/>
      <c r="TA10" s="149"/>
      <c r="TB10" s="149"/>
      <c r="TC10" s="149"/>
      <c r="TD10" s="149"/>
      <c r="TE10" s="149"/>
      <c r="TF10" s="149"/>
      <c r="TG10" s="149"/>
      <c r="TH10" s="149"/>
      <c r="TI10" s="149"/>
      <c r="TJ10" s="149"/>
      <c r="TK10" s="149"/>
      <c r="TL10" s="149"/>
      <c r="TM10" s="149"/>
      <c r="TN10" s="149"/>
      <c r="TO10" s="149"/>
      <c r="TP10" s="149"/>
      <c r="TQ10" s="149"/>
      <c r="TR10" s="149"/>
      <c r="TS10" s="149"/>
      <c r="TT10" s="149"/>
      <c r="TU10" s="149"/>
      <c r="TV10" s="149"/>
      <c r="TW10" s="149"/>
      <c r="TX10" s="149"/>
      <c r="TY10" s="149"/>
      <c r="TZ10" s="149"/>
      <c r="UA10" s="149"/>
      <c r="UB10" s="149"/>
      <c r="UC10" s="149"/>
      <c r="UD10" s="149"/>
      <c r="UE10" s="149"/>
      <c r="UF10" s="149"/>
      <c r="UG10" s="149"/>
      <c r="UH10" s="149"/>
      <c r="UI10" s="149"/>
      <c r="UJ10" s="149"/>
      <c r="UK10" s="149"/>
      <c r="UL10" s="149"/>
      <c r="UM10" s="149"/>
      <c r="UN10" s="149"/>
      <c r="UO10" s="149"/>
      <c r="UP10" s="149"/>
      <c r="UQ10" s="149"/>
      <c r="UR10" s="149"/>
      <c r="US10" s="149"/>
      <c r="UT10" s="149"/>
      <c r="UU10" s="149"/>
      <c r="UV10" s="149"/>
      <c r="UW10" s="149"/>
      <c r="UX10" s="149"/>
      <c r="UY10" s="149"/>
      <c r="UZ10" s="149"/>
      <c r="VA10" s="149"/>
      <c r="VB10" s="149"/>
      <c r="VC10" s="149"/>
      <c r="VD10" s="149"/>
      <c r="VE10" s="149"/>
      <c r="VF10" s="149"/>
      <c r="VG10" s="149"/>
      <c r="VH10" s="149"/>
      <c r="VI10" s="149"/>
      <c r="VJ10" s="149"/>
      <c r="VK10" s="149"/>
      <c r="VL10" s="149"/>
      <c r="VM10" s="149"/>
      <c r="VN10" s="149"/>
      <c r="VO10" s="149"/>
      <c r="VP10" s="149"/>
      <c r="VQ10" s="149"/>
      <c r="VR10" s="149"/>
      <c r="VS10" s="149"/>
      <c r="VT10" s="149"/>
      <c r="VU10" s="149"/>
      <c r="VV10" s="149"/>
      <c r="VW10" s="149"/>
      <c r="VX10" s="149"/>
      <c r="VY10" s="149"/>
      <c r="VZ10" s="149"/>
      <c r="WA10" s="149"/>
      <c r="WB10" s="149"/>
      <c r="WC10" s="149"/>
      <c r="WD10" s="149"/>
      <c r="WE10" s="149"/>
      <c r="WF10" s="149"/>
      <c r="WG10" s="149"/>
      <c r="WH10" s="149"/>
      <c r="WI10" s="149"/>
      <c r="WJ10" s="149"/>
      <c r="WK10" s="149"/>
      <c r="WL10" s="149"/>
      <c r="WM10" s="149"/>
      <c r="WN10" s="149"/>
      <c r="WO10" s="149"/>
      <c r="WP10" s="149"/>
      <c r="WQ10" s="149"/>
      <c r="WR10" s="149"/>
      <c r="WS10" s="149"/>
      <c r="WT10" s="149"/>
      <c r="WU10" s="149"/>
      <c r="WV10" s="149"/>
      <c r="WW10" s="149"/>
      <c r="WX10" s="149"/>
      <c r="WY10" s="149"/>
      <c r="WZ10" s="149"/>
      <c r="XA10" s="149"/>
      <c r="XB10" s="149"/>
      <c r="XC10" s="149"/>
      <c r="XD10" s="149"/>
      <c r="XE10" s="149"/>
      <c r="XF10" s="149"/>
      <c r="XG10" s="149"/>
      <c r="XH10" s="149"/>
      <c r="XI10" s="149"/>
      <c r="XJ10" s="149"/>
      <c r="XK10" s="149"/>
      <c r="XL10" s="149"/>
      <c r="XM10" s="149"/>
      <c r="XN10" s="149"/>
      <c r="XO10" s="149"/>
      <c r="XP10" s="149"/>
      <c r="XQ10" s="149"/>
      <c r="XR10" s="149"/>
      <c r="XS10" s="149"/>
      <c r="XT10" s="149"/>
      <c r="XU10" s="149"/>
      <c r="XV10" s="149"/>
      <c r="XW10" s="149"/>
      <c r="XX10" s="149"/>
      <c r="XY10" s="149"/>
      <c r="XZ10" s="149"/>
      <c r="YA10" s="149"/>
      <c r="YB10" s="149"/>
      <c r="YC10" s="149"/>
      <c r="YD10" s="149"/>
      <c r="YE10" s="149"/>
      <c r="YF10" s="149"/>
      <c r="YG10" s="149"/>
      <c r="YH10" s="149"/>
      <c r="YI10" s="149"/>
      <c r="YJ10" s="149"/>
      <c r="YK10" s="149"/>
      <c r="YL10" s="149"/>
      <c r="YM10" s="149"/>
      <c r="YN10" s="149"/>
      <c r="YO10" s="149"/>
      <c r="YP10" s="149"/>
      <c r="YQ10" s="149"/>
      <c r="YR10" s="149"/>
      <c r="YS10" s="149"/>
      <c r="YT10" s="149"/>
      <c r="YU10" s="149"/>
      <c r="YV10" s="149"/>
      <c r="YW10" s="149"/>
      <c r="YX10" s="149"/>
      <c r="YY10" s="149"/>
      <c r="YZ10" s="149"/>
      <c r="ZA10" s="149"/>
      <c r="ZB10" s="149"/>
      <c r="ZC10" s="149"/>
      <c r="ZD10" s="149"/>
      <c r="ZE10" s="149"/>
      <c r="ZF10" s="149"/>
      <c r="ZG10" s="149"/>
      <c r="ZH10" s="149"/>
      <c r="ZI10" s="149"/>
      <c r="ZJ10" s="149"/>
      <c r="ZK10" s="149"/>
      <c r="ZL10" s="149"/>
      <c r="ZM10" s="149"/>
      <c r="ZN10" s="149"/>
      <c r="ZO10" s="149"/>
      <c r="ZP10" s="149"/>
      <c r="ZQ10" s="149"/>
      <c r="ZR10" s="149"/>
      <c r="ZS10" s="149"/>
      <c r="ZT10" s="149"/>
      <c r="ZU10" s="149"/>
      <c r="ZV10" s="149"/>
      <c r="ZW10" s="149"/>
      <c r="ZX10" s="149"/>
      <c r="ZY10" s="149"/>
      <c r="ZZ10" s="149"/>
      <c r="AAA10" s="149"/>
      <c r="AAB10" s="149"/>
      <c r="AAC10" s="149"/>
      <c r="AAD10" s="149"/>
      <c r="AAE10" s="149"/>
      <c r="AAF10" s="149"/>
      <c r="AAG10" s="149"/>
      <c r="AAH10" s="149"/>
      <c r="AAI10" s="149"/>
      <c r="AAJ10" s="149"/>
      <c r="AAK10" s="149"/>
      <c r="AAL10" s="149"/>
      <c r="AAM10" s="149"/>
      <c r="AAN10" s="149"/>
      <c r="AAO10" s="149"/>
      <c r="AAP10" s="149"/>
      <c r="AAQ10" s="149"/>
      <c r="AAR10" s="149"/>
      <c r="AAS10" s="149"/>
      <c r="AAT10" s="149"/>
      <c r="AAU10" s="149"/>
      <c r="AAV10" s="149"/>
      <c r="AAW10" s="149"/>
      <c r="AAX10" s="149"/>
      <c r="AAY10" s="149"/>
      <c r="AAZ10" s="149"/>
      <c r="ABA10" s="149"/>
      <c r="ABB10" s="149"/>
      <c r="ABC10" s="149"/>
      <c r="ABD10" s="149"/>
      <c r="ABE10" s="149"/>
      <c r="ABF10" s="149"/>
      <c r="ABG10" s="149"/>
      <c r="ABH10" s="149"/>
      <c r="ABI10" s="149"/>
      <c r="ABJ10" s="149"/>
      <c r="ABK10" s="149"/>
      <c r="ABL10" s="149"/>
      <c r="ABM10" s="149"/>
      <c r="ABN10" s="149"/>
      <c r="ABO10" s="149"/>
      <c r="ABP10" s="149"/>
      <c r="ABQ10" s="149"/>
      <c r="ABR10" s="149"/>
      <c r="ABS10" s="149"/>
      <c r="ABT10" s="149"/>
      <c r="ABU10" s="149"/>
      <c r="ABV10" s="149"/>
      <c r="ABW10" s="149"/>
      <c r="ABX10" s="149"/>
      <c r="ABY10" s="149"/>
      <c r="ABZ10" s="149"/>
      <c r="ACA10" s="149"/>
      <c r="ACB10" s="149"/>
      <c r="ACC10" s="149"/>
      <c r="ACD10" s="149"/>
      <c r="ACE10" s="149"/>
      <c r="ACF10" s="149"/>
      <c r="ACG10" s="149"/>
      <c r="ACH10" s="149"/>
      <c r="ACI10" s="149"/>
      <c r="ACJ10" s="149"/>
      <c r="ACK10" s="149"/>
      <c r="ACL10" s="149"/>
      <c r="ACM10" s="149"/>
      <c r="ACN10" s="149"/>
      <c r="ACO10" s="149"/>
      <c r="ACP10" s="149"/>
      <c r="ACQ10" s="149"/>
      <c r="ACR10" s="149"/>
      <c r="ACS10" s="149"/>
      <c r="ACT10" s="149"/>
      <c r="ACU10" s="149"/>
      <c r="ACV10" s="149"/>
      <c r="ACW10" s="149"/>
      <c r="ACX10" s="149"/>
      <c r="ACY10" s="149"/>
      <c r="ACZ10" s="149"/>
      <c r="ADA10" s="149"/>
      <c r="ADB10" s="149"/>
      <c r="ADC10" s="149"/>
      <c r="ADD10" s="149"/>
      <c r="ADE10" s="149"/>
      <c r="ADF10" s="149"/>
      <c r="ADG10" s="149"/>
      <c r="ADH10" s="149"/>
      <c r="ADI10" s="149"/>
      <c r="ADJ10" s="149"/>
      <c r="ADK10" s="149"/>
      <c r="ADL10" s="149"/>
      <c r="ADM10" s="149"/>
      <c r="ADN10" s="149"/>
      <c r="ADO10" s="149"/>
      <c r="ADP10" s="149"/>
      <c r="ADQ10" s="149"/>
      <c r="ADR10" s="149"/>
      <c r="ADS10" s="149"/>
      <c r="ADT10" s="149"/>
      <c r="ADU10" s="149"/>
      <c r="ADV10" s="149"/>
      <c r="ADW10" s="149"/>
      <c r="ADX10" s="149"/>
      <c r="ADY10" s="149"/>
      <c r="ADZ10" s="149"/>
      <c r="AEA10" s="149"/>
      <c r="AEB10" s="149"/>
      <c r="AEC10" s="149"/>
      <c r="AED10" s="149"/>
      <c r="AEE10" s="149"/>
      <c r="AEF10" s="149"/>
      <c r="AEG10" s="149"/>
      <c r="AEH10" s="149"/>
      <c r="AEI10" s="149"/>
      <c r="AEJ10" s="149"/>
      <c r="AEK10" s="149"/>
      <c r="AEL10" s="149"/>
      <c r="AEM10" s="149"/>
      <c r="AEN10" s="149"/>
      <c r="AEO10" s="149"/>
      <c r="AEP10" s="149"/>
      <c r="AEQ10" s="149"/>
      <c r="AER10" s="149"/>
      <c r="AES10" s="149"/>
      <c r="AET10" s="149"/>
      <c r="AEU10" s="149"/>
      <c r="AEV10" s="149"/>
      <c r="AEW10" s="149"/>
      <c r="AEX10" s="149"/>
      <c r="AEY10" s="149"/>
      <c r="AEZ10" s="149"/>
      <c r="AFA10" s="149"/>
      <c r="AFB10" s="149"/>
      <c r="AFC10" s="149"/>
      <c r="AFD10" s="149"/>
      <c r="AFE10" s="149"/>
      <c r="AFF10" s="149"/>
      <c r="AFG10" s="149"/>
      <c r="AFH10" s="149"/>
      <c r="AFI10" s="149"/>
      <c r="AFJ10" s="149"/>
      <c r="AFK10" s="149"/>
      <c r="AFL10" s="149"/>
      <c r="AFM10" s="149"/>
      <c r="AFN10" s="149"/>
      <c r="AFO10" s="149"/>
      <c r="AFP10" s="149"/>
      <c r="AFQ10" s="149"/>
      <c r="AFR10" s="149"/>
      <c r="AFS10" s="149"/>
      <c r="AFT10" s="149"/>
      <c r="AFU10" s="149"/>
      <c r="AFV10" s="149"/>
      <c r="AFW10" s="149"/>
      <c r="AFX10" s="149"/>
      <c r="AFY10" s="149"/>
      <c r="AFZ10" s="149"/>
      <c r="AGA10" s="149"/>
      <c r="AGB10" s="149"/>
      <c r="AGC10" s="149"/>
      <c r="AGD10" s="149"/>
      <c r="AGE10" s="149"/>
      <c r="AGF10" s="149"/>
      <c r="AGG10" s="149"/>
      <c r="AGH10" s="149"/>
      <c r="AGI10" s="149"/>
      <c r="AGJ10" s="149"/>
      <c r="AGK10" s="149"/>
      <c r="AGL10" s="149"/>
      <c r="AGM10" s="149"/>
      <c r="AGN10" s="149"/>
      <c r="AGO10" s="149"/>
      <c r="AGP10" s="149"/>
      <c r="AGQ10" s="149"/>
      <c r="AGR10" s="149"/>
      <c r="AGS10" s="149"/>
      <c r="AGT10" s="149"/>
      <c r="AGU10" s="149"/>
      <c r="AGV10" s="149"/>
      <c r="AGW10" s="149"/>
      <c r="AGX10" s="149"/>
      <c r="AGY10" s="149"/>
      <c r="AGZ10" s="149"/>
      <c r="AHA10" s="149"/>
      <c r="AHB10" s="149"/>
      <c r="AHC10" s="149"/>
      <c r="AHD10" s="149"/>
      <c r="AHE10" s="149"/>
      <c r="AHF10" s="149"/>
      <c r="AHG10" s="149"/>
      <c r="AHH10" s="149"/>
      <c r="AHI10" s="149"/>
      <c r="AHJ10" s="149"/>
      <c r="AHK10" s="149"/>
      <c r="AHL10" s="149"/>
      <c r="AHM10" s="149"/>
      <c r="AHN10" s="149"/>
      <c r="AHO10" s="149"/>
      <c r="AHP10" s="149"/>
      <c r="AHQ10" s="149"/>
      <c r="AHR10" s="149"/>
      <c r="AHS10" s="149"/>
      <c r="AHT10" s="149"/>
      <c r="AHU10" s="149"/>
      <c r="AHV10" s="149"/>
      <c r="AHW10" s="149"/>
      <c r="AHX10" s="149"/>
      <c r="AHY10" s="149"/>
      <c r="AHZ10" s="149"/>
      <c r="AIA10" s="149"/>
      <c r="AIB10" s="149"/>
      <c r="AIC10" s="149"/>
      <c r="AID10" s="149"/>
      <c r="AIE10" s="149"/>
      <c r="AIF10" s="149"/>
      <c r="AIG10" s="149"/>
      <c r="AIH10" s="149"/>
      <c r="AII10" s="149"/>
      <c r="AIJ10" s="149"/>
      <c r="AIK10" s="149"/>
      <c r="AIL10" s="149"/>
      <c r="AIM10" s="149"/>
      <c r="AIN10" s="149"/>
      <c r="AIO10" s="149"/>
      <c r="AIP10" s="149"/>
      <c r="AIQ10" s="149"/>
      <c r="AIR10" s="149"/>
      <c r="AIS10" s="149"/>
      <c r="AIT10" s="149"/>
      <c r="AIU10" s="149"/>
      <c r="AIV10" s="149"/>
      <c r="AIW10" s="149"/>
      <c r="AIX10" s="149"/>
      <c r="AIY10" s="149"/>
      <c r="AIZ10" s="149"/>
      <c r="AJA10" s="149"/>
      <c r="AJB10" s="149"/>
      <c r="AJC10" s="149"/>
      <c r="AJD10" s="149"/>
      <c r="AJE10" s="149"/>
      <c r="AJF10" s="149"/>
      <c r="AJG10" s="149"/>
      <c r="AJH10" s="149"/>
      <c r="AJI10" s="149"/>
      <c r="AJJ10" s="149"/>
      <c r="AJK10" s="149"/>
      <c r="AJL10" s="149"/>
      <c r="AJM10" s="149"/>
      <c r="AJN10" s="149"/>
      <c r="AJO10" s="149"/>
      <c r="AJP10" s="149"/>
      <c r="AJQ10" s="149"/>
      <c r="AJR10" s="149"/>
      <c r="AJS10" s="149"/>
      <c r="AJT10" s="149"/>
      <c r="AJU10" s="149"/>
      <c r="AJV10" s="149"/>
      <c r="AJW10" s="149"/>
      <c r="AJX10" s="149"/>
      <c r="AJY10" s="149"/>
      <c r="AJZ10" s="149"/>
      <c r="AKA10" s="149"/>
      <c r="AKB10" s="149"/>
      <c r="AKC10" s="149"/>
      <c r="AKD10" s="149"/>
      <c r="AKE10" s="149"/>
      <c r="AKF10" s="149"/>
      <c r="AKG10" s="149"/>
      <c r="AKH10" s="149"/>
      <c r="AKI10" s="149"/>
      <c r="AKJ10" s="149"/>
      <c r="AKK10" s="149"/>
      <c r="AKL10" s="149"/>
      <c r="AKM10" s="149"/>
      <c r="AKN10" s="149"/>
      <c r="AKO10" s="149"/>
      <c r="AKP10" s="149"/>
      <c r="AKQ10" s="149"/>
      <c r="AKR10" s="149"/>
      <c r="AKS10" s="149"/>
      <c r="AKT10" s="149"/>
      <c r="AKU10" s="149"/>
      <c r="AKV10" s="149"/>
      <c r="AKW10" s="149"/>
      <c r="AKX10" s="149"/>
      <c r="AKY10" s="149"/>
      <c r="AKZ10" s="149"/>
      <c r="ALA10" s="149"/>
      <c r="ALB10" s="149"/>
      <c r="ALC10" s="149"/>
      <c r="ALD10" s="149"/>
      <c r="ALE10" s="149"/>
      <c r="ALF10" s="149"/>
      <c r="ALG10" s="149"/>
      <c r="ALH10" s="149"/>
      <c r="ALI10" s="149"/>
      <c r="ALJ10" s="149"/>
      <c r="ALK10" s="149"/>
      <c r="ALL10" s="149"/>
      <c r="ALM10" s="149"/>
      <c r="ALN10" s="149"/>
      <c r="ALO10" s="149"/>
      <c r="ALP10" s="149"/>
      <c r="ALQ10" s="149"/>
      <c r="ALR10" s="149"/>
      <c r="ALS10" s="149"/>
      <c r="ALT10" s="149"/>
      <c r="ALU10" s="149"/>
      <c r="ALV10" s="149"/>
      <c r="ALW10" s="149"/>
      <c r="ALX10" s="149"/>
      <c r="ALY10" s="149"/>
      <c r="ALZ10" s="149"/>
      <c r="AMA10" s="149"/>
      <c r="AMB10" s="149"/>
      <c r="AMC10" s="149"/>
      <c r="AMD10" s="149"/>
      <c r="AME10" s="149"/>
      <c r="AMF10" s="149"/>
      <c r="AMG10" s="149"/>
      <c r="AMH10" s="149"/>
      <c r="AMI10" s="149"/>
      <c r="AMJ10" s="149"/>
      <c r="AMK10" s="149"/>
      <c r="AML10" s="149"/>
      <c r="AMM10" s="149"/>
      <c r="AMN10" s="149"/>
      <c r="AMO10" s="149"/>
      <c r="AMP10" s="149"/>
      <c r="AMQ10" s="149"/>
      <c r="AMR10" s="149"/>
      <c r="AMS10" s="149"/>
      <c r="AMT10" s="149"/>
      <c r="AMU10" s="149"/>
      <c r="AMV10" s="149"/>
      <c r="AMW10" s="149"/>
      <c r="AMX10" s="149"/>
      <c r="AMY10" s="149"/>
      <c r="AMZ10" s="149"/>
      <c r="ANA10" s="149"/>
      <c r="ANB10" s="149"/>
      <c r="ANC10" s="149"/>
      <c r="AND10" s="149"/>
      <c r="ANE10" s="149"/>
      <c r="ANF10" s="149"/>
      <c r="ANG10" s="149"/>
      <c r="ANH10" s="149"/>
      <c r="ANI10" s="149"/>
      <c r="ANJ10" s="149"/>
      <c r="ANK10" s="149"/>
      <c r="ANL10" s="149"/>
      <c r="ANM10" s="149"/>
      <c r="ANN10" s="149"/>
      <c r="ANO10" s="149"/>
      <c r="ANP10" s="149"/>
      <c r="ANQ10" s="149"/>
      <c r="ANR10" s="149"/>
      <c r="ANS10" s="149"/>
      <c r="ANT10" s="149"/>
      <c r="ANU10" s="149"/>
      <c r="ANV10" s="149"/>
      <c r="ANW10" s="149"/>
      <c r="ANX10" s="149"/>
      <c r="ANY10" s="149"/>
      <c r="ANZ10" s="149"/>
      <c r="AOA10" s="149"/>
      <c r="AOB10" s="149"/>
      <c r="AOC10" s="149"/>
      <c r="AOD10" s="149"/>
      <c r="AOE10" s="149"/>
      <c r="AOF10" s="149"/>
      <c r="AOG10" s="149"/>
      <c r="AOH10" s="149"/>
      <c r="AOI10" s="149"/>
      <c r="AOJ10" s="149"/>
      <c r="AOK10" s="149"/>
      <c r="AOL10" s="149"/>
      <c r="AOM10" s="149"/>
      <c r="AON10" s="149"/>
      <c r="AOO10" s="149"/>
      <c r="AOP10" s="149"/>
      <c r="AOQ10" s="149"/>
      <c r="AOR10" s="149"/>
      <c r="AOS10" s="149"/>
      <c r="AOT10" s="149"/>
      <c r="AOU10" s="149"/>
      <c r="AOV10" s="149"/>
      <c r="AOW10" s="149"/>
      <c r="AOX10" s="149"/>
      <c r="AOY10" s="149"/>
      <c r="AOZ10" s="149"/>
      <c r="APA10" s="149"/>
      <c r="APB10" s="149"/>
      <c r="APC10" s="149"/>
      <c r="APD10" s="149"/>
      <c r="APE10" s="149"/>
      <c r="APF10" s="149"/>
      <c r="APG10" s="149"/>
      <c r="APH10" s="149"/>
      <c r="API10" s="149"/>
      <c r="APJ10" s="149"/>
      <c r="APK10" s="149"/>
      <c r="APL10" s="149"/>
      <c r="APM10" s="149"/>
      <c r="APN10" s="149"/>
      <c r="APO10" s="149"/>
      <c r="APP10" s="149"/>
      <c r="APQ10" s="149"/>
      <c r="APR10" s="149"/>
      <c r="APS10" s="149"/>
      <c r="APT10" s="149"/>
      <c r="APU10" s="149"/>
      <c r="APV10" s="149"/>
      <c r="APW10" s="149"/>
      <c r="APX10" s="149"/>
      <c r="APY10" s="149"/>
      <c r="APZ10" s="149"/>
      <c r="AQA10" s="149"/>
      <c r="AQB10" s="149"/>
      <c r="AQC10" s="149"/>
      <c r="AQD10" s="149"/>
      <c r="AQE10" s="149"/>
      <c r="AQF10" s="149"/>
      <c r="AQG10" s="149"/>
      <c r="AQH10" s="149"/>
      <c r="AQI10" s="149"/>
      <c r="AQJ10" s="149"/>
      <c r="AQK10" s="149"/>
      <c r="AQL10" s="149"/>
      <c r="AQM10" s="149"/>
      <c r="AQN10" s="149"/>
      <c r="AQO10" s="149"/>
      <c r="AQP10" s="149"/>
      <c r="AQQ10" s="149"/>
      <c r="AQR10" s="149"/>
      <c r="AQS10" s="149"/>
      <c r="AQT10" s="149"/>
      <c r="AQU10" s="149"/>
      <c r="AQV10" s="149"/>
      <c r="AQW10" s="149"/>
      <c r="AQX10" s="149"/>
      <c r="AQY10" s="149"/>
      <c r="AQZ10" s="149"/>
      <c r="ARA10" s="149"/>
      <c r="ARB10" s="149"/>
      <c r="ARC10" s="149"/>
      <c r="ARD10" s="149"/>
      <c r="ARE10" s="149"/>
      <c r="ARF10" s="149"/>
      <c r="ARG10" s="149"/>
      <c r="ARH10" s="149"/>
      <c r="ARI10" s="149"/>
      <c r="ARJ10" s="149"/>
      <c r="ARK10" s="149"/>
      <c r="ARL10" s="149"/>
      <c r="ARM10" s="149"/>
      <c r="ARN10" s="149"/>
      <c r="ARO10" s="149"/>
      <c r="ARP10" s="149"/>
      <c r="ARQ10" s="149"/>
      <c r="ARR10" s="149"/>
      <c r="ARS10" s="149"/>
      <c r="ART10" s="149"/>
      <c r="ARU10" s="149"/>
      <c r="ARV10" s="149"/>
      <c r="ARW10" s="149"/>
      <c r="ARX10" s="149"/>
      <c r="ARY10" s="149"/>
      <c r="ARZ10" s="149"/>
      <c r="ASA10" s="149"/>
      <c r="ASB10" s="149"/>
      <c r="ASC10" s="149"/>
      <c r="ASD10" s="149"/>
      <c r="ASE10" s="149"/>
      <c r="ASF10" s="149"/>
      <c r="ASG10" s="149"/>
      <c r="ASH10" s="149"/>
      <c r="ASI10" s="149"/>
      <c r="ASJ10" s="149"/>
      <c r="ASK10" s="149"/>
      <c r="ASL10" s="149"/>
      <c r="ASM10" s="149"/>
      <c r="ASN10" s="149"/>
      <c r="ASO10" s="149"/>
      <c r="ASP10" s="149"/>
      <c r="ASQ10" s="149"/>
      <c r="ASR10" s="149"/>
      <c r="ASS10" s="149"/>
      <c r="AST10" s="149"/>
      <c r="ASU10" s="149"/>
      <c r="ASV10" s="149"/>
      <c r="ASW10" s="149"/>
      <c r="ASX10" s="149"/>
      <c r="ASY10" s="149"/>
      <c r="ASZ10" s="149"/>
      <c r="ATA10" s="149"/>
      <c r="ATB10" s="149"/>
      <c r="ATC10" s="149"/>
      <c r="ATD10" s="149"/>
      <c r="ATE10" s="149"/>
      <c r="ATF10" s="149"/>
      <c r="ATG10" s="149"/>
      <c r="ATH10" s="149"/>
      <c r="ATI10" s="149"/>
      <c r="ATJ10" s="149"/>
      <c r="ATK10" s="149"/>
      <c r="ATL10" s="149"/>
      <c r="ATM10" s="149"/>
      <c r="ATN10" s="149"/>
      <c r="ATO10" s="149"/>
      <c r="ATP10" s="149"/>
      <c r="ATQ10" s="149"/>
      <c r="ATR10" s="149"/>
      <c r="ATS10" s="149"/>
      <c r="ATT10" s="149"/>
      <c r="ATU10" s="149"/>
      <c r="ATV10" s="149"/>
      <c r="ATW10" s="149"/>
      <c r="ATX10" s="149"/>
      <c r="ATY10" s="149"/>
      <c r="ATZ10" s="149"/>
      <c r="AUA10" s="149"/>
      <c r="AUB10" s="149"/>
      <c r="AUC10" s="149"/>
      <c r="AUD10" s="149"/>
      <c r="AUE10" s="149"/>
      <c r="AUF10" s="149"/>
      <c r="AUG10" s="149"/>
      <c r="AUH10" s="149"/>
      <c r="AUI10" s="149"/>
      <c r="AUJ10" s="149"/>
      <c r="AUK10" s="149"/>
      <c r="AUL10" s="149"/>
      <c r="AUM10" s="149"/>
      <c r="AUN10" s="149"/>
      <c r="AUO10" s="149"/>
      <c r="AUP10" s="149"/>
      <c r="AUQ10" s="149"/>
      <c r="AUR10" s="149"/>
      <c r="AUS10" s="149"/>
      <c r="AUT10" s="149"/>
      <c r="AUU10" s="149"/>
      <c r="AUV10" s="149"/>
      <c r="AUW10" s="149"/>
      <c r="AUX10" s="149"/>
      <c r="AUY10" s="149"/>
      <c r="AUZ10" s="149"/>
      <c r="AVA10" s="149"/>
      <c r="AVB10" s="149"/>
      <c r="AVC10" s="149"/>
      <c r="AVD10" s="149"/>
      <c r="AVE10" s="149"/>
      <c r="AVF10" s="149"/>
      <c r="AVG10" s="149"/>
      <c r="AVH10" s="149"/>
      <c r="AVI10" s="149"/>
      <c r="AVJ10" s="149"/>
      <c r="AVK10" s="149"/>
      <c r="AVL10" s="149"/>
      <c r="AVM10" s="149"/>
      <c r="AVN10" s="149"/>
      <c r="AVO10" s="149"/>
      <c r="AVP10" s="149"/>
      <c r="AVQ10" s="149"/>
      <c r="AVR10" s="149"/>
      <c r="AVS10" s="149"/>
      <c r="AVT10" s="149"/>
      <c r="AVU10" s="149"/>
      <c r="AVV10" s="149"/>
      <c r="AVW10" s="149"/>
      <c r="AVX10" s="149"/>
      <c r="AVY10" s="149"/>
      <c r="AVZ10" s="149"/>
      <c r="AWA10" s="149"/>
      <c r="AWB10" s="149"/>
      <c r="AWC10" s="149"/>
      <c r="AWD10" s="149"/>
      <c r="AWE10" s="149"/>
      <c r="AWF10" s="149"/>
      <c r="AWG10" s="149"/>
      <c r="AWH10" s="149"/>
      <c r="AWI10" s="149"/>
      <c r="AWJ10" s="149"/>
      <c r="AWK10" s="149"/>
      <c r="AWL10" s="149"/>
      <c r="AWM10" s="149"/>
      <c r="AWN10" s="149"/>
      <c r="AWO10" s="149"/>
      <c r="AWP10" s="149"/>
      <c r="AWQ10" s="149"/>
      <c r="AWR10" s="149"/>
      <c r="AWS10" s="149"/>
      <c r="AWT10" s="149"/>
      <c r="AWU10" s="149"/>
      <c r="AWV10" s="149"/>
      <c r="AWW10" s="149"/>
      <c r="AWX10" s="149"/>
      <c r="AWY10" s="149"/>
      <c r="AWZ10" s="149"/>
      <c r="AXA10" s="149"/>
      <c r="AXB10" s="149"/>
      <c r="AXC10" s="149"/>
      <c r="AXD10" s="149"/>
      <c r="AXE10" s="149"/>
      <c r="AXF10" s="149"/>
      <c r="AXG10" s="149"/>
      <c r="AXH10" s="149"/>
      <c r="AXI10" s="149"/>
      <c r="AXJ10" s="149"/>
      <c r="AXK10" s="149"/>
      <c r="AXL10" s="149"/>
      <c r="AXM10" s="149"/>
      <c r="AXN10" s="149"/>
      <c r="AXO10" s="149"/>
      <c r="AXP10" s="149"/>
      <c r="AXQ10" s="149"/>
      <c r="AXR10" s="149"/>
      <c r="AXS10" s="149"/>
      <c r="AXT10" s="149"/>
      <c r="AXU10" s="149"/>
      <c r="AXV10" s="149"/>
      <c r="AXW10" s="149"/>
      <c r="AXX10" s="149"/>
      <c r="AXY10" s="149"/>
      <c r="AXZ10" s="149"/>
      <c r="AYA10" s="149"/>
      <c r="AYB10" s="149"/>
      <c r="AYC10" s="149"/>
      <c r="AYD10" s="149"/>
      <c r="AYE10" s="149"/>
      <c r="AYF10" s="149"/>
      <c r="AYG10" s="149"/>
      <c r="AYH10" s="149"/>
      <c r="AYI10" s="149"/>
      <c r="AYJ10" s="149"/>
      <c r="AYK10" s="149"/>
      <c r="AYL10" s="149"/>
      <c r="AYM10" s="149"/>
      <c r="AYN10" s="149"/>
      <c r="AYO10" s="149"/>
      <c r="AYP10" s="149"/>
      <c r="AYQ10" s="149"/>
      <c r="AYR10" s="149"/>
      <c r="AYS10" s="149"/>
      <c r="AYT10" s="149"/>
      <c r="AYU10" s="149"/>
      <c r="AYV10" s="149"/>
      <c r="AYW10" s="149"/>
      <c r="AYX10" s="149"/>
      <c r="AYY10" s="149"/>
      <c r="AYZ10" s="149"/>
      <c r="AZA10" s="149"/>
      <c r="AZB10" s="149"/>
      <c r="AZC10" s="149"/>
      <c r="AZD10" s="149"/>
      <c r="AZE10" s="149"/>
      <c r="AZF10" s="149"/>
      <c r="AZG10" s="149"/>
      <c r="AZH10" s="149"/>
      <c r="AZI10" s="149"/>
      <c r="AZJ10" s="149"/>
      <c r="AZK10" s="149"/>
      <c r="AZL10" s="149"/>
      <c r="AZM10" s="149"/>
      <c r="AZN10" s="149"/>
      <c r="AZO10" s="149"/>
      <c r="AZP10" s="149"/>
      <c r="AZQ10" s="149"/>
      <c r="AZR10" s="149"/>
      <c r="AZS10" s="149"/>
      <c r="AZT10" s="149"/>
      <c r="AZU10" s="149"/>
      <c r="AZV10" s="149"/>
      <c r="AZW10" s="149"/>
      <c r="AZX10" s="149"/>
      <c r="AZY10" s="149"/>
      <c r="AZZ10" s="149"/>
      <c r="BAA10" s="149"/>
      <c r="BAB10" s="149"/>
      <c r="BAC10" s="149"/>
      <c r="BAD10" s="149"/>
      <c r="BAE10" s="149"/>
      <c r="BAF10" s="149"/>
      <c r="BAG10" s="149"/>
      <c r="BAH10" s="149"/>
      <c r="BAI10" s="149"/>
      <c r="BAJ10" s="149"/>
      <c r="BAK10" s="149"/>
      <c r="BAL10" s="149"/>
      <c r="BAM10" s="149"/>
      <c r="BAN10" s="149"/>
      <c r="BAO10" s="149"/>
      <c r="BAP10" s="149"/>
      <c r="BAQ10" s="149"/>
      <c r="BAR10" s="149"/>
      <c r="BAS10" s="149"/>
      <c r="BAT10" s="149"/>
      <c r="BAU10" s="149"/>
      <c r="BAV10" s="149"/>
      <c r="BAW10" s="149"/>
      <c r="BAX10" s="149"/>
      <c r="BAY10" s="149"/>
      <c r="BAZ10" s="149"/>
      <c r="BBA10" s="149"/>
      <c r="BBB10" s="149"/>
      <c r="BBC10" s="149"/>
      <c r="BBD10" s="149"/>
      <c r="BBE10" s="149"/>
      <c r="BBF10" s="149"/>
      <c r="BBG10" s="149"/>
      <c r="BBH10" s="149"/>
      <c r="BBI10" s="149"/>
      <c r="BBJ10" s="149"/>
      <c r="BBK10" s="149"/>
      <c r="BBL10" s="149"/>
      <c r="BBM10" s="149"/>
      <c r="BBN10" s="149"/>
      <c r="BBO10" s="149"/>
      <c r="BBP10" s="149"/>
      <c r="BBQ10" s="149"/>
      <c r="BBR10" s="149"/>
      <c r="BBS10" s="149"/>
      <c r="BBT10" s="149"/>
      <c r="BBU10" s="149"/>
      <c r="BBV10" s="149"/>
      <c r="BBW10" s="149"/>
      <c r="BBX10" s="149"/>
      <c r="BBY10" s="149"/>
      <c r="BBZ10" s="149"/>
      <c r="BCA10" s="149"/>
      <c r="BCB10" s="149"/>
      <c r="BCC10" s="149"/>
      <c r="BCD10" s="149"/>
      <c r="BCE10" s="149"/>
      <c r="BCF10" s="149"/>
      <c r="BCG10" s="149"/>
      <c r="BCH10" s="149"/>
      <c r="BCI10" s="149"/>
      <c r="BCJ10" s="149"/>
      <c r="BCK10" s="149"/>
      <c r="BCL10" s="149"/>
      <c r="BCM10" s="149"/>
      <c r="BCN10" s="149"/>
      <c r="BCO10" s="149"/>
      <c r="BCP10" s="149"/>
      <c r="BCQ10" s="149"/>
      <c r="BCR10" s="149"/>
      <c r="BCS10" s="149"/>
      <c r="BCT10" s="149"/>
      <c r="BCU10" s="149"/>
      <c r="BCV10" s="149"/>
      <c r="BCW10" s="149"/>
      <c r="BCX10" s="149"/>
      <c r="BCY10" s="149"/>
      <c r="BCZ10" s="149"/>
      <c r="BDA10" s="149"/>
      <c r="BDB10" s="149"/>
      <c r="BDC10" s="149"/>
      <c r="BDD10" s="149"/>
      <c r="BDE10" s="149"/>
      <c r="BDF10" s="149"/>
      <c r="BDG10" s="149"/>
      <c r="BDH10" s="149"/>
      <c r="BDI10" s="149"/>
      <c r="BDJ10" s="149"/>
      <c r="BDK10" s="149"/>
      <c r="BDL10" s="149"/>
      <c r="BDM10" s="149"/>
      <c r="BDN10" s="149"/>
      <c r="BDO10" s="149"/>
      <c r="BDP10" s="149"/>
      <c r="BDQ10" s="149"/>
      <c r="BDR10" s="149"/>
      <c r="BDS10" s="149"/>
      <c r="BDT10" s="149"/>
      <c r="BDU10" s="149"/>
      <c r="BDV10" s="149"/>
      <c r="BDW10" s="149"/>
      <c r="BDX10" s="149"/>
      <c r="BDY10" s="149"/>
      <c r="BDZ10" s="149"/>
      <c r="BEA10" s="149"/>
      <c r="BEB10" s="149"/>
      <c r="BEC10" s="149"/>
      <c r="BED10" s="149"/>
      <c r="BEE10" s="149"/>
      <c r="BEF10" s="149"/>
      <c r="BEG10" s="149"/>
      <c r="BEH10" s="149"/>
      <c r="BEI10" s="149"/>
      <c r="BEJ10" s="149"/>
      <c r="BEK10" s="149"/>
      <c r="BEL10" s="149"/>
      <c r="BEM10" s="149"/>
      <c r="BEN10" s="149"/>
      <c r="BEO10" s="149"/>
      <c r="BEP10" s="149"/>
      <c r="BEQ10" s="149"/>
      <c r="BER10" s="149"/>
      <c r="BES10" s="149"/>
      <c r="BET10" s="149"/>
      <c r="BEU10" s="149"/>
      <c r="BEV10" s="149"/>
      <c r="BEW10" s="149"/>
      <c r="BEX10" s="149"/>
      <c r="BEY10" s="149"/>
      <c r="BEZ10" s="149"/>
      <c r="BFA10" s="149"/>
      <c r="BFB10" s="149"/>
      <c r="BFC10" s="149"/>
      <c r="BFD10" s="149"/>
      <c r="BFE10" s="149"/>
      <c r="BFF10" s="149"/>
      <c r="BFG10" s="149"/>
      <c r="BFH10" s="149"/>
      <c r="BFI10" s="149"/>
      <c r="BFJ10" s="149"/>
      <c r="BFK10" s="149"/>
      <c r="BFL10" s="149"/>
      <c r="BFM10" s="149"/>
      <c r="BFN10" s="149"/>
      <c r="BFO10" s="149"/>
      <c r="BFP10" s="149"/>
      <c r="BFQ10" s="149"/>
      <c r="BFR10" s="149"/>
      <c r="BFS10" s="149"/>
      <c r="BFT10" s="149"/>
      <c r="BFU10" s="149"/>
      <c r="BFV10" s="149"/>
      <c r="BFW10" s="149"/>
      <c r="BFX10" s="149"/>
      <c r="BFY10" s="149"/>
      <c r="BFZ10" s="149"/>
      <c r="BGA10" s="149"/>
      <c r="BGB10" s="149"/>
      <c r="BGC10" s="149"/>
      <c r="BGD10" s="149"/>
      <c r="BGE10" s="149"/>
      <c r="BGF10" s="149"/>
      <c r="BGG10" s="149"/>
      <c r="BGH10" s="149"/>
      <c r="BGI10" s="149"/>
      <c r="BGJ10" s="149"/>
      <c r="BGK10" s="149"/>
      <c r="BGL10" s="149"/>
      <c r="BGM10" s="149"/>
      <c r="BGN10" s="149"/>
      <c r="BGO10" s="149"/>
      <c r="BGP10" s="149"/>
      <c r="BGQ10" s="149"/>
      <c r="BGR10" s="149"/>
      <c r="BGS10" s="149"/>
      <c r="BGT10" s="149"/>
      <c r="BGU10" s="149"/>
      <c r="BGV10" s="149"/>
      <c r="BGW10" s="149"/>
      <c r="BGX10" s="149"/>
      <c r="BGY10" s="149"/>
      <c r="BGZ10" s="149"/>
      <c r="BHA10" s="149"/>
      <c r="BHB10" s="149"/>
      <c r="BHC10" s="149"/>
      <c r="BHD10" s="149"/>
      <c r="BHE10" s="149"/>
      <c r="BHF10" s="149"/>
      <c r="BHG10" s="149"/>
      <c r="BHH10" s="149"/>
      <c r="BHI10" s="149"/>
      <c r="BHJ10" s="149"/>
      <c r="BHK10" s="149"/>
      <c r="BHL10" s="149"/>
      <c r="BHM10" s="149"/>
      <c r="BHN10" s="149"/>
      <c r="BHO10" s="149"/>
      <c r="BHP10" s="149"/>
      <c r="BHQ10" s="149"/>
      <c r="BHR10" s="149"/>
      <c r="BHS10" s="149"/>
      <c r="BHT10" s="149"/>
      <c r="BHU10" s="149"/>
      <c r="BHV10" s="149"/>
      <c r="BHW10" s="149"/>
      <c r="BHX10" s="149"/>
      <c r="BHY10" s="149"/>
      <c r="BHZ10" s="149"/>
      <c r="BIA10" s="149"/>
      <c r="BIB10" s="149"/>
      <c r="BIC10" s="149"/>
      <c r="BID10" s="149"/>
      <c r="BIE10" s="149"/>
      <c r="BIF10" s="149"/>
      <c r="BIG10" s="149"/>
      <c r="BIH10" s="149"/>
      <c r="BII10" s="149"/>
      <c r="BIJ10" s="149"/>
      <c r="BIK10" s="149"/>
      <c r="BIL10" s="149"/>
      <c r="BIM10" s="149"/>
      <c r="BIN10" s="149"/>
      <c r="BIO10" s="149"/>
      <c r="BIP10" s="149"/>
      <c r="BIQ10" s="149"/>
      <c r="BIR10" s="149"/>
      <c r="BIS10" s="149"/>
      <c r="BIT10" s="149"/>
      <c r="BIU10" s="149"/>
      <c r="BIV10" s="149"/>
      <c r="BIW10" s="149"/>
      <c r="BIX10" s="149"/>
      <c r="BIY10" s="149"/>
      <c r="BIZ10" s="149"/>
      <c r="BJA10" s="149"/>
      <c r="BJB10" s="149"/>
      <c r="BJC10" s="149"/>
      <c r="BJD10" s="149"/>
      <c r="BJE10" s="149"/>
      <c r="BJF10" s="149"/>
      <c r="BJG10" s="149"/>
      <c r="BJH10" s="149"/>
      <c r="BJI10" s="149"/>
      <c r="BJJ10" s="149"/>
      <c r="BJK10" s="149"/>
      <c r="BJL10" s="149"/>
      <c r="BJM10" s="149"/>
      <c r="BJN10" s="149"/>
      <c r="BJO10" s="149"/>
      <c r="BJP10" s="149"/>
      <c r="BJQ10" s="149"/>
      <c r="BJR10" s="149"/>
      <c r="BJS10" s="149"/>
      <c r="BJT10" s="149"/>
      <c r="BJU10" s="149"/>
      <c r="BJV10" s="149"/>
      <c r="BJW10" s="149"/>
      <c r="BJX10" s="149"/>
      <c r="BJY10" s="149"/>
      <c r="BJZ10" s="149"/>
      <c r="BKA10" s="149"/>
      <c r="BKB10" s="149"/>
      <c r="BKC10" s="149"/>
      <c r="BKD10" s="149"/>
      <c r="BKE10" s="149"/>
      <c r="BKF10" s="149"/>
      <c r="BKG10" s="149"/>
      <c r="BKH10" s="149"/>
      <c r="BKI10" s="149"/>
      <c r="BKJ10" s="149"/>
      <c r="BKK10" s="149"/>
      <c r="BKL10" s="149"/>
      <c r="BKM10" s="149"/>
      <c r="BKN10" s="149"/>
      <c r="BKO10" s="149"/>
      <c r="BKP10" s="149"/>
      <c r="BKQ10" s="149"/>
      <c r="BKR10" s="149"/>
      <c r="BKS10" s="149"/>
      <c r="BKT10" s="149"/>
      <c r="BKU10" s="149"/>
      <c r="BKV10" s="149"/>
      <c r="BKW10" s="149"/>
      <c r="BKX10" s="149"/>
      <c r="BKY10" s="149"/>
      <c r="BKZ10" s="149"/>
      <c r="BLA10" s="149"/>
      <c r="BLB10" s="149"/>
      <c r="BLC10" s="149"/>
      <c r="BLD10" s="149"/>
      <c r="BLE10" s="149"/>
      <c r="BLF10" s="149"/>
      <c r="BLG10" s="149"/>
      <c r="BLH10" s="149"/>
      <c r="BLI10" s="149"/>
      <c r="BLJ10" s="149"/>
      <c r="BLK10" s="149"/>
      <c r="BLL10" s="149"/>
      <c r="BLM10" s="149"/>
      <c r="BLN10" s="149"/>
      <c r="BLO10" s="149"/>
      <c r="BLP10" s="149"/>
      <c r="BLQ10" s="149"/>
      <c r="BLR10" s="149"/>
      <c r="BLS10" s="149"/>
      <c r="BLT10" s="149"/>
      <c r="BLU10" s="149"/>
      <c r="BLV10" s="149"/>
      <c r="BLW10" s="149"/>
      <c r="BLX10" s="149"/>
      <c r="BLY10" s="149"/>
      <c r="BLZ10" s="149"/>
      <c r="BMA10" s="149"/>
      <c r="BMB10" s="149"/>
      <c r="BMC10" s="149"/>
      <c r="BMD10" s="149"/>
      <c r="BME10" s="149"/>
      <c r="BMF10" s="149"/>
      <c r="BMG10" s="149"/>
      <c r="BMH10" s="149"/>
      <c r="BMI10" s="149"/>
      <c r="BMJ10" s="149"/>
      <c r="BMK10" s="149"/>
      <c r="BML10" s="149"/>
      <c r="BMM10" s="149"/>
      <c r="BMN10" s="149"/>
      <c r="BMO10" s="149"/>
      <c r="BMP10" s="149"/>
      <c r="BMQ10" s="149"/>
      <c r="BMR10" s="149"/>
      <c r="BMS10" s="149"/>
      <c r="BMT10" s="149"/>
      <c r="BMU10" s="149"/>
      <c r="BMV10" s="149"/>
      <c r="BMW10" s="149"/>
      <c r="BMX10" s="149"/>
      <c r="BMY10" s="149"/>
      <c r="BMZ10" s="149"/>
      <c r="BNA10" s="149"/>
      <c r="BNB10" s="149"/>
      <c r="BNC10" s="149"/>
      <c r="BND10" s="149"/>
      <c r="BNE10" s="149"/>
      <c r="BNF10" s="149"/>
      <c r="BNG10" s="149"/>
      <c r="BNH10" s="149"/>
      <c r="BNI10" s="149"/>
      <c r="BNJ10" s="149"/>
      <c r="BNK10" s="149"/>
      <c r="BNL10" s="149"/>
      <c r="BNM10" s="149"/>
      <c r="BNN10" s="149"/>
      <c r="BNO10" s="149"/>
      <c r="BNP10" s="149"/>
      <c r="BNQ10" s="149"/>
      <c r="BNR10" s="149"/>
      <c r="BNS10" s="149"/>
      <c r="BNT10" s="149"/>
      <c r="BNU10" s="149"/>
      <c r="BNV10" s="149"/>
      <c r="BNW10" s="149"/>
      <c r="BNX10" s="149"/>
      <c r="BNY10" s="149"/>
      <c r="BNZ10" s="149"/>
      <c r="BOA10" s="149"/>
      <c r="BOB10" s="149"/>
      <c r="BOC10" s="149"/>
      <c r="BOD10" s="149"/>
      <c r="BOE10" s="149"/>
      <c r="BOF10" s="149"/>
      <c r="BOG10" s="149"/>
      <c r="BOH10" s="149"/>
      <c r="BOI10" s="149"/>
      <c r="BOJ10" s="149"/>
      <c r="BOK10" s="149"/>
      <c r="BOL10" s="149"/>
      <c r="BOM10" s="149"/>
      <c r="BON10" s="149"/>
      <c r="BOO10" s="149"/>
      <c r="BOP10" s="149"/>
      <c r="BOQ10" s="149"/>
      <c r="BOR10" s="149"/>
      <c r="BOS10" s="149"/>
      <c r="BOT10" s="149"/>
      <c r="BOU10" s="149"/>
      <c r="BOV10" s="149"/>
      <c r="BOW10" s="149"/>
      <c r="BOX10" s="149"/>
      <c r="BOY10" s="149"/>
      <c r="BOZ10" s="149"/>
      <c r="BPA10" s="149"/>
      <c r="BPB10" s="149"/>
      <c r="BPC10" s="149"/>
      <c r="BPD10" s="149"/>
      <c r="BPE10" s="149"/>
      <c r="BPF10" s="149"/>
      <c r="BPG10" s="149"/>
      <c r="BPH10" s="149"/>
      <c r="BPI10" s="149"/>
      <c r="BPJ10" s="149"/>
      <c r="BPK10" s="149"/>
      <c r="BPL10" s="149"/>
      <c r="BPM10" s="149"/>
      <c r="BPN10" s="149"/>
      <c r="BPO10" s="149"/>
      <c r="BPP10" s="149"/>
      <c r="BPQ10" s="149"/>
      <c r="BPR10" s="149"/>
      <c r="BPS10" s="149"/>
      <c r="BPT10" s="149"/>
      <c r="BPU10" s="149"/>
      <c r="BPV10" s="149"/>
      <c r="BPW10" s="149"/>
      <c r="BPX10" s="149"/>
      <c r="BPY10" s="149"/>
      <c r="BPZ10" s="149"/>
      <c r="BQA10" s="149"/>
      <c r="BQB10" s="149"/>
      <c r="BQC10" s="149"/>
      <c r="BQD10" s="149"/>
      <c r="BQE10" s="149"/>
      <c r="BQF10" s="149"/>
      <c r="BQG10" s="149"/>
      <c r="BQH10" s="149"/>
      <c r="BQI10" s="149"/>
      <c r="BQJ10" s="149"/>
      <c r="BQK10" s="149"/>
      <c r="BQL10" s="149"/>
      <c r="BQM10" s="149"/>
      <c r="BQN10" s="149"/>
      <c r="BQO10" s="149"/>
      <c r="BQP10" s="149"/>
      <c r="BQQ10" s="149"/>
      <c r="BQR10" s="149"/>
      <c r="BQS10" s="149"/>
      <c r="BQT10" s="149"/>
      <c r="BQU10" s="149"/>
      <c r="BQV10" s="149"/>
      <c r="BQW10" s="149"/>
      <c r="BQX10" s="149"/>
      <c r="BQY10" s="149"/>
      <c r="BQZ10" s="149"/>
      <c r="BRA10" s="149"/>
      <c r="BRB10" s="149"/>
      <c r="BRC10" s="149"/>
      <c r="BRD10" s="149"/>
      <c r="BRE10" s="149"/>
      <c r="BRF10" s="149"/>
      <c r="BRG10" s="149"/>
      <c r="BRH10" s="149"/>
      <c r="BRI10" s="149"/>
      <c r="BRJ10" s="149"/>
      <c r="BRK10" s="149"/>
      <c r="BRL10" s="149"/>
      <c r="BRM10" s="149"/>
      <c r="BRN10" s="149"/>
      <c r="BRO10" s="149"/>
      <c r="BRP10" s="149"/>
      <c r="BRQ10" s="149"/>
      <c r="BRR10" s="149"/>
      <c r="BRS10" s="149"/>
      <c r="BRT10" s="149"/>
      <c r="BRU10" s="149"/>
      <c r="BRV10" s="149"/>
      <c r="BRW10" s="149"/>
      <c r="BRX10" s="149"/>
      <c r="BRY10" s="149"/>
      <c r="BRZ10" s="149"/>
      <c r="BSA10" s="149"/>
      <c r="BSB10" s="149"/>
      <c r="BSC10" s="149"/>
      <c r="BSD10" s="149"/>
      <c r="BSE10" s="149"/>
      <c r="BSF10" s="149"/>
      <c r="BSG10" s="149"/>
      <c r="BSH10" s="149"/>
      <c r="BSI10" s="149"/>
      <c r="BSJ10" s="149"/>
      <c r="BSK10" s="149"/>
      <c r="BSL10" s="149"/>
      <c r="BSM10" s="149"/>
      <c r="BSN10" s="149"/>
      <c r="BSO10" s="149"/>
      <c r="BSP10" s="149"/>
      <c r="BSQ10" s="149"/>
      <c r="BSR10" s="149"/>
      <c r="BSS10" s="149"/>
      <c r="BST10" s="149"/>
      <c r="BSU10" s="149"/>
      <c r="BSV10" s="149"/>
      <c r="BSW10" s="149"/>
      <c r="BSX10" s="149"/>
      <c r="BSY10" s="149"/>
      <c r="BSZ10" s="149"/>
      <c r="BTA10" s="149"/>
      <c r="BTB10" s="149"/>
      <c r="BTC10" s="149"/>
      <c r="BTD10" s="149"/>
      <c r="BTE10" s="149"/>
      <c r="BTF10" s="149"/>
      <c r="BTG10" s="149"/>
      <c r="BTH10" s="149"/>
      <c r="BTI10" s="149"/>
      <c r="BTJ10" s="149"/>
      <c r="BTK10" s="149"/>
      <c r="BTL10" s="149"/>
      <c r="BTM10" s="149"/>
      <c r="BTN10" s="149"/>
      <c r="BTO10" s="149"/>
      <c r="BTP10" s="149"/>
      <c r="BTQ10" s="149"/>
      <c r="BTR10" s="149"/>
      <c r="BTS10" s="149"/>
      <c r="BTT10" s="149"/>
      <c r="BTU10" s="149"/>
      <c r="BTV10" s="149"/>
      <c r="BTW10" s="149"/>
      <c r="BTX10" s="149"/>
      <c r="BTY10" s="149"/>
      <c r="BTZ10" s="149"/>
      <c r="BUA10" s="149"/>
      <c r="BUB10" s="149"/>
      <c r="BUC10" s="149"/>
      <c r="BUD10" s="149"/>
      <c r="BUE10" s="149"/>
      <c r="BUF10" s="149"/>
      <c r="BUG10" s="149"/>
      <c r="BUH10" s="149"/>
      <c r="BUI10" s="149"/>
      <c r="BUJ10" s="149"/>
      <c r="BUK10" s="149"/>
      <c r="BUL10" s="149"/>
      <c r="BUM10" s="149"/>
      <c r="BUN10" s="149"/>
      <c r="BUO10" s="149"/>
      <c r="BUP10" s="149"/>
      <c r="BUQ10" s="149"/>
      <c r="BUR10" s="149"/>
      <c r="BUS10" s="149"/>
      <c r="BUT10" s="149"/>
      <c r="BUU10" s="149"/>
      <c r="BUV10" s="149"/>
      <c r="BUW10" s="149"/>
      <c r="BUX10" s="149"/>
      <c r="BUY10" s="149"/>
      <c r="BUZ10" s="149"/>
      <c r="BVA10" s="149"/>
      <c r="BVB10" s="149"/>
      <c r="BVC10" s="149"/>
      <c r="BVD10" s="149"/>
      <c r="BVE10" s="149"/>
      <c r="BVF10" s="149"/>
      <c r="BVG10" s="149"/>
      <c r="BVH10" s="149"/>
      <c r="BVI10" s="149"/>
      <c r="BVJ10" s="149"/>
      <c r="BVK10" s="149"/>
      <c r="BVL10" s="149"/>
      <c r="BVM10" s="149"/>
      <c r="BVN10" s="149"/>
      <c r="BVO10" s="149"/>
      <c r="BVP10" s="149"/>
      <c r="BVQ10" s="149"/>
      <c r="BVR10" s="149"/>
      <c r="BVS10" s="149"/>
      <c r="BVT10" s="149"/>
      <c r="BVU10" s="149"/>
      <c r="BVV10" s="149"/>
      <c r="BVW10" s="149"/>
      <c r="BVX10" s="149"/>
      <c r="BVY10" s="149"/>
      <c r="BVZ10" s="149"/>
      <c r="BWA10" s="149"/>
      <c r="BWB10" s="149"/>
      <c r="BWC10" s="149"/>
      <c r="BWD10" s="149"/>
      <c r="BWE10" s="149"/>
      <c r="BWF10" s="149"/>
      <c r="BWG10" s="149"/>
      <c r="BWH10" s="149"/>
      <c r="BWI10" s="149"/>
      <c r="BWJ10" s="149"/>
      <c r="BWK10" s="149"/>
      <c r="BWL10" s="149"/>
      <c r="BWM10" s="149"/>
      <c r="BWN10" s="149"/>
      <c r="BWO10" s="149"/>
      <c r="BWP10" s="149"/>
      <c r="BWQ10" s="149"/>
      <c r="BWR10" s="149"/>
      <c r="BWS10" s="149"/>
      <c r="BWT10" s="149"/>
      <c r="BWU10" s="149"/>
      <c r="BWV10" s="149"/>
      <c r="BWW10" s="149"/>
      <c r="BWX10" s="149"/>
      <c r="BWY10" s="149"/>
      <c r="BWZ10" s="149"/>
      <c r="BXA10" s="149"/>
      <c r="BXB10" s="149"/>
      <c r="BXC10" s="149"/>
      <c r="BXD10" s="149"/>
      <c r="BXE10" s="149"/>
      <c r="BXF10" s="149"/>
      <c r="BXG10" s="149"/>
      <c r="BXH10" s="149"/>
      <c r="BXI10" s="149"/>
      <c r="BXJ10" s="149"/>
      <c r="BXK10" s="149"/>
      <c r="BXL10" s="149"/>
      <c r="BXM10" s="149"/>
      <c r="BXN10" s="149"/>
      <c r="BXO10" s="149"/>
      <c r="BXP10" s="149"/>
      <c r="BXQ10" s="149"/>
      <c r="BXR10" s="149"/>
      <c r="BXS10" s="149"/>
      <c r="BXT10" s="149"/>
      <c r="BXU10" s="149"/>
      <c r="BXV10" s="149"/>
      <c r="BXW10" s="149"/>
      <c r="BXX10" s="149"/>
      <c r="BXY10" s="149"/>
      <c r="BXZ10" s="149"/>
      <c r="BYA10" s="149"/>
      <c r="BYB10" s="149"/>
      <c r="BYC10" s="149"/>
      <c r="BYD10" s="149"/>
      <c r="BYE10" s="149"/>
      <c r="BYF10" s="149"/>
      <c r="BYG10" s="149"/>
      <c r="BYH10" s="149"/>
      <c r="BYI10" s="149"/>
      <c r="BYJ10" s="149"/>
      <c r="BYK10" s="149"/>
      <c r="BYL10" s="149"/>
      <c r="BYM10" s="149"/>
      <c r="BYN10" s="149"/>
      <c r="BYO10" s="149"/>
      <c r="BYP10" s="149"/>
      <c r="BYQ10" s="149"/>
      <c r="BYR10" s="149"/>
      <c r="BYS10" s="149"/>
      <c r="BYT10" s="149"/>
      <c r="BYU10" s="149"/>
      <c r="BYV10" s="149"/>
      <c r="BYW10" s="149"/>
      <c r="BYX10" s="149"/>
      <c r="BYY10" s="149"/>
      <c r="BYZ10" s="149"/>
      <c r="BZA10" s="149"/>
      <c r="BZB10" s="149"/>
      <c r="BZC10" s="149"/>
      <c r="BZD10" s="149"/>
      <c r="BZE10" s="149"/>
      <c r="BZF10" s="149"/>
      <c r="BZG10" s="149"/>
      <c r="BZH10" s="149"/>
      <c r="BZI10" s="149"/>
      <c r="BZJ10" s="149"/>
      <c r="BZK10" s="149"/>
      <c r="BZL10" s="149"/>
      <c r="BZM10" s="149"/>
      <c r="BZN10" s="149"/>
      <c r="BZO10" s="149"/>
      <c r="BZP10" s="149"/>
      <c r="BZQ10" s="149"/>
      <c r="BZR10" s="149"/>
      <c r="BZS10" s="149"/>
      <c r="BZT10" s="149"/>
      <c r="BZU10" s="149"/>
      <c r="BZV10" s="149"/>
      <c r="BZW10" s="149"/>
      <c r="BZX10" s="149"/>
      <c r="BZY10" s="149"/>
      <c r="BZZ10" s="149"/>
      <c r="CAA10" s="149"/>
      <c r="CAB10" s="149"/>
      <c r="CAC10" s="149"/>
      <c r="CAD10" s="149"/>
      <c r="CAE10" s="149"/>
      <c r="CAF10" s="149"/>
      <c r="CAG10" s="149"/>
      <c r="CAH10" s="149"/>
      <c r="CAI10" s="149"/>
      <c r="CAJ10" s="149"/>
      <c r="CAK10" s="149"/>
      <c r="CAL10" s="149"/>
      <c r="CAM10" s="149"/>
      <c r="CAN10" s="149"/>
      <c r="CAO10" s="149"/>
      <c r="CAP10" s="149"/>
      <c r="CAQ10" s="149"/>
      <c r="CAR10" s="149"/>
      <c r="CAS10" s="149"/>
      <c r="CAT10" s="149"/>
      <c r="CAU10" s="149"/>
      <c r="CAV10" s="149"/>
      <c r="CAW10" s="149"/>
      <c r="CAX10" s="149"/>
      <c r="CAY10" s="149"/>
      <c r="CAZ10" s="149"/>
      <c r="CBA10" s="149"/>
      <c r="CBB10" s="149"/>
      <c r="CBC10" s="149"/>
      <c r="CBD10" s="149"/>
      <c r="CBE10" s="149"/>
      <c r="CBF10" s="149"/>
      <c r="CBG10" s="149"/>
      <c r="CBH10" s="149"/>
      <c r="CBI10" s="149"/>
      <c r="CBJ10" s="149"/>
      <c r="CBK10" s="149"/>
      <c r="CBL10" s="149"/>
      <c r="CBM10" s="149"/>
      <c r="CBN10" s="149"/>
      <c r="CBO10" s="149"/>
      <c r="CBP10" s="149"/>
      <c r="CBQ10" s="149"/>
      <c r="CBR10" s="149"/>
      <c r="CBS10" s="149"/>
      <c r="CBT10" s="149"/>
      <c r="CBU10" s="149"/>
      <c r="CBV10" s="149"/>
      <c r="CBW10" s="149"/>
      <c r="CBX10" s="149"/>
      <c r="CBY10" s="149"/>
      <c r="CBZ10" s="149"/>
      <c r="CCA10" s="149"/>
      <c r="CCB10" s="149"/>
      <c r="CCC10" s="149"/>
      <c r="CCD10" s="149"/>
      <c r="CCE10" s="149"/>
      <c r="CCF10" s="149"/>
      <c r="CCG10" s="149"/>
      <c r="CCH10" s="149"/>
      <c r="CCI10" s="149"/>
      <c r="CCJ10" s="149"/>
      <c r="CCK10" s="149"/>
      <c r="CCL10" s="149"/>
      <c r="CCM10" s="149"/>
      <c r="CCN10" s="149"/>
      <c r="CCO10" s="149"/>
      <c r="CCP10" s="149"/>
      <c r="CCQ10" s="149"/>
      <c r="CCR10" s="149"/>
      <c r="CCS10" s="149"/>
      <c r="CCT10" s="149"/>
      <c r="CCU10" s="149"/>
      <c r="CCV10" s="149"/>
      <c r="CCW10" s="149"/>
      <c r="CCX10" s="149"/>
      <c r="CCY10" s="149"/>
      <c r="CCZ10" s="149"/>
      <c r="CDA10" s="149"/>
      <c r="CDB10" s="149"/>
      <c r="CDC10" s="149"/>
      <c r="CDD10" s="149"/>
      <c r="CDE10" s="149"/>
      <c r="CDF10" s="149"/>
      <c r="CDG10" s="149"/>
      <c r="CDH10" s="149"/>
      <c r="CDI10" s="149"/>
      <c r="CDJ10" s="149"/>
      <c r="CDK10" s="149"/>
      <c r="CDL10" s="149"/>
      <c r="CDM10" s="149"/>
      <c r="CDN10" s="149"/>
      <c r="CDO10" s="149"/>
      <c r="CDP10" s="149"/>
      <c r="CDQ10" s="149"/>
      <c r="CDR10" s="149"/>
      <c r="CDS10" s="149"/>
      <c r="CDT10" s="149"/>
      <c r="CDU10" s="149"/>
      <c r="CDV10" s="149"/>
      <c r="CDW10" s="149"/>
      <c r="CDX10" s="149"/>
      <c r="CDY10" s="149"/>
      <c r="CDZ10" s="149"/>
      <c r="CEA10" s="149"/>
      <c r="CEB10" s="149"/>
      <c r="CEC10" s="149"/>
      <c r="CED10" s="149"/>
      <c r="CEE10" s="149"/>
      <c r="CEF10" s="149"/>
      <c r="CEG10" s="149"/>
      <c r="CEH10" s="149"/>
      <c r="CEI10" s="149"/>
      <c r="CEJ10" s="149"/>
      <c r="CEK10" s="149"/>
      <c r="CEL10" s="149"/>
      <c r="CEM10" s="149"/>
      <c r="CEN10" s="149"/>
      <c r="CEO10" s="149"/>
      <c r="CEP10" s="149"/>
      <c r="CEQ10" s="149"/>
      <c r="CER10" s="149"/>
      <c r="CES10" s="149"/>
      <c r="CET10" s="149"/>
      <c r="CEU10" s="149"/>
      <c r="CEV10" s="149"/>
      <c r="CEW10" s="149"/>
      <c r="CEX10" s="149"/>
      <c r="CEY10" s="149"/>
      <c r="CEZ10" s="149"/>
      <c r="CFA10" s="149"/>
      <c r="CFB10" s="149"/>
      <c r="CFC10" s="149"/>
      <c r="CFD10" s="149"/>
      <c r="CFE10" s="149"/>
      <c r="CFF10" s="149"/>
      <c r="CFG10" s="149"/>
      <c r="CFH10" s="149"/>
      <c r="CFI10" s="149"/>
      <c r="CFJ10" s="149"/>
      <c r="CFK10" s="149"/>
      <c r="CFL10" s="149"/>
      <c r="CFM10" s="149"/>
      <c r="CFN10" s="149"/>
      <c r="CFO10" s="149"/>
      <c r="CFP10" s="149"/>
      <c r="CFQ10" s="149"/>
      <c r="CFR10" s="149"/>
      <c r="CFS10" s="149"/>
      <c r="CFT10" s="149"/>
      <c r="CFU10" s="149"/>
      <c r="CFV10" s="149"/>
      <c r="CFW10" s="149"/>
      <c r="CFX10" s="149"/>
      <c r="CFY10" s="149"/>
      <c r="CFZ10" s="149"/>
      <c r="CGA10" s="149"/>
      <c r="CGB10" s="149"/>
      <c r="CGC10" s="149"/>
      <c r="CGD10" s="149"/>
      <c r="CGE10" s="149"/>
      <c r="CGF10" s="149"/>
      <c r="CGG10" s="149"/>
      <c r="CGH10" s="149"/>
      <c r="CGI10" s="149"/>
      <c r="CGJ10" s="149"/>
      <c r="CGK10" s="149"/>
      <c r="CGL10" s="149"/>
      <c r="CGM10" s="149"/>
      <c r="CGN10" s="149"/>
      <c r="CGO10" s="149"/>
      <c r="CGP10" s="149"/>
      <c r="CGQ10" s="149"/>
      <c r="CGR10" s="149"/>
      <c r="CGS10" s="149"/>
      <c r="CGT10" s="149"/>
      <c r="CGU10" s="149"/>
      <c r="CGV10" s="149"/>
      <c r="CGW10" s="149"/>
      <c r="CGX10" s="149"/>
      <c r="CGY10" s="149"/>
      <c r="CGZ10" s="149"/>
      <c r="CHA10" s="149"/>
      <c r="CHB10" s="149"/>
      <c r="CHC10" s="149"/>
      <c r="CHD10" s="149"/>
      <c r="CHE10" s="149"/>
      <c r="CHF10" s="149"/>
      <c r="CHG10" s="149"/>
      <c r="CHH10" s="149"/>
      <c r="CHI10" s="149"/>
      <c r="CHJ10" s="149"/>
      <c r="CHK10" s="149"/>
      <c r="CHL10" s="149"/>
      <c r="CHM10" s="149"/>
      <c r="CHN10" s="149"/>
      <c r="CHO10" s="149"/>
      <c r="CHP10" s="149"/>
      <c r="CHQ10" s="149"/>
      <c r="CHR10" s="149"/>
      <c r="CHS10" s="149"/>
      <c r="CHT10" s="149"/>
      <c r="CHU10" s="149"/>
      <c r="CHV10" s="149"/>
      <c r="CHW10" s="149"/>
      <c r="CHX10" s="149"/>
      <c r="CHY10" s="149"/>
      <c r="CHZ10" s="149"/>
      <c r="CIA10" s="149"/>
      <c r="CIB10" s="149"/>
      <c r="CIC10" s="149"/>
      <c r="CID10" s="149"/>
      <c r="CIE10" s="149"/>
      <c r="CIF10" s="149"/>
      <c r="CIG10" s="149"/>
      <c r="CIH10" s="149"/>
      <c r="CII10" s="149"/>
      <c r="CIJ10" s="149"/>
      <c r="CIK10" s="149"/>
      <c r="CIL10" s="149"/>
      <c r="CIM10" s="149"/>
      <c r="CIN10" s="149"/>
      <c r="CIO10" s="149"/>
      <c r="CIP10" s="149"/>
      <c r="CIQ10" s="149"/>
      <c r="CIR10" s="149"/>
      <c r="CIS10" s="149"/>
      <c r="CIT10" s="149"/>
      <c r="CIU10" s="149"/>
      <c r="CIV10" s="149"/>
      <c r="CIW10" s="149"/>
      <c r="CIX10" s="149"/>
      <c r="CIY10" s="149"/>
      <c r="CIZ10" s="149"/>
      <c r="CJA10" s="149"/>
      <c r="CJB10" s="149"/>
      <c r="CJC10" s="149"/>
      <c r="CJD10" s="149"/>
      <c r="CJE10" s="149"/>
      <c r="CJF10" s="149"/>
      <c r="CJG10" s="149"/>
      <c r="CJH10" s="149"/>
      <c r="CJI10" s="149"/>
      <c r="CJJ10" s="149"/>
      <c r="CJK10" s="149"/>
      <c r="CJL10" s="149"/>
      <c r="CJM10" s="149"/>
      <c r="CJN10" s="149"/>
      <c r="CJO10" s="149"/>
      <c r="CJP10" s="149"/>
      <c r="CJQ10" s="149"/>
      <c r="CJR10" s="149"/>
      <c r="CJS10" s="149"/>
      <c r="CJT10" s="149"/>
      <c r="CJU10" s="149"/>
      <c r="CJV10" s="149"/>
      <c r="CJW10" s="149"/>
      <c r="CJX10" s="149"/>
      <c r="CJY10" s="149"/>
      <c r="CJZ10" s="149"/>
      <c r="CKA10" s="149"/>
      <c r="CKB10" s="149"/>
      <c r="CKC10" s="149"/>
      <c r="CKD10" s="149"/>
      <c r="CKE10" s="149"/>
      <c r="CKF10" s="149"/>
      <c r="CKG10" s="149"/>
      <c r="CKH10" s="149"/>
      <c r="CKI10" s="149"/>
      <c r="CKJ10" s="149"/>
      <c r="CKK10" s="149"/>
      <c r="CKL10" s="149"/>
      <c r="CKM10" s="149"/>
      <c r="CKN10" s="149"/>
      <c r="CKO10" s="149"/>
      <c r="CKP10" s="149"/>
      <c r="CKQ10" s="149"/>
      <c r="CKR10" s="149"/>
      <c r="CKS10" s="149"/>
      <c r="CKT10" s="149"/>
      <c r="CKU10" s="149"/>
      <c r="CKV10" s="149"/>
      <c r="CKW10" s="149"/>
      <c r="CKX10" s="149"/>
      <c r="CKY10" s="149"/>
      <c r="CKZ10" s="149"/>
      <c r="CLA10" s="149"/>
      <c r="CLB10" s="149"/>
      <c r="CLC10" s="149"/>
      <c r="CLD10" s="149"/>
      <c r="CLE10" s="149"/>
      <c r="CLF10" s="149"/>
      <c r="CLG10" s="149"/>
      <c r="CLH10" s="149"/>
      <c r="CLI10" s="149"/>
      <c r="CLJ10" s="149"/>
      <c r="CLK10" s="149"/>
      <c r="CLL10" s="149"/>
      <c r="CLM10" s="149"/>
      <c r="CLN10" s="149"/>
      <c r="CLO10" s="149"/>
      <c r="CLP10" s="149"/>
      <c r="CLQ10" s="149"/>
      <c r="CLR10" s="149"/>
      <c r="CLS10" s="149"/>
      <c r="CLT10" s="149"/>
      <c r="CLU10" s="149"/>
      <c r="CLV10" s="149"/>
      <c r="CLW10" s="149"/>
      <c r="CLX10" s="149"/>
      <c r="CLY10" s="149"/>
      <c r="CLZ10" s="149"/>
      <c r="CMA10" s="149"/>
      <c r="CMB10" s="149"/>
      <c r="CMC10" s="149"/>
      <c r="CMD10" s="149"/>
      <c r="CME10" s="149"/>
      <c r="CMF10" s="149"/>
      <c r="CMG10" s="149"/>
      <c r="CMH10" s="149"/>
      <c r="CMI10" s="149"/>
      <c r="CMJ10" s="149"/>
      <c r="CMK10" s="149"/>
      <c r="CML10" s="149"/>
      <c r="CMM10" s="149"/>
      <c r="CMN10" s="149"/>
      <c r="CMO10" s="149"/>
      <c r="CMP10" s="149"/>
      <c r="CMQ10" s="149"/>
      <c r="CMR10" s="149"/>
      <c r="CMS10" s="149"/>
      <c r="CMT10" s="149"/>
      <c r="CMU10" s="149"/>
      <c r="CMV10" s="149"/>
      <c r="CMW10" s="149"/>
      <c r="CMX10" s="149"/>
      <c r="CMY10" s="149"/>
      <c r="CMZ10" s="149"/>
      <c r="CNA10" s="149"/>
      <c r="CNB10" s="149"/>
      <c r="CNC10" s="149"/>
      <c r="CND10" s="149"/>
      <c r="CNE10" s="149"/>
      <c r="CNF10" s="149"/>
      <c r="CNG10" s="149"/>
      <c r="CNH10" s="149"/>
      <c r="CNI10" s="149"/>
      <c r="CNJ10" s="149"/>
      <c r="CNK10" s="149"/>
      <c r="CNL10" s="149"/>
      <c r="CNM10" s="149"/>
      <c r="CNN10" s="149"/>
      <c r="CNO10" s="149"/>
      <c r="CNP10" s="149"/>
      <c r="CNQ10" s="149"/>
      <c r="CNR10" s="149"/>
      <c r="CNS10" s="149"/>
      <c r="CNT10" s="149"/>
      <c r="CNU10" s="149"/>
      <c r="CNV10" s="149"/>
      <c r="CNW10" s="149"/>
      <c r="CNX10" s="149"/>
      <c r="CNY10" s="149"/>
      <c r="CNZ10" s="149"/>
      <c r="COA10" s="149"/>
      <c r="COB10" s="149"/>
      <c r="COC10" s="149"/>
      <c r="COD10" s="149"/>
      <c r="COE10" s="149"/>
      <c r="COF10" s="149"/>
      <c r="COG10" s="149"/>
      <c r="COH10" s="149"/>
      <c r="COI10" s="149"/>
      <c r="COJ10" s="149"/>
      <c r="COK10" s="149"/>
      <c r="COL10" s="149"/>
      <c r="COM10" s="149"/>
      <c r="CON10" s="149"/>
      <c r="COO10" s="149"/>
      <c r="COP10" s="149"/>
      <c r="COQ10" s="149"/>
      <c r="COR10" s="149"/>
      <c r="COS10" s="149"/>
      <c r="COT10" s="149"/>
      <c r="COU10" s="149"/>
      <c r="COV10" s="149"/>
      <c r="COW10" s="149"/>
      <c r="COX10" s="149"/>
      <c r="COY10" s="149"/>
      <c r="COZ10" s="149"/>
      <c r="CPA10" s="149"/>
      <c r="CPB10" s="149"/>
      <c r="CPC10" s="149"/>
      <c r="CPD10" s="149"/>
      <c r="CPE10" s="149"/>
      <c r="CPF10" s="149"/>
      <c r="CPG10" s="149"/>
      <c r="CPH10" s="149"/>
      <c r="CPI10" s="149"/>
      <c r="CPJ10" s="149"/>
      <c r="CPK10" s="149"/>
      <c r="CPL10" s="149"/>
      <c r="CPM10" s="149"/>
      <c r="CPN10" s="149"/>
      <c r="CPO10" s="149"/>
      <c r="CPP10" s="149"/>
      <c r="CPQ10" s="149"/>
      <c r="CPR10" s="149"/>
      <c r="CPS10" s="149"/>
      <c r="CPT10" s="149"/>
      <c r="CPU10" s="149"/>
      <c r="CPV10" s="149"/>
      <c r="CPW10" s="149"/>
      <c r="CPX10" s="149"/>
      <c r="CPY10" s="149"/>
      <c r="CPZ10" s="149"/>
      <c r="CQA10" s="149"/>
      <c r="CQB10" s="149"/>
      <c r="CQC10" s="149"/>
      <c r="CQD10" s="149"/>
      <c r="CQE10" s="149"/>
      <c r="CQF10" s="149"/>
      <c r="CQG10" s="149"/>
      <c r="CQH10" s="149"/>
      <c r="CQI10" s="149"/>
      <c r="CQJ10" s="149"/>
      <c r="CQK10" s="149"/>
      <c r="CQL10" s="149"/>
      <c r="CQM10" s="149"/>
      <c r="CQN10" s="149"/>
      <c r="CQO10" s="149"/>
      <c r="CQP10" s="149"/>
      <c r="CQQ10" s="149"/>
      <c r="CQR10" s="149"/>
      <c r="CQS10" s="149"/>
      <c r="CQT10" s="149"/>
      <c r="CQU10" s="149"/>
      <c r="CQV10" s="149"/>
      <c r="CQW10" s="149"/>
      <c r="CQX10" s="149"/>
      <c r="CQY10" s="149"/>
      <c r="CQZ10" s="149"/>
      <c r="CRA10" s="149"/>
      <c r="CRB10" s="149"/>
      <c r="CRC10" s="149"/>
      <c r="CRD10" s="149"/>
      <c r="CRE10" s="149"/>
      <c r="CRF10" s="149"/>
      <c r="CRG10" s="149"/>
      <c r="CRH10" s="149"/>
      <c r="CRI10" s="149"/>
      <c r="CRJ10" s="149"/>
      <c r="CRK10" s="149"/>
      <c r="CRL10" s="149"/>
      <c r="CRM10" s="149"/>
      <c r="CRN10" s="149"/>
      <c r="CRO10" s="149"/>
      <c r="CRP10" s="149"/>
      <c r="CRQ10" s="149"/>
      <c r="CRR10" s="149"/>
      <c r="CRS10" s="149"/>
      <c r="CRT10" s="149"/>
      <c r="CRU10" s="149"/>
      <c r="CRV10" s="149"/>
      <c r="CRW10" s="149"/>
      <c r="CRX10" s="149"/>
      <c r="CRY10" s="149"/>
      <c r="CRZ10" s="149"/>
      <c r="CSA10" s="149"/>
      <c r="CSB10" s="149"/>
      <c r="CSC10" s="149"/>
      <c r="CSD10" s="149"/>
      <c r="CSE10" s="149"/>
      <c r="CSF10" s="149"/>
      <c r="CSG10" s="149"/>
      <c r="CSH10" s="149"/>
      <c r="CSI10" s="149"/>
      <c r="CSJ10" s="149"/>
      <c r="CSK10" s="149"/>
      <c r="CSL10" s="149"/>
      <c r="CSM10" s="149"/>
      <c r="CSN10" s="149"/>
      <c r="CSO10" s="149"/>
      <c r="CSP10" s="149"/>
      <c r="CSQ10" s="149"/>
      <c r="CSR10" s="149"/>
      <c r="CSS10" s="149"/>
      <c r="CST10" s="149"/>
      <c r="CSU10" s="149"/>
      <c r="CSV10" s="149"/>
      <c r="CSW10" s="149"/>
      <c r="CSX10" s="149"/>
      <c r="CSY10" s="149"/>
      <c r="CSZ10" s="149"/>
      <c r="CTA10" s="149"/>
      <c r="CTB10" s="149"/>
      <c r="CTC10" s="149"/>
      <c r="CTD10" s="149"/>
      <c r="CTE10" s="149"/>
      <c r="CTF10" s="149"/>
      <c r="CTG10" s="149"/>
      <c r="CTH10" s="149"/>
      <c r="CTI10" s="149"/>
      <c r="CTJ10" s="149"/>
      <c r="CTK10" s="149"/>
      <c r="CTL10" s="149"/>
      <c r="CTM10" s="149"/>
      <c r="CTN10" s="149"/>
      <c r="CTO10" s="149"/>
      <c r="CTP10" s="149"/>
      <c r="CTQ10" s="149"/>
      <c r="CTR10" s="149"/>
      <c r="CTS10" s="149"/>
      <c r="CTT10" s="149"/>
      <c r="CTU10" s="149"/>
      <c r="CTV10" s="149"/>
      <c r="CTW10" s="149"/>
      <c r="CTX10" s="149"/>
      <c r="CTY10" s="149"/>
      <c r="CTZ10" s="149"/>
      <c r="CUA10" s="149"/>
      <c r="CUB10" s="149"/>
      <c r="CUC10" s="149"/>
      <c r="CUD10" s="149"/>
      <c r="CUE10" s="149"/>
      <c r="CUF10" s="149"/>
      <c r="CUG10" s="149"/>
      <c r="CUH10" s="149"/>
      <c r="CUI10" s="149"/>
      <c r="CUJ10" s="149"/>
      <c r="CUK10" s="149"/>
      <c r="CUL10" s="149"/>
      <c r="CUM10" s="149"/>
      <c r="CUN10" s="149"/>
      <c r="CUO10" s="149"/>
      <c r="CUP10" s="149"/>
      <c r="CUQ10" s="149"/>
      <c r="CUR10" s="149"/>
      <c r="CUS10" s="149"/>
      <c r="CUT10" s="149"/>
      <c r="CUU10" s="149"/>
      <c r="CUV10" s="149"/>
      <c r="CUW10" s="149"/>
      <c r="CUX10" s="149"/>
      <c r="CUY10" s="149"/>
      <c r="CUZ10" s="149"/>
      <c r="CVA10" s="149"/>
      <c r="CVB10" s="149"/>
      <c r="CVC10" s="149"/>
      <c r="CVD10" s="149"/>
      <c r="CVE10" s="149"/>
      <c r="CVF10" s="149"/>
      <c r="CVG10" s="149"/>
      <c r="CVH10" s="149"/>
      <c r="CVI10" s="149"/>
      <c r="CVJ10" s="149"/>
      <c r="CVK10" s="149"/>
      <c r="CVL10" s="149"/>
      <c r="CVM10" s="149"/>
      <c r="CVN10" s="149"/>
      <c r="CVO10" s="149"/>
      <c r="CVP10" s="149"/>
      <c r="CVQ10" s="149"/>
      <c r="CVR10" s="149"/>
      <c r="CVS10" s="149"/>
      <c r="CVT10" s="149"/>
      <c r="CVU10" s="149"/>
      <c r="CVV10" s="149"/>
      <c r="CVW10" s="149"/>
      <c r="CVX10" s="149"/>
      <c r="CVY10" s="149"/>
      <c r="CVZ10" s="149"/>
      <c r="CWA10" s="149"/>
      <c r="CWB10" s="149"/>
      <c r="CWC10" s="149"/>
      <c r="CWD10" s="149"/>
      <c r="CWE10" s="149"/>
      <c r="CWF10" s="149"/>
      <c r="CWG10" s="149"/>
      <c r="CWH10" s="149"/>
      <c r="CWI10" s="149"/>
      <c r="CWJ10" s="149"/>
      <c r="CWK10" s="149"/>
      <c r="CWL10" s="149"/>
      <c r="CWM10" s="149"/>
      <c r="CWN10" s="149"/>
      <c r="CWO10" s="149"/>
      <c r="CWP10" s="149"/>
      <c r="CWQ10" s="149"/>
      <c r="CWR10" s="149"/>
      <c r="CWS10" s="149"/>
      <c r="CWT10" s="149"/>
      <c r="CWU10" s="149"/>
      <c r="CWV10" s="149"/>
      <c r="CWW10" s="149"/>
      <c r="CWX10" s="149"/>
      <c r="CWY10" s="149"/>
      <c r="CWZ10" s="149"/>
      <c r="CXA10" s="149"/>
      <c r="CXB10" s="149"/>
      <c r="CXC10" s="149"/>
      <c r="CXD10" s="149"/>
      <c r="CXE10" s="149"/>
      <c r="CXF10" s="149"/>
      <c r="CXG10" s="149"/>
      <c r="CXH10" s="149"/>
      <c r="CXI10" s="149"/>
      <c r="CXJ10" s="149"/>
      <c r="CXK10" s="149"/>
      <c r="CXL10" s="149"/>
      <c r="CXM10" s="149"/>
      <c r="CXN10" s="149"/>
      <c r="CXO10" s="149"/>
      <c r="CXP10" s="149"/>
      <c r="CXQ10" s="149"/>
      <c r="CXR10" s="149"/>
      <c r="CXS10" s="149"/>
      <c r="CXT10" s="149"/>
      <c r="CXU10" s="149"/>
      <c r="CXV10" s="149"/>
      <c r="CXW10" s="149"/>
      <c r="CXX10" s="149"/>
      <c r="CXY10" s="149"/>
      <c r="CXZ10" s="149"/>
      <c r="CYA10" s="149"/>
      <c r="CYB10" s="149"/>
      <c r="CYC10" s="149"/>
      <c r="CYD10" s="149"/>
      <c r="CYE10" s="149"/>
      <c r="CYF10" s="149"/>
      <c r="CYG10" s="149"/>
      <c r="CYH10" s="149"/>
      <c r="CYI10" s="149"/>
      <c r="CYJ10" s="149"/>
      <c r="CYK10" s="149"/>
      <c r="CYL10" s="149"/>
      <c r="CYM10" s="149"/>
      <c r="CYN10" s="149"/>
      <c r="CYO10" s="149"/>
      <c r="CYP10" s="149"/>
      <c r="CYQ10" s="149"/>
      <c r="CYR10" s="149"/>
      <c r="CYS10" s="149"/>
      <c r="CYT10" s="149"/>
      <c r="CYU10" s="149"/>
      <c r="CYV10" s="149"/>
      <c r="CYW10" s="149"/>
      <c r="CYX10" s="149"/>
      <c r="CYY10" s="149"/>
      <c r="CYZ10" s="149"/>
      <c r="CZA10" s="149"/>
      <c r="CZB10" s="149"/>
      <c r="CZC10" s="149"/>
      <c r="CZD10" s="149"/>
      <c r="CZE10" s="149"/>
      <c r="CZF10" s="149"/>
      <c r="CZG10" s="149"/>
      <c r="CZH10" s="149"/>
      <c r="CZI10" s="149"/>
      <c r="CZJ10" s="149"/>
      <c r="CZK10" s="149"/>
      <c r="CZL10" s="149"/>
      <c r="CZM10" s="149"/>
      <c r="CZN10" s="149"/>
      <c r="CZO10" s="149"/>
      <c r="CZP10" s="149"/>
      <c r="CZQ10" s="149"/>
      <c r="CZR10" s="149"/>
      <c r="CZS10" s="149"/>
      <c r="CZT10" s="149"/>
      <c r="CZU10" s="149"/>
      <c r="CZV10" s="149"/>
      <c r="CZW10" s="149"/>
      <c r="CZX10" s="149"/>
      <c r="CZY10" s="149"/>
      <c r="CZZ10" s="149"/>
      <c r="DAA10" s="149"/>
      <c r="DAB10" s="149"/>
      <c r="DAC10" s="149"/>
      <c r="DAD10" s="149"/>
      <c r="DAE10" s="149"/>
      <c r="DAF10" s="149"/>
      <c r="DAG10" s="149"/>
      <c r="DAH10" s="149"/>
      <c r="DAI10" s="149"/>
      <c r="DAJ10" s="149"/>
      <c r="DAK10" s="149"/>
      <c r="DAL10" s="149"/>
      <c r="DAM10" s="149"/>
      <c r="DAN10" s="149"/>
      <c r="DAO10" s="149"/>
      <c r="DAP10" s="149"/>
      <c r="DAQ10" s="149"/>
      <c r="DAR10" s="149"/>
      <c r="DAS10" s="149"/>
      <c r="DAT10" s="149"/>
      <c r="DAU10" s="149"/>
      <c r="DAV10" s="149"/>
      <c r="DAW10" s="149"/>
      <c r="DAX10" s="149"/>
      <c r="DAY10" s="149"/>
      <c r="DAZ10" s="149"/>
      <c r="DBA10" s="149"/>
      <c r="DBB10" s="149"/>
      <c r="DBC10" s="149"/>
      <c r="DBD10" s="149"/>
      <c r="DBE10" s="149"/>
      <c r="DBF10" s="149"/>
      <c r="DBG10" s="149"/>
      <c r="DBH10" s="149"/>
      <c r="DBI10" s="149"/>
      <c r="DBJ10" s="149"/>
      <c r="DBK10" s="149"/>
      <c r="DBL10" s="149"/>
      <c r="DBM10" s="149"/>
      <c r="DBN10" s="149"/>
      <c r="DBO10" s="149"/>
      <c r="DBP10" s="149"/>
      <c r="DBQ10" s="149"/>
      <c r="DBR10" s="149"/>
      <c r="DBS10" s="149"/>
      <c r="DBT10" s="149"/>
      <c r="DBU10" s="149"/>
      <c r="DBV10" s="149"/>
      <c r="DBW10" s="149"/>
      <c r="DBX10" s="149"/>
      <c r="DBY10" s="149"/>
      <c r="DBZ10" s="149"/>
      <c r="DCA10" s="149"/>
      <c r="DCB10" s="149"/>
      <c r="DCC10" s="149"/>
      <c r="DCD10" s="149"/>
      <c r="DCE10" s="149"/>
      <c r="DCF10" s="149"/>
      <c r="DCG10" s="149"/>
      <c r="DCH10" s="149"/>
      <c r="DCI10" s="149"/>
      <c r="DCJ10" s="149"/>
      <c r="DCK10" s="149"/>
      <c r="DCL10" s="149"/>
      <c r="DCM10" s="149"/>
      <c r="DCN10" s="149"/>
      <c r="DCO10" s="149"/>
      <c r="DCP10" s="149"/>
      <c r="DCQ10" s="149"/>
      <c r="DCR10" s="149"/>
      <c r="DCS10" s="149"/>
      <c r="DCT10" s="149"/>
      <c r="DCU10" s="149"/>
      <c r="DCV10" s="149"/>
      <c r="DCW10" s="149"/>
      <c r="DCX10" s="149"/>
      <c r="DCY10" s="149"/>
      <c r="DCZ10" s="149"/>
      <c r="DDA10" s="149"/>
      <c r="DDB10" s="149"/>
      <c r="DDC10" s="149"/>
      <c r="DDD10" s="149"/>
      <c r="DDE10" s="149"/>
      <c r="DDF10" s="149"/>
      <c r="DDG10" s="149"/>
      <c r="DDH10" s="149"/>
      <c r="DDI10" s="149"/>
      <c r="DDJ10" s="149"/>
      <c r="DDK10" s="149"/>
      <c r="DDL10" s="149"/>
      <c r="DDM10" s="149"/>
      <c r="DDN10" s="149"/>
      <c r="DDO10" s="149"/>
      <c r="DDP10" s="149"/>
      <c r="DDQ10" s="149"/>
      <c r="DDR10" s="149"/>
      <c r="DDS10" s="149"/>
      <c r="DDT10" s="149"/>
      <c r="DDU10" s="149"/>
      <c r="DDV10" s="149"/>
      <c r="DDW10" s="149"/>
      <c r="DDX10" s="149"/>
      <c r="DDY10" s="149"/>
      <c r="DDZ10" s="149"/>
      <c r="DEA10" s="149"/>
      <c r="DEB10" s="149"/>
      <c r="DEC10" s="149"/>
      <c r="DED10" s="149"/>
      <c r="DEE10" s="149"/>
      <c r="DEF10" s="149"/>
      <c r="DEG10" s="149"/>
      <c r="DEH10" s="149"/>
      <c r="DEI10" s="149"/>
      <c r="DEJ10" s="149"/>
      <c r="DEK10" s="149"/>
      <c r="DEL10" s="149"/>
      <c r="DEM10" s="149"/>
      <c r="DEN10" s="149"/>
      <c r="DEO10" s="149"/>
      <c r="DEP10" s="149"/>
      <c r="DEQ10" s="149"/>
      <c r="DER10" s="149"/>
      <c r="DES10" s="149"/>
      <c r="DET10" s="149"/>
      <c r="DEU10" s="149"/>
      <c r="DEV10" s="149"/>
      <c r="DEW10" s="149"/>
      <c r="DEX10" s="149"/>
      <c r="DEY10" s="149"/>
      <c r="DEZ10" s="149"/>
      <c r="DFA10" s="149"/>
      <c r="DFB10" s="149"/>
      <c r="DFC10" s="149"/>
      <c r="DFD10" s="149"/>
      <c r="DFE10" s="149"/>
      <c r="DFF10" s="149"/>
      <c r="DFG10" s="149"/>
      <c r="DFH10" s="149"/>
      <c r="DFI10" s="149"/>
      <c r="DFJ10" s="149"/>
      <c r="DFK10" s="149"/>
      <c r="DFL10" s="149"/>
      <c r="DFM10" s="149"/>
      <c r="DFN10" s="149"/>
      <c r="DFO10" s="149"/>
      <c r="DFP10" s="149"/>
      <c r="DFQ10" s="149"/>
      <c r="DFR10" s="149"/>
      <c r="DFS10" s="149"/>
      <c r="DFT10" s="149"/>
      <c r="DFU10" s="149"/>
      <c r="DFV10" s="149"/>
      <c r="DFW10" s="149"/>
      <c r="DFX10" s="149"/>
      <c r="DFY10" s="149"/>
      <c r="DFZ10" s="149"/>
      <c r="DGA10" s="149"/>
      <c r="DGB10" s="149"/>
      <c r="DGC10" s="149"/>
      <c r="DGD10" s="149"/>
      <c r="DGE10" s="149"/>
      <c r="DGF10" s="149"/>
      <c r="DGG10" s="149"/>
      <c r="DGH10" s="149"/>
      <c r="DGI10" s="149"/>
      <c r="DGJ10" s="149"/>
      <c r="DGK10" s="149"/>
      <c r="DGL10" s="149"/>
      <c r="DGM10" s="149"/>
      <c r="DGN10" s="149"/>
      <c r="DGO10" s="149"/>
      <c r="DGP10" s="149"/>
      <c r="DGQ10" s="149"/>
      <c r="DGR10" s="149"/>
      <c r="DGS10" s="149"/>
      <c r="DGT10" s="149"/>
      <c r="DGU10" s="149"/>
      <c r="DGV10" s="149"/>
      <c r="DGW10" s="149"/>
      <c r="DGX10" s="149"/>
      <c r="DGY10" s="149"/>
      <c r="DGZ10" s="149"/>
      <c r="DHA10" s="149"/>
      <c r="DHB10" s="149"/>
      <c r="DHC10" s="149"/>
      <c r="DHD10" s="149"/>
      <c r="DHE10" s="149"/>
      <c r="DHF10" s="149"/>
      <c r="DHG10" s="149"/>
      <c r="DHH10" s="149"/>
      <c r="DHI10" s="149"/>
      <c r="DHJ10" s="149"/>
      <c r="DHK10" s="149"/>
      <c r="DHL10" s="149"/>
      <c r="DHM10" s="149"/>
      <c r="DHN10" s="149"/>
      <c r="DHO10" s="149"/>
      <c r="DHP10" s="149"/>
      <c r="DHQ10" s="149"/>
      <c r="DHR10" s="149"/>
      <c r="DHS10" s="149"/>
      <c r="DHT10" s="149"/>
      <c r="DHU10" s="149"/>
      <c r="DHV10" s="149"/>
      <c r="DHW10" s="149"/>
      <c r="DHX10" s="149"/>
      <c r="DHY10" s="149"/>
      <c r="DHZ10" s="149"/>
      <c r="DIA10" s="149"/>
      <c r="DIB10" s="149"/>
      <c r="DIC10" s="149"/>
      <c r="DID10" s="149"/>
      <c r="DIE10" s="149"/>
      <c r="DIF10" s="149"/>
      <c r="DIG10" s="149"/>
      <c r="DIH10" s="149"/>
      <c r="DII10" s="149"/>
      <c r="DIJ10" s="149"/>
      <c r="DIK10" s="149"/>
      <c r="DIL10" s="149"/>
      <c r="DIM10" s="149"/>
      <c r="DIN10" s="149"/>
      <c r="DIO10" s="149"/>
      <c r="DIP10" s="149"/>
      <c r="DIQ10" s="149"/>
      <c r="DIR10" s="149"/>
      <c r="DIS10" s="149"/>
      <c r="DIT10" s="149"/>
      <c r="DIU10" s="149"/>
      <c r="DIV10" s="149"/>
      <c r="DIW10" s="149"/>
      <c r="DIX10" s="149"/>
      <c r="DIY10" s="149"/>
      <c r="DIZ10" s="149"/>
      <c r="DJA10" s="149"/>
      <c r="DJB10" s="149"/>
      <c r="DJC10" s="149"/>
      <c r="DJD10" s="149"/>
      <c r="DJE10" s="149"/>
      <c r="DJF10" s="149"/>
      <c r="DJG10" s="149"/>
      <c r="DJH10" s="149"/>
      <c r="DJI10" s="149"/>
      <c r="DJJ10" s="149"/>
      <c r="DJK10" s="149"/>
      <c r="DJL10" s="149"/>
      <c r="DJM10" s="149"/>
      <c r="DJN10" s="149"/>
      <c r="DJO10" s="149"/>
      <c r="DJP10" s="149"/>
      <c r="DJQ10" s="149"/>
      <c r="DJR10" s="149"/>
      <c r="DJS10" s="149"/>
      <c r="DJT10" s="149"/>
      <c r="DJU10" s="149"/>
      <c r="DJV10" s="149"/>
      <c r="DJW10" s="149"/>
      <c r="DJX10" s="149"/>
      <c r="DJY10" s="149"/>
      <c r="DJZ10" s="149"/>
      <c r="DKA10" s="149"/>
      <c r="DKB10" s="149"/>
      <c r="DKC10" s="149"/>
      <c r="DKD10" s="149"/>
      <c r="DKE10" s="149"/>
      <c r="DKF10" s="149"/>
      <c r="DKG10" s="149"/>
      <c r="DKH10" s="149"/>
      <c r="DKI10" s="149"/>
      <c r="DKJ10" s="149"/>
      <c r="DKK10" s="149"/>
      <c r="DKL10" s="149"/>
      <c r="DKM10" s="149"/>
      <c r="DKN10" s="149"/>
      <c r="DKO10" s="149"/>
      <c r="DKP10" s="149"/>
      <c r="DKQ10" s="149"/>
      <c r="DKR10" s="149"/>
      <c r="DKS10" s="149"/>
      <c r="DKT10" s="149"/>
      <c r="DKU10" s="149"/>
      <c r="DKV10" s="149"/>
      <c r="DKW10" s="149"/>
      <c r="DKX10" s="149"/>
      <c r="DKY10" s="149"/>
      <c r="DKZ10" s="149"/>
      <c r="DLA10" s="149"/>
      <c r="DLB10" s="149"/>
      <c r="DLC10" s="149"/>
      <c r="DLD10" s="149"/>
      <c r="DLE10" s="149"/>
      <c r="DLF10" s="149"/>
      <c r="DLG10" s="149"/>
      <c r="DLH10" s="149"/>
      <c r="DLI10" s="149"/>
      <c r="DLJ10" s="149"/>
      <c r="DLK10" s="149"/>
      <c r="DLL10" s="149"/>
      <c r="DLM10" s="149"/>
      <c r="DLN10" s="149"/>
      <c r="DLO10" s="149"/>
      <c r="DLP10" s="149"/>
      <c r="DLQ10" s="149"/>
      <c r="DLR10" s="149"/>
      <c r="DLS10" s="149"/>
      <c r="DLT10" s="149"/>
      <c r="DLU10" s="149"/>
      <c r="DLV10" s="149"/>
      <c r="DLW10" s="149"/>
      <c r="DLX10" s="149"/>
      <c r="DLY10" s="149"/>
      <c r="DLZ10" s="149"/>
      <c r="DMA10" s="149"/>
      <c r="DMB10" s="149"/>
      <c r="DMC10" s="149"/>
      <c r="DMD10" s="149"/>
      <c r="DME10" s="149"/>
      <c r="DMF10" s="149"/>
      <c r="DMG10" s="149"/>
      <c r="DMH10" s="149"/>
      <c r="DMI10" s="149"/>
      <c r="DMJ10" s="149"/>
      <c r="DMK10" s="149"/>
      <c r="DML10" s="149"/>
      <c r="DMM10" s="149"/>
      <c r="DMN10" s="149"/>
      <c r="DMO10" s="149"/>
      <c r="DMP10" s="149"/>
      <c r="DMQ10" s="149"/>
      <c r="DMR10" s="149"/>
      <c r="DMS10" s="149"/>
      <c r="DMT10" s="149"/>
      <c r="DMU10" s="149"/>
      <c r="DMV10" s="149"/>
      <c r="DMW10" s="149"/>
      <c r="DMX10" s="149"/>
      <c r="DMY10" s="149"/>
      <c r="DMZ10" s="149"/>
      <c r="DNA10" s="149"/>
      <c r="DNB10" s="149"/>
      <c r="DNC10" s="149"/>
      <c r="DND10" s="149"/>
      <c r="DNE10" s="149"/>
      <c r="DNF10" s="149"/>
      <c r="DNG10" s="149"/>
      <c r="DNH10" s="149"/>
      <c r="DNI10" s="149"/>
      <c r="DNJ10" s="149"/>
      <c r="DNK10" s="149"/>
      <c r="DNL10" s="149"/>
      <c r="DNM10" s="149"/>
      <c r="DNN10" s="149"/>
      <c r="DNO10" s="149"/>
      <c r="DNP10" s="149"/>
      <c r="DNQ10" s="149"/>
      <c r="DNR10" s="149"/>
      <c r="DNS10" s="149"/>
      <c r="DNT10" s="149"/>
      <c r="DNU10" s="149"/>
      <c r="DNV10" s="149"/>
      <c r="DNW10" s="149"/>
      <c r="DNX10" s="149"/>
      <c r="DNY10" s="149"/>
      <c r="DNZ10" s="149"/>
      <c r="DOA10" s="149"/>
      <c r="DOB10" s="149"/>
      <c r="DOC10" s="149"/>
      <c r="DOD10" s="149"/>
      <c r="DOE10" s="149"/>
      <c r="DOF10" s="149"/>
      <c r="DOG10" s="149"/>
      <c r="DOH10" s="149"/>
      <c r="DOI10" s="149"/>
      <c r="DOJ10" s="149"/>
      <c r="DOK10" s="149"/>
      <c r="DOL10" s="149"/>
      <c r="DOM10" s="149"/>
      <c r="DON10" s="149"/>
      <c r="DOO10" s="149"/>
      <c r="DOP10" s="149"/>
      <c r="DOQ10" s="149"/>
      <c r="DOR10" s="149"/>
      <c r="DOS10" s="149"/>
      <c r="DOT10" s="149"/>
      <c r="DOU10" s="149"/>
      <c r="DOV10" s="149"/>
      <c r="DOW10" s="149"/>
      <c r="DOX10" s="149"/>
      <c r="DOY10" s="149"/>
      <c r="DOZ10" s="149"/>
      <c r="DPA10" s="149"/>
      <c r="DPB10" s="149"/>
      <c r="DPC10" s="149"/>
      <c r="DPD10" s="149"/>
      <c r="DPE10" s="149"/>
      <c r="DPF10" s="149"/>
      <c r="DPG10" s="149"/>
      <c r="DPH10" s="149"/>
      <c r="DPI10" s="149"/>
      <c r="DPJ10" s="149"/>
      <c r="DPK10" s="149"/>
      <c r="DPL10" s="149"/>
      <c r="DPM10" s="149"/>
      <c r="DPN10" s="149"/>
      <c r="DPO10" s="149"/>
      <c r="DPP10" s="149"/>
      <c r="DPQ10" s="149"/>
      <c r="DPR10" s="149"/>
      <c r="DPS10" s="149"/>
      <c r="DPT10" s="149"/>
      <c r="DPU10" s="149"/>
      <c r="DPV10" s="149"/>
      <c r="DPW10" s="149"/>
      <c r="DPX10" s="149"/>
      <c r="DPY10" s="149"/>
      <c r="DPZ10" s="149"/>
      <c r="DQA10" s="149"/>
      <c r="DQB10" s="149"/>
      <c r="DQC10" s="149"/>
      <c r="DQD10" s="149"/>
      <c r="DQE10" s="149"/>
      <c r="DQF10" s="149"/>
      <c r="DQG10" s="149"/>
      <c r="DQH10" s="149"/>
      <c r="DQI10" s="149"/>
      <c r="DQJ10" s="149"/>
      <c r="DQK10" s="149"/>
      <c r="DQL10" s="149"/>
      <c r="DQM10" s="149"/>
      <c r="DQN10" s="149"/>
      <c r="DQO10" s="149"/>
      <c r="DQP10" s="149"/>
      <c r="DQQ10" s="149"/>
      <c r="DQR10" s="149"/>
      <c r="DQS10" s="149"/>
      <c r="DQT10" s="149"/>
      <c r="DQU10" s="149"/>
      <c r="DQV10" s="149"/>
      <c r="DQW10" s="149"/>
      <c r="DQX10" s="149"/>
      <c r="DQY10" s="149"/>
      <c r="DQZ10" s="149"/>
      <c r="DRA10" s="149"/>
      <c r="DRB10" s="149"/>
      <c r="DRC10" s="149"/>
      <c r="DRD10" s="149"/>
      <c r="DRE10" s="149"/>
      <c r="DRF10" s="149"/>
      <c r="DRG10" s="149"/>
      <c r="DRH10" s="149"/>
      <c r="DRI10" s="149"/>
      <c r="DRJ10" s="149"/>
      <c r="DRK10" s="149"/>
      <c r="DRL10" s="149"/>
      <c r="DRM10" s="149"/>
      <c r="DRN10" s="149"/>
      <c r="DRO10" s="149"/>
      <c r="DRP10" s="149"/>
      <c r="DRQ10" s="149"/>
      <c r="DRR10" s="149"/>
      <c r="DRS10" s="149"/>
      <c r="DRT10" s="149"/>
      <c r="DRU10" s="149"/>
      <c r="DRV10" s="149"/>
      <c r="DRW10" s="149"/>
      <c r="DRX10" s="149"/>
      <c r="DRY10" s="149"/>
      <c r="DRZ10" s="149"/>
      <c r="DSA10" s="149"/>
      <c r="DSB10" s="149"/>
      <c r="DSC10" s="149"/>
      <c r="DSD10" s="149"/>
      <c r="DSE10" s="149"/>
      <c r="DSF10" s="149"/>
      <c r="DSG10" s="149"/>
      <c r="DSH10" s="149"/>
      <c r="DSI10" s="149"/>
      <c r="DSJ10" s="149"/>
      <c r="DSK10" s="149"/>
      <c r="DSL10" s="149"/>
      <c r="DSM10" s="149"/>
      <c r="DSN10" s="149"/>
      <c r="DSO10" s="149"/>
      <c r="DSP10" s="149"/>
      <c r="DSQ10" s="149"/>
      <c r="DSR10" s="149"/>
      <c r="DSS10" s="149"/>
      <c r="DST10" s="149"/>
      <c r="DSU10" s="149"/>
      <c r="DSV10" s="149"/>
      <c r="DSW10" s="149"/>
      <c r="DSX10" s="149"/>
      <c r="DSY10" s="149"/>
      <c r="DSZ10" s="149"/>
      <c r="DTA10" s="149"/>
      <c r="DTB10" s="149"/>
      <c r="DTC10" s="149"/>
      <c r="DTD10" s="149"/>
      <c r="DTE10" s="149"/>
      <c r="DTF10" s="149"/>
      <c r="DTG10" s="149"/>
      <c r="DTH10" s="149"/>
      <c r="DTI10" s="149"/>
      <c r="DTJ10" s="149"/>
      <c r="DTK10" s="149"/>
      <c r="DTL10" s="149"/>
      <c r="DTM10" s="149"/>
      <c r="DTN10" s="149"/>
      <c r="DTO10" s="149"/>
      <c r="DTP10" s="149"/>
      <c r="DTQ10" s="149"/>
      <c r="DTR10" s="149"/>
      <c r="DTS10" s="149"/>
      <c r="DTT10" s="149"/>
      <c r="DTU10" s="149"/>
      <c r="DTV10" s="149"/>
      <c r="DTW10" s="149"/>
      <c r="DTX10" s="149"/>
      <c r="DTY10" s="149"/>
      <c r="DTZ10" s="149"/>
      <c r="DUA10" s="149"/>
      <c r="DUB10" s="149"/>
      <c r="DUC10" s="149"/>
      <c r="DUD10" s="149"/>
      <c r="DUE10" s="149"/>
      <c r="DUF10" s="149"/>
      <c r="DUG10" s="149"/>
      <c r="DUH10" s="149"/>
      <c r="DUI10" s="149"/>
      <c r="DUJ10" s="149"/>
      <c r="DUK10" s="149"/>
      <c r="DUL10" s="149"/>
      <c r="DUM10" s="149"/>
      <c r="DUN10" s="149"/>
      <c r="DUO10" s="149"/>
      <c r="DUP10" s="149"/>
      <c r="DUQ10" s="149"/>
      <c r="DUR10" s="149"/>
      <c r="DUS10" s="149"/>
      <c r="DUT10" s="149"/>
      <c r="DUU10" s="149"/>
      <c r="DUV10" s="149"/>
      <c r="DUW10" s="149"/>
      <c r="DUX10" s="149"/>
      <c r="DUY10" s="149"/>
      <c r="DUZ10" s="149"/>
      <c r="DVA10" s="149"/>
      <c r="DVB10" s="149"/>
      <c r="DVC10" s="149"/>
      <c r="DVD10" s="149"/>
      <c r="DVE10" s="149"/>
      <c r="DVF10" s="149"/>
      <c r="DVG10" s="149"/>
      <c r="DVH10" s="149"/>
      <c r="DVI10" s="149"/>
      <c r="DVJ10" s="149"/>
      <c r="DVK10" s="149"/>
      <c r="DVL10" s="149"/>
      <c r="DVM10" s="149"/>
      <c r="DVN10" s="149"/>
      <c r="DVO10" s="149"/>
      <c r="DVP10" s="149"/>
      <c r="DVQ10" s="149"/>
      <c r="DVR10" s="149"/>
      <c r="DVS10" s="149"/>
      <c r="DVT10" s="149"/>
      <c r="DVU10" s="149"/>
      <c r="DVV10" s="149"/>
      <c r="DVW10" s="149"/>
      <c r="DVX10" s="149"/>
      <c r="DVY10" s="149"/>
      <c r="DVZ10" s="149"/>
      <c r="DWA10" s="149"/>
      <c r="DWB10" s="149"/>
      <c r="DWC10" s="149"/>
      <c r="DWD10" s="149"/>
      <c r="DWE10" s="149"/>
      <c r="DWF10" s="149"/>
      <c r="DWG10" s="149"/>
      <c r="DWH10" s="149"/>
      <c r="DWI10" s="149"/>
      <c r="DWJ10" s="149"/>
      <c r="DWK10" s="149"/>
      <c r="DWL10" s="149"/>
      <c r="DWM10" s="149"/>
      <c r="DWN10" s="149"/>
      <c r="DWO10" s="149"/>
      <c r="DWP10" s="149"/>
      <c r="DWQ10" s="149"/>
      <c r="DWR10" s="149"/>
      <c r="DWS10" s="149"/>
      <c r="DWT10" s="149"/>
      <c r="DWU10" s="149"/>
      <c r="DWV10" s="149"/>
      <c r="DWW10" s="149"/>
      <c r="DWX10" s="149"/>
      <c r="DWY10" s="149"/>
      <c r="DWZ10" s="149"/>
      <c r="DXA10" s="149"/>
      <c r="DXB10" s="149"/>
      <c r="DXC10" s="149"/>
      <c r="DXD10" s="149"/>
      <c r="DXE10" s="149"/>
      <c r="DXF10" s="149"/>
      <c r="DXG10" s="149"/>
      <c r="DXH10" s="149"/>
      <c r="DXI10" s="149"/>
      <c r="DXJ10" s="149"/>
      <c r="DXK10" s="149"/>
      <c r="DXL10" s="149"/>
      <c r="DXM10" s="149"/>
      <c r="DXN10" s="149"/>
      <c r="DXO10" s="149"/>
      <c r="DXP10" s="149"/>
      <c r="DXQ10" s="149"/>
      <c r="DXR10" s="149"/>
      <c r="DXS10" s="149"/>
      <c r="DXT10" s="149"/>
      <c r="DXU10" s="149"/>
      <c r="DXV10" s="149"/>
      <c r="DXW10" s="149"/>
      <c r="DXX10" s="149"/>
      <c r="DXY10" s="149"/>
      <c r="DXZ10" s="149"/>
      <c r="DYA10" s="149"/>
      <c r="DYB10" s="149"/>
      <c r="DYC10" s="149"/>
      <c r="DYD10" s="149"/>
      <c r="DYE10" s="149"/>
      <c r="DYF10" s="149"/>
      <c r="DYG10" s="149"/>
      <c r="DYH10" s="149"/>
      <c r="DYI10" s="149"/>
      <c r="DYJ10" s="149"/>
      <c r="DYK10" s="149"/>
      <c r="DYL10" s="149"/>
      <c r="DYM10" s="149"/>
      <c r="DYN10" s="149"/>
      <c r="DYO10" s="149"/>
      <c r="DYP10" s="149"/>
      <c r="DYQ10" s="149"/>
      <c r="DYR10" s="149"/>
      <c r="DYS10" s="149"/>
      <c r="DYT10" s="149"/>
      <c r="DYU10" s="149"/>
      <c r="DYV10" s="149"/>
      <c r="DYW10" s="149"/>
      <c r="DYX10" s="149"/>
      <c r="DYY10" s="149"/>
      <c r="DYZ10" s="149"/>
      <c r="DZA10" s="149"/>
      <c r="DZB10" s="149"/>
      <c r="DZC10" s="149"/>
      <c r="DZD10" s="149"/>
      <c r="DZE10" s="149"/>
      <c r="DZF10" s="149"/>
      <c r="DZG10" s="149"/>
      <c r="DZH10" s="149"/>
      <c r="DZI10" s="149"/>
      <c r="DZJ10" s="149"/>
      <c r="DZK10" s="149"/>
      <c r="DZL10" s="149"/>
      <c r="DZM10" s="149"/>
      <c r="DZN10" s="149"/>
      <c r="DZO10" s="149"/>
      <c r="DZP10" s="149"/>
      <c r="DZQ10" s="149"/>
      <c r="DZR10" s="149"/>
      <c r="DZS10" s="149"/>
      <c r="DZT10" s="149"/>
      <c r="DZU10" s="149"/>
      <c r="DZV10" s="149"/>
      <c r="DZW10" s="149"/>
      <c r="DZX10" s="149"/>
      <c r="DZY10" s="149"/>
      <c r="DZZ10" s="149"/>
      <c r="EAA10" s="149"/>
      <c r="EAB10" s="149"/>
      <c r="EAC10" s="149"/>
      <c r="EAD10" s="149"/>
      <c r="EAE10" s="149"/>
      <c r="EAF10" s="149"/>
      <c r="EAG10" s="149"/>
      <c r="EAH10" s="149"/>
      <c r="EAI10" s="149"/>
      <c r="EAJ10" s="149"/>
      <c r="EAK10" s="149"/>
      <c r="EAL10" s="149"/>
      <c r="EAM10" s="149"/>
      <c r="EAN10" s="149"/>
      <c r="EAO10" s="149"/>
      <c r="EAP10" s="149"/>
      <c r="EAQ10" s="149"/>
      <c r="EAR10" s="149"/>
      <c r="EAS10" s="149"/>
      <c r="EAT10" s="149"/>
      <c r="EAU10" s="149"/>
      <c r="EAV10" s="149"/>
      <c r="EAW10" s="149"/>
      <c r="EAX10" s="149"/>
      <c r="EAY10" s="149"/>
      <c r="EAZ10" s="149"/>
      <c r="EBA10" s="149"/>
      <c r="EBB10" s="149"/>
      <c r="EBC10" s="149"/>
      <c r="EBD10" s="149"/>
      <c r="EBE10" s="149"/>
      <c r="EBF10" s="149"/>
      <c r="EBG10" s="149"/>
      <c r="EBH10" s="149"/>
      <c r="EBI10" s="149"/>
      <c r="EBJ10" s="149"/>
      <c r="EBK10" s="149"/>
      <c r="EBL10" s="149"/>
      <c r="EBM10" s="149"/>
      <c r="EBN10" s="149"/>
      <c r="EBO10" s="149"/>
      <c r="EBP10" s="149"/>
      <c r="EBQ10" s="149"/>
      <c r="EBR10" s="149"/>
      <c r="EBS10" s="149"/>
      <c r="EBT10" s="149"/>
      <c r="EBU10" s="149"/>
      <c r="EBV10" s="149"/>
      <c r="EBW10" s="149"/>
      <c r="EBX10" s="149"/>
      <c r="EBY10" s="149"/>
      <c r="EBZ10" s="149"/>
      <c r="ECA10" s="149"/>
      <c r="ECB10" s="149"/>
      <c r="ECC10" s="149"/>
      <c r="ECD10" s="149"/>
      <c r="ECE10" s="149"/>
      <c r="ECF10" s="149"/>
      <c r="ECG10" s="149"/>
      <c r="ECH10" s="149"/>
      <c r="ECI10" s="149"/>
      <c r="ECJ10" s="149"/>
      <c r="ECK10" s="149"/>
      <c r="ECL10" s="149"/>
      <c r="ECM10" s="149"/>
      <c r="ECN10" s="149"/>
      <c r="ECO10" s="149"/>
      <c r="ECP10" s="149"/>
      <c r="ECQ10" s="149"/>
      <c r="ECR10" s="149"/>
      <c r="ECS10" s="149"/>
      <c r="ECT10" s="149"/>
      <c r="ECU10" s="149"/>
      <c r="ECV10" s="149"/>
      <c r="ECW10" s="149"/>
      <c r="ECX10" s="149"/>
      <c r="ECY10" s="149"/>
      <c r="ECZ10" s="149"/>
      <c r="EDA10" s="149"/>
      <c r="EDB10" s="149"/>
      <c r="EDC10" s="149"/>
      <c r="EDD10" s="149"/>
      <c r="EDE10" s="149"/>
      <c r="EDF10" s="149"/>
      <c r="EDG10" s="149"/>
      <c r="EDH10" s="149"/>
      <c r="EDI10" s="149"/>
      <c r="EDJ10" s="149"/>
      <c r="EDK10" s="149"/>
      <c r="EDL10" s="149"/>
      <c r="EDM10" s="149"/>
      <c r="EDN10" s="149"/>
      <c r="EDO10" s="149"/>
      <c r="EDP10" s="149"/>
      <c r="EDQ10" s="149"/>
      <c r="EDR10" s="149"/>
      <c r="EDS10" s="149"/>
      <c r="EDT10" s="149"/>
      <c r="EDU10" s="149"/>
      <c r="EDV10" s="149"/>
      <c r="EDW10" s="149"/>
      <c r="EDX10" s="149"/>
      <c r="EDY10" s="149"/>
      <c r="EDZ10" s="149"/>
      <c r="EEA10" s="149"/>
      <c r="EEB10" s="149"/>
      <c r="EEC10" s="149"/>
      <c r="EED10" s="149"/>
      <c r="EEE10" s="149"/>
      <c r="EEF10" s="149"/>
      <c r="EEG10" s="149"/>
      <c r="EEH10" s="149"/>
      <c r="EEI10" s="149"/>
      <c r="EEJ10" s="149"/>
      <c r="EEK10" s="149"/>
      <c r="EEL10" s="149"/>
      <c r="EEM10" s="149"/>
      <c r="EEN10" s="149"/>
      <c r="EEO10" s="149"/>
      <c r="EEP10" s="149"/>
      <c r="EEQ10" s="149"/>
      <c r="EER10" s="149"/>
      <c r="EES10" s="149"/>
      <c r="EET10" s="149"/>
      <c r="EEU10" s="149"/>
      <c r="EEV10" s="149"/>
      <c r="EEW10" s="149"/>
      <c r="EEX10" s="149"/>
      <c r="EEY10" s="149"/>
      <c r="EEZ10" s="149"/>
      <c r="EFA10" s="149"/>
      <c r="EFB10" s="149"/>
      <c r="EFC10" s="149"/>
      <c r="EFD10" s="149"/>
      <c r="EFE10" s="149"/>
      <c r="EFF10" s="149"/>
      <c r="EFG10" s="149"/>
      <c r="EFH10" s="149"/>
      <c r="EFI10" s="149"/>
      <c r="EFJ10" s="149"/>
      <c r="EFK10" s="149"/>
      <c r="EFL10" s="149"/>
      <c r="EFM10" s="149"/>
      <c r="EFN10" s="149"/>
      <c r="EFO10" s="149"/>
      <c r="EFP10" s="149"/>
      <c r="EFQ10" s="149"/>
      <c r="EFR10" s="149"/>
      <c r="EFS10" s="149"/>
      <c r="EFT10" s="149"/>
      <c r="EFU10" s="149"/>
      <c r="EFV10" s="149"/>
      <c r="EFW10" s="149"/>
      <c r="EFX10" s="149"/>
      <c r="EFY10" s="149"/>
      <c r="EFZ10" s="149"/>
      <c r="EGA10" s="149"/>
      <c r="EGB10" s="149"/>
      <c r="EGC10" s="149"/>
      <c r="EGD10" s="149"/>
      <c r="EGE10" s="149"/>
      <c r="EGF10" s="149"/>
      <c r="EGG10" s="149"/>
      <c r="EGH10" s="149"/>
      <c r="EGI10" s="149"/>
      <c r="EGJ10" s="149"/>
      <c r="EGK10" s="149"/>
      <c r="EGL10" s="149"/>
      <c r="EGM10" s="149"/>
      <c r="EGN10" s="149"/>
      <c r="EGO10" s="149"/>
      <c r="EGP10" s="149"/>
      <c r="EGQ10" s="149"/>
      <c r="EGR10" s="149"/>
      <c r="EGS10" s="149"/>
      <c r="EGT10" s="149"/>
      <c r="EGU10" s="149"/>
      <c r="EGV10" s="149"/>
      <c r="EGW10" s="149"/>
      <c r="EGX10" s="149"/>
      <c r="EGY10" s="149"/>
      <c r="EGZ10" s="149"/>
      <c r="EHA10" s="149"/>
      <c r="EHB10" s="149"/>
      <c r="EHC10" s="149"/>
      <c r="EHD10" s="149"/>
      <c r="EHE10" s="149"/>
      <c r="EHF10" s="149"/>
      <c r="EHG10" s="149"/>
      <c r="EHH10" s="149"/>
      <c r="EHI10" s="149"/>
      <c r="EHJ10" s="149"/>
      <c r="EHK10" s="149"/>
      <c r="EHL10" s="149"/>
      <c r="EHM10" s="149"/>
      <c r="EHN10" s="149"/>
      <c r="EHO10" s="149"/>
      <c r="EHP10" s="149"/>
      <c r="EHQ10" s="149"/>
      <c r="EHR10" s="149"/>
      <c r="EHS10" s="149"/>
      <c r="EHT10" s="149"/>
      <c r="EHU10" s="149"/>
      <c r="EHV10" s="149"/>
      <c r="EHW10" s="149"/>
      <c r="EHX10" s="149"/>
      <c r="EHY10" s="149"/>
      <c r="EHZ10" s="149"/>
      <c r="EIA10" s="149"/>
      <c r="EIB10" s="149"/>
      <c r="EIC10" s="149"/>
      <c r="EID10" s="149"/>
      <c r="EIE10" s="149"/>
      <c r="EIF10" s="149"/>
      <c r="EIG10" s="149"/>
      <c r="EIH10" s="149"/>
      <c r="EII10" s="149"/>
      <c r="EIJ10" s="149"/>
      <c r="EIK10" s="149"/>
      <c r="EIL10" s="149"/>
      <c r="EIM10" s="149"/>
      <c r="EIN10" s="149"/>
      <c r="EIO10" s="149"/>
      <c r="EIP10" s="149"/>
      <c r="EIQ10" s="149"/>
      <c r="EIR10" s="149"/>
      <c r="EIS10" s="149"/>
      <c r="EIT10" s="149"/>
      <c r="EIU10" s="149"/>
      <c r="EIV10" s="149"/>
      <c r="EIW10" s="149"/>
      <c r="EIX10" s="149"/>
      <c r="EIY10" s="149"/>
      <c r="EIZ10" s="149"/>
      <c r="EJA10" s="149"/>
      <c r="EJB10" s="149"/>
      <c r="EJC10" s="149"/>
      <c r="EJD10" s="149"/>
      <c r="EJE10" s="149"/>
      <c r="EJF10" s="149"/>
      <c r="EJG10" s="149"/>
      <c r="EJH10" s="149"/>
      <c r="EJI10" s="149"/>
      <c r="EJJ10" s="149"/>
      <c r="EJK10" s="149"/>
      <c r="EJL10" s="149"/>
      <c r="EJM10" s="149"/>
      <c r="EJN10" s="149"/>
      <c r="EJO10" s="149"/>
      <c r="EJP10" s="149"/>
      <c r="EJQ10" s="149"/>
      <c r="EJR10" s="149"/>
      <c r="EJS10" s="149"/>
      <c r="EJT10" s="149"/>
      <c r="EJU10" s="149"/>
      <c r="EJV10" s="149"/>
      <c r="EJW10" s="149"/>
      <c r="EJX10" s="149"/>
      <c r="EJY10" s="149"/>
      <c r="EJZ10" s="149"/>
      <c r="EKA10" s="149"/>
      <c r="EKB10" s="149"/>
      <c r="EKC10" s="149"/>
      <c r="EKD10" s="149"/>
      <c r="EKE10" s="149"/>
      <c r="EKF10" s="149"/>
      <c r="EKG10" s="149"/>
      <c r="EKH10" s="149"/>
      <c r="EKI10" s="149"/>
      <c r="EKJ10" s="149"/>
      <c r="EKK10" s="149"/>
      <c r="EKL10" s="149"/>
      <c r="EKM10" s="149"/>
      <c r="EKN10" s="149"/>
      <c r="EKO10" s="149"/>
      <c r="EKP10" s="149"/>
      <c r="EKQ10" s="149"/>
      <c r="EKR10" s="149"/>
      <c r="EKS10" s="149"/>
      <c r="EKT10" s="149"/>
      <c r="EKU10" s="149"/>
      <c r="EKV10" s="149"/>
      <c r="EKW10" s="149"/>
      <c r="EKX10" s="149"/>
      <c r="EKY10" s="149"/>
      <c r="EKZ10" s="149"/>
      <c r="ELA10" s="149"/>
      <c r="ELB10" s="149"/>
      <c r="ELC10" s="149"/>
      <c r="ELD10" s="149"/>
      <c r="ELE10" s="149"/>
      <c r="ELF10" s="149"/>
      <c r="ELG10" s="149"/>
      <c r="ELH10" s="149"/>
      <c r="ELI10" s="149"/>
      <c r="ELJ10" s="149"/>
      <c r="ELK10" s="149"/>
      <c r="ELL10" s="149"/>
      <c r="ELM10" s="149"/>
      <c r="ELN10" s="149"/>
      <c r="ELO10" s="149"/>
      <c r="ELP10" s="149"/>
      <c r="ELQ10" s="149"/>
      <c r="ELR10" s="149"/>
      <c r="ELS10" s="149"/>
      <c r="ELT10" s="149"/>
      <c r="ELU10" s="149"/>
      <c r="ELV10" s="149"/>
      <c r="ELW10" s="149"/>
      <c r="ELX10" s="149"/>
      <c r="ELY10" s="149"/>
      <c r="ELZ10" s="149"/>
      <c r="EMA10" s="149"/>
      <c r="EMB10" s="149"/>
      <c r="EMC10" s="149"/>
      <c r="EMD10" s="149"/>
      <c r="EME10" s="149"/>
      <c r="EMF10" s="149"/>
      <c r="EMG10" s="149"/>
      <c r="EMH10" s="149"/>
      <c r="EMI10" s="149"/>
      <c r="EMJ10" s="149"/>
      <c r="EMK10" s="149"/>
      <c r="EML10" s="149"/>
      <c r="EMM10" s="149"/>
      <c r="EMN10" s="149"/>
      <c r="EMO10" s="149"/>
      <c r="EMP10" s="149"/>
      <c r="EMQ10" s="149"/>
      <c r="EMR10" s="149"/>
      <c r="EMS10" s="149"/>
      <c r="EMT10" s="149"/>
      <c r="EMU10" s="149"/>
      <c r="EMV10" s="149"/>
      <c r="EMW10" s="149"/>
      <c r="EMX10" s="149"/>
      <c r="EMY10" s="149"/>
      <c r="EMZ10" s="149"/>
      <c r="ENA10" s="149"/>
      <c r="ENB10" s="149"/>
      <c r="ENC10" s="149"/>
      <c r="END10" s="149"/>
      <c r="ENE10" s="149"/>
      <c r="ENF10" s="149"/>
      <c r="ENG10" s="149"/>
      <c r="ENH10" s="149"/>
      <c r="ENI10" s="149"/>
      <c r="ENJ10" s="149"/>
      <c r="ENK10" s="149"/>
      <c r="ENL10" s="149"/>
      <c r="ENM10" s="149"/>
      <c r="ENN10" s="149"/>
      <c r="ENO10" s="149"/>
      <c r="ENP10" s="149"/>
      <c r="ENQ10" s="149"/>
      <c r="ENR10" s="149"/>
      <c r="ENS10" s="149"/>
      <c r="ENT10" s="149"/>
      <c r="ENU10" s="149"/>
      <c r="ENV10" s="149"/>
      <c r="ENW10" s="149"/>
      <c r="ENX10" s="149"/>
      <c r="ENY10" s="149"/>
      <c r="ENZ10" s="149"/>
      <c r="EOA10" s="149"/>
      <c r="EOB10" s="149"/>
      <c r="EOC10" s="149"/>
      <c r="EOD10" s="149"/>
      <c r="EOE10" s="149"/>
      <c r="EOF10" s="149"/>
      <c r="EOG10" s="149"/>
      <c r="EOH10" s="149"/>
      <c r="EOI10" s="149"/>
      <c r="EOJ10" s="149"/>
      <c r="EOK10" s="149"/>
      <c r="EOL10" s="149"/>
      <c r="EOM10" s="149"/>
      <c r="EON10" s="149"/>
      <c r="EOO10" s="149"/>
      <c r="EOP10" s="149"/>
      <c r="EOQ10" s="149"/>
      <c r="EOR10" s="149"/>
      <c r="EOS10" s="149"/>
      <c r="EOT10" s="149"/>
      <c r="EOU10" s="149"/>
      <c r="EOV10" s="149"/>
      <c r="EOW10" s="149"/>
      <c r="EOX10" s="149"/>
      <c r="EOY10" s="149"/>
      <c r="EOZ10" s="149"/>
      <c r="EPA10" s="149"/>
      <c r="EPB10" s="149"/>
      <c r="EPC10" s="149"/>
      <c r="EPD10" s="149"/>
      <c r="EPE10" s="149"/>
      <c r="EPF10" s="149"/>
      <c r="EPG10" s="149"/>
      <c r="EPH10" s="149"/>
      <c r="EPI10" s="149"/>
      <c r="EPJ10" s="149"/>
      <c r="EPK10" s="149"/>
      <c r="EPL10" s="149"/>
      <c r="EPM10" s="149"/>
      <c r="EPN10" s="149"/>
      <c r="EPO10" s="149"/>
      <c r="EPP10" s="149"/>
      <c r="EPQ10" s="149"/>
      <c r="EPR10" s="149"/>
      <c r="EPS10" s="149"/>
      <c r="EPT10" s="149"/>
      <c r="EPU10" s="149"/>
      <c r="EPV10" s="149"/>
      <c r="EPW10" s="149"/>
      <c r="EPX10" s="149"/>
      <c r="EPY10" s="149"/>
      <c r="EPZ10" s="149"/>
      <c r="EQA10" s="149"/>
      <c r="EQB10" s="149"/>
      <c r="EQC10" s="149"/>
      <c r="EQD10" s="149"/>
      <c r="EQE10" s="149"/>
      <c r="EQF10" s="149"/>
      <c r="EQG10" s="149"/>
      <c r="EQH10" s="149"/>
      <c r="EQI10" s="149"/>
      <c r="EQJ10" s="149"/>
      <c r="EQK10" s="149"/>
      <c r="EQL10" s="149"/>
      <c r="EQM10" s="149"/>
      <c r="EQN10" s="149"/>
      <c r="EQO10" s="149"/>
      <c r="EQP10" s="149"/>
      <c r="EQQ10" s="149"/>
      <c r="EQR10" s="149"/>
      <c r="EQS10" s="149"/>
      <c r="EQT10" s="149"/>
      <c r="EQU10" s="149"/>
      <c r="EQV10" s="149"/>
      <c r="EQW10" s="149"/>
      <c r="EQX10" s="149"/>
      <c r="EQY10" s="149"/>
      <c r="EQZ10" s="149"/>
      <c r="ERA10" s="149"/>
      <c r="ERB10" s="149"/>
      <c r="ERC10" s="149"/>
      <c r="ERD10" s="149"/>
      <c r="ERE10" s="149"/>
      <c r="ERF10" s="149"/>
      <c r="ERG10" s="149"/>
      <c r="ERH10" s="149"/>
      <c r="ERI10" s="149"/>
      <c r="ERJ10" s="149"/>
      <c r="ERK10" s="149"/>
      <c r="ERL10" s="149"/>
      <c r="ERM10" s="149"/>
      <c r="ERN10" s="149"/>
      <c r="ERO10" s="149"/>
      <c r="ERP10" s="149"/>
      <c r="ERQ10" s="149"/>
      <c r="ERR10" s="149"/>
      <c r="ERS10" s="149"/>
      <c r="ERT10" s="149"/>
      <c r="ERU10" s="149"/>
      <c r="ERV10" s="149"/>
      <c r="ERW10" s="149"/>
      <c r="ERX10" s="149"/>
      <c r="ERY10" s="149"/>
      <c r="ERZ10" s="149"/>
      <c r="ESA10" s="149"/>
      <c r="ESB10" s="149"/>
      <c r="ESC10" s="149"/>
      <c r="ESD10" s="149"/>
      <c r="ESE10" s="149"/>
      <c r="ESF10" s="149"/>
      <c r="ESG10" s="149"/>
      <c r="ESH10" s="149"/>
      <c r="ESI10" s="149"/>
      <c r="ESJ10" s="149"/>
      <c r="ESK10" s="149"/>
      <c r="ESL10" s="149"/>
      <c r="ESM10" s="149"/>
      <c r="ESN10" s="149"/>
      <c r="ESO10" s="149"/>
      <c r="ESP10" s="149"/>
      <c r="ESQ10" s="149"/>
      <c r="ESR10" s="149"/>
      <c r="ESS10" s="149"/>
      <c r="EST10" s="149"/>
      <c r="ESU10" s="149"/>
      <c r="ESV10" s="149"/>
      <c r="ESW10" s="149"/>
      <c r="ESX10" s="149"/>
      <c r="ESY10" s="149"/>
      <c r="ESZ10" s="149"/>
      <c r="ETA10" s="149"/>
      <c r="ETB10" s="149"/>
      <c r="ETC10" s="149"/>
      <c r="ETD10" s="149"/>
      <c r="ETE10" s="149"/>
      <c r="ETF10" s="149"/>
      <c r="ETG10" s="149"/>
      <c r="ETH10" s="149"/>
      <c r="ETI10" s="149"/>
      <c r="ETJ10" s="149"/>
      <c r="ETK10" s="149"/>
      <c r="ETL10" s="149"/>
      <c r="ETM10" s="149"/>
      <c r="ETN10" s="149"/>
      <c r="ETO10" s="149"/>
      <c r="ETP10" s="149"/>
      <c r="ETQ10" s="149"/>
      <c r="ETR10" s="149"/>
      <c r="ETS10" s="149"/>
      <c r="ETT10" s="149"/>
      <c r="ETU10" s="149"/>
      <c r="ETV10" s="149"/>
      <c r="ETW10" s="149"/>
      <c r="ETX10" s="149"/>
      <c r="ETY10" s="149"/>
      <c r="ETZ10" s="149"/>
      <c r="EUA10" s="149"/>
      <c r="EUB10" s="149"/>
      <c r="EUC10" s="149"/>
      <c r="EUD10" s="149"/>
      <c r="EUE10" s="149"/>
      <c r="EUF10" s="149"/>
      <c r="EUG10" s="149"/>
      <c r="EUH10" s="149"/>
      <c r="EUI10" s="149"/>
      <c r="EUJ10" s="149"/>
      <c r="EUK10" s="149"/>
      <c r="EUL10" s="149"/>
      <c r="EUM10" s="149"/>
      <c r="EUN10" s="149"/>
      <c r="EUO10" s="149"/>
      <c r="EUP10" s="149"/>
      <c r="EUQ10" s="149"/>
      <c r="EUR10" s="149"/>
      <c r="EUS10" s="149"/>
      <c r="EUT10" s="149"/>
      <c r="EUU10" s="149"/>
      <c r="EUV10" s="149"/>
      <c r="EUW10" s="149"/>
      <c r="EUX10" s="149"/>
      <c r="EUY10" s="149"/>
      <c r="EUZ10" s="149"/>
      <c r="EVA10" s="149"/>
      <c r="EVB10" s="149"/>
      <c r="EVC10" s="149"/>
      <c r="EVD10" s="149"/>
      <c r="EVE10" s="149"/>
      <c r="EVF10" s="149"/>
      <c r="EVG10" s="149"/>
      <c r="EVH10" s="149"/>
      <c r="EVI10" s="149"/>
      <c r="EVJ10" s="149"/>
      <c r="EVK10" s="149"/>
      <c r="EVL10" s="149"/>
      <c r="EVM10" s="149"/>
      <c r="EVN10" s="149"/>
      <c r="EVO10" s="149"/>
      <c r="EVP10" s="149"/>
      <c r="EVQ10" s="149"/>
      <c r="EVR10" s="149"/>
      <c r="EVS10" s="149"/>
      <c r="EVT10" s="149"/>
      <c r="EVU10" s="149"/>
      <c r="EVV10" s="149"/>
      <c r="EVW10" s="149"/>
      <c r="EVX10" s="149"/>
      <c r="EVY10" s="149"/>
      <c r="EVZ10" s="149"/>
      <c r="EWA10" s="149"/>
      <c r="EWB10" s="149"/>
      <c r="EWC10" s="149"/>
      <c r="EWD10" s="149"/>
      <c r="EWE10" s="149"/>
      <c r="EWF10" s="149"/>
      <c r="EWG10" s="149"/>
      <c r="EWH10" s="149"/>
      <c r="EWI10" s="149"/>
      <c r="EWJ10" s="149"/>
      <c r="EWK10" s="149"/>
      <c r="EWL10" s="149"/>
      <c r="EWM10" s="149"/>
      <c r="EWN10" s="149"/>
      <c r="EWO10" s="149"/>
      <c r="EWP10" s="149"/>
      <c r="EWQ10" s="149"/>
      <c r="EWR10" s="149"/>
      <c r="EWS10" s="149"/>
      <c r="EWT10" s="149"/>
      <c r="EWU10" s="149"/>
      <c r="EWV10" s="149"/>
      <c r="EWW10" s="149"/>
      <c r="EWX10" s="149"/>
      <c r="EWY10" s="149"/>
      <c r="EWZ10" s="149"/>
      <c r="EXA10" s="149"/>
      <c r="EXB10" s="149"/>
      <c r="EXC10" s="149"/>
      <c r="EXD10" s="149"/>
      <c r="EXE10" s="149"/>
      <c r="EXF10" s="149"/>
      <c r="EXG10" s="149"/>
      <c r="EXH10" s="149"/>
      <c r="EXI10" s="149"/>
      <c r="EXJ10" s="149"/>
      <c r="EXK10" s="149"/>
      <c r="EXL10" s="149"/>
      <c r="EXM10" s="149"/>
      <c r="EXN10" s="149"/>
      <c r="EXO10" s="149"/>
      <c r="EXP10" s="149"/>
      <c r="EXQ10" s="149"/>
      <c r="EXR10" s="149"/>
      <c r="EXS10" s="149"/>
      <c r="EXT10" s="149"/>
      <c r="EXU10" s="149"/>
      <c r="EXV10" s="149"/>
      <c r="EXW10" s="149"/>
      <c r="EXX10" s="149"/>
      <c r="EXY10" s="149"/>
      <c r="EXZ10" s="149"/>
      <c r="EYA10" s="149"/>
      <c r="EYB10" s="149"/>
      <c r="EYC10" s="149"/>
      <c r="EYD10" s="149"/>
      <c r="EYE10" s="149"/>
      <c r="EYF10" s="149"/>
      <c r="EYG10" s="149"/>
      <c r="EYH10" s="149"/>
      <c r="EYI10" s="149"/>
      <c r="EYJ10" s="149"/>
      <c r="EYK10" s="149"/>
      <c r="EYL10" s="149"/>
      <c r="EYM10" s="149"/>
      <c r="EYN10" s="149"/>
      <c r="EYO10" s="149"/>
      <c r="EYP10" s="149"/>
      <c r="EYQ10" s="149"/>
      <c r="EYR10" s="149"/>
      <c r="EYS10" s="149"/>
      <c r="EYT10" s="149"/>
      <c r="EYU10" s="149"/>
      <c r="EYV10" s="149"/>
      <c r="EYW10" s="149"/>
      <c r="EYX10" s="149"/>
      <c r="EYY10" s="149"/>
      <c r="EYZ10" s="149"/>
      <c r="EZA10" s="149"/>
      <c r="EZB10" s="149"/>
      <c r="EZC10" s="149"/>
      <c r="EZD10" s="149"/>
      <c r="EZE10" s="149"/>
      <c r="EZF10" s="149"/>
      <c r="EZG10" s="149"/>
      <c r="EZH10" s="149"/>
      <c r="EZI10" s="149"/>
      <c r="EZJ10" s="149"/>
      <c r="EZK10" s="149"/>
      <c r="EZL10" s="149"/>
      <c r="EZM10" s="149"/>
      <c r="EZN10" s="149"/>
      <c r="EZO10" s="149"/>
      <c r="EZP10" s="149"/>
      <c r="EZQ10" s="149"/>
      <c r="EZR10" s="149"/>
      <c r="EZS10" s="149"/>
      <c r="EZT10" s="149"/>
      <c r="EZU10" s="149"/>
      <c r="EZV10" s="149"/>
      <c r="EZW10" s="149"/>
      <c r="EZX10" s="149"/>
      <c r="EZY10" s="149"/>
      <c r="EZZ10" s="149"/>
      <c r="FAA10" s="149"/>
      <c r="FAB10" s="149"/>
      <c r="FAC10" s="149"/>
      <c r="FAD10" s="149"/>
      <c r="FAE10" s="149"/>
      <c r="FAF10" s="149"/>
      <c r="FAG10" s="149"/>
      <c r="FAH10" s="149"/>
      <c r="FAI10" s="149"/>
      <c r="FAJ10" s="149"/>
      <c r="FAK10" s="149"/>
      <c r="FAL10" s="149"/>
      <c r="FAM10" s="149"/>
      <c r="FAN10" s="149"/>
      <c r="FAO10" s="149"/>
      <c r="FAP10" s="149"/>
      <c r="FAQ10" s="149"/>
      <c r="FAR10" s="149"/>
      <c r="FAS10" s="149"/>
      <c r="FAT10" s="149"/>
      <c r="FAU10" s="149"/>
      <c r="FAV10" s="149"/>
      <c r="FAW10" s="149"/>
      <c r="FAX10" s="149"/>
      <c r="FAY10" s="149"/>
      <c r="FAZ10" s="149"/>
      <c r="FBA10" s="149"/>
      <c r="FBB10" s="149"/>
      <c r="FBC10" s="149"/>
      <c r="FBD10" s="149"/>
      <c r="FBE10" s="149"/>
      <c r="FBF10" s="149"/>
      <c r="FBG10" s="149"/>
      <c r="FBH10" s="149"/>
      <c r="FBI10" s="149"/>
      <c r="FBJ10" s="149"/>
      <c r="FBK10" s="149"/>
      <c r="FBL10" s="149"/>
      <c r="FBM10" s="149"/>
      <c r="FBN10" s="149"/>
      <c r="FBO10" s="149"/>
      <c r="FBP10" s="149"/>
      <c r="FBQ10" s="149"/>
      <c r="FBR10" s="149"/>
      <c r="FBS10" s="149"/>
      <c r="FBT10" s="149"/>
      <c r="FBU10" s="149"/>
      <c r="FBV10" s="149"/>
      <c r="FBW10" s="149"/>
      <c r="FBX10" s="149"/>
      <c r="FBY10" s="149"/>
      <c r="FBZ10" s="149"/>
      <c r="FCA10" s="149"/>
      <c r="FCB10" s="149"/>
      <c r="FCC10" s="149"/>
      <c r="FCD10" s="149"/>
      <c r="FCE10" s="149"/>
      <c r="FCF10" s="149"/>
      <c r="FCG10" s="149"/>
      <c r="FCH10" s="149"/>
      <c r="FCI10" s="149"/>
      <c r="FCJ10" s="149"/>
      <c r="FCK10" s="149"/>
      <c r="FCL10" s="149"/>
      <c r="FCM10" s="149"/>
      <c r="FCN10" s="149"/>
      <c r="FCO10" s="149"/>
      <c r="FCP10" s="149"/>
      <c r="FCQ10" s="149"/>
      <c r="FCR10" s="149"/>
      <c r="FCS10" s="149"/>
      <c r="FCT10" s="149"/>
      <c r="FCU10" s="149"/>
      <c r="FCV10" s="149"/>
      <c r="FCW10" s="149"/>
      <c r="FCX10" s="149"/>
      <c r="FCY10" s="149"/>
      <c r="FCZ10" s="149"/>
      <c r="FDA10" s="149"/>
      <c r="FDB10" s="149"/>
      <c r="FDC10" s="149"/>
      <c r="FDD10" s="149"/>
      <c r="FDE10" s="149"/>
      <c r="FDF10" s="149"/>
      <c r="FDG10" s="149"/>
      <c r="FDH10" s="149"/>
      <c r="FDI10" s="149"/>
      <c r="FDJ10" s="149"/>
      <c r="FDK10" s="149"/>
      <c r="FDL10" s="149"/>
      <c r="FDM10" s="149"/>
      <c r="FDN10" s="149"/>
      <c r="FDO10" s="149"/>
      <c r="FDP10" s="149"/>
      <c r="FDQ10" s="149"/>
      <c r="FDR10" s="149"/>
      <c r="FDS10" s="149"/>
      <c r="FDT10" s="149"/>
      <c r="FDU10" s="149"/>
      <c r="FDV10" s="149"/>
      <c r="FDW10" s="149"/>
      <c r="FDX10" s="149"/>
      <c r="FDY10" s="149"/>
      <c r="FDZ10" s="149"/>
      <c r="FEA10" s="149"/>
      <c r="FEB10" s="149"/>
      <c r="FEC10" s="149"/>
      <c r="FED10" s="149"/>
      <c r="FEE10" s="149"/>
      <c r="FEF10" s="149"/>
      <c r="FEG10" s="149"/>
      <c r="FEH10" s="149"/>
      <c r="FEI10" s="149"/>
      <c r="FEJ10" s="149"/>
      <c r="FEK10" s="149"/>
      <c r="FEL10" s="149"/>
      <c r="FEM10" s="149"/>
      <c r="FEN10" s="149"/>
      <c r="FEO10" s="149"/>
      <c r="FEP10" s="149"/>
      <c r="FEQ10" s="149"/>
      <c r="FER10" s="149"/>
      <c r="FES10" s="149"/>
      <c r="FET10" s="149"/>
      <c r="FEU10" s="149"/>
      <c r="FEV10" s="149"/>
      <c r="FEW10" s="149"/>
      <c r="FEX10" s="149"/>
      <c r="FEY10" s="149"/>
      <c r="FEZ10" s="149"/>
      <c r="FFA10" s="149"/>
      <c r="FFB10" s="149"/>
      <c r="FFC10" s="149"/>
      <c r="FFD10" s="149"/>
      <c r="FFE10" s="149"/>
      <c r="FFF10" s="149"/>
      <c r="FFG10" s="149"/>
      <c r="FFH10" s="149"/>
      <c r="FFI10" s="149"/>
      <c r="FFJ10" s="149"/>
      <c r="FFK10" s="149"/>
      <c r="FFL10" s="149"/>
      <c r="FFM10" s="149"/>
      <c r="FFN10" s="149"/>
      <c r="FFO10" s="149"/>
      <c r="FFP10" s="149"/>
      <c r="FFQ10" s="149"/>
      <c r="FFR10" s="149"/>
      <c r="FFS10" s="149"/>
      <c r="FFT10" s="149"/>
      <c r="FFU10" s="149"/>
      <c r="FFV10" s="149"/>
      <c r="FFW10" s="149"/>
      <c r="FFX10" s="149"/>
      <c r="FFY10" s="149"/>
      <c r="FFZ10" s="149"/>
      <c r="FGA10" s="149"/>
      <c r="FGB10" s="149"/>
      <c r="FGC10" s="149"/>
      <c r="FGD10" s="149"/>
      <c r="FGE10" s="149"/>
      <c r="FGF10" s="149"/>
      <c r="FGG10" s="149"/>
      <c r="FGH10" s="149"/>
      <c r="FGI10" s="149"/>
      <c r="FGJ10" s="149"/>
      <c r="FGK10" s="149"/>
      <c r="FGL10" s="149"/>
      <c r="FGM10" s="149"/>
      <c r="FGN10" s="149"/>
      <c r="FGO10" s="149"/>
      <c r="FGP10" s="149"/>
      <c r="FGQ10" s="149"/>
      <c r="FGR10" s="149"/>
      <c r="FGS10" s="149"/>
      <c r="FGT10" s="149"/>
      <c r="FGU10" s="149"/>
      <c r="FGV10" s="149"/>
      <c r="FGW10" s="149"/>
      <c r="FGX10" s="149"/>
      <c r="FGY10" s="149"/>
      <c r="FGZ10" s="149"/>
      <c r="FHA10" s="149"/>
      <c r="FHB10" s="149"/>
      <c r="FHC10" s="149"/>
      <c r="FHD10" s="149"/>
      <c r="FHE10" s="149"/>
      <c r="FHF10" s="149"/>
      <c r="FHG10" s="149"/>
      <c r="FHH10" s="149"/>
      <c r="FHI10" s="149"/>
      <c r="FHJ10" s="149"/>
      <c r="FHK10" s="149"/>
      <c r="FHL10" s="149"/>
      <c r="FHM10" s="149"/>
      <c r="FHN10" s="149"/>
      <c r="FHO10" s="149"/>
      <c r="FHP10" s="149"/>
      <c r="FHQ10" s="149"/>
      <c r="FHR10" s="149"/>
      <c r="FHS10" s="149"/>
      <c r="FHT10" s="149"/>
      <c r="FHU10" s="149"/>
      <c r="FHV10" s="149"/>
      <c r="FHW10" s="149"/>
      <c r="FHX10" s="149"/>
      <c r="FHY10" s="149"/>
      <c r="FHZ10" s="149"/>
      <c r="FIA10" s="149"/>
      <c r="FIB10" s="149"/>
      <c r="FIC10" s="149"/>
      <c r="FID10" s="149"/>
      <c r="FIE10" s="149"/>
      <c r="FIF10" s="149"/>
      <c r="FIG10" s="149"/>
      <c r="FIH10" s="149"/>
      <c r="FII10" s="149"/>
      <c r="FIJ10" s="149"/>
      <c r="FIK10" s="149"/>
      <c r="FIL10" s="149"/>
      <c r="FIM10" s="149"/>
      <c r="FIN10" s="149"/>
      <c r="FIO10" s="149"/>
      <c r="FIP10" s="149"/>
      <c r="FIQ10" s="149"/>
      <c r="FIR10" s="149"/>
      <c r="FIS10" s="149"/>
      <c r="FIT10" s="149"/>
      <c r="FIU10" s="149"/>
      <c r="FIV10" s="149"/>
      <c r="FIW10" s="149"/>
      <c r="FIX10" s="149"/>
      <c r="FIY10" s="149"/>
      <c r="FIZ10" s="149"/>
      <c r="FJA10" s="149"/>
      <c r="FJB10" s="149"/>
      <c r="FJC10" s="149"/>
      <c r="FJD10" s="149"/>
      <c r="FJE10" s="149"/>
      <c r="FJF10" s="149"/>
      <c r="FJG10" s="149"/>
      <c r="FJH10" s="149"/>
      <c r="FJI10" s="149"/>
      <c r="FJJ10" s="149"/>
      <c r="FJK10" s="149"/>
      <c r="FJL10" s="149"/>
      <c r="FJM10" s="149"/>
      <c r="FJN10" s="149"/>
      <c r="FJO10" s="149"/>
      <c r="FJP10" s="149"/>
      <c r="FJQ10" s="149"/>
      <c r="FJR10" s="149"/>
      <c r="FJS10" s="149"/>
      <c r="FJT10" s="149"/>
      <c r="FJU10" s="149"/>
      <c r="FJV10" s="149"/>
      <c r="FJW10" s="149"/>
      <c r="FJX10" s="149"/>
      <c r="FJY10" s="149"/>
      <c r="FJZ10" s="149"/>
      <c r="FKA10" s="149"/>
      <c r="FKB10" s="149"/>
      <c r="FKC10" s="149"/>
      <c r="FKD10" s="149"/>
      <c r="FKE10" s="149"/>
      <c r="FKF10" s="149"/>
      <c r="FKG10" s="149"/>
      <c r="FKH10" s="149"/>
      <c r="FKI10" s="149"/>
      <c r="FKJ10" s="149"/>
      <c r="FKK10" s="149"/>
      <c r="FKL10" s="149"/>
      <c r="FKM10" s="149"/>
      <c r="FKN10" s="149"/>
      <c r="FKO10" s="149"/>
      <c r="FKP10" s="149"/>
      <c r="FKQ10" s="149"/>
      <c r="FKR10" s="149"/>
      <c r="FKS10" s="149"/>
      <c r="FKT10" s="149"/>
      <c r="FKU10" s="149"/>
      <c r="FKV10" s="149"/>
      <c r="FKW10" s="149"/>
      <c r="FKX10" s="149"/>
      <c r="FKY10" s="149"/>
      <c r="FKZ10" s="149"/>
      <c r="FLA10" s="149"/>
      <c r="FLB10" s="149"/>
      <c r="FLC10" s="149"/>
      <c r="FLD10" s="149"/>
      <c r="FLE10" s="149"/>
      <c r="FLF10" s="149"/>
      <c r="FLG10" s="149"/>
      <c r="FLH10" s="149"/>
      <c r="FLI10" s="149"/>
      <c r="FLJ10" s="149"/>
      <c r="FLK10" s="149"/>
      <c r="FLL10" s="149"/>
      <c r="FLM10" s="149"/>
      <c r="FLN10" s="149"/>
      <c r="FLO10" s="149"/>
      <c r="FLP10" s="149"/>
      <c r="FLQ10" s="149"/>
      <c r="FLR10" s="149"/>
      <c r="FLS10" s="149"/>
      <c r="FLT10" s="149"/>
      <c r="FLU10" s="149"/>
      <c r="FLV10" s="149"/>
      <c r="FLW10" s="149"/>
      <c r="FLX10" s="149"/>
      <c r="FLY10" s="149"/>
      <c r="FLZ10" s="149"/>
      <c r="FMA10" s="149"/>
      <c r="FMB10" s="149"/>
      <c r="FMC10" s="149"/>
      <c r="FMD10" s="149"/>
      <c r="FME10" s="149"/>
      <c r="FMF10" s="149"/>
      <c r="FMG10" s="149"/>
      <c r="FMH10" s="149"/>
      <c r="FMI10" s="149"/>
      <c r="FMJ10" s="149"/>
      <c r="FMK10" s="149"/>
      <c r="FML10" s="149"/>
      <c r="FMM10" s="149"/>
      <c r="FMN10" s="149"/>
      <c r="FMO10" s="149"/>
      <c r="FMP10" s="149"/>
      <c r="FMQ10" s="149"/>
      <c r="FMR10" s="149"/>
      <c r="FMS10" s="149"/>
      <c r="FMT10" s="149"/>
      <c r="FMU10" s="149"/>
      <c r="FMV10" s="149"/>
      <c r="FMW10" s="149"/>
      <c r="FMX10" s="149"/>
      <c r="FMY10" s="149"/>
      <c r="FMZ10" s="149"/>
      <c r="FNA10" s="149"/>
      <c r="FNB10" s="149"/>
      <c r="FNC10" s="149"/>
      <c r="FND10" s="149"/>
      <c r="FNE10" s="149"/>
      <c r="FNF10" s="149"/>
      <c r="FNG10" s="149"/>
      <c r="FNH10" s="149"/>
      <c r="FNI10" s="149"/>
      <c r="FNJ10" s="149"/>
      <c r="FNK10" s="149"/>
      <c r="FNL10" s="149"/>
      <c r="FNM10" s="149"/>
      <c r="FNN10" s="149"/>
      <c r="FNO10" s="149"/>
      <c r="FNP10" s="149"/>
      <c r="FNQ10" s="149"/>
      <c r="FNR10" s="149"/>
      <c r="FNS10" s="149"/>
      <c r="FNT10" s="149"/>
      <c r="FNU10" s="149"/>
      <c r="FNV10" s="149"/>
      <c r="FNW10" s="149"/>
      <c r="FNX10" s="149"/>
      <c r="FNY10" s="149"/>
      <c r="FNZ10" s="149"/>
      <c r="FOA10" s="149"/>
      <c r="FOB10" s="149"/>
      <c r="FOC10" s="149"/>
      <c r="FOD10" s="149"/>
      <c r="FOE10" s="149"/>
      <c r="FOF10" s="149"/>
      <c r="FOG10" s="149"/>
      <c r="FOH10" s="149"/>
      <c r="FOI10" s="149"/>
      <c r="FOJ10" s="149"/>
      <c r="FOK10" s="149"/>
      <c r="FOL10" s="149"/>
      <c r="FOM10" s="149"/>
      <c r="FON10" s="149"/>
      <c r="FOO10" s="149"/>
      <c r="FOP10" s="149"/>
      <c r="FOQ10" s="149"/>
      <c r="FOR10" s="149"/>
      <c r="FOS10" s="149"/>
      <c r="FOT10" s="149"/>
      <c r="FOU10" s="149"/>
      <c r="FOV10" s="149"/>
      <c r="FOW10" s="149"/>
      <c r="FOX10" s="149"/>
      <c r="FOY10" s="149"/>
      <c r="FOZ10" s="149"/>
      <c r="FPA10" s="149"/>
      <c r="FPB10" s="149"/>
      <c r="FPC10" s="149"/>
      <c r="FPD10" s="149"/>
      <c r="FPE10" s="149"/>
      <c r="FPF10" s="149"/>
      <c r="FPG10" s="149"/>
      <c r="FPH10" s="149"/>
      <c r="FPI10" s="149"/>
      <c r="FPJ10" s="149"/>
      <c r="FPK10" s="149"/>
      <c r="FPL10" s="149"/>
      <c r="FPM10" s="149"/>
      <c r="FPN10" s="149"/>
      <c r="FPO10" s="149"/>
      <c r="FPP10" s="149"/>
      <c r="FPQ10" s="149"/>
      <c r="FPR10" s="149"/>
      <c r="FPS10" s="149"/>
      <c r="FPT10" s="149"/>
      <c r="FPU10" s="149"/>
      <c r="FPV10" s="149"/>
      <c r="FPW10" s="149"/>
      <c r="FPX10" s="149"/>
      <c r="FPY10" s="149"/>
      <c r="FPZ10" s="149"/>
      <c r="FQA10" s="149"/>
      <c r="FQB10" s="149"/>
      <c r="FQC10" s="149"/>
      <c r="FQD10" s="149"/>
      <c r="FQE10" s="149"/>
      <c r="FQF10" s="149"/>
      <c r="FQG10" s="149"/>
      <c r="FQH10" s="149"/>
      <c r="FQI10" s="149"/>
      <c r="FQJ10" s="149"/>
      <c r="FQK10" s="149"/>
      <c r="FQL10" s="149"/>
      <c r="FQM10" s="149"/>
      <c r="FQN10" s="149"/>
      <c r="FQO10" s="149"/>
      <c r="FQP10" s="149"/>
      <c r="FQQ10" s="149"/>
      <c r="FQR10" s="149"/>
      <c r="FQS10" s="149"/>
      <c r="FQT10" s="149"/>
      <c r="FQU10" s="149"/>
      <c r="FQV10" s="149"/>
      <c r="FQW10" s="149"/>
      <c r="FQX10" s="149"/>
      <c r="FQY10" s="149"/>
      <c r="FQZ10" s="149"/>
      <c r="FRA10" s="149"/>
      <c r="FRB10" s="149"/>
      <c r="FRC10" s="149"/>
      <c r="FRD10" s="149"/>
      <c r="FRE10" s="149"/>
      <c r="FRF10" s="149"/>
      <c r="FRG10" s="149"/>
      <c r="FRH10" s="149"/>
      <c r="FRI10" s="149"/>
      <c r="FRJ10" s="149"/>
      <c r="FRK10" s="149"/>
      <c r="FRL10" s="149"/>
      <c r="FRM10" s="149"/>
      <c r="FRN10" s="149"/>
      <c r="FRO10" s="149"/>
      <c r="FRP10" s="149"/>
      <c r="FRQ10" s="149"/>
      <c r="FRR10" s="149"/>
      <c r="FRS10" s="149"/>
      <c r="FRT10" s="149"/>
      <c r="FRU10" s="149"/>
      <c r="FRV10" s="149"/>
      <c r="FRW10" s="149"/>
      <c r="FRX10" s="149"/>
      <c r="FRY10" s="149"/>
      <c r="FRZ10" s="149"/>
      <c r="FSA10" s="149"/>
      <c r="FSB10" s="149"/>
      <c r="FSC10" s="149"/>
      <c r="FSD10" s="149"/>
      <c r="FSE10" s="149"/>
      <c r="FSF10" s="149"/>
      <c r="FSG10" s="149"/>
      <c r="FSH10" s="149"/>
      <c r="FSI10" s="149"/>
      <c r="FSJ10" s="149"/>
      <c r="FSK10" s="149"/>
      <c r="FSL10" s="149"/>
      <c r="FSM10" s="149"/>
      <c r="FSN10" s="149"/>
      <c r="FSO10" s="149"/>
      <c r="FSP10" s="149"/>
      <c r="FSQ10" s="149"/>
      <c r="FSR10" s="149"/>
      <c r="FSS10" s="149"/>
      <c r="FST10" s="149"/>
      <c r="FSU10" s="149"/>
      <c r="FSV10" s="149"/>
      <c r="FSW10" s="149"/>
      <c r="FSX10" s="149"/>
      <c r="FSY10" s="149"/>
      <c r="FSZ10" s="149"/>
      <c r="FTA10" s="149"/>
      <c r="FTB10" s="149"/>
      <c r="FTC10" s="149"/>
      <c r="FTD10" s="149"/>
      <c r="FTE10" s="149"/>
      <c r="FTF10" s="149"/>
      <c r="FTG10" s="149"/>
      <c r="FTH10" s="149"/>
      <c r="FTI10" s="149"/>
      <c r="FTJ10" s="149"/>
      <c r="FTK10" s="149"/>
      <c r="FTL10" s="149"/>
      <c r="FTM10" s="149"/>
      <c r="FTN10" s="149"/>
      <c r="FTO10" s="149"/>
      <c r="FTP10" s="149"/>
      <c r="FTQ10" s="149"/>
      <c r="FTR10" s="149"/>
      <c r="FTS10" s="149"/>
      <c r="FTT10" s="149"/>
      <c r="FTU10" s="149"/>
      <c r="FTV10" s="149"/>
      <c r="FTW10" s="149"/>
      <c r="FTX10" s="149"/>
      <c r="FTY10" s="149"/>
      <c r="FTZ10" s="149"/>
      <c r="FUA10" s="149"/>
      <c r="FUB10" s="149"/>
      <c r="FUC10" s="149"/>
      <c r="FUD10" s="149"/>
      <c r="FUE10" s="149"/>
      <c r="FUF10" s="149"/>
      <c r="FUG10" s="149"/>
      <c r="FUH10" s="149"/>
      <c r="FUI10" s="149"/>
      <c r="FUJ10" s="149"/>
      <c r="FUK10" s="149"/>
      <c r="FUL10" s="149"/>
      <c r="FUM10" s="149"/>
      <c r="FUN10" s="149"/>
      <c r="FUO10" s="149"/>
      <c r="FUP10" s="149"/>
      <c r="FUQ10" s="149"/>
      <c r="FUR10" s="149"/>
      <c r="FUS10" s="149"/>
      <c r="FUT10" s="149"/>
      <c r="FUU10" s="149"/>
      <c r="FUV10" s="149"/>
      <c r="FUW10" s="149"/>
      <c r="FUX10" s="149"/>
      <c r="FUY10" s="149"/>
      <c r="FUZ10" s="149"/>
      <c r="FVA10" s="149"/>
      <c r="FVB10" s="149"/>
      <c r="FVC10" s="149"/>
      <c r="FVD10" s="149"/>
      <c r="FVE10" s="149"/>
      <c r="FVF10" s="149"/>
      <c r="FVG10" s="149"/>
      <c r="FVH10" s="149"/>
      <c r="FVI10" s="149"/>
      <c r="FVJ10" s="149"/>
      <c r="FVK10" s="149"/>
      <c r="FVL10" s="149"/>
      <c r="FVM10" s="149"/>
      <c r="FVN10" s="149"/>
      <c r="FVO10" s="149"/>
      <c r="FVP10" s="149"/>
      <c r="FVQ10" s="149"/>
      <c r="FVR10" s="149"/>
      <c r="FVS10" s="149"/>
      <c r="FVT10" s="149"/>
      <c r="FVU10" s="149"/>
      <c r="FVV10" s="149"/>
      <c r="FVW10" s="149"/>
      <c r="FVX10" s="149"/>
      <c r="FVY10" s="149"/>
      <c r="FVZ10" s="149"/>
      <c r="FWA10" s="149"/>
      <c r="FWB10" s="149"/>
      <c r="FWC10" s="149"/>
      <c r="FWD10" s="149"/>
      <c r="FWE10" s="149"/>
      <c r="FWF10" s="149"/>
      <c r="FWG10" s="149"/>
      <c r="FWH10" s="149"/>
      <c r="FWI10" s="149"/>
      <c r="FWJ10" s="149"/>
      <c r="FWK10" s="149"/>
      <c r="FWL10" s="149"/>
      <c r="FWM10" s="149"/>
      <c r="FWN10" s="149"/>
      <c r="FWO10" s="149"/>
      <c r="FWP10" s="149"/>
      <c r="FWQ10" s="149"/>
      <c r="FWR10" s="149"/>
      <c r="FWS10" s="149"/>
      <c r="FWT10" s="149"/>
      <c r="FWU10" s="149"/>
      <c r="FWV10" s="149"/>
      <c r="FWW10" s="149"/>
      <c r="FWX10" s="149"/>
      <c r="FWY10" s="149"/>
      <c r="FWZ10" s="149"/>
      <c r="FXA10" s="149"/>
      <c r="FXB10" s="149"/>
      <c r="FXC10" s="149"/>
      <c r="FXD10" s="149"/>
      <c r="FXE10" s="149"/>
      <c r="FXF10" s="149"/>
      <c r="FXG10" s="149"/>
      <c r="FXH10" s="149"/>
      <c r="FXI10" s="149"/>
      <c r="FXJ10" s="149"/>
      <c r="FXK10" s="149"/>
      <c r="FXL10" s="149"/>
      <c r="FXM10" s="149"/>
      <c r="FXN10" s="149"/>
      <c r="FXO10" s="149"/>
      <c r="FXP10" s="149"/>
      <c r="FXQ10" s="149"/>
      <c r="FXR10" s="149"/>
      <c r="FXS10" s="149"/>
      <c r="FXT10" s="149"/>
      <c r="FXU10" s="149"/>
      <c r="FXV10" s="149"/>
      <c r="FXW10" s="149"/>
      <c r="FXX10" s="149"/>
      <c r="FXY10" s="149"/>
      <c r="FXZ10" s="149"/>
      <c r="FYA10" s="149"/>
      <c r="FYB10" s="149"/>
      <c r="FYC10" s="149"/>
      <c r="FYD10" s="149"/>
      <c r="FYE10" s="149"/>
      <c r="FYF10" s="149"/>
      <c r="FYG10" s="149"/>
      <c r="FYH10" s="149"/>
      <c r="FYI10" s="149"/>
      <c r="FYJ10" s="149"/>
      <c r="FYK10" s="149"/>
      <c r="FYL10" s="149"/>
      <c r="FYM10" s="149"/>
      <c r="FYN10" s="149"/>
      <c r="FYO10" s="149"/>
      <c r="FYP10" s="149"/>
      <c r="FYQ10" s="149"/>
      <c r="FYR10" s="149"/>
      <c r="FYS10" s="149"/>
      <c r="FYT10" s="149"/>
      <c r="FYU10" s="149"/>
      <c r="FYV10" s="149"/>
      <c r="FYW10" s="149"/>
      <c r="FYX10" s="149"/>
      <c r="FYY10" s="149"/>
      <c r="FYZ10" s="149"/>
      <c r="FZA10" s="149"/>
      <c r="FZB10" s="149"/>
      <c r="FZC10" s="149"/>
      <c r="FZD10" s="149"/>
      <c r="FZE10" s="149"/>
      <c r="FZF10" s="149"/>
      <c r="FZG10" s="149"/>
      <c r="FZH10" s="149"/>
      <c r="FZI10" s="149"/>
      <c r="FZJ10" s="149"/>
      <c r="FZK10" s="149"/>
      <c r="FZL10" s="149"/>
      <c r="FZM10" s="149"/>
      <c r="FZN10" s="149"/>
      <c r="FZO10" s="149"/>
      <c r="FZP10" s="149"/>
      <c r="FZQ10" s="149"/>
      <c r="FZR10" s="149"/>
      <c r="FZS10" s="149"/>
      <c r="FZT10" s="149"/>
      <c r="FZU10" s="149"/>
      <c r="FZV10" s="149"/>
      <c r="FZW10" s="149"/>
      <c r="FZX10" s="149"/>
      <c r="FZY10" s="149"/>
      <c r="FZZ10" s="149"/>
      <c r="GAA10" s="149"/>
      <c r="GAB10" s="149"/>
      <c r="GAC10" s="149"/>
      <c r="GAD10" s="149"/>
      <c r="GAE10" s="149"/>
      <c r="GAF10" s="149"/>
      <c r="GAG10" s="149"/>
      <c r="GAH10" s="149"/>
      <c r="GAI10" s="149"/>
      <c r="GAJ10" s="149"/>
      <c r="GAK10" s="149"/>
      <c r="GAL10" s="149"/>
      <c r="GAM10" s="149"/>
      <c r="GAN10" s="149"/>
      <c r="GAO10" s="149"/>
      <c r="GAP10" s="149"/>
      <c r="GAQ10" s="149"/>
      <c r="GAR10" s="149"/>
      <c r="GAS10" s="149"/>
      <c r="GAT10" s="149"/>
      <c r="GAU10" s="149"/>
      <c r="GAV10" s="149"/>
      <c r="GAW10" s="149"/>
      <c r="GAX10" s="149"/>
      <c r="GAY10" s="149"/>
      <c r="GAZ10" s="149"/>
      <c r="GBA10" s="149"/>
      <c r="GBB10" s="149"/>
      <c r="GBC10" s="149"/>
      <c r="GBD10" s="149"/>
      <c r="GBE10" s="149"/>
      <c r="GBF10" s="149"/>
      <c r="GBG10" s="149"/>
      <c r="GBH10" s="149"/>
      <c r="GBI10" s="149"/>
      <c r="GBJ10" s="149"/>
      <c r="GBK10" s="149"/>
      <c r="GBL10" s="149"/>
      <c r="GBM10" s="149"/>
      <c r="GBN10" s="149"/>
      <c r="GBO10" s="149"/>
      <c r="GBP10" s="149"/>
      <c r="GBQ10" s="149"/>
      <c r="GBR10" s="149"/>
      <c r="GBS10" s="149"/>
      <c r="GBT10" s="149"/>
      <c r="GBU10" s="149"/>
      <c r="GBV10" s="149"/>
      <c r="GBW10" s="149"/>
      <c r="GBX10" s="149"/>
      <c r="GBY10" s="149"/>
      <c r="GBZ10" s="149"/>
      <c r="GCA10" s="149"/>
      <c r="GCB10" s="149"/>
      <c r="GCC10" s="149"/>
      <c r="GCD10" s="149"/>
      <c r="GCE10" s="149"/>
      <c r="GCF10" s="149"/>
      <c r="GCG10" s="149"/>
      <c r="GCH10" s="149"/>
      <c r="GCI10" s="149"/>
      <c r="GCJ10" s="149"/>
      <c r="GCK10" s="149"/>
      <c r="GCL10" s="149"/>
      <c r="GCM10" s="149"/>
      <c r="GCN10" s="149"/>
      <c r="GCO10" s="149"/>
      <c r="GCP10" s="149"/>
      <c r="GCQ10" s="149"/>
      <c r="GCR10" s="149"/>
      <c r="GCS10" s="149"/>
      <c r="GCT10" s="149"/>
      <c r="GCU10" s="149"/>
      <c r="GCV10" s="149"/>
      <c r="GCW10" s="149"/>
      <c r="GCX10" s="149"/>
      <c r="GCY10" s="149"/>
      <c r="GCZ10" s="149"/>
      <c r="GDA10" s="149"/>
      <c r="GDB10" s="149"/>
      <c r="GDC10" s="149"/>
      <c r="GDD10" s="149"/>
      <c r="GDE10" s="149"/>
      <c r="GDF10" s="149"/>
      <c r="GDG10" s="149"/>
      <c r="GDH10" s="149"/>
      <c r="GDI10" s="149"/>
      <c r="GDJ10" s="149"/>
      <c r="GDK10" s="149"/>
      <c r="GDL10" s="149"/>
      <c r="GDM10" s="149"/>
      <c r="GDN10" s="149"/>
      <c r="GDO10" s="149"/>
      <c r="GDP10" s="149"/>
      <c r="GDQ10" s="149"/>
      <c r="GDR10" s="149"/>
      <c r="GDS10" s="149"/>
      <c r="GDT10" s="149"/>
      <c r="GDU10" s="149"/>
      <c r="GDV10" s="149"/>
      <c r="GDW10" s="149"/>
      <c r="GDX10" s="149"/>
      <c r="GDY10" s="149"/>
      <c r="GDZ10" s="149"/>
      <c r="GEA10" s="149"/>
      <c r="GEB10" s="149"/>
      <c r="GEC10" s="149"/>
      <c r="GED10" s="149"/>
      <c r="GEE10" s="149"/>
      <c r="GEF10" s="149"/>
      <c r="GEG10" s="149"/>
      <c r="GEH10" s="149"/>
      <c r="GEI10" s="149"/>
      <c r="GEJ10" s="149"/>
      <c r="GEK10" s="149"/>
      <c r="GEL10" s="149"/>
      <c r="GEM10" s="149"/>
      <c r="GEN10" s="149"/>
      <c r="GEO10" s="149"/>
      <c r="GEP10" s="149"/>
      <c r="GEQ10" s="149"/>
      <c r="GER10" s="149"/>
      <c r="GES10" s="149"/>
      <c r="GET10" s="149"/>
      <c r="GEU10" s="149"/>
      <c r="GEV10" s="149"/>
      <c r="GEW10" s="149"/>
      <c r="GEX10" s="149"/>
      <c r="GEY10" s="149"/>
      <c r="GEZ10" s="149"/>
      <c r="GFA10" s="149"/>
      <c r="GFB10" s="149"/>
      <c r="GFC10" s="149"/>
      <c r="GFD10" s="149"/>
      <c r="GFE10" s="149"/>
      <c r="GFF10" s="149"/>
      <c r="GFG10" s="149"/>
      <c r="GFH10" s="149"/>
      <c r="GFI10" s="149"/>
      <c r="GFJ10" s="149"/>
      <c r="GFK10" s="149"/>
      <c r="GFL10" s="149"/>
      <c r="GFM10" s="149"/>
      <c r="GFN10" s="149"/>
      <c r="GFO10" s="149"/>
      <c r="GFP10" s="149"/>
      <c r="GFQ10" s="149"/>
      <c r="GFR10" s="149"/>
      <c r="GFS10" s="149"/>
      <c r="GFT10" s="149"/>
      <c r="GFU10" s="149"/>
      <c r="GFV10" s="149"/>
      <c r="GFW10" s="149"/>
      <c r="GFX10" s="149"/>
      <c r="GFY10" s="149"/>
      <c r="GFZ10" s="149"/>
      <c r="GGA10" s="149"/>
      <c r="GGB10" s="149"/>
      <c r="GGC10" s="149"/>
      <c r="GGD10" s="149"/>
      <c r="GGE10" s="149"/>
      <c r="GGF10" s="149"/>
      <c r="GGG10" s="149"/>
      <c r="GGH10" s="149"/>
      <c r="GGI10" s="149"/>
      <c r="GGJ10" s="149"/>
      <c r="GGK10" s="149"/>
      <c r="GGL10" s="149"/>
      <c r="GGM10" s="149"/>
      <c r="GGN10" s="149"/>
      <c r="GGO10" s="149"/>
      <c r="GGP10" s="149"/>
      <c r="GGQ10" s="149"/>
      <c r="GGR10" s="149"/>
      <c r="GGS10" s="149"/>
      <c r="GGT10" s="149"/>
      <c r="GGU10" s="149"/>
      <c r="GGV10" s="149"/>
      <c r="GGW10" s="149"/>
      <c r="GGX10" s="149"/>
      <c r="GGY10" s="149"/>
      <c r="GGZ10" s="149"/>
      <c r="GHA10" s="149"/>
      <c r="GHB10" s="149"/>
      <c r="GHC10" s="149"/>
      <c r="GHD10" s="149"/>
      <c r="GHE10" s="149"/>
      <c r="GHF10" s="149"/>
      <c r="GHG10" s="149"/>
      <c r="GHH10" s="149"/>
      <c r="GHI10" s="149"/>
      <c r="GHJ10" s="149"/>
      <c r="GHK10" s="149"/>
      <c r="GHL10" s="149"/>
      <c r="GHM10" s="149"/>
      <c r="GHN10" s="149"/>
      <c r="GHO10" s="149"/>
      <c r="GHP10" s="149"/>
      <c r="GHQ10" s="149"/>
      <c r="GHR10" s="149"/>
      <c r="GHS10" s="149"/>
      <c r="GHT10" s="149"/>
      <c r="GHU10" s="149"/>
      <c r="GHV10" s="149"/>
      <c r="GHW10" s="149"/>
      <c r="GHX10" s="149"/>
      <c r="GHY10" s="149"/>
      <c r="GHZ10" s="149"/>
      <c r="GIA10" s="149"/>
      <c r="GIB10" s="149"/>
      <c r="GIC10" s="149"/>
      <c r="GID10" s="149"/>
      <c r="GIE10" s="149"/>
      <c r="GIF10" s="149"/>
      <c r="GIG10" s="149"/>
      <c r="GIH10" s="149"/>
      <c r="GII10" s="149"/>
      <c r="GIJ10" s="149"/>
      <c r="GIK10" s="149"/>
      <c r="GIL10" s="149"/>
      <c r="GIM10" s="149"/>
      <c r="GIN10" s="149"/>
      <c r="GIO10" s="149"/>
      <c r="GIP10" s="149"/>
      <c r="GIQ10" s="149"/>
      <c r="GIR10" s="149"/>
      <c r="GIS10" s="149"/>
      <c r="GIT10" s="149"/>
      <c r="GIU10" s="149"/>
      <c r="GIV10" s="149"/>
      <c r="GIW10" s="149"/>
      <c r="GIX10" s="149"/>
      <c r="GIY10" s="149"/>
      <c r="GIZ10" s="149"/>
      <c r="GJA10" s="149"/>
      <c r="GJB10" s="149"/>
      <c r="GJC10" s="149"/>
      <c r="GJD10" s="149"/>
      <c r="GJE10" s="149"/>
      <c r="GJF10" s="149"/>
      <c r="GJG10" s="149"/>
      <c r="GJH10" s="149"/>
      <c r="GJI10" s="149"/>
      <c r="GJJ10" s="149"/>
      <c r="GJK10" s="149"/>
      <c r="GJL10" s="149"/>
      <c r="GJM10" s="149"/>
      <c r="GJN10" s="149"/>
      <c r="GJO10" s="149"/>
      <c r="GJP10" s="149"/>
      <c r="GJQ10" s="149"/>
      <c r="GJR10" s="149"/>
      <c r="GJS10" s="149"/>
      <c r="GJT10" s="149"/>
      <c r="GJU10" s="149"/>
      <c r="GJV10" s="149"/>
      <c r="GJW10" s="149"/>
      <c r="GJX10" s="149"/>
      <c r="GJY10" s="149"/>
      <c r="GJZ10" s="149"/>
      <c r="GKA10" s="149"/>
      <c r="GKB10" s="149"/>
      <c r="GKC10" s="149"/>
      <c r="GKD10" s="149"/>
      <c r="GKE10" s="149"/>
      <c r="GKF10" s="149"/>
      <c r="GKG10" s="149"/>
      <c r="GKH10" s="149"/>
      <c r="GKI10" s="149"/>
      <c r="GKJ10" s="149"/>
      <c r="GKK10" s="149"/>
      <c r="GKL10" s="149"/>
      <c r="GKM10" s="149"/>
      <c r="GKN10" s="149"/>
      <c r="GKO10" s="149"/>
      <c r="GKP10" s="149"/>
      <c r="GKQ10" s="149"/>
      <c r="GKR10" s="149"/>
      <c r="GKS10" s="149"/>
      <c r="GKT10" s="149"/>
      <c r="GKU10" s="149"/>
      <c r="GKV10" s="149"/>
      <c r="GKW10" s="149"/>
      <c r="GKX10" s="149"/>
      <c r="GKY10" s="149"/>
      <c r="GKZ10" s="149"/>
      <c r="GLA10" s="149"/>
      <c r="GLB10" s="149"/>
      <c r="GLC10" s="149"/>
      <c r="GLD10" s="149"/>
      <c r="GLE10" s="149"/>
      <c r="GLF10" s="149"/>
      <c r="GLG10" s="149"/>
      <c r="GLH10" s="149"/>
      <c r="GLI10" s="149"/>
      <c r="GLJ10" s="149"/>
      <c r="GLK10" s="149"/>
      <c r="GLL10" s="149"/>
      <c r="GLM10" s="149"/>
      <c r="GLN10" s="149"/>
      <c r="GLO10" s="149"/>
      <c r="GLP10" s="149"/>
      <c r="GLQ10" s="149"/>
      <c r="GLR10" s="149"/>
      <c r="GLS10" s="149"/>
      <c r="GLT10" s="149"/>
      <c r="GLU10" s="149"/>
      <c r="GLV10" s="149"/>
      <c r="GLW10" s="149"/>
      <c r="GLX10" s="149"/>
      <c r="GLY10" s="149"/>
      <c r="GLZ10" s="149"/>
      <c r="GMA10" s="149"/>
      <c r="GMB10" s="149"/>
      <c r="GMC10" s="149"/>
      <c r="GMD10" s="149"/>
      <c r="GME10" s="149"/>
      <c r="GMF10" s="149"/>
      <c r="GMG10" s="149"/>
      <c r="GMH10" s="149"/>
      <c r="GMI10" s="149"/>
      <c r="GMJ10" s="149"/>
      <c r="GMK10" s="149"/>
      <c r="GML10" s="149"/>
      <c r="GMM10" s="149"/>
      <c r="GMN10" s="149"/>
      <c r="GMO10" s="149"/>
      <c r="GMP10" s="149"/>
      <c r="GMQ10" s="149"/>
      <c r="GMR10" s="149"/>
      <c r="GMS10" s="149"/>
      <c r="GMT10" s="149"/>
      <c r="GMU10" s="149"/>
      <c r="GMV10" s="149"/>
      <c r="GMW10" s="149"/>
      <c r="GMX10" s="149"/>
      <c r="GMY10" s="149"/>
      <c r="GMZ10" s="149"/>
      <c r="GNA10" s="149"/>
      <c r="GNB10" s="149"/>
      <c r="GNC10" s="149"/>
      <c r="GND10" s="149"/>
      <c r="GNE10" s="149"/>
      <c r="GNF10" s="149"/>
      <c r="GNG10" s="149"/>
      <c r="GNH10" s="149"/>
      <c r="GNI10" s="149"/>
      <c r="GNJ10" s="149"/>
      <c r="GNK10" s="149"/>
      <c r="GNL10" s="149"/>
      <c r="GNM10" s="149"/>
      <c r="GNN10" s="149"/>
      <c r="GNO10" s="149"/>
      <c r="GNP10" s="149"/>
      <c r="GNQ10" s="149"/>
      <c r="GNR10" s="149"/>
      <c r="GNS10" s="149"/>
      <c r="GNT10" s="149"/>
      <c r="GNU10" s="149"/>
      <c r="GNV10" s="149"/>
      <c r="GNW10" s="149"/>
      <c r="GNX10" s="149"/>
      <c r="GNY10" s="149"/>
      <c r="GNZ10" s="149"/>
      <c r="GOA10" s="149"/>
      <c r="GOB10" s="149"/>
      <c r="GOC10" s="149"/>
      <c r="GOD10" s="149"/>
      <c r="GOE10" s="149"/>
      <c r="GOF10" s="149"/>
      <c r="GOG10" s="149"/>
      <c r="GOH10" s="149"/>
      <c r="GOI10" s="149"/>
      <c r="GOJ10" s="149"/>
      <c r="GOK10" s="149"/>
      <c r="GOL10" s="149"/>
      <c r="GOM10" s="149"/>
      <c r="GON10" s="149"/>
      <c r="GOO10" s="149"/>
      <c r="GOP10" s="149"/>
      <c r="GOQ10" s="149"/>
      <c r="GOR10" s="149"/>
      <c r="GOS10" s="149"/>
      <c r="GOT10" s="149"/>
      <c r="GOU10" s="149"/>
      <c r="GOV10" s="149"/>
      <c r="GOW10" s="149"/>
      <c r="GOX10" s="149"/>
      <c r="GOY10" s="149"/>
      <c r="GOZ10" s="149"/>
      <c r="GPA10" s="149"/>
      <c r="GPB10" s="149"/>
      <c r="GPC10" s="149"/>
      <c r="GPD10" s="149"/>
      <c r="GPE10" s="149"/>
      <c r="GPF10" s="149"/>
      <c r="GPG10" s="149"/>
      <c r="GPH10" s="149"/>
      <c r="GPI10" s="149"/>
      <c r="GPJ10" s="149"/>
      <c r="GPK10" s="149"/>
      <c r="GPL10" s="149"/>
      <c r="GPM10" s="149"/>
      <c r="GPN10" s="149"/>
      <c r="GPO10" s="149"/>
      <c r="GPP10" s="149"/>
      <c r="GPQ10" s="149"/>
      <c r="GPR10" s="149"/>
      <c r="GPS10" s="149"/>
      <c r="GPT10" s="149"/>
      <c r="GPU10" s="149"/>
      <c r="GPV10" s="149"/>
      <c r="GPW10" s="149"/>
      <c r="GPX10" s="149"/>
      <c r="GPY10" s="149"/>
      <c r="GPZ10" s="149"/>
      <c r="GQA10" s="149"/>
      <c r="GQB10" s="149"/>
      <c r="GQC10" s="149"/>
      <c r="GQD10" s="149"/>
      <c r="GQE10" s="149"/>
      <c r="GQF10" s="149"/>
      <c r="GQG10" s="149"/>
      <c r="GQH10" s="149"/>
      <c r="GQI10" s="149"/>
      <c r="GQJ10" s="149"/>
      <c r="GQK10" s="149"/>
      <c r="GQL10" s="149"/>
      <c r="GQM10" s="149"/>
      <c r="GQN10" s="149"/>
      <c r="GQO10" s="149"/>
      <c r="GQP10" s="149"/>
      <c r="GQQ10" s="149"/>
      <c r="GQR10" s="149"/>
      <c r="GQS10" s="149"/>
      <c r="GQT10" s="149"/>
      <c r="GQU10" s="149"/>
      <c r="GQV10" s="149"/>
      <c r="GQW10" s="149"/>
      <c r="GQX10" s="149"/>
      <c r="GQY10" s="149"/>
      <c r="GQZ10" s="149"/>
      <c r="GRA10" s="149"/>
      <c r="GRB10" s="149"/>
      <c r="GRC10" s="149"/>
      <c r="GRD10" s="149"/>
      <c r="GRE10" s="149"/>
      <c r="GRF10" s="149"/>
      <c r="GRG10" s="149"/>
      <c r="GRH10" s="149"/>
      <c r="GRI10" s="149"/>
      <c r="GRJ10" s="149"/>
      <c r="GRK10" s="149"/>
      <c r="GRL10" s="149"/>
      <c r="GRM10" s="149"/>
      <c r="GRN10" s="149"/>
      <c r="GRO10" s="149"/>
      <c r="GRP10" s="149"/>
      <c r="GRQ10" s="149"/>
      <c r="GRR10" s="149"/>
      <c r="GRS10" s="149"/>
      <c r="GRT10" s="149"/>
      <c r="GRU10" s="149"/>
      <c r="GRV10" s="149"/>
      <c r="GRW10" s="149"/>
      <c r="GRX10" s="149"/>
      <c r="GRY10" s="149"/>
      <c r="GRZ10" s="149"/>
      <c r="GSA10" s="149"/>
      <c r="GSB10" s="149"/>
      <c r="GSC10" s="149"/>
      <c r="GSD10" s="149"/>
      <c r="GSE10" s="149"/>
      <c r="GSF10" s="149"/>
      <c r="GSG10" s="149"/>
      <c r="GSH10" s="149"/>
      <c r="GSI10" s="149"/>
      <c r="GSJ10" s="149"/>
      <c r="GSK10" s="149"/>
      <c r="GSL10" s="149"/>
      <c r="GSM10" s="149"/>
      <c r="GSN10" s="149"/>
      <c r="GSO10" s="149"/>
      <c r="GSP10" s="149"/>
      <c r="GSQ10" s="149"/>
      <c r="GSR10" s="149"/>
      <c r="GSS10" s="149"/>
      <c r="GST10" s="149"/>
      <c r="GSU10" s="149"/>
      <c r="GSV10" s="149"/>
      <c r="GSW10" s="149"/>
      <c r="GSX10" s="149"/>
      <c r="GSY10" s="149"/>
      <c r="GSZ10" s="149"/>
      <c r="GTA10" s="149"/>
      <c r="GTB10" s="149"/>
      <c r="GTC10" s="149"/>
      <c r="GTD10" s="149"/>
      <c r="GTE10" s="149"/>
      <c r="GTF10" s="149"/>
      <c r="GTG10" s="149"/>
      <c r="GTH10" s="149"/>
      <c r="GTI10" s="149"/>
      <c r="GTJ10" s="149"/>
      <c r="GTK10" s="149"/>
      <c r="GTL10" s="149"/>
      <c r="GTM10" s="149"/>
      <c r="GTN10" s="149"/>
      <c r="GTO10" s="149"/>
      <c r="GTP10" s="149"/>
      <c r="GTQ10" s="149"/>
      <c r="GTR10" s="149"/>
      <c r="GTS10" s="149"/>
      <c r="GTT10" s="149"/>
      <c r="GTU10" s="149"/>
      <c r="GTV10" s="149"/>
      <c r="GTW10" s="149"/>
      <c r="GTX10" s="149"/>
      <c r="GTY10" s="149"/>
      <c r="GTZ10" s="149"/>
      <c r="GUA10" s="149"/>
      <c r="GUB10" s="149"/>
      <c r="GUC10" s="149"/>
      <c r="GUD10" s="149"/>
      <c r="GUE10" s="149"/>
      <c r="GUF10" s="149"/>
      <c r="GUG10" s="149"/>
      <c r="GUH10" s="149"/>
      <c r="GUI10" s="149"/>
      <c r="GUJ10" s="149"/>
      <c r="GUK10" s="149"/>
      <c r="GUL10" s="149"/>
      <c r="GUM10" s="149"/>
      <c r="GUN10" s="149"/>
      <c r="GUO10" s="149"/>
      <c r="GUP10" s="149"/>
      <c r="GUQ10" s="149"/>
      <c r="GUR10" s="149"/>
      <c r="GUS10" s="149"/>
      <c r="GUT10" s="149"/>
      <c r="GUU10" s="149"/>
      <c r="GUV10" s="149"/>
      <c r="GUW10" s="149"/>
      <c r="GUX10" s="149"/>
      <c r="GUY10" s="149"/>
      <c r="GUZ10" s="149"/>
      <c r="GVA10" s="149"/>
      <c r="GVB10" s="149"/>
      <c r="GVC10" s="149"/>
      <c r="GVD10" s="149"/>
      <c r="GVE10" s="149"/>
      <c r="GVF10" s="149"/>
      <c r="GVG10" s="149"/>
      <c r="GVH10" s="149"/>
      <c r="GVI10" s="149"/>
      <c r="GVJ10" s="149"/>
      <c r="GVK10" s="149"/>
      <c r="GVL10" s="149"/>
      <c r="GVM10" s="149"/>
      <c r="GVN10" s="149"/>
      <c r="GVO10" s="149"/>
      <c r="GVP10" s="149"/>
      <c r="GVQ10" s="149"/>
      <c r="GVR10" s="149"/>
      <c r="GVS10" s="149"/>
      <c r="GVT10" s="149"/>
      <c r="GVU10" s="149"/>
      <c r="GVV10" s="149"/>
      <c r="GVW10" s="149"/>
      <c r="GVX10" s="149"/>
      <c r="GVY10" s="149"/>
      <c r="GVZ10" s="149"/>
      <c r="GWA10" s="149"/>
      <c r="GWB10" s="149"/>
      <c r="GWC10" s="149"/>
      <c r="GWD10" s="149"/>
      <c r="GWE10" s="149"/>
      <c r="GWF10" s="149"/>
      <c r="GWG10" s="149"/>
      <c r="GWH10" s="149"/>
      <c r="GWI10" s="149"/>
      <c r="GWJ10" s="149"/>
      <c r="GWK10" s="149"/>
      <c r="GWL10" s="149"/>
      <c r="GWM10" s="149"/>
      <c r="GWN10" s="149"/>
      <c r="GWO10" s="149"/>
      <c r="GWP10" s="149"/>
      <c r="GWQ10" s="149"/>
      <c r="GWR10" s="149"/>
      <c r="GWS10" s="149"/>
      <c r="GWT10" s="149"/>
      <c r="GWU10" s="149"/>
      <c r="GWV10" s="149"/>
      <c r="GWW10" s="149"/>
      <c r="GWX10" s="149"/>
      <c r="GWY10" s="149"/>
      <c r="GWZ10" s="149"/>
      <c r="GXA10" s="149"/>
      <c r="GXB10" s="149"/>
      <c r="GXC10" s="149"/>
      <c r="GXD10" s="149"/>
      <c r="GXE10" s="149"/>
      <c r="GXF10" s="149"/>
      <c r="GXG10" s="149"/>
      <c r="GXH10" s="149"/>
      <c r="GXI10" s="149"/>
      <c r="GXJ10" s="149"/>
      <c r="GXK10" s="149"/>
      <c r="GXL10" s="149"/>
      <c r="GXM10" s="149"/>
      <c r="GXN10" s="149"/>
      <c r="GXO10" s="149"/>
      <c r="GXP10" s="149"/>
      <c r="GXQ10" s="149"/>
      <c r="GXR10" s="149"/>
      <c r="GXS10" s="149"/>
      <c r="GXT10" s="149"/>
      <c r="GXU10" s="149"/>
      <c r="GXV10" s="149"/>
      <c r="GXW10" s="149"/>
      <c r="GXX10" s="149"/>
      <c r="GXY10" s="149"/>
      <c r="GXZ10" s="149"/>
      <c r="GYA10" s="149"/>
      <c r="GYB10" s="149"/>
      <c r="GYC10" s="149"/>
      <c r="GYD10" s="149"/>
      <c r="GYE10" s="149"/>
      <c r="GYF10" s="149"/>
      <c r="GYG10" s="149"/>
      <c r="GYH10" s="149"/>
      <c r="GYI10" s="149"/>
      <c r="GYJ10" s="149"/>
      <c r="GYK10" s="149"/>
      <c r="GYL10" s="149"/>
      <c r="GYM10" s="149"/>
      <c r="GYN10" s="149"/>
      <c r="GYO10" s="149"/>
      <c r="GYP10" s="149"/>
      <c r="GYQ10" s="149"/>
      <c r="GYR10" s="149"/>
      <c r="GYS10" s="149"/>
      <c r="GYT10" s="149"/>
      <c r="GYU10" s="149"/>
      <c r="GYV10" s="149"/>
      <c r="GYW10" s="149"/>
      <c r="GYX10" s="149"/>
      <c r="GYY10" s="149"/>
      <c r="GYZ10" s="149"/>
      <c r="GZA10" s="149"/>
      <c r="GZB10" s="149"/>
      <c r="GZC10" s="149"/>
      <c r="GZD10" s="149"/>
      <c r="GZE10" s="149"/>
      <c r="GZF10" s="149"/>
      <c r="GZG10" s="149"/>
      <c r="GZH10" s="149"/>
      <c r="GZI10" s="149"/>
      <c r="GZJ10" s="149"/>
      <c r="GZK10" s="149"/>
      <c r="GZL10" s="149"/>
      <c r="GZM10" s="149"/>
      <c r="GZN10" s="149"/>
      <c r="GZO10" s="149"/>
      <c r="GZP10" s="149"/>
      <c r="GZQ10" s="149"/>
      <c r="GZR10" s="149"/>
      <c r="GZS10" s="149"/>
      <c r="GZT10" s="149"/>
      <c r="GZU10" s="149"/>
      <c r="GZV10" s="149"/>
      <c r="GZW10" s="149"/>
      <c r="GZX10" s="149"/>
      <c r="GZY10" s="149"/>
      <c r="GZZ10" s="149"/>
      <c r="HAA10" s="149"/>
      <c r="HAB10" s="149"/>
      <c r="HAC10" s="149"/>
      <c r="HAD10" s="149"/>
      <c r="HAE10" s="149"/>
      <c r="HAF10" s="149"/>
      <c r="HAG10" s="149"/>
      <c r="HAH10" s="149"/>
      <c r="HAI10" s="149"/>
      <c r="HAJ10" s="149"/>
      <c r="HAK10" s="149"/>
      <c r="HAL10" s="149"/>
      <c r="HAM10" s="149"/>
      <c r="HAN10" s="149"/>
      <c r="HAO10" s="149"/>
      <c r="HAP10" s="149"/>
      <c r="HAQ10" s="149"/>
      <c r="HAR10" s="149"/>
      <c r="HAS10" s="149"/>
      <c r="HAT10" s="149"/>
      <c r="HAU10" s="149"/>
      <c r="HAV10" s="149"/>
      <c r="HAW10" s="149"/>
      <c r="HAX10" s="149"/>
      <c r="HAY10" s="149"/>
      <c r="HAZ10" s="149"/>
      <c r="HBA10" s="149"/>
      <c r="HBB10" s="149"/>
      <c r="HBC10" s="149"/>
      <c r="HBD10" s="149"/>
      <c r="HBE10" s="149"/>
      <c r="HBF10" s="149"/>
      <c r="HBG10" s="149"/>
      <c r="HBH10" s="149"/>
      <c r="HBI10" s="149"/>
      <c r="HBJ10" s="149"/>
      <c r="HBK10" s="149"/>
      <c r="HBL10" s="149"/>
      <c r="HBM10" s="149"/>
      <c r="HBN10" s="149"/>
      <c r="HBO10" s="149"/>
      <c r="HBP10" s="149"/>
      <c r="HBQ10" s="149"/>
      <c r="HBR10" s="149"/>
      <c r="HBS10" s="149"/>
      <c r="HBT10" s="149"/>
      <c r="HBU10" s="149"/>
      <c r="HBV10" s="149"/>
      <c r="HBW10" s="149"/>
      <c r="HBX10" s="149"/>
      <c r="HBY10" s="149"/>
      <c r="HBZ10" s="149"/>
      <c r="HCA10" s="149"/>
      <c r="HCB10" s="149"/>
      <c r="HCC10" s="149"/>
      <c r="HCD10" s="149"/>
      <c r="HCE10" s="149"/>
      <c r="HCF10" s="149"/>
      <c r="HCG10" s="149"/>
      <c r="HCH10" s="149"/>
      <c r="HCI10" s="149"/>
      <c r="HCJ10" s="149"/>
      <c r="HCK10" s="149"/>
      <c r="HCL10" s="149"/>
      <c r="HCM10" s="149"/>
      <c r="HCN10" s="149"/>
      <c r="HCO10" s="149"/>
      <c r="HCP10" s="149"/>
      <c r="HCQ10" s="149"/>
      <c r="HCR10" s="149"/>
      <c r="HCS10" s="149"/>
      <c r="HCT10" s="149"/>
      <c r="HCU10" s="149"/>
      <c r="HCV10" s="149"/>
      <c r="HCW10" s="149"/>
      <c r="HCX10" s="149"/>
      <c r="HCY10" s="149"/>
      <c r="HCZ10" s="149"/>
      <c r="HDA10" s="149"/>
      <c r="HDB10" s="149"/>
      <c r="HDC10" s="149"/>
      <c r="HDD10" s="149"/>
      <c r="HDE10" s="149"/>
      <c r="HDF10" s="149"/>
      <c r="HDG10" s="149"/>
      <c r="HDH10" s="149"/>
      <c r="HDI10" s="149"/>
      <c r="HDJ10" s="149"/>
      <c r="HDK10" s="149"/>
      <c r="HDL10" s="149"/>
      <c r="HDM10" s="149"/>
      <c r="HDN10" s="149"/>
      <c r="HDO10" s="149"/>
      <c r="HDP10" s="149"/>
      <c r="HDQ10" s="149"/>
      <c r="HDR10" s="149"/>
      <c r="HDS10" s="149"/>
      <c r="HDT10" s="149"/>
      <c r="HDU10" s="149"/>
      <c r="HDV10" s="149"/>
      <c r="HDW10" s="149"/>
      <c r="HDX10" s="149"/>
      <c r="HDY10" s="149"/>
      <c r="HDZ10" s="149"/>
      <c r="HEA10" s="149"/>
      <c r="HEB10" s="149"/>
      <c r="HEC10" s="149"/>
      <c r="HED10" s="149"/>
      <c r="HEE10" s="149"/>
      <c r="HEF10" s="149"/>
      <c r="HEG10" s="149"/>
      <c r="HEH10" s="149"/>
      <c r="HEI10" s="149"/>
      <c r="HEJ10" s="149"/>
      <c r="HEK10" s="149"/>
      <c r="HEL10" s="149"/>
      <c r="HEM10" s="149"/>
      <c r="HEN10" s="149"/>
      <c r="HEO10" s="149"/>
      <c r="HEP10" s="149"/>
      <c r="HEQ10" s="149"/>
      <c r="HER10" s="149"/>
      <c r="HES10" s="149"/>
      <c r="HET10" s="149"/>
      <c r="HEU10" s="149"/>
      <c r="HEV10" s="149"/>
      <c r="HEW10" s="149"/>
      <c r="HEX10" s="149"/>
      <c r="HEY10" s="149"/>
      <c r="HEZ10" s="149"/>
      <c r="HFA10" s="149"/>
      <c r="HFB10" s="149"/>
      <c r="HFC10" s="149"/>
      <c r="HFD10" s="149"/>
      <c r="HFE10" s="149"/>
      <c r="HFF10" s="149"/>
      <c r="HFG10" s="149"/>
      <c r="HFH10" s="149"/>
      <c r="HFI10" s="149"/>
      <c r="HFJ10" s="149"/>
      <c r="HFK10" s="149"/>
      <c r="HFL10" s="149"/>
      <c r="HFM10" s="149"/>
      <c r="HFN10" s="149"/>
      <c r="HFO10" s="149"/>
      <c r="HFP10" s="149"/>
      <c r="HFQ10" s="149"/>
      <c r="HFR10" s="149"/>
      <c r="HFS10" s="149"/>
      <c r="HFT10" s="149"/>
      <c r="HFU10" s="149"/>
      <c r="HFV10" s="149"/>
      <c r="HFW10" s="149"/>
      <c r="HFX10" s="149"/>
      <c r="HFY10" s="149"/>
      <c r="HFZ10" s="149"/>
      <c r="HGA10" s="149"/>
      <c r="HGB10" s="149"/>
      <c r="HGC10" s="149"/>
      <c r="HGD10" s="149"/>
      <c r="HGE10" s="149"/>
      <c r="HGF10" s="149"/>
      <c r="HGG10" s="149"/>
      <c r="HGH10" s="149"/>
      <c r="HGI10" s="149"/>
      <c r="HGJ10" s="149"/>
      <c r="HGK10" s="149"/>
      <c r="HGL10" s="149"/>
      <c r="HGM10" s="149"/>
      <c r="HGN10" s="149"/>
      <c r="HGO10" s="149"/>
      <c r="HGP10" s="149"/>
      <c r="HGQ10" s="149"/>
      <c r="HGR10" s="149"/>
      <c r="HGS10" s="149"/>
      <c r="HGT10" s="149"/>
      <c r="HGU10" s="149"/>
      <c r="HGV10" s="149"/>
      <c r="HGW10" s="149"/>
      <c r="HGX10" s="149"/>
      <c r="HGY10" s="149"/>
      <c r="HGZ10" s="149"/>
      <c r="HHA10" s="149"/>
      <c r="HHB10" s="149"/>
      <c r="HHC10" s="149"/>
      <c r="HHD10" s="149"/>
      <c r="HHE10" s="149"/>
      <c r="HHF10" s="149"/>
      <c r="HHG10" s="149"/>
      <c r="HHH10" s="149"/>
      <c r="HHI10" s="149"/>
      <c r="HHJ10" s="149"/>
      <c r="HHK10" s="149"/>
      <c r="HHL10" s="149"/>
      <c r="HHM10" s="149"/>
      <c r="HHN10" s="149"/>
      <c r="HHO10" s="149"/>
      <c r="HHP10" s="149"/>
      <c r="HHQ10" s="149"/>
      <c r="HHR10" s="149"/>
      <c r="HHS10" s="149"/>
      <c r="HHT10" s="149"/>
      <c r="HHU10" s="149"/>
      <c r="HHV10" s="149"/>
      <c r="HHW10" s="149"/>
      <c r="HHX10" s="149"/>
      <c r="HHY10" s="149"/>
      <c r="HHZ10" s="149"/>
      <c r="HIA10" s="149"/>
      <c r="HIB10" s="149"/>
      <c r="HIC10" s="149"/>
      <c r="HID10" s="149"/>
      <c r="HIE10" s="149"/>
      <c r="HIF10" s="149"/>
      <c r="HIG10" s="149"/>
      <c r="HIH10" s="149"/>
      <c r="HII10" s="149"/>
      <c r="HIJ10" s="149"/>
      <c r="HIK10" s="149"/>
      <c r="HIL10" s="149"/>
      <c r="HIM10" s="149"/>
      <c r="HIN10" s="149"/>
      <c r="HIO10" s="149"/>
      <c r="HIP10" s="149"/>
      <c r="HIQ10" s="149"/>
      <c r="HIR10" s="149"/>
      <c r="HIS10" s="149"/>
      <c r="HIT10" s="149"/>
      <c r="HIU10" s="149"/>
      <c r="HIV10" s="149"/>
      <c r="HIW10" s="149"/>
      <c r="HIX10" s="149"/>
      <c r="HIY10" s="149"/>
      <c r="HIZ10" s="149"/>
      <c r="HJA10" s="149"/>
      <c r="HJB10" s="149"/>
      <c r="HJC10" s="149"/>
      <c r="HJD10" s="149"/>
      <c r="HJE10" s="149"/>
      <c r="HJF10" s="149"/>
      <c r="HJG10" s="149"/>
      <c r="HJH10" s="149"/>
      <c r="HJI10" s="149"/>
      <c r="HJJ10" s="149"/>
      <c r="HJK10" s="149"/>
      <c r="HJL10" s="149"/>
      <c r="HJM10" s="149"/>
      <c r="HJN10" s="149"/>
      <c r="HJO10" s="149"/>
      <c r="HJP10" s="149"/>
      <c r="HJQ10" s="149"/>
      <c r="HJR10" s="149"/>
      <c r="HJS10" s="149"/>
      <c r="HJT10" s="149"/>
      <c r="HJU10" s="149"/>
      <c r="HJV10" s="149"/>
      <c r="HJW10" s="149"/>
      <c r="HJX10" s="149"/>
      <c r="HJY10" s="149"/>
      <c r="HJZ10" s="149"/>
      <c r="HKA10" s="149"/>
      <c r="HKB10" s="149"/>
      <c r="HKC10" s="149"/>
      <c r="HKD10" s="149"/>
      <c r="HKE10" s="149"/>
      <c r="HKF10" s="149"/>
      <c r="HKG10" s="149"/>
      <c r="HKH10" s="149"/>
      <c r="HKI10" s="149"/>
      <c r="HKJ10" s="149"/>
      <c r="HKK10" s="149"/>
      <c r="HKL10" s="149"/>
      <c r="HKM10" s="149"/>
      <c r="HKN10" s="149"/>
      <c r="HKO10" s="149"/>
      <c r="HKP10" s="149"/>
      <c r="HKQ10" s="149"/>
      <c r="HKR10" s="149"/>
      <c r="HKS10" s="149"/>
      <c r="HKT10" s="149"/>
      <c r="HKU10" s="149"/>
      <c r="HKV10" s="149"/>
      <c r="HKW10" s="149"/>
      <c r="HKX10" s="149"/>
      <c r="HKY10" s="149"/>
      <c r="HKZ10" s="149"/>
      <c r="HLA10" s="149"/>
      <c r="HLB10" s="149"/>
      <c r="HLC10" s="149"/>
      <c r="HLD10" s="149"/>
      <c r="HLE10" s="149"/>
      <c r="HLF10" s="149"/>
      <c r="HLG10" s="149"/>
      <c r="HLH10" s="149"/>
      <c r="HLI10" s="149"/>
      <c r="HLJ10" s="149"/>
      <c r="HLK10" s="149"/>
      <c r="HLL10" s="149"/>
      <c r="HLM10" s="149"/>
      <c r="HLN10" s="149"/>
      <c r="HLO10" s="149"/>
      <c r="HLP10" s="149"/>
      <c r="HLQ10" s="149"/>
      <c r="HLR10" s="149"/>
      <c r="HLS10" s="149"/>
      <c r="HLT10" s="149"/>
      <c r="HLU10" s="149"/>
      <c r="HLV10" s="149"/>
      <c r="HLW10" s="149"/>
      <c r="HLX10" s="149"/>
      <c r="HLY10" s="149"/>
      <c r="HLZ10" s="149"/>
      <c r="HMA10" s="149"/>
      <c r="HMB10" s="149"/>
      <c r="HMC10" s="149"/>
      <c r="HMD10" s="149"/>
      <c r="HME10" s="149"/>
      <c r="HMF10" s="149"/>
      <c r="HMG10" s="149"/>
      <c r="HMH10" s="149"/>
      <c r="HMI10" s="149"/>
      <c r="HMJ10" s="149"/>
      <c r="HMK10" s="149"/>
      <c r="HML10" s="149"/>
      <c r="HMM10" s="149"/>
      <c r="HMN10" s="149"/>
      <c r="HMO10" s="149"/>
      <c r="HMP10" s="149"/>
      <c r="HMQ10" s="149"/>
      <c r="HMR10" s="149"/>
      <c r="HMS10" s="149"/>
      <c r="HMT10" s="149"/>
      <c r="HMU10" s="149"/>
      <c r="HMV10" s="149"/>
      <c r="HMW10" s="149"/>
      <c r="HMX10" s="149"/>
      <c r="HMY10" s="149"/>
      <c r="HMZ10" s="149"/>
      <c r="HNA10" s="149"/>
      <c r="HNB10" s="149"/>
      <c r="HNC10" s="149"/>
      <c r="HND10" s="149"/>
      <c r="HNE10" s="149"/>
      <c r="HNF10" s="149"/>
      <c r="HNG10" s="149"/>
      <c r="HNH10" s="149"/>
      <c r="HNI10" s="149"/>
      <c r="HNJ10" s="149"/>
      <c r="HNK10" s="149"/>
      <c r="HNL10" s="149"/>
      <c r="HNM10" s="149"/>
      <c r="HNN10" s="149"/>
      <c r="HNO10" s="149"/>
      <c r="HNP10" s="149"/>
      <c r="HNQ10" s="149"/>
      <c r="HNR10" s="149"/>
      <c r="HNS10" s="149"/>
      <c r="HNT10" s="149"/>
      <c r="HNU10" s="149"/>
      <c r="HNV10" s="149"/>
      <c r="HNW10" s="149"/>
      <c r="HNX10" s="149"/>
      <c r="HNY10" s="149"/>
      <c r="HNZ10" s="149"/>
      <c r="HOA10" s="149"/>
      <c r="HOB10" s="149"/>
      <c r="HOC10" s="149"/>
      <c r="HOD10" s="149"/>
      <c r="HOE10" s="149"/>
      <c r="HOF10" s="149"/>
      <c r="HOG10" s="149"/>
      <c r="HOH10" s="149"/>
      <c r="HOI10" s="149"/>
      <c r="HOJ10" s="149"/>
      <c r="HOK10" s="149"/>
      <c r="HOL10" s="149"/>
      <c r="HOM10" s="149"/>
      <c r="HON10" s="149"/>
      <c r="HOO10" s="149"/>
      <c r="HOP10" s="149"/>
      <c r="HOQ10" s="149"/>
      <c r="HOR10" s="149"/>
      <c r="HOS10" s="149"/>
      <c r="HOT10" s="149"/>
      <c r="HOU10" s="149"/>
      <c r="HOV10" s="149"/>
      <c r="HOW10" s="149"/>
      <c r="HOX10" s="149"/>
      <c r="HOY10" s="149"/>
      <c r="HOZ10" s="149"/>
      <c r="HPA10" s="149"/>
      <c r="HPB10" s="149"/>
      <c r="HPC10" s="149"/>
      <c r="HPD10" s="149"/>
      <c r="HPE10" s="149"/>
      <c r="HPF10" s="149"/>
      <c r="HPG10" s="149"/>
      <c r="HPH10" s="149"/>
      <c r="HPI10" s="149"/>
      <c r="HPJ10" s="149"/>
      <c r="HPK10" s="149"/>
      <c r="HPL10" s="149"/>
      <c r="HPM10" s="149"/>
      <c r="HPN10" s="149"/>
      <c r="HPO10" s="149"/>
      <c r="HPP10" s="149"/>
      <c r="HPQ10" s="149"/>
      <c r="HPR10" s="149"/>
      <c r="HPS10" s="149"/>
      <c r="HPT10" s="149"/>
      <c r="HPU10" s="149"/>
      <c r="HPV10" s="149"/>
      <c r="HPW10" s="149"/>
      <c r="HPX10" s="149"/>
      <c r="HPY10" s="149"/>
      <c r="HPZ10" s="149"/>
      <c r="HQA10" s="149"/>
      <c r="HQB10" s="149"/>
      <c r="HQC10" s="149"/>
      <c r="HQD10" s="149"/>
      <c r="HQE10" s="149"/>
      <c r="HQF10" s="149"/>
      <c r="HQG10" s="149"/>
      <c r="HQH10" s="149"/>
      <c r="HQI10" s="149"/>
      <c r="HQJ10" s="149"/>
      <c r="HQK10" s="149"/>
      <c r="HQL10" s="149"/>
      <c r="HQM10" s="149"/>
      <c r="HQN10" s="149"/>
      <c r="HQO10" s="149"/>
      <c r="HQP10" s="149"/>
      <c r="HQQ10" s="149"/>
      <c r="HQR10" s="149"/>
      <c r="HQS10" s="149"/>
      <c r="HQT10" s="149"/>
      <c r="HQU10" s="149"/>
      <c r="HQV10" s="149"/>
      <c r="HQW10" s="149"/>
      <c r="HQX10" s="149"/>
      <c r="HQY10" s="149"/>
      <c r="HQZ10" s="149"/>
      <c r="HRA10" s="149"/>
      <c r="HRB10" s="149"/>
      <c r="HRC10" s="149"/>
      <c r="HRD10" s="149"/>
      <c r="HRE10" s="149"/>
      <c r="HRF10" s="149"/>
      <c r="HRG10" s="149"/>
      <c r="HRH10" s="149"/>
      <c r="HRI10" s="149"/>
      <c r="HRJ10" s="149"/>
      <c r="HRK10" s="149"/>
      <c r="HRL10" s="149"/>
      <c r="HRM10" s="149"/>
      <c r="HRN10" s="149"/>
      <c r="HRO10" s="149"/>
      <c r="HRP10" s="149"/>
      <c r="HRQ10" s="149"/>
      <c r="HRR10" s="149"/>
      <c r="HRS10" s="149"/>
      <c r="HRT10" s="149"/>
      <c r="HRU10" s="149"/>
      <c r="HRV10" s="149"/>
      <c r="HRW10" s="149"/>
      <c r="HRX10" s="149"/>
      <c r="HRY10" s="149"/>
      <c r="HRZ10" s="149"/>
      <c r="HSA10" s="149"/>
      <c r="HSB10" s="149"/>
      <c r="HSC10" s="149"/>
      <c r="HSD10" s="149"/>
      <c r="HSE10" s="149"/>
      <c r="HSF10" s="149"/>
      <c r="HSG10" s="149"/>
      <c r="HSH10" s="149"/>
      <c r="HSI10" s="149"/>
      <c r="HSJ10" s="149"/>
      <c r="HSK10" s="149"/>
      <c r="HSL10" s="149"/>
      <c r="HSM10" s="149"/>
      <c r="HSN10" s="149"/>
      <c r="HSO10" s="149"/>
      <c r="HSP10" s="149"/>
      <c r="HSQ10" s="149"/>
      <c r="HSR10" s="149"/>
      <c r="HSS10" s="149"/>
      <c r="HST10" s="149"/>
      <c r="HSU10" s="149"/>
      <c r="HSV10" s="149"/>
      <c r="HSW10" s="149"/>
      <c r="HSX10" s="149"/>
      <c r="HSY10" s="149"/>
      <c r="HSZ10" s="149"/>
      <c r="HTA10" s="149"/>
      <c r="HTB10" s="149"/>
      <c r="HTC10" s="149"/>
      <c r="HTD10" s="149"/>
      <c r="HTE10" s="149"/>
      <c r="HTF10" s="149"/>
      <c r="HTG10" s="149"/>
      <c r="HTH10" s="149"/>
      <c r="HTI10" s="149"/>
      <c r="HTJ10" s="149"/>
      <c r="HTK10" s="149"/>
      <c r="HTL10" s="149"/>
      <c r="HTM10" s="149"/>
      <c r="HTN10" s="149"/>
      <c r="HTO10" s="149"/>
      <c r="HTP10" s="149"/>
      <c r="HTQ10" s="149"/>
      <c r="HTR10" s="149"/>
      <c r="HTS10" s="149"/>
      <c r="HTT10" s="149"/>
      <c r="HTU10" s="149"/>
      <c r="HTV10" s="149"/>
      <c r="HTW10" s="149"/>
      <c r="HTX10" s="149"/>
      <c r="HTY10" s="149"/>
      <c r="HTZ10" s="149"/>
      <c r="HUA10" s="149"/>
      <c r="HUB10" s="149"/>
      <c r="HUC10" s="149"/>
      <c r="HUD10" s="149"/>
      <c r="HUE10" s="149"/>
      <c r="HUF10" s="149"/>
      <c r="HUG10" s="149"/>
      <c r="HUH10" s="149"/>
      <c r="HUI10" s="149"/>
      <c r="HUJ10" s="149"/>
      <c r="HUK10" s="149"/>
      <c r="HUL10" s="149"/>
      <c r="HUM10" s="149"/>
      <c r="HUN10" s="149"/>
      <c r="HUO10" s="149"/>
      <c r="HUP10" s="149"/>
      <c r="HUQ10" s="149"/>
      <c r="HUR10" s="149"/>
      <c r="HUS10" s="149"/>
      <c r="HUT10" s="149"/>
      <c r="HUU10" s="149"/>
      <c r="HUV10" s="149"/>
      <c r="HUW10" s="149"/>
      <c r="HUX10" s="149"/>
      <c r="HUY10" s="149"/>
      <c r="HUZ10" s="149"/>
      <c r="HVA10" s="149"/>
      <c r="HVB10" s="149"/>
      <c r="HVC10" s="149"/>
      <c r="HVD10" s="149"/>
      <c r="HVE10" s="149"/>
      <c r="HVF10" s="149"/>
      <c r="HVG10" s="149"/>
      <c r="HVH10" s="149"/>
      <c r="HVI10" s="149"/>
      <c r="HVJ10" s="149"/>
      <c r="HVK10" s="149"/>
      <c r="HVL10" s="149"/>
      <c r="HVM10" s="149"/>
      <c r="HVN10" s="149"/>
      <c r="HVO10" s="149"/>
      <c r="HVP10" s="149"/>
      <c r="HVQ10" s="149"/>
      <c r="HVR10" s="149"/>
      <c r="HVS10" s="149"/>
      <c r="HVT10" s="149"/>
      <c r="HVU10" s="149"/>
      <c r="HVV10" s="149"/>
      <c r="HVW10" s="149"/>
      <c r="HVX10" s="149"/>
      <c r="HVY10" s="149"/>
      <c r="HVZ10" s="149"/>
      <c r="HWA10" s="149"/>
      <c r="HWB10" s="149"/>
      <c r="HWC10" s="149"/>
      <c r="HWD10" s="149"/>
      <c r="HWE10" s="149"/>
      <c r="HWF10" s="149"/>
      <c r="HWG10" s="149"/>
      <c r="HWH10" s="149"/>
      <c r="HWI10" s="149"/>
      <c r="HWJ10" s="149"/>
      <c r="HWK10" s="149"/>
      <c r="HWL10" s="149"/>
      <c r="HWM10" s="149"/>
      <c r="HWN10" s="149"/>
      <c r="HWO10" s="149"/>
      <c r="HWP10" s="149"/>
      <c r="HWQ10" s="149"/>
      <c r="HWR10" s="149"/>
      <c r="HWS10" s="149"/>
      <c r="HWT10" s="149"/>
      <c r="HWU10" s="149"/>
      <c r="HWV10" s="149"/>
      <c r="HWW10" s="149"/>
      <c r="HWX10" s="149"/>
      <c r="HWY10" s="149"/>
      <c r="HWZ10" s="149"/>
      <c r="HXA10" s="149"/>
      <c r="HXB10" s="149"/>
      <c r="HXC10" s="149"/>
      <c r="HXD10" s="149"/>
      <c r="HXE10" s="149"/>
      <c r="HXF10" s="149"/>
      <c r="HXG10" s="149"/>
      <c r="HXH10" s="149"/>
      <c r="HXI10" s="149"/>
      <c r="HXJ10" s="149"/>
      <c r="HXK10" s="149"/>
      <c r="HXL10" s="149"/>
      <c r="HXM10" s="149"/>
      <c r="HXN10" s="149"/>
      <c r="HXO10" s="149"/>
      <c r="HXP10" s="149"/>
      <c r="HXQ10" s="149"/>
      <c r="HXR10" s="149"/>
      <c r="HXS10" s="149"/>
      <c r="HXT10" s="149"/>
      <c r="HXU10" s="149"/>
      <c r="HXV10" s="149"/>
      <c r="HXW10" s="149"/>
      <c r="HXX10" s="149"/>
      <c r="HXY10" s="149"/>
      <c r="HXZ10" s="149"/>
      <c r="HYA10" s="149"/>
      <c r="HYB10" s="149"/>
      <c r="HYC10" s="149"/>
      <c r="HYD10" s="149"/>
      <c r="HYE10" s="149"/>
      <c r="HYF10" s="149"/>
      <c r="HYG10" s="149"/>
      <c r="HYH10" s="149"/>
      <c r="HYI10" s="149"/>
      <c r="HYJ10" s="149"/>
      <c r="HYK10" s="149"/>
      <c r="HYL10" s="149"/>
      <c r="HYM10" s="149"/>
      <c r="HYN10" s="149"/>
      <c r="HYO10" s="149"/>
      <c r="HYP10" s="149"/>
      <c r="HYQ10" s="149"/>
      <c r="HYR10" s="149"/>
      <c r="HYS10" s="149"/>
      <c r="HYT10" s="149"/>
      <c r="HYU10" s="149"/>
      <c r="HYV10" s="149"/>
      <c r="HYW10" s="149"/>
      <c r="HYX10" s="149"/>
      <c r="HYY10" s="149"/>
      <c r="HYZ10" s="149"/>
      <c r="HZA10" s="149"/>
      <c r="HZB10" s="149"/>
      <c r="HZC10" s="149"/>
      <c r="HZD10" s="149"/>
      <c r="HZE10" s="149"/>
      <c r="HZF10" s="149"/>
      <c r="HZG10" s="149"/>
      <c r="HZH10" s="149"/>
      <c r="HZI10" s="149"/>
      <c r="HZJ10" s="149"/>
      <c r="HZK10" s="149"/>
      <c r="HZL10" s="149"/>
      <c r="HZM10" s="149"/>
      <c r="HZN10" s="149"/>
      <c r="HZO10" s="149"/>
      <c r="HZP10" s="149"/>
      <c r="HZQ10" s="149"/>
      <c r="HZR10" s="149"/>
      <c r="HZS10" s="149"/>
      <c r="HZT10" s="149"/>
      <c r="HZU10" s="149"/>
      <c r="HZV10" s="149"/>
      <c r="HZW10" s="149"/>
      <c r="HZX10" s="149"/>
      <c r="HZY10" s="149"/>
      <c r="HZZ10" s="149"/>
      <c r="IAA10" s="149"/>
      <c r="IAB10" s="149"/>
      <c r="IAC10" s="149"/>
      <c r="IAD10" s="149"/>
      <c r="IAE10" s="149"/>
      <c r="IAF10" s="149"/>
      <c r="IAG10" s="149"/>
      <c r="IAH10" s="149"/>
      <c r="IAI10" s="149"/>
      <c r="IAJ10" s="149"/>
      <c r="IAK10" s="149"/>
      <c r="IAL10" s="149"/>
      <c r="IAM10" s="149"/>
      <c r="IAN10" s="149"/>
      <c r="IAO10" s="149"/>
      <c r="IAP10" s="149"/>
      <c r="IAQ10" s="149"/>
      <c r="IAR10" s="149"/>
      <c r="IAS10" s="149"/>
      <c r="IAT10" s="149"/>
      <c r="IAU10" s="149"/>
      <c r="IAV10" s="149"/>
      <c r="IAW10" s="149"/>
      <c r="IAX10" s="149"/>
      <c r="IAY10" s="149"/>
      <c r="IAZ10" s="149"/>
      <c r="IBA10" s="149"/>
      <c r="IBB10" s="149"/>
      <c r="IBC10" s="149"/>
      <c r="IBD10" s="149"/>
      <c r="IBE10" s="149"/>
      <c r="IBF10" s="149"/>
      <c r="IBG10" s="149"/>
      <c r="IBH10" s="149"/>
      <c r="IBI10" s="149"/>
      <c r="IBJ10" s="149"/>
      <c r="IBK10" s="149"/>
      <c r="IBL10" s="149"/>
      <c r="IBM10" s="149"/>
      <c r="IBN10" s="149"/>
      <c r="IBO10" s="149"/>
      <c r="IBP10" s="149"/>
      <c r="IBQ10" s="149"/>
      <c r="IBR10" s="149"/>
      <c r="IBS10" s="149"/>
      <c r="IBT10" s="149"/>
      <c r="IBU10" s="149"/>
      <c r="IBV10" s="149"/>
      <c r="IBW10" s="149"/>
      <c r="IBX10" s="149"/>
      <c r="IBY10" s="149"/>
      <c r="IBZ10" s="149"/>
      <c r="ICA10" s="149"/>
      <c r="ICB10" s="149"/>
      <c r="ICC10" s="149"/>
      <c r="ICD10" s="149"/>
      <c r="ICE10" s="149"/>
      <c r="ICF10" s="149"/>
      <c r="ICG10" s="149"/>
      <c r="ICH10" s="149"/>
      <c r="ICI10" s="149"/>
      <c r="ICJ10" s="149"/>
      <c r="ICK10" s="149"/>
      <c r="ICL10" s="149"/>
      <c r="ICM10" s="149"/>
      <c r="ICN10" s="149"/>
      <c r="ICO10" s="149"/>
      <c r="ICP10" s="149"/>
      <c r="ICQ10" s="149"/>
      <c r="ICR10" s="149"/>
      <c r="ICS10" s="149"/>
      <c r="ICT10" s="149"/>
      <c r="ICU10" s="149"/>
      <c r="ICV10" s="149"/>
      <c r="ICW10" s="149"/>
      <c r="ICX10" s="149"/>
      <c r="ICY10" s="149"/>
      <c r="ICZ10" s="149"/>
      <c r="IDA10" s="149"/>
      <c r="IDB10" s="149"/>
      <c r="IDC10" s="149"/>
      <c r="IDD10" s="149"/>
      <c r="IDE10" s="149"/>
      <c r="IDF10" s="149"/>
      <c r="IDG10" s="149"/>
      <c r="IDH10" s="149"/>
      <c r="IDI10" s="149"/>
      <c r="IDJ10" s="149"/>
      <c r="IDK10" s="149"/>
      <c r="IDL10" s="149"/>
      <c r="IDM10" s="149"/>
      <c r="IDN10" s="149"/>
      <c r="IDO10" s="149"/>
      <c r="IDP10" s="149"/>
      <c r="IDQ10" s="149"/>
      <c r="IDR10" s="149"/>
      <c r="IDS10" s="149"/>
      <c r="IDT10" s="149"/>
      <c r="IDU10" s="149"/>
      <c r="IDV10" s="149"/>
      <c r="IDW10" s="149"/>
      <c r="IDX10" s="149"/>
      <c r="IDY10" s="149"/>
      <c r="IDZ10" s="149"/>
      <c r="IEA10" s="149"/>
      <c r="IEB10" s="149"/>
      <c r="IEC10" s="149"/>
      <c r="IED10" s="149"/>
      <c r="IEE10" s="149"/>
      <c r="IEF10" s="149"/>
      <c r="IEG10" s="149"/>
      <c r="IEH10" s="149"/>
      <c r="IEI10" s="149"/>
      <c r="IEJ10" s="149"/>
      <c r="IEK10" s="149"/>
      <c r="IEL10" s="149"/>
      <c r="IEM10" s="149"/>
      <c r="IEN10" s="149"/>
      <c r="IEO10" s="149"/>
      <c r="IEP10" s="149"/>
      <c r="IEQ10" s="149"/>
      <c r="IER10" s="149"/>
      <c r="IES10" s="149"/>
      <c r="IET10" s="149"/>
      <c r="IEU10" s="149"/>
      <c r="IEV10" s="149"/>
      <c r="IEW10" s="149"/>
      <c r="IEX10" s="149"/>
      <c r="IEY10" s="149"/>
      <c r="IEZ10" s="149"/>
      <c r="IFA10" s="149"/>
      <c r="IFB10" s="149"/>
      <c r="IFC10" s="149"/>
      <c r="IFD10" s="149"/>
      <c r="IFE10" s="149"/>
      <c r="IFF10" s="149"/>
      <c r="IFG10" s="149"/>
      <c r="IFH10" s="149"/>
      <c r="IFI10" s="149"/>
      <c r="IFJ10" s="149"/>
      <c r="IFK10" s="149"/>
      <c r="IFL10" s="149"/>
      <c r="IFM10" s="149"/>
      <c r="IFN10" s="149"/>
      <c r="IFO10" s="149"/>
      <c r="IFP10" s="149"/>
      <c r="IFQ10" s="149"/>
      <c r="IFR10" s="149"/>
      <c r="IFS10" s="149"/>
      <c r="IFT10" s="149"/>
      <c r="IFU10" s="149"/>
      <c r="IFV10" s="149"/>
      <c r="IFW10" s="149"/>
      <c r="IFX10" s="149"/>
      <c r="IFY10" s="149"/>
      <c r="IFZ10" s="149"/>
      <c r="IGA10" s="149"/>
      <c r="IGB10" s="149"/>
      <c r="IGC10" s="149"/>
      <c r="IGD10" s="149"/>
      <c r="IGE10" s="149"/>
      <c r="IGF10" s="149"/>
      <c r="IGG10" s="149"/>
      <c r="IGH10" s="149"/>
      <c r="IGI10" s="149"/>
      <c r="IGJ10" s="149"/>
      <c r="IGK10" s="149"/>
      <c r="IGL10" s="149"/>
      <c r="IGM10" s="149"/>
      <c r="IGN10" s="149"/>
      <c r="IGO10" s="149"/>
      <c r="IGP10" s="149"/>
      <c r="IGQ10" s="149"/>
      <c r="IGR10" s="149"/>
      <c r="IGS10" s="149"/>
      <c r="IGT10" s="149"/>
      <c r="IGU10" s="149"/>
      <c r="IGV10" s="149"/>
      <c r="IGW10" s="149"/>
      <c r="IGX10" s="149"/>
      <c r="IGY10" s="149"/>
      <c r="IGZ10" s="149"/>
      <c r="IHA10" s="149"/>
      <c r="IHB10" s="149"/>
      <c r="IHC10" s="149"/>
      <c r="IHD10" s="149"/>
      <c r="IHE10" s="149"/>
      <c r="IHF10" s="149"/>
      <c r="IHG10" s="149"/>
      <c r="IHH10" s="149"/>
      <c r="IHI10" s="149"/>
      <c r="IHJ10" s="149"/>
      <c r="IHK10" s="149"/>
      <c r="IHL10" s="149"/>
      <c r="IHM10" s="149"/>
      <c r="IHN10" s="149"/>
      <c r="IHO10" s="149"/>
      <c r="IHP10" s="149"/>
      <c r="IHQ10" s="149"/>
      <c r="IHR10" s="149"/>
      <c r="IHS10" s="149"/>
      <c r="IHT10" s="149"/>
      <c r="IHU10" s="149"/>
      <c r="IHV10" s="149"/>
      <c r="IHW10" s="149"/>
      <c r="IHX10" s="149"/>
      <c r="IHY10" s="149"/>
      <c r="IHZ10" s="149"/>
      <c r="IIA10" s="149"/>
      <c r="IIB10" s="149"/>
      <c r="IIC10" s="149"/>
      <c r="IID10" s="149"/>
      <c r="IIE10" s="149"/>
      <c r="IIF10" s="149"/>
      <c r="IIG10" s="149"/>
      <c r="IIH10" s="149"/>
      <c r="III10" s="149"/>
      <c r="IIJ10" s="149"/>
      <c r="IIK10" s="149"/>
      <c r="IIL10" s="149"/>
      <c r="IIM10" s="149"/>
      <c r="IIN10" s="149"/>
      <c r="IIO10" s="149"/>
      <c r="IIP10" s="149"/>
      <c r="IIQ10" s="149"/>
      <c r="IIR10" s="149"/>
      <c r="IIS10" s="149"/>
      <c r="IIT10" s="149"/>
      <c r="IIU10" s="149"/>
      <c r="IIV10" s="149"/>
      <c r="IIW10" s="149"/>
      <c r="IIX10" s="149"/>
      <c r="IIY10" s="149"/>
      <c r="IIZ10" s="149"/>
      <c r="IJA10" s="149"/>
      <c r="IJB10" s="149"/>
      <c r="IJC10" s="149"/>
      <c r="IJD10" s="149"/>
      <c r="IJE10" s="149"/>
      <c r="IJF10" s="149"/>
      <c r="IJG10" s="149"/>
      <c r="IJH10" s="149"/>
      <c r="IJI10" s="149"/>
      <c r="IJJ10" s="149"/>
      <c r="IJK10" s="149"/>
      <c r="IJL10" s="149"/>
      <c r="IJM10" s="149"/>
      <c r="IJN10" s="149"/>
      <c r="IJO10" s="149"/>
      <c r="IJP10" s="149"/>
      <c r="IJQ10" s="149"/>
      <c r="IJR10" s="149"/>
      <c r="IJS10" s="149"/>
      <c r="IJT10" s="149"/>
      <c r="IJU10" s="149"/>
      <c r="IJV10" s="149"/>
      <c r="IJW10" s="149"/>
      <c r="IJX10" s="149"/>
      <c r="IJY10" s="149"/>
      <c r="IJZ10" s="149"/>
      <c r="IKA10" s="149"/>
      <c r="IKB10" s="149"/>
      <c r="IKC10" s="149"/>
      <c r="IKD10" s="149"/>
      <c r="IKE10" s="149"/>
      <c r="IKF10" s="149"/>
      <c r="IKG10" s="149"/>
      <c r="IKH10" s="149"/>
      <c r="IKI10" s="149"/>
      <c r="IKJ10" s="149"/>
      <c r="IKK10" s="149"/>
      <c r="IKL10" s="149"/>
      <c r="IKM10" s="149"/>
      <c r="IKN10" s="149"/>
      <c r="IKO10" s="149"/>
      <c r="IKP10" s="149"/>
      <c r="IKQ10" s="149"/>
      <c r="IKR10" s="149"/>
      <c r="IKS10" s="149"/>
      <c r="IKT10" s="149"/>
      <c r="IKU10" s="149"/>
      <c r="IKV10" s="149"/>
      <c r="IKW10" s="149"/>
      <c r="IKX10" s="149"/>
      <c r="IKY10" s="149"/>
      <c r="IKZ10" s="149"/>
      <c r="ILA10" s="149"/>
      <c r="ILB10" s="149"/>
      <c r="ILC10" s="149"/>
      <c r="ILD10" s="149"/>
      <c r="ILE10" s="149"/>
      <c r="ILF10" s="149"/>
      <c r="ILG10" s="149"/>
      <c r="ILH10" s="149"/>
      <c r="ILI10" s="149"/>
      <c r="ILJ10" s="149"/>
      <c r="ILK10" s="149"/>
      <c r="ILL10" s="149"/>
      <c r="ILM10" s="149"/>
      <c r="ILN10" s="149"/>
      <c r="ILO10" s="149"/>
      <c r="ILP10" s="149"/>
      <c r="ILQ10" s="149"/>
      <c r="ILR10" s="149"/>
      <c r="ILS10" s="149"/>
      <c r="ILT10" s="149"/>
      <c r="ILU10" s="149"/>
      <c r="ILV10" s="149"/>
      <c r="ILW10" s="149"/>
      <c r="ILX10" s="149"/>
      <c r="ILY10" s="149"/>
      <c r="ILZ10" s="149"/>
      <c r="IMA10" s="149"/>
      <c r="IMB10" s="149"/>
      <c r="IMC10" s="149"/>
      <c r="IMD10" s="149"/>
      <c r="IME10" s="149"/>
      <c r="IMF10" s="149"/>
      <c r="IMG10" s="149"/>
      <c r="IMH10" s="149"/>
      <c r="IMI10" s="149"/>
      <c r="IMJ10" s="149"/>
      <c r="IMK10" s="149"/>
      <c r="IML10" s="149"/>
      <c r="IMM10" s="149"/>
      <c r="IMN10" s="149"/>
      <c r="IMO10" s="149"/>
      <c r="IMP10" s="149"/>
      <c r="IMQ10" s="149"/>
      <c r="IMR10" s="149"/>
      <c r="IMS10" s="149"/>
      <c r="IMT10" s="149"/>
      <c r="IMU10" s="149"/>
      <c r="IMV10" s="149"/>
      <c r="IMW10" s="149"/>
      <c r="IMX10" s="149"/>
      <c r="IMY10" s="149"/>
      <c r="IMZ10" s="149"/>
      <c r="INA10" s="149"/>
      <c r="INB10" s="149"/>
      <c r="INC10" s="149"/>
      <c r="IND10" s="149"/>
      <c r="INE10" s="149"/>
      <c r="INF10" s="149"/>
      <c r="ING10" s="149"/>
      <c r="INH10" s="149"/>
      <c r="INI10" s="149"/>
      <c r="INJ10" s="149"/>
      <c r="INK10" s="149"/>
      <c r="INL10" s="149"/>
      <c r="INM10" s="149"/>
      <c r="INN10" s="149"/>
      <c r="INO10" s="149"/>
      <c r="INP10" s="149"/>
      <c r="INQ10" s="149"/>
      <c r="INR10" s="149"/>
      <c r="INS10" s="149"/>
      <c r="INT10" s="149"/>
      <c r="INU10" s="149"/>
      <c r="INV10" s="149"/>
      <c r="INW10" s="149"/>
      <c r="INX10" s="149"/>
      <c r="INY10" s="149"/>
      <c r="INZ10" s="149"/>
      <c r="IOA10" s="149"/>
      <c r="IOB10" s="149"/>
      <c r="IOC10" s="149"/>
      <c r="IOD10" s="149"/>
      <c r="IOE10" s="149"/>
      <c r="IOF10" s="149"/>
      <c r="IOG10" s="149"/>
      <c r="IOH10" s="149"/>
      <c r="IOI10" s="149"/>
      <c r="IOJ10" s="149"/>
      <c r="IOK10" s="149"/>
      <c r="IOL10" s="149"/>
      <c r="IOM10" s="149"/>
      <c r="ION10" s="149"/>
      <c r="IOO10" s="149"/>
      <c r="IOP10" s="149"/>
      <c r="IOQ10" s="149"/>
      <c r="IOR10" s="149"/>
      <c r="IOS10" s="149"/>
      <c r="IOT10" s="149"/>
      <c r="IOU10" s="149"/>
      <c r="IOV10" s="149"/>
      <c r="IOW10" s="149"/>
      <c r="IOX10" s="149"/>
      <c r="IOY10" s="149"/>
      <c r="IOZ10" s="149"/>
      <c r="IPA10" s="149"/>
      <c r="IPB10" s="149"/>
      <c r="IPC10" s="149"/>
      <c r="IPD10" s="149"/>
      <c r="IPE10" s="149"/>
      <c r="IPF10" s="149"/>
      <c r="IPG10" s="149"/>
      <c r="IPH10" s="149"/>
      <c r="IPI10" s="149"/>
      <c r="IPJ10" s="149"/>
      <c r="IPK10" s="149"/>
      <c r="IPL10" s="149"/>
      <c r="IPM10" s="149"/>
      <c r="IPN10" s="149"/>
      <c r="IPO10" s="149"/>
      <c r="IPP10" s="149"/>
      <c r="IPQ10" s="149"/>
      <c r="IPR10" s="149"/>
      <c r="IPS10" s="149"/>
      <c r="IPT10" s="149"/>
      <c r="IPU10" s="149"/>
      <c r="IPV10" s="149"/>
      <c r="IPW10" s="149"/>
      <c r="IPX10" s="149"/>
      <c r="IPY10" s="149"/>
      <c r="IPZ10" s="149"/>
      <c r="IQA10" s="149"/>
      <c r="IQB10" s="149"/>
      <c r="IQC10" s="149"/>
      <c r="IQD10" s="149"/>
      <c r="IQE10" s="149"/>
      <c r="IQF10" s="149"/>
      <c r="IQG10" s="149"/>
      <c r="IQH10" s="149"/>
      <c r="IQI10" s="149"/>
      <c r="IQJ10" s="149"/>
      <c r="IQK10" s="149"/>
      <c r="IQL10" s="149"/>
      <c r="IQM10" s="149"/>
      <c r="IQN10" s="149"/>
      <c r="IQO10" s="149"/>
      <c r="IQP10" s="149"/>
      <c r="IQQ10" s="149"/>
      <c r="IQR10" s="149"/>
      <c r="IQS10" s="149"/>
      <c r="IQT10" s="149"/>
      <c r="IQU10" s="149"/>
      <c r="IQV10" s="149"/>
      <c r="IQW10" s="149"/>
      <c r="IQX10" s="149"/>
      <c r="IQY10" s="149"/>
      <c r="IQZ10" s="149"/>
      <c r="IRA10" s="149"/>
      <c r="IRB10" s="149"/>
      <c r="IRC10" s="149"/>
      <c r="IRD10" s="149"/>
      <c r="IRE10" s="149"/>
      <c r="IRF10" s="149"/>
      <c r="IRG10" s="149"/>
      <c r="IRH10" s="149"/>
      <c r="IRI10" s="149"/>
      <c r="IRJ10" s="149"/>
      <c r="IRK10" s="149"/>
      <c r="IRL10" s="149"/>
      <c r="IRM10" s="149"/>
      <c r="IRN10" s="149"/>
      <c r="IRO10" s="149"/>
      <c r="IRP10" s="149"/>
      <c r="IRQ10" s="149"/>
      <c r="IRR10" s="149"/>
      <c r="IRS10" s="149"/>
      <c r="IRT10" s="149"/>
      <c r="IRU10" s="149"/>
      <c r="IRV10" s="149"/>
      <c r="IRW10" s="149"/>
      <c r="IRX10" s="149"/>
      <c r="IRY10" s="149"/>
      <c r="IRZ10" s="149"/>
      <c r="ISA10" s="149"/>
      <c r="ISB10" s="149"/>
      <c r="ISC10" s="149"/>
      <c r="ISD10" s="149"/>
      <c r="ISE10" s="149"/>
      <c r="ISF10" s="149"/>
      <c r="ISG10" s="149"/>
      <c r="ISH10" s="149"/>
      <c r="ISI10" s="149"/>
      <c r="ISJ10" s="149"/>
      <c r="ISK10" s="149"/>
      <c r="ISL10" s="149"/>
      <c r="ISM10" s="149"/>
      <c r="ISN10" s="149"/>
      <c r="ISO10" s="149"/>
      <c r="ISP10" s="149"/>
      <c r="ISQ10" s="149"/>
      <c r="ISR10" s="149"/>
      <c r="ISS10" s="149"/>
      <c r="IST10" s="149"/>
      <c r="ISU10" s="149"/>
      <c r="ISV10" s="149"/>
      <c r="ISW10" s="149"/>
      <c r="ISX10" s="149"/>
      <c r="ISY10" s="149"/>
      <c r="ISZ10" s="149"/>
      <c r="ITA10" s="149"/>
      <c r="ITB10" s="149"/>
      <c r="ITC10" s="149"/>
      <c r="ITD10" s="149"/>
      <c r="ITE10" s="149"/>
      <c r="ITF10" s="149"/>
      <c r="ITG10" s="149"/>
      <c r="ITH10" s="149"/>
      <c r="ITI10" s="149"/>
      <c r="ITJ10" s="149"/>
      <c r="ITK10" s="149"/>
      <c r="ITL10" s="149"/>
      <c r="ITM10" s="149"/>
      <c r="ITN10" s="149"/>
      <c r="ITO10" s="149"/>
      <c r="ITP10" s="149"/>
      <c r="ITQ10" s="149"/>
      <c r="ITR10" s="149"/>
      <c r="ITS10" s="149"/>
      <c r="ITT10" s="149"/>
      <c r="ITU10" s="149"/>
      <c r="ITV10" s="149"/>
      <c r="ITW10" s="149"/>
      <c r="ITX10" s="149"/>
      <c r="ITY10" s="149"/>
      <c r="ITZ10" s="149"/>
      <c r="IUA10" s="149"/>
      <c r="IUB10" s="149"/>
      <c r="IUC10" s="149"/>
      <c r="IUD10" s="149"/>
      <c r="IUE10" s="149"/>
      <c r="IUF10" s="149"/>
      <c r="IUG10" s="149"/>
      <c r="IUH10" s="149"/>
      <c r="IUI10" s="149"/>
      <c r="IUJ10" s="149"/>
      <c r="IUK10" s="149"/>
      <c r="IUL10" s="149"/>
      <c r="IUM10" s="149"/>
      <c r="IUN10" s="149"/>
      <c r="IUO10" s="149"/>
      <c r="IUP10" s="149"/>
      <c r="IUQ10" s="149"/>
      <c r="IUR10" s="149"/>
      <c r="IUS10" s="149"/>
      <c r="IUT10" s="149"/>
      <c r="IUU10" s="149"/>
      <c r="IUV10" s="149"/>
      <c r="IUW10" s="149"/>
      <c r="IUX10" s="149"/>
      <c r="IUY10" s="149"/>
      <c r="IUZ10" s="149"/>
      <c r="IVA10" s="149"/>
      <c r="IVB10" s="149"/>
      <c r="IVC10" s="149"/>
      <c r="IVD10" s="149"/>
      <c r="IVE10" s="149"/>
      <c r="IVF10" s="149"/>
      <c r="IVG10" s="149"/>
      <c r="IVH10" s="149"/>
      <c r="IVI10" s="149"/>
      <c r="IVJ10" s="149"/>
      <c r="IVK10" s="149"/>
      <c r="IVL10" s="149"/>
      <c r="IVM10" s="149"/>
      <c r="IVN10" s="149"/>
      <c r="IVO10" s="149"/>
      <c r="IVP10" s="149"/>
      <c r="IVQ10" s="149"/>
      <c r="IVR10" s="149"/>
      <c r="IVS10" s="149"/>
      <c r="IVT10" s="149"/>
      <c r="IVU10" s="149"/>
      <c r="IVV10" s="149"/>
      <c r="IVW10" s="149"/>
      <c r="IVX10" s="149"/>
      <c r="IVY10" s="149"/>
      <c r="IVZ10" s="149"/>
      <c r="IWA10" s="149"/>
      <c r="IWB10" s="149"/>
      <c r="IWC10" s="149"/>
      <c r="IWD10" s="149"/>
      <c r="IWE10" s="149"/>
      <c r="IWF10" s="149"/>
      <c r="IWG10" s="149"/>
      <c r="IWH10" s="149"/>
      <c r="IWI10" s="149"/>
      <c r="IWJ10" s="149"/>
      <c r="IWK10" s="149"/>
      <c r="IWL10" s="149"/>
      <c r="IWM10" s="149"/>
      <c r="IWN10" s="149"/>
      <c r="IWO10" s="149"/>
      <c r="IWP10" s="149"/>
      <c r="IWQ10" s="149"/>
      <c r="IWR10" s="149"/>
      <c r="IWS10" s="149"/>
      <c r="IWT10" s="149"/>
      <c r="IWU10" s="149"/>
      <c r="IWV10" s="149"/>
      <c r="IWW10" s="149"/>
      <c r="IWX10" s="149"/>
      <c r="IWY10" s="149"/>
      <c r="IWZ10" s="149"/>
      <c r="IXA10" s="149"/>
      <c r="IXB10" s="149"/>
      <c r="IXC10" s="149"/>
      <c r="IXD10" s="149"/>
      <c r="IXE10" s="149"/>
      <c r="IXF10" s="149"/>
      <c r="IXG10" s="149"/>
      <c r="IXH10" s="149"/>
      <c r="IXI10" s="149"/>
      <c r="IXJ10" s="149"/>
      <c r="IXK10" s="149"/>
      <c r="IXL10" s="149"/>
      <c r="IXM10" s="149"/>
      <c r="IXN10" s="149"/>
      <c r="IXO10" s="149"/>
      <c r="IXP10" s="149"/>
      <c r="IXQ10" s="149"/>
      <c r="IXR10" s="149"/>
      <c r="IXS10" s="149"/>
      <c r="IXT10" s="149"/>
      <c r="IXU10" s="149"/>
      <c r="IXV10" s="149"/>
      <c r="IXW10" s="149"/>
      <c r="IXX10" s="149"/>
      <c r="IXY10" s="149"/>
      <c r="IXZ10" s="149"/>
      <c r="IYA10" s="149"/>
      <c r="IYB10" s="149"/>
      <c r="IYC10" s="149"/>
      <c r="IYD10" s="149"/>
      <c r="IYE10" s="149"/>
      <c r="IYF10" s="149"/>
      <c r="IYG10" s="149"/>
      <c r="IYH10" s="149"/>
      <c r="IYI10" s="149"/>
      <c r="IYJ10" s="149"/>
      <c r="IYK10" s="149"/>
      <c r="IYL10" s="149"/>
      <c r="IYM10" s="149"/>
      <c r="IYN10" s="149"/>
      <c r="IYO10" s="149"/>
      <c r="IYP10" s="149"/>
      <c r="IYQ10" s="149"/>
      <c r="IYR10" s="149"/>
      <c r="IYS10" s="149"/>
      <c r="IYT10" s="149"/>
      <c r="IYU10" s="149"/>
      <c r="IYV10" s="149"/>
      <c r="IYW10" s="149"/>
      <c r="IYX10" s="149"/>
      <c r="IYY10" s="149"/>
      <c r="IYZ10" s="149"/>
      <c r="IZA10" s="149"/>
      <c r="IZB10" s="149"/>
      <c r="IZC10" s="149"/>
      <c r="IZD10" s="149"/>
      <c r="IZE10" s="149"/>
      <c r="IZF10" s="149"/>
      <c r="IZG10" s="149"/>
      <c r="IZH10" s="149"/>
      <c r="IZI10" s="149"/>
      <c r="IZJ10" s="149"/>
      <c r="IZK10" s="149"/>
      <c r="IZL10" s="149"/>
      <c r="IZM10" s="149"/>
      <c r="IZN10" s="149"/>
      <c r="IZO10" s="149"/>
      <c r="IZP10" s="149"/>
      <c r="IZQ10" s="149"/>
      <c r="IZR10" s="149"/>
      <c r="IZS10" s="149"/>
      <c r="IZT10" s="149"/>
      <c r="IZU10" s="149"/>
      <c r="IZV10" s="149"/>
      <c r="IZW10" s="149"/>
      <c r="IZX10" s="149"/>
      <c r="IZY10" s="149"/>
      <c r="IZZ10" s="149"/>
      <c r="JAA10" s="149"/>
      <c r="JAB10" s="149"/>
      <c r="JAC10" s="149"/>
      <c r="JAD10" s="149"/>
      <c r="JAE10" s="149"/>
      <c r="JAF10" s="149"/>
      <c r="JAG10" s="149"/>
      <c r="JAH10" s="149"/>
      <c r="JAI10" s="149"/>
      <c r="JAJ10" s="149"/>
      <c r="JAK10" s="149"/>
      <c r="JAL10" s="149"/>
      <c r="JAM10" s="149"/>
      <c r="JAN10" s="149"/>
      <c r="JAO10" s="149"/>
      <c r="JAP10" s="149"/>
      <c r="JAQ10" s="149"/>
      <c r="JAR10" s="149"/>
      <c r="JAS10" s="149"/>
      <c r="JAT10" s="149"/>
      <c r="JAU10" s="149"/>
      <c r="JAV10" s="149"/>
      <c r="JAW10" s="149"/>
      <c r="JAX10" s="149"/>
      <c r="JAY10" s="149"/>
      <c r="JAZ10" s="149"/>
      <c r="JBA10" s="149"/>
      <c r="JBB10" s="149"/>
      <c r="JBC10" s="149"/>
      <c r="JBD10" s="149"/>
      <c r="JBE10" s="149"/>
      <c r="JBF10" s="149"/>
      <c r="JBG10" s="149"/>
      <c r="JBH10" s="149"/>
      <c r="JBI10" s="149"/>
      <c r="JBJ10" s="149"/>
      <c r="JBK10" s="149"/>
      <c r="JBL10" s="149"/>
      <c r="JBM10" s="149"/>
      <c r="JBN10" s="149"/>
      <c r="JBO10" s="149"/>
      <c r="JBP10" s="149"/>
      <c r="JBQ10" s="149"/>
      <c r="JBR10" s="149"/>
      <c r="JBS10" s="149"/>
      <c r="JBT10" s="149"/>
      <c r="JBU10" s="149"/>
      <c r="JBV10" s="149"/>
      <c r="JBW10" s="149"/>
      <c r="JBX10" s="149"/>
      <c r="JBY10" s="149"/>
      <c r="JBZ10" s="149"/>
      <c r="JCA10" s="149"/>
      <c r="JCB10" s="149"/>
      <c r="JCC10" s="149"/>
      <c r="JCD10" s="149"/>
      <c r="JCE10" s="149"/>
      <c r="JCF10" s="149"/>
      <c r="JCG10" s="149"/>
      <c r="JCH10" s="149"/>
      <c r="JCI10" s="149"/>
      <c r="JCJ10" s="149"/>
      <c r="JCK10" s="149"/>
      <c r="JCL10" s="149"/>
      <c r="JCM10" s="149"/>
      <c r="JCN10" s="149"/>
      <c r="JCO10" s="149"/>
      <c r="JCP10" s="149"/>
      <c r="JCQ10" s="149"/>
      <c r="JCR10" s="149"/>
      <c r="JCS10" s="149"/>
      <c r="JCT10" s="149"/>
      <c r="JCU10" s="149"/>
      <c r="JCV10" s="149"/>
      <c r="JCW10" s="149"/>
      <c r="JCX10" s="149"/>
      <c r="JCY10" s="149"/>
      <c r="JCZ10" s="149"/>
      <c r="JDA10" s="149"/>
      <c r="JDB10" s="149"/>
      <c r="JDC10" s="149"/>
      <c r="JDD10" s="149"/>
      <c r="JDE10" s="149"/>
      <c r="JDF10" s="149"/>
      <c r="JDG10" s="149"/>
      <c r="JDH10" s="149"/>
      <c r="JDI10" s="149"/>
      <c r="JDJ10" s="149"/>
      <c r="JDK10" s="149"/>
      <c r="JDL10" s="149"/>
      <c r="JDM10" s="149"/>
      <c r="JDN10" s="149"/>
      <c r="JDO10" s="149"/>
      <c r="JDP10" s="149"/>
      <c r="JDQ10" s="149"/>
      <c r="JDR10" s="149"/>
      <c r="JDS10" s="149"/>
      <c r="JDT10" s="149"/>
      <c r="JDU10" s="149"/>
      <c r="JDV10" s="149"/>
      <c r="JDW10" s="149"/>
      <c r="JDX10" s="149"/>
      <c r="JDY10" s="149"/>
      <c r="JDZ10" s="149"/>
      <c r="JEA10" s="149"/>
      <c r="JEB10" s="149"/>
      <c r="JEC10" s="149"/>
      <c r="JED10" s="149"/>
      <c r="JEE10" s="149"/>
      <c r="JEF10" s="149"/>
      <c r="JEG10" s="149"/>
      <c r="JEH10" s="149"/>
      <c r="JEI10" s="149"/>
      <c r="JEJ10" s="149"/>
      <c r="JEK10" s="149"/>
      <c r="JEL10" s="149"/>
      <c r="JEM10" s="149"/>
      <c r="JEN10" s="149"/>
      <c r="JEO10" s="149"/>
      <c r="JEP10" s="149"/>
      <c r="JEQ10" s="149"/>
      <c r="JER10" s="149"/>
      <c r="JES10" s="149"/>
      <c r="JET10" s="149"/>
      <c r="JEU10" s="149"/>
      <c r="JEV10" s="149"/>
      <c r="JEW10" s="149"/>
      <c r="JEX10" s="149"/>
      <c r="JEY10" s="149"/>
      <c r="JEZ10" s="149"/>
      <c r="JFA10" s="149"/>
      <c r="JFB10" s="149"/>
      <c r="JFC10" s="149"/>
      <c r="JFD10" s="149"/>
      <c r="JFE10" s="149"/>
      <c r="JFF10" s="149"/>
      <c r="JFG10" s="149"/>
      <c r="JFH10" s="149"/>
      <c r="JFI10" s="149"/>
      <c r="JFJ10" s="149"/>
      <c r="JFK10" s="149"/>
      <c r="JFL10" s="149"/>
      <c r="JFM10" s="149"/>
      <c r="JFN10" s="149"/>
      <c r="JFO10" s="149"/>
      <c r="JFP10" s="149"/>
      <c r="JFQ10" s="149"/>
      <c r="JFR10" s="149"/>
      <c r="JFS10" s="149"/>
      <c r="JFT10" s="149"/>
      <c r="JFU10" s="149"/>
      <c r="JFV10" s="149"/>
      <c r="JFW10" s="149"/>
      <c r="JFX10" s="149"/>
      <c r="JFY10" s="149"/>
      <c r="JFZ10" s="149"/>
      <c r="JGA10" s="149"/>
      <c r="JGB10" s="149"/>
      <c r="JGC10" s="149"/>
      <c r="JGD10" s="149"/>
      <c r="JGE10" s="149"/>
      <c r="JGF10" s="149"/>
      <c r="JGG10" s="149"/>
      <c r="JGH10" s="149"/>
      <c r="JGI10" s="149"/>
      <c r="JGJ10" s="149"/>
      <c r="JGK10" s="149"/>
      <c r="JGL10" s="149"/>
      <c r="JGM10" s="149"/>
      <c r="JGN10" s="149"/>
      <c r="JGO10" s="149"/>
      <c r="JGP10" s="149"/>
      <c r="JGQ10" s="149"/>
      <c r="JGR10" s="149"/>
      <c r="JGS10" s="149"/>
      <c r="JGT10" s="149"/>
      <c r="JGU10" s="149"/>
      <c r="JGV10" s="149"/>
      <c r="JGW10" s="149"/>
      <c r="JGX10" s="149"/>
      <c r="JGY10" s="149"/>
      <c r="JGZ10" s="149"/>
      <c r="JHA10" s="149"/>
      <c r="JHB10" s="149"/>
      <c r="JHC10" s="149"/>
      <c r="JHD10" s="149"/>
      <c r="JHE10" s="149"/>
      <c r="JHF10" s="149"/>
      <c r="JHG10" s="149"/>
      <c r="JHH10" s="149"/>
      <c r="JHI10" s="149"/>
      <c r="JHJ10" s="149"/>
      <c r="JHK10" s="149"/>
      <c r="JHL10" s="149"/>
      <c r="JHM10" s="149"/>
      <c r="JHN10" s="149"/>
      <c r="JHO10" s="149"/>
      <c r="JHP10" s="149"/>
      <c r="JHQ10" s="149"/>
      <c r="JHR10" s="149"/>
      <c r="JHS10" s="149"/>
      <c r="JHT10" s="149"/>
      <c r="JHU10" s="149"/>
      <c r="JHV10" s="149"/>
      <c r="JHW10" s="149"/>
      <c r="JHX10" s="149"/>
      <c r="JHY10" s="149"/>
      <c r="JHZ10" s="149"/>
      <c r="JIA10" s="149"/>
      <c r="JIB10" s="149"/>
      <c r="JIC10" s="149"/>
      <c r="JID10" s="149"/>
      <c r="JIE10" s="149"/>
      <c r="JIF10" s="149"/>
      <c r="JIG10" s="149"/>
      <c r="JIH10" s="149"/>
      <c r="JII10" s="149"/>
      <c r="JIJ10" s="149"/>
      <c r="JIK10" s="149"/>
      <c r="JIL10" s="149"/>
      <c r="JIM10" s="149"/>
      <c r="JIN10" s="149"/>
      <c r="JIO10" s="149"/>
      <c r="JIP10" s="149"/>
      <c r="JIQ10" s="149"/>
      <c r="JIR10" s="149"/>
      <c r="JIS10" s="149"/>
      <c r="JIT10" s="149"/>
      <c r="JIU10" s="149"/>
      <c r="JIV10" s="149"/>
      <c r="JIW10" s="149"/>
      <c r="JIX10" s="149"/>
      <c r="JIY10" s="149"/>
      <c r="JIZ10" s="149"/>
      <c r="JJA10" s="149"/>
      <c r="JJB10" s="149"/>
      <c r="JJC10" s="149"/>
      <c r="JJD10" s="149"/>
      <c r="JJE10" s="149"/>
      <c r="JJF10" s="149"/>
      <c r="JJG10" s="149"/>
      <c r="JJH10" s="149"/>
      <c r="JJI10" s="149"/>
      <c r="JJJ10" s="149"/>
      <c r="JJK10" s="149"/>
      <c r="JJL10" s="149"/>
      <c r="JJM10" s="149"/>
      <c r="JJN10" s="149"/>
      <c r="JJO10" s="149"/>
      <c r="JJP10" s="149"/>
      <c r="JJQ10" s="149"/>
      <c r="JJR10" s="149"/>
      <c r="JJS10" s="149"/>
      <c r="JJT10" s="149"/>
      <c r="JJU10" s="149"/>
      <c r="JJV10" s="149"/>
      <c r="JJW10" s="149"/>
      <c r="JJX10" s="149"/>
      <c r="JJY10" s="149"/>
      <c r="JJZ10" s="149"/>
      <c r="JKA10" s="149"/>
      <c r="JKB10" s="149"/>
      <c r="JKC10" s="149"/>
      <c r="JKD10" s="149"/>
      <c r="JKE10" s="149"/>
      <c r="JKF10" s="149"/>
      <c r="JKG10" s="149"/>
      <c r="JKH10" s="149"/>
      <c r="JKI10" s="149"/>
      <c r="JKJ10" s="149"/>
      <c r="JKK10" s="149"/>
      <c r="JKL10" s="149"/>
      <c r="JKM10" s="149"/>
      <c r="JKN10" s="149"/>
      <c r="JKO10" s="149"/>
      <c r="JKP10" s="149"/>
      <c r="JKQ10" s="149"/>
      <c r="JKR10" s="149"/>
      <c r="JKS10" s="149"/>
      <c r="JKT10" s="149"/>
      <c r="JKU10" s="149"/>
      <c r="JKV10" s="149"/>
      <c r="JKW10" s="149"/>
      <c r="JKX10" s="149"/>
      <c r="JKY10" s="149"/>
      <c r="JKZ10" s="149"/>
      <c r="JLA10" s="149"/>
      <c r="JLB10" s="149"/>
      <c r="JLC10" s="149"/>
      <c r="JLD10" s="149"/>
      <c r="JLE10" s="149"/>
      <c r="JLF10" s="149"/>
      <c r="JLG10" s="149"/>
      <c r="JLH10" s="149"/>
      <c r="JLI10" s="149"/>
      <c r="JLJ10" s="149"/>
      <c r="JLK10" s="149"/>
      <c r="JLL10" s="149"/>
      <c r="JLM10" s="149"/>
      <c r="JLN10" s="149"/>
      <c r="JLO10" s="149"/>
      <c r="JLP10" s="149"/>
      <c r="JLQ10" s="149"/>
      <c r="JLR10" s="149"/>
      <c r="JLS10" s="149"/>
      <c r="JLT10" s="149"/>
      <c r="JLU10" s="149"/>
      <c r="JLV10" s="149"/>
      <c r="JLW10" s="149"/>
      <c r="JLX10" s="149"/>
      <c r="JLY10" s="149"/>
      <c r="JLZ10" s="149"/>
      <c r="JMA10" s="149"/>
      <c r="JMB10" s="149"/>
      <c r="JMC10" s="149"/>
      <c r="JMD10" s="149"/>
      <c r="JME10" s="149"/>
      <c r="JMF10" s="149"/>
      <c r="JMG10" s="149"/>
      <c r="JMH10" s="149"/>
      <c r="JMI10" s="149"/>
      <c r="JMJ10" s="149"/>
      <c r="JMK10" s="149"/>
      <c r="JML10" s="149"/>
      <c r="JMM10" s="149"/>
      <c r="JMN10" s="149"/>
      <c r="JMO10" s="149"/>
      <c r="JMP10" s="149"/>
      <c r="JMQ10" s="149"/>
      <c r="JMR10" s="149"/>
      <c r="JMS10" s="149"/>
      <c r="JMT10" s="149"/>
      <c r="JMU10" s="149"/>
      <c r="JMV10" s="149"/>
      <c r="JMW10" s="149"/>
      <c r="JMX10" s="149"/>
      <c r="JMY10" s="149"/>
      <c r="JMZ10" s="149"/>
      <c r="JNA10" s="149"/>
      <c r="JNB10" s="149"/>
      <c r="JNC10" s="149"/>
      <c r="JND10" s="149"/>
      <c r="JNE10" s="149"/>
      <c r="JNF10" s="149"/>
      <c r="JNG10" s="149"/>
      <c r="JNH10" s="149"/>
      <c r="JNI10" s="149"/>
      <c r="JNJ10" s="149"/>
      <c r="JNK10" s="149"/>
      <c r="JNL10" s="149"/>
      <c r="JNM10" s="149"/>
      <c r="JNN10" s="149"/>
      <c r="JNO10" s="149"/>
      <c r="JNP10" s="149"/>
      <c r="JNQ10" s="149"/>
      <c r="JNR10" s="149"/>
      <c r="JNS10" s="149"/>
      <c r="JNT10" s="149"/>
      <c r="JNU10" s="149"/>
      <c r="JNV10" s="149"/>
      <c r="JNW10" s="149"/>
      <c r="JNX10" s="149"/>
      <c r="JNY10" s="149"/>
      <c r="JNZ10" s="149"/>
      <c r="JOA10" s="149"/>
      <c r="JOB10" s="149"/>
      <c r="JOC10" s="149"/>
      <c r="JOD10" s="149"/>
      <c r="JOE10" s="149"/>
      <c r="JOF10" s="149"/>
      <c r="JOG10" s="149"/>
      <c r="JOH10" s="149"/>
      <c r="JOI10" s="149"/>
      <c r="JOJ10" s="149"/>
      <c r="JOK10" s="149"/>
      <c r="JOL10" s="149"/>
      <c r="JOM10" s="149"/>
      <c r="JON10" s="149"/>
      <c r="JOO10" s="149"/>
      <c r="JOP10" s="149"/>
      <c r="JOQ10" s="149"/>
      <c r="JOR10" s="149"/>
      <c r="JOS10" s="149"/>
      <c r="JOT10" s="149"/>
      <c r="JOU10" s="149"/>
      <c r="JOV10" s="149"/>
      <c r="JOW10" s="149"/>
      <c r="JOX10" s="149"/>
      <c r="JOY10" s="149"/>
      <c r="JOZ10" s="149"/>
      <c r="JPA10" s="149"/>
      <c r="JPB10" s="149"/>
      <c r="JPC10" s="149"/>
      <c r="JPD10" s="149"/>
      <c r="JPE10" s="149"/>
      <c r="JPF10" s="149"/>
      <c r="JPG10" s="149"/>
      <c r="JPH10" s="149"/>
      <c r="JPI10" s="149"/>
      <c r="JPJ10" s="149"/>
      <c r="JPK10" s="149"/>
      <c r="JPL10" s="149"/>
      <c r="JPM10" s="149"/>
      <c r="JPN10" s="149"/>
      <c r="JPO10" s="149"/>
      <c r="JPP10" s="149"/>
      <c r="JPQ10" s="149"/>
      <c r="JPR10" s="149"/>
      <c r="JPS10" s="149"/>
      <c r="JPT10" s="149"/>
      <c r="JPU10" s="149"/>
      <c r="JPV10" s="149"/>
      <c r="JPW10" s="149"/>
      <c r="JPX10" s="149"/>
      <c r="JPY10" s="149"/>
      <c r="JPZ10" s="149"/>
      <c r="JQA10" s="149"/>
      <c r="JQB10" s="149"/>
      <c r="JQC10" s="149"/>
      <c r="JQD10" s="149"/>
      <c r="JQE10" s="149"/>
      <c r="JQF10" s="149"/>
      <c r="JQG10" s="149"/>
      <c r="JQH10" s="149"/>
      <c r="JQI10" s="149"/>
      <c r="JQJ10" s="149"/>
      <c r="JQK10" s="149"/>
      <c r="JQL10" s="149"/>
      <c r="JQM10" s="149"/>
      <c r="JQN10" s="149"/>
      <c r="JQO10" s="149"/>
      <c r="JQP10" s="149"/>
      <c r="JQQ10" s="149"/>
      <c r="JQR10" s="149"/>
      <c r="JQS10" s="149"/>
      <c r="JQT10" s="149"/>
      <c r="JQU10" s="149"/>
      <c r="JQV10" s="149"/>
      <c r="JQW10" s="149"/>
      <c r="JQX10" s="149"/>
      <c r="JQY10" s="149"/>
      <c r="JQZ10" s="149"/>
      <c r="JRA10" s="149"/>
      <c r="JRB10" s="149"/>
      <c r="JRC10" s="149"/>
      <c r="JRD10" s="149"/>
      <c r="JRE10" s="149"/>
      <c r="JRF10" s="149"/>
      <c r="JRG10" s="149"/>
      <c r="JRH10" s="149"/>
      <c r="JRI10" s="149"/>
      <c r="JRJ10" s="149"/>
      <c r="JRK10" s="149"/>
      <c r="JRL10" s="149"/>
      <c r="JRM10" s="149"/>
      <c r="JRN10" s="149"/>
      <c r="JRO10" s="149"/>
      <c r="JRP10" s="149"/>
      <c r="JRQ10" s="149"/>
      <c r="JRR10" s="149"/>
      <c r="JRS10" s="149"/>
      <c r="JRT10" s="149"/>
      <c r="JRU10" s="149"/>
      <c r="JRV10" s="149"/>
      <c r="JRW10" s="149"/>
      <c r="JRX10" s="149"/>
      <c r="JRY10" s="149"/>
      <c r="JRZ10" s="149"/>
      <c r="JSA10" s="149"/>
      <c r="JSB10" s="149"/>
      <c r="JSC10" s="149"/>
      <c r="JSD10" s="149"/>
      <c r="JSE10" s="149"/>
      <c r="JSF10" s="149"/>
      <c r="JSG10" s="149"/>
      <c r="JSH10" s="149"/>
      <c r="JSI10" s="149"/>
      <c r="JSJ10" s="149"/>
      <c r="JSK10" s="149"/>
      <c r="JSL10" s="149"/>
      <c r="JSM10" s="149"/>
      <c r="JSN10" s="149"/>
      <c r="JSO10" s="149"/>
      <c r="JSP10" s="149"/>
      <c r="JSQ10" s="149"/>
      <c r="JSR10" s="149"/>
      <c r="JSS10" s="149"/>
      <c r="JST10" s="149"/>
      <c r="JSU10" s="149"/>
      <c r="JSV10" s="149"/>
      <c r="JSW10" s="149"/>
      <c r="JSX10" s="149"/>
      <c r="JSY10" s="149"/>
      <c r="JSZ10" s="149"/>
      <c r="JTA10" s="149"/>
      <c r="JTB10" s="149"/>
      <c r="JTC10" s="149"/>
      <c r="JTD10" s="149"/>
      <c r="JTE10" s="149"/>
      <c r="JTF10" s="149"/>
      <c r="JTG10" s="149"/>
      <c r="JTH10" s="149"/>
      <c r="JTI10" s="149"/>
      <c r="JTJ10" s="149"/>
      <c r="JTK10" s="149"/>
      <c r="JTL10" s="149"/>
      <c r="JTM10" s="149"/>
      <c r="JTN10" s="149"/>
      <c r="JTO10" s="149"/>
      <c r="JTP10" s="149"/>
      <c r="JTQ10" s="149"/>
      <c r="JTR10" s="149"/>
      <c r="JTS10" s="149"/>
      <c r="JTT10" s="149"/>
      <c r="JTU10" s="149"/>
      <c r="JTV10" s="149"/>
      <c r="JTW10" s="149"/>
      <c r="JTX10" s="149"/>
      <c r="JTY10" s="149"/>
      <c r="JTZ10" s="149"/>
      <c r="JUA10" s="149"/>
      <c r="JUB10" s="149"/>
      <c r="JUC10" s="149"/>
      <c r="JUD10" s="149"/>
      <c r="JUE10" s="149"/>
      <c r="JUF10" s="149"/>
      <c r="JUG10" s="149"/>
      <c r="JUH10" s="149"/>
      <c r="JUI10" s="149"/>
      <c r="JUJ10" s="149"/>
      <c r="JUK10" s="149"/>
      <c r="JUL10" s="149"/>
      <c r="JUM10" s="149"/>
      <c r="JUN10" s="149"/>
      <c r="JUO10" s="149"/>
      <c r="JUP10" s="149"/>
      <c r="JUQ10" s="149"/>
      <c r="JUR10" s="149"/>
      <c r="JUS10" s="149"/>
      <c r="JUT10" s="149"/>
      <c r="JUU10" s="149"/>
      <c r="JUV10" s="149"/>
      <c r="JUW10" s="149"/>
      <c r="JUX10" s="149"/>
      <c r="JUY10" s="149"/>
      <c r="JUZ10" s="149"/>
      <c r="JVA10" s="149"/>
      <c r="JVB10" s="149"/>
      <c r="JVC10" s="149"/>
      <c r="JVD10" s="149"/>
      <c r="JVE10" s="149"/>
      <c r="JVF10" s="149"/>
      <c r="JVG10" s="149"/>
      <c r="JVH10" s="149"/>
      <c r="JVI10" s="149"/>
      <c r="JVJ10" s="149"/>
      <c r="JVK10" s="149"/>
      <c r="JVL10" s="149"/>
      <c r="JVM10" s="149"/>
      <c r="JVN10" s="149"/>
      <c r="JVO10" s="149"/>
      <c r="JVP10" s="149"/>
      <c r="JVQ10" s="149"/>
      <c r="JVR10" s="149"/>
      <c r="JVS10" s="149"/>
      <c r="JVT10" s="149"/>
      <c r="JVU10" s="149"/>
      <c r="JVV10" s="149"/>
      <c r="JVW10" s="149"/>
      <c r="JVX10" s="149"/>
      <c r="JVY10" s="149"/>
      <c r="JVZ10" s="149"/>
      <c r="JWA10" s="149"/>
      <c r="JWB10" s="149"/>
      <c r="JWC10" s="149"/>
      <c r="JWD10" s="149"/>
      <c r="JWE10" s="149"/>
      <c r="JWF10" s="149"/>
      <c r="JWG10" s="149"/>
      <c r="JWH10" s="149"/>
      <c r="JWI10" s="149"/>
      <c r="JWJ10" s="149"/>
      <c r="JWK10" s="149"/>
      <c r="JWL10" s="149"/>
      <c r="JWM10" s="149"/>
      <c r="JWN10" s="149"/>
      <c r="JWO10" s="149"/>
      <c r="JWP10" s="149"/>
      <c r="JWQ10" s="149"/>
      <c r="JWR10" s="149"/>
      <c r="JWS10" s="149"/>
      <c r="JWT10" s="149"/>
      <c r="JWU10" s="149"/>
      <c r="JWV10" s="149"/>
      <c r="JWW10" s="149"/>
      <c r="JWX10" s="149"/>
      <c r="JWY10" s="149"/>
      <c r="JWZ10" s="149"/>
      <c r="JXA10" s="149"/>
      <c r="JXB10" s="149"/>
      <c r="JXC10" s="149"/>
      <c r="JXD10" s="149"/>
      <c r="JXE10" s="149"/>
      <c r="JXF10" s="149"/>
      <c r="JXG10" s="149"/>
      <c r="JXH10" s="149"/>
      <c r="JXI10" s="149"/>
      <c r="JXJ10" s="149"/>
      <c r="JXK10" s="149"/>
      <c r="JXL10" s="149"/>
      <c r="JXM10" s="149"/>
      <c r="JXN10" s="149"/>
      <c r="JXO10" s="149"/>
      <c r="JXP10" s="149"/>
      <c r="JXQ10" s="149"/>
      <c r="JXR10" s="149"/>
      <c r="JXS10" s="149"/>
      <c r="JXT10" s="149"/>
      <c r="JXU10" s="149"/>
      <c r="JXV10" s="149"/>
      <c r="JXW10" s="149"/>
      <c r="JXX10" s="149"/>
      <c r="JXY10" s="149"/>
      <c r="JXZ10" s="149"/>
      <c r="JYA10" s="149"/>
      <c r="JYB10" s="149"/>
      <c r="JYC10" s="149"/>
      <c r="JYD10" s="149"/>
      <c r="JYE10" s="149"/>
      <c r="JYF10" s="149"/>
      <c r="JYG10" s="149"/>
      <c r="JYH10" s="149"/>
      <c r="JYI10" s="149"/>
      <c r="JYJ10" s="149"/>
      <c r="JYK10" s="149"/>
      <c r="JYL10" s="149"/>
      <c r="JYM10" s="149"/>
      <c r="JYN10" s="149"/>
      <c r="JYO10" s="149"/>
      <c r="JYP10" s="149"/>
      <c r="JYQ10" s="149"/>
      <c r="JYR10" s="149"/>
      <c r="JYS10" s="149"/>
      <c r="JYT10" s="149"/>
      <c r="JYU10" s="149"/>
      <c r="JYV10" s="149"/>
      <c r="JYW10" s="149"/>
      <c r="JYX10" s="149"/>
      <c r="JYY10" s="149"/>
      <c r="JYZ10" s="149"/>
      <c r="JZA10" s="149"/>
      <c r="JZB10" s="149"/>
      <c r="JZC10" s="149"/>
      <c r="JZD10" s="149"/>
      <c r="JZE10" s="149"/>
      <c r="JZF10" s="149"/>
      <c r="JZG10" s="149"/>
      <c r="JZH10" s="149"/>
      <c r="JZI10" s="149"/>
      <c r="JZJ10" s="149"/>
      <c r="JZK10" s="149"/>
      <c r="JZL10" s="149"/>
      <c r="JZM10" s="149"/>
      <c r="JZN10" s="149"/>
      <c r="JZO10" s="149"/>
      <c r="JZP10" s="149"/>
      <c r="JZQ10" s="149"/>
      <c r="JZR10" s="149"/>
      <c r="JZS10" s="149"/>
      <c r="JZT10" s="149"/>
      <c r="JZU10" s="149"/>
      <c r="JZV10" s="149"/>
      <c r="JZW10" s="149"/>
      <c r="JZX10" s="149"/>
      <c r="JZY10" s="149"/>
      <c r="JZZ10" s="149"/>
      <c r="KAA10" s="149"/>
      <c r="KAB10" s="149"/>
      <c r="KAC10" s="149"/>
      <c r="KAD10" s="149"/>
      <c r="KAE10" s="149"/>
      <c r="KAF10" s="149"/>
      <c r="KAG10" s="149"/>
      <c r="KAH10" s="149"/>
      <c r="KAI10" s="149"/>
      <c r="KAJ10" s="149"/>
      <c r="KAK10" s="149"/>
      <c r="KAL10" s="149"/>
      <c r="KAM10" s="149"/>
      <c r="KAN10" s="149"/>
      <c r="KAO10" s="149"/>
      <c r="KAP10" s="149"/>
      <c r="KAQ10" s="149"/>
      <c r="KAR10" s="149"/>
      <c r="KAS10" s="149"/>
      <c r="KAT10" s="149"/>
      <c r="KAU10" s="149"/>
      <c r="KAV10" s="149"/>
      <c r="KAW10" s="149"/>
      <c r="KAX10" s="149"/>
      <c r="KAY10" s="149"/>
      <c r="KAZ10" s="149"/>
      <c r="KBA10" s="149"/>
      <c r="KBB10" s="149"/>
      <c r="KBC10" s="149"/>
      <c r="KBD10" s="149"/>
      <c r="KBE10" s="149"/>
      <c r="KBF10" s="149"/>
      <c r="KBG10" s="149"/>
      <c r="KBH10" s="149"/>
      <c r="KBI10" s="149"/>
      <c r="KBJ10" s="149"/>
      <c r="KBK10" s="149"/>
      <c r="KBL10" s="149"/>
      <c r="KBM10" s="149"/>
      <c r="KBN10" s="149"/>
      <c r="KBO10" s="149"/>
      <c r="KBP10" s="149"/>
      <c r="KBQ10" s="149"/>
      <c r="KBR10" s="149"/>
      <c r="KBS10" s="149"/>
      <c r="KBT10" s="149"/>
      <c r="KBU10" s="149"/>
      <c r="KBV10" s="149"/>
      <c r="KBW10" s="149"/>
      <c r="KBX10" s="149"/>
      <c r="KBY10" s="149"/>
      <c r="KBZ10" s="149"/>
      <c r="KCA10" s="149"/>
      <c r="KCB10" s="149"/>
      <c r="KCC10" s="149"/>
      <c r="KCD10" s="149"/>
      <c r="KCE10" s="149"/>
      <c r="KCF10" s="149"/>
      <c r="KCG10" s="149"/>
      <c r="KCH10" s="149"/>
      <c r="KCI10" s="149"/>
      <c r="KCJ10" s="149"/>
      <c r="KCK10" s="149"/>
      <c r="KCL10" s="149"/>
      <c r="KCM10" s="149"/>
      <c r="KCN10" s="149"/>
      <c r="KCO10" s="149"/>
      <c r="KCP10" s="149"/>
      <c r="KCQ10" s="149"/>
      <c r="KCR10" s="149"/>
      <c r="KCS10" s="149"/>
      <c r="KCT10" s="149"/>
      <c r="KCU10" s="149"/>
      <c r="KCV10" s="149"/>
      <c r="KCW10" s="149"/>
      <c r="KCX10" s="149"/>
      <c r="KCY10" s="149"/>
      <c r="KCZ10" s="149"/>
      <c r="KDA10" s="149"/>
      <c r="KDB10" s="149"/>
      <c r="KDC10" s="149"/>
      <c r="KDD10" s="149"/>
      <c r="KDE10" s="149"/>
      <c r="KDF10" s="149"/>
      <c r="KDG10" s="149"/>
      <c r="KDH10" s="149"/>
      <c r="KDI10" s="149"/>
      <c r="KDJ10" s="149"/>
      <c r="KDK10" s="149"/>
      <c r="KDL10" s="149"/>
      <c r="KDM10" s="149"/>
      <c r="KDN10" s="149"/>
      <c r="KDO10" s="149"/>
      <c r="KDP10" s="149"/>
      <c r="KDQ10" s="149"/>
      <c r="KDR10" s="149"/>
      <c r="KDS10" s="149"/>
      <c r="KDT10" s="149"/>
      <c r="KDU10" s="149"/>
      <c r="KDV10" s="149"/>
      <c r="KDW10" s="149"/>
      <c r="KDX10" s="149"/>
      <c r="KDY10" s="149"/>
      <c r="KDZ10" s="149"/>
      <c r="KEA10" s="149"/>
      <c r="KEB10" s="149"/>
      <c r="KEC10" s="149"/>
      <c r="KED10" s="149"/>
      <c r="KEE10" s="149"/>
      <c r="KEF10" s="149"/>
      <c r="KEG10" s="149"/>
      <c r="KEH10" s="149"/>
      <c r="KEI10" s="149"/>
      <c r="KEJ10" s="149"/>
      <c r="KEK10" s="149"/>
      <c r="KEL10" s="149"/>
      <c r="KEM10" s="149"/>
      <c r="KEN10" s="149"/>
      <c r="KEO10" s="149"/>
      <c r="KEP10" s="149"/>
      <c r="KEQ10" s="149"/>
      <c r="KER10" s="149"/>
      <c r="KES10" s="149"/>
      <c r="KET10" s="149"/>
      <c r="KEU10" s="149"/>
      <c r="KEV10" s="149"/>
      <c r="KEW10" s="149"/>
      <c r="KEX10" s="149"/>
      <c r="KEY10" s="149"/>
      <c r="KEZ10" s="149"/>
      <c r="KFA10" s="149"/>
      <c r="KFB10" s="149"/>
      <c r="KFC10" s="149"/>
      <c r="KFD10" s="149"/>
      <c r="KFE10" s="149"/>
      <c r="KFF10" s="149"/>
      <c r="KFG10" s="149"/>
      <c r="KFH10" s="149"/>
      <c r="KFI10" s="149"/>
      <c r="KFJ10" s="149"/>
      <c r="KFK10" s="149"/>
      <c r="KFL10" s="149"/>
      <c r="KFM10" s="149"/>
      <c r="KFN10" s="149"/>
      <c r="KFO10" s="149"/>
      <c r="KFP10" s="149"/>
      <c r="KFQ10" s="149"/>
      <c r="KFR10" s="149"/>
      <c r="KFS10" s="149"/>
      <c r="KFT10" s="149"/>
      <c r="KFU10" s="149"/>
      <c r="KFV10" s="149"/>
      <c r="KFW10" s="149"/>
      <c r="KFX10" s="149"/>
      <c r="KFY10" s="149"/>
      <c r="KFZ10" s="149"/>
      <c r="KGA10" s="149"/>
      <c r="KGB10" s="149"/>
      <c r="KGC10" s="149"/>
      <c r="KGD10" s="149"/>
      <c r="KGE10" s="149"/>
      <c r="KGF10" s="149"/>
      <c r="KGG10" s="149"/>
      <c r="KGH10" s="149"/>
      <c r="KGI10" s="149"/>
      <c r="KGJ10" s="149"/>
      <c r="KGK10" s="149"/>
      <c r="KGL10" s="149"/>
      <c r="KGM10" s="149"/>
      <c r="KGN10" s="149"/>
      <c r="KGO10" s="149"/>
      <c r="KGP10" s="149"/>
      <c r="KGQ10" s="149"/>
      <c r="KGR10" s="149"/>
      <c r="KGS10" s="149"/>
      <c r="KGT10" s="149"/>
      <c r="KGU10" s="149"/>
      <c r="KGV10" s="149"/>
      <c r="KGW10" s="149"/>
      <c r="KGX10" s="149"/>
      <c r="KGY10" s="149"/>
      <c r="KGZ10" s="149"/>
      <c r="KHA10" s="149"/>
      <c r="KHB10" s="149"/>
      <c r="KHC10" s="149"/>
      <c r="KHD10" s="149"/>
      <c r="KHE10" s="149"/>
      <c r="KHF10" s="149"/>
      <c r="KHG10" s="149"/>
      <c r="KHH10" s="149"/>
      <c r="KHI10" s="149"/>
      <c r="KHJ10" s="149"/>
      <c r="KHK10" s="149"/>
      <c r="KHL10" s="149"/>
      <c r="KHM10" s="149"/>
      <c r="KHN10" s="149"/>
      <c r="KHO10" s="149"/>
      <c r="KHP10" s="149"/>
      <c r="KHQ10" s="149"/>
      <c r="KHR10" s="149"/>
      <c r="KHS10" s="149"/>
      <c r="KHT10" s="149"/>
      <c r="KHU10" s="149"/>
      <c r="KHV10" s="149"/>
      <c r="KHW10" s="149"/>
      <c r="KHX10" s="149"/>
      <c r="KHY10" s="149"/>
      <c r="KHZ10" s="149"/>
      <c r="KIA10" s="149"/>
      <c r="KIB10" s="149"/>
      <c r="KIC10" s="149"/>
      <c r="KID10" s="149"/>
      <c r="KIE10" s="149"/>
      <c r="KIF10" s="149"/>
      <c r="KIG10" s="149"/>
      <c r="KIH10" s="149"/>
      <c r="KII10" s="149"/>
      <c r="KIJ10" s="149"/>
      <c r="KIK10" s="149"/>
      <c r="KIL10" s="149"/>
      <c r="KIM10" s="149"/>
      <c r="KIN10" s="149"/>
      <c r="KIO10" s="149"/>
      <c r="KIP10" s="149"/>
      <c r="KIQ10" s="149"/>
      <c r="KIR10" s="149"/>
      <c r="KIS10" s="149"/>
      <c r="KIT10" s="149"/>
      <c r="KIU10" s="149"/>
      <c r="KIV10" s="149"/>
      <c r="KIW10" s="149"/>
      <c r="KIX10" s="149"/>
      <c r="KIY10" s="149"/>
      <c r="KIZ10" s="149"/>
      <c r="KJA10" s="149"/>
      <c r="KJB10" s="149"/>
      <c r="KJC10" s="149"/>
      <c r="KJD10" s="149"/>
      <c r="KJE10" s="149"/>
      <c r="KJF10" s="149"/>
      <c r="KJG10" s="149"/>
      <c r="KJH10" s="149"/>
      <c r="KJI10" s="149"/>
      <c r="KJJ10" s="149"/>
      <c r="KJK10" s="149"/>
      <c r="KJL10" s="149"/>
      <c r="KJM10" s="149"/>
      <c r="KJN10" s="149"/>
      <c r="KJO10" s="149"/>
      <c r="KJP10" s="149"/>
      <c r="KJQ10" s="149"/>
      <c r="KJR10" s="149"/>
      <c r="KJS10" s="149"/>
      <c r="KJT10" s="149"/>
      <c r="KJU10" s="149"/>
      <c r="KJV10" s="149"/>
      <c r="KJW10" s="149"/>
      <c r="KJX10" s="149"/>
      <c r="KJY10" s="149"/>
      <c r="KJZ10" s="149"/>
      <c r="KKA10" s="149"/>
      <c r="KKB10" s="149"/>
      <c r="KKC10" s="149"/>
      <c r="KKD10" s="149"/>
      <c r="KKE10" s="149"/>
      <c r="KKF10" s="149"/>
      <c r="KKG10" s="149"/>
      <c r="KKH10" s="149"/>
      <c r="KKI10" s="149"/>
      <c r="KKJ10" s="149"/>
      <c r="KKK10" s="149"/>
      <c r="KKL10" s="149"/>
      <c r="KKM10" s="149"/>
      <c r="KKN10" s="149"/>
      <c r="KKO10" s="149"/>
      <c r="KKP10" s="149"/>
      <c r="KKQ10" s="149"/>
      <c r="KKR10" s="149"/>
      <c r="KKS10" s="149"/>
      <c r="KKT10" s="149"/>
      <c r="KKU10" s="149"/>
      <c r="KKV10" s="149"/>
      <c r="KKW10" s="149"/>
      <c r="KKX10" s="149"/>
      <c r="KKY10" s="149"/>
      <c r="KKZ10" s="149"/>
      <c r="KLA10" s="149"/>
      <c r="KLB10" s="149"/>
      <c r="KLC10" s="149"/>
      <c r="KLD10" s="149"/>
      <c r="KLE10" s="149"/>
      <c r="KLF10" s="149"/>
      <c r="KLG10" s="149"/>
      <c r="KLH10" s="149"/>
      <c r="KLI10" s="149"/>
      <c r="KLJ10" s="149"/>
      <c r="KLK10" s="149"/>
      <c r="KLL10" s="149"/>
      <c r="KLM10" s="149"/>
      <c r="KLN10" s="149"/>
      <c r="KLO10" s="149"/>
      <c r="KLP10" s="149"/>
      <c r="KLQ10" s="149"/>
      <c r="KLR10" s="149"/>
      <c r="KLS10" s="149"/>
      <c r="KLT10" s="149"/>
      <c r="KLU10" s="149"/>
      <c r="KLV10" s="149"/>
      <c r="KLW10" s="149"/>
      <c r="KLX10" s="149"/>
      <c r="KLY10" s="149"/>
      <c r="KLZ10" s="149"/>
      <c r="KMA10" s="149"/>
      <c r="KMB10" s="149"/>
      <c r="KMC10" s="149"/>
      <c r="KMD10" s="149"/>
      <c r="KME10" s="149"/>
      <c r="KMF10" s="149"/>
      <c r="KMG10" s="149"/>
      <c r="KMH10" s="149"/>
      <c r="KMI10" s="149"/>
      <c r="KMJ10" s="149"/>
      <c r="KMK10" s="149"/>
      <c r="KML10" s="149"/>
      <c r="KMM10" s="149"/>
      <c r="KMN10" s="149"/>
      <c r="KMO10" s="149"/>
      <c r="KMP10" s="149"/>
      <c r="KMQ10" s="149"/>
      <c r="KMR10" s="149"/>
      <c r="KMS10" s="149"/>
      <c r="KMT10" s="149"/>
      <c r="KMU10" s="149"/>
      <c r="KMV10" s="149"/>
      <c r="KMW10" s="149"/>
      <c r="KMX10" s="149"/>
      <c r="KMY10" s="149"/>
      <c r="KMZ10" s="149"/>
      <c r="KNA10" s="149"/>
      <c r="KNB10" s="149"/>
      <c r="KNC10" s="149"/>
      <c r="KND10" s="149"/>
      <c r="KNE10" s="149"/>
      <c r="KNF10" s="149"/>
      <c r="KNG10" s="149"/>
      <c r="KNH10" s="149"/>
      <c r="KNI10" s="149"/>
      <c r="KNJ10" s="149"/>
      <c r="KNK10" s="149"/>
      <c r="KNL10" s="149"/>
      <c r="KNM10" s="149"/>
      <c r="KNN10" s="149"/>
      <c r="KNO10" s="149"/>
      <c r="KNP10" s="149"/>
      <c r="KNQ10" s="149"/>
      <c r="KNR10" s="149"/>
      <c r="KNS10" s="149"/>
      <c r="KNT10" s="149"/>
      <c r="KNU10" s="149"/>
      <c r="KNV10" s="149"/>
      <c r="KNW10" s="149"/>
      <c r="KNX10" s="149"/>
      <c r="KNY10" s="149"/>
      <c r="KNZ10" s="149"/>
      <c r="KOA10" s="149"/>
      <c r="KOB10" s="149"/>
      <c r="KOC10" s="149"/>
      <c r="KOD10" s="149"/>
      <c r="KOE10" s="149"/>
      <c r="KOF10" s="149"/>
      <c r="KOG10" s="149"/>
      <c r="KOH10" s="149"/>
      <c r="KOI10" s="149"/>
      <c r="KOJ10" s="149"/>
      <c r="KOK10" s="149"/>
      <c r="KOL10" s="149"/>
      <c r="KOM10" s="149"/>
      <c r="KON10" s="149"/>
      <c r="KOO10" s="149"/>
      <c r="KOP10" s="149"/>
      <c r="KOQ10" s="149"/>
      <c r="KOR10" s="149"/>
      <c r="KOS10" s="149"/>
      <c r="KOT10" s="149"/>
      <c r="KOU10" s="149"/>
      <c r="KOV10" s="149"/>
      <c r="KOW10" s="149"/>
      <c r="KOX10" s="149"/>
      <c r="KOY10" s="149"/>
      <c r="KOZ10" s="149"/>
      <c r="KPA10" s="149"/>
      <c r="KPB10" s="149"/>
      <c r="KPC10" s="149"/>
      <c r="KPD10" s="149"/>
      <c r="KPE10" s="149"/>
      <c r="KPF10" s="149"/>
      <c r="KPG10" s="149"/>
      <c r="KPH10" s="149"/>
      <c r="KPI10" s="149"/>
      <c r="KPJ10" s="149"/>
      <c r="KPK10" s="149"/>
      <c r="KPL10" s="149"/>
      <c r="KPM10" s="149"/>
      <c r="KPN10" s="149"/>
      <c r="KPO10" s="149"/>
      <c r="KPP10" s="149"/>
      <c r="KPQ10" s="149"/>
      <c r="KPR10" s="149"/>
      <c r="KPS10" s="149"/>
      <c r="KPT10" s="149"/>
      <c r="KPU10" s="149"/>
      <c r="KPV10" s="149"/>
      <c r="KPW10" s="149"/>
      <c r="KPX10" s="149"/>
      <c r="KPY10" s="149"/>
      <c r="KPZ10" s="149"/>
      <c r="KQA10" s="149"/>
      <c r="KQB10" s="149"/>
      <c r="KQC10" s="149"/>
      <c r="KQD10" s="149"/>
      <c r="KQE10" s="149"/>
      <c r="KQF10" s="149"/>
      <c r="KQG10" s="149"/>
      <c r="KQH10" s="149"/>
      <c r="KQI10" s="149"/>
      <c r="KQJ10" s="149"/>
      <c r="KQK10" s="149"/>
      <c r="KQL10" s="149"/>
      <c r="KQM10" s="149"/>
      <c r="KQN10" s="149"/>
      <c r="KQO10" s="149"/>
      <c r="KQP10" s="149"/>
      <c r="KQQ10" s="149"/>
      <c r="KQR10" s="149"/>
      <c r="KQS10" s="149"/>
      <c r="KQT10" s="149"/>
      <c r="KQU10" s="149"/>
      <c r="KQV10" s="149"/>
      <c r="KQW10" s="149"/>
      <c r="KQX10" s="149"/>
      <c r="KQY10" s="149"/>
      <c r="KQZ10" s="149"/>
      <c r="KRA10" s="149"/>
      <c r="KRB10" s="149"/>
      <c r="KRC10" s="149"/>
      <c r="KRD10" s="149"/>
      <c r="KRE10" s="149"/>
      <c r="KRF10" s="149"/>
      <c r="KRG10" s="149"/>
      <c r="KRH10" s="149"/>
      <c r="KRI10" s="149"/>
      <c r="KRJ10" s="149"/>
      <c r="KRK10" s="149"/>
      <c r="KRL10" s="149"/>
      <c r="KRM10" s="149"/>
      <c r="KRN10" s="149"/>
      <c r="KRO10" s="149"/>
      <c r="KRP10" s="149"/>
      <c r="KRQ10" s="149"/>
      <c r="KRR10" s="149"/>
      <c r="KRS10" s="149"/>
      <c r="KRT10" s="149"/>
      <c r="KRU10" s="149"/>
      <c r="KRV10" s="149"/>
      <c r="KRW10" s="149"/>
      <c r="KRX10" s="149"/>
      <c r="KRY10" s="149"/>
      <c r="KRZ10" s="149"/>
      <c r="KSA10" s="149"/>
      <c r="KSB10" s="149"/>
      <c r="KSC10" s="149"/>
      <c r="KSD10" s="149"/>
      <c r="KSE10" s="149"/>
      <c r="KSF10" s="149"/>
      <c r="KSG10" s="149"/>
      <c r="KSH10" s="149"/>
      <c r="KSI10" s="149"/>
      <c r="KSJ10" s="149"/>
      <c r="KSK10" s="149"/>
      <c r="KSL10" s="149"/>
      <c r="KSM10" s="149"/>
      <c r="KSN10" s="149"/>
      <c r="KSO10" s="149"/>
      <c r="KSP10" s="149"/>
      <c r="KSQ10" s="149"/>
      <c r="KSR10" s="149"/>
      <c r="KSS10" s="149"/>
      <c r="KST10" s="149"/>
      <c r="KSU10" s="149"/>
      <c r="KSV10" s="149"/>
      <c r="KSW10" s="149"/>
      <c r="KSX10" s="149"/>
      <c r="KSY10" s="149"/>
      <c r="KSZ10" s="149"/>
      <c r="KTA10" s="149"/>
      <c r="KTB10" s="149"/>
      <c r="KTC10" s="149"/>
      <c r="KTD10" s="149"/>
      <c r="KTE10" s="149"/>
      <c r="KTF10" s="149"/>
      <c r="KTG10" s="149"/>
      <c r="KTH10" s="149"/>
      <c r="KTI10" s="149"/>
      <c r="KTJ10" s="149"/>
      <c r="KTK10" s="149"/>
      <c r="KTL10" s="149"/>
      <c r="KTM10" s="149"/>
      <c r="KTN10" s="149"/>
      <c r="KTO10" s="149"/>
      <c r="KTP10" s="149"/>
      <c r="KTQ10" s="149"/>
      <c r="KTR10" s="149"/>
      <c r="KTS10" s="149"/>
      <c r="KTT10" s="149"/>
      <c r="KTU10" s="149"/>
      <c r="KTV10" s="149"/>
      <c r="KTW10" s="149"/>
      <c r="KTX10" s="149"/>
      <c r="KTY10" s="149"/>
      <c r="KTZ10" s="149"/>
      <c r="KUA10" s="149"/>
      <c r="KUB10" s="149"/>
      <c r="KUC10" s="149"/>
      <c r="KUD10" s="149"/>
      <c r="KUE10" s="149"/>
      <c r="KUF10" s="149"/>
      <c r="KUG10" s="149"/>
      <c r="KUH10" s="149"/>
      <c r="KUI10" s="149"/>
      <c r="KUJ10" s="149"/>
      <c r="KUK10" s="149"/>
      <c r="KUL10" s="149"/>
      <c r="KUM10" s="149"/>
      <c r="KUN10" s="149"/>
      <c r="KUO10" s="149"/>
      <c r="KUP10" s="149"/>
      <c r="KUQ10" s="149"/>
      <c r="KUR10" s="149"/>
      <c r="KUS10" s="149"/>
      <c r="KUT10" s="149"/>
      <c r="KUU10" s="149"/>
      <c r="KUV10" s="149"/>
      <c r="KUW10" s="149"/>
      <c r="KUX10" s="149"/>
      <c r="KUY10" s="149"/>
      <c r="KUZ10" s="149"/>
      <c r="KVA10" s="149"/>
      <c r="KVB10" s="149"/>
      <c r="KVC10" s="149"/>
      <c r="KVD10" s="149"/>
      <c r="KVE10" s="149"/>
      <c r="KVF10" s="149"/>
      <c r="KVG10" s="149"/>
      <c r="KVH10" s="149"/>
      <c r="KVI10" s="149"/>
      <c r="KVJ10" s="149"/>
      <c r="KVK10" s="149"/>
      <c r="KVL10" s="149"/>
      <c r="KVM10" s="149"/>
      <c r="KVN10" s="149"/>
      <c r="KVO10" s="149"/>
      <c r="KVP10" s="149"/>
      <c r="KVQ10" s="149"/>
      <c r="KVR10" s="149"/>
      <c r="KVS10" s="149"/>
      <c r="KVT10" s="149"/>
      <c r="KVU10" s="149"/>
      <c r="KVV10" s="149"/>
      <c r="KVW10" s="149"/>
      <c r="KVX10" s="149"/>
      <c r="KVY10" s="149"/>
      <c r="KVZ10" s="149"/>
      <c r="KWA10" s="149"/>
      <c r="KWB10" s="149"/>
      <c r="KWC10" s="149"/>
      <c r="KWD10" s="149"/>
      <c r="KWE10" s="149"/>
      <c r="KWF10" s="149"/>
      <c r="KWG10" s="149"/>
      <c r="KWH10" s="149"/>
      <c r="KWI10" s="149"/>
      <c r="KWJ10" s="149"/>
      <c r="KWK10" s="149"/>
      <c r="KWL10" s="149"/>
      <c r="KWM10" s="149"/>
      <c r="KWN10" s="149"/>
      <c r="KWO10" s="149"/>
      <c r="KWP10" s="149"/>
      <c r="KWQ10" s="149"/>
      <c r="KWR10" s="149"/>
      <c r="KWS10" s="149"/>
      <c r="KWT10" s="149"/>
      <c r="KWU10" s="149"/>
      <c r="KWV10" s="149"/>
      <c r="KWW10" s="149"/>
      <c r="KWX10" s="149"/>
      <c r="KWY10" s="149"/>
      <c r="KWZ10" s="149"/>
      <c r="KXA10" s="149"/>
      <c r="KXB10" s="149"/>
      <c r="KXC10" s="149"/>
      <c r="KXD10" s="149"/>
      <c r="KXE10" s="149"/>
      <c r="KXF10" s="149"/>
      <c r="KXG10" s="149"/>
      <c r="KXH10" s="149"/>
      <c r="KXI10" s="149"/>
      <c r="KXJ10" s="149"/>
      <c r="KXK10" s="149"/>
      <c r="KXL10" s="149"/>
      <c r="KXM10" s="149"/>
      <c r="KXN10" s="149"/>
      <c r="KXO10" s="149"/>
      <c r="KXP10" s="149"/>
      <c r="KXQ10" s="149"/>
      <c r="KXR10" s="149"/>
      <c r="KXS10" s="149"/>
      <c r="KXT10" s="149"/>
      <c r="KXU10" s="149"/>
      <c r="KXV10" s="149"/>
      <c r="KXW10" s="149"/>
      <c r="KXX10" s="149"/>
      <c r="KXY10" s="149"/>
      <c r="KXZ10" s="149"/>
      <c r="KYA10" s="149"/>
      <c r="KYB10" s="149"/>
      <c r="KYC10" s="149"/>
      <c r="KYD10" s="149"/>
      <c r="KYE10" s="149"/>
      <c r="KYF10" s="149"/>
      <c r="KYG10" s="149"/>
      <c r="KYH10" s="149"/>
      <c r="KYI10" s="149"/>
      <c r="KYJ10" s="149"/>
      <c r="KYK10" s="149"/>
      <c r="KYL10" s="149"/>
      <c r="KYM10" s="149"/>
      <c r="KYN10" s="149"/>
      <c r="KYO10" s="149"/>
      <c r="KYP10" s="149"/>
      <c r="KYQ10" s="149"/>
      <c r="KYR10" s="149"/>
      <c r="KYS10" s="149"/>
      <c r="KYT10" s="149"/>
      <c r="KYU10" s="149"/>
      <c r="KYV10" s="149"/>
      <c r="KYW10" s="149"/>
      <c r="KYX10" s="149"/>
      <c r="KYY10" s="149"/>
      <c r="KYZ10" s="149"/>
      <c r="KZA10" s="149"/>
      <c r="KZB10" s="149"/>
      <c r="KZC10" s="149"/>
      <c r="KZD10" s="149"/>
      <c r="KZE10" s="149"/>
      <c r="KZF10" s="149"/>
      <c r="KZG10" s="149"/>
      <c r="KZH10" s="149"/>
      <c r="KZI10" s="149"/>
      <c r="KZJ10" s="149"/>
      <c r="KZK10" s="149"/>
      <c r="KZL10" s="149"/>
      <c r="KZM10" s="149"/>
      <c r="KZN10" s="149"/>
      <c r="KZO10" s="149"/>
      <c r="KZP10" s="149"/>
      <c r="KZQ10" s="149"/>
      <c r="KZR10" s="149"/>
      <c r="KZS10" s="149"/>
      <c r="KZT10" s="149"/>
      <c r="KZU10" s="149"/>
      <c r="KZV10" s="149"/>
      <c r="KZW10" s="149"/>
      <c r="KZX10" s="149"/>
      <c r="KZY10" s="149"/>
      <c r="KZZ10" s="149"/>
      <c r="LAA10" s="149"/>
      <c r="LAB10" s="149"/>
      <c r="LAC10" s="149"/>
      <c r="LAD10" s="149"/>
      <c r="LAE10" s="149"/>
      <c r="LAF10" s="149"/>
      <c r="LAG10" s="149"/>
      <c r="LAH10" s="149"/>
      <c r="LAI10" s="149"/>
      <c r="LAJ10" s="149"/>
      <c r="LAK10" s="149"/>
      <c r="LAL10" s="149"/>
      <c r="LAM10" s="149"/>
      <c r="LAN10" s="149"/>
      <c r="LAO10" s="149"/>
      <c r="LAP10" s="149"/>
      <c r="LAQ10" s="149"/>
      <c r="LAR10" s="149"/>
      <c r="LAS10" s="149"/>
      <c r="LAT10" s="149"/>
      <c r="LAU10" s="149"/>
      <c r="LAV10" s="149"/>
      <c r="LAW10" s="149"/>
      <c r="LAX10" s="149"/>
      <c r="LAY10" s="149"/>
      <c r="LAZ10" s="149"/>
      <c r="LBA10" s="149"/>
      <c r="LBB10" s="149"/>
      <c r="LBC10" s="149"/>
      <c r="LBD10" s="149"/>
      <c r="LBE10" s="149"/>
      <c r="LBF10" s="149"/>
      <c r="LBG10" s="149"/>
      <c r="LBH10" s="149"/>
      <c r="LBI10" s="149"/>
      <c r="LBJ10" s="149"/>
      <c r="LBK10" s="149"/>
      <c r="LBL10" s="149"/>
      <c r="LBM10" s="149"/>
      <c r="LBN10" s="149"/>
      <c r="LBO10" s="149"/>
      <c r="LBP10" s="149"/>
      <c r="LBQ10" s="149"/>
      <c r="LBR10" s="149"/>
      <c r="LBS10" s="149"/>
      <c r="LBT10" s="149"/>
      <c r="LBU10" s="149"/>
      <c r="LBV10" s="149"/>
      <c r="LBW10" s="149"/>
      <c r="LBX10" s="149"/>
      <c r="LBY10" s="149"/>
      <c r="LBZ10" s="149"/>
      <c r="LCA10" s="149"/>
      <c r="LCB10" s="149"/>
      <c r="LCC10" s="149"/>
      <c r="LCD10" s="149"/>
      <c r="LCE10" s="149"/>
      <c r="LCF10" s="149"/>
      <c r="LCG10" s="149"/>
      <c r="LCH10" s="149"/>
      <c r="LCI10" s="149"/>
      <c r="LCJ10" s="149"/>
      <c r="LCK10" s="149"/>
      <c r="LCL10" s="149"/>
      <c r="LCM10" s="149"/>
      <c r="LCN10" s="149"/>
      <c r="LCO10" s="149"/>
      <c r="LCP10" s="149"/>
      <c r="LCQ10" s="149"/>
      <c r="LCR10" s="149"/>
      <c r="LCS10" s="149"/>
      <c r="LCT10" s="149"/>
      <c r="LCU10" s="149"/>
      <c r="LCV10" s="149"/>
      <c r="LCW10" s="149"/>
      <c r="LCX10" s="149"/>
      <c r="LCY10" s="149"/>
      <c r="LCZ10" s="149"/>
      <c r="LDA10" s="149"/>
      <c r="LDB10" s="149"/>
      <c r="LDC10" s="149"/>
      <c r="LDD10" s="149"/>
      <c r="LDE10" s="149"/>
      <c r="LDF10" s="149"/>
      <c r="LDG10" s="149"/>
      <c r="LDH10" s="149"/>
      <c r="LDI10" s="149"/>
      <c r="LDJ10" s="149"/>
      <c r="LDK10" s="149"/>
      <c r="LDL10" s="149"/>
      <c r="LDM10" s="149"/>
      <c r="LDN10" s="149"/>
      <c r="LDO10" s="149"/>
      <c r="LDP10" s="149"/>
      <c r="LDQ10" s="149"/>
      <c r="LDR10" s="149"/>
      <c r="LDS10" s="149"/>
      <c r="LDT10" s="149"/>
      <c r="LDU10" s="149"/>
      <c r="LDV10" s="149"/>
      <c r="LDW10" s="149"/>
      <c r="LDX10" s="149"/>
      <c r="LDY10" s="149"/>
      <c r="LDZ10" s="149"/>
      <c r="LEA10" s="149"/>
      <c r="LEB10" s="149"/>
      <c r="LEC10" s="149"/>
      <c r="LED10" s="149"/>
      <c r="LEE10" s="149"/>
      <c r="LEF10" s="149"/>
      <c r="LEG10" s="149"/>
      <c r="LEH10" s="149"/>
      <c r="LEI10" s="149"/>
      <c r="LEJ10" s="149"/>
      <c r="LEK10" s="149"/>
      <c r="LEL10" s="149"/>
      <c r="LEM10" s="149"/>
      <c r="LEN10" s="149"/>
      <c r="LEO10" s="149"/>
      <c r="LEP10" s="149"/>
      <c r="LEQ10" s="149"/>
      <c r="LER10" s="149"/>
      <c r="LES10" s="149"/>
      <c r="LET10" s="149"/>
      <c r="LEU10" s="149"/>
      <c r="LEV10" s="149"/>
      <c r="LEW10" s="149"/>
      <c r="LEX10" s="149"/>
      <c r="LEY10" s="149"/>
      <c r="LEZ10" s="149"/>
      <c r="LFA10" s="149"/>
      <c r="LFB10" s="149"/>
      <c r="LFC10" s="149"/>
      <c r="LFD10" s="149"/>
      <c r="LFE10" s="149"/>
      <c r="LFF10" s="149"/>
      <c r="LFG10" s="149"/>
      <c r="LFH10" s="149"/>
      <c r="LFI10" s="149"/>
      <c r="LFJ10" s="149"/>
      <c r="LFK10" s="149"/>
      <c r="LFL10" s="149"/>
      <c r="LFM10" s="149"/>
      <c r="LFN10" s="149"/>
      <c r="LFO10" s="149"/>
      <c r="LFP10" s="149"/>
      <c r="LFQ10" s="149"/>
      <c r="LFR10" s="149"/>
      <c r="LFS10" s="149"/>
      <c r="LFT10" s="149"/>
      <c r="LFU10" s="149"/>
      <c r="LFV10" s="149"/>
      <c r="LFW10" s="149"/>
      <c r="LFX10" s="149"/>
      <c r="LFY10" s="149"/>
      <c r="LFZ10" s="149"/>
      <c r="LGA10" s="149"/>
      <c r="LGB10" s="149"/>
      <c r="LGC10" s="149"/>
      <c r="LGD10" s="149"/>
      <c r="LGE10" s="149"/>
      <c r="LGF10" s="149"/>
      <c r="LGG10" s="149"/>
      <c r="LGH10" s="149"/>
      <c r="LGI10" s="149"/>
      <c r="LGJ10" s="149"/>
      <c r="LGK10" s="149"/>
      <c r="LGL10" s="149"/>
      <c r="LGM10" s="149"/>
      <c r="LGN10" s="149"/>
      <c r="LGO10" s="149"/>
      <c r="LGP10" s="149"/>
      <c r="LGQ10" s="149"/>
      <c r="LGR10" s="149"/>
      <c r="LGS10" s="149"/>
      <c r="LGT10" s="149"/>
      <c r="LGU10" s="149"/>
      <c r="LGV10" s="149"/>
      <c r="LGW10" s="149"/>
      <c r="LGX10" s="149"/>
      <c r="LGY10" s="149"/>
      <c r="LGZ10" s="149"/>
      <c r="LHA10" s="149"/>
      <c r="LHB10" s="149"/>
      <c r="LHC10" s="149"/>
      <c r="LHD10" s="149"/>
      <c r="LHE10" s="149"/>
      <c r="LHF10" s="149"/>
      <c r="LHG10" s="149"/>
      <c r="LHH10" s="149"/>
      <c r="LHI10" s="149"/>
      <c r="LHJ10" s="149"/>
      <c r="LHK10" s="149"/>
      <c r="LHL10" s="149"/>
      <c r="LHM10" s="149"/>
      <c r="LHN10" s="149"/>
      <c r="LHO10" s="149"/>
      <c r="LHP10" s="149"/>
      <c r="LHQ10" s="149"/>
      <c r="LHR10" s="149"/>
      <c r="LHS10" s="149"/>
      <c r="LHT10" s="149"/>
      <c r="LHU10" s="149"/>
      <c r="LHV10" s="149"/>
      <c r="LHW10" s="149"/>
      <c r="LHX10" s="149"/>
      <c r="LHY10" s="149"/>
      <c r="LHZ10" s="149"/>
      <c r="LIA10" s="149"/>
      <c r="LIB10" s="149"/>
      <c r="LIC10" s="149"/>
      <c r="LID10" s="149"/>
      <c r="LIE10" s="149"/>
      <c r="LIF10" s="149"/>
      <c r="LIG10" s="149"/>
      <c r="LIH10" s="149"/>
      <c r="LII10" s="149"/>
      <c r="LIJ10" s="149"/>
      <c r="LIK10" s="149"/>
      <c r="LIL10" s="149"/>
      <c r="LIM10" s="149"/>
      <c r="LIN10" s="149"/>
      <c r="LIO10" s="149"/>
      <c r="LIP10" s="149"/>
      <c r="LIQ10" s="149"/>
      <c r="LIR10" s="149"/>
      <c r="LIS10" s="149"/>
      <c r="LIT10" s="149"/>
      <c r="LIU10" s="149"/>
      <c r="LIV10" s="149"/>
      <c r="LIW10" s="149"/>
      <c r="LIX10" s="149"/>
      <c r="LIY10" s="149"/>
      <c r="LIZ10" s="149"/>
      <c r="LJA10" s="149"/>
      <c r="LJB10" s="149"/>
      <c r="LJC10" s="149"/>
      <c r="LJD10" s="149"/>
      <c r="LJE10" s="149"/>
      <c r="LJF10" s="149"/>
      <c r="LJG10" s="149"/>
      <c r="LJH10" s="149"/>
      <c r="LJI10" s="149"/>
      <c r="LJJ10" s="149"/>
      <c r="LJK10" s="149"/>
      <c r="LJL10" s="149"/>
      <c r="LJM10" s="149"/>
      <c r="LJN10" s="149"/>
      <c r="LJO10" s="149"/>
      <c r="LJP10" s="149"/>
      <c r="LJQ10" s="149"/>
      <c r="LJR10" s="149"/>
      <c r="LJS10" s="149"/>
      <c r="LJT10" s="149"/>
      <c r="LJU10" s="149"/>
      <c r="LJV10" s="149"/>
      <c r="LJW10" s="149"/>
      <c r="LJX10" s="149"/>
      <c r="LJY10" s="149"/>
      <c r="LJZ10" s="149"/>
      <c r="LKA10" s="149"/>
      <c r="LKB10" s="149"/>
      <c r="LKC10" s="149"/>
      <c r="LKD10" s="149"/>
      <c r="LKE10" s="149"/>
      <c r="LKF10" s="149"/>
      <c r="LKG10" s="149"/>
      <c r="LKH10" s="149"/>
      <c r="LKI10" s="149"/>
      <c r="LKJ10" s="149"/>
      <c r="LKK10" s="149"/>
      <c r="LKL10" s="149"/>
      <c r="LKM10" s="149"/>
      <c r="LKN10" s="149"/>
      <c r="LKO10" s="149"/>
      <c r="LKP10" s="149"/>
      <c r="LKQ10" s="149"/>
      <c r="LKR10" s="149"/>
      <c r="LKS10" s="149"/>
      <c r="LKT10" s="149"/>
      <c r="LKU10" s="149"/>
      <c r="LKV10" s="149"/>
      <c r="LKW10" s="149"/>
      <c r="LKX10" s="149"/>
      <c r="LKY10" s="149"/>
      <c r="LKZ10" s="149"/>
      <c r="LLA10" s="149"/>
      <c r="LLB10" s="149"/>
      <c r="LLC10" s="149"/>
      <c r="LLD10" s="149"/>
      <c r="LLE10" s="149"/>
      <c r="LLF10" s="149"/>
      <c r="LLG10" s="149"/>
      <c r="LLH10" s="149"/>
      <c r="LLI10" s="149"/>
      <c r="LLJ10" s="149"/>
      <c r="LLK10" s="149"/>
      <c r="LLL10" s="149"/>
      <c r="LLM10" s="149"/>
      <c r="LLN10" s="149"/>
      <c r="LLO10" s="149"/>
      <c r="LLP10" s="149"/>
      <c r="LLQ10" s="149"/>
      <c r="LLR10" s="149"/>
      <c r="LLS10" s="149"/>
      <c r="LLT10" s="149"/>
      <c r="LLU10" s="149"/>
      <c r="LLV10" s="149"/>
      <c r="LLW10" s="149"/>
      <c r="LLX10" s="149"/>
      <c r="LLY10" s="149"/>
      <c r="LLZ10" s="149"/>
      <c r="LMA10" s="149"/>
      <c r="LMB10" s="149"/>
      <c r="LMC10" s="149"/>
      <c r="LMD10" s="149"/>
      <c r="LME10" s="149"/>
      <c r="LMF10" s="149"/>
      <c r="LMG10" s="149"/>
      <c r="LMH10" s="149"/>
      <c r="LMI10" s="149"/>
      <c r="LMJ10" s="149"/>
      <c r="LMK10" s="149"/>
      <c r="LML10" s="149"/>
      <c r="LMM10" s="149"/>
      <c r="LMN10" s="149"/>
      <c r="LMO10" s="149"/>
      <c r="LMP10" s="149"/>
      <c r="LMQ10" s="149"/>
      <c r="LMR10" s="149"/>
      <c r="LMS10" s="149"/>
      <c r="LMT10" s="149"/>
      <c r="LMU10" s="149"/>
      <c r="LMV10" s="149"/>
      <c r="LMW10" s="149"/>
      <c r="LMX10" s="149"/>
      <c r="LMY10" s="149"/>
      <c r="LMZ10" s="149"/>
      <c r="LNA10" s="149"/>
      <c r="LNB10" s="149"/>
      <c r="LNC10" s="149"/>
      <c r="LND10" s="149"/>
      <c r="LNE10" s="149"/>
      <c r="LNF10" s="149"/>
      <c r="LNG10" s="149"/>
      <c r="LNH10" s="149"/>
      <c r="LNI10" s="149"/>
      <c r="LNJ10" s="149"/>
      <c r="LNK10" s="149"/>
      <c r="LNL10" s="149"/>
      <c r="LNM10" s="149"/>
      <c r="LNN10" s="149"/>
      <c r="LNO10" s="149"/>
      <c r="LNP10" s="149"/>
      <c r="LNQ10" s="149"/>
      <c r="LNR10" s="149"/>
      <c r="LNS10" s="149"/>
      <c r="LNT10" s="149"/>
      <c r="LNU10" s="149"/>
      <c r="LNV10" s="149"/>
      <c r="LNW10" s="149"/>
      <c r="LNX10" s="149"/>
      <c r="LNY10" s="149"/>
      <c r="LNZ10" s="149"/>
      <c r="LOA10" s="149"/>
      <c r="LOB10" s="149"/>
      <c r="LOC10" s="149"/>
      <c r="LOD10" s="149"/>
      <c r="LOE10" s="149"/>
      <c r="LOF10" s="149"/>
      <c r="LOG10" s="149"/>
      <c r="LOH10" s="149"/>
      <c r="LOI10" s="149"/>
      <c r="LOJ10" s="149"/>
      <c r="LOK10" s="149"/>
      <c r="LOL10" s="149"/>
      <c r="LOM10" s="149"/>
      <c r="LON10" s="149"/>
      <c r="LOO10" s="149"/>
      <c r="LOP10" s="149"/>
      <c r="LOQ10" s="149"/>
      <c r="LOR10" s="149"/>
      <c r="LOS10" s="149"/>
      <c r="LOT10" s="149"/>
      <c r="LOU10" s="149"/>
      <c r="LOV10" s="149"/>
      <c r="LOW10" s="149"/>
      <c r="LOX10" s="149"/>
      <c r="LOY10" s="149"/>
      <c r="LOZ10" s="149"/>
      <c r="LPA10" s="149"/>
      <c r="LPB10" s="149"/>
      <c r="LPC10" s="149"/>
      <c r="LPD10" s="149"/>
      <c r="LPE10" s="149"/>
      <c r="LPF10" s="149"/>
      <c r="LPG10" s="149"/>
      <c r="LPH10" s="149"/>
      <c r="LPI10" s="149"/>
      <c r="LPJ10" s="149"/>
      <c r="LPK10" s="149"/>
      <c r="LPL10" s="149"/>
      <c r="LPM10" s="149"/>
      <c r="LPN10" s="149"/>
      <c r="LPO10" s="149"/>
      <c r="LPP10" s="149"/>
      <c r="LPQ10" s="149"/>
      <c r="LPR10" s="149"/>
      <c r="LPS10" s="149"/>
      <c r="LPT10" s="149"/>
      <c r="LPU10" s="149"/>
      <c r="LPV10" s="149"/>
      <c r="LPW10" s="149"/>
      <c r="LPX10" s="149"/>
      <c r="LPY10" s="149"/>
      <c r="LPZ10" s="149"/>
      <c r="LQA10" s="149"/>
      <c r="LQB10" s="149"/>
      <c r="LQC10" s="149"/>
      <c r="LQD10" s="149"/>
      <c r="LQE10" s="149"/>
      <c r="LQF10" s="149"/>
      <c r="LQG10" s="149"/>
      <c r="LQH10" s="149"/>
      <c r="LQI10" s="149"/>
      <c r="LQJ10" s="149"/>
      <c r="LQK10" s="149"/>
      <c r="LQL10" s="149"/>
      <c r="LQM10" s="149"/>
      <c r="LQN10" s="149"/>
      <c r="LQO10" s="149"/>
      <c r="LQP10" s="149"/>
      <c r="LQQ10" s="149"/>
      <c r="LQR10" s="149"/>
      <c r="LQS10" s="149"/>
      <c r="LQT10" s="149"/>
      <c r="LQU10" s="149"/>
      <c r="LQV10" s="149"/>
      <c r="LQW10" s="149"/>
      <c r="LQX10" s="149"/>
      <c r="LQY10" s="149"/>
      <c r="LQZ10" s="149"/>
      <c r="LRA10" s="149"/>
      <c r="LRB10" s="149"/>
      <c r="LRC10" s="149"/>
      <c r="LRD10" s="149"/>
      <c r="LRE10" s="149"/>
      <c r="LRF10" s="149"/>
      <c r="LRG10" s="149"/>
      <c r="LRH10" s="149"/>
      <c r="LRI10" s="149"/>
      <c r="LRJ10" s="149"/>
      <c r="LRK10" s="149"/>
      <c r="LRL10" s="149"/>
      <c r="LRM10" s="149"/>
      <c r="LRN10" s="149"/>
      <c r="LRO10" s="149"/>
      <c r="LRP10" s="149"/>
      <c r="LRQ10" s="149"/>
      <c r="LRR10" s="149"/>
      <c r="LRS10" s="149"/>
      <c r="LRT10" s="149"/>
      <c r="LRU10" s="149"/>
      <c r="LRV10" s="149"/>
      <c r="LRW10" s="149"/>
      <c r="LRX10" s="149"/>
      <c r="LRY10" s="149"/>
      <c r="LRZ10" s="149"/>
      <c r="LSA10" s="149"/>
      <c r="LSB10" s="149"/>
      <c r="LSC10" s="149"/>
      <c r="LSD10" s="149"/>
      <c r="LSE10" s="149"/>
      <c r="LSF10" s="149"/>
      <c r="LSG10" s="149"/>
      <c r="LSH10" s="149"/>
      <c r="LSI10" s="149"/>
      <c r="LSJ10" s="149"/>
      <c r="LSK10" s="149"/>
      <c r="LSL10" s="149"/>
      <c r="LSM10" s="149"/>
      <c r="LSN10" s="149"/>
      <c r="LSO10" s="149"/>
      <c r="LSP10" s="149"/>
      <c r="LSQ10" s="149"/>
      <c r="LSR10" s="149"/>
      <c r="LSS10" s="149"/>
      <c r="LST10" s="149"/>
      <c r="LSU10" s="149"/>
      <c r="LSV10" s="149"/>
      <c r="LSW10" s="149"/>
      <c r="LSX10" s="149"/>
      <c r="LSY10" s="149"/>
      <c r="LSZ10" s="149"/>
      <c r="LTA10" s="149"/>
      <c r="LTB10" s="149"/>
      <c r="LTC10" s="149"/>
      <c r="LTD10" s="149"/>
      <c r="LTE10" s="149"/>
      <c r="LTF10" s="149"/>
      <c r="LTG10" s="149"/>
      <c r="LTH10" s="149"/>
      <c r="LTI10" s="149"/>
      <c r="LTJ10" s="149"/>
      <c r="LTK10" s="149"/>
      <c r="LTL10" s="149"/>
      <c r="LTM10" s="149"/>
      <c r="LTN10" s="149"/>
      <c r="LTO10" s="149"/>
      <c r="LTP10" s="149"/>
      <c r="LTQ10" s="149"/>
      <c r="LTR10" s="149"/>
      <c r="LTS10" s="149"/>
      <c r="LTT10" s="149"/>
      <c r="LTU10" s="149"/>
      <c r="LTV10" s="149"/>
      <c r="LTW10" s="149"/>
      <c r="LTX10" s="149"/>
      <c r="LTY10" s="149"/>
      <c r="LTZ10" s="149"/>
      <c r="LUA10" s="149"/>
      <c r="LUB10" s="149"/>
      <c r="LUC10" s="149"/>
      <c r="LUD10" s="149"/>
      <c r="LUE10" s="149"/>
      <c r="LUF10" s="149"/>
      <c r="LUG10" s="149"/>
      <c r="LUH10" s="149"/>
      <c r="LUI10" s="149"/>
      <c r="LUJ10" s="149"/>
      <c r="LUK10" s="149"/>
      <c r="LUL10" s="149"/>
      <c r="LUM10" s="149"/>
      <c r="LUN10" s="149"/>
      <c r="LUO10" s="149"/>
      <c r="LUP10" s="149"/>
      <c r="LUQ10" s="149"/>
      <c r="LUR10" s="149"/>
      <c r="LUS10" s="149"/>
      <c r="LUT10" s="149"/>
      <c r="LUU10" s="149"/>
      <c r="LUV10" s="149"/>
      <c r="LUW10" s="149"/>
      <c r="LUX10" s="149"/>
      <c r="LUY10" s="149"/>
      <c r="LUZ10" s="149"/>
      <c r="LVA10" s="149"/>
      <c r="LVB10" s="149"/>
      <c r="LVC10" s="149"/>
      <c r="LVD10" s="149"/>
      <c r="LVE10" s="149"/>
      <c r="LVF10" s="149"/>
      <c r="LVG10" s="149"/>
      <c r="LVH10" s="149"/>
      <c r="LVI10" s="149"/>
      <c r="LVJ10" s="149"/>
      <c r="LVK10" s="149"/>
      <c r="LVL10" s="149"/>
      <c r="LVM10" s="149"/>
      <c r="LVN10" s="149"/>
      <c r="LVO10" s="149"/>
      <c r="LVP10" s="149"/>
      <c r="LVQ10" s="149"/>
      <c r="LVR10" s="149"/>
      <c r="LVS10" s="149"/>
      <c r="LVT10" s="149"/>
      <c r="LVU10" s="149"/>
      <c r="LVV10" s="149"/>
      <c r="LVW10" s="149"/>
      <c r="LVX10" s="149"/>
      <c r="LVY10" s="149"/>
      <c r="LVZ10" s="149"/>
      <c r="LWA10" s="149"/>
      <c r="LWB10" s="149"/>
      <c r="LWC10" s="149"/>
      <c r="LWD10" s="149"/>
      <c r="LWE10" s="149"/>
      <c r="LWF10" s="149"/>
      <c r="LWG10" s="149"/>
      <c r="LWH10" s="149"/>
      <c r="LWI10" s="149"/>
      <c r="LWJ10" s="149"/>
      <c r="LWK10" s="149"/>
      <c r="LWL10" s="149"/>
      <c r="LWM10" s="149"/>
      <c r="LWN10" s="149"/>
      <c r="LWO10" s="149"/>
      <c r="LWP10" s="149"/>
      <c r="LWQ10" s="149"/>
      <c r="LWR10" s="149"/>
      <c r="LWS10" s="149"/>
      <c r="LWT10" s="149"/>
      <c r="LWU10" s="149"/>
      <c r="LWV10" s="149"/>
      <c r="LWW10" s="149"/>
      <c r="LWX10" s="149"/>
      <c r="LWY10" s="149"/>
      <c r="LWZ10" s="149"/>
      <c r="LXA10" s="149"/>
      <c r="LXB10" s="149"/>
      <c r="LXC10" s="149"/>
      <c r="LXD10" s="149"/>
      <c r="LXE10" s="149"/>
      <c r="LXF10" s="149"/>
      <c r="LXG10" s="149"/>
      <c r="LXH10" s="149"/>
      <c r="LXI10" s="149"/>
      <c r="LXJ10" s="149"/>
      <c r="LXK10" s="149"/>
      <c r="LXL10" s="149"/>
      <c r="LXM10" s="149"/>
      <c r="LXN10" s="149"/>
      <c r="LXO10" s="149"/>
      <c r="LXP10" s="149"/>
      <c r="LXQ10" s="149"/>
      <c r="LXR10" s="149"/>
      <c r="LXS10" s="149"/>
      <c r="LXT10" s="149"/>
      <c r="LXU10" s="149"/>
      <c r="LXV10" s="149"/>
      <c r="LXW10" s="149"/>
      <c r="LXX10" s="149"/>
      <c r="LXY10" s="149"/>
      <c r="LXZ10" s="149"/>
      <c r="LYA10" s="149"/>
      <c r="LYB10" s="149"/>
      <c r="LYC10" s="149"/>
      <c r="LYD10" s="149"/>
      <c r="LYE10" s="149"/>
      <c r="LYF10" s="149"/>
      <c r="LYG10" s="149"/>
      <c r="LYH10" s="149"/>
      <c r="LYI10" s="149"/>
      <c r="LYJ10" s="149"/>
      <c r="LYK10" s="149"/>
      <c r="LYL10" s="149"/>
      <c r="LYM10" s="149"/>
      <c r="LYN10" s="149"/>
      <c r="LYO10" s="149"/>
      <c r="LYP10" s="149"/>
      <c r="LYQ10" s="149"/>
      <c r="LYR10" s="149"/>
      <c r="LYS10" s="149"/>
      <c r="LYT10" s="149"/>
      <c r="LYU10" s="149"/>
      <c r="LYV10" s="149"/>
      <c r="LYW10" s="149"/>
      <c r="LYX10" s="149"/>
      <c r="LYY10" s="149"/>
      <c r="LYZ10" s="149"/>
      <c r="LZA10" s="149"/>
      <c r="LZB10" s="149"/>
      <c r="LZC10" s="149"/>
      <c r="LZD10" s="149"/>
      <c r="LZE10" s="149"/>
      <c r="LZF10" s="149"/>
      <c r="LZG10" s="149"/>
      <c r="LZH10" s="149"/>
      <c r="LZI10" s="149"/>
      <c r="LZJ10" s="149"/>
      <c r="LZK10" s="149"/>
      <c r="LZL10" s="149"/>
      <c r="LZM10" s="149"/>
      <c r="LZN10" s="149"/>
      <c r="LZO10" s="149"/>
      <c r="LZP10" s="149"/>
      <c r="LZQ10" s="149"/>
      <c r="LZR10" s="149"/>
      <c r="LZS10" s="149"/>
      <c r="LZT10" s="149"/>
      <c r="LZU10" s="149"/>
      <c r="LZV10" s="149"/>
      <c r="LZW10" s="149"/>
      <c r="LZX10" s="149"/>
      <c r="LZY10" s="149"/>
      <c r="LZZ10" s="149"/>
      <c r="MAA10" s="149"/>
      <c r="MAB10" s="149"/>
      <c r="MAC10" s="149"/>
      <c r="MAD10" s="149"/>
      <c r="MAE10" s="149"/>
      <c r="MAF10" s="149"/>
      <c r="MAG10" s="149"/>
      <c r="MAH10" s="149"/>
      <c r="MAI10" s="149"/>
      <c r="MAJ10" s="149"/>
      <c r="MAK10" s="149"/>
      <c r="MAL10" s="149"/>
      <c r="MAM10" s="149"/>
      <c r="MAN10" s="149"/>
      <c r="MAO10" s="149"/>
      <c r="MAP10" s="149"/>
      <c r="MAQ10" s="149"/>
      <c r="MAR10" s="149"/>
      <c r="MAS10" s="149"/>
      <c r="MAT10" s="149"/>
      <c r="MAU10" s="149"/>
      <c r="MAV10" s="149"/>
      <c r="MAW10" s="149"/>
      <c r="MAX10" s="149"/>
      <c r="MAY10" s="149"/>
      <c r="MAZ10" s="149"/>
      <c r="MBA10" s="149"/>
      <c r="MBB10" s="149"/>
      <c r="MBC10" s="149"/>
      <c r="MBD10" s="149"/>
      <c r="MBE10" s="149"/>
      <c r="MBF10" s="149"/>
      <c r="MBG10" s="149"/>
      <c r="MBH10" s="149"/>
      <c r="MBI10" s="149"/>
      <c r="MBJ10" s="149"/>
      <c r="MBK10" s="149"/>
      <c r="MBL10" s="149"/>
      <c r="MBM10" s="149"/>
      <c r="MBN10" s="149"/>
      <c r="MBO10" s="149"/>
      <c r="MBP10" s="149"/>
      <c r="MBQ10" s="149"/>
      <c r="MBR10" s="149"/>
      <c r="MBS10" s="149"/>
      <c r="MBT10" s="149"/>
      <c r="MBU10" s="149"/>
      <c r="MBV10" s="149"/>
      <c r="MBW10" s="149"/>
      <c r="MBX10" s="149"/>
      <c r="MBY10" s="149"/>
      <c r="MBZ10" s="149"/>
      <c r="MCA10" s="149"/>
      <c r="MCB10" s="149"/>
      <c r="MCC10" s="149"/>
      <c r="MCD10" s="149"/>
      <c r="MCE10" s="149"/>
      <c r="MCF10" s="149"/>
      <c r="MCG10" s="149"/>
      <c r="MCH10" s="149"/>
      <c r="MCI10" s="149"/>
      <c r="MCJ10" s="149"/>
      <c r="MCK10" s="149"/>
      <c r="MCL10" s="149"/>
      <c r="MCM10" s="149"/>
      <c r="MCN10" s="149"/>
      <c r="MCO10" s="149"/>
      <c r="MCP10" s="149"/>
      <c r="MCQ10" s="149"/>
      <c r="MCR10" s="149"/>
      <c r="MCS10" s="149"/>
      <c r="MCT10" s="149"/>
      <c r="MCU10" s="149"/>
      <c r="MCV10" s="149"/>
      <c r="MCW10" s="149"/>
      <c r="MCX10" s="149"/>
      <c r="MCY10" s="149"/>
      <c r="MCZ10" s="149"/>
      <c r="MDA10" s="149"/>
      <c r="MDB10" s="149"/>
      <c r="MDC10" s="149"/>
      <c r="MDD10" s="149"/>
      <c r="MDE10" s="149"/>
      <c r="MDF10" s="149"/>
      <c r="MDG10" s="149"/>
      <c r="MDH10" s="149"/>
      <c r="MDI10" s="149"/>
      <c r="MDJ10" s="149"/>
      <c r="MDK10" s="149"/>
      <c r="MDL10" s="149"/>
      <c r="MDM10" s="149"/>
      <c r="MDN10" s="149"/>
      <c r="MDO10" s="149"/>
      <c r="MDP10" s="149"/>
      <c r="MDQ10" s="149"/>
      <c r="MDR10" s="149"/>
      <c r="MDS10" s="149"/>
      <c r="MDT10" s="149"/>
      <c r="MDU10" s="149"/>
      <c r="MDV10" s="149"/>
      <c r="MDW10" s="149"/>
      <c r="MDX10" s="149"/>
      <c r="MDY10" s="149"/>
      <c r="MDZ10" s="149"/>
      <c r="MEA10" s="149"/>
      <c r="MEB10" s="149"/>
      <c r="MEC10" s="149"/>
      <c r="MED10" s="149"/>
      <c r="MEE10" s="149"/>
      <c r="MEF10" s="149"/>
      <c r="MEG10" s="149"/>
      <c r="MEH10" s="149"/>
      <c r="MEI10" s="149"/>
      <c r="MEJ10" s="149"/>
      <c r="MEK10" s="149"/>
      <c r="MEL10" s="149"/>
      <c r="MEM10" s="149"/>
      <c r="MEN10" s="149"/>
      <c r="MEO10" s="149"/>
      <c r="MEP10" s="149"/>
      <c r="MEQ10" s="149"/>
      <c r="MER10" s="149"/>
      <c r="MES10" s="149"/>
      <c r="MET10" s="149"/>
      <c r="MEU10" s="149"/>
      <c r="MEV10" s="149"/>
      <c r="MEW10" s="149"/>
      <c r="MEX10" s="149"/>
      <c r="MEY10" s="149"/>
      <c r="MEZ10" s="149"/>
      <c r="MFA10" s="149"/>
      <c r="MFB10" s="149"/>
      <c r="MFC10" s="149"/>
      <c r="MFD10" s="149"/>
      <c r="MFE10" s="149"/>
      <c r="MFF10" s="149"/>
      <c r="MFG10" s="149"/>
      <c r="MFH10" s="149"/>
      <c r="MFI10" s="149"/>
      <c r="MFJ10" s="149"/>
      <c r="MFK10" s="149"/>
      <c r="MFL10" s="149"/>
      <c r="MFM10" s="149"/>
      <c r="MFN10" s="149"/>
      <c r="MFO10" s="149"/>
      <c r="MFP10" s="149"/>
      <c r="MFQ10" s="149"/>
      <c r="MFR10" s="149"/>
      <c r="MFS10" s="149"/>
      <c r="MFT10" s="149"/>
      <c r="MFU10" s="149"/>
      <c r="MFV10" s="149"/>
      <c r="MFW10" s="149"/>
      <c r="MFX10" s="149"/>
      <c r="MFY10" s="149"/>
      <c r="MFZ10" s="149"/>
      <c r="MGA10" s="149"/>
      <c r="MGB10" s="149"/>
      <c r="MGC10" s="149"/>
      <c r="MGD10" s="149"/>
      <c r="MGE10" s="149"/>
      <c r="MGF10" s="149"/>
      <c r="MGG10" s="149"/>
      <c r="MGH10" s="149"/>
      <c r="MGI10" s="149"/>
      <c r="MGJ10" s="149"/>
      <c r="MGK10" s="149"/>
      <c r="MGL10" s="149"/>
      <c r="MGM10" s="149"/>
      <c r="MGN10" s="149"/>
      <c r="MGO10" s="149"/>
      <c r="MGP10" s="149"/>
      <c r="MGQ10" s="149"/>
      <c r="MGR10" s="149"/>
      <c r="MGS10" s="149"/>
      <c r="MGT10" s="149"/>
      <c r="MGU10" s="149"/>
      <c r="MGV10" s="149"/>
      <c r="MGW10" s="149"/>
      <c r="MGX10" s="149"/>
      <c r="MGY10" s="149"/>
      <c r="MGZ10" s="149"/>
      <c r="MHA10" s="149"/>
      <c r="MHB10" s="149"/>
      <c r="MHC10" s="149"/>
      <c r="MHD10" s="149"/>
      <c r="MHE10" s="149"/>
      <c r="MHF10" s="149"/>
      <c r="MHG10" s="149"/>
      <c r="MHH10" s="149"/>
      <c r="MHI10" s="149"/>
      <c r="MHJ10" s="149"/>
      <c r="MHK10" s="149"/>
      <c r="MHL10" s="149"/>
      <c r="MHM10" s="149"/>
      <c r="MHN10" s="149"/>
      <c r="MHO10" s="149"/>
      <c r="MHP10" s="149"/>
      <c r="MHQ10" s="149"/>
      <c r="MHR10" s="149"/>
      <c r="MHS10" s="149"/>
      <c r="MHT10" s="149"/>
      <c r="MHU10" s="149"/>
      <c r="MHV10" s="149"/>
      <c r="MHW10" s="149"/>
      <c r="MHX10" s="149"/>
      <c r="MHY10" s="149"/>
      <c r="MHZ10" s="149"/>
      <c r="MIA10" s="149"/>
      <c r="MIB10" s="149"/>
      <c r="MIC10" s="149"/>
      <c r="MID10" s="149"/>
      <c r="MIE10" s="149"/>
      <c r="MIF10" s="149"/>
      <c r="MIG10" s="149"/>
      <c r="MIH10" s="149"/>
      <c r="MII10" s="149"/>
      <c r="MIJ10" s="149"/>
      <c r="MIK10" s="149"/>
      <c r="MIL10" s="149"/>
      <c r="MIM10" s="149"/>
      <c r="MIN10" s="149"/>
      <c r="MIO10" s="149"/>
      <c r="MIP10" s="149"/>
      <c r="MIQ10" s="149"/>
      <c r="MIR10" s="149"/>
      <c r="MIS10" s="149"/>
      <c r="MIT10" s="149"/>
      <c r="MIU10" s="149"/>
      <c r="MIV10" s="149"/>
      <c r="MIW10" s="149"/>
      <c r="MIX10" s="149"/>
      <c r="MIY10" s="149"/>
      <c r="MIZ10" s="149"/>
      <c r="MJA10" s="149"/>
      <c r="MJB10" s="149"/>
      <c r="MJC10" s="149"/>
      <c r="MJD10" s="149"/>
      <c r="MJE10" s="149"/>
      <c r="MJF10" s="149"/>
      <c r="MJG10" s="149"/>
      <c r="MJH10" s="149"/>
      <c r="MJI10" s="149"/>
      <c r="MJJ10" s="149"/>
      <c r="MJK10" s="149"/>
      <c r="MJL10" s="149"/>
      <c r="MJM10" s="149"/>
      <c r="MJN10" s="149"/>
      <c r="MJO10" s="149"/>
      <c r="MJP10" s="149"/>
      <c r="MJQ10" s="149"/>
      <c r="MJR10" s="149"/>
      <c r="MJS10" s="149"/>
      <c r="MJT10" s="149"/>
      <c r="MJU10" s="149"/>
      <c r="MJV10" s="149"/>
      <c r="MJW10" s="149"/>
      <c r="MJX10" s="149"/>
      <c r="MJY10" s="149"/>
      <c r="MJZ10" s="149"/>
      <c r="MKA10" s="149"/>
      <c r="MKB10" s="149"/>
      <c r="MKC10" s="149"/>
      <c r="MKD10" s="149"/>
      <c r="MKE10" s="149"/>
      <c r="MKF10" s="149"/>
      <c r="MKG10" s="149"/>
      <c r="MKH10" s="149"/>
      <c r="MKI10" s="149"/>
      <c r="MKJ10" s="149"/>
      <c r="MKK10" s="149"/>
      <c r="MKL10" s="149"/>
      <c r="MKM10" s="149"/>
      <c r="MKN10" s="149"/>
      <c r="MKO10" s="149"/>
      <c r="MKP10" s="149"/>
      <c r="MKQ10" s="149"/>
      <c r="MKR10" s="149"/>
      <c r="MKS10" s="149"/>
      <c r="MKT10" s="149"/>
      <c r="MKU10" s="149"/>
      <c r="MKV10" s="149"/>
      <c r="MKW10" s="149"/>
      <c r="MKX10" s="149"/>
      <c r="MKY10" s="149"/>
      <c r="MKZ10" s="149"/>
      <c r="MLA10" s="149"/>
      <c r="MLB10" s="149"/>
      <c r="MLC10" s="149"/>
      <c r="MLD10" s="149"/>
      <c r="MLE10" s="149"/>
      <c r="MLF10" s="149"/>
      <c r="MLG10" s="149"/>
      <c r="MLH10" s="149"/>
      <c r="MLI10" s="149"/>
      <c r="MLJ10" s="149"/>
      <c r="MLK10" s="149"/>
      <c r="MLL10" s="149"/>
      <c r="MLM10" s="149"/>
      <c r="MLN10" s="149"/>
      <c r="MLO10" s="149"/>
      <c r="MLP10" s="149"/>
      <c r="MLQ10" s="149"/>
      <c r="MLR10" s="149"/>
      <c r="MLS10" s="149"/>
      <c r="MLT10" s="149"/>
      <c r="MLU10" s="149"/>
      <c r="MLV10" s="149"/>
      <c r="MLW10" s="149"/>
      <c r="MLX10" s="149"/>
      <c r="MLY10" s="149"/>
      <c r="MLZ10" s="149"/>
      <c r="MMA10" s="149"/>
      <c r="MMB10" s="149"/>
      <c r="MMC10" s="149"/>
      <c r="MMD10" s="149"/>
      <c r="MME10" s="149"/>
      <c r="MMF10" s="149"/>
      <c r="MMG10" s="149"/>
      <c r="MMH10" s="149"/>
      <c r="MMI10" s="149"/>
      <c r="MMJ10" s="149"/>
      <c r="MMK10" s="149"/>
      <c r="MML10" s="149"/>
      <c r="MMM10" s="149"/>
      <c r="MMN10" s="149"/>
      <c r="MMO10" s="149"/>
      <c r="MMP10" s="149"/>
      <c r="MMQ10" s="149"/>
      <c r="MMR10" s="149"/>
      <c r="MMS10" s="149"/>
      <c r="MMT10" s="149"/>
      <c r="MMU10" s="149"/>
      <c r="MMV10" s="149"/>
      <c r="MMW10" s="149"/>
      <c r="MMX10" s="149"/>
      <c r="MMY10" s="149"/>
      <c r="MMZ10" s="149"/>
      <c r="MNA10" s="149"/>
      <c r="MNB10" s="149"/>
      <c r="MNC10" s="149"/>
      <c r="MND10" s="149"/>
      <c r="MNE10" s="149"/>
      <c r="MNF10" s="149"/>
      <c r="MNG10" s="149"/>
      <c r="MNH10" s="149"/>
      <c r="MNI10" s="149"/>
      <c r="MNJ10" s="149"/>
      <c r="MNK10" s="149"/>
      <c r="MNL10" s="149"/>
      <c r="MNM10" s="149"/>
      <c r="MNN10" s="149"/>
      <c r="MNO10" s="149"/>
      <c r="MNP10" s="149"/>
      <c r="MNQ10" s="149"/>
      <c r="MNR10" s="149"/>
      <c r="MNS10" s="149"/>
      <c r="MNT10" s="149"/>
      <c r="MNU10" s="149"/>
      <c r="MNV10" s="149"/>
      <c r="MNW10" s="149"/>
      <c r="MNX10" s="149"/>
      <c r="MNY10" s="149"/>
      <c r="MNZ10" s="149"/>
      <c r="MOA10" s="149"/>
      <c r="MOB10" s="149"/>
      <c r="MOC10" s="149"/>
      <c r="MOD10" s="149"/>
      <c r="MOE10" s="149"/>
      <c r="MOF10" s="149"/>
      <c r="MOG10" s="149"/>
      <c r="MOH10" s="149"/>
      <c r="MOI10" s="149"/>
      <c r="MOJ10" s="149"/>
      <c r="MOK10" s="149"/>
      <c r="MOL10" s="149"/>
      <c r="MOM10" s="149"/>
      <c r="MON10" s="149"/>
      <c r="MOO10" s="149"/>
      <c r="MOP10" s="149"/>
      <c r="MOQ10" s="149"/>
      <c r="MOR10" s="149"/>
      <c r="MOS10" s="149"/>
      <c r="MOT10" s="149"/>
      <c r="MOU10" s="149"/>
      <c r="MOV10" s="149"/>
      <c r="MOW10" s="149"/>
      <c r="MOX10" s="149"/>
      <c r="MOY10" s="149"/>
      <c r="MOZ10" s="149"/>
      <c r="MPA10" s="149"/>
      <c r="MPB10" s="149"/>
      <c r="MPC10" s="149"/>
      <c r="MPD10" s="149"/>
      <c r="MPE10" s="149"/>
      <c r="MPF10" s="149"/>
      <c r="MPG10" s="149"/>
      <c r="MPH10" s="149"/>
      <c r="MPI10" s="149"/>
      <c r="MPJ10" s="149"/>
      <c r="MPK10" s="149"/>
      <c r="MPL10" s="149"/>
      <c r="MPM10" s="149"/>
      <c r="MPN10" s="149"/>
      <c r="MPO10" s="149"/>
      <c r="MPP10" s="149"/>
      <c r="MPQ10" s="149"/>
      <c r="MPR10" s="149"/>
      <c r="MPS10" s="149"/>
      <c r="MPT10" s="149"/>
      <c r="MPU10" s="149"/>
      <c r="MPV10" s="149"/>
      <c r="MPW10" s="149"/>
      <c r="MPX10" s="149"/>
      <c r="MPY10" s="149"/>
      <c r="MPZ10" s="149"/>
      <c r="MQA10" s="149"/>
      <c r="MQB10" s="149"/>
      <c r="MQC10" s="149"/>
      <c r="MQD10" s="149"/>
      <c r="MQE10" s="149"/>
      <c r="MQF10" s="149"/>
      <c r="MQG10" s="149"/>
      <c r="MQH10" s="149"/>
      <c r="MQI10" s="149"/>
      <c r="MQJ10" s="149"/>
      <c r="MQK10" s="149"/>
      <c r="MQL10" s="149"/>
      <c r="MQM10" s="149"/>
      <c r="MQN10" s="149"/>
      <c r="MQO10" s="149"/>
      <c r="MQP10" s="149"/>
      <c r="MQQ10" s="149"/>
      <c r="MQR10" s="149"/>
      <c r="MQS10" s="149"/>
      <c r="MQT10" s="149"/>
      <c r="MQU10" s="149"/>
      <c r="MQV10" s="149"/>
      <c r="MQW10" s="149"/>
      <c r="MQX10" s="149"/>
      <c r="MQY10" s="149"/>
      <c r="MQZ10" s="149"/>
      <c r="MRA10" s="149"/>
      <c r="MRB10" s="149"/>
      <c r="MRC10" s="149"/>
      <c r="MRD10" s="149"/>
      <c r="MRE10" s="149"/>
      <c r="MRF10" s="149"/>
      <c r="MRG10" s="149"/>
      <c r="MRH10" s="149"/>
      <c r="MRI10" s="149"/>
      <c r="MRJ10" s="149"/>
      <c r="MRK10" s="149"/>
      <c r="MRL10" s="149"/>
      <c r="MRM10" s="149"/>
      <c r="MRN10" s="149"/>
      <c r="MRO10" s="149"/>
      <c r="MRP10" s="149"/>
      <c r="MRQ10" s="149"/>
      <c r="MRR10" s="149"/>
      <c r="MRS10" s="149"/>
      <c r="MRT10" s="149"/>
      <c r="MRU10" s="149"/>
      <c r="MRV10" s="149"/>
      <c r="MRW10" s="149"/>
      <c r="MRX10" s="149"/>
      <c r="MRY10" s="149"/>
      <c r="MRZ10" s="149"/>
      <c r="MSA10" s="149"/>
      <c r="MSB10" s="149"/>
      <c r="MSC10" s="149"/>
      <c r="MSD10" s="149"/>
      <c r="MSE10" s="149"/>
      <c r="MSF10" s="149"/>
      <c r="MSG10" s="149"/>
      <c r="MSH10" s="149"/>
      <c r="MSI10" s="149"/>
      <c r="MSJ10" s="149"/>
      <c r="MSK10" s="149"/>
      <c r="MSL10" s="149"/>
      <c r="MSM10" s="149"/>
      <c r="MSN10" s="149"/>
      <c r="MSO10" s="149"/>
      <c r="MSP10" s="149"/>
      <c r="MSQ10" s="149"/>
      <c r="MSR10" s="149"/>
      <c r="MSS10" s="149"/>
      <c r="MST10" s="149"/>
      <c r="MSU10" s="149"/>
      <c r="MSV10" s="149"/>
      <c r="MSW10" s="149"/>
      <c r="MSX10" s="149"/>
      <c r="MSY10" s="149"/>
      <c r="MSZ10" s="149"/>
      <c r="MTA10" s="149"/>
      <c r="MTB10" s="149"/>
      <c r="MTC10" s="149"/>
      <c r="MTD10" s="149"/>
      <c r="MTE10" s="149"/>
      <c r="MTF10" s="149"/>
      <c r="MTG10" s="149"/>
      <c r="MTH10" s="149"/>
      <c r="MTI10" s="149"/>
      <c r="MTJ10" s="149"/>
      <c r="MTK10" s="149"/>
      <c r="MTL10" s="149"/>
      <c r="MTM10" s="149"/>
      <c r="MTN10" s="149"/>
      <c r="MTO10" s="149"/>
      <c r="MTP10" s="149"/>
      <c r="MTQ10" s="149"/>
      <c r="MTR10" s="149"/>
      <c r="MTS10" s="149"/>
      <c r="MTT10" s="149"/>
      <c r="MTU10" s="149"/>
      <c r="MTV10" s="149"/>
      <c r="MTW10" s="149"/>
      <c r="MTX10" s="149"/>
      <c r="MTY10" s="149"/>
      <c r="MTZ10" s="149"/>
      <c r="MUA10" s="149"/>
      <c r="MUB10" s="149"/>
      <c r="MUC10" s="149"/>
      <c r="MUD10" s="149"/>
      <c r="MUE10" s="149"/>
      <c r="MUF10" s="149"/>
      <c r="MUG10" s="149"/>
      <c r="MUH10" s="149"/>
      <c r="MUI10" s="149"/>
      <c r="MUJ10" s="149"/>
      <c r="MUK10" s="149"/>
      <c r="MUL10" s="149"/>
      <c r="MUM10" s="149"/>
      <c r="MUN10" s="149"/>
      <c r="MUO10" s="149"/>
      <c r="MUP10" s="149"/>
      <c r="MUQ10" s="149"/>
      <c r="MUR10" s="149"/>
      <c r="MUS10" s="149"/>
      <c r="MUT10" s="149"/>
      <c r="MUU10" s="149"/>
      <c r="MUV10" s="149"/>
      <c r="MUW10" s="149"/>
      <c r="MUX10" s="149"/>
      <c r="MUY10" s="149"/>
      <c r="MUZ10" s="149"/>
      <c r="MVA10" s="149"/>
      <c r="MVB10" s="149"/>
      <c r="MVC10" s="149"/>
      <c r="MVD10" s="149"/>
      <c r="MVE10" s="149"/>
      <c r="MVF10" s="149"/>
      <c r="MVG10" s="149"/>
      <c r="MVH10" s="149"/>
      <c r="MVI10" s="149"/>
      <c r="MVJ10" s="149"/>
      <c r="MVK10" s="149"/>
      <c r="MVL10" s="149"/>
      <c r="MVM10" s="149"/>
      <c r="MVN10" s="149"/>
      <c r="MVO10" s="149"/>
      <c r="MVP10" s="149"/>
      <c r="MVQ10" s="149"/>
      <c r="MVR10" s="149"/>
      <c r="MVS10" s="149"/>
      <c r="MVT10" s="149"/>
      <c r="MVU10" s="149"/>
      <c r="MVV10" s="149"/>
      <c r="MVW10" s="149"/>
      <c r="MVX10" s="149"/>
      <c r="MVY10" s="149"/>
      <c r="MVZ10" s="149"/>
      <c r="MWA10" s="149"/>
      <c r="MWB10" s="149"/>
      <c r="MWC10" s="149"/>
      <c r="MWD10" s="149"/>
      <c r="MWE10" s="149"/>
      <c r="MWF10" s="149"/>
      <c r="MWG10" s="149"/>
      <c r="MWH10" s="149"/>
      <c r="MWI10" s="149"/>
      <c r="MWJ10" s="149"/>
      <c r="MWK10" s="149"/>
      <c r="MWL10" s="149"/>
      <c r="MWM10" s="149"/>
      <c r="MWN10" s="149"/>
      <c r="MWO10" s="149"/>
      <c r="MWP10" s="149"/>
      <c r="MWQ10" s="149"/>
      <c r="MWR10" s="149"/>
      <c r="MWS10" s="149"/>
      <c r="MWT10" s="149"/>
      <c r="MWU10" s="149"/>
      <c r="MWV10" s="149"/>
      <c r="MWW10" s="149"/>
      <c r="MWX10" s="149"/>
      <c r="MWY10" s="149"/>
      <c r="MWZ10" s="149"/>
      <c r="MXA10" s="149"/>
      <c r="MXB10" s="149"/>
      <c r="MXC10" s="149"/>
      <c r="MXD10" s="149"/>
      <c r="MXE10" s="149"/>
      <c r="MXF10" s="149"/>
      <c r="MXG10" s="149"/>
      <c r="MXH10" s="149"/>
      <c r="MXI10" s="149"/>
      <c r="MXJ10" s="149"/>
      <c r="MXK10" s="149"/>
      <c r="MXL10" s="149"/>
      <c r="MXM10" s="149"/>
      <c r="MXN10" s="149"/>
      <c r="MXO10" s="149"/>
      <c r="MXP10" s="149"/>
      <c r="MXQ10" s="149"/>
      <c r="MXR10" s="149"/>
      <c r="MXS10" s="149"/>
      <c r="MXT10" s="149"/>
      <c r="MXU10" s="149"/>
      <c r="MXV10" s="149"/>
      <c r="MXW10" s="149"/>
      <c r="MXX10" s="149"/>
      <c r="MXY10" s="149"/>
      <c r="MXZ10" s="149"/>
      <c r="MYA10" s="149"/>
      <c r="MYB10" s="149"/>
      <c r="MYC10" s="149"/>
      <c r="MYD10" s="149"/>
      <c r="MYE10" s="149"/>
      <c r="MYF10" s="149"/>
      <c r="MYG10" s="149"/>
      <c r="MYH10" s="149"/>
      <c r="MYI10" s="149"/>
      <c r="MYJ10" s="149"/>
      <c r="MYK10" s="149"/>
      <c r="MYL10" s="149"/>
      <c r="MYM10" s="149"/>
      <c r="MYN10" s="149"/>
      <c r="MYO10" s="149"/>
      <c r="MYP10" s="149"/>
      <c r="MYQ10" s="149"/>
      <c r="MYR10" s="149"/>
      <c r="MYS10" s="149"/>
      <c r="MYT10" s="149"/>
      <c r="MYU10" s="149"/>
      <c r="MYV10" s="149"/>
      <c r="MYW10" s="149"/>
      <c r="MYX10" s="149"/>
      <c r="MYY10" s="149"/>
      <c r="MYZ10" s="149"/>
      <c r="MZA10" s="149"/>
      <c r="MZB10" s="149"/>
      <c r="MZC10" s="149"/>
      <c r="MZD10" s="149"/>
      <c r="MZE10" s="149"/>
      <c r="MZF10" s="149"/>
      <c r="MZG10" s="149"/>
      <c r="MZH10" s="149"/>
      <c r="MZI10" s="149"/>
      <c r="MZJ10" s="149"/>
      <c r="MZK10" s="149"/>
      <c r="MZL10" s="149"/>
      <c r="MZM10" s="149"/>
      <c r="MZN10" s="149"/>
      <c r="MZO10" s="149"/>
      <c r="MZP10" s="149"/>
      <c r="MZQ10" s="149"/>
      <c r="MZR10" s="149"/>
      <c r="MZS10" s="149"/>
      <c r="MZT10" s="149"/>
      <c r="MZU10" s="149"/>
      <c r="MZV10" s="149"/>
      <c r="MZW10" s="149"/>
      <c r="MZX10" s="149"/>
      <c r="MZY10" s="149"/>
      <c r="MZZ10" s="149"/>
      <c r="NAA10" s="149"/>
      <c r="NAB10" s="149"/>
      <c r="NAC10" s="149"/>
      <c r="NAD10" s="149"/>
      <c r="NAE10" s="149"/>
      <c r="NAF10" s="149"/>
      <c r="NAG10" s="149"/>
      <c r="NAH10" s="149"/>
      <c r="NAI10" s="149"/>
      <c r="NAJ10" s="149"/>
      <c r="NAK10" s="149"/>
      <c r="NAL10" s="149"/>
      <c r="NAM10" s="149"/>
      <c r="NAN10" s="149"/>
      <c r="NAO10" s="149"/>
      <c r="NAP10" s="149"/>
      <c r="NAQ10" s="149"/>
      <c r="NAR10" s="149"/>
      <c r="NAS10" s="149"/>
      <c r="NAT10" s="149"/>
      <c r="NAU10" s="149"/>
      <c r="NAV10" s="149"/>
      <c r="NAW10" s="149"/>
      <c r="NAX10" s="149"/>
      <c r="NAY10" s="149"/>
      <c r="NAZ10" s="149"/>
      <c r="NBA10" s="149"/>
      <c r="NBB10" s="149"/>
      <c r="NBC10" s="149"/>
      <c r="NBD10" s="149"/>
      <c r="NBE10" s="149"/>
      <c r="NBF10" s="149"/>
      <c r="NBG10" s="149"/>
      <c r="NBH10" s="149"/>
      <c r="NBI10" s="149"/>
      <c r="NBJ10" s="149"/>
      <c r="NBK10" s="149"/>
      <c r="NBL10" s="149"/>
      <c r="NBM10" s="149"/>
      <c r="NBN10" s="149"/>
      <c r="NBO10" s="149"/>
      <c r="NBP10" s="149"/>
      <c r="NBQ10" s="149"/>
      <c r="NBR10" s="149"/>
      <c r="NBS10" s="149"/>
      <c r="NBT10" s="149"/>
      <c r="NBU10" s="149"/>
      <c r="NBV10" s="149"/>
      <c r="NBW10" s="149"/>
      <c r="NBX10" s="149"/>
      <c r="NBY10" s="149"/>
      <c r="NBZ10" s="149"/>
      <c r="NCA10" s="149"/>
      <c r="NCB10" s="149"/>
      <c r="NCC10" s="149"/>
      <c r="NCD10" s="149"/>
      <c r="NCE10" s="149"/>
      <c r="NCF10" s="149"/>
      <c r="NCG10" s="149"/>
      <c r="NCH10" s="149"/>
      <c r="NCI10" s="149"/>
      <c r="NCJ10" s="149"/>
      <c r="NCK10" s="149"/>
      <c r="NCL10" s="149"/>
      <c r="NCM10" s="149"/>
      <c r="NCN10" s="149"/>
      <c r="NCO10" s="149"/>
      <c r="NCP10" s="149"/>
      <c r="NCQ10" s="149"/>
      <c r="NCR10" s="149"/>
      <c r="NCS10" s="149"/>
      <c r="NCT10" s="149"/>
      <c r="NCU10" s="149"/>
      <c r="NCV10" s="149"/>
      <c r="NCW10" s="149"/>
      <c r="NCX10" s="149"/>
      <c r="NCY10" s="149"/>
      <c r="NCZ10" s="149"/>
      <c r="NDA10" s="149"/>
      <c r="NDB10" s="149"/>
      <c r="NDC10" s="149"/>
      <c r="NDD10" s="149"/>
      <c r="NDE10" s="149"/>
      <c r="NDF10" s="149"/>
      <c r="NDG10" s="149"/>
      <c r="NDH10" s="149"/>
      <c r="NDI10" s="149"/>
      <c r="NDJ10" s="149"/>
      <c r="NDK10" s="149"/>
      <c r="NDL10" s="149"/>
      <c r="NDM10" s="149"/>
      <c r="NDN10" s="149"/>
      <c r="NDO10" s="149"/>
      <c r="NDP10" s="149"/>
      <c r="NDQ10" s="149"/>
      <c r="NDR10" s="149"/>
      <c r="NDS10" s="149"/>
      <c r="NDT10" s="149"/>
      <c r="NDU10" s="149"/>
      <c r="NDV10" s="149"/>
      <c r="NDW10" s="149"/>
      <c r="NDX10" s="149"/>
      <c r="NDY10" s="149"/>
      <c r="NDZ10" s="149"/>
      <c r="NEA10" s="149"/>
      <c r="NEB10" s="149"/>
      <c r="NEC10" s="149"/>
      <c r="NED10" s="149"/>
      <c r="NEE10" s="149"/>
      <c r="NEF10" s="149"/>
      <c r="NEG10" s="149"/>
      <c r="NEH10" s="149"/>
      <c r="NEI10" s="149"/>
      <c r="NEJ10" s="149"/>
      <c r="NEK10" s="149"/>
      <c r="NEL10" s="149"/>
      <c r="NEM10" s="149"/>
      <c r="NEN10" s="149"/>
      <c r="NEO10" s="149"/>
      <c r="NEP10" s="149"/>
      <c r="NEQ10" s="149"/>
      <c r="NER10" s="149"/>
      <c r="NES10" s="149"/>
      <c r="NET10" s="149"/>
      <c r="NEU10" s="149"/>
      <c r="NEV10" s="149"/>
      <c r="NEW10" s="149"/>
      <c r="NEX10" s="149"/>
      <c r="NEY10" s="149"/>
      <c r="NEZ10" s="149"/>
      <c r="NFA10" s="149"/>
      <c r="NFB10" s="149"/>
      <c r="NFC10" s="149"/>
      <c r="NFD10" s="149"/>
      <c r="NFE10" s="149"/>
      <c r="NFF10" s="149"/>
      <c r="NFG10" s="149"/>
      <c r="NFH10" s="149"/>
      <c r="NFI10" s="149"/>
      <c r="NFJ10" s="149"/>
      <c r="NFK10" s="149"/>
      <c r="NFL10" s="149"/>
      <c r="NFM10" s="149"/>
      <c r="NFN10" s="149"/>
      <c r="NFO10" s="149"/>
      <c r="NFP10" s="149"/>
      <c r="NFQ10" s="149"/>
      <c r="NFR10" s="149"/>
      <c r="NFS10" s="149"/>
      <c r="NFT10" s="149"/>
      <c r="NFU10" s="149"/>
      <c r="NFV10" s="149"/>
      <c r="NFW10" s="149"/>
      <c r="NFX10" s="149"/>
      <c r="NFY10" s="149"/>
      <c r="NFZ10" s="149"/>
      <c r="NGA10" s="149"/>
      <c r="NGB10" s="149"/>
      <c r="NGC10" s="149"/>
      <c r="NGD10" s="149"/>
      <c r="NGE10" s="149"/>
      <c r="NGF10" s="149"/>
      <c r="NGG10" s="149"/>
      <c r="NGH10" s="149"/>
      <c r="NGI10" s="149"/>
      <c r="NGJ10" s="149"/>
      <c r="NGK10" s="149"/>
      <c r="NGL10" s="149"/>
      <c r="NGM10" s="149"/>
      <c r="NGN10" s="149"/>
      <c r="NGO10" s="149"/>
      <c r="NGP10" s="149"/>
      <c r="NGQ10" s="149"/>
      <c r="NGR10" s="149"/>
      <c r="NGS10" s="149"/>
      <c r="NGT10" s="149"/>
      <c r="NGU10" s="149"/>
      <c r="NGV10" s="149"/>
      <c r="NGW10" s="149"/>
      <c r="NGX10" s="149"/>
      <c r="NGY10" s="149"/>
      <c r="NGZ10" s="149"/>
      <c r="NHA10" s="149"/>
      <c r="NHB10" s="149"/>
      <c r="NHC10" s="149"/>
      <c r="NHD10" s="149"/>
      <c r="NHE10" s="149"/>
      <c r="NHF10" s="149"/>
      <c r="NHG10" s="149"/>
      <c r="NHH10" s="149"/>
      <c r="NHI10" s="149"/>
      <c r="NHJ10" s="149"/>
      <c r="NHK10" s="149"/>
      <c r="NHL10" s="149"/>
      <c r="NHM10" s="149"/>
      <c r="NHN10" s="149"/>
      <c r="NHO10" s="149"/>
      <c r="NHP10" s="149"/>
      <c r="NHQ10" s="149"/>
      <c r="NHR10" s="149"/>
      <c r="NHS10" s="149"/>
      <c r="NHT10" s="149"/>
      <c r="NHU10" s="149"/>
      <c r="NHV10" s="149"/>
      <c r="NHW10" s="149"/>
      <c r="NHX10" s="149"/>
      <c r="NHY10" s="149"/>
      <c r="NHZ10" s="149"/>
      <c r="NIA10" s="149"/>
      <c r="NIB10" s="149"/>
      <c r="NIC10" s="149"/>
      <c r="NID10" s="149"/>
      <c r="NIE10" s="149"/>
      <c r="NIF10" s="149"/>
      <c r="NIG10" s="149"/>
      <c r="NIH10" s="149"/>
      <c r="NII10" s="149"/>
      <c r="NIJ10" s="149"/>
      <c r="NIK10" s="149"/>
      <c r="NIL10" s="149"/>
      <c r="NIM10" s="149"/>
      <c r="NIN10" s="149"/>
      <c r="NIO10" s="149"/>
      <c r="NIP10" s="149"/>
      <c r="NIQ10" s="149"/>
      <c r="NIR10" s="149"/>
      <c r="NIS10" s="149"/>
      <c r="NIT10" s="149"/>
      <c r="NIU10" s="149"/>
      <c r="NIV10" s="149"/>
      <c r="NIW10" s="149"/>
      <c r="NIX10" s="149"/>
      <c r="NIY10" s="149"/>
      <c r="NIZ10" s="149"/>
      <c r="NJA10" s="149"/>
      <c r="NJB10" s="149"/>
      <c r="NJC10" s="149"/>
      <c r="NJD10" s="149"/>
      <c r="NJE10" s="149"/>
      <c r="NJF10" s="149"/>
      <c r="NJG10" s="149"/>
      <c r="NJH10" s="149"/>
      <c r="NJI10" s="149"/>
      <c r="NJJ10" s="149"/>
      <c r="NJK10" s="149"/>
      <c r="NJL10" s="149"/>
      <c r="NJM10" s="149"/>
      <c r="NJN10" s="149"/>
      <c r="NJO10" s="149"/>
      <c r="NJP10" s="149"/>
      <c r="NJQ10" s="149"/>
      <c r="NJR10" s="149"/>
      <c r="NJS10" s="149"/>
      <c r="NJT10" s="149"/>
      <c r="NJU10" s="149"/>
      <c r="NJV10" s="149"/>
      <c r="NJW10" s="149"/>
      <c r="NJX10" s="149"/>
      <c r="NJY10" s="149"/>
      <c r="NJZ10" s="149"/>
      <c r="NKA10" s="149"/>
      <c r="NKB10" s="149"/>
      <c r="NKC10" s="149"/>
      <c r="NKD10" s="149"/>
      <c r="NKE10" s="149"/>
      <c r="NKF10" s="149"/>
      <c r="NKG10" s="149"/>
      <c r="NKH10" s="149"/>
      <c r="NKI10" s="149"/>
      <c r="NKJ10" s="149"/>
      <c r="NKK10" s="149"/>
      <c r="NKL10" s="149"/>
      <c r="NKM10" s="149"/>
      <c r="NKN10" s="149"/>
      <c r="NKO10" s="149"/>
      <c r="NKP10" s="149"/>
      <c r="NKQ10" s="149"/>
      <c r="NKR10" s="149"/>
      <c r="NKS10" s="149"/>
      <c r="NKT10" s="149"/>
      <c r="NKU10" s="149"/>
      <c r="NKV10" s="149"/>
      <c r="NKW10" s="149"/>
      <c r="NKX10" s="149"/>
      <c r="NKY10" s="149"/>
      <c r="NKZ10" s="149"/>
      <c r="NLA10" s="149"/>
      <c r="NLB10" s="149"/>
      <c r="NLC10" s="149"/>
      <c r="NLD10" s="149"/>
      <c r="NLE10" s="149"/>
      <c r="NLF10" s="149"/>
      <c r="NLG10" s="149"/>
      <c r="NLH10" s="149"/>
      <c r="NLI10" s="149"/>
      <c r="NLJ10" s="149"/>
      <c r="NLK10" s="149"/>
      <c r="NLL10" s="149"/>
      <c r="NLM10" s="149"/>
      <c r="NLN10" s="149"/>
      <c r="NLO10" s="149"/>
      <c r="NLP10" s="149"/>
      <c r="NLQ10" s="149"/>
      <c r="NLR10" s="149"/>
      <c r="NLS10" s="149"/>
      <c r="NLT10" s="149"/>
      <c r="NLU10" s="149"/>
      <c r="NLV10" s="149"/>
      <c r="NLW10" s="149"/>
      <c r="NLX10" s="149"/>
      <c r="NLY10" s="149"/>
      <c r="NLZ10" s="149"/>
      <c r="NMA10" s="149"/>
      <c r="NMB10" s="149"/>
      <c r="NMC10" s="149"/>
      <c r="NMD10" s="149"/>
      <c r="NME10" s="149"/>
      <c r="NMF10" s="149"/>
      <c r="NMG10" s="149"/>
      <c r="NMH10" s="149"/>
      <c r="NMI10" s="149"/>
      <c r="NMJ10" s="149"/>
      <c r="NMK10" s="149"/>
      <c r="NML10" s="149"/>
      <c r="NMM10" s="149"/>
      <c r="NMN10" s="149"/>
      <c r="NMO10" s="149"/>
      <c r="NMP10" s="149"/>
      <c r="NMQ10" s="149"/>
      <c r="NMR10" s="149"/>
      <c r="NMS10" s="149"/>
      <c r="NMT10" s="149"/>
      <c r="NMU10" s="149"/>
      <c r="NMV10" s="149"/>
      <c r="NMW10" s="149"/>
      <c r="NMX10" s="149"/>
      <c r="NMY10" s="149"/>
      <c r="NMZ10" s="149"/>
      <c r="NNA10" s="149"/>
      <c r="NNB10" s="149"/>
      <c r="NNC10" s="149"/>
      <c r="NND10" s="149"/>
      <c r="NNE10" s="149"/>
      <c r="NNF10" s="149"/>
      <c r="NNG10" s="149"/>
      <c r="NNH10" s="149"/>
      <c r="NNI10" s="149"/>
      <c r="NNJ10" s="149"/>
      <c r="NNK10" s="149"/>
      <c r="NNL10" s="149"/>
      <c r="NNM10" s="149"/>
      <c r="NNN10" s="149"/>
      <c r="NNO10" s="149"/>
      <c r="NNP10" s="149"/>
      <c r="NNQ10" s="149"/>
      <c r="NNR10" s="149"/>
      <c r="NNS10" s="149"/>
      <c r="NNT10" s="149"/>
      <c r="NNU10" s="149"/>
      <c r="NNV10" s="149"/>
      <c r="NNW10" s="149"/>
      <c r="NNX10" s="149"/>
      <c r="NNY10" s="149"/>
      <c r="NNZ10" s="149"/>
      <c r="NOA10" s="149"/>
      <c r="NOB10" s="149"/>
      <c r="NOC10" s="149"/>
      <c r="NOD10" s="149"/>
      <c r="NOE10" s="149"/>
      <c r="NOF10" s="149"/>
      <c r="NOG10" s="149"/>
      <c r="NOH10" s="149"/>
      <c r="NOI10" s="149"/>
      <c r="NOJ10" s="149"/>
      <c r="NOK10" s="149"/>
      <c r="NOL10" s="149"/>
      <c r="NOM10" s="149"/>
      <c r="NON10" s="149"/>
      <c r="NOO10" s="149"/>
      <c r="NOP10" s="149"/>
      <c r="NOQ10" s="149"/>
      <c r="NOR10" s="149"/>
      <c r="NOS10" s="149"/>
      <c r="NOT10" s="149"/>
      <c r="NOU10" s="149"/>
      <c r="NOV10" s="149"/>
      <c r="NOW10" s="149"/>
      <c r="NOX10" s="149"/>
      <c r="NOY10" s="149"/>
      <c r="NOZ10" s="149"/>
      <c r="NPA10" s="149"/>
      <c r="NPB10" s="149"/>
      <c r="NPC10" s="149"/>
      <c r="NPD10" s="149"/>
      <c r="NPE10" s="149"/>
      <c r="NPF10" s="149"/>
      <c r="NPG10" s="149"/>
      <c r="NPH10" s="149"/>
      <c r="NPI10" s="149"/>
      <c r="NPJ10" s="149"/>
      <c r="NPK10" s="149"/>
      <c r="NPL10" s="149"/>
      <c r="NPM10" s="149"/>
      <c r="NPN10" s="149"/>
      <c r="NPO10" s="149"/>
      <c r="NPP10" s="149"/>
      <c r="NPQ10" s="149"/>
      <c r="NPR10" s="149"/>
      <c r="NPS10" s="149"/>
      <c r="NPT10" s="149"/>
      <c r="NPU10" s="149"/>
      <c r="NPV10" s="149"/>
      <c r="NPW10" s="149"/>
      <c r="NPX10" s="149"/>
      <c r="NPY10" s="149"/>
      <c r="NPZ10" s="149"/>
      <c r="NQA10" s="149"/>
      <c r="NQB10" s="149"/>
      <c r="NQC10" s="149"/>
      <c r="NQD10" s="149"/>
      <c r="NQE10" s="149"/>
      <c r="NQF10" s="149"/>
      <c r="NQG10" s="149"/>
      <c r="NQH10" s="149"/>
      <c r="NQI10" s="149"/>
      <c r="NQJ10" s="149"/>
      <c r="NQK10" s="149"/>
      <c r="NQL10" s="149"/>
      <c r="NQM10" s="149"/>
      <c r="NQN10" s="149"/>
      <c r="NQO10" s="149"/>
      <c r="NQP10" s="149"/>
      <c r="NQQ10" s="149"/>
      <c r="NQR10" s="149"/>
      <c r="NQS10" s="149"/>
      <c r="NQT10" s="149"/>
      <c r="NQU10" s="149"/>
      <c r="NQV10" s="149"/>
      <c r="NQW10" s="149"/>
      <c r="NQX10" s="149"/>
      <c r="NQY10" s="149"/>
      <c r="NQZ10" s="149"/>
      <c r="NRA10" s="149"/>
      <c r="NRB10" s="149"/>
      <c r="NRC10" s="149"/>
      <c r="NRD10" s="149"/>
      <c r="NRE10" s="149"/>
      <c r="NRF10" s="149"/>
      <c r="NRG10" s="149"/>
      <c r="NRH10" s="149"/>
      <c r="NRI10" s="149"/>
      <c r="NRJ10" s="149"/>
      <c r="NRK10" s="149"/>
      <c r="NRL10" s="149"/>
      <c r="NRM10" s="149"/>
      <c r="NRN10" s="149"/>
      <c r="NRO10" s="149"/>
      <c r="NRP10" s="149"/>
      <c r="NRQ10" s="149"/>
      <c r="NRR10" s="149"/>
      <c r="NRS10" s="149"/>
      <c r="NRT10" s="149"/>
      <c r="NRU10" s="149"/>
      <c r="NRV10" s="149"/>
      <c r="NRW10" s="149"/>
      <c r="NRX10" s="149"/>
      <c r="NRY10" s="149"/>
      <c r="NRZ10" s="149"/>
      <c r="NSA10" s="149"/>
      <c r="NSB10" s="149"/>
      <c r="NSC10" s="149"/>
      <c r="NSD10" s="149"/>
      <c r="NSE10" s="149"/>
      <c r="NSF10" s="149"/>
      <c r="NSG10" s="149"/>
      <c r="NSH10" s="149"/>
      <c r="NSI10" s="149"/>
      <c r="NSJ10" s="149"/>
      <c r="NSK10" s="149"/>
      <c r="NSL10" s="149"/>
      <c r="NSM10" s="149"/>
      <c r="NSN10" s="149"/>
      <c r="NSO10" s="149"/>
      <c r="NSP10" s="149"/>
      <c r="NSQ10" s="149"/>
      <c r="NSR10" s="149"/>
      <c r="NSS10" s="149"/>
      <c r="NST10" s="149"/>
      <c r="NSU10" s="149"/>
      <c r="NSV10" s="149"/>
      <c r="NSW10" s="149"/>
      <c r="NSX10" s="149"/>
      <c r="NSY10" s="149"/>
      <c r="NSZ10" s="149"/>
      <c r="NTA10" s="149"/>
      <c r="NTB10" s="149"/>
      <c r="NTC10" s="149"/>
      <c r="NTD10" s="149"/>
      <c r="NTE10" s="149"/>
      <c r="NTF10" s="149"/>
      <c r="NTG10" s="149"/>
      <c r="NTH10" s="149"/>
      <c r="NTI10" s="149"/>
      <c r="NTJ10" s="149"/>
      <c r="NTK10" s="149"/>
      <c r="NTL10" s="149"/>
      <c r="NTM10" s="149"/>
      <c r="NTN10" s="149"/>
      <c r="NTO10" s="149"/>
      <c r="NTP10" s="149"/>
      <c r="NTQ10" s="149"/>
      <c r="NTR10" s="149"/>
      <c r="NTS10" s="149"/>
      <c r="NTT10" s="149"/>
      <c r="NTU10" s="149"/>
      <c r="NTV10" s="149"/>
      <c r="NTW10" s="149"/>
      <c r="NTX10" s="149"/>
      <c r="NTY10" s="149"/>
      <c r="NTZ10" s="149"/>
      <c r="NUA10" s="149"/>
      <c r="NUB10" s="149"/>
      <c r="NUC10" s="149"/>
      <c r="NUD10" s="149"/>
      <c r="NUE10" s="149"/>
      <c r="NUF10" s="149"/>
      <c r="NUG10" s="149"/>
      <c r="NUH10" s="149"/>
      <c r="NUI10" s="149"/>
      <c r="NUJ10" s="149"/>
      <c r="NUK10" s="149"/>
      <c r="NUL10" s="149"/>
      <c r="NUM10" s="149"/>
      <c r="NUN10" s="149"/>
      <c r="NUO10" s="149"/>
      <c r="NUP10" s="149"/>
      <c r="NUQ10" s="149"/>
      <c r="NUR10" s="149"/>
      <c r="NUS10" s="149"/>
      <c r="NUT10" s="149"/>
      <c r="NUU10" s="149"/>
      <c r="NUV10" s="149"/>
      <c r="NUW10" s="149"/>
      <c r="NUX10" s="149"/>
      <c r="NUY10" s="149"/>
      <c r="NUZ10" s="149"/>
      <c r="NVA10" s="149"/>
      <c r="NVB10" s="149"/>
      <c r="NVC10" s="149"/>
      <c r="NVD10" s="149"/>
      <c r="NVE10" s="149"/>
      <c r="NVF10" s="149"/>
      <c r="NVG10" s="149"/>
      <c r="NVH10" s="149"/>
      <c r="NVI10" s="149"/>
      <c r="NVJ10" s="149"/>
      <c r="NVK10" s="149"/>
      <c r="NVL10" s="149"/>
      <c r="NVM10" s="149"/>
      <c r="NVN10" s="149"/>
      <c r="NVO10" s="149"/>
      <c r="NVP10" s="149"/>
      <c r="NVQ10" s="149"/>
      <c r="NVR10" s="149"/>
      <c r="NVS10" s="149"/>
      <c r="NVT10" s="149"/>
      <c r="NVU10" s="149"/>
      <c r="NVV10" s="149"/>
      <c r="NVW10" s="149"/>
      <c r="NVX10" s="149"/>
      <c r="NVY10" s="149"/>
      <c r="NVZ10" s="149"/>
      <c r="NWA10" s="149"/>
      <c r="NWB10" s="149"/>
      <c r="NWC10" s="149"/>
      <c r="NWD10" s="149"/>
      <c r="NWE10" s="149"/>
      <c r="NWF10" s="149"/>
      <c r="NWG10" s="149"/>
      <c r="NWH10" s="149"/>
      <c r="NWI10" s="149"/>
      <c r="NWJ10" s="149"/>
      <c r="NWK10" s="149"/>
      <c r="NWL10" s="149"/>
      <c r="NWM10" s="149"/>
      <c r="NWN10" s="149"/>
      <c r="NWO10" s="149"/>
      <c r="NWP10" s="149"/>
      <c r="NWQ10" s="149"/>
      <c r="NWR10" s="149"/>
      <c r="NWS10" s="149"/>
      <c r="NWT10" s="149"/>
      <c r="NWU10" s="149"/>
      <c r="NWV10" s="149"/>
      <c r="NWW10" s="149"/>
      <c r="NWX10" s="149"/>
      <c r="NWY10" s="149"/>
      <c r="NWZ10" s="149"/>
      <c r="NXA10" s="149"/>
      <c r="NXB10" s="149"/>
      <c r="NXC10" s="149"/>
      <c r="NXD10" s="149"/>
      <c r="NXE10" s="149"/>
      <c r="NXF10" s="149"/>
      <c r="NXG10" s="149"/>
      <c r="NXH10" s="149"/>
      <c r="NXI10" s="149"/>
      <c r="NXJ10" s="149"/>
      <c r="NXK10" s="149"/>
      <c r="NXL10" s="149"/>
      <c r="NXM10" s="149"/>
      <c r="NXN10" s="149"/>
      <c r="NXO10" s="149"/>
      <c r="NXP10" s="149"/>
      <c r="NXQ10" s="149"/>
      <c r="NXR10" s="149"/>
      <c r="NXS10" s="149"/>
      <c r="NXT10" s="149"/>
      <c r="NXU10" s="149"/>
      <c r="NXV10" s="149"/>
      <c r="NXW10" s="149"/>
      <c r="NXX10" s="149"/>
      <c r="NXY10" s="149"/>
      <c r="NXZ10" s="149"/>
      <c r="NYA10" s="149"/>
      <c r="NYB10" s="149"/>
      <c r="NYC10" s="149"/>
      <c r="NYD10" s="149"/>
      <c r="NYE10" s="149"/>
      <c r="NYF10" s="149"/>
      <c r="NYG10" s="149"/>
      <c r="NYH10" s="149"/>
      <c r="NYI10" s="149"/>
      <c r="NYJ10" s="149"/>
      <c r="NYK10" s="149"/>
      <c r="NYL10" s="149"/>
      <c r="NYM10" s="149"/>
      <c r="NYN10" s="149"/>
      <c r="NYO10" s="149"/>
      <c r="NYP10" s="149"/>
      <c r="NYQ10" s="149"/>
      <c r="NYR10" s="149"/>
      <c r="NYS10" s="149"/>
      <c r="NYT10" s="149"/>
      <c r="NYU10" s="149"/>
      <c r="NYV10" s="149"/>
      <c r="NYW10" s="149"/>
      <c r="NYX10" s="149"/>
      <c r="NYY10" s="149"/>
      <c r="NYZ10" s="149"/>
      <c r="NZA10" s="149"/>
      <c r="NZB10" s="149"/>
      <c r="NZC10" s="149"/>
      <c r="NZD10" s="149"/>
      <c r="NZE10" s="149"/>
      <c r="NZF10" s="149"/>
      <c r="NZG10" s="149"/>
      <c r="NZH10" s="149"/>
      <c r="NZI10" s="149"/>
      <c r="NZJ10" s="149"/>
      <c r="NZK10" s="149"/>
      <c r="NZL10" s="149"/>
      <c r="NZM10" s="149"/>
      <c r="NZN10" s="149"/>
      <c r="NZO10" s="149"/>
      <c r="NZP10" s="149"/>
      <c r="NZQ10" s="149"/>
      <c r="NZR10" s="149"/>
      <c r="NZS10" s="149"/>
      <c r="NZT10" s="149"/>
      <c r="NZU10" s="149"/>
      <c r="NZV10" s="149"/>
      <c r="NZW10" s="149"/>
      <c r="NZX10" s="149"/>
      <c r="NZY10" s="149"/>
      <c r="NZZ10" s="149"/>
      <c r="OAA10" s="149"/>
      <c r="OAB10" s="149"/>
      <c r="OAC10" s="149"/>
      <c r="OAD10" s="149"/>
      <c r="OAE10" s="149"/>
      <c r="OAF10" s="149"/>
      <c r="OAG10" s="149"/>
      <c r="OAH10" s="149"/>
      <c r="OAI10" s="149"/>
      <c r="OAJ10" s="149"/>
      <c r="OAK10" s="149"/>
      <c r="OAL10" s="149"/>
      <c r="OAM10" s="149"/>
      <c r="OAN10" s="149"/>
      <c r="OAO10" s="149"/>
      <c r="OAP10" s="149"/>
      <c r="OAQ10" s="149"/>
      <c r="OAR10" s="149"/>
      <c r="OAS10" s="149"/>
      <c r="OAT10" s="149"/>
      <c r="OAU10" s="149"/>
      <c r="OAV10" s="149"/>
      <c r="OAW10" s="149"/>
      <c r="OAX10" s="149"/>
      <c r="OAY10" s="149"/>
      <c r="OAZ10" s="149"/>
      <c r="OBA10" s="149"/>
      <c r="OBB10" s="149"/>
      <c r="OBC10" s="149"/>
      <c r="OBD10" s="149"/>
      <c r="OBE10" s="149"/>
      <c r="OBF10" s="149"/>
      <c r="OBG10" s="149"/>
      <c r="OBH10" s="149"/>
      <c r="OBI10" s="149"/>
      <c r="OBJ10" s="149"/>
      <c r="OBK10" s="149"/>
      <c r="OBL10" s="149"/>
      <c r="OBM10" s="149"/>
      <c r="OBN10" s="149"/>
      <c r="OBO10" s="149"/>
      <c r="OBP10" s="149"/>
      <c r="OBQ10" s="149"/>
      <c r="OBR10" s="149"/>
      <c r="OBS10" s="149"/>
      <c r="OBT10" s="149"/>
      <c r="OBU10" s="149"/>
      <c r="OBV10" s="149"/>
      <c r="OBW10" s="149"/>
      <c r="OBX10" s="149"/>
      <c r="OBY10" s="149"/>
      <c r="OBZ10" s="149"/>
      <c r="OCA10" s="149"/>
      <c r="OCB10" s="149"/>
      <c r="OCC10" s="149"/>
      <c r="OCD10" s="149"/>
      <c r="OCE10" s="149"/>
      <c r="OCF10" s="149"/>
      <c r="OCG10" s="149"/>
      <c r="OCH10" s="149"/>
      <c r="OCI10" s="149"/>
      <c r="OCJ10" s="149"/>
      <c r="OCK10" s="149"/>
      <c r="OCL10" s="149"/>
      <c r="OCM10" s="149"/>
      <c r="OCN10" s="149"/>
      <c r="OCO10" s="149"/>
      <c r="OCP10" s="149"/>
      <c r="OCQ10" s="149"/>
      <c r="OCR10" s="149"/>
      <c r="OCS10" s="149"/>
      <c r="OCT10" s="149"/>
      <c r="OCU10" s="149"/>
      <c r="OCV10" s="149"/>
      <c r="OCW10" s="149"/>
      <c r="OCX10" s="149"/>
      <c r="OCY10" s="149"/>
      <c r="OCZ10" s="149"/>
      <c r="ODA10" s="149"/>
      <c r="ODB10" s="149"/>
      <c r="ODC10" s="149"/>
      <c r="ODD10" s="149"/>
      <c r="ODE10" s="149"/>
      <c r="ODF10" s="149"/>
      <c r="ODG10" s="149"/>
      <c r="ODH10" s="149"/>
      <c r="ODI10" s="149"/>
      <c r="ODJ10" s="149"/>
      <c r="ODK10" s="149"/>
      <c r="ODL10" s="149"/>
      <c r="ODM10" s="149"/>
      <c r="ODN10" s="149"/>
      <c r="ODO10" s="149"/>
      <c r="ODP10" s="149"/>
      <c r="ODQ10" s="149"/>
      <c r="ODR10" s="149"/>
      <c r="ODS10" s="149"/>
      <c r="ODT10" s="149"/>
      <c r="ODU10" s="149"/>
      <c r="ODV10" s="149"/>
      <c r="ODW10" s="149"/>
      <c r="ODX10" s="149"/>
      <c r="ODY10" s="149"/>
      <c r="ODZ10" s="149"/>
      <c r="OEA10" s="149"/>
      <c r="OEB10" s="149"/>
      <c r="OEC10" s="149"/>
      <c r="OED10" s="149"/>
      <c r="OEE10" s="149"/>
      <c r="OEF10" s="149"/>
      <c r="OEG10" s="149"/>
      <c r="OEH10" s="149"/>
      <c r="OEI10" s="149"/>
      <c r="OEJ10" s="149"/>
      <c r="OEK10" s="149"/>
      <c r="OEL10" s="149"/>
      <c r="OEM10" s="149"/>
      <c r="OEN10" s="149"/>
      <c r="OEO10" s="149"/>
      <c r="OEP10" s="149"/>
      <c r="OEQ10" s="149"/>
      <c r="OER10" s="149"/>
      <c r="OES10" s="149"/>
      <c r="OET10" s="149"/>
      <c r="OEU10" s="149"/>
      <c r="OEV10" s="149"/>
      <c r="OEW10" s="149"/>
      <c r="OEX10" s="149"/>
      <c r="OEY10" s="149"/>
      <c r="OEZ10" s="149"/>
      <c r="OFA10" s="149"/>
      <c r="OFB10" s="149"/>
      <c r="OFC10" s="149"/>
      <c r="OFD10" s="149"/>
      <c r="OFE10" s="149"/>
      <c r="OFF10" s="149"/>
      <c r="OFG10" s="149"/>
      <c r="OFH10" s="149"/>
      <c r="OFI10" s="149"/>
      <c r="OFJ10" s="149"/>
      <c r="OFK10" s="149"/>
      <c r="OFL10" s="149"/>
      <c r="OFM10" s="149"/>
      <c r="OFN10" s="149"/>
      <c r="OFO10" s="149"/>
      <c r="OFP10" s="149"/>
      <c r="OFQ10" s="149"/>
      <c r="OFR10" s="149"/>
      <c r="OFS10" s="149"/>
      <c r="OFT10" s="149"/>
      <c r="OFU10" s="149"/>
      <c r="OFV10" s="149"/>
      <c r="OFW10" s="149"/>
      <c r="OFX10" s="149"/>
      <c r="OFY10" s="149"/>
      <c r="OFZ10" s="149"/>
      <c r="OGA10" s="149"/>
      <c r="OGB10" s="149"/>
      <c r="OGC10" s="149"/>
      <c r="OGD10" s="149"/>
      <c r="OGE10" s="149"/>
      <c r="OGF10" s="149"/>
      <c r="OGG10" s="149"/>
      <c r="OGH10" s="149"/>
      <c r="OGI10" s="149"/>
      <c r="OGJ10" s="149"/>
      <c r="OGK10" s="149"/>
      <c r="OGL10" s="149"/>
      <c r="OGM10" s="149"/>
      <c r="OGN10" s="149"/>
      <c r="OGO10" s="149"/>
      <c r="OGP10" s="149"/>
      <c r="OGQ10" s="149"/>
      <c r="OGR10" s="149"/>
      <c r="OGS10" s="149"/>
      <c r="OGT10" s="149"/>
      <c r="OGU10" s="149"/>
      <c r="OGV10" s="149"/>
      <c r="OGW10" s="149"/>
      <c r="OGX10" s="149"/>
      <c r="OGY10" s="149"/>
      <c r="OGZ10" s="149"/>
      <c r="OHA10" s="149"/>
      <c r="OHB10" s="149"/>
      <c r="OHC10" s="149"/>
      <c r="OHD10" s="149"/>
      <c r="OHE10" s="149"/>
      <c r="OHF10" s="149"/>
      <c r="OHG10" s="149"/>
      <c r="OHH10" s="149"/>
      <c r="OHI10" s="149"/>
      <c r="OHJ10" s="149"/>
      <c r="OHK10" s="149"/>
      <c r="OHL10" s="149"/>
      <c r="OHM10" s="149"/>
      <c r="OHN10" s="149"/>
      <c r="OHO10" s="149"/>
      <c r="OHP10" s="149"/>
      <c r="OHQ10" s="149"/>
      <c r="OHR10" s="149"/>
      <c r="OHS10" s="149"/>
      <c r="OHT10" s="149"/>
      <c r="OHU10" s="149"/>
      <c r="OHV10" s="149"/>
      <c r="OHW10" s="149"/>
      <c r="OHX10" s="149"/>
      <c r="OHY10" s="149"/>
      <c r="OHZ10" s="149"/>
      <c r="OIA10" s="149"/>
      <c r="OIB10" s="149"/>
      <c r="OIC10" s="149"/>
      <c r="OID10" s="149"/>
      <c r="OIE10" s="149"/>
      <c r="OIF10" s="149"/>
      <c r="OIG10" s="149"/>
      <c r="OIH10" s="149"/>
      <c r="OII10" s="149"/>
      <c r="OIJ10" s="149"/>
      <c r="OIK10" s="149"/>
      <c r="OIL10" s="149"/>
      <c r="OIM10" s="149"/>
      <c r="OIN10" s="149"/>
      <c r="OIO10" s="149"/>
      <c r="OIP10" s="149"/>
      <c r="OIQ10" s="149"/>
      <c r="OIR10" s="149"/>
      <c r="OIS10" s="149"/>
      <c r="OIT10" s="149"/>
      <c r="OIU10" s="149"/>
      <c r="OIV10" s="149"/>
      <c r="OIW10" s="149"/>
      <c r="OIX10" s="149"/>
      <c r="OIY10" s="149"/>
      <c r="OIZ10" s="149"/>
      <c r="OJA10" s="149"/>
      <c r="OJB10" s="149"/>
      <c r="OJC10" s="149"/>
      <c r="OJD10" s="149"/>
      <c r="OJE10" s="149"/>
      <c r="OJF10" s="149"/>
      <c r="OJG10" s="149"/>
      <c r="OJH10" s="149"/>
      <c r="OJI10" s="149"/>
      <c r="OJJ10" s="149"/>
      <c r="OJK10" s="149"/>
      <c r="OJL10" s="149"/>
      <c r="OJM10" s="149"/>
      <c r="OJN10" s="149"/>
      <c r="OJO10" s="149"/>
      <c r="OJP10" s="149"/>
      <c r="OJQ10" s="149"/>
      <c r="OJR10" s="149"/>
      <c r="OJS10" s="149"/>
      <c r="OJT10" s="149"/>
      <c r="OJU10" s="149"/>
      <c r="OJV10" s="149"/>
      <c r="OJW10" s="149"/>
      <c r="OJX10" s="149"/>
      <c r="OJY10" s="149"/>
      <c r="OJZ10" s="149"/>
      <c r="OKA10" s="149"/>
      <c r="OKB10" s="149"/>
      <c r="OKC10" s="149"/>
      <c r="OKD10" s="149"/>
      <c r="OKE10" s="149"/>
      <c r="OKF10" s="149"/>
      <c r="OKG10" s="149"/>
      <c r="OKH10" s="149"/>
      <c r="OKI10" s="149"/>
      <c r="OKJ10" s="149"/>
      <c r="OKK10" s="149"/>
      <c r="OKL10" s="149"/>
      <c r="OKM10" s="149"/>
      <c r="OKN10" s="149"/>
      <c r="OKO10" s="149"/>
      <c r="OKP10" s="149"/>
      <c r="OKQ10" s="149"/>
      <c r="OKR10" s="149"/>
      <c r="OKS10" s="149"/>
      <c r="OKT10" s="149"/>
      <c r="OKU10" s="149"/>
      <c r="OKV10" s="149"/>
      <c r="OKW10" s="149"/>
      <c r="OKX10" s="149"/>
      <c r="OKY10" s="149"/>
      <c r="OKZ10" s="149"/>
      <c r="OLA10" s="149"/>
      <c r="OLB10" s="149"/>
      <c r="OLC10" s="149"/>
      <c r="OLD10" s="149"/>
      <c r="OLE10" s="149"/>
      <c r="OLF10" s="149"/>
      <c r="OLG10" s="149"/>
      <c r="OLH10" s="149"/>
      <c r="OLI10" s="149"/>
      <c r="OLJ10" s="149"/>
      <c r="OLK10" s="149"/>
      <c r="OLL10" s="149"/>
      <c r="OLM10" s="149"/>
      <c r="OLN10" s="149"/>
      <c r="OLO10" s="149"/>
      <c r="OLP10" s="149"/>
      <c r="OLQ10" s="149"/>
      <c r="OLR10" s="149"/>
      <c r="OLS10" s="149"/>
      <c r="OLT10" s="149"/>
      <c r="OLU10" s="149"/>
      <c r="OLV10" s="149"/>
      <c r="OLW10" s="149"/>
      <c r="OLX10" s="149"/>
      <c r="OLY10" s="149"/>
      <c r="OLZ10" s="149"/>
      <c r="OMA10" s="149"/>
      <c r="OMB10" s="149"/>
      <c r="OMC10" s="149"/>
      <c r="OMD10" s="149"/>
      <c r="OME10" s="149"/>
      <c r="OMF10" s="149"/>
      <c r="OMG10" s="149"/>
      <c r="OMH10" s="149"/>
      <c r="OMI10" s="149"/>
      <c r="OMJ10" s="149"/>
      <c r="OMK10" s="149"/>
      <c r="OML10" s="149"/>
      <c r="OMM10" s="149"/>
      <c r="OMN10" s="149"/>
      <c r="OMO10" s="149"/>
      <c r="OMP10" s="149"/>
      <c r="OMQ10" s="149"/>
      <c r="OMR10" s="149"/>
      <c r="OMS10" s="149"/>
      <c r="OMT10" s="149"/>
      <c r="OMU10" s="149"/>
      <c r="OMV10" s="149"/>
      <c r="OMW10" s="149"/>
      <c r="OMX10" s="149"/>
      <c r="OMY10" s="149"/>
      <c r="OMZ10" s="149"/>
      <c r="ONA10" s="149"/>
      <c r="ONB10" s="149"/>
      <c r="ONC10" s="149"/>
      <c r="OND10" s="149"/>
      <c r="ONE10" s="149"/>
      <c r="ONF10" s="149"/>
      <c r="ONG10" s="149"/>
      <c r="ONH10" s="149"/>
      <c r="ONI10" s="149"/>
      <c r="ONJ10" s="149"/>
      <c r="ONK10" s="149"/>
      <c r="ONL10" s="149"/>
      <c r="ONM10" s="149"/>
      <c r="ONN10" s="149"/>
      <c r="ONO10" s="149"/>
      <c r="ONP10" s="149"/>
      <c r="ONQ10" s="149"/>
      <c r="ONR10" s="149"/>
      <c r="ONS10" s="149"/>
      <c r="ONT10" s="149"/>
      <c r="ONU10" s="149"/>
      <c r="ONV10" s="149"/>
      <c r="ONW10" s="149"/>
      <c r="ONX10" s="149"/>
      <c r="ONY10" s="149"/>
      <c r="ONZ10" s="149"/>
      <c r="OOA10" s="149"/>
      <c r="OOB10" s="149"/>
      <c r="OOC10" s="149"/>
      <c r="OOD10" s="149"/>
      <c r="OOE10" s="149"/>
      <c r="OOF10" s="149"/>
      <c r="OOG10" s="149"/>
      <c r="OOH10" s="149"/>
      <c r="OOI10" s="149"/>
      <c r="OOJ10" s="149"/>
      <c r="OOK10" s="149"/>
      <c r="OOL10" s="149"/>
      <c r="OOM10" s="149"/>
      <c r="OON10" s="149"/>
      <c r="OOO10" s="149"/>
      <c r="OOP10" s="149"/>
      <c r="OOQ10" s="149"/>
      <c r="OOR10" s="149"/>
      <c r="OOS10" s="149"/>
      <c r="OOT10" s="149"/>
      <c r="OOU10" s="149"/>
      <c r="OOV10" s="149"/>
      <c r="OOW10" s="149"/>
      <c r="OOX10" s="149"/>
      <c r="OOY10" s="149"/>
      <c r="OOZ10" s="149"/>
      <c r="OPA10" s="149"/>
      <c r="OPB10" s="149"/>
      <c r="OPC10" s="149"/>
      <c r="OPD10" s="149"/>
      <c r="OPE10" s="149"/>
      <c r="OPF10" s="149"/>
      <c r="OPG10" s="149"/>
      <c r="OPH10" s="149"/>
      <c r="OPI10" s="149"/>
      <c r="OPJ10" s="149"/>
      <c r="OPK10" s="149"/>
      <c r="OPL10" s="149"/>
      <c r="OPM10" s="149"/>
      <c r="OPN10" s="149"/>
      <c r="OPO10" s="149"/>
      <c r="OPP10" s="149"/>
      <c r="OPQ10" s="149"/>
      <c r="OPR10" s="149"/>
      <c r="OPS10" s="149"/>
      <c r="OPT10" s="149"/>
      <c r="OPU10" s="149"/>
      <c r="OPV10" s="149"/>
      <c r="OPW10" s="149"/>
      <c r="OPX10" s="149"/>
      <c r="OPY10" s="149"/>
      <c r="OPZ10" s="149"/>
      <c r="OQA10" s="149"/>
      <c r="OQB10" s="149"/>
      <c r="OQC10" s="149"/>
      <c r="OQD10" s="149"/>
      <c r="OQE10" s="149"/>
      <c r="OQF10" s="149"/>
      <c r="OQG10" s="149"/>
      <c r="OQH10" s="149"/>
      <c r="OQI10" s="149"/>
      <c r="OQJ10" s="149"/>
      <c r="OQK10" s="149"/>
      <c r="OQL10" s="149"/>
      <c r="OQM10" s="149"/>
      <c r="OQN10" s="149"/>
      <c r="OQO10" s="149"/>
      <c r="OQP10" s="149"/>
      <c r="OQQ10" s="149"/>
      <c r="OQR10" s="149"/>
      <c r="OQS10" s="149"/>
      <c r="OQT10" s="149"/>
      <c r="OQU10" s="149"/>
      <c r="OQV10" s="149"/>
      <c r="OQW10" s="149"/>
      <c r="OQX10" s="149"/>
      <c r="OQY10" s="149"/>
      <c r="OQZ10" s="149"/>
      <c r="ORA10" s="149"/>
      <c r="ORB10" s="149"/>
      <c r="ORC10" s="149"/>
      <c r="ORD10" s="149"/>
      <c r="ORE10" s="149"/>
      <c r="ORF10" s="149"/>
      <c r="ORG10" s="149"/>
      <c r="ORH10" s="149"/>
      <c r="ORI10" s="149"/>
      <c r="ORJ10" s="149"/>
      <c r="ORK10" s="149"/>
      <c r="ORL10" s="149"/>
      <c r="ORM10" s="149"/>
      <c r="ORN10" s="149"/>
      <c r="ORO10" s="149"/>
      <c r="ORP10" s="149"/>
      <c r="ORQ10" s="149"/>
      <c r="ORR10" s="149"/>
      <c r="ORS10" s="149"/>
      <c r="ORT10" s="149"/>
      <c r="ORU10" s="149"/>
      <c r="ORV10" s="149"/>
      <c r="ORW10" s="149"/>
      <c r="ORX10" s="149"/>
      <c r="ORY10" s="149"/>
      <c r="ORZ10" s="149"/>
      <c r="OSA10" s="149"/>
      <c r="OSB10" s="149"/>
      <c r="OSC10" s="149"/>
      <c r="OSD10" s="149"/>
      <c r="OSE10" s="149"/>
      <c r="OSF10" s="149"/>
      <c r="OSG10" s="149"/>
      <c r="OSH10" s="149"/>
      <c r="OSI10" s="149"/>
      <c r="OSJ10" s="149"/>
      <c r="OSK10" s="149"/>
      <c r="OSL10" s="149"/>
      <c r="OSM10" s="149"/>
      <c r="OSN10" s="149"/>
      <c r="OSO10" s="149"/>
      <c r="OSP10" s="149"/>
      <c r="OSQ10" s="149"/>
      <c r="OSR10" s="149"/>
      <c r="OSS10" s="149"/>
      <c r="OST10" s="149"/>
      <c r="OSU10" s="149"/>
      <c r="OSV10" s="149"/>
      <c r="OSW10" s="149"/>
      <c r="OSX10" s="149"/>
      <c r="OSY10" s="149"/>
      <c r="OSZ10" s="149"/>
      <c r="OTA10" s="149"/>
      <c r="OTB10" s="149"/>
      <c r="OTC10" s="149"/>
      <c r="OTD10" s="149"/>
      <c r="OTE10" s="149"/>
      <c r="OTF10" s="149"/>
      <c r="OTG10" s="149"/>
      <c r="OTH10" s="149"/>
      <c r="OTI10" s="149"/>
      <c r="OTJ10" s="149"/>
      <c r="OTK10" s="149"/>
      <c r="OTL10" s="149"/>
      <c r="OTM10" s="149"/>
      <c r="OTN10" s="149"/>
      <c r="OTO10" s="149"/>
      <c r="OTP10" s="149"/>
      <c r="OTQ10" s="149"/>
      <c r="OTR10" s="149"/>
      <c r="OTS10" s="149"/>
      <c r="OTT10" s="149"/>
      <c r="OTU10" s="149"/>
      <c r="OTV10" s="149"/>
      <c r="OTW10" s="149"/>
      <c r="OTX10" s="149"/>
      <c r="OTY10" s="149"/>
      <c r="OTZ10" s="149"/>
      <c r="OUA10" s="149"/>
      <c r="OUB10" s="149"/>
      <c r="OUC10" s="149"/>
      <c r="OUD10" s="149"/>
      <c r="OUE10" s="149"/>
      <c r="OUF10" s="149"/>
      <c r="OUG10" s="149"/>
      <c r="OUH10" s="149"/>
      <c r="OUI10" s="149"/>
      <c r="OUJ10" s="149"/>
      <c r="OUK10" s="149"/>
      <c r="OUL10" s="149"/>
      <c r="OUM10" s="149"/>
      <c r="OUN10" s="149"/>
      <c r="OUO10" s="149"/>
      <c r="OUP10" s="149"/>
      <c r="OUQ10" s="149"/>
      <c r="OUR10" s="149"/>
      <c r="OUS10" s="149"/>
      <c r="OUT10" s="149"/>
      <c r="OUU10" s="149"/>
      <c r="OUV10" s="149"/>
      <c r="OUW10" s="149"/>
      <c r="OUX10" s="149"/>
      <c r="OUY10" s="149"/>
      <c r="OUZ10" s="149"/>
      <c r="OVA10" s="149"/>
      <c r="OVB10" s="149"/>
      <c r="OVC10" s="149"/>
      <c r="OVD10" s="149"/>
      <c r="OVE10" s="149"/>
      <c r="OVF10" s="149"/>
      <c r="OVG10" s="149"/>
      <c r="OVH10" s="149"/>
      <c r="OVI10" s="149"/>
      <c r="OVJ10" s="149"/>
      <c r="OVK10" s="149"/>
      <c r="OVL10" s="149"/>
      <c r="OVM10" s="149"/>
      <c r="OVN10" s="149"/>
      <c r="OVO10" s="149"/>
      <c r="OVP10" s="149"/>
      <c r="OVQ10" s="149"/>
      <c r="OVR10" s="149"/>
      <c r="OVS10" s="149"/>
      <c r="OVT10" s="149"/>
      <c r="OVU10" s="149"/>
      <c r="OVV10" s="149"/>
      <c r="OVW10" s="149"/>
      <c r="OVX10" s="149"/>
      <c r="OVY10" s="149"/>
      <c r="OVZ10" s="149"/>
      <c r="OWA10" s="149"/>
      <c r="OWB10" s="149"/>
      <c r="OWC10" s="149"/>
      <c r="OWD10" s="149"/>
      <c r="OWE10" s="149"/>
      <c r="OWF10" s="149"/>
      <c r="OWG10" s="149"/>
      <c r="OWH10" s="149"/>
      <c r="OWI10" s="149"/>
      <c r="OWJ10" s="149"/>
      <c r="OWK10" s="149"/>
      <c r="OWL10" s="149"/>
      <c r="OWM10" s="149"/>
      <c r="OWN10" s="149"/>
      <c r="OWO10" s="149"/>
      <c r="OWP10" s="149"/>
      <c r="OWQ10" s="149"/>
      <c r="OWR10" s="149"/>
      <c r="OWS10" s="149"/>
      <c r="OWT10" s="149"/>
      <c r="OWU10" s="149"/>
      <c r="OWV10" s="149"/>
      <c r="OWW10" s="149"/>
      <c r="OWX10" s="149"/>
      <c r="OWY10" s="149"/>
      <c r="OWZ10" s="149"/>
      <c r="OXA10" s="149"/>
      <c r="OXB10" s="149"/>
      <c r="OXC10" s="149"/>
      <c r="OXD10" s="149"/>
      <c r="OXE10" s="149"/>
      <c r="OXF10" s="149"/>
      <c r="OXG10" s="149"/>
      <c r="OXH10" s="149"/>
      <c r="OXI10" s="149"/>
      <c r="OXJ10" s="149"/>
      <c r="OXK10" s="149"/>
      <c r="OXL10" s="149"/>
      <c r="OXM10" s="149"/>
      <c r="OXN10" s="149"/>
      <c r="OXO10" s="149"/>
      <c r="OXP10" s="149"/>
      <c r="OXQ10" s="149"/>
      <c r="OXR10" s="149"/>
      <c r="OXS10" s="149"/>
      <c r="OXT10" s="149"/>
      <c r="OXU10" s="149"/>
      <c r="OXV10" s="149"/>
      <c r="OXW10" s="149"/>
      <c r="OXX10" s="149"/>
      <c r="OXY10" s="149"/>
      <c r="OXZ10" s="149"/>
      <c r="OYA10" s="149"/>
      <c r="OYB10" s="149"/>
      <c r="OYC10" s="149"/>
      <c r="OYD10" s="149"/>
      <c r="OYE10" s="149"/>
      <c r="OYF10" s="149"/>
      <c r="OYG10" s="149"/>
      <c r="OYH10" s="149"/>
      <c r="OYI10" s="149"/>
      <c r="OYJ10" s="149"/>
      <c r="OYK10" s="149"/>
      <c r="OYL10" s="149"/>
      <c r="OYM10" s="149"/>
      <c r="OYN10" s="149"/>
      <c r="OYO10" s="149"/>
      <c r="OYP10" s="149"/>
      <c r="OYQ10" s="149"/>
      <c r="OYR10" s="149"/>
      <c r="OYS10" s="149"/>
      <c r="OYT10" s="149"/>
      <c r="OYU10" s="149"/>
      <c r="OYV10" s="149"/>
      <c r="OYW10" s="149"/>
      <c r="OYX10" s="149"/>
      <c r="OYY10" s="149"/>
      <c r="OYZ10" s="149"/>
      <c r="OZA10" s="149"/>
      <c r="OZB10" s="149"/>
      <c r="OZC10" s="149"/>
      <c r="OZD10" s="149"/>
      <c r="OZE10" s="149"/>
      <c r="OZF10" s="149"/>
      <c r="OZG10" s="149"/>
      <c r="OZH10" s="149"/>
      <c r="OZI10" s="149"/>
      <c r="OZJ10" s="149"/>
      <c r="OZK10" s="149"/>
      <c r="OZL10" s="149"/>
      <c r="OZM10" s="149"/>
      <c r="OZN10" s="149"/>
      <c r="OZO10" s="149"/>
      <c r="OZP10" s="149"/>
      <c r="OZQ10" s="149"/>
      <c r="OZR10" s="149"/>
      <c r="OZS10" s="149"/>
      <c r="OZT10" s="149"/>
      <c r="OZU10" s="149"/>
      <c r="OZV10" s="149"/>
      <c r="OZW10" s="149"/>
      <c r="OZX10" s="149"/>
      <c r="OZY10" s="149"/>
      <c r="OZZ10" s="149"/>
      <c r="PAA10" s="149"/>
      <c r="PAB10" s="149"/>
      <c r="PAC10" s="149"/>
      <c r="PAD10" s="149"/>
      <c r="PAE10" s="149"/>
      <c r="PAF10" s="149"/>
      <c r="PAG10" s="149"/>
      <c r="PAH10" s="149"/>
      <c r="PAI10" s="149"/>
      <c r="PAJ10" s="149"/>
      <c r="PAK10" s="149"/>
      <c r="PAL10" s="149"/>
      <c r="PAM10" s="149"/>
      <c r="PAN10" s="149"/>
      <c r="PAO10" s="149"/>
      <c r="PAP10" s="149"/>
      <c r="PAQ10" s="149"/>
      <c r="PAR10" s="149"/>
      <c r="PAS10" s="149"/>
      <c r="PAT10" s="149"/>
      <c r="PAU10" s="149"/>
      <c r="PAV10" s="149"/>
      <c r="PAW10" s="149"/>
      <c r="PAX10" s="149"/>
      <c r="PAY10" s="149"/>
      <c r="PAZ10" s="149"/>
      <c r="PBA10" s="149"/>
      <c r="PBB10" s="149"/>
      <c r="PBC10" s="149"/>
      <c r="PBD10" s="149"/>
      <c r="PBE10" s="149"/>
      <c r="PBF10" s="149"/>
      <c r="PBG10" s="149"/>
      <c r="PBH10" s="149"/>
      <c r="PBI10" s="149"/>
      <c r="PBJ10" s="149"/>
      <c r="PBK10" s="149"/>
      <c r="PBL10" s="149"/>
      <c r="PBM10" s="149"/>
      <c r="PBN10" s="149"/>
      <c r="PBO10" s="149"/>
      <c r="PBP10" s="149"/>
      <c r="PBQ10" s="149"/>
      <c r="PBR10" s="149"/>
      <c r="PBS10" s="149"/>
      <c r="PBT10" s="149"/>
      <c r="PBU10" s="149"/>
      <c r="PBV10" s="149"/>
      <c r="PBW10" s="149"/>
      <c r="PBX10" s="149"/>
      <c r="PBY10" s="149"/>
      <c r="PBZ10" s="149"/>
      <c r="PCA10" s="149"/>
      <c r="PCB10" s="149"/>
      <c r="PCC10" s="149"/>
      <c r="PCD10" s="149"/>
      <c r="PCE10" s="149"/>
      <c r="PCF10" s="149"/>
      <c r="PCG10" s="149"/>
      <c r="PCH10" s="149"/>
      <c r="PCI10" s="149"/>
      <c r="PCJ10" s="149"/>
      <c r="PCK10" s="149"/>
      <c r="PCL10" s="149"/>
      <c r="PCM10" s="149"/>
      <c r="PCN10" s="149"/>
      <c r="PCO10" s="149"/>
      <c r="PCP10" s="149"/>
      <c r="PCQ10" s="149"/>
      <c r="PCR10" s="149"/>
      <c r="PCS10" s="149"/>
      <c r="PCT10" s="149"/>
      <c r="PCU10" s="149"/>
      <c r="PCV10" s="149"/>
      <c r="PCW10" s="149"/>
      <c r="PCX10" s="149"/>
      <c r="PCY10" s="149"/>
      <c r="PCZ10" s="149"/>
      <c r="PDA10" s="149"/>
      <c r="PDB10" s="149"/>
      <c r="PDC10" s="149"/>
      <c r="PDD10" s="149"/>
      <c r="PDE10" s="149"/>
      <c r="PDF10" s="149"/>
      <c r="PDG10" s="149"/>
      <c r="PDH10" s="149"/>
      <c r="PDI10" s="149"/>
      <c r="PDJ10" s="149"/>
      <c r="PDK10" s="149"/>
      <c r="PDL10" s="149"/>
      <c r="PDM10" s="149"/>
      <c r="PDN10" s="149"/>
      <c r="PDO10" s="149"/>
      <c r="PDP10" s="149"/>
      <c r="PDQ10" s="149"/>
      <c r="PDR10" s="149"/>
      <c r="PDS10" s="149"/>
      <c r="PDT10" s="149"/>
      <c r="PDU10" s="149"/>
      <c r="PDV10" s="149"/>
      <c r="PDW10" s="149"/>
      <c r="PDX10" s="149"/>
      <c r="PDY10" s="149"/>
      <c r="PDZ10" s="149"/>
      <c r="PEA10" s="149"/>
      <c r="PEB10" s="149"/>
      <c r="PEC10" s="149"/>
      <c r="PED10" s="149"/>
      <c r="PEE10" s="149"/>
      <c r="PEF10" s="149"/>
      <c r="PEG10" s="149"/>
      <c r="PEH10" s="149"/>
      <c r="PEI10" s="149"/>
      <c r="PEJ10" s="149"/>
      <c r="PEK10" s="149"/>
      <c r="PEL10" s="149"/>
      <c r="PEM10" s="149"/>
      <c r="PEN10" s="149"/>
      <c r="PEO10" s="149"/>
      <c r="PEP10" s="149"/>
      <c r="PEQ10" s="149"/>
      <c r="PER10" s="149"/>
      <c r="PES10" s="149"/>
      <c r="PET10" s="149"/>
      <c r="PEU10" s="149"/>
      <c r="PEV10" s="149"/>
      <c r="PEW10" s="149"/>
      <c r="PEX10" s="149"/>
      <c r="PEY10" s="149"/>
      <c r="PEZ10" s="149"/>
      <c r="PFA10" s="149"/>
      <c r="PFB10" s="149"/>
      <c r="PFC10" s="149"/>
      <c r="PFD10" s="149"/>
      <c r="PFE10" s="149"/>
      <c r="PFF10" s="149"/>
      <c r="PFG10" s="149"/>
      <c r="PFH10" s="149"/>
      <c r="PFI10" s="149"/>
      <c r="PFJ10" s="149"/>
      <c r="PFK10" s="149"/>
      <c r="PFL10" s="149"/>
      <c r="PFM10" s="149"/>
      <c r="PFN10" s="149"/>
      <c r="PFO10" s="149"/>
      <c r="PFP10" s="149"/>
      <c r="PFQ10" s="149"/>
      <c r="PFR10" s="149"/>
      <c r="PFS10" s="149"/>
      <c r="PFT10" s="149"/>
      <c r="PFU10" s="149"/>
      <c r="PFV10" s="149"/>
      <c r="PFW10" s="149"/>
      <c r="PFX10" s="149"/>
      <c r="PFY10" s="149"/>
      <c r="PFZ10" s="149"/>
      <c r="PGA10" s="149"/>
      <c r="PGB10" s="149"/>
      <c r="PGC10" s="149"/>
      <c r="PGD10" s="149"/>
      <c r="PGE10" s="149"/>
      <c r="PGF10" s="149"/>
      <c r="PGG10" s="149"/>
      <c r="PGH10" s="149"/>
      <c r="PGI10" s="149"/>
      <c r="PGJ10" s="149"/>
      <c r="PGK10" s="149"/>
      <c r="PGL10" s="149"/>
      <c r="PGM10" s="149"/>
      <c r="PGN10" s="149"/>
      <c r="PGO10" s="149"/>
      <c r="PGP10" s="149"/>
      <c r="PGQ10" s="149"/>
      <c r="PGR10" s="149"/>
      <c r="PGS10" s="149"/>
      <c r="PGT10" s="149"/>
      <c r="PGU10" s="149"/>
      <c r="PGV10" s="149"/>
      <c r="PGW10" s="149"/>
      <c r="PGX10" s="149"/>
      <c r="PGY10" s="149"/>
      <c r="PGZ10" s="149"/>
      <c r="PHA10" s="149"/>
      <c r="PHB10" s="149"/>
      <c r="PHC10" s="149"/>
      <c r="PHD10" s="149"/>
      <c r="PHE10" s="149"/>
      <c r="PHF10" s="149"/>
      <c r="PHG10" s="149"/>
      <c r="PHH10" s="149"/>
      <c r="PHI10" s="149"/>
      <c r="PHJ10" s="149"/>
      <c r="PHK10" s="149"/>
      <c r="PHL10" s="149"/>
      <c r="PHM10" s="149"/>
      <c r="PHN10" s="149"/>
      <c r="PHO10" s="149"/>
      <c r="PHP10" s="149"/>
      <c r="PHQ10" s="149"/>
      <c r="PHR10" s="149"/>
      <c r="PHS10" s="149"/>
      <c r="PHT10" s="149"/>
      <c r="PHU10" s="149"/>
      <c r="PHV10" s="149"/>
      <c r="PHW10" s="149"/>
      <c r="PHX10" s="149"/>
      <c r="PHY10" s="149"/>
      <c r="PHZ10" s="149"/>
      <c r="PIA10" s="149"/>
      <c r="PIB10" s="149"/>
      <c r="PIC10" s="149"/>
      <c r="PID10" s="149"/>
      <c r="PIE10" s="149"/>
      <c r="PIF10" s="149"/>
      <c r="PIG10" s="149"/>
      <c r="PIH10" s="149"/>
      <c r="PII10" s="149"/>
      <c r="PIJ10" s="149"/>
      <c r="PIK10" s="149"/>
      <c r="PIL10" s="149"/>
      <c r="PIM10" s="149"/>
      <c r="PIN10" s="149"/>
      <c r="PIO10" s="149"/>
      <c r="PIP10" s="149"/>
      <c r="PIQ10" s="149"/>
      <c r="PIR10" s="149"/>
      <c r="PIS10" s="149"/>
      <c r="PIT10" s="149"/>
      <c r="PIU10" s="149"/>
      <c r="PIV10" s="149"/>
      <c r="PIW10" s="149"/>
      <c r="PIX10" s="149"/>
      <c r="PIY10" s="149"/>
      <c r="PIZ10" s="149"/>
      <c r="PJA10" s="149"/>
      <c r="PJB10" s="149"/>
      <c r="PJC10" s="149"/>
      <c r="PJD10" s="149"/>
      <c r="PJE10" s="149"/>
      <c r="PJF10" s="149"/>
      <c r="PJG10" s="149"/>
      <c r="PJH10" s="149"/>
      <c r="PJI10" s="149"/>
      <c r="PJJ10" s="149"/>
      <c r="PJK10" s="149"/>
      <c r="PJL10" s="149"/>
      <c r="PJM10" s="149"/>
      <c r="PJN10" s="149"/>
      <c r="PJO10" s="149"/>
      <c r="PJP10" s="149"/>
      <c r="PJQ10" s="149"/>
      <c r="PJR10" s="149"/>
      <c r="PJS10" s="149"/>
      <c r="PJT10" s="149"/>
      <c r="PJU10" s="149"/>
      <c r="PJV10" s="149"/>
      <c r="PJW10" s="149"/>
      <c r="PJX10" s="149"/>
      <c r="PJY10" s="149"/>
      <c r="PJZ10" s="149"/>
      <c r="PKA10" s="149"/>
      <c r="PKB10" s="149"/>
      <c r="PKC10" s="149"/>
      <c r="PKD10" s="149"/>
      <c r="PKE10" s="149"/>
      <c r="PKF10" s="149"/>
      <c r="PKG10" s="149"/>
      <c r="PKH10" s="149"/>
      <c r="PKI10" s="149"/>
      <c r="PKJ10" s="149"/>
      <c r="PKK10" s="149"/>
      <c r="PKL10" s="149"/>
      <c r="PKM10" s="149"/>
      <c r="PKN10" s="149"/>
      <c r="PKO10" s="149"/>
      <c r="PKP10" s="149"/>
      <c r="PKQ10" s="149"/>
      <c r="PKR10" s="149"/>
      <c r="PKS10" s="149"/>
      <c r="PKT10" s="149"/>
      <c r="PKU10" s="149"/>
      <c r="PKV10" s="149"/>
      <c r="PKW10" s="149"/>
      <c r="PKX10" s="149"/>
      <c r="PKY10" s="149"/>
      <c r="PKZ10" s="149"/>
      <c r="PLA10" s="149"/>
      <c r="PLB10" s="149"/>
      <c r="PLC10" s="149"/>
      <c r="PLD10" s="149"/>
      <c r="PLE10" s="149"/>
      <c r="PLF10" s="149"/>
      <c r="PLG10" s="149"/>
      <c r="PLH10" s="149"/>
      <c r="PLI10" s="149"/>
      <c r="PLJ10" s="149"/>
      <c r="PLK10" s="149"/>
      <c r="PLL10" s="149"/>
      <c r="PLM10" s="149"/>
      <c r="PLN10" s="149"/>
      <c r="PLO10" s="149"/>
      <c r="PLP10" s="149"/>
      <c r="PLQ10" s="149"/>
      <c r="PLR10" s="149"/>
      <c r="PLS10" s="149"/>
      <c r="PLT10" s="149"/>
      <c r="PLU10" s="149"/>
      <c r="PLV10" s="149"/>
      <c r="PLW10" s="149"/>
      <c r="PLX10" s="149"/>
      <c r="PLY10" s="149"/>
      <c r="PLZ10" s="149"/>
      <c r="PMA10" s="149"/>
      <c r="PMB10" s="149"/>
      <c r="PMC10" s="149"/>
      <c r="PMD10" s="149"/>
      <c r="PME10" s="149"/>
      <c r="PMF10" s="149"/>
      <c r="PMG10" s="149"/>
      <c r="PMH10" s="149"/>
      <c r="PMI10" s="149"/>
      <c r="PMJ10" s="149"/>
      <c r="PMK10" s="149"/>
      <c r="PML10" s="149"/>
      <c r="PMM10" s="149"/>
      <c r="PMN10" s="149"/>
      <c r="PMO10" s="149"/>
      <c r="PMP10" s="149"/>
      <c r="PMQ10" s="149"/>
      <c r="PMR10" s="149"/>
      <c r="PMS10" s="149"/>
      <c r="PMT10" s="149"/>
      <c r="PMU10" s="149"/>
      <c r="PMV10" s="149"/>
      <c r="PMW10" s="149"/>
      <c r="PMX10" s="149"/>
      <c r="PMY10" s="149"/>
      <c r="PMZ10" s="149"/>
      <c r="PNA10" s="149"/>
      <c r="PNB10" s="149"/>
      <c r="PNC10" s="149"/>
      <c r="PND10" s="149"/>
      <c r="PNE10" s="149"/>
      <c r="PNF10" s="149"/>
      <c r="PNG10" s="149"/>
      <c r="PNH10" s="149"/>
      <c r="PNI10" s="149"/>
      <c r="PNJ10" s="149"/>
      <c r="PNK10" s="149"/>
      <c r="PNL10" s="149"/>
      <c r="PNM10" s="149"/>
      <c r="PNN10" s="149"/>
      <c r="PNO10" s="149"/>
      <c r="PNP10" s="149"/>
      <c r="PNQ10" s="149"/>
      <c r="PNR10" s="149"/>
      <c r="PNS10" s="149"/>
      <c r="PNT10" s="149"/>
      <c r="PNU10" s="149"/>
      <c r="PNV10" s="149"/>
      <c r="PNW10" s="149"/>
      <c r="PNX10" s="149"/>
      <c r="PNY10" s="149"/>
      <c r="PNZ10" s="149"/>
      <c r="POA10" s="149"/>
      <c r="POB10" s="149"/>
      <c r="POC10" s="149"/>
      <c r="POD10" s="149"/>
      <c r="POE10" s="149"/>
      <c r="POF10" s="149"/>
      <c r="POG10" s="149"/>
      <c r="POH10" s="149"/>
      <c r="POI10" s="149"/>
      <c r="POJ10" s="149"/>
      <c r="POK10" s="149"/>
      <c r="POL10" s="149"/>
      <c r="POM10" s="149"/>
      <c r="PON10" s="149"/>
      <c r="POO10" s="149"/>
      <c r="POP10" s="149"/>
      <c r="POQ10" s="149"/>
      <c r="POR10" s="149"/>
      <c r="POS10" s="149"/>
      <c r="POT10" s="149"/>
      <c r="POU10" s="149"/>
      <c r="POV10" s="149"/>
      <c r="POW10" s="149"/>
      <c r="POX10" s="149"/>
      <c r="POY10" s="149"/>
      <c r="POZ10" s="149"/>
      <c r="PPA10" s="149"/>
      <c r="PPB10" s="149"/>
      <c r="PPC10" s="149"/>
      <c r="PPD10" s="149"/>
      <c r="PPE10" s="149"/>
      <c r="PPF10" s="149"/>
      <c r="PPG10" s="149"/>
      <c r="PPH10" s="149"/>
      <c r="PPI10" s="149"/>
      <c r="PPJ10" s="149"/>
      <c r="PPK10" s="149"/>
      <c r="PPL10" s="149"/>
      <c r="PPM10" s="149"/>
      <c r="PPN10" s="149"/>
      <c r="PPO10" s="149"/>
      <c r="PPP10" s="149"/>
      <c r="PPQ10" s="149"/>
      <c r="PPR10" s="149"/>
      <c r="PPS10" s="149"/>
      <c r="PPT10" s="149"/>
      <c r="PPU10" s="149"/>
      <c r="PPV10" s="149"/>
      <c r="PPW10" s="149"/>
      <c r="PPX10" s="149"/>
      <c r="PPY10" s="149"/>
      <c r="PPZ10" s="149"/>
      <c r="PQA10" s="149"/>
      <c r="PQB10" s="149"/>
      <c r="PQC10" s="149"/>
      <c r="PQD10" s="149"/>
      <c r="PQE10" s="149"/>
      <c r="PQF10" s="149"/>
      <c r="PQG10" s="149"/>
      <c r="PQH10" s="149"/>
      <c r="PQI10" s="149"/>
      <c r="PQJ10" s="149"/>
      <c r="PQK10" s="149"/>
      <c r="PQL10" s="149"/>
      <c r="PQM10" s="149"/>
      <c r="PQN10" s="149"/>
      <c r="PQO10" s="149"/>
      <c r="PQP10" s="149"/>
      <c r="PQQ10" s="149"/>
      <c r="PQR10" s="149"/>
      <c r="PQS10" s="149"/>
      <c r="PQT10" s="149"/>
      <c r="PQU10" s="149"/>
      <c r="PQV10" s="149"/>
      <c r="PQW10" s="149"/>
      <c r="PQX10" s="149"/>
      <c r="PQY10" s="149"/>
      <c r="PQZ10" s="149"/>
      <c r="PRA10" s="149"/>
      <c r="PRB10" s="149"/>
      <c r="PRC10" s="149"/>
      <c r="PRD10" s="149"/>
      <c r="PRE10" s="149"/>
      <c r="PRF10" s="149"/>
      <c r="PRG10" s="149"/>
      <c r="PRH10" s="149"/>
      <c r="PRI10" s="149"/>
      <c r="PRJ10" s="149"/>
      <c r="PRK10" s="149"/>
      <c r="PRL10" s="149"/>
      <c r="PRM10" s="149"/>
      <c r="PRN10" s="149"/>
      <c r="PRO10" s="149"/>
      <c r="PRP10" s="149"/>
      <c r="PRQ10" s="149"/>
      <c r="PRR10" s="149"/>
      <c r="PRS10" s="149"/>
      <c r="PRT10" s="149"/>
      <c r="PRU10" s="149"/>
      <c r="PRV10" s="149"/>
      <c r="PRW10" s="149"/>
      <c r="PRX10" s="149"/>
      <c r="PRY10" s="149"/>
      <c r="PRZ10" s="149"/>
      <c r="PSA10" s="149"/>
      <c r="PSB10" s="149"/>
      <c r="PSC10" s="149"/>
      <c r="PSD10" s="149"/>
      <c r="PSE10" s="149"/>
      <c r="PSF10" s="149"/>
      <c r="PSG10" s="149"/>
      <c r="PSH10" s="149"/>
      <c r="PSI10" s="149"/>
      <c r="PSJ10" s="149"/>
      <c r="PSK10" s="149"/>
      <c r="PSL10" s="149"/>
      <c r="PSM10" s="149"/>
      <c r="PSN10" s="149"/>
      <c r="PSO10" s="149"/>
      <c r="PSP10" s="149"/>
      <c r="PSQ10" s="149"/>
      <c r="PSR10" s="149"/>
      <c r="PSS10" s="149"/>
      <c r="PST10" s="149"/>
      <c r="PSU10" s="149"/>
      <c r="PSV10" s="149"/>
      <c r="PSW10" s="149"/>
      <c r="PSX10" s="149"/>
      <c r="PSY10" s="149"/>
      <c r="PSZ10" s="149"/>
      <c r="PTA10" s="149"/>
      <c r="PTB10" s="149"/>
      <c r="PTC10" s="149"/>
      <c r="PTD10" s="149"/>
      <c r="PTE10" s="149"/>
      <c r="PTF10" s="149"/>
      <c r="PTG10" s="149"/>
      <c r="PTH10" s="149"/>
      <c r="PTI10" s="149"/>
      <c r="PTJ10" s="149"/>
      <c r="PTK10" s="149"/>
      <c r="PTL10" s="149"/>
      <c r="PTM10" s="149"/>
      <c r="PTN10" s="149"/>
      <c r="PTO10" s="149"/>
      <c r="PTP10" s="149"/>
      <c r="PTQ10" s="149"/>
      <c r="PTR10" s="149"/>
      <c r="PTS10" s="149"/>
      <c r="PTT10" s="149"/>
      <c r="PTU10" s="149"/>
      <c r="PTV10" s="149"/>
      <c r="PTW10" s="149"/>
      <c r="PTX10" s="149"/>
      <c r="PTY10" s="149"/>
      <c r="PTZ10" s="149"/>
      <c r="PUA10" s="149"/>
      <c r="PUB10" s="149"/>
      <c r="PUC10" s="149"/>
      <c r="PUD10" s="149"/>
      <c r="PUE10" s="149"/>
      <c r="PUF10" s="149"/>
      <c r="PUG10" s="149"/>
      <c r="PUH10" s="149"/>
      <c r="PUI10" s="149"/>
      <c r="PUJ10" s="149"/>
      <c r="PUK10" s="149"/>
      <c r="PUL10" s="149"/>
      <c r="PUM10" s="149"/>
      <c r="PUN10" s="149"/>
      <c r="PUO10" s="149"/>
      <c r="PUP10" s="149"/>
      <c r="PUQ10" s="149"/>
      <c r="PUR10" s="149"/>
      <c r="PUS10" s="149"/>
      <c r="PUT10" s="149"/>
      <c r="PUU10" s="149"/>
      <c r="PUV10" s="149"/>
      <c r="PUW10" s="149"/>
      <c r="PUX10" s="149"/>
      <c r="PUY10" s="149"/>
      <c r="PUZ10" s="149"/>
      <c r="PVA10" s="149"/>
      <c r="PVB10" s="149"/>
      <c r="PVC10" s="149"/>
      <c r="PVD10" s="149"/>
      <c r="PVE10" s="149"/>
      <c r="PVF10" s="149"/>
      <c r="PVG10" s="149"/>
      <c r="PVH10" s="149"/>
      <c r="PVI10" s="149"/>
      <c r="PVJ10" s="149"/>
      <c r="PVK10" s="149"/>
      <c r="PVL10" s="149"/>
      <c r="PVM10" s="149"/>
      <c r="PVN10" s="149"/>
      <c r="PVO10" s="149"/>
      <c r="PVP10" s="149"/>
      <c r="PVQ10" s="149"/>
      <c r="PVR10" s="149"/>
      <c r="PVS10" s="149"/>
      <c r="PVT10" s="149"/>
      <c r="PVU10" s="149"/>
      <c r="PVV10" s="149"/>
      <c r="PVW10" s="149"/>
      <c r="PVX10" s="149"/>
      <c r="PVY10" s="149"/>
      <c r="PVZ10" s="149"/>
      <c r="PWA10" s="149"/>
      <c r="PWB10" s="149"/>
      <c r="PWC10" s="149"/>
      <c r="PWD10" s="149"/>
      <c r="PWE10" s="149"/>
      <c r="PWF10" s="149"/>
      <c r="PWG10" s="149"/>
      <c r="PWH10" s="149"/>
      <c r="PWI10" s="149"/>
      <c r="PWJ10" s="149"/>
      <c r="PWK10" s="149"/>
      <c r="PWL10" s="149"/>
      <c r="PWM10" s="149"/>
      <c r="PWN10" s="149"/>
      <c r="PWO10" s="149"/>
      <c r="PWP10" s="149"/>
      <c r="PWQ10" s="149"/>
      <c r="PWR10" s="149"/>
      <c r="PWS10" s="149"/>
      <c r="PWT10" s="149"/>
      <c r="PWU10" s="149"/>
      <c r="PWV10" s="149"/>
      <c r="PWW10" s="149"/>
      <c r="PWX10" s="149"/>
      <c r="PWY10" s="149"/>
      <c r="PWZ10" s="149"/>
      <c r="PXA10" s="149"/>
      <c r="PXB10" s="149"/>
      <c r="PXC10" s="149"/>
      <c r="PXD10" s="149"/>
      <c r="PXE10" s="149"/>
      <c r="PXF10" s="149"/>
      <c r="PXG10" s="149"/>
      <c r="PXH10" s="149"/>
      <c r="PXI10" s="149"/>
      <c r="PXJ10" s="149"/>
      <c r="PXK10" s="149"/>
      <c r="PXL10" s="149"/>
      <c r="PXM10" s="149"/>
      <c r="PXN10" s="149"/>
      <c r="PXO10" s="149"/>
      <c r="PXP10" s="149"/>
      <c r="PXQ10" s="149"/>
      <c r="PXR10" s="149"/>
      <c r="PXS10" s="149"/>
      <c r="PXT10" s="149"/>
      <c r="PXU10" s="149"/>
      <c r="PXV10" s="149"/>
      <c r="PXW10" s="149"/>
      <c r="PXX10" s="149"/>
      <c r="PXY10" s="149"/>
      <c r="PXZ10" s="149"/>
      <c r="PYA10" s="149"/>
      <c r="PYB10" s="149"/>
      <c r="PYC10" s="149"/>
      <c r="PYD10" s="149"/>
      <c r="PYE10" s="149"/>
      <c r="PYF10" s="149"/>
      <c r="PYG10" s="149"/>
      <c r="PYH10" s="149"/>
      <c r="PYI10" s="149"/>
      <c r="PYJ10" s="149"/>
      <c r="PYK10" s="149"/>
      <c r="PYL10" s="149"/>
      <c r="PYM10" s="149"/>
      <c r="PYN10" s="149"/>
      <c r="PYO10" s="149"/>
      <c r="PYP10" s="149"/>
      <c r="PYQ10" s="149"/>
      <c r="PYR10" s="149"/>
      <c r="PYS10" s="149"/>
      <c r="PYT10" s="149"/>
      <c r="PYU10" s="149"/>
      <c r="PYV10" s="149"/>
      <c r="PYW10" s="149"/>
      <c r="PYX10" s="149"/>
      <c r="PYY10" s="149"/>
      <c r="PYZ10" s="149"/>
      <c r="PZA10" s="149"/>
      <c r="PZB10" s="149"/>
      <c r="PZC10" s="149"/>
      <c r="PZD10" s="149"/>
      <c r="PZE10" s="149"/>
      <c r="PZF10" s="149"/>
      <c r="PZG10" s="149"/>
      <c r="PZH10" s="149"/>
      <c r="PZI10" s="149"/>
      <c r="PZJ10" s="149"/>
      <c r="PZK10" s="149"/>
      <c r="PZL10" s="149"/>
      <c r="PZM10" s="149"/>
      <c r="PZN10" s="149"/>
      <c r="PZO10" s="149"/>
      <c r="PZP10" s="149"/>
      <c r="PZQ10" s="149"/>
      <c r="PZR10" s="149"/>
      <c r="PZS10" s="149"/>
      <c r="PZT10" s="149"/>
      <c r="PZU10" s="149"/>
      <c r="PZV10" s="149"/>
      <c r="PZW10" s="149"/>
      <c r="PZX10" s="149"/>
      <c r="PZY10" s="149"/>
      <c r="PZZ10" s="149"/>
      <c r="QAA10" s="149"/>
      <c r="QAB10" s="149"/>
      <c r="QAC10" s="149"/>
      <c r="QAD10" s="149"/>
      <c r="QAE10" s="149"/>
      <c r="QAF10" s="149"/>
      <c r="QAG10" s="149"/>
      <c r="QAH10" s="149"/>
      <c r="QAI10" s="149"/>
      <c r="QAJ10" s="149"/>
      <c r="QAK10" s="149"/>
      <c r="QAL10" s="149"/>
      <c r="QAM10" s="149"/>
      <c r="QAN10" s="149"/>
      <c r="QAO10" s="149"/>
      <c r="QAP10" s="149"/>
      <c r="QAQ10" s="149"/>
      <c r="QAR10" s="149"/>
      <c r="QAS10" s="149"/>
      <c r="QAT10" s="149"/>
      <c r="QAU10" s="149"/>
      <c r="QAV10" s="149"/>
      <c r="QAW10" s="149"/>
      <c r="QAX10" s="149"/>
      <c r="QAY10" s="149"/>
      <c r="QAZ10" s="149"/>
      <c r="QBA10" s="149"/>
      <c r="QBB10" s="149"/>
      <c r="QBC10" s="149"/>
      <c r="QBD10" s="149"/>
      <c r="QBE10" s="149"/>
      <c r="QBF10" s="149"/>
      <c r="QBG10" s="149"/>
      <c r="QBH10" s="149"/>
      <c r="QBI10" s="149"/>
      <c r="QBJ10" s="149"/>
      <c r="QBK10" s="149"/>
      <c r="QBL10" s="149"/>
      <c r="QBM10" s="149"/>
      <c r="QBN10" s="149"/>
      <c r="QBO10" s="149"/>
      <c r="QBP10" s="149"/>
      <c r="QBQ10" s="149"/>
      <c r="QBR10" s="149"/>
      <c r="QBS10" s="149"/>
      <c r="QBT10" s="149"/>
      <c r="QBU10" s="149"/>
      <c r="QBV10" s="149"/>
      <c r="QBW10" s="149"/>
      <c r="QBX10" s="149"/>
      <c r="QBY10" s="149"/>
      <c r="QBZ10" s="149"/>
      <c r="QCA10" s="149"/>
      <c r="QCB10" s="149"/>
      <c r="QCC10" s="149"/>
      <c r="QCD10" s="149"/>
      <c r="QCE10" s="149"/>
      <c r="QCF10" s="149"/>
      <c r="QCG10" s="149"/>
      <c r="QCH10" s="149"/>
      <c r="QCI10" s="149"/>
      <c r="QCJ10" s="149"/>
      <c r="QCK10" s="149"/>
      <c r="QCL10" s="149"/>
      <c r="QCM10" s="149"/>
      <c r="QCN10" s="149"/>
      <c r="QCO10" s="149"/>
      <c r="QCP10" s="149"/>
      <c r="QCQ10" s="149"/>
      <c r="QCR10" s="149"/>
      <c r="QCS10" s="149"/>
      <c r="QCT10" s="149"/>
      <c r="QCU10" s="149"/>
      <c r="QCV10" s="149"/>
      <c r="QCW10" s="149"/>
      <c r="QCX10" s="149"/>
      <c r="QCY10" s="149"/>
      <c r="QCZ10" s="149"/>
      <c r="QDA10" s="149"/>
      <c r="QDB10" s="149"/>
      <c r="QDC10" s="149"/>
      <c r="QDD10" s="149"/>
      <c r="QDE10" s="149"/>
      <c r="QDF10" s="149"/>
      <c r="QDG10" s="149"/>
      <c r="QDH10" s="149"/>
      <c r="QDI10" s="149"/>
      <c r="QDJ10" s="149"/>
      <c r="QDK10" s="149"/>
      <c r="QDL10" s="149"/>
      <c r="QDM10" s="149"/>
      <c r="QDN10" s="149"/>
      <c r="QDO10" s="149"/>
      <c r="QDP10" s="149"/>
      <c r="QDQ10" s="149"/>
      <c r="QDR10" s="149"/>
      <c r="QDS10" s="149"/>
      <c r="QDT10" s="149"/>
      <c r="QDU10" s="149"/>
      <c r="QDV10" s="149"/>
      <c r="QDW10" s="149"/>
      <c r="QDX10" s="149"/>
      <c r="QDY10" s="149"/>
      <c r="QDZ10" s="149"/>
      <c r="QEA10" s="149"/>
      <c r="QEB10" s="149"/>
      <c r="QEC10" s="149"/>
      <c r="QED10" s="149"/>
      <c r="QEE10" s="149"/>
      <c r="QEF10" s="149"/>
      <c r="QEG10" s="149"/>
      <c r="QEH10" s="149"/>
      <c r="QEI10" s="149"/>
      <c r="QEJ10" s="149"/>
      <c r="QEK10" s="149"/>
      <c r="QEL10" s="149"/>
      <c r="QEM10" s="149"/>
      <c r="QEN10" s="149"/>
      <c r="QEO10" s="149"/>
      <c r="QEP10" s="149"/>
      <c r="QEQ10" s="149"/>
      <c r="QER10" s="149"/>
      <c r="QES10" s="149"/>
      <c r="QET10" s="149"/>
      <c r="QEU10" s="149"/>
      <c r="QEV10" s="149"/>
      <c r="QEW10" s="149"/>
      <c r="QEX10" s="149"/>
      <c r="QEY10" s="149"/>
      <c r="QEZ10" s="149"/>
      <c r="QFA10" s="149"/>
      <c r="QFB10" s="149"/>
      <c r="QFC10" s="149"/>
      <c r="QFD10" s="149"/>
      <c r="QFE10" s="149"/>
      <c r="QFF10" s="149"/>
      <c r="QFG10" s="149"/>
      <c r="QFH10" s="149"/>
      <c r="QFI10" s="149"/>
      <c r="QFJ10" s="149"/>
      <c r="QFK10" s="149"/>
      <c r="QFL10" s="149"/>
      <c r="QFM10" s="149"/>
      <c r="QFN10" s="149"/>
      <c r="QFO10" s="149"/>
      <c r="QFP10" s="149"/>
      <c r="QFQ10" s="149"/>
      <c r="QFR10" s="149"/>
      <c r="QFS10" s="149"/>
      <c r="QFT10" s="149"/>
      <c r="QFU10" s="149"/>
      <c r="QFV10" s="149"/>
      <c r="QFW10" s="149"/>
      <c r="QFX10" s="149"/>
      <c r="QFY10" s="149"/>
      <c r="QFZ10" s="149"/>
      <c r="QGA10" s="149"/>
      <c r="QGB10" s="149"/>
      <c r="QGC10" s="149"/>
      <c r="QGD10" s="149"/>
      <c r="QGE10" s="149"/>
      <c r="QGF10" s="149"/>
      <c r="QGG10" s="149"/>
      <c r="QGH10" s="149"/>
      <c r="QGI10" s="149"/>
      <c r="QGJ10" s="149"/>
      <c r="QGK10" s="149"/>
      <c r="QGL10" s="149"/>
      <c r="QGM10" s="149"/>
      <c r="QGN10" s="149"/>
      <c r="QGO10" s="149"/>
      <c r="QGP10" s="149"/>
      <c r="QGQ10" s="149"/>
      <c r="QGR10" s="149"/>
      <c r="QGS10" s="149"/>
      <c r="QGT10" s="149"/>
      <c r="QGU10" s="149"/>
      <c r="QGV10" s="149"/>
      <c r="QGW10" s="149"/>
      <c r="QGX10" s="149"/>
      <c r="QGY10" s="149"/>
      <c r="QGZ10" s="149"/>
      <c r="QHA10" s="149"/>
      <c r="QHB10" s="149"/>
      <c r="QHC10" s="149"/>
      <c r="QHD10" s="149"/>
      <c r="QHE10" s="149"/>
      <c r="QHF10" s="149"/>
      <c r="QHG10" s="149"/>
      <c r="QHH10" s="149"/>
      <c r="QHI10" s="149"/>
      <c r="QHJ10" s="149"/>
      <c r="QHK10" s="149"/>
      <c r="QHL10" s="149"/>
      <c r="QHM10" s="149"/>
      <c r="QHN10" s="149"/>
      <c r="QHO10" s="149"/>
      <c r="QHP10" s="149"/>
      <c r="QHQ10" s="149"/>
      <c r="QHR10" s="149"/>
      <c r="QHS10" s="149"/>
      <c r="QHT10" s="149"/>
      <c r="QHU10" s="149"/>
      <c r="QHV10" s="149"/>
      <c r="QHW10" s="149"/>
      <c r="QHX10" s="149"/>
      <c r="QHY10" s="149"/>
      <c r="QHZ10" s="149"/>
      <c r="QIA10" s="149"/>
      <c r="QIB10" s="149"/>
      <c r="QIC10" s="149"/>
      <c r="QID10" s="149"/>
      <c r="QIE10" s="149"/>
      <c r="QIF10" s="149"/>
      <c r="QIG10" s="149"/>
      <c r="QIH10" s="149"/>
      <c r="QII10" s="149"/>
      <c r="QIJ10" s="149"/>
      <c r="QIK10" s="149"/>
      <c r="QIL10" s="149"/>
      <c r="QIM10" s="149"/>
      <c r="QIN10" s="149"/>
      <c r="QIO10" s="149"/>
      <c r="QIP10" s="149"/>
      <c r="QIQ10" s="149"/>
      <c r="QIR10" s="149"/>
      <c r="QIS10" s="149"/>
      <c r="QIT10" s="149"/>
      <c r="QIU10" s="149"/>
      <c r="QIV10" s="149"/>
      <c r="QIW10" s="149"/>
      <c r="QIX10" s="149"/>
      <c r="QIY10" s="149"/>
      <c r="QIZ10" s="149"/>
      <c r="QJA10" s="149"/>
      <c r="QJB10" s="149"/>
      <c r="QJC10" s="149"/>
      <c r="QJD10" s="149"/>
      <c r="QJE10" s="149"/>
      <c r="QJF10" s="149"/>
      <c r="QJG10" s="149"/>
      <c r="QJH10" s="149"/>
      <c r="QJI10" s="149"/>
      <c r="QJJ10" s="149"/>
      <c r="QJK10" s="149"/>
      <c r="QJL10" s="149"/>
      <c r="QJM10" s="149"/>
      <c r="QJN10" s="149"/>
      <c r="QJO10" s="149"/>
      <c r="QJP10" s="149"/>
      <c r="QJQ10" s="149"/>
      <c r="QJR10" s="149"/>
      <c r="QJS10" s="149"/>
      <c r="QJT10" s="149"/>
      <c r="QJU10" s="149"/>
      <c r="QJV10" s="149"/>
      <c r="QJW10" s="149"/>
      <c r="QJX10" s="149"/>
      <c r="QJY10" s="149"/>
      <c r="QJZ10" s="149"/>
      <c r="QKA10" s="149"/>
      <c r="QKB10" s="149"/>
      <c r="QKC10" s="149"/>
      <c r="QKD10" s="149"/>
      <c r="QKE10" s="149"/>
      <c r="QKF10" s="149"/>
      <c r="QKG10" s="149"/>
      <c r="QKH10" s="149"/>
      <c r="QKI10" s="149"/>
      <c r="QKJ10" s="149"/>
      <c r="QKK10" s="149"/>
      <c r="QKL10" s="149"/>
      <c r="QKM10" s="149"/>
      <c r="QKN10" s="149"/>
      <c r="QKO10" s="149"/>
      <c r="QKP10" s="149"/>
      <c r="QKQ10" s="149"/>
      <c r="QKR10" s="149"/>
      <c r="QKS10" s="149"/>
      <c r="QKT10" s="149"/>
      <c r="QKU10" s="149"/>
      <c r="QKV10" s="149"/>
      <c r="QKW10" s="149"/>
      <c r="QKX10" s="149"/>
      <c r="QKY10" s="149"/>
      <c r="QKZ10" s="149"/>
      <c r="QLA10" s="149"/>
      <c r="QLB10" s="149"/>
      <c r="QLC10" s="149"/>
      <c r="QLD10" s="149"/>
      <c r="QLE10" s="149"/>
      <c r="QLF10" s="149"/>
      <c r="QLG10" s="149"/>
      <c r="QLH10" s="149"/>
      <c r="QLI10" s="149"/>
      <c r="QLJ10" s="149"/>
      <c r="QLK10" s="149"/>
      <c r="QLL10" s="149"/>
      <c r="QLM10" s="149"/>
      <c r="QLN10" s="149"/>
      <c r="QLO10" s="149"/>
      <c r="QLP10" s="149"/>
      <c r="QLQ10" s="149"/>
      <c r="QLR10" s="149"/>
      <c r="QLS10" s="149"/>
      <c r="QLT10" s="149"/>
      <c r="QLU10" s="149"/>
      <c r="QLV10" s="149"/>
      <c r="QLW10" s="149"/>
      <c r="QLX10" s="149"/>
      <c r="QLY10" s="149"/>
      <c r="QLZ10" s="149"/>
      <c r="QMA10" s="149"/>
      <c r="QMB10" s="149"/>
      <c r="QMC10" s="149"/>
      <c r="QMD10" s="149"/>
      <c r="QME10" s="149"/>
      <c r="QMF10" s="149"/>
      <c r="QMG10" s="149"/>
      <c r="QMH10" s="149"/>
      <c r="QMI10" s="149"/>
      <c r="QMJ10" s="149"/>
      <c r="QMK10" s="149"/>
      <c r="QML10" s="149"/>
      <c r="QMM10" s="149"/>
      <c r="QMN10" s="149"/>
      <c r="QMO10" s="149"/>
      <c r="QMP10" s="149"/>
      <c r="QMQ10" s="149"/>
      <c r="QMR10" s="149"/>
      <c r="QMS10" s="149"/>
      <c r="QMT10" s="149"/>
      <c r="QMU10" s="149"/>
      <c r="QMV10" s="149"/>
      <c r="QMW10" s="149"/>
      <c r="QMX10" s="149"/>
      <c r="QMY10" s="149"/>
      <c r="QMZ10" s="149"/>
      <c r="QNA10" s="149"/>
      <c r="QNB10" s="149"/>
      <c r="QNC10" s="149"/>
      <c r="QND10" s="149"/>
      <c r="QNE10" s="149"/>
      <c r="QNF10" s="149"/>
      <c r="QNG10" s="149"/>
      <c r="QNH10" s="149"/>
      <c r="QNI10" s="149"/>
      <c r="QNJ10" s="149"/>
      <c r="QNK10" s="149"/>
      <c r="QNL10" s="149"/>
      <c r="QNM10" s="149"/>
      <c r="QNN10" s="149"/>
      <c r="QNO10" s="149"/>
      <c r="QNP10" s="149"/>
      <c r="QNQ10" s="149"/>
      <c r="QNR10" s="149"/>
      <c r="QNS10" s="149"/>
      <c r="QNT10" s="149"/>
      <c r="QNU10" s="149"/>
      <c r="QNV10" s="149"/>
      <c r="QNW10" s="149"/>
      <c r="QNX10" s="149"/>
      <c r="QNY10" s="149"/>
      <c r="QNZ10" s="149"/>
      <c r="QOA10" s="149"/>
      <c r="QOB10" s="149"/>
      <c r="QOC10" s="149"/>
      <c r="QOD10" s="149"/>
      <c r="QOE10" s="149"/>
      <c r="QOF10" s="149"/>
      <c r="QOG10" s="149"/>
      <c r="QOH10" s="149"/>
      <c r="QOI10" s="149"/>
      <c r="QOJ10" s="149"/>
      <c r="QOK10" s="149"/>
      <c r="QOL10" s="149"/>
      <c r="QOM10" s="149"/>
      <c r="QON10" s="149"/>
      <c r="QOO10" s="149"/>
      <c r="QOP10" s="149"/>
      <c r="QOQ10" s="149"/>
      <c r="QOR10" s="149"/>
      <c r="QOS10" s="149"/>
      <c r="QOT10" s="149"/>
      <c r="QOU10" s="149"/>
      <c r="QOV10" s="149"/>
      <c r="QOW10" s="149"/>
      <c r="QOX10" s="149"/>
      <c r="QOY10" s="149"/>
      <c r="QOZ10" s="149"/>
      <c r="QPA10" s="149"/>
      <c r="QPB10" s="149"/>
      <c r="QPC10" s="149"/>
      <c r="QPD10" s="149"/>
      <c r="QPE10" s="149"/>
      <c r="QPF10" s="149"/>
      <c r="QPG10" s="149"/>
      <c r="QPH10" s="149"/>
      <c r="QPI10" s="149"/>
      <c r="QPJ10" s="149"/>
      <c r="QPK10" s="149"/>
      <c r="QPL10" s="149"/>
      <c r="QPM10" s="149"/>
      <c r="QPN10" s="149"/>
      <c r="QPO10" s="149"/>
      <c r="QPP10" s="149"/>
      <c r="QPQ10" s="149"/>
      <c r="QPR10" s="149"/>
      <c r="QPS10" s="149"/>
      <c r="QPT10" s="149"/>
      <c r="QPU10" s="149"/>
      <c r="QPV10" s="149"/>
      <c r="QPW10" s="149"/>
      <c r="QPX10" s="149"/>
      <c r="QPY10" s="149"/>
      <c r="QPZ10" s="149"/>
      <c r="QQA10" s="149"/>
      <c r="QQB10" s="149"/>
      <c r="QQC10" s="149"/>
      <c r="QQD10" s="149"/>
      <c r="QQE10" s="149"/>
      <c r="QQF10" s="149"/>
      <c r="QQG10" s="149"/>
      <c r="QQH10" s="149"/>
      <c r="QQI10" s="149"/>
      <c r="QQJ10" s="149"/>
      <c r="QQK10" s="149"/>
      <c r="QQL10" s="149"/>
      <c r="QQM10" s="149"/>
      <c r="QQN10" s="149"/>
      <c r="QQO10" s="149"/>
      <c r="QQP10" s="149"/>
      <c r="QQQ10" s="149"/>
      <c r="QQR10" s="149"/>
      <c r="QQS10" s="149"/>
      <c r="QQT10" s="149"/>
      <c r="QQU10" s="149"/>
      <c r="QQV10" s="149"/>
      <c r="QQW10" s="149"/>
      <c r="QQX10" s="149"/>
      <c r="QQY10" s="149"/>
      <c r="QQZ10" s="149"/>
      <c r="QRA10" s="149"/>
      <c r="QRB10" s="149"/>
      <c r="QRC10" s="149"/>
      <c r="QRD10" s="149"/>
      <c r="QRE10" s="149"/>
      <c r="QRF10" s="149"/>
      <c r="QRG10" s="149"/>
      <c r="QRH10" s="149"/>
      <c r="QRI10" s="149"/>
      <c r="QRJ10" s="149"/>
      <c r="QRK10" s="149"/>
      <c r="QRL10" s="149"/>
      <c r="QRM10" s="149"/>
      <c r="QRN10" s="149"/>
      <c r="QRO10" s="149"/>
      <c r="QRP10" s="149"/>
      <c r="QRQ10" s="149"/>
      <c r="QRR10" s="149"/>
      <c r="QRS10" s="149"/>
      <c r="QRT10" s="149"/>
      <c r="QRU10" s="149"/>
      <c r="QRV10" s="149"/>
      <c r="QRW10" s="149"/>
      <c r="QRX10" s="149"/>
      <c r="QRY10" s="149"/>
      <c r="QRZ10" s="149"/>
      <c r="QSA10" s="149"/>
      <c r="QSB10" s="149"/>
      <c r="QSC10" s="149"/>
      <c r="QSD10" s="149"/>
      <c r="QSE10" s="149"/>
      <c r="QSF10" s="149"/>
      <c r="QSG10" s="149"/>
      <c r="QSH10" s="149"/>
      <c r="QSI10" s="149"/>
      <c r="QSJ10" s="149"/>
      <c r="QSK10" s="149"/>
      <c r="QSL10" s="149"/>
      <c r="QSM10" s="149"/>
      <c r="QSN10" s="149"/>
      <c r="QSO10" s="149"/>
      <c r="QSP10" s="149"/>
      <c r="QSQ10" s="149"/>
      <c r="QSR10" s="149"/>
      <c r="QSS10" s="149"/>
      <c r="QST10" s="149"/>
      <c r="QSU10" s="149"/>
      <c r="QSV10" s="149"/>
      <c r="QSW10" s="149"/>
      <c r="QSX10" s="149"/>
      <c r="QSY10" s="149"/>
      <c r="QSZ10" s="149"/>
      <c r="QTA10" s="149"/>
      <c r="QTB10" s="149"/>
      <c r="QTC10" s="149"/>
      <c r="QTD10" s="149"/>
      <c r="QTE10" s="149"/>
      <c r="QTF10" s="149"/>
      <c r="QTG10" s="149"/>
      <c r="QTH10" s="149"/>
      <c r="QTI10" s="149"/>
      <c r="QTJ10" s="149"/>
      <c r="QTK10" s="149"/>
      <c r="QTL10" s="149"/>
      <c r="QTM10" s="149"/>
      <c r="QTN10" s="149"/>
      <c r="QTO10" s="149"/>
      <c r="QTP10" s="149"/>
      <c r="QTQ10" s="149"/>
      <c r="QTR10" s="149"/>
      <c r="QTS10" s="149"/>
      <c r="QTT10" s="149"/>
      <c r="QTU10" s="149"/>
      <c r="QTV10" s="149"/>
      <c r="QTW10" s="149"/>
      <c r="QTX10" s="149"/>
      <c r="QTY10" s="149"/>
      <c r="QTZ10" s="149"/>
      <c r="QUA10" s="149"/>
      <c r="QUB10" s="149"/>
      <c r="QUC10" s="149"/>
      <c r="QUD10" s="149"/>
      <c r="QUE10" s="149"/>
      <c r="QUF10" s="149"/>
      <c r="QUG10" s="149"/>
      <c r="QUH10" s="149"/>
      <c r="QUI10" s="149"/>
      <c r="QUJ10" s="149"/>
      <c r="QUK10" s="149"/>
      <c r="QUL10" s="149"/>
      <c r="QUM10" s="149"/>
      <c r="QUN10" s="149"/>
      <c r="QUO10" s="149"/>
      <c r="QUP10" s="149"/>
      <c r="QUQ10" s="149"/>
      <c r="QUR10" s="149"/>
      <c r="QUS10" s="149"/>
      <c r="QUT10" s="149"/>
      <c r="QUU10" s="149"/>
      <c r="QUV10" s="149"/>
      <c r="QUW10" s="149"/>
      <c r="QUX10" s="149"/>
      <c r="QUY10" s="149"/>
      <c r="QUZ10" s="149"/>
      <c r="QVA10" s="149"/>
      <c r="QVB10" s="149"/>
      <c r="QVC10" s="149"/>
      <c r="QVD10" s="149"/>
      <c r="QVE10" s="149"/>
      <c r="QVF10" s="149"/>
      <c r="QVG10" s="149"/>
      <c r="QVH10" s="149"/>
      <c r="QVI10" s="149"/>
      <c r="QVJ10" s="149"/>
      <c r="QVK10" s="149"/>
      <c r="QVL10" s="149"/>
      <c r="QVM10" s="149"/>
      <c r="QVN10" s="149"/>
      <c r="QVO10" s="149"/>
      <c r="QVP10" s="149"/>
      <c r="QVQ10" s="149"/>
      <c r="QVR10" s="149"/>
      <c r="QVS10" s="149"/>
      <c r="QVT10" s="149"/>
      <c r="QVU10" s="149"/>
      <c r="QVV10" s="149"/>
      <c r="QVW10" s="149"/>
      <c r="QVX10" s="149"/>
      <c r="QVY10" s="149"/>
      <c r="QVZ10" s="149"/>
      <c r="QWA10" s="149"/>
      <c r="QWB10" s="149"/>
      <c r="QWC10" s="149"/>
      <c r="QWD10" s="149"/>
      <c r="QWE10" s="149"/>
      <c r="QWF10" s="149"/>
      <c r="QWG10" s="149"/>
      <c r="QWH10" s="149"/>
      <c r="QWI10" s="149"/>
      <c r="QWJ10" s="149"/>
      <c r="QWK10" s="149"/>
      <c r="QWL10" s="149"/>
      <c r="QWM10" s="149"/>
      <c r="QWN10" s="149"/>
      <c r="QWO10" s="149"/>
      <c r="QWP10" s="149"/>
      <c r="QWQ10" s="149"/>
      <c r="QWR10" s="149"/>
      <c r="QWS10" s="149"/>
      <c r="QWT10" s="149"/>
      <c r="QWU10" s="149"/>
      <c r="QWV10" s="149"/>
      <c r="QWW10" s="149"/>
      <c r="QWX10" s="149"/>
      <c r="QWY10" s="149"/>
      <c r="QWZ10" s="149"/>
      <c r="QXA10" s="149"/>
      <c r="QXB10" s="149"/>
      <c r="QXC10" s="149"/>
      <c r="QXD10" s="149"/>
      <c r="QXE10" s="149"/>
      <c r="QXF10" s="149"/>
      <c r="QXG10" s="149"/>
      <c r="QXH10" s="149"/>
      <c r="QXI10" s="149"/>
      <c r="QXJ10" s="149"/>
      <c r="QXK10" s="149"/>
      <c r="QXL10" s="149"/>
      <c r="QXM10" s="149"/>
      <c r="QXN10" s="149"/>
      <c r="QXO10" s="149"/>
      <c r="QXP10" s="149"/>
      <c r="QXQ10" s="149"/>
      <c r="QXR10" s="149"/>
      <c r="QXS10" s="149"/>
      <c r="QXT10" s="149"/>
      <c r="QXU10" s="149"/>
      <c r="QXV10" s="149"/>
      <c r="QXW10" s="149"/>
      <c r="QXX10" s="149"/>
      <c r="QXY10" s="149"/>
      <c r="QXZ10" s="149"/>
      <c r="QYA10" s="149"/>
      <c r="QYB10" s="149"/>
      <c r="QYC10" s="149"/>
      <c r="QYD10" s="149"/>
      <c r="QYE10" s="149"/>
      <c r="QYF10" s="149"/>
      <c r="QYG10" s="149"/>
      <c r="QYH10" s="149"/>
      <c r="QYI10" s="149"/>
      <c r="QYJ10" s="149"/>
      <c r="QYK10" s="149"/>
      <c r="QYL10" s="149"/>
      <c r="QYM10" s="149"/>
      <c r="QYN10" s="149"/>
      <c r="QYO10" s="149"/>
      <c r="QYP10" s="149"/>
      <c r="QYQ10" s="149"/>
      <c r="QYR10" s="149"/>
      <c r="QYS10" s="149"/>
      <c r="QYT10" s="149"/>
      <c r="QYU10" s="149"/>
      <c r="QYV10" s="149"/>
      <c r="QYW10" s="149"/>
      <c r="QYX10" s="149"/>
      <c r="QYY10" s="149"/>
      <c r="QYZ10" s="149"/>
      <c r="QZA10" s="149"/>
      <c r="QZB10" s="149"/>
      <c r="QZC10" s="149"/>
      <c r="QZD10" s="149"/>
      <c r="QZE10" s="149"/>
      <c r="QZF10" s="149"/>
      <c r="QZG10" s="149"/>
      <c r="QZH10" s="149"/>
      <c r="QZI10" s="149"/>
      <c r="QZJ10" s="149"/>
      <c r="QZK10" s="149"/>
      <c r="QZL10" s="149"/>
      <c r="QZM10" s="149"/>
      <c r="QZN10" s="149"/>
      <c r="QZO10" s="149"/>
      <c r="QZP10" s="149"/>
      <c r="QZQ10" s="149"/>
      <c r="QZR10" s="149"/>
      <c r="QZS10" s="149"/>
      <c r="QZT10" s="149"/>
      <c r="QZU10" s="149"/>
      <c r="QZV10" s="149"/>
      <c r="QZW10" s="149"/>
      <c r="QZX10" s="149"/>
      <c r="QZY10" s="149"/>
      <c r="QZZ10" s="149"/>
      <c r="RAA10" s="149"/>
      <c r="RAB10" s="149"/>
      <c r="RAC10" s="149"/>
      <c r="RAD10" s="149"/>
      <c r="RAE10" s="149"/>
      <c r="RAF10" s="149"/>
      <c r="RAG10" s="149"/>
      <c r="RAH10" s="149"/>
      <c r="RAI10" s="149"/>
      <c r="RAJ10" s="149"/>
      <c r="RAK10" s="149"/>
      <c r="RAL10" s="149"/>
      <c r="RAM10" s="149"/>
      <c r="RAN10" s="149"/>
      <c r="RAO10" s="149"/>
      <c r="RAP10" s="149"/>
      <c r="RAQ10" s="149"/>
      <c r="RAR10" s="149"/>
      <c r="RAS10" s="149"/>
      <c r="RAT10" s="149"/>
      <c r="RAU10" s="149"/>
      <c r="RAV10" s="149"/>
      <c r="RAW10" s="149"/>
      <c r="RAX10" s="149"/>
      <c r="RAY10" s="149"/>
      <c r="RAZ10" s="149"/>
      <c r="RBA10" s="149"/>
      <c r="RBB10" s="149"/>
      <c r="RBC10" s="149"/>
      <c r="RBD10" s="149"/>
      <c r="RBE10" s="149"/>
      <c r="RBF10" s="149"/>
      <c r="RBG10" s="149"/>
      <c r="RBH10" s="149"/>
      <c r="RBI10" s="149"/>
      <c r="RBJ10" s="149"/>
      <c r="RBK10" s="149"/>
      <c r="RBL10" s="149"/>
      <c r="RBM10" s="149"/>
      <c r="RBN10" s="149"/>
      <c r="RBO10" s="149"/>
      <c r="RBP10" s="149"/>
      <c r="RBQ10" s="149"/>
      <c r="RBR10" s="149"/>
      <c r="RBS10" s="149"/>
      <c r="RBT10" s="149"/>
      <c r="RBU10" s="149"/>
      <c r="RBV10" s="149"/>
      <c r="RBW10" s="149"/>
      <c r="RBX10" s="149"/>
      <c r="RBY10" s="149"/>
      <c r="RBZ10" s="149"/>
      <c r="RCA10" s="149"/>
      <c r="RCB10" s="149"/>
      <c r="RCC10" s="149"/>
      <c r="RCD10" s="149"/>
      <c r="RCE10" s="149"/>
      <c r="RCF10" s="149"/>
      <c r="RCG10" s="149"/>
      <c r="RCH10" s="149"/>
      <c r="RCI10" s="149"/>
      <c r="RCJ10" s="149"/>
      <c r="RCK10" s="149"/>
      <c r="RCL10" s="149"/>
      <c r="RCM10" s="149"/>
      <c r="RCN10" s="149"/>
      <c r="RCO10" s="149"/>
      <c r="RCP10" s="149"/>
      <c r="RCQ10" s="149"/>
      <c r="RCR10" s="149"/>
      <c r="RCS10" s="149"/>
      <c r="RCT10" s="149"/>
      <c r="RCU10" s="149"/>
      <c r="RCV10" s="149"/>
      <c r="RCW10" s="149"/>
      <c r="RCX10" s="149"/>
      <c r="RCY10" s="149"/>
      <c r="RCZ10" s="149"/>
      <c r="RDA10" s="149"/>
      <c r="RDB10" s="149"/>
      <c r="RDC10" s="149"/>
      <c r="RDD10" s="149"/>
      <c r="RDE10" s="149"/>
      <c r="RDF10" s="149"/>
      <c r="RDG10" s="149"/>
      <c r="RDH10" s="149"/>
      <c r="RDI10" s="149"/>
      <c r="RDJ10" s="149"/>
      <c r="RDK10" s="149"/>
      <c r="RDL10" s="149"/>
      <c r="RDM10" s="149"/>
      <c r="RDN10" s="149"/>
      <c r="RDO10" s="149"/>
      <c r="RDP10" s="149"/>
      <c r="RDQ10" s="149"/>
      <c r="RDR10" s="149"/>
      <c r="RDS10" s="149"/>
      <c r="RDT10" s="149"/>
      <c r="RDU10" s="149"/>
      <c r="RDV10" s="149"/>
      <c r="RDW10" s="149"/>
      <c r="RDX10" s="149"/>
      <c r="RDY10" s="149"/>
      <c r="RDZ10" s="149"/>
      <c r="REA10" s="149"/>
      <c r="REB10" s="149"/>
      <c r="REC10" s="149"/>
      <c r="RED10" s="149"/>
      <c r="REE10" s="149"/>
      <c r="REF10" s="149"/>
      <c r="REG10" s="149"/>
      <c r="REH10" s="149"/>
      <c r="REI10" s="149"/>
      <c r="REJ10" s="149"/>
      <c r="REK10" s="149"/>
      <c r="REL10" s="149"/>
      <c r="REM10" s="149"/>
      <c r="REN10" s="149"/>
      <c r="REO10" s="149"/>
      <c r="REP10" s="149"/>
      <c r="REQ10" s="149"/>
      <c r="RER10" s="149"/>
      <c r="RES10" s="149"/>
      <c r="RET10" s="149"/>
      <c r="REU10" s="149"/>
      <c r="REV10" s="149"/>
      <c r="REW10" s="149"/>
      <c r="REX10" s="149"/>
      <c r="REY10" s="149"/>
      <c r="REZ10" s="149"/>
      <c r="RFA10" s="149"/>
      <c r="RFB10" s="149"/>
      <c r="RFC10" s="149"/>
      <c r="RFD10" s="149"/>
      <c r="RFE10" s="149"/>
      <c r="RFF10" s="149"/>
      <c r="RFG10" s="149"/>
      <c r="RFH10" s="149"/>
      <c r="RFI10" s="149"/>
      <c r="RFJ10" s="149"/>
      <c r="RFK10" s="149"/>
      <c r="RFL10" s="149"/>
      <c r="RFM10" s="149"/>
      <c r="RFN10" s="149"/>
      <c r="RFO10" s="149"/>
      <c r="RFP10" s="149"/>
      <c r="RFQ10" s="149"/>
      <c r="RFR10" s="149"/>
      <c r="RFS10" s="149"/>
      <c r="RFT10" s="149"/>
      <c r="RFU10" s="149"/>
      <c r="RFV10" s="149"/>
      <c r="RFW10" s="149"/>
      <c r="RFX10" s="149"/>
      <c r="RFY10" s="149"/>
      <c r="RFZ10" s="149"/>
      <c r="RGA10" s="149"/>
      <c r="RGB10" s="149"/>
      <c r="RGC10" s="149"/>
      <c r="RGD10" s="149"/>
      <c r="RGE10" s="149"/>
      <c r="RGF10" s="149"/>
      <c r="RGG10" s="149"/>
      <c r="RGH10" s="149"/>
      <c r="RGI10" s="149"/>
      <c r="RGJ10" s="149"/>
      <c r="RGK10" s="149"/>
      <c r="RGL10" s="149"/>
      <c r="RGM10" s="149"/>
      <c r="RGN10" s="149"/>
      <c r="RGO10" s="149"/>
      <c r="RGP10" s="149"/>
      <c r="RGQ10" s="149"/>
      <c r="RGR10" s="149"/>
      <c r="RGS10" s="149"/>
      <c r="RGT10" s="149"/>
      <c r="RGU10" s="149"/>
      <c r="RGV10" s="149"/>
      <c r="RGW10" s="149"/>
      <c r="RGX10" s="149"/>
      <c r="RGY10" s="149"/>
      <c r="RGZ10" s="149"/>
      <c r="RHA10" s="149"/>
      <c r="RHB10" s="149"/>
      <c r="RHC10" s="149"/>
      <c r="RHD10" s="149"/>
      <c r="RHE10" s="149"/>
      <c r="RHF10" s="149"/>
      <c r="RHG10" s="149"/>
      <c r="RHH10" s="149"/>
      <c r="RHI10" s="149"/>
      <c r="RHJ10" s="149"/>
      <c r="RHK10" s="149"/>
      <c r="RHL10" s="149"/>
      <c r="RHM10" s="149"/>
      <c r="RHN10" s="149"/>
      <c r="RHO10" s="149"/>
      <c r="RHP10" s="149"/>
      <c r="RHQ10" s="149"/>
      <c r="RHR10" s="149"/>
      <c r="RHS10" s="149"/>
      <c r="RHT10" s="149"/>
      <c r="RHU10" s="149"/>
      <c r="RHV10" s="149"/>
      <c r="RHW10" s="149"/>
      <c r="RHX10" s="149"/>
      <c r="RHY10" s="149"/>
      <c r="RHZ10" s="149"/>
      <c r="RIA10" s="149"/>
      <c r="RIB10" s="149"/>
      <c r="RIC10" s="149"/>
      <c r="RID10" s="149"/>
      <c r="RIE10" s="149"/>
      <c r="RIF10" s="149"/>
      <c r="RIG10" s="149"/>
      <c r="RIH10" s="149"/>
      <c r="RII10" s="149"/>
      <c r="RIJ10" s="149"/>
      <c r="RIK10" s="149"/>
      <c r="RIL10" s="149"/>
      <c r="RIM10" s="149"/>
      <c r="RIN10" s="149"/>
      <c r="RIO10" s="149"/>
      <c r="RIP10" s="149"/>
      <c r="RIQ10" s="149"/>
      <c r="RIR10" s="149"/>
      <c r="RIS10" s="149"/>
      <c r="RIT10" s="149"/>
      <c r="RIU10" s="149"/>
      <c r="RIV10" s="149"/>
      <c r="RIW10" s="149"/>
      <c r="RIX10" s="149"/>
      <c r="RIY10" s="149"/>
      <c r="RIZ10" s="149"/>
      <c r="RJA10" s="149"/>
      <c r="RJB10" s="149"/>
      <c r="RJC10" s="149"/>
      <c r="RJD10" s="149"/>
      <c r="RJE10" s="149"/>
      <c r="RJF10" s="149"/>
      <c r="RJG10" s="149"/>
      <c r="RJH10" s="149"/>
      <c r="RJI10" s="149"/>
      <c r="RJJ10" s="149"/>
      <c r="RJK10" s="149"/>
      <c r="RJL10" s="149"/>
      <c r="RJM10" s="149"/>
      <c r="RJN10" s="149"/>
      <c r="RJO10" s="149"/>
      <c r="RJP10" s="149"/>
      <c r="RJQ10" s="149"/>
      <c r="RJR10" s="149"/>
      <c r="RJS10" s="149"/>
      <c r="RJT10" s="149"/>
      <c r="RJU10" s="149"/>
      <c r="RJV10" s="149"/>
      <c r="RJW10" s="149"/>
      <c r="RJX10" s="149"/>
      <c r="RJY10" s="149"/>
      <c r="RJZ10" s="149"/>
      <c r="RKA10" s="149"/>
      <c r="RKB10" s="149"/>
      <c r="RKC10" s="149"/>
      <c r="RKD10" s="149"/>
      <c r="RKE10" s="149"/>
      <c r="RKF10" s="149"/>
      <c r="RKG10" s="149"/>
      <c r="RKH10" s="149"/>
      <c r="RKI10" s="149"/>
      <c r="RKJ10" s="149"/>
      <c r="RKK10" s="149"/>
      <c r="RKL10" s="149"/>
      <c r="RKM10" s="149"/>
      <c r="RKN10" s="149"/>
      <c r="RKO10" s="149"/>
      <c r="RKP10" s="149"/>
      <c r="RKQ10" s="149"/>
      <c r="RKR10" s="149"/>
      <c r="RKS10" s="149"/>
      <c r="RKT10" s="149"/>
      <c r="RKU10" s="149"/>
      <c r="RKV10" s="149"/>
      <c r="RKW10" s="149"/>
      <c r="RKX10" s="149"/>
      <c r="RKY10" s="149"/>
      <c r="RKZ10" s="149"/>
      <c r="RLA10" s="149"/>
      <c r="RLB10" s="149"/>
      <c r="RLC10" s="149"/>
      <c r="RLD10" s="149"/>
      <c r="RLE10" s="149"/>
      <c r="RLF10" s="149"/>
      <c r="RLG10" s="149"/>
      <c r="RLH10" s="149"/>
      <c r="RLI10" s="149"/>
      <c r="RLJ10" s="149"/>
      <c r="RLK10" s="149"/>
      <c r="RLL10" s="149"/>
      <c r="RLM10" s="149"/>
      <c r="RLN10" s="149"/>
      <c r="RLO10" s="149"/>
      <c r="RLP10" s="149"/>
      <c r="RLQ10" s="149"/>
      <c r="RLR10" s="149"/>
      <c r="RLS10" s="149"/>
      <c r="RLT10" s="149"/>
      <c r="RLU10" s="149"/>
      <c r="RLV10" s="149"/>
      <c r="RLW10" s="149"/>
      <c r="RLX10" s="149"/>
      <c r="RLY10" s="149"/>
      <c r="RLZ10" s="149"/>
      <c r="RMA10" s="149"/>
      <c r="RMB10" s="149"/>
      <c r="RMC10" s="149"/>
      <c r="RMD10" s="149"/>
      <c r="RME10" s="149"/>
      <c r="RMF10" s="149"/>
      <c r="RMG10" s="149"/>
      <c r="RMH10" s="149"/>
      <c r="RMI10" s="149"/>
      <c r="RMJ10" s="149"/>
      <c r="RMK10" s="149"/>
      <c r="RML10" s="149"/>
      <c r="RMM10" s="149"/>
      <c r="RMN10" s="149"/>
      <c r="RMO10" s="149"/>
      <c r="RMP10" s="149"/>
      <c r="RMQ10" s="149"/>
      <c r="RMR10" s="149"/>
      <c r="RMS10" s="149"/>
      <c r="RMT10" s="149"/>
      <c r="RMU10" s="149"/>
      <c r="RMV10" s="149"/>
      <c r="RMW10" s="149"/>
      <c r="RMX10" s="149"/>
      <c r="RMY10" s="149"/>
      <c r="RMZ10" s="149"/>
      <c r="RNA10" s="149"/>
      <c r="RNB10" s="149"/>
      <c r="RNC10" s="149"/>
      <c r="RND10" s="149"/>
      <c r="RNE10" s="149"/>
      <c r="RNF10" s="149"/>
      <c r="RNG10" s="149"/>
      <c r="RNH10" s="149"/>
      <c r="RNI10" s="149"/>
      <c r="RNJ10" s="149"/>
      <c r="RNK10" s="149"/>
      <c r="RNL10" s="149"/>
      <c r="RNM10" s="149"/>
      <c r="RNN10" s="149"/>
      <c r="RNO10" s="149"/>
      <c r="RNP10" s="149"/>
      <c r="RNQ10" s="149"/>
      <c r="RNR10" s="149"/>
      <c r="RNS10" s="149"/>
      <c r="RNT10" s="149"/>
      <c r="RNU10" s="149"/>
      <c r="RNV10" s="149"/>
      <c r="RNW10" s="149"/>
      <c r="RNX10" s="149"/>
      <c r="RNY10" s="149"/>
      <c r="RNZ10" s="149"/>
      <c r="ROA10" s="149"/>
      <c r="ROB10" s="149"/>
      <c r="ROC10" s="149"/>
      <c r="ROD10" s="149"/>
      <c r="ROE10" s="149"/>
      <c r="ROF10" s="149"/>
      <c r="ROG10" s="149"/>
      <c r="ROH10" s="149"/>
      <c r="ROI10" s="149"/>
      <c r="ROJ10" s="149"/>
      <c r="ROK10" s="149"/>
      <c r="ROL10" s="149"/>
      <c r="ROM10" s="149"/>
      <c r="RON10" s="149"/>
      <c r="ROO10" s="149"/>
      <c r="ROP10" s="149"/>
      <c r="ROQ10" s="149"/>
      <c r="ROR10" s="149"/>
      <c r="ROS10" s="149"/>
      <c r="ROT10" s="149"/>
      <c r="ROU10" s="149"/>
      <c r="ROV10" s="149"/>
      <c r="ROW10" s="149"/>
      <c r="ROX10" s="149"/>
      <c r="ROY10" s="149"/>
      <c r="ROZ10" s="149"/>
      <c r="RPA10" s="149"/>
      <c r="RPB10" s="149"/>
      <c r="RPC10" s="149"/>
      <c r="RPD10" s="149"/>
      <c r="RPE10" s="149"/>
      <c r="RPF10" s="149"/>
      <c r="RPG10" s="149"/>
      <c r="RPH10" s="149"/>
      <c r="RPI10" s="149"/>
      <c r="RPJ10" s="149"/>
      <c r="RPK10" s="149"/>
      <c r="RPL10" s="149"/>
      <c r="RPM10" s="149"/>
      <c r="RPN10" s="149"/>
      <c r="RPO10" s="149"/>
      <c r="RPP10" s="149"/>
      <c r="RPQ10" s="149"/>
      <c r="RPR10" s="149"/>
      <c r="RPS10" s="149"/>
      <c r="RPT10" s="149"/>
      <c r="RPU10" s="149"/>
      <c r="RPV10" s="149"/>
      <c r="RPW10" s="149"/>
      <c r="RPX10" s="149"/>
      <c r="RPY10" s="149"/>
      <c r="RPZ10" s="149"/>
      <c r="RQA10" s="149"/>
      <c r="RQB10" s="149"/>
      <c r="RQC10" s="149"/>
      <c r="RQD10" s="149"/>
      <c r="RQE10" s="149"/>
      <c r="RQF10" s="149"/>
      <c r="RQG10" s="149"/>
      <c r="RQH10" s="149"/>
      <c r="RQI10" s="149"/>
      <c r="RQJ10" s="149"/>
      <c r="RQK10" s="149"/>
      <c r="RQL10" s="149"/>
      <c r="RQM10" s="149"/>
      <c r="RQN10" s="149"/>
      <c r="RQO10" s="149"/>
      <c r="RQP10" s="149"/>
      <c r="RQQ10" s="149"/>
      <c r="RQR10" s="149"/>
      <c r="RQS10" s="149"/>
      <c r="RQT10" s="149"/>
      <c r="RQU10" s="149"/>
      <c r="RQV10" s="149"/>
      <c r="RQW10" s="149"/>
      <c r="RQX10" s="149"/>
      <c r="RQY10" s="149"/>
      <c r="RQZ10" s="149"/>
      <c r="RRA10" s="149"/>
      <c r="RRB10" s="149"/>
      <c r="RRC10" s="149"/>
      <c r="RRD10" s="149"/>
      <c r="RRE10" s="149"/>
      <c r="RRF10" s="149"/>
      <c r="RRG10" s="149"/>
      <c r="RRH10" s="149"/>
      <c r="RRI10" s="149"/>
      <c r="RRJ10" s="149"/>
      <c r="RRK10" s="149"/>
      <c r="RRL10" s="149"/>
      <c r="RRM10" s="149"/>
      <c r="RRN10" s="149"/>
      <c r="RRO10" s="149"/>
      <c r="RRP10" s="149"/>
      <c r="RRQ10" s="149"/>
      <c r="RRR10" s="149"/>
      <c r="RRS10" s="149"/>
      <c r="RRT10" s="149"/>
      <c r="RRU10" s="149"/>
      <c r="RRV10" s="149"/>
      <c r="RRW10" s="149"/>
      <c r="RRX10" s="149"/>
      <c r="RRY10" s="149"/>
      <c r="RRZ10" s="149"/>
      <c r="RSA10" s="149"/>
      <c r="RSB10" s="149"/>
      <c r="RSC10" s="149"/>
      <c r="RSD10" s="149"/>
      <c r="RSE10" s="149"/>
      <c r="RSF10" s="149"/>
      <c r="RSG10" s="149"/>
      <c r="RSH10" s="149"/>
      <c r="RSI10" s="149"/>
      <c r="RSJ10" s="149"/>
      <c r="RSK10" s="149"/>
      <c r="RSL10" s="149"/>
      <c r="RSM10" s="149"/>
      <c r="RSN10" s="149"/>
      <c r="RSO10" s="149"/>
      <c r="RSP10" s="149"/>
      <c r="RSQ10" s="149"/>
      <c r="RSR10" s="149"/>
      <c r="RSS10" s="149"/>
      <c r="RST10" s="149"/>
      <c r="RSU10" s="149"/>
      <c r="RSV10" s="149"/>
      <c r="RSW10" s="149"/>
      <c r="RSX10" s="149"/>
      <c r="RSY10" s="149"/>
      <c r="RSZ10" s="149"/>
      <c r="RTA10" s="149"/>
      <c r="RTB10" s="149"/>
      <c r="RTC10" s="149"/>
      <c r="RTD10" s="149"/>
      <c r="RTE10" s="149"/>
      <c r="RTF10" s="149"/>
      <c r="RTG10" s="149"/>
      <c r="RTH10" s="149"/>
      <c r="RTI10" s="149"/>
      <c r="RTJ10" s="149"/>
      <c r="RTK10" s="149"/>
      <c r="RTL10" s="149"/>
      <c r="RTM10" s="149"/>
      <c r="RTN10" s="149"/>
      <c r="RTO10" s="149"/>
      <c r="RTP10" s="149"/>
      <c r="RTQ10" s="149"/>
      <c r="RTR10" s="149"/>
      <c r="RTS10" s="149"/>
      <c r="RTT10" s="149"/>
      <c r="RTU10" s="149"/>
      <c r="RTV10" s="149"/>
      <c r="RTW10" s="149"/>
      <c r="RTX10" s="149"/>
      <c r="RTY10" s="149"/>
      <c r="RTZ10" s="149"/>
      <c r="RUA10" s="149"/>
      <c r="RUB10" s="149"/>
      <c r="RUC10" s="149"/>
      <c r="RUD10" s="149"/>
      <c r="RUE10" s="149"/>
      <c r="RUF10" s="149"/>
      <c r="RUG10" s="149"/>
      <c r="RUH10" s="149"/>
      <c r="RUI10" s="149"/>
      <c r="RUJ10" s="149"/>
      <c r="RUK10" s="149"/>
      <c r="RUL10" s="149"/>
      <c r="RUM10" s="149"/>
      <c r="RUN10" s="149"/>
      <c r="RUO10" s="149"/>
      <c r="RUP10" s="149"/>
      <c r="RUQ10" s="149"/>
      <c r="RUR10" s="149"/>
      <c r="RUS10" s="149"/>
      <c r="RUT10" s="149"/>
      <c r="RUU10" s="149"/>
      <c r="RUV10" s="149"/>
      <c r="RUW10" s="149"/>
      <c r="RUX10" s="149"/>
      <c r="RUY10" s="149"/>
      <c r="RUZ10" s="149"/>
      <c r="RVA10" s="149"/>
      <c r="RVB10" s="149"/>
      <c r="RVC10" s="149"/>
      <c r="RVD10" s="149"/>
      <c r="RVE10" s="149"/>
      <c r="RVF10" s="149"/>
      <c r="RVG10" s="149"/>
      <c r="RVH10" s="149"/>
      <c r="RVI10" s="149"/>
      <c r="RVJ10" s="149"/>
      <c r="RVK10" s="149"/>
      <c r="RVL10" s="149"/>
      <c r="RVM10" s="149"/>
      <c r="RVN10" s="149"/>
      <c r="RVO10" s="149"/>
      <c r="RVP10" s="149"/>
      <c r="RVQ10" s="149"/>
      <c r="RVR10" s="149"/>
      <c r="RVS10" s="149"/>
      <c r="RVT10" s="149"/>
      <c r="RVU10" s="149"/>
      <c r="RVV10" s="149"/>
      <c r="RVW10" s="149"/>
      <c r="RVX10" s="149"/>
      <c r="RVY10" s="149"/>
      <c r="RVZ10" s="149"/>
      <c r="RWA10" s="149"/>
      <c r="RWB10" s="149"/>
      <c r="RWC10" s="149"/>
      <c r="RWD10" s="149"/>
      <c r="RWE10" s="149"/>
      <c r="RWF10" s="149"/>
      <c r="RWG10" s="149"/>
      <c r="RWH10" s="149"/>
      <c r="RWI10" s="149"/>
      <c r="RWJ10" s="149"/>
      <c r="RWK10" s="149"/>
      <c r="RWL10" s="149"/>
      <c r="RWM10" s="149"/>
      <c r="RWN10" s="149"/>
      <c r="RWO10" s="149"/>
      <c r="RWP10" s="149"/>
      <c r="RWQ10" s="149"/>
      <c r="RWR10" s="149"/>
      <c r="RWS10" s="149"/>
      <c r="RWT10" s="149"/>
      <c r="RWU10" s="149"/>
      <c r="RWV10" s="149"/>
      <c r="RWW10" s="149"/>
      <c r="RWX10" s="149"/>
      <c r="RWY10" s="149"/>
      <c r="RWZ10" s="149"/>
      <c r="RXA10" s="149"/>
      <c r="RXB10" s="149"/>
      <c r="RXC10" s="149"/>
      <c r="RXD10" s="149"/>
      <c r="RXE10" s="149"/>
      <c r="RXF10" s="149"/>
      <c r="RXG10" s="149"/>
      <c r="RXH10" s="149"/>
      <c r="RXI10" s="149"/>
      <c r="RXJ10" s="149"/>
      <c r="RXK10" s="149"/>
      <c r="RXL10" s="149"/>
      <c r="RXM10" s="149"/>
      <c r="RXN10" s="149"/>
      <c r="RXO10" s="149"/>
      <c r="RXP10" s="149"/>
      <c r="RXQ10" s="149"/>
      <c r="RXR10" s="149"/>
      <c r="RXS10" s="149"/>
      <c r="RXT10" s="149"/>
      <c r="RXU10" s="149"/>
      <c r="RXV10" s="149"/>
      <c r="RXW10" s="149"/>
      <c r="RXX10" s="149"/>
      <c r="RXY10" s="149"/>
      <c r="RXZ10" s="149"/>
      <c r="RYA10" s="149"/>
      <c r="RYB10" s="149"/>
      <c r="RYC10" s="149"/>
      <c r="RYD10" s="149"/>
      <c r="RYE10" s="149"/>
      <c r="RYF10" s="149"/>
      <c r="RYG10" s="149"/>
      <c r="RYH10" s="149"/>
      <c r="RYI10" s="149"/>
      <c r="RYJ10" s="149"/>
      <c r="RYK10" s="149"/>
      <c r="RYL10" s="149"/>
      <c r="RYM10" s="149"/>
      <c r="RYN10" s="149"/>
      <c r="RYO10" s="149"/>
      <c r="RYP10" s="149"/>
      <c r="RYQ10" s="149"/>
      <c r="RYR10" s="149"/>
      <c r="RYS10" s="149"/>
      <c r="RYT10" s="149"/>
      <c r="RYU10" s="149"/>
      <c r="RYV10" s="149"/>
      <c r="RYW10" s="149"/>
      <c r="RYX10" s="149"/>
      <c r="RYY10" s="149"/>
      <c r="RYZ10" s="149"/>
      <c r="RZA10" s="149"/>
      <c r="RZB10" s="149"/>
      <c r="RZC10" s="149"/>
      <c r="RZD10" s="149"/>
      <c r="RZE10" s="149"/>
      <c r="RZF10" s="149"/>
      <c r="RZG10" s="149"/>
      <c r="RZH10" s="149"/>
      <c r="RZI10" s="149"/>
      <c r="RZJ10" s="149"/>
      <c r="RZK10" s="149"/>
      <c r="RZL10" s="149"/>
      <c r="RZM10" s="149"/>
      <c r="RZN10" s="149"/>
      <c r="RZO10" s="149"/>
      <c r="RZP10" s="149"/>
      <c r="RZQ10" s="149"/>
      <c r="RZR10" s="149"/>
      <c r="RZS10" s="149"/>
      <c r="RZT10" s="149"/>
      <c r="RZU10" s="149"/>
      <c r="RZV10" s="149"/>
      <c r="RZW10" s="149"/>
      <c r="RZX10" s="149"/>
      <c r="RZY10" s="149"/>
      <c r="RZZ10" s="149"/>
      <c r="SAA10" s="149"/>
      <c r="SAB10" s="149"/>
      <c r="SAC10" s="149"/>
      <c r="SAD10" s="149"/>
      <c r="SAE10" s="149"/>
      <c r="SAF10" s="149"/>
      <c r="SAG10" s="149"/>
      <c r="SAH10" s="149"/>
      <c r="SAI10" s="149"/>
      <c r="SAJ10" s="149"/>
      <c r="SAK10" s="149"/>
      <c r="SAL10" s="149"/>
      <c r="SAM10" s="149"/>
      <c r="SAN10" s="149"/>
      <c r="SAO10" s="149"/>
      <c r="SAP10" s="149"/>
      <c r="SAQ10" s="149"/>
      <c r="SAR10" s="149"/>
      <c r="SAS10" s="149"/>
      <c r="SAT10" s="149"/>
      <c r="SAU10" s="149"/>
      <c r="SAV10" s="149"/>
      <c r="SAW10" s="149"/>
      <c r="SAX10" s="149"/>
      <c r="SAY10" s="149"/>
      <c r="SAZ10" s="149"/>
      <c r="SBA10" s="149"/>
      <c r="SBB10" s="149"/>
      <c r="SBC10" s="149"/>
      <c r="SBD10" s="149"/>
      <c r="SBE10" s="149"/>
      <c r="SBF10" s="149"/>
      <c r="SBG10" s="149"/>
      <c r="SBH10" s="149"/>
      <c r="SBI10" s="149"/>
      <c r="SBJ10" s="149"/>
      <c r="SBK10" s="149"/>
      <c r="SBL10" s="149"/>
      <c r="SBM10" s="149"/>
      <c r="SBN10" s="149"/>
      <c r="SBO10" s="149"/>
      <c r="SBP10" s="149"/>
      <c r="SBQ10" s="149"/>
      <c r="SBR10" s="149"/>
      <c r="SBS10" s="149"/>
      <c r="SBT10" s="149"/>
      <c r="SBU10" s="149"/>
      <c r="SBV10" s="149"/>
      <c r="SBW10" s="149"/>
      <c r="SBX10" s="149"/>
      <c r="SBY10" s="149"/>
      <c r="SBZ10" s="149"/>
      <c r="SCA10" s="149"/>
      <c r="SCB10" s="149"/>
      <c r="SCC10" s="149"/>
      <c r="SCD10" s="149"/>
      <c r="SCE10" s="149"/>
      <c r="SCF10" s="149"/>
      <c r="SCG10" s="149"/>
      <c r="SCH10" s="149"/>
      <c r="SCI10" s="149"/>
      <c r="SCJ10" s="149"/>
      <c r="SCK10" s="149"/>
      <c r="SCL10" s="149"/>
      <c r="SCM10" s="149"/>
      <c r="SCN10" s="149"/>
      <c r="SCO10" s="149"/>
      <c r="SCP10" s="149"/>
      <c r="SCQ10" s="149"/>
      <c r="SCR10" s="149"/>
      <c r="SCS10" s="149"/>
      <c r="SCT10" s="149"/>
      <c r="SCU10" s="149"/>
      <c r="SCV10" s="149"/>
      <c r="SCW10" s="149"/>
      <c r="SCX10" s="149"/>
      <c r="SCY10" s="149"/>
      <c r="SCZ10" s="149"/>
      <c r="SDA10" s="149"/>
      <c r="SDB10" s="149"/>
      <c r="SDC10" s="149"/>
      <c r="SDD10" s="149"/>
      <c r="SDE10" s="149"/>
      <c r="SDF10" s="149"/>
      <c r="SDG10" s="149"/>
      <c r="SDH10" s="149"/>
      <c r="SDI10" s="149"/>
      <c r="SDJ10" s="149"/>
      <c r="SDK10" s="149"/>
      <c r="SDL10" s="149"/>
      <c r="SDM10" s="149"/>
      <c r="SDN10" s="149"/>
      <c r="SDO10" s="149"/>
      <c r="SDP10" s="149"/>
      <c r="SDQ10" s="149"/>
      <c r="SDR10" s="149"/>
      <c r="SDS10" s="149"/>
      <c r="SDT10" s="149"/>
      <c r="SDU10" s="149"/>
      <c r="SDV10" s="149"/>
      <c r="SDW10" s="149"/>
      <c r="SDX10" s="149"/>
      <c r="SDY10" s="149"/>
      <c r="SDZ10" s="149"/>
      <c r="SEA10" s="149"/>
      <c r="SEB10" s="149"/>
      <c r="SEC10" s="149"/>
      <c r="SED10" s="149"/>
      <c r="SEE10" s="149"/>
      <c r="SEF10" s="149"/>
      <c r="SEG10" s="149"/>
      <c r="SEH10" s="149"/>
      <c r="SEI10" s="149"/>
      <c r="SEJ10" s="149"/>
      <c r="SEK10" s="149"/>
      <c r="SEL10" s="149"/>
      <c r="SEM10" s="149"/>
      <c r="SEN10" s="149"/>
      <c r="SEO10" s="149"/>
      <c r="SEP10" s="149"/>
      <c r="SEQ10" s="149"/>
      <c r="SER10" s="149"/>
      <c r="SES10" s="149"/>
      <c r="SET10" s="149"/>
      <c r="SEU10" s="149"/>
      <c r="SEV10" s="149"/>
      <c r="SEW10" s="149"/>
      <c r="SEX10" s="149"/>
      <c r="SEY10" s="149"/>
      <c r="SEZ10" s="149"/>
      <c r="SFA10" s="149"/>
      <c r="SFB10" s="149"/>
      <c r="SFC10" s="149"/>
      <c r="SFD10" s="149"/>
      <c r="SFE10" s="149"/>
      <c r="SFF10" s="149"/>
      <c r="SFG10" s="149"/>
      <c r="SFH10" s="149"/>
      <c r="SFI10" s="149"/>
      <c r="SFJ10" s="149"/>
      <c r="SFK10" s="149"/>
      <c r="SFL10" s="149"/>
      <c r="SFM10" s="149"/>
      <c r="SFN10" s="149"/>
      <c r="SFO10" s="149"/>
      <c r="SFP10" s="149"/>
      <c r="SFQ10" s="149"/>
      <c r="SFR10" s="149"/>
      <c r="SFS10" s="149"/>
      <c r="SFT10" s="149"/>
      <c r="SFU10" s="149"/>
      <c r="SFV10" s="149"/>
      <c r="SFW10" s="149"/>
      <c r="SFX10" s="149"/>
      <c r="SFY10" s="149"/>
      <c r="SFZ10" s="149"/>
      <c r="SGA10" s="149"/>
      <c r="SGB10" s="149"/>
      <c r="SGC10" s="149"/>
      <c r="SGD10" s="149"/>
      <c r="SGE10" s="149"/>
      <c r="SGF10" s="149"/>
      <c r="SGG10" s="149"/>
      <c r="SGH10" s="149"/>
      <c r="SGI10" s="149"/>
      <c r="SGJ10" s="149"/>
      <c r="SGK10" s="149"/>
      <c r="SGL10" s="149"/>
      <c r="SGM10" s="149"/>
      <c r="SGN10" s="149"/>
      <c r="SGO10" s="149"/>
      <c r="SGP10" s="149"/>
      <c r="SGQ10" s="149"/>
      <c r="SGR10" s="149"/>
      <c r="SGS10" s="149"/>
      <c r="SGT10" s="149"/>
      <c r="SGU10" s="149"/>
      <c r="SGV10" s="149"/>
      <c r="SGW10" s="149"/>
      <c r="SGX10" s="149"/>
      <c r="SGY10" s="149"/>
      <c r="SGZ10" s="149"/>
      <c r="SHA10" s="149"/>
      <c r="SHB10" s="149"/>
      <c r="SHC10" s="149"/>
      <c r="SHD10" s="149"/>
      <c r="SHE10" s="149"/>
      <c r="SHF10" s="149"/>
      <c r="SHG10" s="149"/>
      <c r="SHH10" s="149"/>
      <c r="SHI10" s="149"/>
      <c r="SHJ10" s="149"/>
      <c r="SHK10" s="149"/>
      <c r="SHL10" s="149"/>
      <c r="SHM10" s="149"/>
      <c r="SHN10" s="149"/>
      <c r="SHO10" s="149"/>
      <c r="SHP10" s="149"/>
      <c r="SHQ10" s="149"/>
      <c r="SHR10" s="149"/>
      <c r="SHS10" s="149"/>
      <c r="SHT10" s="149"/>
      <c r="SHU10" s="149"/>
      <c r="SHV10" s="149"/>
      <c r="SHW10" s="149"/>
      <c r="SHX10" s="149"/>
      <c r="SHY10" s="149"/>
      <c r="SHZ10" s="149"/>
      <c r="SIA10" s="149"/>
      <c r="SIB10" s="149"/>
      <c r="SIC10" s="149"/>
      <c r="SID10" s="149"/>
      <c r="SIE10" s="149"/>
      <c r="SIF10" s="149"/>
      <c r="SIG10" s="149"/>
      <c r="SIH10" s="149"/>
      <c r="SII10" s="149"/>
      <c r="SIJ10" s="149"/>
      <c r="SIK10" s="149"/>
      <c r="SIL10" s="149"/>
      <c r="SIM10" s="149"/>
      <c r="SIN10" s="149"/>
      <c r="SIO10" s="149"/>
      <c r="SIP10" s="149"/>
      <c r="SIQ10" s="149"/>
      <c r="SIR10" s="149"/>
      <c r="SIS10" s="149"/>
      <c r="SIT10" s="149"/>
      <c r="SIU10" s="149"/>
      <c r="SIV10" s="149"/>
      <c r="SIW10" s="149"/>
      <c r="SIX10" s="149"/>
      <c r="SIY10" s="149"/>
      <c r="SIZ10" s="149"/>
      <c r="SJA10" s="149"/>
      <c r="SJB10" s="149"/>
      <c r="SJC10" s="149"/>
      <c r="SJD10" s="149"/>
      <c r="SJE10" s="149"/>
      <c r="SJF10" s="149"/>
      <c r="SJG10" s="149"/>
      <c r="SJH10" s="149"/>
      <c r="SJI10" s="149"/>
      <c r="SJJ10" s="149"/>
      <c r="SJK10" s="149"/>
      <c r="SJL10" s="149"/>
      <c r="SJM10" s="149"/>
      <c r="SJN10" s="149"/>
      <c r="SJO10" s="149"/>
      <c r="SJP10" s="149"/>
      <c r="SJQ10" s="149"/>
      <c r="SJR10" s="149"/>
      <c r="SJS10" s="149"/>
      <c r="SJT10" s="149"/>
      <c r="SJU10" s="149"/>
      <c r="SJV10" s="149"/>
      <c r="SJW10" s="149"/>
      <c r="SJX10" s="149"/>
      <c r="SJY10" s="149"/>
      <c r="SJZ10" s="149"/>
      <c r="SKA10" s="149"/>
      <c r="SKB10" s="149"/>
      <c r="SKC10" s="149"/>
      <c r="SKD10" s="149"/>
      <c r="SKE10" s="149"/>
      <c r="SKF10" s="149"/>
      <c r="SKG10" s="149"/>
      <c r="SKH10" s="149"/>
      <c r="SKI10" s="149"/>
      <c r="SKJ10" s="149"/>
      <c r="SKK10" s="149"/>
      <c r="SKL10" s="149"/>
      <c r="SKM10" s="149"/>
      <c r="SKN10" s="149"/>
      <c r="SKO10" s="149"/>
      <c r="SKP10" s="149"/>
      <c r="SKQ10" s="149"/>
      <c r="SKR10" s="149"/>
      <c r="SKS10" s="149"/>
      <c r="SKT10" s="149"/>
      <c r="SKU10" s="149"/>
      <c r="SKV10" s="149"/>
      <c r="SKW10" s="149"/>
      <c r="SKX10" s="149"/>
      <c r="SKY10" s="149"/>
      <c r="SKZ10" s="149"/>
      <c r="SLA10" s="149"/>
      <c r="SLB10" s="149"/>
      <c r="SLC10" s="149"/>
      <c r="SLD10" s="149"/>
      <c r="SLE10" s="149"/>
      <c r="SLF10" s="149"/>
      <c r="SLG10" s="149"/>
      <c r="SLH10" s="149"/>
      <c r="SLI10" s="149"/>
      <c r="SLJ10" s="149"/>
      <c r="SLK10" s="149"/>
      <c r="SLL10" s="149"/>
      <c r="SLM10" s="149"/>
      <c r="SLN10" s="149"/>
      <c r="SLO10" s="149"/>
      <c r="SLP10" s="149"/>
      <c r="SLQ10" s="149"/>
      <c r="SLR10" s="149"/>
      <c r="SLS10" s="149"/>
      <c r="SLT10" s="149"/>
      <c r="SLU10" s="149"/>
      <c r="SLV10" s="149"/>
      <c r="SLW10" s="149"/>
      <c r="SLX10" s="149"/>
      <c r="SLY10" s="149"/>
      <c r="SLZ10" s="149"/>
      <c r="SMA10" s="149"/>
      <c r="SMB10" s="149"/>
      <c r="SMC10" s="149"/>
      <c r="SMD10" s="149"/>
      <c r="SME10" s="149"/>
      <c r="SMF10" s="149"/>
      <c r="SMG10" s="149"/>
      <c r="SMH10" s="149"/>
      <c r="SMI10" s="149"/>
      <c r="SMJ10" s="149"/>
      <c r="SMK10" s="149"/>
      <c r="SML10" s="149"/>
      <c r="SMM10" s="149"/>
      <c r="SMN10" s="149"/>
      <c r="SMO10" s="149"/>
      <c r="SMP10" s="149"/>
      <c r="SMQ10" s="149"/>
      <c r="SMR10" s="149"/>
      <c r="SMS10" s="149"/>
      <c r="SMT10" s="149"/>
      <c r="SMU10" s="149"/>
      <c r="SMV10" s="149"/>
      <c r="SMW10" s="149"/>
      <c r="SMX10" s="149"/>
      <c r="SMY10" s="149"/>
      <c r="SMZ10" s="149"/>
      <c r="SNA10" s="149"/>
      <c r="SNB10" s="149"/>
      <c r="SNC10" s="149"/>
      <c r="SND10" s="149"/>
      <c r="SNE10" s="149"/>
      <c r="SNF10" s="149"/>
      <c r="SNG10" s="149"/>
      <c r="SNH10" s="149"/>
      <c r="SNI10" s="149"/>
      <c r="SNJ10" s="149"/>
      <c r="SNK10" s="149"/>
      <c r="SNL10" s="149"/>
      <c r="SNM10" s="149"/>
      <c r="SNN10" s="149"/>
      <c r="SNO10" s="149"/>
      <c r="SNP10" s="149"/>
      <c r="SNQ10" s="149"/>
      <c r="SNR10" s="149"/>
      <c r="SNS10" s="149"/>
      <c r="SNT10" s="149"/>
      <c r="SNU10" s="149"/>
      <c r="SNV10" s="149"/>
      <c r="SNW10" s="149"/>
      <c r="SNX10" s="149"/>
      <c r="SNY10" s="149"/>
      <c r="SNZ10" s="149"/>
      <c r="SOA10" s="149"/>
      <c r="SOB10" s="149"/>
      <c r="SOC10" s="149"/>
      <c r="SOD10" s="149"/>
      <c r="SOE10" s="149"/>
      <c r="SOF10" s="149"/>
      <c r="SOG10" s="149"/>
      <c r="SOH10" s="149"/>
      <c r="SOI10" s="149"/>
      <c r="SOJ10" s="149"/>
      <c r="SOK10" s="149"/>
      <c r="SOL10" s="149"/>
      <c r="SOM10" s="149"/>
      <c r="SON10" s="149"/>
      <c r="SOO10" s="149"/>
      <c r="SOP10" s="149"/>
      <c r="SOQ10" s="149"/>
      <c r="SOR10" s="149"/>
      <c r="SOS10" s="149"/>
      <c r="SOT10" s="149"/>
      <c r="SOU10" s="149"/>
      <c r="SOV10" s="149"/>
      <c r="SOW10" s="149"/>
      <c r="SOX10" s="149"/>
      <c r="SOY10" s="149"/>
      <c r="SOZ10" s="149"/>
      <c r="SPA10" s="149"/>
      <c r="SPB10" s="149"/>
      <c r="SPC10" s="149"/>
      <c r="SPD10" s="149"/>
      <c r="SPE10" s="149"/>
      <c r="SPF10" s="149"/>
      <c r="SPG10" s="149"/>
      <c r="SPH10" s="149"/>
      <c r="SPI10" s="149"/>
      <c r="SPJ10" s="149"/>
      <c r="SPK10" s="149"/>
      <c r="SPL10" s="149"/>
      <c r="SPM10" s="149"/>
      <c r="SPN10" s="149"/>
      <c r="SPO10" s="149"/>
      <c r="SPP10" s="149"/>
      <c r="SPQ10" s="149"/>
      <c r="SPR10" s="149"/>
      <c r="SPS10" s="149"/>
      <c r="SPT10" s="149"/>
      <c r="SPU10" s="149"/>
      <c r="SPV10" s="149"/>
      <c r="SPW10" s="149"/>
      <c r="SPX10" s="149"/>
      <c r="SPY10" s="149"/>
      <c r="SPZ10" s="149"/>
      <c r="SQA10" s="149"/>
      <c r="SQB10" s="149"/>
      <c r="SQC10" s="149"/>
      <c r="SQD10" s="149"/>
      <c r="SQE10" s="149"/>
      <c r="SQF10" s="149"/>
      <c r="SQG10" s="149"/>
      <c r="SQH10" s="149"/>
      <c r="SQI10" s="149"/>
      <c r="SQJ10" s="149"/>
      <c r="SQK10" s="149"/>
      <c r="SQL10" s="149"/>
      <c r="SQM10" s="149"/>
      <c r="SQN10" s="149"/>
      <c r="SQO10" s="149"/>
      <c r="SQP10" s="149"/>
      <c r="SQQ10" s="149"/>
      <c r="SQR10" s="149"/>
      <c r="SQS10" s="149"/>
      <c r="SQT10" s="149"/>
      <c r="SQU10" s="149"/>
      <c r="SQV10" s="149"/>
      <c r="SQW10" s="149"/>
      <c r="SQX10" s="149"/>
      <c r="SQY10" s="149"/>
      <c r="SQZ10" s="149"/>
      <c r="SRA10" s="149"/>
      <c r="SRB10" s="149"/>
      <c r="SRC10" s="149"/>
      <c r="SRD10" s="149"/>
      <c r="SRE10" s="149"/>
      <c r="SRF10" s="149"/>
      <c r="SRG10" s="149"/>
      <c r="SRH10" s="149"/>
      <c r="SRI10" s="149"/>
      <c r="SRJ10" s="149"/>
      <c r="SRK10" s="149"/>
      <c r="SRL10" s="149"/>
      <c r="SRM10" s="149"/>
      <c r="SRN10" s="149"/>
      <c r="SRO10" s="149"/>
      <c r="SRP10" s="149"/>
      <c r="SRQ10" s="149"/>
      <c r="SRR10" s="149"/>
      <c r="SRS10" s="149"/>
      <c r="SRT10" s="149"/>
      <c r="SRU10" s="149"/>
      <c r="SRV10" s="149"/>
      <c r="SRW10" s="149"/>
      <c r="SRX10" s="149"/>
      <c r="SRY10" s="149"/>
      <c r="SRZ10" s="149"/>
      <c r="SSA10" s="149"/>
      <c r="SSB10" s="149"/>
      <c r="SSC10" s="149"/>
      <c r="SSD10" s="149"/>
      <c r="SSE10" s="149"/>
      <c r="SSF10" s="149"/>
      <c r="SSG10" s="149"/>
      <c r="SSH10" s="149"/>
      <c r="SSI10" s="149"/>
      <c r="SSJ10" s="149"/>
      <c r="SSK10" s="149"/>
      <c r="SSL10" s="149"/>
      <c r="SSM10" s="149"/>
      <c r="SSN10" s="149"/>
      <c r="SSO10" s="149"/>
      <c r="SSP10" s="149"/>
      <c r="SSQ10" s="149"/>
      <c r="SSR10" s="149"/>
      <c r="SSS10" s="149"/>
      <c r="SST10" s="149"/>
      <c r="SSU10" s="149"/>
      <c r="SSV10" s="149"/>
      <c r="SSW10" s="149"/>
      <c r="SSX10" s="149"/>
      <c r="SSY10" s="149"/>
      <c r="SSZ10" s="149"/>
      <c r="STA10" s="149"/>
      <c r="STB10" s="149"/>
      <c r="STC10" s="149"/>
      <c r="STD10" s="149"/>
      <c r="STE10" s="149"/>
      <c r="STF10" s="149"/>
      <c r="STG10" s="149"/>
      <c r="STH10" s="149"/>
      <c r="STI10" s="149"/>
      <c r="STJ10" s="149"/>
      <c r="STK10" s="149"/>
      <c r="STL10" s="149"/>
      <c r="STM10" s="149"/>
      <c r="STN10" s="149"/>
      <c r="STO10" s="149"/>
      <c r="STP10" s="149"/>
      <c r="STQ10" s="149"/>
      <c r="STR10" s="149"/>
      <c r="STS10" s="149"/>
      <c r="STT10" s="149"/>
      <c r="STU10" s="149"/>
      <c r="STV10" s="149"/>
      <c r="STW10" s="149"/>
      <c r="STX10" s="149"/>
      <c r="STY10" s="149"/>
      <c r="STZ10" s="149"/>
      <c r="SUA10" s="149"/>
      <c r="SUB10" s="149"/>
      <c r="SUC10" s="149"/>
      <c r="SUD10" s="149"/>
      <c r="SUE10" s="149"/>
      <c r="SUF10" s="149"/>
      <c r="SUG10" s="149"/>
      <c r="SUH10" s="149"/>
      <c r="SUI10" s="149"/>
      <c r="SUJ10" s="149"/>
      <c r="SUK10" s="149"/>
      <c r="SUL10" s="149"/>
      <c r="SUM10" s="149"/>
      <c r="SUN10" s="149"/>
      <c r="SUO10" s="149"/>
      <c r="SUP10" s="149"/>
      <c r="SUQ10" s="149"/>
      <c r="SUR10" s="149"/>
      <c r="SUS10" s="149"/>
      <c r="SUT10" s="149"/>
      <c r="SUU10" s="149"/>
      <c r="SUV10" s="149"/>
      <c r="SUW10" s="149"/>
      <c r="SUX10" s="149"/>
      <c r="SUY10" s="149"/>
      <c r="SUZ10" s="149"/>
      <c r="SVA10" s="149"/>
      <c r="SVB10" s="149"/>
      <c r="SVC10" s="149"/>
      <c r="SVD10" s="149"/>
      <c r="SVE10" s="149"/>
      <c r="SVF10" s="149"/>
      <c r="SVG10" s="149"/>
      <c r="SVH10" s="149"/>
      <c r="SVI10" s="149"/>
      <c r="SVJ10" s="149"/>
      <c r="SVK10" s="149"/>
      <c r="SVL10" s="149"/>
      <c r="SVM10" s="149"/>
      <c r="SVN10" s="149"/>
      <c r="SVO10" s="149"/>
      <c r="SVP10" s="149"/>
      <c r="SVQ10" s="149"/>
      <c r="SVR10" s="149"/>
      <c r="SVS10" s="149"/>
      <c r="SVT10" s="149"/>
      <c r="SVU10" s="149"/>
      <c r="SVV10" s="149"/>
      <c r="SVW10" s="149"/>
      <c r="SVX10" s="149"/>
      <c r="SVY10" s="149"/>
      <c r="SVZ10" s="149"/>
      <c r="SWA10" s="149"/>
      <c r="SWB10" s="149"/>
      <c r="SWC10" s="149"/>
      <c r="SWD10" s="149"/>
      <c r="SWE10" s="149"/>
      <c r="SWF10" s="149"/>
      <c r="SWG10" s="149"/>
      <c r="SWH10" s="149"/>
      <c r="SWI10" s="149"/>
      <c r="SWJ10" s="149"/>
      <c r="SWK10" s="149"/>
      <c r="SWL10" s="149"/>
      <c r="SWM10" s="149"/>
      <c r="SWN10" s="149"/>
      <c r="SWO10" s="149"/>
      <c r="SWP10" s="149"/>
      <c r="SWQ10" s="149"/>
      <c r="SWR10" s="149"/>
      <c r="SWS10" s="149"/>
      <c r="SWT10" s="149"/>
      <c r="SWU10" s="149"/>
      <c r="SWV10" s="149"/>
      <c r="SWW10" s="149"/>
      <c r="SWX10" s="149"/>
      <c r="SWY10" s="149"/>
      <c r="SWZ10" s="149"/>
      <c r="SXA10" s="149"/>
      <c r="SXB10" s="149"/>
      <c r="SXC10" s="149"/>
      <c r="SXD10" s="149"/>
      <c r="SXE10" s="149"/>
      <c r="SXF10" s="149"/>
      <c r="SXG10" s="149"/>
      <c r="SXH10" s="149"/>
      <c r="SXI10" s="149"/>
      <c r="SXJ10" s="149"/>
      <c r="SXK10" s="149"/>
      <c r="SXL10" s="149"/>
      <c r="SXM10" s="149"/>
      <c r="SXN10" s="149"/>
      <c r="SXO10" s="149"/>
      <c r="SXP10" s="149"/>
      <c r="SXQ10" s="149"/>
      <c r="SXR10" s="149"/>
      <c r="SXS10" s="149"/>
      <c r="SXT10" s="149"/>
      <c r="SXU10" s="149"/>
      <c r="SXV10" s="149"/>
      <c r="SXW10" s="149"/>
      <c r="SXX10" s="149"/>
      <c r="SXY10" s="149"/>
      <c r="SXZ10" s="149"/>
      <c r="SYA10" s="149"/>
      <c r="SYB10" s="149"/>
      <c r="SYC10" s="149"/>
      <c r="SYD10" s="149"/>
      <c r="SYE10" s="149"/>
      <c r="SYF10" s="149"/>
      <c r="SYG10" s="149"/>
      <c r="SYH10" s="149"/>
      <c r="SYI10" s="149"/>
      <c r="SYJ10" s="149"/>
      <c r="SYK10" s="149"/>
      <c r="SYL10" s="149"/>
      <c r="SYM10" s="149"/>
      <c r="SYN10" s="149"/>
      <c r="SYO10" s="149"/>
      <c r="SYP10" s="149"/>
      <c r="SYQ10" s="149"/>
      <c r="SYR10" s="149"/>
      <c r="SYS10" s="149"/>
      <c r="SYT10" s="149"/>
      <c r="SYU10" s="149"/>
      <c r="SYV10" s="149"/>
      <c r="SYW10" s="149"/>
      <c r="SYX10" s="149"/>
      <c r="SYY10" s="149"/>
      <c r="SYZ10" s="149"/>
      <c r="SZA10" s="149"/>
      <c r="SZB10" s="149"/>
      <c r="SZC10" s="149"/>
      <c r="SZD10" s="149"/>
      <c r="SZE10" s="149"/>
      <c r="SZF10" s="149"/>
      <c r="SZG10" s="149"/>
      <c r="SZH10" s="149"/>
      <c r="SZI10" s="149"/>
      <c r="SZJ10" s="149"/>
      <c r="SZK10" s="149"/>
      <c r="SZL10" s="149"/>
      <c r="SZM10" s="149"/>
      <c r="SZN10" s="149"/>
      <c r="SZO10" s="149"/>
      <c r="SZP10" s="149"/>
      <c r="SZQ10" s="149"/>
      <c r="SZR10" s="149"/>
      <c r="SZS10" s="149"/>
      <c r="SZT10" s="149"/>
      <c r="SZU10" s="149"/>
      <c r="SZV10" s="149"/>
      <c r="SZW10" s="149"/>
      <c r="SZX10" s="149"/>
      <c r="SZY10" s="149"/>
      <c r="SZZ10" s="149"/>
      <c r="TAA10" s="149"/>
      <c r="TAB10" s="149"/>
      <c r="TAC10" s="149"/>
      <c r="TAD10" s="149"/>
      <c r="TAE10" s="149"/>
      <c r="TAF10" s="149"/>
      <c r="TAG10" s="149"/>
      <c r="TAH10" s="149"/>
      <c r="TAI10" s="149"/>
      <c r="TAJ10" s="149"/>
      <c r="TAK10" s="149"/>
      <c r="TAL10" s="149"/>
      <c r="TAM10" s="149"/>
      <c r="TAN10" s="149"/>
      <c r="TAO10" s="149"/>
      <c r="TAP10" s="149"/>
      <c r="TAQ10" s="149"/>
      <c r="TAR10" s="149"/>
      <c r="TAS10" s="149"/>
      <c r="TAT10" s="149"/>
      <c r="TAU10" s="149"/>
      <c r="TAV10" s="149"/>
      <c r="TAW10" s="149"/>
      <c r="TAX10" s="149"/>
      <c r="TAY10" s="149"/>
      <c r="TAZ10" s="149"/>
      <c r="TBA10" s="149"/>
      <c r="TBB10" s="149"/>
      <c r="TBC10" s="149"/>
      <c r="TBD10" s="149"/>
      <c r="TBE10" s="149"/>
      <c r="TBF10" s="149"/>
      <c r="TBG10" s="149"/>
      <c r="TBH10" s="149"/>
      <c r="TBI10" s="149"/>
      <c r="TBJ10" s="149"/>
      <c r="TBK10" s="149"/>
      <c r="TBL10" s="149"/>
      <c r="TBM10" s="149"/>
      <c r="TBN10" s="149"/>
      <c r="TBO10" s="149"/>
      <c r="TBP10" s="149"/>
      <c r="TBQ10" s="149"/>
      <c r="TBR10" s="149"/>
      <c r="TBS10" s="149"/>
      <c r="TBT10" s="149"/>
      <c r="TBU10" s="149"/>
      <c r="TBV10" s="149"/>
      <c r="TBW10" s="149"/>
      <c r="TBX10" s="149"/>
      <c r="TBY10" s="149"/>
      <c r="TBZ10" s="149"/>
      <c r="TCA10" s="149"/>
      <c r="TCB10" s="149"/>
      <c r="TCC10" s="149"/>
      <c r="TCD10" s="149"/>
      <c r="TCE10" s="149"/>
      <c r="TCF10" s="149"/>
      <c r="TCG10" s="149"/>
      <c r="TCH10" s="149"/>
      <c r="TCI10" s="149"/>
      <c r="TCJ10" s="149"/>
      <c r="TCK10" s="149"/>
      <c r="TCL10" s="149"/>
      <c r="TCM10" s="149"/>
      <c r="TCN10" s="149"/>
      <c r="TCO10" s="149"/>
      <c r="TCP10" s="149"/>
      <c r="TCQ10" s="149"/>
      <c r="TCR10" s="149"/>
      <c r="TCS10" s="149"/>
      <c r="TCT10" s="149"/>
      <c r="TCU10" s="149"/>
      <c r="TCV10" s="149"/>
      <c r="TCW10" s="149"/>
      <c r="TCX10" s="149"/>
      <c r="TCY10" s="149"/>
      <c r="TCZ10" s="149"/>
      <c r="TDA10" s="149"/>
      <c r="TDB10" s="149"/>
      <c r="TDC10" s="149"/>
      <c r="TDD10" s="149"/>
      <c r="TDE10" s="149"/>
      <c r="TDF10" s="149"/>
      <c r="TDG10" s="149"/>
      <c r="TDH10" s="149"/>
      <c r="TDI10" s="149"/>
      <c r="TDJ10" s="149"/>
      <c r="TDK10" s="149"/>
      <c r="TDL10" s="149"/>
      <c r="TDM10" s="149"/>
      <c r="TDN10" s="149"/>
      <c r="TDO10" s="149"/>
      <c r="TDP10" s="149"/>
      <c r="TDQ10" s="149"/>
      <c r="TDR10" s="149"/>
      <c r="TDS10" s="149"/>
      <c r="TDT10" s="149"/>
      <c r="TDU10" s="149"/>
      <c r="TDV10" s="149"/>
      <c r="TDW10" s="149"/>
      <c r="TDX10" s="149"/>
      <c r="TDY10" s="149"/>
      <c r="TDZ10" s="149"/>
      <c r="TEA10" s="149"/>
      <c r="TEB10" s="149"/>
      <c r="TEC10" s="149"/>
      <c r="TED10" s="149"/>
      <c r="TEE10" s="149"/>
      <c r="TEF10" s="149"/>
      <c r="TEG10" s="149"/>
      <c r="TEH10" s="149"/>
      <c r="TEI10" s="149"/>
      <c r="TEJ10" s="149"/>
      <c r="TEK10" s="149"/>
      <c r="TEL10" s="149"/>
      <c r="TEM10" s="149"/>
      <c r="TEN10" s="149"/>
      <c r="TEO10" s="149"/>
      <c r="TEP10" s="149"/>
      <c r="TEQ10" s="149"/>
      <c r="TER10" s="149"/>
      <c r="TES10" s="149"/>
      <c r="TET10" s="149"/>
      <c r="TEU10" s="149"/>
      <c r="TEV10" s="149"/>
      <c r="TEW10" s="149"/>
      <c r="TEX10" s="149"/>
      <c r="TEY10" s="149"/>
      <c r="TEZ10" s="149"/>
      <c r="TFA10" s="149"/>
      <c r="TFB10" s="149"/>
      <c r="TFC10" s="149"/>
      <c r="TFD10" s="149"/>
      <c r="TFE10" s="149"/>
      <c r="TFF10" s="149"/>
      <c r="TFG10" s="149"/>
      <c r="TFH10" s="149"/>
      <c r="TFI10" s="149"/>
      <c r="TFJ10" s="149"/>
      <c r="TFK10" s="149"/>
      <c r="TFL10" s="149"/>
      <c r="TFM10" s="149"/>
      <c r="TFN10" s="149"/>
      <c r="TFO10" s="149"/>
      <c r="TFP10" s="149"/>
      <c r="TFQ10" s="149"/>
      <c r="TFR10" s="149"/>
      <c r="TFS10" s="149"/>
      <c r="TFT10" s="149"/>
      <c r="TFU10" s="149"/>
      <c r="TFV10" s="149"/>
      <c r="TFW10" s="149"/>
      <c r="TFX10" s="149"/>
      <c r="TFY10" s="149"/>
      <c r="TFZ10" s="149"/>
      <c r="TGA10" s="149"/>
      <c r="TGB10" s="149"/>
      <c r="TGC10" s="149"/>
      <c r="TGD10" s="149"/>
      <c r="TGE10" s="149"/>
      <c r="TGF10" s="149"/>
      <c r="TGG10" s="149"/>
      <c r="TGH10" s="149"/>
      <c r="TGI10" s="149"/>
      <c r="TGJ10" s="149"/>
      <c r="TGK10" s="149"/>
      <c r="TGL10" s="149"/>
      <c r="TGM10" s="149"/>
      <c r="TGN10" s="149"/>
      <c r="TGO10" s="149"/>
      <c r="TGP10" s="149"/>
      <c r="TGQ10" s="149"/>
      <c r="TGR10" s="149"/>
      <c r="TGS10" s="149"/>
      <c r="TGT10" s="149"/>
      <c r="TGU10" s="149"/>
      <c r="TGV10" s="149"/>
      <c r="TGW10" s="149"/>
      <c r="TGX10" s="149"/>
      <c r="TGY10" s="149"/>
      <c r="TGZ10" s="149"/>
      <c r="THA10" s="149"/>
      <c r="THB10" s="149"/>
      <c r="THC10" s="149"/>
      <c r="THD10" s="149"/>
      <c r="THE10" s="149"/>
      <c r="THF10" s="149"/>
      <c r="THG10" s="149"/>
      <c r="THH10" s="149"/>
      <c r="THI10" s="149"/>
      <c r="THJ10" s="149"/>
      <c r="THK10" s="149"/>
      <c r="THL10" s="149"/>
      <c r="THM10" s="149"/>
      <c r="THN10" s="149"/>
      <c r="THO10" s="149"/>
      <c r="THP10" s="149"/>
      <c r="THQ10" s="149"/>
      <c r="THR10" s="149"/>
      <c r="THS10" s="149"/>
      <c r="THT10" s="149"/>
      <c r="THU10" s="149"/>
      <c r="THV10" s="149"/>
      <c r="THW10" s="149"/>
      <c r="THX10" s="149"/>
      <c r="THY10" s="149"/>
      <c r="THZ10" s="149"/>
      <c r="TIA10" s="149"/>
      <c r="TIB10" s="149"/>
      <c r="TIC10" s="149"/>
      <c r="TID10" s="149"/>
      <c r="TIE10" s="149"/>
      <c r="TIF10" s="149"/>
      <c r="TIG10" s="149"/>
      <c r="TIH10" s="149"/>
      <c r="TII10" s="149"/>
      <c r="TIJ10" s="149"/>
      <c r="TIK10" s="149"/>
      <c r="TIL10" s="149"/>
      <c r="TIM10" s="149"/>
      <c r="TIN10" s="149"/>
      <c r="TIO10" s="149"/>
      <c r="TIP10" s="149"/>
      <c r="TIQ10" s="149"/>
      <c r="TIR10" s="149"/>
      <c r="TIS10" s="149"/>
      <c r="TIT10" s="149"/>
      <c r="TIU10" s="149"/>
      <c r="TIV10" s="149"/>
      <c r="TIW10" s="149"/>
      <c r="TIX10" s="149"/>
      <c r="TIY10" s="149"/>
      <c r="TIZ10" s="149"/>
      <c r="TJA10" s="149"/>
      <c r="TJB10" s="149"/>
      <c r="TJC10" s="149"/>
      <c r="TJD10" s="149"/>
      <c r="TJE10" s="149"/>
      <c r="TJF10" s="149"/>
      <c r="TJG10" s="149"/>
      <c r="TJH10" s="149"/>
      <c r="TJI10" s="149"/>
      <c r="TJJ10" s="149"/>
      <c r="TJK10" s="149"/>
      <c r="TJL10" s="149"/>
      <c r="TJM10" s="149"/>
      <c r="TJN10" s="149"/>
      <c r="TJO10" s="149"/>
      <c r="TJP10" s="149"/>
      <c r="TJQ10" s="149"/>
      <c r="TJR10" s="149"/>
      <c r="TJS10" s="149"/>
      <c r="TJT10" s="149"/>
      <c r="TJU10" s="149"/>
      <c r="TJV10" s="149"/>
      <c r="TJW10" s="149"/>
      <c r="TJX10" s="149"/>
      <c r="TJY10" s="149"/>
      <c r="TJZ10" s="149"/>
      <c r="TKA10" s="149"/>
      <c r="TKB10" s="149"/>
      <c r="TKC10" s="149"/>
      <c r="TKD10" s="149"/>
      <c r="TKE10" s="149"/>
      <c r="TKF10" s="149"/>
      <c r="TKG10" s="149"/>
      <c r="TKH10" s="149"/>
      <c r="TKI10" s="149"/>
      <c r="TKJ10" s="149"/>
      <c r="TKK10" s="149"/>
      <c r="TKL10" s="149"/>
      <c r="TKM10" s="149"/>
      <c r="TKN10" s="149"/>
      <c r="TKO10" s="149"/>
      <c r="TKP10" s="149"/>
      <c r="TKQ10" s="149"/>
      <c r="TKR10" s="149"/>
      <c r="TKS10" s="149"/>
      <c r="TKT10" s="149"/>
      <c r="TKU10" s="149"/>
      <c r="TKV10" s="149"/>
      <c r="TKW10" s="149"/>
      <c r="TKX10" s="149"/>
      <c r="TKY10" s="149"/>
      <c r="TKZ10" s="149"/>
      <c r="TLA10" s="149"/>
      <c r="TLB10" s="149"/>
      <c r="TLC10" s="149"/>
      <c r="TLD10" s="149"/>
      <c r="TLE10" s="149"/>
      <c r="TLF10" s="149"/>
      <c r="TLG10" s="149"/>
      <c r="TLH10" s="149"/>
      <c r="TLI10" s="149"/>
      <c r="TLJ10" s="149"/>
      <c r="TLK10" s="149"/>
      <c r="TLL10" s="149"/>
      <c r="TLM10" s="149"/>
      <c r="TLN10" s="149"/>
      <c r="TLO10" s="149"/>
      <c r="TLP10" s="149"/>
      <c r="TLQ10" s="149"/>
      <c r="TLR10" s="149"/>
      <c r="TLS10" s="149"/>
      <c r="TLT10" s="149"/>
      <c r="TLU10" s="149"/>
      <c r="TLV10" s="149"/>
      <c r="TLW10" s="149"/>
      <c r="TLX10" s="149"/>
      <c r="TLY10" s="149"/>
      <c r="TLZ10" s="149"/>
      <c r="TMA10" s="149"/>
      <c r="TMB10" s="149"/>
      <c r="TMC10" s="149"/>
      <c r="TMD10" s="149"/>
      <c r="TME10" s="149"/>
      <c r="TMF10" s="149"/>
      <c r="TMG10" s="149"/>
      <c r="TMH10" s="149"/>
      <c r="TMI10" s="149"/>
      <c r="TMJ10" s="149"/>
      <c r="TMK10" s="149"/>
      <c r="TML10" s="149"/>
      <c r="TMM10" s="149"/>
      <c r="TMN10" s="149"/>
      <c r="TMO10" s="149"/>
      <c r="TMP10" s="149"/>
      <c r="TMQ10" s="149"/>
      <c r="TMR10" s="149"/>
      <c r="TMS10" s="149"/>
      <c r="TMT10" s="149"/>
      <c r="TMU10" s="149"/>
      <c r="TMV10" s="149"/>
      <c r="TMW10" s="149"/>
      <c r="TMX10" s="149"/>
      <c r="TMY10" s="149"/>
      <c r="TMZ10" s="149"/>
      <c r="TNA10" s="149"/>
      <c r="TNB10" s="149"/>
      <c r="TNC10" s="149"/>
      <c r="TND10" s="149"/>
      <c r="TNE10" s="149"/>
      <c r="TNF10" s="149"/>
      <c r="TNG10" s="149"/>
      <c r="TNH10" s="149"/>
      <c r="TNI10" s="149"/>
      <c r="TNJ10" s="149"/>
      <c r="TNK10" s="149"/>
      <c r="TNL10" s="149"/>
      <c r="TNM10" s="149"/>
      <c r="TNN10" s="149"/>
      <c r="TNO10" s="149"/>
      <c r="TNP10" s="149"/>
      <c r="TNQ10" s="149"/>
      <c r="TNR10" s="149"/>
      <c r="TNS10" s="149"/>
      <c r="TNT10" s="149"/>
      <c r="TNU10" s="149"/>
      <c r="TNV10" s="149"/>
      <c r="TNW10" s="149"/>
      <c r="TNX10" s="149"/>
      <c r="TNY10" s="149"/>
      <c r="TNZ10" s="149"/>
      <c r="TOA10" s="149"/>
      <c r="TOB10" s="149"/>
      <c r="TOC10" s="149"/>
      <c r="TOD10" s="149"/>
      <c r="TOE10" s="149"/>
      <c r="TOF10" s="149"/>
      <c r="TOG10" s="149"/>
      <c r="TOH10" s="149"/>
      <c r="TOI10" s="149"/>
      <c r="TOJ10" s="149"/>
      <c r="TOK10" s="149"/>
      <c r="TOL10" s="149"/>
      <c r="TOM10" s="149"/>
      <c r="TON10" s="149"/>
      <c r="TOO10" s="149"/>
      <c r="TOP10" s="149"/>
      <c r="TOQ10" s="149"/>
      <c r="TOR10" s="149"/>
      <c r="TOS10" s="149"/>
      <c r="TOT10" s="149"/>
      <c r="TOU10" s="149"/>
      <c r="TOV10" s="149"/>
      <c r="TOW10" s="149"/>
      <c r="TOX10" s="149"/>
      <c r="TOY10" s="149"/>
      <c r="TOZ10" s="149"/>
      <c r="TPA10" s="149"/>
      <c r="TPB10" s="149"/>
      <c r="TPC10" s="149"/>
      <c r="TPD10" s="149"/>
      <c r="TPE10" s="149"/>
      <c r="TPF10" s="149"/>
      <c r="TPG10" s="149"/>
      <c r="TPH10" s="149"/>
      <c r="TPI10" s="149"/>
      <c r="TPJ10" s="149"/>
      <c r="TPK10" s="149"/>
      <c r="TPL10" s="149"/>
      <c r="TPM10" s="149"/>
      <c r="TPN10" s="149"/>
      <c r="TPO10" s="149"/>
      <c r="TPP10" s="149"/>
      <c r="TPQ10" s="149"/>
      <c r="TPR10" s="149"/>
      <c r="TPS10" s="149"/>
      <c r="TPT10" s="149"/>
      <c r="TPU10" s="149"/>
      <c r="TPV10" s="149"/>
      <c r="TPW10" s="149"/>
      <c r="TPX10" s="149"/>
      <c r="TPY10" s="149"/>
      <c r="TPZ10" s="149"/>
      <c r="TQA10" s="149"/>
      <c r="TQB10" s="149"/>
      <c r="TQC10" s="149"/>
      <c r="TQD10" s="149"/>
      <c r="TQE10" s="149"/>
      <c r="TQF10" s="149"/>
      <c r="TQG10" s="149"/>
      <c r="TQH10" s="149"/>
      <c r="TQI10" s="149"/>
      <c r="TQJ10" s="149"/>
      <c r="TQK10" s="149"/>
      <c r="TQL10" s="149"/>
      <c r="TQM10" s="149"/>
      <c r="TQN10" s="149"/>
      <c r="TQO10" s="149"/>
      <c r="TQP10" s="149"/>
      <c r="TQQ10" s="149"/>
      <c r="TQR10" s="149"/>
      <c r="TQS10" s="149"/>
      <c r="TQT10" s="149"/>
      <c r="TQU10" s="149"/>
      <c r="TQV10" s="149"/>
      <c r="TQW10" s="149"/>
      <c r="TQX10" s="149"/>
      <c r="TQY10" s="149"/>
      <c r="TQZ10" s="149"/>
      <c r="TRA10" s="149"/>
      <c r="TRB10" s="149"/>
      <c r="TRC10" s="149"/>
      <c r="TRD10" s="149"/>
      <c r="TRE10" s="149"/>
      <c r="TRF10" s="149"/>
      <c r="TRG10" s="149"/>
      <c r="TRH10" s="149"/>
      <c r="TRI10" s="149"/>
      <c r="TRJ10" s="149"/>
      <c r="TRK10" s="149"/>
      <c r="TRL10" s="149"/>
      <c r="TRM10" s="149"/>
      <c r="TRN10" s="149"/>
      <c r="TRO10" s="149"/>
      <c r="TRP10" s="149"/>
      <c r="TRQ10" s="149"/>
      <c r="TRR10" s="149"/>
      <c r="TRS10" s="149"/>
      <c r="TRT10" s="149"/>
      <c r="TRU10" s="149"/>
      <c r="TRV10" s="149"/>
      <c r="TRW10" s="149"/>
      <c r="TRX10" s="149"/>
      <c r="TRY10" s="149"/>
      <c r="TRZ10" s="149"/>
      <c r="TSA10" s="149"/>
      <c r="TSB10" s="149"/>
      <c r="TSC10" s="149"/>
      <c r="TSD10" s="149"/>
      <c r="TSE10" s="149"/>
      <c r="TSF10" s="149"/>
      <c r="TSG10" s="149"/>
      <c r="TSH10" s="149"/>
      <c r="TSI10" s="149"/>
      <c r="TSJ10" s="149"/>
      <c r="TSK10" s="149"/>
      <c r="TSL10" s="149"/>
      <c r="TSM10" s="149"/>
      <c r="TSN10" s="149"/>
      <c r="TSO10" s="149"/>
      <c r="TSP10" s="149"/>
      <c r="TSQ10" s="149"/>
      <c r="TSR10" s="149"/>
      <c r="TSS10" s="149"/>
      <c r="TST10" s="149"/>
      <c r="TSU10" s="149"/>
      <c r="TSV10" s="149"/>
      <c r="TSW10" s="149"/>
      <c r="TSX10" s="149"/>
      <c r="TSY10" s="149"/>
      <c r="TSZ10" s="149"/>
      <c r="TTA10" s="149"/>
      <c r="TTB10" s="149"/>
      <c r="TTC10" s="149"/>
      <c r="TTD10" s="149"/>
      <c r="TTE10" s="149"/>
      <c r="TTF10" s="149"/>
      <c r="TTG10" s="149"/>
      <c r="TTH10" s="149"/>
      <c r="TTI10" s="149"/>
      <c r="TTJ10" s="149"/>
      <c r="TTK10" s="149"/>
      <c r="TTL10" s="149"/>
      <c r="TTM10" s="149"/>
      <c r="TTN10" s="149"/>
      <c r="TTO10" s="149"/>
      <c r="TTP10" s="149"/>
      <c r="TTQ10" s="149"/>
      <c r="TTR10" s="149"/>
      <c r="TTS10" s="149"/>
      <c r="TTT10" s="149"/>
      <c r="TTU10" s="149"/>
      <c r="TTV10" s="149"/>
      <c r="TTW10" s="149"/>
      <c r="TTX10" s="149"/>
      <c r="TTY10" s="149"/>
      <c r="TTZ10" s="149"/>
      <c r="TUA10" s="149"/>
      <c r="TUB10" s="149"/>
      <c r="TUC10" s="149"/>
      <c r="TUD10" s="149"/>
      <c r="TUE10" s="149"/>
      <c r="TUF10" s="149"/>
      <c r="TUG10" s="149"/>
      <c r="TUH10" s="149"/>
      <c r="TUI10" s="149"/>
      <c r="TUJ10" s="149"/>
      <c r="TUK10" s="149"/>
      <c r="TUL10" s="149"/>
      <c r="TUM10" s="149"/>
      <c r="TUN10" s="149"/>
      <c r="TUO10" s="149"/>
      <c r="TUP10" s="149"/>
      <c r="TUQ10" s="149"/>
      <c r="TUR10" s="149"/>
      <c r="TUS10" s="149"/>
      <c r="TUT10" s="149"/>
      <c r="TUU10" s="149"/>
      <c r="TUV10" s="149"/>
      <c r="TUW10" s="149"/>
      <c r="TUX10" s="149"/>
      <c r="TUY10" s="149"/>
      <c r="TUZ10" s="149"/>
      <c r="TVA10" s="149"/>
      <c r="TVB10" s="149"/>
      <c r="TVC10" s="149"/>
      <c r="TVD10" s="149"/>
      <c r="TVE10" s="149"/>
      <c r="TVF10" s="149"/>
      <c r="TVG10" s="149"/>
      <c r="TVH10" s="149"/>
      <c r="TVI10" s="149"/>
      <c r="TVJ10" s="149"/>
      <c r="TVK10" s="149"/>
      <c r="TVL10" s="149"/>
      <c r="TVM10" s="149"/>
      <c r="TVN10" s="149"/>
      <c r="TVO10" s="149"/>
      <c r="TVP10" s="149"/>
      <c r="TVQ10" s="149"/>
      <c r="TVR10" s="149"/>
      <c r="TVS10" s="149"/>
      <c r="TVT10" s="149"/>
      <c r="TVU10" s="149"/>
      <c r="TVV10" s="149"/>
      <c r="TVW10" s="149"/>
      <c r="TVX10" s="149"/>
      <c r="TVY10" s="149"/>
      <c r="TVZ10" s="149"/>
      <c r="TWA10" s="149"/>
      <c r="TWB10" s="149"/>
      <c r="TWC10" s="149"/>
      <c r="TWD10" s="149"/>
      <c r="TWE10" s="149"/>
      <c r="TWF10" s="149"/>
      <c r="TWG10" s="149"/>
      <c r="TWH10" s="149"/>
      <c r="TWI10" s="149"/>
      <c r="TWJ10" s="149"/>
      <c r="TWK10" s="149"/>
      <c r="TWL10" s="149"/>
      <c r="TWM10" s="149"/>
      <c r="TWN10" s="149"/>
      <c r="TWO10" s="149"/>
      <c r="TWP10" s="149"/>
      <c r="TWQ10" s="149"/>
      <c r="TWR10" s="149"/>
      <c r="TWS10" s="149"/>
      <c r="TWT10" s="149"/>
      <c r="TWU10" s="149"/>
      <c r="TWV10" s="149"/>
      <c r="TWW10" s="149"/>
      <c r="TWX10" s="149"/>
      <c r="TWY10" s="149"/>
      <c r="TWZ10" s="149"/>
      <c r="TXA10" s="149"/>
      <c r="TXB10" s="149"/>
      <c r="TXC10" s="149"/>
      <c r="TXD10" s="149"/>
      <c r="TXE10" s="149"/>
      <c r="TXF10" s="149"/>
      <c r="TXG10" s="149"/>
      <c r="TXH10" s="149"/>
      <c r="TXI10" s="149"/>
      <c r="TXJ10" s="149"/>
      <c r="TXK10" s="149"/>
      <c r="TXL10" s="149"/>
      <c r="TXM10" s="149"/>
      <c r="TXN10" s="149"/>
      <c r="TXO10" s="149"/>
      <c r="TXP10" s="149"/>
      <c r="TXQ10" s="149"/>
      <c r="TXR10" s="149"/>
      <c r="TXS10" s="149"/>
      <c r="TXT10" s="149"/>
      <c r="TXU10" s="149"/>
      <c r="TXV10" s="149"/>
      <c r="TXW10" s="149"/>
      <c r="TXX10" s="149"/>
      <c r="TXY10" s="149"/>
      <c r="TXZ10" s="149"/>
      <c r="TYA10" s="149"/>
      <c r="TYB10" s="149"/>
      <c r="TYC10" s="149"/>
      <c r="TYD10" s="149"/>
      <c r="TYE10" s="149"/>
      <c r="TYF10" s="149"/>
      <c r="TYG10" s="149"/>
      <c r="TYH10" s="149"/>
      <c r="TYI10" s="149"/>
      <c r="TYJ10" s="149"/>
      <c r="TYK10" s="149"/>
      <c r="TYL10" s="149"/>
      <c r="TYM10" s="149"/>
      <c r="TYN10" s="149"/>
      <c r="TYO10" s="149"/>
      <c r="TYP10" s="149"/>
      <c r="TYQ10" s="149"/>
      <c r="TYR10" s="149"/>
      <c r="TYS10" s="149"/>
      <c r="TYT10" s="149"/>
      <c r="TYU10" s="149"/>
      <c r="TYV10" s="149"/>
      <c r="TYW10" s="149"/>
      <c r="TYX10" s="149"/>
      <c r="TYY10" s="149"/>
      <c r="TYZ10" s="149"/>
      <c r="TZA10" s="149"/>
      <c r="TZB10" s="149"/>
      <c r="TZC10" s="149"/>
      <c r="TZD10" s="149"/>
      <c r="TZE10" s="149"/>
      <c r="TZF10" s="149"/>
      <c r="TZG10" s="149"/>
      <c r="TZH10" s="149"/>
      <c r="TZI10" s="149"/>
      <c r="TZJ10" s="149"/>
      <c r="TZK10" s="149"/>
      <c r="TZL10" s="149"/>
      <c r="TZM10" s="149"/>
      <c r="TZN10" s="149"/>
      <c r="TZO10" s="149"/>
      <c r="TZP10" s="149"/>
      <c r="TZQ10" s="149"/>
      <c r="TZR10" s="149"/>
      <c r="TZS10" s="149"/>
      <c r="TZT10" s="149"/>
      <c r="TZU10" s="149"/>
      <c r="TZV10" s="149"/>
      <c r="TZW10" s="149"/>
      <c r="TZX10" s="149"/>
      <c r="TZY10" s="149"/>
      <c r="TZZ10" s="149"/>
      <c r="UAA10" s="149"/>
      <c r="UAB10" s="149"/>
      <c r="UAC10" s="149"/>
      <c r="UAD10" s="149"/>
      <c r="UAE10" s="149"/>
      <c r="UAF10" s="149"/>
      <c r="UAG10" s="149"/>
      <c r="UAH10" s="149"/>
      <c r="UAI10" s="149"/>
      <c r="UAJ10" s="149"/>
      <c r="UAK10" s="149"/>
      <c r="UAL10" s="149"/>
      <c r="UAM10" s="149"/>
      <c r="UAN10" s="149"/>
      <c r="UAO10" s="149"/>
      <c r="UAP10" s="149"/>
      <c r="UAQ10" s="149"/>
      <c r="UAR10" s="149"/>
      <c r="UAS10" s="149"/>
      <c r="UAT10" s="149"/>
      <c r="UAU10" s="149"/>
      <c r="UAV10" s="149"/>
      <c r="UAW10" s="149"/>
      <c r="UAX10" s="149"/>
      <c r="UAY10" s="149"/>
      <c r="UAZ10" s="149"/>
      <c r="UBA10" s="149"/>
      <c r="UBB10" s="149"/>
      <c r="UBC10" s="149"/>
      <c r="UBD10" s="149"/>
      <c r="UBE10" s="149"/>
      <c r="UBF10" s="149"/>
      <c r="UBG10" s="149"/>
      <c r="UBH10" s="149"/>
      <c r="UBI10" s="149"/>
      <c r="UBJ10" s="149"/>
      <c r="UBK10" s="149"/>
      <c r="UBL10" s="149"/>
      <c r="UBM10" s="149"/>
      <c r="UBN10" s="149"/>
      <c r="UBO10" s="149"/>
      <c r="UBP10" s="149"/>
      <c r="UBQ10" s="149"/>
      <c r="UBR10" s="149"/>
      <c r="UBS10" s="149"/>
      <c r="UBT10" s="149"/>
      <c r="UBU10" s="149"/>
      <c r="UBV10" s="149"/>
      <c r="UBW10" s="149"/>
      <c r="UBX10" s="149"/>
      <c r="UBY10" s="149"/>
      <c r="UBZ10" s="149"/>
      <c r="UCA10" s="149"/>
      <c r="UCB10" s="149"/>
      <c r="UCC10" s="149"/>
      <c r="UCD10" s="149"/>
      <c r="UCE10" s="149"/>
      <c r="UCF10" s="149"/>
      <c r="UCG10" s="149"/>
      <c r="UCH10" s="149"/>
      <c r="UCI10" s="149"/>
      <c r="UCJ10" s="149"/>
      <c r="UCK10" s="149"/>
      <c r="UCL10" s="149"/>
      <c r="UCM10" s="149"/>
      <c r="UCN10" s="149"/>
      <c r="UCO10" s="149"/>
      <c r="UCP10" s="149"/>
      <c r="UCQ10" s="149"/>
      <c r="UCR10" s="149"/>
      <c r="UCS10" s="149"/>
      <c r="UCT10" s="149"/>
      <c r="UCU10" s="149"/>
      <c r="UCV10" s="149"/>
      <c r="UCW10" s="149"/>
      <c r="UCX10" s="149"/>
      <c r="UCY10" s="149"/>
      <c r="UCZ10" s="149"/>
      <c r="UDA10" s="149"/>
      <c r="UDB10" s="149"/>
      <c r="UDC10" s="149"/>
      <c r="UDD10" s="149"/>
      <c r="UDE10" s="149"/>
      <c r="UDF10" s="149"/>
      <c r="UDG10" s="149"/>
      <c r="UDH10" s="149"/>
      <c r="UDI10" s="149"/>
      <c r="UDJ10" s="149"/>
      <c r="UDK10" s="149"/>
      <c r="UDL10" s="149"/>
      <c r="UDM10" s="149"/>
      <c r="UDN10" s="149"/>
      <c r="UDO10" s="149"/>
      <c r="UDP10" s="149"/>
      <c r="UDQ10" s="149"/>
      <c r="UDR10" s="149"/>
      <c r="UDS10" s="149"/>
      <c r="UDT10" s="149"/>
      <c r="UDU10" s="149"/>
      <c r="UDV10" s="149"/>
      <c r="UDW10" s="149"/>
      <c r="UDX10" s="149"/>
      <c r="UDY10" s="149"/>
      <c r="UDZ10" s="149"/>
      <c r="UEA10" s="149"/>
      <c r="UEB10" s="149"/>
      <c r="UEC10" s="149"/>
      <c r="UED10" s="149"/>
      <c r="UEE10" s="149"/>
      <c r="UEF10" s="149"/>
      <c r="UEG10" s="149"/>
      <c r="UEH10" s="149"/>
      <c r="UEI10" s="149"/>
      <c r="UEJ10" s="149"/>
      <c r="UEK10" s="149"/>
      <c r="UEL10" s="149"/>
      <c r="UEM10" s="149"/>
      <c r="UEN10" s="149"/>
      <c r="UEO10" s="149"/>
      <c r="UEP10" s="149"/>
      <c r="UEQ10" s="149"/>
      <c r="UER10" s="149"/>
      <c r="UES10" s="149"/>
      <c r="UET10" s="149"/>
      <c r="UEU10" s="149"/>
      <c r="UEV10" s="149"/>
      <c r="UEW10" s="149"/>
      <c r="UEX10" s="149"/>
      <c r="UEY10" s="149"/>
      <c r="UEZ10" s="149"/>
      <c r="UFA10" s="149"/>
      <c r="UFB10" s="149"/>
      <c r="UFC10" s="149"/>
      <c r="UFD10" s="149"/>
      <c r="UFE10" s="149"/>
      <c r="UFF10" s="149"/>
      <c r="UFG10" s="149"/>
      <c r="UFH10" s="149"/>
      <c r="UFI10" s="149"/>
      <c r="UFJ10" s="149"/>
      <c r="UFK10" s="149"/>
      <c r="UFL10" s="149"/>
      <c r="UFM10" s="149"/>
      <c r="UFN10" s="149"/>
      <c r="UFO10" s="149"/>
      <c r="UFP10" s="149"/>
      <c r="UFQ10" s="149"/>
      <c r="UFR10" s="149"/>
      <c r="UFS10" s="149"/>
      <c r="UFT10" s="149"/>
      <c r="UFU10" s="149"/>
      <c r="UFV10" s="149"/>
      <c r="UFW10" s="149"/>
      <c r="UFX10" s="149"/>
      <c r="UFY10" s="149"/>
      <c r="UFZ10" s="149"/>
      <c r="UGA10" s="149"/>
      <c r="UGB10" s="149"/>
      <c r="UGC10" s="149"/>
      <c r="UGD10" s="149"/>
      <c r="UGE10" s="149"/>
      <c r="UGF10" s="149"/>
      <c r="UGG10" s="149"/>
      <c r="UGH10" s="149"/>
      <c r="UGI10" s="149"/>
      <c r="UGJ10" s="149"/>
      <c r="UGK10" s="149"/>
      <c r="UGL10" s="149"/>
      <c r="UGM10" s="149"/>
      <c r="UGN10" s="149"/>
      <c r="UGO10" s="149"/>
      <c r="UGP10" s="149"/>
      <c r="UGQ10" s="149"/>
      <c r="UGR10" s="149"/>
      <c r="UGS10" s="149"/>
      <c r="UGT10" s="149"/>
      <c r="UGU10" s="149"/>
      <c r="UGV10" s="149"/>
      <c r="UGW10" s="149"/>
      <c r="UGX10" s="149"/>
      <c r="UGY10" s="149"/>
      <c r="UGZ10" s="149"/>
      <c r="UHA10" s="149"/>
      <c r="UHB10" s="149"/>
      <c r="UHC10" s="149"/>
      <c r="UHD10" s="149"/>
      <c r="UHE10" s="149"/>
      <c r="UHF10" s="149"/>
      <c r="UHG10" s="149"/>
      <c r="UHH10" s="149"/>
      <c r="UHI10" s="149"/>
      <c r="UHJ10" s="149"/>
      <c r="UHK10" s="149"/>
      <c r="UHL10" s="149"/>
      <c r="UHM10" s="149"/>
      <c r="UHN10" s="149"/>
      <c r="UHO10" s="149"/>
      <c r="UHP10" s="149"/>
      <c r="UHQ10" s="149"/>
      <c r="UHR10" s="149"/>
      <c r="UHS10" s="149"/>
      <c r="UHT10" s="149"/>
      <c r="UHU10" s="149"/>
      <c r="UHV10" s="149"/>
      <c r="UHW10" s="149"/>
      <c r="UHX10" s="149"/>
      <c r="UHY10" s="149"/>
      <c r="UHZ10" s="149"/>
      <c r="UIA10" s="149"/>
      <c r="UIB10" s="149"/>
      <c r="UIC10" s="149"/>
      <c r="UID10" s="149"/>
      <c r="UIE10" s="149"/>
      <c r="UIF10" s="149"/>
      <c r="UIG10" s="149"/>
      <c r="UIH10" s="149"/>
      <c r="UII10" s="149"/>
      <c r="UIJ10" s="149"/>
      <c r="UIK10" s="149"/>
      <c r="UIL10" s="149"/>
      <c r="UIM10" s="149"/>
      <c r="UIN10" s="149"/>
      <c r="UIO10" s="149"/>
      <c r="UIP10" s="149"/>
      <c r="UIQ10" s="149"/>
      <c r="UIR10" s="149"/>
      <c r="UIS10" s="149"/>
      <c r="UIT10" s="149"/>
      <c r="UIU10" s="149"/>
      <c r="UIV10" s="149"/>
      <c r="UIW10" s="149"/>
      <c r="UIX10" s="149"/>
      <c r="UIY10" s="149"/>
      <c r="UIZ10" s="149"/>
      <c r="UJA10" s="149"/>
      <c r="UJB10" s="149"/>
      <c r="UJC10" s="149"/>
      <c r="UJD10" s="149"/>
      <c r="UJE10" s="149"/>
      <c r="UJF10" s="149"/>
      <c r="UJG10" s="149"/>
      <c r="UJH10" s="149"/>
      <c r="UJI10" s="149"/>
      <c r="UJJ10" s="149"/>
      <c r="UJK10" s="149"/>
      <c r="UJL10" s="149"/>
      <c r="UJM10" s="149"/>
      <c r="UJN10" s="149"/>
      <c r="UJO10" s="149"/>
      <c r="UJP10" s="149"/>
      <c r="UJQ10" s="149"/>
      <c r="UJR10" s="149"/>
      <c r="UJS10" s="149"/>
      <c r="UJT10" s="149"/>
      <c r="UJU10" s="149"/>
      <c r="UJV10" s="149"/>
      <c r="UJW10" s="149"/>
      <c r="UJX10" s="149"/>
      <c r="UJY10" s="149"/>
      <c r="UJZ10" s="149"/>
      <c r="UKA10" s="149"/>
      <c r="UKB10" s="149"/>
      <c r="UKC10" s="149"/>
      <c r="UKD10" s="149"/>
      <c r="UKE10" s="149"/>
      <c r="UKF10" s="149"/>
      <c r="UKG10" s="149"/>
      <c r="UKH10" s="149"/>
      <c r="UKI10" s="149"/>
      <c r="UKJ10" s="149"/>
      <c r="UKK10" s="149"/>
      <c r="UKL10" s="149"/>
      <c r="UKM10" s="149"/>
      <c r="UKN10" s="149"/>
      <c r="UKO10" s="149"/>
      <c r="UKP10" s="149"/>
      <c r="UKQ10" s="149"/>
      <c r="UKR10" s="149"/>
      <c r="UKS10" s="149"/>
      <c r="UKT10" s="149"/>
      <c r="UKU10" s="149"/>
      <c r="UKV10" s="149"/>
      <c r="UKW10" s="149"/>
      <c r="UKX10" s="149"/>
      <c r="UKY10" s="149"/>
      <c r="UKZ10" s="149"/>
      <c r="ULA10" s="149"/>
      <c r="ULB10" s="149"/>
      <c r="ULC10" s="149"/>
      <c r="ULD10" s="149"/>
      <c r="ULE10" s="149"/>
      <c r="ULF10" s="149"/>
      <c r="ULG10" s="149"/>
      <c r="ULH10" s="149"/>
      <c r="ULI10" s="149"/>
      <c r="ULJ10" s="149"/>
      <c r="ULK10" s="149"/>
      <c r="ULL10" s="149"/>
      <c r="ULM10" s="149"/>
      <c r="ULN10" s="149"/>
      <c r="ULO10" s="149"/>
      <c r="ULP10" s="149"/>
      <c r="ULQ10" s="149"/>
      <c r="ULR10" s="149"/>
      <c r="ULS10" s="149"/>
      <c r="ULT10" s="149"/>
      <c r="ULU10" s="149"/>
      <c r="ULV10" s="149"/>
      <c r="ULW10" s="149"/>
      <c r="ULX10" s="149"/>
      <c r="ULY10" s="149"/>
      <c r="ULZ10" s="149"/>
      <c r="UMA10" s="149"/>
      <c r="UMB10" s="149"/>
      <c r="UMC10" s="149"/>
      <c r="UMD10" s="149"/>
      <c r="UME10" s="149"/>
      <c r="UMF10" s="149"/>
      <c r="UMG10" s="149"/>
      <c r="UMH10" s="149"/>
      <c r="UMI10" s="149"/>
      <c r="UMJ10" s="149"/>
      <c r="UMK10" s="149"/>
      <c r="UML10" s="149"/>
      <c r="UMM10" s="149"/>
      <c r="UMN10" s="149"/>
      <c r="UMO10" s="149"/>
      <c r="UMP10" s="149"/>
      <c r="UMQ10" s="149"/>
      <c r="UMR10" s="149"/>
      <c r="UMS10" s="149"/>
      <c r="UMT10" s="149"/>
      <c r="UMU10" s="149"/>
      <c r="UMV10" s="149"/>
      <c r="UMW10" s="149"/>
      <c r="UMX10" s="149"/>
      <c r="UMY10" s="149"/>
      <c r="UMZ10" s="149"/>
      <c r="UNA10" s="149"/>
      <c r="UNB10" s="149"/>
      <c r="UNC10" s="149"/>
      <c r="UND10" s="149"/>
      <c r="UNE10" s="149"/>
      <c r="UNF10" s="149"/>
      <c r="UNG10" s="149"/>
      <c r="UNH10" s="149"/>
      <c r="UNI10" s="149"/>
      <c r="UNJ10" s="149"/>
      <c r="UNK10" s="149"/>
      <c r="UNL10" s="149"/>
      <c r="UNM10" s="149"/>
      <c r="UNN10" s="149"/>
      <c r="UNO10" s="149"/>
      <c r="UNP10" s="149"/>
      <c r="UNQ10" s="149"/>
      <c r="UNR10" s="149"/>
      <c r="UNS10" s="149"/>
      <c r="UNT10" s="149"/>
      <c r="UNU10" s="149"/>
      <c r="UNV10" s="149"/>
      <c r="UNW10" s="149"/>
      <c r="UNX10" s="149"/>
      <c r="UNY10" s="149"/>
      <c r="UNZ10" s="149"/>
      <c r="UOA10" s="149"/>
      <c r="UOB10" s="149"/>
      <c r="UOC10" s="149"/>
      <c r="UOD10" s="149"/>
      <c r="UOE10" s="149"/>
      <c r="UOF10" s="149"/>
      <c r="UOG10" s="149"/>
      <c r="UOH10" s="149"/>
      <c r="UOI10" s="149"/>
      <c r="UOJ10" s="149"/>
      <c r="UOK10" s="149"/>
      <c r="UOL10" s="149"/>
      <c r="UOM10" s="149"/>
      <c r="UON10" s="149"/>
      <c r="UOO10" s="149"/>
      <c r="UOP10" s="149"/>
      <c r="UOQ10" s="149"/>
      <c r="UOR10" s="149"/>
      <c r="UOS10" s="149"/>
      <c r="UOT10" s="149"/>
      <c r="UOU10" s="149"/>
      <c r="UOV10" s="149"/>
      <c r="UOW10" s="149"/>
      <c r="UOX10" s="149"/>
      <c r="UOY10" s="149"/>
      <c r="UOZ10" s="149"/>
      <c r="UPA10" s="149"/>
      <c r="UPB10" s="149"/>
      <c r="UPC10" s="149"/>
      <c r="UPD10" s="149"/>
      <c r="UPE10" s="149"/>
      <c r="UPF10" s="149"/>
      <c r="UPG10" s="149"/>
      <c r="UPH10" s="149"/>
      <c r="UPI10" s="149"/>
      <c r="UPJ10" s="149"/>
      <c r="UPK10" s="149"/>
      <c r="UPL10" s="149"/>
      <c r="UPM10" s="149"/>
      <c r="UPN10" s="149"/>
      <c r="UPO10" s="149"/>
      <c r="UPP10" s="149"/>
      <c r="UPQ10" s="149"/>
      <c r="UPR10" s="149"/>
      <c r="UPS10" s="149"/>
      <c r="UPT10" s="149"/>
      <c r="UPU10" s="149"/>
      <c r="UPV10" s="149"/>
      <c r="UPW10" s="149"/>
      <c r="UPX10" s="149"/>
      <c r="UPY10" s="149"/>
      <c r="UPZ10" s="149"/>
      <c r="UQA10" s="149"/>
      <c r="UQB10" s="149"/>
      <c r="UQC10" s="149"/>
      <c r="UQD10" s="149"/>
      <c r="UQE10" s="149"/>
      <c r="UQF10" s="149"/>
      <c r="UQG10" s="149"/>
      <c r="UQH10" s="149"/>
      <c r="UQI10" s="149"/>
      <c r="UQJ10" s="149"/>
      <c r="UQK10" s="149"/>
      <c r="UQL10" s="149"/>
      <c r="UQM10" s="149"/>
      <c r="UQN10" s="149"/>
      <c r="UQO10" s="149"/>
      <c r="UQP10" s="149"/>
      <c r="UQQ10" s="149"/>
      <c r="UQR10" s="149"/>
      <c r="UQS10" s="149"/>
      <c r="UQT10" s="149"/>
      <c r="UQU10" s="149"/>
      <c r="UQV10" s="149"/>
      <c r="UQW10" s="149"/>
      <c r="UQX10" s="149"/>
      <c r="UQY10" s="149"/>
      <c r="UQZ10" s="149"/>
      <c r="URA10" s="149"/>
      <c r="URB10" s="149"/>
      <c r="URC10" s="149"/>
      <c r="URD10" s="149"/>
      <c r="URE10" s="149"/>
      <c r="URF10" s="149"/>
      <c r="URG10" s="149"/>
      <c r="URH10" s="149"/>
      <c r="URI10" s="149"/>
      <c r="URJ10" s="149"/>
      <c r="URK10" s="149"/>
      <c r="URL10" s="149"/>
      <c r="URM10" s="149"/>
      <c r="URN10" s="149"/>
      <c r="URO10" s="149"/>
      <c r="URP10" s="149"/>
      <c r="URQ10" s="149"/>
      <c r="URR10" s="149"/>
      <c r="URS10" s="149"/>
      <c r="URT10" s="149"/>
      <c r="URU10" s="149"/>
      <c r="URV10" s="149"/>
      <c r="URW10" s="149"/>
      <c r="URX10" s="149"/>
      <c r="URY10" s="149"/>
      <c r="URZ10" s="149"/>
      <c r="USA10" s="149"/>
      <c r="USB10" s="149"/>
      <c r="USC10" s="149"/>
      <c r="USD10" s="149"/>
      <c r="USE10" s="149"/>
      <c r="USF10" s="149"/>
      <c r="USG10" s="149"/>
      <c r="USH10" s="149"/>
      <c r="USI10" s="149"/>
      <c r="USJ10" s="149"/>
      <c r="USK10" s="149"/>
      <c r="USL10" s="149"/>
      <c r="USM10" s="149"/>
      <c r="USN10" s="149"/>
      <c r="USO10" s="149"/>
      <c r="USP10" s="149"/>
      <c r="USQ10" s="149"/>
      <c r="USR10" s="149"/>
      <c r="USS10" s="149"/>
      <c r="UST10" s="149"/>
      <c r="USU10" s="149"/>
      <c r="USV10" s="149"/>
      <c r="USW10" s="149"/>
      <c r="USX10" s="149"/>
      <c r="USY10" s="149"/>
      <c r="USZ10" s="149"/>
      <c r="UTA10" s="149"/>
      <c r="UTB10" s="149"/>
      <c r="UTC10" s="149"/>
      <c r="UTD10" s="149"/>
      <c r="UTE10" s="149"/>
      <c r="UTF10" s="149"/>
      <c r="UTG10" s="149"/>
      <c r="UTH10" s="149"/>
      <c r="UTI10" s="149"/>
      <c r="UTJ10" s="149"/>
      <c r="UTK10" s="149"/>
      <c r="UTL10" s="149"/>
      <c r="UTM10" s="149"/>
      <c r="UTN10" s="149"/>
      <c r="UTO10" s="149"/>
      <c r="UTP10" s="149"/>
      <c r="UTQ10" s="149"/>
      <c r="UTR10" s="149"/>
      <c r="UTS10" s="149"/>
      <c r="UTT10" s="149"/>
      <c r="UTU10" s="149"/>
      <c r="UTV10" s="149"/>
      <c r="UTW10" s="149"/>
      <c r="UTX10" s="149"/>
      <c r="UTY10" s="149"/>
      <c r="UTZ10" s="149"/>
      <c r="UUA10" s="149"/>
      <c r="UUB10" s="149"/>
      <c r="UUC10" s="149"/>
      <c r="UUD10" s="149"/>
      <c r="UUE10" s="149"/>
      <c r="UUF10" s="149"/>
      <c r="UUG10" s="149"/>
      <c r="UUH10" s="149"/>
      <c r="UUI10" s="149"/>
      <c r="UUJ10" s="149"/>
      <c r="UUK10" s="149"/>
      <c r="UUL10" s="149"/>
      <c r="UUM10" s="149"/>
      <c r="UUN10" s="149"/>
      <c r="UUO10" s="149"/>
      <c r="UUP10" s="149"/>
      <c r="UUQ10" s="149"/>
      <c r="UUR10" s="149"/>
      <c r="UUS10" s="149"/>
      <c r="UUT10" s="149"/>
      <c r="UUU10" s="149"/>
      <c r="UUV10" s="149"/>
      <c r="UUW10" s="149"/>
      <c r="UUX10" s="149"/>
      <c r="UUY10" s="149"/>
      <c r="UUZ10" s="149"/>
      <c r="UVA10" s="149"/>
      <c r="UVB10" s="149"/>
      <c r="UVC10" s="149"/>
      <c r="UVD10" s="149"/>
      <c r="UVE10" s="149"/>
      <c r="UVF10" s="149"/>
      <c r="UVG10" s="149"/>
      <c r="UVH10" s="149"/>
      <c r="UVI10" s="149"/>
      <c r="UVJ10" s="149"/>
      <c r="UVK10" s="149"/>
      <c r="UVL10" s="149"/>
      <c r="UVM10" s="149"/>
      <c r="UVN10" s="149"/>
      <c r="UVO10" s="149"/>
      <c r="UVP10" s="149"/>
      <c r="UVQ10" s="149"/>
      <c r="UVR10" s="149"/>
      <c r="UVS10" s="149"/>
      <c r="UVT10" s="149"/>
      <c r="UVU10" s="149"/>
      <c r="UVV10" s="149"/>
      <c r="UVW10" s="149"/>
      <c r="UVX10" s="149"/>
      <c r="UVY10" s="149"/>
      <c r="UVZ10" s="149"/>
      <c r="UWA10" s="149"/>
      <c r="UWB10" s="149"/>
      <c r="UWC10" s="149"/>
      <c r="UWD10" s="149"/>
      <c r="UWE10" s="149"/>
      <c r="UWF10" s="149"/>
      <c r="UWG10" s="149"/>
      <c r="UWH10" s="149"/>
      <c r="UWI10" s="149"/>
      <c r="UWJ10" s="149"/>
      <c r="UWK10" s="149"/>
      <c r="UWL10" s="149"/>
      <c r="UWM10" s="149"/>
      <c r="UWN10" s="149"/>
      <c r="UWO10" s="149"/>
      <c r="UWP10" s="149"/>
      <c r="UWQ10" s="149"/>
      <c r="UWR10" s="149"/>
      <c r="UWS10" s="149"/>
      <c r="UWT10" s="149"/>
      <c r="UWU10" s="149"/>
      <c r="UWV10" s="149"/>
      <c r="UWW10" s="149"/>
      <c r="UWX10" s="149"/>
      <c r="UWY10" s="149"/>
      <c r="UWZ10" s="149"/>
      <c r="UXA10" s="149"/>
      <c r="UXB10" s="149"/>
      <c r="UXC10" s="149"/>
      <c r="UXD10" s="149"/>
      <c r="UXE10" s="149"/>
      <c r="UXF10" s="149"/>
      <c r="UXG10" s="149"/>
      <c r="UXH10" s="149"/>
      <c r="UXI10" s="149"/>
      <c r="UXJ10" s="149"/>
      <c r="UXK10" s="149"/>
      <c r="UXL10" s="149"/>
      <c r="UXM10" s="149"/>
      <c r="UXN10" s="149"/>
      <c r="UXO10" s="149"/>
      <c r="UXP10" s="149"/>
      <c r="UXQ10" s="149"/>
      <c r="UXR10" s="149"/>
      <c r="UXS10" s="149"/>
      <c r="UXT10" s="149"/>
      <c r="UXU10" s="149"/>
      <c r="UXV10" s="149"/>
      <c r="UXW10" s="149"/>
      <c r="UXX10" s="149"/>
      <c r="UXY10" s="149"/>
      <c r="UXZ10" s="149"/>
      <c r="UYA10" s="149"/>
      <c r="UYB10" s="149"/>
      <c r="UYC10" s="149"/>
      <c r="UYD10" s="149"/>
      <c r="UYE10" s="149"/>
      <c r="UYF10" s="149"/>
      <c r="UYG10" s="149"/>
      <c r="UYH10" s="149"/>
      <c r="UYI10" s="149"/>
      <c r="UYJ10" s="149"/>
      <c r="UYK10" s="149"/>
      <c r="UYL10" s="149"/>
      <c r="UYM10" s="149"/>
      <c r="UYN10" s="149"/>
      <c r="UYO10" s="149"/>
      <c r="UYP10" s="149"/>
      <c r="UYQ10" s="149"/>
      <c r="UYR10" s="149"/>
      <c r="UYS10" s="149"/>
      <c r="UYT10" s="149"/>
      <c r="UYU10" s="149"/>
      <c r="UYV10" s="149"/>
      <c r="UYW10" s="149"/>
      <c r="UYX10" s="149"/>
      <c r="UYY10" s="149"/>
      <c r="UYZ10" s="149"/>
      <c r="UZA10" s="149"/>
      <c r="UZB10" s="149"/>
      <c r="UZC10" s="149"/>
      <c r="UZD10" s="149"/>
      <c r="UZE10" s="149"/>
      <c r="UZF10" s="149"/>
      <c r="UZG10" s="149"/>
      <c r="UZH10" s="149"/>
      <c r="UZI10" s="149"/>
      <c r="UZJ10" s="149"/>
      <c r="UZK10" s="149"/>
      <c r="UZL10" s="149"/>
      <c r="UZM10" s="149"/>
      <c r="UZN10" s="149"/>
      <c r="UZO10" s="149"/>
      <c r="UZP10" s="149"/>
      <c r="UZQ10" s="149"/>
      <c r="UZR10" s="149"/>
      <c r="UZS10" s="149"/>
      <c r="UZT10" s="149"/>
      <c r="UZU10" s="149"/>
      <c r="UZV10" s="149"/>
      <c r="UZW10" s="149"/>
      <c r="UZX10" s="149"/>
      <c r="UZY10" s="149"/>
      <c r="UZZ10" s="149"/>
      <c r="VAA10" s="149"/>
      <c r="VAB10" s="149"/>
      <c r="VAC10" s="149"/>
      <c r="VAD10" s="149"/>
      <c r="VAE10" s="149"/>
      <c r="VAF10" s="149"/>
      <c r="VAG10" s="149"/>
      <c r="VAH10" s="149"/>
      <c r="VAI10" s="149"/>
      <c r="VAJ10" s="149"/>
      <c r="VAK10" s="149"/>
      <c r="VAL10" s="149"/>
      <c r="VAM10" s="149"/>
      <c r="VAN10" s="149"/>
      <c r="VAO10" s="149"/>
      <c r="VAP10" s="149"/>
      <c r="VAQ10" s="149"/>
      <c r="VAR10" s="149"/>
      <c r="VAS10" s="149"/>
      <c r="VAT10" s="149"/>
      <c r="VAU10" s="149"/>
      <c r="VAV10" s="149"/>
      <c r="VAW10" s="149"/>
      <c r="VAX10" s="149"/>
      <c r="VAY10" s="149"/>
      <c r="VAZ10" s="149"/>
      <c r="VBA10" s="149"/>
      <c r="VBB10" s="149"/>
      <c r="VBC10" s="149"/>
      <c r="VBD10" s="149"/>
      <c r="VBE10" s="149"/>
      <c r="VBF10" s="149"/>
      <c r="VBG10" s="149"/>
      <c r="VBH10" s="149"/>
      <c r="VBI10" s="149"/>
      <c r="VBJ10" s="149"/>
      <c r="VBK10" s="149"/>
      <c r="VBL10" s="149"/>
      <c r="VBM10" s="149"/>
      <c r="VBN10" s="149"/>
      <c r="VBO10" s="149"/>
      <c r="VBP10" s="149"/>
      <c r="VBQ10" s="149"/>
      <c r="VBR10" s="149"/>
      <c r="VBS10" s="149"/>
      <c r="VBT10" s="149"/>
      <c r="VBU10" s="149"/>
      <c r="VBV10" s="149"/>
      <c r="VBW10" s="149"/>
      <c r="VBX10" s="149"/>
      <c r="VBY10" s="149"/>
      <c r="VBZ10" s="149"/>
      <c r="VCA10" s="149"/>
      <c r="VCB10" s="149"/>
      <c r="VCC10" s="149"/>
      <c r="VCD10" s="149"/>
      <c r="VCE10" s="149"/>
      <c r="VCF10" s="149"/>
      <c r="VCG10" s="149"/>
      <c r="VCH10" s="149"/>
      <c r="VCI10" s="149"/>
      <c r="VCJ10" s="149"/>
      <c r="VCK10" s="149"/>
      <c r="VCL10" s="149"/>
      <c r="VCM10" s="149"/>
      <c r="VCN10" s="149"/>
      <c r="VCO10" s="149"/>
      <c r="VCP10" s="149"/>
      <c r="VCQ10" s="149"/>
      <c r="VCR10" s="149"/>
      <c r="VCS10" s="149"/>
      <c r="VCT10" s="149"/>
      <c r="VCU10" s="149"/>
      <c r="VCV10" s="149"/>
      <c r="VCW10" s="149"/>
      <c r="VCX10" s="149"/>
      <c r="VCY10" s="149"/>
      <c r="VCZ10" s="149"/>
      <c r="VDA10" s="149"/>
      <c r="VDB10" s="149"/>
      <c r="VDC10" s="149"/>
      <c r="VDD10" s="149"/>
      <c r="VDE10" s="149"/>
      <c r="VDF10" s="149"/>
      <c r="VDG10" s="149"/>
      <c r="VDH10" s="149"/>
      <c r="VDI10" s="149"/>
      <c r="VDJ10" s="149"/>
      <c r="VDK10" s="149"/>
      <c r="VDL10" s="149"/>
      <c r="VDM10" s="149"/>
      <c r="VDN10" s="149"/>
      <c r="VDO10" s="149"/>
      <c r="VDP10" s="149"/>
      <c r="VDQ10" s="149"/>
      <c r="VDR10" s="149"/>
      <c r="VDS10" s="149"/>
      <c r="VDT10" s="149"/>
      <c r="VDU10" s="149"/>
      <c r="VDV10" s="149"/>
      <c r="VDW10" s="149"/>
      <c r="VDX10" s="149"/>
      <c r="VDY10" s="149"/>
      <c r="VDZ10" s="149"/>
      <c r="VEA10" s="149"/>
      <c r="VEB10" s="149"/>
      <c r="VEC10" s="149"/>
      <c r="VED10" s="149"/>
      <c r="VEE10" s="149"/>
      <c r="VEF10" s="149"/>
      <c r="VEG10" s="149"/>
      <c r="VEH10" s="149"/>
      <c r="VEI10" s="149"/>
      <c r="VEJ10" s="149"/>
      <c r="VEK10" s="149"/>
      <c r="VEL10" s="149"/>
      <c r="VEM10" s="149"/>
      <c r="VEN10" s="149"/>
      <c r="VEO10" s="149"/>
      <c r="VEP10" s="149"/>
      <c r="VEQ10" s="149"/>
      <c r="VER10" s="149"/>
      <c r="VES10" s="149"/>
      <c r="VET10" s="149"/>
      <c r="VEU10" s="149"/>
      <c r="VEV10" s="149"/>
      <c r="VEW10" s="149"/>
      <c r="VEX10" s="149"/>
      <c r="VEY10" s="149"/>
      <c r="VEZ10" s="149"/>
      <c r="VFA10" s="149"/>
      <c r="VFB10" s="149"/>
      <c r="VFC10" s="149"/>
      <c r="VFD10" s="149"/>
      <c r="VFE10" s="149"/>
      <c r="VFF10" s="149"/>
      <c r="VFG10" s="149"/>
      <c r="VFH10" s="149"/>
      <c r="VFI10" s="149"/>
      <c r="VFJ10" s="149"/>
      <c r="VFK10" s="149"/>
      <c r="VFL10" s="149"/>
      <c r="VFM10" s="149"/>
      <c r="VFN10" s="149"/>
      <c r="VFO10" s="149"/>
      <c r="VFP10" s="149"/>
      <c r="VFQ10" s="149"/>
      <c r="VFR10" s="149"/>
      <c r="VFS10" s="149"/>
      <c r="VFT10" s="149"/>
      <c r="VFU10" s="149"/>
      <c r="VFV10" s="149"/>
      <c r="VFW10" s="149"/>
      <c r="VFX10" s="149"/>
      <c r="VFY10" s="149"/>
      <c r="VFZ10" s="149"/>
      <c r="VGA10" s="149"/>
      <c r="VGB10" s="149"/>
      <c r="VGC10" s="149"/>
      <c r="VGD10" s="149"/>
      <c r="VGE10" s="149"/>
      <c r="VGF10" s="149"/>
      <c r="VGG10" s="149"/>
      <c r="VGH10" s="149"/>
      <c r="VGI10" s="149"/>
      <c r="VGJ10" s="149"/>
      <c r="VGK10" s="149"/>
      <c r="VGL10" s="149"/>
      <c r="VGM10" s="149"/>
      <c r="VGN10" s="149"/>
      <c r="VGO10" s="149"/>
      <c r="VGP10" s="149"/>
      <c r="VGQ10" s="149"/>
      <c r="VGR10" s="149"/>
      <c r="VGS10" s="149"/>
      <c r="VGT10" s="149"/>
      <c r="VGU10" s="149"/>
      <c r="VGV10" s="149"/>
      <c r="VGW10" s="149"/>
      <c r="VGX10" s="149"/>
      <c r="VGY10" s="149"/>
      <c r="VGZ10" s="149"/>
      <c r="VHA10" s="149"/>
      <c r="VHB10" s="149"/>
      <c r="VHC10" s="149"/>
      <c r="VHD10" s="149"/>
      <c r="VHE10" s="149"/>
      <c r="VHF10" s="149"/>
      <c r="VHG10" s="149"/>
      <c r="VHH10" s="149"/>
      <c r="VHI10" s="149"/>
      <c r="VHJ10" s="149"/>
      <c r="VHK10" s="149"/>
      <c r="VHL10" s="149"/>
      <c r="VHM10" s="149"/>
      <c r="VHN10" s="149"/>
      <c r="VHO10" s="149"/>
      <c r="VHP10" s="149"/>
      <c r="VHQ10" s="149"/>
      <c r="VHR10" s="149"/>
      <c r="VHS10" s="149"/>
      <c r="VHT10" s="149"/>
      <c r="VHU10" s="149"/>
      <c r="VHV10" s="149"/>
      <c r="VHW10" s="149"/>
      <c r="VHX10" s="149"/>
      <c r="VHY10" s="149"/>
      <c r="VHZ10" s="149"/>
      <c r="VIA10" s="149"/>
      <c r="VIB10" s="149"/>
      <c r="VIC10" s="149"/>
      <c r="VID10" s="149"/>
      <c r="VIE10" s="149"/>
      <c r="VIF10" s="149"/>
      <c r="VIG10" s="149"/>
      <c r="VIH10" s="149"/>
      <c r="VII10" s="149"/>
      <c r="VIJ10" s="149"/>
      <c r="VIK10" s="149"/>
      <c r="VIL10" s="149"/>
      <c r="VIM10" s="149"/>
      <c r="VIN10" s="149"/>
      <c r="VIO10" s="149"/>
      <c r="VIP10" s="149"/>
      <c r="VIQ10" s="149"/>
      <c r="VIR10" s="149"/>
      <c r="VIS10" s="149"/>
      <c r="VIT10" s="149"/>
      <c r="VIU10" s="149"/>
      <c r="VIV10" s="149"/>
      <c r="VIW10" s="149"/>
      <c r="VIX10" s="149"/>
      <c r="VIY10" s="149"/>
      <c r="VIZ10" s="149"/>
      <c r="VJA10" s="149"/>
      <c r="VJB10" s="149"/>
      <c r="VJC10" s="149"/>
      <c r="VJD10" s="149"/>
      <c r="VJE10" s="149"/>
      <c r="VJF10" s="149"/>
      <c r="VJG10" s="149"/>
      <c r="VJH10" s="149"/>
      <c r="VJI10" s="149"/>
      <c r="VJJ10" s="149"/>
      <c r="VJK10" s="149"/>
      <c r="VJL10" s="149"/>
      <c r="VJM10" s="149"/>
      <c r="VJN10" s="149"/>
      <c r="VJO10" s="149"/>
      <c r="VJP10" s="149"/>
      <c r="VJQ10" s="149"/>
      <c r="VJR10" s="149"/>
      <c r="VJS10" s="149"/>
      <c r="VJT10" s="149"/>
      <c r="VJU10" s="149"/>
      <c r="VJV10" s="149"/>
      <c r="VJW10" s="149"/>
      <c r="VJX10" s="149"/>
      <c r="VJY10" s="149"/>
      <c r="VJZ10" s="149"/>
      <c r="VKA10" s="149"/>
      <c r="VKB10" s="149"/>
      <c r="VKC10" s="149"/>
      <c r="VKD10" s="149"/>
      <c r="VKE10" s="149"/>
      <c r="VKF10" s="149"/>
      <c r="VKG10" s="149"/>
      <c r="VKH10" s="149"/>
      <c r="VKI10" s="149"/>
      <c r="VKJ10" s="149"/>
      <c r="VKK10" s="149"/>
      <c r="VKL10" s="149"/>
      <c r="VKM10" s="149"/>
      <c r="VKN10" s="149"/>
      <c r="VKO10" s="149"/>
      <c r="VKP10" s="149"/>
      <c r="VKQ10" s="149"/>
      <c r="VKR10" s="149"/>
      <c r="VKS10" s="149"/>
      <c r="VKT10" s="149"/>
      <c r="VKU10" s="149"/>
      <c r="VKV10" s="149"/>
      <c r="VKW10" s="149"/>
      <c r="VKX10" s="149"/>
      <c r="VKY10" s="149"/>
      <c r="VKZ10" s="149"/>
      <c r="VLA10" s="149"/>
      <c r="VLB10" s="149"/>
      <c r="VLC10" s="149"/>
      <c r="VLD10" s="149"/>
      <c r="VLE10" s="149"/>
      <c r="VLF10" s="149"/>
      <c r="VLG10" s="149"/>
      <c r="VLH10" s="149"/>
      <c r="VLI10" s="149"/>
      <c r="VLJ10" s="149"/>
      <c r="VLK10" s="149"/>
      <c r="VLL10" s="149"/>
      <c r="VLM10" s="149"/>
      <c r="VLN10" s="149"/>
      <c r="VLO10" s="149"/>
      <c r="VLP10" s="149"/>
      <c r="VLQ10" s="149"/>
      <c r="VLR10" s="149"/>
      <c r="VLS10" s="149"/>
      <c r="VLT10" s="149"/>
      <c r="VLU10" s="149"/>
      <c r="VLV10" s="149"/>
      <c r="VLW10" s="149"/>
      <c r="VLX10" s="149"/>
      <c r="VLY10" s="149"/>
      <c r="VLZ10" s="149"/>
      <c r="VMA10" s="149"/>
      <c r="VMB10" s="149"/>
      <c r="VMC10" s="149"/>
      <c r="VMD10" s="149"/>
      <c r="VME10" s="149"/>
      <c r="VMF10" s="149"/>
      <c r="VMG10" s="149"/>
      <c r="VMH10" s="149"/>
      <c r="VMI10" s="149"/>
      <c r="VMJ10" s="149"/>
      <c r="VMK10" s="149"/>
      <c r="VML10" s="149"/>
      <c r="VMM10" s="149"/>
      <c r="VMN10" s="149"/>
      <c r="VMO10" s="149"/>
      <c r="VMP10" s="149"/>
      <c r="VMQ10" s="149"/>
      <c r="VMR10" s="149"/>
      <c r="VMS10" s="149"/>
      <c r="VMT10" s="149"/>
      <c r="VMU10" s="149"/>
      <c r="VMV10" s="149"/>
      <c r="VMW10" s="149"/>
      <c r="VMX10" s="149"/>
      <c r="VMY10" s="149"/>
      <c r="VMZ10" s="149"/>
      <c r="VNA10" s="149"/>
      <c r="VNB10" s="149"/>
      <c r="VNC10" s="149"/>
      <c r="VND10" s="149"/>
      <c r="VNE10" s="149"/>
      <c r="VNF10" s="149"/>
      <c r="VNG10" s="149"/>
      <c r="VNH10" s="149"/>
      <c r="VNI10" s="149"/>
      <c r="VNJ10" s="149"/>
      <c r="VNK10" s="149"/>
      <c r="VNL10" s="149"/>
      <c r="VNM10" s="149"/>
      <c r="VNN10" s="149"/>
      <c r="VNO10" s="149"/>
      <c r="VNP10" s="149"/>
      <c r="VNQ10" s="149"/>
      <c r="VNR10" s="149"/>
      <c r="VNS10" s="149"/>
      <c r="VNT10" s="149"/>
      <c r="VNU10" s="149"/>
      <c r="VNV10" s="149"/>
      <c r="VNW10" s="149"/>
      <c r="VNX10" s="149"/>
      <c r="VNY10" s="149"/>
      <c r="VNZ10" s="149"/>
      <c r="VOA10" s="149"/>
      <c r="VOB10" s="149"/>
      <c r="VOC10" s="149"/>
      <c r="VOD10" s="149"/>
      <c r="VOE10" s="149"/>
      <c r="VOF10" s="149"/>
      <c r="VOG10" s="149"/>
      <c r="VOH10" s="149"/>
      <c r="VOI10" s="149"/>
      <c r="VOJ10" s="149"/>
      <c r="VOK10" s="149"/>
      <c r="VOL10" s="149"/>
      <c r="VOM10" s="149"/>
      <c r="VON10" s="149"/>
      <c r="VOO10" s="149"/>
      <c r="VOP10" s="149"/>
      <c r="VOQ10" s="149"/>
      <c r="VOR10" s="149"/>
      <c r="VOS10" s="149"/>
      <c r="VOT10" s="149"/>
      <c r="VOU10" s="149"/>
      <c r="VOV10" s="149"/>
      <c r="VOW10" s="149"/>
      <c r="VOX10" s="149"/>
      <c r="VOY10" s="149"/>
      <c r="VOZ10" s="149"/>
      <c r="VPA10" s="149"/>
      <c r="VPB10" s="149"/>
      <c r="VPC10" s="149"/>
      <c r="VPD10" s="149"/>
      <c r="VPE10" s="149"/>
      <c r="VPF10" s="149"/>
      <c r="VPG10" s="149"/>
      <c r="VPH10" s="149"/>
      <c r="VPI10" s="149"/>
      <c r="VPJ10" s="149"/>
      <c r="VPK10" s="149"/>
      <c r="VPL10" s="149"/>
      <c r="VPM10" s="149"/>
      <c r="VPN10" s="149"/>
      <c r="VPO10" s="149"/>
      <c r="VPP10" s="149"/>
      <c r="VPQ10" s="149"/>
      <c r="VPR10" s="149"/>
      <c r="VPS10" s="149"/>
      <c r="VPT10" s="149"/>
      <c r="VPU10" s="149"/>
      <c r="VPV10" s="149"/>
      <c r="VPW10" s="149"/>
      <c r="VPX10" s="149"/>
      <c r="VPY10" s="149"/>
      <c r="VPZ10" s="149"/>
      <c r="VQA10" s="149"/>
      <c r="VQB10" s="149"/>
      <c r="VQC10" s="149"/>
      <c r="VQD10" s="149"/>
      <c r="VQE10" s="149"/>
      <c r="VQF10" s="149"/>
      <c r="VQG10" s="149"/>
      <c r="VQH10" s="149"/>
      <c r="VQI10" s="149"/>
      <c r="VQJ10" s="149"/>
      <c r="VQK10" s="149"/>
      <c r="VQL10" s="149"/>
      <c r="VQM10" s="149"/>
      <c r="VQN10" s="149"/>
      <c r="VQO10" s="149"/>
      <c r="VQP10" s="149"/>
      <c r="VQQ10" s="149"/>
      <c r="VQR10" s="149"/>
      <c r="VQS10" s="149"/>
      <c r="VQT10" s="149"/>
      <c r="VQU10" s="149"/>
      <c r="VQV10" s="149"/>
      <c r="VQW10" s="149"/>
      <c r="VQX10" s="149"/>
      <c r="VQY10" s="149"/>
      <c r="VQZ10" s="149"/>
      <c r="VRA10" s="149"/>
      <c r="VRB10" s="149"/>
      <c r="VRC10" s="149"/>
      <c r="VRD10" s="149"/>
      <c r="VRE10" s="149"/>
      <c r="VRF10" s="149"/>
      <c r="VRG10" s="149"/>
      <c r="VRH10" s="149"/>
      <c r="VRI10" s="149"/>
      <c r="VRJ10" s="149"/>
      <c r="VRK10" s="149"/>
      <c r="VRL10" s="149"/>
      <c r="VRM10" s="149"/>
      <c r="VRN10" s="149"/>
      <c r="VRO10" s="149"/>
      <c r="VRP10" s="149"/>
      <c r="VRQ10" s="149"/>
      <c r="VRR10" s="149"/>
      <c r="VRS10" s="149"/>
      <c r="VRT10" s="149"/>
      <c r="VRU10" s="149"/>
      <c r="VRV10" s="149"/>
      <c r="VRW10" s="149"/>
      <c r="VRX10" s="149"/>
      <c r="VRY10" s="149"/>
      <c r="VRZ10" s="149"/>
      <c r="VSA10" s="149"/>
      <c r="VSB10" s="149"/>
      <c r="VSC10" s="149"/>
      <c r="VSD10" s="149"/>
      <c r="VSE10" s="149"/>
      <c r="VSF10" s="149"/>
      <c r="VSG10" s="149"/>
      <c r="VSH10" s="149"/>
      <c r="VSI10" s="149"/>
      <c r="VSJ10" s="149"/>
      <c r="VSK10" s="149"/>
      <c r="VSL10" s="149"/>
      <c r="VSM10" s="149"/>
      <c r="VSN10" s="149"/>
      <c r="VSO10" s="149"/>
      <c r="VSP10" s="149"/>
      <c r="VSQ10" s="149"/>
      <c r="VSR10" s="149"/>
      <c r="VSS10" s="149"/>
      <c r="VST10" s="149"/>
      <c r="VSU10" s="149"/>
      <c r="VSV10" s="149"/>
      <c r="VSW10" s="149"/>
      <c r="VSX10" s="149"/>
      <c r="VSY10" s="149"/>
      <c r="VSZ10" s="149"/>
      <c r="VTA10" s="149"/>
      <c r="VTB10" s="149"/>
      <c r="VTC10" s="149"/>
      <c r="VTD10" s="149"/>
      <c r="VTE10" s="149"/>
      <c r="VTF10" s="149"/>
      <c r="VTG10" s="149"/>
      <c r="VTH10" s="149"/>
      <c r="VTI10" s="149"/>
      <c r="VTJ10" s="149"/>
      <c r="VTK10" s="149"/>
      <c r="VTL10" s="149"/>
      <c r="VTM10" s="149"/>
      <c r="VTN10" s="149"/>
      <c r="VTO10" s="149"/>
      <c r="VTP10" s="149"/>
      <c r="VTQ10" s="149"/>
      <c r="VTR10" s="149"/>
      <c r="VTS10" s="149"/>
      <c r="VTT10" s="149"/>
      <c r="VTU10" s="149"/>
      <c r="VTV10" s="149"/>
      <c r="VTW10" s="149"/>
      <c r="VTX10" s="149"/>
      <c r="VTY10" s="149"/>
      <c r="VTZ10" s="149"/>
      <c r="VUA10" s="149"/>
      <c r="VUB10" s="149"/>
      <c r="VUC10" s="149"/>
      <c r="VUD10" s="149"/>
      <c r="VUE10" s="149"/>
      <c r="VUF10" s="149"/>
      <c r="VUG10" s="149"/>
      <c r="VUH10" s="149"/>
      <c r="VUI10" s="149"/>
      <c r="VUJ10" s="149"/>
      <c r="VUK10" s="149"/>
      <c r="VUL10" s="149"/>
      <c r="VUM10" s="149"/>
      <c r="VUN10" s="149"/>
      <c r="VUO10" s="149"/>
      <c r="VUP10" s="149"/>
      <c r="VUQ10" s="149"/>
      <c r="VUR10" s="149"/>
      <c r="VUS10" s="149"/>
      <c r="VUT10" s="149"/>
      <c r="VUU10" s="149"/>
      <c r="VUV10" s="149"/>
      <c r="VUW10" s="149"/>
      <c r="VUX10" s="149"/>
      <c r="VUY10" s="149"/>
      <c r="VUZ10" s="149"/>
      <c r="VVA10" s="149"/>
      <c r="VVB10" s="149"/>
      <c r="VVC10" s="149"/>
      <c r="VVD10" s="149"/>
      <c r="VVE10" s="149"/>
      <c r="VVF10" s="149"/>
      <c r="VVG10" s="149"/>
      <c r="VVH10" s="149"/>
      <c r="VVI10" s="149"/>
      <c r="VVJ10" s="149"/>
      <c r="VVK10" s="149"/>
      <c r="VVL10" s="149"/>
      <c r="VVM10" s="149"/>
      <c r="VVN10" s="149"/>
      <c r="VVO10" s="149"/>
      <c r="VVP10" s="149"/>
      <c r="VVQ10" s="149"/>
      <c r="VVR10" s="149"/>
      <c r="VVS10" s="149"/>
      <c r="VVT10" s="149"/>
      <c r="VVU10" s="149"/>
      <c r="VVV10" s="149"/>
      <c r="VVW10" s="149"/>
      <c r="VVX10" s="149"/>
      <c r="VVY10" s="149"/>
      <c r="VVZ10" s="149"/>
      <c r="VWA10" s="149"/>
      <c r="VWB10" s="149"/>
      <c r="VWC10" s="149"/>
      <c r="VWD10" s="149"/>
      <c r="VWE10" s="149"/>
      <c r="VWF10" s="149"/>
      <c r="VWG10" s="149"/>
      <c r="VWH10" s="149"/>
      <c r="VWI10" s="149"/>
      <c r="VWJ10" s="149"/>
      <c r="VWK10" s="149"/>
      <c r="VWL10" s="149"/>
      <c r="VWM10" s="149"/>
      <c r="VWN10" s="149"/>
      <c r="VWO10" s="149"/>
      <c r="VWP10" s="149"/>
      <c r="VWQ10" s="149"/>
      <c r="VWR10" s="149"/>
      <c r="VWS10" s="149"/>
      <c r="VWT10" s="149"/>
      <c r="VWU10" s="149"/>
      <c r="VWV10" s="149"/>
      <c r="VWW10" s="149"/>
      <c r="VWX10" s="149"/>
      <c r="VWY10" s="149"/>
      <c r="VWZ10" s="149"/>
      <c r="VXA10" s="149"/>
      <c r="VXB10" s="149"/>
      <c r="VXC10" s="149"/>
      <c r="VXD10" s="149"/>
      <c r="VXE10" s="149"/>
      <c r="VXF10" s="149"/>
      <c r="VXG10" s="149"/>
      <c r="VXH10" s="149"/>
      <c r="VXI10" s="149"/>
      <c r="VXJ10" s="149"/>
      <c r="VXK10" s="149"/>
      <c r="VXL10" s="149"/>
      <c r="VXM10" s="149"/>
      <c r="VXN10" s="149"/>
      <c r="VXO10" s="149"/>
      <c r="VXP10" s="149"/>
      <c r="VXQ10" s="149"/>
      <c r="VXR10" s="149"/>
      <c r="VXS10" s="149"/>
      <c r="VXT10" s="149"/>
      <c r="VXU10" s="149"/>
      <c r="VXV10" s="149"/>
      <c r="VXW10" s="149"/>
      <c r="VXX10" s="149"/>
      <c r="VXY10" s="149"/>
      <c r="VXZ10" s="149"/>
      <c r="VYA10" s="149"/>
      <c r="VYB10" s="149"/>
      <c r="VYC10" s="149"/>
      <c r="VYD10" s="149"/>
      <c r="VYE10" s="149"/>
      <c r="VYF10" s="149"/>
      <c r="VYG10" s="149"/>
      <c r="VYH10" s="149"/>
      <c r="VYI10" s="149"/>
      <c r="VYJ10" s="149"/>
      <c r="VYK10" s="149"/>
      <c r="VYL10" s="149"/>
      <c r="VYM10" s="149"/>
      <c r="VYN10" s="149"/>
      <c r="VYO10" s="149"/>
      <c r="VYP10" s="149"/>
      <c r="VYQ10" s="149"/>
      <c r="VYR10" s="149"/>
      <c r="VYS10" s="149"/>
      <c r="VYT10" s="149"/>
      <c r="VYU10" s="149"/>
      <c r="VYV10" s="149"/>
      <c r="VYW10" s="149"/>
      <c r="VYX10" s="149"/>
      <c r="VYY10" s="149"/>
      <c r="VYZ10" s="149"/>
      <c r="VZA10" s="149"/>
      <c r="VZB10" s="149"/>
      <c r="VZC10" s="149"/>
      <c r="VZD10" s="149"/>
      <c r="VZE10" s="149"/>
      <c r="VZF10" s="149"/>
      <c r="VZG10" s="149"/>
      <c r="VZH10" s="149"/>
      <c r="VZI10" s="149"/>
      <c r="VZJ10" s="149"/>
      <c r="VZK10" s="149"/>
      <c r="VZL10" s="149"/>
      <c r="VZM10" s="149"/>
      <c r="VZN10" s="149"/>
      <c r="VZO10" s="149"/>
      <c r="VZP10" s="149"/>
      <c r="VZQ10" s="149"/>
      <c r="VZR10" s="149"/>
      <c r="VZS10" s="149"/>
      <c r="VZT10" s="149"/>
      <c r="VZU10" s="149"/>
      <c r="VZV10" s="149"/>
      <c r="VZW10" s="149"/>
      <c r="VZX10" s="149"/>
      <c r="VZY10" s="149"/>
      <c r="VZZ10" s="149"/>
      <c r="WAA10" s="149"/>
      <c r="WAB10" s="149"/>
      <c r="WAC10" s="149"/>
      <c r="WAD10" s="149"/>
      <c r="WAE10" s="149"/>
      <c r="WAF10" s="149"/>
      <c r="WAG10" s="149"/>
      <c r="WAH10" s="149"/>
      <c r="WAI10" s="149"/>
      <c r="WAJ10" s="149"/>
      <c r="WAK10" s="149"/>
      <c r="WAL10" s="149"/>
      <c r="WAM10" s="149"/>
      <c r="WAN10" s="149"/>
      <c r="WAO10" s="149"/>
      <c r="WAP10" s="149"/>
      <c r="WAQ10" s="149"/>
      <c r="WAR10" s="149"/>
      <c r="WAS10" s="149"/>
      <c r="WAT10" s="149"/>
      <c r="WAU10" s="149"/>
      <c r="WAV10" s="149"/>
      <c r="WAW10" s="149"/>
      <c r="WAX10" s="149"/>
      <c r="WAY10" s="149"/>
      <c r="WAZ10" s="149"/>
      <c r="WBA10" s="149"/>
      <c r="WBB10" s="149"/>
      <c r="WBC10" s="149"/>
      <c r="WBD10" s="149"/>
      <c r="WBE10" s="149"/>
      <c r="WBF10" s="149"/>
      <c r="WBG10" s="149"/>
      <c r="WBH10" s="149"/>
      <c r="WBI10" s="149"/>
      <c r="WBJ10" s="149"/>
      <c r="WBK10" s="149"/>
      <c r="WBL10" s="149"/>
      <c r="WBM10" s="149"/>
      <c r="WBN10" s="149"/>
      <c r="WBO10" s="149"/>
      <c r="WBP10" s="149"/>
      <c r="WBQ10" s="149"/>
      <c r="WBR10" s="149"/>
      <c r="WBS10" s="149"/>
      <c r="WBT10" s="149"/>
      <c r="WBU10" s="149"/>
      <c r="WBV10" s="149"/>
      <c r="WBW10" s="149"/>
      <c r="WBX10" s="149"/>
      <c r="WBY10" s="149"/>
      <c r="WBZ10" s="149"/>
      <c r="WCA10" s="149"/>
      <c r="WCB10" s="149"/>
      <c r="WCC10" s="149"/>
      <c r="WCD10" s="149"/>
      <c r="WCE10" s="149"/>
      <c r="WCF10" s="149"/>
      <c r="WCG10" s="149"/>
      <c r="WCH10" s="149"/>
      <c r="WCI10" s="149"/>
      <c r="WCJ10" s="149"/>
      <c r="WCK10" s="149"/>
      <c r="WCL10" s="149"/>
      <c r="WCM10" s="149"/>
      <c r="WCN10" s="149"/>
      <c r="WCO10" s="149"/>
      <c r="WCP10" s="149"/>
      <c r="WCQ10" s="149"/>
      <c r="WCR10" s="149"/>
      <c r="WCS10" s="149"/>
      <c r="WCT10" s="149"/>
      <c r="WCU10" s="149"/>
      <c r="WCV10" s="149"/>
      <c r="WCW10" s="149"/>
      <c r="WCX10" s="149"/>
      <c r="WCY10" s="149"/>
      <c r="WCZ10" s="149"/>
      <c r="WDA10" s="149"/>
      <c r="WDB10" s="149"/>
      <c r="WDC10" s="149"/>
      <c r="WDD10" s="149"/>
      <c r="WDE10" s="149"/>
      <c r="WDF10" s="149"/>
      <c r="WDG10" s="149"/>
      <c r="WDH10" s="149"/>
      <c r="WDI10" s="149"/>
      <c r="WDJ10" s="149"/>
      <c r="WDK10" s="149"/>
      <c r="WDL10" s="149"/>
      <c r="WDM10" s="149"/>
      <c r="WDN10" s="149"/>
      <c r="WDO10" s="149"/>
      <c r="WDP10" s="149"/>
      <c r="WDQ10" s="149"/>
      <c r="WDR10" s="149"/>
      <c r="WDS10" s="149"/>
      <c r="WDT10" s="149"/>
      <c r="WDU10" s="149"/>
      <c r="WDV10" s="149"/>
      <c r="WDW10" s="149"/>
      <c r="WDX10" s="149"/>
      <c r="WDY10" s="149"/>
      <c r="WDZ10" s="149"/>
      <c r="WEA10" s="149"/>
      <c r="WEB10" s="149"/>
      <c r="WEC10" s="149"/>
      <c r="WED10" s="149"/>
      <c r="WEE10" s="149"/>
      <c r="WEF10" s="149"/>
      <c r="WEG10" s="149"/>
      <c r="WEH10" s="149"/>
      <c r="WEI10" s="149"/>
      <c r="WEJ10" s="149"/>
      <c r="WEK10" s="149"/>
      <c r="WEL10" s="149"/>
      <c r="WEM10" s="149"/>
      <c r="WEN10" s="149"/>
      <c r="WEO10" s="149"/>
      <c r="WEP10" s="149"/>
      <c r="WEQ10" s="149"/>
      <c r="WER10" s="149"/>
      <c r="WES10" s="149"/>
      <c r="WET10" s="149"/>
      <c r="WEU10" s="149"/>
      <c r="WEV10" s="149"/>
      <c r="WEW10" s="149"/>
      <c r="WEX10" s="149"/>
      <c r="WEY10" s="149"/>
      <c r="WEZ10" s="149"/>
      <c r="WFA10" s="149"/>
      <c r="WFB10" s="149"/>
      <c r="WFC10" s="149"/>
      <c r="WFD10" s="149"/>
      <c r="WFE10" s="149"/>
      <c r="WFF10" s="149"/>
      <c r="WFG10" s="149"/>
      <c r="WFH10" s="149"/>
      <c r="WFI10" s="149"/>
      <c r="WFJ10" s="149"/>
      <c r="WFK10" s="149"/>
      <c r="WFL10" s="149"/>
      <c r="WFM10" s="149"/>
      <c r="WFN10" s="149"/>
      <c r="WFO10" s="149"/>
      <c r="WFP10" s="149"/>
      <c r="WFQ10" s="149"/>
      <c r="WFR10" s="149"/>
      <c r="WFS10" s="149"/>
      <c r="WFT10" s="149"/>
      <c r="WFU10" s="149"/>
      <c r="WFV10" s="149"/>
      <c r="WFW10" s="149"/>
      <c r="WFX10" s="149"/>
      <c r="WFY10" s="149"/>
      <c r="WFZ10" s="149"/>
      <c r="WGA10" s="149"/>
      <c r="WGB10" s="149"/>
      <c r="WGC10" s="149"/>
      <c r="WGD10" s="149"/>
      <c r="WGE10" s="149"/>
      <c r="WGF10" s="149"/>
      <c r="WGG10" s="149"/>
      <c r="WGH10" s="149"/>
      <c r="WGI10" s="149"/>
      <c r="WGJ10" s="149"/>
      <c r="WGK10" s="149"/>
      <c r="WGL10" s="149"/>
      <c r="WGM10" s="149"/>
      <c r="WGN10" s="149"/>
      <c r="WGO10" s="149"/>
      <c r="WGP10" s="149"/>
      <c r="WGQ10" s="149"/>
      <c r="WGR10" s="149"/>
      <c r="WGS10" s="149"/>
      <c r="WGT10" s="149"/>
      <c r="WGU10" s="149"/>
      <c r="WGV10" s="149"/>
      <c r="WGW10" s="149"/>
      <c r="WGX10" s="149"/>
      <c r="WGY10" s="149"/>
      <c r="WGZ10" s="149"/>
      <c r="WHA10" s="149"/>
      <c r="WHB10" s="149"/>
      <c r="WHC10" s="149"/>
      <c r="WHD10" s="149"/>
      <c r="WHE10" s="149"/>
      <c r="WHF10" s="149"/>
      <c r="WHG10" s="149"/>
      <c r="WHH10" s="149"/>
      <c r="WHI10" s="149"/>
      <c r="WHJ10" s="149"/>
      <c r="WHK10" s="149"/>
      <c r="WHL10" s="149"/>
      <c r="WHM10" s="149"/>
      <c r="WHN10" s="149"/>
      <c r="WHO10" s="149"/>
      <c r="WHP10" s="149"/>
      <c r="WHQ10" s="149"/>
      <c r="WHR10" s="149"/>
      <c r="WHS10" s="149"/>
      <c r="WHT10" s="149"/>
      <c r="WHU10" s="149"/>
      <c r="WHV10" s="149"/>
      <c r="WHW10" s="149"/>
      <c r="WHX10" s="149"/>
      <c r="WHY10" s="149"/>
      <c r="WHZ10" s="149"/>
      <c r="WIA10" s="149"/>
      <c r="WIB10" s="149"/>
      <c r="WIC10" s="149"/>
      <c r="WID10" s="149"/>
      <c r="WIE10" s="149"/>
      <c r="WIF10" s="149"/>
      <c r="WIG10" s="149"/>
      <c r="WIH10" s="149"/>
      <c r="WII10" s="149"/>
      <c r="WIJ10" s="149"/>
      <c r="WIK10" s="149"/>
      <c r="WIL10" s="149"/>
      <c r="WIM10" s="149"/>
      <c r="WIN10" s="149"/>
      <c r="WIO10" s="149"/>
      <c r="WIP10" s="149"/>
      <c r="WIQ10" s="149"/>
      <c r="WIR10" s="149"/>
      <c r="WIS10" s="149"/>
      <c r="WIT10" s="149"/>
      <c r="WIU10" s="149"/>
      <c r="WIV10" s="149"/>
      <c r="WIW10" s="149"/>
      <c r="WIX10" s="149"/>
      <c r="WIY10" s="149"/>
      <c r="WIZ10" s="149"/>
      <c r="WJA10" s="149"/>
      <c r="WJB10" s="149"/>
      <c r="WJC10" s="149"/>
      <c r="WJD10" s="149"/>
      <c r="WJE10" s="149"/>
      <c r="WJF10" s="149"/>
      <c r="WJG10" s="149"/>
      <c r="WJH10" s="149"/>
      <c r="WJI10" s="149"/>
      <c r="WJJ10" s="149"/>
      <c r="WJK10" s="149"/>
      <c r="WJL10" s="149"/>
      <c r="WJM10" s="149"/>
      <c r="WJN10" s="149"/>
      <c r="WJO10" s="149"/>
      <c r="WJP10" s="149"/>
      <c r="WJQ10" s="149"/>
      <c r="WJR10" s="149"/>
      <c r="WJS10" s="149"/>
      <c r="WJT10" s="149"/>
      <c r="WJU10" s="149"/>
      <c r="WJV10" s="149"/>
      <c r="WJW10" s="149"/>
      <c r="WJX10" s="149"/>
      <c r="WJY10" s="149"/>
      <c r="WJZ10" s="149"/>
      <c r="WKA10" s="149"/>
      <c r="WKB10" s="149"/>
      <c r="WKC10" s="149"/>
      <c r="WKD10" s="149"/>
      <c r="WKE10" s="149"/>
      <c r="WKF10" s="149"/>
      <c r="WKG10" s="149"/>
      <c r="WKH10" s="149"/>
      <c r="WKI10" s="149"/>
      <c r="WKJ10" s="149"/>
      <c r="WKK10" s="149"/>
      <c r="WKL10" s="149"/>
      <c r="WKM10" s="149"/>
      <c r="WKN10" s="149"/>
      <c r="WKO10" s="149"/>
      <c r="WKP10" s="149"/>
      <c r="WKQ10" s="149"/>
      <c r="WKR10" s="149"/>
      <c r="WKS10" s="149"/>
      <c r="WKT10" s="149"/>
      <c r="WKU10" s="149"/>
      <c r="WKV10" s="149"/>
      <c r="WKW10" s="149"/>
      <c r="WKX10" s="149"/>
      <c r="WKY10" s="149"/>
      <c r="WKZ10" s="149"/>
      <c r="WLA10" s="149"/>
      <c r="WLB10" s="149"/>
      <c r="WLC10" s="149"/>
      <c r="WLD10" s="149"/>
      <c r="WLE10" s="149"/>
      <c r="WLF10" s="149"/>
      <c r="WLG10" s="149"/>
      <c r="WLH10" s="149"/>
      <c r="WLI10" s="149"/>
      <c r="WLJ10" s="149"/>
      <c r="WLK10" s="149"/>
      <c r="WLL10" s="149"/>
      <c r="WLM10" s="149"/>
      <c r="WLN10" s="149"/>
      <c r="WLO10" s="149"/>
      <c r="WLP10" s="149"/>
      <c r="WLQ10" s="149"/>
      <c r="WLR10" s="149"/>
      <c r="WLS10" s="149"/>
      <c r="WLT10" s="149"/>
      <c r="WLU10" s="149"/>
      <c r="WLV10" s="149"/>
      <c r="WLW10" s="149"/>
      <c r="WLX10" s="149"/>
      <c r="WLY10" s="149"/>
      <c r="WLZ10" s="149"/>
      <c r="WMA10" s="149"/>
      <c r="WMB10" s="149"/>
      <c r="WMC10" s="149"/>
      <c r="WMD10" s="149"/>
      <c r="WME10" s="149"/>
      <c r="WMF10" s="149"/>
      <c r="WMG10" s="149"/>
      <c r="WMH10" s="149"/>
      <c r="WMI10" s="149"/>
      <c r="WMJ10" s="149"/>
      <c r="WMK10" s="149"/>
      <c r="WML10" s="149"/>
      <c r="WMM10" s="149"/>
      <c r="WMN10" s="149"/>
      <c r="WMO10" s="149"/>
      <c r="WMP10" s="149"/>
      <c r="WMQ10" s="149"/>
      <c r="WMR10" s="149"/>
      <c r="WMS10" s="149"/>
      <c r="WMT10" s="149"/>
      <c r="WMU10" s="149"/>
      <c r="WMV10" s="149"/>
      <c r="WMW10" s="149"/>
      <c r="WMX10" s="149"/>
      <c r="WMY10" s="149"/>
      <c r="WMZ10" s="149"/>
      <c r="WNA10" s="149"/>
      <c r="WNB10" s="149"/>
      <c r="WNC10" s="149"/>
      <c r="WND10" s="149"/>
      <c r="WNE10" s="149"/>
      <c r="WNF10" s="149"/>
      <c r="WNG10" s="149"/>
      <c r="WNH10" s="149"/>
      <c r="WNI10" s="149"/>
      <c r="WNJ10" s="149"/>
      <c r="WNK10" s="149"/>
      <c r="WNL10" s="149"/>
      <c r="WNM10" s="149"/>
      <c r="WNN10" s="149"/>
      <c r="WNO10" s="149"/>
      <c r="WNP10" s="149"/>
      <c r="WNQ10" s="149"/>
      <c r="WNR10" s="149"/>
      <c r="WNS10" s="149"/>
      <c r="WNT10" s="149"/>
      <c r="WNU10" s="149"/>
      <c r="WNV10" s="149"/>
      <c r="WNW10" s="149"/>
      <c r="WNX10" s="149"/>
      <c r="WNY10" s="149"/>
      <c r="WNZ10" s="149"/>
      <c r="WOA10" s="149"/>
      <c r="WOB10" s="149"/>
      <c r="WOC10" s="149"/>
      <c r="WOD10" s="149"/>
      <c r="WOE10" s="149"/>
      <c r="WOF10" s="149"/>
      <c r="WOG10" s="149"/>
      <c r="WOH10" s="149"/>
      <c r="WOI10" s="149"/>
      <c r="WOJ10" s="149"/>
      <c r="WOK10" s="149"/>
      <c r="WOL10" s="149"/>
      <c r="WOM10" s="149"/>
      <c r="WON10" s="149"/>
      <c r="WOO10" s="149"/>
      <c r="WOP10" s="149"/>
      <c r="WOQ10" s="149"/>
      <c r="WOR10" s="149"/>
      <c r="WOS10" s="149"/>
      <c r="WOT10" s="149"/>
      <c r="WOU10" s="149"/>
      <c r="WOV10" s="149"/>
      <c r="WOW10" s="149"/>
      <c r="WOX10" s="149"/>
      <c r="WOY10" s="149"/>
      <c r="WOZ10" s="149"/>
      <c r="WPA10" s="149"/>
      <c r="WPB10" s="149"/>
      <c r="WPC10" s="149"/>
      <c r="WPD10" s="149"/>
      <c r="WPE10" s="149"/>
      <c r="WPF10" s="149"/>
      <c r="WPG10" s="149"/>
      <c r="WPH10" s="149"/>
      <c r="WPI10" s="149"/>
      <c r="WPJ10" s="149"/>
      <c r="WPK10" s="149"/>
      <c r="WPL10" s="149"/>
      <c r="WPM10" s="149"/>
      <c r="WPN10" s="149"/>
      <c r="WPO10" s="149"/>
      <c r="WPP10" s="149"/>
      <c r="WPQ10" s="149"/>
      <c r="WPR10" s="149"/>
      <c r="WPS10" s="149"/>
      <c r="WPT10" s="149"/>
      <c r="WPU10" s="149"/>
      <c r="WPV10" s="149"/>
      <c r="WPW10" s="149"/>
      <c r="WPX10" s="149"/>
      <c r="WPY10" s="149"/>
      <c r="WPZ10" s="149"/>
      <c r="WQA10" s="149"/>
      <c r="WQB10" s="149"/>
      <c r="WQC10" s="149"/>
      <c r="WQD10" s="149"/>
      <c r="WQE10" s="149"/>
      <c r="WQF10" s="149"/>
      <c r="WQG10" s="149"/>
      <c r="WQH10" s="149"/>
      <c r="WQI10" s="149"/>
      <c r="WQJ10" s="149"/>
      <c r="WQK10" s="149"/>
      <c r="WQL10" s="149"/>
      <c r="WQM10" s="149"/>
      <c r="WQN10" s="149"/>
      <c r="WQO10" s="149"/>
      <c r="WQP10" s="149"/>
      <c r="WQQ10" s="149"/>
      <c r="WQR10" s="149"/>
      <c r="WQS10" s="149"/>
      <c r="WQT10" s="149"/>
      <c r="WQU10" s="149"/>
      <c r="WQV10" s="149"/>
      <c r="WQW10" s="149"/>
      <c r="WQX10" s="149"/>
      <c r="WQY10" s="149"/>
      <c r="WQZ10" s="149"/>
      <c r="WRA10" s="149"/>
      <c r="WRB10" s="149"/>
      <c r="WRC10" s="149"/>
      <c r="WRD10" s="149"/>
      <c r="WRE10" s="149"/>
      <c r="WRF10" s="149"/>
      <c r="WRG10" s="149"/>
      <c r="WRH10" s="149"/>
      <c r="WRI10" s="149"/>
      <c r="WRJ10" s="149"/>
      <c r="WRK10" s="149"/>
      <c r="WRL10" s="149"/>
      <c r="WRM10" s="149"/>
      <c r="WRN10" s="149"/>
      <c r="WRO10" s="149"/>
      <c r="WRP10" s="149"/>
      <c r="WRQ10" s="149"/>
      <c r="WRR10" s="149"/>
      <c r="WRS10" s="149"/>
      <c r="WRT10" s="149"/>
      <c r="WRU10" s="149"/>
      <c r="WRV10" s="149"/>
      <c r="WRW10" s="149"/>
      <c r="WRX10" s="149"/>
      <c r="WRY10" s="149"/>
      <c r="WRZ10" s="149"/>
      <c r="WSA10" s="149"/>
      <c r="WSB10" s="149"/>
      <c r="WSC10" s="149"/>
      <c r="WSD10" s="149"/>
      <c r="WSE10" s="149"/>
      <c r="WSF10" s="149"/>
      <c r="WSG10" s="149"/>
      <c r="WSH10" s="149"/>
      <c r="WSI10" s="149"/>
      <c r="WSJ10" s="149"/>
      <c r="WSK10" s="149"/>
      <c r="WSL10" s="149"/>
      <c r="WSM10" s="149"/>
      <c r="WSN10" s="149"/>
      <c r="WSO10" s="149"/>
      <c r="WSP10" s="149"/>
      <c r="WSQ10" s="149"/>
      <c r="WSR10" s="149"/>
      <c r="WSS10" s="149"/>
      <c r="WST10" s="149"/>
      <c r="WSU10" s="149"/>
      <c r="WSV10" s="149"/>
      <c r="WSW10" s="149"/>
      <c r="WSX10" s="149"/>
      <c r="WSY10" s="149"/>
      <c r="WSZ10" s="149"/>
      <c r="WTA10" s="149"/>
      <c r="WTB10" s="149"/>
      <c r="WTC10" s="149"/>
      <c r="WTD10" s="149"/>
      <c r="WTE10" s="149"/>
      <c r="WTF10" s="149"/>
      <c r="WTG10" s="149"/>
      <c r="WTH10" s="149"/>
      <c r="WTI10" s="149"/>
      <c r="WTJ10" s="149"/>
      <c r="WTK10" s="149"/>
      <c r="WTL10" s="149"/>
      <c r="WTM10" s="149"/>
      <c r="WTN10" s="149"/>
      <c r="WTO10" s="149"/>
      <c r="WTP10" s="149"/>
      <c r="WTQ10" s="149"/>
      <c r="WTR10" s="149"/>
      <c r="WTS10" s="149"/>
      <c r="WTT10" s="149"/>
      <c r="WTU10" s="149"/>
      <c r="WTV10" s="149"/>
      <c r="WTW10" s="149"/>
      <c r="WTX10" s="149"/>
      <c r="WTY10" s="149"/>
      <c r="WTZ10" s="149"/>
      <c r="WUA10" s="149"/>
      <c r="WUB10" s="149"/>
      <c r="WUC10" s="149"/>
      <c r="WUD10" s="149"/>
      <c r="WUE10" s="149"/>
      <c r="WUF10" s="149"/>
      <c r="WUG10" s="149"/>
      <c r="WUH10" s="149"/>
      <c r="WUI10" s="149"/>
      <c r="WUJ10" s="149"/>
      <c r="WUK10" s="149"/>
      <c r="WUL10" s="149"/>
      <c r="WUM10" s="149"/>
      <c r="WUN10" s="149"/>
      <c r="WUO10" s="149"/>
      <c r="WUP10" s="149"/>
      <c r="WUQ10" s="149"/>
      <c r="WUR10" s="149"/>
      <c r="WUS10" s="149"/>
      <c r="WUT10" s="149"/>
      <c r="WUU10" s="149"/>
      <c r="WUV10" s="149"/>
      <c r="WUW10" s="149"/>
      <c r="WUX10" s="149"/>
      <c r="WUY10" s="149"/>
      <c r="WUZ10" s="149"/>
      <c r="WVA10" s="149"/>
      <c r="WVB10" s="149"/>
      <c r="WVC10" s="149"/>
      <c r="WVD10" s="149"/>
      <c r="WVE10" s="149"/>
      <c r="WVF10" s="149"/>
      <c r="WVG10" s="149"/>
      <c r="WVH10" s="149"/>
      <c r="WVI10" s="149"/>
      <c r="WVJ10" s="149"/>
      <c r="WVK10" s="149"/>
      <c r="WVL10" s="149"/>
      <c r="WVM10" s="149"/>
      <c r="WVN10" s="149"/>
      <c r="WVO10" s="149"/>
      <c r="WVP10" s="149"/>
      <c r="WVQ10" s="149"/>
      <c r="WVR10" s="149"/>
      <c r="WVS10" s="149"/>
      <c r="WVT10" s="149"/>
      <c r="WVU10" s="149"/>
      <c r="WVV10" s="149"/>
      <c r="WVW10" s="149"/>
      <c r="WVX10" s="149"/>
      <c r="WVY10" s="149"/>
      <c r="WVZ10" s="149"/>
      <c r="WWA10" s="149"/>
      <c r="WWB10" s="149"/>
      <c r="WWC10" s="149"/>
      <c r="WWD10" s="149"/>
      <c r="WWE10" s="149"/>
      <c r="WWF10" s="149"/>
      <c r="WWG10" s="149"/>
      <c r="WWH10" s="149"/>
      <c r="WWI10" s="149"/>
      <c r="WWJ10" s="149"/>
      <c r="WWK10" s="149"/>
      <c r="WWL10" s="149"/>
      <c r="WWM10" s="149"/>
      <c r="WWN10" s="149"/>
      <c r="WWO10" s="149"/>
      <c r="WWP10" s="149"/>
      <c r="WWQ10" s="149"/>
      <c r="WWR10" s="149"/>
      <c r="WWS10" s="149"/>
      <c r="WWT10" s="149"/>
      <c r="WWU10" s="149"/>
      <c r="WWV10" s="149"/>
      <c r="WWW10" s="149"/>
      <c r="WWX10" s="149"/>
      <c r="WWY10" s="149"/>
      <c r="WWZ10" s="149"/>
      <c r="WXA10" s="149"/>
      <c r="WXB10" s="149"/>
      <c r="WXC10" s="149"/>
      <c r="WXD10" s="149"/>
      <c r="WXE10" s="149"/>
      <c r="WXF10" s="149"/>
      <c r="WXG10" s="149"/>
      <c r="WXH10" s="149"/>
      <c r="WXI10" s="149"/>
      <c r="WXJ10" s="149"/>
      <c r="WXK10" s="149"/>
      <c r="WXL10" s="149"/>
      <c r="WXM10" s="149"/>
      <c r="WXN10" s="149"/>
      <c r="WXO10" s="149"/>
      <c r="WXP10" s="149"/>
      <c r="WXQ10" s="149"/>
      <c r="WXR10" s="149"/>
      <c r="WXS10" s="149"/>
      <c r="WXT10" s="149"/>
      <c r="WXU10" s="149"/>
      <c r="WXV10" s="149"/>
      <c r="WXW10" s="149"/>
      <c r="WXX10" s="149"/>
      <c r="WXY10" s="149"/>
      <c r="WXZ10" s="149"/>
      <c r="WYA10" s="149"/>
      <c r="WYB10" s="149"/>
      <c r="WYC10" s="149"/>
      <c r="WYD10" s="149"/>
      <c r="WYE10" s="149"/>
      <c r="WYF10" s="149"/>
      <c r="WYG10" s="149"/>
      <c r="WYH10" s="149"/>
      <c r="WYI10" s="149"/>
      <c r="WYJ10" s="149"/>
      <c r="WYK10" s="149"/>
      <c r="WYL10" s="149"/>
      <c r="WYM10" s="149"/>
      <c r="WYN10" s="149"/>
      <c r="WYO10" s="149"/>
      <c r="WYP10" s="149"/>
      <c r="WYQ10" s="149"/>
      <c r="WYR10" s="149"/>
      <c r="WYS10" s="149"/>
      <c r="WYT10" s="149"/>
      <c r="WYU10" s="149"/>
      <c r="WYV10" s="149"/>
      <c r="WYW10" s="149"/>
      <c r="WYX10" s="149"/>
      <c r="WYY10" s="149"/>
      <c r="WYZ10" s="149"/>
      <c r="WZA10" s="149"/>
      <c r="WZB10" s="149"/>
      <c r="WZC10" s="149"/>
      <c r="WZD10" s="149"/>
      <c r="WZE10" s="149"/>
      <c r="WZF10" s="149"/>
      <c r="WZG10" s="149"/>
      <c r="WZH10" s="149"/>
      <c r="WZI10" s="149"/>
      <c r="WZJ10" s="149"/>
      <c r="WZK10" s="149"/>
      <c r="WZL10" s="149"/>
      <c r="WZM10" s="149"/>
      <c r="WZN10" s="149"/>
      <c r="WZO10" s="149"/>
      <c r="WZP10" s="149"/>
      <c r="WZQ10" s="149"/>
      <c r="WZR10" s="149"/>
      <c r="WZS10" s="149"/>
      <c r="WZT10" s="149"/>
      <c r="WZU10" s="149"/>
      <c r="WZV10" s="149"/>
      <c r="WZW10" s="149"/>
      <c r="WZX10" s="149"/>
      <c r="WZY10" s="149"/>
      <c r="WZZ10" s="149"/>
      <c r="XAA10" s="149"/>
      <c r="XAB10" s="149"/>
      <c r="XAC10" s="149"/>
      <c r="XAD10" s="149"/>
      <c r="XAE10" s="149"/>
      <c r="XAF10" s="149"/>
      <c r="XAG10" s="149"/>
      <c r="XAH10" s="149"/>
      <c r="XAI10" s="149"/>
      <c r="XAJ10" s="149"/>
      <c r="XAK10" s="149"/>
      <c r="XAL10" s="149"/>
      <c r="XAM10" s="149"/>
      <c r="XAN10" s="149"/>
      <c r="XAO10" s="149"/>
      <c r="XAP10" s="149"/>
      <c r="XAQ10" s="149"/>
      <c r="XAR10" s="149"/>
      <c r="XAS10" s="149"/>
      <c r="XAT10" s="149"/>
      <c r="XAU10" s="149"/>
      <c r="XAV10" s="149"/>
      <c r="XAW10" s="149"/>
      <c r="XAX10" s="149"/>
      <c r="XAY10" s="149"/>
      <c r="XAZ10" s="149"/>
      <c r="XBA10" s="149"/>
      <c r="XBB10" s="149"/>
      <c r="XBC10" s="149"/>
      <c r="XBD10" s="149"/>
      <c r="XBE10" s="149"/>
      <c r="XBF10" s="149"/>
      <c r="XBG10" s="149"/>
      <c r="XBH10" s="149"/>
      <c r="XBI10" s="149"/>
      <c r="XBJ10" s="149"/>
      <c r="XBK10" s="149"/>
    </row>
    <row r="11" spans="1:16287" s="147" customFormat="1" ht="16.5" customHeight="1" x14ac:dyDescent="0.25">
      <c r="A11" s="135">
        <v>5</v>
      </c>
      <c r="B11" s="161" t="e">
        <f t="shared" ca="1" si="0"/>
        <v>#REF!</v>
      </c>
      <c r="C11" s="161" t="e">
        <f t="shared" ca="1" si="1"/>
        <v>#REF!</v>
      </c>
      <c r="D11" s="140"/>
      <c r="E11" s="141"/>
      <c r="F11" s="141" t="e">
        <f t="shared" ca="1" si="2"/>
        <v>#REF!</v>
      </c>
      <c r="G11" s="139"/>
      <c r="H11" s="139"/>
      <c r="I11" s="139" t="e">
        <f t="shared" ca="1" si="4"/>
        <v>#REF!</v>
      </c>
      <c r="J11" s="142"/>
      <c r="K11" s="142"/>
      <c r="L11" s="142" t="e">
        <f t="shared" ca="1" si="3"/>
        <v>#REF!</v>
      </c>
      <c r="M11" s="144" t="e">
        <f t="shared" ca="1" si="5"/>
        <v>#REF!</v>
      </c>
      <c r="N11" s="187" t="e">
        <f t="shared" ca="1" si="6"/>
        <v>#REF!</v>
      </c>
      <c r="O11" s="146" t="e">
        <f t="shared" ca="1" si="7"/>
        <v>#REF!</v>
      </c>
      <c r="P11" s="148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</row>
    <row r="12" spans="1:16287" x14ac:dyDescent="0.25">
      <c r="A12" s="135">
        <v>6</v>
      </c>
      <c r="B12" s="161" t="e">
        <f t="shared" ca="1" si="0"/>
        <v>#REF!</v>
      </c>
      <c r="C12" s="161" t="e">
        <f t="shared" ca="1" si="1"/>
        <v>#REF!</v>
      </c>
      <c r="D12" s="140"/>
      <c r="E12" s="141"/>
      <c r="F12" s="141" t="e">
        <f t="shared" ca="1" si="2"/>
        <v>#REF!</v>
      </c>
      <c r="G12" s="139"/>
      <c r="H12" s="139"/>
      <c r="I12" s="139" t="e">
        <f t="shared" ca="1" si="4"/>
        <v>#REF!</v>
      </c>
      <c r="J12" s="142"/>
      <c r="K12" s="142"/>
      <c r="L12" s="142" t="e">
        <f t="shared" ca="1" si="3"/>
        <v>#REF!</v>
      </c>
      <c r="M12" s="144" t="e">
        <f t="shared" ca="1" si="5"/>
        <v>#REF!</v>
      </c>
      <c r="N12" s="187" t="e">
        <f t="shared" ca="1" si="6"/>
        <v>#REF!</v>
      </c>
      <c r="O12" s="146" t="e">
        <f t="shared" ca="1" si="7"/>
        <v>#REF!</v>
      </c>
      <c r="P12" s="148"/>
    </row>
    <row r="13" spans="1:16287" x14ac:dyDescent="0.25">
      <c r="A13" s="135">
        <v>7</v>
      </c>
      <c r="B13" s="161" t="e">
        <f t="shared" ca="1" si="0"/>
        <v>#REF!</v>
      </c>
      <c r="C13" s="161" t="e">
        <f t="shared" ca="1" si="1"/>
        <v>#REF!</v>
      </c>
      <c r="D13" s="140"/>
      <c r="E13" s="141"/>
      <c r="F13" s="141" t="e">
        <f t="shared" ca="1" si="2"/>
        <v>#REF!</v>
      </c>
      <c r="G13" s="139"/>
      <c r="H13" s="139"/>
      <c r="I13" s="139" t="e">
        <f t="shared" ca="1" si="4"/>
        <v>#REF!</v>
      </c>
      <c r="J13" s="142"/>
      <c r="K13" s="142"/>
      <c r="L13" s="142" t="e">
        <f t="shared" ca="1" si="3"/>
        <v>#REF!</v>
      </c>
      <c r="M13" s="144" t="e">
        <f t="shared" ca="1" si="5"/>
        <v>#REF!</v>
      </c>
      <c r="N13" s="187" t="e">
        <f t="shared" ca="1" si="6"/>
        <v>#REF!</v>
      </c>
      <c r="O13" s="146" t="e">
        <f t="shared" ca="1" si="7"/>
        <v>#REF!</v>
      </c>
      <c r="P13" s="151"/>
    </row>
    <row r="14" spans="1:16287" x14ac:dyDescent="0.25">
      <c r="A14" s="135">
        <v>8</v>
      </c>
      <c r="B14" s="161" t="e">
        <f t="shared" ca="1" si="0"/>
        <v>#REF!</v>
      </c>
      <c r="C14" s="161" t="e">
        <f t="shared" ca="1" si="1"/>
        <v>#REF!</v>
      </c>
      <c r="D14" s="140"/>
      <c r="E14" s="141"/>
      <c r="F14" s="141" t="e">
        <f t="shared" ca="1" si="2"/>
        <v>#REF!</v>
      </c>
      <c r="G14" s="139"/>
      <c r="H14" s="139"/>
      <c r="I14" s="139" t="e">
        <f t="shared" ca="1" si="4"/>
        <v>#REF!</v>
      </c>
      <c r="J14" s="142"/>
      <c r="K14" s="142"/>
      <c r="L14" s="142" t="e">
        <f t="shared" ca="1" si="3"/>
        <v>#REF!</v>
      </c>
      <c r="M14" s="144" t="e">
        <f t="shared" ca="1" si="5"/>
        <v>#REF!</v>
      </c>
      <c r="N14" s="187" t="e">
        <f t="shared" ca="1" si="6"/>
        <v>#REF!</v>
      </c>
      <c r="O14" s="146" t="e">
        <f t="shared" ca="1" si="7"/>
        <v>#REF!</v>
      </c>
      <c r="P14" s="151"/>
    </row>
    <row r="15" spans="1:16287" x14ac:dyDescent="0.25">
      <c r="A15" s="135">
        <v>9</v>
      </c>
      <c r="B15" s="161" t="e">
        <f t="shared" ca="1" si="0"/>
        <v>#REF!</v>
      </c>
      <c r="C15" s="161" t="e">
        <f t="shared" ca="1" si="1"/>
        <v>#REF!</v>
      </c>
      <c r="D15" s="140"/>
      <c r="E15" s="141"/>
      <c r="F15" s="141" t="e">
        <f t="shared" ca="1" si="2"/>
        <v>#REF!</v>
      </c>
      <c r="G15" s="139"/>
      <c r="H15" s="139"/>
      <c r="I15" s="139" t="e">
        <f t="shared" ca="1" si="4"/>
        <v>#REF!</v>
      </c>
      <c r="J15" s="142"/>
      <c r="K15" s="142"/>
      <c r="L15" s="142" t="e">
        <f t="shared" ca="1" si="3"/>
        <v>#REF!</v>
      </c>
      <c r="M15" s="144" t="e">
        <f t="shared" ca="1" si="5"/>
        <v>#REF!</v>
      </c>
      <c r="N15" s="187" t="e">
        <f t="shared" ca="1" si="6"/>
        <v>#REF!</v>
      </c>
      <c r="O15" s="146" t="e">
        <f t="shared" ca="1" si="7"/>
        <v>#REF!</v>
      </c>
      <c r="P15" s="151"/>
    </row>
    <row r="16" spans="1:16287" x14ac:dyDescent="0.25">
      <c r="A16" s="135">
        <v>10</v>
      </c>
      <c r="B16" s="161" t="e">
        <f t="shared" ca="1" si="0"/>
        <v>#REF!</v>
      </c>
      <c r="C16" s="161" t="e">
        <f t="shared" ca="1" si="1"/>
        <v>#REF!</v>
      </c>
      <c r="D16" s="140"/>
      <c r="E16" s="141"/>
      <c r="F16" s="141" t="e">
        <f t="shared" ca="1" si="2"/>
        <v>#REF!</v>
      </c>
      <c r="G16" s="139"/>
      <c r="H16" s="139"/>
      <c r="I16" s="139" t="e">
        <f t="shared" ca="1" si="4"/>
        <v>#REF!</v>
      </c>
      <c r="J16" s="142"/>
      <c r="K16" s="142"/>
      <c r="L16" s="142" t="e">
        <f t="shared" ca="1" si="3"/>
        <v>#REF!</v>
      </c>
      <c r="M16" s="144" t="e">
        <f t="shared" ca="1" si="5"/>
        <v>#REF!</v>
      </c>
      <c r="N16" s="187" t="e">
        <f t="shared" ca="1" si="6"/>
        <v>#REF!</v>
      </c>
      <c r="O16" s="146" t="e">
        <f t="shared" ca="1" si="7"/>
        <v>#REF!</v>
      </c>
      <c r="P16" s="151"/>
    </row>
    <row r="17" spans="1:16" x14ac:dyDescent="0.25">
      <c r="A17" s="135">
        <v>11</v>
      </c>
      <c r="B17" s="161" t="e">
        <f t="shared" ca="1" si="0"/>
        <v>#REF!</v>
      </c>
      <c r="C17" s="161" t="e">
        <f t="shared" ca="1" si="1"/>
        <v>#REF!</v>
      </c>
      <c r="D17" s="140"/>
      <c r="E17" s="141"/>
      <c r="F17" s="141" t="e">
        <f t="shared" ca="1" si="2"/>
        <v>#REF!</v>
      </c>
      <c r="G17" s="139"/>
      <c r="H17" s="139"/>
      <c r="I17" s="139" t="e">
        <f t="shared" ca="1" si="4"/>
        <v>#REF!</v>
      </c>
      <c r="J17" s="142"/>
      <c r="K17" s="142"/>
      <c r="L17" s="142" t="e">
        <f t="shared" ca="1" si="3"/>
        <v>#REF!</v>
      </c>
      <c r="M17" s="144" t="e">
        <f t="shared" ca="1" si="5"/>
        <v>#REF!</v>
      </c>
      <c r="N17" s="187" t="e">
        <f t="shared" ca="1" si="6"/>
        <v>#REF!</v>
      </c>
      <c r="O17" s="146" t="e">
        <f t="shared" ca="1" si="7"/>
        <v>#REF!</v>
      </c>
      <c r="P17" s="151"/>
    </row>
    <row r="18" spans="1:16" x14ac:dyDescent="0.25">
      <c r="A18" s="135">
        <v>12</v>
      </c>
      <c r="B18" s="161" t="e">
        <f t="shared" ca="1" si="0"/>
        <v>#REF!</v>
      </c>
      <c r="C18" s="161" t="e">
        <f t="shared" ca="1" si="1"/>
        <v>#REF!</v>
      </c>
      <c r="D18" s="140"/>
      <c r="E18" s="141"/>
      <c r="F18" s="141" t="e">
        <f t="shared" ca="1" si="2"/>
        <v>#REF!</v>
      </c>
      <c r="G18" s="139"/>
      <c r="H18" s="139"/>
      <c r="I18" s="139" t="e">
        <f t="shared" ca="1" si="4"/>
        <v>#REF!</v>
      </c>
      <c r="J18" s="142"/>
      <c r="K18" s="142"/>
      <c r="L18" s="142" t="e">
        <f t="shared" ca="1" si="3"/>
        <v>#REF!</v>
      </c>
      <c r="M18" s="144" t="e">
        <f t="shared" ca="1" si="5"/>
        <v>#REF!</v>
      </c>
      <c r="N18" s="187" t="e">
        <f t="shared" ca="1" si="6"/>
        <v>#REF!</v>
      </c>
      <c r="O18" s="146" t="e">
        <f t="shared" ca="1" si="7"/>
        <v>#REF!</v>
      </c>
      <c r="P18" s="151"/>
    </row>
    <row r="19" spans="1:16" x14ac:dyDescent="0.25">
      <c r="A19" s="135">
        <v>13</v>
      </c>
      <c r="B19" s="161" t="e">
        <f t="shared" ca="1" si="0"/>
        <v>#REF!</v>
      </c>
      <c r="C19" s="161" t="e">
        <f t="shared" ca="1" si="1"/>
        <v>#REF!</v>
      </c>
      <c r="D19" s="140"/>
      <c r="E19" s="141"/>
      <c r="F19" s="141" t="e">
        <f t="shared" ca="1" si="2"/>
        <v>#REF!</v>
      </c>
      <c r="G19" s="139"/>
      <c r="H19" s="139"/>
      <c r="I19" s="139" t="e">
        <f t="shared" ca="1" si="4"/>
        <v>#REF!</v>
      </c>
      <c r="J19" s="142"/>
      <c r="K19" s="142"/>
      <c r="L19" s="142" t="e">
        <f t="shared" ca="1" si="3"/>
        <v>#REF!</v>
      </c>
      <c r="M19" s="144" t="e">
        <f t="shared" ca="1" si="5"/>
        <v>#REF!</v>
      </c>
      <c r="N19" s="187" t="e">
        <f t="shared" ca="1" si="6"/>
        <v>#REF!</v>
      </c>
      <c r="O19" s="146" t="e">
        <f t="shared" ca="1" si="7"/>
        <v>#REF!</v>
      </c>
      <c r="P19" s="151"/>
    </row>
    <row r="20" spans="1:16" x14ac:dyDescent="0.25">
      <c r="A20" s="135">
        <v>14</v>
      </c>
      <c r="B20" s="161" t="e">
        <f t="shared" ca="1" si="0"/>
        <v>#REF!</v>
      </c>
      <c r="C20" s="161" t="e">
        <f t="shared" ca="1" si="1"/>
        <v>#REF!</v>
      </c>
      <c r="D20" s="140"/>
      <c r="E20" s="141"/>
      <c r="F20" s="141" t="e">
        <f t="shared" ca="1" si="2"/>
        <v>#REF!</v>
      </c>
      <c r="G20" s="139"/>
      <c r="H20" s="139"/>
      <c r="I20" s="139" t="e">
        <f t="shared" ca="1" si="4"/>
        <v>#REF!</v>
      </c>
      <c r="J20" s="142"/>
      <c r="K20" s="142"/>
      <c r="L20" s="142" t="e">
        <f t="shared" ca="1" si="3"/>
        <v>#REF!</v>
      </c>
      <c r="M20" s="144" t="e">
        <f t="shared" ca="1" si="5"/>
        <v>#REF!</v>
      </c>
      <c r="N20" s="187" t="e">
        <f t="shared" ca="1" si="6"/>
        <v>#REF!</v>
      </c>
      <c r="O20" s="146" t="e">
        <f t="shared" ca="1" si="7"/>
        <v>#REF!</v>
      </c>
      <c r="P20" s="151"/>
    </row>
    <row r="21" spans="1:16" x14ac:dyDescent="0.25">
      <c r="A21" s="135">
        <v>15</v>
      </c>
      <c r="B21" s="161" t="e">
        <f t="shared" ca="1" si="0"/>
        <v>#REF!</v>
      </c>
      <c r="C21" s="161" t="e">
        <f t="shared" ca="1" si="1"/>
        <v>#REF!</v>
      </c>
      <c r="D21" s="140"/>
      <c r="E21" s="141"/>
      <c r="F21" s="141" t="e">
        <f t="shared" ca="1" si="2"/>
        <v>#REF!</v>
      </c>
      <c r="G21" s="139"/>
      <c r="H21" s="139"/>
      <c r="I21" s="139" t="e">
        <f t="shared" ca="1" si="4"/>
        <v>#REF!</v>
      </c>
      <c r="J21" s="142"/>
      <c r="K21" s="142"/>
      <c r="L21" s="142" t="e">
        <f t="shared" ca="1" si="3"/>
        <v>#REF!</v>
      </c>
      <c r="M21" s="144" t="e">
        <f t="shared" ca="1" si="5"/>
        <v>#REF!</v>
      </c>
      <c r="N21" s="187" t="e">
        <f t="shared" ca="1" si="6"/>
        <v>#REF!</v>
      </c>
      <c r="O21" s="146" t="e">
        <f t="shared" ca="1" si="7"/>
        <v>#REF!</v>
      </c>
      <c r="P21" s="151"/>
    </row>
    <row r="22" spans="1:16" x14ac:dyDescent="0.25">
      <c r="A22" s="135">
        <v>16</v>
      </c>
      <c r="B22" s="161" t="e">
        <f t="shared" ca="1" si="0"/>
        <v>#REF!</v>
      </c>
      <c r="C22" s="161" t="e">
        <f t="shared" ca="1" si="1"/>
        <v>#REF!</v>
      </c>
      <c r="D22" s="140"/>
      <c r="E22" s="141"/>
      <c r="F22" s="141" t="e">
        <f t="shared" ca="1" si="2"/>
        <v>#REF!</v>
      </c>
      <c r="G22" s="139"/>
      <c r="H22" s="139"/>
      <c r="I22" s="139" t="e">
        <f t="shared" ca="1" si="4"/>
        <v>#REF!</v>
      </c>
      <c r="J22" s="142"/>
      <c r="K22" s="142"/>
      <c r="L22" s="142" t="e">
        <f t="shared" ca="1" si="3"/>
        <v>#REF!</v>
      </c>
      <c r="M22" s="144" t="e">
        <f t="shared" ca="1" si="5"/>
        <v>#REF!</v>
      </c>
      <c r="N22" s="187" t="e">
        <f t="shared" ca="1" si="6"/>
        <v>#REF!</v>
      </c>
      <c r="O22" s="146" t="e">
        <f t="shared" ca="1" si="7"/>
        <v>#REF!</v>
      </c>
      <c r="P22" s="151"/>
    </row>
    <row r="23" spans="1:16" x14ac:dyDescent="0.25">
      <c r="A23" s="135">
        <v>17</v>
      </c>
      <c r="B23" s="161" t="e">
        <f t="shared" ca="1" si="0"/>
        <v>#REF!</v>
      </c>
      <c r="C23" s="161" t="e">
        <f t="shared" ca="1" si="1"/>
        <v>#REF!</v>
      </c>
      <c r="D23" s="140"/>
      <c r="E23" s="141"/>
      <c r="F23" s="141" t="e">
        <f t="shared" ca="1" si="2"/>
        <v>#REF!</v>
      </c>
      <c r="G23" s="139"/>
      <c r="H23" s="139"/>
      <c r="I23" s="139" t="e">
        <f t="shared" ca="1" si="4"/>
        <v>#REF!</v>
      </c>
      <c r="J23" s="142"/>
      <c r="K23" s="142"/>
      <c r="L23" s="142" t="e">
        <f t="shared" ca="1" si="3"/>
        <v>#REF!</v>
      </c>
      <c r="M23" s="144" t="e">
        <f t="shared" ca="1" si="5"/>
        <v>#REF!</v>
      </c>
      <c r="N23" s="187" t="e">
        <f t="shared" ca="1" si="6"/>
        <v>#REF!</v>
      </c>
      <c r="O23" s="146" t="e">
        <f t="shared" ca="1" si="7"/>
        <v>#REF!</v>
      </c>
      <c r="P23" s="151"/>
    </row>
    <row r="24" spans="1:16" x14ac:dyDescent="0.25">
      <c r="A24" s="135">
        <v>18</v>
      </c>
      <c r="B24" s="161" t="e">
        <f t="shared" ca="1" si="0"/>
        <v>#REF!</v>
      </c>
      <c r="C24" s="161" t="e">
        <f t="shared" ca="1" si="1"/>
        <v>#REF!</v>
      </c>
      <c r="D24" s="140"/>
      <c r="E24" s="141"/>
      <c r="F24" s="141" t="e">
        <f t="shared" ca="1" si="2"/>
        <v>#REF!</v>
      </c>
      <c r="G24" s="139"/>
      <c r="H24" s="139"/>
      <c r="I24" s="139" t="e">
        <f t="shared" ca="1" si="4"/>
        <v>#REF!</v>
      </c>
      <c r="J24" s="142"/>
      <c r="K24" s="142"/>
      <c r="L24" s="142" t="e">
        <f t="shared" ca="1" si="3"/>
        <v>#REF!</v>
      </c>
      <c r="M24" s="144" t="e">
        <f t="shared" ca="1" si="5"/>
        <v>#REF!</v>
      </c>
      <c r="N24" s="187" t="e">
        <f t="shared" ca="1" si="6"/>
        <v>#REF!</v>
      </c>
      <c r="O24" s="146" t="e">
        <f t="shared" ca="1" si="7"/>
        <v>#REF!</v>
      </c>
      <c r="P24" s="151"/>
    </row>
    <row r="25" spans="1:16" x14ac:dyDescent="0.25">
      <c r="A25" s="135">
        <v>19</v>
      </c>
      <c r="B25" s="161" t="e">
        <f t="shared" ca="1" si="0"/>
        <v>#REF!</v>
      </c>
      <c r="C25" s="161" t="e">
        <f t="shared" ca="1" si="1"/>
        <v>#REF!</v>
      </c>
      <c r="D25" s="140"/>
      <c r="E25" s="141"/>
      <c r="F25" s="141" t="e">
        <f t="shared" ca="1" si="2"/>
        <v>#REF!</v>
      </c>
      <c r="G25" s="139"/>
      <c r="H25" s="139"/>
      <c r="I25" s="139" t="e">
        <f t="shared" ca="1" si="4"/>
        <v>#REF!</v>
      </c>
      <c r="J25" s="142"/>
      <c r="K25" s="142"/>
      <c r="L25" s="142" t="e">
        <f t="shared" ca="1" si="3"/>
        <v>#REF!</v>
      </c>
      <c r="M25" s="144" t="e">
        <f t="shared" ca="1" si="5"/>
        <v>#REF!</v>
      </c>
      <c r="N25" s="187" t="e">
        <f t="shared" ca="1" si="6"/>
        <v>#REF!</v>
      </c>
      <c r="O25" s="146" t="e">
        <f t="shared" ca="1" si="7"/>
        <v>#REF!</v>
      </c>
      <c r="P25" s="151"/>
    </row>
    <row r="26" spans="1:16" x14ac:dyDescent="0.25">
      <c r="A26" s="135">
        <v>20</v>
      </c>
      <c r="B26" s="161" t="e">
        <f t="shared" ca="1" si="0"/>
        <v>#REF!</v>
      </c>
      <c r="C26" s="161" t="e">
        <f t="shared" ca="1" si="1"/>
        <v>#REF!</v>
      </c>
      <c r="D26" s="140"/>
      <c r="E26" s="141"/>
      <c r="F26" s="141" t="e">
        <f t="shared" ca="1" si="2"/>
        <v>#REF!</v>
      </c>
      <c r="G26" s="139"/>
      <c r="H26" s="139"/>
      <c r="I26" s="139" t="e">
        <f t="shared" ca="1" si="4"/>
        <v>#REF!</v>
      </c>
      <c r="J26" s="142"/>
      <c r="K26" s="142"/>
      <c r="L26" s="142" t="e">
        <f t="shared" ca="1" si="3"/>
        <v>#REF!</v>
      </c>
      <c r="M26" s="144" t="e">
        <f t="shared" ca="1" si="5"/>
        <v>#REF!</v>
      </c>
      <c r="N26" s="187" t="e">
        <f t="shared" ca="1" si="6"/>
        <v>#REF!</v>
      </c>
      <c r="O26" s="146" t="e">
        <f t="shared" ca="1" si="7"/>
        <v>#REF!</v>
      </c>
      <c r="P26" s="151"/>
    </row>
    <row r="27" spans="1:16" x14ac:dyDescent="0.25">
      <c r="A27" s="135">
        <v>21</v>
      </c>
      <c r="B27" s="161" t="e">
        <f t="shared" ca="1" si="0"/>
        <v>#REF!</v>
      </c>
      <c r="C27" s="161" t="e">
        <f t="shared" ca="1" si="1"/>
        <v>#REF!</v>
      </c>
      <c r="D27" s="140"/>
      <c r="E27" s="141"/>
      <c r="F27" s="141" t="e">
        <f t="shared" ca="1" si="2"/>
        <v>#REF!</v>
      </c>
      <c r="G27" s="139"/>
      <c r="H27" s="139"/>
      <c r="I27" s="139" t="e">
        <f t="shared" ca="1" si="4"/>
        <v>#REF!</v>
      </c>
      <c r="J27" s="142"/>
      <c r="K27" s="142"/>
      <c r="L27" s="142" t="e">
        <f t="shared" ca="1" si="3"/>
        <v>#REF!</v>
      </c>
      <c r="M27" s="144" t="e">
        <f t="shared" ca="1" si="5"/>
        <v>#REF!</v>
      </c>
      <c r="N27" s="187" t="e">
        <f t="shared" ca="1" si="6"/>
        <v>#REF!</v>
      </c>
      <c r="O27" s="146" t="e">
        <f t="shared" ca="1" si="7"/>
        <v>#REF!</v>
      </c>
      <c r="P27" s="151"/>
    </row>
    <row r="28" spans="1:16" x14ac:dyDescent="0.25">
      <c r="A28" s="135">
        <v>22</v>
      </c>
      <c r="B28" s="161" t="e">
        <f t="shared" ca="1" si="0"/>
        <v>#REF!</v>
      </c>
      <c r="C28" s="161" t="e">
        <f t="shared" ca="1" si="1"/>
        <v>#REF!</v>
      </c>
      <c r="D28" s="140"/>
      <c r="E28" s="141"/>
      <c r="F28" s="141" t="e">
        <f t="shared" ca="1" si="2"/>
        <v>#REF!</v>
      </c>
      <c r="G28" s="139"/>
      <c r="H28" s="139"/>
      <c r="I28" s="139" t="e">
        <f t="shared" ca="1" si="4"/>
        <v>#REF!</v>
      </c>
      <c r="J28" s="142"/>
      <c r="K28" s="142"/>
      <c r="L28" s="142" t="e">
        <f t="shared" ca="1" si="3"/>
        <v>#REF!</v>
      </c>
      <c r="M28" s="144" t="e">
        <f t="shared" ca="1" si="5"/>
        <v>#REF!</v>
      </c>
      <c r="N28" s="187" t="e">
        <f t="shared" ca="1" si="6"/>
        <v>#REF!</v>
      </c>
      <c r="O28" s="146" t="e">
        <f t="shared" ca="1" si="7"/>
        <v>#REF!</v>
      </c>
      <c r="P28" s="151"/>
    </row>
    <row r="29" spans="1:16" x14ac:dyDescent="0.25">
      <c r="A29" s="135">
        <v>23</v>
      </c>
      <c r="B29" s="161" t="e">
        <f t="shared" ca="1" si="0"/>
        <v>#REF!</v>
      </c>
      <c r="C29" s="161" t="e">
        <f t="shared" ca="1" si="1"/>
        <v>#REF!</v>
      </c>
      <c r="D29" s="140"/>
      <c r="E29" s="141"/>
      <c r="F29" s="141" t="e">
        <f t="shared" ca="1" si="2"/>
        <v>#REF!</v>
      </c>
      <c r="G29" s="139"/>
      <c r="H29" s="139"/>
      <c r="I29" s="139" t="e">
        <f t="shared" ca="1" si="4"/>
        <v>#REF!</v>
      </c>
      <c r="J29" s="142"/>
      <c r="K29" s="142"/>
      <c r="L29" s="142" t="e">
        <f t="shared" ca="1" si="3"/>
        <v>#REF!</v>
      </c>
      <c r="M29" s="144" t="e">
        <f t="shared" ca="1" si="5"/>
        <v>#REF!</v>
      </c>
      <c r="N29" s="187" t="e">
        <f t="shared" ca="1" si="6"/>
        <v>#REF!</v>
      </c>
      <c r="O29" s="146" t="e">
        <f t="shared" ca="1" si="7"/>
        <v>#REF!</v>
      </c>
      <c r="P29" s="151"/>
    </row>
    <row r="30" spans="1:16" x14ac:dyDescent="0.25">
      <c r="A30" s="135">
        <v>24</v>
      </c>
      <c r="B30" s="161" t="e">
        <f t="shared" ca="1" si="0"/>
        <v>#REF!</v>
      </c>
      <c r="C30" s="161" t="e">
        <f t="shared" ca="1" si="1"/>
        <v>#REF!</v>
      </c>
      <c r="D30" s="140"/>
      <c r="E30" s="141"/>
      <c r="F30" s="141" t="e">
        <f t="shared" ca="1" si="2"/>
        <v>#REF!</v>
      </c>
      <c r="G30" s="139"/>
      <c r="H30" s="139"/>
      <c r="I30" s="139" t="e">
        <f t="shared" ca="1" si="4"/>
        <v>#REF!</v>
      </c>
      <c r="J30" s="142"/>
      <c r="K30" s="142"/>
      <c r="L30" s="142" t="e">
        <f t="shared" ca="1" si="3"/>
        <v>#REF!</v>
      </c>
      <c r="M30" s="144" t="e">
        <f t="shared" ca="1" si="5"/>
        <v>#REF!</v>
      </c>
      <c r="N30" s="187" t="e">
        <f t="shared" ca="1" si="6"/>
        <v>#REF!</v>
      </c>
      <c r="O30" s="146" t="e">
        <f t="shared" ca="1" si="7"/>
        <v>#REF!</v>
      </c>
      <c r="P30" s="151"/>
    </row>
    <row r="31" spans="1:16" x14ac:dyDescent="0.25">
      <c r="A31" s="135">
        <v>25</v>
      </c>
      <c r="B31" s="161" t="e">
        <f t="shared" ca="1" si="0"/>
        <v>#REF!</v>
      </c>
      <c r="C31" s="161" t="e">
        <f t="shared" ca="1" si="1"/>
        <v>#REF!</v>
      </c>
      <c r="D31" s="140"/>
      <c r="E31" s="141"/>
      <c r="F31" s="141" t="e">
        <f t="shared" ca="1" si="2"/>
        <v>#REF!</v>
      </c>
      <c r="G31" s="139"/>
      <c r="H31" s="139"/>
      <c r="I31" s="139" t="e">
        <f t="shared" ca="1" si="4"/>
        <v>#REF!</v>
      </c>
      <c r="J31" s="142"/>
      <c r="K31" s="142"/>
      <c r="L31" s="142" t="e">
        <f t="shared" ca="1" si="3"/>
        <v>#REF!</v>
      </c>
      <c r="M31" s="144" t="e">
        <f t="shared" ca="1" si="5"/>
        <v>#REF!</v>
      </c>
      <c r="N31" s="187" t="e">
        <f t="shared" ca="1" si="6"/>
        <v>#REF!</v>
      </c>
      <c r="O31" s="146" t="e">
        <f t="shared" ca="1" si="7"/>
        <v>#REF!</v>
      </c>
      <c r="P31" s="151"/>
    </row>
    <row r="32" spans="1:16" x14ac:dyDescent="0.25">
      <c r="A32" s="135">
        <v>26</v>
      </c>
      <c r="B32" s="161" t="e">
        <f t="shared" ca="1" si="0"/>
        <v>#REF!</v>
      </c>
      <c r="C32" s="161" t="e">
        <f t="shared" ca="1" si="1"/>
        <v>#REF!</v>
      </c>
      <c r="D32" s="140"/>
      <c r="E32" s="141"/>
      <c r="F32" s="141" t="e">
        <f t="shared" ca="1" si="2"/>
        <v>#REF!</v>
      </c>
      <c r="G32" s="139"/>
      <c r="H32" s="139"/>
      <c r="I32" s="139" t="e">
        <f t="shared" ca="1" si="4"/>
        <v>#REF!</v>
      </c>
      <c r="J32" s="142"/>
      <c r="K32" s="142"/>
      <c r="L32" s="142" t="e">
        <f t="shared" ca="1" si="3"/>
        <v>#REF!</v>
      </c>
      <c r="M32" s="144" t="e">
        <f t="shared" ca="1" si="5"/>
        <v>#REF!</v>
      </c>
      <c r="N32" s="187" t="e">
        <f t="shared" ca="1" si="6"/>
        <v>#REF!</v>
      </c>
      <c r="O32" s="146" t="e">
        <f t="shared" ca="1" si="7"/>
        <v>#REF!</v>
      </c>
      <c r="P32" s="151"/>
    </row>
    <row r="33" spans="1:16" x14ac:dyDescent="0.25">
      <c r="A33" s="135">
        <v>27</v>
      </c>
      <c r="B33" s="161" t="e">
        <f t="shared" ca="1" si="0"/>
        <v>#REF!</v>
      </c>
      <c r="C33" s="161" t="e">
        <f t="shared" ca="1" si="1"/>
        <v>#REF!</v>
      </c>
      <c r="D33" s="140"/>
      <c r="E33" s="141"/>
      <c r="F33" s="141" t="e">
        <f t="shared" ca="1" si="2"/>
        <v>#REF!</v>
      </c>
      <c r="G33" s="139"/>
      <c r="H33" s="139"/>
      <c r="I33" s="139" t="e">
        <f t="shared" ca="1" si="4"/>
        <v>#REF!</v>
      </c>
      <c r="J33" s="142"/>
      <c r="K33" s="142"/>
      <c r="L33" s="142" t="e">
        <f t="shared" ca="1" si="3"/>
        <v>#REF!</v>
      </c>
      <c r="M33" s="144" t="e">
        <f t="shared" ca="1" si="5"/>
        <v>#REF!</v>
      </c>
      <c r="N33" s="187" t="e">
        <f t="shared" ca="1" si="6"/>
        <v>#REF!</v>
      </c>
      <c r="O33" s="146" t="e">
        <f t="shared" ca="1" si="7"/>
        <v>#REF!</v>
      </c>
      <c r="P33" s="151"/>
    </row>
    <row r="34" spans="1:16" x14ac:dyDescent="0.25">
      <c r="A34" s="135">
        <v>28</v>
      </c>
      <c r="B34" s="161" t="e">
        <f t="shared" ca="1" si="0"/>
        <v>#REF!</v>
      </c>
      <c r="C34" s="161" t="e">
        <f t="shared" ca="1" si="1"/>
        <v>#REF!</v>
      </c>
      <c r="D34" s="140"/>
      <c r="E34" s="141"/>
      <c r="F34" s="141" t="e">
        <f t="shared" ca="1" si="2"/>
        <v>#REF!</v>
      </c>
      <c r="G34" s="139"/>
      <c r="H34" s="139"/>
      <c r="I34" s="139" t="e">
        <f t="shared" ca="1" si="4"/>
        <v>#REF!</v>
      </c>
      <c r="J34" s="142"/>
      <c r="K34" s="142"/>
      <c r="L34" s="142" t="e">
        <f t="shared" ca="1" si="3"/>
        <v>#REF!</v>
      </c>
      <c r="M34" s="144" t="e">
        <f t="shared" ca="1" si="5"/>
        <v>#REF!</v>
      </c>
      <c r="N34" s="187" t="e">
        <f t="shared" ca="1" si="6"/>
        <v>#REF!</v>
      </c>
      <c r="O34" s="146" t="e">
        <f t="shared" ca="1" si="7"/>
        <v>#REF!</v>
      </c>
      <c r="P34" s="151"/>
    </row>
    <row r="35" spans="1:16" x14ac:dyDescent="0.25">
      <c r="A35" s="135">
        <v>29</v>
      </c>
      <c r="B35" s="161" t="e">
        <f t="shared" ca="1" si="0"/>
        <v>#REF!</v>
      </c>
      <c r="C35" s="161" t="e">
        <f t="shared" ca="1" si="1"/>
        <v>#REF!</v>
      </c>
      <c r="D35" s="140"/>
      <c r="E35" s="141"/>
      <c r="F35" s="141" t="e">
        <f t="shared" ca="1" si="2"/>
        <v>#REF!</v>
      </c>
      <c r="G35" s="139"/>
      <c r="H35" s="139"/>
      <c r="I35" s="139" t="e">
        <f t="shared" ca="1" si="4"/>
        <v>#REF!</v>
      </c>
      <c r="J35" s="142"/>
      <c r="K35" s="142"/>
      <c r="L35" s="142" t="e">
        <f t="shared" ca="1" si="3"/>
        <v>#REF!</v>
      </c>
      <c r="M35" s="144" t="e">
        <f t="shared" ca="1" si="5"/>
        <v>#REF!</v>
      </c>
      <c r="N35" s="187" t="e">
        <f t="shared" ca="1" si="6"/>
        <v>#REF!</v>
      </c>
      <c r="O35" s="146" t="e">
        <f t="shared" ca="1" si="7"/>
        <v>#REF!</v>
      </c>
      <c r="P35" s="151"/>
    </row>
    <row r="36" spans="1:16" x14ac:dyDescent="0.25">
      <c r="A36" s="135">
        <v>30</v>
      </c>
      <c r="B36" s="161" t="e">
        <f t="shared" ca="1" si="0"/>
        <v>#REF!</v>
      </c>
      <c r="C36" s="161" t="e">
        <f t="shared" ca="1" si="1"/>
        <v>#REF!</v>
      </c>
      <c r="D36" s="140"/>
      <c r="E36" s="141"/>
      <c r="F36" s="141" t="e">
        <f t="shared" ca="1" si="2"/>
        <v>#REF!</v>
      </c>
      <c r="G36" s="139"/>
      <c r="H36" s="139"/>
      <c r="I36" s="139" t="e">
        <f t="shared" ca="1" si="4"/>
        <v>#REF!</v>
      </c>
      <c r="J36" s="142"/>
      <c r="K36" s="142"/>
      <c r="L36" s="142" t="e">
        <f t="shared" ca="1" si="3"/>
        <v>#REF!</v>
      </c>
      <c r="M36" s="144" t="e">
        <f t="shared" ca="1" si="5"/>
        <v>#REF!</v>
      </c>
      <c r="N36" s="187" t="e">
        <f t="shared" ca="1" si="6"/>
        <v>#REF!</v>
      </c>
      <c r="O36" s="146" t="e">
        <f t="shared" ca="1" si="7"/>
        <v>#REF!</v>
      </c>
      <c r="P36" s="151"/>
    </row>
    <row r="37" spans="1:16" x14ac:dyDescent="0.25">
      <c r="A37" s="135">
        <v>31</v>
      </c>
      <c r="B37" s="161" t="e">
        <f t="shared" ca="1" si="0"/>
        <v>#REF!</v>
      </c>
      <c r="C37" s="161" t="e">
        <f t="shared" ca="1" si="1"/>
        <v>#REF!</v>
      </c>
      <c r="D37" s="140"/>
      <c r="E37" s="141"/>
      <c r="F37" s="141" t="e">
        <f t="shared" ca="1" si="2"/>
        <v>#REF!</v>
      </c>
      <c r="G37" s="139"/>
      <c r="H37" s="139"/>
      <c r="I37" s="139" t="e">
        <f t="shared" ca="1" si="4"/>
        <v>#REF!</v>
      </c>
      <c r="J37" s="142"/>
      <c r="K37" s="142"/>
      <c r="L37" s="142" t="e">
        <f t="shared" ca="1" si="3"/>
        <v>#REF!</v>
      </c>
      <c r="M37" s="144" t="e">
        <f t="shared" ca="1" si="5"/>
        <v>#REF!</v>
      </c>
      <c r="N37" s="187" t="e">
        <f t="shared" ca="1" si="6"/>
        <v>#REF!</v>
      </c>
      <c r="O37" s="146" t="e">
        <f t="shared" ca="1" si="7"/>
        <v>#REF!</v>
      </c>
      <c r="P37" s="151"/>
    </row>
    <row r="38" spans="1:16" x14ac:dyDescent="0.25">
      <c r="A38" s="135">
        <v>32</v>
      </c>
      <c r="B38" s="161" t="e">
        <f t="shared" ca="1" si="0"/>
        <v>#REF!</v>
      </c>
      <c r="C38" s="161" t="e">
        <f t="shared" ca="1" si="1"/>
        <v>#REF!</v>
      </c>
      <c r="D38" s="140"/>
      <c r="E38" s="141"/>
      <c r="F38" s="141" t="e">
        <f t="shared" ca="1" si="2"/>
        <v>#REF!</v>
      </c>
      <c r="G38" s="139"/>
      <c r="H38" s="139"/>
      <c r="I38" s="139" t="e">
        <f t="shared" ca="1" si="4"/>
        <v>#REF!</v>
      </c>
      <c r="J38" s="142"/>
      <c r="K38" s="142"/>
      <c r="L38" s="142" t="e">
        <f t="shared" ca="1" si="3"/>
        <v>#REF!</v>
      </c>
      <c r="M38" s="144" t="e">
        <f t="shared" ca="1" si="5"/>
        <v>#REF!</v>
      </c>
      <c r="N38" s="187" t="e">
        <f t="shared" ca="1" si="6"/>
        <v>#REF!</v>
      </c>
      <c r="O38" s="146" t="e">
        <f t="shared" ca="1" si="7"/>
        <v>#REF!</v>
      </c>
      <c r="P38" s="151"/>
    </row>
    <row r="39" spans="1:16" x14ac:dyDescent="0.25">
      <c r="A39" s="135">
        <v>33</v>
      </c>
      <c r="B39" s="161" t="e">
        <f t="shared" ca="1" si="0"/>
        <v>#REF!</v>
      </c>
      <c r="C39" s="161" t="e">
        <f t="shared" ca="1" si="1"/>
        <v>#REF!</v>
      </c>
      <c r="D39" s="140"/>
      <c r="E39" s="141"/>
      <c r="F39" s="141" t="e">
        <f t="shared" ca="1" si="2"/>
        <v>#REF!</v>
      </c>
      <c r="G39" s="139"/>
      <c r="H39" s="139"/>
      <c r="I39" s="139" t="e">
        <f t="shared" ca="1" si="4"/>
        <v>#REF!</v>
      </c>
      <c r="J39" s="142"/>
      <c r="K39" s="142"/>
      <c r="L39" s="142" t="e">
        <f t="shared" ca="1" si="3"/>
        <v>#REF!</v>
      </c>
      <c r="M39" s="144" t="e">
        <f t="shared" ca="1" si="5"/>
        <v>#REF!</v>
      </c>
      <c r="N39" s="187" t="e">
        <f t="shared" ca="1" si="6"/>
        <v>#REF!</v>
      </c>
      <c r="O39" s="146" t="e">
        <f t="shared" ca="1" si="7"/>
        <v>#REF!</v>
      </c>
      <c r="P39" s="151"/>
    </row>
    <row r="40" spans="1:16" x14ac:dyDescent="0.25">
      <c r="A40" s="135">
        <v>34</v>
      </c>
      <c r="B40" s="161" t="e">
        <f t="shared" ca="1" si="0"/>
        <v>#REF!</v>
      </c>
      <c r="C40" s="161" t="e">
        <f t="shared" ca="1" si="1"/>
        <v>#REF!</v>
      </c>
      <c r="D40" s="140"/>
      <c r="E40" s="141"/>
      <c r="F40" s="141" t="e">
        <f t="shared" ca="1" si="2"/>
        <v>#REF!</v>
      </c>
      <c r="G40" s="139"/>
      <c r="H40" s="139"/>
      <c r="I40" s="139" t="e">
        <f t="shared" ca="1" si="4"/>
        <v>#REF!</v>
      </c>
      <c r="J40" s="142"/>
      <c r="K40" s="142"/>
      <c r="L40" s="142" t="e">
        <f t="shared" ca="1" si="3"/>
        <v>#REF!</v>
      </c>
      <c r="M40" s="144" t="e">
        <f t="shared" ca="1" si="5"/>
        <v>#REF!</v>
      </c>
      <c r="N40" s="187" t="e">
        <f t="shared" ca="1" si="6"/>
        <v>#REF!</v>
      </c>
      <c r="O40" s="146" t="e">
        <f t="shared" ca="1" si="7"/>
        <v>#REF!</v>
      </c>
      <c r="P40" s="151"/>
    </row>
    <row r="41" spans="1:16" x14ac:dyDescent="0.25">
      <c r="A41" s="135">
        <v>35</v>
      </c>
      <c r="B41" s="161" t="e">
        <f t="shared" ca="1" si="0"/>
        <v>#REF!</v>
      </c>
      <c r="C41" s="161" t="e">
        <f t="shared" ca="1" si="1"/>
        <v>#REF!</v>
      </c>
      <c r="D41" s="140"/>
      <c r="E41" s="141"/>
      <c r="F41" s="141" t="e">
        <f t="shared" ca="1" si="2"/>
        <v>#REF!</v>
      </c>
      <c r="G41" s="139"/>
      <c r="H41" s="139"/>
      <c r="I41" s="139" t="e">
        <f t="shared" ca="1" si="4"/>
        <v>#REF!</v>
      </c>
      <c r="J41" s="142"/>
      <c r="K41" s="142"/>
      <c r="L41" s="142" t="e">
        <f t="shared" ca="1" si="3"/>
        <v>#REF!</v>
      </c>
      <c r="M41" s="144" t="e">
        <f t="shared" ca="1" si="5"/>
        <v>#REF!</v>
      </c>
      <c r="N41" s="187" t="e">
        <f t="shared" ca="1" si="6"/>
        <v>#REF!</v>
      </c>
      <c r="O41" s="146" t="e">
        <f t="shared" ca="1" si="7"/>
        <v>#REF!</v>
      </c>
      <c r="P41" s="151"/>
    </row>
    <row r="42" spans="1:16" x14ac:dyDescent="0.25">
      <c r="A42" s="135">
        <v>36</v>
      </c>
      <c r="B42" s="161" t="e">
        <f t="shared" ca="1" si="0"/>
        <v>#REF!</v>
      </c>
      <c r="C42" s="161" t="e">
        <f t="shared" ca="1" si="1"/>
        <v>#REF!</v>
      </c>
      <c r="D42" s="140"/>
      <c r="E42" s="141"/>
      <c r="F42" s="141" t="e">
        <f t="shared" ca="1" si="2"/>
        <v>#REF!</v>
      </c>
      <c r="G42" s="139"/>
      <c r="H42" s="139"/>
      <c r="I42" s="139" t="e">
        <f t="shared" ca="1" si="4"/>
        <v>#REF!</v>
      </c>
      <c r="J42" s="142"/>
      <c r="K42" s="142"/>
      <c r="L42" s="142" t="e">
        <f t="shared" ca="1" si="3"/>
        <v>#REF!</v>
      </c>
      <c r="M42" s="144" t="e">
        <f t="shared" ca="1" si="5"/>
        <v>#REF!</v>
      </c>
      <c r="N42" s="187" t="e">
        <f t="shared" ca="1" si="6"/>
        <v>#REF!</v>
      </c>
      <c r="O42" s="146" t="e">
        <f t="shared" ca="1" si="7"/>
        <v>#REF!</v>
      </c>
      <c r="P42" s="151"/>
    </row>
    <row r="43" spans="1:16" x14ac:dyDescent="0.25">
      <c r="A43" s="135">
        <v>37</v>
      </c>
      <c r="B43" s="161" t="e">
        <f t="shared" ca="1" si="0"/>
        <v>#REF!</v>
      </c>
      <c r="C43" s="161" t="e">
        <f t="shared" ca="1" si="1"/>
        <v>#REF!</v>
      </c>
      <c r="D43" s="140"/>
      <c r="E43" s="141"/>
      <c r="F43" s="141" t="e">
        <f t="shared" ca="1" si="2"/>
        <v>#REF!</v>
      </c>
      <c r="G43" s="139"/>
      <c r="H43" s="139"/>
      <c r="I43" s="139" t="e">
        <f t="shared" ca="1" si="4"/>
        <v>#REF!</v>
      </c>
      <c r="J43" s="142"/>
      <c r="K43" s="142"/>
      <c r="L43" s="142" t="e">
        <f t="shared" ca="1" si="3"/>
        <v>#REF!</v>
      </c>
      <c r="M43" s="144" t="e">
        <f t="shared" ca="1" si="5"/>
        <v>#REF!</v>
      </c>
      <c r="N43" s="187" t="e">
        <f t="shared" ca="1" si="6"/>
        <v>#REF!</v>
      </c>
      <c r="O43" s="146" t="e">
        <f t="shared" ca="1" si="7"/>
        <v>#REF!</v>
      </c>
      <c r="P43" s="151"/>
    </row>
    <row r="44" spans="1:16" x14ac:dyDescent="0.25">
      <c r="A44" s="135">
        <v>38</v>
      </c>
      <c r="B44" s="161" t="e">
        <f t="shared" ca="1" si="0"/>
        <v>#REF!</v>
      </c>
      <c r="C44" s="161" t="e">
        <f t="shared" ca="1" si="1"/>
        <v>#REF!</v>
      </c>
      <c r="D44" s="140"/>
      <c r="E44" s="141"/>
      <c r="F44" s="141" t="e">
        <f t="shared" ca="1" si="2"/>
        <v>#REF!</v>
      </c>
      <c r="G44" s="139"/>
      <c r="H44" s="139"/>
      <c r="I44" s="139" t="e">
        <f t="shared" ca="1" si="4"/>
        <v>#REF!</v>
      </c>
      <c r="J44" s="142"/>
      <c r="K44" s="142"/>
      <c r="L44" s="142" t="e">
        <f t="shared" ca="1" si="3"/>
        <v>#REF!</v>
      </c>
      <c r="M44" s="144" t="e">
        <f t="shared" ca="1" si="5"/>
        <v>#REF!</v>
      </c>
      <c r="N44" s="187" t="e">
        <f t="shared" ca="1" si="6"/>
        <v>#REF!</v>
      </c>
      <c r="O44" s="146" t="e">
        <f t="shared" ca="1" si="7"/>
        <v>#REF!</v>
      </c>
      <c r="P44" s="151"/>
    </row>
    <row r="45" spans="1:16" x14ac:dyDescent="0.25">
      <c r="A45" s="135">
        <v>39</v>
      </c>
      <c r="B45" s="161" t="e">
        <f t="shared" ca="1" si="0"/>
        <v>#REF!</v>
      </c>
      <c r="C45" s="161" t="e">
        <f t="shared" ca="1" si="1"/>
        <v>#REF!</v>
      </c>
      <c r="D45" s="140"/>
      <c r="E45" s="141"/>
      <c r="F45" s="141" t="e">
        <f t="shared" ca="1" si="2"/>
        <v>#REF!</v>
      </c>
      <c r="G45" s="139"/>
      <c r="H45" s="139"/>
      <c r="I45" s="139" t="e">
        <f t="shared" ca="1" si="4"/>
        <v>#REF!</v>
      </c>
      <c r="J45" s="142"/>
      <c r="K45" s="142"/>
      <c r="L45" s="142" t="e">
        <f t="shared" ca="1" si="3"/>
        <v>#REF!</v>
      </c>
      <c r="M45" s="144" t="e">
        <f t="shared" ca="1" si="5"/>
        <v>#REF!</v>
      </c>
      <c r="N45" s="187" t="e">
        <f t="shared" ca="1" si="6"/>
        <v>#REF!</v>
      </c>
      <c r="O45" s="146" t="e">
        <f t="shared" ca="1" si="7"/>
        <v>#REF!</v>
      </c>
      <c r="P45" s="151"/>
    </row>
    <row r="46" spans="1:16" x14ac:dyDescent="0.25">
      <c r="A46" s="135">
        <v>40</v>
      </c>
      <c r="B46" s="161" t="e">
        <f t="shared" ca="1" si="0"/>
        <v>#REF!</v>
      </c>
      <c r="C46" s="161" t="e">
        <f t="shared" ca="1" si="1"/>
        <v>#REF!</v>
      </c>
      <c r="D46" s="140"/>
      <c r="E46" s="141"/>
      <c r="F46" s="141" t="e">
        <f t="shared" ca="1" si="2"/>
        <v>#REF!</v>
      </c>
      <c r="G46" s="139"/>
      <c r="H46" s="139"/>
      <c r="I46" s="139" t="e">
        <f t="shared" ca="1" si="4"/>
        <v>#REF!</v>
      </c>
      <c r="J46" s="142"/>
      <c r="K46" s="142"/>
      <c r="L46" s="142" t="e">
        <f t="shared" ca="1" si="3"/>
        <v>#REF!</v>
      </c>
      <c r="M46" s="144" t="e">
        <f t="shared" ca="1" si="5"/>
        <v>#REF!</v>
      </c>
      <c r="N46" s="187" t="e">
        <f t="shared" ca="1" si="6"/>
        <v>#REF!</v>
      </c>
      <c r="O46" s="146" t="e">
        <f t="shared" ca="1" si="7"/>
        <v>#REF!</v>
      </c>
      <c r="P46" s="151"/>
    </row>
    <row r="47" spans="1:16" x14ac:dyDescent="0.25">
      <c r="A47" s="135">
        <v>41</v>
      </c>
      <c r="B47" s="161" t="e">
        <f t="shared" ca="1" si="0"/>
        <v>#REF!</v>
      </c>
      <c r="C47" s="161" t="e">
        <f t="shared" ca="1" si="1"/>
        <v>#REF!</v>
      </c>
      <c r="D47" s="140"/>
      <c r="E47" s="141"/>
      <c r="F47" s="141" t="e">
        <f t="shared" ca="1" si="2"/>
        <v>#REF!</v>
      </c>
      <c r="G47" s="139"/>
      <c r="H47" s="139"/>
      <c r="I47" s="139" t="e">
        <f t="shared" ca="1" si="4"/>
        <v>#REF!</v>
      </c>
      <c r="J47" s="142"/>
      <c r="K47" s="142"/>
      <c r="L47" s="142" t="e">
        <f t="shared" ca="1" si="3"/>
        <v>#REF!</v>
      </c>
      <c r="M47" s="144" t="e">
        <f t="shared" ca="1" si="5"/>
        <v>#REF!</v>
      </c>
      <c r="N47" s="187" t="e">
        <f t="shared" ca="1" si="6"/>
        <v>#REF!</v>
      </c>
      <c r="O47" s="146" t="e">
        <f t="shared" ca="1" si="7"/>
        <v>#REF!</v>
      </c>
      <c r="P47" s="151"/>
    </row>
    <row r="48" spans="1:16" x14ac:dyDescent="0.25">
      <c r="A48" s="135">
        <v>42</v>
      </c>
      <c r="B48" s="161" t="e">
        <f t="shared" ca="1" si="0"/>
        <v>#REF!</v>
      </c>
      <c r="C48" s="161" t="e">
        <f t="shared" ca="1" si="1"/>
        <v>#REF!</v>
      </c>
      <c r="D48" s="140"/>
      <c r="E48" s="141"/>
      <c r="F48" s="141" t="e">
        <f t="shared" ca="1" si="2"/>
        <v>#REF!</v>
      </c>
      <c r="G48" s="139"/>
      <c r="H48" s="139"/>
      <c r="I48" s="139" t="e">
        <f t="shared" ca="1" si="4"/>
        <v>#REF!</v>
      </c>
      <c r="J48" s="142"/>
      <c r="K48" s="142"/>
      <c r="L48" s="142" t="e">
        <f t="shared" ca="1" si="3"/>
        <v>#REF!</v>
      </c>
      <c r="M48" s="144" t="e">
        <f t="shared" ca="1" si="5"/>
        <v>#REF!</v>
      </c>
      <c r="N48" s="187" t="e">
        <f t="shared" ca="1" si="6"/>
        <v>#REF!</v>
      </c>
      <c r="O48" s="146" t="e">
        <f t="shared" ca="1" si="7"/>
        <v>#REF!</v>
      </c>
      <c r="P48" s="151"/>
    </row>
    <row r="49" spans="1:16" x14ac:dyDescent="0.25">
      <c r="A49" s="135">
        <v>43</v>
      </c>
      <c r="B49" s="161" t="e">
        <f t="shared" ca="1" si="0"/>
        <v>#REF!</v>
      </c>
      <c r="C49" s="161" t="e">
        <f t="shared" ca="1" si="1"/>
        <v>#REF!</v>
      </c>
      <c r="D49" s="140"/>
      <c r="E49" s="141"/>
      <c r="F49" s="141" t="e">
        <f t="shared" ca="1" si="2"/>
        <v>#REF!</v>
      </c>
      <c r="G49" s="139"/>
      <c r="H49" s="139"/>
      <c r="I49" s="139" t="e">
        <f t="shared" ca="1" si="4"/>
        <v>#REF!</v>
      </c>
      <c r="J49" s="142"/>
      <c r="K49" s="142"/>
      <c r="L49" s="142" t="e">
        <f t="shared" ca="1" si="3"/>
        <v>#REF!</v>
      </c>
      <c r="M49" s="144" t="e">
        <f t="shared" ca="1" si="5"/>
        <v>#REF!</v>
      </c>
      <c r="N49" s="187" t="e">
        <f t="shared" ca="1" si="6"/>
        <v>#REF!</v>
      </c>
      <c r="O49" s="146" t="e">
        <f t="shared" ca="1" si="7"/>
        <v>#REF!</v>
      </c>
      <c r="P49" s="151"/>
    </row>
    <row r="50" spans="1:16" x14ac:dyDescent="0.25">
      <c r="A50" s="135">
        <v>44</v>
      </c>
      <c r="B50" s="161" t="e">
        <f t="shared" ca="1" si="0"/>
        <v>#REF!</v>
      </c>
      <c r="C50" s="161" t="e">
        <f t="shared" ca="1" si="1"/>
        <v>#REF!</v>
      </c>
      <c r="D50" s="140"/>
      <c r="E50" s="141"/>
      <c r="F50" s="141" t="e">
        <f t="shared" ca="1" si="2"/>
        <v>#REF!</v>
      </c>
      <c r="G50" s="139"/>
      <c r="H50" s="139"/>
      <c r="I50" s="139" t="e">
        <f t="shared" ca="1" si="4"/>
        <v>#REF!</v>
      </c>
      <c r="J50" s="142"/>
      <c r="K50" s="142"/>
      <c r="L50" s="142" t="e">
        <f t="shared" ca="1" si="3"/>
        <v>#REF!</v>
      </c>
      <c r="M50" s="144" t="e">
        <f t="shared" ca="1" si="5"/>
        <v>#REF!</v>
      </c>
      <c r="N50" s="187" t="e">
        <f t="shared" ca="1" si="6"/>
        <v>#REF!</v>
      </c>
      <c r="O50" s="146" t="e">
        <f t="shared" ca="1" si="7"/>
        <v>#REF!</v>
      </c>
      <c r="P50" s="151"/>
    </row>
    <row r="51" spans="1:16" x14ac:dyDescent="0.25">
      <c r="A51" s="135">
        <v>45</v>
      </c>
      <c r="B51" s="161" t="e">
        <f t="shared" ca="1" si="0"/>
        <v>#REF!</v>
      </c>
      <c r="C51" s="161" t="e">
        <f t="shared" ca="1" si="1"/>
        <v>#REF!</v>
      </c>
      <c r="D51" s="140"/>
      <c r="E51" s="141"/>
      <c r="F51" s="141" t="e">
        <f t="shared" ca="1" si="2"/>
        <v>#REF!</v>
      </c>
      <c r="G51" s="139"/>
      <c r="H51" s="139"/>
      <c r="I51" s="139" t="e">
        <f t="shared" ca="1" si="4"/>
        <v>#REF!</v>
      </c>
      <c r="J51" s="142"/>
      <c r="K51" s="142"/>
      <c r="L51" s="142" t="e">
        <f t="shared" ca="1" si="3"/>
        <v>#REF!</v>
      </c>
      <c r="M51" s="144" t="e">
        <f t="shared" ca="1" si="5"/>
        <v>#REF!</v>
      </c>
      <c r="N51" s="187" t="e">
        <f t="shared" ca="1" si="6"/>
        <v>#REF!</v>
      </c>
      <c r="O51" s="146" t="e">
        <f t="shared" ca="1" si="7"/>
        <v>#REF!</v>
      </c>
      <c r="P51" s="151"/>
    </row>
    <row r="52" spans="1:16" x14ac:dyDescent="0.25">
      <c r="A52" s="135">
        <v>46</v>
      </c>
      <c r="B52" s="161" t="e">
        <f t="shared" ca="1" si="0"/>
        <v>#REF!</v>
      </c>
      <c r="C52" s="161" t="e">
        <f t="shared" ca="1" si="1"/>
        <v>#REF!</v>
      </c>
      <c r="D52" s="140"/>
      <c r="E52" s="141"/>
      <c r="F52" s="141" t="e">
        <f t="shared" ca="1" si="2"/>
        <v>#REF!</v>
      </c>
      <c r="G52" s="139"/>
      <c r="H52" s="139"/>
      <c r="I52" s="139" t="e">
        <f t="shared" ca="1" si="4"/>
        <v>#REF!</v>
      </c>
      <c r="J52" s="142"/>
      <c r="K52" s="142"/>
      <c r="L52" s="142" t="e">
        <f t="shared" ca="1" si="3"/>
        <v>#REF!</v>
      </c>
      <c r="M52" s="144" t="e">
        <f t="shared" ca="1" si="5"/>
        <v>#REF!</v>
      </c>
      <c r="N52" s="187" t="e">
        <f t="shared" ca="1" si="6"/>
        <v>#REF!</v>
      </c>
      <c r="O52" s="146" t="e">
        <f t="shared" ca="1" si="7"/>
        <v>#REF!</v>
      </c>
      <c r="P52" s="151"/>
    </row>
    <row r="53" spans="1:16" x14ac:dyDescent="0.25">
      <c r="A53" s="135">
        <v>47</v>
      </c>
      <c r="B53" s="161" t="e">
        <f t="shared" ca="1" si="0"/>
        <v>#REF!</v>
      </c>
      <c r="C53" s="161" t="e">
        <f t="shared" ca="1" si="1"/>
        <v>#REF!</v>
      </c>
      <c r="D53" s="140"/>
      <c r="E53" s="141"/>
      <c r="F53" s="141" t="e">
        <f t="shared" ca="1" si="2"/>
        <v>#REF!</v>
      </c>
      <c r="G53" s="139"/>
      <c r="H53" s="139"/>
      <c r="I53" s="139" t="e">
        <f t="shared" ca="1" si="4"/>
        <v>#REF!</v>
      </c>
      <c r="J53" s="142"/>
      <c r="K53" s="142"/>
      <c r="L53" s="142" t="e">
        <f t="shared" ca="1" si="3"/>
        <v>#REF!</v>
      </c>
      <c r="M53" s="144" t="e">
        <f t="shared" ca="1" si="5"/>
        <v>#REF!</v>
      </c>
      <c r="N53" s="187" t="e">
        <f t="shared" ca="1" si="6"/>
        <v>#REF!</v>
      </c>
      <c r="O53" s="146" t="e">
        <f t="shared" ca="1" si="7"/>
        <v>#REF!</v>
      </c>
      <c r="P53" s="151"/>
    </row>
    <row r="54" spans="1:16" x14ac:dyDescent="0.25">
      <c r="A54" s="135">
        <v>48</v>
      </c>
      <c r="B54" s="161" t="e">
        <f t="shared" ca="1" si="0"/>
        <v>#REF!</v>
      </c>
      <c r="C54" s="161" t="e">
        <f t="shared" ca="1" si="1"/>
        <v>#REF!</v>
      </c>
      <c r="D54" s="140"/>
      <c r="E54" s="141"/>
      <c r="F54" s="141" t="e">
        <f t="shared" ca="1" si="2"/>
        <v>#REF!</v>
      </c>
      <c r="G54" s="139"/>
      <c r="H54" s="139"/>
      <c r="I54" s="139" t="e">
        <f t="shared" ca="1" si="4"/>
        <v>#REF!</v>
      </c>
      <c r="J54" s="142"/>
      <c r="K54" s="142"/>
      <c r="L54" s="142" t="e">
        <f t="shared" ca="1" si="3"/>
        <v>#REF!</v>
      </c>
      <c r="M54" s="144" t="e">
        <f t="shared" ca="1" si="5"/>
        <v>#REF!</v>
      </c>
      <c r="N54" s="187" t="e">
        <f t="shared" ca="1" si="6"/>
        <v>#REF!</v>
      </c>
      <c r="O54" s="146" t="e">
        <f t="shared" ca="1" si="7"/>
        <v>#REF!</v>
      </c>
      <c r="P54" s="151"/>
    </row>
    <row r="55" spans="1:16" x14ac:dyDescent="0.25">
      <c r="A55" s="135">
        <v>49</v>
      </c>
      <c r="B55" s="161" t="e">
        <f t="shared" ca="1" si="0"/>
        <v>#REF!</v>
      </c>
      <c r="C55" s="161" t="e">
        <f t="shared" ca="1" si="1"/>
        <v>#REF!</v>
      </c>
      <c r="D55" s="140"/>
      <c r="E55" s="141"/>
      <c r="F55" s="141" t="e">
        <f t="shared" ca="1" si="2"/>
        <v>#REF!</v>
      </c>
      <c r="G55" s="139"/>
      <c r="H55" s="139"/>
      <c r="I55" s="139" t="e">
        <f t="shared" ca="1" si="4"/>
        <v>#REF!</v>
      </c>
      <c r="J55" s="142"/>
      <c r="K55" s="142"/>
      <c r="L55" s="142" t="e">
        <f t="shared" ca="1" si="3"/>
        <v>#REF!</v>
      </c>
      <c r="M55" s="144" t="e">
        <f t="shared" ca="1" si="5"/>
        <v>#REF!</v>
      </c>
      <c r="N55" s="187" t="e">
        <f t="shared" ca="1" si="6"/>
        <v>#REF!</v>
      </c>
      <c r="O55" s="146" t="e">
        <f t="shared" ca="1" si="7"/>
        <v>#REF!</v>
      </c>
      <c r="P55" s="151"/>
    </row>
    <row r="56" spans="1:16" x14ac:dyDescent="0.25">
      <c r="A56" s="135">
        <v>50</v>
      </c>
      <c r="B56" s="161" t="e">
        <f t="shared" ca="1" si="0"/>
        <v>#REF!</v>
      </c>
      <c r="C56" s="161" t="e">
        <f t="shared" ca="1" si="1"/>
        <v>#REF!</v>
      </c>
      <c r="D56" s="140"/>
      <c r="E56" s="141"/>
      <c r="F56" s="141" t="e">
        <f t="shared" ca="1" si="2"/>
        <v>#REF!</v>
      </c>
      <c r="G56" s="139"/>
      <c r="H56" s="139"/>
      <c r="I56" s="139" t="e">
        <f t="shared" ca="1" si="4"/>
        <v>#REF!</v>
      </c>
      <c r="J56" s="142"/>
      <c r="K56" s="142"/>
      <c r="L56" s="142" t="e">
        <f t="shared" ca="1" si="3"/>
        <v>#REF!</v>
      </c>
      <c r="M56" s="144" t="e">
        <f t="shared" ca="1" si="5"/>
        <v>#REF!</v>
      </c>
      <c r="N56" s="187" t="e">
        <f t="shared" ca="1" si="6"/>
        <v>#REF!</v>
      </c>
      <c r="O56" s="146" t="e">
        <f t="shared" ca="1" si="7"/>
        <v>#REF!</v>
      </c>
      <c r="P56" s="151"/>
    </row>
    <row r="57" spans="1:16" x14ac:dyDescent="0.25">
      <c r="A57" s="135">
        <v>51</v>
      </c>
      <c r="B57" s="161" t="e">
        <f t="shared" ca="1" si="0"/>
        <v>#REF!</v>
      </c>
      <c r="C57" s="161" t="e">
        <f t="shared" ca="1" si="1"/>
        <v>#REF!</v>
      </c>
      <c r="D57" s="140"/>
      <c r="E57" s="141"/>
      <c r="F57" s="141" t="e">
        <f t="shared" ca="1" si="2"/>
        <v>#REF!</v>
      </c>
      <c r="G57" s="139"/>
      <c r="H57" s="139"/>
      <c r="I57" s="139" t="e">
        <f t="shared" ca="1" si="4"/>
        <v>#REF!</v>
      </c>
      <c r="J57" s="142"/>
      <c r="K57" s="142"/>
      <c r="L57" s="142" t="e">
        <f t="shared" ca="1" si="3"/>
        <v>#REF!</v>
      </c>
      <c r="M57" s="144" t="e">
        <f t="shared" ca="1" si="5"/>
        <v>#REF!</v>
      </c>
      <c r="N57" s="187" t="e">
        <f t="shared" ca="1" si="6"/>
        <v>#REF!</v>
      </c>
      <c r="O57" s="146" t="e">
        <f t="shared" ca="1" si="7"/>
        <v>#REF!</v>
      </c>
      <c r="P57" s="151"/>
    </row>
    <row r="58" spans="1:16" x14ac:dyDescent="0.25">
      <c r="A58" s="135">
        <v>52</v>
      </c>
      <c r="B58" s="161" t="e">
        <f t="shared" ca="1" si="0"/>
        <v>#REF!</v>
      </c>
      <c r="C58" s="161" t="e">
        <f t="shared" ca="1" si="1"/>
        <v>#REF!</v>
      </c>
      <c r="D58" s="140"/>
      <c r="E58" s="141"/>
      <c r="F58" s="141" t="e">
        <f t="shared" ca="1" si="2"/>
        <v>#REF!</v>
      </c>
      <c r="G58" s="139"/>
      <c r="H58" s="139"/>
      <c r="I58" s="139" t="e">
        <f t="shared" ca="1" si="4"/>
        <v>#REF!</v>
      </c>
      <c r="J58" s="142"/>
      <c r="K58" s="142"/>
      <c r="L58" s="142" t="e">
        <f t="shared" ca="1" si="3"/>
        <v>#REF!</v>
      </c>
      <c r="M58" s="144" t="e">
        <f t="shared" ca="1" si="5"/>
        <v>#REF!</v>
      </c>
      <c r="N58" s="187" t="e">
        <f t="shared" ca="1" si="6"/>
        <v>#REF!</v>
      </c>
      <c r="O58" s="146" t="e">
        <f t="shared" ca="1" si="7"/>
        <v>#REF!</v>
      </c>
      <c r="P58" s="151"/>
    </row>
    <row r="59" spans="1:16" x14ac:dyDescent="0.25">
      <c r="A59" s="135">
        <v>53</v>
      </c>
      <c r="B59" s="161" t="e">
        <f t="shared" ca="1" si="0"/>
        <v>#REF!</v>
      </c>
      <c r="C59" s="161" t="e">
        <f t="shared" ca="1" si="1"/>
        <v>#REF!</v>
      </c>
      <c r="D59" s="140"/>
      <c r="E59" s="141"/>
      <c r="F59" s="141" t="e">
        <f t="shared" ca="1" si="2"/>
        <v>#REF!</v>
      </c>
      <c r="G59" s="139"/>
      <c r="H59" s="139"/>
      <c r="I59" s="139" t="e">
        <f t="shared" ca="1" si="4"/>
        <v>#REF!</v>
      </c>
      <c r="J59" s="142"/>
      <c r="K59" s="142"/>
      <c r="L59" s="142" t="e">
        <f t="shared" ca="1" si="3"/>
        <v>#REF!</v>
      </c>
      <c r="M59" s="144" t="e">
        <f t="shared" ca="1" si="5"/>
        <v>#REF!</v>
      </c>
      <c r="N59" s="187" t="e">
        <f t="shared" ca="1" si="6"/>
        <v>#REF!</v>
      </c>
      <c r="O59" s="146" t="e">
        <f t="shared" ca="1" si="7"/>
        <v>#REF!</v>
      </c>
      <c r="P59" s="151"/>
    </row>
    <row r="60" spans="1:16" x14ac:dyDescent="0.25">
      <c r="A60" s="135">
        <v>54</v>
      </c>
      <c r="B60" s="161" t="e">
        <f t="shared" ca="1" si="0"/>
        <v>#REF!</v>
      </c>
      <c r="C60" s="161" t="e">
        <f t="shared" ca="1" si="1"/>
        <v>#REF!</v>
      </c>
      <c r="D60" s="140"/>
      <c r="E60" s="141"/>
      <c r="F60" s="141" t="e">
        <f t="shared" ca="1" si="2"/>
        <v>#REF!</v>
      </c>
      <c r="G60" s="139"/>
      <c r="H60" s="139"/>
      <c r="I60" s="139" t="e">
        <f t="shared" ca="1" si="4"/>
        <v>#REF!</v>
      </c>
      <c r="J60" s="142"/>
      <c r="K60" s="142"/>
      <c r="L60" s="142" t="e">
        <f t="shared" ca="1" si="3"/>
        <v>#REF!</v>
      </c>
      <c r="M60" s="144" t="e">
        <f t="shared" ca="1" si="5"/>
        <v>#REF!</v>
      </c>
      <c r="N60" s="187" t="e">
        <f t="shared" ca="1" si="6"/>
        <v>#REF!</v>
      </c>
      <c r="O60" s="146" t="e">
        <f t="shared" ca="1" si="7"/>
        <v>#REF!</v>
      </c>
      <c r="P60" s="151"/>
    </row>
    <row r="61" spans="1:16" x14ac:dyDescent="0.25">
      <c r="A61" s="135">
        <v>55</v>
      </c>
      <c r="B61" s="161" t="e">
        <f t="shared" ca="1" si="0"/>
        <v>#REF!</v>
      </c>
      <c r="C61" s="161" t="e">
        <f t="shared" ca="1" si="1"/>
        <v>#REF!</v>
      </c>
      <c r="D61" s="140"/>
      <c r="E61" s="141"/>
      <c r="F61" s="141" t="e">
        <f t="shared" ca="1" si="2"/>
        <v>#REF!</v>
      </c>
      <c r="G61" s="139"/>
      <c r="H61" s="139"/>
      <c r="I61" s="139" t="e">
        <f t="shared" ca="1" si="4"/>
        <v>#REF!</v>
      </c>
      <c r="J61" s="142"/>
      <c r="K61" s="142"/>
      <c r="L61" s="142" t="e">
        <f t="shared" ca="1" si="3"/>
        <v>#REF!</v>
      </c>
      <c r="M61" s="144" t="e">
        <f t="shared" ca="1" si="5"/>
        <v>#REF!</v>
      </c>
      <c r="N61" s="187" t="e">
        <f t="shared" ca="1" si="6"/>
        <v>#REF!</v>
      </c>
      <c r="O61" s="146" t="e">
        <f t="shared" ca="1" si="7"/>
        <v>#REF!</v>
      </c>
      <c r="P61" s="151"/>
    </row>
    <row r="62" spans="1:16" x14ac:dyDescent="0.25">
      <c r="A62" s="135">
        <v>56</v>
      </c>
      <c r="B62" s="161" t="e">
        <f t="shared" ca="1" si="0"/>
        <v>#REF!</v>
      </c>
      <c r="C62" s="161" t="e">
        <f t="shared" ca="1" si="1"/>
        <v>#REF!</v>
      </c>
      <c r="D62" s="140"/>
      <c r="E62" s="141"/>
      <c r="F62" s="141" t="e">
        <f t="shared" ca="1" si="2"/>
        <v>#REF!</v>
      </c>
      <c r="G62" s="139"/>
      <c r="H62" s="139"/>
      <c r="I62" s="139" t="e">
        <f t="shared" ca="1" si="4"/>
        <v>#REF!</v>
      </c>
      <c r="J62" s="142"/>
      <c r="K62" s="142"/>
      <c r="L62" s="142" t="e">
        <f t="shared" ca="1" si="3"/>
        <v>#REF!</v>
      </c>
      <c r="M62" s="144" t="e">
        <f t="shared" ca="1" si="5"/>
        <v>#REF!</v>
      </c>
      <c r="N62" s="187" t="e">
        <f t="shared" ca="1" si="6"/>
        <v>#REF!</v>
      </c>
      <c r="O62" s="146" t="e">
        <f t="shared" ca="1" si="7"/>
        <v>#REF!</v>
      </c>
      <c r="P62" s="151"/>
    </row>
    <row r="63" spans="1:16" x14ac:dyDescent="0.25">
      <c r="A63" s="135">
        <v>57</v>
      </c>
      <c r="B63" s="161" t="e">
        <f t="shared" ca="1" si="0"/>
        <v>#REF!</v>
      </c>
      <c r="C63" s="161" t="e">
        <f t="shared" ca="1" si="1"/>
        <v>#REF!</v>
      </c>
      <c r="D63" s="140"/>
      <c r="E63" s="141"/>
      <c r="F63" s="141" t="e">
        <f t="shared" ca="1" si="2"/>
        <v>#REF!</v>
      </c>
      <c r="G63" s="139"/>
      <c r="H63" s="139"/>
      <c r="I63" s="139" t="e">
        <f t="shared" ca="1" si="4"/>
        <v>#REF!</v>
      </c>
      <c r="J63" s="142"/>
      <c r="K63" s="142"/>
      <c r="L63" s="142" t="e">
        <f t="shared" ca="1" si="3"/>
        <v>#REF!</v>
      </c>
      <c r="M63" s="144" t="e">
        <f t="shared" ca="1" si="5"/>
        <v>#REF!</v>
      </c>
      <c r="N63" s="187" t="e">
        <f t="shared" ca="1" si="6"/>
        <v>#REF!</v>
      </c>
      <c r="O63" s="146" t="e">
        <f t="shared" ca="1" si="7"/>
        <v>#REF!</v>
      </c>
      <c r="P63" s="151"/>
    </row>
    <row r="64" spans="1:16" x14ac:dyDescent="0.25">
      <c r="A64" s="135">
        <v>58</v>
      </c>
      <c r="B64" s="161" t="e">
        <f t="shared" ca="1" si="0"/>
        <v>#REF!</v>
      </c>
      <c r="C64" s="161" t="e">
        <f t="shared" ca="1" si="1"/>
        <v>#REF!</v>
      </c>
      <c r="D64" s="140"/>
      <c r="E64" s="141"/>
      <c r="F64" s="141" t="e">
        <f t="shared" ca="1" si="2"/>
        <v>#REF!</v>
      </c>
      <c r="G64" s="139"/>
      <c r="H64" s="139"/>
      <c r="I64" s="139" t="e">
        <f t="shared" ca="1" si="4"/>
        <v>#REF!</v>
      </c>
      <c r="J64" s="142"/>
      <c r="K64" s="142"/>
      <c r="L64" s="142" t="e">
        <f t="shared" ca="1" si="3"/>
        <v>#REF!</v>
      </c>
      <c r="M64" s="144" t="e">
        <f t="shared" ca="1" si="5"/>
        <v>#REF!</v>
      </c>
      <c r="N64" s="187" t="e">
        <f t="shared" ca="1" si="6"/>
        <v>#REF!</v>
      </c>
      <c r="O64" s="146" t="e">
        <f t="shared" ca="1" si="7"/>
        <v>#REF!</v>
      </c>
      <c r="P64" s="151"/>
    </row>
    <row r="65" spans="1:16" x14ac:dyDescent="0.25">
      <c r="A65" s="135">
        <v>59</v>
      </c>
      <c r="B65" s="161" t="e">
        <f t="shared" ca="1" si="0"/>
        <v>#REF!</v>
      </c>
      <c r="C65" s="161" t="e">
        <f t="shared" ca="1" si="1"/>
        <v>#REF!</v>
      </c>
      <c r="D65" s="140"/>
      <c r="E65" s="141"/>
      <c r="F65" s="141" t="e">
        <f t="shared" ca="1" si="2"/>
        <v>#REF!</v>
      </c>
      <c r="G65" s="139"/>
      <c r="H65" s="139"/>
      <c r="I65" s="139" t="e">
        <f t="shared" ca="1" si="4"/>
        <v>#REF!</v>
      </c>
      <c r="J65" s="142"/>
      <c r="K65" s="142"/>
      <c r="L65" s="142" t="e">
        <f t="shared" ca="1" si="3"/>
        <v>#REF!</v>
      </c>
      <c r="M65" s="144" t="e">
        <f t="shared" ca="1" si="5"/>
        <v>#REF!</v>
      </c>
      <c r="N65" s="187" t="e">
        <f t="shared" ca="1" si="6"/>
        <v>#REF!</v>
      </c>
      <c r="O65" s="146" t="e">
        <f t="shared" ca="1" si="7"/>
        <v>#REF!</v>
      </c>
      <c r="P65" s="151"/>
    </row>
    <row r="66" spans="1:16" x14ac:dyDescent="0.25">
      <c r="A66" s="135">
        <v>60</v>
      </c>
      <c r="B66" s="161" t="e">
        <f t="shared" ca="1" si="0"/>
        <v>#REF!</v>
      </c>
      <c r="C66" s="161" t="e">
        <f t="shared" ca="1" si="1"/>
        <v>#REF!</v>
      </c>
      <c r="D66" s="140"/>
      <c r="E66" s="141"/>
      <c r="F66" s="141" t="e">
        <f t="shared" ca="1" si="2"/>
        <v>#REF!</v>
      </c>
      <c r="G66" s="139"/>
      <c r="H66" s="139"/>
      <c r="I66" s="139" t="e">
        <f t="shared" ca="1" si="4"/>
        <v>#REF!</v>
      </c>
      <c r="J66" s="142"/>
      <c r="K66" s="142"/>
      <c r="L66" s="142" t="e">
        <f t="shared" ca="1" si="3"/>
        <v>#REF!</v>
      </c>
      <c r="M66" s="144" t="e">
        <f t="shared" ca="1" si="5"/>
        <v>#REF!</v>
      </c>
      <c r="N66" s="187" t="e">
        <f t="shared" ca="1" si="6"/>
        <v>#REF!</v>
      </c>
      <c r="O66" s="146" t="e">
        <f t="shared" ca="1" si="7"/>
        <v>#REF!</v>
      </c>
      <c r="P66" s="151"/>
    </row>
    <row r="67" spans="1:16" x14ac:dyDescent="0.25">
      <c r="A67" s="135">
        <v>61</v>
      </c>
      <c r="B67" s="161" t="e">
        <f t="shared" ca="1" si="0"/>
        <v>#REF!</v>
      </c>
      <c r="C67" s="161" t="e">
        <f t="shared" ca="1" si="1"/>
        <v>#REF!</v>
      </c>
      <c r="D67" s="140"/>
      <c r="E67" s="141"/>
      <c r="F67" s="141" t="e">
        <f t="shared" ca="1" si="2"/>
        <v>#REF!</v>
      </c>
      <c r="G67" s="139"/>
      <c r="H67" s="139"/>
      <c r="I67" s="139" t="e">
        <f t="shared" ca="1" si="4"/>
        <v>#REF!</v>
      </c>
      <c r="J67" s="142"/>
      <c r="K67" s="142"/>
      <c r="L67" s="142" t="e">
        <f t="shared" ca="1" si="3"/>
        <v>#REF!</v>
      </c>
      <c r="M67" s="144" t="e">
        <f t="shared" ca="1" si="5"/>
        <v>#REF!</v>
      </c>
      <c r="N67" s="187" t="e">
        <f t="shared" ca="1" si="6"/>
        <v>#REF!</v>
      </c>
      <c r="O67" s="146" t="e">
        <f t="shared" ca="1" si="7"/>
        <v>#REF!</v>
      </c>
      <c r="P67" s="151"/>
    </row>
    <row r="68" spans="1:16" x14ac:dyDescent="0.25">
      <c r="A68" s="135">
        <v>62</v>
      </c>
      <c r="B68" s="161" t="e">
        <f t="shared" ca="1" si="0"/>
        <v>#REF!</v>
      </c>
      <c r="C68" s="161" t="e">
        <f t="shared" ca="1" si="1"/>
        <v>#REF!</v>
      </c>
      <c r="D68" s="140"/>
      <c r="E68" s="141"/>
      <c r="F68" s="141" t="e">
        <f t="shared" ca="1" si="2"/>
        <v>#REF!</v>
      </c>
      <c r="G68" s="139"/>
      <c r="H68" s="139"/>
      <c r="I68" s="139" t="e">
        <f t="shared" ca="1" si="4"/>
        <v>#REF!</v>
      </c>
      <c r="J68" s="142"/>
      <c r="K68" s="142"/>
      <c r="L68" s="142" t="e">
        <f t="shared" ca="1" si="3"/>
        <v>#REF!</v>
      </c>
      <c r="M68" s="144" t="e">
        <f t="shared" ca="1" si="5"/>
        <v>#REF!</v>
      </c>
      <c r="N68" s="187" t="e">
        <f t="shared" ca="1" si="6"/>
        <v>#REF!</v>
      </c>
      <c r="O68" s="146" t="e">
        <f t="shared" ca="1" si="7"/>
        <v>#REF!</v>
      </c>
      <c r="P68" s="151"/>
    </row>
    <row r="69" spans="1:16" x14ac:dyDescent="0.25">
      <c r="A69" s="135">
        <v>63</v>
      </c>
      <c r="B69" s="161" t="e">
        <f t="shared" ca="1" si="0"/>
        <v>#REF!</v>
      </c>
      <c r="C69" s="161" t="e">
        <f t="shared" ca="1" si="1"/>
        <v>#REF!</v>
      </c>
      <c r="D69" s="140"/>
      <c r="E69" s="141"/>
      <c r="F69" s="141" t="e">
        <f t="shared" ca="1" si="2"/>
        <v>#REF!</v>
      </c>
      <c r="G69" s="139"/>
      <c r="H69" s="139"/>
      <c r="I69" s="139" t="e">
        <f t="shared" ca="1" si="4"/>
        <v>#REF!</v>
      </c>
      <c r="J69" s="142"/>
      <c r="K69" s="142"/>
      <c r="L69" s="142" t="e">
        <f t="shared" ca="1" si="3"/>
        <v>#REF!</v>
      </c>
      <c r="M69" s="144" t="e">
        <f t="shared" ca="1" si="5"/>
        <v>#REF!</v>
      </c>
      <c r="N69" s="187" t="e">
        <f t="shared" ca="1" si="6"/>
        <v>#REF!</v>
      </c>
      <c r="O69" s="146" t="e">
        <f t="shared" ca="1" si="7"/>
        <v>#REF!</v>
      </c>
      <c r="P69" s="151"/>
    </row>
    <row r="70" spans="1:16" x14ac:dyDescent="0.25">
      <c r="A70" s="135">
        <v>64</v>
      </c>
      <c r="B70" s="161" t="e">
        <f t="shared" ca="1" si="0"/>
        <v>#REF!</v>
      </c>
      <c r="C70" s="161" t="e">
        <f t="shared" ca="1" si="1"/>
        <v>#REF!</v>
      </c>
      <c r="D70" s="140"/>
      <c r="E70" s="141"/>
      <c r="F70" s="141" t="e">
        <f t="shared" ca="1" si="2"/>
        <v>#REF!</v>
      </c>
      <c r="G70" s="139"/>
      <c r="H70" s="139"/>
      <c r="I70" s="139" t="e">
        <f t="shared" ca="1" si="4"/>
        <v>#REF!</v>
      </c>
      <c r="J70" s="142"/>
      <c r="K70" s="142"/>
      <c r="L70" s="142" t="e">
        <f t="shared" ca="1" si="3"/>
        <v>#REF!</v>
      </c>
      <c r="M70" s="144" t="e">
        <f t="shared" ca="1" si="5"/>
        <v>#REF!</v>
      </c>
      <c r="N70" s="187" t="e">
        <f t="shared" ca="1" si="6"/>
        <v>#REF!</v>
      </c>
      <c r="O70" s="146" t="e">
        <f t="shared" ca="1" si="7"/>
        <v>#REF!</v>
      </c>
      <c r="P70" s="151"/>
    </row>
    <row r="71" spans="1:16" x14ac:dyDescent="0.25">
      <c r="A71" s="135">
        <v>65</v>
      </c>
      <c r="B71" s="161" t="e">
        <f t="shared" ca="1" si="0"/>
        <v>#REF!</v>
      </c>
      <c r="C71" s="161" t="e">
        <f t="shared" ca="1" si="1"/>
        <v>#REF!</v>
      </c>
      <c r="D71" s="140"/>
      <c r="E71" s="141"/>
      <c r="F71" s="141" t="e">
        <f t="shared" ca="1" si="2"/>
        <v>#REF!</v>
      </c>
      <c r="G71" s="139"/>
      <c r="H71" s="139"/>
      <c r="I71" s="139" t="e">
        <f t="shared" ca="1" si="4"/>
        <v>#REF!</v>
      </c>
      <c r="J71" s="142"/>
      <c r="K71" s="142"/>
      <c r="L71" s="142" t="e">
        <f t="shared" ca="1" si="3"/>
        <v>#REF!</v>
      </c>
      <c r="M71" s="144" t="e">
        <f t="shared" ca="1" si="5"/>
        <v>#REF!</v>
      </c>
      <c r="N71" s="187" t="e">
        <f t="shared" ca="1" si="6"/>
        <v>#REF!</v>
      </c>
      <c r="O71" s="146" t="e">
        <f t="shared" ca="1" si="7"/>
        <v>#REF!</v>
      </c>
      <c r="P71" s="151"/>
    </row>
    <row r="72" spans="1:16" x14ac:dyDescent="0.25">
      <c r="A72" s="135">
        <v>66</v>
      </c>
      <c r="B72" s="161" t="e">
        <f t="shared" ref="B72:B135" ca="1" si="8">INDIRECT(CONCATENATE($C$505,$D$505,"!$B",$A72 + 8))</f>
        <v>#REF!</v>
      </c>
      <c r="C72" s="161" t="e">
        <f t="shared" ref="C72:C135" ca="1" si="9">INDIRECT(CONCATENATE($C$505,$D$505,"!$C",$A72 + 8))</f>
        <v>#REF!</v>
      </c>
      <c r="D72" s="140"/>
      <c r="E72" s="141"/>
      <c r="F72" s="141" t="e">
        <f t="shared" ref="F72:F135" ca="1" si="10">INDIRECT(CONCATENATE($C$505,$D$505,"!$Z",$A72 + 8))</f>
        <v>#REF!</v>
      </c>
      <c r="G72" s="139"/>
      <c r="H72" s="139"/>
      <c r="I72" s="139" t="e">
        <f t="shared" ca="1" si="4"/>
        <v>#REF!</v>
      </c>
      <c r="J72" s="142"/>
      <c r="K72" s="142"/>
      <c r="L72" s="142" t="e">
        <f t="shared" ref="L72:L135" ca="1" si="11">INDIRECT(CONCATENATE($C$505,$D$505,"!$V",$A72 + 8))</f>
        <v>#REF!</v>
      </c>
      <c r="M72" s="144" t="e">
        <f t="shared" ca="1" si="5"/>
        <v>#REF!</v>
      </c>
      <c r="N72" s="187" t="e">
        <f t="shared" ca="1" si="6"/>
        <v>#REF!</v>
      </c>
      <c r="O72" s="146" t="e">
        <f t="shared" ca="1" si="7"/>
        <v>#REF!</v>
      </c>
      <c r="P72" s="151"/>
    </row>
    <row r="73" spans="1:16" x14ac:dyDescent="0.25">
      <c r="A73" s="135">
        <v>67</v>
      </c>
      <c r="B73" s="161" t="e">
        <f t="shared" ca="1" si="8"/>
        <v>#REF!</v>
      </c>
      <c r="C73" s="161" t="e">
        <f t="shared" ca="1" si="9"/>
        <v>#REF!</v>
      </c>
      <c r="D73" s="140"/>
      <c r="E73" s="141"/>
      <c r="F73" s="141" t="e">
        <f t="shared" ca="1" si="10"/>
        <v>#REF!</v>
      </c>
      <c r="G73" s="139"/>
      <c r="H73" s="139"/>
      <c r="I73" s="139" t="e">
        <f t="shared" ref="I73:I136" ca="1" si="12">INDIRECT(CONCATENATE($C$505,$D$505,"!$AD",$A73 + 8))</f>
        <v>#REF!</v>
      </c>
      <c r="J73" s="142"/>
      <c r="K73" s="142"/>
      <c r="L73" s="142" t="e">
        <f t="shared" ca="1" si="11"/>
        <v>#REF!</v>
      </c>
      <c r="M73" s="144" t="e">
        <f t="shared" ref="M73:M136" ca="1" si="13">IF(I73&lt;33,0,3)</f>
        <v>#REF!</v>
      </c>
      <c r="N73" s="187" t="e">
        <f t="shared" ref="N73:N136" ca="1" si="14">ROUNDDOWN(O73,0)</f>
        <v>#REF!</v>
      </c>
      <c r="O73" s="146" t="e">
        <f t="shared" ref="O73:O136" ca="1" si="15">I73*M73/100</f>
        <v>#REF!</v>
      </c>
      <c r="P73" s="151"/>
    </row>
    <row r="74" spans="1:16" x14ac:dyDescent="0.25">
      <c r="A74" s="135">
        <v>68</v>
      </c>
      <c r="B74" s="161" t="e">
        <f t="shared" ca="1" si="8"/>
        <v>#REF!</v>
      </c>
      <c r="C74" s="161" t="e">
        <f t="shared" ca="1" si="9"/>
        <v>#REF!</v>
      </c>
      <c r="D74" s="140"/>
      <c r="E74" s="141"/>
      <c r="F74" s="141" t="e">
        <f t="shared" ca="1" si="10"/>
        <v>#REF!</v>
      </c>
      <c r="G74" s="139"/>
      <c r="H74" s="139"/>
      <c r="I74" s="139" t="e">
        <f t="shared" ca="1" si="12"/>
        <v>#REF!</v>
      </c>
      <c r="J74" s="142"/>
      <c r="K74" s="142"/>
      <c r="L74" s="142" t="e">
        <f t="shared" ca="1" si="11"/>
        <v>#REF!</v>
      </c>
      <c r="M74" s="144" t="e">
        <f t="shared" ca="1" si="13"/>
        <v>#REF!</v>
      </c>
      <c r="N74" s="187" t="e">
        <f t="shared" ca="1" si="14"/>
        <v>#REF!</v>
      </c>
      <c r="O74" s="146" t="e">
        <f t="shared" ca="1" si="15"/>
        <v>#REF!</v>
      </c>
      <c r="P74" s="151"/>
    </row>
    <row r="75" spans="1:16" x14ac:dyDescent="0.25">
      <c r="A75" s="135">
        <v>69</v>
      </c>
      <c r="B75" s="161" t="e">
        <f t="shared" ca="1" si="8"/>
        <v>#REF!</v>
      </c>
      <c r="C75" s="161" t="e">
        <f t="shared" ca="1" si="9"/>
        <v>#REF!</v>
      </c>
      <c r="D75" s="140"/>
      <c r="E75" s="141"/>
      <c r="F75" s="141" t="e">
        <f t="shared" ca="1" si="10"/>
        <v>#REF!</v>
      </c>
      <c r="G75" s="139"/>
      <c r="H75" s="139"/>
      <c r="I75" s="139" t="e">
        <f t="shared" ca="1" si="12"/>
        <v>#REF!</v>
      </c>
      <c r="J75" s="142"/>
      <c r="K75" s="142"/>
      <c r="L75" s="142" t="e">
        <f t="shared" ca="1" si="11"/>
        <v>#REF!</v>
      </c>
      <c r="M75" s="144" t="e">
        <f t="shared" ca="1" si="13"/>
        <v>#REF!</v>
      </c>
      <c r="N75" s="187" t="e">
        <f t="shared" ca="1" si="14"/>
        <v>#REF!</v>
      </c>
      <c r="O75" s="146" t="e">
        <f t="shared" ca="1" si="15"/>
        <v>#REF!</v>
      </c>
      <c r="P75" s="151"/>
    </row>
    <row r="76" spans="1:16" x14ac:dyDescent="0.25">
      <c r="A76" s="135">
        <v>70</v>
      </c>
      <c r="B76" s="161" t="e">
        <f t="shared" ca="1" si="8"/>
        <v>#REF!</v>
      </c>
      <c r="C76" s="161" t="e">
        <f t="shared" ca="1" si="9"/>
        <v>#REF!</v>
      </c>
      <c r="D76" s="140"/>
      <c r="E76" s="141"/>
      <c r="F76" s="141" t="e">
        <f t="shared" ca="1" si="10"/>
        <v>#REF!</v>
      </c>
      <c r="G76" s="139"/>
      <c r="H76" s="139"/>
      <c r="I76" s="139" t="e">
        <f t="shared" ca="1" si="12"/>
        <v>#REF!</v>
      </c>
      <c r="J76" s="142"/>
      <c r="K76" s="142"/>
      <c r="L76" s="142" t="e">
        <f t="shared" ca="1" si="11"/>
        <v>#REF!</v>
      </c>
      <c r="M76" s="144" t="e">
        <f t="shared" ca="1" si="13"/>
        <v>#REF!</v>
      </c>
      <c r="N76" s="187" t="e">
        <f t="shared" ca="1" si="14"/>
        <v>#REF!</v>
      </c>
      <c r="O76" s="146" t="e">
        <f t="shared" ca="1" si="15"/>
        <v>#REF!</v>
      </c>
      <c r="P76" s="151"/>
    </row>
    <row r="77" spans="1:16" x14ac:dyDescent="0.25">
      <c r="A77" s="135">
        <v>71</v>
      </c>
      <c r="B77" s="161" t="e">
        <f t="shared" ca="1" si="8"/>
        <v>#REF!</v>
      </c>
      <c r="C77" s="161" t="e">
        <f t="shared" ca="1" si="9"/>
        <v>#REF!</v>
      </c>
      <c r="D77" s="140"/>
      <c r="E77" s="141"/>
      <c r="F77" s="141" t="e">
        <f t="shared" ca="1" si="10"/>
        <v>#REF!</v>
      </c>
      <c r="G77" s="139"/>
      <c r="H77" s="139"/>
      <c r="I77" s="139" t="e">
        <f t="shared" ca="1" si="12"/>
        <v>#REF!</v>
      </c>
      <c r="J77" s="142"/>
      <c r="K77" s="142"/>
      <c r="L77" s="142" t="e">
        <f t="shared" ca="1" si="11"/>
        <v>#REF!</v>
      </c>
      <c r="M77" s="144" t="e">
        <f t="shared" ca="1" si="13"/>
        <v>#REF!</v>
      </c>
      <c r="N77" s="187" t="e">
        <f t="shared" ca="1" si="14"/>
        <v>#REF!</v>
      </c>
      <c r="O77" s="146" t="e">
        <f t="shared" ca="1" si="15"/>
        <v>#REF!</v>
      </c>
      <c r="P77" s="151"/>
    </row>
    <row r="78" spans="1:16" x14ac:dyDescent="0.25">
      <c r="A78" s="135">
        <v>72</v>
      </c>
      <c r="B78" s="161" t="e">
        <f t="shared" ca="1" si="8"/>
        <v>#REF!</v>
      </c>
      <c r="C78" s="161" t="e">
        <f t="shared" ca="1" si="9"/>
        <v>#REF!</v>
      </c>
      <c r="D78" s="140"/>
      <c r="E78" s="141"/>
      <c r="F78" s="141" t="e">
        <f t="shared" ca="1" si="10"/>
        <v>#REF!</v>
      </c>
      <c r="G78" s="139"/>
      <c r="H78" s="139"/>
      <c r="I78" s="139" t="e">
        <f t="shared" ca="1" si="12"/>
        <v>#REF!</v>
      </c>
      <c r="J78" s="142"/>
      <c r="K78" s="142"/>
      <c r="L78" s="142" t="e">
        <f t="shared" ca="1" si="11"/>
        <v>#REF!</v>
      </c>
      <c r="M78" s="144" t="e">
        <f t="shared" ca="1" si="13"/>
        <v>#REF!</v>
      </c>
      <c r="N78" s="187" t="e">
        <f t="shared" ca="1" si="14"/>
        <v>#REF!</v>
      </c>
      <c r="O78" s="146" t="e">
        <f t="shared" ca="1" si="15"/>
        <v>#REF!</v>
      </c>
      <c r="P78" s="151"/>
    </row>
    <row r="79" spans="1:16" x14ac:dyDescent="0.25">
      <c r="A79" s="135">
        <v>73</v>
      </c>
      <c r="B79" s="161" t="e">
        <f t="shared" ca="1" si="8"/>
        <v>#REF!</v>
      </c>
      <c r="C79" s="161" t="e">
        <f t="shared" ca="1" si="9"/>
        <v>#REF!</v>
      </c>
      <c r="D79" s="140"/>
      <c r="E79" s="141"/>
      <c r="F79" s="141" t="e">
        <f t="shared" ca="1" si="10"/>
        <v>#REF!</v>
      </c>
      <c r="G79" s="139"/>
      <c r="H79" s="139"/>
      <c r="I79" s="139" t="e">
        <f t="shared" ca="1" si="12"/>
        <v>#REF!</v>
      </c>
      <c r="J79" s="142"/>
      <c r="K79" s="142"/>
      <c r="L79" s="142" t="e">
        <f t="shared" ca="1" si="11"/>
        <v>#REF!</v>
      </c>
      <c r="M79" s="144" t="e">
        <f t="shared" ca="1" si="13"/>
        <v>#REF!</v>
      </c>
      <c r="N79" s="187" t="e">
        <f t="shared" ca="1" si="14"/>
        <v>#REF!</v>
      </c>
      <c r="O79" s="146" t="e">
        <f t="shared" ca="1" si="15"/>
        <v>#REF!</v>
      </c>
      <c r="P79" s="151"/>
    </row>
    <row r="80" spans="1:16" x14ac:dyDescent="0.25">
      <c r="A80" s="135">
        <v>74</v>
      </c>
      <c r="B80" s="161" t="e">
        <f t="shared" ca="1" si="8"/>
        <v>#REF!</v>
      </c>
      <c r="C80" s="161" t="e">
        <f t="shared" ca="1" si="9"/>
        <v>#REF!</v>
      </c>
      <c r="D80" s="140"/>
      <c r="E80" s="141"/>
      <c r="F80" s="141" t="e">
        <f t="shared" ca="1" si="10"/>
        <v>#REF!</v>
      </c>
      <c r="G80" s="139"/>
      <c r="H80" s="139"/>
      <c r="I80" s="139" t="e">
        <f t="shared" ca="1" si="12"/>
        <v>#REF!</v>
      </c>
      <c r="J80" s="142"/>
      <c r="K80" s="142"/>
      <c r="L80" s="142" t="e">
        <f t="shared" ca="1" si="11"/>
        <v>#REF!</v>
      </c>
      <c r="M80" s="144" t="e">
        <f t="shared" ca="1" si="13"/>
        <v>#REF!</v>
      </c>
      <c r="N80" s="187" t="e">
        <f t="shared" ca="1" si="14"/>
        <v>#REF!</v>
      </c>
      <c r="O80" s="146" t="e">
        <f t="shared" ca="1" si="15"/>
        <v>#REF!</v>
      </c>
      <c r="P80" s="151"/>
    </row>
    <row r="81" spans="1:16" x14ac:dyDescent="0.25">
      <c r="A81" s="135">
        <v>75</v>
      </c>
      <c r="B81" s="161" t="e">
        <f t="shared" ca="1" si="8"/>
        <v>#REF!</v>
      </c>
      <c r="C81" s="161" t="e">
        <f t="shared" ca="1" si="9"/>
        <v>#REF!</v>
      </c>
      <c r="D81" s="140"/>
      <c r="E81" s="141"/>
      <c r="F81" s="141" t="e">
        <f t="shared" ca="1" si="10"/>
        <v>#REF!</v>
      </c>
      <c r="G81" s="139"/>
      <c r="H81" s="139"/>
      <c r="I81" s="139" t="e">
        <f t="shared" ca="1" si="12"/>
        <v>#REF!</v>
      </c>
      <c r="J81" s="142"/>
      <c r="K81" s="142"/>
      <c r="L81" s="142" t="e">
        <f t="shared" ca="1" si="11"/>
        <v>#REF!</v>
      </c>
      <c r="M81" s="144" t="e">
        <f t="shared" ca="1" si="13"/>
        <v>#REF!</v>
      </c>
      <c r="N81" s="187" t="e">
        <f t="shared" ca="1" si="14"/>
        <v>#REF!</v>
      </c>
      <c r="O81" s="146" t="e">
        <f t="shared" ca="1" si="15"/>
        <v>#REF!</v>
      </c>
      <c r="P81" s="151"/>
    </row>
    <row r="82" spans="1:16" x14ac:dyDescent="0.25">
      <c r="A82" s="135">
        <v>76</v>
      </c>
      <c r="B82" s="161" t="e">
        <f t="shared" ca="1" si="8"/>
        <v>#REF!</v>
      </c>
      <c r="C82" s="161" t="e">
        <f t="shared" ca="1" si="9"/>
        <v>#REF!</v>
      </c>
      <c r="D82" s="140"/>
      <c r="E82" s="141"/>
      <c r="F82" s="141" t="e">
        <f t="shared" ca="1" si="10"/>
        <v>#REF!</v>
      </c>
      <c r="G82" s="139"/>
      <c r="H82" s="139"/>
      <c r="I82" s="139" t="e">
        <f t="shared" ca="1" si="12"/>
        <v>#REF!</v>
      </c>
      <c r="J82" s="142"/>
      <c r="K82" s="142"/>
      <c r="L82" s="142" t="e">
        <f t="shared" ca="1" si="11"/>
        <v>#REF!</v>
      </c>
      <c r="M82" s="144" t="e">
        <f t="shared" ca="1" si="13"/>
        <v>#REF!</v>
      </c>
      <c r="N82" s="187" t="e">
        <f t="shared" ca="1" si="14"/>
        <v>#REF!</v>
      </c>
      <c r="O82" s="146" t="e">
        <f t="shared" ca="1" si="15"/>
        <v>#REF!</v>
      </c>
      <c r="P82" s="151"/>
    </row>
    <row r="83" spans="1:16" x14ac:dyDescent="0.25">
      <c r="A83" s="135">
        <v>77</v>
      </c>
      <c r="B83" s="161" t="e">
        <f t="shared" ca="1" si="8"/>
        <v>#REF!</v>
      </c>
      <c r="C83" s="161" t="e">
        <f t="shared" ca="1" si="9"/>
        <v>#REF!</v>
      </c>
      <c r="D83" s="140"/>
      <c r="E83" s="141"/>
      <c r="F83" s="141" t="e">
        <f t="shared" ca="1" si="10"/>
        <v>#REF!</v>
      </c>
      <c r="G83" s="139"/>
      <c r="H83" s="139"/>
      <c r="I83" s="139" t="e">
        <f t="shared" ca="1" si="12"/>
        <v>#REF!</v>
      </c>
      <c r="J83" s="142"/>
      <c r="K83" s="142"/>
      <c r="L83" s="142" t="e">
        <f t="shared" ca="1" si="11"/>
        <v>#REF!</v>
      </c>
      <c r="M83" s="144" t="e">
        <f t="shared" ca="1" si="13"/>
        <v>#REF!</v>
      </c>
      <c r="N83" s="187" t="e">
        <f t="shared" ca="1" si="14"/>
        <v>#REF!</v>
      </c>
      <c r="O83" s="146" t="e">
        <f t="shared" ca="1" si="15"/>
        <v>#REF!</v>
      </c>
      <c r="P83" s="151"/>
    </row>
    <row r="84" spans="1:16" x14ac:dyDescent="0.25">
      <c r="A84" s="135">
        <v>78</v>
      </c>
      <c r="B84" s="161" t="e">
        <f t="shared" ca="1" si="8"/>
        <v>#REF!</v>
      </c>
      <c r="C84" s="161" t="e">
        <f t="shared" ca="1" si="9"/>
        <v>#REF!</v>
      </c>
      <c r="D84" s="140"/>
      <c r="E84" s="141"/>
      <c r="F84" s="141" t="e">
        <f t="shared" ca="1" si="10"/>
        <v>#REF!</v>
      </c>
      <c r="G84" s="139"/>
      <c r="H84" s="139"/>
      <c r="I84" s="139" t="e">
        <f t="shared" ca="1" si="12"/>
        <v>#REF!</v>
      </c>
      <c r="J84" s="142"/>
      <c r="K84" s="142"/>
      <c r="L84" s="142" t="e">
        <f t="shared" ca="1" si="11"/>
        <v>#REF!</v>
      </c>
      <c r="M84" s="144" t="e">
        <f t="shared" ca="1" si="13"/>
        <v>#REF!</v>
      </c>
      <c r="N84" s="187" t="e">
        <f t="shared" ca="1" si="14"/>
        <v>#REF!</v>
      </c>
      <c r="O84" s="146" t="e">
        <f t="shared" ca="1" si="15"/>
        <v>#REF!</v>
      </c>
      <c r="P84" s="151"/>
    </row>
    <row r="85" spans="1:16" x14ac:dyDescent="0.25">
      <c r="A85" s="135">
        <v>79</v>
      </c>
      <c r="B85" s="161" t="e">
        <f t="shared" ca="1" si="8"/>
        <v>#REF!</v>
      </c>
      <c r="C85" s="161" t="e">
        <f t="shared" ca="1" si="9"/>
        <v>#REF!</v>
      </c>
      <c r="D85" s="140"/>
      <c r="E85" s="141"/>
      <c r="F85" s="141" t="e">
        <f t="shared" ca="1" si="10"/>
        <v>#REF!</v>
      </c>
      <c r="G85" s="139"/>
      <c r="H85" s="139"/>
      <c r="I85" s="139" t="e">
        <f t="shared" ca="1" si="12"/>
        <v>#REF!</v>
      </c>
      <c r="J85" s="142"/>
      <c r="K85" s="142"/>
      <c r="L85" s="142" t="e">
        <f t="shared" ca="1" si="11"/>
        <v>#REF!</v>
      </c>
      <c r="M85" s="144" t="e">
        <f t="shared" ca="1" si="13"/>
        <v>#REF!</v>
      </c>
      <c r="N85" s="187" t="e">
        <f t="shared" ca="1" si="14"/>
        <v>#REF!</v>
      </c>
      <c r="O85" s="146" t="e">
        <f t="shared" ca="1" si="15"/>
        <v>#REF!</v>
      </c>
      <c r="P85" s="151"/>
    </row>
    <row r="86" spans="1:16" x14ac:dyDescent="0.25">
      <c r="A86" s="135">
        <v>80</v>
      </c>
      <c r="B86" s="161" t="e">
        <f t="shared" ca="1" si="8"/>
        <v>#REF!</v>
      </c>
      <c r="C86" s="161" t="e">
        <f t="shared" ca="1" si="9"/>
        <v>#REF!</v>
      </c>
      <c r="D86" s="140"/>
      <c r="E86" s="141"/>
      <c r="F86" s="141" t="e">
        <f t="shared" ca="1" si="10"/>
        <v>#REF!</v>
      </c>
      <c r="G86" s="139"/>
      <c r="H86" s="139"/>
      <c r="I86" s="139" t="e">
        <f t="shared" ca="1" si="12"/>
        <v>#REF!</v>
      </c>
      <c r="J86" s="142"/>
      <c r="K86" s="142"/>
      <c r="L86" s="142" t="e">
        <f t="shared" ca="1" si="11"/>
        <v>#REF!</v>
      </c>
      <c r="M86" s="144" t="e">
        <f t="shared" ca="1" si="13"/>
        <v>#REF!</v>
      </c>
      <c r="N86" s="187" t="e">
        <f t="shared" ca="1" si="14"/>
        <v>#REF!</v>
      </c>
      <c r="O86" s="146" t="e">
        <f t="shared" ca="1" si="15"/>
        <v>#REF!</v>
      </c>
      <c r="P86" s="151"/>
    </row>
    <row r="87" spans="1:16" x14ac:dyDescent="0.25">
      <c r="A87" s="135">
        <v>81</v>
      </c>
      <c r="B87" s="161" t="e">
        <f t="shared" ca="1" si="8"/>
        <v>#REF!</v>
      </c>
      <c r="C87" s="161" t="e">
        <f t="shared" ca="1" si="9"/>
        <v>#REF!</v>
      </c>
      <c r="D87" s="140"/>
      <c r="E87" s="141"/>
      <c r="F87" s="141" t="e">
        <f t="shared" ca="1" si="10"/>
        <v>#REF!</v>
      </c>
      <c r="G87" s="139"/>
      <c r="H87" s="139"/>
      <c r="I87" s="139" t="e">
        <f t="shared" ca="1" si="12"/>
        <v>#REF!</v>
      </c>
      <c r="J87" s="142"/>
      <c r="K87" s="142"/>
      <c r="L87" s="142" t="e">
        <f t="shared" ca="1" si="11"/>
        <v>#REF!</v>
      </c>
      <c r="M87" s="144" t="e">
        <f t="shared" ca="1" si="13"/>
        <v>#REF!</v>
      </c>
      <c r="N87" s="187" t="e">
        <f t="shared" ca="1" si="14"/>
        <v>#REF!</v>
      </c>
      <c r="O87" s="146" t="e">
        <f t="shared" ca="1" si="15"/>
        <v>#REF!</v>
      </c>
      <c r="P87" s="151"/>
    </row>
    <row r="88" spans="1:16" x14ac:dyDescent="0.25">
      <c r="A88" s="135">
        <v>82</v>
      </c>
      <c r="B88" s="161" t="e">
        <f t="shared" ca="1" si="8"/>
        <v>#REF!</v>
      </c>
      <c r="C88" s="161" t="e">
        <f t="shared" ca="1" si="9"/>
        <v>#REF!</v>
      </c>
      <c r="D88" s="140"/>
      <c r="E88" s="141"/>
      <c r="F88" s="141" t="e">
        <f t="shared" ca="1" si="10"/>
        <v>#REF!</v>
      </c>
      <c r="G88" s="139"/>
      <c r="H88" s="139"/>
      <c r="I88" s="139" t="e">
        <f t="shared" ca="1" si="12"/>
        <v>#REF!</v>
      </c>
      <c r="J88" s="142"/>
      <c r="K88" s="142"/>
      <c r="L88" s="142" t="e">
        <f t="shared" ca="1" si="11"/>
        <v>#REF!</v>
      </c>
      <c r="M88" s="144" t="e">
        <f t="shared" ca="1" si="13"/>
        <v>#REF!</v>
      </c>
      <c r="N88" s="187" t="e">
        <f t="shared" ca="1" si="14"/>
        <v>#REF!</v>
      </c>
      <c r="O88" s="146" t="e">
        <f t="shared" ca="1" si="15"/>
        <v>#REF!</v>
      </c>
      <c r="P88" s="151"/>
    </row>
    <row r="89" spans="1:16" x14ac:dyDescent="0.25">
      <c r="A89" s="135">
        <v>83</v>
      </c>
      <c r="B89" s="161" t="e">
        <f t="shared" ca="1" si="8"/>
        <v>#REF!</v>
      </c>
      <c r="C89" s="161" t="e">
        <f t="shared" ca="1" si="9"/>
        <v>#REF!</v>
      </c>
      <c r="D89" s="140"/>
      <c r="E89" s="141"/>
      <c r="F89" s="141" t="e">
        <f t="shared" ca="1" si="10"/>
        <v>#REF!</v>
      </c>
      <c r="G89" s="139"/>
      <c r="H89" s="139"/>
      <c r="I89" s="139" t="e">
        <f t="shared" ca="1" si="12"/>
        <v>#REF!</v>
      </c>
      <c r="J89" s="142"/>
      <c r="K89" s="142"/>
      <c r="L89" s="142" t="e">
        <f t="shared" ca="1" si="11"/>
        <v>#REF!</v>
      </c>
      <c r="M89" s="144" t="e">
        <f t="shared" ca="1" si="13"/>
        <v>#REF!</v>
      </c>
      <c r="N89" s="187" t="e">
        <f t="shared" ca="1" si="14"/>
        <v>#REF!</v>
      </c>
      <c r="O89" s="146" t="e">
        <f t="shared" ca="1" si="15"/>
        <v>#REF!</v>
      </c>
      <c r="P89" s="151"/>
    </row>
    <row r="90" spans="1:16" x14ac:dyDescent="0.25">
      <c r="A90" s="135">
        <v>84</v>
      </c>
      <c r="B90" s="161" t="e">
        <f t="shared" ca="1" si="8"/>
        <v>#REF!</v>
      </c>
      <c r="C90" s="161" t="e">
        <f t="shared" ca="1" si="9"/>
        <v>#REF!</v>
      </c>
      <c r="D90" s="140"/>
      <c r="E90" s="141"/>
      <c r="F90" s="141" t="e">
        <f t="shared" ca="1" si="10"/>
        <v>#REF!</v>
      </c>
      <c r="G90" s="139"/>
      <c r="H90" s="139"/>
      <c r="I90" s="139" t="e">
        <f t="shared" ca="1" si="12"/>
        <v>#REF!</v>
      </c>
      <c r="J90" s="142"/>
      <c r="K90" s="142"/>
      <c r="L90" s="142" t="e">
        <f t="shared" ca="1" si="11"/>
        <v>#REF!</v>
      </c>
      <c r="M90" s="144" t="e">
        <f t="shared" ca="1" si="13"/>
        <v>#REF!</v>
      </c>
      <c r="N90" s="187" t="e">
        <f t="shared" ca="1" si="14"/>
        <v>#REF!</v>
      </c>
      <c r="O90" s="146" t="e">
        <f t="shared" ca="1" si="15"/>
        <v>#REF!</v>
      </c>
      <c r="P90" s="151"/>
    </row>
    <row r="91" spans="1:16" x14ac:dyDescent="0.25">
      <c r="A91" s="135">
        <v>85</v>
      </c>
      <c r="B91" s="161" t="e">
        <f t="shared" ca="1" si="8"/>
        <v>#REF!</v>
      </c>
      <c r="C91" s="161" t="e">
        <f t="shared" ca="1" si="9"/>
        <v>#REF!</v>
      </c>
      <c r="D91" s="140"/>
      <c r="E91" s="141"/>
      <c r="F91" s="141" t="e">
        <f t="shared" ca="1" si="10"/>
        <v>#REF!</v>
      </c>
      <c r="G91" s="139"/>
      <c r="H91" s="139"/>
      <c r="I91" s="139" t="e">
        <f t="shared" ca="1" si="12"/>
        <v>#REF!</v>
      </c>
      <c r="J91" s="142"/>
      <c r="K91" s="142"/>
      <c r="L91" s="142" t="e">
        <f t="shared" ca="1" si="11"/>
        <v>#REF!</v>
      </c>
      <c r="M91" s="144" t="e">
        <f t="shared" ca="1" si="13"/>
        <v>#REF!</v>
      </c>
      <c r="N91" s="187" t="e">
        <f t="shared" ca="1" si="14"/>
        <v>#REF!</v>
      </c>
      <c r="O91" s="146" t="e">
        <f t="shared" ca="1" si="15"/>
        <v>#REF!</v>
      </c>
      <c r="P91" s="151"/>
    </row>
    <row r="92" spans="1:16" x14ac:dyDescent="0.25">
      <c r="A92" s="135">
        <v>86</v>
      </c>
      <c r="B92" s="161" t="e">
        <f t="shared" ca="1" si="8"/>
        <v>#REF!</v>
      </c>
      <c r="C92" s="161" t="e">
        <f t="shared" ca="1" si="9"/>
        <v>#REF!</v>
      </c>
      <c r="D92" s="140"/>
      <c r="E92" s="141"/>
      <c r="F92" s="141" t="e">
        <f t="shared" ca="1" si="10"/>
        <v>#REF!</v>
      </c>
      <c r="G92" s="139"/>
      <c r="H92" s="139"/>
      <c r="I92" s="139" t="e">
        <f t="shared" ca="1" si="12"/>
        <v>#REF!</v>
      </c>
      <c r="J92" s="142"/>
      <c r="K92" s="142"/>
      <c r="L92" s="142" t="e">
        <f t="shared" ca="1" si="11"/>
        <v>#REF!</v>
      </c>
      <c r="M92" s="144" t="e">
        <f t="shared" ca="1" si="13"/>
        <v>#REF!</v>
      </c>
      <c r="N92" s="187" t="e">
        <f t="shared" ca="1" si="14"/>
        <v>#REF!</v>
      </c>
      <c r="O92" s="146" t="e">
        <f t="shared" ca="1" si="15"/>
        <v>#REF!</v>
      </c>
      <c r="P92" s="151"/>
    </row>
    <row r="93" spans="1:16" x14ac:dyDescent="0.25">
      <c r="A93" s="135">
        <v>87</v>
      </c>
      <c r="B93" s="161" t="e">
        <f t="shared" ca="1" si="8"/>
        <v>#REF!</v>
      </c>
      <c r="C93" s="161" t="e">
        <f t="shared" ca="1" si="9"/>
        <v>#REF!</v>
      </c>
      <c r="D93" s="140"/>
      <c r="E93" s="141"/>
      <c r="F93" s="141" t="e">
        <f t="shared" ca="1" si="10"/>
        <v>#REF!</v>
      </c>
      <c r="G93" s="139"/>
      <c r="H93" s="139"/>
      <c r="I93" s="139" t="e">
        <f t="shared" ca="1" si="12"/>
        <v>#REF!</v>
      </c>
      <c r="J93" s="142"/>
      <c r="K93" s="142"/>
      <c r="L93" s="142" t="e">
        <f t="shared" ca="1" si="11"/>
        <v>#REF!</v>
      </c>
      <c r="M93" s="144" t="e">
        <f t="shared" ca="1" si="13"/>
        <v>#REF!</v>
      </c>
      <c r="N93" s="187" t="e">
        <f t="shared" ca="1" si="14"/>
        <v>#REF!</v>
      </c>
      <c r="O93" s="146" t="e">
        <f t="shared" ca="1" si="15"/>
        <v>#REF!</v>
      </c>
      <c r="P93" s="151"/>
    </row>
    <row r="94" spans="1:16" x14ac:dyDescent="0.25">
      <c r="A94" s="135">
        <v>88</v>
      </c>
      <c r="B94" s="161" t="e">
        <f t="shared" ca="1" si="8"/>
        <v>#REF!</v>
      </c>
      <c r="C94" s="161" t="e">
        <f t="shared" ca="1" si="9"/>
        <v>#REF!</v>
      </c>
      <c r="D94" s="140"/>
      <c r="E94" s="141"/>
      <c r="F94" s="141" t="e">
        <f t="shared" ca="1" si="10"/>
        <v>#REF!</v>
      </c>
      <c r="G94" s="139"/>
      <c r="H94" s="139"/>
      <c r="I94" s="139" t="e">
        <f t="shared" ca="1" si="12"/>
        <v>#REF!</v>
      </c>
      <c r="J94" s="142"/>
      <c r="K94" s="142"/>
      <c r="L94" s="142" t="e">
        <f t="shared" ca="1" si="11"/>
        <v>#REF!</v>
      </c>
      <c r="M94" s="144" t="e">
        <f t="shared" ca="1" si="13"/>
        <v>#REF!</v>
      </c>
      <c r="N94" s="187" t="e">
        <f t="shared" ca="1" si="14"/>
        <v>#REF!</v>
      </c>
      <c r="O94" s="146" t="e">
        <f t="shared" ca="1" si="15"/>
        <v>#REF!</v>
      </c>
      <c r="P94" s="151"/>
    </row>
    <row r="95" spans="1:16" x14ac:dyDescent="0.25">
      <c r="A95" s="135">
        <v>89</v>
      </c>
      <c r="B95" s="161" t="e">
        <f t="shared" ca="1" si="8"/>
        <v>#REF!</v>
      </c>
      <c r="C95" s="161" t="e">
        <f t="shared" ca="1" si="9"/>
        <v>#REF!</v>
      </c>
      <c r="D95" s="140"/>
      <c r="E95" s="141"/>
      <c r="F95" s="141" t="e">
        <f t="shared" ca="1" si="10"/>
        <v>#REF!</v>
      </c>
      <c r="G95" s="139"/>
      <c r="H95" s="139"/>
      <c r="I95" s="139" t="e">
        <f t="shared" ca="1" si="12"/>
        <v>#REF!</v>
      </c>
      <c r="J95" s="142"/>
      <c r="K95" s="142"/>
      <c r="L95" s="142" t="e">
        <f t="shared" ca="1" si="11"/>
        <v>#REF!</v>
      </c>
      <c r="M95" s="144" t="e">
        <f t="shared" ca="1" si="13"/>
        <v>#REF!</v>
      </c>
      <c r="N95" s="187" t="e">
        <f t="shared" ca="1" si="14"/>
        <v>#REF!</v>
      </c>
      <c r="O95" s="146" t="e">
        <f t="shared" ca="1" si="15"/>
        <v>#REF!</v>
      </c>
      <c r="P95" s="151"/>
    </row>
    <row r="96" spans="1:16" x14ac:dyDescent="0.25">
      <c r="A96" s="135">
        <v>90</v>
      </c>
      <c r="B96" s="161" t="e">
        <f t="shared" ca="1" si="8"/>
        <v>#REF!</v>
      </c>
      <c r="C96" s="161" t="e">
        <f t="shared" ca="1" si="9"/>
        <v>#REF!</v>
      </c>
      <c r="D96" s="140"/>
      <c r="E96" s="141"/>
      <c r="F96" s="141" t="e">
        <f t="shared" ca="1" si="10"/>
        <v>#REF!</v>
      </c>
      <c r="G96" s="139"/>
      <c r="H96" s="139"/>
      <c r="I96" s="139" t="e">
        <f t="shared" ca="1" si="12"/>
        <v>#REF!</v>
      </c>
      <c r="J96" s="142"/>
      <c r="K96" s="142"/>
      <c r="L96" s="142" t="e">
        <f t="shared" ca="1" si="11"/>
        <v>#REF!</v>
      </c>
      <c r="M96" s="144" t="e">
        <f t="shared" ca="1" si="13"/>
        <v>#REF!</v>
      </c>
      <c r="N96" s="187" t="e">
        <f t="shared" ca="1" si="14"/>
        <v>#REF!</v>
      </c>
      <c r="O96" s="146" t="e">
        <f t="shared" ca="1" si="15"/>
        <v>#REF!</v>
      </c>
      <c r="P96" s="151"/>
    </row>
    <row r="97" spans="1:16" x14ac:dyDescent="0.25">
      <c r="A97" s="135">
        <v>91</v>
      </c>
      <c r="B97" s="161" t="e">
        <f t="shared" ca="1" si="8"/>
        <v>#REF!</v>
      </c>
      <c r="C97" s="161" t="e">
        <f t="shared" ca="1" si="9"/>
        <v>#REF!</v>
      </c>
      <c r="D97" s="140"/>
      <c r="E97" s="141"/>
      <c r="F97" s="141" t="e">
        <f t="shared" ca="1" si="10"/>
        <v>#REF!</v>
      </c>
      <c r="G97" s="139"/>
      <c r="H97" s="139"/>
      <c r="I97" s="139" t="e">
        <f t="shared" ca="1" si="12"/>
        <v>#REF!</v>
      </c>
      <c r="J97" s="142"/>
      <c r="K97" s="142"/>
      <c r="L97" s="142" t="e">
        <f t="shared" ca="1" si="11"/>
        <v>#REF!</v>
      </c>
      <c r="M97" s="144" t="e">
        <f t="shared" ca="1" si="13"/>
        <v>#REF!</v>
      </c>
      <c r="N97" s="187" t="e">
        <f t="shared" ca="1" si="14"/>
        <v>#REF!</v>
      </c>
      <c r="O97" s="146" t="e">
        <f t="shared" ca="1" si="15"/>
        <v>#REF!</v>
      </c>
      <c r="P97" s="151"/>
    </row>
    <row r="98" spans="1:16" x14ac:dyDescent="0.25">
      <c r="A98" s="135">
        <v>92</v>
      </c>
      <c r="B98" s="161" t="e">
        <f t="shared" ca="1" si="8"/>
        <v>#REF!</v>
      </c>
      <c r="C98" s="161" t="e">
        <f t="shared" ca="1" si="9"/>
        <v>#REF!</v>
      </c>
      <c r="D98" s="140"/>
      <c r="E98" s="141"/>
      <c r="F98" s="141" t="e">
        <f t="shared" ca="1" si="10"/>
        <v>#REF!</v>
      </c>
      <c r="G98" s="139"/>
      <c r="H98" s="139"/>
      <c r="I98" s="139" t="e">
        <f t="shared" ca="1" si="12"/>
        <v>#REF!</v>
      </c>
      <c r="J98" s="142"/>
      <c r="K98" s="142"/>
      <c r="L98" s="142" t="e">
        <f t="shared" ca="1" si="11"/>
        <v>#REF!</v>
      </c>
      <c r="M98" s="144" t="e">
        <f t="shared" ca="1" si="13"/>
        <v>#REF!</v>
      </c>
      <c r="N98" s="187" t="e">
        <f t="shared" ca="1" si="14"/>
        <v>#REF!</v>
      </c>
      <c r="O98" s="146" t="e">
        <f t="shared" ca="1" si="15"/>
        <v>#REF!</v>
      </c>
      <c r="P98" s="151"/>
    </row>
    <row r="99" spans="1:16" x14ac:dyDescent="0.25">
      <c r="A99" s="135">
        <v>93</v>
      </c>
      <c r="B99" s="161" t="e">
        <f t="shared" ca="1" si="8"/>
        <v>#REF!</v>
      </c>
      <c r="C99" s="161" t="e">
        <f t="shared" ca="1" si="9"/>
        <v>#REF!</v>
      </c>
      <c r="D99" s="140"/>
      <c r="E99" s="141"/>
      <c r="F99" s="141" t="e">
        <f t="shared" ca="1" si="10"/>
        <v>#REF!</v>
      </c>
      <c r="G99" s="139"/>
      <c r="H99" s="139"/>
      <c r="I99" s="139" t="e">
        <f t="shared" ca="1" si="12"/>
        <v>#REF!</v>
      </c>
      <c r="J99" s="142"/>
      <c r="K99" s="142"/>
      <c r="L99" s="142" t="e">
        <f t="shared" ca="1" si="11"/>
        <v>#REF!</v>
      </c>
      <c r="M99" s="144" t="e">
        <f t="shared" ca="1" si="13"/>
        <v>#REF!</v>
      </c>
      <c r="N99" s="187" t="e">
        <f t="shared" ca="1" si="14"/>
        <v>#REF!</v>
      </c>
      <c r="O99" s="146" t="e">
        <f t="shared" ca="1" si="15"/>
        <v>#REF!</v>
      </c>
      <c r="P99" s="151"/>
    </row>
    <row r="100" spans="1:16" x14ac:dyDescent="0.25">
      <c r="A100" s="135">
        <v>94</v>
      </c>
      <c r="B100" s="161" t="e">
        <f t="shared" ca="1" si="8"/>
        <v>#REF!</v>
      </c>
      <c r="C100" s="161" t="e">
        <f t="shared" ca="1" si="9"/>
        <v>#REF!</v>
      </c>
      <c r="D100" s="140"/>
      <c r="E100" s="141"/>
      <c r="F100" s="141" t="e">
        <f t="shared" ca="1" si="10"/>
        <v>#REF!</v>
      </c>
      <c r="G100" s="139"/>
      <c r="H100" s="139"/>
      <c r="I100" s="139" t="e">
        <f t="shared" ca="1" si="12"/>
        <v>#REF!</v>
      </c>
      <c r="J100" s="142"/>
      <c r="K100" s="142"/>
      <c r="L100" s="142" t="e">
        <f t="shared" ca="1" si="11"/>
        <v>#REF!</v>
      </c>
      <c r="M100" s="144" t="e">
        <f t="shared" ca="1" si="13"/>
        <v>#REF!</v>
      </c>
      <c r="N100" s="187" t="e">
        <f t="shared" ca="1" si="14"/>
        <v>#REF!</v>
      </c>
      <c r="O100" s="146" t="e">
        <f t="shared" ca="1" si="15"/>
        <v>#REF!</v>
      </c>
      <c r="P100" s="151"/>
    </row>
    <row r="101" spans="1:16" x14ac:dyDescent="0.25">
      <c r="A101" s="135">
        <v>95</v>
      </c>
      <c r="B101" s="161" t="e">
        <f t="shared" ca="1" si="8"/>
        <v>#REF!</v>
      </c>
      <c r="C101" s="161" t="e">
        <f t="shared" ca="1" si="9"/>
        <v>#REF!</v>
      </c>
      <c r="D101" s="140"/>
      <c r="E101" s="141"/>
      <c r="F101" s="141" t="e">
        <f t="shared" ca="1" si="10"/>
        <v>#REF!</v>
      </c>
      <c r="G101" s="139"/>
      <c r="H101" s="139"/>
      <c r="I101" s="139" t="e">
        <f t="shared" ca="1" si="12"/>
        <v>#REF!</v>
      </c>
      <c r="J101" s="142"/>
      <c r="K101" s="142"/>
      <c r="L101" s="142" t="e">
        <f t="shared" ca="1" si="11"/>
        <v>#REF!</v>
      </c>
      <c r="M101" s="144" t="e">
        <f t="shared" ca="1" si="13"/>
        <v>#REF!</v>
      </c>
      <c r="N101" s="187" t="e">
        <f t="shared" ca="1" si="14"/>
        <v>#REF!</v>
      </c>
      <c r="O101" s="146" t="e">
        <f t="shared" ca="1" si="15"/>
        <v>#REF!</v>
      </c>
      <c r="P101" s="151"/>
    </row>
    <row r="102" spans="1:16" x14ac:dyDescent="0.25">
      <c r="A102" s="135">
        <v>96</v>
      </c>
      <c r="B102" s="161" t="e">
        <f t="shared" ca="1" si="8"/>
        <v>#REF!</v>
      </c>
      <c r="C102" s="161" t="e">
        <f t="shared" ca="1" si="9"/>
        <v>#REF!</v>
      </c>
      <c r="D102" s="140"/>
      <c r="E102" s="141"/>
      <c r="F102" s="141" t="e">
        <f t="shared" ca="1" si="10"/>
        <v>#REF!</v>
      </c>
      <c r="G102" s="139"/>
      <c r="H102" s="139"/>
      <c r="I102" s="139" t="e">
        <f t="shared" ca="1" si="12"/>
        <v>#REF!</v>
      </c>
      <c r="J102" s="142"/>
      <c r="K102" s="142"/>
      <c r="L102" s="142" t="e">
        <f t="shared" ca="1" si="11"/>
        <v>#REF!</v>
      </c>
      <c r="M102" s="144" t="e">
        <f t="shared" ca="1" si="13"/>
        <v>#REF!</v>
      </c>
      <c r="N102" s="187" t="e">
        <f t="shared" ca="1" si="14"/>
        <v>#REF!</v>
      </c>
      <c r="O102" s="146" t="e">
        <f t="shared" ca="1" si="15"/>
        <v>#REF!</v>
      </c>
      <c r="P102" s="151"/>
    </row>
    <row r="103" spans="1:16" x14ac:dyDescent="0.25">
      <c r="A103" s="135">
        <v>97</v>
      </c>
      <c r="B103" s="161" t="e">
        <f t="shared" ca="1" si="8"/>
        <v>#REF!</v>
      </c>
      <c r="C103" s="161" t="e">
        <f t="shared" ca="1" si="9"/>
        <v>#REF!</v>
      </c>
      <c r="D103" s="140"/>
      <c r="E103" s="141"/>
      <c r="F103" s="141" t="e">
        <f t="shared" ca="1" si="10"/>
        <v>#REF!</v>
      </c>
      <c r="G103" s="139"/>
      <c r="H103" s="139"/>
      <c r="I103" s="139" t="e">
        <f t="shared" ca="1" si="12"/>
        <v>#REF!</v>
      </c>
      <c r="J103" s="142"/>
      <c r="K103" s="142"/>
      <c r="L103" s="142" t="e">
        <f t="shared" ca="1" si="11"/>
        <v>#REF!</v>
      </c>
      <c r="M103" s="144" t="e">
        <f t="shared" ca="1" si="13"/>
        <v>#REF!</v>
      </c>
      <c r="N103" s="187" t="e">
        <f t="shared" ca="1" si="14"/>
        <v>#REF!</v>
      </c>
      <c r="O103" s="146" t="e">
        <f t="shared" ca="1" si="15"/>
        <v>#REF!</v>
      </c>
      <c r="P103" s="151"/>
    </row>
    <row r="104" spans="1:16" x14ac:dyDescent="0.25">
      <c r="A104" s="135">
        <v>98</v>
      </c>
      <c r="B104" s="161" t="e">
        <f t="shared" ca="1" si="8"/>
        <v>#REF!</v>
      </c>
      <c r="C104" s="161" t="e">
        <f t="shared" ca="1" si="9"/>
        <v>#REF!</v>
      </c>
      <c r="D104" s="140"/>
      <c r="E104" s="141"/>
      <c r="F104" s="141" t="e">
        <f t="shared" ca="1" si="10"/>
        <v>#REF!</v>
      </c>
      <c r="G104" s="139"/>
      <c r="H104" s="139"/>
      <c r="I104" s="139" t="e">
        <f t="shared" ca="1" si="12"/>
        <v>#REF!</v>
      </c>
      <c r="J104" s="142"/>
      <c r="K104" s="142"/>
      <c r="L104" s="142" t="e">
        <f t="shared" ca="1" si="11"/>
        <v>#REF!</v>
      </c>
      <c r="M104" s="144" t="e">
        <f t="shared" ca="1" si="13"/>
        <v>#REF!</v>
      </c>
      <c r="N104" s="187" t="e">
        <f t="shared" ca="1" si="14"/>
        <v>#REF!</v>
      </c>
      <c r="O104" s="146" t="e">
        <f t="shared" ca="1" si="15"/>
        <v>#REF!</v>
      </c>
      <c r="P104" s="151"/>
    </row>
    <row r="105" spans="1:16" x14ac:dyDescent="0.25">
      <c r="A105" s="135">
        <v>99</v>
      </c>
      <c r="B105" s="161" t="e">
        <f t="shared" ca="1" si="8"/>
        <v>#REF!</v>
      </c>
      <c r="C105" s="161" t="e">
        <f t="shared" ca="1" si="9"/>
        <v>#REF!</v>
      </c>
      <c r="D105" s="140"/>
      <c r="E105" s="141"/>
      <c r="F105" s="141" t="e">
        <f t="shared" ca="1" si="10"/>
        <v>#REF!</v>
      </c>
      <c r="G105" s="139"/>
      <c r="H105" s="139"/>
      <c r="I105" s="139" t="e">
        <f t="shared" ca="1" si="12"/>
        <v>#REF!</v>
      </c>
      <c r="J105" s="142"/>
      <c r="K105" s="142"/>
      <c r="L105" s="142" t="e">
        <f t="shared" ca="1" si="11"/>
        <v>#REF!</v>
      </c>
      <c r="M105" s="144" t="e">
        <f t="shared" ca="1" si="13"/>
        <v>#REF!</v>
      </c>
      <c r="N105" s="187" t="e">
        <f t="shared" ca="1" si="14"/>
        <v>#REF!</v>
      </c>
      <c r="O105" s="146" t="e">
        <f t="shared" ca="1" si="15"/>
        <v>#REF!</v>
      </c>
      <c r="P105" s="151"/>
    </row>
    <row r="106" spans="1:16" x14ac:dyDescent="0.25">
      <c r="A106" s="135">
        <v>100</v>
      </c>
      <c r="B106" s="161" t="e">
        <f t="shared" ca="1" si="8"/>
        <v>#REF!</v>
      </c>
      <c r="C106" s="161" t="e">
        <f t="shared" ca="1" si="9"/>
        <v>#REF!</v>
      </c>
      <c r="D106" s="140"/>
      <c r="E106" s="141"/>
      <c r="F106" s="141" t="e">
        <f t="shared" ca="1" si="10"/>
        <v>#REF!</v>
      </c>
      <c r="G106" s="139"/>
      <c r="H106" s="139"/>
      <c r="I106" s="139" t="e">
        <f t="shared" ca="1" si="12"/>
        <v>#REF!</v>
      </c>
      <c r="J106" s="142"/>
      <c r="K106" s="142"/>
      <c r="L106" s="142" t="e">
        <f t="shared" ca="1" si="11"/>
        <v>#REF!</v>
      </c>
      <c r="M106" s="144" t="e">
        <f t="shared" ca="1" si="13"/>
        <v>#REF!</v>
      </c>
      <c r="N106" s="187" t="e">
        <f t="shared" ca="1" si="14"/>
        <v>#REF!</v>
      </c>
      <c r="O106" s="146" t="e">
        <f t="shared" ca="1" si="15"/>
        <v>#REF!</v>
      </c>
      <c r="P106" s="151"/>
    </row>
    <row r="107" spans="1:16" x14ac:dyDescent="0.25">
      <c r="A107" s="135">
        <v>101</v>
      </c>
      <c r="B107" s="161" t="e">
        <f t="shared" ca="1" si="8"/>
        <v>#REF!</v>
      </c>
      <c r="C107" s="161" t="e">
        <f t="shared" ca="1" si="9"/>
        <v>#REF!</v>
      </c>
      <c r="D107" s="140"/>
      <c r="E107" s="141"/>
      <c r="F107" s="141" t="e">
        <f t="shared" ca="1" si="10"/>
        <v>#REF!</v>
      </c>
      <c r="G107" s="139"/>
      <c r="H107" s="139"/>
      <c r="I107" s="139" t="e">
        <f t="shared" ca="1" si="12"/>
        <v>#REF!</v>
      </c>
      <c r="J107" s="142"/>
      <c r="K107" s="142"/>
      <c r="L107" s="142" t="e">
        <f t="shared" ca="1" si="11"/>
        <v>#REF!</v>
      </c>
      <c r="M107" s="144" t="e">
        <f t="shared" ca="1" si="13"/>
        <v>#REF!</v>
      </c>
      <c r="N107" s="187" t="e">
        <f t="shared" ca="1" si="14"/>
        <v>#REF!</v>
      </c>
      <c r="O107" s="146" t="e">
        <f t="shared" ca="1" si="15"/>
        <v>#REF!</v>
      </c>
      <c r="P107" s="151"/>
    </row>
    <row r="108" spans="1:16" x14ac:dyDescent="0.25">
      <c r="A108" s="135">
        <v>102</v>
      </c>
      <c r="B108" s="161" t="e">
        <f t="shared" ca="1" si="8"/>
        <v>#REF!</v>
      </c>
      <c r="C108" s="161" t="e">
        <f t="shared" ca="1" si="9"/>
        <v>#REF!</v>
      </c>
      <c r="D108" s="140"/>
      <c r="E108" s="141"/>
      <c r="F108" s="141" t="e">
        <f t="shared" ca="1" si="10"/>
        <v>#REF!</v>
      </c>
      <c r="G108" s="139"/>
      <c r="H108" s="139"/>
      <c r="I108" s="139" t="e">
        <f t="shared" ca="1" si="12"/>
        <v>#REF!</v>
      </c>
      <c r="J108" s="142"/>
      <c r="K108" s="142"/>
      <c r="L108" s="142" t="e">
        <f t="shared" ca="1" si="11"/>
        <v>#REF!</v>
      </c>
      <c r="M108" s="144" t="e">
        <f t="shared" ca="1" si="13"/>
        <v>#REF!</v>
      </c>
      <c r="N108" s="187" t="e">
        <f t="shared" ca="1" si="14"/>
        <v>#REF!</v>
      </c>
      <c r="O108" s="146" t="e">
        <f t="shared" ca="1" si="15"/>
        <v>#REF!</v>
      </c>
      <c r="P108" s="151"/>
    </row>
    <row r="109" spans="1:16" x14ac:dyDescent="0.25">
      <c r="A109" s="135">
        <v>103</v>
      </c>
      <c r="B109" s="161" t="e">
        <f t="shared" ca="1" si="8"/>
        <v>#REF!</v>
      </c>
      <c r="C109" s="161" t="e">
        <f t="shared" ca="1" si="9"/>
        <v>#REF!</v>
      </c>
      <c r="D109" s="140"/>
      <c r="E109" s="141"/>
      <c r="F109" s="141" t="e">
        <f t="shared" ca="1" si="10"/>
        <v>#REF!</v>
      </c>
      <c r="G109" s="139"/>
      <c r="H109" s="139"/>
      <c r="I109" s="139" t="e">
        <f t="shared" ca="1" si="12"/>
        <v>#REF!</v>
      </c>
      <c r="J109" s="142"/>
      <c r="K109" s="142"/>
      <c r="L109" s="142" t="e">
        <f t="shared" ca="1" si="11"/>
        <v>#REF!</v>
      </c>
      <c r="M109" s="144" t="e">
        <f t="shared" ca="1" si="13"/>
        <v>#REF!</v>
      </c>
      <c r="N109" s="187" t="e">
        <f t="shared" ca="1" si="14"/>
        <v>#REF!</v>
      </c>
      <c r="O109" s="146" t="e">
        <f t="shared" ca="1" si="15"/>
        <v>#REF!</v>
      </c>
      <c r="P109" s="151"/>
    </row>
    <row r="110" spans="1:16" x14ac:dyDescent="0.25">
      <c r="A110" s="135">
        <v>104</v>
      </c>
      <c r="B110" s="161" t="e">
        <f t="shared" ca="1" si="8"/>
        <v>#REF!</v>
      </c>
      <c r="C110" s="161" t="e">
        <f t="shared" ca="1" si="9"/>
        <v>#REF!</v>
      </c>
      <c r="D110" s="140"/>
      <c r="E110" s="141"/>
      <c r="F110" s="141" t="e">
        <f t="shared" ca="1" si="10"/>
        <v>#REF!</v>
      </c>
      <c r="G110" s="139"/>
      <c r="H110" s="139"/>
      <c r="I110" s="139" t="e">
        <f t="shared" ca="1" si="12"/>
        <v>#REF!</v>
      </c>
      <c r="J110" s="142"/>
      <c r="K110" s="142"/>
      <c r="L110" s="142" t="e">
        <f t="shared" ca="1" si="11"/>
        <v>#REF!</v>
      </c>
      <c r="M110" s="144" t="e">
        <f t="shared" ca="1" si="13"/>
        <v>#REF!</v>
      </c>
      <c r="N110" s="187" t="e">
        <f t="shared" ca="1" si="14"/>
        <v>#REF!</v>
      </c>
      <c r="O110" s="146" t="e">
        <f t="shared" ca="1" si="15"/>
        <v>#REF!</v>
      </c>
      <c r="P110" s="151"/>
    </row>
    <row r="111" spans="1:16" x14ac:dyDescent="0.25">
      <c r="A111" s="135">
        <v>105</v>
      </c>
      <c r="B111" s="161" t="e">
        <f t="shared" ca="1" si="8"/>
        <v>#REF!</v>
      </c>
      <c r="C111" s="161" t="e">
        <f t="shared" ca="1" si="9"/>
        <v>#REF!</v>
      </c>
      <c r="D111" s="140"/>
      <c r="E111" s="141"/>
      <c r="F111" s="141" t="e">
        <f t="shared" ca="1" si="10"/>
        <v>#REF!</v>
      </c>
      <c r="G111" s="139"/>
      <c r="H111" s="139"/>
      <c r="I111" s="139" t="e">
        <f t="shared" ca="1" si="12"/>
        <v>#REF!</v>
      </c>
      <c r="J111" s="142"/>
      <c r="K111" s="142"/>
      <c r="L111" s="142" t="e">
        <f t="shared" ca="1" si="11"/>
        <v>#REF!</v>
      </c>
      <c r="M111" s="144" t="e">
        <f t="shared" ca="1" si="13"/>
        <v>#REF!</v>
      </c>
      <c r="N111" s="187" t="e">
        <f t="shared" ca="1" si="14"/>
        <v>#REF!</v>
      </c>
      <c r="O111" s="146" t="e">
        <f t="shared" ca="1" si="15"/>
        <v>#REF!</v>
      </c>
      <c r="P111" s="151"/>
    </row>
    <row r="112" spans="1:16" x14ac:dyDescent="0.25">
      <c r="A112" s="135">
        <v>106</v>
      </c>
      <c r="B112" s="161" t="e">
        <f t="shared" ca="1" si="8"/>
        <v>#REF!</v>
      </c>
      <c r="C112" s="161" t="e">
        <f t="shared" ca="1" si="9"/>
        <v>#REF!</v>
      </c>
      <c r="D112" s="140"/>
      <c r="E112" s="141"/>
      <c r="F112" s="141" t="e">
        <f t="shared" ca="1" si="10"/>
        <v>#REF!</v>
      </c>
      <c r="G112" s="139"/>
      <c r="H112" s="139"/>
      <c r="I112" s="139" t="e">
        <f t="shared" ca="1" si="12"/>
        <v>#REF!</v>
      </c>
      <c r="J112" s="142"/>
      <c r="K112" s="142"/>
      <c r="L112" s="142" t="e">
        <f t="shared" ca="1" si="11"/>
        <v>#REF!</v>
      </c>
      <c r="M112" s="144" t="e">
        <f t="shared" ca="1" si="13"/>
        <v>#REF!</v>
      </c>
      <c r="N112" s="187" t="e">
        <f t="shared" ca="1" si="14"/>
        <v>#REF!</v>
      </c>
      <c r="O112" s="146" t="e">
        <f t="shared" ca="1" si="15"/>
        <v>#REF!</v>
      </c>
      <c r="P112" s="151"/>
    </row>
    <row r="113" spans="1:16" x14ac:dyDescent="0.25">
      <c r="A113" s="135">
        <v>107</v>
      </c>
      <c r="B113" s="161" t="e">
        <f t="shared" ca="1" si="8"/>
        <v>#REF!</v>
      </c>
      <c r="C113" s="161" t="e">
        <f t="shared" ca="1" si="9"/>
        <v>#REF!</v>
      </c>
      <c r="D113" s="140"/>
      <c r="E113" s="141"/>
      <c r="F113" s="141" t="e">
        <f t="shared" ca="1" si="10"/>
        <v>#REF!</v>
      </c>
      <c r="G113" s="139"/>
      <c r="H113" s="139"/>
      <c r="I113" s="139" t="e">
        <f t="shared" ca="1" si="12"/>
        <v>#REF!</v>
      </c>
      <c r="J113" s="142"/>
      <c r="K113" s="142"/>
      <c r="L113" s="142" t="e">
        <f t="shared" ca="1" si="11"/>
        <v>#REF!</v>
      </c>
      <c r="M113" s="144" t="e">
        <f t="shared" ca="1" si="13"/>
        <v>#REF!</v>
      </c>
      <c r="N113" s="187" t="e">
        <f t="shared" ca="1" si="14"/>
        <v>#REF!</v>
      </c>
      <c r="O113" s="146" t="e">
        <f t="shared" ca="1" si="15"/>
        <v>#REF!</v>
      </c>
      <c r="P113" s="151"/>
    </row>
    <row r="114" spans="1:16" x14ac:dyDescent="0.25">
      <c r="A114" s="135">
        <v>108</v>
      </c>
      <c r="B114" s="161" t="e">
        <f t="shared" ca="1" si="8"/>
        <v>#REF!</v>
      </c>
      <c r="C114" s="161" t="e">
        <f t="shared" ca="1" si="9"/>
        <v>#REF!</v>
      </c>
      <c r="D114" s="140"/>
      <c r="E114" s="141"/>
      <c r="F114" s="141" t="e">
        <f t="shared" ca="1" si="10"/>
        <v>#REF!</v>
      </c>
      <c r="G114" s="139"/>
      <c r="H114" s="139"/>
      <c r="I114" s="139" t="e">
        <f t="shared" ca="1" si="12"/>
        <v>#REF!</v>
      </c>
      <c r="J114" s="142"/>
      <c r="K114" s="142"/>
      <c r="L114" s="142" t="e">
        <f t="shared" ca="1" si="11"/>
        <v>#REF!</v>
      </c>
      <c r="M114" s="144" t="e">
        <f t="shared" ca="1" si="13"/>
        <v>#REF!</v>
      </c>
      <c r="N114" s="187" t="e">
        <f t="shared" ca="1" si="14"/>
        <v>#REF!</v>
      </c>
      <c r="O114" s="146" t="e">
        <f t="shared" ca="1" si="15"/>
        <v>#REF!</v>
      </c>
      <c r="P114" s="151"/>
    </row>
    <row r="115" spans="1:16" x14ac:dyDescent="0.25">
      <c r="A115" s="135">
        <v>109</v>
      </c>
      <c r="B115" s="161" t="e">
        <f t="shared" ca="1" si="8"/>
        <v>#REF!</v>
      </c>
      <c r="C115" s="161" t="e">
        <f t="shared" ca="1" si="9"/>
        <v>#REF!</v>
      </c>
      <c r="D115" s="140"/>
      <c r="E115" s="141"/>
      <c r="F115" s="141" t="e">
        <f t="shared" ca="1" si="10"/>
        <v>#REF!</v>
      </c>
      <c r="G115" s="139"/>
      <c r="H115" s="139"/>
      <c r="I115" s="139" t="e">
        <f t="shared" ca="1" si="12"/>
        <v>#REF!</v>
      </c>
      <c r="J115" s="142"/>
      <c r="K115" s="142"/>
      <c r="L115" s="142" t="e">
        <f t="shared" ca="1" si="11"/>
        <v>#REF!</v>
      </c>
      <c r="M115" s="144" t="e">
        <f t="shared" ca="1" si="13"/>
        <v>#REF!</v>
      </c>
      <c r="N115" s="187" t="e">
        <f t="shared" ca="1" si="14"/>
        <v>#REF!</v>
      </c>
      <c r="O115" s="146" t="e">
        <f t="shared" ca="1" si="15"/>
        <v>#REF!</v>
      </c>
      <c r="P115" s="151"/>
    </row>
    <row r="116" spans="1:16" x14ac:dyDescent="0.25">
      <c r="A116" s="135">
        <v>110</v>
      </c>
      <c r="B116" s="161" t="e">
        <f t="shared" ca="1" si="8"/>
        <v>#REF!</v>
      </c>
      <c r="C116" s="161" t="e">
        <f t="shared" ca="1" si="9"/>
        <v>#REF!</v>
      </c>
      <c r="D116" s="140"/>
      <c r="E116" s="141"/>
      <c r="F116" s="141" t="e">
        <f t="shared" ca="1" si="10"/>
        <v>#REF!</v>
      </c>
      <c r="G116" s="139"/>
      <c r="H116" s="139"/>
      <c r="I116" s="139" t="e">
        <f t="shared" ca="1" si="12"/>
        <v>#REF!</v>
      </c>
      <c r="J116" s="142"/>
      <c r="K116" s="142"/>
      <c r="L116" s="142" t="e">
        <f t="shared" ca="1" si="11"/>
        <v>#REF!</v>
      </c>
      <c r="M116" s="144" t="e">
        <f t="shared" ca="1" si="13"/>
        <v>#REF!</v>
      </c>
      <c r="N116" s="187" t="e">
        <f t="shared" ca="1" si="14"/>
        <v>#REF!</v>
      </c>
      <c r="O116" s="146" t="e">
        <f t="shared" ca="1" si="15"/>
        <v>#REF!</v>
      </c>
      <c r="P116" s="151"/>
    </row>
    <row r="117" spans="1:16" x14ac:dyDescent="0.25">
      <c r="A117" s="135">
        <v>111</v>
      </c>
      <c r="B117" s="161" t="e">
        <f t="shared" ca="1" si="8"/>
        <v>#REF!</v>
      </c>
      <c r="C117" s="161" t="e">
        <f t="shared" ca="1" si="9"/>
        <v>#REF!</v>
      </c>
      <c r="D117" s="140"/>
      <c r="E117" s="141"/>
      <c r="F117" s="141" t="e">
        <f t="shared" ca="1" si="10"/>
        <v>#REF!</v>
      </c>
      <c r="G117" s="139"/>
      <c r="H117" s="139"/>
      <c r="I117" s="139" t="e">
        <f t="shared" ca="1" si="12"/>
        <v>#REF!</v>
      </c>
      <c r="J117" s="142"/>
      <c r="K117" s="142"/>
      <c r="L117" s="142" t="e">
        <f t="shared" ca="1" si="11"/>
        <v>#REF!</v>
      </c>
      <c r="M117" s="144" t="e">
        <f t="shared" ca="1" si="13"/>
        <v>#REF!</v>
      </c>
      <c r="N117" s="187" t="e">
        <f t="shared" ca="1" si="14"/>
        <v>#REF!</v>
      </c>
      <c r="O117" s="146" t="e">
        <f t="shared" ca="1" si="15"/>
        <v>#REF!</v>
      </c>
      <c r="P117" s="151"/>
    </row>
    <row r="118" spans="1:16" x14ac:dyDescent="0.25">
      <c r="A118" s="135">
        <v>112</v>
      </c>
      <c r="B118" s="161" t="e">
        <f t="shared" ca="1" si="8"/>
        <v>#REF!</v>
      </c>
      <c r="C118" s="161" t="e">
        <f t="shared" ca="1" si="9"/>
        <v>#REF!</v>
      </c>
      <c r="D118" s="140"/>
      <c r="E118" s="141"/>
      <c r="F118" s="141" t="e">
        <f t="shared" ca="1" si="10"/>
        <v>#REF!</v>
      </c>
      <c r="G118" s="139"/>
      <c r="H118" s="139"/>
      <c r="I118" s="139" t="e">
        <f t="shared" ca="1" si="12"/>
        <v>#REF!</v>
      </c>
      <c r="J118" s="142"/>
      <c r="K118" s="142"/>
      <c r="L118" s="142" t="e">
        <f t="shared" ca="1" si="11"/>
        <v>#REF!</v>
      </c>
      <c r="M118" s="144" t="e">
        <f t="shared" ca="1" si="13"/>
        <v>#REF!</v>
      </c>
      <c r="N118" s="187" t="e">
        <f t="shared" ca="1" si="14"/>
        <v>#REF!</v>
      </c>
      <c r="O118" s="146" t="e">
        <f t="shared" ca="1" si="15"/>
        <v>#REF!</v>
      </c>
      <c r="P118" s="151"/>
    </row>
    <row r="119" spans="1:16" x14ac:dyDescent="0.25">
      <c r="A119" s="135">
        <v>113</v>
      </c>
      <c r="B119" s="161" t="e">
        <f t="shared" ca="1" si="8"/>
        <v>#REF!</v>
      </c>
      <c r="C119" s="161" t="e">
        <f t="shared" ca="1" si="9"/>
        <v>#REF!</v>
      </c>
      <c r="D119" s="140"/>
      <c r="E119" s="141"/>
      <c r="F119" s="141" t="e">
        <f t="shared" ca="1" si="10"/>
        <v>#REF!</v>
      </c>
      <c r="G119" s="139"/>
      <c r="H119" s="139"/>
      <c r="I119" s="139" t="e">
        <f t="shared" ca="1" si="12"/>
        <v>#REF!</v>
      </c>
      <c r="J119" s="142"/>
      <c r="K119" s="142"/>
      <c r="L119" s="142" t="e">
        <f t="shared" ca="1" si="11"/>
        <v>#REF!</v>
      </c>
      <c r="M119" s="144" t="e">
        <f t="shared" ca="1" si="13"/>
        <v>#REF!</v>
      </c>
      <c r="N119" s="187" t="e">
        <f t="shared" ca="1" si="14"/>
        <v>#REF!</v>
      </c>
      <c r="O119" s="146" t="e">
        <f t="shared" ca="1" si="15"/>
        <v>#REF!</v>
      </c>
      <c r="P119" s="151"/>
    </row>
    <row r="120" spans="1:16" x14ac:dyDescent="0.25">
      <c r="A120" s="135">
        <v>114</v>
      </c>
      <c r="B120" s="161" t="e">
        <f t="shared" ca="1" si="8"/>
        <v>#REF!</v>
      </c>
      <c r="C120" s="161" t="e">
        <f t="shared" ca="1" si="9"/>
        <v>#REF!</v>
      </c>
      <c r="D120" s="140"/>
      <c r="E120" s="141"/>
      <c r="F120" s="141" t="e">
        <f t="shared" ca="1" si="10"/>
        <v>#REF!</v>
      </c>
      <c r="G120" s="139"/>
      <c r="H120" s="139"/>
      <c r="I120" s="139" t="e">
        <f t="shared" ca="1" si="12"/>
        <v>#REF!</v>
      </c>
      <c r="J120" s="142"/>
      <c r="K120" s="142"/>
      <c r="L120" s="142" t="e">
        <f t="shared" ca="1" si="11"/>
        <v>#REF!</v>
      </c>
      <c r="M120" s="144" t="e">
        <f t="shared" ca="1" si="13"/>
        <v>#REF!</v>
      </c>
      <c r="N120" s="187" t="e">
        <f t="shared" ca="1" si="14"/>
        <v>#REF!</v>
      </c>
      <c r="O120" s="146" t="e">
        <f t="shared" ca="1" si="15"/>
        <v>#REF!</v>
      </c>
      <c r="P120" s="151"/>
    </row>
    <row r="121" spans="1:16" x14ac:dyDescent="0.25">
      <c r="A121" s="135">
        <v>115</v>
      </c>
      <c r="B121" s="161" t="e">
        <f t="shared" ca="1" si="8"/>
        <v>#REF!</v>
      </c>
      <c r="C121" s="161" t="e">
        <f t="shared" ca="1" si="9"/>
        <v>#REF!</v>
      </c>
      <c r="D121" s="140"/>
      <c r="E121" s="141"/>
      <c r="F121" s="141" t="e">
        <f t="shared" ca="1" si="10"/>
        <v>#REF!</v>
      </c>
      <c r="G121" s="139"/>
      <c r="H121" s="139"/>
      <c r="I121" s="139" t="e">
        <f t="shared" ca="1" si="12"/>
        <v>#REF!</v>
      </c>
      <c r="J121" s="142"/>
      <c r="K121" s="142"/>
      <c r="L121" s="142" t="e">
        <f t="shared" ca="1" si="11"/>
        <v>#REF!</v>
      </c>
      <c r="M121" s="144" t="e">
        <f t="shared" ca="1" si="13"/>
        <v>#REF!</v>
      </c>
      <c r="N121" s="187" t="e">
        <f t="shared" ca="1" si="14"/>
        <v>#REF!</v>
      </c>
      <c r="O121" s="146" t="e">
        <f t="shared" ca="1" si="15"/>
        <v>#REF!</v>
      </c>
      <c r="P121" s="151"/>
    </row>
    <row r="122" spans="1:16" x14ac:dyDescent="0.25">
      <c r="A122" s="135">
        <v>116</v>
      </c>
      <c r="B122" s="161" t="e">
        <f t="shared" ca="1" si="8"/>
        <v>#REF!</v>
      </c>
      <c r="C122" s="161" t="e">
        <f t="shared" ca="1" si="9"/>
        <v>#REF!</v>
      </c>
      <c r="D122" s="140"/>
      <c r="E122" s="141"/>
      <c r="F122" s="141" t="e">
        <f t="shared" ca="1" si="10"/>
        <v>#REF!</v>
      </c>
      <c r="G122" s="139"/>
      <c r="H122" s="139"/>
      <c r="I122" s="139" t="e">
        <f t="shared" ca="1" si="12"/>
        <v>#REF!</v>
      </c>
      <c r="J122" s="142"/>
      <c r="K122" s="142"/>
      <c r="L122" s="142" t="e">
        <f t="shared" ca="1" si="11"/>
        <v>#REF!</v>
      </c>
      <c r="M122" s="144" t="e">
        <f t="shared" ca="1" si="13"/>
        <v>#REF!</v>
      </c>
      <c r="N122" s="187" t="e">
        <f t="shared" ca="1" si="14"/>
        <v>#REF!</v>
      </c>
      <c r="O122" s="146" t="e">
        <f t="shared" ca="1" si="15"/>
        <v>#REF!</v>
      </c>
      <c r="P122" s="151"/>
    </row>
    <row r="123" spans="1:16" x14ac:dyDescent="0.25">
      <c r="A123" s="135">
        <v>117</v>
      </c>
      <c r="B123" s="161" t="e">
        <f t="shared" ca="1" si="8"/>
        <v>#REF!</v>
      </c>
      <c r="C123" s="161" t="e">
        <f t="shared" ca="1" si="9"/>
        <v>#REF!</v>
      </c>
      <c r="D123" s="140"/>
      <c r="E123" s="141"/>
      <c r="F123" s="141" t="e">
        <f t="shared" ca="1" si="10"/>
        <v>#REF!</v>
      </c>
      <c r="G123" s="139"/>
      <c r="H123" s="139"/>
      <c r="I123" s="139" t="e">
        <f t="shared" ca="1" si="12"/>
        <v>#REF!</v>
      </c>
      <c r="J123" s="142"/>
      <c r="K123" s="142"/>
      <c r="L123" s="142" t="e">
        <f t="shared" ca="1" si="11"/>
        <v>#REF!</v>
      </c>
      <c r="M123" s="144" t="e">
        <f t="shared" ca="1" si="13"/>
        <v>#REF!</v>
      </c>
      <c r="N123" s="187" t="e">
        <f t="shared" ca="1" si="14"/>
        <v>#REF!</v>
      </c>
      <c r="O123" s="146" t="e">
        <f t="shared" ca="1" si="15"/>
        <v>#REF!</v>
      </c>
      <c r="P123" s="151"/>
    </row>
    <row r="124" spans="1:16" x14ac:dyDescent="0.25">
      <c r="A124" s="135">
        <v>118</v>
      </c>
      <c r="B124" s="161" t="e">
        <f t="shared" ca="1" si="8"/>
        <v>#REF!</v>
      </c>
      <c r="C124" s="161" t="e">
        <f t="shared" ca="1" si="9"/>
        <v>#REF!</v>
      </c>
      <c r="D124" s="140"/>
      <c r="E124" s="141"/>
      <c r="F124" s="141" t="e">
        <f t="shared" ca="1" si="10"/>
        <v>#REF!</v>
      </c>
      <c r="G124" s="139"/>
      <c r="H124" s="139"/>
      <c r="I124" s="139" t="e">
        <f t="shared" ca="1" si="12"/>
        <v>#REF!</v>
      </c>
      <c r="J124" s="142"/>
      <c r="K124" s="142"/>
      <c r="L124" s="142" t="e">
        <f t="shared" ca="1" si="11"/>
        <v>#REF!</v>
      </c>
      <c r="M124" s="144" t="e">
        <f t="shared" ca="1" si="13"/>
        <v>#REF!</v>
      </c>
      <c r="N124" s="187" t="e">
        <f t="shared" ca="1" si="14"/>
        <v>#REF!</v>
      </c>
      <c r="O124" s="146" t="e">
        <f t="shared" ca="1" si="15"/>
        <v>#REF!</v>
      </c>
      <c r="P124" s="151"/>
    </row>
    <row r="125" spans="1:16" x14ac:dyDescent="0.25">
      <c r="A125" s="135">
        <v>119</v>
      </c>
      <c r="B125" s="161" t="e">
        <f t="shared" ca="1" si="8"/>
        <v>#REF!</v>
      </c>
      <c r="C125" s="161" t="e">
        <f t="shared" ca="1" si="9"/>
        <v>#REF!</v>
      </c>
      <c r="D125" s="140"/>
      <c r="E125" s="141"/>
      <c r="F125" s="141" t="e">
        <f t="shared" ca="1" si="10"/>
        <v>#REF!</v>
      </c>
      <c r="G125" s="139"/>
      <c r="H125" s="139"/>
      <c r="I125" s="139" t="e">
        <f t="shared" ca="1" si="12"/>
        <v>#REF!</v>
      </c>
      <c r="J125" s="142"/>
      <c r="K125" s="142"/>
      <c r="L125" s="142" t="e">
        <f t="shared" ca="1" si="11"/>
        <v>#REF!</v>
      </c>
      <c r="M125" s="144" t="e">
        <f t="shared" ca="1" si="13"/>
        <v>#REF!</v>
      </c>
      <c r="N125" s="187" t="e">
        <f t="shared" ca="1" si="14"/>
        <v>#REF!</v>
      </c>
      <c r="O125" s="146" t="e">
        <f t="shared" ca="1" si="15"/>
        <v>#REF!</v>
      </c>
      <c r="P125" s="151"/>
    </row>
    <row r="126" spans="1:16" x14ac:dyDescent="0.25">
      <c r="A126" s="135">
        <v>120</v>
      </c>
      <c r="B126" s="161" t="e">
        <f t="shared" ca="1" si="8"/>
        <v>#REF!</v>
      </c>
      <c r="C126" s="161" t="e">
        <f t="shared" ca="1" si="9"/>
        <v>#REF!</v>
      </c>
      <c r="D126" s="140"/>
      <c r="E126" s="141"/>
      <c r="F126" s="141" t="e">
        <f t="shared" ca="1" si="10"/>
        <v>#REF!</v>
      </c>
      <c r="G126" s="139"/>
      <c r="H126" s="139"/>
      <c r="I126" s="139" t="e">
        <f t="shared" ca="1" si="12"/>
        <v>#REF!</v>
      </c>
      <c r="J126" s="142"/>
      <c r="K126" s="142"/>
      <c r="L126" s="142" t="e">
        <f t="shared" ca="1" si="11"/>
        <v>#REF!</v>
      </c>
      <c r="M126" s="144" t="e">
        <f t="shared" ca="1" si="13"/>
        <v>#REF!</v>
      </c>
      <c r="N126" s="187" t="e">
        <f t="shared" ca="1" si="14"/>
        <v>#REF!</v>
      </c>
      <c r="O126" s="146" t="e">
        <f t="shared" ca="1" si="15"/>
        <v>#REF!</v>
      </c>
      <c r="P126" s="151"/>
    </row>
    <row r="127" spans="1:16" x14ac:dyDescent="0.25">
      <c r="A127" s="135">
        <v>121</v>
      </c>
      <c r="B127" s="161" t="e">
        <f t="shared" ca="1" si="8"/>
        <v>#REF!</v>
      </c>
      <c r="C127" s="161" t="e">
        <f t="shared" ca="1" si="9"/>
        <v>#REF!</v>
      </c>
      <c r="D127" s="140"/>
      <c r="E127" s="141"/>
      <c r="F127" s="141" t="e">
        <f t="shared" ca="1" si="10"/>
        <v>#REF!</v>
      </c>
      <c r="G127" s="139"/>
      <c r="H127" s="139"/>
      <c r="I127" s="139" t="e">
        <f t="shared" ca="1" si="12"/>
        <v>#REF!</v>
      </c>
      <c r="J127" s="142"/>
      <c r="K127" s="142"/>
      <c r="L127" s="142" t="e">
        <f t="shared" ca="1" si="11"/>
        <v>#REF!</v>
      </c>
      <c r="M127" s="144" t="e">
        <f t="shared" ca="1" si="13"/>
        <v>#REF!</v>
      </c>
      <c r="N127" s="187" t="e">
        <f t="shared" ca="1" si="14"/>
        <v>#REF!</v>
      </c>
      <c r="O127" s="146" t="e">
        <f t="shared" ca="1" si="15"/>
        <v>#REF!</v>
      </c>
      <c r="P127" s="151"/>
    </row>
    <row r="128" spans="1:16" x14ac:dyDescent="0.25">
      <c r="A128" s="135">
        <v>122</v>
      </c>
      <c r="B128" s="161" t="e">
        <f t="shared" ca="1" si="8"/>
        <v>#REF!</v>
      </c>
      <c r="C128" s="161" t="e">
        <f t="shared" ca="1" si="9"/>
        <v>#REF!</v>
      </c>
      <c r="D128" s="140"/>
      <c r="E128" s="141"/>
      <c r="F128" s="141" t="e">
        <f t="shared" ca="1" si="10"/>
        <v>#REF!</v>
      </c>
      <c r="G128" s="139"/>
      <c r="H128" s="139"/>
      <c r="I128" s="139" t="e">
        <f t="shared" ca="1" si="12"/>
        <v>#REF!</v>
      </c>
      <c r="J128" s="142"/>
      <c r="K128" s="142"/>
      <c r="L128" s="142" t="e">
        <f t="shared" ca="1" si="11"/>
        <v>#REF!</v>
      </c>
      <c r="M128" s="144" t="e">
        <f t="shared" ca="1" si="13"/>
        <v>#REF!</v>
      </c>
      <c r="N128" s="187" t="e">
        <f t="shared" ca="1" si="14"/>
        <v>#REF!</v>
      </c>
      <c r="O128" s="146" t="e">
        <f t="shared" ca="1" si="15"/>
        <v>#REF!</v>
      </c>
      <c r="P128" s="151"/>
    </row>
    <row r="129" spans="1:16" x14ac:dyDescent="0.25">
      <c r="A129" s="135">
        <v>123</v>
      </c>
      <c r="B129" s="161" t="e">
        <f t="shared" ca="1" si="8"/>
        <v>#REF!</v>
      </c>
      <c r="C129" s="161" t="e">
        <f t="shared" ca="1" si="9"/>
        <v>#REF!</v>
      </c>
      <c r="D129" s="140"/>
      <c r="E129" s="141"/>
      <c r="F129" s="141" t="e">
        <f t="shared" ca="1" si="10"/>
        <v>#REF!</v>
      </c>
      <c r="G129" s="139"/>
      <c r="H129" s="139"/>
      <c r="I129" s="139" t="e">
        <f t="shared" ca="1" si="12"/>
        <v>#REF!</v>
      </c>
      <c r="J129" s="142"/>
      <c r="K129" s="142"/>
      <c r="L129" s="142" t="e">
        <f t="shared" ca="1" si="11"/>
        <v>#REF!</v>
      </c>
      <c r="M129" s="144" t="e">
        <f t="shared" ca="1" si="13"/>
        <v>#REF!</v>
      </c>
      <c r="N129" s="187" t="e">
        <f t="shared" ca="1" si="14"/>
        <v>#REF!</v>
      </c>
      <c r="O129" s="146" t="e">
        <f t="shared" ca="1" si="15"/>
        <v>#REF!</v>
      </c>
      <c r="P129" s="151"/>
    </row>
    <row r="130" spans="1:16" x14ac:dyDescent="0.25">
      <c r="A130" s="135">
        <v>124</v>
      </c>
      <c r="B130" s="161" t="e">
        <f t="shared" ca="1" si="8"/>
        <v>#REF!</v>
      </c>
      <c r="C130" s="161" t="e">
        <f t="shared" ca="1" si="9"/>
        <v>#REF!</v>
      </c>
      <c r="D130" s="140"/>
      <c r="E130" s="141"/>
      <c r="F130" s="141" t="e">
        <f t="shared" ca="1" si="10"/>
        <v>#REF!</v>
      </c>
      <c r="G130" s="139"/>
      <c r="H130" s="139"/>
      <c r="I130" s="139" t="e">
        <f t="shared" ca="1" si="12"/>
        <v>#REF!</v>
      </c>
      <c r="J130" s="142"/>
      <c r="K130" s="142"/>
      <c r="L130" s="142" t="e">
        <f t="shared" ca="1" si="11"/>
        <v>#REF!</v>
      </c>
      <c r="M130" s="144" t="e">
        <f t="shared" ca="1" si="13"/>
        <v>#REF!</v>
      </c>
      <c r="N130" s="187" t="e">
        <f t="shared" ca="1" si="14"/>
        <v>#REF!</v>
      </c>
      <c r="O130" s="146" t="e">
        <f t="shared" ca="1" si="15"/>
        <v>#REF!</v>
      </c>
      <c r="P130" s="151"/>
    </row>
    <row r="131" spans="1:16" x14ac:dyDescent="0.25">
      <c r="A131" s="135">
        <v>125</v>
      </c>
      <c r="B131" s="161" t="e">
        <f t="shared" ca="1" si="8"/>
        <v>#REF!</v>
      </c>
      <c r="C131" s="161" t="e">
        <f t="shared" ca="1" si="9"/>
        <v>#REF!</v>
      </c>
      <c r="D131" s="140"/>
      <c r="E131" s="141"/>
      <c r="F131" s="141" t="e">
        <f t="shared" ca="1" si="10"/>
        <v>#REF!</v>
      </c>
      <c r="G131" s="139"/>
      <c r="H131" s="139"/>
      <c r="I131" s="139" t="e">
        <f t="shared" ca="1" si="12"/>
        <v>#REF!</v>
      </c>
      <c r="J131" s="142"/>
      <c r="K131" s="142"/>
      <c r="L131" s="142" t="e">
        <f t="shared" ca="1" si="11"/>
        <v>#REF!</v>
      </c>
      <c r="M131" s="144" t="e">
        <f t="shared" ca="1" si="13"/>
        <v>#REF!</v>
      </c>
      <c r="N131" s="187" t="e">
        <f t="shared" ca="1" si="14"/>
        <v>#REF!</v>
      </c>
      <c r="O131" s="146" t="e">
        <f t="shared" ca="1" si="15"/>
        <v>#REF!</v>
      </c>
      <c r="P131" s="151"/>
    </row>
    <row r="132" spans="1:16" x14ac:dyDescent="0.25">
      <c r="A132" s="135">
        <v>126</v>
      </c>
      <c r="B132" s="161" t="e">
        <f t="shared" ca="1" si="8"/>
        <v>#REF!</v>
      </c>
      <c r="C132" s="161" t="e">
        <f t="shared" ca="1" si="9"/>
        <v>#REF!</v>
      </c>
      <c r="D132" s="140"/>
      <c r="E132" s="141"/>
      <c r="F132" s="141" t="e">
        <f t="shared" ca="1" si="10"/>
        <v>#REF!</v>
      </c>
      <c r="G132" s="139"/>
      <c r="H132" s="139"/>
      <c r="I132" s="139" t="e">
        <f t="shared" ca="1" si="12"/>
        <v>#REF!</v>
      </c>
      <c r="J132" s="142"/>
      <c r="K132" s="142"/>
      <c r="L132" s="142" t="e">
        <f t="shared" ca="1" si="11"/>
        <v>#REF!</v>
      </c>
      <c r="M132" s="144" t="e">
        <f t="shared" ca="1" si="13"/>
        <v>#REF!</v>
      </c>
      <c r="N132" s="187" t="e">
        <f t="shared" ca="1" si="14"/>
        <v>#REF!</v>
      </c>
      <c r="O132" s="146" t="e">
        <f t="shared" ca="1" si="15"/>
        <v>#REF!</v>
      </c>
      <c r="P132" s="151"/>
    </row>
    <row r="133" spans="1:16" x14ac:dyDescent="0.25">
      <c r="A133" s="135">
        <v>127</v>
      </c>
      <c r="B133" s="161" t="e">
        <f t="shared" ca="1" si="8"/>
        <v>#REF!</v>
      </c>
      <c r="C133" s="161" t="e">
        <f t="shared" ca="1" si="9"/>
        <v>#REF!</v>
      </c>
      <c r="D133" s="140"/>
      <c r="E133" s="141"/>
      <c r="F133" s="141" t="e">
        <f t="shared" ca="1" si="10"/>
        <v>#REF!</v>
      </c>
      <c r="G133" s="139"/>
      <c r="H133" s="139"/>
      <c r="I133" s="139" t="e">
        <f t="shared" ca="1" si="12"/>
        <v>#REF!</v>
      </c>
      <c r="J133" s="142"/>
      <c r="K133" s="142"/>
      <c r="L133" s="142" t="e">
        <f t="shared" ca="1" si="11"/>
        <v>#REF!</v>
      </c>
      <c r="M133" s="144" t="e">
        <f t="shared" ca="1" si="13"/>
        <v>#REF!</v>
      </c>
      <c r="N133" s="187" t="e">
        <f t="shared" ca="1" si="14"/>
        <v>#REF!</v>
      </c>
      <c r="O133" s="146" t="e">
        <f t="shared" ca="1" si="15"/>
        <v>#REF!</v>
      </c>
      <c r="P133" s="151"/>
    </row>
    <row r="134" spans="1:16" x14ac:dyDescent="0.25">
      <c r="A134" s="135">
        <v>128</v>
      </c>
      <c r="B134" s="161" t="e">
        <f t="shared" ca="1" si="8"/>
        <v>#REF!</v>
      </c>
      <c r="C134" s="161" t="e">
        <f t="shared" ca="1" si="9"/>
        <v>#REF!</v>
      </c>
      <c r="D134" s="140"/>
      <c r="E134" s="141"/>
      <c r="F134" s="141" t="e">
        <f t="shared" ca="1" si="10"/>
        <v>#REF!</v>
      </c>
      <c r="G134" s="139"/>
      <c r="H134" s="139"/>
      <c r="I134" s="139" t="e">
        <f t="shared" ca="1" si="12"/>
        <v>#REF!</v>
      </c>
      <c r="J134" s="142"/>
      <c r="K134" s="142"/>
      <c r="L134" s="142" t="e">
        <f t="shared" ca="1" si="11"/>
        <v>#REF!</v>
      </c>
      <c r="M134" s="144" t="e">
        <f t="shared" ca="1" si="13"/>
        <v>#REF!</v>
      </c>
      <c r="N134" s="187" t="e">
        <f t="shared" ca="1" si="14"/>
        <v>#REF!</v>
      </c>
      <c r="O134" s="146" t="e">
        <f t="shared" ca="1" si="15"/>
        <v>#REF!</v>
      </c>
      <c r="P134" s="151"/>
    </row>
    <row r="135" spans="1:16" x14ac:dyDescent="0.25">
      <c r="A135" s="135">
        <v>129</v>
      </c>
      <c r="B135" s="161" t="e">
        <f t="shared" ca="1" si="8"/>
        <v>#REF!</v>
      </c>
      <c r="C135" s="161" t="e">
        <f t="shared" ca="1" si="9"/>
        <v>#REF!</v>
      </c>
      <c r="D135" s="140"/>
      <c r="E135" s="141"/>
      <c r="F135" s="141" t="e">
        <f t="shared" ca="1" si="10"/>
        <v>#REF!</v>
      </c>
      <c r="G135" s="139"/>
      <c r="H135" s="139"/>
      <c r="I135" s="139" t="e">
        <f t="shared" ca="1" si="12"/>
        <v>#REF!</v>
      </c>
      <c r="J135" s="142"/>
      <c r="K135" s="142"/>
      <c r="L135" s="142" t="e">
        <f t="shared" ca="1" si="11"/>
        <v>#REF!</v>
      </c>
      <c r="M135" s="144" t="e">
        <f t="shared" ca="1" si="13"/>
        <v>#REF!</v>
      </c>
      <c r="N135" s="187" t="e">
        <f t="shared" ca="1" si="14"/>
        <v>#REF!</v>
      </c>
      <c r="O135" s="146" t="e">
        <f t="shared" ca="1" si="15"/>
        <v>#REF!</v>
      </c>
      <c r="P135" s="151"/>
    </row>
    <row r="136" spans="1:16" x14ac:dyDescent="0.25">
      <c r="A136" s="135">
        <v>130</v>
      </c>
      <c r="B136" s="161" t="e">
        <f t="shared" ref="B136:B199" ca="1" si="16">INDIRECT(CONCATENATE($C$505,$D$505,"!$B",$A136 + 8))</f>
        <v>#REF!</v>
      </c>
      <c r="C136" s="161" t="e">
        <f t="shared" ref="C136:C199" ca="1" si="17">INDIRECT(CONCATENATE($C$505,$D$505,"!$C",$A136 + 8))</f>
        <v>#REF!</v>
      </c>
      <c r="D136" s="140"/>
      <c r="E136" s="141"/>
      <c r="F136" s="141" t="e">
        <f t="shared" ref="F136:F199" ca="1" si="18">INDIRECT(CONCATENATE($C$505,$D$505,"!$Z",$A136 + 8))</f>
        <v>#REF!</v>
      </c>
      <c r="G136" s="139"/>
      <c r="H136" s="139"/>
      <c r="I136" s="139" t="e">
        <f t="shared" ca="1" si="12"/>
        <v>#REF!</v>
      </c>
      <c r="J136" s="142"/>
      <c r="K136" s="142"/>
      <c r="L136" s="142" t="e">
        <f t="shared" ref="L136:L199" ca="1" si="19">INDIRECT(CONCATENATE($C$505,$D$505,"!$V",$A136 + 8))</f>
        <v>#REF!</v>
      </c>
      <c r="M136" s="144" t="e">
        <f t="shared" ca="1" si="13"/>
        <v>#REF!</v>
      </c>
      <c r="N136" s="187" t="e">
        <f t="shared" ca="1" si="14"/>
        <v>#REF!</v>
      </c>
      <c r="O136" s="146" t="e">
        <f t="shared" ca="1" si="15"/>
        <v>#REF!</v>
      </c>
      <c r="P136" s="151"/>
    </row>
    <row r="137" spans="1:16" x14ac:dyDescent="0.25">
      <c r="A137" s="135">
        <v>131</v>
      </c>
      <c r="B137" s="161" t="e">
        <f t="shared" ca="1" si="16"/>
        <v>#REF!</v>
      </c>
      <c r="C137" s="161" t="e">
        <f t="shared" ca="1" si="17"/>
        <v>#REF!</v>
      </c>
      <c r="D137" s="140"/>
      <c r="E137" s="141"/>
      <c r="F137" s="141" t="e">
        <f t="shared" ca="1" si="18"/>
        <v>#REF!</v>
      </c>
      <c r="G137" s="139"/>
      <c r="H137" s="139"/>
      <c r="I137" s="139" t="e">
        <f t="shared" ref="I137:I200" ca="1" si="20">INDIRECT(CONCATENATE($C$505,$D$505,"!$AD",$A137 + 8))</f>
        <v>#REF!</v>
      </c>
      <c r="J137" s="142"/>
      <c r="K137" s="142"/>
      <c r="L137" s="142" t="e">
        <f t="shared" ca="1" si="19"/>
        <v>#REF!</v>
      </c>
      <c r="M137" s="144" t="e">
        <f t="shared" ref="M137:M200" ca="1" si="21">IF(I137&lt;33,0,3)</f>
        <v>#REF!</v>
      </c>
      <c r="N137" s="187" t="e">
        <f t="shared" ref="N137:N200" ca="1" si="22">ROUNDDOWN(O137,0)</f>
        <v>#REF!</v>
      </c>
      <c r="O137" s="146" t="e">
        <f t="shared" ref="O137:O200" ca="1" si="23">I137*M137/100</f>
        <v>#REF!</v>
      </c>
      <c r="P137" s="151"/>
    </row>
    <row r="138" spans="1:16" x14ac:dyDescent="0.25">
      <c r="A138" s="135">
        <v>132</v>
      </c>
      <c r="B138" s="161" t="e">
        <f t="shared" ca="1" si="16"/>
        <v>#REF!</v>
      </c>
      <c r="C138" s="161" t="e">
        <f t="shared" ca="1" si="17"/>
        <v>#REF!</v>
      </c>
      <c r="D138" s="140"/>
      <c r="E138" s="141"/>
      <c r="F138" s="141" t="e">
        <f t="shared" ca="1" si="18"/>
        <v>#REF!</v>
      </c>
      <c r="G138" s="139"/>
      <c r="H138" s="139"/>
      <c r="I138" s="139" t="e">
        <f t="shared" ca="1" si="20"/>
        <v>#REF!</v>
      </c>
      <c r="J138" s="142"/>
      <c r="K138" s="142"/>
      <c r="L138" s="142" t="e">
        <f t="shared" ca="1" si="19"/>
        <v>#REF!</v>
      </c>
      <c r="M138" s="144" t="e">
        <f t="shared" ca="1" si="21"/>
        <v>#REF!</v>
      </c>
      <c r="N138" s="187" t="e">
        <f t="shared" ca="1" si="22"/>
        <v>#REF!</v>
      </c>
      <c r="O138" s="146" t="e">
        <f t="shared" ca="1" si="23"/>
        <v>#REF!</v>
      </c>
      <c r="P138" s="151"/>
    </row>
    <row r="139" spans="1:16" x14ac:dyDescent="0.25">
      <c r="A139" s="135">
        <v>133</v>
      </c>
      <c r="B139" s="161" t="e">
        <f t="shared" ca="1" si="16"/>
        <v>#REF!</v>
      </c>
      <c r="C139" s="161" t="e">
        <f t="shared" ca="1" si="17"/>
        <v>#REF!</v>
      </c>
      <c r="D139" s="140"/>
      <c r="E139" s="141"/>
      <c r="F139" s="141" t="e">
        <f t="shared" ca="1" si="18"/>
        <v>#REF!</v>
      </c>
      <c r="G139" s="139"/>
      <c r="H139" s="139"/>
      <c r="I139" s="139" t="e">
        <f t="shared" ca="1" si="20"/>
        <v>#REF!</v>
      </c>
      <c r="J139" s="142"/>
      <c r="K139" s="142"/>
      <c r="L139" s="142" t="e">
        <f t="shared" ca="1" si="19"/>
        <v>#REF!</v>
      </c>
      <c r="M139" s="144" t="e">
        <f t="shared" ca="1" si="21"/>
        <v>#REF!</v>
      </c>
      <c r="N139" s="187" t="e">
        <f t="shared" ca="1" si="22"/>
        <v>#REF!</v>
      </c>
      <c r="O139" s="146" t="e">
        <f t="shared" ca="1" si="23"/>
        <v>#REF!</v>
      </c>
      <c r="P139" s="151"/>
    </row>
    <row r="140" spans="1:16" x14ac:dyDescent="0.25">
      <c r="A140" s="135">
        <v>134</v>
      </c>
      <c r="B140" s="161" t="e">
        <f t="shared" ca="1" si="16"/>
        <v>#REF!</v>
      </c>
      <c r="C140" s="161" t="e">
        <f t="shared" ca="1" si="17"/>
        <v>#REF!</v>
      </c>
      <c r="D140" s="140"/>
      <c r="E140" s="141"/>
      <c r="F140" s="141" t="e">
        <f t="shared" ca="1" si="18"/>
        <v>#REF!</v>
      </c>
      <c r="G140" s="139"/>
      <c r="H140" s="139"/>
      <c r="I140" s="139" t="e">
        <f t="shared" ca="1" si="20"/>
        <v>#REF!</v>
      </c>
      <c r="J140" s="142"/>
      <c r="K140" s="142"/>
      <c r="L140" s="142" t="e">
        <f t="shared" ca="1" si="19"/>
        <v>#REF!</v>
      </c>
      <c r="M140" s="144" t="e">
        <f t="shared" ca="1" si="21"/>
        <v>#REF!</v>
      </c>
      <c r="N140" s="187" t="e">
        <f t="shared" ca="1" si="22"/>
        <v>#REF!</v>
      </c>
      <c r="O140" s="146" t="e">
        <f t="shared" ca="1" si="23"/>
        <v>#REF!</v>
      </c>
      <c r="P140" s="151"/>
    </row>
    <row r="141" spans="1:16" x14ac:dyDescent="0.25">
      <c r="A141" s="135">
        <v>135</v>
      </c>
      <c r="B141" s="161" t="e">
        <f t="shared" ca="1" si="16"/>
        <v>#REF!</v>
      </c>
      <c r="C141" s="161" t="e">
        <f t="shared" ca="1" si="17"/>
        <v>#REF!</v>
      </c>
      <c r="D141" s="140"/>
      <c r="E141" s="141"/>
      <c r="F141" s="141" t="e">
        <f t="shared" ca="1" si="18"/>
        <v>#REF!</v>
      </c>
      <c r="G141" s="139"/>
      <c r="H141" s="139"/>
      <c r="I141" s="139" t="e">
        <f t="shared" ca="1" si="20"/>
        <v>#REF!</v>
      </c>
      <c r="J141" s="142"/>
      <c r="K141" s="142"/>
      <c r="L141" s="142" t="e">
        <f t="shared" ca="1" si="19"/>
        <v>#REF!</v>
      </c>
      <c r="M141" s="144" t="e">
        <f t="shared" ca="1" si="21"/>
        <v>#REF!</v>
      </c>
      <c r="N141" s="187" t="e">
        <f t="shared" ca="1" si="22"/>
        <v>#REF!</v>
      </c>
      <c r="O141" s="146" t="e">
        <f t="shared" ca="1" si="23"/>
        <v>#REF!</v>
      </c>
      <c r="P141" s="151"/>
    </row>
    <row r="142" spans="1:16" x14ac:dyDescent="0.25">
      <c r="A142" s="135">
        <v>136</v>
      </c>
      <c r="B142" s="161" t="e">
        <f t="shared" ca="1" si="16"/>
        <v>#REF!</v>
      </c>
      <c r="C142" s="161" t="e">
        <f t="shared" ca="1" si="17"/>
        <v>#REF!</v>
      </c>
      <c r="D142" s="140"/>
      <c r="E142" s="141"/>
      <c r="F142" s="141" t="e">
        <f t="shared" ca="1" si="18"/>
        <v>#REF!</v>
      </c>
      <c r="G142" s="139"/>
      <c r="H142" s="139"/>
      <c r="I142" s="139" t="e">
        <f t="shared" ca="1" si="20"/>
        <v>#REF!</v>
      </c>
      <c r="J142" s="142"/>
      <c r="K142" s="142"/>
      <c r="L142" s="142" t="e">
        <f t="shared" ca="1" si="19"/>
        <v>#REF!</v>
      </c>
      <c r="M142" s="144" t="e">
        <f t="shared" ca="1" si="21"/>
        <v>#REF!</v>
      </c>
      <c r="N142" s="187" t="e">
        <f t="shared" ca="1" si="22"/>
        <v>#REF!</v>
      </c>
      <c r="O142" s="146" t="e">
        <f t="shared" ca="1" si="23"/>
        <v>#REF!</v>
      </c>
      <c r="P142" s="151"/>
    </row>
    <row r="143" spans="1:16" x14ac:dyDescent="0.25">
      <c r="A143" s="135">
        <v>137</v>
      </c>
      <c r="B143" s="161" t="e">
        <f t="shared" ca="1" si="16"/>
        <v>#REF!</v>
      </c>
      <c r="C143" s="161" t="e">
        <f t="shared" ca="1" si="17"/>
        <v>#REF!</v>
      </c>
      <c r="D143" s="140"/>
      <c r="E143" s="141"/>
      <c r="F143" s="141" t="e">
        <f t="shared" ca="1" si="18"/>
        <v>#REF!</v>
      </c>
      <c r="G143" s="139"/>
      <c r="H143" s="139"/>
      <c r="I143" s="139" t="e">
        <f t="shared" ca="1" si="20"/>
        <v>#REF!</v>
      </c>
      <c r="J143" s="142"/>
      <c r="K143" s="142"/>
      <c r="L143" s="142" t="e">
        <f t="shared" ca="1" si="19"/>
        <v>#REF!</v>
      </c>
      <c r="M143" s="144" t="e">
        <f t="shared" ca="1" si="21"/>
        <v>#REF!</v>
      </c>
      <c r="N143" s="187" t="e">
        <f t="shared" ca="1" si="22"/>
        <v>#REF!</v>
      </c>
      <c r="O143" s="146" t="e">
        <f t="shared" ca="1" si="23"/>
        <v>#REF!</v>
      </c>
      <c r="P143" s="151"/>
    </row>
    <row r="144" spans="1:16" x14ac:dyDescent="0.25">
      <c r="A144" s="135">
        <v>138</v>
      </c>
      <c r="B144" s="161" t="e">
        <f t="shared" ca="1" si="16"/>
        <v>#REF!</v>
      </c>
      <c r="C144" s="161" t="e">
        <f t="shared" ca="1" si="17"/>
        <v>#REF!</v>
      </c>
      <c r="D144" s="140"/>
      <c r="E144" s="141"/>
      <c r="F144" s="141" t="e">
        <f t="shared" ca="1" si="18"/>
        <v>#REF!</v>
      </c>
      <c r="G144" s="139"/>
      <c r="H144" s="139"/>
      <c r="I144" s="139" t="e">
        <f t="shared" ca="1" si="20"/>
        <v>#REF!</v>
      </c>
      <c r="J144" s="142"/>
      <c r="K144" s="142"/>
      <c r="L144" s="142" t="e">
        <f t="shared" ca="1" si="19"/>
        <v>#REF!</v>
      </c>
      <c r="M144" s="144" t="e">
        <f t="shared" ca="1" si="21"/>
        <v>#REF!</v>
      </c>
      <c r="N144" s="187" t="e">
        <f t="shared" ca="1" si="22"/>
        <v>#REF!</v>
      </c>
      <c r="O144" s="146" t="e">
        <f t="shared" ca="1" si="23"/>
        <v>#REF!</v>
      </c>
      <c r="P144" s="151"/>
    </row>
    <row r="145" spans="1:16" x14ac:dyDescent="0.25">
      <c r="A145" s="135">
        <v>139</v>
      </c>
      <c r="B145" s="161" t="e">
        <f t="shared" ca="1" si="16"/>
        <v>#REF!</v>
      </c>
      <c r="C145" s="161" t="e">
        <f t="shared" ca="1" si="17"/>
        <v>#REF!</v>
      </c>
      <c r="D145" s="140"/>
      <c r="E145" s="141"/>
      <c r="F145" s="141" t="e">
        <f t="shared" ca="1" si="18"/>
        <v>#REF!</v>
      </c>
      <c r="G145" s="139"/>
      <c r="H145" s="139"/>
      <c r="I145" s="139" t="e">
        <f t="shared" ca="1" si="20"/>
        <v>#REF!</v>
      </c>
      <c r="J145" s="142"/>
      <c r="K145" s="142"/>
      <c r="L145" s="142" t="e">
        <f t="shared" ca="1" si="19"/>
        <v>#REF!</v>
      </c>
      <c r="M145" s="144" t="e">
        <f t="shared" ca="1" si="21"/>
        <v>#REF!</v>
      </c>
      <c r="N145" s="187" t="e">
        <f t="shared" ca="1" si="22"/>
        <v>#REF!</v>
      </c>
      <c r="O145" s="146" t="e">
        <f t="shared" ca="1" si="23"/>
        <v>#REF!</v>
      </c>
      <c r="P145" s="151"/>
    </row>
    <row r="146" spans="1:16" x14ac:dyDescent="0.25">
      <c r="A146" s="135">
        <v>140</v>
      </c>
      <c r="B146" s="161" t="e">
        <f t="shared" ca="1" si="16"/>
        <v>#REF!</v>
      </c>
      <c r="C146" s="161" t="e">
        <f t="shared" ca="1" si="17"/>
        <v>#REF!</v>
      </c>
      <c r="D146" s="140"/>
      <c r="E146" s="141"/>
      <c r="F146" s="141" t="e">
        <f t="shared" ca="1" si="18"/>
        <v>#REF!</v>
      </c>
      <c r="G146" s="139"/>
      <c r="H146" s="139"/>
      <c r="I146" s="139" t="e">
        <f t="shared" ca="1" si="20"/>
        <v>#REF!</v>
      </c>
      <c r="J146" s="142"/>
      <c r="K146" s="142"/>
      <c r="L146" s="142" t="e">
        <f t="shared" ca="1" si="19"/>
        <v>#REF!</v>
      </c>
      <c r="M146" s="144" t="e">
        <f t="shared" ca="1" si="21"/>
        <v>#REF!</v>
      </c>
      <c r="N146" s="187" t="e">
        <f t="shared" ca="1" si="22"/>
        <v>#REF!</v>
      </c>
      <c r="O146" s="146" t="e">
        <f t="shared" ca="1" si="23"/>
        <v>#REF!</v>
      </c>
      <c r="P146" s="151"/>
    </row>
    <row r="147" spans="1:16" x14ac:dyDescent="0.25">
      <c r="A147" s="135">
        <v>141</v>
      </c>
      <c r="B147" s="161" t="e">
        <f t="shared" ca="1" si="16"/>
        <v>#REF!</v>
      </c>
      <c r="C147" s="161" t="e">
        <f t="shared" ca="1" si="17"/>
        <v>#REF!</v>
      </c>
      <c r="D147" s="140"/>
      <c r="E147" s="141"/>
      <c r="F147" s="141" t="e">
        <f t="shared" ca="1" si="18"/>
        <v>#REF!</v>
      </c>
      <c r="G147" s="139"/>
      <c r="H147" s="139"/>
      <c r="I147" s="139" t="e">
        <f t="shared" ca="1" si="20"/>
        <v>#REF!</v>
      </c>
      <c r="J147" s="142"/>
      <c r="K147" s="142"/>
      <c r="L147" s="142" t="e">
        <f t="shared" ca="1" si="19"/>
        <v>#REF!</v>
      </c>
      <c r="M147" s="144" t="e">
        <f t="shared" ca="1" si="21"/>
        <v>#REF!</v>
      </c>
      <c r="N147" s="187" t="e">
        <f t="shared" ca="1" si="22"/>
        <v>#REF!</v>
      </c>
      <c r="O147" s="146" t="e">
        <f t="shared" ca="1" si="23"/>
        <v>#REF!</v>
      </c>
      <c r="P147" s="151"/>
    </row>
    <row r="148" spans="1:16" x14ac:dyDescent="0.25">
      <c r="A148" s="135">
        <v>142</v>
      </c>
      <c r="B148" s="161" t="e">
        <f t="shared" ca="1" si="16"/>
        <v>#REF!</v>
      </c>
      <c r="C148" s="161" t="e">
        <f t="shared" ca="1" si="17"/>
        <v>#REF!</v>
      </c>
      <c r="D148" s="140"/>
      <c r="E148" s="141"/>
      <c r="F148" s="141" t="e">
        <f t="shared" ca="1" si="18"/>
        <v>#REF!</v>
      </c>
      <c r="G148" s="139"/>
      <c r="H148" s="139"/>
      <c r="I148" s="139" t="e">
        <f t="shared" ca="1" si="20"/>
        <v>#REF!</v>
      </c>
      <c r="J148" s="142"/>
      <c r="K148" s="142"/>
      <c r="L148" s="142" t="e">
        <f t="shared" ca="1" si="19"/>
        <v>#REF!</v>
      </c>
      <c r="M148" s="144" t="e">
        <f t="shared" ca="1" si="21"/>
        <v>#REF!</v>
      </c>
      <c r="N148" s="187" t="e">
        <f t="shared" ca="1" si="22"/>
        <v>#REF!</v>
      </c>
      <c r="O148" s="146" t="e">
        <f t="shared" ca="1" si="23"/>
        <v>#REF!</v>
      </c>
      <c r="P148" s="151"/>
    </row>
    <row r="149" spans="1:16" x14ac:dyDescent="0.25">
      <c r="A149" s="135">
        <v>143</v>
      </c>
      <c r="B149" s="161" t="e">
        <f t="shared" ca="1" si="16"/>
        <v>#REF!</v>
      </c>
      <c r="C149" s="161" t="e">
        <f t="shared" ca="1" si="17"/>
        <v>#REF!</v>
      </c>
      <c r="D149" s="140"/>
      <c r="E149" s="141"/>
      <c r="F149" s="141" t="e">
        <f t="shared" ca="1" si="18"/>
        <v>#REF!</v>
      </c>
      <c r="G149" s="139"/>
      <c r="H149" s="139"/>
      <c r="I149" s="139" t="e">
        <f t="shared" ca="1" si="20"/>
        <v>#REF!</v>
      </c>
      <c r="J149" s="142"/>
      <c r="K149" s="142"/>
      <c r="L149" s="142" t="e">
        <f t="shared" ca="1" si="19"/>
        <v>#REF!</v>
      </c>
      <c r="M149" s="144" t="e">
        <f t="shared" ca="1" si="21"/>
        <v>#REF!</v>
      </c>
      <c r="N149" s="187" t="e">
        <f t="shared" ca="1" si="22"/>
        <v>#REF!</v>
      </c>
      <c r="O149" s="146" t="e">
        <f t="shared" ca="1" si="23"/>
        <v>#REF!</v>
      </c>
      <c r="P149" s="151"/>
    </row>
    <row r="150" spans="1:16" x14ac:dyDescent="0.25">
      <c r="A150" s="135">
        <v>144</v>
      </c>
      <c r="B150" s="161" t="e">
        <f t="shared" ca="1" si="16"/>
        <v>#REF!</v>
      </c>
      <c r="C150" s="161" t="e">
        <f t="shared" ca="1" si="17"/>
        <v>#REF!</v>
      </c>
      <c r="D150" s="140"/>
      <c r="E150" s="141"/>
      <c r="F150" s="141" t="e">
        <f t="shared" ca="1" si="18"/>
        <v>#REF!</v>
      </c>
      <c r="G150" s="139"/>
      <c r="H150" s="139"/>
      <c r="I150" s="139" t="e">
        <f t="shared" ca="1" si="20"/>
        <v>#REF!</v>
      </c>
      <c r="J150" s="142"/>
      <c r="K150" s="142"/>
      <c r="L150" s="142" t="e">
        <f t="shared" ca="1" si="19"/>
        <v>#REF!</v>
      </c>
      <c r="M150" s="144" t="e">
        <f t="shared" ca="1" si="21"/>
        <v>#REF!</v>
      </c>
      <c r="N150" s="187" t="e">
        <f t="shared" ca="1" si="22"/>
        <v>#REF!</v>
      </c>
      <c r="O150" s="146" t="e">
        <f t="shared" ca="1" si="23"/>
        <v>#REF!</v>
      </c>
      <c r="P150" s="151"/>
    </row>
    <row r="151" spans="1:16" x14ac:dyDescent="0.25">
      <c r="A151" s="135">
        <v>145</v>
      </c>
      <c r="B151" s="161" t="e">
        <f t="shared" ca="1" si="16"/>
        <v>#REF!</v>
      </c>
      <c r="C151" s="161" t="e">
        <f t="shared" ca="1" si="17"/>
        <v>#REF!</v>
      </c>
      <c r="D151" s="140"/>
      <c r="E151" s="141"/>
      <c r="F151" s="141" t="e">
        <f t="shared" ca="1" si="18"/>
        <v>#REF!</v>
      </c>
      <c r="G151" s="139"/>
      <c r="H151" s="139"/>
      <c r="I151" s="139" t="e">
        <f t="shared" ca="1" si="20"/>
        <v>#REF!</v>
      </c>
      <c r="J151" s="142"/>
      <c r="K151" s="142"/>
      <c r="L151" s="142" t="e">
        <f t="shared" ca="1" si="19"/>
        <v>#REF!</v>
      </c>
      <c r="M151" s="144" t="e">
        <f t="shared" ca="1" si="21"/>
        <v>#REF!</v>
      </c>
      <c r="N151" s="187" t="e">
        <f t="shared" ca="1" si="22"/>
        <v>#REF!</v>
      </c>
      <c r="O151" s="146" t="e">
        <f t="shared" ca="1" si="23"/>
        <v>#REF!</v>
      </c>
      <c r="P151" s="151"/>
    </row>
    <row r="152" spans="1:16" x14ac:dyDescent="0.25">
      <c r="A152" s="135">
        <v>146</v>
      </c>
      <c r="B152" s="161" t="e">
        <f t="shared" ca="1" si="16"/>
        <v>#REF!</v>
      </c>
      <c r="C152" s="161" t="e">
        <f t="shared" ca="1" si="17"/>
        <v>#REF!</v>
      </c>
      <c r="D152" s="140"/>
      <c r="E152" s="141"/>
      <c r="F152" s="141" t="e">
        <f t="shared" ca="1" si="18"/>
        <v>#REF!</v>
      </c>
      <c r="G152" s="139"/>
      <c r="H152" s="139"/>
      <c r="I152" s="139" t="e">
        <f t="shared" ca="1" si="20"/>
        <v>#REF!</v>
      </c>
      <c r="J152" s="142"/>
      <c r="K152" s="142"/>
      <c r="L152" s="142" t="e">
        <f t="shared" ca="1" si="19"/>
        <v>#REF!</v>
      </c>
      <c r="M152" s="144" t="e">
        <f t="shared" ca="1" si="21"/>
        <v>#REF!</v>
      </c>
      <c r="N152" s="187" t="e">
        <f t="shared" ca="1" si="22"/>
        <v>#REF!</v>
      </c>
      <c r="O152" s="146" t="e">
        <f t="shared" ca="1" si="23"/>
        <v>#REF!</v>
      </c>
      <c r="P152" s="151"/>
    </row>
    <row r="153" spans="1:16" x14ac:dyDescent="0.25">
      <c r="A153" s="135">
        <v>147</v>
      </c>
      <c r="B153" s="161" t="e">
        <f t="shared" ca="1" si="16"/>
        <v>#REF!</v>
      </c>
      <c r="C153" s="161" t="e">
        <f t="shared" ca="1" si="17"/>
        <v>#REF!</v>
      </c>
      <c r="D153" s="140"/>
      <c r="E153" s="141"/>
      <c r="F153" s="141" t="e">
        <f t="shared" ca="1" si="18"/>
        <v>#REF!</v>
      </c>
      <c r="G153" s="139"/>
      <c r="H153" s="139"/>
      <c r="I153" s="139" t="e">
        <f t="shared" ca="1" si="20"/>
        <v>#REF!</v>
      </c>
      <c r="J153" s="142"/>
      <c r="K153" s="142"/>
      <c r="L153" s="142" t="e">
        <f t="shared" ca="1" si="19"/>
        <v>#REF!</v>
      </c>
      <c r="M153" s="144" t="e">
        <f t="shared" ca="1" si="21"/>
        <v>#REF!</v>
      </c>
      <c r="N153" s="187" t="e">
        <f t="shared" ca="1" si="22"/>
        <v>#REF!</v>
      </c>
      <c r="O153" s="146" t="e">
        <f t="shared" ca="1" si="23"/>
        <v>#REF!</v>
      </c>
      <c r="P153" s="151"/>
    </row>
    <row r="154" spans="1:16" x14ac:dyDescent="0.25">
      <c r="A154" s="135">
        <v>148</v>
      </c>
      <c r="B154" s="161" t="e">
        <f t="shared" ca="1" si="16"/>
        <v>#REF!</v>
      </c>
      <c r="C154" s="161" t="e">
        <f t="shared" ca="1" si="17"/>
        <v>#REF!</v>
      </c>
      <c r="D154" s="140"/>
      <c r="E154" s="141"/>
      <c r="F154" s="141" t="e">
        <f t="shared" ca="1" si="18"/>
        <v>#REF!</v>
      </c>
      <c r="G154" s="139"/>
      <c r="H154" s="139"/>
      <c r="I154" s="139" t="e">
        <f t="shared" ca="1" si="20"/>
        <v>#REF!</v>
      </c>
      <c r="J154" s="142"/>
      <c r="K154" s="142"/>
      <c r="L154" s="142" t="e">
        <f t="shared" ca="1" si="19"/>
        <v>#REF!</v>
      </c>
      <c r="M154" s="144" t="e">
        <f t="shared" ca="1" si="21"/>
        <v>#REF!</v>
      </c>
      <c r="N154" s="187" t="e">
        <f t="shared" ca="1" si="22"/>
        <v>#REF!</v>
      </c>
      <c r="O154" s="146" t="e">
        <f t="shared" ca="1" si="23"/>
        <v>#REF!</v>
      </c>
      <c r="P154" s="151"/>
    </row>
    <row r="155" spans="1:16" x14ac:dyDescent="0.25">
      <c r="A155" s="135">
        <v>149</v>
      </c>
      <c r="B155" s="161" t="e">
        <f t="shared" ca="1" si="16"/>
        <v>#REF!</v>
      </c>
      <c r="C155" s="161" t="e">
        <f t="shared" ca="1" si="17"/>
        <v>#REF!</v>
      </c>
      <c r="D155" s="140"/>
      <c r="E155" s="141"/>
      <c r="F155" s="141" t="e">
        <f t="shared" ca="1" si="18"/>
        <v>#REF!</v>
      </c>
      <c r="G155" s="139"/>
      <c r="H155" s="139"/>
      <c r="I155" s="139" t="e">
        <f t="shared" ca="1" si="20"/>
        <v>#REF!</v>
      </c>
      <c r="J155" s="142"/>
      <c r="K155" s="142"/>
      <c r="L155" s="142" t="e">
        <f t="shared" ca="1" si="19"/>
        <v>#REF!</v>
      </c>
      <c r="M155" s="144" t="e">
        <f t="shared" ca="1" si="21"/>
        <v>#REF!</v>
      </c>
      <c r="N155" s="187" t="e">
        <f t="shared" ca="1" si="22"/>
        <v>#REF!</v>
      </c>
      <c r="O155" s="146" t="e">
        <f t="shared" ca="1" si="23"/>
        <v>#REF!</v>
      </c>
      <c r="P155" s="151"/>
    </row>
    <row r="156" spans="1:16" x14ac:dyDescent="0.25">
      <c r="A156" s="135">
        <v>150</v>
      </c>
      <c r="B156" s="161" t="e">
        <f t="shared" ca="1" si="16"/>
        <v>#REF!</v>
      </c>
      <c r="C156" s="161" t="e">
        <f t="shared" ca="1" si="17"/>
        <v>#REF!</v>
      </c>
      <c r="D156" s="140"/>
      <c r="E156" s="141"/>
      <c r="F156" s="141" t="e">
        <f t="shared" ca="1" si="18"/>
        <v>#REF!</v>
      </c>
      <c r="G156" s="139"/>
      <c r="H156" s="139"/>
      <c r="I156" s="139" t="e">
        <f t="shared" ca="1" si="20"/>
        <v>#REF!</v>
      </c>
      <c r="J156" s="142"/>
      <c r="K156" s="142"/>
      <c r="L156" s="142" t="e">
        <f t="shared" ca="1" si="19"/>
        <v>#REF!</v>
      </c>
      <c r="M156" s="144" t="e">
        <f t="shared" ca="1" si="21"/>
        <v>#REF!</v>
      </c>
      <c r="N156" s="187" t="e">
        <f t="shared" ca="1" si="22"/>
        <v>#REF!</v>
      </c>
      <c r="O156" s="146" t="e">
        <f t="shared" ca="1" si="23"/>
        <v>#REF!</v>
      </c>
      <c r="P156" s="151"/>
    </row>
    <row r="157" spans="1:16" x14ac:dyDescent="0.25">
      <c r="A157" s="135">
        <v>151</v>
      </c>
      <c r="B157" s="161" t="e">
        <f t="shared" ca="1" si="16"/>
        <v>#REF!</v>
      </c>
      <c r="C157" s="161" t="e">
        <f t="shared" ca="1" si="17"/>
        <v>#REF!</v>
      </c>
      <c r="D157" s="140"/>
      <c r="E157" s="141"/>
      <c r="F157" s="141" t="e">
        <f t="shared" ca="1" si="18"/>
        <v>#REF!</v>
      </c>
      <c r="G157" s="139"/>
      <c r="H157" s="139"/>
      <c r="I157" s="139" t="e">
        <f t="shared" ca="1" si="20"/>
        <v>#REF!</v>
      </c>
      <c r="J157" s="142"/>
      <c r="K157" s="142"/>
      <c r="L157" s="142" t="e">
        <f t="shared" ca="1" si="19"/>
        <v>#REF!</v>
      </c>
      <c r="M157" s="144" t="e">
        <f t="shared" ca="1" si="21"/>
        <v>#REF!</v>
      </c>
      <c r="N157" s="187" t="e">
        <f t="shared" ca="1" si="22"/>
        <v>#REF!</v>
      </c>
      <c r="O157" s="146" t="e">
        <f t="shared" ca="1" si="23"/>
        <v>#REF!</v>
      </c>
      <c r="P157" s="151"/>
    </row>
    <row r="158" spans="1:16" x14ac:dyDescent="0.25">
      <c r="A158" s="135">
        <v>152</v>
      </c>
      <c r="B158" s="161" t="e">
        <f t="shared" ca="1" si="16"/>
        <v>#REF!</v>
      </c>
      <c r="C158" s="161" t="e">
        <f t="shared" ca="1" si="17"/>
        <v>#REF!</v>
      </c>
      <c r="D158" s="140"/>
      <c r="E158" s="141"/>
      <c r="F158" s="141" t="e">
        <f t="shared" ca="1" si="18"/>
        <v>#REF!</v>
      </c>
      <c r="G158" s="139"/>
      <c r="H158" s="139"/>
      <c r="I158" s="139" t="e">
        <f t="shared" ca="1" si="20"/>
        <v>#REF!</v>
      </c>
      <c r="J158" s="142"/>
      <c r="K158" s="142"/>
      <c r="L158" s="142" t="e">
        <f t="shared" ca="1" si="19"/>
        <v>#REF!</v>
      </c>
      <c r="M158" s="144" t="e">
        <f t="shared" ca="1" si="21"/>
        <v>#REF!</v>
      </c>
      <c r="N158" s="187" t="e">
        <f t="shared" ca="1" si="22"/>
        <v>#REF!</v>
      </c>
      <c r="O158" s="146" t="e">
        <f t="shared" ca="1" si="23"/>
        <v>#REF!</v>
      </c>
      <c r="P158" s="151"/>
    </row>
    <row r="159" spans="1:16" x14ac:dyDescent="0.25">
      <c r="A159" s="135">
        <v>153</v>
      </c>
      <c r="B159" s="161" t="e">
        <f t="shared" ca="1" si="16"/>
        <v>#REF!</v>
      </c>
      <c r="C159" s="161" t="e">
        <f t="shared" ca="1" si="17"/>
        <v>#REF!</v>
      </c>
      <c r="D159" s="140"/>
      <c r="E159" s="141"/>
      <c r="F159" s="141" t="e">
        <f t="shared" ca="1" si="18"/>
        <v>#REF!</v>
      </c>
      <c r="G159" s="139"/>
      <c r="H159" s="139"/>
      <c r="I159" s="139" t="e">
        <f t="shared" ca="1" si="20"/>
        <v>#REF!</v>
      </c>
      <c r="J159" s="142"/>
      <c r="K159" s="142"/>
      <c r="L159" s="142" t="e">
        <f t="shared" ca="1" si="19"/>
        <v>#REF!</v>
      </c>
      <c r="M159" s="144" t="e">
        <f t="shared" ca="1" si="21"/>
        <v>#REF!</v>
      </c>
      <c r="N159" s="187" t="e">
        <f t="shared" ca="1" si="22"/>
        <v>#REF!</v>
      </c>
      <c r="O159" s="146" t="e">
        <f t="shared" ca="1" si="23"/>
        <v>#REF!</v>
      </c>
      <c r="P159" s="151"/>
    </row>
    <row r="160" spans="1:16" x14ac:dyDescent="0.25">
      <c r="A160" s="135">
        <v>154</v>
      </c>
      <c r="B160" s="161" t="e">
        <f t="shared" ca="1" si="16"/>
        <v>#REF!</v>
      </c>
      <c r="C160" s="161" t="e">
        <f t="shared" ca="1" si="17"/>
        <v>#REF!</v>
      </c>
      <c r="D160" s="140"/>
      <c r="E160" s="141"/>
      <c r="F160" s="141" t="e">
        <f t="shared" ca="1" si="18"/>
        <v>#REF!</v>
      </c>
      <c r="G160" s="139"/>
      <c r="H160" s="139"/>
      <c r="I160" s="139" t="e">
        <f t="shared" ca="1" si="20"/>
        <v>#REF!</v>
      </c>
      <c r="J160" s="142"/>
      <c r="K160" s="142"/>
      <c r="L160" s="142" t="e">
        <f t="shared" ca="1" si="19"/>
        <v>#REF!</v>
      </c>
      <c r="M160" s="144" t="e">
        <f t="shared" ca="1" si="21"/>
        <v>#REF!</v>
      </c>
      <c r="N160" s="187" t="e">
        <f t="shared" ca="1" si="22"/>
        <v>#REF!</v>
      </c>
      <c r="O160" s="146" t="e">
        <f t="shared" ca="1" si="23"/>
        <v>#REF!</v>
      </c>
      <c r="P160" s="151"/>
    </row>
    <row r="161" spans="1:16" x14ac:dyDescent="0.25">
      <c r="A161" s="135">
        <v>155</v>
      </c>
      <c r="B161" s="161" t="e">
        <f t="shared" ca="1" si="16"/>
        <v>#REF!</v>
      </c>
      <c r="C161" s="161" t="e">
        <f t="shared" ca="1" si="17"/>
        <v>#REF!</v>
      </c>
      <c r="D161" s="140"/>
      <c r="E161" s="141"/>
      <c r="F161" s="141" t="e">
        <f t="shared" ca="1" si="18"/>
        <v>#REF!</v>
      </c>
      <c r="G161" s="139"/>
      <c r="H161" s="139"/>
      <c r="I161" s="139" t="e">
        <f t="shared" ca="1" si="20"/>
        <v>#REF!</v>
      </c>
      <c r="J161" s="142"/>
      <c r="K161" s="142"/>
      <c r="L161" s="142" t="e">
        <f t="shared" ca="1" si="19"/>
        <v>#REF!</v>
      </c>
      <c r="M161" s="144" t="e">
        <f t="shared" ca="1" si="21"/>
        <v>#REF!</v>
      </c>
      <c r="N161" s="187" t="e">
        <f t="shared" ca="1" si="22"/>
        <v>#REF!</v>
      </c>
      <c r="O161" s="146" t="e">
        <f t="shared" ca="1" si="23"/>
        <v>#REF!</v>
      </c>
      <c r="P161" s="151"/>
    </row>
    <row r="162" spans="1:16" x14ac:dyDescent="0.25">
      <c r="A162" s="135">
        <v>156</v>
      </c>
      <c r="B162" s="161" t="e">
        <f t="shared" ca="1" si="16"/>
        <v>#REF!</v>
      </c>
      <c r="C162" s="161" t="e">
        <f t="shared" ca="1" si="17"/>
        <v>#REF!</v>
      </c>
      <c r="D162" s="140"/>
      <c r="E162" s="141"/>
      <c r="F162" s="141" t="e">
        <f t="shared" ca="1" si="18"/>
        <v>#REF!</v>
      </c>
      <c r="G162" s="139"/>
      <c r="H162" s="139"/>
      <c r="I162" s="139" t="e">
        <f t="shared" ca="1" si="20"/>
        <v>#REF!</v>
      </c>
      <c r="J162" s="142"/>
      <c r="K162" s="142"/>
      <c r="L162" s="142" t="e">
        <f t="shared" ca="1" si="19"/>
        <v>#REF!</v>
      </c>
      <c r="M162" s="144" t="e">
        <f t="shared" ca="1" si="21"/>
        <v>#REF!</v>
      </c>
      <c r="N162" s="187" t="e">
        <f t="shared" ca="1" si="22"/>
        <v>#REF!</v>
      </c>
      <c r="O162" s="146" t="e">
        <f t="shared" ca="1" si="23"/>
        <v>#REF!</v>
      </c>
      <c r="P162" s="151"/>
    </row>
    <row r="163" spans="1:16" x14ac:dyDescent="0.25">
      <c r="A163" s="135">
        <v>157</v>
      </c>
      <c r="B163" s="161" t="e">
        <f t="shared" ca="1" si="16"/>
        <v>#REF!</v>
      </c>
      <c r="C163" s="161" t="e">
        <f t="shared" ca="1" si="17"/>
        <v>#REF!</v>
      </c>
      <c r="D163" s="140"/>
      <c r="E163" s="141"/>
      <c r="F163" s="141" t="e">
        <f t="shared" ca="1" si="18"/>
        <v>#REF!</v>
      </c>
      <c r="G163" s="139"/>
      <c r="H163" s="139"/>
      <c r="I163" s="139" t="e">
        <f t="shared" ca="1" si="20"/>
        <v>#REF!</v>
      </c>
      <c r="J163" s="142"/>
      <c r="K163" s="142"/>
      <c r="L163" s="142" t="e">
        <f t="shared" ca="1" si="19"/>
        <v>#REF!</v>
      </c>
      <c r="M163" s="144" t="e">
        <f t="shared" ca="1" si="21"/>
        <v>#REF!</v>
      </c>
      <c r="N163" s="187" t="e">
        <f t="shared" ca="1" si="22"/>
        <v>#REF!</v>
      </c>
      <c r="O163" s="146" t="e">
        <f t="shared" ca="1" si="23"/>
        <v>#REF!</v>
      </c>
      <c r="P163" s="151"/>
    </row>
    <row r="164" spans="1:16" x14ac:dyDescent="0.25">
      <c r="A164" s="135">
        <v>158</v>
      </c>
      <c r="B164" s="161" t="e">
        <f t="shared" ca="1" si="16"/>
        <v>#REF!</v>
      </c>
      <c r="C164" s="161" t="e">
        <f t="shared" ca="1" si="17"/>
        <v>#REF!</v>
      </c>
      <c r="D164" s="140"/>
      <c r="E164" s="141"/>
      <c r="F164" s="141" t="e">
        <f t="shared" ca="1" si="18"/>
        <v>#REF!</v>
      </c>
      <c r="G164" s="139"/>
      <c r="H164" s="139"/>
      <c r="I164" s="139" t="e">
        <f t="shared" ca="1" si="20"/>
        <v>#REF!</v>
      </c>
      <c r="J164" s="142"/>
      <c r="K164" s="142"/>
      <c r="L164" s="142" t="e">
        <f t="shared" ca="1" si="19"/>
        <v>#REF!</v>
      </c>
      <c r="M164" s="144" t="e">
        <f t="shared" ca="1" si="21"/>
        <v>#REF!</v>
      </c>
      <c r="N164" s="187" t="e">
        <f t="shared" ca="1" si="22"/>
        <v>#REF!</v>
      </c>
      <c r="O164" s="146" t="e">
        <f t="shared" ca="1" si="23"/>
        <v>#REF!</v>
      </c>
      <c r="P164" s="151"/>
    </row>
    <row r="165" spans="1:16" x14ac:dyDescent="0.25">
      <c r="A165" s="135">
        <v>159</v>
      </c>
      <c r="B165" s="161" t="e">
        <f t="shared" ca="1" si="16"/>
        <v>#REF!</v>
      </c>
      <c r="C165" s="161" t="e">
        <f t="shared" ca="1" si="17"/>
        <v>#REF!</v>
      </c>
      <c r="D165" s="140"/>
      <c r="E165" s="141"/>
      <c r="F165" s="141" t="e">
        <f t="shared" ca="1" si="18"/>
        <v>#REF!</v>
      </c>
      <c r="G165" s="139"/>
      <c r="H165" s="139"/>
      <c r="I165" s="139" t="e">
        <f t="shared" ca="1" si="20"/>
        <v>#REF!</v>
      </c>
      <c r="J165" s="142"/>
      <c r="K165" s="142"/>
      <c r="L165" s="142" t="e">
        <f t="shared" ca="1" si="19"/>
        <v>#REF!</v>
      </c>
      <c r="M165" s="144" t="e">
        <f t="shared" ca="1" si="21"/>
        <v>#REF!</v>
      </c>
      <c r="N165" s="187" t="e">
        <f t="shared" ca="1" si="22"/>
        <v>#REF!</v>
      </c>
      <c r="O165" s="146" t="e">
        <f t="shared" ca="1" si="23"/>
        <v>#REF!</v>
      </c>
      <c r="P165" s="151"/>
    </row>
    <row r="166" spans="1:16" x14ac:dyDescent="0.25">
      <c r="A166" s="135">
        <v>160</v>
      </c>
      <c r="B166" s="161" t="e">
        <f t="shared" ca="1" si="16"/>
        <v>#REF!</v>
      </c>
      <c r="C166" s="161" t="e">
        <f t="shared" ca="1" si="17"/>
        <v>#REF!</v>
      </c>
      <c r="D166" s="140"/>
      <c r="E166" s="141"/>
      <c r="F166" s="141" t="e">
        <f t="shared" ca="1" si="18"/>
        <v>#REF!</v>
      </c>
      <c r="G166" s="139"/>
      <c r="H166" s="139"/>
      <c r="I166" s="139" t="e">
        <f t="shared" ca="1" si="20"/>
        <v>#REF!</v>
      </c>
      <c r="J166" s="142"/>
      <c r="K166" s="142"/>
      <c r="L166" s="142" t="e">
        <f t="shared" ca="1" si="19"/>
        <v>#REF!</v>
      </c>
      <c r="M166" s="144" t="e">
        <f t="shared" ca="1" si="21"/>
        <v>#REF!</v>
      </c>
      <c r="N166" s="187" t="e">
        <f t="shared" ca="1" si="22"/>
        <v>#REF!</v>
      </c>
      <c r="O166" s="146" t="e">
        <f t="shared" ca="1" si="23"/>
        <v>#REF!</v>
      </c>
      <c r="P166" s="151"/>
    </row>
    <row r="167" spans="1:16" x14ac:dyDescent="0.25">
      <c r="A167" s="135">
        <v>161</v>
      </c>
      <c r="B167" s="161" t="e">
        <f t="shared" ca="1" si="16"/>
        <v>#REF!</v>
      </c>
      <c r="C167" s="161" t="e">
        <f t="shared" ca="1" si="17"/>
        <v>#REF!</v>
      </c>
      <c r="D167" s="140"/>
      <c r="E167" s="141"/>
      <c r="F167" s="141" t="e">
        <f t="shared" ca="1" si="18"/>
        <v>#REF!</v>
      </c>
      <c r="G167" s="139"/>
      <c r="H167" s="139"/>
      <c r="I167" s="139" t="e">
        <f t="shared" ca="1" si="20"/>
        <v>#REF!</v>
      </c>
      <c r="J167" s="142"/>
      <c r="K167" s="142"/>
      <c r="L167" s="142" t="e">
        <f t="shared" ca="1" si="19"/>
        <v>#REF!</v>
      </c>
      <c r="M167" s="144" t="e">
        <f t="shared" ca="1" si="21"/>
        <v>#REF!</v>
      </c>
      <c r="N167" s="187" t="e">
        <f t="shared" ca="1" si="22"/>
        <v>#REF!</v>
      </c>
      <c r="O167" s="146" t="e">
        <f t="shared" ca="1" si="23"/>
        <v>#REF!</v>
      </c>
      <c r="P167" s="151"/>
    </row>
    <row r="168" spans="1:16" x14ac:dyDescent="0.25">
      <c r="A168" s="135">
        <v>162</v>
      </c>
      <c r="B168" s="161" t="e">
        <f t="shared" ca="1" si="16"/>
        <v>#REF!</v>
      </c>
      <c r="C168" s="161" t="e">
        <f t="shared" ca="1" si="17"/>
        <v>#REF!</v>
      </c>
      <c r="D168" s="140"/>
      <c r="E168" s="141"/>
      <c r="F168" s="141" t="e">
        <f t="shared" ca="1" si="18"/>
        <v>#REF!</v>
      </c>
      <c r="G168" s="139"/>
      <c r="H168" s="139"/>
      <c r="I168" s="139" t="e">
        <f t="shared" ca="1" si="20"/>
        <v>#REF!</v>
      </c>
      <c r="J168" s="142"/>
      <c r="K168" s="142"/>
      <c r="L168" s="142" t="e">
        <f t="shared" ca="1" si="19"/>
        <v>#REF!</v>
      </c>
      <c r="M168" s="144" t="e">
        <f t="shared" ca="1" si="21"/>
        <v>#REF!</v>
      </c>
      <c r="N168" s="187" t="e">
        <f t="shared" ca="1" si="22"/>
        <v>#REF!</v>
      </c>
      <c r="O168" s="146" t="e">
        <f t="shared" ca="1" si="23"/>
        <v>#REF!</v>
      </c>
      <c r="P168" s="151"/>
    </row>
    <row r="169" spans="1:16" x14ac:dyDescent="0.25">
      <c r="A169" s="135">
        <v>163</v>
      </c>
      <c r="B169" s="161" t="e">
        <f t="shared" ca="1" si="16"/>
        <v>#REF!</v>
      </c>
      <c r="C169" s="161" t="e">
        <f t="shared" ca="1" si="17"/>
        <v>#REF!</v>
      </c>
      <c r="D169" s="140"/>
      <c r="E169" s="141"/>
      <c r="F169" s="141" t="e">
        <f t="shared" ca="1" si="18"/>
        <v>#REF!</v>
      </c>
      <c r="G169" s="139"/>
      <c r="H169" s="139"/>
      <c r="I169" s="139" t="e">
        <f t="shared" ca="1" si="20"/>
        <v>#REF!</v>
      </c>
      <c r="J169" s="142"/>
      <c r="K169" s="142"/>
      <c r="L169" s="142" t="e">
        <f t="shared" ca="1" si="19"/>
        <v>#REF!</v>
      </c>
      <c r="M169" s="144" t="e">
        <f t="shared" ca="1" si="21"/>
        <v>#REF!</v>
      </c>
      <c r="N169" s="187" t="e">
        <f t="shared" ca="1" si="22"/>
        <v>#REF!</v>
      </c>
      <c r="O169" s="146" t="e">
        <f t="shared" ca="1" si="23"/>
        <v>#REF!</v>
      </c>
      <c r="P169" s="151"/>
    </row>
    <row r="170" spans="1:16" x14ac:dyDescent="0.25">
      <c r="A170" s="135">
        <v>164</v>
      </c>
      <c r="B170" s="161" t="e">
        <f t="shared" ca="1" si="16"/>
        <v>#REF!</v>
      </c>
      <c r="C170" s="161" t="e">
        <f t="shared" ca="1" si="17"/>
        <v>#REF!</v>
      </c>
      <c r="D170" s="140"/>
      <c r="E170" s="141"/>
      <c r="F170" s="141" t="e">
        <f t="shared" ca="1" si="18"/>
        <v>#REF!</v>
      </c>
      <c r="G170" s="139"/>
      <c r="H170" s="139"/>
      <c r="I170" s="139" t="e">
        <f t="shared" ca="1" si="20"/>
        <v>#REF!</v>
      </c>
      <c r="J170" s="142"/>
      <c r="K170" s="142"/>
      <c r="L170" s="142" t="e">
        <f t="shared" ca="1" si="19"/>
        <v>#REF!</v>
      </c>
      <c r="M170" s="144" t="e">
        <f t="shared" ca="1" si="21"/>
        <v>#REF!</v>
      </c>
      <c r="N170" s="187" t="e">
        <f t="shared" ca="1" si="22"/>
        <v>#REF!</v>
      </c>
      <c r="O170" s="146" t="e">
        <f t="shared" ca="1" si="23"/>
        <v>#REF!</v>
      </c>
      <c r="P170" s="151"/>
    </row>
    <row r="171" spans="1:16" x14ac:dyDescent="0.25">
      <c r="A171" s="135">
        <v>165</v>
      </c>
      <c r="B171" s="161" t="e">
        <f t="shared" ca="1" si="16"/>
        <v>#REF!</v>
      </c>
      <c r="C171" s="161" t="e">
        <f t="shared" ca="1" si="17"/>
        <v>#REF!</v>
      </c>
      <c r="D171" s="140"/>
      <c r="E171" s="141"/>
      <c r="F171" s="141" t="e">
        <f t="shared" ca="1" si="18"/>
        <v>#REF!</v>
      </c>
      <c r="G171" s="139"/>
      <c r="H171" s="139"/>
      <c r="I171" s="139" t="e">
        <f t="shared" ca="1" si="20"/>
        <v>#REF!</v>
      </c>
      <c r="J171" s="142"/>
      <c r="K171" s="142"/>
      <c r="L171" s="142" t="e">
        <f t="shared" ca="1" si="19"/>
        <v>#REF!</v>
      </c>
      <c r="M171" s="144" t="e">
        <f t="shared" ca="1" si="21"/>
        <v>#REF!</v>
      </c>
      <c r="N171" s="187" t="e">
        <f t="shared" ca="1" si="22"/>
        <v>#REF!</v>
      </c>
      <c r="O171" s="146" t="e">
        <f t="shared" ca="1" si="23"/>
        <v>#REF!</v>
      </c>
      <c r="P171" s="151"/>
    </row>
    <row r="172" spans="1:16" x14ac:dyDescent="0.25">
      <c r="A172" s="135">
        <v>166</v>
      </c>
      <c r="B172" s="161" t="e">
        <f t="shared" ca="1" si="16"/>
        <v>#REF!</v>
      </c>
      <c r="C172" s="161" t="e">
        <f t="shared" ca="1" si="17"/>
        <v>#REF!</v>
      </c>
      <c r="D172" s="140"/>
      <c r="E172" s="141"/>
      <c r="F172" s="141" t="e">
        <f t="shared" ca="1" si="18"/>
        <v>#REF!</v>
      </c>
      <c r="G172" s="139"/>
      <c r="H172" s="139"/>
      <c r="I172" s="139" t="e">
        <f t="shared" ca="1" si="20"/>
        <v>#REF!</v>
      </c>
      <c r="J172" s="142"/>
      <c r="K172" s="142"/>
      <c r="L172" s="142" t="e">
        <f t="shared" ca="1" si="19"/>
        <v>#REF!</v>
      </c>
      <c r="M172" s="144" t="e">
        <f t="shared" ca="1" si="21"/>
        <v>#REF!</v>
      </c>
      <c r="N172" s="187" t="e">
        <f t="shared" ca="1" si="22"/>
        <v>#REF!</v>
      </c>
      <c r="O172" s="146" t="e">
        <f t="shared" ca="1" si="23"/>
        <v>#REF!</v>
      </c>
      <c r="P172" s="151"/>
    </row>
    <row r="173" spans="1:16" x14ac:dyDescent="0.25">
      <c r="A173" s="135">
        <v>167</v>
      </c>
      <c r="B173" s="161" t="e">
        <f t="shared" ca="1" si="16"/>
        <v>#REF!</v>
      </c>
      <c r="C173" s="161" t="e">
        <f t="shared" ca="1" si="17"/>
        <v>#REF!</v>
      </c>
      <c r="D173" s="140"/>
      <c r="E173" s="141"/>
      <c r="F173" s="141" t="e">
        <f t="shared" ca="1" si="18"/>
        <v>#REF!</v>
      </c>
      <c r="G173" s="139"/>
      <c r="H173" s="139"/>
      <c r="I173" s="139" t="e">
        <f t="shared" ca="1" si="20"/>
        <v>#REF!</v>
      </c>
      <c r="J173" s="142"/>
      <c r="K173" s="142"/>
      <c r="L173" s="142" t="e">
        <f t="shared" ca="1" si="19"/>
        <v>#REF!</v>
      </c>
      <c r="M173" s="144" t="e">
        <f t="shared" ca="1" si="21"/>
        <v>#REF!</v>
      </c>
      <c r="N173" s="187" t="e">
        <f t="shared" ca="1" si="22"/>
        <v>#REF!</v>
      </c>
      <c r="O173" s="146" t="e">
        <f t="shared" ca="1" si="23"/>
        <v>#REF!</v>
      </c>
      <c r="P173" s="151"/>
    </row>
    <row r="174" spans="1:16" x14ac:dyDescent="0.25">
      <c r="A174" s="135">
        <v>168</v>
      </c>
      <c r="B174" s="161" t="e">
        <f t="shared" ca="1" si="16"/>
        <v>#REF!</v>
      </c>
      <c r="C174" s="161" t="e">
        <f t="shared" ca="1" si="17"/>
        <v>#REF!</v>
      </c>
      <c r="D174" s="140"/>
      <c r="E174" s="141"/>
      <c r="F174" s="141" t="e">
        <f t="shared" ca="1" si="18"/>
        <v>#REF!</v>
      </c>
      <c r="G174" s="139"/>
      <c r="H174" s="139"/>
      <c r="I174" s="139" t="e">
        <f t="shared" ca="1" si="20"/>
        <v>#REF!</v>
      </c>
      <c r="J174" s="142"/>
      <c r="K174" s="142"/>
      <c r="L174" s="142" t="e">
        <f t="shared" ca="1" si="19"/>
        <v>#REF!</v>
      </c>
      <c r="M174" s="144" t="e">
        <f t="shared" ca="1" si="21"/>
        <v>#REF!</v>
      </c>
      <c r="N174" s="187" t="e">
        <f t="shared" ca="1" si="22"/>
        <v>#REF!</v>
      </c>
      <c r="O174" s="146" t="e">
        <f t="shared" ca="1" si="23"/>
        <v>#REF!</v>
      </c>
      <c r="P174" s="151"/>
    </row>
    <row r="175" spans="1:16" x14ac:dyDescent="0.25">
      <c r="A175" s="135">
        <v>169</v>
      </c>
      <c r="B175" s="161" t="e">
        <f t="shared" ca="1" si="16"/>
        <v>#REF!</v>
      </c>
      <c r="C175" s="161" t="e">
        <f t="shared" ca="1" si="17"/>
        <v>#REF!</v>
      </c>
      <c r="D175" s="140"/>
      <c r="E175" s="141"/>
      <c r="F175" s="141" t="e">
        <f t="shared" ca="1" si="18"/>
        <v>#REF!</v>
      </c>
      <c r="G175" s="139"/>
      <c r="H175" s="139"/>
      <c r="I175" s="139" t="e">
        <f t="shared" ca="1" si="20"/>
        <v>#REF!</v>
      </c>
      <c r="J175" s="142"/>
      <c r="K175" s="142"/>
      <c r="L175" s="142" t="e">
        <f t="shared" ca="1" si="19"/>
        <v>#REF!</v>
      </c>
      <c r="M175" s="144" t="e">
        <f t="shared" ca="1" si="21"/>
        <v>#REF!</v>
      </c>
      <c r="N175" s="187" t="e">
        <f t="shared" ca="1" si="22"/>
        <v>#REF!</v>
      </c>
      <c r="O175" s="146" t="e">
        <f t="shared" ca="1" si="23"/>
        <v>#REF!</v>
      </c>
      <c r="P175" s="151"/>
    </row>
    <row r="176" spans="1:16" x14ac:dyDescent="0.25">
      <c r="A176" s="135">
        <v>170</v>
      </c>
      <c r="B176" s="161" t="e">
        <f t="shared" ca="1" si="16"/>
        <v>#REF!</v>
      </c>
      <c r="C176" s="161" t="e">
        <f t="shared" ca="1" si="17"/>
        <v>#REF!</v>
      </c>
      <c r="D176" s="140"/>
      <c r="E176" s="141"/>
      <c r="F176" s="141" t="e">
        <f t="shared" ca="1" si="18"/>
        <v>#REF!</v>
      </c>
      <c r="G176" s="139"/>
      <c r="H176" s="139"/>
      <c r="I176" s="139" t="e">
        <f t="shared" ca="1" si="20"/>
        <v>#REF!</v>
      </c>
      <c r="J176" s="142"/>
      <c r="K176" s="142"/>
      <c r="L176" s="142" t="e">
        <f t="shared" ca="1" si="19"/>
        <v>#REF!</v>
      </c>
      <c r="M176" s="144" t="e">
        <f t="shared" ca="1" si="21"/>
        <v>#REF!</v>
      </c>
      <c r="N176" s="187" t="e">
        <f t="shared" ca="1" si="22"/>
        <v>#REF!</v>
      </c>
      <c r="O176" s="146" t="e">
        <f t="shared" ca="1" si="23"/>
        <v>#REF!</v>
      </c>
      <c r="P176" s="151"/>
    </row>
    <row r="177" spans="1:16" x14ac:dyDescent="0.25">
      <c r="A177" s="135">
        <v>171</v>
      </c>
      <c r="B177" s="161" t="e">
        <f t="shared" ca="1" si="16"/>
        <v>#REF!</v>
      </c>
      <c r="C177" s="161" t="e">
        <f t="shared" ca="1" si="17"/>
        <v>#REF!</v>
      </c>
      <c r="D177" s="140"/>
      <c r="E177" s="141"/>
      <c r="F177" s="141" t="e">
        <f t="shared" ca="1" si="18"/>
        <v>#REF!</v>
      </c>
      <c r="G177" s="139"/>
      <c r="H177" s="139"/>
      <c r="I177" s="139" t="e">
        <f t="shared" ca="1" si="20"/>
        <v>#REF!</v>
      </c>
      <c r="J177" s="142"/>
      <c r="K177" s="142"/>
      <c r="L177" s="142" t="e">
        <f t="shared" ca="1" si="19"/>
        <v>#REF!</v>
      </c>
      <c r="M177" s="144" t="e">
        <f t="shared" ca="1" si="21"/>
        <v>#REF!</v>
      </c>
      <c r="N177" s="187" t="e">
        <f t="shared" ca="1" si="22"/>
        <v>#REF!</v>
      </c>
      <c r="O177" s="146" t="e">
        <f t="shared" ca="1" si="23"/>
        <v>#REF!</v>
      </c>
      <c r="P177" s="151"/>
    </row>
    <row r="178" spans="1:16" x14ac:dyDescent="0.25">
      <c r="A178" s="135">
        <v>172</v>
      </c>
      <c r="B178" s="161" t="e">
        <f t="shared" ca="1" si="16"/>
        <v>#REF!</v>
      </c>
      <c r="C178" s="161" t="e">
        <f t="shared" ca="1" si="17"/>
        <v>#REF!</v>
      </c>
      <c r="D178" s="140"/>
      <c r="E178" s="141"/>
      <c r="F178" s="141" t="e">
        <f t="shared" ca="1" si="18"/>
        <v>#REF!</v>
      </c>
      <c r="G178" s="139"/>
      <c r="H178" s="139"/>
      <c r="I178" s="139" t="e">
        <f t="shared" ca="1" si="20"/>
        <v>#REF!</v>
      </c>
      <c r="J178" s="142"/>
      <c r="K178" s="142"/>
      <c r="L178" s="142" t="e">
        <f t="shared" ca="1" si="19"/>
        <v>#REF!</v>
      </c>
      <c r="M178" s="144" t="e">
        <f t="shared" ca="1" si="21"/>
        <v>#REF!</v>
      </c>
      <c r="N178" s="187" t="e">
        <f t="shared" ca="1" si="22"/>
        <v>#REF!</v>
      </c>
      <c r="O178" s="146" t="e">
        <f t="shared" ca="1" si="23"/>
        <v>#REF!</v>
      </c>
      <c r="P178" s="151"/>
    </row>
    <row r="179" spans="1:16" x14ac:dyDescent="0.25">
      <c r="A179" s="135">
        <v>173</v>
      </c>
      <c r="B179" s="161" t="e">
        <f t="shared" ca="1" si="16"/>
        <v>#REF!</v>
      </c>
      <c r="C179" s="161" t="e">
        <f t="shared" ca="1" si="17"/>
        <v>#REF!</v>
      </c>
      <c r="D179" s="140"/>
      <c r="E179" s="141"/>
      <c r="F179" s="141" t="e">
        <f t="shared" ca="1" si="18"/>
        <v>#REF!</v>
      </c>
      <c r="G179" s="139"/>
      <c r="H179" s="139"/>
      <c r="I179" s="139" t="e">
        <f t="shared" ca="1" si="20"/>
        <v>#REF!</v>
      </c>
      <c r="J179" s="142"/>
      <c r="K179" s="142"/>
      <c r="L179" s="142" t="e">
        <f t="shared" ca="1" si="19"/>
        <v>#REF!</v>
      </c>
      <c r="M179" s="144" t="e">
        <f t="shared" ca="1" si="21"/>
        <v>#REF!</v>
      </c>
      <c r="N179" s="187" t="e">
        <f t="shared" ca="1" si="22"/>
        <v>#REF!</v>
      </c>
      <c r="O179" s="146" t="e">
        <f t="shared" ca="1" si="23"/>
        <v>#REF!</v>
      </c>
      <c r="P179" s="151"/>
    </row>
    <row r="180" spans="1:16" x14ac:dyDescent="0.25">
      <c r="A180" s="135">
        <v>174</v>
      </c>
      <c r="B180" s="161" t="e">
        <f t="shared" ca="1" si="16"/>
        <v>#REF!</v>
      </c>
      <c r="C180" s="161" t="e">
        <f t="shared" ca="1" si="17"/>
        <v>#REF!</v>
      </c>
      <c r="D180" s="140"/>
      <c r="E180" s="141"/>
      <c r="F180" s="141" t="e">
        <f t="shared" ca="1" si="18"/>
        <v>#REF!</v>
      </c>
      <c r="G180" s="139"/>
      <c r="H180" s="139"/>
      <c r="I180" s="139" t="e">
        <f t="shared" ca="1" si="20"/>
        <v>#REF!</v>
      </c>
      <c r="J180" s="142"/>
      <c r="K180" s="142"/>
      <c r="L180" s="142" t="e">
        <f t="shared" ca="1" si="19"/>
        <v>#REF!</v>
      </c>
      <c r="M180" s="144" t="e">
        <f t="shared" ca="1" si="21"/>
        <v>#REF!</v>
      </c>
      <c r="N180" s="187" t="e">
        <f t="shared" ca="1" si="22"/>
        <v>#REF!</v>
      </c>
      <c r="O180" s="146" t="e">
        <f t="shared" ca="1" si="23"/>
        <v>#REF!</v>
      </c>
      <c r="P180" s="151"/>
    </row>
    <row r="181" spans="1:16" x14ac:dyDescent="0.25">
      <c r="A181" s="135">
        <v>175</v>
      </c>
      <c r="B181" s="161" t="e">
        <f t="shared" ca="1" si="16"/>
        <v>#REF!</v>
      </c>
      <c r="C181" s="161" t="e">
        <f t="shared" ca="1" si="17"/>
        <v>#REF!</v>
      </c>
      <c r="D181" s="140"/>
      <c r="E181" s="141"/>
      <c r="F181" s="141" t="e">
        <f t="shared" ca="1" si="18"/>
        <v>#REF!</v>
      </c>
      <c r="G181" s="139"/>
      <c r="H181" s="139"/>
      <c r="I181" s="139" t="e">
        <f t="shared" ca="1" si="20"/>
        <v>#REF!</v>
      </c>
      <c r="J181" s="142"/>
      <c r="K181" s="142"/>
      <c r="L181" s="142" t="e">
        <f t="shared" ca="1" si="19"/>
        <v>#REF!</v>
      </c>
      <c r="M181" s="144" t="e">
        <f t="shared" ca="1" si="21"/>
        <v>#REF!</v>
      </c>
      <c r="N181" s="187" t="e">
        <f t="shared" ca="1" si="22"/>
        <v>#REF!</v>
      </c>
      <c r="O181" s="146" t="e">
        <f t="shared" ca="1" si="23"/>
        <v>#REF!</v>
      </c>
      <c r="P181" s="151"/>
    </row>
    <row r="182" spans="1:16" x14ac:dyDescent="0.25">
      <c r="A182" s="135">
        <v>176</v>
      </c>
      <c r="B182" s="161" t="e">
        <f t="shared" ca="1" si="16"/>
        <v>#REF!</v>
      </c>
      <c r="C182" s="161" t="e">
        <f t="shared" ca="1" si="17"/>
        <v>#REF!</v>
      </c>
      <c r="D182" s="140"/>
      <c r="E182" s="141"/>
      <c r="F182" s="141" t="e">
        <f t="shared" ca="1" si="18"/>
        <v>#REF!</v>
      </c>
      <c r="G182" s="139"/>
      <c r="H182" s="139"/>
      <c r="I182" s="139" t="e">
        <f t="shared" ca="1" si="20"/>
        <v>#REF!</v>
      </c>
      <c r="J182" s="142"/>
      <c r="K182" s="142"/>
      <c r="L182" s="142" t="e">
        <f t="shared" ca="1" si="19"/>
        <v>#REF!</v>
      </c>
      <c r="M182" s="144" t="e">
        <f t="shared" ca="1" si="21"/>
        <v>#REF!</v>
      </c>
      <c r="N182" s="187" t="e">
        <f t="shared" ca="1" si="22"/>
        <v>#REF!</v>
      </c>
      <c r="O182" s="146" t="e">
        <f t="shared" ca="1" si="23"/>
        <v>#REF!</v>
      </c>
      <c r="P182" s="151"/>
    </row>
    <row r="183" spans="1:16" x14ac:dyDescent="0.25">
      <c r="A183" s="135">
        <v>177</v>
      </c>
      <c r="B183" s="161" t="e">
        <f t="shared" ca="1" si="16"/>
        <v>#REF!</v>
      </c>
      <c r="C183" s="161" t="e">
        <f t="shared" ca="1" si="17"/>
        <v>#REF!</v>
      </c>
      <c r="D183" s="140"/>
      <c r="E183" s="141"/>
      <c r="F183" s="141" t="e">
        <f t="shared" ca="1" si="18"/>
        <v>#REF!</v>
      </c>
      <c r="G183" s="139"/>
      <c r="H183" s="139"/>
      <c r="I183" s="139" t="e">
        <f t="shared" ca="1" si="20"/>
        <v>#REF!</v>
      </c>
      <c r="J183" s="142"/>
      <c r="K183" s="142"/>
      <c r="L183" s="142" t="e">
        <f t="shared" ca="1" si="19"/>
        <v>#REF!</v>
      </c>
      <c r="M183" s="144" t="e">
        <f t="shared" ca="1" si="21"/>
        <v>#REF!</v>
      </c>
      <c r="N183" s="187" t="e">
        <f t="shared" ca="1" si="22"/>
        <v>#REF!</v>
      </c>
      <c r="O183" s="146" t="e">
        <f t="shared" ca="1" si="23"/>
        <v>#REF!</v>
      </c>
      <c r="P183" s="151"/>
    </row>
    <row r="184" spans="1:16" x14ac:dyDescent="0.25">
      <c r="A184" s="135">
        <v>178</v>
      </c>
      <c r="B184" s="161" t="e">
        <f t="shared" ca="1" si="16"/>
        <v>#REF!</v>
      </c>
      <c r="C184" s="161" t="e">
        <f t="shared" ca="1" si="17"/>
        <v>#REF!</v>
      </c>
      <c r="D184" s="140"/>
      <c r="E184" s="141"/>
      <c r="F184" s="141" t="e">
        <f t="shared" ca="1" si="18"/>
        <v>#REF!</v>
      </c>
      <c r="G184" s="139"/>
      <c r="H184" s="139"/>
      <c r="I184" s="139" t="e">
        <f t="shared" ca="1" si="20"/>
        <v>#REF!</v>
      </c>
      <c r="J184" s="142"/>
      <c r="K184" s="142"/>
      <c r="L184" s="142" t="e">
        <f t="shared" ca="1" si="19"/>
        <v>#REF!</v>
      </c>
      <c r="M184" s="144" t="e">
        <f t="shared" ca="1" si="21"/>
        <v>#REF!</v>
      </c>
      <c r="N184" s="187" t="e">
        <f t="shared" ca="1" si="22"/>
        <v>#REF!</v>
      </c>
      <c r="O184" s="146" t="e">
        <f t="shared" ca="1" si="23"/>
        <v>#REF!</v>
      </c>
      <c r="P184" s="151"/>
    </row>
    <row r="185" spans="1:16" x14ac:dyDescent="0.25">
      <c r="A185" s="135">
        <v>179</v>
      </c>
      <c r="B185" s="161" t="e">
        <f t="shared" ca="1" si="16"/>
        <v>#REF!</v>
      </c>
      <c r="C185" s="161" t="e">
        <f t="shared" ca="1" si="17"/>
        <v>#REF!</v>
      </c>
      <c r="D185" s="140"/>
      <c r="E185" s="141"/>
      <c r="F185" s="141" t="e">
        <f t="shared" ca="1" si="18"/>
        <v>#REF!</v>
      </c>
      <c r="G185" s="139"/>
      <c r="H185" s="139"/>
      <c r="I185" s="139" t="e">
        <f t="shared" ca="1" si="20"/>
        <v>#REF!</v>
      </c>
      <c r="J185" s="142"/>
      <c r="K185" s="142"/>
      <c r="L185" s="142" t="e">
        <f t="shared" ca="1" si="19"/>
        <v>#REF!</v>
      </c>
      <c r="M185" s="144" t="e">
        <f t="shared" ca="1" si="21"/>
        <v>#REF!</v>
      </c>
      <c r="N185" s="187" t="e">
        <f t="shared" ca="1" si="22"/>
        <v>#REF!</v>
      </c>
      <c r="O185" s="146" t="e">
        <f t="shared" ca="1" si="23"/>
        <v>#REF!</v>
      </c>
      <c r="P185" s="151"/>
    </row>
    <row r="186" spans="1:16" x14ac:dyDescent="0.25">
      <c r="A186" s="135">
        <v>180</v>
      </c>
      <c r="B186" s="161" t="e">
        <f t="shared" ca="1" si="16"/>
        <v>#REF!</v>
      </c>
      <c r="C186" s="161" t="e">
        <f t="shared" ca="1" si="17"/>
        <v>#REF!</v>
      </c>
      <c r="D186" s="140"/>
      <c r="E186" s="141"/>
      <c r="F186" s="141" t="e">
        <f t="shared" ca="1" si="18"/>
        <v>#REF!</v>
      </c>
      <c r="G186" s="139"/>
      <c r="H186" s="139"/>
      <c r="I186" s="139" t="e">
        <f t="shared" ca="1" si="20"/>
        <v>#REF!</v>
      </c>
      <c r="J186" s="142"/>
      <c r="K186" s="142"/>
      <c r="L186" s="142" t="e">
        <f t="shared" ca="1" si="19"/>
        <v>#REF!</v>
      </c>
      <c r="M186" s="144" t="e">
        <f t="shared" ca="1" si="21"/>
        <v>#REF!</v>
      </c>
      <c r="N186" s="187" t="e">
        <f t="shared" ca="1" si="22"/>
        <v>#REF!</v>
      </c>
      <c r="O186" s="146" t="e">
        <f t="shared" ca="1" si="23"/>
        <v>#REF!</v>
      </c>
      <c r="P186" s="151"/>
    </row>
    <row r="187" spans="1:16" x14ac:dyDescent="0.25">
      <c r="A187" s="135">
        <v>181</v>
      </c>
      <c r="B187" s="161" t="e">
        <f t="shared" ca="1" si="16"/>
        <v>#REF!</v>
      </c>
      <c r="C187" s="161" t="e">
        <f t="shared" ca="1" si="17"/>
        <v>#REF!</v>
      </c>
      <c r="D187" s="140"/>
      <c r="E187" s="141"/>
      <c r="F187" s="141" t="e">
        <f t="shared" ca="1" si="18"/>
        <v>#REF!</v>
      </c>
      <c r="G187" s="139"/>
      <c r="H187" s="139"/>
      <c r="I187" s="139" t="e">
        <f t="shared" ca="1" si="20"/>
        <v>#REF!</v>
      </c>
      <c r="J187" s="142"/>
      <c r="K187" s="142"/>
      <c r="L187" s="142" t="e">
        <f t="shared" ca="1" si="19"/>
        <v>#REF!</v>
      </c>
      <c r="M187" s="144" t="e">
        <f t="shared" ca="1" si="21"/>
        <v>#REF!</v>
      </c>
      <c r="N187" s="187" t="e">
        <f t="shared" ca="1" si="22"/>
        <v>#REF!</v>
      </c>
      <c r="O187" s="146" t="e">
        <f t="shared" ca="1" si="23"/>
        <v>#REF!</v>
      </c>
      <c r="P187" s="151"/>
    </row>
    <row r="188" spans="1:16" x14ac:dyDescent="0.25">
      <c r="A188" s="135">
        <v>182</v>
      </c>
      <c r="B188" s="161" t="e">
        <f t="shared" ca="1" si="16"/>
        <v>#REF!</v>
      </c>
      <c r="C188" s="161" t="e">
        <f t="shared" ca="1" si="17"/>
        <v>#REF!</v>
      </c>
      <c r="D188" s="140"/>
      <c r="E188" s="141"/>
      <c r="F188" s="141" t="e">
        <f t="shared" ca="1" si="18"/>
        <v>#REF!</v>
      </c>
      <c r="G188" s="139"/>
      <c r="H188" s="139"/>
      <c r="I188" s="139" t="e">
        <f t="shared" ca="1" si="20"/>
        <v>#REF!</v>
      </c>
      <c r="J188" s="142"/>
      <c r="K188" s="142"/>
      <c r="L188" s="142" t="e">
        <f t="shared" ca="1" si="19"/>
        <v>#REF!</v>
      </c>
      <c r="M188" s="144" t="e">
        <f t="shared" ca="1" si="21"/>
        <v>#REF!</v>
      </c>
      <c r="N188" s="187" t="e">
        <f t="shared" ca="1" si="22"/>
        <v>#REF!</v>
      </c>
      <c r="O188" s="146" t="e">
        <f t="shared" ca="1" si="23"/>
        <v>#REF!</v>
      </c>
      <c r="P188" s="151"/>
    </row>
    <row r="189" spans="1:16" x14ac:dyDescent="0.25">
      <c r="A189" s="135">
        <v>183</v>
      </c>
      <c r="B189" s="161" t="e">
        <f t="shared" ca="1" si="16"/>
        <v>#REF!</v>
      </c>
      <c r="C189" s="161" t="e">
        <f t="shared" ca="1" si="17"/>
        <v>#REF!</v>
      </c>
      <c r="D189" s="140"/>
      <c r="E189" s="141"/>
      <c r="F189" s="141" t="e">
        <f t="shared" ca="1" si="18"/>
        <v>#REF!</v>
      </c>
      <c r="G189" s="139"/>
      <c r="H189" s="139"/>
      <c r="I189" s="139" t="e">
        <f t="shared" ca="1" si="20"/>
        <v>#REF!</v>
      </c>
      <c r="J189" s="142"/>
      <c r="K189" s="142"/>
      <c r="L189" s="142" t="e">
        <f t="shared" ca="1" si="19"/>
        <v>#REF!</v>
      </c>
      <c r="M189" s="144" t="e">
        <f t="shared" ca="1" si="21"/>
        <v>#REF!</v>
      </c>
      <c r="N189" s="187" t="e">
        <f t="shared" ca="1" si="22"/>
        <v>#REF!</v>
      </c>
      <c r="O189" s="146" t="e">
        <f t="shared" ca="1" si="23"/>
        <v>#REF!</v>
      </c>
      <c r="P189" s="151"/>
    </row>
    <row r="190" spans="1:16" x14ac:dyDescent="0.25">
      <c r="A190" s="135">
        <v>184</v>
      </c>
      <c r="B190" s="161" t="e">
        <f t="shared" ca="1" si="16"/>
        <v>#REF!</v>
      </c>
      <c r="C190" s="161" t="e">
        <f t="shared" ca="1" si="17"/>
        <v>#REF!</v>
      </c>
      <c r="D190" s="140"/>
      <c r="E190" s="141"/>
      <c r="F190" s="141" t="e">
        <f t="shared" ca="1" si="18"/>
        <v>#REF!</v>
      </c>
      <c r="G190" s="139"/>
      <c r="H190" s="139"/>
      <c r="I190" s="139" t="e">
        <f t="shared" ca="1" si="20"/>
        <v>#REF!</v>
      </c>
      <c r="J190" s="142"/>
      <c r="K190" s="142"/>
      <c r="L190" s="142" t="e">
        <f t="shared" ca="1" si="19"/>
        <v>#REF!</v>
      </c>
      <c r="M190" s="144" t="e">
        <f t="shared" ca="1" si="21"/>
        <v>#REF!</v>
      </c>
      <c r="N190" s="187" t="e">
        <f t="shared" ca="1" si="22"/>
        <v>#REF!</v>
      </c>
      <c r="O190" s="146" t="e">
        <f t="shared" ca="1" si="23"/>
        <v>#REF!</v>
      </c>
      <c r="P190" s="151"/>
    </row>
    <row r="191" spans="1:16" x14ac:dyDescent="0.25">
      <c r="A191" s="135">
        <v>185</v>
      </c>
      <c r="B191" s="161" t="e">
        <f t="shared" ca="1" si="16"/>
        <v>#REF!</v>
      </c>
      <c r="C191" s="161" t="e">
        <f t="shared" ca="1" si="17"/>
        <v>#REF!</v>
      </c>
      <c r="D191" s="140"/>
      <c r="E191" s="141"/>
      <c r="F191" s="141" t="e">
        <f t="shared" ca="1" si="18"/>
        <v>#REF!</v>
      </c>
      <c r="G191" s="139"/>
      <c r="H191" s="139"/>
      <c r="I191" s="139" t="e">
        <f t="shared" ca="1" si="20"/>
        <v>#REF!</v>
      </c>
      <c r="J191" s="142"/>
      <c r="K191" s="142"/>
      <c r="L191" s="142" t="e">
        <f t="shared" ca="1" si="19"/>
        <v>#REF!</v>
      </c>
      <c r="M191" s="144" t="e">
        <f t="shared" ca="1" si="21"/>
        <v>#REF!</v>
      </c>
      <c r="N191" s="187" t="e">
        <f t="shared" ca="1" si="22"/>
        <v>#REF!</v>
      </c>
      <c r="O191" s="146" t="e">
        <f t="shared" ca="1" si="23"/>
        <v>#REF!</v>
      </c>
      <c r="P191" s="151"/>
    </row>
    <row r="192" spans="1:16" x14ac:dyDescent="0.25">
      <c r="A192" s="135">
        <v>186</v>
      </c>
      <c r="B192" s="161" t="e">
        <f t="shared" ca="1" si="16"/>
        <v>#REF!</v>
      </c>
      <c r="C192" s="161" t="e">
        <f t="shared" ca="1" si="17"/>
        <v>#REF!</v>
      </c>
      <c r="D192" s="140"/>
      <c r="E192" s="141"/>
      <c r="F192" s="141" t="e">
        <f t="shared" ca="1" si="18"/>
        <v>#REF!</v>
      </c>
      <c r="G192" s="139"/>
      <c r="H192" s="139"/>
      <c r="I192" s="139" t="e">
        <f t="shared" ca="1" si="20"/>
        <v>#REF!</v>
      </c>
      <c r="J192" s="142"/>
      <c r="K192" s="142"/>
      <c r="L192" s="142" t="e">
        <f t="shared" ca="1" si="19"/>
        <v>#REF!</v>
      </c>
      <c r="M192" s="144" t="e">
        <f t="shared" ca="1" si="21"/>
        <v>#REF!</v>
      </c>
      <c r="N192" s="187" t="e">
        <f t="shared" ca="1" si="22"/>
        <v>#REF!</v>
      </c>
      <c r="O192" s="146" t="e">
        <f t="shared" ca="1" si="23"/>
        <v>#REF!</v>
      </c>
      <c r="P192" s="151"/>
    </row>
    <row r="193" spans="1:16" x14ac:dyDescent="0.25">
      <c r="A193" s="135">
        <v>187</v>
      </c>
      <c r="B193" s="161" t="e">
        <f t="shared" ca="1" si="16"/>
        <v>#REF!</v>
      </c>
      <c r="C193" s="161" t="e">
        <f t="shared" ca="1" si="17"/>
        <v>#REF!</v>
      </c>
      <c r="D193" s="140"/>
      <c r="E193" s="141"/>
      <c r="F193" s="141" t="e">
        <f t="shared" ca="1" si="18"/>
        <v>#REF!</v>
      </c>
      <c r="G193" s="139"/>
      <c r="H193" s="139"/>
      <c r="I193" s="139" t="e">
        <f t="shared" ca="1" si="20"/>
        <v>#REF!</v>
      </c>
      <c r="J193" s="142"/>
      <c r="K193" s="142"/>
      <c r="L193" s="142" t="e">
        <f t="shared" ca="1" si="19"/>
        <v>#REF!</v>
      </c>
      <c r="M193" s="144" t="e">
        <f t="shared" ca="1" si="21"/>
        <v>#REF!</v>
      </c>
      <c r="N193" s="187" t="e">
        <f t="shared" ca="1" si="22"/>
        <v>#REF!</v>
      </c>
      <c r="O193" s="146" t="e">
        <f t="shared" ca="1" si="23"/>
        <v>#REF!</v>
      </c>
      <c r="P193" s="151"/>
    </row>
    <row r="194" spans="1:16" x14ac:dyDescent="0.25">
      <c r="A194" s="135">
        <v>188</v>
      </c>
      <c r="B194" s="161" t="e">
        <f t="shared" ca="1" si="16"/>
        <v>#REF!</v>
      </c>
      <c r="C194" s="161" t="e">
        <f t="shared" ca="1" si="17"/>
        <v>#REF!</v>
      </c>
      <c r="D194" s="140"/>
      <c r="E194" s="141"/>
      <c r="F194" s="141" t="e">
        <f t="shared" ca="1" si="18"/>
        <v>#REF!</v>
      </c>
      <c r="G194" s="139"/>
      <c r="H194" s="139"/>
      <c r="I194" s="139" t="e">
        <f t="shared" ca="1" si="20"/>
        <v>#REF!</v>
      </c>
      <c r="J194" s="142"/>
      <c r="K194" s="142"/>
      <c r="L194" s="142" t="e">
        <f t="shared" ca="1" si="19"/>
        <v>#REF!</v>
      </c>
      <c r="M194" s="144" t="e">
        <f t="shared" ca="1" si="21"/>
        <v>#REF!</v>
      </c>
      <c r="N194" s="187" t="e">
        <f t="shared" ca="1" si="22"/>
        <v>#REF!</v>
      </c>
      <c r="O194" s="146" t="e">
        <f t="shared" ca="1" si="23"/>
        <v>#REF!</v>
      </c>
      <c r="P194" s="151"/>
    </row>
    <row r="195" spans="1:16" x14ac:dyDescent="0.25">
      <c r="A195" s="135">
        <v>189</v>
      </c>
      <c r="B195" s="161" t="e">
        <f t="shared" ca="1" si="16"/>
        <v>#REF!</v>
      </c>
      <c r="C195" s="161" t="e">
        <f t="shared" ca="1" si="17"/>
        <v>#REF!</v>
      </c>
      <c r="D195" s="140"/>
      <c r="E195" s="141"/>
      <c r="F195" s="141" t="e">
        <f t="shared" ca="1" si="18"/>
        <v>#REF!</v>
      </c>
      <c r="G195" s="139"/>
      <c r="H195" s="139"/>
      <c r="I195" s="139" t="e">
        <f t="shared" ca="1" si="20"/>
        <v>#REF!</v>
      </c>
      <c r="J195" s="142"/>
      <c r="K195" s="142"/>
      <c r="L195" s="142" t="e">
        <f t="shared" ca="1" si="19"/>
        <v>#REF!</v>
      </c>
      <c r="M195" s="144" t="e">
        <f t="shared" ca="1" si="21"/>
        <v>#REF!</v>
      </c>
      <c r="N195" s="187" t="e">
        <f t="shared" ca="1" si="22"/>
        <v>#REF!</v>
      </c>
      <c r="O195" s="146" t="e">
        <f t="shared" ca="1" si="23"/>
        <v>#REF!</v>
      </c>
      <c r="P195" s="151"/>
    </row>
    <row r="196" spans="1:16" x14ac:dyDescent="0.25">
      <c r="A196" s="135">
        <v>190</v>
      </c>
      <c r="B196" s="161" t="e">
        <f t="shared" ca="1" si="16"/>
        <v>#REF!</v>
      </c>
      <c r="C196" s="161" t="e">
        <f t="shared" ca="1" si="17"/>
        <v>#REF!</v>
      </c>
      <c r="D196" s="140"/>
      <c r="E196" s="141"/>
      <c r="F196" s="141" t="e">
        <f t="shared" ca="1" si="18"/>
        <v>#REF!</v>
      </c>
      <c r="G196" s="139"/>
      <c r="H196" s="139"/>
      <c r="I196" s="139" t="e">
        <f t="shared" ca="1" si="20"/>
        <v>#REF!</v>
      </c>
      <c r="J196" s="142"/>
      <c r="K196" s="142"/>
      <c r="L196" s="142" t="e">
        <f t="shared" ca="1" si="19"/>
        <v>#REF!</v>
      </c>
      <c r="M196" s="144" t="e">
        <f t="shared" ca="1" si="21"/>
        <v>#REF!</v>
      </c>
      <c r="N196" s="187" t="e">
        <f t="shared" ca="1" si="22"/>
        <v>#REF!</v>
      </c>
      <c r="O196" s="146" t="e">
        <f t="shared" ca="1" si="23"/>
        <v>#REF!</v>
      </c>
      <c r="P196" s="151"/>
    </row>
    <row r="197" spans="1:16" x14ac:dyDescent="0.25">
      <c r="A197" s="135">
        <v>191</v>
      </c>
      <c r="B197" s="161" t="e">
        <f t="shared" ca="1" si="16"/>
        <v>#REF!</v>
      </c>
      <c r="C197" s="161" t="e">
        <f t="shared" ca="1" si="17"/>
        <v>#REF!</v>
      </c>
      <c r="D197" s="140"/>
      <c r="E197" s="141"/>
      <c r="F197" s="141" t="e">
        <f t="shared" ca="1" si="18"/>
        <v>#REF!</v>
      </c>
      <c r="G197" s="139"/>
      <c r="H197" s="139"/>
      <c r="I197" s="139" t="e">
        <f t="shared" ca="1" si="20"/>
        <v>#REF!</v>
      </c>
      <c r="J197" s="142"/>
      <c r="K197" s="142"/>
      <c r="L197" s="142" t="e">
        <f t="shared" ca="1" si="19"/>
        <v>#REF!</v>
      </c>
      <c r="M197" s="144" t="e">
        <f t="shared" ca="1" si="21"/>
        <v>#REF!</v>
      </c>
      <c r="N197" s="187" t="e">
        <f t="shared" ca="1" si="22"/>
        <v>#REF!</v>
      </c>
      <c r="O197" s="146" t="e">
        <f t="shared" ca="1" si="23"/>
        <v>#REF!</v>
      </c>
      <c r="P197" s="151"/>
    </row>
    <row r="198" spans="1:16" x14ac:dyDescent="0.25">
      <c r="A198" s="135">
        <v>192</v>
      </c>
      <c r="B198" s="161" t="e">
        <f t="shared" ca="1" si="16"/>
        <v>#REF!</v>
      </c>
      <c r="C198" s="161" t="e">
        <f t="shared" ca="1" si="17"/>
        <v>#REF!</v>
      </c>
      <c r="D198" s="140"/>
      <c r="E198" s="141"/>
      <c r="F198" s="141" t="e">
        <f t="shared" ca="1" si="18"/>
        <v>#REF!</v>
      </c>
      <c r="G198" s="139"/>
      <c r="H198" s="139"/>
      <c r="I198" s="139" t="e">
        <f t="shared" ca="1" si="20"/>
        <v>#REF!</v>
      </c>
      <c r="J198" s="142"/>
      <c r="K198" s="142"/>
      <c r="L198" s="142" t="e">
        <f t="shared" ca="1" si="19"/>
        <v>#REF!</v>
      </c>
      <c r="M198" s="144" t="e">
        <f t="shared" ca="1" si="21"/>
        <v>#REF!</v>
      </c>
      <c r="N198" s="187" t="e">
        <f t="shared" ca="1" si="22"/>
        <v>#REF!</v>
      </c>
      <c r="O198" s="146" t="e">
        <f t="shared" ca="1" si="23"/>
        <v>#REF!</v>
      </c>
      <c r="P198" s="151"/>
    </row>
    <row r="199" spans="1:16" x14ac:dyDescent="0.25">
      <c r="A199" s="135">
        <v>193</v>
      </c>
      <c r="B199" s="161" t="e">
        <f t="shared" ca="1" si="16"/>
        <v>#REF!</v>
      </c>
      <c r="C199" s="161" t="e">
        <f t="shared" ca="1" si="17"/>
        <v>#REF!</v>
      </c>
      <c r="D199" s="140"/>
      <c r="E199" s="141"/>
      <c r="F199" s="141" t="e">
        <f t="shared" ca="1" si="18"/>
        <v>#REF!</v>
      </c>
      <c r="G199" s="139"/>
      <c r="H199" s="139"/>
      <c r="I199" s="139" t="e">
        <f t="shared" ca="1" si="20"/>
        <v>#REF!</v>
      </c>
      <c r="J199" s="142"/>
      <c r="K199" s="142"/>
      <c r="L199" s="142" t="e">
        <f t="shared" ca="1" si="19"/>
        <v>#REF!</v>
      </c>
      <c r="M199" s="144" t="e">
        <f t="shared" ca="1" si="21"/>
        <v>#REF!</v>
      </c>
      <c r="N199" s="187" t="e">
        <f t="shared" ca="1" si="22"/>
        <v>#REF!</v>
      </c>
      <c r="O199" s="146" t="e">
        <f t="shared" ca="1" si="23"/>
        <v>#REF!</v>
      </c>
      <c r="P199" s="151"/>
    </row>
    <row r="200" spans="1:16" x14ac:dyDescent="0.25">
      <c r="A200" s="135">
        <v>194</v>
      </c>
      <c r="B200" s="161" t="e">
        <f t="shared" ref="B200:B263" ca="1" si="24">INDIRECT(CONCATENATE($C$505,$D$505,"!$B",$A200 + 8))</f>
        <v>#REF!</v>
      </c>
      <c r="C200" s="161" t="e">
        <f t="shared" ref="C200:C263" ca="1" si="25">INDIRECT(CONCATENATE($C$505,$D$505,"!$C",$A200 + 8))</f>
        <v>#REF!</v>
      </c>
      <c r="D200" s="140"/>
      <c r="E200" s="141"/>
      <c r="F200" s="141" t="e">
        <f t="shared" ref="F200:F263" ca="1" si="26">INDIRECT(CONCATENATE($C$505,$D$505,"!$Z",$A200 + 8))</f>
        <v>#REF!</v>
      </c>
      <c r="G200" s="139"/>
      <c r="H200" s="139"/>
      <c r="I200" s="139" t="e">
        <f t="shared" ca="1" si="20"/>
        <v>#REF!</v>
      </c>
      <c r="J200" s="142"/>
      <c r="K200" s="142"/>
      <c r="L200" s="142" t="e">
        <f t="shared" ref="L200:L263" ca="1" si="27">INDIRECT(CONCATENATE($C$505,$D$505,"!$V",$A200 + 8))</f>
        <v>#REF!</v>
      </c>
      <c r="M200" s="144" t="e">
        <f t="shared" ca="1" si="21"/>
        <v>#REF!</v>
      </c>
      <c r="N200" s="187" t="e">
        <f t="shared" ca="1" si="22"/>
        <v>#REF!</v>
      </c>
      <c r="O200" s="146" t="e">
        <f t="shared" ca="1" si="23"/>
        <v>#REF!</v>
      </c>
      <c r="P200" s="151"/>
    </row>
    <row r="201" spans="1:16" x14ac:dyDescent="0.25">
      <c r="A201" s="135">
        <v>195</v>
      </c>
      <c r="B201" s="161" t="e">
        <f t="shared" ca="1" si="24"/>
        <v>#REF!</v>
      </c>
      <c r="C201" s="161" t="e">
        <f t="shared" ca="1" si="25"/>
        <v>#REF!</v>
      </c>
      <c r="D201" s="140"/>
      <c r="E201" s="141"/>
      <c r="F201" s="141" t="e">
        <f t="shared" ca="1" si="26"/>
        <v>#REF!</v>
      </c>
      <c r="G201" s="139"/>
      <c r="H201" s="139"/>
      <c r="I201" s="139" t="e">
        <f t="shared" ref="I201:I264" ca="1" si="28">INDIRECT(CONCATENATE($C$505,$D$505,"!$AD",$A201 + 8))</f>
        <v>#REF!</v>
      </c>
      <c r="J201" s="142"/>
      <c r="K201" s="142"/>
      <c r="L201" s="142" t="e">
        <f t="shared" ca="1" si="27"/>
        <v>#REF!</v>
      </c>
      <c r="M201" s="144" t="e">
        <f t="shared" ref="M201:M264" ca="1" si="29">IF(I201&lt;33,0,3)</f>
        <v>#REF!</v>
      </c>
      <c r="N201" s="187" t="e">
        <f t="shared" ref="N201:N264" ca="1" si="30">ROUNDDOWN(O201,0)</f>
        <v>#REF!</v>
      </c>
      <c r="O201" s="146" t="e">
        <f t="shared" ref="O201:O264" ca="1" si="31">I201*M201/100</f>
        <v>#REF!</v>
      </c>
      <c r="P201" s="151"/>
    </row>
    <row r="202" spans="1:16" x14ac:dyDescent="0.25">
      <c r="A202" s="135">
        <v>196</v>
      </c>
      <c r="B202" s="161" t="e">
        <f t="shared" ca="1" si="24"/>
        <v>#REF!</v>
      </c>
      <c r="C202" s="161" t="e">
        <f t="shared" ca="1" si="25"/>
        <v>#REF!</v>
      </c>
      <c r="D202" s="140"/>
      <c r="E202" s="141"/>
      <c r="F202" s="141" t="e">
        <f t="shared" ca="1" si="26"/>
        <v>#REF!</v>
      </c>
      <c r="G202" s="139"/>
      <c r="H202" s="139"/>
      <c r="I202" s="139" t="e">
        <f t="shared" ca="1" si="28"/>
        <v>#REF!</v>
      </c>
      <c r="J202" s="142"/>
      <c r="K202" s="142"/>
      <c r="L202" s="142" t="e">
        <f t="shared" ca="1" si="27"/>
        <v>#REF!</v>
      </c>
      <c r="M202" s="144" t="e">
        <f t="shared" ca="1" si="29"/>
        <v>#REF!</v>
      </c>
      <c r="N202" s="187" t="e">
        <f t="shared" ca="1" si="30"/>
        <v>#REF!</v>
      </c>
      <c r="O202" s="146" t="e">
        <f t="shared" ca="1" si="31"/>
        <v>#REF!</v>
      </c>
      <c r="P202" s="151"/>
    </row>
    <row r="203" spans="1:16" x14ac:dyDescent="0.25">
      <c r="A203" s="135">
        <v>197</v>
      </c>
      <c r="B203" s="161" t="e">
        <f t="shared" ca="1" si="24"/>
        <v>#REF!</v>
      </c>
      <c r="C203" s="161" t="e">
        <f t="shared" ca="1" si="25"/>
        <v>#REF!</v>
      </c>
      <c r="D203" s="140"/>
      <c r="E203" s="141"/>
      <c r="F203" s="141" t="e">
        <f t="shared" ca="1" si="26"/>
        <v>#REF!</v>
      </c>
      <c r="G203" s="139"/>
      <c r="H203" s="139"/>
      <c r="I203" s="139" t="e">
        <f t="shared" ca="1" si="28"/>
        <v>#REF!</v>
      </c>
      <c r="J203" s="142"/>
      <c r="K203" s="142"/>
      <c r="L203" s="142" t="e">
        <f t="shared" ca="1" si="27"/>
        <v>#REF!</v>
      </c>
      <c r="M203" s="144" t="e">
        <f t="shared" ca="1" si="29"/>
        <v>#REF!</v>
      </c>
      <c r="N203" s="187" t="e">
        <f t="shared" ca="1" si="30"/>
        <v>#REF!</v>
      </c>
      <c r="O203" s="146" t="e">
        <f t="shared" ca="1" si="31"/>
        <v>#REF!</v>
      </c>
      <c r="P203" s="151"/>
    </row>
    <row r="204" spans="1:16" x14ac:dyDescent="0.25">
      <c r="A204" s="135">
        <v>198</v>
      </c>
      <c r="B204" s="161" t="e">
        <f t="shared" ca="1" si="24"/>
        <v>#REF!</v>
      </c>
      <c r="C204" s="161" t="e">
        <f t="shared" ca="1" si="25"/>
        <v>#REF!</v>
      </c>
      <c r="D204" s="140"/>
      <c r="E204" s="141"/>
      <c r="F204" s="141" t="e">
        <f t="shared" ca="1" si="26"/>
        <v>#REF!</v>
      </c>
      <c r="G204" s="139"/>
      <c r="H204" s="139"/>
      <c r="I204" s="139" t="e">
        <f t="shared" ca="1" si="28"/>
        <v>#REF!</v>
      </c>
      <c r="J204" s="142"/>
      <c r="K204" s="142"/>
      <c r="L204" s="142" t="e">
        <f t="shared" ca="1" si="27"/>
        <v>#REF!</v>
      </c>
      <c r="M204" s="144" t="e">
        <f t="shared" ca="1" si="29"/>
        <v>#REF!</v>
      </c>
      <c r="N204" s="187" t="e">
        <f t="shared" ca="1" si="30"/>
        <v>#REF!</v>
      </c>
      <c r="O204" s="146" t="e">
        <f t="shared" ca="1" si="31"/>
        <v>#REF!</v>
      </c>
      <c r="P204" s="151"/>
    </row>
    <row r="205" spans="1:16" x14ac:dyDescent="0.25">
      <c r="A205" s="135">
        <v>199</v>
      </c>
      <c r="B205" s="161" t="e">
        <f t="shared" ca="1" si="24"/>
        <v>#REF!</v>
      </c>
      <c r="C205" s="161" t="e">
        <f t="shared" ca="1" si="25"/>
        <v>#REF!</v>
      </c>
      <c r="D205" s="140"/>
      <c r="E205" s="141"/>
      <c r="F205" s="141" t="e">
        <f t="shared" ca="1" si="26"/>
        <v>#REF!</v>
      </c>
      <c r="G205" s="139"/>
      <c r="H205" s="139"/>
      <c r="I205" s="139" t="e">
        <f t="shared" ca="1" si="28"/>
        <v>#REF!</v>
      </c>
      <c r="J205" s="142"/>
      <c r="K205" s="142"/>
      <c r="L205" s="142" t="e">
        <f t="shared" ca="1" si="27"/>
        <v>#REF!</v>
      </c>
      <c r="M205" s="144" t="e">
        <f t="shared" ca="1" si="29"/>
        <v>#REF!</v>
      </c>
      <c r="N205" s="187" t="e">
        <f t="shared" ca="1" si="30"/>
        <v>#REF!</v>
      </c>
      <c r="O205" s="146" t="e">
        <f t="shared" ca="1" si="31"/>
        <v>#REF!</v>
      </c>
      <c r="P205" s="151"/>
    </row>
    <row r="206" spans="1:16" x14ac:dyDescent="0.25">
      <c r="A206" s="135">
        <v>200</v>
      </c>
      <c r="B206" s="161" t="e">
        <f t="shared" ca="1" si="24"/>
        <v>#REF!</v>
      </c>
      <c r="C206" s="161" t="e">
        <f t="shared" ca="1" si="25"/>
        <v>#REF!</v>
      </c>
      <c r="D206" s="140"/>
      <c r="E206" s="141"/>
      <c r="F206" s="141" t="e">
        <f t="shared" ca="1" si="26"/>
        <v>#REF!</v>
      </c>
      <c r="G206" s="139"/>
      <c r="H206" s="139"/>
      <c r="I206" s="139" t="e">
        <f t="shared" ca="1" si="28"/>
        <v>#REF!</v>
      </c>
      <c r="J206" s="142"/>
      <c r="K206" s="142"/>
      <c r="L206" s="142" t="e">
        <f t="shared" ca="1" si="27"/>
        <v>#REF!</v>
      </c>
      <c r="M206" s="144" t="e">
        <f t="shared" ca="1" si="29"/>
        <v>#REF!</v>
      </c>
      <c r="N206" s="187" t="e">
        <f t="shared" ca="1" si="30"/>
        <v>#REF!</v>
      </c>
      <c r="O206" s="146" t="e">
        <f t="shared" ca="1" si="31"/>
        <v>#REF!</v>
      </c>
      <c r="P206" s="151"/>
    </row>
    <row r="207" spans="1:16" x14ac:dyDescent="0.25">
      <c r="A207" s="135">
        <v>201</v>
      </c>
      <c r="B207" s="161" t="e">
        <f t="shared" ca="1" si="24"/>
        <v>#REF!</v>
      </c>
      <c r="C207" s="161" t="e">
        <f t="shared" ca="1" si="25"/>
        <v>#REF!</v>
      </c>
      <c r="D207" s="140"/>
      <c r="E207" s="141"/>
      <c r="F207" s="141" t="e">
        <f t="shared" ca="1" si="26"/>
        <v>#REF!</v>
      </c>
      <c r="G207" s="139"/>
      <c r="H207" s="139"/>
      <c r="I207" s="139" t="e">
        <f t="shared" ca="1" si="28"/>
        <v>#REF!</v>
      </c>
      <c r="J207" s="142"/>
      <c r="K207" s="142"/>
      <c r="L207" s="142" t="e">
        <f t="shared" ca="1" si="27"/>
        <v>#REF!</v>
      </c>
      <c r="M207" s="144" t="e">
        <f t="shared" ca="1" si="29"/>
        <v>#REF!</v>
      </c>
      <c r="N207" s="187" t="e">
        <f t="shared" ca="1" si="30"/>
        <v>#REF!</v>
      </c>
      <c r="O207" s="146" t="e">
        <f t="shared" ca="1" si="31"/>
        <v>#REF!</v>
      </c>
      <c r="P207" s="151"/>
    </row>
    <row r="208" spans="1:16" x14ac:dyDescent="0.25">
      <c r="A208" s="135">
        <v>202</v>
      </c>
      <c r="B208" s="161" t="e">
        <f t="shared" ca="1" si="24"/>
        <v>#REF!</v>
      </c>
      <c r="C208" s="161" t="e">
        <f t="shared" ca="1" si="25"/>
        <v>#REF!</v>
      </c>
      <c r="D208" s="140"/>
      <c r="E208" s="141"/>
      <c r="F208" s="141" t="e">
        <f t="shared" ca="1" si="26"/>
        <v>#REF!</v>
      </c>
      <c r="G208" s="139"/>
      <c r="H208" s="139"/>
      <c r="I208" s="139" t="e">
        <f t="shared" ca="1" si="28"/>
        <v>#REF!</v>
      </c>
      <c r="J208" s="142"/>
      <c r="K208" s="142"/>
      <c r="L208" s="142" t="e">
        <f t="shared" ca="1" si="27"/>
        <v>#REF!</v>
      </c>
      <c r="M208" s="144" t="e">
        <f t="shared" ca="1" si="29"/>
        <v>#REF!</v>
      </c>
      <c r="N208" s="187" t="e">
        <f t="shared" ca="1" si="30"/>
        <v>#REF!</v>
      </c>
      <c r="O208" s="146" t="e">
        <f t="shared" ca="1" si="31"/>
        <v>#REF!</v>
      </c>
      <c r="P208" s="151"/>
    </row>
    <row r="209" spans="1:16" x14ac:dyDescent="0.25">
      <c r="A209" s="135">
        <v>203</v>
      </c>
      <c r="B209" s="161" t="e">
        <f t="shared" ca="1" si="24"/>
        <v>#REF!</v>
      </c>
      <c r="C209" s="161" t="e">
        <f t="shared" ca="1" si="25"/>
        <v>#REF!</v>
      </c>
      <c r="D209" s="140"/>
      <c r="E209" s="141"/>
      <c r="F209" s="141" t="e">
        <f t="shared" ca="1" si="26"/>
        <v>#REF!</v>
      </c>
      <c r="G209" s="139"/>
      <c r="H209" s="139"/>
      <c r="I209" s="139" t="e">
        <f t="shared" ca="1" si="28"/>
        <v>#REF!</v>
      </c>
      <c r="J209" s="142"/>
      <c r="K209" s="142"/>
      <c r="L209" s="142" t="e">
        <f t="shared" ca="1" si="27"/>
        <v>#REF!</v>
      </c>
      <c r="M209" s="144" t="e">
        <f t="shared" ca="1" si="29"/>
        <v>#REF!</v>
      </c>
      <c r="N209" s="187" t="e">
        <f t="shared" ca="1" si="30"/>
        <v>#REF!</v>
      </c>
      <c r="O209" s="146" t="e">
        <f t="shared" ca="1" si="31"/>
        <v>#REF!</v>
      </c>
      <c r="P209" s="151"/>
    </row>
    <row r="210" spans="1:16" x14ac:dyDescent="0.25">
      <c r="A210" s="135">
        <v>204</v>
      </c>
      <c r="B210" s="161" t="e">
        <f t="shared" ca="1" si="24"/>
        <v>#REF!</v>
      </c>
      <c r="C210" s="161" t="e">
        <f t="shared" ca="1" si="25"/>
        <v>#REF!</v>
      </c>
      <c r="D210" s="140"/>
      <c r="E210" s="141"/>
      <c r="F210" s="141" t="e">
        <f t="shared" ca="1" si="26"/>
        <v>#REF!</v>
      </c>
      <c r="G210" s="139"/>
      <c r="H210" s="139"/>
      <c r="I210" s="139" t="e">
        <f t="shared" ca="1" si="28"/>
        <v>#REF!</v>
      </c>
      <c r="J210" s="142"/>
      <c r="K210" s="142"/>
      <c r="L210" s="142" t="e">
        <f t="shared" ca="1" si="27"/>
        <v>#REF!</v>
      </c>
      <c r="M210" s="144" t="e">
        <f t="shared" ca="1" si="29"/>
        <v>#REF!</v>
      </c>
      <c r="N210" s="187" t="e">
        <f t="shared" ca="1" si="30"/>
        <v>#REF!</v>
      </c>
      <c r="O210" s="146" t="e">
        <f t="shared" ca="1" si="31"/>
        <v>#REF!</v>
      </c>
      <c r="P210" s="151"/>
    </row>
    <row r="211" spans="1:16" x14ac:dyDescent="0.25">
      <c r="A211" s="135">
        <v>205</v>
      </c>
      <c r="B211" s="161" t="e">
        <f t="shared" ca="1" si="24"/>
        <v>#REF!</v>
      </c>
      <c r="C211" s="161" t="e">
        <f t="shared" ca="1" si="25"/>
        <v>#REF!</v>
      </c>
      <c r="D211" s="140"/>
      <c r="E211" s="141"/>
      <c r="F211" s="141" t="e">
        <f t="shared" ca="1" si="26"/>
        <v>#REF!</v>
      </c>
      <c r="G211" s="139"/>
      <c r="H211" s="139"/>
      <c r="I211" s="139" t="e">
        <f t="shared" ca="1" si="28"/>
        <v>#REF!</v>
      </c>
      <c r="J211" s="142"/>
      <c r="K211" s="142"/>
      <c r="L211" s="142" t="e">
        <f t="shared" ca="1" si="27"/>
        <v>#REF!</v>
      </c>
      <c r="M211" s="144" t="e">
        <f t="shared" ca="1" si="29"/>
        <v>#REF!</v>
      </c>
      <c r="N211" s="187" t="e">
        <f t="shared" ca="1" si="30"/>
        <v>#REF!</v>
      </c>
      <c r="O211" s="146" t="e">
        <f t="shared" ca="1" si="31"/>
        <v>#REF!</v>
      </c>
      <c r="P211" s="151"/>
    </row>
    <row r="212" spans="1:16" x14ac:dyDescent="0.25">
      <c r="A212" s="135">
        <v>206</v>
      </c>
      <c r="B212" s="161" t="e">
        <f t="shared" ca="1" si="24"/>
        <v>#REF!</v>
      </c>
      <c r="C212" s="161" t="e">
        <f t="shared" ca="1" si="25"/>
        <v>#REF!</v>
      </c>
      <c r="D212" s="140"/>
      <c r="E212" s="141"/>
      <c r="F212" s="141" t="e">
        <f t="shared" ca="1" si="26"/>
        <v>#REF!</v>
      </c>
      <c r="G212" s="139"/>
      <c r="H212" s="139"/>
      <c r="I212" s="139" t="e">
        <f t="shared" ca="1" si="28"/>
        <v>#REF!</v>
      </c>
      <c r="J212" s="142"/>
      <c r="K212" s="142"/>
      <c r="L212" s="142" t="e">
        <f t="shared" ca="1" si="27"/>
        <v>#REF!</v>
      </c>
      <c r="M212" s="144" t="e">
        <f t="shared" ca="1" si="29"/>
        <v>#REF!</v>
      </c>
      <c r="N212" s="187" t="e">
        <f t="shared" ca="1" si="30"/>
        <v>#REF!</v>
      </c>
      <c r="O212" s="146" t="e">
        <f t="shared" ca="1" si="31"/>
        <v>#REF!</v>
      </c>
      <c r="P212" s="151"/>
    </row>
    <row r="213" spans="1:16" x14ac:dyDescent="0.25">
      <c r="A213" s="135">
        <v>207</v>
      </c>
      <c r="B213" s="161" t="e">
        <f t="shared" ca="1" si="24"/>
        <v>#REF!</v>
      </c>
      <c r="C213" s="161" t="e">
        <f t="shared" ca="1" si="25"/>
        <v>#REF!</v>
      </c>
      <c r="D213" s="140"/>
      <c r="E213" s="141"/>
      <c r="F213" s="141" t="e">
        <f t="shared" ca="1" si="26"/>
        <v>#REF!</v>
      </c>
      <c r="G213" s="139"/>
      <c r="H213" s="139"/>
      <c r="I213" s="139" t="e">
        <f t="shared" ca="1" si="28"/>
        <v>#REF!</v>
      </c>
      <c r="J213" s="142"/>
      <c r="K213" s="142"/>
      <c r="L213" s="142" t="e">
        <f t="shared" ca="1" si="27"/>
        <v>#REF!</v>
      </c>
      <c r="M213" s="144" t="e">
        <f t="shared" ca="1" si="29"/>
        <v>#REF!</v>
      </c>
      <c r="N213" s="187" t="e">
        <f t="shared" ca="1" si="30"/>
        <v>#REF!</v>
      </c>
      <c r="O213" s="146" t="e">
        <f t="shared" ca="1" si="31"/>
        <v>#REF!</v>
      </c>
      <c r="P213" s="151"/>
    </row>
    <row r="214" spans="1:16" x14ac:dyDescent="0.25">
      <c r="A214" s="135">
        <v>208</v>
      </c>
      <c r="B214" s="161" t="e">
        <f t="shared" ca="1" si="24"/>
        <v>#REF!</v>
      </c>
      <c r="C214" s="161" t="e">
        <f t="shared" ca="1" si="25"/>
        <v>#REF!</v>
      </c>
      <c r="D214" s="140"/>
      <c r="E214" s="141"/>
      <c r="F214" s="141" t="e">
        <f t="shared" ca="1" si="26"/>
        <v>#REF!</v>
      </c>
      <c r="G214" s="139"/>
      <c r="H214" s="139"/>
      <c r="I214" s="139" t="e">
        <f t="shared" ca="1" si="28"/>
        <v>#REF!</v>
      </c>
      <c r="J214" s="142"/>
      <c r="K214" s="142"/>
      <c r="L214" s="142" t="e">
        <f t="shared" ca="1" si="27"/>
        <v>#REF!</v>
      </c>
      <c r="M214" s="144" t="e">
        <f t="shared" ca="1" si="29"/>
        <v>#REF!</v>
      </c>
      <c r="N214" s="187" t="e">
        <f t="shared" ca="1" si="30"/>
        <v>#REF!</v>
      </c>
      <c r="O214" s="146" t="e">
        <f t="shared" ca="1" si="31"/>
        <v>#REF!</v>
      </c>
      <c r="P214" s="151"/>
    </row>
    <row r="215" spans="1:16" x14ac:dyDescent="0.25">
      <c r="A215" s="135">
        <v>209</v>
      </c>
      <c r="B215" s="161" t="e">
        <f t="shared" ca="1" si="24"/>
        <v>#REF!</v>
      </c>
      <c r="C215" s="161" t="e">
        <f t="shared" ca="1" si="25"/>
        <v>#REF!</v>
      </c>
      <c r="D215" s="140"/>
      <c r="E215" s="141"/>
      <c r="F215" s="141" t="e">
        <f t="shared" ca="1" si="26"/>
        <v>#REF!</v>
      </c>
      <c r="G215" s="139"/>
      <c r="H215" s="139"/>
      <c r="I215" s="139" t="e">
        <f t="shared" ca="1" si="28"/>
        <v>#REF!</v>
      </c>
      <c r="J215" s="142"/>
      <c r="K215" s="142"/>
      <c r="L215" s="142" t="e">
        <f t="shared" ca="1" si="27"/>
        <v>#REF!</v>
      </c>
      <c r="M215" s="144" t="e">
        <f t="shared" ca="1" si="29"/>
        <v>#REF!</v>
      </c>
      <c r="N215" s="187" t="e">
        <f t="shared" ca="1" si="30"/>
        <v>#REF!</v>
      </c>
      <c r="O215" s="146" t="e">
        <f t="shared" ca="1" si="31"/>
        <v>#REF!</v>
      </c>
      <c r="P215" s="151"/>
    </row>
    <row r="216" spans="1:16" x14ac:dyDescent="0.25">
      <c r="A216" s="135">
        <v>210</v>
      </c>
      <c r="B216" s="161" t="e">
        <f t="shared" ca="1" si="24"/>
        <v>#REF!</v>
      </c>
      <c r="C216" s="161" t="e">
        <f t="shared" ca="1" si="25"/>
        <v>#REF!</v>
      </c>
      <c r="D216" s="140"/>
      <c r="E216" s="141"/>
      <c r="F216" s="141" t="e">
        <f t="shared" ca="1" si="26"/>
        <v>#REF!</v>
      </c>
      <c r="G216" s="139"/>
      <c r="H216" s="139"/>
      <c r="I216" s="139" t="e">
        <f t="shared" ca="1" si="28"/>
        <v>#REF!</v>
      </c>
      <c r="J216" s="142"/>
      <c r="K216" s="142"/>
      <c r="L216" s="142" t="e">
        <f t="shared" ca="1" si="27"/>
        <v>#REF!</v>
      </c>
      <c r="M216" s="144" t="e">
        <f t="shared" ca="1" si="29"/>
        <v>#REF!</v>
      </c>
      <c r="N216" s="187" t="e">
        <f t="shared" ca="1" si="30"/>
        <v>#REF!</v>
      </c>
      <c r="O216" s="146" t="e">
        <f t="shared" ca="1" si="31"/>
        <v>#REF!</v>
      </c>
      <c r="P216" s="151"/>
    </row>
    <row r="217" spans="1:16" x14ac:dyDescent="0.25">
      <c r="A217" s="135">
        <v>211</v>
      </c>
      <c r="B217" s="161" t="e">
        <f t="shared" ca="1" si="24"/>
        <v>#REF!</v>
      </c>
      <c r="C217" s="161" t="e">
        <f t="shared" ca="1" si="25"/>
        <v>#REF!</v>
      </c>
      <c r="D217" s="140"/>
      <c r="E217" s="141"/>
      <c r="F217" s="141" t="e">
        <f t="shared" ca="1" si="26"/>
        <v>#REF!</v>
      </c>
      <c r="G217" s="139"/>
      <c r="H217" s="139"/>
      <c r="I217" s="139" t="e">
        <f t="shared" ca="1" si="28"/>
        <v>#REF!</v>
      </c>
      <c r="J217" s="142"/>
      <c r="K217" s="142"/>
      <c r="L217" s="142" t="e">
        <f t="shared" ca="1" si="27"/>
        <v>#REF!</v>
      </c>
      <c r="M217" s="144" t="e">
        <f t="shared" ca="1" si="29"/>
        <v>#REF!</v>
      </c>
      <c r="N217" s="187" t="e">
        <f t="shared" ca="1" si="30"/>
        <v>#REF!</v>
      </c>
      <c r="O217" s="146" t="e">
        <f t="shared" ca="1" si="31"/>
        <v>#REF!</v>
      </c>
      <c r="P217" s="151"/>
    </row>
    <row r="218" spans="1:16" x14ac:dyDescent="0.25">
      <c r="A218" s="135">
        <v>212</v>
      </c>
      <c r="B218" s="161" t="e">
        <f t="shared" ca="1" si="24"/>
        <v>#REF!</v>
      </c>
      <c r="C218" s="161" t="e">
        <f t="shared" ca="1" si="25"/>
        <v>#REF!</v>
      </c>
      <c r="D218" s="140"/>
      <c r="E218" s="141"/>
      <c r="F218" s="141" t="e">
        <f t="shared" ca="1" si="26"/>
        <v>#REF!</v>
      </c>
      <c r="G218" s="139"/>
      <c r="H218" s="139"/>
      <c r="I218" s="139" t="e">
        <f t="shared" ca="1" si="28"/>
        <v>#REF!</v>
      </c>
      <c r="J218" s="142"/>
      <c r="K218" s="142"/>
      <c r="L218" s="142" t="e">
        <f t="shared" ca="1" si="27"/>
        <v>#REF!</v>
      </c>
      <c r="M218" s="144" t="e">
        <f t="shared" ca="1" si="29"/>
        <v>#REF!</v>
      </c>
      <c r="N218" s="187" t="e">
        <f t="shared" ca="1" si="30"/>
        <v>#REF!</v>
      </c>
      <c r="O218" s="146" t="e">
        <f t="shared" ca="1" si="31"/>
        <v>#REF!</v>
      </c>
      <c r="P218" s="151"/>
    </row>
    <row r="219" spans="1:16" x14ac:dyDescent="0.25">
      <c r="A219" s="135">
        <v>213</v>
      </c>
      <c r="B219" s="161" t="e">
        <f t="shared" ca="1" si="24"/>
        <v>#REF!</v>
      </c>
      <c r="C219" s="161" t="e">
        <f t="shared" ca="1" si="25"/>
        <v>#REF!</v>
      </c>
      <c r="D219" s="140"/>
      <c r="E219" s="141"/>
      <c r="F219" s="141" t="e">
        <f t="shared" ca="1" si="26"/>
        <v>#REF!</v>
      </c>
      <c r="G219" s="139"/>
      <c r="H219" s="139"/>
      <c r="I219" s="139" t="e">
        <f t="shared" ca="1" si="28"/>
        <v>#REF!</v>
      </c>
      <c r="J219" s="142"/>
      <c r="K219" s="142"/>
      <c r="L219" s="142" t="e">
        <f t="shared" ca="1" si="27"/>
        <v>#REF!</v>
      </c>
      <c r="M219" s="144" t="e">
        <f t="shared" ca="1" si="29"/>
        <v>#REF!</v>
      </c>
      <c r="N219" s="187" t="e">
        <f t="shared" ca="1" si="30"/>
        <v>#REF!</v>
      </c>
      <c r="O219" s="146" t="e">
        <f t="shared" ca="1" si="31"/>
        <v>#REF!</v>
      </c>
      <c r="P219" s="151"/>
    </row>
    <row r="220" spans="1:16" x14ac:dyDescent="0.25">
      <c r="A220" s="135">
        <v>214</v>
      </c>
      <c r="B220" s="161" t="e">
        <f t="shared" ca="1" si="24"/>
        <v>#REF!</v>
      </c>
      <c r="C220" s="161" t="e">
        <f t="shared" ca="1" si="25"/>
        <v>#REF!</v>
      </c>
      <c r="D220" s="140"/>
      <c r="E220" s="141"/>
      <c r="F220" s="141" t="e">
        <f t="shared" ca="1" si="26"/>
        <v>#REF!</v>
      </c>
      <c r="G220" s="139"/>
      <c r="H220" s="139"/>
      <c r="I220" s="139" t="e">
        <f t="shared" ca="1" si="28"/>
        <v>#REF!</v>
      </c>
      <c r="J220" s="142"/>
      <c r="K220" s="142"/>
      <c r="L220" s="142" t="e">
        <f t="shared" ca="1" si="27"/>
        <v>#REF!</v>
      </c>
      <c r="M220" s="144" t="e">
        <f t="shared" ca="1" si="29"/>
        <v>#REF!</v>
      </c>
      <c r="N220" s="187" t="e">
        <f t="shared" ca="1" si="30"/>
        <v>#REF!</v>
      </c>
      <c r="O220" s="146" t="e">
        <f t="shared" ca="1" si="31"/>
        <v>#REF!</v>
      </c>
      <c r="P220" s="151"/>
    </row>
    <row r="221" spans="1:16" x14ac:dyDescent="0.25">
      <c r="A221" s="135">
        <v>215</v>
      </c>
      <c r="B221" s="161" t="e">
        <f t="shared" ca="1" si="24"/>
        <v>#REF!</v>
      </c>
      <c r="C221" s="161" t="e">
        <f t="shared" ca="1" si="25"/>
        <v>#REF!</v>
      </c>
      <c r="D221" s="140"/>
      <c r="E221" s="141"/>
      <c r="F221" s="141" t="e">
        <f t="shared" ca="1" si="26"/>
        <v>#REF!</v>
      </c>
      <c r="G221" s="139"/>
      <c r="H221" s="139"/>
      <c r="I221" s="139" t="e">
        <f t="shared" ca="1" si="28"/>
        <v>#REF!</v>
      </c>
      <c r="J221" s="142"/>
      <c r="K221" s="142"/>
      <c r="L221" s="142" t="e">
        <f t="shared" ca="1" si="27"/>
        <v>#REF!</v>
      </c>
      <c r="M221" s="144" t="e">
        <f t="shared" ca="1" si="29"/>
        <v>#REF!</v>
      </c>
      <c r="N221" s="187" t="e">
        <f t="shared" ca="1" si="30"/>
        <v>#REF!</v>
      </c>
      <c r="O221" s="146" t="e">
        <f t="shared" ca="1" si="31"/>
        <v>#REF!</v>
      </c>
      <c r="P221" s="151"/>
    </row>
    <row r="222" spans="1:16" x14ac:dyDescent="0.25">
      <c r="A222" s="135">
        <v>216</v>
      </c>
      <c r="B222" s="161" t="e">
        <f t="shared" ca="1" si="24"/>
        <v>#REF!</v>
      </c>
      <c r="C222" s="161" t="e">
        <f t="shared" ca="1" si="25"/>
        <v>#REF!</v>
      </c>
      <c r="D222" s="140"/>
      <c r="E222" s="141"/>
      <c r="F222" s="141" t="e">
        <f t="shared" ca="1" si="26"/>
        <v>#REF!</v>
      </c>
      <c r="G222" s="139"/>
      <c r="H222" s="139"/>
      <c r="I222" s="139" t="e">
        <f t="shared" ca="1" si="28"/>
        <v>#REF!</v>
      </c>
      <c r="J222" s="142"/>
      <c r="K222" s="142"/>
      <c r="L222" s="142" t="e">
        <f t="shared" ca="1" si="27"/>
        <v>#REF!</v>
      </c>
      <c r="M222" s="144" t="e">
        <f t="shared" ca="1" si="29"/>
        <v>#REF!</v>
      </c>
      <c r="N222" s="187" t="e">
        <f t="shared" ca="1" si="30"/>
        <v>#REF!</v>
      </c>
      <c r="O222" s="146" t="e">
        <f t="shared" ca="1" si="31"/>
        <v>#REF!</v>
      </c>
      <c r="P222" s="151"/>
    </row>
    <row r="223" spans="1:16" x14ac:dyDescent="0.25">
      <c r="A223" s="135">
        <v>217</v>
      </c>
      <c r="B223" s="161" t="e">
        <f t="shared" ca="1" si="24"/>
        <v>#REF!</v>
      </c>
      <c r="C223" s="161" t="e">
        <f t="shared" ca="1" si="25"/>
        <v>#REF!</v>
      </c>
      <c r="D223" s="140"/>
      <c r="E223" s="141"/>
      <c r="F223" s="141" t="e">
        <f t="shared" ca="1" si="26"/>
        <v>#REF!</v>
      </c>
      <c r="G223" s="139"/>
      <c r="H223" s="139"/>
      <c r="I223" s="139" t="e">
        <f t="shared" ca="1" si="28"/>
        <v>#REF!</v>
      </c>
      <c r="J223" s="142"/>
      <c r="K223" s="142"/>
      <c r="L223" s="142" t="e">
        <f t="shared" ca="1" si="27"/>
        <v>#REF!</v>
      </c>
      <c r="M223" s="144" t="e">
        <f t="shared" ca="1" si="29"/>
        <v>#REF!</v>
      </c>
      <c r="N223" s="187" t="e">
        <f t="shared" ca="1" si="30"/>
        <v>#REF!</v>
      </c>
      <c r="O223" s="146" t="e">
        <f t="shared" ca="1" si="31"/>
        <v>#REF!</v>
      </c>
      <c r="P223" s="151"/>
    </row>
    <row r="224" spans="1:16" x14ac:dyDescent="0.25">
      <c r="A224" s="135">
        <v>218</v>
      </c>
      <c r="B224" s="161" t="e">
        <f t="shared" ca="1" si="24"/>
        <v>#REF!</v>
      </c>
      <c r="C224" s="161" t="e">
        <f t="shared" ca="1" si="25"/>
        <v>#REF!</v>
      </c>
      <c r="D224" s="140"/>
      <c r="E224" s="141"/>
      <c r="F224" s="141" t="e">
        <f t="shared" ca="1" si="26"/>
        <v>#REF!</v>
      </c>
      <c r="G224" s="139"/>
      <c r="H224" s="139"/>
      <c r="I224" s="139" t="e">
        <f t="shared" ca="1" si="28"/>
        <v>#REF!</v>
      </c>
      <c r="J224" s="142"/>
      <c r="K224" s="142"/>
      <c r="L224" s="142" t="e">
        <f t="shared" ca="1" si="27"/>
        <v>#REF!</v>
      </c>
      <c r="M224" s="144" t="e">
        <f t="shared" ca="1" si="29"/>
        <v>#REF!</v>
      </c>
      <c r="N224" s="187" t="e">
        <f t="shared" ca="1" si="30"/>
        <v>#REF!</v>
      </c>
      <c r="O224" s="146" t="e">
        <f t="shared" ca="1" si="31"/>
        <v>#REF!</v>
      </c>
      <c r="P224" s="151"/>
    </row>
    <row r="225" spans="1:16" x14ac:dyDescent="0.25">
      <c r="A225" s="135">
        <v>219</v>
      </c>
      <c r="B225" s="161" t="e">
        <f t="shared" ca="1" si="24"/>
        <v>#REF!</v>
      </c>
      <c r="C225" s="161" t="e">
        <f t="shared" ca="1" si="25"/>
        <v>#REF!</v>
      </c>
      <c r="D225" s="140"/>
      <c r="E225" s="141"/>
      <c r="F225" s="141" t="e">
        <f t="shared" ca="1" si="26"/>
        <v>#REF!</v>
      </c>
      <c r="G225" s="139"/>
      <c r="H225" s="139"/>
      <c r="I225" s="139" t="e">
        <f t="shared" ca="1" si="28"/>
        <v>#REF!</v>
      </c>
      <c r="J225" s="142"/>
      <c r="K225" s="142"/>
      <c r="L225" s="142" t="e">
        <f t="shared" ca="1" si="27"/>
        <v>#REF!</v>
      </c>
      <c r="M225" s="144" t="e">
        <f t="shared" ca="1" si="29"/>
        <v>#REF!</v>
      </c>
      <c r="N225" s="187" t="e">
        <f t="shared" ca="1" si="30"/>
        <v>#REF!</v>
      </c>
      <c r="O225" s="146" t="e">
        <f t="shared" ca="1" si="31"/>
        <v>#REF!</v>
      </c>
      <c r="P225" s="151"/>
    </row>
    <row r="226" spans="1:16" x14ac:dyDescent="0.25">
      <c r="A226" s="135">
        <v>220</v>
      </c>
      <c r="B226" s="161" t="e">
        <f t="shared" ca="1" si="24"/>
        <v>#REF!</v>
      </c>
      <c r="C226" s="161" t="e">
        <f t="shared" ca="1" si="25"/>
        <v>#REF!</v>
      </c>
      <c r="D226" s="140"/>
      <c r="E226" s="141"/>
      <c r="F226" s="141" t="e">
        <f t="shared" ca="1" si="26"/>
        <v>#REF!</v>
      </c>
      <c r="G226" s="139"/>
      <c r="H226" s="139"/>
      <c r="I226" s="139" t="e">
        <f t="shared" ca="1" si="28"/>
        <v>#REF!</v>
      </c>
      <c r="J226" s="142"/>
      <c r="K226" s="142"/>
      <c r="L226" s="142" t="e">
        <f t="shared" ca="1" si="27"/>
        <v>#REF!</v>
      </c>
      <c r="M226" s="144" t="e">
        <f t="shared" ca="1" si="29"/>
        <v>#REF!</v>
      </c>
      <c r="N226" s="187" t="e">
        <f t="shared" ca="1" si="30"/>
        <v>#REF!</v>
      </c>
      <c r="O226" s="146" t="e">
        <f t="shared" ca="1" si="31"/>
        <v>#REF!</v>
      </c>
      <c r="P226" s="151"/>
    </row>
    <row r="227" spans="1:16" x14ac:dyDescent="0.25">
      <c r="A227" s="135">
        <v>221</v>
      </c>
      <c r="B227" s="161" t="e">
        <f t="shared" ca="1" si="24"/>
        <v>#REF!</v>
      </c>
      <c r="C227" s="161" t="e">
        <f t="shared" ca="1" si="25"/>
        <v>#REF!</v>
      </c>
      <c r="D227" s="140"/>
      <c r="E227" s="141"/>
      <c r="F227" s="141" t="e">
        <f t="shared" ca="1" si="26"/>
        <v>#REF!</v>
      </c>
      <c r="G227" s="139"/>
      <c r="H227" s="139"/>
      <c r="I227" s="139" t="e">
        <f t="shared" ca="1" si="28"/>
        <v>#REF!</v>
      </c>
      <c r="J227" s="142"/>
      <c r="K227" s="142"/>
      <c r="L227" s="142" t="e">
        <f t="shared" ca="1" si="27"/>
        <v>#REF!</v>
      </c>
      <c r="M227" s="144" t="e">
        <f t="shared" ca="1" si="29"/>
        <v>#REF!</v>
      </c>
      <c r="N227" s="187" t="e">
        <f t="shared" ca="1" si="30"/>
        <v>#REF!</v>
      </c>
      <c r="O227" s="146" t="e">
        <f t="shared" ca="1" si="31"/>
        <v>#REF!</v>
      </c>
      <c r="P227" s="151"/>
    </row>
    <row r="228" spans="1:16" x14ac:dyDescent="0.25">
      <c r="A228" s="135">
        <v>222</v>
      </c>
      <c r="B228" s="161" t="e">
        <f t="shared" ca="1" si="24"/>
        <v>#REF!</v>
      </c>
      <c r="C228" s="161" t="e">
        <f t="shared" ca="1" si="25"/>
        <v>#REF!</v>
      </c>
      <c r="D228" s="140"/>
      <c r="E228" s="141"/>
      <c r="F228" s="141" t="e">
        <f t="shared" ca="1" si="26"/>
        <v>#REF!</v>
      </c>
      <c r="G228" s="139"/>
      <c r="H228" s="139"/>
      <c r="I228" s="139" t="e">
        <f t="shared" ca="1" si="28"/>
        <v>#REF!</v>
      </c>
      <c r="J228" s="142"/>
      <c r="K228" s="142"/>
      <c r="L228" s="142" t="e">
        <f t="shared" ca="1" si="27"/>
        <v>#REF!</v>
      </c>
      <c r="M228" s="144" t="e">
        <f t="shared" ca="1" si="29"/>
        <v>#REF!</v>
      </c>
      <c r="N228" s="187" t="e">
        <f t="shared" ca="1" si="30"/>
        <v>#REF!</v>
      </c>
      <c r="O228" s="146" t="e">
        <f t="shared" ca="1" si="31"/>
        <v>#REF!</v>
      </c>
      <c r="P228" s="151"/>
    </row>
    <row r="229" spans="1:16" x14ac:dyDescent="0.25">
      <c r="A229" s="135">
        <v>223</v>
      </c>
      <c r="B229" s="161" t="e">
        <f t="shared" ca="1" si="24"/>
        <v>#REF!</v>
      </c>
      <c r="C229" s="161" t="e">
        <f t="shared" ca="1" si="25"/>
        <v>#REF!</v>
      </c>
      <c r="D229" s="140"/>
      <c r="E229" s="141"/>
      <c r="F229" s="141" t="e">
        <f t="shared" ca="1" si="26"/>
        <v>#REF!</v>
      </c>
      <c r="G229" s="139"/>
      <c r="H229" s="139"/>
      <c r="I229" s="139" t="e">
        <f t="shared" ca="1" si="28"/>
        <v>#REF!</v>
      </c>
      <c r="J229" s="142"/>
      <c r="K229" s="142"/>
      <c r="L229" s="142" t="e">
        <f t="shared" ca="1" si="27"/>
        <v>#REF!</v>
      </c>
      <c r="M229" s="144" t="e">
        <f t="shared" ca="1" si="29"/>
        <v>#REF!</v>
      </c>
      <c r="N229" s="187" t="e">
        <f t="shared" ca="1" si="30"/>
        <v>#REF!</v>
      </c>
      <c r="O229" s="146" t="e">
        <f t="shared" ca="1" si="31"/>
        <v>#REF!</v>
      </c>
      <c r="P229" s="151"/>
    </row>
    <row r="230" spans="1:16" x14ac:dyDescent="0.25">
      <c r="A230" s="135">
        <v>224</v>
      </c>
      <c r="B230" s="161" t="e">
        <f t="shared" ca="1" si="24"/>
        <v>#REF!</v>
      </c>
      <c r="C230" s="161" t="e">
        <f t="shared" ca="1" si="25"/>
        <v>#REF!</v>
      </c>
      <c r="D230" s="140"/>
      <c r="E230" s="141"/>
      <c r="F230" s="141" t="e">
        <f t="shared" ca="1" si="26"/>
        <v>#REF!</v>
      </c>
      <c r="G230" s="139"/>
      <c r="H230" s="139"/>
      <c r="I230" s="139" t="e">
        <f t="shared" ca="1" si="28"/>
        <v>#REF!</v>
      </c>
      <c r="J230" s="142"/>
      <c r="K230" s="142"/>
      <c r="L230" s="142" t="e">
        <f t="shared" ca="1" si="27"/>
        <v>#REF!</v>
      </c>
      <c r="M230" s="144" t="e">
        <f t="shared" ca="1" si="29"/>
        <v>#REF!</v>
      </c>
      <c r="N230" s="187" t="e">
        <f t="shared" ca="1" si="30"/>
        <v>#REF!</v>
      </c>
      <c r="O230" s="146" t="e">
        <f t="shared" ca="1" si="31"/>
        <v>#REF!</v>
      </c>
      <c r="P230" s="151"/>
    </row>
    <row r="231" spans="1:16" x14ac:dyDescent="0.25">
      <c r="A231" s="135">
        <v>225</v>
      </c>
      <c r="B231" s="161" t="e">
        <f t="shared" ca="1" si="24"/>
        <v>#REF!</v>
      </c>
      <c r="C231" s="161" t="e">
        <f t="shared" ca="1" si="25"/>
        <v>#REF!</v>
      </c>
      <c r="D231" s="140"/>
      <c r="E231" s="141"/>
      <c r="F231" s="141" t="e">
        <f t="shared" ca="1" si="26"/>
        <v>#REF!</v>
      </c>
      <c r="G231" s="139"/>
      <c r="H231" s="139"/>
      <c r="I231" s="139" t="e">
        <f t="shared" ca="1" si="28"/>
        <v>#REF!</v>
      </c>
      <c r="J231" s="142"/>
      <c r="K231" s="142"/>
      <c r="L231" s="142" t="e">
        <f t="shared" ca="1" si="27"/>
        <v>#REF!</v>
      </c>
      <c r="M231" s="144" t="e">
        <f t="shared" ca="1" si="29"/>
        <v>#REF!</v>
      </c>
      <c r="N231" s="187" t="e">
        <f t="shared" ca="1" si="30"/>
        <v>#REF!</v>
      </c>
      <c r="O231" s="146" t="e">
        <f t="shared" ca="1" si="31"/>
        <v>#REF!</v>
      </c>
      <c r="P231" s="151"/>
    </row>
    <row r="232" spans="1:16" x14ac:dyDescent="0.25">
      <c r="A232" s="135">
        <v>226</v>
      </c>
      <c r="B232" s="161" t="e">
        <f t="shared" ca="1" si="24"/>
        <v>#REF!</v>
      </c>
      <c r="C232" s="161" t="e">
        <f t="shared" ca="1" si="25"/>
        <v>#REF!</v>
      </c>
      <c r="D232" s="140"/>
      <c r="E232" s="141"/>
      <c r="F232" s="141" t="e">
        <f t="shared" ca="1" si="26"/>
        <v>#REF!</v>
      </c>
      <c r="G232" s="139"/>
      <c r="H232" s="139"/>
      <c r="I232" s="139" t="e">
        <f t="shared" ca="1" si="28"/>
        <v>#REF!</v>
      </c>
      <c r="J232" s="142"/>
      <c r="K232" s="142"/>
      <c r="L232" s="142" t="e">
        <f t="shared" ca="1" si="27"/>
        <v>#REF!</v>
      </c>
      <c r="M232" s="144" t="e">
        <f t="shared" ca="1" si="29"/>
        <v>#REF!</v>
      </c>
      <c r="N232" s="187" t="e">
        <f t="shared" ca="1" si="30"/>
        <v>#REF!</v>
      </c>
      <c r="O232" s="146" t="e">
        <f t="shared" ca="1" si="31"/>
        <v>#REF!</v>
      </c>
      <c r="P232" s="151"/>
    </row>
    <row r="233" spans="1:16" x14ac:dyDescent="0.25">
      <c r="A233" s="135">
        <v>227</v>
      </c>
      <c r="B233" s="161" t="e">
        <f t="shared" ca="1" si="24"/>
        <v>#REF!</v>
      </c>
      <c r="C233" s="161" t="e">
        <f t="shared" ca="1" si="25"/>
        <v>#REF!</v>
      </c>
      <c r="D233" s="140"/>
      <c r="E233" s="141"/>
      <c r="F233" s="141" t="e">
        <f t="shared" ca="1" si="26"/>
        <v>#REF!</v>
      </c>
      <c r="G233" s="139"/>
      <c r="H233" s="139"/>
      <c r="I233" s="139" t="e">
        <f t="shared" ca="1" si="28"/>
        <v>#REF!</v>
      </c>
      <c r="J233" s="142"/>
      <c r="K233" s="142"/>
      <c r="L233" s="142" t="e">
        <f t="shared" ca="1" si="27"/>
        <v>#REF!</v>
      </c>
      <c r="M233" s="144" t="e">
        <f t="shared" ca="1" si="29"/>
        <v>#REF!</v>
      </c>
      <c r="N233" s="187" t="e">
        <f t="shared" ca="1" si="30"/>
        <v>#REF!</v>
      </c>
      <c r="O233" s="146" t="e">
        <f t="shared" ca="1" si="31"/>
        <v>#REF!</v>
      </c>
      <c r="P233" s="151"/>
    </row>
    <row r="234" spans="1:16" x14ac:dyDescent="0.25">
      <c r="A234" s="135">
        <v>228</v>
      </c>
      <c r="B234" s="161" t="e">
        <f t="shared" ca="1" si="24"/>
        <v>#REF!</v>
      </c>
      <c r="C234" s="161" t="e">
        <f t="shared" ca="1" si="25"/>
        <v>#REF!</v>
      </c>
      <c r="D234" s="140"/>
      <c r="E234" s="141"/>
      <c r="F234" s="141" t="e">
        <f t="shared" ca="1" si="26"/>
        <v>#REF!</v>
      </c>
      <c r="G234" s="139"/>
      <c r="H234" s="139"/>
      <c r="I234" s="139" t="e">
        <f t="shared" ca="1" si="28"/>
        <v>#REF!</v>
      </c>
      <c r="J234" s="142"/>
      <c r="K234" s="142"/>
      <c r="L234" s="142" t="e">
        <f t="shared" ca="1" si="27"/>
        <v>#REF!</v>
      </c>
      <c r="M234" s="144" t="e">
        <f t="shared" ca="1" si="29"/>
        <v>#REF!</v>
      </c>
      <c r="N234" s="187" t="e">
        <f t="shared" ca="1" si="30"/>
        <v>#REF!</v>
      </c>
      <c r="O234" s="146" t="e">
        <f t="shared" ca="1" si="31"/>
        <v>#REF!</v>
      </c>
      <c r="P234" s="151"/>
    </row>
    <row r="235" spans="1:16" x14ac:dyDescent="0.25">
      <c r="A235" s="135">
        <v>229</v>
      </c>
      <c r="B235" s="161" t="e">
        <f t="shared" ca="1" si="24"/>
        <v>#REF!</v>
      </c>
      <c r="C235" s="161" t="e">
        <f t="shared" ca="1" si="25"/>
        <v>#REF!</v>
      </c>
      <c r="D235" s="140"/>
      <c r="E235" s="141"/>
      <c r="F235" s="141" t="e">
        <f t="shared" ca="1" si="26"/>
        <v>#REF!</v>
      </c>
      <c r="G235" s="139"/>
      <c r="H235" s="139"/>
      <c r="I235" s="139" t="e">
        <f t="shared" ca="1" si="28"/>
        <v>#REF!</v>
      </c>
      <c r="J235" s="142"/>
      <c r="K235" s="142"/>
      <c r="L235" s="142" t="e">
        <f t="shared" ca="1" si="27"/>
        <v>#REF!</v>
      </c>
      <c r="M235" s="144" t="e">
        <f t="shared" ca="1" si="29"/>
        <v>#REF!</v>
      </c>
      <c r="N235" s="187" t="e">
        <f t="shared" ca="1" si="30"/>
        <v>#REF!</v>
      </c>
      <c r="O235" s="146" t="e">
        <f t="shared" ca="1" si="31"/>
        <v>#REF!</v>
      </c>
      <c r="P235" s="151"/>
    </row>
    <row r="236" spans="1:16" x14ac:dyDescent="0.25">
      <c r="A236" s="135">
        <v>230</v>
      </c>
      <c r="B236" s="161" t="e">
        <f t="shared" ca="1" si="24"/>
        <v>#REF!</v>
      </c>
      <c r="C236" s="161" t="e">
        <f t="shared" ca="1" si="25"/>
        <v>#REF!</v>
      </c>
      <c r="D236" s="140"/>
      <c r="E236" s="141"/>
      <c r="F236" s="141" t="e">
        <f t="shared" ca="1" si="26"/>
        <v>#REF!</v>
      </c>
      <c r="G236" s="139"/>
      <c r="H236" s="139"/>
      <c r="I236" s="139" t="e">
        <f t="shared" ca="1" si="28"/>
        <v>#REF!</v>
      </c>
      <c r="J236" s="142"/>
      <c r="K236" s="142"/>
      <c r="L236" s="142" t="e">
        <f t="shared" ca="1" si="27"/>
        <v>#REF!</v>
      </c>
      <c r="M236" s="144" t="e">
        <f t="shared" ca="1" si="29"/>
        <v>#REF!</v>
      </c>
      <c r="N236" s="187" t="e">
        <f t="shared" ca="1" si="30"/>
        <v>#REF!</v>
      </c>
      <c r="O236" s="146" t="e">
        <f t="shared" ca="1" si="31"/>
        <v>#REF!</v>
      </c>
      <c r="P236" s="151"/>
    </row>
    <row r="237" spans="1:16" x14ac:dyDescent="0.25">
      <c r="A237" s="135">
        <v>231</v>
      </c>
      <c r="B237" s="161" t="e">
        <f t="shared" ca="1" si="24"/>
        <v>#REF!</v>
      </c>
      <c r="C237" s="161" t="e">
        <f t="shared" ca="1" si="25"/>
        <v>#REF!</v>
      </c>
      <c r="D237" s="140"/>
      <c r="E237" s="141"/>
      <c r="F237" s="141" t="e">
        <f t="shared" ca="1" si="26"/>
        <v>#REF!</v>
      </c>
      <c r="G237" s="139"/>
      <c r="H237" s="139"/>
      <c r="I237" s="139" t="e">
        <f t="shared" ca="1" si="28"/>
        <v>#REF!</v>
      </c>
      <c r="J237" s="142"/>
      <c r="K237" s="142"/>
      <c r="L237" s="142" t="e">
        <f t="shared" ca="1" si="27"/>
        <v>#REF!</v>
      </c>
      <c r="M237" s="144" t="e">
        <f t="shared" ca="1" si="29"/>
        <v>#REF!</v>
      </c>
      <c r="N237" s="187" t="e">
        <f t="shared" ca="1" si="30"/>
        <v>#REF!</v>
      </c>
      <c r="O237" s="146" t="e">
        <f t="shared" ca="1" si="31"/>
        <v>#REF!</v>
      </c>
      <c r="P237" s="151"/>
    </row>
    <row r="238" spans="1:16" x14ac:dyDescent="0.25">
      <c r="A238" s="135">
        <v>232</v>
      </c>
      <c r="B238" s="161" t="e">
        <f t="shared" ca="1" si="24"/>
        <v>#REF!</v>
      </c>
      <c r="C238" s="161" t="e">
        <f t="shared" ca="1" si="25"/>
        <v>#REF!</v>
      </c>
      <c r="D238" s="140"/>
      <c r="E238" s="141"/>
      <c r="F238" s="141" t="e">
        <f t="shared" ca="1" si="26"/>
        <v>#REF!</v>
      </c>
      <c r="G238" s="139"/>
      <c r="H238" s="139"/>
      <c r="I238" s="139" t="e">
        <f t="shared" ca="1" si="28"/>
        <v>#REF!</v>
      </c>
      <c r="J238" s="142"/>
      <c r="K238" s="142"/>
      <c r="L238" s="142" t="e">
        <f t="shared" ca="1" si="27"/>
        <v>#REF!</v>
      </c>
      <c r="M238" s="144" t="e">
        <f t="shared" ca="1" si="29"/>
        <v>#REF!</v>
      </c>
      <c r="N238" s="187" t="e">
        <f t="shared" ca="1" si="30"/>
        <v>#REF!</v>
      </c>
      <c r="O238" s="146" t="e">
        <f t="shared" ca="1" si="31"/>
        <v>#REF!</v>
      </c>
      <c r="P238" s="151"/>
    </row>
    <row r="239" spans="1:16" x14ac:dyDescent="0.25">
      <c r="A239" s="135">
        <v>233</v>
      </c>
      <c r="B239" s="161" t="e">
        <f t="shared" ca="1" si="24"/>
        <v>#REF!</v>
      </c>
      <c r="C239" s="161" t="e">
        <f t="shared" ca="1" si="25"/>
        <v>#REF!</v>
      </c>
      <c r="D239" s="140"/>
      <c r="E239" s="141"/>
      <c r="F239" s="141" t="e">
        <f t="shared" ca="1" si="26"/>
        <v>#REF!</v>
      </c>
      <c r="G239" s="139"/>
      <c r="H239" s="139"/>
      <c r="I239" s="139" t="e">
        <f t="shared" ca="1" si="28"/>
        <v>#REF!</v>
      </c>
      <c r="J239" s="142"/>
      <c r="K239" s="142"/>
      <c r="L239" s="142" t="e">
        <f t="shared" ca="1" si="27"/>
        <v>#REF!</v>
      </c>
      <c r="M239" s="144" t="e">
        <f t="shared" ca="1" si="29"/>
        <v>#REF!</v>
      </c>
      <c r="N239" s="187" t="e">
        <f t="shared" ca="1" si="30"/>
        <v>#REF!</v>
      </c>
      <c r="O239" s="146" t="e">
        <f t="shared" ca="1" si="31"/>
        <v>#REF!</v>
      </c>
      <c r="P239" s="151"/>
    </row>
    <row r="240" spans="1:16" x14ac:dyDescent="0.25">
      <c r="A240" s="135">
        <v>234</v>
      </c>
      <c r="B240" s="161" t="e">
        <f t="shared" ca="1" si="24"/>
        <v>#REF!</v>
      </c>
      <c r="C240" s="161" t="e">
        <f t="shared" ca="1" si="25"/>
        <v>#REF!</v>
      </c>
      <c r="D240" s="140"/>
      <c r="E240" s="141"/>
      <c r="F240" s="141" t="e">
        <f t="shared" ca="1" si="26"/>
        <v>#REF!</v>
      </c>
      <c r="G240" s="139"/>
      <c r="H240" s="139"/>
      <c r="I240" s="139" t="e">
        <f t="shared" ca="1" si="28"/>
        <v>#REF!</v>
      </c>
      <c r="J240" s="142"/>
      <c r="K240" s="142"/>
      <c r="L240" s="142" t="e">
        <f t="shared" ca="1" si="27"/>
        <v>#REF!</v>
      </c>
      <c r="M240" s="144" t="e">
        <f t="shared" ca="1" si="29"/>
        <v>#REF!</v>
      </c>
      <c r="N240" s="187" t="e">
        <f t="shared" ca="1" si="30"/>
        <v>#REF!</v>
      </c>
      <c r="O240" s="146" t="e">
        <f t="shared" ca="1" si="31"/>
        <v>#REF!</v>
      </c>
      <c r="P240" s="151"/>
    </row>
    <row r="241" spans="1:16" x14ac:dyDescent="0.25">
      <c r="A241" s="135">
        <v>235</v>
      </c>
      <c r="B241" s="161" t="e">
        <f t="shared" ca="1" si="24"/>
        <v>#REF!</v>
      </c>
      <c r="C241" s="161" t="e">
        <f t="shared" ca="1" si="25"/>
        <v>#REF!</v>
      </c>
      <c r="D241" s="140"/>
      <c r="E241" s="141"/>
      <c r="F241" s="141" t="e">
        <f t="shared" ca="1" si="26"/>
        <v>#REF!</v>
      </c>
      <c r="G241" s="139"/>
      <c r="H241" s="139"/>
      <c r="I241" s="139" t="e">
        <f t="shared" ca="1" si="28"/>
        <v>#REF!</v>
      </c>
      <c r="J241" s="142"/>
      <c r="K241" s="142"/>
      <c r="L241" s="142" t="e">
        <f t="shared" ca="1" si="27"/>
        <v>#REF!</v>
      </c>
      <c r="M241" s="144" t="e">
        <f t="shared" ca="1" si="29"/>
        <v>#REF!</v>
      </c>
      <c r="N241" s="187" t="e">
        <f t="shared" ca="1" si="30"/>
        <v>#REF!</v>
      </c>
      <c r="O241" s="146" t="e">
        <f t="shared" ca="1" si="31"/>
        <v>#REF!</v>
      </c>
      <c r="P241" s="151"/>
    </row>
    <row r="242" spans="1:16" x14ac:dyDescent="0.25">
      <c r="A242" s="135">
        <v>236</v>
      </c>
      <c r="B242" s="161" t="e">
        <f t="shared" ca="1" si="24"/>
        <v>#REF!</v>
      </c>
      <c r="C242" s="161" t="e">
        <f t="shared" ca="1" si="25"/>
        <v>#REF!</v>
      </c>
      <c r="D242" s="140"/>
      <c r="E242" s="141"/>
      <c r="F242" s="141" t="e">
        <f t="shared" ca="1" si="26"/>
        <v>#REF!</v>
      </c>
      <c r="G242" s="139"/>
      <c r="H242" s="139"/>
      <c r="I242" s="139" t="e">
        <f t="shared" ca="1" si="28"/>
        <v>#REF!</v>
      </c>
      <c r="J242" s="142"/>
      <c r="K242" s="142"/>
      <c r="L242" s="142" t="e">
        <f t="shared" ca="1" si="27"/>
        <v>#REF!</v>
      </c>
      <c r="M242" s="144" t="e">
        <f t="shared" ca="1" si="29"/>
        <v>#REF!</v>
      </c>
      <c r="N242" s="187" t="e">
        <f t="shared" ca="1" si="30"/>
        <v>#REF!</v>
      </c>
      <c r="O242" s="146" t="e">
        <f t="shared" ca="1" si="31"/>
        <v>#REF!</v>
      </c>
      <c r="P242" s="151"/>
    </row>
    <row r="243" spans="1:16" x14ac:dyDescent="0.25">
      <c r="A243" s="135">
        <v>237</v>
      </c>
      <c r="B243" s="161" t="e">
        <f t="shared" ca="1" si="24"/>
        <v>#REF!</v>
      </c>
      <c r="C243" s="161" t="e">
        <f t="shared" ca="1" si="25"/>
        <v>#REF!</v>
      </c>
      <c r="D243" s="140"/>
      <c r="E243" s="141"/>
      <c r="F243" s="141" t="e">
        <f t="shared" ca="1" si="26"/>
        <v>#REF!</v>
      </c>
      <c r="G243" s="139"/>
      <c r="H243" s="139"/>
      <c r="I243" s="139" t="e">
        <f t="shared" ca="1" si="28"/>
        <v>#REF!</v>
      </c>
      <c r="J243" s="142"/>
      <c r="K243" s="142"/>
      <c r="L243" s="142" t="e">
        <f t="shared" ca="1" si="27"/>
        <v>#REF!</v>
      </c>
      <c r="M243" s="144" t="e">
        <f t="shared" ca="1" si="29"/>
        <v>#REF!</v>
      </c>
      <c r="N243" s="187" t="e">
        <f t="shared" ca="1" si="30"/>
        <v>#REF!</v>
      </c>
      <c r="O243" s="146" t="e">
        <f t="shared" ca="1" si="31"/>
        <v>#REF!</v>
      </c>
      <c r="P243" s="151"/>
    </row>
    <row r="244" spans="1:16" x14ac:dyDescent="0.25">
      <c r="A244" s="135">
        <v>238</v>
      </c>
      <c r="B244" s="161" t="e">
        <f t="shared" ca="1" si="24"/>
        <v>#REF!</v>
      </c>
      <c r="C244" s="161" t="e">
        <f t="shared" ca="1" si="25"/>
        <v>#REF!</v>
      </c>
      <c r="D244" s="140"/>
      <c r="E244" s="141"/>
      <c r="F244" s="141" t="e">
        <f t="shared" ca="1" si="26"/>
        <v>#REF!</v>
      </c>
      <c r="G244" s="139"/>
      <c r="H244" s="139"/>
      <c r="I244" s="139" t="e">
        <f t="shared" ca="1" si="28"/>
        <v>#REF!</v>
      </c>
      <c r="J244" s="142"/>
      <c r="K244" s="142"/>
      <c r="L244" s="142" t="e">
        <f t="shared" ca="1" si="27"/>
        <v>#REF!</v>
      </c>
      <c r="M244" s="144" t="e">
        <f t="shared" ca="1" si="29"/>
        <v>#REF!</v>
      </c>
      <c r="N244" s="187" t="e">
        <f t="shared" ca="1" si="30"/>
        <v>#REF!</v>
      </c>
      <c r="O244" s="146" t="e">
        <f t="shared" ca="1" si="31"/>
        <v>#REF!</v>
      </c>
      <c r="P244" s="151"/>
    </row>
    <row r="245" spans="1:16" x14ac:dyDescent="0.25">
      <c r="A245" s="135">
        <v>239</v>
      </c>
      <c r="B245" s="161" t="e">
        <f t="shared" ca="1" si="24"/>
        <v>#REF!</v>
      </c>
      <c r="C245" s="161" t="e">
        <f t="shared" ca="1" si="25"/>
        <v>#REF!</v>
      </c>
      <c r="D245" s="140"/>
      <c r="E245" s="141"/>
      <c r="F245" s="141" t="e">
        <f t="shared" ca="1" si="26"/>
        <v>#REF!</v>
      </c>
      <c r="G245" s="139"/>
      <c r="H245" s="139"/>
      <c r="I245" s="139" t="e">
        <f t="shared" ca="1" si="28"/>
        <v>#REF!</v>
      </c>
      <c r="J245" s="142"/>
      <c r="K245" s="142"/>
      <c r="L245" s="142" t="e">
        <f t="shared" ca="1" si="27"/>
        <v>#REF!</v>
      </c>
      <c r="M245" s="144" t="e">
        <f t="shared" ca="1" si="29"/>
        <v>#REF!</v>
      </c>
      <c r="N245" s="187" t="e">
        <f t="shared" ca="1" si="30"/>
        <v>#REF!</v>
      </c>
      <c r="O245" s="146" t="e">
        <f t="shared" ca="1" si="31"/>
        <v>#REF!</v>
      </c>
      <c r="P245" s="151"/>
    </row>
    <row r="246" spans="1:16" x14ac:dyDescent="0.25">
      <c r="A246" s="135">
        <v>240</v>
      </c>
      <c r="B246" s="161" t="e">
        <f t="shared" ca="1" si="24"/>
        <v>#REF!</v>
      </c>
      <c r="C246" s="161" t="e">
        <f t="shared" ca="1" si="25"/>
        <v>#REF!</v>
      </c>
      <c r="D246" s="140"/>
      <c r="E246" s="141"/>
      <c r="F246" s="141" t="e">
        <f t="shared" ca="1" si="26"/>
        <v>#REF!</v>
      </c>
      <c r="G246" s="139"/>
      <c r="H246" s="139"/>
      <c r="I246" s="139" t="e">
        <f t="shared" ca="1" si="28"/>
        <v>#REF!</v>
      </c>
      <c r="J246" s="142"/>
      <c r="K246" s="142"/>
      <c r="L246" s="142" t="e">
        <f t="shared" ca="1" si="27"/>
        <v>#REF!</v>
      </c>
      <c r="M246" s="144" t="e">
        <f t="shared" ca="1" si="29"/>
        <v>#REF!</v>
      </c>
      <c r="N246" s="187" t="e">
        <f t="shared" ca="1" si="30"/>
        <v>#REF!</v>
      </c>
      <c r="O246" s="146" t="e">
        <f t="shared" ca="1" si="31"/>
        <v>#REF!</v>
      </c>
      <c r="P246" s="151"/>
    </row>
    <row r="247" spans="1:16" x14ac:dyDescent="0.25">
      <c r="A247" s="135">
        <v>241</v>
      </c>
      <c r="B247" s="161" t="e">
        <f t="shared" ca="1" si="24"/>
        <v>#REF!</v>
      </c>
      <c r="C247" s="161" t="e">
        <f t="shared" ca="1" si="25"/>
        <v>#REF!</v>
      </c>
      <c r="D247" s="140"/>
      <c r="E247" s="141"/>
      <c r="F247" s="141" t="e">
        <f t="shared" ca="1" si="26"/>
        <v>#REF!</v>
      </c>
      <c r="G247" s="139"/>
      <c r="H247" s="139"/>
      <c r="I247" s="139" t="e">
        <f t="shared" ca="1" si="28"/>
        <v>#REF!</v>
      </c>
      <c r="J247" s="142"/>
      <c r="K247" s="142"/>
      <c r="L247" s="142" t="e">
        <f t="shared" ca="1" si="27"/>
        <v>#REF!</v>
      </c>
      <c r="M247" s="144" t="e">
        <f t="shared" ca="1" si="29"/>
        <v>#REF!</v>
      </c>
      <c r="N247" s="187" t="e">
        <f t="shared" ca="1" si="30"/>
        <v>#REF!</v>
      </c>
      <c r="O247" s="146" t="e">
        <f t="shared" ca="1" si="31"/>
        <v>#REF!</v>
      </c>
      <c r="P247" s="151"/>
    </row>
    <row r="248" spans="1:16" x14ac:dyDescent="0.25">
      <c r="A248" s="135">
        <v>242</v>
      </c>
      <c r="B248" s="161" t="e">
        <f t="shared" ca="1" si="24"/>
        <v>#REF!</v>
      </c>
      <c r="C248" s="161" t="e">
        <f t="shared" ca="1" si="25"/>
        <v>#REF!</v>
      </c>
      <c r="D248" s="140"/>
      <c r="E248" s="141"/>
      <c r="F248" s="141" t="e">
        <f t="shared" ca="1" si="26"/>
        <v>#REF!</v>
      </c>
      <c r="G248" s="139"/>
      <c r="H248" s="139"/>
      <c r="I248" s="139" t="e">
        <f t="shared" ca="1" si="28"/>
        <v>#REF!</v>
      </c>
      <c r="J248" s="142"/>
      <c r="K248" s="142"/>
      <c r="L248" s="142" t="e">
        <f t="shared" ca="1" si="27"/>
        <v>#REF!</v>
      </c>
      <c r="M248" s="144" t="e">
        <f t="shared" ca="1" si="29"/>
        <v>#REF!</v>
      </c>
      <c r="N248" s="187" t="e">
        <f t="shared" ca="1" si="30"/>
        <v>#REF!</v>
      </c>
      <c r="O248" s="146" t="e">
        <f t="shared" ca="1" si="31"/>
        <v>#REF!</v>
      </c>
      <c r="P248" s="151"/>
    </row>
    <row r="249" spans="1:16" x14ac:dyDescent="0.25">
      <c r="A249" s="135">
        <v>243</v>
      </c>
      <c r="B249" s="161" t="e">
        <f t="shared" ca="1" si="24"/>
        <v>#REF!</v>
      </c>
      <c r="C249" s="161" t="e">
        <f t="shared" ca="1" si="25"/>
        <v>#REF!</v>
      </c>
      <c r="D249" s="140"/>
      <c r="E249" s="141"/>
      <c r="F249" s="141" t="e">
        <f t="shared" ca="1" si="26"/>
        <v>#REF!</v>
      </c>
      <c r="G249" s="139"/>
      <c r="H249" s="139"/>
      <c r="I249" s="139" t="e">
        <f t="shared" ca="1" si="28"/>
        <v>#REF!</v>
      </c>
      <c r="J249" s="142"/>
      <c r="K249" s="142"/>
      <c r="L249" s="142" t="e">
        <f t="shared" ca="1" si="27"/>
        <v>#REF!</v>
      </c>
      <c r="M249" s="144" t="e">
        <f t="shared" ca="1" si="29"/>
        <v>#REF!</v>
      </c>
      <c r="N249" s="187" t="e">
        <f t="shared" ca="1" si="30"/>
        <v>#REF!</v>
      </c>
      <c r="O249" s="146" t="e">
        <f t="shared" ca="1" si="31"/>
        <v>#REF!</v>
      </c>
      <c r="P249" s="151"/>
    </row>
    <row r="250" spans="1:16" x14ac:dyDescent="0.25">
      <c r="A250" s="135">
        <v>244</v>
      </c>
      <c r="B250" s="161" t="e">
        <f t="shared" ca="1" si="24"/>
        <v>#REF!</v>
      </c>
      <c r="C250" s="161" t="e">
        <f t="shared" ca="1" si="25"/>
        <v>#REF!</v>
      </c>
      <c r="D250" s="140"/>
      <c r="E250" s="141"/>
      <c r="F250" s="141" t="e">
        <f t="shared" ca="1" si="26"/>
        <v>#REF!</v>
      </c>
      <c r="G250" s="139"/>
      <c r="H250" s="139"/>
      <c r="I250" s="139" t="e">
        <f t="shared" ca="1" si="28"/>
        <v>#REF!</v>
      </c>
      <c r="J250" s="142"/>
      <c r="K250" s="142"/>
      <c r="L250" s="142" t="e">
        <f t="shared" ca="1" si="27"/>
        <v>#REF!</v>
      </c>
      <c r="M250" s="144" t="e">
        <f t="shared" ca="1" si="29"/>
        <v>#REF!</v>
      </c>
      <c r="N250" s="187" t="e">
        <f t="shared" ca="1" si="30"/>
        <v>#REF!</v>
      </c>
      <c r="O250" s="146" t="e">
        <f t="shared" ca="1" si="31"/>
        <v>#REF!</v>
      </c>
      <c r="P250" s="151"/>
    </row>
    <row r="251" spans="1:16" x14ac:dyDescent="0.25">
      <c r="A251" s="135">
        <v>245</v>
      </c>
      <c r="B251" s="161" t="e">
        <f t="shared" ca="1" si="24"/>
        <v>#REF!</v>
      </c>
      <c r="C251" s="161" t="e">
        <f t="shared" ca="1" si="25"/>
        <v>#REF!</v>
      </c>
      <c r="D251" s="140"/>
      <c r="E251" s="141"/>
      <c r="F251" s="141" t="e">
        <f t="shared" ca="1" si="26"/>
        <v>#REF!</v>
      </c>
      <c r="G251" s="139"/>
      <c r="H251" s="139"/>
      <c r="I251" s="139" t="e">
        <f t="shared" ca="1" si="28"/>
        <v>#REF!</v>
      </c>
      <c r="J251" s="142"/>
      <c r="K251" s="142"/>
      <c r="L251" s="142" t="e">
        <f t="shared" ca="1" si="27"/>
        <v>#REF!</v>
      </c>
      <c r="M251" s="144" t="e">
        <f t="shared" ca="1" si="29"/>
        <v>#REF!</v>
      </c>
      <c r="N251" s="187" t="e">
        <f t="shared" ca="1" si="30"/>
        <v>#REF!</v>
      </c>
      <c r="O251" s="146" t="e">
        <f t="shared" ca="1" si="31"/>
        <v>#REF!</v>
      </c>
      <c r="P251" s="151"/>
    </row>
    <row r="252" spans="1:16" x14ac:dyDescent="0.25">
      <c r="A252" s="135">
        <v>246</v>
      </c>
      <c r="B252" s="161" t="e">
        <f t="shared" ca="1" si="24"/>
        <v>#REF!</v>
      </c>
      <c r="C252" s="161" t="e">
        <f t="shared" ca="1" si="25"/>
        <v>#REF!</v>
      </c>
      <c r="D252" s="140"/>
      <c r="E252" s="141"/>
      <c r="F252" s="141" t="e">
        <f t="shared" ca="1" si="26"/>
        <v>#REF!</v>
      </c>
      <c r="G252" s="139"/>
      <c r="H252" s="139"/>
      <c r="I252" s="139" t="e">
        <f t="shared" ca="1" si="28"/>
        <v>#REF!</v>
      </c>
      <c r="J252" s="142"/>
      <c r="K252" s="142"/>
      <c r="L252" s="142" t="e">
        <f t="shared" ca="1" si="27"/>
        <v>#REF!</v>
      </c>
      <c r="M252" s="144" t="e">
        <f t="shared" ca="1" si="29"/>
        <v>#REF!</v>
      </c>
      <c r="N252" s="187" t="e">
        <f t="shared" ca="1" si="30"/>
        <v>#REF!</v>
      </c>
      <c r="O252" s="146" t="e">
        <f t="shared" ca="1" si="31"/>
        <v>#REF!</v>
      </c>
      <c r="P252" s="151"/>
    </row>
    <row r="253" spans="1:16" x14ac:dyDescent="0.25">
      <c r="A253" s="135">
        <v>247</v>
      </c>
      <c r="B253" s="161" t="e">
        <f t="shared" ca="1" si="24"/>
        <v>#REF!</v>
      </c>
      <c r="C253" s="161" t="e">
        <f t="shared" ca="1" si="25"/>
        <v>#REF!</v>
      </c>
      <c r="D253" s="140"/>
      <c r="E253" s="141"/>
      <c r="F253" s="141" t="e">
        <f t="shared" ca="1" si="26"/>
        <v>#REF!</v>
      </c>
      <c r="G253" s="139"/>
      <c r="H253" s="139"/>
      <c r="I253" s="139" t="e">
        <f t="shared" ca="1" si="28"/>
        <v>#REF!</v>
      </c>
      <c r="J253" s="142"/>
      <c r="K253" s="142"/>
      <c r="L253" s="142" t="e">
        <f t="shared" ca="1" si="27"/>
        <v>#REF!</v>
      </c>
      <c r="M253" s="144" t="e">
        <f t="shared" ca="1" si="29"/>
        <v>#REF!</v>
      </c>
      <c r="N253" s="187" t="e">
        <f t="shared" ca="1" si="30"/>
        <v>#REF!</v>
      </c>
      <c r="O253" s="146" t="e">
        <f t="shared" ca="1" si="31"/>
        <v>#REF!</v>
      </c>
      <c r="P253" s="151"/>
    </row>
    <row r="254" spans="1:16" x14ac:dyDescent="0.25">
      <c r="A254" s="135">
        <v>248</v>
      </c>
      <c r="B254" s="161" t="e">
        <f t="shared" ca="1" si="24"/>
        <v>#REF!</v>
      </c>
      <c r="C254" s="161" t="e">
        <f t="shared" ca="1" si="25"/>
        <v>#REF!</v>
      </c>
      <c r="D254" s="140"/>
      <c r="E254" s="141"/>
      <c r="F254" s="141" t="e">
        <f t="shared" ca="1" si="26"/>
        <v>#REF!</v>
      </c>
      <c r="G254" s="139"/>
      <c r="H254" s="139"/>
      <c r="I254" s="139" t="e">
        <f t="shared" ca="1" si="28"/>
        <v>#REF!</v>
      </c>
      <c r="J254" s="142"/>
      <c r="K254" s="142"/>
      <c r="L254" s="142" t="e">
        <f t="shared" ca="1" si="27"/>
        <v>#REF!</v>
      </c>
      <c r="M254" s="144" t="e">
        <f t="shared" ca="1" si="29"/>
        <v>#REF!</v>
      </c>
      <c r="N254" s="187" t="e">
        <f t="shared" ca="1" si="30"/>
        <v>#REF!</v>
      </c>
      <c r="O254" s="146" t="e">
        <f t="shared" ca="1" si="31"/>
        <v>#REF!</v>
      </c>
      <c r="P254" s="151"/>
    </row>
    <row r="255" spans="1:16" x14ac:dyDescent="0.25">
      <c r="A255" s="135">
        <v>249</v>
      </c>
      <c r="B255" s="161" t="e">
        <f t="shared" ca="1" si="24"/>
        <v>#REF!</v>
      </c>
      <c r="C255" s="161" t="e">
        <f t="shared" ca="1" si="25"/>
        <v>#REF!</v>
      </c>
      <c r="D255" s="140"/>
      <c r="E255" s="141"/>
      <c r="F255" s="141" t="e">
        <f t="shared" ca="1" si="26"/>
        <v>#REF!</v>
      </c>
      <c r="G255" s="139"/>
      <c r="H255" s="139"/>
      <c r="I255" s="139" t="e">
        <f t="shared" ca="1" si="28"/>
        <v>#REF!</v>
      </c>
      <c r="J255" s="142"/>
      <c r="K255" s="142"/>
      <c r="L255" s="142" t="e">
        <f t="shared" ca="1" si="27"/>
        <v>#REF!</v>
      </c>
      <c r="M255" s="144" t="e">
        <f t="shared" ca="1" si="29"/>
        <v>#REF!</v>
      </c>
      <c r="N255" s="187" t="e">
        <f t="shared" ca="1" si="30"/>
        <v>#REF!</v>
      </c>
      <c r="O255" s="146" t="e">
        <f t="shared" ca="1" si="31"/>
        <v>#REF!</v>
      </c>
      <c r="P255" s="151"/>
    </row>
    <row r="256" spans="1:16" x14ac:dyDescent="0.25">
      <c r="A256" s="135">
        <v>250</v>
      </c>
      <c r="B256" s="161" t="e">
        <f t="shared" ca="1" si="24"/>
        <v>#REF!</v>
      </c>
      <c r="C256" s="161" t="e">
        <f t="shared" ca="1" si="25"/>
        <v>#REF!</v>
      </c>
      <c r="D256" s="140"/>
      <c r="E256" s="141"/>
      <c r="F256" s="141" t="e">
        <f t="shared" ca="1" si="26"/>
        <v>#REF!</v>
      </c>
      <c r="G256" s="139"/>
      <c r="H256" s="139"/>
      <c r="I256" s="139" t="e">
        <f t="shared" ca="1" si="28"/>
        <v>#REF!</v>
      </c>
      <c r="J256" s="142"/>
      <c r="K256" s="142"/>
      <c r="L256" s="142" t="e">
        <f t="shared" ca="1" si="27"/>
        <v>#REF!</v>
      </c>
      <c r="M256" s="144" t="e">
        <f t="shared" ca="1" si="29"/>
        <v>#REF!</v>
      </c>
      <c r="N256" s="187" t="e">
        <f t="shared" ca="1" si="30"/>
        <v>#REF!</v>
      </c>
      <c r="O256" s="146" t="e">
        <f t="shared" ca="1" si="31"/>
        <v>#REF!</v>
      </c>
      <c r="P256" s="151"/>
    </row>
    <row r="257" spans="1:16" x14ac:dyDescent="0.25">
      <c r="A257" s="135">
        <v>251</v>
      </c>
      <c r="B257" s="161" t="e">
        <f t="shared" ca="1" si="24"/>
        <v>#REF!</v>
      </c>
      <c r="C257" s="161" t="e">
        <f t="shared" ca="1" si="25"/>
        <v>#REF!</v>
      </c>
      <c r="D257" s="140"/>
      <c r="E257" s="141"/>
      <c r="F257" s="141" t="e">
        <f t="shared" ca="1" si="26"/>
        <v>#REF!</v>
      </c>
      <c r="G257" s="139"/>
      <c r="H257" s="139"/>
      <c r="I257" s="139" t="e">
        <f t="shared" ca="1" si="28"/>
        <v>#REF!</v>
      </c>
      <c r="J257" s="142"/>
      <c r="K257" s="142"/>
      <c r="L257" s="142" t="e">
        <f t="shared" ca="1" si="27"/>
        <v>#REF!</v>
      </c>
      <c r="M257" s="144" t="e">
        <f t="shared" ca="1" si="29"/>
        <v>#REF!</v>
      </c>
      <c r="N257" s="187" t="e">
        <f t="shared" ca="1" si="30"/>
        <v>#REF!</v>
      </c>
      <c r="O257" s="146" t="e">
        <f t="shared" ca="1" si="31"/>
        <v>#REF!</v>
      </c>
      <c r="P257" s="151"/>
    </row>
    <row r="258" spans="1:16" x14ac:dyDescent="0.25">
      <c r="A258" s="135">
        <v>252</v>
      </c>
      <c r="B258" s="161" t="e">
        <f t="shared" ca="1" si="24"/>
        <v>#REF!</v>
      </c>
      <c r="C258" s="161" t="e">
        <f t="shared" ca="1" si="25"/>
        <v>#REF!</v>
      </c>
      <c r="D258" s="140"/>
      <c r="E258" s="141"/>
      <c r="F258" s="141" t="e">
        <f t="shared" ca="1" si="26"/>
        <v>#REF!</v>
      </c>
      <c r="G258" s="139"/>
      <c r="H258" s="139"/>
      <c r="I258" s="139" t="e">
        <f t="shared" ca="1" si="28"/>
        <v>#REF!</v>
      </c>
      <c r="J258" s="142"/>
      <c r="K258" s="142"/>
      <c r="L258" s="142" t="e">
        <f t="shared" ca="1" si="27"/>
        <v>#REF!</v>
      </c>
      <c r="M258" s="144" t="e">
        <f t="shared" ca="1" si="29"/>
        <v>#REF!</v>
      </c>
      <c r="N258" s="187" t="e">
        <f t="shared" ca="1" si="30"/>
        <v>#REF!</v>
      </c>
      <c r="O258" s="146" t="e">
        <f t="shared" ca="1" si="31"/>
        <v>#REF!</v>
      </c>
      <c r="P258" s="151"/>
    </row>
    <row r="259" spans="1:16" x14ac:dyDescent="0.25">
      <c r="A259" s="135">
        <v>253</v>
      </c>
      <c r="B259" s="161" t="e">
        <f t="shared" ca="1" si="24"/>
        <v>#REF!</v>
      </c>
      <c r="C259" s="161" t="e">
        <f t="shared" ca="1" si="25"/>
        <v>#REF!</v>
      </c>
      <c r="D259" s="140"/>
      <c r="E259" s="141"/>
      <c r="F259" s="141" t="e">
        <f t="shared" ca="1" si="26"/>
        <v>#REF!</v>
      </c>
      <c r="G259" s="139"/>
      <c r="H259" s="139"/>
      <c r="I259" s="139" t="e">
        <f t="shared" ca="1" si="28"/>
        <v>#REF!</v>
      </c>
      <c r="J259" s="142"/>
      <c r="K259" s="142"/>
      <c r="L259" s="142" t="e">
        <f t="shared" ca="1" si="27"/>
        <v>#REF!</v>
      </c>
      <c r="M259" s="144" t="e">
        <f t="shared" ca="1" si="29"/>
        <v>#REF!</v>
      </c>
      <c r="N259" s="187" t="e">
        <f t="shared" ca="1" si="30"/>
        <v>#REF!</v>
      </c>
      <c r="O259" s="146" t="e">
        <f t="shared" ca="1" si="31"/>
        <v>#REF!</v>
      </c>
      <c r="P259" s="151"/>
    </row>
    <row r="260" spans="1:16" x14ac:dyDescent="0.25">
      <c r="A260" s="135">
        <v>254</v>
      </c>
      <c r="B260" s="161" t="e">
        <f t="shared" ca="1" si="24"/>
        <v>#REF!</v>
      </c>
      <c r="C260" s="161" t="e">
        <f t="shared" ca="1" si="25"/>
        <v>#REF!</v>
      </c>
      <c r="D260" s="140"/>
      <c r="E260" s="141"/>
      <c r="F260" s="141" t="e">
        <f t="shared" ca="1" si="26"/>
        <v>#REF!</v>
      </c>
      <c r="G260" s="139"/>
      <c r="H260" s="139"/>
      <c r="I260" s="139" t="e">
        <f t="shared" ca="1" si="28"/>
        <v>#REF!</v>
      </c>
      <c r="J260" s="142"/>
      <c r="K260" s="142"/>
      <c r="L260" s="142" t="e">
        <f t="shared" ca="1" si="27"/>
        <v>#REF!</v>
      </c>
      <c r="M260" s="144" t="e">
        <f t="shared" ca="1" si="29"/>
        <v>#REF!</v>
      </c>
      <c r="N260" s="187" t="e">
        <f t="shared" ca="1" si="30"/>
        <v>#REF!</v>
      </c>
      <c r="O260" s="146" t="e">
        <f t="shared" ca="1" si="31"/>
        <v>#REF!</v>
      </c>
      <c r="P260" s="151"/>
    </row>
    <row r="261" spans="1:16" x14ac:dyDescent="0.25">
      <c r="A261" s="135">
        <v>255</v>
      </c>
      <c r="B261" s="161" t="e">
        <f t="shared" ca="1" si="24"/>
        <v>#REF!</v>
      </c>
      <c r="C261" s="161" t="e">
        <f t="shared" ca="1" si="25"/>
        <v>#REF!</v>
      </c>
      <c r="D261" s="140"/>
      <c r="E261" s="141"/>
      <c r="F261" s="141" t="e">
        <f t="shared" ca="1" si="26"/>
        <v>#REF!</v>
      </c>
      <c r="G261" s="139"/>
      <c r="H261" s="139"/>
      <c r="I261" s="139" t="e">
        <f t="shared" ca="1" si="28"/>
        <v>#REF!</v>
      </c>
      <c r="J261" s="142"/>
      <c r="K261" s="142"/>
      <c r="L261" s="142" t="e">
        <f t="shared" ca="1" si="27"/>
        <v>#REF!</v>
      </c>
      <c r="M261" s="144" t="e">
        <f t="shared" ca="1" si="29"/>
        <v>#REF!</v>
      </c>
      <c r="N261" s="187" t="e">
        <f t="shared" ca="1" si="30"/>
        <v>#REF!</v>
      </c>
      <c r="O261" s="146" t="e">
        <f t="shared" ca="1" si="31"/>
        <v>#REF!</v>
      </c>
      <c r="P261" s="151"/>
    </row>
    <row r="262" spans="1:16" x14ac:dyDescent="0.25">
      <c r="A262" s="135">
        <v>256</v>
      </c>
      <c r="B262" s="161" t="e">
        <f t="shared" ca="1" si="24"/>
        <v>#REF!</v>
      </c>
      <c r="C262" s="161" t="e">
        <f t="shared" ca="1" si="25"/>
        <v>#REF!</v>
      </c>
      <c r="D262" s="140"/>
      <c r="E262" s="141"/>
      <c r="F262" s="141" t="e">
        <f t="shared" ca="1" si="26"/>
        <v>#REF!</v>
      </c>
      <c r="G262" s="139"/>
      <c r="H262" s="139"/>
      <c r="I262" s="139" t="e">
        <f t="shared" ca="1" si="28"/>
        <v>#REF!</v>
      </c>
      <c r="J262" s="142"/>
      <c r="K262" s="142"/>
      <c r="L262" s="142" t="e">
        <f t="shared" ca="1" si="27"/>
        <v>#REF!</v>
      </c>
      <c r="M262" s="144" t="e">
        <f t="shared" ca="1" si="29"/>
        <v>#REF!</v>
      </c>
      <c r="N262" s="187" t="e">
        <f t="shared" ca="1" si="30"/>
        <v>#REF!</v>
      </c>
      <c r="O262" s="146" t="e">
        <f t="shared" ca="1" si="31"/>
        <v>#REF!</v>
      </c>
      <c r="P262" s="151"/>
    </row>
    <row r="263" spans="1:16" x14ac:dyDescent="0.25">
      <c r="A263" s="135">
        <v>257</v>
      </c>
      <c r="B263" s="161" t="e">
        <f t="shared" ca="1" si="24"/>
        <v>#REF!</v>
      </c>
      <c r="C263" s="161" t="e">
        <f t="shared" ca="1" si="25"/>
        <v>#REF!</v>
      </c>
      <c r="D263" s="140"/>
      <c r="E263" s="141"/>
      <c r="F263" s="141" t="e">
        <f t="shared" ca="1" si="26"/>
        <v>#REF!</v>
      </c>
      <c r="G263" s="139"/>
      <c r="H263" s="139"/>
      <c r="I263" s="139" t="e">
        <f t="shared" ca="1" si="28"/>
        <v>#REF!</v>
      </c>
      <c r="J263" s="142"/>
      <c r="K263" s="142"/>
      <c r="L263" s="142" t="e">
        <f t="shared" ca="1" si="27"/>
        <v>#REF!</v>
      </c>
      <c r="M263" s="144" t="e">
        <f t="shared" ca="1" si="29"/>
        <v>#REF!</v>
      </c>
      <c r="N263" s="187" t="e">
        <f t="shared" ca="1" si="30"/>
        <v>#REF!</v>
      </c>
      <c r="O263" s="146" t="e">
        <f t="shared" ca="1" si="31"/>
        <v>#REF!</v>
      </c>
      <c r="P263" s="151"/>
    </row>
    <row r="264" spans="1:16" x14ac:dyDescent="0.25">
      <c r="A264" s="135">
        <v>258</v>
      </c>
      <c r="B264" s="161" t="e">
        <f t="shared" ref="B264:B327" ca="1" si="32">INDIRECT(CONCATENATE($C$505,$D$505,"!$B",$A264 + 8))</f>
        <v>#REF!</v>
      </c>
      <c r="C264" s="161" t="e">
        <f t="shared" ref="C264:C327" ca="1" si="33">INDIRECT(CONCATENATE($C$505,$D$505,"!$C",$A264 + 8))</f>
        <v>#REF!</v>
      </c>
      <c r="D264" s="140"/>
      <c r="E264" s="141"/>
      <c r="F264" s="141" t="e">
        <f t="shared" ref="F264:F327" ca="1" si="34">INDIRECT(CONCATENATE($C$505,$D$505,"!$Z",$A264 + 8))</f>
        <v>#REF!</v>
      </c>
      <c r="G264" s="139"/>
      <c r="H264" s="139"/>
      <c r="I264" s="139" t="e">
        <f t="shared" ca="1" si="28"/>
        <v>#REF!</v>
      </c>
      <c r="J264" s="142"/>
      <c r="K264" s="142"/>
      <c r="L264" s="142" t="e">
        <f t="shared" ref="L264:L327" ca="1" si="35">INDIRECT(CONCATENATE($C$505,$D$505,"!$V",$A264 + 8))</f>
        <v>#REF!</v>
      </c>
      <c r="M264" s="144" t="e">
        <f t="shared" ca="1" si="29"/>
        <v>#REF!</v>
      </c>
      <c r="N264" s="187" t="e">
        <f t="shared" ca="1" si="30"/>
        <v>#REF!</v>
      </c>
      <c r="O264" s="146" t="e">
        <f t="shared" ca="1" si="31"/>
        <v>#REF!</v>
      </c>
      <c r="P264" s="151"/>
    </row>
    <row r="265" spans="1:16" x14ac:dyDescent="0.25">
      <c r="A265" s="135">
        <v>259</v>
      </c>
      <c r="B265" s="161" t="e">
        <f t="shared" ca="1" si="32"/>
        <v>#REF!</v>
      </c>
      <c r="C265" s="161" t="e">
        <f t="shared" ca="1" si="33"/>
        <v>#REF!</v>
      </c>
      <c r="D265" s="140"/>
      <c r="E265" s="141"/>
      <c r="F265" s="141" t="e">
        <f t="shared" ca="1" si="34"/>
        <v>#REF!</v>
      </c>
      <c r="G265" s="139"/>
      <c r="H265" s="139"/>
      <c r="I265" s="139" t="e">
        <f t="shared" ref="I265:I328" ca="1" si="36">INDIRECT(CONCATENATE($C$505,$D$505,"!$AD",$A265 + 8))</f>
        <v>#REF!</v>
      </c>
      <c r="J265" s="142"/>
      <c r="K265" s="142"/>
      <c r="L265" s="142" t="e">
        <f t="shared" ca="1" si="35"/>
        <v>#REF!</v>
      </c>
      <c r="M265" s="144" t="e">
        <f t="shared" ref="M265:M328" ca="1" si="37">IF(I265&lt;33,0,3)</f>
        <v>#REF!</v>
      </c>
      <c r="N265" s="187" t="e">
        <f t="shared" ref="N265:N328" ca="1" si="38">ROUNDDOWN(O265,0)</f>
        <v>#REF!</v>
      </c>
      <c r="O265" s="146" t="e">
        <f t="shared" ref="O265:O328" ca="1" si="39">I265*M265/100</f>
        <v>#REF!</v>
      </c>
      <c r="P265" s="151"/>
    </row>
    <row r="266" spans="1:16" x14ac:dyDescent="0.25">
      <c r="A266" s="135">
        <v>260</v>
      </c>
      <c r="B266" s="161" t="e">
        <f t="shared" ca="1" si="32"/>
        <v>#REF!</v>
      </c>
      <c r="C266" s="161" t="e">
        <f t="shared" ca="1" si="33"/>
        <v>#REF!</v>
      </c>
      <c r="D266" s="140"/>
      <c r="E266" s="141"/>
      <c r="F266" s="141" t="e">
        <f t="shared" ca="1" si="34"/>
        <v>#REF!</v>
      </c>
      <c r="G266" s="139"/>
      <c r="H266" s="139"/>
      <c r="I266" s="139" t="e">
        <f t="shared" ca="1" si="36"/>
        <v>#REF!</v>
      </c>
      <c r="J266" s="142"/>
      <c r="K266" s="142"/>
      <c r="L266" s="142" t="e">
        <f t="shared" ca="1" si="35"/>
        <v>#REF!</v>
      </c>
      <c r="M266" s="144" t="e">
        <f t="shared" ca="1" si="37"/>
        <v>#REF!</v>
      </c>
      <c r="N266" s="187" t="e">
        <f t="shared" ca="1" si="38"/>
        <v>#REF!</v>
      </c>
      <c r="O266" s="146" t="e">
        <f t="shared" ca="1" si="39"/>
        <v>#REF!</v>
      </c>
      <c r="P266" s="151"/>
    </row>
    <row r="267" spans="1:16" x14ac:dyDescent="0.25">
      <c r="A267" s="135">
        <v>261</v>
      </c>
      <c r="B267" s="161" t="e">
        <f t="shared" ca="1" si="32"/>
        <v>#REF!</v>
      </c>
      <c r="C267" s="161" t="e">
        <f t="shared" ca="1" si="33"/>
        <v>#REF!</v>
      </c>
      <c r="D267" s="140"/>
      <c r="E267" s="141"/>
      <c r="F267" s="141" t="e">
        <f t="shared" ca="1" si="34"/>
        <v>#REF!</v>
      </c>
      <c r="G267" s="139"/>
      <c r="H267" s="139"/>
      <c r="I267" s="139" t="e">
        <f t="shared" ca="1" si="36"/>
        <v>#REF!</v>
      </c>
      <c r="J267" s="142"/>
      <c r="K267" s="142"/>
      <c r="L267" s="142" t="e">
        <f t="shared" ca="1" si="35"/>
        <v>#REF!</v>
      </c>
      <c r="M267" s="144" t="e">
        <f t="shared" ca="1" si="37"/>
        <v>#REF!</v>
      </c>
      <c r="N267" s="187" t="e">
        <f t="shared" ca="1" si="38"/>
        <v>#REF!</v>
      </c>
      <c r="O267" s="146" t="e">
        <f t="shared" ca="1" si="39"/>
        <v>#REF!</v>
      </c>
      <c r="P267" s="151"/>
    </row>
    <row r="268" spans="1:16" x14ac:dyDescent="0.25">
      <c r="A268" s="135">
        <v>262</v>
      </c>
      <c r="B268" s="161" t="e">
        <f t="shared" ca="1" si="32"/>
        <v>#REF!</v>
      </c>
      <c r="C268" s="161" t="e">
        <f t="shared" ca="1" si="33"/>
        <v>#REF!</v>
      </c>
      <c r="D268" s="140"/>
      <c r="E268" s="141"/>
      <c r="F268" s="141" t="e">
        <f t="shared" ca="1" si="34"/>
        <v>#REF!</v>
      </c>
      <c r="G268" s="139"/>
      <c r="H268" s="139"/>
      <c r="I268" s="139" t="e">
        <f t="shared" ca="1" si="36"/>
        <v>#REF!</v>
      </c>
      <c r="J268" s="142"/>
      <c r="K268" s="142"/>
      <c r="L268" s="142" t="e">
        <f t="shared" ca="1" si="35"/>
        <v>#REF!</v>
      </c>
      <c r="M268" s="144" t="e">
        <f t="shared" ca="1" si="37"/>
        <v>#REF!</v>
      </c>
      <c r="N268" s="187" t="e">
        <f t="shared" ca="1" si="38"/>
        <v>#REF!</v>
      </c>
      <c r="O268" s="146" t="e">
        <f t="shared" ca="1" si="39"/>
        <v>#REF!</v>
      </c>
      <c r="P268" s="151"/>
    </row>
    <row r="269" spans="1:16" x14ac:dyDescent="0.25">
      <c r="A269" s="135">
        <v>263</v>
      </c>
      <c r="B269" s="161" t="e">
        <f t="shared" ca="1" si="32"/>
        <v>#REF!</v>
      </c>
      <c r="C269" s="161" t="e">
        <f t="shared" ca="1" si="33"/>
        <v>#REF!</v>
      </c>
      <c r="D269" s="140"/>
      <c r="E269" s="141"/>
      <c r="F269" s="141" t="e">
        <f t="shared" ca="1" si="34"/>
        <v>#REF!</v>
      </c>
      <c r="G269" s="139"/>
      <c r="H269" s="139"/>
      <c r="I269" s="139" t="e">
        <f t="shared" ca="1" si="36"/>
        <v>#REF!</v>
      </c>
      <c r="J269" s="142"/>
      <c r="K269" s="142"/>
      <c r="L269" s="142" t="e">
        <f t="shared" ca="1" si="35"/>
        <v>#REF!</v>
      </c>
      <c r="M269" s="144" t="e">
        <f t="shared" ca="1" si="37"/>
        <v>#REF!</v>
      </c>
      <c r="N269" s="187" t="e">
        <f t="shared" ca="1" si="38"/>
        <v>#REF!</v>
      </c>
      <c r="O269" s="146" t="e">
        <f t="shared" ca="1" si="39"/>
        <v>#REF!</v>
      </c>
      <c r="P269" s="151"/>
    </row>
    <row r="270" spans="1:16" x14ac:dyDescent="0.25">
      <c r="A270" s="135">
        <v>264</v>
      </c>
      <c r="B270" s="161" t="e">
        <f t="shared" ca="1" si="32"/>
        <v>#REF!</v>
      </c>
      <c r="C270" s="161" t="e">
        <f t="shared" ca="1" si="33"/>
        <v>#REF!</v>
      </c>
      <c r="D270" s="140"/>
      <c r="E270" s="141"/>
      <c r="F270" s="141" t="e">
        <f t="shared" ca="1" si="34"/>
        <v>#REF!</v>
      </c>
      <c r="G270" s="139"/>
      <c r="H270" s="139"/>
      <c r="I270" s="139" t="e">
        <f t="shared" ca="1" si="36"/>
        <v>#REF!</v>
      </c>
      <c r="J270" s="142"/>
      <c r="K270" s="142"/>
      <c r="L270" s="142" t="e">
        <f t="shared" ca="1" si="35"/>
        <v>#REF!</v>
      </c>
      <c r="M270" s="144" t="e">
        <f t="shared" ca="1" si="37"/>
        <v>#REF!</v>
      </c>
      <c r="N270" s="187" t="e">
        <f t="shared" ca="1" si="38"/>
        <v>#REF!</v>
      </c>
      <c r="O270" s="146" t="e">
        <f t="shared" ca="1" si="39"/>
        <v>#REF!</v>
      </c>
      <c r="P270" s="151"/>
    </row>
    <row r="271" spans="1:16" x14ac:dyDescent="0.25">
      <c r="A271" s="135">
        <v>265</v>
      </c>
      <c r="B271" s="161" t="e">
        <f t="shared" ca="1" si="32"/>
        <v>#REF!</v>
      </c>
      <c r="C271" s="161" t="e">
        <f t="shared" ca="1" si="33"/>
        <v>#REF!</v>
      </c>
      <c r="D271" s="140"/>
      <c r="E271" s="141"/>
      <c r="F271" s="141" t="e">
        <f t="shared" ca="1" si="34"/>
        <v>#REF!</v>
      </c>
      <c r="G271" s="139"/>
      <c r="H271" s="139"/>
      <c r="I271" s="139" t="e">
        <f t="shared" ca="1" si="36"/>
        <v>#REF!</v>
      </c>
      <c r="J271" s="142"/>
      <c r="K271" s="142"/>
      <c r="L271" s="142" t="e">
        <f t="shared" ca="1" si="35"/>
        <v>#REF!</v>
      </c>
      <c r="M271" s="144" t="e">
        <f t="shared" ca="1" si="37"/>
        <v>#REF!</v>
      </c>
      <c r="N271" s="187" t="e">
        <f t="shared" ca="1" si="38"/>
        <v>#REF!</v>
      </c>
      <c r="O271" s="146" t="e">
        <f t="shared" ca="1" si="39"/>
        <v>#REF!</v>
      </c>
      <c r="P271" s="151"/>
    </row>
    <row r="272" spans="1:16" x14ac:dyDescent="0.25">
      <c r="A272" s="135">
        <v>266</v>
      </c>
      <c r="B272" s="161" t="e">
        <f t="shared" ca="1" si="32"/>
        <v>#REF!</v>
      </c>
      <c r="C272" s="161" t="e">
        <f t="shared" ca="1" si="33"/>
        <v>#REF!</v>
      </c>
      <c r="D272" s="140"/>
      <c r="E272" s="141"/>
      <c r="F272" s="141" t="e">
        <f t="shared" ca="1" si="34"/>
        <v>#REF!</v>
      </c>
      <c r="G272" s="139"/>
      <c r="H272" s="139"/>
      <c r="I272" s="139" t="e">
        <f t="shared" ca="1" si="36"/>
        <v>#REF!</v>
      </c>
      <c r="J272" s="142"/>
      <c r="K272" s="142"/>
      <c r="L272" s="142" t="e">
        <f t="shared" ca="1" si="35"/>
        <v>#REF!</v>
      </c>
      <c r="M272" s="144" t="e">
        <f t="shared" ca="1" si="37"/>
        <v>#REF!</v>
      </c>
      <c r="N272" s="187" t="e">
        <f t="shared" ca="1" si="38"/>
        <v>#REF!</v>
      </c>
      <c r="O272" s="146" t="e">
        <f t="shared" ca="1" si="39"/>
        <v>#REF!</v>
      </c>
      <c r="P272" s="151"/>
    </row>
    <row r="273" spans="1:16" x14ac:dyDescent="0.25">
      <c r="A273" s="135">
        <v>267</v>
      </c>
      <c r="B273" s="161" t="e">
        <f t="shared" ca="1" si="32"/>
        <v>#REF!</v>
      </c>
      <c r="C273" s="161" t="e">
        <f t="shared" ca="1" si="33"/>
        <v>#REF!</v>
      </c>
      <c r="D273" s="140"/>
      <c r="E273" s="141"/>
      <c r="F273" s="141" t="e">
        <f t="shared" ca="1" si="34"/>
        <v>#REF!</v>
      </c>
      <c r="G273" s="139"/>
      <c r="H273" s="139"/>
      <c r="I273" s="139" t="e">
        <f t="shared" ca="1" si="36"/>
        <v>#REF!</v>
      </c>
      <c r="J273" s="142"/>
      <c r="K273" s="142"/>
      <c r="L273" s="142" t="e">
        <f t="shared" ca="1" si="35"/>
        <v>#REF!</v>
      </c>
      <c r="M273" s="144" t="e">
        <f t="shared" ca="1" si="37"/>
        <v>#REF!</v>
      </c>
      <c r="N273" s="187" t="e">
        <f t="shared" ca="1" si="38"/>
        <v>#REF!</v>
      </c>
      <c r="O273" s="146" t="e">
        <f t="shared" ca="1" si="39"/>
        <v>#REF!</v>
      </c>
      <c r="P273" s="151"/>
    </row>
    <row r="274" spans="1:16" x14ac:dyDescent="0.25">
      <c r="A274" s="135">
        <v>268</v>
      </c>
      <c r="B274" s="161" t="e">
        <f t="shared" ca="1" si="32"/>
        <v>#REF!</v>
      </c>
      <c r="C274" s="161" t="e">
        <f t="shared" ca="1" si="33"/>
        <v>#REF!</v>
      </c>
      <c r="D274" s="140"/>
      <c r="E274" s="141"/>
      <c r="F274" s="141" t="e">
        <f t="shared" ca="1" si="34"/>
        <v>#REF!</v>
      </c>
      <c r="G274" s="139"/>
      <c r="H274" s="139"/>
      <c r="I274" s="139" t="e">
        <f t="shared" ca="1" si="36"/>
        <v>#REF!</v>
      </c>
      <c r="J274" s="142"/>
      <c r="K274" s="142"/>
      <c r="L274" s="142" t="e">
        <f t="shared" ca="1" si="35"/>
        <v>#REF!</v>
      </c>
      <c r="M274" s="144" t="e">
        <f t="shared" ca="1" si="37"/>
        <v>#REF!</v>
      </c>
      <c r="N274" s="187" t="e">
        <f t="shared" ca="1" si="38"/>
        <v>#REF!</v>
      </c>
      <c r="O274" s="146" t="e">
        <f t="shared" ca="1" si="39"/>
        <v>#REF!</v>
      </c>
      <c r="P274" s="151"/>
    </row>
    <row r="275" spans="1:16" x14ac:dyDescent="0.25">
      <c r="A275" s="135">
        <v>269</v>
      </c>
      <c r="B275" s="161" t="e">
        <f t="shared" ca="1" si="32"/>
        <v>#REF!</v>
      </c>
      <c r="C275" s="161" t="e">
        <f t="shared" ca="1" si="33"/>
        <v>#REF!</v>
      </c>
      <c r="D275" s="140"/>
      <c r="E275" s="141"/>
      <c r="F275" s="141" t="e">
        <f t="shared" ca="1" si="34"/>
        <v>#REF!</v>
      </c>
      <c r="G275" s="139"/>
      <c r="H275" s="139"/>
      <c r="I275" s="139" t="e">
        <f t="shared" ca="1" si="36"/>
        <v>#REF!</v>
      </c>
      <c r="J275" s="142"/>
      <c r="K275" s="142"/>
      <c r="L275" s="142" t="e">
        <f t="shared" ca="1" si="35"/>
        <v>#REF!</v>
      </c>
      <c r="M275" s="144" t="e">
        <f t="shared" ca="1" si="37"/>
        <v>#REF!</v>
      </c>
      <c r="N275" s="187" t="e">
        <f t="shared" ca="1" si="38"/>
        <v>#REF!</v>
      </c>
      <c r="O275" s="146" t="e">
        <f t="shared" ca="1" si="39"/>
        <v>#REF!</v>
      </c>
      <c r="P275" s="151"/>
    </row>
    <row r="276" spans="1:16" x14ac:dyDescent="0.25">
      <c r="A276" s="135">
        <v>270</v>
      </c>
      <c r="B276" s="161" t="e">
        <f t="shared" ca="1" si="32"/>
        <v>#REF!</v>
      </c>
      <c r="C276" s="161" t="e">
        <f t="shared" ca="1" si="33"/>
        <v>#REF!</v>
      </c>
      <c r="D276" s="140"/>
      <c r="E276" s="141"/>
      <c r="F276" s="141" t="e">
        <f t="shared" ca="1" si="34"/>
        <v>#REF!</v>
      </c>
      <c r="G276" s="139"/>
      <c r="H276" s="139"/>
      <c r="I276" s="139" t="e">
        <f t="shared" ca="1" si="36"/>
        <v>#REF!</v>
      </c>
      <c r="J276" s="142"/>
      <c r="K276" s="142"/>
      <c r="L276" s="142" t="e">
        <f t="shared" ca="1" si="35"/>
        <v>#REF!</v>
      </c>
      <c r="M276" s="144" t="e">
        <f t="shared" ca="1" si="37"/>
        <v>#REF!</v>
      </c>
      <c r="N276" s="187" t="e">
        <f t="shared" ca="1" si="38"/>
        <v>#REF!</v>
      </c>
      <c r="O276" s="146" t="e">
        <f t="shared" ca="1" si="39"/>
        <v>#REF!</v>
      </c>
      <c r="P276" s="151"/>
    </row>
    <row r="277" spans="1:16" x14ac:dyDescent="0.25">
      <c r="A277" s="135">
        <v>271</v>
      </c>
      <c r="B277" s="161" t="e">
        <f t="shared" ca="1" si="32"/>
        <v>#REF!</v>
      </c>
      <c r="C277" s="161" t="e">
        <f t="shared" ca="1" si="33"/>
        <v>#REF!</v>
      </c>
      <c r="D277" s="140"/>
      <c r="E277" s="141"/>
      <c r="F277" s="141" t="e">
        <f t="shared" ca="1" si="34"/>
        <v>#REF!</v>
      </c>
      <c r="G277" s="139"/>
      <c r="H277" s="139"/>
      <c r="I277" s="139" t="e">
        <f t="shared" ca="1" si="36"/>
        <v>#REF!</v>
      </c>
      <c r="J277" s="142"/>
      <c r="K277" s="142"/>
      <c r="L277" s="142" t="e">
        <f t="shared" ca="1" si="35"/>
        <v>#REF!</v>
      </c>
      <c r="M277" s="144" t="e">
        <f t="shared" ca="1" si="37"/>
        <v>#REF!</v>
      </c>
      <c r="N277" s="187" t="e">
        <f t="shared" ca="1" si="38"/>
        <v>#REF!</v>
      </c>
      <c r="O277" s="146" t="e">
        <f t="shared" ca="1" si="39"/>
        <v>#REF!</v>
      </c>
      <c r="P277" s="151"/>
    </row>
    <row r="278" spans="1:16" x14ac:dyDescent="0.25">
      <c r="A278" s="135">
        <v>272</v>
      </c>
      <c r="B278" s="161" t="e">
        <f t="shared" ca="1" si="32"/>
        <v>#REF!</v>
      </c>
      <c r="C278" s="161" t="e">
        <f t="shared" ca="1" si="33"/>
        <v>#REF!</v>
      </c>
      <c r="D278" s="140"/>
      <c r="E278" s="141"/>
      <c r="F278" s="141" t="e">
        <f t="shared" ca="1" si="34"/>
        <v>#REF!</v>
      </c>
      <c r="G278" s="139"/>
      <c r="H278" s="139"/>
      <c r="I278" s="139" t="e">
        <f t="shared" ca="1" si="36"/>
        <v>#REF!</v>
      </c>
      <c r="J278" s="142"/>
      <c r="K278" s="142"/>
      <c r="L278" s="142" t="e">
        <f t="shared" ca="1" si="35"/>
        <v>#REF!</v>
      </c>
      <c r="M278" s="144" t="e">
        <f t="shared" ca="1" si="37"/>
        <v>#REF!</v>
      </c>
      <c r="N278" s="187" t="e">
        <f t="shared" ca="1" si="38"/>
        <v>#REF!</v>
      </c>
      <c r="O278" s="146" t="e">
        <f t="shared" ca="1" si="39"/>
        <v>#REF!</v>
      </c>
      <c r="P278" s="151"/>
    </row>
    <row r="279" spans="1:16" x14ac:dyDescent="0.25">
      <c r="A279" s="135">
        <v>273</v>
      </c>
      <c r="B279" s="161" t="e">
        <f t="shared" ca="1" si="32"/>
        <v>#REF!</v>
      </c>
      <c r="C279" s="161" t="e">
        <f t="shared" ca="1" si="33"/>
        <v>#REF!</v>
      </c>
      <c r="D279" s="140"/>
      <c r="E279" s="141"/>
      <c r="F279" s="141" t="e">
        <f t="shared" ca="1" si="34"/>
        <v>#REF!</v>
      </c>
      <c r="G279" s="139"/>
      <c r="H279" s="139"/>
      <c r="I279" s="139" t="e">
        <f t="shared" ca="1" si="36"/>
        <v>#REF!</v>
      </c>
      <c r="J279" s="142"/>
      <c r="K279" s="142"/>
      <c r="L279" s="142" t="e">
        <f t="shared" ca="1" si="35"/>
        <v>#REF!</v>
      </c>
      <c r="M279" s="144" t="e">
        <f t="shared" ca="1" si="37"/>
        <v>#REF!</v>
      </c>
      <c r="N279" s="187" t="e">
        <f t="shared" ca="1" si="38"/>
        <v>#REF!</v>
      </c>
      <c r="O279" s="146" t="e">
        <f t="shared" ca="1" si="39"/>
        <v>#REF!</v>
      </c>
      <c r="P279" s="151"/>
    </row>
    <row r="280" spans="1:16" x14ac:dyDescent="0.25">
      <c r="A280" s="135">
        <v>274</v>
      </c>
      <c r="B280" s="161" t="e">
        <f t="shared" ca="1" si="32"/>
        <v>#REF!</v>
      </c>
      <c r="C280" s="161" t="e">
        <f t="shared" ca="1" si="33"/>
        <v>#REF!</v>
      </c>
      <c r="D280" s="140"/>
      <c r="E280" s="141"/>
      <c r="F280" s="141" t="e">
        <f t="shared" ca="1" si="34"/>
        <v>#REF!</v>
      </c>
      <c r="G280" s="139"/>
      <c r="H280" s="139"/>
      <c r="I280" s="139" t="e">
        <f t="shared" ca="1" si="36"/>
        <v>#REF!</v>
      </c>
      <c r="J280" s="142"/>
      <c r="K280" s="142"/>
      <c r="L280" s="142" t="e">
        <f t="shared" ca="1" si="35"/>
        <v>#REF!</v>
      </c>
      <c r="M280" s="144" t="e">
        <f t="shared" ca="1" si="37"/>
        <v>#REF!</v>
      </c>
      <c r="N280" s="187" t="e">
        <f t="shared" ca="1" si="38"/>
        <v>#REF!</v>
      </c>
      <c r="O280" s="146" t="e">
        <f t="shared" ca="1" si="39"/>
        <v>#REF!</v>
      </c>
      <c r="P280" s="151"/>
    </row>
    <row r="281" spans="1:16" x14ac:dyDescent="0.25">
      <c r="A281" s="135">
        <v>275</v>
      </c>
      <c r="B281" s="161" t="e">
        <f t="shared" ca="1" si="32"/>
        <v>#REF!</v>
      </c>
      <c r="C281" s="161" t="e">
        <f t="shared" ca="1" si="33"/>
        <v>#REF!</v>
      </c>
      <c r="D281" s="140"/>
      <c r="E281" s="141"/>
      <c r="F281" s="141" t="e">
        <f t="shared" ca="1" si="34"/>
        <v>#REF!</v>
      </c>
      <c r="G281" s="139"/>
      <c r="H281" s="139"/>
      <c r="I281" s="139" t="e">
        <f t="shared" ca="1" si="36"/>
        <v>#REF!</v>
      </c>
      <c r="J281" s="142"/>
      <c r="K281" s="142"/>
      <c r="L281" s="142" t="e">
        <f t="shared" ca="1" si="35"/>
        <v>#REF!</v>
      </c>
      <c r="M281" s="144" t="e">
        <f t="shared" ca="1" si="37"/>
        <v>#REF!</v>
      </c>
      <c r="N281" s="187" t="e">
        <f t="shared" ca="1" si="38"/>
        <v>#REF!</v>
      </c>
      <c r="O281" s="146" t="e">
        <f t="shared" ca="1" si="39"/>
        <v>#REF!</v>
      </c>
      <c r="P281" s="151"/>
    </row>
    <row r="282" spans="1:16" x14ac:dyDescent="0.25">
      <c r="A282" s="135">
        <v>276</v>
      </c>
      <c r="B282" s="161" t="e">
        <f t="shared" ca="1" si="32"/>
        <v>#REF!</v>
      </c>
      <c r="C282" s="161" t="e">
        <f t="shared" ca="1" si="33"/>
        <v>#REF!</v>
      </c>
      <c r="D282" s="140"/>
      <c r="E282" s="141"/>
      <c r="F282" s="141" t="e">
        <f t="shared" ca="1" si="34"/>
        <v>#REF!</v>
      </c>
      <c r="G282" s="139"/>
      <c r="H282" s="139"/>
      <c r="I282" s="139" t="e">
        <f t="shared" ca="1" si="36"/>
        <v>#REF!</v>
      </c>
      <c r="J282" s="142"/>
      <c r="K282" s="142"/>
      <c r="L282" s="142" t="e">
        <f t="shared" ca="1" si="35"/>
        <v>#REF!</v>
      </c>
      <c r="M282" s="144" t="e">
        <f t="shared" ca="1" si="37"/>
        <v>#REF!</v>
      </c>
      <c r="N282" s="187" t="e">
        <f t="shared" ca="1" si="38"/>
        <v>#REF!</v>
      </c>
      <c r="O282" s="146" t="e">
        <f t="shared" ca="1" si="39"/>
        <v>#REF!</v>
      </c>
      <c r="P282" s="151"/>
    </row>
    <row r="283" spans="1:16" x14ac:dyDescent="0.25">
      <c r="A283" s="135">
        <v>277</v>
      </c>
      <c r="B283" s="161" t="e">
        <f t="shared" ca="1" si="32"/>
        <v>#REF!</v>
      </c>
      <c r="C283" s="161" t="e">
        <f t="shared" ca="1" si="33"/>
        <v>#REF!</v>
      </c>
      <c r="D283" s="140"/>
      <c r="E283" s="141"/>
      <c r="F283" s="141" t="e">
        <f t="shared" ca="1" si="34"/>
        <v>#REF!</v>
      </c>
      <c r="G283" s="139"/>
      <c r="H283" s="139"/>
      <c r="I283" s="139" t="e">
        <f t="shared" ca="1" si="36"/>
        <v>#REF!</v>
      </c>
      <c r="J283" s="142"/>
      <c r="K283" s="142"/>
      <c r="L283" s="142" t="e">
        <f t="shared" ca="1" si="35"/>
        <v>#REF!</v>
      </c>
      <c r="M283" s="144" t="e">
        <f t="shared" ca="1" si="37"/>
        <v>#REF!</v>
      </c>
      <c r="N283" s="187" t="e">
        <f t="shared" ca="1" si="38"/>
        <v>#REF!</v>
      </c>
      <c r="O283" s="146" t="e">
        <f t="shared" ca="1" si="39"/>
        <v>#REF!</v>
      </c>
      <c r="P283" s="151"/>
    </row>
    <row r="284" spans="1:16" x14ac:dyDescent="0.25">
      <c r="A284" s="135">
        <v>278</v>
      </c>
      <c r="B284" s="161" t="e">
        <f t="shared" ca="1" si="32"/>
        <v>#REF!</v>
      </c>
      <c r="C284" s="161" t="e">
        <f t="shared" ca="1" si="33"/>
        <v>#REF!</v>
      </c>
      <c r="D284" s="140"/>
      <c r="E284" s="141"/>
      <c r="F284" s="141" t="e">
        <f t="shared" ca="1" si="34"/>
        <v>#REF!</v>
      </c>
      <c r="G284" s="139"/>
      <c r="H284" s="139"/>
      <c r="I284" s="139" t="e">
        <f t="shared" ca="1" si="36"/>
        <v>#REF!</v>
      </c>
      <c r="J284" s="142"/>
      <c r="K284" s="142"/>
      <c r="L284" s="142" t="e">
        <f t="shared" ca="1" si="35"/>
        <v>#REF!</v>
      </c>
      <c r="M284" s="144" t="e">
        <f t="shared" ca="1" si="37"/>
        <v>#REF!</v>
      </c>
      <c r="N284" s="187" t="e">
        <f t="shared" ca="1" si="38"/>
        <v>#REF!</v>
      </c>
      <c r="O284" s="146" t="e">
        <f t="shared" ca="1" si="39"/>
        <v>#REF!</v>
      </c>
      <c r="P284" s="151"/>
    </row>
    <row r="285" spans="1:16" x14ac:dyDescent="0.25">
      <c r="A285" s="135">
        <v>279</v>
      </c>
      <c r="B285" s="161" t="e">
        <f t="shared" ca="1" si="32"/>
        <v>#REF!</v>
      </c>
      <c r="C285" s="161" t="e">
        <f t="shared" ca="1" si="33"/>
        <v>#REF!</v>
      </c>
      <c r="D285" s="140"/>
      <c r="E285" s="141"/>
      <c r="F285" s="141" t="e">
        <f t="shared" ca="1" si="34"/>
        <v>#REF!</v>
      </c>
      <c r="G285" s="139"/>
      <c r="H285" s="139"/>
      <c r="I285" s="139" t="e">
        <f t="shared" ca="1" si="36"/>
        <v>#REF!</v>
      </c>
      <c r="J285" s="142"/>
      <c r="K285" s="142"/>
      <c r="L285" s="142" t="e">
        <f t="shared" ca="1" si="35"/>
        <v>#REF!</v>
      </c>
      <c r="M285" s="144" t="e">
        <f t="shared" ca="1" si="37"/>
        <v>#REF!</v>
      </c>
      <c r="N285" s="187" t="e">
        <f t="shared" ca="1" si="38"/>
        <v>#REF!</v>
      </c>
      <c r="O285" s="146" t="e">
        <f t="shared" ca="1" si="39"/>
        <v>#REF!</v>
      </c>
      <c r="P285" s="151"/>
    </row>
    <row r="286" spans="1:16" x14ac:dyDescent="0.25">
      <c r="A286" s="135">
        <v>280</v>
      </c>
      <c r="B286" s="161" t="e">
        <f t="shared" ca="1" si="32"/>
        <v>#REF!</v>
      </c>
      <c r="C286" s="161" t="e">
        <f t="shared" ca="1" si="33"/>
        <v>#REF!</v>
      </c>
      <c r="D286" s="140"/>
      <c r="E286" s="141"/>
      <c r="F286" s="141" t="e">
        <f t="shared" ca="1" si="34"/>
        <v>#REF!</v>
      </c>
      <c r="G286" s="139"/>
      <c r="H286" s="139"/>
      <c r="I286" s="139" t="e">
        <f t="shared" ca="1" si="36"/>
        <v>#REF!</v>
      </c>
      <c r="J286" s="142"/>
      <c r="K286" s="142"/>
      <c r="L286" s="142" t="e">
        <f t="shared" ca="1" si="35"/>
        <v>#REF!</v>
      </c>
      <c r="M286" s="144" t="e">
        <f t="shared" ca="1" si="37"/>
        <v>#REF!</v>
      </c>
      <c r="N286" s="187" t="e">
        <f t="shared" ca="1" si="38"/>
        <v>#REF!</v>
      </c>
      <c r="O286" s="146" t="e">
        <f t="shared" ca="1" si="39"/>
        <v>#REF!</v>
      </c>
      <c r="P286" s="151"/>
    </row>
    <row r="287" spans="1:16" x14ac:dyDescent="0.25">
      <c r="A287" s="135">
        <v>281</v>
      </c>
      <c r="B287" s="161" t="e">
        <f t="shared" ca="1" si="32"/>
        <v>#REF!</v>
      </c>
      <c r="C287" s="161" t="e">
        <f t="shared" ca="1" si="33"/>
        <v>#REF!</v>
      </c>
      <c r="D287" s="140"/>
      <c r="E287" s="141"/>
      <c r="F287" s="141" t="e">
        <f t="shared" ca="1" si="34"/>
        <v>#REF!</v>
      </c>
      <c r="G287" s="139"/>
      <c r="H287" s="139"/>
      <c r="I287" s="139" t="e">
        <f t="shared" ca="1" si="36"/>
        <v>#REF!</v>
      </c>
      <c r="J287" s="142"/>
      <c r="K287" s="142"/>
      <c r="L287" s="142" t="e">
        <f t="shared" ca="1" si="35"/>
        <v>#REF!</v>
      </c>
      <c r="M287" s="144" t="e">
        <f t="shared" ca="1" si="37"/>
        <v>#REF!</v>
      </c>
      <c r="N287" s="187" t="e">
        <f t="shared" ca="1" si="38"/>
        <v>#REF!</v>
      </c>
      <c r="O287" s="146" t="e">
        <f t="shared" ca="1" si="39"/>
        <v>#REF!</v>
      </c>
      <c r="P287" s="151"/>
    </row>
    <row r="288" spans="1:16" x14ac:dyDescent="0.25">
      <c r="A288" s="135">
        <v>282</v>
      </c>
      <c r="B288" s="161" t="e">
        <f t="shared" ca="1" si="32"/>
        <v>#REF!</v>
      </c>
      <c r="C288" s="161" t="e">
        <f t="shared" ca="1" si="33"/>
        <v>#REF!</v>
      </c>
      <c r="D288" s="140"/>
      <c r="E288" s="141"/>
      <c r="F288" s="141" t="e">
        <f t="shared" ca="1" si="34"/>
        <v>#REF!</v>
      </c>
      <c r="G288" s="139"/>
      <c r="H288" s="139"/>
      <c r="I288" s="139" t="e">
        <f t="shared" ca="1" si="36"/>
        <v>#REF!</v>
      </c>
      <c r="J288" s="142"/>
      <c r="K288" s="142"/>
      <c r="L288" s="142" t="e">
        <f t="shared" ca="1" si="35"/>
        <v>#REF!</v>
      </c>
      <c r="M288" s="144" t="e">
        <f t="shared" ca="1" si="37"/>
        <v>#REF!</v>
      </c>
      <c r="N288" s="187" t="e">
        <f t="shared" ca="1" si="38"/>
        <v>#REF!</v>
      </c>
      <c r="O288" s="146" t="e">
        <f t="shared" ca="1" si="39"/>
        <v>#REF!</v>
      </c>
      <c r="P288" s="151"/>
    </row>
    <row r="289" spans="1:16" x14ac:dyDescent="0.25">
      <c r="A289" s="135">
        <v>283</v>
      </c>
      <c r="B289" s="161" t="e">
        <f t="shared" ca="1" si="32"/>
        <v>#REF!</v>
      </c>
      <c r="C289" s="161" t="e">
        <f t="shared" ca="1" si="33"/>
        <v>#REF!</v>
      </c>
      <c r="D289" s="140"/>
      <c r="E289" s="141"/>
      <c r="F289" s="141" t="e">
        <f t="shared" ca="1" si="34"/>
        <v>#REF!</v>
      </c>
      <c r="G289" s="139"/>
      <c r="H289" s="139"/>
      <c r="I289" s="139" t="e">
        <f t="shared" ca="1" si="36"/>
        <v>#REF!</v>
      </c>
      <c r="J289" s="142"/>
      <c r="K289" s="142"/>
      <c r="L289" s="142" t="e">
        <f t="shared" ca="1" si="35"/>
        <v>#REF!</v>
      </c>
      <c r="M289" s="144" t="e">
        <f t="shared" ca="1" si="37"/>
        <v>#REF!</v>
      </c>
      <c r="N289" s="187" t="e">
        <f t="shared" ca="1" si="38"/>
        <v>#REF!</v>
      </c>
      <c r="O289" s="146" t="e">
        <f t="shared" ca="1" si="39"/>
        <v>#REF!</v>
      </c>
      <c r="P289" s="151"/>
    </row>
    <row r="290" spans="1:16" x14ac:dyDescent="0.25">
      <c r="A290" s="135">
        <v>284</v>
      </c>
      <c r="B290" s="161" t="e">
        <f t="shared" ca="1" si="32"/>
        <v>#REF!</v>
      </c>
      <c r="C290" s="161" t="e">
        <f t="shared" ca="1" si="33"/>
        <v>#REF!</v>
      </c>
      <c r="D290" s="140"/>
      <c r="E290" s="141"/>
      <c r="F290" s="141" t="e">
        <f t="shared" ca="1" si="34"/>
        <v>#REF!</v>
      </c>
      <c r="G290" s="139"/>
      <c r="H290" s="139"/>
      <c r="I290" s="139" t="e">
        <f t="shared" ca="1" si="36"/>
        <v>#REF!</v>
      </c>
      <c r="J290" s="142"/>
      <c r="K290" s="142"/>
      <c r="L290" s="142" t="e">
        <f t="shared" ca="1" si="35"/>
        <v>#REF!</v>
      </c>
      <c r="M290" s="144" t="e">
        <f t="shared" ca="1" si="37"/>
        <v>#REF!</v>
      </c>
      <c r="N290" s="187" t="e">
        <f t="shared" ca="1" si="38"/>
        <v>#REF!</v>
      </c>
      <c r="O290" s="146" t="e">
        <f t="shared" ca="1" si="39"/>
        <v>#REF!</v>
      </c>
      <c r="P290" s="151"/>
    </row>
    <row r="291" spans="1:16" x14ac:dyDescent="0.25">
      <c r="A291" s="135">
        <v>285</v>
      </c>
      <c r="B291" s="161" t="e">
        <f t="shared" ca="1" si="32"/>
        <v>#REF!</v>
      </c>
      <c r="C291" s="161" t="e">
        <f t="shared" ca="1" si="33"/>
        <v>#REF!</v>
      </c>
      <c r="D291" s="140"/>
      <c r="E291" s="141"/>
      <c r="F291" s="141" t="e">
        <f t="shared" ca="1" si="34"/>
        <v>#REF!</v>
      </c>
      <c r="G291" s="139"/>
      <c r="H291" s="139"/>
      <c r="I291" s="139" t="e">
        <f t="shared" ca="1" si="36"/>
        <v>#REF!</v>
      </c>
      <c r="J291" s="142"/>
      <c r="K291" s="142"/>
      <c r="L291" s="142" t="e">
        <f t="shared" ca="1" si="35"/>
        <v>#REF!</v>
      </c>
      <c r="M291" s="144" t="e">
        <f t="shared" ca="1" si="37"/>
        <v>#REF!</v>
      </c>
      <c r="N291" s="187" t="e">
        <f t="shared" ca="1" si="38"/>
        <v>#REF!</v>
      </c>
      <c r="O291" s="146" t="e">
        <f t="shared" ca="1" si="39"/>
        <v>#REF!</v>
      </c>
      <c r="P291" s="151"/>
    </row>
    <row r="292" spans="1:16" x14ac:dyDescent="0.25">
      <c r="A292" s="135">
        <v>286</v>
      </c>
      <c r="B292" s="161" t="e">
        <f t="shared" ca="1" si="32"/>
        <v>#REF!</v>
      </c>
      <c r="C292" s="161" t="e">
        <f t="shared" ca="1" si="33"/>
        <v>#REF!</v>
      </c>
      <c r="D292" s="140"/>
      <c r="E292" s="141"/>
      <c r="F292" s="141" t="e">
        <f t="shared" ca="1" si="34"/>
        <v>#REF!</v>
      </c>
      <c r="G292" s="139"/>
      <c r="H292" s="139"/>
      <c r="I292" s="139" t="e">
        <f t="shared" ca="1" si="36"/>
        <v>#REF!</v>
      </c>
      <c r="J292" s="142"/>
      <c r="K292" s="142"/>
      <c r="L292" s="142" t="e">
        <f t="shared" ca="1" si="35"/>
        <v>#REF!</v>
      </c>
      <c r="M292" s="144" t="e">
        <f t="shared" ca="1" si="37"/>
        <v>#REF!</v>
      </c>
      <c r="N292" s="187" t="e">
        <f t="shared" ca="1" si="38"/>
        <v>#REF!</v>
      </c>
      <c r="O292" s="146" t="e">
        <f t="shared" ca="1" si="39"/>
        <v>#REF!</v>
      </c>
      <c r="P292" s="151"/>
    </row>
    <row r="293" spans="1:16" x14ac:dyDescent="0.25">
      <c r="A293" s="135">
        <v>287</v>
      </c>
      <c r="B293" s="161" t="e">
        <f t="shared" ca="1" si="32"/>
        <v>#REF!</v>
      </c>
      <c r="C293" s="161" t="e">
        <f t="shared" ca="1" si="33"/>
        <v>#REF!</v>
      </c>
      <c r="D293" s="140"/>
      <c r="E293" s="141"/>
      <c r="F293" s="141" t="e">
        <f t="shared" ca="1" si="34"/>
        <v>#REF!</v>
      </c>
      <c r="G293" s="139"/>
      <c r="H293" s="139"/>
      <c r="I293" s="139" t="e">
        <f t="shared" ca="1" si="36"/>
        <v>#REF!</v>
      </c>
      <c r="J293" s="142"/>
      <c r="K293" s="142"/>
      <c r="L293" s="142" t="e">
        <f t="shared" ca="1" si="35"/>
        <v>#REF!</v>
      </c>
      <c r="M293" s="144" t="e">
        <f t="shared" ca="1" si="37"/>
        <v>#REF!</v>
      </c>
      <c r="N293" s="187" t="e">
        <f t="shared" ca="1" si="38"/>
        <v>#REF!</v>
      </c>
      <c r="O293" s="146" t="e">
        <f t="shared" ca="1" si="39"/>
        <v>#REF!</v>
      </c>
      <c r="P293" s="151"/>
    </row>
    <row r="294" spans="1:16" x14ac:dyDescent="0.25">
      <c r="A294" s="135">
        <v>288</v>
      </c>
      <c r="B294" s="161" t="e">
        <f t="shared" ca="1" si="32"/>
        <v>#REF!</v>
      </c>
      <c r="C294" s="161" t="e">
        <f t="shared" ca="1" si="33"/>
        <v>#REF!</v>
      </c>
      <c r="D294" s="140"/>
      <c r="E294" s="141"/>
      <c r="F294" s="141" t="e">
        <f t="shared" ca="1" si="34"/>
        <v>#REF!</v>
      </c>
      <c r="G294" s="139"/>
      <c r="H294" s="139"/>
      <c r="I294" s="139" t="e">
        <f t="shared" ca="1" si="36"/>
        <v>#REF!</v>
      </c>
      <c r="J294" s="142"/>
      <c r="K294" s="142"/>
      <c r="L294" s="142" t="e">
        <f t="shared" ca="1" si="35"/>
        <v>#REF!</v>
      </c>
      <c r="M294" s="144" t="e">
        <f t="shared" ca="1" si="37"/>
        <v>#REF!</v>
      </c>
      <c r="N294" s="187" t="e">
        <f t="shared" ca="1" si="38"/>
        <v>#REF!</v>
      </c>
      <c r="O294" s="146" t="e">
        <f t="shared" ca="1" si="39"/>
        <v>#REF!</v>
      </c>
      <c r="P294" s="151"/>
    </row>
    <row r="295" spans="1:16" x14ac:dyDescent="0.25">
      <c r="A295" s="135">
        <v>289</v>
      </c>
      <c r="B295" s="161" t="e">
        <f t="shared" ca="1" si="32"/>
        <v>#REF!</v>
      </c>
      <c r="C295" s="161" t="e">
        <f t="shared" ca="1" si="33"/>
        <v>#REF!</v>
      </c>
      <c r="D295" s="140"/>
      <c r="E295" s="141"/>
      <c r="F295" s="141" t="e">
        <f t="shared" ca="1" si="34"/>
        <v>#REF!</v>
      </c>
      <c r="G295" s="139"/>
      <c r="H295" s="139"/>
      <c r="I295" s="139" t="e">
        <f t="shared" ca="1" si="36"/>
        <v>#REF!</v>
      </c>
      <c r="J295" s="142"/>
      <c r="K295" s="142"/>
      <c r="L295" s="142" t="e">
        <f t="shared" ca="1" si="35"/>
        <v>#REF!</v>
      </c>
      <c r="M295" s="144" t="e">
        <f t="shared" ca="1" si="37"/>
        <v>#REF!</v>
      </c>
      <c r="N295" s="187" t="e">
        <f t="shared" ca="1" si="38"/>
        <v>#REF!</v>
      </c>
      <c r="O295" s="146" t="e">
        <f t="shared" ca="1" si="39"/>
        <v>#REF!</v>
      </c>
      <c r="P295" s="151"/>
    </row>
    <row r="296" spans="1:16" x14ac:dyDescent="0.25">
      <c r="A296" s="135">
        <v>290</v>
      </c>
      <c r="B296" s="161" t="e">
        <f t="shared" ca="1" si="32"/>
        <v>#REF!</v>
      </c>
      <c r="C296" s="161" t="e">
        <f t="shared" ca="1" si="33"/>
        <v>#REF!</v>
      </c>
      <c r="D296" s="140"/>
      <c r="E296" s="141"/>
      <c r="F296" s="141" t="e">
        <f t="shared" ca="1" si="34"/>
        <v>#REF!</v>
      </c>
      <c r="G296" s="139"/>
      <c r="H296" s="139"/>
      <c r="I296" s="139" t="e">
        <f t="shared" ca="1" si="36"/>
        <v>#REF!</v>
      </c>
      <c r="J296" s="142"/>
      <c r="K296" s="142"/>
      <c r="L296" s="142" t="e">
        <f t="shared" ca="1" si="35"/>
        <v>#REF!</v>
      </c>
      <c r="M296" s="144" t="e">
        <f t="shared" ca="1" si="37"/>
        <v>#REF!</v>
      </c>
      <c r="N296" s="187" t="e">
        <f t="shared" ca="1" si="38"/>
        <v>#REF!</v>
      </c>
      <c r="O296" s="146" t="e">
        <f t="shared" ca="1" si="39"/>
        <v>#REF!</v>
      </c>
      <c r="P296" s="151"/>
    </row>
    <row r="297" spans="1:16" x14ac:dyDescent="0.25">
      <c r="A297" s="135">
        <v>291</v>
      </c>
      <c r="B297" s="161" t="e">
        <f t="shared" ca="1" si="32"/>
        <v>#REF!</v>
      </c>
      <c r="C297" s="161" t="e">
        <f t="shared" ca="1" si="33"/>
        <v>#REF!</v>
      </c>
      <c r="D297" s="140"/>
      <c r="E297" s="141"/>
      <c r="F297" s="141" t="e">
        <f t="shared" ca="1" si="34"/>
        <v>#REF!</v>
      </c>
      <c r="G297" s="139"/>
      <c r="H297" s="139"/>
      <c r="I297" s="139" t="e">
        <f t="shared" ca="1" si="36"/>
        <v>#REF!</v>
      </c>
      <c r="J297" s="142"/>
      <c r="K297" s="142"/>
      <c r="L297" s="142" t="e">
        <f t="shared" ca="1" si="35"/>
        <v>#REF!</v>
      </c>
      <c r="M297" s="144" t="e">
        <f t="shared" ca="1" si="37"/>
        <v>#REF!</v>
      </c>
      <c r="N297" s="187" t="e">
        <f t="shared" ca="1" si="38"/>
        <v>#REF!</v>
      </c>
      <c r="O297" s="146" t="e">
        <f t="shared" ca="1" si="39"/>
        <v>#REF!</v>
      </c>
      <c r="P297" s="151"/>
    </row>
    <row r="298" spans="1:16" x14ac:dyDescent="0.25">
      <c r="A298" s="135">
        <v>292</v>
      </c>
      <c r="B298" s="161" t="e">
        <f t="shared" ca="1" si="32"/>
        <v>#REF!</v>
      </c>
      <c r="C298" s="161" t="e">
        <f t="shared" ca="1" si="33"/>
        <v>#REF!</v>
      </c>
      <c r="D298" s="140"/>
      <c r="E298" s="141"/>
      <c r="F298" s="141" t="e">
        <f t="shared" ca="1" si="34"/>
        <v>#REF!</v>
      </c>
      <c r="G298" s="139"/>
      <c r="H298" s="139"/>
      <c r="I298" s="139" t="e">
        <f t="shared" ca="1" si="36"/>
        <v>#REF!</v>
      </c>
      <c r="J298" s="142"/>
      <c r="K298" s="142"/>
      <c r="L298" s="142" t="e">
        <f t="shared" ca="1" si="35"/>
        <v>#REF!</v>
      </c>
      <c r="M298" s="144" t="e">
        <f t="shared" ca="1" si="37"/>
        <v>#REF!</v>
      </c>
      <c r="N298" s="187" t="e">
        <f t="shared" ca="1" si="38"/>
        <v>#REF!</v>
      </c>
      <c r="O298" s="146" t="e">
        <f t="shared" ca="1" si="39"/>
        <v>#REF!</v>
      </c>
      <c r="P298" s="151"/>
    </row>
    <row r="299" spans="1:16" x14ac:dyDescent="0.25">
      <c r="A299" s="135">
        <v>293</v>
      </c>
      <c r="B299" s="161" t="e">
        <f t="shared" ca="1" si="32"/>
        <v>#REF!</v>
      </c>
      <c r="C299" s="161" t="e">
        <f t="shared" ca="1" si="33"/>
        <v>#REF!</v>
      </c>
      <c r="D299" s="140"/>
      <c r="E299" s="141"/>
      <c r="F299" s="141" t="e">
        <f t="shared" ca="1" si="34"/>
        <v>#REF!</v>
      </c>
      <c r="G299" s="139"/>
      <c r="H299" s="139"/>
      <c r="I299" s="139" t="e">
        <f t="shared" ca="1" si="36"/>
        <v>#REF!</v>
      </c>
      <c r="J299" s="142"/>
      <c r="K299" s="142"/>
      <c r="L299" s="142" t="e">
        <f t="shared" ca="1" si="35"/>
        <v>#REF!</v>
      </c>
      <c r="M299" s="144" t="e">
        <f t="shared" ca="1" si="37"/>
        <v>#REF!</v>
      </c>
      <c r="N299" s="187" t="e">
        <f t="shared" ca="1" si="38"/>
        <v>#REF!</v>
      </c>
      <c r="O299" s="146" t="e">
        <f t="shared" ca="1" si="39"/>
        <v>#REF!</v>
      </c>
      <c r="P299" s="151"/>
    </row>
    <row r="300" spans="1:16" x14ac:dyDescent="0.25">
      <c r="A300" s="135">
        <v>294</v>
      </c>
      <c r="B300" s="161" t="e">
        <f t="shared" ca="1" si="32"/>
        <v>#REF!</v>
      </c>
      <c r="C300" s="161" t="e">
        <f t="shared" ca="1" si="33"/>
        <v>#REF!</v>
      </c>
      <c r="D300" s="140"/>
      <c r="E300" s="141"/>
      <c r="F300" s="141" t="e">
        <f t="shared" ca="1" si="34"/>
        <v>#REF!</v>
      </c>
      <c r="G300" s="139"/>
      <c r="H300" s="139"/>
      <c r="I300" s="139" t="e">
        <f t="shared" ca="1" si="36"/>
        <v>#REF!</v>
      </c>
      <c r="J300" s="142"/>
      <c r="K300" s="142"/>
      <c r="L300" s="142" t="e">
        <f t="shared" ca="1" si="35"/>
        <v>#REF!</v>
      </c>
      <c r="M300" s="144" t="e">
        <f t="shared" ca="1" si="37"/>
        <v>#REF!</v>
      </c>
      <c r="N300" s="187" t="e">
        <f t="shared" ca="1" si="38"/>
        <v>#REF!</v>
      </c>
      <c r="O300" s="146" t="e">
        <f t="shared" ca="1" si="39"/>
        <v>#REF!</v>
      </c>
      <c r="P300" s="151"/>
    </row>
    <row r="301" spans="1:16" x14ac:dyDescent="0.25">
      <c r="A301" s="135">
        <v>295</v>
      </c>
      <c r="B301" s="161" t="e">
        <f t="shared" ca="1" si="32"/>
        <v>#REF!</v>
      </c>
      <c r="C301" s="161" t="e">
        <f t="shared" ca="1" si="33"/>
        <v>#REF!</v>
      </c>
      <c r="D301" s="140"/>
      <c r="E301" s="141"/>
      <c r="F301" s="141" t="e">
        <f t="shared" ca="1" si="34"/>
        <v>#REF!</v>
      </c>
      <c r="G301" s="139"/>
      <c r="H301" s="139"/>
      <c r="I301" s="139" t="e">
        <f t="shared" ca="1" si="36"/>
        <v>#REF!</v>
      </c>
      <c r="J301" s="142"/>
      <c r="K301" s="142"/>
      <c r="L301" s="142" t="e">
        <f t="shared" ca="1" si="35"/>
        <v>#REF!</v>
      </c>
      <c r="M301" s="144" t="e">
        <f t="shared" ca="1" si="37"/>
        <v>#REF!</v>
      </c>
      <c r="N301" s="187" t="e">
        <f t="shared" ca="1" si="38"/>
        <v>#REF!</v>
      </c>
      <c r="O301" s="146" t="e">
        <f t="shared" ca="1" si="39"/>
        <v>#REF!</v>
      </c>
      <c r="P301" s="151"/>
    </row>
    <row r="302" spans="1:16" x14ac:dyDescent="0.25">
      <c r="A302" s="135">
        <v>296</v>
      </c>
      <c r="B302" s="161" t="e">
        <f t="shared" ca="1" si="32"/>
        <v>#REF!</v>
      </c>
      <c r="C302" s="161" t="e">
        <f t="shared" ca="1" si="33"/>
        <v>#REF!</v>
      </c>
      <c r="D302" s="140"/>
      <c r="E302" s="141"/>
      <c r="F302" s="141" t="e">
        <f t="shared" ca="1" si="34"/>
        <v>#REF!</v>
      </c>
      <c r="G302" s="139"/>
      <c r="H302" s="139"/>
      <c r="I302" s="139" t="e">
        <f t="shared" ca="1" si="36"/>
        <v>#REF!</v>
      </c>
      <c r="J302" s="142"/>
      <c r="K302" s="142"/>
      <c r="L302" s="142" t="e">
        <f t="shared" ca="1" si="35"/>
        <v>#REF!</v>
      </c>
      <c r="M302" s="144" t="e">
        <f t="shared" ca="1" si="37"/>
        <v>#REF!</v>
      </c>
      <c r="N302" s="187" t="e">
        <f t="shared" ca="1" si="38"/>
        <v>#REF!</v>
      </c>
      <c r="O302" s="146" t="e">
        <f t="shared" ca="1" si="39"/>
        <v>#REF!</v>
      </c>
      <c r="P302" s="151"/>
    </row>
    <row r="303" spans="1:16" x14ac:dyDescent="0.25">
      <c r="A303" s="135">
        <v>297</v>
      </c>
      <c r="B303" s="161" t="e">
        <f t="shared" ca="1" si="32"/>
        <v>#REF!</v>
      </c>
      <c r="C303" s="161" t="e">
        <f t="shared" ca="1" si="33"/>
        <v>#REF!</v>
      </c>
      <c r="D303" s="140"/>
      <c r="E303" s="141"/>
      <c r="F303" s="141" t="e">
        <f t="shared" ca="1" si="34"/>
        <v>#REF!</v>
      </c>
      <c r="G303" s="139"/>
      <c r="H303" s="139"/>
      <c r="I303" s="139" t="e">
        <f t="shared" ca="1" si="36"/>
        <v>#REF!</v>
      </c>
      <c r="J303" s="142"/>
      <c r="K303" s="142"/>
      <c r="L303" s="142" t="e">
        <f t="shared" ca="1" si="35"/>
        <v>#REF!</v>
      </c>
      <c r="M303" s="144" t="e">
        <f t="shared" ca="1" si="37"/>
        <v>#REF!</v>
      </c>
      <c r="N303" s="187" t="e">
        <f t="shared" ca="1" si="38"/>
        <v>#REF!</v>
      </c>
      <c r="O303" s="146" t="e">
        <f t="shared" ca="1" si="39"/>
        <v>#REF!</v>
      </c>
      <c r="P303" s="151"/>
    </row>
    <row r="304" spans="1:16" x14ac:dyDescent="0.25">
      <c r="A304" s="135">
        <v>298</v>
      </c>
      <c r="B304" s="161" t="e">
        <f t="shared" ca="1" si="32"/>
        <v>#REF!</v>
      </c>
      <c r="C304" s="161" t="e">
        <f t="shared" ca="1" si="33"/>
        <v>#REF!</v>
      </c>
      <c r="D304" s="140"/>
      <c r="E304" s="141"/>
      <c r="F304" s="141" t="e">
        <f t="shared" ca="1" si="34"/>
        <v>#REF!</v>
      </c>
      <c r="G304" s="139"/>
      <c r="H304" s="139"/>
      <c r="I304" s="139" t="e">
        <f t="shared" ca="1" si="36"/>
        <v>#REF!</v>
      </c>
      <c r="J304" s="142"/>
      <c r="K304" s="142"/>
      <c r="L304" s="142" t="e">
        <f t="shared" ca="1" si="35"/>
        <v>#REF!</v>
      </c>
      <c r="M304" s="144" t="e">
        <f t="shared" ca="1" si="37"/>
        <v>#REF!</v>
      </c>
      <c r="N304" s="187" t="e">
        <f t="shared" ca="1" si="38"/>
        <v>#REF!</v>
      </c>
      <c r="O304" s="146" t="e">
        <f t="shared" ca="1" si="39"/>
        <v>#REF!</v>
      </c>
      <c r="P304" s="151"/>
    </row>
    <row r="305" spans="1:16" x14ac:dyDescent="0.25">
      <c r="A305" s="135">
        <v>299</v>
      </c>
      <c r="B305" s="161" t="e">
        <f t="shared" ca="1" si="32"/>
        <v>#REF!</v>
      </c>
      <c r="C305" s="161" t="e">
        <f t="shared" ca="1" si="33"/>
        <v>#REF!</v>
      </c>
      <c r="D305" s="140"/>
      <c r="E305" s="141"/>
      <c r="F305" s="141" t="e">
        <f t="shared" ca="1" si="34"/>
        <v>#REF!</v>
      </c>
      <c r="G305" s="139"/>
      <c r="H305" s="139"/>
      <c r="I305" s="139" t="e">
        <f t="shared" ca="1" si="36"/>
        <v>#REF!</v>
      </c>
      <c r="J305" s="142"/>
      <c r="K305" s="142"/>
      <c r="L305" s="142" t="e">
        <f t="shared" ca="1" si="35"/>
        <v>#REF!</v>
      </c>
      <c r="M305" s="144" t="e">
        <f t="shared" ca="1" si="37"/>
        <v>#REF!</v>
      </c>
      <c r="N305" s="187" t="e">
        <f t="shared" ca="1" si="38"/>
        <v>#REF!</v>
      </c>
      <c r="O305" s="146" t="e">
        <f t="shared" ca="1" si="39"/>
        <v>#REF!</v>
      </c>
      <c r="P305" s="151"/>
    </row>
    <row r="306" spans="1:16" x14ac:dyDescent="0.25">
      <c r="A306" s="135">
        <v>300</v>
      </c>
      <c r="B306" s="161" t="e">
        <f t="shared" ca="1" si="32"/>
        <v>#REF!</v>
      </c>
      <c r="C306" s="161" t="e">
        <f t="shared" ca="1" si="33"/>
        <v>#REF!</v>
      </c>
      <c r="D306" s="140"/>
      <c r="E306" s="141"/>
      <c r="F306" s="141" t="e">
        <f t="shared" ca="1" si="34"/>
        <v>#REF!</v>
      </c>
      <c r="G306" s="139"/>
      <c r="H306" s="139"/>
      <c r="I306" s="139" t="e">
        <f t="shared" ca="1" si="36"/>
        <v>#REF!</v>
      </c>
      <c r="J306" s="142"/>
      <c r="K306" s="142"/>
      <c r="L306" s="142" t="e">
        <f t="shared" ca="1" si="35"/>
        <v>#REF!</v>
      </c>
      <c r="M306" s="144" t="e">
        <f t="shared" ca="1" si="37"/>
        <v>#REF!</v>
      </c>
      <c r="N306" s="187" t="e">
        <f t="shared" ca="1" si="38"/>
        <v>#REF!</v>
      </c>
      <c r="O306" s="146" t="e">
        <f t="shared" ca="1" si="39"/>
        <v>#REF!</v>
      </c>
      <c r="P306" s="151"/>
    </row>
    <row r="307" spans="1:16" x14ac:dyDescent="0.25">
      <c r="A307" s="135">
        <v>301</v>
      </c>
      <c r="B307" s="161" t="e">
        <f t="shared" ca="1" si="32"/>
        <v>#REF!</v>
      </c>
      <c r="C307" s="161" t="e">
        <f t="shared" ca="1" si="33"/>
        <v>#REF!</v>
      </c>
      <c r="D307" s="140"/>
      <c r="E307" s="141"/>
      <c r="F307" s="141" t="e">
        <f t="shared" ca="1" si="34"/>
        <v>#REF!</v>
      </c>
      <c r="G307" s="139"/>
      <c r="H307" s="139"/>
      <c r="I307" s="139" t="e">
        <f t="shared" ca="1" si="36"/>
        <v>#REF!</v>
      </c>
      <c r="J307" s="142"/>
      <c r="K307" s="142"/>
      <c r="L307" s="142" t="e">
        <f t="shared" ca="1" si="35"/>
        <v>#REF!</v>
      </c>
      <c r="M307" s="144" t="e">
        <f t="shared" ca="1" si="37"/>
        <v>#REF!</v>
      </c>
      <c r="N307" s="187" t="e">
        <f t="shared" ca="1" si="38"/>
        <v>#REF!</v>
      </c>
      <c r="O307" s="146" t="e">
        <f t="shared" ca="1" si="39"/>
        <v>#REF!</v>
      </c>
      <c r="P307" s="151"/>
    </row>
    <row r="308" spans="1:16" x14ac:dyDescent="0.25">
      <c r="A308" s="135">
        <v>302</v>
      </c>
      <c r="B308" s="161" t="e">
        <f t="shared" ca="1" si="32"/>
        <v>#REF!</v>
      </c>
      <c r="C308" s="161" t="e">
        <f t="shared" ca="1" si="33"/>
        <v>#REF!</v>
      </c>
      <c r="D308" s="140"/>
      <c r="E308" s="141"/>
      <c r="F308" s="141" t="e">
        <f t="shared" ca="1" si="34"/>
        <v>#REF!</v>
      </c>
      <c r="G308" s="139"/>
      <c r="H308" s="139"/>
      <c r="I308" s="139" t="e">
        <f t="shared" ca="1" si="36"/>
        <v>#REF!</v>
      </c>
      <c r="J308" s="142"/>
      <c r="K308" s="142"/>
      <c r="L308" s="142" t="e">
        <f t="shared" ca="1" si="35"/>
        <v>#REF!</v>
      </c>
      <c r="M308" s="144" t="e">
        <f t="shared" ca="1" si="37"/>
        <v>#REF!</v>
      </c>
      <c r="N308" s="187" t="e">
        <f t="shared" ca="1" si="38"/>
        <v>#REF!</v>
      </c>
      <c r="O308" s="146" t="e">
        <f t="shared" ca="1" si="39"/>
        <v>#REF!</v>
      </c>
      <c r="P308" s="151"/>
    </row>
    <row r="309" spans="1:16" x14ac:dyDescent="0.25">
      <c r="A309" s="135">
        <v>303</v>
      </c>
      <c r="B309" s="161" t="e">
        <f t="shared" ca="1" si="32"/>
        <v>#REF!</v>
      </c>
      <c r="C309" s="161" t="e">
        <f t="shared" ca="1" si="33"/>
        <v>#REF!</v>
      </c>
      <c r="D309" s="140"/>
      <c r="E309" s="141"/>
      <c r="F309" s="141" t="e">
        <f t="shared" ca="1" si="34"/>
        <v>#REF!</v>
      </c>
      <c r="G309" s="139"/>
      <c r="H309" s="139"/>
      <c r="I309" s="139" t="e">
        <f t="shared" ca="1" si="36"/>
        <v>#REF!</v>
      </c>
      <c r="J309" s="142"/>
      <c r="K309" s="142"/>
      <c r="L309" s="142" t="e">
        <f t="shared" ca="1" si="35"/>
        <v>#REF!</v>
      </c>
      <c r="M309" s="144" t="e">
        <f t="shared" ca="1" si="37"/>
        <v>#REF!</v>
      </c>
      <c r="N309" s="187" t="e">
        <f t="shared" ca="1" si="38"/>
        <v>#REF!</v>
      </c>
      <c r="O309" s="146" t="e">
        <f t="shared" ca="1" si="39"/>
        <v>#REF!</v>
      </c>
      <c r="P309" s="151"/>
    </row>
    <row r="310" spans="1:16" x14ac:dyDescent="0.25">
      <c r="A310" s="135">
        <v>304</v>
      </c>
      <c r="B310" s="161" t="e">
        <f t="shared" ca="1" si="32"/>
        <v>#REF!</v>
      </c>
      <c r="C310" s="161" t="e">
        <f t="shared" ca="1" si="33"/>
        <v>#REF!</v>
      </c>
      <c r="D310" s="140"/>
      <c r="E310" s="141"/>
      <c r="F310" s="141" t="e">
        <f t="shared" ca="1" si="34"/>
        <v>#REF!</v>
      </c>
      <c r="G310" s="139"/>
      <c r="H310" s="139"/>
      <c r="I310" s="139" t="e">
        <f t="shared" ca="1" si="36"/>
        <v>#REF!</v>
      </c>
      <c r="J310" s="142"/>
      <c r="K310" s="142"/>
      <c r="L310" s="142" t="e">
        <f t="shared" ca="1" si="35"/>
        <v>#REF!</v>
      </c>
      <c r="M310" s="144" t="e">
        <f t="shared" ca="1" si="37"/>
        <v>#REF!</v>
      </c>
      <c r="N310" s="187" t="e">
        <f t="shared" ca="1" si="38"/>
        <v>#REF!</v>
      </c>
      <c r="O310" s="146" t="e">
        <f t="shared" ca="1" si="39"/>
        <v>#REF!</v>
      </c>
      <c r="P310" s="151"/>
    </row>
    <row r="311" spans="1:16" x14ac:dyDescent="0.25">
      <c r="A311" s="135">
        <v>305</v>
      </c>
      <c r="B311" s="161" t="e">
        <f t="shared" ca="1" si="32"/>
        <v>#REF!</v>
      </c>
      <c r="C311" s="161" t="e">
        <f t="shared" ca="1" si="33"/>
        <v>#REF!</v>
      </c>
      <c r="D311" s="140"/>
      <c r="E311" s="141"/>
      <c r="F311" s="141" t="e">
        <f t="shared" ca="1" si="34"/>
        <v>#REF!</v>
      </c>
      <c r="G311" s="139"/>
      <c r="H311" s="139"/>
      <c r="I311" s="139" t="e">
        <f t="shared" ca="1" si="36"/>
        <v>#REF!</v>
      </c>
      <c r="J311" s="142"/>
      <c r="K311" s="142"/>
      <c r="L311" s="142" t="e">
        <f t="shared" ca="1" si="35"/>
        <v>#REF!</v>
      </c>
      <c r="M311" s="144" t="e">
        <f t="shared" ca="1" si="37"/>
        <v>#REF!</v>
      </c>
      <c r="N311" s="187" t="e">
        <f t="shared" ca="1" si="38"/>
        <v>#REF!</v>
      </c>
      <c r="O311" s="146" t="e">
        <f t="shared" ca="1" si="39"/>
        <v>#REF!</v>
      </c>
      <c r="P311" s="151"/>
    </row>
    <row r="312" spans="1:16" x14ac:dyDescent="0.25">
      <c r="A312" s="135">
        <v>306</v>
      </c>
      <c r="B312" s="161" t="e">
        <f t="shared" ca="1" si="32"/>
        <v>#REF!</v>
      </c>
      <c r="C312" s="161" t="e">
        <f t="shared" ca="1" si="33"/>
        <v>#REF!</v>
      </c>
      <c r="D312" s="140"/>
      <c r="E312" s="141"/>
      <c r="F312" s="141" t="e">
        <f t="shared" ca="1" si="34"/>
        <v>#REF!</v>
      </c>
      <c r="G312" s="139"/>
      <c r="H312" s="139"/>
      <c r="I312" s="139" t="e">
        <f t="shared" ca="1" si="36"/>
        <v>#REF!</v>
      </c>
      <c r="J312" s="142"/>
      <c r="K312" s="142"/>
      <c r="L312" s="142" t="e">
        <f t="shared" ca="1" si="35"/>
        <v>#REF!</v>
      </c>
      <c r="M312" s="144" t="e">
        <f t="shared" ca="1" si="37"/>
        <v>#REF!</v>
      </c>
      <c r="N312" s="187" t="e">
        <f t="shared" ca="1" si="38"/>
        <v>#REF!</v>
      </c>
      <c r="O312" s="146" t="e">
        <f t="shared" ca="1" si="39"/>
        <v>#REF!</v>
      </c>
      <c r="P312" s="151"/>
    </row>
    <row r="313" spans="1:16" x14ac:dyDescent="0.25">
      <c r="A313" s="135">
        <v>307</v>
      </c>
      <c r="B313" s="161" t="e">
        <f t="shared" ca="1" si="32"/>
        <v>#REF!</v>
      </c>
      <c r="C313" s="161" t="e">
        <f t="shared" ca="1" si="33"/>
        <v>#REF!</v>
      </c>
      <c r="D313" s="140"/>
      <c r="E313" s="141"/>
      <c r="F313" s="141" t="e">
        <f t="shared" ca="1" si="34"/>
        <v>#REF!</v>
      </c>
      <c r="G313" s="139"/>
      <c r="H313" s="139"/>
      <c r="I313" s="139" t="e">
        <f t="shared" ca="1" si="36"/>
        <v>#REF!</v>
      </c>
      <c r="J313" s="142"/>
      <c r="K313" s="142"/>
      <c r="L313" s="142" t="e">
        <f t="shared" ca="1" si="35"/>
        <v>#REF!</v>
      </c>
      <c r="M313" s="144" t="e">
        <f t="shared" ca="1" si="37"/>
        <v>#REF!</v>
      </c>
      <c r="N313" s="187" t="e">
        <f t="shared" ca="1" si="38"/>
        <v>#REF!</v>
      </c>
      <c r="O313" s="146" t="e">
        <f t="shared" ca="1" si="39"/>
        <v>#REF!</v>
      </c>
      <c r="P313" s="151"/>
    </row>
    <row r="314" spans="1:16" x14ac:dyDescent="0.25">
      <c r="A314" s="135">
        <v>308</v>
      </c>
      <c r="B314" s="161" t="e">
        <f t="shared" ca="1" si="32"/>
        <v>#REF!</v>
      </c>
      <c r="C314" s="161" t="e">
        <f t="shared" ca="1" si="33"/>
        <v>#REF!</v>
      </c>
      <c r="D314" s="140"/>
      <c r="E314" s="141"/>
      <c r="F314" s="141" t="e">
        <f t="shared" ca="1" si="34"/>
        <v>#REF!</v>
      </c>
      <c r="G314" s="139"/>
      <c r="H314" s="139"/>
      <c r="I314" s="139" t="e">
        <f t="shared" ca="1" si="36"/>
        <v>#REF!</v>
      </c>
      <c r="J314" s="142"/>
      <c r="K314" s="142"/>
      <c r="L314" s="142" t="e">
        <f t="shared" ca="1" si="35"/>
        <v>#REF!</v>
      </c>
      <c r="M314" s="144" t="e">
        <f t="shared" ca="1" si="37"/>
        <v>#REF!</v>
      </c>
      <c r="N314" s="187" t="e">
        <f t="shared" ca="1" si="38"/>
        <v>#REF!</v>
      </c>
      <c r="O314" s="146" t="e">
        <f t="shared" ca="1" si="39"/>
        <v>#REF!</v>
      </c>
      <c r="P314" s="151"/>
    </row>
    <row r="315" spans="1:16" x14ac:dyDescent="0.25">
      <c r="A315" s="135">
        <v>309</v>
      </c>
      <c r="B315" s="161" t="e">
        <f t="shared" ca="1" si="32"/>
        <v>#REF!</v>
      </c>
      <c r="C315" s="161" t="e">
        <f t="shared" ca="1" si="33"/>
        <v>#REF!</v>
      </c>
      <c r="D315" s="140"/>
      <c r="E315" s="141"/>
      <c r="F315" s="141" t="e">
        <f t="shared" ca="1" si="34"/>
        <v>#REF!</v>
      </c>
      <c r="G315" s="139"/>
      <c r="H315" s="139"/>
      <c r="I315" s="139" t="e">
        <f t="shared" ca="1" si="36"/>
        <v>#REF!</v>
      </c>
      <c r="J315" s="142"/>
      <c r="K315" s="142"/>
      <c r="L315" s="142" t="e">
        <f t="shared" ca="1" si="35"/>
        <v>#REF!</v>
      </c>
      <c r="M315" s="144" t="e">
        <f t="shared" ca="1" si="37"/>
        <v>#REF!</v>
      </c>
      <c r="N315" s="187" t="e">
        <f t="shared" ca="1" si="38"/>
        <v>#REF!</v>
      </c>
      <c r="O315" s="146" t="e">
        <f t="shared" ca="1" si="39"/>
        <v>#REF!</v>
      </c>
      <c r="P315" s="151"/>
    </row>
    <row r="316" spans="1:16" x14ac:dyDescent="0.25">
      <c r="A316" s="135">
        <v>310</v>
      </c>
      <c r="B316" s="161" t="e">
        <f t="shared" ca="1" si="32"/>
        <v>#REF!</v>
      </c>
      <c r="C316" s="161" t="e">
        <f t="shared" ca="1" si="33"/>
        <v>#REF!</v>
      </c>
      <c r="D316" s="140"/>
      <c r="E316" s="141"/>
      <c r="F316" s="141" t="e">
        <f t="shared" ca="1" si="34"/>
        <v>#REF!</v>
      </c>
      <c r="G316" s="139"/>
      <c r="H316" s="139"/>
      <c r="I316" s="139" t="e">
        <f t="shared" ca="1" si="36"/>
        <v>#REF!</v>
      </c>
      <c r="J316" s="142"/>
      <c r="K316" s="142"/>
      <c r="L316" s="142" t="e">
        <f t="shared" ca="1" si="35"/>
        <v>#REF!</v>
      </c>
      <c r="M316" s="144" t="e">
        <f t="shared" ca="1" si="37"/>
        <v>#REF!</v>
      </c>
      <c r="N316" s="187" t="e">
        <f t="shared" ca="1" si="38"/>
        <v>#REF!</v>
      </c>
      <c r="O316" s="146" t="e">
        <f t="shared" ca="1" si="39"/>
        <v>#REF!</v>
      </c>
      <c r="P316" s="151"/>
    </row>
    <row r="317" spans="1:16" x14ac:dyDescent="0.25">
      <c r="A317" s="135">
        <v>311</v>
      </c>
      <c r="B317" s="161" t="e">
        <f t="shared" ca="1" si="32"/>
        <v>#REF!</v>
      </c>
      <c r="C317" s="161" t="e">
        <f t="shared" ca="1" si="33"/>
        <v>#REF!</v>
      </c>
      <c r="D317" s="140"/>
      <c r="E317" s="141"/>
      <c r="F317" s="141" t="e">
        <f t="shared" ca="1" si="34"/>
        <v>#REF!</v>
      </c>
      <c r="G317" s="139"/>
      <c r="H317" s="139"/>
      <c r="I317" s="139" t="e">
        <f t="shared" ca="1" si="36"/>
        <v>#REF!</v>
      </c>
      <c r="J317" s="142"/>
      <c r="K317" s="142"/>
      <c r="L317" s="142" t="e">
        <f t="shared" ca="1" si="35"/>
        <v>#REF!</v>
      </c>
      <c r="M317" s="144" t="e">
        <f t="shared" ca="1" si="37"/>
        <v>#REF!</v>
      </c>
      <c r="N317" s="187" t="e">
        <f t="shared" ca="1" si="38"/>
        <v>#REF!</v>
      </c>
      <c r="O317" s="146" t="e">
        <f t="shared" ca="1" si="39"/>
        <v>#REF!</v>
      </c>
      <c r="P317" s="151"/>
    </row>
    <row r="318" spans="1:16" x14ac:dyDescent="0.25">
      <c r="A318" s="135">
        <v>312</v>
      </c>
      <c r="B318" s="161" t="e">
        <f t="shared" ca="1" si="32"/>
        <v>#REF!</v>
      </c>
      <c r="C318" s="161" t="e">
        <f t="shared" ca="1" si="33"/>
        <v>#REF!</v>
      </c>
      <c r="D318" s="140"/>
      <c r="E318" s="141"/>
      <c r="F318" s="141" t="e">
        <f t="shared" ca="1" si="34"/>
        <v>#REF!</v>
      </c>
      <c r="G318" s="139"/>
      <c r="H318" s="139"/>
      <c r="I318" s="139" t="e">
        <f t="shared" ca="1" si="36"/>
        <v>#REF!</v>
      </c>
      <c r="J318" s="142"/>
      <c r="K318" s="142"/>
      <c r="L318" s="142" t="e">
        <f t="shared" ca="1" si="35"/>
        <v>#REF!</v>
      </c>
      <c r="M318" s="144" t="e">
        <f t="shared" ca="1" si="37"/>
        <v>#REF!</v>
      </c>
      <c r="N318" s="187" t="e">
        <f t="shared" ca="1" si="38"/>
        <v>#REF!</v>
      </c>
      <c r="O318" s="146" t="e">
        <f t="shared" ca="1" si="39"/>
        <v>#REF!</v>
      </c>
      <c r="P318" s="151"/>
    </row>
    <row r="319" spans="1:16" x14ac:dyDescent="0.25">
      <c r="A319" s="135">
        <v>313</v>
      </c>
      <c r="B319" s="161" t="e">
        <f t="shared" ca="1" si="32"/>
        <v>#REF!</v>
      </c>
      <c r="C319" s="161" t="e">
        <f t="shared" ca="1" si="33"/>
        <v>#REF!</v>
      </c>
      <c r="D319" s="140"/>
      <c r="E319" s="141"/>
      <c r="F319" s="141" t="e">
        <f t="shared" ca="1" si="34"/>
        <v>#REF!</v>
      </c>
      <c r="G319" s="139"/>
      <c r="H319" s="139"/>
      <c r="I319" s="139" t="e">
        <f t="shared" ca="1" si="36"/>
        <v>#REF!</v>
      </c>
      <c r="J319" s="142"/>
      <c r="K319" s="142"/>
      <c r="L319" s="142" t="e">
        <f t="shared" ca="1" si="35"/>
        <v>#REF!</v>
      </c>
      <c r="M319" s="144" t="e">
        <f t="shared" ca="1" si="37"/>
        <v>#REF!</v>
      </c>
      <c r="N319" s="187" t="e">
        <f t="shared" ca="1" si="38"/>
        <v>#REF!</v>
      </c>
      <c r="O319" s="146" t="e">
        <f t="shared" ca="1" si="39"/>
        <v>#REF!</v>
      </c>
      <c r="P319" s="151"/>
    </row>
    <row r="320" spans="1:16" x14ac:dyDescent="0.25">
      <c r="A320" s="135">
        <v>314</v>
      </c>
      <c r="B320" s="161" t="e">
        <f t="shared" ca="1" si="32"/>
        <v>#REF!</v>
      </c>
      <c r="C320" s="161" t="e">
        <f t="shared" ca="1" si="33"/>
        <v>#REF!</v>
      </c>
      <c r="D320" s="140"/>
      <c r="E320" s="141"/>
      <c r="F320" s="141" t="e">
        <f t="shared" ca="1" si="34"/>
        <v>#REF!</v>
      </c>
      <c r="G320" s="139"/>
      <c r="H320" s="139"/>
      <c r="I320" s="139" t="e">
        <f t="shared" ca="1" si="36"/>
        <v>#REF!</v>
      </c>
      <c r="J320" s="142"/>
      <c r="K320" s="142"/>
      <c r="L320" s="142" t="e">
        <f t="shared" ca="1" si="35"/>
        <v>#REF!</v>
      </c>
      <c r="M320" s="144" t="e">
        <f t="shared" ca="1" si="37"/>
        <v>#REF!</v>
      </c>
      <c r="N320" s="187" t="e">
        <f t="shared" ca="1" si="38"/>
        <v>#REF!</v>
      </c>
      <c r="O320" s="146" t="e">
        <f t="shared" ca="1" si="39"/>
        <v>#REF!</v>
      </c>
      <c r="P320" s="151"/>
    </row>
    <row r="321" spans="1:16" x14ac:dyDescent="0.25">
      <c r="A321" s="135">
        <v>315</v>
      </c>
      <c r="B321" s="161" t="e">
        <f t="shared" ca="1" si="32"/>
        <v>#REF!</v>
      </c>
      <c r="C321" s="161" t="e">
        <f t="shared" ca="1" si="33"/>
        <v>#REF!</v>
      </c>
      <c r="D321" s="140"/>
      <c r="E321" s="141"/>
      <c r="F321" s="141" t="e">
        <f t="shared" ca="1" si="34"/>
        <v>#REF!</v>
      </c>
      <c r="G321" s="139"/>
      <c r="H321" s="139"/>
      <c r="I321" s="139" t="e">
        <f t="shared" ca="1" si="36"/>
        <v>#REF!</v>
      </c>
      <c r="J321" s="142"/>
      <c r="K321" s="142"/>
      <c r="L321" s="142" t="e">
        <f t="shared" ca="1" si="35"/>
        <v>#REF!</v>
      </c>
      <c r="M321" s="144" t="e">
        <f t="shared" ca="1" si="37"/>
        <v>#REF!</v>
      </c>
      <c r="N321" s="187" t="e">
        <f t="shared" ca="1" si="38"/>
        <v>#REF!</v>
      </c>
      <c r="O321" s="146" t="e">
        <f t="shared" ca="1" si="39"/>
        <v>#REF!</v>
      </c>
      <c r="P321" s="151"/>
    </row>
    <row r="322" spans="1:16" x14ac:dyDescent="0.25">
      <c r="A322" s="135">
        <v>316</v>
      </c>
      <c r="B322" s="161" t="e">
        <f t="shared" ca="1" si="32"/>
        <v>#REF!</v>
      </c>
      <c r="C322" s="161" t="e">
        <f t="shared" ca="1" si="33"/>
        <v>#REF!</v>
      </c>
      <c r="D322" s="140"/>
      <c r="E322" s="141"/>
      <c r="F322" s="141" t="e">
        <f t="shared" ca="1" si="34"/>
        <v>#REF!</v>
      </c>
      <c r="G322" s="139"/>
      <c r="H322" s="139"/>
      <c r="I322" s="139" t="e">
        <f t="shared" ca="1" si="36"/>
        <v>#REF!</v>
      </c>
      <c r="J322" s="142"/>
      <c r="K322" s="142"/>
      <c r="L322" s="142" t="e">
        <f t="shared" ca="1" si="35"/>
        <v>#REF!</v>
      </c>
      <c r="M322" s="144" t="e">
        <f t="shared" ca="1" si="37"/>
        <v>#REF!</v>
      </c>
      <c r="N322" s="187" t="e">
        <f t="shared" ca="1" si="38"/>
        <v>#REF!</v>
      </c>
      <c r="O322" s="146" t="e">
        <f t="shared" ca="1" si="39"/>
        <v>#REF!</v>
      </c>
      <c r="P322" s="151"/>
    </row>
    <row r="323" spans="1:16" x14ac:dyDescent="0.25">
      <c r="A323" s="135">
        <v>317</v>
      </c>
      <c r="B323" s="161" t="e">
        <f t="shared" ca="1" si="32"/>
        <v>#REF!</v>
      </c>
      <c r="C323" s="161" t="e">
        <f t="shared" ca="1" si="33"/>
        <v>#REF!</v>
      </c>
      <c r="D323" s="140"/>
      <c r="E323" s="141"/>
      <c r="F323" s="141" t="e">
        <f t="shared" ca="1" si="34"/>
        <v>#REF!</v>
      </c>
      <c r="G323" s="139"/>
      <c r="H323" s="139"/>
      <c r="I323" s="139" t="e">
        <f t="shared" ca="1" si="36"/>
        <v>#REF!</v>
      </c>
      <c r="J323" s="142"/>
      <c r="K323" s="142"/>
      <c r="L323" s="142" t="e">
        <f t="shared" ca="1" si="35"/>
        <v>#REF!</v>
      </c>
      <c r="M323" s="144" t="e">
        <f t="shared" ca="1" si="37"/>
        <v>#REF!</v>
      </c>
      <c r="N323" s="187" t="e">
        <f t="shared" ca="1" si="38"/>
        <v>#REF!</v>
      </c>
      <c r="O323" s="146" t="e">
        <f t="shared" ca="1" si="39"/>
        <v>#REF!</v>
      </c>
      <c r="P323" s="151"/>
    </row>
    <row r="324" spans="1:16" x14ac:dyDescent="0.25">
      <c r="A324" s="135">
        <v>318</v>
      </c>
      <c r="B324" s="161" t="e">
        <f t="shared" ca="1" si="32"/>
        <v>#REF!</v>
      </c>
      <c r="C324" s="161" t="e">
        <f t="shared" ca="1" si="33"/>
        <v>#REF!</v>
      </c>
      <c r="D324" s="140"/>
      <c r="E324" s="141"/>
      <c r="F324" s="141" t="e">
        <f t="shared" ca="1" si="34"/>
        <v>#REF!</v>
      </c>
      <c r="G324" s="139"/>
      <c r="H324" s="139"/>
      <c r="I324" s="139" t="e">
        <f t="shared" ca="1" si="36"/>
        <v>#REF!</v>
      </c>
      <c r="J324" s="142"/>
      <c r="K324" s="142"/>
      <c r="L324" s="142" t="e">
        <f t="shared" ca="1" si="35"/>
        <v>#REF!</v>
      </c>
      <c r="M324" s="144" t="e">
        <f t="shared" ca="1" si="37"/>
        <v>#REF!</v>
      </c>
      <c r="N324" s="187" t="e">
        <f t="shared" ca="1" si="38"/>
        <v>#REF!</v>
      </c>
      <c r="O324" s="146" t="e">
        <f t="shared" ca="1" si="39"/>
        <v>#REF!</v>
      </c>
      <c r="P324" s="151"/>
    </row>
    <row r="325" spans="1:16" x14ac:dyDescent="0.25">
      <c r="A325" s="135">
        <v>319</v>
      </c>
      <c r="B325" s="161" t="e">
        <f t="shared" ca="1" si="32"/>
        <v>#REF!</v>
      </c>
      <c r="C325" s="161" t="e">
        <f t="shared" ca="1" si="33"/>
        <v>#REF!</v>
      </c>
      <c r="D325" s="140"/>
      <c r="E325" s="141"/>
      <c r="F325" s="141" t="e">
        <f t="shared" ca="1" si="34"/>
        <v>#REF!</v>
      </c>
      <c r="G325" s="139"/>
      <c r="H325" s="139"/>
      <c r="I325" s="139" t="e">
        <f t="shared" ca="1" si="36"/>
        <v>#REF!</v>
      </c>
      <c r="J325" s="142"/>
      <c r="K325" s="142"/>
      <c r="L325" s="142" t="e">
        <f t="shared" ca="1" si="35"/>
        <v>#REF!</v>
      </c>
      <c r="M325" s="144" t="e">
        <f t="shared" ca="1" si="37"/>
        <v>#REF!</v>
      </c>
      <c r="N325" s="187" t="e">
        <f t="shared" ca="1" si="38"/>
        <v>#REF!</v>
      </c>
      <c r="O325" s="146" t="e">
        <f t="shared" ca="1" si="39"/>
        <v>#REF!</v>
      </c>
      <c r="P325" s="151"/>
    </row>
    <row r="326" spans="1:16" x14ac:dyDescent="0.25">
      <c r="A326" s="135">
        <v>320</v>
      </c>
      <c r="B326" s="161" t="e">
        <f t="shared" ca="1" si="32"/>
        <v>#REF!</v>
      </c>
      <c r="C326" s="161" t="e">
        <f t="shared" ca="1" si="33"/>
        <v>#REF!</v>
      </c>
      <c r="D326" s="140"/>
      <c r="E326" s="141"/>
      <c r="F326" s="141" t="e">
        <f t="shared" ca="1" si="34"/>
        <v>#REF!</v>
      </c>
      <c r="G326" s="139"/>
      <c r="H326" s="139"/>
      <c r="I326" s="139" t="e">
        <f t="shared" ca="1" si="36"/>
        <v>#REF!</v>
      </c>
      <c r="J326" s="142"/>
      <c r="K326" s="142"/>
      <c r="L326" s="142" t="e">
        <f t="shared" ca="1" si="35"/>
        <v>#REF!</v>
      </c>
      <c r="M326" s="144" t="e">
        <f t="shared" ca="1" si="37"/>
        <v>#REF!</v>
      </c>
      <c r="N326" s="187" t="e">
        <f t="shared" ca="1" si="38"/>
        <v>#REF!</v>
      </c>
      <c r="O326" s="146" t="e">
        <f t="shared" ca="1" si="39"/>
        <v>#REF!</v>
      </c>
      <c r="P326" s="151"/>
    </row>
    <row r="327" spans="1:16" x14ac:dyDescent="0.25">
      <c r="A327" s="135">
        <v>321</v>
      </c>
      <c r="B327" s="161" t="e">
        <f t="shared" ca="1" si="32"/>
        <v>#REF!</v>
      </c>
      <c r="C327" s="161" t="e">
        <f t="shared" ca="1" si="33"/>
        <v>#REF!</v>
      </c>
      <c r="D327" s="140"/>
      <c r="E327" s="141"/>
      <c r="F327" s="141" t="e">
        <f t="shared" ca="1" si="34"/>
        <v>#REF!</v>
      </c>
      <c r="G327" s="139"/>
      <c r="H327" s="139"/>
      <c r="I327" s="139" t="e">
        <f t="shared" ca="1" si="36"/>
        <v>#REF!</v>
      </c>
      <c r="J327" s="142"/>
      <c r="K327" s="142"/>
      <c r="L327" s="142" t="e">
        <f t="shared" ca="1" si="35"/>
        <v>#REF!</v>
      </c>
      <c r="M327" s="144" t="e">
        <f t="shared" ca="1" si="37"/>
        <v>#REF!</v>
      </c>
      <c r="N327" s="187" t="e">
        <f t="shared" ca="1" si="38"/>
        <v>#REF!</v>
      </c>
      <c r="O327" s="146" t="e">
        <f t="shared" ca="1" si="39"/>
        <v>#REF!</v>
      </c>
      <c r="P327" s="151"/>
    </row>
    <row r="328" spans="1:16" x14ac:dyDescent="0.25">
      <c r="A328" s="135">
        <v>322</v>
      </c>
      <c r="B328" s="161" t="e">
        <f t="shared" ref="B328:B391" ca="1" si="40">INDIRECT(CONCATENATE($C$505,$D$505,"!$B",$A328 + 8))</f>
        <v>#REF!</v>
      </c>
      <c r="C328" s="161" t="e">
        <f t="shared" ref="C328:C391" ca="1" si="41">INDIRECT(CONCATENATE($C$505,$D$505,"!$C",$A328 + 8))</f>
        <v>#REF!</v>
      </c>
      <c r="D328" s="140"/>
      <c r="E328" s="141"/>
      <c r="F328" s="141" t="e">
        <f t="shared" ref="F328:F391" ca="1" si="42">INDIRECT(CONCATENATE($C$505,$D$505,"!$Z",$A328 + 8))</f>
        <v>#REF!</v>
      </c>
      <c r="G328" s="139"/>
      <c r="H328" s="139"/>
      <c r="I328" s="139" t="e">
        <f t="shared" ca="1" si="36"/>
        <v>#REF!</v>
      </c>
      <c r="J328" s="142"/>
      <c r="K328" s="142"/>
      <c r="L328" s="142" t="e">
        <f t="shared" ref="L328:L391" ca="1" si="43">INDIRECT(CONCATENATE($C$505,$D$505,"!$V",$A328 + 8))</f>
        <v>#REF!</v>
      </c>
      <c r="M328" s="144" t="e">
        <f t="shared" ca="1" si="37"/>
        <v>#REF!</v>
      </c>
      <c r="N328" s="187" t="e">
        <f t="shared" ca="1" si="38"/>
        <v>#REF!</v>
      </c>
      <c r="O328" s="146" t="e">
        <f t="shared" ca="1" si="39"/>
        <v>#REF!</v>
      </c>
      <c r="P328" s="151"/>
    </row>
    <row r="329" spans="1:16" x14ac:dyDescent="0.25">
      <c r="A329" s="135">
        <v>323</v>
      </c>
      <c r="B329" s="161" t="e">
        <f t="shared" ca="1" si="40"/>
        <v>#REF!</v>
      </c>
      <c r="C329" s="161" t="e">
        <f t="shared" ca="1" si="41"/>
        <v>#REF!</v>
      </c>
      <c r="D329" s="140"/>
      <c r="E329" s="141"/>
      <c r="F329" s="141" t="e">
        <f t="shared" ca="1" si="42"/>
        <v>#REF!</v>
      </c>
      <c r="G329" s="139"/>
      <c r="H329" s="139"/>
      <c r="I329" s="139" t="e">
        <f t="shared" ref="I329:I392" ca="1" si="44">INDIRECT(CONCATENATE($C$505,$D$505,"!$AD",$A329 + 8))</f>
        <v>#REF!</v>
      </c>
      <c r="J329" s="142"/>
      <c r="K329" s="142"/>
      <c r="L329" s="142" t="e">
        <f t="shared" ca="1" si="43"/>
        <v>#REF!</v>
      </c>
      <c r="M329" s="144" t="e">
        <f t="shared" ref="M329:M392" ca="1" si="45">IF(I329&lt;33,0,3)</f>
        <v>#REF!</v>
      </c>
      <c r="N329" s="187" t="e">
        <f t="shared" ref="N329:N392" ca="1" si="46">ROUNDDOWN(O329,0)</f>
        <v>#REF!</v>
      </c>
      <c r="O329" s="146" t="e">
        <f t="shared" ref="O329:O392" ca="1" si="47">I329*M329/100</f>
        <v>#REF!</v>
      </c>
      <c r="P329" s="151"/>
    </row>
    <row r="330" spans="1:16" x14ac:dyDescent="0.25">
      <c r="A330" s="135">
        <v>324</v>
      </c>
      <c r="B330" s="161" t="e">
        <f t="shared" ca="1" si="40"/>
        <v>#REF!</v>
      </c>
      <c r="C330" s="161" t="e">
        <f t="shared" ca="1" si="41"/>
        <v>#REF!</v>
      </c>
      <c r="D330" s="140"/>
      <c r="E330" s="141"/>
      <c r="F330" s="141" t="e">
        <f t="shared" ca="1" si="42"/>
        <v>#REF!</v>
      </c>
      <c r="G330" s="139"/>
      <c r="H330" s="139"/>
      <c r="I330" s="139" t="e">
        <f t="shared" ca="1" si="44"/>
        <v>#REF!</v>
      </c>
      <c r="J330" s="142"/>
      <c r="K330" s="142"/>
      <c r="L330" s="142" t="e">
        <f t="shared" ca="1" si="43"/>
        <v>#REF!</v>
      </c>
      <c r="M330" s="144" t="e">
        <f t="shared" ca="1" si="45"/>
        <v>#REF!</v>
      </c>
      <c r="N330" s="187" t="e">
        <f t="shared" ca="1" si="46"/>
        <v>#REF!</v>
      </c>
      <c r="O330" s="146" t="e">
        <f t="shared" ca="1" si="47"/>
        <v>#REF!</v>
      </c>
      <c r="P330" s="151"/>
    </row>
    <row r="331" spans="1:16" x14ac:dyDescent="0.25">
      <c r="A331" s="135">
        <v>325</v>
      </c>
      <c r="B331" s="161" t="e">
        <f t="shared" ca="1" si="40"/>
        <v>#REF!</v>
      </c>
      <c r="C331" s="161" t="e">
        <f t="shared" ca="1" si="41"/>
        <v>#REF!</v>
      </c>
      <c r="D331" s="140"/>
      <c r="E331" s="141"/>
      <c r="F331" s="141" t="e">
        <f t="shared" ca="1" si="42"/>
        <v>#REF!</v>
      </c>
      <c r="G331" s="139"/>
      <c r="H331" s="139"/>
      <c r="I331" s="139" t="e">
        <f t="shared" ca="1" si="44"/>
        <v>#REF!</v>
      </c>
      <c r="J331" s="142"/>
      <c r="K331" s="142"/>
      <c r="L331" s="142" t="e">
        <f t="shared" ca="1" si="43"/>
        <v>#REF!</v>
      </c>
      <c r="M331" s="144" t="e">
        <f t="shared" ca="1" si="45"/>
        <v>#REF!</v>
      </c>
      <c r="N331" s="187" t="e">
        <f t="shared" ca="1" si="46"/>
        <v>#REF!</v>
      </c>
      <c r="O331" s="146" t="e">
        <f t="shared" ca="1" si="47"/>
        <v>#REF!</v>
      </c>
      <c r="P331" s="151"/>
    </row>
    <row r="332" spans="1:16" x14ac:dyDescent="0.25">
      <c r="A332" s="135">
        <v>326</v>
      </c>
      <c r="B332" s="161" t="e">
        <f t="shared" ca="1" si="40"/>
        <v>#REF!</v>
      </c>
      <c r="C332" s="161" t="e">
        <f t="shared" ca="1" si="41"/>
        <v>#REF!</v>
      </c>
      <c r="D332" s="140"/>
      <c r="E332" s="141"/>
      <c r="F332" s="141" t="e">
        <f t="shared" ca="1" si="42"/>
        <v>#REF!</v>
      </c>
      <c r="G332" s="139"/>
      <c r="H332" s="139"/>
      <c r="I332" s="139" t="e">
        <f t="shared" ca="1" si="44"/>
        <v>#REF!</v>
      </c>
      <c r="J332" s="142"/>
      <c r="K332" s="142"/>
      <c r="L332" s="142" t="e">
        <f t="shared" ca="1" si="43"/>
        <v>#REF!</v>
      </c>
      <c r="M332" s="144" t="e">
        <f t="shared" ca="1" si="45"/>
        <v>#REF!</v>
      </c>
      <c r="N332" s="187" t="e">
        <f t="shared" ca="1" si="46"/>
        <v>#REF!</v>
      </c>
      <c r="O332" s="146" t="e">
        <f t="shared" ca="1" si="47"/>
        <v>#REF!</v>
      </c>
      <c r="P332" s="151"/>
    </row>
    <row r="333" spans="1:16" x14ac:dyDescent="0.25">
      <c r="A333" s="135">
        <v>327</v>
      </c>
      <c r="B333" s="161" t="e">
        <f t="shared" ca="1" si="40"/>
        <v>#REF!</v>
      </c>
      <c r="C333" s="161" t="e">
        <f t="shared" ca="1" si="41"/>
        <v>#REF!</v>
      </c>
      <c r="D333" s="140"/>
      <c r="E333" s="141"/>
      <c r="F333" s="141" t="e">
        <f t="shared" ca="1" si="42"/>
        <v>#REF!</v>
      </c>
      <c r="G333" s="139"/>
      <c r="H333" s="139"/>
      <c r="I333" s="139" t="e">
        <f t="shared" ca="1" si="44"/>
        <v>#REF!</v>
      </c>
      <c r="J333" s="142"/>
      <c r="K333" s="142"/>
      <c r="L333" s="142" t="e">
        <f t="shared" ca="1" si="43"/>
        <v>#REF!</v>
      </c>
      <c r="M333" s="144" t="e">
        <f t="shared" ca="1" si="45"/>
        <v>#REF!</v>
      </c>
      <c r="N333" s="187" t="e">
        <f t="shared" ca="1" si="46"/>
        <v>#REF!</v>
      </c>
      <c r="O333" s="146" t="e">
        <f t="shared" ca="1" si="47"/>
        <v>#REF!</v>
      </c>
      <c r="P333" s="151"/>
    </row>
    <row r="334" spans="1:16" x14ac:dyDescent="0.25">
      <c r="A334" s="135">
        <v>328</v>
      </c>
      <c r="B334" s="161" t="e">
        <f t="shared" ca="1" si="40"/>
        <v>#REF!</v>
      </c>
      <c r="C334" s="161" t="e">
        <f t="shared" ca="1" si="41"/>
        <v>#REF!</v>
      </c>
      <c r="D334" s="140"/>
      <c r="E334" s="141"/>
      <c r="F334" s="141" t="e">
        <f t="shared" ca="1" si="42"/>
        <v>#REF!</v>
      </c>
      <c r="G334" s="139"/>
      <c r="H334" s="139"/>
      <c r="I334" s="139" t="e">
        <f t="shared" ca="1" si="44"/>
        <v>#REF!</v>
      </c>
      <c r="J334" s="142"/>
      <c r="K334" s="142"/>
      <c r="L334" s="142" t="e">
        <f t="shared" ca="1" si="43"/>
        <v>#REF!</v>
      </c>
      <c r="M334" s="144" t="e">
        <f t="shared" ca="1" si="45"/>
        <v>#REF!</v>
      </c>
      <c r="N334" s="187" t="e">
        <f t="shared" ca="1" si="46"/>
        <v>#REF!</v>
      </c>
      <c r="O334" s="146" t="e">
        <f t="shared" ca="1" si="47"/>
        <v>#REF!</v>
      </c>
      <c r="P334" s="151"/>
    </row>
    <row r="335" spans="1:16" x14ac:dyDescent="0.25">
      <c r="A335" s="135">
        <v>329</v>
      </c>
      <c r="B335" s="161" t="e">
        <f t="shared" ca="1" si="40"/>
        <v>#REF!</v>
      </c>
      <c r="C335" s="161" t="e">
        <f t="shared" ca="1" si="41"/>
        <v>#REF!</v>
      </c>
      <c r="D335" s="140"/>
      <c r="E335" s="141"/>
      <c r="F335" s="141" t="e">
        <f t="shared" ca="1" si="42"/>
        <v>#REF!</v>
      </c>
      <c r="G335" s="139"/>
      <c r="H335" s="139"/>
      <c r="I335" s="139" t="e">
        <f t="shared" ca="1" si="44"/>
        <v>#REF!</v>
      </c>
      <c r="J335" s="142"/>
      <c r="K335" s="142"/>
      <c r="L335" s="142" t="e">
        <f t="shared" ca="1" si="43"/>
        <v>#REF!</v>
      </c>
      <c r="M335" s="144" t="e">
        <f t="shared" ca="1" si="45"/>
        <v>#REF!</v>
      </c>
      <c r="N335" s="187" t="e">
        <f t="shared" ca="1" si="46"/>
        <v>#REF!</v>
      </c>
      <c r="O335" s="146" t="e">
        <f t="shared" ca="1" si="47"/>
        <v>#REF!</v>
      </c>
      <c r="P335" s="151"/>
    </row>
    <row r="336" spans="1:16" x14ac:dyDescent="0.25">
      <c r="A336" s="135">
        <v>330</v>
      </c>
      <c r="B336" s="161" t="e">
        <f t="shared" ca="1" si="40"/>
        <v>#REF!</v>
      </c>
      <c r="C336" s="161" t="e">
        <f t="shared" ca="1" si="41"/>
        <v>#REF!</v>
      </c>
      <c r="D336" s="140"/>
      <c r="E336" s="141"/>
      <c r="F336" s="141" t="e">
        <f t="shared" ca="1" si="42"/>
        <v>#REF!</v>
      </c>
      <c r="G336" s="139"/>
      <c r="H336" s="139"/>
      <c r="I336" s="139" t="e">
        <f t="shared" ca="1" si="44"/>
        <v>#REF!</v>
      </c>
      <c r="J336" s="142"/>
      <c r="K336" s="142"/>
      <c r="L336" s="142" t="e">
        <f t="shared" ca="1" si="43"/>
        <v>#REF!</v>
      </c>
      <c r="M336" s="144" t="e">
        <f t="shared" ca="1" si="45"/>
        <v>#REF!</v>
      </c>
      <c r="N336" s="187" t="e">
        <f t="shared" ca="1" si="46"/>
        <v>#REF!</v>
      </c>
      <c r="O336" s="146" t="e">
        <f t="shared" ca="1" si="47"/>
        <v>#REF!</v>
      </c>
      <c r="P336" s="151"/>
    </row>
    <row r="337" spans="1:16" x14ac:dyDescent="0.25">
      <c r="A337" s="135">
        <v>331</v>
      </c>
      <c r="B337" s="161" t="e">
        <f t="shared" ca="1" si="40"/>
        <v>#REF!</v>
      </c>
      <c r="C337" s="161" t="e">
        <f t="shared" ca="1" si="41"/>
        <v>#REF!</v>
      </c>
      <c r="D337" s="140"/>
      <c r="E337" s="141"/>
      <c r="F337" s="141" t="e">
        <f t="shared" ca="1" si="42"/>
        <v>#REF!</v>
      </c>
      <c r="G337" s="139"/>
      <c r="H337" s="139"/>
      <c r="I337" s="139" t="e">
        <f t="shared" ca="1" si="44"/>
        <v>#REF!</v>
      </c>
      <c r="J337" s="142"/>
      <c r="K337" s="142"/>
      <c r="L337" s="142" t="e">
        <f t="shared" ca="1" si="43"/>
        <v>#REF!</v>
      </c>
      <c r="M337" s="144" t="e">
        <f t="shared" ca="1" si="45"/>
        <v>#REF!</v>
      </c>
      <c r="N337" s="187" t="e">
        <f t="shared" ca="1" si="46"/>
        <v>#REF!</v>
      </c>
      <c r="O337" s="146" t="e">
        <f t="shared" ca="1" si="47"/>
        <v>#REF!</v>
      </c>
      <c r="P337" s="151"/>
    </row>
    <row r="338" spans="1:16" x14ac:dyDescent="0.25">
      <c r="A338" s="135">
        <v>332</v>
      </c>
      <c r="B338" s="161" t="e">
        <f t="shared" ca="1" si="40"/>
        <v>#REF!</v>
      </c>
      <c r="C338" s="161" t="e">
        <f t="shared" ca="1" si="41"/>
        <v>#REF!</v>
      </c>
      <c r="D338" s="140"/>
      <c r="E338" s="141"/>
      <c r="F338" s="141" t="e">
        <f t="shared" ca="1" si="42"/>
        <v>#REF!</v>
      </c>
      <c r="G338" s="139"/>
      <c r="H338" s="139"/>
      <c r="I338" s="139" t="e">
        <f t="shared" ca="1" si="44"/>
        <v>#REF!</v>
      </c>
      <c r="J338" s="142"/>
      <c r="K338" s="142"/>
      <c r="L338" s="142" t="e">
        <f t="shared" ca="1" si="43"/>
        <v>#REF!</v>
      </c>
      <c r="M338" s="144" t="e">
        <f t="shared" ca="1" si="45"/>
        <v>#REF!</v>
      </c>
      <c r="N338" s="187" t="e">
        <f t="shared" ca="1" si="46"/>
        <v>#REF!</v>
      </c>
      <c r="O338" s="146" t="e">
        <f t="shared" ca="1" si="47"/>
        <v>#REF!</v>
      </c>
      <c r="P338" s="151"/>
    </row>
    <row r="339" spans="1:16" x14ac:dyDescent="0.25">
      <c r="A339" s="135">
        <v>333</v>
      </c>
      <c r="B339" s="161" t="e">
        <f t="shared" ca="1" si="40"/>
        <v>#REF!</v>
      </c>
      <c r="C339" s="161" t="e">
        <f t="shared" ca="1" si="41"/>
        <v>#REF!</v>
      </c>
      <c r="D339" s="140"/>
      <c r="E339" s="141"/>
      <c r="F339" s="141" t="e">
        <f t="shared" ca="1" si="42"/>
        <v>#REF!</v>
      </c>
      <c r="G339" s="139"/>
      <c r="H339" s="139"/>
      <c r="I339" s="139" t="e">
        <f t="shared" ca="1" si="44"/>
        <v>#REF!</v>
      </c>
      <c r="J339" s="142"/>
      <c r="K339" s="142"/>
      <c r="L339" s="142" t="e">
        <f t="shared" ca="1" si="43"/>
        <v>#REF!</v>
      </c>
      <c r="M339" s="144" t="e">
        <f t="shared" ca="1" si="45"/>
        <v>#REF!</v>
      </c>
      <c r="N339" s="187" t="e">
        <f t="shared" ca="1" si="46"/>
        <v>#REF!</v>
      </c>
      <c r="O339" s="146" t="e">
        <f t="shared" ca="1" si="47"/>
        <v>#REF!</v>
      </c>
      <c r="P339" s="151"/>
    </row>
    <row r="340" spans="1:16" x14ac:dyDescent="0.25">
      <c r="A340" s="135">
        <v>334</v>
      </c>
      <c r="B340" s="161" t="e">
        <f t="shared" ca="1" si="40"/>
        <v>#REF!</v>
      </c>
      <c r="C340" s="161" t="e">
        <f t="shared" ca="1" si="41"/>
        <v>#REF!</v>
      </c>
      <c r="D340" s="140"/>
      <c r="E340" s="141"/>
      <c r="F340" s="141" t="e">
        <f t="shared" ca="1" si="42"/>
        <v>#REF!</v>
      </c>
      <c r="G340" s="139"/>
      <c r="H340" s="139"/>
      <c r="I340" s="139" t="e">
        <f t="shared" ca="1" si="44"/>
        <v>#REF!</v>
      </c>
      <c r="J340" s="142"/>
      <c r="K340" s="142"/>
      <c r="L340" s="142" t="e">
        <f t="shared" ca="1" si="43"/>
        <v>#REF!</v>
      </c>
      <c r="M340" s="144" t="e">
        <f t="shared" ca="1" si="45"/>
        <v>#REF!</v>
      </c>
      <c r="N340" s="187" t="e">
        <f t="shared" ca="1" si="46"/>
        <v>#REF!</v>
      </c>
      <c r="O340" s="146" t="e">
        <f t="shared" ca="1" si="47"/>
        <v>#REF!</v>
      </c>
      <c r="P340" s="151"/>
    </row>
    <row r="341" spans="1:16" x14ac:dyDescent="0.25">
      <c r="A341" s="135">
        <v>335</v>
      </c>
      <c r="B341" s="161" t="e">
        <f t="shared" ca="1" si="40"/>
        <v>#REF!</v>
      </c>
      <c r="C341" s="161" t="e">
        <f t="shared" ca="1" si="41"/>
        <v>#REF!</v>
      </c>
      <c r="D341" s="140"/>
      <c r="E341" s="141"/>
      <c r="F341" s="141" t="e">
        <f t="shared" ca="1" si="42"/>
        <v>#REF!</v>
      </c>
      <c r="G341" s="139"/>
      <c r="H341" s="139"/>
      <c r="I341" s="139" t="e">
        <f t="shared" ca="1" si="44"/>
        <v>#REF!</v>
      </c>
      <c r="J341" s="142"/>
      <c r="K341" s="142"/>
      <c r="L341" s="142" t="e">
        <f t="shared" ca="1" si="43"/>
        <v>#REF!</v>
      </c>
      <c r="M341" s="144" t="e">
        <f t="shared" ca="1" si="45"/>
        <v>#REF!</v>
      </c>
      <c r="N341" s="187" t="e">
        <f t="shared" ca="1" si="46"/>
        <v>#REF!</v>
      </c>
      <c r="O341" s="146" t="e">
        <f t="shared" ca="1" si="47"/>
        <v>#REF!</v>
      </c>
      <c r="P341" s="151"/>
    </row>
    <row r="342" spans="1:16" x14ac:dyDescent="0.25">
      <c r="A342" s="135">
        <v>336</v>
      </c>
      <c r="B342" s="161" t="e">
        <f t="shared" ca="1" si="40"/>
        <v>#REF!</v>
      </c>
      <c r="C342" s="161" t="e">
        <f t="shared" ca="1" si="41"/>
        <v>#REF!</v>
      </c>
      <c r="D342" s="140"/>
      <c r="E342" s="141"/>
      <c r="F342" s="141" t="e">
        <f t="shared" ca="1" si="42"/>
        <v>#REF!</v>
      </c>
      <c r="G342" s="139"/>
      <c r="H342" s="139"/>
      <c r="I342" s="139" t="e">
        <f t="shared" ca="1" si="44"/>
        <v>#REF!</v>
      </c>
      <c r="J342" s="142"/>
      <c r="K342" s="142"/>
      <c r="L342" s="142" t="e">
        <f t="shared" ca="1" si="43"/>
        <v>#REF!</v>
      </c>
      <c r="M342" s="144" t="e">
        <f t="shared" ca="1" si="45"/>
        <v>#REF!</v>
      </c>
      <c r="N342" s="187" t="e">
        <f t="shared" ca="1" si="46"/>
        <v>#REF!</v>
      </c>
      <c r="O342" s="146" t="e">
        <f t="shared" ca="1" si="47"/>
        <v>#REF!</v>
      </c>
      <c r="P342" s="151"/>
    </row>
    <row r="343" spans="1:16" x14ac:dyDescent="0.25">
      <c r="A343" s="135">
        <v>337</v>
      </c>
      <c r="B343" s="161" t="e">
        <f t="shared" ca="1" si="40"/>
        <v>#REF!</v>
      </c>
      <c r="C343" s="161" t="e">
        <f t="shared" ca="1" si="41"/>
        <v>#REF!</v>
      </c>
      <c r="D343" s="140"/>
      <c r="E343" s="141"/>
      <c r="F343" s="141" t="e">
        <f t="shared" ca="1" si="42"/>
        <v>#REF!</v>
      </c>
      <c r="G343" s="139"/>
      <c r="H343" s="139"/>
      <c r="I343" s="139" t="e">
        <f t="shared" ca="1" si="44"/>
        <v>#REF!</v>
      </c>
      <c r="J343" s="142"/>
      <c r="K343" s="142"/>
      <c r="L343" s="142" t="e">
        <f t="shared" ca="1" si="43"/>
        <v>#REF!</v>
      </c>
      <c r="M343" s="144" t="e">
        <f t="shared" ca="1" si="45"/>
        <v>#REF!</v>
      </c>
      <c r="N343" s="187" t="e">
        <f t="shared" ca="1" si="46"/>
        <v>#REF!</v>
      </c>
      <c r="O343" s="146" t="e">
        <f t="shared" ca="1" si="47"/>
        <v>#REF!</v>
      </c>
      <c r="P343" s="151"/>
    </row>
    <row r="344" spans="1:16" x14ac:dyDescent="0.25">
      <c r="A344" s="135">
        <v>338</v>
      </c>
      <c r="B344" s="161" t="e">
        <f t="shared" ca="1" si="40"/>
        <v>#REF!</v>
      </c>
      <c r="C344" s="161" t="e">
        <f t="shared" ca="1" si="41"/>
        <v>#REF!</v>
      </c>
      <c r="D344" s="140"/>
      <c r="E344" s="141"/>
      <c r="F344" s="141" t="e">
        <f t="shared" ca="1" si="42"/>
        <v>#REF!</v>
      </c>
      <c r="G344" s="139"/>
      <c r="H344" s="139"/>
      <c r="I344" s="139" t="e">
        <f t="shared" ca="1" si="44"/>
        <v>#REF!</v>
      </c>
      <c r="J344" s="142"/>
      <c r="K344" s="142"/>
      <c r="L344" s="142" t="e">
        <f t="shared" ca="1" si="43"/>
        <v>#REF!</v>
      </c>
      <c r="M344" s="144" t="e">
        <f t="shared" ca="1" si="45"/>
        <v>#REF!</v>
      </c>
      <c r="N344" s="187" t="e">
        <f t="shared" ca="1" si="46"/>
        <v>#REF!</v>
      </c>
      <c r="O344" s="146" t="e">
        <f t="shared" ca="1" si="47"/>
        <v>#REF!</v>
      </c>
      <c r="P344" s="151"/>
    </row>
    <row r="345" spans="1:16" x14ac:dyDescent="0.25">
      <c r="A345" s="135">
        <v>339</v>
      </c>
      <c r="B345" s="161" t="e">
        <f t="shared" ca="1" si="40"/>
        <v>#REF!</v>
      </c>
      <c r="C345" s="161" t="e">
        <f t="shared" ca="1" si="41"/>
        <v>#REF!</v>
      </c>
      <c r="D345" s="140"/>
      <c r="E345" s="141"/>
      <c r="F345" s="141" t="e">
        <f t="shared" ca="1" si="42"/>
        <v>#REF!</v>
      </c>
      <c r="G345" s="139"/>
      <c r="H345" s="139"/>
      <c r="I345" s="139" t="e">
        <f t="shared" ca="1" si="44"/>
        <v>#REF!</v>
      </c>
      <c r="J345" s="142"/>
      <c r="K345" s="142"/>
      <c r="L345" s="142" t="e">
        <f t="shared" ca="1" si="43"/>
        <v>#REF!</v>
      </c>
      <c r="M345" s="144" t="e">
        <f t="shared" ca="1" si="45"/>
        <v>#REF!</v>
      </c>
      <c r="N345" s="187" t="e">
        <f t="shared" ca="1" si="46"/>
        <v>#REF!</v>
      </c>
      <c r="O345" s="146" t="e">
        <f t="shared" ca="1" si="47"/>
        <v>#REF!</v>
      </c>
      <c r="P345" s="151"/>
    </row>
    <row r="346" spans="1:16" x14ac:dyDescent="0.25">
      <c r="A346" s="135">
        <v>340</v>
      </c>
      <c r="B346" s="161" t="e">
        <f t="shared" ca="1" si="40"/>
        <v>#REF!</v>
      </c>
      <c r="C346" s="161" t="e">
        <f t="shared" ca="1" si="41"/>
        <v>#REF!</v>
      </c>
      <c r="D346" s="140"/>
      <c r="E346" s="141"/>
      <c r="F346" s="141" t="e">
        <f t="shared" ca="1" si="42"/>
        <v>#REF!</v>
      </c>
      <c r="G346" s="139"/>
      <c r="H346" s="139"/>
      <c r="I346" s="139" t="e">
        <f t="shared" ca="1" si="44"/>
        <v>#REF!</v>
      </c>
      <c r="J346" s="142"/>
      <c r="K346" s="142"/>
      <c r="L346" s="142" t="e">
        <f t="shared" ca="1" si="43"/>
        <v>#REF!</v>
      </c>
      <c r="M346" s="144" t="e">
        <f t="shared" ca="1" si="45"/>
        <v>#REF!</v>
      </c>
      <c r="N346" s="187" t="e">
        <f t="shared" ca="1" si="46"/>
        <v>#REF!</v>
      </c>
      <c r="O346" s="146" t="e">
        <f t="shared" ca="1" si="47"/>
        <v>#REF!</v>
      </c>
      <c r="P346" s="151"/>
    </row>
    <row r="347" spans="1:16" x14ac:dyDescent="0.25">
      <c r="A347" s="135">
        <v>341</v>
      </c>
      <c r="B347" s="161" t="e">
        <f t="shared" ca="1" si="40"/>
        <v>#REF!</v>
      </c>
      <c r="C347" s="161" t="e">
        <f t="shared" ca="1" si="41"/>
        <v>#REF!</v>
      </c>
      <c r="D347" s="140"/>
      <c r="E347" s="141"/>
      <c r="F347" s="141" t="e">
        <f t="shared" ca="1" si="42"/>
        <v>#REF!</v>
      </c>
      <c r="G347" s="139"/>
      <c r="H347" s="139"/>
      <c r="I347" s="139" t="e">
        <f t="shared" ca="1" si="44"/>
        <v>#REF!</v>
      </c>
      <c r="J347" s="142"/>
      <c r="K347" s="142"/>
      <c r="L347" s="142" t="e">
        <f t="shared" ca="1" si="43"/>
        <v>#REF!</v>
      </c>
      <c r="M347" s="144" t="e">
        <f t="shared" ca="1" si="45"/>
        <v>#REF!</v>
      </c>
      <c r="N347" s="187" t="e">
        <f t="shared" ca="1" si="46"/>
        <v>#REF!</v>
      </c>
      <c r="O347" s="146" t="e">
        <f t="shared" ca="1" si="47"/>
        <v>#REF!</v>
      </c>
      <c r="P347" s="151"/>
    </row>
    <row r="348" spans="1:16" x14ac:dyDescent="0.25">
      <c r="A348" s="135">
        <v>342</v>
      </c>
      <c r="B348" s="161" t="e">
        <f t="shared" ca="1" si="40"/>
        <v>#REF!</v>
      </c>
      <c r="C348" s="161" t="e">
        <f t="shared" ca="1" si="41"/>
        <v>#REF!</v>
      </c>
      <c r="D348" s="140"/>
      <c r="E348" s="141"/>
      <c r="F348" s="141" t="e">
        <f t="shared" ca="1" si="42"/>
        <v>#REF!</v>
      </c>
      <c r="G348" s="139"/>
      <c r="H348" s="139"/>
      <c r="I348" s="139" t="e">
        <f t="shared" ca="1" si="44"/>
        <v>#REF!</v>
      </c>
      <c r="J348" s="142"/>
      <c r="K348" s="142"/>
      <c r="L348" s="142" t="e">
        <f t="shared" ca="1" si="43"/>
        <v>#REF!</v>
      </c>
      <c r="M348" s="144" t="e">
        <f t="shared" ca="1" si="45"/>
        <v>#REF!</v>
      </c>
      <c r="N348" s="187" t="e">
        <f t="shared" ca="1" si="46"/>
        <v>#REF!</v>
      </c>
      <c r="O348" s="146" t="e">
        <f t="shared" ca="1" si="47"/>
        <v>#REF!</v>
      </c>
      <c r="P348" s="151"/>
    </row>
    <row r="349" spans="1:16" x14ac:dyDescent="0.25">
      <c r="A349" s="135">
        <v>343</v>
      </c>
      <c r="B349" s="161" t="e">
        <f t="shared" ca="1" si="40"/>
        <v>#REF!</v>
      </c>
      <c r="C349" s="161" t="e">
        <f t="shared" ca="1" si="41"/>
        <v>#REF!</v>
      </c>
      <c r="D349" s="140"/>
      <c r="E349" s="141"/>
      <c r="F349" s="141" t="e">
        <f t="shared" ca="1" si="42"/>
        <v>#REF!</v>
      </c>
      <c r="G349" s="139"/>
      <c r="H349" s="139"/>
      <c r="I349" s="139" t="e">
        <f t="shared" ca="1" si="44"/>
        <v>#REF!</v>
      </c>
      <c r="J349" s="142"/>
      <c r="K349" s="142"/>
      <c r="L349" s="142" t="e">
        <f t="shared" ca="1" si="43"/>
        <v>#REF!</v>
      </c>
      <c r="M349" s="144" t="e">
        <f t="shared" ca="1" si="45"/>
        <v>#REF!</v>
      </c>
      <c r="N349" s="187" t="e">
        <f t="shared" ca="1" si="46"/>
        <v>#REF!</v>
      </c>
      <c r="O349" s="146" t="e">
        <f t="shared" ca="1" si="47"/>
        <v>#REF!</v>
      </c>
      <c r="P349" s="151"/>
    </row>
    <row r="350" spans="1:16" x14ac:dyDescent="0.25">
      <c r="A350" s="135">
        <v>344</v>
      </c>
      <c r="B350" s="161" t="e">
        <f t="shared" ca="1" si="40"/>
        <v>#REF!</v>
      </c>
      <c r="C350" s="161" t="e">
        <f t="shared" ca="1" si="41"/>
        <v>#REF!</v>
      </c>
      <c r="D350" s="140"/>
      <c r="E350" s="141"/>
      <c r="F350" s="141" t="e">
        <f t="shared" ca="1" si="42"/>
        <v>#REF!</v>
      </c>
      <c r="G350" s="139"/>
      <c r="H350" s="139"/>
      <c r="I350" s="139" t="e">
        <f t="shared" ca="1" si="44"/>
        <v>#REF!</v>
      </c>
      <c r="J350" s="142"/>
      <c r="K350" s="142"/>
      <c r="L350" s="142" t="e">
        <f t="shared" ca="1" si="43"/>
        <v>#REF!</v>
      </c>
      <c r="M350" s="144" t="e">
        <f t="shared" ca="1" si="45"/>
        <v>#REF!</v>
      </c>
      <c r="N350" s="187" t="e">
        <f t="shared" ca="1" si="46"/>
        <v>#REF!</v>
      </c>
      <c r="O350" s="146" t="e">
        <f t="shared" ca="1" si="47"/>
        <v>#REF!</v>
      </c>
      <c r="P350" s="151"/>
    </row>
    <row r="351" spans="1:16" x14ac:dyDescent="0.25">
      <c r="A351" s="135">
        <v>345</v>
      </c>
      <c r="B351" s="161" t="e">
        <f t="shared" ca="1" si="40"/>
        <v>#REF!</v>
      </c>
      <c r="C351" s="161" t="e">
        <f t="shared" ca="1" si="41"/>
        <v>#REF!</v>
      </c>
      <c r="D351" s="140"/>
      <c r="E351" s="141"/>
      <c r="F351" s="141" t="e">
        <f t="shared" ca="1" si="42"/>
        <v>#REF!</v>
      </c>
      <c r="G351" s="139"/>
      <c r="H351" s="139"/>
      <c r="I351" s="139" t="e">
        <f t="shared" ca="1" si="44"/>
        <v>#REF!</v>
      </c>
      <c r="J351" s="142"/>
      <c r="K351" s="142"/>
      <c r="L351" s="142" t="e">
        <f t="shared" ca="1" si="43"/>
        <v>#REF!</v>
      </c>
      <c r="M351" s="144" t="e">
        <f t="shared" ca="1" si="45"/>
        <v>#REF!</v>
      </c>
      <c r="N351" s="187" t="e">
        <f t="shared" ca="1" si="46"/>
        <v>#REF!</v>
      </c>
      <c r="O351" s="146" t="e">
        <f t="shared" ca="1" si="47"/>
        <v>#REF!</v>
      </c>
      <c r="P351" s="151"/>
    </row>
    <row r="352" spans="1:16" x14ac:dyDescent="0.25">
      <c r="A352" s="135">
        <v>346</v>
      </c>
      <c r="B352" s="161" t="e">
        <f t="shared" ca="1" si="40"/>
        <v>#REF!</v>
      </c>
      <c r="C352" s="161" t="e">
        <f t="shared" ca="1" si="41"/>
        <v>#REF!</v>
      </c>
      <c r="D352" s="140"/>
      <c r="E352" s="141"/>
      <c r="F352" s="141" t="e">
        <f t="shared" ca="1" si="42"/>
        <v>#REF!</v>
      </c>
      <c r="G352" s="139"/>
      <c r="H352" s="139"/>
      <c r="I352" s="139" t="e">
        <f t="shared" ca="1" si="44"/>
        <v>#REF!</v>
      </c>
      <c r="J352" s="142"/>
      <c r="K352" s="142"/>
      <c r="L352" s="142" t="e">
        <f t="shared" ca="1" si="43"/>
        <v>#REF!</v>
      </c>
      <c r="M352" s="144" t="e">
        <f t="shared" ca="1" si="45"/>
        <v>#REF!</v>
      </c>
      <c r="N352" s="187" t="e">
        <f t="shared" ca="1" si="46"/>
        <v>#REF!</v>
      </c>
      <c r="O352" s="146" t="e">
        <f t="shared" ca="1" si="47"/>
        <v>#REF!</v>
      </c>
      <c r="P352" s="151"/>
    </row>
    <row r="353" spans="1:16" x14ac:dyDescent="0.25">
      <c r="A353" s="135">
        <v>347</v>
      </c>
      <c r="B353" s="161" t="e">
        <f t="shared" ca="1" si="40"/>
        <v>#REF!</v>
      </c>
      <c r="C353" s="161" t="e">
        <f t="shared" ca="1" si="41"/>
        <v>#REF!</v>
      </c>
      <c r="D353" s="140"/>
      <c r="E353" s="141"/>
      <c r="F353" s="141" t="e">
        <f t="shared" ca="1" si="42"/>
        <v>#REF!</v>
      </c>
      <c r="G353" s="139"/>
      <c r="H353" s="139"/>
      <c r="I353" s="139" t="e">
        <f t="shared" ca="1" si="44"/>
        <v>#REF!</v>
      </c>
      <c r="J353" s="142"/>
      <c r="K353" s="142"/>
      <c r="L353" s="142" t="e">
        <f t="shared" ca="1" si="43"/>
        <v>#REF!</v>
      </c>
      <c r="M353" s="144" t="e">
        <f t="shared" ca="1" si="45"/>
        <v>#REF!</v>
      </c>
      <c r="N353" s="187" t="e">
        <f t="shared" ca="1" si="46"/>
        <v>#REF!</v>
      </c>
      <c r="O353" s="146" t="e">
        <f t="shared" ca="1" si="47"/>
        <v>#REF!</v>
      </c>
      <c r="P353" s="151"/>
    </row>
    <row r="354" spans="1:16" x14ac:dyDescent="0.25">
      <c r="A354" s="135">
        <v>348</v>
      </c>
      <c r="B354" s="161" t="e">
        <f t="shared" ca="1" si="40"/>
        <v>#REF!</v>
      </c>
      <c r="C354" s="161" t="e">
        <f t="shared" ca="1" si="41"/>
        <v>#REF!</v>
      </c>
      <c r="D354" s="140"/>
      <c r="E354" s="141"/>
      <c r="F354" s="141" t="e">
        <f t="shared" ca="1" si="42"/>
        <v>#REF!</v>
      </c>
      <c r="G354" s="139"/>
      <c r="H354" s="139"/>
      <c r="I354" s="139" t="e">
        <f t="shared" ca="1" si="44"/>
        <v>#REF!</v>
      </c>
      <c r="J354" s="142"/>
      <c r="K354" s="142"/>
      <c r="L354" s="142" t="e">
        <f t="shared" ca="1" si="43"/>
        <v>#REF!</v>
      </c>
      <c r="M354" s="144" t="e">
        <f t="shared" ca="1" si="45"/>
        <v>#REF!</v>
      </c>
      <c r="N354" s="187" t="e">
        <f t="shared" ca="1" si="46"/>
        <v>#REF!</v>
      </c>
      <c r="O354" s="146" t="e">
        <f t="shared" ca="1" si="47"/>
        <v>#REF!</v>
      </c>
      <c r="P354" s="151"/>
    </row>
    <row r="355" spans="1:16" x14ac:dyDescent="0.25">
      <c r="A355" s="135">
        <v>349</v>
      </c>
      <c r="B355" s="161" t="e">
        <f t="shared" ca="1" si="40"/>
        <v>#REF!</v>
      </c>
      <c r="C355" s="161" t="e">
        <f t="shared" ca="1" si="41"/>
        <v>#REF!</v>
      </c>
      <c r="D355" s="140"/>
      <c r="E355" s="141"/>
      <c r="F355" s="141" t="e">
        <f t="shared" ca="1" si="42"/>
        <v>#REF!</v>
      </c>
      <c r="G355" s="139"/>
      <c r="H355" s="139"/>
      <c r="I355" s="139" t="e">
        <f t="shared" ca="1" si="44"/>
        <v>#REF!</v>
      </c>
      <c r="J355" s="142"/>
      <c r="K355" s="142"/>
      <c r="L355" s="142" t="e">
        <f t="shared" ca="1" si="43"/>
        <v>#REF!</v>
      </c>
      <c r="M355" s="144" t="e">
        <f t="shared" ca="1" si="45"/>
        <v>#REF!</v>
      </c>
      <c r="N355" s="187" t="e">
        <f t="shared" ca="1" si="46"/>
        <v>#REF!</v>
      </c>
      <c r="O355" s="146" t="e">
        <f t="shared" ca="1" si="47"/>
        <v>#REF!</v>
      </c>
      <c r="P355" s="151"/>
    </row>
    <row r="356" spans="1:16" x14ac:dyDescent="0.25">
      <c r="A356" s="135">
        <v>350</v>
      </c>
      <c r="B356" s="161" t="e">
        <f t="shared" ca="1" si="40"/>
        <v>#REF!</v>
      </c>
      <c r="C356" s="161" t="e">
        <f t="shared" ca="1" si="41"/>
        <v>#REF!</v>
      </c>
      <c r="D356" s="140"/>
      <c r="E356" s="141"/>
      <c r="F356" s="141" t="e">
        <f t="shared" ca="1" si="42"/>
        <v>#REF!</v>
      </c>
      <c r="G356" s="139"/>
      <c r="H356" s="139"/>
      <c r="I356" s="139" t="e">
        <f t="shared" ca="1" si="44"/>
        <v>#REF!</v>
      </c>
      <c r="J356" s="142"/>
      <c r="K356" s="142"/>
      <c r="L356" s="142" t="e">
        <f t="shared" ca="1" si="43"/>
        <v>#REF!</v>
      </c>
      <c r="M356" s="144" t="e">
        <f t="shared" ca="1" si="45"/>
        <v>#REF!</v>
      </c>
      <c r="N356" s="187" t="e">
        <f t="shared" ca="1" si="46"/>
        <v>#REF!</v>
      </c>
      <c r="O356" s="146" t="e">
        <f t="shared" ca="1" si="47"/>
        <v>#REF!</v>
      </c>
      <c r="P356" s="151"/>
    </row>
    <row r="357" spans="1:16" x14ac:dyDescent="0.25">
      <c r="A357" s="135">
        <v>351</v>
      </c>
      <c r="B357" s="161" t="e">
        <f t="shared" ca="1" si="40"/>
        <v>#REF!</v>
      </c>
      <c r="C357" s="161" t="e">
        <f t="shared" ca="1" si="41"/>
        <v>#REF!</v>
      </c>
      <c r="D357" s="140"/>
      <c r="E357" s="141"/>
      <c r="F357" s="141" t="e">
        <f t="shared" ca="1" si="42"/>
        <v>#REF!</v>
      </c>
      <c r="G357" s="139"/>
      <c r="H357" s="139"/>
      <c r="I357" s="139" t="e">
        <f t="shared" ca="1" si="44"/>
        <v>#REF!</v>
      </c>
      <c r="J357" s="142"/>
      <c r="K357" s="142"/>
      <c r="L357" s="142" t="e">
        <f t="shared" ca="1" si="43"/>
        <v>#REF!</v>
      </c>
      <c r="M357" s="144" t="e">
        <f t="shared" ca="1" si="45"/>
        <v>#REF!</v>
      </c>
      <c r="N357" s="187" t="e">
        <f t="shared" ca="1" si="46"/>
        <v>#REF!</v>
      </c>
      <c r="O357" s="146" t="e">
        <f t="shared" ca="1" si="47"/>
        <v>#REF!</v>
      </c>
      <c r="P357" s="151"/>
    </row>
    <row r="358" spans="1:16" x14ac:dyDescent="0.25">
      <c r="A358" s="135">
        <v>352</v>
      </c>
      <c r="B358" s="161" t="e">
        <f t="shared" ca="1" si="40"/>
        <v>#REF!</v>
      </c>
      <c r="C358" s="161" t="e">
        <f t="shared" ca="1" si="41"/>
        <v>#REF!</v>
      </c>
      <c r="D358" s="140"/>
      <c r="E358" s="141"/>
      <c r="F358" s="141" t="e">
        <f t="shared" ca="1" si="42"/>
        <v>#REF!</v>
      </c>
      <c r="G358" s="139"/>
      <c r="H358" s="139"/>
      <c r="I358" s="139" t="e">
        <f t="shared" ca="1" si="44"/>
        <v>#REF!</v>
      </c>
      <c r="J358" s="142"/>
      <c r="K358" s="142"/>
      <c r="L358" s="142" t="e">
        <f t="shared" ca="1" si="43"/>
        <v>#REF!</v>
      </c>
      <c r="M358" s="144" t="e">
        <f t="shared" ca="1" si="45"/>
        <v>#REF!</v>
      </c>
      <c r="N358" s="187" t="e">
        <f t="shared" ca="1" si="46"/>
        <v>#REF!</v>
      </c>
      <c r="O358" s="146" t="e">
        <f t="shared" ca="1" si="47"/>
        <v>#REF!</v>
      </c>
      <c r="P358" s="151"/>
    </row>
    <row r="359" spans="1:16" x14ac:dyDescent="0.25">
      <c r="A359" s="135">
        <v>353</v>
      </c>
      <c r="B359" s="161" t="e">
        <f t="shared" ca="1" si="40"/>
        <v>#REF!</v>
      </c>
      <c r="C359" s="161" t="e">
        <f t="shared" ca="1" si="41"/>
        <v>#REF!</v>
      </c>
      <c r="D359" s="140"/>
      <c r="E359" s="141"/>
      <c r="F359" s="141" t="e">
        <f t="shared" ca="1" si="42"/>
        <v>#REF!</v>
      </c>
      <c r="G359" s="139"/>
      <c r="H359" s="139"/>
      <c r="I359" s="139" t="e">
        <f t="shared" ca="1" si="44"/>
        <v>#REF!</v>
      </c>
      <c r="J359" s="142"/>
      <c r="K359" s="142"/>
      <c r="L359" s="142" t="e">
        <f t="shared" ca="1" si="43"/>
        <v>#REF!</v>
      </c>
      <c r="M359" s="144" t="e">
        <f t="shared" ca="1" si="45"/>
        <v>#REF!</v>
      </c>
      <c r="N359" s="187" t="e">
        <f t="shared" ca="1" si="46"/>
        <v>#REF!</v>
      </c>
      <c r="O359" s="146" t="e">
        <f t="shared" ca="1" si="47"/>
        <v>#REF!</v>
      </c>
      <c r="P359" s="151"/>
    </row>
    <row r="360" spans="1:16" x14ac:dyDescent="0.25">
      <c r="A360" s="135">
        <v>354</v>
      </c>
      <c r="B360" s="161" t="e">
        <f t="shared" ca="1" si="40"/>
        <v>#REF!</v>
      </c>
      <c r="C360" s="161" t="e">
        <f t="shared" ca="1" si="41"/>
        <v>#REF!</v>
      </c>
      <c r="D360" s="140"/>
      <c r="E360" s="141"/>
      <c r="F360" s="141" t="e">
        <f t="shared" ca="1" si="42"/>
        <v>#REF!</v>
      </c>
      <c r="G360" s="139"/>
      <c r="H360" s="139"/>
      <c r="I360" s="139" t="e">
        <f t="shared" ca="1" si="44"/>
        <v>#REF!</v>
      </c>
      <c r="J360" s="142"/>
      <c r="K360" s="142"/>
      <c r="L360" s="142" t="e">
        <f t="shared" ca="1" si="43"/>
        <v>#REF!</v>
      </c>
      <c r="M360" s="144" t="e">
        <f t="shared" ca="1" si="45"/>
        <v>#REF!</v>
      </c>
      <c r="N360" s="187" t="e">
        <f t="shared" ca="1" si="46"/>
        <v>#REF!</v>
      </c>
      <c r="O360" s="146" t="e">
        <f t="shared" ca="1" si="47"/>
        <v>#REF!</v>
      </c>
      <c r="P360" s="151"/>
    </row>
    <row r="361" spans="1:16" x14ac:dyDescent="0.25">
      <c r="A361" s="135">
        <v>355</v>
      </c>
      <c r="B361" s="161" t="e">
        <f t="shared" ca="1" si="40"/>
        <v>#REF!</v>
      </c>
      <c r="C361" s="161" t="e">
        <f t="shared" ca="1" si="41"/>
        <v>#REF!</v>
      </c>
      <c r="D361" s="140"/>
      <c r="E361" s="141"/>
      <c r="F361" s="141" t="e">
        <f t="shared" ca="1" si="42"/>
        <v>#REF!</v>
      </c>
      <c r="G361" s="139"/>
      <c r="H361" s="139"/>
      <c r="I361" s="139" t="e">
        <f t="shared" ca="1" si="44"/>
        <v>#REF!</v>
      </c>
      <c r="J361" s="142"/>
      <c r="K361" s="142"/>
      <c r="L361" s="142" t="e">
        <f t="shared" ca="1" si="43"/>
        <v>#REF!</v>
      </c>
      <c r="M361" s="144" t="e">
        <f t="shared" ca="1" si="45"/>
        <v>#REF!</v>
      </c>
      <c r="N361" s="187" t="e">
        <f t="shared" ca="1" si="46"/>
        <v>#REF!</v>
      </c>
      <c r="O361" s="146" t="e">
        <f t="shared" ca="1" si="47"/>
        <v>#REF!</v>
      </c>
      <c r="P361" s="151"/>
    </row>
    <row r="362" spans="1:16" x14ac:dyDescent="0.25">
      <c r="A362" s="135">
        <v>356</v>
      </c>
      <c r="B362" s="161" t="e">
        <f t="shared" ca="1" si="40"/>
        <v>#REF!</v>
      </c>
      <c r="C362" s="161" t="e">
        <f t="shared" ca="1" si="41"/>
        <v>#REF!</v>
      </c>
      <c r="D362" s="140"/>
      <c r="E362" s="141"/>
      <c r="F362" s="141" t="e">
        <f t="shared" ca="1" si="42"/>
        <v>#REF!</v>
      </c>
      <c r="G362" s="139"/>
      <c r="H362" s="139"/>
      <c r="I362" s="139" t="e">
        <f t="shared" ca="1" si="44"/>
        <v>#REF!</v>
      </c>
      <c r="J362" s="142"/>
      <c r="K362" s="142"/>
      <c r="L362" s="142" t="e">
        <f t="shared" ca="1" si="43"/>
        <v>#REF!</v>
      </c>
      <c r="M362" s="144" t="e">
        <f t="shared" ca="1" si="45"/>
        <v>#REF!</v>
      </c>
      <c r="N362" s="187" t="e">
        <f t="shared" ca="1" si="46"/>
        <v>#REF!</v>
      </c>
      <c r="O362" s="146" t="e">
        <f t="shared" ca="1" si="47"/>
        <v>#REF!</v>
      </c>
      <c r="P362" s="151"/>
    </row>
    <row r="363" spans="1:16" x14ac:dyDescent="0.25">
      <c r="A363" s="135">
        <v>357</v>
      </c>
      <c r="B363" s="161" t="e">
        <f t="shared" ca="1" si="40"/>
        <v>#REF!</v>
      </c>
      <c r="C363" s="161" t="e">
        <f t="shared" ca="1" si="41"/>
        <v>#REF!</v>
      </c>
      <c r="D363" s="140"/>
      <c r="E363" s="141"/>
      <c r="F363" s="141" t="e">
        <f t="shared" ca="1" si="42"/>
        <v>#REF!</v>
      </c>
      <c r="G363" s="139"/>
      <c r="H363" s="139"/>
      <c r="I363" s="139" t="e">
        <f t="shared" ca="1" si="44"/>
        <v>#REF!</v>
      </c>
      <c r="J363" s="142"/>
      <c r="K363" s="142"/>
      <c r="L363" s="142" t="e">
        <f t="shared" ca="1" si="43"/>
        <v>#REF!</v>
      </c>
      <c r="M363" s="144" t="e">
        <f t="shared" ca="1" si="45"/>
        <v>#REF!</v>
      </c>
      <c r="N363" s="187" t="e">
        <f t="shared" ca="1" si="46"/>
        <v>#REF!</v>
      </c>
      <c r="O363" s="146" t="e">
        <f t="shared" ca="1" si="47"/>
        <v>#REF!</v>
      </c>
      <c r="P363" s="151"/>
    </row>
    <row r="364" spans="1:16" x14ac:dyDescent="0.25">
      <c r="A364" s="135">
        <v>358</v>
      </c>
      <c r="B364" s="161" t="e">
        <f t="shared" ca="1" si="40"/>
        <v>#REF!</v>
      </c>
      <c r="C364" s="161" t="e">
        <f t="shared" ca="1" si="41"/>
        <v>#REF!</v>
      </c>
      <c r="D364" s="140"/>
      <c r="E364" s="141"/>
      <c r="F364" s="141" t="e">
        <f t="shared" ca="1" si="42"/>
        <v>#REF!</v>
      </c>
      <c r="G364" s="139"/>
      <c r="H364" s="139"/>
      <c r="I364" s="139" t="e">
        <f t="shared" ca="1" si="44"/>
        <v>#REF!</v>
      </c>
      <c r="J364" s="142"/>
      <c r="K364" s="142"/>
      <c r="L364" s="142" t="e">
        <f t="shared" ca="1" si="43"/>
        <v>#REF!</v>
      </c>
      <c r="M364" s="144" t="e">
        <f t="shared" ca="1" si="45"/>
        <v>#REF!</v>
      </c>
      <c r="N364" s="187" t="e">
        <f t="shared" ca="1" si="46"/>
        <v>#REF!</v>
      </c>
      <c r="O364" s="146" t="e">
        <f t="shared" ca="1" si="47"/>
        <v>#REF!</v>
      </c>
      <c r="P364" s="151"/>
    </row>
    <row r="365" spans="1:16" x14ac:dyDescent="0.25">
      <c r="A365" s="135">
        <v>359</v>
      </c>
      <c r="B365" s="161" t="e">
        <f t="shared" ca="1" si="40"/>
        <v>#REF!</v>
      </c>
      <c r="C365" s="161" t="e">
        <f t="shared" ca="1" si="41"/>
        <v>#REF!</v>
      </c>
      <c r="D365" s="140"/>
      <c r="E365" s="141"/>
      <c r="F365" s="141" t="e">
        <f t="shared" ca="1" si="42"/>
        <v>#REF!</v>
      </c>
      <c r="G365" s="139"/>
      <c r="H365" s="139"/>
      <c r="I365" s="139" t="e">
        <f t="shared" ca="1" si="44"/>
        <v>#REF!</v>
      </c>
      <c r="J365" s="142"/>
      <c r="K365" s="142"/>
      <c r="L365" s="142" t="e">
        <f t="shared" ca="1" si="43"/>
        <v>#REF!</v>
      </c>
      <c r="M365" s="144" t="e">
        <f t="shared" ca="1" si="45"/>
        <v>#REF!</v>
      </c>
      <c r="N365" s="187" t="e">
        <f t="shared" ca="1" si="46"/>
        <v>#REF!</v>
      </c>
      <c r="O365" s="146" t="e">
        <f t="shared" ca="1" si="47"/>
        <v>#REF!</v>
      </c>
      <c r="P365" s="151"/>
    </row>
    <row r="366" spans="1:16" x14ac:dyDescent="0.25">
      <c r="A366" s="135">
        <v>360</v>
      </c>
      <c r="B366" s="161" t="e">
        <f t="shared" ca="1" si="40"/>
        <v>#REF!</v>
      </c>
      <c r="C366" s="161" t="e">
        <f t="shared" ca="1" si="41"/>
        <v>#REF!</v>
      </c>
      <c r="D366" s="140"/>
      <c r="E366" s="141"/>
      <c r="F366" s="141" t="e">
        <f t="shared" ca="1" si="42"/>
        <v>#REF!</v>
      </c>
      <c r="G366" s="139"/>
      <c r="H366" s="139"/>
      <c r="I366" s="139" t="e">
        <f t="shared" ca="1" si="44"/>
        <v>#REF!</v>
      </c>
      <c r="J366" s="142"/>
      <c r="K366" s="142"/>
      <c r="L366" s="142" t="e">
        <f t="shared" ca="1" si="43"/>
        <v>#REF!</v>
      </c>
      <c r="M366" s="144" t="e">
        <f t="shared" ca="1" si="45"/>
        <v>#REF!</v>
      </c>
      <c r="N366" s="187" t="e">
        <f t="shared" ca="1" si="46"/>
        <v>#REF!</v>
      </c>
      <c r="O366" s="146" t="e">
        <f t="shared" ca="1" si="47"/>
        <v>#REF!</v>
      </c>
      <c r="P366" s="151"/>
    </row>
    <row r="367" spans="1:16" x14ac:dyDescent="0.25">
      <c r="A367" s="135">
        <v>361</v>
      </c>
      <c r="B367" s="161" t="e">
        <f t="shared" ca="1" si="40"/>
        <v>#REF!</v>
      </c>
      <c r="C367" s="161" t="e">
        <f t="shared" ca="1" si="41"/>
        <v>#REF!</v>
      </c>
      <c r="D367" s="140"/>
      <c r="E367" s="141"/>
      <c r="F367" s="141" t="e">
        <f t="shared" ca="1" si="42"/>
        <v>#REF!</v>
      </c>
      <c r="G367" s="139"/>
      <c r="H367" s="139"/>
      <c r="I367" s="139" t="e">
        <f t="shared" ca="1" si="44"/>
        <v>#REF!</v>
      </c>
      <c r="J367" s="142"/>
      <c r="K367" s="142"/>
      <c r="L367" s="142" t="e">
        <f t="shared" ca="1" si="43"/>
        <v>#REF!</v>
      </c>
      <c r="M367" s="144" t="e">
        <f t="shared" ca="1" si="45"/>
        <v>#REF!</v>
      </c>
      <c r="N367" s="187" t="e">
        <f t="shared" ca="1" si="46"/>
        <v>#REF!</v>
      </c>
      <c r="O367" s="146" t="e">
        <f t="shared" ca="1" si="47"/>
        <v>#REF!</v>
      </c>
      <c r="P367" s="151"/>
    </row>
    <row r="368" spans="1:16" x14ac:dyDescent="0.25">
      <c r="A368" s="135">
        <v>362</v>
      </c>
      <c r="B368" s="161" t="e">
        <f t="shared" ca="1" si="40"/>
        <v>#REF!</v>
      </c>
      <c r="C368" s="161" t="e">
        <f t="shared" ca="1" si="41"/>
        <v>#REF!</v>
      </c>
      <c r="D368" s="140"/>
      <c r="E368" s="141"/>
      <c r="F368" s="141" t="e">
        <f t="shared" ca="1" si="42"/>
        <v>#REF!</v>
      </c>
      <c r="G368" s="139"/>
      <c r="H368" s="139"/>
      <c r="I368" s="139" t="e">
        <f t="shared" ca="1" si="44"/>
        <v>#REF!</v>
      </c>
      <c r="J368" s="142"/>
      <c r="K368" s="142"/>
      <c r="L368" s="142" t="e">
        <f t="shared" ca="1" si="43"/>
        <v>#REF!</v>
      </c>
      <c r="M368" s="144" t="e">
        <f t="shared" ca="1" si="45"/>
        <v>#REF!</v>
      </c>
      <c r="N368" s="187" t="e">
        <f t="shared" ca="1" si="46"/>
        <v>#REF!</v>
      </c>
      <c r="O368" s="146" t="e">
        <f t="shared" ca="1" si="47"/>
        <v>#REF!</v>
      </c>
      <c r="P368" s="151"/>
    </row>
    <row r="369" spans="1:16" x14ac:dyDescent="0.25">
      <c r="A369" s="135">
        <v>363</v>
      </c>
      <c r="B369" s="161" t="e">
        <f t="shared" ca="1" si="40"/>
        <v>#REF!</v>
      </c>
      <c r="C369" s="161" t="e">
        <f t="shared" ca="1" si="41"/>
        <v>#REF!</v>
      </c>
      <c r="D369" s="140"/>
      <c r="E369" s="141"/>
      <c r="F369" s="141" t="e">
        <f t="shared" ca="1" si="42"/>
        <v>#REF!</v>
      </c>
      <c r="G369" s="139"/>
      <c r="H369" s="139"/>
      <c r="I369" s="139" t="e">
        <f t="shared" ca="1" si="44"/>
        <v>#REF!</v>
      </c>
      <c r="J369" s="142"/>
      <c r="K369" s="142"/>
      <c r="L369" s="142" t="e">
        <f t="shared" ca="1" si="43"/>
        <v>#REF!</v>
      </c>
      <c r="M369" s="144" t="e">
        <f t="shared" ca="1" si="45"/>
        <v>#REF!</v>
      </c>
      <c r="N369" s="187" t="e">
        <f t="shared" ca="1" si="46"/>
        <v>#REF!</v>
      </c>
      <c r="O369" s="146" t="e">
        <f t="shared" ca="1" si="47"/>
        <v>#REF!</v>
      </c>
      <c r="P369" s="151"/>
    </row>
    <row r="370" spans="1:16" x14ac:dyDescent="0.25">
      <c r="A370" s="135">
        <v>364</v>
      </c>
      <c r="B370" s="161" t="e">
        <f t="shared" ca="1" si="40"/>
        <v>#REF!</v>
      </c>
      <c r="C370" s="161" t="e">
        <f t="shared" ca="1" si="41"/>
        <v>#REF!</v>
      </c>
      <c r="D370" s="140"/>
      <c r="E370" s="141"/>
      <c r="F370" s="141" t="e">
        <f t="shared" ca="1" si="42"/>
        <v>#REF!</v>
      </c>
      <c r="G370" s="139"/>
      <c r="H370" s="139"/>
      <c r="I370" s="139" t="e">
        <f t="shared" ca="1" si="44"/>
        <v>#REF!</v>
      </c>
      <c r="J370" s="142"/>
      <c r="K370" s="142"/>
      <c r="L370" s="142" t="e">
        <f t="shared" ca="1" si="43"/>
        <v>#REF!</v>
      </c>
      <c r="M370" s="144" t="e">
        <f t="shared" ca="1" si="45"/>
        <v>#REF!</v>
      </c>
      <c r="N370" s="187" t="e">
        <f t="shared" ca="1" si="46"/>
        <v>#REF!</v>
      </c>
      <c r="O370" s="146" t="e">
        <f t="shared" ca="1" si="47"/>
        <v>#REF!</v>
      </c>
      <c r="P370" s="151"/>
    </row>
    <row r="371" spans="1:16" x14ac:dyDescent="0.25">
      <c r="A371" s="135">
        <v>365</v>
      </c>
      <c r="B371" s="161" t="e">
        <f t="shared" ca="1" si="40"/>
        <v>#REF!</v>
      </c>
      <c r="C371" s="161" t="e">
        <f t="shared" ca="1" si="41"/>
        <v>#REF!</v>
      </c>
      <c r="D371" s="140"/>
      <c r="E371" s="141"/>
      <c r="F371" s="141" t="e">
        <f t="shared" ca="1" si="42"/>
        <v>#REF!</v>
      </c>
      <c r="G371" s="139"/>
      <c r="H371" s="139"/>
      <c r="I371" s="139" t="e">
        <f t="shared" ca="1" si="44"/>
        <v>#REF!</v>
      </c>
      <c r="J371" s="142"/>
      <c r="K371" s="142"/>
      <c r="L371" s="142" t="e">
        <f t="shared" ca="1" si="43"/>
        <v>#REF!</v>
      </c>
      <c r="M371" s="144" t="e">
        <f t="shared" ca="1" si="45"/>
        <v>#REF!</v>
      </c>
      <c r="N371" s="187" t="e">
        <f t="shared" ca="1" si="46"/>
        <v>#REF!</v>
      </c>
      <c r="O371" s="146" t="e">
        <f t="shared" ca="1" si="47"/>
        <v>#REF!</v>
      </c>
      <c r="P371" s="151"/>
    </row>
    <row r="372" spans="1:16" x14ac:dyDescent="0.25">
      <c r="A372" s="135">
        <v>366</v>
      </c>
      <c r="B372" s="161" t="e">
        <f t="shared" ca="1" si="40"/>
        <v>#REF!</v>
      </c>
      <c r="C372" s="161" t="e">
        <f t="shared" ca="1" si="41"/>
        <v>#REF!</v>
      </c>
      <c r="D372" s="140"/>
      <c r="E372" s="141"/>
      <c r="F372" s="141" t="e">
        <f t="shared" ca="1" si="42"/>
        <v>#REF!</v>
      </c>
      <c r="G372" s="139"/>
      <c r="H372" s="139"/>
      <c r="I372" s="139" t="e">
        <f t="shared" ca="1" si="44"/>
        <v>#REF!</v>
      </c>
      <c r="J372" s="142"/>
      <c r="K372" s="142"/>
      <c r="L372" s="142" t="e">
        <f t="shared" ca="1" si="43"/>
        <v>#REF!</v>
      </c>
      <c r="M372" s="144" t="e">
        <f t="shared" ca="1" si="45"/>
        <v>#REF!</v>
      </c>
      <c r="N372" s="187" t="e">
        <f t="shared" ca="1" si="46"/>
        <v>#REF!</v>
      </c>
      <c r="O372" s="146" t="e">
        <f t="shared" ca="1" si="47"/>
        <v>#REF!</v>
      </c>
      <c r="P372" s="151"/>
    </row>
    <row r="373" spans="1:16" x14ac:dyDescent="0.25">
      <c r="A373" s="135">
        <v>367</v>
      </c>
      <c r="B373" s="161" t="e">
        <f t="shared" ca="1" si="40"/>
        <v>#REF!</v>
      </c>
      <c r="C373" s="161" t="e">
        <f t="shared" ca="1" si="41"/>
        <v>#REF!</v>
      </c>
      <c r="D373" s="140"/>
      <c r="E373" s="141"/>
      <c r="F373" s="141" t="e">
        <f t="shared" ca="1" si="42"/>
        <v>#REF!</v>
      </c>
      <c r="G373" s="139"/>
      <c r="H373" s="139"/>
      <c r="I373" s="139" t="e">
        <f t="shared" ca="1" si="44"/>
        <v>#REF!</v>
      </c>
      <c r="J373" s="142"/>
      <c r="K373" s="142"/>
      <c r="L373" s="142" t="e">
        <f t="shared" ca="1" si="43"/>
        <v>#REF!</v>
      </c>
      <c r="M373" s="144" t="e">
        <f t="shared" ca="1" si="45"/>
        <v>#REF!</v>
      </c>
      <c r="N373" s="187" t="e">
        <f t="shared" ca="1" si="46"/>
        <v>#REF!</v>
      </c>
      <c r="O373" s="146" t="e">
        <f t="shared" ca="1" si="47"/>
        <v>#REF!</v>
      </c>
      <c r="P373" s="151"/>
    </row>
    <row r="374" spans="1:16" x14ac:dyDescent="0.25">
      <c r="A374" s="135">
        <v>368</v>
      </c>
      <c r="B374" s="161" t="e">
        <f t="shared" ca="1" si="40"/>
        <v>#REF!</v>
      </c>
      <c r="C374" s="161" t="e">
        <f t="shared" ca="1" si="41"/>
        <v>#REF!</v>
      </c>
      <c r="D374" s="140"/>
      <c r="E374" s="141"/>
      <c r="F374" s="141" t="e">
        <f t="shared" ca="1" si="42"/>
        <v>#REF!</v>
      </c>
      <c r="G374" s="139"/>
      <c r="H374" s="139"/>
      <c r="I374" s="139" t="e">
        <f t="shared" ca="1" si="44"/>
        <v>#REF!</v>
      </c>
      <c r="J374" s="142"/>
      <c r="K374" s="142"/>
      <c r="L374" s="142" t="e">
        <f t="shared" ca="1" si="43"/>
        <v>#REF!</v>
      </c>
      <c r="M374" s="144" t="e">
        <f t="shared" ca="1" si="45"/>
        <v>#REF!</v>
      </c>
      <c r="N374" s="187" t="e">
        <f t="shared" ca="1" si="46"/>
        <v>#REF!</v>
      </c>
      <c r="O374" s="146" t="e">
        <f t="shared" ca="1" si="47"/>
        <v>#REF!</v>
      </c>
      <c r="P374" s="151"/>
    </row>
    <row r="375" spans="1:16" x14ac:dyDescent="0.25">
      <c r="A375" s="135">
        <v>369</v>
      </c>
      <c r="B375" s="161" t="e">
        <f t="shared" ca="1" si="40"/>
        <v>#REF!</v>
      </c>
      <c r="C375" s="161" t="e">
        <f t="shared" ca="1" si="41"/>
        <v>#REF!</v>
      </c>
      <c r="D375" s="140"/>
      <c r="E375" s="141"/>
      <c r="F375" s="141" t="e">
        <f t="shared" ca="1" si="42"/>
        <v>#REF!</v>
      </c>
      <c r="G375" s="139"/>
      <c r="H375" s="139"/>
      <c r="I375" s="139" t="e">
        <f t="shared" ca="1" si="44"/>
        <v>#REF!</v>
      </c>
      <c r="J375" s="142"/>
      <c r="K375" s="142"/>
      <c r="L375" s="142" t="e">
        <f t="shared" ca="1" si="43"/>
        <v>#REF!</v>
      </c>
      <c r="M375" s="144" t="e">
        <f t="shared" ca="1" si="45"/>
        <v>#REF!</v>
      </c>
      <c r="N375" s="187" t="e">
        <f t="shared" ca="1" si="46"/>
        <v>#REF!</v>
      </c>
      <c r="O375" s="146" t="e">
        <f t="shared" ca="1" si="47"/>
        <v>#REF!</v>
      </c>
      <c r="P375" s="151"/>
    </row>
    <row r="376" spans="1:16" x14ac:dyDescent="0.25">
      <c r="A376" s="135">
        <v>370</v>
      </c>
      <c r="B376" s="161" t="e">
        <f t="shared" ca="1" si="40"/>
        <v>#REF!</v>
      </c>
      <c r="C376" s="161" t="e">
        <f t="shared" ca="1" si="41"/>
        <v>#REF!</v>
      </c>
      <c r="D376" s="140"/>
      <c r="E376" s="141"/>
      <c r="F376" s="141" t="e">
        <f t="shared" ca="1" si="42"/>
        <v>#REF!</v>
      </c>
      <c r="G376" s="139"/>
      <c r="H376" s="139"/>
      <c r="I376" s="139" t="e">
        <f t="shared" ca="1" si="44"/>
        <v>#REF!</v>
      </c>
      <c r="J376" s="142"/>
      <c r="K376" s="142"/>
      <c r="L376" s="142" t="e">
        <f t="shared" ca="1" si="43"/>
        <v>#REF!</v>
      </c>
      <c r="M376" s="144" t="e">
        <f t="shared" ca="1" si="45"/>
        <v>#REF!</v>
      </c>
      <c r="N376" s="187" t="e">
        <f t="shared" ca="1" si="46"/>
        <v>#REF!</v>
      </c>
      <c r="O376" s="146" t="e">
        <f t="shared" ca="1" si="47"/>
        <v>#REF!</v>
      </c>
      <c r="P376" s="151"/>
    </row>
    <row r="377" spans="1:16" x14ac:dyDescent="0.25">
      <c r="A377" s="135">
        <v>371</v>
      </c>
      <c r="B377" s="161" t="e">
        <f t="shared" ca="1" si="40"/>
        <v>#REF!</v>
      </c>
      <c r="C377" s="161" t="e">
        <f t="shared" ca="1" si="41"/>
        <v>#REF!</v>
      </c>
      <c r="D377" s="140"/>
      <c r="E377" s="141"/>
      <c r="F377" s="141" t="e">
        <f t="shared" ca="1" si="42"/>
        <v>#REF!</v>
      </c>
      <c r="G377" s="139"/>
      <c r="H377" s="139"/>
      <c r="I377" s="139" t="e">
        <f t="shared" ca="1" si="44"/>
        <v>#REF!</v>
      </c>
      <c r="J377" s="142"/>
      <c r="K377" s="142"/>
      <c r="L377" s="142" t="e">
        <f t="shared" ca="1" si="43"/>
        <v>#REF!</v>
      </c>
      <c r="M377" s="144" t="e">
        <f t="shared" ca="1" si="45"/>
        <v>#REF!</v>
      </c>
      <c r="N377" s="187" t="e">
        <f t="shared" ca="1" si="46"/>
        <v>#REF!</v>
      </c>
      <c r="O377" s="146" t="e">
        <f t="shared" ca="1" si="47"/>
        <v>#REF!</v>
      </c>
      <c r="P377" s="151"/>
    </row>
    <row r="378" spans="1:16" x14ac:dyDescent="0.25">
      <c r="A378" s="135">
        <v>372</v>
      </c>
      <c r="B378" s="161" t="e">
        <f t="shared" ca="1" si="40"/>
        <v>#REF!</v>
      </c>
      <c r="C378" s="161" t="e">
        <f t="shared" ca="1" si="41"/>
        <v>#REF!</v>
      </c>
      <c r="D378" s="140"/>
      <c r="E378" s="141"/>
      <c r="F378" s="141" t="e">
        <f t="shared" ca="1" si="42"/>
        <v>#REF!</v>
      </c>
      <c r="G378" s="139"/>
      <c r="H378" s="139"/>
      <c r="I378" s="139" t="e">
        <f t="shared" ca="1" si="44"/>
        <v>#REF!</v>
      </c>
      <c r="J378" s="142"/>
      <c r="K378" s="142"/>
      <c r="L378" s="142" t="e">
        <f t="shared" ca="1" si="43"/>
        <v>#REF!</v>
      </c>
      <c r="M378" s="144" t="e">
        <f t="shared" ca="1" si="45"/>
        <v>#REF!</v>
      </c>
      <c r="N378" s="187" t="e">
        <f t="shared" ca="1" si="46"/>
        <v>#REF!</v>
      </c>
      <c r="O378" s="146" t="e">
        <f t="shared" ca="1" si="47"/>
        <v>#REF!</v>
      </c>
      <c r="P378" s="151"/>
    </row>
    <row r="379" spans="1:16" x14ac:dyDescent="0.25">
      <c r="A379" s="135">
        <v>373</v>
      </c>
      <c r="B379" s="161" t="e">
        <f t="shared" ca="1" si="40"/>
        <v>#REF!</v>
      </c>
      <c r="C379" s="161" t="e">
        <f t="shared" ca="1" si="41"/>
        <v>#REF!</v>
      </c>
      <c r="D379" s="140"/>
      <c r="E379" s="141"/>
      <c r="F379" s="141" t="e">
        <f t="shared" ca="1" si="42"/>
        <v>#REF!</v>
      </c>
      <c r="G379" s="139"/>
      <c r="H379" s="139"/>
      <c r="I379" s="139" t="e">
        <f t="shared" ca="1" si="44"/>
        <v>#REF!</v>
      </c>
      <c r="J379" s="142"/>
      <c r="K379" s="142"/>
      <c r="L379" s="142" t="e">
        <f t="shared" ca="1" si="43"/>
        <v>#REF!</v>
      </c>
      <c r="M379" s="144" t="e">
        <f t="shared" ca="1" si="45"/>
        <v>#REF!</v>
      </c>
      <c r="N379" s="187" t="e">
        <f t="shared" ca="1" si="46"/>
        <v>#REF!</v>
      </c>
      <c r="O379" s="146" t="e">
        <f t="shared" ca="1" si="47"/>
        <v>#REF!</v>
      </c>
      <c r="P379" s="151"/>
    </row>
    <row r="380" spans="1:16" x14ac:dyDescent="0.25">
      <c r="A380" s="135">
        <v>374</v>
      </c>
      <c r="B380" s="161" t="e">
        <f t="shared" ca="1" si="40"/>
        <v>#REF!</v>
      </c>
      <c r="C380" s="161" t="e">
        <f t="shared" ca="1" si="41"/>
        <v>#REF!</v>
      </c>
      <c r="D380" s="140"/>
      <c r="E380" s="141"/>
      <c r="F380" s="141" t="e">
        <f t="shared" ca="1" si="42"/>
        <v>#REF!</v>
      </c>
      <c r="G380" s="139"/>
      <c r="H380" s="139"/>
      <c r="I380" s="139" t="e">
        <f t="shared" ca="1" si="44"/>
        <v>#REF!</v>
      </c>
      <c r="J380" s="142"/>
      <c r="K380" s="142"/>
      <c r="L380" s="142" t="e">
        <f t="shared" ca="1" si="43"/>
        <v>#REF!</v>
      </c>
      <c r="M380" s="144" t="e">
        <f t="shared" ca="1" si="45"/>
        <v>#REF!</v>
      </c>
      <c r="N380" s="187" t="e">
        <f t="shared" ca="1" si="46"/>
        <v>#REF!</v>
      </c>
      <c r="O380" s="146" t="e">
        <f t="shared" ca="1" si="47"/>
        <v>#REF!</v>
      </c>
      <c r="P380" s="151"/>
    </row>
    <row r="381" spans="1:16" x14ac:dyDescent="0.25">
      <c r="A381" s="135">
        <v>375</v>
      </c>
      <c r="B381" s="161" t="e">
        <f t="shared" ca="1" si="40"/>
        <v>#REF!</v>
      </c>
      <c r="C381" s="161" t="e">
        <f t="shared" ca="1" si="41"/>
        <v>#REF!</v>
      </c>
      <c r="D381" s="140"/>
      <c r="E381" s="141"/>
      <c r="F381" s="141" t="e">
        <f t="shared" ca="1" si="42"/>
        <v>#REF!</v>
      </c>
      <c r="G381" s="139"/>
      <c r="H381" s="139"/>
      <c r="I381" s="139" t="e">
        <f t="shared" ca="1" si="44"/>
        <v>#REF!</v>
      </c>
      <c r="J381" s="142"/>
      <c r="K381" s="142"/>
      <c r="L381" s="142" t="e">
        <f t="shared" ca="1" si="43"/>
        <v>#REF!</v>
      </c>
      <c r="M381" s="144" t="e">
        <f t="shared" ca="1" si="45"/>
        <v>#REF!</v>
      </c>
      <c r="N381" s="187" t="e">
        <f t="shared" ca="1" si="46"/>
        <v>#REF!</v>
      </c>
      <c r="O381" s="146" t="e">
        <f t="shared" ca="1" si="47"/>
        <v>#REF!</v>
      </c>
      <c r="P381" s="151"/>
    </row>
    <row r="382" spans="1:16" x14ac:dyDescent="0.25">
      <c r="A382" s="135">
        <v>376</v>
      </c>
      <c r="B382" s="161" t="e">
        <f t="shared" ca="1" si="40"/>
        <v>#REF!</v>
      </c>
      <c r="C382" s="161" t="e">
        <f t="shared" ca="1" si="41"/>
        <v>#REF!</v>
      </c>
      <c r="D382" s="140"/>
      <c r="E382" s="141"/>
      <c r="F382" s="141" t="e">
        <f t="shared" ca="1" si="42"/>
        <v>#REF!</v>
      </c>
      <c r="G382" s="139"/>
      <c r="H382" s="139"/>
      <c r="I382" s="139" t="e">
        <f t="shared" ca="1" si="44"/>
        <v>#REF!</v>
      </c>
      <c r="J382" s="142"/>
      <c r="K382" s="142"/>
      <c r="L382" s="142" t="e">
        <f t="shared" ca="1" si="43"/>
        <v>#REF!</v>
      </c>
      <c r="M382" s="144" t="e">
        <f t="shared" ca="1" si="45"/>
        <v>#REF!</v>
      </c>
      <c r="N382" s="187" t="e">
        <f t="shared" ca="1" si="46"/>
        <v>#REF!</v>
      </c>
      <c r="O382" s="146" t="e">
        <f t="shared" ca="1" si="47"/>
        <v>#REF!</v>
      </c>
      <c r="P382" s="151"/>
    </row>
    <row r="383" spans="1:16" x14ac:dyDescent="0.25">
      <c r="A383" s="135">
        <v>377</v>
      </c>
      <c r="B383" s="161" t="e">
        <f t="shared" ca="1" si="40"/>
        <v>#REF!</v>
      </c>
      <c r="C383" s="161" t="e">
        <f t="shared" ca="1" si="41"/>
        <v>#REF!</v>
      </c>
      <c r="D383" s="140"/>
      <c r="E383" s="141"/>
      <c r="F383" s="141" t="e">
        <f t="shared" ca="1" si="42"/>
        <v>#REF!</v>
      </c>
      <c r="G383" s="139"/>
      <c r="H383" s="139"/>
      <c r="I383" s="139" t="e">
        <f t="shared" ca="1" si="44"/>
        <v>#REF!</v>
      </c>
      <c r="J383" s="142"/>
      <c r="K383" s="142"/>
      <c r="L383" s="142" t="e">
        <f t="shared" ca="1" si="43"/>
        <v>#REF!</v>
      </c>
      <c r="M383" s="144" t="e">
        <f t="shared" ca="1" si="45"/>
        <v>#REF!</v>
      </c>
      <c r="N383" s="187" t="e">
        <f t="shared" ca="1" si="46"/>
        <v>#REF!</v>
      </c>
      <c r="O383" s="146" t="e">
        <f t="shared" ca="1" si="47"/>
        <v>#REF!</v>
      </c>
      <c r="P383" s="151"/>
    </row>
    <row r="384" spans="1:16" x14ac:dyDescent="0.25">
      <c r="A384" s="135">
        <v>378</v>
      </c>
      <c r="B384" s="161" t="e">
        <f t="shared" ca="1" si="40"/>
        <v>#REF!</v>
      </c>
      <c r="C384" s="161" t="e">
        <f t="shared" ca="1" si="41"/>
        <v>#REF!</v>
      </c>
      <c r="D384" s="140"/>
      <c r="E384" s="141"/>
      <c r="F384" s="141" t="e">
        <f t="shared" ca="1" si="42"/>
        <v>#REF!</v>
      </c>
      <c r="G384" s="139"/>
      <c r="H384" s="139"/>
      <c r="I384" s="139" t="e">
        <f t="shared" ca="1" si="44"/>
        <v>#REF!</v>
      </c>
      <c r="J384" s="142"/>
      <c r="K384" s="142"/>
      <c r="L384" s="142" t="e">
        <f t="shared" ca="1" si="43"/>
        <v>#REF!</v>
      </c>
      <c r="M384" s="144" t="e">
        <f t="shared" ca="1" si="45"/>
        <v>#REF!</v>
      </c>
      <c r="N384" s="187" t="e">
        <f t="shared" ca="1" si="46"/>
        <v>#REF!</v>
      </c>
      <c r="O384" s="146" t="e">
        <f t="shared" ca="1" si="47"/>
        <v>#REF!</v>
      </c>
      <c r="P384" s="151"/>
    </row>
    <row r="385" spans="1:16" x14ac:dyDescent="0.25">
      <c r="A385" s="135">
        <v>379</v>
      </c>
      <c r="B385" s="161" t="e">
        <f t="shared" ca="1" si="40"/>
        <v>#REF!</v>
      </c>
      <c r="C385" s="161" t="e">
        <f t="shared" ca="1" si="41"/>
        <v>#REF!</v>
      </c>
      <c r="D385" s="140"/>
      <c r="E385" s="141"/>
      <c r="F385" s="141" t="e">
        <f t="shared" ca="1" si="42"/>
        <v>#REF!</v>
      </c>
      <c r="G385" s="139"/>
      <c r="H385" s="139"/>
      <c r="I385" s="139" t="e">
        <f t="shared" ca="1" si="44"/>
        <v>#REF!</v>
      </c>
      <c r="J385" s="142"/>
      <c r="K385" s="142"/>
      <c r="L385" s="142" t="e">
        <f t="shared" ca="1" si="43"/>
        <v>#REF!</v>
      </c>
      <c r="M385" s="144" t="e">
        <f t="shared" ca="1" si="45"/>
        <v>#REF!</v>
      </c>
      <c r="N385" s="187" t="e">
        <f t="shared" ca="1" si="46"/>
        <v>#REF!</v>
      </c>
      <c r="O385" s="146" t="e">
        <f t="shared" ca="1" si="47"/>
        <v>#REF!</v>
      </c>
      <c r="P385" s="151"/>
    </row>
    <row r="386" spans="1:16" x14ac:dyDescent="0.25">
      <c r="A386" s="135">
        <v>380</v>
      </c>
      <c r="B386" s="161" t="e">
        <f t="shared" ca="1" si="40"/>
        <v>#REF!</v>
      </c>
      <c r="C386" s="161" t="e">
        <f t="shared" ca="1" si="41"/>
        <v>#REF!</v>
      </c>
      <c r="D386" s="140"/>
      <c r="E386" s="141"/>
      <c r="F386" s="141" t="e">
        <f t="shared" ca="1" si="42"/>
        <v>#REF!</v>
      </c>
      <c r="G386" s="139"/>
      <c r="H386" s="139"/>
      <c r="I386" s="139" t="e">
        <f t="shared" ca="1" si="44"/>
        <v>#REF!</v>
      </c>
      <c r="J386" s="142"/>
      <c r="K386" s="142"/>
      <c r="L386" s="142" t="e">
        <f t="shared" ca="1" si="43"/>
        <v>#REF!</v>
      </c>
      <c r="M386" s="144" t="e">
        <f t="shared" ca="1" si="45"/>
        <v>#REF!</v>
      </c>
      <c r="N386" s="187" t="e">
        <f t="shared" ca="1" si="46"/>
        <v>#REF!</v>
      </c>
      <c r="O386" s="146" t="e">
        <f t="shared" ca="1" si="47"/>
        <v>#REF!</v>
      </c>
      <c r="P386" s="151"/>
    </row>
    <row r="387" spans="1:16" x14ac:dyDescent="0.25">
      <c r="A387" s="135">
        <v>381</v>
      </c>
      <c r="B387" s="161" t="e">
        <f t="shared" ca="1" si="40"/>
        <v>#REF!</v>
      </c>
      <c r="C387" s="161" t="e">
        <f t="shared" ca="1" si="41"/>
        <v>#REF!</v>
      </c>
      <c r="D387" s="140"/>
      <c r="E387" s="141"/>
      <c r="F387" s="141" t="e">
        <f t="shared" ca="1" si="42"/>
        <v>#REF!</v>
      </c>
      <c r="G387" s="139"/>
      <c r="H387" s="139"/>
      <c r="I387" s="139" t="e">
        <f t="shared" ca="1" si="44"/>
        <v>#REF!</v>
      </c>
      <c r="J387" s="142"/>
      <c r="K387" s="142"/>
      <c r="L387" s="142" t="e">
        <f t="shared" ca="1" si="43"/>
        <v>#REF!</v>
      </c>
      <c r="M387" s="144" t="e">
        <f t="shared" ca="1" si="45"/>
        <v>#REF!</v>
      </c>
      <c r="N387" s="187" t="e">
        <f t="shared" ca="1" si="46"/>
        <v>#REF!</v>
      </c>
      <c r="O387" s="146" t="e">
        <f t="shared" ca="1" si="47"/>
        <v>#REF!</v>
      </c>
      <c r="P387" s="151"/>
    </row>
    <row r="388" spans="1:16" x14ac:dyDescent="0.25">
      <c r="A388" s="135">
        <v>382</v>
      </c>
      <c r="B388" s="161" t="e">
        <f t="shared" ca="1" si="40"/>
        <v>#REF!</v>
      </c>
      <c r="C388" s="161" t="e">
        <f t="shared" ca="1" si="41"/>
        <v>#REF!</v>
      </c>
      <c r="D388" s="140"/>
      <c r="E388" s="141"/>
      <c r="F388" s="141" t="e">
        <f t="shared" ca="1" si="42"/>
        <v>#REF!</v>
      </c>
      <c r="G388" s="139"/>
      <c r="H388" s="139"/>
      <c r="I388" s="139" t="e">
        <f t="shared" ca="1" si="44"/>
        <v>#REF!</v>
      </c>
      <c r="J388" s="142"/>
      <c r="K388" s="142"/>
      <c r="L388" s="142" t="e">
        <f t="shared" ca="1" si="43"/>
        <v>#REF!</v>
      </c>
      <c r="M388" s="144" t="e">
        <f t="shared" ca="1" si="45"/>
        <v>#REF!</v>
      </c>
      <c r="N388" s="187" t="e">
        <f t="shared" ca="1" si="46"/>
        <v>#REF!</v>
      </c>
      <c r="O388" s="146" t="e">
        <f t="shared" ca="1" si="47"/>
        <v>#REF!</v>
      </c>
      <c r="P388" s="151"/>
    </row>
    <row r="389" spans="1:16" x14ac:dyDescent="0.25">
      <c r="A389" s="135">
        <v>383</v>
      </c>
      <c r="B389" s="161" t="e">
        <f t="shared" ca="1" si="40"/>
        <v>#REF!</v>
      </c>
      <c r="C389" s="161" t="e">
        <f t="shared" ca="1" si="41"/>
        <v>#REF!</v>
      </c>
      <c r="D389" s="140"/>
      <c r="E389" s="141"/>
      <c r="F389" s="141" t="e">
        <f t="shared" ca="1" si="42"/>
        <v>#REF!</v>
      </c>
      <c r="G389" s="139"/>
      <c r="H389" s="139"/>
      <c r="I389" s="139" t="e">
        <f t="shared" ca="1" si="44"/>
        <v>#REF!</v>
      </c>
      <c r="J389" s="142"/>
      <c r="K389" s="142"/>
      <c r="L389" s="142" t="e">
        <f t="shared" ca="1" si="43"/>
        <v>#REF!</v>
      </c>
      <c r="M389" s="144" t="e">
        <f t="shared" ca="1" si="45"/>
        <v>#REF!</v>
      </c>
      <c r="N389" s="187" t="e">
        <f t="shared" ca="1" si="46"/>
        <v>#REF!</v>
      </c>
      <c r="O389" s="146" t="e">
        <f t="shared" ca="1" si="47"/>
        <v>#REF!</v>
      </c>
      <c r="P389" s="151"/>
    </row>
    <row r="390" spans="1:16" x14ac:dyDescent="0.25">
      <c r="A390" s="135">
        <v>384</v>
      </c>
      <c r="B390" s="161" t="e">
        <f t="shared" ca="1" si="40"/>
        <v>#REF!</v>
      </c>
      <c r="C390" s="161" t="e">
        <f t="shared" ca="1" si="41"/>
        <v>#REF!</v>
      </c>
      <c r="D390" s="140"/>
      <c r="E390" s="141"/>
      <c r="F390" s="141" t="e">
        <f t="shared" ca="1" si="42"/>
        <v>#REF!</v>
      </c>
      <c r="G390" s="139"/>
      <c r="H390" s="139"/>
      <c r="I390" s="139" t="e">
        <f t="shared" ca="1" si="44"/>
        <v>#REF!</v>
      </c>
      <c r="J390" s="142"/>
      <c r="K390" s="142"/>
      <c r="L390" s="142" t="e">
        <f t="shared" ca="1" si="43"/>
        <v>#REF!</v>
      </c>
      <c r="M390" s="144" t="e">
        <f t="shared" ca="1" si="45"/>
        <v>#REF!</v>
      </c>
      <c r="N390" s="187" t="e">
        <f t="shared" ca="1" si="46"/>
        <v>#REF!</v>
      </c>
      <c r="O390" s="146" t="e">
        <f t="shared" ca="1" si="47"/>
        <v>#REF!</v>
      </c>
      <c r="P390" s="151"/>
    </row>
    <row r="391" spans="1:16" x14ac:dyDescent="0.25">
      <c r="A391" s="135">
        <v>385</v>
      </c>
      <c r="B391" s="161" t="e">
        <f t="shared" ca="1" si="40"/>
        <v>#REF!</v>
      </c>
      <c r="C391" s="161" t="e">
        <f t="shared" ca="1" si="41"/>
        <v>#REF!</v>
      </c>
      <c r="D391" s="140"/>
      <c r="E391" s="141"/>
      <c r="F391" s="141" t="e">
        <f t="shared" ca="1" si="42"/>
        <v>#REF!</v>
      </c>
      <c r="G391" s="139"/>
      <c r="H391" s="139"/>
      <c r="I391" s="139" t="e">
        <f t="shared" ca="1" si="44"/>
        <v>#REF!</v>
      </c>
      <c r="J391" s="142"/>
      <c r="K391" s="142"/>
      <c r="L391" s="142" t="e">
        <f t="shared" ca="1" si="43"/>
        <v>#REF!</v>
      </c>
      <c r="M391" s="144" t="e">
        <f t="shared" ca="1" si="45"/>
        <v>#REF!</v>
      </c>
      <c r="N391" s="187" t="e">
        <f t="shared" ca="1" si="46"/>
        <v>#REF!</v>
      </c>
      <c r="O391" s="146" t="e">
        <f t="shared" ca="1" si="47"/>
        <v>#REF!</v>
      </c>
      <c r="P391" s="151"/>
    </row>
    <row r="392" spans="1:16" x14ac:dyDescent="0.25">
      <c r="A392" s="135">
        <v>386</v>
      </c>
      <c r="B392" s="161" t="e">
        <f t="shared" ref="B392:B455" ca="1" si="48">INDIRECT(CONCATENATE($C$505,$D$505,"!$B",$A392 + 8))</f>
        <v>#REF!</v>
      </c>
      <c r="C392" s="161" t="e">
        <f t="shared" ref="C392:C455" ca="1" si="49">INDIRECT(CONCATENATE($C$505,$D$505,"!$C",$A392 + 8))</f>
        <v>#REF!</v>
      </c>
      <c r="D392" s="140"/>
      <c r="E392" s="141"/>
      <c r="F392" s="141" t="e">
        <f t="shared" ref="F392:F455" ca="1" si="50">INDIRECT(CONCATENATE($C$505,$D$505,"!$Z",$A392 + 8))</f>
        <v>#REF!</v>
      </c>
      <c r="G392" s="139"/>
      <c r="H392" s="139"/>
      <c r="I392" s="139" t="e">
        <f t="shared" ca="1" si="44"/>
        <v>#REF!</v>
      </c>
      <c r="J392" s="142"/>
      <c r="K392" s="142"/>
      <c r="L392" s="142" t="e">
        <f t="shared" ref="L392:L455" ca="1" si="51">INDIRECT(CONCATENATE($C$505,$D$505,"!$V",$A392 + 8))</f>
        <v>#REF!</v>
      </c>
      <c r="M392" s="144" t="e">
        <f t="shared" ca="1" si="45"/>
        <v>#REF!</v>
      </c>
      <c r="N392" s="187" t="e">
        <f t="shared" ca="1" si="46"/>
        <v>#REF!</v>
      </c>
      <c r="O392" s="146" t="e">
        <f t="shared" ca="1" si="47"/>
        <v>#REF!</v>
      </c>
      <c r="P392" s="151"/>
    </row>
    <row r="393" spans="1:16" x14ac:dyDescent="0.25">
      <c r="A393" s="135">
        <v>387</v>
      </c>
      <c r="B393" s="161" t="e">
        <f t="shared" ca="1" si="48"/>
        <v>#REF!</v>
      </c>
      <c r="C393" s="161" t="e">
        <f t="shared" ca="1" si="49"/>
        <v>#REF!</v>
      </c>
      <c r="D393" s="140"/>
      <c r="E393" s="141"/>
      <c r="F393" s="141" t="e">
        <f t="shared" ca="1" si="50"/>
        <v>#REF!</v>
      </c>
      <c r="G393" s="139"/>
      <c r="H393" s="139"/>
      <c r="I393" s="139" t="e">
        <f t="shared" ref="I393:I456" ca="1" si="52">INDIRECT(CONCATENATE($C$505,$D$505,"!$AD",$A393 + 8))</f>
        <v>#REF!</v>
      </c>
      <c r="J393" s="142"/>
      <c r="K393" s="142"/>
      <c r="L393" s="142" t="e">
        <f t="shared" ca="1" si="51"/>
        <v>#REF!</v>
      </c>
      <c r="M393" s="144" t="e">
        <f t="shared" ref="M393:M456" ca="1" si="53">IF(I393&lt;33,0,3)</f>
        <v>#REF!</v>
      </c>
      <c r="N393" s="187" t="e">
        <f t="shared" ref="N393:N456" ca="1" si="54">ROUNDDOWN(O393,0)</f>
        <v>#REF!</v>
      </c>
      <c r="O393" s="146" t="e">
        <f t="shared" ref="O393:O456" ca="1" si="55">I393*M393/100</f>
        <v>#REF!</v>
      </c>
      <c r="P393" s="151"/>
    </row>
    <row r="394" spans="1:16" x14ac:dyDescent="0.25">
      <c r="A394" s="135">
        <v>388</v>
      </c>
      <c r="B394" s="161" t="e">
        <f t="shared" ca="1" si="48"/>
        <v>#REF!</v>
      </c>
      <c r="C394" s="161" t="e">
        <f t="shared" ca="1" si="49"/>
        <v>#REF!</v>
      </c>
      <c r="D394" s="140"/>
      <c r="E394" s="141"/>
      <c r="F394" s="141" t="e">
        <f t="shared" ca="1" si="50"/>
        <v>#REF!</v>
      </c>
      <c r="G394" s="139"/>
      <c r="H394" s="139"/>
      <c r="I394" s="139" t="e">
        <f t="shared" ca="1" si="52"/>
        <v>#REF!</v>
      </c>
      <c r="J394" s="142"/>
      <c r="K394" s="142"/>
      <c r="L394" s="142" t="e">
        <f t="shared" ca="1" si="51"/>
        <v>#REF!</v>
      </c>
      <c r="M394" s="144" t="e">
        <f t="shared" ca="1" si="53"/>
        <v>#REF!</v>
      </c>
      <c r="N394" s="187" t="e">
        <f t="shared" ca="1" si="54"/>
        <v>#REF!</v>
      </c>
      <c r="O394" s="146" t="e">
        <f t="shared" ca="1" si="55"/>
        <v>#REF!</v>
      </c>
      <c r="P394" s="151"/>
    </row>
    <row r="395" spans="1:16" x14ac:dyDescent="0.25">
      <c r="A395" s="135">
        <v>389</v>
      </c>
      <c r="B395" s="161" t="e">
        <f t="shared" ca="1" si="48"/>
        <v>#REF!</v>
      </c>
      <c r="C395" s="161" t="e">
        <f t="shared" ca="1" si="49"/>
        <v>#REF!</v>
      </c>
      <c r="D395" s="140"/>
      <c r="E395" s="141"/>
      <c r="F395" s="141" t="e">
        <f t="shared" ca="1" si="50"/>
        <v>#REF!</v>
      </c>
      <c r="G395" s="139"/>
      <c r="H395" s="139"/>
      <c r="I395" s="139" t="e">
        <f t="shared" ca="1" si="52"/>
        <v>#REF!</v>
      </c>
      <c r="J395" s="142"/>
      <c r="K395" s="142"/>
      <c r="L395" s="142" t="e">
        <f t="shared" ca="1" si="51"/>
        <v>#REF!</v>
      </c>
      <c r="M395" s="144" t="e">
        <f t="shared" ca="1" si="53"/>
        <v>#REF!</v>
      </c>
      <c r="N395" s="187" t="e">
        <f t="shared" ca="1" si="54"/>
        <v>#REF!</v>
      </c>
      <c r="O395" s="146" t="e">
        <f t="shared" ca="1" si="55"/>
        <v>#REF!</v>
      </c>
      <c r="P395" s="151"/>
    </row>
    <row r="396" spans="1:16" x14ac:dyDescent="0.25">
      <c r="A396" s="135">
        <v>390</v>
      </c>
      <c r="B396" s="161" t="e">
        <f t="shared" ca="1" si="48"/>
        <v>#REF!</v>
      </c>
      <c r="C396" s="161" t="e">
        <f t="shared" ca="1" si="49"/>
        <v>#REF!</v>
      </c>
      <c r="D396" s="140"/>
      <c r="E396" s="141"/>
      <c r="F396" s="141" t="e">
        <f t="shared" ca="1" si="50"/>
        <v>#REF!</v>
      </c>
      <c r="G396" s="139"/>
      <c r="H396" s="139"/>
      <c r="I396" s="139" t="e">
        <f t="shared" ca="1" si="52"/>
        <v>#REF!</v>
      </c>
      <c r="J396" s="142"/>
      <c r="K396" s="142"/>
      <c r="L396" s="142" t="e">
        <f t="shared" ca="1" si="51"/>
        <v>#REF!</v>
      </c>
      <c r="M396" s="144" t="e">
        <f t="shared" ca="1" si="53"/>
        <v>#REF!</v>
      </c>
      <c r="N396" s="187" t="e">
        <f t="shared" ca="1" si="54"/>
        <v>#REF!</v>
      </c>
      <c r="O396" s="146" t="e">
        <f t="shared" ca="1" si="55"/>
        <v>#REF!</v>
      </c>
      <c r="P396" s="151"/>
    </row>
    <row r="397" spans="1:16" x14ac:dyDescent="0.25">
      <c r="A397" s="135">
        <v>391</v>
      </c>
      <c r="B397" s="161" t="e">
        <f t="shared" ca="1" si="48"/>
        <v>#REF!</v>
      </c>
      <c r="C397" s="161" t="e">
        <f t="shared" ca="1" si="49"/>
        <v>#REF!</v>
      </c>
      <c r="D397" s="140"/>
      <c r="E397" s="141"/>
      <c r="F397" s="141" t="e">
        <f t="shared" ca="1" si="50"/>
        <v>#REF!</v>
      </c>
      <c r="G397" s="139"/>
      <c r="H397" s="139"/>
      <c r="I397" s="139" t="e">
        <f t="shared" ca="1" si="52"/>
        <v>#REF!</v>
      </c>
      <c r="J397" s="142"/>
      <c r="K397" s="142"/>
      <c r="L397" s="142" t="e">
        <f t="shared" ca="1" si="51"/>
        <v>#REF!</v>
      </c>
      <c r="M397" s="144" t="e">
        <f t="shared" ca="1" si="53"/>
        <v>#REF!</v>
      </c>
      <c r="N397" s="187" t="e">
        <f t="shared" ca="1" si="54"/>
        <v>#REF!</v>
      </c>
      <c r="O397" s="146" t="e">
        <f t="shared" ca="1" si="55"/>
        <v>#REF!</v>
      </c>
      <c r="P397" s="151"/>
    </row>
    <row r="398" spans="1:16" x14ac:dyDescent="0.25">
      <c r="A398" s="135">
        <v>392</v>
      </c>
      <c r="B398" s="161" t="e">
        <f t="shared" ca="1" si="48"/>
        <v>#REF!</v>
      </c>
      <c r="C398" s="161" t="e">
        <f t="shared" ca="1" si="49"/>
        <v>#REF!</v>
      </c>
      <c r="D398" s="140"/>
      <c r="E398" s="141"/>
      <c r="F398" s="141" t="e">
        <f t="shared" ca="1" si="50"/>
        <v>#REF!</v>
      </c>
      <c r="G398" s="139"/>
      <c r="H398" s="139"/>
      <c r="I398" s="139" t="e">
        <f t="shared" ca="1" si="52"/>
        <v>#REF!</v>
      </c>
      <c r="J398" s="142"/>
      <c r="K398" s="142"/>
      <c r="L398" s="142" t="e">
        <f t="shared" ca="1" si="51"/>
        <v>#REF!</v>
      </c>
      <c r="M398" s="144" t="e">
        <f t="shared" ca="1" si="53"/>
        <v>#REF!</v>
      </c>
      <c r="N398" s="187" t="e">
        <f t="shared" ca="1" si="54"/>
        <v>#REF!</v>
      </c>
      <c r="O398" s="146" t="e">
        <f t="shared" ca="1" si="55"/>
        <v>#REF!</v>
      </c>
      <c r="P398" s="151"/>
    </row>
    <row r="399" spans="1:16" x14ac:dyDescent="0.25">
      <c r="A399" s="135">
        <v>393</v>
      </c>
      <c r="B399" s="161" t="e">
        <f t="shared" ca="1" si="48"/>
        <v>#REF!</v>
      </c>
      <c r="C399" s="161" t="e">
        <f t="shared" ca="1" si="49"/>
        <v>#REF!</v>
      </c>
      <c r="D399" s="140"/>
      <c r="E399" s="141"/>
      <c r="F399" s="141" t="e">
        <f t="shared" ca="1" si="50"/>
        <v>#REF!</v>
      </c>
      <c r="G399" s="139"/>
      <c r="H399" s="139"/>
      <c r="I399" s="139" t="e">
        <f t="shared" ca="1" si="52"/>
        <v>#REF!</v>
      </c>
      <c r="J399" s="142"/>
      <c r="K399" s="142"/>
      <c r="L399" s="142" t="e">
        <f t="shared" ca="1" si="51"/>
        <v>#REF!</v>
      </c>
      <c r="M399" s="144" t="e">
        <f t="shared" ca="1" si="53"/>
        <v>#REF!</v>
      </c>
      <c r="N399" s="187" t="e">
        <f t="shared" ca="1" si="54"/>
        <v>#REF!</v>
      </c>
      <c r="O399" s="146" t="e">
        <f t="shared" ca="1" si="55"/>
        <v>#REF!</v>
      </c>
      <c r="P399" s="151"/>
    </row>
    <row r="400" spans="1:16" x14ac:dyDescent="0.25">
      <c r="A400" s="135">
        <v>394</v>
      </c>
      <c r="B400" s="161" t="e">
        <f t="shared" ca="1" si="48"/>
        <v>#REF!</v>
      </c>
      <c r="C400" s="161" t="e">
        <f t="shared" ca="1" si="49"/>
        <v>#REF!</v>
      </c>
      <c r="D400" s="140"/>
      <c r="E400" s="141"/>
      <c r="F400" s="141" t="e">
        <f t="shared" ca="1" si="50"/>
        <v>#REF!</v>
      </c>
      <c r="G400" s="139"/>
      <c r="H400" s="139"/>
      <c r="I400" s="139" t="e">
        <f t="shared" ca="1" si="52"/>
        <v>#REF!</v>
      </c>
      <c r="J400" s="142"/>
      <c r="K400" s="142"/>
      <c r="L400" s="142" t="e">
        <f t="shared" ca="1" si="51"/>
        <v>#REF!</v>
      </c>
      <c r="M400" s="144" t="e">
        <f t="shared" ca="1" si="53"/>
        <v>#REF!</v>
      </c>
      <c r="N400" s="187" t="e">
        <f t="shared" ca="1" si="54"/>
        <v>#REF!</v>
      </c>
      <c r="O400" s="146" t="e">
        <f t="shared" ca="1" si="55"/>
        <v>#REF!</v>
      </c>
      <c r="P400" s="151"/>
    </row>
    <row r="401" spans="1:16" x14ac:dyDescent="0.25">
      <c r="A401" s="135">
        <v>395</v>
      </c>
      <c r="B401" s="161" t="e">
        <f t="shared" ca="1" si="48"/>
        <v>#REF!</v>
      </c>
      <c r="C401" s="161" t="e">
        <f t="shared" ca="1" si="49"/>
        <v>#REF!</v>
      </c>
      <c r="D401" s="140"/>
      <c r="E401" s="141"/>
      <c r="F401" s="141" t="e">
        <f t="shared" ca="1" si="50"/>
        <v>#REF!</v>
      </c>
      <c r="G401" s="139"/>
      <c r="H401" s="139"/>
      <c r="I401" s="139" t="e">
        <f t="shared" ca="1" si="52"/>
        <v>#REF!</v>
      </c>
      <c r="J401" s="142"/>
      <c r="K401" s="142"/>
      <c r="L401" s="142" t="e">
        <f t="shared" ca="1" si="51"/>
        <v>#REF!</v>
      </c>
      <c r="M401" s="144" t="e">
        <f t="shared" ca="1" si="53"/>
        <v>#REF!</v>
      </c>
      <c r="N401" s="187" t="e">
        <f t="shared" ca="1" si="54"/>
        <v>#REF!</v>
      </c>
      <c r="O401" s="146" t="e">
        <f t="shared" ca="1" si="55"/>
        <v>#REF!</v>
      </c>
      <c r="P401" s="151"/>
    </row>
    <row r="402" spans="1:16" x14ac:dyDescent="0.25">
      <c r="A402" s="135">
        <v>396</v>
      </c>
      <c r="B402" s="161" t="e">
        <f t="shared" ca="1" si="48"/>
        <v>#REF!</v>
      </c>
      <c r="C402" s="161" t="e">
        <f t="shared" ca="1" si="49"/>
        <v>#REF!</v>
      </c>
      <c r="D402" s="140"/>
      <c r="E402" s="141"/>
      <c r="F402" s="141" t="e">
        <f t="shared" ca="1" si="50"/>
        <v>#REF!</v>
      </c>
      <c r="G402" s="139"/>
      <c r="H402" s="139"/>
      <c r="I402" s="139" t="e">
        <f t="shared" ca="1" si="52"/>
        <v>#REF!</v>
      </c>
      <c r="J402" s="142"/>
      <c r="K402" s="142"/>
      <c r="L402" s="142" t="e">
        <f t="shared" ca="1" si="51"/>
        <v>#REF!</v>
      </c>
      <c r="M402" s="144" t="e">
        <f t="shared" ca="1" si="53"/>
        <v>#REF!</v>
      </c>
      <c r="N402" s="187" t="e">
        <f t="shared" ca="1" si="54"/>
        <v>#REF!</v>
      </c>
      <c r="O402" s="146" t="e">
        <f t="shared" ca="1" si="55"/>
        <v>#REF!</v>
      </c>
      <c r="P402" s="151"/>
    </row>
    <row r="403" spans="1:16" x14ac:dyDescent="0.25">
      <c r="A403" s="135">
        <v>397</v>
      </c>
      <c r="B403" s="161" t="e">
        <f t="shared" ca="1" si="48"/>
        <v>#REF!</v>
      </c>
      <c r="C403" s="161" t="e">
        <f t="shared" ca="1" si="49"/>
        <v>#REF!</v>
      </c>
      <c r="D403" s="140"/>
      <c r="E403" s="141"/>
      <c r="F403" s="141" t="e">
        <f t="shared" ca="1" si="50"/>
        <v>#REF!</v>
      </c>
      <c r="G403" s="139"/>
      <c r="H403" s="139"/>
      <c r="I403" s="139" t="e">
        <f t="shared" ca="1" si="52"/>
        <v>#REF!</v>
      </c>
      <c r="J403" s="142"/>
      <c r="K403" s="142"/>
      <c r="L403" s="142" t="e">
        <f t="shared" ca="1" si="51"/>
        <v>#REF!</v>
      </c>
      <c r="M403" s="144" t="e">
        <f t="shared" ca="1" si="53"/>
        <v>#REF!</v>
      </c>
      <c r="N403" s="187" t="e">
        <f t="shared" ca="1" si="54"/>
        <v>#REF!</v>
      </c>
      <c r="O403" s="146" t="e">
        <f t="shared" ca="1" si="55"/>
        <v>#REF!</v>
      </c>
      <c r="P403" s="151"/>
    </row>
    <row r="404" spans="1:16" x14ac:dyDescent="0.25">
      <c r="A404" s="135">
        <v>398</v>
      </c>
      <c r="B404" s="161" t="e">
        <f t="shared" ca="1" si="48"/>
        <v>#REF!</v>
      </c>
      <c r="C404" s="161" t="e">
        <f t="shared" ca="1" si="49"/>
        <v>#REF!</v>
      </c>
      <c r="D404" s="140"/>
      <c r="E404" s="141"/>
      <c r="F404" s="141" t="e">
        <f t="shared" ca="1" si="50"/>
        <v>#REF!</v>
      </c>
      <c r="G404" s="139"/>
      <c r="H404" s="139"/>
      <c r="I404" s="139" t="e">
        <f t="shared" ca="1" si="52"/>
        <v>#REF!</v>
      </c>
      <c r="J404" s="142"/>
      <c r="K404" s="142"/>
      <c r="L404" s="142" t="e">
        <f t="shared" ca="1" si="51"/>
        <v>#REF!</v>
      </c>
      <c r="M404" s="144" t="e">
        <f t="shared" ca="1" si="53"/>
        <v>#REF!</v>
      </c>
      <c r="N404" s="187" t="e">
        <f t="shared" ca="1" si="54"/>
        <v>#REF!</v>
      </c>
      <c r="O404" s="146" t="e">
        <f t="shared" ca="1" si="55"/>
        <v>#REF!</v>
      </c>
      <c r="P404" s="151"/>
    </row>
    <row r="405" spans="1:16" x14ac:dyDescent="0.25">
      <c r="A405" s="135">
        <v>399</v>
      </c>
      <c r="B405" s="161" t="e">
        <f t="shared" ca="1" si="48"/>
        <v>#REF!</v>
      </c>
      <c r="C405" s="161" t="e">
        <f t="shared" ca="1" si="49"/>
        <v>#REF!</v>
      </c>
      <c r="D405" s="140"/>
      <c r="E405" s="141"/>
      <c r="F405" s="141" t="e">
        <f t="shared" ca="1" si="50"/>
        <v>#REF!</v>
      </c>
      <c r="G405" s="139"/>
      <c r="H405" s="139"/>
      <c r="I405" s="139" t="e">
        <f t="shared" ca="1" si="52"/>
        <v>#REF!</v>
      </c>
      <c r="J405" s="142"/>
      <c r="K405" s="142"/>
      <c r="L405" s="142" t="e">
        <f t="shared" ca="1" si="51"/>
        <v>#REF!</v>
      </c>
      <c r="M405" s="144" t="e">
        <f t="shared" ca="1" si="53"/>
        <v>#REF!</v>
      </c>
      <c r="N405" s="187" t="e">
        <f t="shared" ca="1" si="54"/>
        <v>#REF!</v>
      </c>
      <c r="O405" s="146" t="e">
        <f t="shared" ca="1" si="55"/>
        <v>#REF!</v>
      </c>
      <c r="P405" s="151"/>
    </row>
    <row r="406" spans="1:16" x14ac:dyDescent="0.25">
      <c r="A406" s="135">
        <v>400</v>
      </c>
      <c r="B406" s="161" t="e">
        <f t="shared" ca="1" si="48"/>
        <v>#REF!</v>
      </c>
      <c r="C406" s="161" t="e">
        <f t="shared" ca="1" si="49"/>
        <v>#REF!</v>
      </c>
      <c r="D406" s="140"/>
      <c r="E406" s="141"/>
      <c r="F406" s="141" t="e">
        <f t="shared" ca="1" si="50"/>
        <v>#REF!</v>
      </c>
      <c r="G406" s="139"/>
      <c r="H406" s="139"/>
      <c r="I406" s="139" t="e">
        <f t="shared" ca="1" si="52"/>
        <v>#REF!</v>
      </c>
      <c r="J406" s="142"/>
      <c r="K406" s="142"/>
      <c r="L406" s="142" t="e">
        <f t="shared" ca="1" si="51"/>
        <v>#REF!</v>
      </c>
      <c r="M406" s="144" t="e">
        <f t="shared" ca="1" si="53"/>
        <v>#REF!</v>
      </c>
      <c r="N406" s="187" t="e">
        <f t="shared" ca="1" si="54"/>
        <v>#REF!</v>
      </c>
      <c r="O406" s="146" t="e">
        <f t="shared" ca="1" si="55"/>
        <v>#REF!</v>
      </c>
      <c r="P406" s="151"/>
    </row>
    <row r="407" spans="1:16" x14ac:dyDescent="0.25">
      <c r="A407" s="135">
        <v>401</v>
      </c>
      <c r="B407" s="161" t="e">
        <f t="shared" ca="1" si="48"/>
        <v>#REF!</v>
      </c>
      <c r="C407" s="161" t="e">
        <f t="shared" ca="1" si="49"/>
        <v>#REF!</v>
      </c>
      <c r="D407" s="140"/>
      <c r="E407" s="141"/>
      <c r="F407" s="141" t="e">
        <f t="shared" ca="1" si="50"/>
        <v>#REF!</v>
      </c>
      <c r="G407" s="139"/>
      <c r="H407" s="139"/>
      <c r="I407" s="139" t="e">
        <f t="shared" ca="1" si="52"/>
        <v>#REF!</v>
      </c>
      <c r="J407" s="142"/>
      <c r="K407" s="142"/>
      <c r="L407" s="142" t="e">
        <f t="shared" ca="1" si="51"/>
        <v>#REF!</v>
      </c>
      <c r="M407" s="144" t="e">
        <f t="shared" ca="1" si="53"/>
        <v>#REF!</v>
      </c>
      <c r="N407" s="187" t="e">
        <f t="shared" ca="1" si="54"/>
        <v>#REF!</v>
      </c>
      <c r="O407" s="146" t="e">
        <f t="shared" ca="1" si="55"/>
        <v>#REF!</v>
      </c>
      <c r="P407" s="151"/>
    </row>
    <row r="408" spans="1:16" x14ac:dyDescent="0.25">
      <c r="A408" s="135">
        <v>402</v>
      </c>
      <c r="B408" s="161" t="e">
        <f t="shared" ca="1" si="48"/>
        <v>#REF!</v>
      </c>
      <c r="C408" s="161" t="e">
        <f t="shared" ca="1" si="49"/>
        <v>#REF!</v>
      </c>
      <c r="D408" s="140"/>
      <c r="E408" s="141"/>
      <c r="F408" s="141" t="e">
        <f t="shared" ca="1" si="50"/>
        <v>#REF!</v>
      </c>
      <c r="G408" s="139"/>
      <c r="H408" s="139"/>
      <c r="I408" s="139" t="e">
        <f t="shared" ca="1" si="52"/>
        <v>#REF!</v>
      </c>
      <c r="J408" s="142"/>
      <c r="K408" s="142"/>
      <c r="L408" s="142" t="e">
        <f t="shared" ca="1" si="51"/>
        <v>#REF!</v>
      </c>
      <c r="M408" s="144" t="e">
        <f t="shared" ca="1" si="53"/>
        <v>#REF!</v>
      </c>
      <c r="N408" s="187" t="e">
        <f t="shared" ca="1" si="54"/>
        <v>#REF!</v>
      </c>
      <c r="O408" s="146" t="e">
        <f t="shared" ca="1" si="55"/>
        <v>#REF!</v>
      </c>
      <c r="P408" s="151"/>
    </row>
    <row r="409" spans="1:16" x14ac:dyDescent="0.25">
      <c r="A409" s="135">
        <v>403</v>
      </c>
      <c r="B409" s="161" t="e">
        <f t="shared" ca="1" si="48"/>
        <v>#REF!</v>
      </c>
      <c r="C409" s="161" t="e">
        <f t="shared" ca="1" si="49"/>
        <v>#REF!</v>
      </c>
      <c r="D409" s="140"/>
      <c r="E409" s="141"/>
      <c r="F409" s="141" t="e">
        <f t="shared" ca="1" si="50"/>
        <v>#REF!</v>
      </c>
      <c r="G409" s="139"/>
      <c r="H409" s="139"/>
      <c r="I409" s="139" t="e">
        <f t="shared" ca="1" si="52"/>
        <v>#REF!</v>
      </c>
      <c r="J409" s="142"/>
      <c r="K409" s="142"/>
      <c r="L409" s="142" t="e">
        <f t="shared" ca="1" si="51"/>
        <v>#REF!</v>
      </c>
      <c r="M409" s="144" t="e">
        <f t="shared" ca="1" si="53"/>
        <v>#REF!</v>
      </c>
      <c r="N409" s="187" t="e">
        <f t="shared" ca="1" si="54"/>
        <v>#REF!</v>
      </c>
      <c r="O409" s="146" t="e">
        <f t="shared" ca="1" si="55"/>
        <v>#REF!</v>
      </c>
      <c r="P409" s="151"/>
    </row>
    <row r="410" spans="1:16" x14ac:dyDescent="0.25">
      <c r="A410" s="135">
        <v>404</v>
      </c>
      <c r="B410" s="161" t="e">
        <f t="shared" ca="1" si="48"/>
        <v>#REF!</v>
      </c>
      <c r="C410" s="161" t="e">
        <f t="shared" ca="1" si="49"/>
        <v>#REF!</v>
      </c>
      <c r="D410" s="140"/>
      <c r="E410" s="141"/>
      <c r="F410" s="141" t="e">
        <f t="shared" ca="1" si="50"/>
        <v>#REF!</v>
      </c>
      <c r="G410" s="139"/>
      <c r="H410" s="139"/>
      <c r="I410" s="139" t="e">
        <f t="shared" ca="1" si="52"/>
        <v>#REF!</v>
      </c>
      <c r="J410" s="142"/>
      <c r="K410" s="142"/>
      <c r="L410" s="142" t="e">
        <f t="shared" ca="1" si="51"/>
        <v>#REF!</v>
      </c>
      <c r="M410" s="144" t="e">
        <f t="shared" ca="1" si="53"/>
        <v>#REF!</v>
      </c>
      <c r="N410" s="187" t="e">
        <f t="shared" ca="1" si="54"/>
        <v>#REF!</v>
      </c>
      <c r="O410" s="146" t="e">
        <f t="shared" ca="1" si="55"/>
        <v>#REF!</v>
      </c>
      <c r="P410" s="151"/>
    </row>
    <row r="411" spans="1:16" x14ac:dyDescent="0.25">
      <c r="A411" s="135">
        <v>405</v>
      </c>
      <c r="B411" s="161" t="e">
        <f t="shared" ca="1" si="48"/>
        <v>#REF!</v>
      </c>
      <c r="C411" s="161" t="e">
        <f t="shared" ca="1" si="49"/>
        <v>#REF!</v>
      </c>
      <c r="D411" s="140"/>
      <c r="E411" s="141"/>
      <c r="F411" s="141" t="e">
        <f t="shared" ca="1" si="50"/>
        <v>#REF!</v>
      </c>
      <c r="G411" s="139"/>
      <c r="H411" s="139"/>
      <c r="I411" s="139" t="e">
        <f t="shared" ca="1" si="52"/>
        <v>#REF!</v>
      </c>
      <c r="J411" s="142"/>
      <c r="K411" s="142"/>
      <c r="L411" s="142" t="e">
        <f t="shared" ca="1" si="51"/>
        <v>#REF!</v>
      </c>
      <c r="M411" s="144" t="e">
        <f t="shared" ca="1" si="53"/>
        <v>#REF!</v>
      </c>
      <c r="N411" s="187" t="e">
        <f t="shared" ca="1" si="54"/>
        <v>#REF!</v>
      </c>
      <c r="O411" s="146" t="e">
        <f t="shared" ca="1" si="55"/>
        <v>#REF!</v>
      </c>
      <c r="P411" s="151"/>
    </row>
    <row r="412" spans="1:16" x14ac:dyDescent="0.25">
      <c r="A412" s="135">
        <v>406</v>
      </c>
      <c r="B412" s="161" t="e">
        <f t="shared" ca="1" si="48"/>
        <v>#REF!</v>
      </c>
      <c r="C412" s="161" t="e">
        <f t="shared" ca="1" si="49"/>
        <v>#REF!</v>
      </c>
      <c r="D412" s="140"/>
      <c r="E412" s="141"/>
      <c r="F412" s="141" t="e">
        <f t="shared" ca="1" si="50"/>
        <v>#REF!</v>
      </c>
      <c r="G412" s="139"/>
      <c r="H412" s="139"/>
      <c r="I412" s="139" t="e">
        <f t="shared" ca="1" si="52"/>
        <v>#REF!</v>
      </c>
      <c r="J412" s="142"/>
      <c r="K412" s="142"/>
      <c r="L412" s="142" t="e">
        <f t="shared" ca="1" si="51"/>
        <v>#REF!</v>
      </c>
      <c r="M412" s="144" t="e">
        <f t="shared" ca="1" si="53"/>
        <v>#REF!</v>
      </c>
      <c r="N412" s="187" t="e">
        <f t="shared" ca="1" si="54"/>
        <v>#REF!</v>
      </c>
      <c r="O412" s="146" t="e">
        <f t="shared" ca="1" si="55"/>
        <v>#REF!</v>
      </c>
      <c r="P412" s="151"/>
    </row>
    <row r="413" spans="1:16" x14ac:dyDescent="0.25">
      <c r="A413" s="135">
        <v>407</v>
      </c>
      <c r="B413" s="161" t="e">
        <f t="shared" ca="1" si="48"/>
        <v>#REF!</v>
      </c>
      <c r="C413" s="161" t="e">
        <f t="shared" ca="1" si="49"/>
        <v>#REF!</v>
      </c>
      <c r="D413" s="140"/>
      <c r="E413" s="141"/>
      <c r="F413" s="141" t="e">
        <f t="shared" ca="1" si="50"/>
        <v>#REF!</v>
      </c>
      <c r="G413" s="139"/>
      <c r="H413" s="139"/>
      <c r="I413" s="139" t="e">
        <f t="shared" ca="1" si="52"/>
        <v>#REF!</v>
      </c>
      <c r="J413" s="142"/>
      <c r="K413" s="142"/>
      <c r="L413" s="142" t="e">
        <f t="shared" ca="1" si="51"/>
        <v>#REF!</v>
      </c>
      <c r="M413" s="144" t="e">
        <f t="shared" ca="1" si="53"/>
        <v>#REF!</v>
      </c>
      <c r="N413" s="187" t="e">
        <f t="shared" ca="1" si="54"/>
        <v>#REF!</v>
      </c>
      <c r="O413" s="146" t="e">
        <f t="shared" ca="1" si="55"/>
        <v>#REF!</v>
      </c>
      <c r="P413" s="151"/>
    </row>
    <row r="414" spans="1:16" x14ac:dyDescent="0.25">
      <c r="A414" s="135">
        <v>408</v>
      </c>
      <c r="B414" s="161" t="e">
        <f t="shared" ca="1" si="48"/>
        <v>#REF!</v>
      </c>
      <c r="C414" s="161" t="e">
        <f t="shared" ca="1" si="49"/>
        <v>#REF!</v>
      </c>
      <c r="D414" s="140"/>
      <c r="E414" s="141"/>
      <c r="F414" s="141" t="e">
        <f t="shared" ca="1" si="50"/>
        <v>#REF!</v>
      </c>
      <c r="G414" s="139"/>
      <c r="H414" s="139"/>
      <c r="I414" s="139" t="e">
        <f t="shared" ca="1" si="52"/>
        <v>#REF!</v>
      </c>
      <c r="J414" s="142"/>
      <c r="K414" s="142"/>
      <c r="L414" s="142" t="e">
        <f t="shared" ca="1" si="51"/>
        <v>#REF!</v>
      </c>
      <c r="M414" s="144" t="e">
        <f t="shared" ca="1" si="53"/>
        <v>#REF!</v>
      </c>
      <c r="N414" s="187" t="e">
        <f t="shared" ca="1" si="54"/>
        <v>#REF!</v>
      </c>
      <c r="O414" s="146" t="e">
        <f t="shared" ca="1" si="55"/>
        <v>#REF!</v>
      </c>
      <c r="P414" s="151"/>
    </row>
    <row r="415" spans="1:16" x14ac:dyDescent="0.25">
      <c r="A415" s="135">
        <v>409</v>
      </c>
      <c r="B415" s="161" t="e">
        <f t="shared" ca="1" si="48"/>
        <v>#REF!</v>
      </c>
      <c r="C415" s="161" t="e">
        <f t="shared" ca="1" si="49"/>
        <v>#REF!</v>
      </c>
      <c r="D415" s="140"/>
      <c r="E415" s="141"/>
      <c r="F415" s="141" t="e">
        <f t="shared" ca="1" si="50"/>
        <v>#REF!</v>
      </c>
      <c r="G415" s="139"/>
      <c r="H415" s="139"/>
      <c r="I415" s="139" t="e">
        <f t="shared" ca="1" si="52"/>
        <v>#REF!</v>
      </c>
      <c r="J415" s="142"/>
      <c r="K415" s="142"/>
      <c r="L415" s="142" t="e">
        <f t="shared" ca="1" si="51"/>
        <v>#REF!</v>
      </c>
      <c r="M415" s="144" t="e">
        <f t="shared" ca="1" si="53"/>
        <v>#REF!</v>
      </c>
      <c r="N415" s="187" t="e">
        <f t="shared" ca="1" si="54"/>
        <v>#REF!</v>
      </c>
      <c r="O415" s="146" t="e">
        <f t="shared" ca="1" si="55"/>
        <v>#REF!</v>
      </c>
      <c r="P415" s="151"/>
    </row>
    <row r="416" spans="1:16" x14ac:dyDescent="0.25">
      <c r="A416" s="135">
        <v>410</v>
      </c>
      <c r="B416" s="161" t="e">
        <f t="shared" ca="1" si="48"/>
        <v>#REF!</v>
      </c>
      <c r="C416" s="161" t="e">
        <f t="shared" ca="1" si="49"/>
        <v>#REF!</v>
      </c>
      <c r="D416" s="140"/>
      <c r="E416" s="141"/>
      <c r="F416" s="141" t="e">
        <f t="shared" ca="1" si="50"/>
        <v>#REF!</v>
      </c>
      <c r="G416" s="139"/>
      <c r="H416" s="139"/>
      <c r="I416" s="139" t="e">
        <f t="shared" ca="1" si="52"/>
        <v>#REF!</v>
      </c>
      <c r="J416" s="142"/>
      <c r="K416" s="142"/>
      <c r="L416" s="142" t="e">
        <f t="shared" ca="1" si="51"/>
        <v>#REF!</v>
      </c>
      <c r="M416" s="144" t="e">
        <f t="shared" ca="1" si="53"/>
        <v>#REF!</v>
      </c>
      <c r="N416" s="187" t="e">
        <f t="shared" ca="1" si="54"/>
        <v>#REF!</v>
      </c>
      <c r="O416" s="146" t="e">
        <f t="shared" ca="1" si="55"/>
        <v>#REF!</v>
      </c>
      <c r="P416" s="151"/>
    </row>
    <row r="417" spans="1:16" x14ac:dyDescent="0.25">
      <c r="A417" s="135">
        <v>411</v>
      </c>
      <c r="B417" s="161" t="e">
        <f t="shared" ca="1" si="48"/>
        <v>#REF!</v>
      </c>
      <c r="C417" s="161" t="e">
        <f t="shared" ca="1" si="49"/>
        <v>#REF!</v>
      </c>
      <c r="D417" s="140"/>
      <c r="E417" s="141"/>
      <c r="F417" s="141" t="e">
        <f t="shared" ca="1" si="50"/>
        <v>#REF!</v>
      </c>
      <c r="G417" s="139"/>
      <c r="H417" s="139"/>
      <c r="I417" s="139" t="e">
        <f t="shared" ca="1" si="52"/>
        <v>#REF!</v>
      </c>
      <c r="J417" s="142"/>
      <c r="K417" s="142"/>
      <c r="L417" s="142" t="e">
        <f t="shared" ca="1" si="51"/>
        <v>#REF!</v>
      </c>
      <c r="M417" s="144" t="e">
        <f t="shared" ca="1" si="53"/>
        <v>#REF!</v>
      </c>
      <c r="N417" s="187" t="e">
        <f t="shared" ca="1" si="54"/>
        <v>#REF!</v>
      </c>
      <c r="O417" s="146" t="e">
        <f t="shared" ca="1" si="55"/>
        <v>#REF!</v>
      </c>
      <c r="P417" s="151"/>
    </row>
    <row r="418" spans="1:16" x14ac:dyDescent="0.25">
      <c r="A418" s="135">
        <v>412</v>
      </c>
      <c r="B418" s="161" t="e">
        <f t="shared" ca="1" si="48"/>
        <v>#REF!</v>
      </c>
      <c r="C418" s="161" t="e">
        <f t="shared" ca="1" si="49"/>
        <v>#REF!</v>
      </c>
      <c r="D418" s="140"/>
      <c r="E418" s="141"/>
      <c r="F418" s="141" t="e">
        <f t="shared" ca="1" si="50"/>
        <v>#REF!</v>
      </c>
      <c r="G418" s="139"/>
      <c r="H418" s="139"/>
      <c r="I418" s="139" t="e">
        <f t="shared" ca="1" si="52"/>
        <v>#REF!</v>
      </c>
      <c r="J418" s="142"/>
      <c r="K418" s="142"/>
      <c r="L418" s="142" t="e">
        <f t="shared" ca="1" si="51"/>
        <v>#REF!</v>
      </c>
      <c r="M418" s="144" t="e">
        <f t="shared" ca="1" si="53"/>
        <v>#REF!</v>
      </c>
      <c r="N418" s="187" t="e">
        <f t="shared" ca="1" si="54"/>
        <v>#REF!</v>
      </c>
      <c r="O418" s="146" t="e">
        <f t="shared" ca="1" si="55"/>
        <v>#REF!</v>
      </c>
      <c r="P418" s="151"/>
    </row>
    <row r="419" spans="1:16" x14ac:dyDescent="0.25">
      <c r="A419" s="135">
        <v>413</v>
      </c>
      <c r="B419" s="161" t="e">
        <f t="shared" ca="1" si="48"/>
        <v>#REF!</v>
      </c>
      <c r="C419" s="161" t="e">
        <f t="shared" ca="1" si="49"/>
        <v>#REF!</v>
      </c>
      <c r="D419" s="140"/>
      <c r="E419" s="141"/>
      <c r="F419" s="141" t="e">
        <f t="shared" ca="1" si="50"/>
        <v>#REF!</v>
      </c>
      <c r="G419" s="139"/>
      <c r="H419" s="139"/>
      <c r="I419" s="139" t="e">
        <f t="shared" ca="1" si="52"/>
        <v>#REF!</v>
      </c>
      <c r="J419" s="142"/>
      <c r="K419" s="142"/>
      <c r="L419" s="142" t="e">
        <f t="shared" ca="1" si="51"/>
        <v>#REF!</v>
      </c>
      <c r="M419" s="144" t="e">
        <f t="shared" ca="1" si="53"/>
        <v>#REF!</v>
      </c>
      <c r="N419" s="187" t="e">
        <f t="shared" ca="1" si="54"/>
        <v>#REF!</v>
      </c>
      <c r="O419" s="146" t="e">
        <f t="shared" ca="1" si="55"/>
        <v>#REF!</v>
      </c>
      <c r="P419" s="151"/>
    </row>
    <row r="420" spans="1:16" x14ac:dyDescent="0.25">
      <c r="A420" s="135">
        <v>414</v>
      </c>
      <c r="B420" s="161" t="e">
        <f t="shared" ca="1" si="48"/>
        <v>#REF!</v>
      </c>
      <c r="C420" s="161" t="e">
        <f t="shared" ca="1" si="49"/>
        <v>#REF!</v>
      </c>
      <c r="D420" s="140"/>
      <c r="E420" s="141"/>
      <c r="F420" s="141" t="e">
        <f t="shared" ca="1" si="50"/>
        <v>#REF!</v>
      </c>
      <c r="G420" s="139"/>
      <c r="H420" s="139"/>
      <c r="I420" s="139" t="e">
        <f t="shared" ca="1" si="52"/>
        <v>#REF!</v>
      </c>
      <c r="J420" s="142"/>
      <c r="K420" s="142"/>
      <c r="L420" s="142" t="e">
        <f t="shared" ca="1" si="51"/>
        <v>#REF!</v>
      </c>
      <c r="M420" s="144" t="e">
        <f t="shared" ca="1" si="53"/>
        <v>#REF!</v>
      </c>
      <c r="N420" s="187" t="e">
        <f t="shared" ca="1" si="54"/>
        <v>#REF!</v>
      </c>
      <c r="O420" s="146" t="e">
        <f t="shared" ca="1" si="55"/>
        <v>#REF!</v>
      </c>
      <c r="P420" s="151"/>
    </row>
    <row r="421" spans="1:16" x14ac:dyDescent="0.25">
      <c r="A421" s="135">
        <v>415</v>
      </c>
      <c r="B421" s="161" t="e">
        <f t="shared" ca="1" si="48"/>
        <v>#REF!</v>
      </c>
      <c r="C421" s="161" t="e">
        <f t="shared" ca="1" si="49"/>
        <v>#REF!</v>
      </c>
      <c r="D421" s="140"/>
      <c r="E421" s="141"/>
      <c r="F421" s="141" t="e">
        <f t="shared" ca="1" si="50"/>
        <v>#REF!</v>
      </c>
      <c r="G421" s="139"/>
      <c r="H421" s="139"/>
      <c r="I421" s="139" t="e">
        <f t="shared" ca="1" si="52"/>
        <v>#REF!</v>
      </c>
      <c r="J421" s="142"/>
      <c r="K421" s="142"/>
      <c r="L421" s="142" t="e">
        <f t="shared" ca="1" si="51"/>
        <v>#REF!</v>
      </c>
      <c r="M421" s="144" t="e">
        <f t="shared" ca="1" si="53"/>
        <v>#REF!</v>
      </c>
      <c r="N421" s="187" t="e">
        <f t="shared" ca="1" si="54"/>
        <v>#REF!</v>
      </c>
      <c r="O421" s="146" t="e">
        <f t="shared" ca="1" si="55"/>
        <v>#REF!</v>
      </c>
      <c r="P421" s="151"/>
    </row>
    <row r="422" spans="1:16" x14ac:dyDescent="0.25">
      <c r="A422" s="135">
        <v>416</v>
      </c>
      <c r="B422" s="161" t="e">
        <f t="shared" ca="1" si="48"/>
        <v>#REF!</v>
      </c>
      <c r="C422" s="161" t="e">
        <f t="shared" ca="1" si="49"/>
        <v>#REF!</v>
      </c>
      <c r="D422" s="140"/>
      <c r="E422" s="141"/>
      <c r="F422" s="141" t="e">
        <f t="shared" ca="1" si="50"/>
        <v>#REF!</v>
      </c>
      <c r="G422" s="139"/>
      <c r="H422" s="139"/>
      <c r="I422" s="139" t="e">
        <f t="shared" ca="1" si="52"/>
        <v>#REF!</v>
      </c>
      <c r="J422" s="142"/>
      <c r="K422" s="142"/>
      <c r="L422" s="142" t="e">
        <f t="shared" ca="1" si="51"/>
        <v>#REF!</v>
      </c>
      <c r="M422" s="144" t="e">
        <f t="shared" ca="1" si="53"/>
        <v>#REF!</v>
      </c>
      <c r="N422" s="187" t="e">
        <f t="shared" ca="1" si="54"/>
        <v>#REF!</v>
      </c>
      <c r="O422" s="146" t="e">
        <f t="shared" ca="1" si="55"/>
        <v>#REF!</v>
      </c>
      <c r="P422" s="151"/>
    </row>
    <row r="423" spans="1:16" x14ac:dyDescent="0.25">
      <c r="A423" s="135">
        <v>417</v>
      </c>
      <c r="B423" s="161" t="e">
        <f t="shared" ca="1" si="48"/>
        <v>#REF!</v>
      </c>
      <c r="C423" s="161" t="e">
        <f t="shared" ca="1" si="49"/>
        <v>#REF!</v>
      </c>
      <c r="D423" s="140"/>
      <c r="E423" s="141"/>
      <c r="F423" s="141" t="e">
        <f t="shared" ca="1" si="50"/>
        <v>#REF!</v>
      </c>
      <c r="G423" s="139"/>
      <c r="H423" s="139"/>
      <c r="I423" s="139" t="e">
        <f t="shared" ca="1" si="52"/>
        <v>#REF!</v>
      </c>
      <c r="J423" s="142"/>
      <c r="K423" s="142"/>
      <c r="L423" s="142" t="e">
        <f t="shared" ca="1" si="51"/>
        <v>#REF!</v>
      </c>
      <c r="M423" s="144" t="e">
        <f t="shared" ca="1" si="53"/>
        <v>#REF!</v>
      </c>
      <c r="N423" s="187" t="e">
        <f t="shared" ca="1" si="54"/>
        <v>#REF!</v>
      </c>
      <c r="O423" s="146" t="e">
        <f t="shared" ca="1" si="55"/>
        <v>#REF!</v>
      </c>
      <c r="P423" s="151"/>
    </row>
    <row r="424" spans="1:16" x14ac:dyDescent="0.25">
      <c r="A424" s="135">
        <v>418</v>
      </c>
      <c r="B424" s="161" t="e">
        <f t="shared" ca="1" si="48"/>
        <v>#REF!</v>
      </c>
      <c r="C424" s="161" t="e">
        <f t="shared" ca="1" si="49"/>
        <v>#REF!</v>
      </c>
      <c r="D424" s="140"/>
      <c r="E424" s="141"/>
      <c r="F424" s="141" t="e">
        <f t="shared" ca="1" si="50"/>
        <v>#REF!</v>
      </c>
      <c r="G424" s="139"/>
      <c r="H424" s="139"/>
      <c r="I424" s="139" t="e">
        <f t="shared" ca="1" si="52"/>
        <v>#REF!</v>
      </c>
      <c r="J424" s="142"/>
      <c r="K424" s="142"/>
      <c r="L424" s="142" t="e">
        <f t="shared" ca="1" si="51"/>
        <v>#REF!</v>
      </c>
      <c r="M424" s="144" t="e">
        <f t="shared" ca="1" si="53"/>
        <v>#REF!</v>
      </c>
      <c r="N424" s="187" t="e">
        <f t="shared" ca="1" si="54"/>
        <v>#REF!</v>
      </c>
      <c r="O424" s="146" t="e">
        <f t="shared" ca="1" si="55"/>
        <v>#REF!</v>
      </c>
      <c r="P424" s="151"/>
    </row>
    <row r="425" spans="1:16" x14ac:dyDescent="0.25">
      <c r="A425" s="135">
        <v>419</v>
      </c>
      <c r="B425" s="161" t="e">
        <f t="shared" ca="1" si="48"/>
        <v>#REF!</v>
      </c>
      <c r="C425" s="161" t="e">
        <f t="shared" ca="1" si="49"/>
        <v>#REF!</v>
      </c>
      <c r="D425" s="140"/>
      <c r="E425" s="141"/>
      <c r="F425" s="141" t="e">
        <f t="shared" ca="1" si="50"/>
        <v>#REF!</v>
      </c>
      <c r="G425" s="139"/>
      <c r="H425" s="139"/>
      <c r="I425" s="139" t="e">
        <f t="shared" ca="1" si="52"/>
        <v>#REF!</v>
      </c>
      <c r="J425" s="142"/>
      <c r="K425" s="142"/>
      <c r="L425" s="142" t="e">
        <f t="shared" ca="1" si="51"/>
        <v>#REF!</v>
      </c>
      <c r="M425" s="144" t="e">
        <f t="shared" ca="1" si="53"/>
        <v>#REF!</v>
      </c>
      <c r="N425" s="187" t="e">
        <f t="shared" ca="1" si="54"/>
        <v>#REF!</v>
      </c>
      <c r="O425" s="146" t="e">
        <f t="shared" ca="1" si="55"/>
        <v>#REF!</v>
      </c>
      <c r="P425" s="151"/>
    </row>
    <row r="426" spans="1:16" x14ac:dyDescent="0.25">
      <c r="A426" s="135">
        <v>420</v>
      </c>
      <c r="B426" s="161" t="e">
        <f t="shared" ca="1" si="48"/>
        <v>#REF!</v>
      </c>
      <c r="C426" s="161" t="e">
        <f t="shared" ca="1" si="49"/>
        <v>#REF!</v>
      </c>
      <c r="D426" s="140"/>
      <c r="E426" s="141"/>
      <c r="F426" s="141" t="e">
        <f t="shared" ca="1" si="50"/>
        <v>#REF!</v>
      </c>
      <c r="G426" s="139"/>
      <c r="H426" s="139"/>
      <c r="I426" s="139" t="e">
        <f t="shared" ca="1" si="52"/>
        <v>#REF!</v>
      </c>
      <c r="J426" s="142"/>
      <c r="K426" s="142"/>
      <c r="L426" s="142" t="e">
        <f t="shared" ca="1" si="51"/>
        <v>#REF!</v>
      </c>
      <c r="M426" s="144" t="e">
        <f t="shared" ca="1" si="53"/>
        <v>#REF!</v>
      </c>
      <c r="N426" s="187" t="e">
        <f t="shared" ca="1" si="54"/>
        <v>#REF!</v>
      </c>
      <c r="O426" s="146" t="e">
        <f t="shared" ca="1" si="55"/>
        <v>#REF!</v>
      </c>
      <c r="P426" s="151"/>
    </row>
    <row r="427" spans="1:16" x14ac:dyDescent="0.25">
      <c r="A427" s="135">
        <v>421</v>
      </c>
      <c r="B427" s="161" t="e">
        <f t="shared" ca="1" si="48"/>
        <v>#REF!</v>
      </c>
      <c r="C427" s="161" t="e">
        <f t="shared" ca="1" si="49"/>
        <v>#REF!</v>
      </c>
      <c r="D427" s="140"/>
      <c r="E427" s="141"/>
      <c r="F427" s="141" t="e">
        <f t="shared" ca="1" si="50"/>
        <v>#REF!</v>
      </c>
      <c r="G427" s="139"/>
      <c r="H427" s="139"/>
      <c r="I427" s="139" t="e">
        <f t="shared" ca="1" si="52"/>
        <v>#REF!</v>
      </c>
      <c r="J427" s="142"/>
      <c r="K427" s="142"/>
      <c r="L427" s="142" t="e">
        <f t="shared" ca="1" si="51"/>
        <v>#REF!</v>
      </c>
      <c r="M427" s="144" t="e">
        <f t="shared" ca="1" si="53"/>
        <v>#REF!</v>
      </c>
      <c r="N427" s="187" t="e">
        <f t="shared" ca="1" si="54"/>
        <v>#REF!</v>
      </c>
      <c r="O427" s="146" t="e">
        <f t="shared" ca="1" si="55"/>
        <v>#REF!</v>
      </c>
      <c r="P427" s="151"/>
    </row>
    <row r="428" spans="1:16" x14ac:dyDescent="0.25">
      <c r="A428" s="135">
        <v>422</v>
      </c>
      <c r="B428" s="161" t="e">
        <f t="shared" ca="1" si="48"/>
        <v>#REF!</v>
      </c>
      <c r="C428" s="161" t="e">
        <f t="shared" ca="1" si="49"/>
        <v>#REF!</v>
      </c>
      <c r="D428" s="140"/>
      <c r="E428" s="141"/>
      <c r="F428" s="141" t="e">
        <f t="shared" ca="1" si="50"/>
        <v>#REF!</v>
      </c>
      <c r="G428" s="139"/>
      <c r="H428" s="139"/>
      <c r="I428" s="139" t="e">
        <f t="shared" ca="1" si="52"/>
        <v>#REF!</v>
      </c>
      <c r="J428" s="142"/>
      <c r="K428" s="142"/>
      <c r="L428" s="142" t="e">
        <f t="shared" ca="1" si="51"/>
        <v>#REF!</v>
      </c>
      <c r="M428" s="144" t="e">
        <f t="shared" ca="1" si="53"/>
        <v>#REF!</v>
      </c>
      <c r="N428" s="187" t="e">
        <f t="shared" ca="1" si="54"/>
        <v>#REF!</v>
      </c>
      <c r="O428" s="146" t="e">
        <f t="shared" ca="1" si="55"/>
        <v>#REF!</v>
      </c>
      <c r="P428" s="151"/>
    </row>
    <row r="429" spans="1:16" x14ac:dyDescent="0.25">
      <c r="A429" s="135">
        <v>423</v>
      </c>
      <c r="B429" s="161" t="e">
        <f t="shared" ca="1" si="48"/>
        <v>#REF!</v>
      </c>
      <c r="C429" s="161" t="e">
        <f t="shared" ca="1" si="49"/>
        <v>#REF!</v>
      </c>
      <c r="D429" s="140"/>
      <c r="E429" s="141"/>
      <c r="F429" s="141" t="e">
        <f t="shared" ca="1" si="50"/>
        <v>#REF!</v>
      </c>
      <c r="G429" s="139"/>
      <c r="H429" s="139"/>
      <c r="I429" s="139" t="e">
        <f t="shared" ca="1" si="52"/>
        <v>#REF!</v>
      </c>
      <c r="J429" s="142"/>
      <c r="K429" s="142"/>
      <c r="L429" s="142" t="e">
        <f t="shared" ca="1" si="51"/>
        <v>#REF!</v>
      </c>
      <c r="M429" s="144" t="e">
        <f t="shared" ca="1" si="53"/>
        <v>#REF!</v>
      </c>
      <c r="N429" s="187" t="e">
        <f t="shared" ca="1" si="54"/>
        <v>#REF!</v>
      </c>
      <c r="O429" s="146" t="e">
        <f t="shared" ca="1" si="55"/>
        <v>#REF!</v>
      </c>
      <c r="P429" s="151"/>
    </row>
    <row r="430" spans="1:16" x14ac:dyDescent="0.25">
      <c r="A430" s="135">
        <v>424</v>
      </c>
      <c r="B430" s="161" t="e">
        <f t="shared" ca="1" si="48"/>
        <v>#REF!</v>
      </c>
      <c r="C430" s="161" t="e">
        <f t="shared" ca="1" si="49"/>
        <v>#REF!</v>
      </c>
      <c r="D430" s="140"/>
      <c r="E430" s="141"/>
      <c r="F430" s="141" t="e">
        <f t="shared" ca="1" si="50"/>
        <v>#REF!</v>
      </c>
      <c r="G430" s="139"/>
      <c r="H430" s="139"/>
      <c r="I430" s="139" t="e">
        <f t="shared" ca="1" si="52"/>
        <v>#REF!</v>
      </c>
      <c r="J430" s="142"/>
      <c r="K430" s="142"/>
      <c r="L430" s="142" t="e">
        <f t="shared" ca="1" si="51"/>
        <v>#REF!</v>
      </c>
      <c r="M430" s="144" t="e">
        <f t="shared" ca="1" si="53"/>
        <v>#REF!</v>
      </c>
      <c r="N430" s="187" t="e">
        <f t="shared" ca="1" si="54"/>
        <v>#REF!</v>
      </c>
      <c r="O430" s="146" t="e">
        <f t="shared" ca="1" si="55"/>
        <v>#REF!</v>
      </c>
      <c r="P430" s="151"/>
    </row>
    <row r="431" spans="1:16" x14ac:dyDescent="0.25">
      <c r="A431" s="135">
        <v>425</v>
      </c>
      <c r="B431" s="161" t="e">
        <f t="shared" ca="1" si="48"/>
        <v>#REF!</v>
      </c>
      <c r="C431" s="161" t="e">
        <f t="shared" ca="1" si="49"/>
        <v>#REF!</v>
      </c>
      <c r="D431" s="140"/>
      <c r="E431" s="141"/>
      <c r="F431" s="141" t="e">
        <f t="shared" ca="1" si="50"/>
        <v>#REF!</v>
      </c>
      <c r="G431" s="139"/>
      <c r="H431" s="139"/>
      <c r="I431" s="139" t="e">
        <f t="shared" ca="1" si="52"/>
        <v>#REF!</v>
      </c>
      <c r="J431" s="142"/>
      <c r="K431" s="142"/>
      <c r="L431" s="142" t="e">
        <f t="shared" ca="1" si="51"/>
        <v>#REF!</v>
      </c>
      <c r="M431" s="144" t="e">
        <f t="shared" ca="1" si="53"/>
        <v>#REF!</v>
      </c>
      <c r="N431" s="187" t="e">
        <f t="shared" ca="1" si="54"/>
        <v>#REF!</v>
      </c>
      <c r="O431" s="146" t="e">
        <f t="shared" ca="1" si="55"/>
        <v>#REF!</v>
      </c>
      <c r="P431" s="151"/>
    </row>
    <row r="432" spans="1:16" x14ac:dyDescent="0.25">
      <c r="A432" s="135">
        <v>426</v>
      </c>
      <c r="B432" s="161" t="e">
        <f t="shared" ca="1" si="48"/>
        <v>#REF!</v>
      </c>
      <c r="C432" s="161" t="e">
        <f t="shared" ca="1" si="49"/>
        <v>#REF!</v>
      </c>
      <c r="D432" s="140"/>
      <c r="E432" s="141"/>
      <c r="F432" s="141" t="e">
        <f t="shared" ca="1" si="50"/>
        <v>#REF!</v>
      </c>
      <c r="G432" s="139"/>
      <c r="H432" s="139"/>
      <c r="I432" s="139" t="e">
        <f t="shared" ca="1" si="52"/>
        <v>#REF!</v>
      </c>
      <c r="J432" s="142"/>
      <c r="K432" s="142"/>
      <c r="L432" s="142" t="e">
        <f t="shared" ca="1" si="51"/>
        <v>#REF!</v>
      </c>
      <c r="M432" s="144" t="e">
        <f t="shared" ca="1" si="53"/>
        <v>#REF!</v>
      </c>
      <c r="N432" s="187" t="e">
        <f t="shared" ca="1" si="54"/>
        <v>#REF!</v>
      </c>
      <c r="O432" s="146" t="e">
        <f t="shared" ca="1" si="55"/>
        <v>#REF!</v>
      </c>
      <c r="P432" s="151"/>
    </row>
    <row r="433" spans="1:16" x14ac:dyDescent="0.25">
      <c r="A433" s="135">
        <v>427</v>
      </c>
      <c r="B433" s="161" t="e">
        <f t="shared" ca="1" si="48"/>
        <v>#REF!</v>
      </c>
      <c r="C433" s="161" t="e">
        <f t="shared" ca="1" si="49"/>
        <v>#REF!</v>
      </c>
      <c r="D433" s="140"/>
      <c r="E433" s="141"/>
      <c r="F433" s="141" t="e">
        <f t="shared" ca="1" si="50"/>
        <v>#REF!</v>
      </c>
      <c r="G433" s="139"/>
      <c r="H433" s="139"/>
      <c r="I433" s="139" t="e">
        <f t="shared" ca="1" si="52"/>
        <v>#REF!</v>
      </c>
      <c r="J433" s="142"/>
      <c r="K433" s="142"/>
      <c r="L433" s="142" t="e">
        <f t="shared" ca="1" si="51"/>
        <v>#REF!</v>
      </c>
      <c r="M433" s="144" t="e">
        <f t="shared" ca="1" si="53"/>
        <v>#REF!</v>
      </c>
      <c r="N433" s="187" t="e">
        <f t="shared" ca="1" si="54"/>
        <v>#REF!</v>
      </c>
      <c r="O433" s="146" t="e">
        <f t="shared" ca="1" si="55"/>
        <v>#REF!</v>
      </c>
      <c r="P433" s="151"/>
    </row>
    <row r="434" spans="1:16" x14ac:dyDescent="0.25">
      <c r="A434" s="135">
        <v>428</v>
      </c>
      <c r="B434" s="161" t="e">
        <f t="shared" ca="1" si="48"/>
        <v>#REF!</v>
      </c>
      <c r="C434" s="161" t="e">
        <f t="shared" ca="1" si="49"/>
        <v>#REF!</v>
      </c>
      <c r="D434" s="140"/>
      <c r="E434" s="141"/>
      <c r="F434" s="141" t="e">
        <f t="shared" ca="1" si="50"/>
        <v>#REF!</v>
      </c>
      <c r="G434" s="139"/>
      <c r="H434" s="139"/>
      <c r="I434" s="139" t="e">
        <f t="shared" ca="1" si="52"/>
        <v>#REF!</v>
      </c>
      <c r="J434" s="142"/>
      <c r="K434" s="142"/>
      <c r="L434" s="142" t="e">
        <f t="shared" ca="1" si="51"/>
        <v>#REF!</v>
      </c>
      <c r="M434" s="144" t="e">
        <f t="shared" ca="1" si="53"/>
        <v>#REF!</v>
      </c>
      <c r="N434" s="187" t="e">
        <f t="shared" ca="1" si="54"/>
        <v>#REF!</v>
      </c>
      <c r="O434" s="146" t="e">
        <f t="shared" ca="1" si="55"/>
        <v>#REF!</v>
      </c>
      <c r="P434" s="151"/>
    </row>
    <row r="435" spans="1:16" x14ac:dyDescent="0.25">
      <c r="A435" s="135">
        <v>429</v>
      </c>
      <c r="B435" s="161" t="e">
        <f t="shared" ca="1" si="48"/>
        <v>#REF!</v>
      </c>
      <c r="C435" s="161" t="e">
        <f t="shared" ca="1" si="49"/>
        <v>#REF!</v>
      </c>
      <c r="D435" s="140"/>
      <c r="E435" s="141"/>
      <c r="F435" s="141" t="e">
        <f t="shared" ca="1" si="50"/>
        <v>#REF!</v>
      </c>
      <c r="G435" s="139"/>
      <c r="H435" s="139"/>
      <c r="I435" s="139" t="e">
        <f t="shared" ca="1" si="52"/>
        <v>#REF!</v>
      </c>
      <c r="J435" s="142"/>
      <c r="K435" s="142"/>
      <c r="L435" s="142" t="e">
        <f t="shared" ca="1" si="51"/>
        <v>#REF!</v>
      </c>
      <c r="M435" s="144" t="e">
        <f t="shared" ca="1" si="53"/>
        <v>#REF!</v>
      </c>
      <c r="N435" s="187" t="e">
        <f t="shared" ca="1" si="54"/>
        <v>#REF!</v>
      </c>
      <c r="O435" s="146" t="e">
        <f t="shared" ca="1" si="55"/>
        <v>#REF!</v>
      </c>
      <c r="P435" s="151"/>
    </row>
    <row r="436" spans="1:16" x14ac:dyDescent="0.25">
      <c r="A436" s="135">
        <v>430</v>
      </c>
      <c r="B436" s="161" t="e">
        <f t="shared" ca="1" si="48"/>
        <v>#REF!</v>
      </c>
      <c r="C436" s="161" t="e">
        <f t="shared" ca="1" si="49"/>
        <v>#REF!</v>
      </c>
      <c r="D436" s="140"/>
      <c r="E436" s="141"/>
      <c r="F436" s="141" t="e">
        <f t="shared" ca="1" si="50"/>
        <v>#REF!</v>
      </c>
      <c r="G436" s="139"/>
      <c r="H436" s="139"/>
      <c r="I436" s="139" t="e">
        <f t="shared" ca="1" si="52"/>
        <v>#REF!</v>
      </c>
      <c r="J436" s="142"/>
      <c r="K436" s="142"/>
      <c r="L436" s="142" t="e">
        <f t="shared" ca="1" si="51"/>
        <v>#REF!</v>
      </c>
      <c r="M436" s="144" t="e">
        <f t="shared" ca="1" si="53"/>
        <v>#REF!</v>
      </c>
      <c r="N436" s="187" t="e">
        <f t="shared" ca="1" si="54"/>
        <v>#REF!</v>
      </c>
      <c r="O436" s="146" t="e">
        <f t="shared" ca="1" si="55"/>
        <v>#REF!</v>
      </c>
      <c r="P436" s="151"/>
    </row>
    <row r="437" spans="1:16" x14ac:dyDescent="0.25">
      <c r="A437" s="135">
        <v>431</v>
      </c>
      <c r="B437" s="161" t="e">
        <f t="shared" ca="1" si="48"/>
        <v>#REF!</v>
      </c>
      <c r="C437" s="161" t="e">
        <f t="shared" ca="1" si="49"/>
        <v>#REF!</v>
      </c>
      <c r="D437" s="140"/>
      <c r="E437" s="141"/>
      <c r="F437" s="141" t="e">
        <f t="shared" ca="1" si="50"/>
        <v>#REF!</v>
      </c>
      <c r="G437" s="139"/>
      <c r="H437" s="139"/>
      <c r="I437" s="139" t="e">
        <f t="shared" ca="1" si="52"/>
        <v>#REF!</v>
      </c>
      <c r="J437" s="142"/>
      <c r="K437" s="142"/>
      <c r="L437" s="142" t="e">
        <f t="shared" ca="1" si="51"/>
        <v>#REF!</v>
      </c>
      <c r="M437" s="144" t="e">
        <f t="shared" ca="1" si="53"/>
        <v>#REF!</v>
      </c>
      <c r="N437" s="187" t="e">
        <f t="shared" ca="1" si="54"/>
        <v>#REF!</v>
      </c>
      <c r="O437" s="146" t="e">
        <f t="shared" ca="1" si="55"/>
        <v>#REF!</v>
      </c>
      <c r="P437" s="151"/>
    </row>
    <row r="438" spans="1:16" x14ac:dyDescent="0.25">
      <c r="A438" s="135">
        <v>432</v>
      </c>
      <c r="B438" s="161" t="e">
        <f t="shared" ca="1" si="48"/>
        <v>#REF!</v>
      </c>
      <c r="C438" s="161" t="e">
        <f t="shared" ca="1" si="49"/>
        <v>#REF!</v>
      </c>
      <c r="D438" s="140"/>
      <c r="E438" s="141"/>
      <c r="F438" s="141" t="e">
        <f t="shared" ca="1" si="50"/>
        <v>#REF!</v>
      </c>
      <c r="G438" s="139"/>
      <c r="H438" s="139"/>
      <c r="I438" s="139" t="e">
        <f t="shared" ca="1" si="52"/>
        <v>#REF!</v>
      </c>
      <c r="J438" s="142"/>
      <c r="K438" s="142"/>
      <c r="L438" s="142" t="e">
        <f t="shared" ca="1" si="51"/>
        <v>#REF!</v>
      </c>
      <c r="M438" s="144" t="e">
        <f t="shared" ca="1" si="53"/>
        <v>#REF!</v>
      </c>
      <c r="N438" s="187" t="e">
        <f t="shared" ca="1" si="54"/>
        <v>#REF!</v>
      </c>
      <c r="O438" s="146" t="e">
        <f t="shared" ca="1" si="55"/>
        <v>#REF!</v>
      </c>
      <c r="P438" s="151"/>
    </row>
    <row r="439" spans="1:16" x14ac:dyDescent="0.25">
      <c r="A439" s="135">
        <v>433</v>
      </c>
      <c r="B439" s="161" t="e">
        <f t="shared" ca="1" si="48"/>
        <v>#REF!</v>
      </c>
      <c r="C439" s="161" t="e">
        <f t="shared" ca="1" si="49"/>
        <v>#REF!</v>
      </c>
      <c r="D439" s="140"/>
      <c r="E439" s="141"/>
      <c r="F439" s="141" t="e">
        <f t="shared" ca="1" si="50"/>
        <v>#REF!</v>
      </c>
      <c r="G439" s="139"/>
      <c r="H439" s="139"/>
      <c r="I439" s="139" t="e">
        <f t="shared" ca="1" si="52"/>
        <v>#REF!</v>
      </c>
      <c r="J439" s="142"/>
      <c r="K439" s="142"/>
      <c r="L439" s="142" t="e">
        <f t="shared" ca="1" si="51"/>
        <v>#REF!</v>
      </c>
      <c r="M439" s="144" t="e">
        <f t="shared" ca="1" si="53"/>
        <v>#REF!</v>
      </c>
      <c r="N439" s="187" t="e">
        <f t="shared" ca="1" si="54"/>
        <v>#REF!</v>
      </c>
      <c r="O439" s="146" t="e">
        <f t="shared" ca="1" si="55"/>
        <v>#REF!</v>
      </c>
      <c r="P439" s="151"/>
    </row>
    <row r="440" spans="1:16" x14ac:dyDescent="0.25">
      <c r="A440" s="135">
        <v>434</v>
      </c>
      <c r="B440" s="161" t="e">
        <f t="shared" ca="1" si="48"/>
        <v>#REF!</v>
      </c>
      <c r="C440" s="161" t="e">
        <f t="shared" ca="1" si="49"/>
        <v>#REF!</v>
      </c>
      <c r="D440" s="140"/>
      <c r="E440" s="141"/>
      <c r="F440" s="141" t="e">
        <f t="shared" ca="1" si="50"/>
        <v>#REF!</v>
      </c>
      <c r="G440" s="139"/>
      <c r="H440" s="139"/>
      <c r="I440" s="139" t="e">
        <f t="shared" ca="1" si="52"/>
        <v>#REF!</v>
      </c>
      <c r="J440" s="142"/>
      <c r="K440" s="142"/>
      <c r="L440" s="142" t="e">
        <f t="shared" ca="1" si="51"/>
        <v>#REF!</v>
      </c>
      <c r="M440" s="144" t="e">
        <f t="shared" ca="1" si="53"/>
        <v>#REF!</v>
      </c>
      <c r="N440" s="187" t="e">
        <f t="shared" ca="1" si="54"/>
        <v>#REF!</v>
      </c>
      <c r="O440" s="146" t="e">
        <f t="shared" ca="1" si="55"/>
        <v>#REF!</v>
      </c>
      <c r="P440" s="151"/>
    </row>
    <row r="441" spans="1:16" x14ac:dyDescent="0.25">
      <c r="A441" s="135">
        <v>435</v>
      </c>
      <c r="B441" s="161" t="e">
        <f t="shared" ca="1" si="48"/>
        <v>#REF!</v>
      </c>
      <c r="C441" s="161" t="e">
        <f t="shared" ca="1" si="49"/>
        <v>#REF!</v>
      </c>
      <c r="D441" s="140"/>
      <c r="E441" s="141"/>
      <c r="F441" s="141" t="e">
        <f t="shared" ca="1" si="50"/>
        <v>#REF!</v>
      </c>
      <c r="G441" s="139"/>
      <c r="H441" s="139"/>
      <c r="I441" s="139" t="e">
        <f t="shared" ca="1" si="52"/>
        <v>#REF!</v>
      </c>
      <c r="J441" s="142"/>
      <c r="K441" s="142"/>
      <c r="L441" s="142" t="e">
        <f t="shared" ca="1" si="51"/>
        <v>#REF!</v>
      </c>
      <c r="M441" s="144" t="e">
        <f t="shared" ca="1" si="53"/>
        <v>#REF!</v>
      </c>
      <c r="N441" s="187" t="e">
        <f t="shared" ca="1" si="54"/>
        <v>#REF!</v>
      </c>
      <c r="O441" s="146" t="e">
        <f t="shared" ca="1" si="55"/>
        <v>#REF!</v>
      </c>
      <c r="P441" s="151"/>
    </row>
    <row r="442" spans="1:16" x14ac:dyDescent="0.25">
      <c r="A442" s="135">
        <v>436</v>
      </c>
      <c r="B442" s="161" t="e">
        <f t="shared" ca="1" si="48"/>
        <v>#REF!</v>
      </c>
      <c r="C442" s="161" t="e">
        <f t="shared" ca="1" si="49"/>
        <v>#REF!</v>
      </c>
      <c r="D442" s="140"/>
      <c r="E442" s="141"/>
      <c r="F442" s="141" t="e">
        <f t="shared" ca="1" si="50"/>
        <v>#REF!</v>
      </c>
      <c r="G442" s="139"/>
      <c r="H442" s="139"/>
      <c r="I442" s="139" t="e">
        <f t="shared" ca="1" si="52"/>
        <v>#REF!</v>
      </c>
      <c r="J442" s="142"/>
      <c r="K442" s="142"/>
      <c r="L442" s="142" t="e">
        <f t="shared" ca="1" si="51"/>
        <v>#REF!</v>
      </c>
      <c r="M442" s="144" t="e">
        <f t="shared" ca="1" si="53"/>
        <v>#REF!</v>
      </c>
      <c r="N442" s="187" t="e">
        <f t="shared" ca="1" si="54"/>
        <v>#REF!</v>
      </c>
      <c r="O442" s="146" t="e">
        <f t="shared" ca="1" si="55"/>
        <v>#REF!</v>
      </c>
      <c r="P442" s="151"/>
    </row>
    <row r="443" spans="1:16" x14ac:dyDescent="0.25">
      <c r="A443" s="135">
        <v>437</v>
      </c>
      <c r="B443" s="161" t="e">
        <f t="shared" ca="1" si="48"/>
        <v>#REF!</v>
      </c>
      <c r="C443" s="161" t="e">
        <f t="shared" ca="1" si="49"/>
        <v>#REF!</v>
      </c>
      <c r="D443" s="140"/>
      <c r="E443" s="141"/>
      <c r="F443" s="141" t="e">
        <f t="shared" ca="1" si="50"/>
        <v>#REF!</v>
      </c>
      <c r="G443" s="139"/>
      <c r="H443" s="139"/>
      <c r="I443" s="139" t="e">
        <f t="shared" ca="1" si="52"/>
        <v>#REF!</v>
      </c>
      <c r="J443" s="142"/>
      <c r="K443" s="142"/>
      <c r="L443" s="142" t="e">
        <f t="shared" ca="1" si="51"/>
        <v>#REF!</v>
      </c>
      <c r="M443" s="144" t="e">
        <f t="shared" ca="1" si="53"/>
        <v>#REF!</v>
      </c>
      <c r="N443" s="187" t="e">
        <f t="shared" ca="1" si="54"/>
        <v>#REF!</v>
      </c>
      <c r="O443" s="146" t="e">
        <f t="shared" ca="1" si="55"/>
        <v>#REF!</v>
      </c>
      <c r="P443" s="151"/>
    </row>
    <row r="444" spans="1:16" x14ac:dyDescent="0.25">
      <c r="A444" s="135">
        <v>438</v>
      </c>
      <c r="B444" s="161" t="e">
        <f t="shared" ca="1" si="48"/>
        <v>#REF!</v>
      </c>
      <c r="C444" s="161" t="e">
        <f t="shared" ca="1" si="49"/>
        <v>#REF!</v>
      </c>
      <c r="D444" s="140"/>
      <c r="E444" s="141"/>
      <c r="F444" s="141" t="e">
        <f t="shared" ca="1" si="50"/>
        <v>#REF!</v>
      </c>
      <c r="G444" s="139"/>
      <c r="H444" s="139"/>
      <c r="I444" s="139" t="e">
        <f t="shared" ca="1" si="52"/>
        <v>#REF!</v>
      </c>
      <c r="J444" s="142"/>
      <c r="K444" s="142"/>
      <c r="L444" s="142" t="e">
        <f t="shared" ca="1" si="51"/>
        <v>#REF!</v>
      </c>
      <c r="M444" s="144" t="e">
        <f t="shared" ca="1" si="53"/>
        <v>#REF!</v>
      </c>
      <c r="N444" s="187" t="e">
        <f t="shared" ca="1" si="54"/>
        <v>#REF!</v>
      </c>
      <c r="O444" s="146" t="e">
        <f t="shared" ca="1" si="55"/>
        <v>#REF!</v>
      </c>
      <c r="P444" s="151"/>
    </row>
    <row r="445" spans="1:16" x14ac:dyDescent="0.25">
      <c r="A445" s="135">
        <v>439</v>
      </c>
      <c r="B445" s="161" t="e">
        <f t="shared" ca="1" si="48"/>
        <v>#REF!</v>
      </c>
      <c r="C445" s="161" t="e">
        <f t="shared" ca="1" si="49"/>
        <v>#REF!</v>
      </c>
      <c r="D445" s="140"/>
      <c r="E445" s="141"/>
      <c r="F445" s="141" t="e">
        <f t="shared" ca="1" si="50"/>
        <v>#REF!</v>
      </c>
      <c r="G445" s="139"/>
      <c r="H445" s="139"/>
      <c r="I445" s="139" t="e">
        <f t="shared" ca="1" si="52"/>
        <v>#REF!</v>
      </c>
      <c r="J445" s="142"/>
      <c r="K445" s="142"/>
      <c r="L445" s="142" t="e">
        <f t="shared" ca="1" si="51"/>
        <v>#REF!</v>
      </c>
      <c r="M445" s="144" t="e">
        <f t="shared" ca="1" si="53"/>
        <v>#REF!</v>
      </c>
      <c r="N445" s="187" t="e">
        <f t="shared" ca="1" si="54"/>
        <v>#REF!</v>
      </c>
      <c r="O445" s="146" t="e">
        <f t="shared" ca="1" si="55"/>
        <v>#REF!</v>
      </c>
      <c r="P445" s="151"/>
    </row>
    <row r="446" spans="1:16" x14ac:dyDescent="0.25">
      <c r="A446" s="135">
        <v>440</v>
      </c>
      <c r="B446" s="161" t="e">
        <f t="shared" ca="1" si="48"/>
        <v>#REF!</v>
      </c>
      <c r="C446" s="161" t="e">
        <f t="shared" ca="1" si="49"/>
        <v>#REF!</v>
      </c>
      <c r="D446" s="140"/>
      <c r="E446" s="141"/>
      <c r="F446" s="141" t="e">
        <f t="shared" ca="1" si="50"/>
        <v>#REF!</v>
      </c>
      <c r="G446" s="139"/>
      <c r="H446" s="139"/>
      <c r="I446" s="139" t="e">
        <f t="shared" ca="1" si="52"/>
        <v>#REF!</v>
      </c>
      <c r="J446" s="142"/>
      <c r="K446" s="142"/>
      <c r="L446" s="142" t="e">
        <f t="shared" ca="1" si="51"/>
        <v>#REF!</v>
      </c>
      <c r="M446" s="144" t="e">
        <f t="shared" ca="1" si="53"/>
        <v>#REF!</v>
      </c>
      <c r="N446" s="187" t="e">
        <f t="shared" ca="1" si="54"/>
        <v>#REF!</v>
      </c>
      <c r="O446" s="146" t="e">
        <f t="shared" ca="1" si="55"/>
        <v>#REF!</v>
      </c>
      <c r="P446" s="151"/>
    </row>
    <row r="447" spans="1:16" x14ac:dyDescent="0.25">
      <c r="A447" s="135">
        <v>441</v>
      </c>
      <c r="B447" s="161" t="e">
        <f t="shared" ca="1" si="48"/>
        <v>#REF!</v>
      </c>
      <c r="C447" s="161" t="e">
        <f t="shared" ca="1" si="49"/>
        <v>#REF!</v>
      </c>
      <c r="D447" s="140"/>
      <c r="E447" s="141"/>
      <c r="F447" s="141" t="e">
        <f t="shared" ca="1" si="50"/>
        <v>#REF!</v>
      </c>
      <c r="G447" s="139"/>
      <c r="H447" s="139"/>
      <c r="I447" s="139" t="e">
        <f t="shared" ca="1" si="52"/>
        <v>#REF!</v>
      </c>
      <c r="J447" s="142"/>
      <c r="K447" s="142"/>
      <c r="L447" s="142" t="e">
        <f t="shared" ca="1" si="51"/>
        <v>#REF!</v>
      </c>
      <c r="M447" s="144" t="e">
        <f t="shared" ca="1" si="53"/>
        <v>#REF!</v>
      </c>
      <c r="N447" s="187" t="e">
        <f t="shared" ca="1" si="54"/>
        <v>#REF!</v>
      </c>
      <c r="O447" s="146" t="e">
        <f t="shared" ca="1" si="55"/>
        <v>#REF!</v>
      </c>
      <c r="P447" s="151"/>
    </row>
    <row r="448" spans="1:16" x14ac:dyDescent="0.25">
      <c r="A448" s="135">
        <v>442</v>
      </c>
      <c r="B448" s="161" t="e">
        <f t="shared" ca="1" si="48"/>
        <v>#REF!</v>
      </c>
      <c r="C448" s="161" t="e">
        <f t="shared" ca="1" si="49"/>
        <v>#REF!</v>
      </c>
      <c r="D448" s="140"/>
      <c r="E448" s="141"/>
      <c r="F448" s="141" t="e">
        <f t="shared" ca="1" si="50"/>
        <v>#REF!</v>
      </c>
      <c r="G448" s="139"/>
      <c r="H448" s="139"/>
      <c r="I448" s="139" t="e">
        <f t="shared" ca="1" si="52"/>
        <v>#REF!</v>
      </c>
      <c r="J448" s="142"/>
      <c r="K448" s="142"/>
      <c r="L448" s="142" t="e">
        <f t="shared" ca="1" si="51"/>
        <v>#REF!</v>
      </c>
      <c r="M448" s="144" t="e">
        <f t="shared" ca="1" si="53"/>
        <v>#REF!</v>
      </c>
      <c r="N448" s="187" t="e">
        <f t="shared" ca="1" si="54"/>
        <v>#REF!</v>
      </c>
      <c r="O448" s="146" t="e">
        <f t="shared" ca="1" si="55"/>
        <v>#REF!</v>
      </c>
      <c r="P448" s="151"/>
    </row>
    <row r="449" spans="1:16" x14ac:dyDescent="0.25">
      <c r="A449" s="135">
        <v>443</v>
      </c>
      <c r="B449" s="161" t="e">
        <f t="shared" ca="1" si="48"/>
        <v>#REF!</v>
      </c>
      <c r="C449" s="161" t="e">
        <f t="shared" ca="1" si="49"/>
        <v>#REF!</v>
      </c>
      <c r="D449" s="140"/>
      <c r="E449" s="141"/>
      <c r="F449" s="141" t="e">
        <f t="shared" ca="1" si="50"/>
        <v>#REF!</v>
      </c>
      <c r="G449" s="139"/>
      <c r="H449" s="139"/>
      <c r="I449" s="139" t="e">
        <f t="shared" ca="1" si="52"/>
        <v>#REF!</v>
      </c>
      <c r="J449" s="142"/>
      <c r="K449" s="142"/>
      <c r="L449" s="142" t="e">
        <f t="shared" ca="1" si="51"/>
        <v>#REF!</v>
      </c>
      <c r="M449" s="144" t="e">
        <f t="shared" ca="1" si="53"/>
        <v>#REF!</v>
      </c>
      <c r="N449" s="187" t="e">
        <f t="shared" ca="1" si="54"/>
        <v>#REF!</v>
      </c>
      <c r="O449" s="146" t="e">
        <f t="shared" ca="1" si="55"/>
        <v>#REF!</v>
      </c>
      <c r="P449" s="151"/>
    </row>
    <row r="450" spans="1:16" x14ac:dyDescent="0.25">
      <c r="A450" s="135">
        <v>444</v>
      </c>
      <c r="B450" s="161" t="e">
        <f t="shared" ca="1" si="48"/>
        <v>#REF!</v>
      </c>
      <c r="C450" s="161" t="e">
        <f t="shared" ca="1" si="49"/>
        <v>#REF!</v>
      </c>
      <c r="D450" s="140"/>
      <c r="E450" s="141"/>
      <c r="F450" s="141" t="e">
        <f t="shared" ca="1" si="50"/>
        <v>#REF!</v>
      </c>
      <c r="G450" s="139"/>
      <c r="H450" s="139"/>
      <c r="I450" s="139" t="e">
        <f t="shared" ca="1" si="52"/>
        <v>#REF!</v>
      </c>
      <c r="J450" s="142"/>
      <c r="K450" s="142"/>
      <c r="L450" s="142" t="e">
        <f t="shared" ca="1" si="51"/>
        <v>#REF!</v>
      </c>
      <c r="M450" s="144" t="e">
        <f t="shared" ca="1" si="53"/>
        <v>#REF!</v>
      </c>
      <c r="N450" s="187" t="e">
        <f t="shared" ca="1" si="54"/>
        <v>#REF!</v>
      </c>
      <c r="O450" s="146" t="e">
        <f t="shared" ca="1" si="55"/>
        <v>#REF!</v>
      </c>
      <c r="P450" s="151"/>
    </row>
    <row r="451" spans="1:16" x14ac:dyDescent="0.25">
      <c r="A451" s="135">
        <v>445</v>
      </c>
      <c r="B451" s="161" t="e">
        <f t="shared" ca="1" si="48"/>
        <v>#REF!</v>
      </c>
      <c r="C451" s="161" t="e">
        <f t="shared" ca="1" si="49"/>
        <v>#REF!</v>
      </c>
      <c r="D451" s="140"/>
      <c r="E451" s="141"/>
      <c r="F451" s="141" t="e">
        <f t="shared" ca="1" si="50"/>
        <v>#REF!</v>
      </c>
      <c r="G451" s="139"/>
      <c r="H451" s="139"/>
      <c r="I451" s="139" t="e">
        <f t="shared" ca="1" si="52"/>
        <v>#REF!</v>
      </c>
      <c r="J451" s="142"/>
      <c r="K451" s="142"/>
      <c r="L451" s="142" t="e">
        <f t="shared" ca="1" si="51"/>
        <v>#REF!</v>
      </c>
      <c r="M451" s="144" t="e">
        <f t="shared" ca="1" si="53"/>
        <v>#REF!</v>
      </c>
      <c r="N451" s="187" t="e">
        <f t="shared" ca="1" si="54"/>
        <v>#REF!</v>
      </c>
      <c r="O451" s="146" t="e">
        <f t="shared" ca="1" si="55"/>
        <v>#REF!</v>
      </c>
      <c r="P451" s="151"/>
    </row>
    <row r="452" spans="1:16" x14ac:dyDescent="0.25">
      <c r="A452" s="135">
        <v>446</v>
      </c>
      <c r="B452" s="161" t="e">
        <f t="shared" ca="1" si="48"/>
        <v>#REF!</v>
      </c>
      <c r="C452" s="161" t="e">
        <f t="shared" ca="1" si="49"/>
        <v>#REF!</v>
      </c>
      <c r="D452" s="140"/>
      <c r="E452" s="141"/>
      <c r="F452" s="141" t="e">
        <f t="shared" ca="1" si="50"/>
        <v>#REF!</v>
      </c>
      <c r="G452" s="139"/>
      <c r="H452" s="139"/>
      <c r="I452" s="139" t="e">
        <f t="shared" ca="1" si="52"/>
        <v>#REF!</v>
      </c>
      <c r="J452" s="142"/>
      <c r="K452" s="142"/>
      <c r="L452" s="142" t="e">
        <f t="shared" ca="1" si="51"/>
        <v>#REF!</v>
      </c>
      <c r="M452" s="144" t="e">
        <f t="shared" ca="1" si="53"/>
        <v>#REF!</v>
      </c>
      <c r="N452" s="187" t="e">
        <f t="shared" ca="1" si="54"/>
        <v>#REF!</v>
      </c>
      <c r="O452" s="146" t="e">
        <f t="shared" ca="1" si="55"/>
        <v>#REF!</v>
      </c>
      <c r="P452" s="151"/>
    </row>
    <row r="453" spans="1:16" x14ac:dyDescent="0.25">
      <c r="A453" s="135">
        <v>447</v>
      </c>
      <c r="B453" s="161" t="e">
        <f t="shared" ca="1" si="48"/>
        <v>#REF!</v>
      </c>
      <c r="C453" s="161" t="e">
        <f t="shared" ca="1" si="49"/>
        <v>#REF!</v>
      </c>
      <c r="D453" s="140"/>
      <c r="E453" s="141"/>
      <c r="F453" s="141" t="e">
        <f t="shared" ca="1" si="50"/>
        <v>#REF!</v>
      </c>
      <c r="G453" s="139"/>
      <c r="H453" s="139"/>
      <c r="I453" s="139" t="e">
        <f t="shared" ca="1" si="52"/>
        <v>#REF!</v>
      </c>
      <c r="J453" s="142"/>
      <c r="K453" s="142"/>
      <c r="L453" s="142" t="e">
        <f t="shared" ca="1" si="51"/>
        <v>#REF!</v>
      </c>
      <c r="M453" s="144" t="e">
        <f t="shared" ca="1" si="53"/>
        <v>#REF!</v>
      </c>
      <c r="N453" s="187" t="e">
        <f t="shared" ca="1" si="54"/>
        <v>#REF!</v>
      </c>
      <c r="O453" s="146" t="e">
        <f t="shared" ca="1" si="55"/>
        <v>#REF!</v>
      </c>
      <c r="P453" s="151"/>
    </row>
    <row r="454" spans="1:16" x14ac:dyDescent="0.25">
      <c r="A454" s="135">
        <v>448</v>
      </c>
      <c r="B454" s="161" t="e">
        <f t="shared" ca="1" si="48"/>
        <v>#REF!</v>
      </c>
      <c r="C454" s="161" t="e">
        <f t="shared" ca="1" si="49"/>
        <v>#REF!</v>
      </c>
      <c r="D454" s="140"/>
      <c r="E454" s="141"/>
      <c r="F454" s="141" t="e">
        <f t="shared" ca="1" si="50"/>
        <v>#REF!</v>
      </c>
      <c r="G454" s="139"/>
      <c r="H454" s="139"/>
      <c r="I454" s="139" t="e">
        <f t="shared" ca="1" si="52"/>
        <v>#REF!</v>
      </c>
      <c r="J454" s="142"/>
      <c r="K454" s="142"/>
      <c r="L454" s="142" t="e">
        <f t="shared" ca="1" si="51"/>
        <v>#REF!</v>
      </c>
      <c r="M454" s="144" t="e">
        <f t="shared" ca="1" si="53"/>
        <v>#REF!</v>
      </c>
      <c r="N454" s="187" t="e">
        <f t="shared" ca="1" si="54"/>
        <v>#REF!</v>
      </c>
      <c r="O454" s="146" t="e">
        <f t="shared" ca="1" si="55"/>
        <v>#REF!</v>
      </c>
      <c r="P454" s="151"/>
    </row>
    <row r="455" spans="1:16" x14ac:dyDescent="0.25">
      <c r="A455" s="135">
        <v>449</v>
      </c>
      <c r="B455" s="161" t="e">
        <f t="shared" ca="1" si="48"/>
        <v>#REF!</v>
      </c>
      <c r="C455" s="161" t="e">
        <f t="shared" ca="1" si="49"/>
        <v>#REF!</v>
      </c>
      <c r="D455" s="140"/>
      <c r="E455" s="141"/>
      <c r="F455" s="141" t="e">
        <f t="shared" ca="1" si="50"/>
        <v>#REF!</v>
      </c>
      <c r="G455" s="139"/>
      <c r="H455" s="139"/>
      <c r="I455" s="139" t="e">
        <f t="shared" ca="1" si="52"/>
        <v>#REF!</v>
      </c>
      <c r="J455" s="142"/>
      <c r="K455" s="142"/>
      <c r="L455" s="142" t="e">
        <f t="shared" ca="1" si="51"/>
        <v>#REF!</v>
      </c>
      <c r="M455" s="144" t="e">
        <f t="shared" ca="1" si="53"/>
        <v>#REF!</v>
      </c>
      <c r="N455" s="187" t="e">
        <f t="shared" ca="1" si="54"/>
        <v>#REF!</v>
      </c>
      <c r="O455" s="146" t="e">
        <f t="shared" ca="1" si="55"/>
        <v>#REF!</v>
      </c>
      <c r="P455" s="151"/>
    </row>
    <row r="456" spans="1:16" x14ac:dyDescent="0.25">
      <c r="A456" s="135">
        <v>450</v>
      </c>
      <c r="B456" s="161" t="e">
        <f t="shared" ref="B456:B498" ca="1" si="56">INDIRECT(CONCATENATE($C$505,$D$505,"!$B",$A456 + 8))</f>
        <v>#REF!</v>
      </c>
      <c r="C456" s="161" t="e">
        <f t="shared" ref="C456:C498" ca="1" si="57">INDIRECT(CONCATENATE($C$505,$D$505,"!$C",$A456 + 8))</f>
        <v>#REF!</v>
      </c>
      <c r="D456" s="140"/>
      <c r="E456" s="141"/>
      <c r="F456" s="141" t="e">
        <f t="shared" ref="F456:F498" ca="1" si="58">INDIRECT(CONCATENATE($C$505,$D$505,"!$Z",$A456 + 8))</f>
        <v>#REF!</v>
      </c>
      <c r="G456" s="139"/>
      <c r="H456" s="139"/>
      <c r="I456" s="139" t="e">
        <f t="shared" ca="1" si="52"/>
        <v>#REF!</v>
      </c>
      <c r="J456" s="142"/>
      <c r="K456" s="142"/>
      <c r="L456" s="142" t="e">
        <f t="shared" ref="L456:L498" ca="1" si="59">INDIRECT(CONCATENATE($C$505,$D$505,"!$V",$A456 + 8))</f>
        <v>#REF!</v>
      </c>
      <c r="M456" s="144" t="e">
        <f t="shared" ca="1" si="53"/>
        <v>#REF!</v>
      </c>
      <c r="N456" s="187" t="e">
        <f t="shared" ca="1" si="54"/>
        <v>#REF!</v>
      </c>
      <c r="O456" s="146" t="e">
        <f t="shared" ca="1" si="55"/>
        <v>#REF!</v>
      </c>
      <c r="P456" s="151"/>
    </row>
    <row r="457" spans="1:16" x14ac:dyDescent="0.25">
      <c r="A457" s="135">
        <v>451</v>
      </c>
      <c r="B457" s="161" t="e">
        <f t="shared" ca="1" si="56"/>
        <v>#REF!</v>
      </c>
      <c r="C457" s="161" t="e">
        <f t="shared" ca="1" si="57"/>
        <v>#REF!</v>
      </c>
      <c r="D457" s="140"/>
      <c r="E457" s="141"/>
      <c r="F457" s="141" t="e">
        <f t="shared" ca="1" si="58"/>
        <v>#REF!</v>
      </c>
      <c r="G457" s="139"/>
      <c r="H457" s="139"/>
      <c r="I457" s="139" t="e">
        <f t="shared" ref="I457:I498" ca="1" si="60">INDIRECT(CONCATENATE($C$505,$D$505,"!$AD",$A457 + 8))</f>
        <v>#REF!</v>
      </c>
      <c r="J457" s="142"/>
      <c r="K457" s="142"/>
      <c r="L457" s="142" t="e">
        <f t="shared" ca="1" si="59"/>
        <v>#REF!</v>
      </c>
      <c r="M457" s="144" t="e">
        <f t="shared" ref="M457:M498" ca="1" si="61">IF(I457&lt;33,0,3)</f>
        <v>#REF!</v>
      </c>
      <c r="N457" s="187" t="e">
        <f t="shared" ref="N457:N498" ca="1" si="62">ROUNDDOWN(O457,0)</f>
        <v>#REF!</v>
      </c>
      <c r="O457" s="146" t="e">
        <f t="shared" ref="O457:O498" ca="1" si="63">I457*M457/100</f>
        <v>#REF!</v>
      </c>
      <c r="P457" s="151"/>
    </row>
    <row r="458" spans="1:16" x14ac:dyDescent="0.25">
      <c r="A458" s="135">
        <v>452</v>
      </c>
      <c r="B458" s="161" t="e">
        <f t="shared" ca="1" si="56"/>
        <v>#REF!</v>
      </c>
      <c r="C458" s="161" t="e">
        <f t="shared" ca="1" si="57"/>
        <v>#REF!</v>
      </c>
      <c r="D458" s="140"/>
      <c r="E458" s="141"/>
      <c r="F458" s="141" t="e">
        <f t="shared" ca="1" si="58"/>
        <v>#REF!</v>
      </c>
      <c r="G458" s="139"/>
      <c r="H458" s="139"/>
      <c r="I458" s="139" t="e">
        <f t="shared" ca="1" si="60"/>
        <v>#REF!</v>
      </c>
      <c r="J458" s="142"/>
      <c r="K458" s="142"/>
      <c r="L458" s="142" t="e">
        <f t="shared" ca="1" si="59"/>
        <v>#REF!</v>
      </c>
      <c r="M458" s="144" t="e">
        <f t="shared" ca="1" si="61"/>
        <v>#REF!</v>
      </c>
      <c r="N458" s="187" t="e">
        <f t="shared" ca="1" si="62"/>
        <v>#REF!</v>
      </c>
      <c r="O458" s="146" t="e">
        <f t="shared" ca="1" si="63"/>
        <v>#REF!</v>
      </c>
      <c r="P458" s="151"/>
    </row>
    <row r="459" spans="1:16" x14ac:dyDescent="0.25">
      <c r="A459" s="135">
        <v>453</v>
      </c>
      <c r="B459" s="161" t="e">
        <f t="shared" ca="1" si="56"/>
        <v>#REF!</v>
      </c>
      <c r="C459" s="161" t="e">
        <f t="shared" ca="1" si="57"/>
        <v>#REF!</v>
      </c>
      <c r="D459" s="140"/>
      <c r="E459" s="141"/>
      <c r="F459" s="141" t="e">
        <f t="shared" ca="1" si="58"/>
        <v>#REF!</v>
      </c>
      <c r="G459" s="139"/>
      <c r="H459" s="139"/>
      <c r="I459" s="139" t="e">
        <f t="shared" ca="1" si="60"/>
        <v>#REF!</v>
      </c>
      <c r="J459" s="142"/>
      <c r="K459" s="142"/>
      <c r="L459" s="142" t="e">
        <f t="shared" ca="1" si="59"/>
        <v>#REF!</v>
      </c>
      <c r="M459" s="144" t="e">
        <f t="shared" ca="1" si="61"/>
        <v>#REF!</v>
      </c>
      <c r="N459" s="187" t="e">
        <f t="shared" ca="1" si="62"/>
        <v>#REF!</v>
      </c>
      <c r="O459" s="146" t="e">
        <f t="shared" ca="1" si="63"/>
        <v>#REF!</v>
      </c>
      <c r="P459" s="151"/>
    </row>
    <row r="460" spans="1:16" x14ac:dyDescent="0.25">
      <c r="A460" s="135">
        <v>454</v>
      </c>
      <c r="B460" s="161" t="e">
        <f t="shared" ca="1" si="56"/>
        <v>#REF!</v>
      </c>
      <c r="C460" s="161" t="e">
        <f t="shared" ca="1" si="57"/>
        <v>#REF!</v>
      </c>
      <c r="D460" s="140"/>
      <c r="E460" s="141"/>
      <c r="F460" s="141" t="e">
        <f t="shared" ca="1" si="58"/>
        <v>#REF!</v>
      </c>
      <c r="G460" s="139"/>
      <c r="H460" s="139"/>
      <c r="I460" s="139" t="e">
        <f t="shared" ca="1" si="60"/>
        <v>#REF!</v>
      </c>
      <c r="J460" s="142"/>
      <c r="K460" s="142"/>
      <c r="L460" s="142" t="e">
        <f t="shared" ca="1" si="59"/>
        <v>#REF!</v>
      </c>
      <c r="M460" s="144" t="e">
        <f t="shared" ca="1" si="61"/>
        <v>#REF!</v>
      </c>
      <c r="N460" s="187" t="e">
        <f t="shared" ca="1" si="62"/>
        <v>#REF!</v>
      </c>
      <c r="O460" s="146" t="e">
        <f t="shared" ca="1" si="63"/>
        <v>#REF!</v>
      </c>
      <c r="P460" s="151"/>
    </row>
    <row r="461" spans="1:16" x14ac:dyDescent="0.25">
      <c r="A461" s="135">
        <v>455</v>
      </c>
      <c r="B461" s="161" t="e">
        <f t="shared" ca="1" si="56"/>
        <v>#REF!</v>
      </c>
      <c r="C461" s="161" t="e">
        <f t="shared" ca="1" si="57"/>
        <v>#REF!</v>
      </c>
      <c r="D461" s="140"/>
      <c r="E461" s="141"/>
      <c r="F461" s="141" t="e">
        <f t="shared" ca="1" si="58"/>
        <v>#REF!</v>
      </c>
      <c r="G461" s="139"/>
      <c r="H461" s="139"/>
      <c r="I461" s="139" t="e">
        <f t="shared" ca="1" si="60"/>
        <v>#REF!</v>
      </c>
      <c r="J461" s="142"/>
      <c r="K461" s="142"/>
      <c r="L461" s="142" t="e">
        <f t="shared" ca="1" si="59"/>
        <v>#REF!</v>
      </c>
      <c r="M461" s="144" t="e">
        <f t="shared" ca="1" si="61"/>
        <v>#REF!</v>
      </c>
      <c r="N461" s="187" t="e">
        <f t="shared" ca="1" si="62"/>
        <v>#REF!</v>
      </c>
      <c r="O461" s="146" t="e">
        <f t="shared" ca="1" si="63"/>
        <v>#REF!</v>
      </c>
      <c r="P461" s="151"/>
    </row>
    <row r="462" spans="1:16" x14ac:dyDescent="0.25">
      <c r="A462" s="135">
        <v>456</v>
      </c>
      <c r="B462" s="161" t="e">
        <f t="shared" ca="1" si="56"/>
        <v>#REF!</v>
      </c>
      <c r="C462" s="161" t="e">
        <f t="shared" ca="1" si="57"/>
        <v>#REF!</v>
      </c>
      <c r="D462" s="140"/>
      <c r="E462" s="141"/>
      <c r="F462" s="141" t="e">
        <f t="shared" ca="1" si="58"/>
        <v>#REF!</v>
      </c>
      <c r="G462" s="139"/>
      <c r="H462" s="139"/>
      <c r="I462" s="139" t="e">
        <f t="shared" ca="1" si="60"/>
        <v>#REF!</v>
      </c>
      <c r="J462" s="142"/>
      <c r="K462" s="142"/>
      <c r="L462" s="142" t="e">
        <f t="shared" ca="1" si="59"/>
        <v>#REF!</v>
      </c>
      <c r="M462" s="144" t="e">
        <f t="shared" ca="1" si="61"/>
        <v>#REF!</v>
      </c>
      <c r="N462" s="187" t="e">
        <f t="shared" ca="1" si="62"/>
        <v>#REF!</v>
      </c>
      <c r="O462" s="146" t="e">
        <f t="shared" ca="1" si="63"/>
        <v>#REF!</v>
      </c>
      <c r="P462" s="151"/>
    </row>
    <row r="463" spans="1:16" x14ac:dyDescent="0.25">
      <c r="A463" s="135">
        <v>457</v>
      </c>
      <c r="B463" s="161" t="e">
        <f t="shared" ca="1" si="56"/>
        <v>#REF!</v>
      </c>
      <c r="C463" s="161" t="e">
        <f t="shared" ca="1" si="57"/>
        <v>#REF!</v>
      </c>
      <c r="D463" s="140"/>
      <c r="E463" s="141"/>
      <c r="F463" s="141" t="e">
        <f t="shared" ca="1" si="58"/>
        <v>#REF!</v>
      </c>
      <c r="G463" s="139"/>
      <c r="H463" s="139"/>
      <c r="I463" s="139" t="e">
        <f t="shared" ca="1" si="60"/>
        <v>#REF!</v>
      </c>
      <c r="J463" s="142"/>
      <c r="K463" s="142"/>
      <c r="L463" s="142" t="e">
        <f t="shared" ca="1" si="59"/>
        <v>#REF!</v>
      </c>
      <c r="M463" s="144" t="e">
        <f t="shared" ca="1" si="61"/>
        <v>#REF!</v>
      </c>
      <c r="N463" s="187" t="e">
        <f t="shared" ca="1" si="62"/>
        <v>#REF!</v>
      </c>
      <c r="O463" s="146" t="e">
        <f t="shared" ca="1" si="63"/>
        <v>#REF!</v>
      </c>
      <c r="P463" s="151"/>
    </row>
    <row r="464" spans="1:16" x14ac:dyDescent="0.25">
      <c r="A464" s="135">
        <v>458</v>
      </c>
      <c r="B464" s="161" t="e">
        <f t="shared" ca="1" si="56"/>
        <v>#REF!</v>
      </c>
      <c r="C464" s="161" t="e">
        <f t="shared" ca="1" si="57"/>
        <v>#REF!</v>
      </c>
      <c r="D464" s="140"/>
      <c r="E464" s="141"/>
      <c r="F464" s="141" t="e">
        <f t="shared" ca="1" si="58"/>
        <v>#REF!</v>
      </c>
      <c r="G464" s="139"/>
      <c r="H464" s="139"/>
      <c r="I464" s="139" t="e">
        <f t="shared" ca="1" si="60"/>
        <v>#REF!</v>
      </c>
      <c r="J464" s="142"/>
      <c r="K464" s="142"/>
      <c r="L464" s="142" t="e">
        <f t="shared" ca="1" si="59"/>
        <v>#REF!</v>
      </c>
      <c r="M464" s="144" t="e">
        <f t="shared" ca="1" si="61"/>
        <v>#REF!</v>
      </c>
      <c r="N464" s="187" t="e">
        <f t="shared" ca="1" si="62"/>
        <v>#REF!</v>
      </c>
      <c r="O464" s="146" t="e">
        <f t="shared" ca="1" si="63"/>
        <v>#REF!</v>
      </c>
      <c r="P464" s="151"/>
    </row>
    <row r="465" spans="1:16" x14ac:dyDescent="0.25">
      <c r="A465" s="135">
        <v>459</v>
      </c>
      <c r="B465" s="161" t="e">
        <f t="shared" ca="1" si="56"/>
        <v>#REF!</v>
      </c>
      <c r="C465" s="161" t="e">
        <f t="shared" ca="1" si="57"/>
        <v>#REF!</v>
      </c>
      <c r="D465" s="140"/>
      <c r="E465" s="141"/>
      <c r="F465" s="141" t="e">
        <f t="shared" ca="1" si="58"/>
        <v>#REF!</v>
      </c>
      <c r="G465" s="139"/>
      <c r="H465" s="139"/>
      <c r="I465" s="139" t="e">
        <f t="shared" ca="1" si="60"/>
        <v>#REF!</v>
      </c>
      <c r="J465" s="142"/>
      <c r="K465" s="142"/>
      <c r="L465" s="142" t="e">
        <f t="shared" ca="1" si="59"/>
        <v>#REF!</v>
      </c>
      <c r="M465" s="144" t="e">
        <f t="shared" ca="1" si="61"/>
        <v>#REF!</v>
      </c>
      <c r="N465" s="187" t="e">
        <f t="shared" ca="1" si="62"/>
        <v>#REF!</v>
      </c>
      <c r="O465" s="146" t="e">
        <f t="shared" ca="1" si="63"/>
        <v>#REF!</v>
      </c>
      <c r="P465" s="151"/>
    </row>
    <row r="466" spans="1:16" x14ac:dyDescent="0.25">
      <c r="A466" s="135">
        <v>460</v>
      </c>
      <c r="B466" s="161" t="e">
        <f t="shared" ca="1" si="56"/>
        <v>#REF!</v>
      </c>
      <c r="C466" s="161" t="e">
        <f t="shared" ca="1" si="57"/>
        <v>#REF!</v>
      </c>
      <c r="D466" s="140"/>
      <c r="E466" s="141"/>
      <c r="F466" s="141" t="e">
        <f t="shared" ca="1" si="58"/>
        <v>#REF!</v>
      </c>
      <c r="G466" s="139"/>
      <c r="H466" s="139"/>
      <c r="I466" s="139" t="e">
        <f t="shared" ca="1" si="60"/>
        <v>#REF!</v>
      </c>
      <c r="J466" s="142"/>
      <c r="K466" s="142"/>
      <c r="L466" s="142" t="e">
        <f t="shared" ca="1" si="59"/>
        <v>#REF!</v>
      </c>
      <c r="M466" s="144" t="e">
        <f t="shared" ca="1" si="61"/>
        <v>#REF!</v>
      </c>
      <c r="N466" s="187" t="e">
        <f t="shared" ca="1" si="62"/>
        <v>#REF!</v>
      </c>
      <c r="O466" s="146" t="e">
        <f t="shared" ca="1" si="63"/>
        <v>#REF!</v>
      </c>
      <c r="P466" s="151"/>
    </row>
    <row r="467" spans="1:16" x14ac:dyDescent="0.25">
      <c r="A467" s="135">
        <v>461</v>
      </c>
      <c r="B467" s="161" t="e">
        <f t="shared" ca="1" si="56"/>
        <v>#REF!</v>
      </c>
      <c r="C467" s="161" t="e">
        <f t="shared" ca="1" si="57"/>
        <v>#REF!</v>
      </c>
      <c r="D467" s="140"/>
      <c r="E467" s="141"/>
      <c r="F467" s="141" t="e">
        <f t="shared" ca="1" si="58"/>
        <v>#REF!</v>
      </c>
      <c r="G467" s="139"/>
      <c r="H467" s="139"/>
      <c r="I467" s="139" t="e">
        <f t="shared" ca="1" si="60"/>
        <v>#REF!</v>
      </c>
      <c r="J467" s="142"/>
      <c r="K467" s="142"/>
      <c r="L467" s="142" t="e">
        <f t="shared" ca="1" si="59"/>
        <v>#REF!</v>
      </c>
      <c r="M467" s="144" t="e">
        <f t="shared" ca="1" si="61"/>
        <v>#REF!</v>
      </c>
      <c r="N467" s="187" t="e">
        <f t="shared" ca="1" si="62"/>
        <v>#REF!</v>
      </c>
      <c r="O467" s="146" t="e">
        <f t="shared" ca="1" si="63"/>
        <v>#REF!</v>
      </c>
      <c r="P467" s="151"/>
    </row>
    <row r="468" spans="1:16" x14ac:dyDescent="0.25">
      <c r="A468" s="135">
        <v>462</v>
      </c>
      <c r="B468" s="161" t="e">
        <f t="shared" ca="1" si="56"/>
        <v>#REF!</v>
      </c>
      <c r="C468" s="161" t="e">
        <f t="shared" ca="1" si="57"/>
        <v>#REF!</v>
      </c>
      <c r="D468" s="140"/>
      <c r="E468" s="141"/>
      <c r="F468" s="141" t="e">
        <f t="shared" ca="1" si="58"/>
        <v>#REF!</v>
      </c>
      <c r="G468" s="139"/>
      <c r="H468" s="139"/>
      <c r="I468" s="139" t="e">
        <f t="shared" ca="1" si="60"/>
        <v>#REF!</v>
      </c>
      <c r="J468" s="142"/>
      <c r="K468" s="142"/>
      <c r="L468" s="142" t="e">
        <f t="shared" ca="1" si="59"/>
        <v>#REF!</v>
      </c>
      <c r="M468" s="144" t="e">
        <f t="shared" ca="1" si="61"/>
        <v>#REF!</v>
      </c>
      <c r="N468" s="187" t="e">
        <f t="shared" ca="1" si="62"/>
        <v>#REF!</v>
      </c>
      <c r="O468" s="146" t="e">
        <f t="shared" ca="1" si="63"/>
        <v>#REF!</v>
      </c>
      <c r="P468" s="151"/>
    </row>
    <row r="469" spans="1:16" x14ac:dyDescent="0.25">
      <c r="A469" s="135">
        <v>463</v>
      </c>
      <c r="B469" s="161" t="e">
        <f t="shared" ca="1" si="56"/>
        <v>#REF!</v>
      </c>
      <c r="C469" s="161" t="e">
        <f t="shared" ca="1" si="57"/>
        <v>#REF!</v>
      </c>
      <c r="D469" s="140"/>
      <c r="E469" s="141"/>
      <c r="F469" s="141" t="e">
        <f t="shared" ca="1" si="58"/>
        <v>#REF!</v>
      </c>
      <c r="G469" s="139"/>
      <c r="H469" s="139"/>
      <c r="I469" s="139" t="e">
        <f t="shared" ca="1" si="60"/>
        <v>#REF!</v>
      </c>
      <c r="J469" s="142"/>
      <c r="K469" s="142"/>
      <c r="L469" s="142" t="e">
        <f t="shared" ca="1" si="59"/>
        <v>#REF!</v>
      </c>
      <c r="M469" s="144" t="e">
        <f t="shared" ca="1" si="61"/>
        <v>#REF!</v>
      </c>
      <c r="N469" s="187" t="e">
        <f t="shared" ca="1" si="62"/>
        <v>#REF!</v>
      </c>
      <c r="O469" s="146" t="e">
        <f t="shared" ca="1" si="63"/>
        <v>#REF!</v>
      </c>
      <c r="P469" s="151"/>
    </row>
    <row r="470" spans="1:16" x14ac:dyDescent="0.25">
      <c r="A470" s="135">
        <v>464</v>
      </c>
      <c r="B470" s="161" t="e">
        <f t="shared" ca="1" si="56"/>
        <v>#REF!</v>
      </c>
      <c r="C470" s="161" t="e">
        <f t="shared" ca="1" si="57"/>
        <v>#REF!</v>
      </c>
      <c r="D470" s="140"/>
      <c r="E470" s="141"/>
      <c r="F470" s="141" t="e">
        <f t="shared" ca="1" si="58"/>
        <v>#REF!</v>
      </c>
      <c r="G470" s="139"/>
      <c r="H470" s="139"/>
      <c r="I470" s="139" t="e">
        <f t="shared" ca="1" si="60"/>
        <v>#REF!</v>
      </c>
      <c r="J470" s="142"/>
      <c r="K470" s="142"/>
      <c r="L470" s="142" t="e">
        <f t="shared" ca="1" si="59"/>
        <v>#REF!</v>
      </c>
      <c r="M470" s="144" t="e">
        <f t="shared" ca="1" si="61"/>
        <v>#REF!</v>
      </c>
      <c r="N470" s="187" t="e">
        <f t="shared" ca="1" si="62"/>
        <v>#REF!</v>
      </c>
      <c r="O470" s="146" t="e">
        <f t="shared" ca="1" si="63"/>
        <v>#REF!</v>
      </c>
      <c r="P470" s="151"/>
    </row>
    <row r="471" spans="1:16" x14ac:dyDescent="0.25">
      <c r="A471" s="135">
        <v>465</v>
      </c>
      <c r="B471" s="161" t="e">
        <f t="shared" ca="1" si="56"/>
        <v>#REF!</v>
      </c>
      <c r="C471" s="161" t="e">
        <f t="shared" ca="1" si="57"/>
        <v>#REF!</v>
      </c>
      <c r="D471" s="140"/>
      <c r="E471" s="141"/>
      <c r="F471" s="141" t="e">
        <f t="shared" ca="1" si="58"/>
        <v>#REF!</v>
      </c>
      <c r="G471" s="139"/>
      <c r="H471" s="139"/>
      <c r="I471" s="139" t="e">
        <f t="shared" ca="1" si="60"/>
        <v>#REF!</v>
      </c>
      <c r="J471" s="142"/>
      <c r="K471" s="142"/>
      <c r="L471" s="142" t="e">
        <f t="shared" ca="1" si="59"/>
        <v>#REF!</v>
      </c>
      <c r="M471" s="144" t="e">
        <f t="shared" ca="1" si="61"/>
        <v>#REF!</v>
      </c>
      <c r="N471" s="187" t="e">
        <f t="shared" ca="1" si="62"/>
        <v>#REF!</v>
      </c>
      <c r="O471" s="146" t="e">
        <f t="shared" ca="1" si="63"/>
        <v>#REF!</v>
      </c>
      <c r="P471" s="151"/>
    </row>
    <row r="472" spans="1:16" x14ac:dyDescent="0.25">
      <c r="A472" s="135">
        <v>466</v>
      </c>
      <c r="B472" s="161" t="e">
        <f t="shared" ca="1" si="56"/>
        <v>#REF!</v>
      </c>
      <c r="C472" s="161" t="e">
        <f t="shared" ca="1" si="57"/>
        <v>#REF!</v>
      </c>
      <c r="D472" s="140"/>
      <c r="E472" s="141"/>
      <c r="F472" s="141" t="e">
        <f t="shared" ca="1" si="58"/>
        <v>#REF!</v>
      </c>
      <c r="G472" s="139"/>
      <c r="H472" s="139"/>
      <c r="I472" s="139" t="e">
        <f t="shared" ca="1" si="60"/>
        <v>#REF!</v>
      </c>
      <c r="J472" s="142"/>
      <c r="K472" s="142"/>
      <c r="L472" s="142" t="e">
        <f t="shared" ca="1" si="59"/>
        <v>#REF!</v>
      </c>
      <c r="M472" s="144" t="e">
        <f t="shared" ca="1" si="61"/>
        <v>#REF!</v>
      </c>
      <c r="N472" s="187" t="e">
        <f t="shared" ca="1" si="62"/>
        <v>#REF!</v>
      </c>
      <c r="O472" s="146" t="e">
        <f t="shared" ca="1" si="63"/>
        <v>#REF!</v>
      </c>
      <c r="P472" s="151"/>
    </row>
    <row r="473" spans="1:16" x14ac:dyDescent="0.25">
      <c r="A473" s="135">
        <v>467</v>
      </c>
      <c r="B473" s="161" t="e">
        <f t="shared" ca="1" si="56"/>
        <v>#REF!</v>
      </c>
      <c r="C473" s="161" t="e">
        <f t="shared" ca="1" si="57"/>
        <v>#REF!</v>
      </c>
      <c r="D473" s="140"/>
      <c r="E473" s="141"/>
      <c r="F473" s="141" t="e">
        <f t="shared" ca="1" si="58"/>
        <v>#REF!</v>
      </c>
      <c r="G473" s="139"/>
      <c r="H473" s="139"/>
      <c r="I473" s="139" t="e">
        <f t="shared" ca="1" si="60"/>
        <v>#REF!</v>
      </c>
      <c r="J473" s="142"/>
      <c r="K473" s="142"/>
      <c r="L473" s="142" t="e">
        <f t="shared" ca="1" si="59"/>
        <v>#REF!</v>
      </c>
      <c r="M473" s="144" t="e">
        <f t="shared" ca="1" si="61"/>
        <v>#REF!</v>
      </c>
      <c r="N473" s="187" t="e">
        <f t="shared" ca="1" si="62"/>
        <v>#REF!</v>
      </c>
      <c r="O473" s="146" t="e">
        <f t="shared" ca="1" si="63"/>
        <v>#REF!</v>
      </c>
      <c r="P473" s="151"/>
    </row>
    <row r="474" spans="1:16" x14ac:dyDescent="0.25">
      <c r="A474" s="135">
        <v>468</v>
      </c>
      <c r="B474" s="161" t="e">
        <f t="shared" ca="1" si="56"/>
        <v>#REF!</v>
      </c>
      <c r="C474" s="161" t="e">
        <f t="shared" ca="1" si="57"/>
        <v>#REF!</v>
      </c>
      <c r="D474" s="140"/>
      <c r="E474" s="141"/>
      <c r="F474" s="141" t="e">
        <f t="shared" ca="1" si="58"/>
        <v>#REF!</v>
      </c>
      <c r="G474" s="139"/>
      <c r="H474" s="139"/>
      <c r="I474" s="139" t="e">
        <f t="shared" ca="1" si="60"/>
        <v>#REF!</v>
      </c>
      <c r="J474" s="142"/>
      <c r="K474" s="142"/>
      <c r="L474" s="142" t="e">
        <f t="shared" ca="1" si="59"/>
        <v>#REF!</v>
      </c>
      <c r="M474" s="144" t="e">
        <f t="shared" ca="1" si="61"/>
        <v>#REF!</v>
      </c>
      <c r="N474" s="187" t="e">
        <f t="shared" ca="1" si="62"/>
        <v>#REF!</v>
      </c>
      <c r="O474" s="146" t="e">
        <f t="shared" ca="1" si="63"/>
        <v>#REF!</v>
      </c>
      <c r="P474" s="151"/>
    </row>
    <row r="475" spans="1:16" x14ac:dyDescent="0.25">
      <c r="A475" s="135">
        <v>469</v>
      </c>
      <c r="B475" s="161" t="e">
        <f t="shared" ca="1" si="56"/>
        <v>#REF!</v>
      </c>
      <c r="C475" s="161" t="e">
        <f t="shared" ca="1" si="57"/>
        <v>#REF!</v>
      </c>
      <c r="D475" s="140"/>
      <c r="E475" s="141"/>
      <c r="F475" s="141" t="e">
        <f t="shared" ca="1" si="58"/>
        <v>#REF!</v>
      </c>
      <c r="G475" s="139"/>
      <c r="H475" s="139"/>
      <c r="I475" s="139" t="e">
        <f t="shared" ca="1" si="60"/>
        <v>#REF!</v>
      </c>
      <c r="J475" s="142"/>
      <c r="K475" s="142"/>
      <c r="L475" s="142" t="e">
        <f t="shared" ca="1" si="59"/>
        <v>#REF!</v>
      </c>
      <c r="M475" s="144" t="e">
        <f t="shared" ca="1" si="61"/>
        <v>#REF!</v>
      </c>
      <c r="N475" s="187" t="e">
        <f t="shared" ca="1" si="62"/>
        <v>#REF!</v>
      </c>
      <c r="O475" s="146" t="e">
        <f t="shared" ca="1" si="63"/>
        <v>#REF!</v>
      </c>
      <c r="P475" s="151"/>
    </row>
    <row r="476" spans="1:16" x14ac:dyDescent="0.25">
      <c r="A476" s="135">
        <v>470</v>
      </c>
      <c r="B476" s="161" t="e">
        <f t="shared" ca="1" si="56"/>
        <v>#REF!</v>
      </c>
      <c r="C476" s="161" t="e">
        <f t="shared" ca="1" si="57"/>
        <v>#REF!</v>
      </c>
      <c r="D476" s="140"/>
      <c r="E476" s="141"/>
      <c r="F476" s="141" t="e">
        <f t="shared" ca="1" si="58"/>
        <v>#REF!</v>
      </c>
      <c r="G476" s="139"/>
      <c r="H476" s="139"/>
      <c r="I476" s="139" t="e">
        <f t="shared" ca="1" si="60"/>
        <v>#REF!</v>
      </c>
      <c r="J476" s="142"/>
      <c r="K476" s="142"/>
      <c r="L476" s="142" t="e">
        <f t="shared" ca="1" si="59"/>
        <v>#REF!</v>
      </c>
      <c r="M476" s="144" t="e">
        <f t="shared" ca="1" si="61"/>
        <v>#REF!</v>
      </c>
      <c r="N476" s="187" t="e">
        <f t="shared" ca="1" si="62"/>
        <v>#REF!</v>
      </c>
      <c r="O476" s="146" t="e">
        <f t="shared" ca="1" si="63"/>
        <v>#REF!</v>
      </c>
      <c r="P476" s="151"/>
    </row>
    <row r="477" spans="1:16" x14ac:dyDescent="0.25">
      <c r="A477" s="135">
        <v>471</v>
      </c>
      <c r="B477" s="161" t="e">
        <f t="shared" ca="1" si="56"/>
        <v>#REF!</v>
      </c>
      <c r="C477" s="161" t="e">
        <f t="shared" ca="1" si="57"/>
        <v>#REF!</v>
      </c>
      <c r="D477" s="140"/>
      <c r="E477" s="141"/>
      <c r="F477" s="141" t="e">
        <f t="shared" ca="1" si="58"/>
        <v>#REF!</v>
      </c>
      <c r="G477" s="139"/>
      <c r="H477" s="139"/>
      <c r="I477" s="139" t="e">
        <f t="shared" ca="1" si="60"/>
        <v>#REF!</v>
      </c>
      <c r="J477" s="142"/>
      <c r="K477" s="142"/>
      <c r="L477" s="142" t="e">
        <f t="shared" ca="1" si="59"/>
        <v>#REF!</v>
      </c>
      <c r="M477" s="144" t="e">
        <f t="shared" ca="1" si="61"/>
        <v>#REF!</v>
      </c>
      <c r="N477" s="187" t="e">
        <f t="shared" ca="1" si="62"/>
        <v>#REF!</v>
      </c>
      <c r="O477" s="146" t="e">
        <f t="shared" ca="1" si="63"/>
        <v>#REF!</v>
      </c>
      <c r="P477" s="151"/>
    </row>
    <row r="478" spans="1:16" x14ac:dyDescent="0.25">
      <c r="A478" s="135">
        <v>472</v>
      </c>
      <c r="B478" s="161" t="e">
        <f t="shared" ca="1" si="56"/>
        <v>#REF!</v>
      </c>
      <c r="C478" s="161" t="e">
        <f t="shared" ca="1" si="57"/>
        <v>#REF!</v>
      </c>
      <c r="D478" s="140"/>
      <c r="E478" s="141"/>
      <c r="F478" s="141" t="e">
        <f t="shared" ca="1" si="58"/>
        <v>#REF!</v>
      </c>
      <c r="G478" s="139"/>
      <c r="H478" s="139"/>
      <c r="I478" s="139" t="e">
        <f t="shared" ca="1" si="60"/>
        <v>#REF!</v>
      </c>
      <c r="J478" s="142"/>
      <c r="K478" s="142"/>
      <c r="L478" s="142" t="e">
        <f t="shared" ca="1" si="59"/>
        <v>#REF!</v>
      </c>
      <c r="M478" s="144" t="e">
        <f t="shared" ca="1" si="61"/>
        <v>#REF!</v>
      </c>
      <c r="N478" s="187" t="e">
        <f t="shared" ca="1" si="62"/>
        <v>#REF!</v>
      </c>
      <c r="O478" s="146" t="e">
        <f t="shared" ca="1" si="63"/>
        <v>#REF!</v>
      </c>
      <c r="P478" s="151"/>
    </row>
    <row r="479" spans="1:16" x14ac:dyDescent="0.25">
      <c r="A479" s="135">
        <v>473</v>
      </c>
      <c r="B479" s="161" t="e">
        <f t="shared" ca="1" si="56"/>
        <v>#REF!</v>
      </c>
      <c r="C479" s="161" t="e">
        <f t="shared" ca="1" si="57"/>
        <v>#REF!</v>
      </c>
      <c r="D479" s="140"/>
      <c r="E479" s="141"/>
      <c r="F479" s="141" t="e">
        <f t="shared" ca="1" si="58"/>
        <v>#REF!</v>
      </c>
      <c r="G479" s="139"/>
      <c r="H479" s="139"/>
      <c r="I479" s="139" t="e">
        <f t="shared" ca="1" si="60"/>
        <v>#REF!</v>
      </c>
      <c r="J479" s="142"/>
      <c r="K479" s="142"/>
      <c r="L479" s="142" t="e">
        <f t="shared" ca="1" si="59"/>
        <v>#REF!</v>
      </c>
      <c r="M479" s="144" t="e">
        <f t="shared" ca="1" si="61"/>
        <v>#REF!</v>
      </c>
      <c r="N479" s="187" t="e">
        <f t="shared" ca="1" si="62"/>
        <v>#REF!</v>
      </c>
      <c r="O479" s="146" t="e">
        <f t="shared" ca="1" si="63"/>
        <v>#REF!</v>
      </c>
      <c r="P479" s="151"/>
    </row>
    <row r="480" spans="1:16" x14ac:dyDescent="0.25">
      <c r="A480" s="135">
        <v>474</v>
      </c>
      <c r="B480" s="161" t="e">
        <f t="shared" ca="1" si="56"/>
        <v>#REF!</v>
      </c>
      <c r="C480" s="161" t="e">
        <f t="shared" ca="1" si="57"/>
        <v>#REF!</v>
      </c>
      <c r="D480" s="140"/>
      <c r="E480" s="141"/>
      <c r="F480" s="141" t="e">
        <f t="shared" ca="1" si="58"/>
        <v>#REF!</v>
      </c>
      <c r="G480" s="139"/>
      <c r="H480" s="139"/>
      <c r="I480" s="139" t="e">
        <f t="shared" ca="1" si="60"/>
        <v>#REF!</v>
      </c>
      <c r="J480" s="142"/>
      <c r="K480" s="142"/>
      <c r="L480" s="142" t="e">
        <f t="shared" ca="1" si="59"/>
        <v>#REF!</v>
      </c>
      <c r="M480" s="144" t="e">
        <f t="shared" ca="1" si="61"/>
        <v>#REF!</v>
      </c>
      <c r="N480" s="187" t="e">
        <f t="shared" ca="1" si="62"/>
        <v>#REF!</v>
      </c>
      <c r="O480" s="146" t="e">
        <f t="shared" ca="1" si="63"/>
        <v>#REF!</v>
      </c>
      <c r="P480" s="151"/>
    </row>
    <row r="481" spans="1:16" x14ac:dyDescent="0.25">
      <c r="A481" s="135">
        <v>475</v>
      </c>
      <c r="B481" s="161" t="e">
        <f t="shared" ca="1" si="56"/>
        <v>#REF!</v>
      </c>
      <c r="C481" s="161" t="e">
        <f t="shared" ca="1" si="57"/>
        <v>#REF!</v>
      </c>
      <c r="D481" s="140"/>
      <c r="E481" s="141"/>
      <c r="F481" s="141" t="e">
        <f t="shared" ca="1" si="58"/>
        <v>#REF!</v>
      </c>
      <c r="G481" s="139"/>
      <c r="H481" s="139"/>
      <c r="I481" s="139" t="e">
        <f t="shared" ca="1" si="60"/>
        <v>#REF!</v>
      </c>
      <c r="J481" s="142"/>
      <c r="K481" s="142"/>
      <c r="L481" s="142" t="e">
        <f t="shared" ca="1" si="59"/>
        <v>#REF!</v>
      </c>
      <c r="M481" s="144" t="e">
        <f t="shared" ca="1" si="61"/>
        <v>#REF!</v>
      </c>
      <c r="N481" s="187" t="e">
        <f t="shared" ca="1" si="62"/>
        <v>#REF!</v>
      </c>
      <c r="O481" s="146" t="e">
        <f t="shared" ca="1" si="63"/>
        <v>#REF!</v>
      </c>
      <c r="P481" s="151"/>
    </row>
    <row r="482" spans="1:16" x14ac:dyDescent="0.25">
      <c r="A482" s="135">
        <v>476</v>
      </c>
      <c r="B482" s="161" t="e">
        <f t="shared" ca="1" si="56"/>
        <v>#REF!</v>
      </c>
      <c r="C482" s="161" t="e">
        <f t="shared" ca="1" si="57"/>
        <v>#REF!</v>
      </c>
      <c r="D482" s="140"/>
      <c r="E482" s="141"/>
      <c r="F482" s="141" t="e">
        <f t="shared" ca="1" si="58"/>
        <v>#REF!</v>
      </c>
      <c r="G482" s="139"/>
      <c r="H482" s="139"/>
      <c r="I482" s="139" t="e">
        <f t="shared" ca="1" si="60"/>
        <v>#REF!</v>
      </c>
      <c r="J482" s="142"/>
      <c r="K482" s="142"/>
      <c r="L482" s="142" t="e">
        <f t="shared" ca="1" si="59"/>
        <v>#REF!</v>
      </c>
      <c r="M482" s="144" t="e">
        <f t="shared" ca="1" si="61"/>
        <v>#REF!</v>
      </c>
      <c r="N482" s="187" t="e">
        <f t="shared" ca="1" si="62"/>
        <v>#REF!</v>
      </c>
      <c r="O482" s="146" t="e">
        <f t="shared" ca="1" si="63"/>
        <v>#REF!</v>
      </c>
      <c r="P482" s="151"/>
    </row>
    <row r="483" spans="1:16" x14ac:dyDescent="0.25">
      <c r="A483" s="135">
        <v>477</v>
      </c>
      <c r="B483" s="161" t="e">
        <f t="shared" ca="1" si="56"/>
        <v>#REF!</v>
      </c>
      <c r="C483" s="161" t="e">
        <f t="shared" ca="1" si="57"/>
        <v>#REF!</v>
      </c>
      <c r="D483" s="140"/>
      <c r="E483" s="141"/>
      <c r="F483" s="141" t="e">
        <f t="shared" ca="1" si="58"/>
        <v>#REF!</v>
      </c>
      <c r="G483" s="139"/>
      <c r="H483" s="139"/>
      <c r="I483" s="139" t="e">
        <f t="shared" ca="1" si="60"/>
        <v>#REF!</v>
      </c>
      <c r="J483" s="142"/>
      <c r="K483" s="142"/>
      <c r="L483" s="142" t="e">
        <f t="shared" ca="1" si="59"/>
        <v>#REF!</v>
      </c>
      <c r="M483" s="144" t="e">
        <f t="shared" ca="1" si="61"/>
        <v>#REF!</v>
      </c>
      <c r="N483" s="187" t="e">
        <f t="shared" ca="1" si="62"/>
        <v>#REF!</v>
      </c>
      <c r="O483" s="146" t="e">
        <f t="shared" ca="1" si="63"/>
        <v>#REF!</v>
      </c>
      <c r="P483" s="151"/>
    </row>
    <row r="484" spans="1:16" x14ac:dyDescent="0.25">
      <c r="A484" s="135">
        <v>478</v>
      </c>
      <c r="B484" s="161" t="e">
        <f t="shared" ca="1" si="56"/>
        <v>#REF!</v>
      </c>
      <c r="C484" s="161" t="e">
        <f t="shared" ca="1" si="57"/>
        <v>#REF!</v>
      </c>
      <c r="D484" s="140"/>
      <c r="E484" s="141"/>
      <c r="F484" s="141" t="e">
        <f t="shared" ca="1" si="58"/>
        <v>#REF!</v>
      </c>
      <c r="G484" s="139"/>
      <c r="H484" s="139"/>
      <c r="I484" s="139" t="e">
        <f t="shared" ca="1" si="60"/>
        <v>#REF!</v>
      </c>
      <c r="J484" s="142"/>
      <c r="K484" s="142"/>
      <c r="L484" s="142" t="e">
        <f t="shared" ca="1" si="59"/>
        <v>#REF!</v>
      </c>
      <c r="M484" s="144" t="e">
        <f t="shared" ca="1" si="61"/>
        <v>#REF!</v>
      </c>
      <c r="N484" s="187" t="e">
        <f t="shared" ca="1" si="62"/>
        <v>#REF!</v>
      </c>
      <c r="O484" s="146" t="e">
        <f t="shared" ca="1" si="63"/>
        <v>#REF!</v>
      </c>
      <c r="P484" s="151"/>
    </row>
    <row r="485" spans="1:16" x14ac:dyDescent="0.25">
      <c r="A485" s="135">
        <v>479</v>
      </c>
      <c r="B485" s="161" t="e">
        <f t="shared" ca="1" si="56"/>
        <v>#REF!</v>
      </c>
      <c r="C485" s="161" t="e">
        <f t="shared" ca="1" si="57"/>
        <v>#REF!</v>
      </c>
      <c r="D485" s="140"/>
      <c r="E485" s="141"/>
      <c r="F485" s="141" t="e">
        <f t="shared" ca="1" si="58"/>
        <v>#REF!</v>
      </c>
      <c r="G485" s="139"/>
      <c r="H485" s="139"/>
      <c r="I485" s="139" t="e">
        <f t="shared" ca="1" si="60"/>
        <v>#REF!</v>
      </c>
      <c r="J485" s="142"/>
      <c r="K485" s="142"/>
      <c r="L485" s="142" t="e">
        <f t="shared" ca="1" si="59"/>
        <v>#REF!</v>
      </c>
      <c r="M485" s="144" t="e">
        <f t="shared" ca="1" si="61"/>
        <v>#REF!</v>
      </c>
      <c r="N485" s="187" t="e">
        <f t="shared" ca="1" si="62"/>
        <v>#REF!</v>
      </c>
      <c r="O485" s="146" t="e">
        <f t="shared" ca="1" si="63"/>
        <v>#REF!</v>
      </c>
      <c r="P485" s="151"/>
    </row>
    <row r="486" spans="1:16" x14ac:dyDescent="0.25">
      <c r="A486" s="135">
        <v>480</v>
      </c>
      <c r="B486" s="161" t="e">
        <f t="shared" ca="1" si="56"/>
        <v>#REF!</v>
      </c>
      <c r="C486" s="161" t="e">
        <f t="shared" ca="1" si="57"/>
        <v>#REF!</v>
      </c>
      <c r="D486" s="140"/>
      <c r="E486" s="141"/>
      <c r="F486" s="141" t="e">
        <f t="shared" ca="1" si="58"/>
        <v>#REF!</v>
      </c>
      <c r="G486" s="139"/>
      <c r="H486" s="139"/>
      <c r="I486" s="139" t="e">
        <f t="shared" ca="1" si="60"/>
        <v>#REF!</v>
      </c>
      <c r="J486" s="142"/>
      <c r="K486" s="142"/>
      <c r="L486" s="142" t="e">
        <f t="shared" ca="1" si="59"/>
        <v>#REF!</v>
      </c>
      <c r="M486" s="144" t="e">
        <f t="shared" ca="1" si="61"/>
        <v>#REF!</v>
      </c>
      <c r="N486" s="187" t="e">
        <f t="shared" ca="1" si="62"/>
        <v>#REF!</v>
      </c>
      <c r="O486" s="146" t="e">
        <f t="shared" ca="1" si="63"/>
        <v>#REF!</v>
      </c>
      <c r="P486" s="151"/>
    </row>
    <row r="487" spans="1:16" x14ac:dyDescent="0.25">
      <c r="A487" s="135">
        <v>481</v>
      </c>
      <c r="B487" s="161" t="e">
        <f t="shared" ca="1" si="56"/>
        <v>#REF!</v>
      </c>
      <c r="C487" s="161" t="e">
        <f t="shared" ca="1" si="57"/>
        <v>#REF!</v>
      </c>
      <c r="D487" s="140"/>
      <c r="E487" s="141"/>
      <c r="F487" s="141" t="e">
        <f t="shared" ca="1" si="58"/>
        <v>#REF!</v>
      </c>
      <c r="G487" s="139"/>
      <c r="H487" s="139"/>
      <c r="I487" s="139" t="e">
        <f t="shared" ca="1" si="60"/>
        <v>#REF!</v>
      </c>
      <c r="J487" s="142"/>
      <c r="K487" s="142"/>
      <c r="L487" s="142" t="e">
        <f t="shared" ca="1" si="59"/>
        <v>#REF!</v>
      </c>
      <c r="M487" s="144" t="e">
        <f t="shared" ca="1" si="61"/>
        <v>#REF!</v>
      </c>
      <c r="N487" s="187" t="e">
        <f t="shared" ca="1" si="62"/>
        <v>#REF!</v>
      </c>
      <c r="O487" s="146" t="e">
        <f t="shared" ca="1" si="63"/>
        <v>#REF!</v>
      </c>
      <c r="P487" s="151"/>
    </row>
    <row r="488" spans="1:16" x14ac:dyDescent="0.25">
      <c r="A488" s="135">
        <v>482</v>
      </c>
      <c r="B488" s="161" t="e">
        <f t="shared" ca="1" si="56"/>
        <v>#REF!</v>
      </c>
      <c r="C488" s="161" t="e">
        <f t="shared" ca="1" si="57"/>
        <v>#REF!</v>
      </c>
      <c r="D488" s="140"/>
      <c r="E488" s="141"/>
      <c r="F488" s="141" t="e">
        <f t="shared" ca="1" si="58"/>
        <v>#REF!</v>
      </c>
      <c r="G488" s="139"/>
      <c r="H488" s="139"/>
      <c r="I488" s="139" t="e">
        <f t="shared" ca="1" si="60"/>
        <v>#REF!</v>
      </c>
      <c r="J488" s="142"/>
      <c r="K488" s="142"/>
      <c r="L488" s="142" t="e">
        <f t="shared" ca="1" si="59"/>
        <v>#REF!</v>
      </c>
      <c r="M488" s="144" t="e">
        <f t="shared" ca="1" si="61"/>
        <v>#REF!</v>
      </c>
      <c r="N488" s="187" t="e">
        <f t="shared" ca="1" si="62"/>
        <v>#REF!</v>
      </c>
      <c r="O488" s="146" t="e">
        <f t="shared" ca="1" si="63"/>
        <v>#REF!</v>
      </c>
      <c r="P488" s="151"/>
    </row>
    <row r="489" spans="1:16" x14ac:dyDescent="0.25">
      <c r="A489" s="135">
        <v>483</v>
      </c>
      <c r="B489" s="161" t="e">
        <f t="shared" ca="1" si="56"/>
        <v>#REF!</v>
      </c>
      <c r="C489" s="161" t="e">
        <f t="shared" ca="1" si="57"/>
        <v>#REF!</v>
      </c>
      <c r="D489" s="140"/>
      <c r="E489" s="141"/>
      <c r="F489" s="141" t="e">
        <f t="shared" ca="1" si="58"/>
        <v>#REF!</v>
      </c>
      <c r="G489" s="139"/>
      <c r="H489" s="139"/>
      <c r="I489" s="139" t="e">
        <f t="shared" ca="1" si="60"/>
        <v>#REF!</v>
      </c>
      <c r="J489" s="142"/>
      <c r="K489" s="142"/>
      <c r="L489" s="142" t="e">
        <f t="shared" ca="1" si="59"/>
        <v>#REF!</v>
      </c>
      <c r="M489" s="144" t="e">
        <f t="shared" ca="1" si="61"/>
        <v>#REF!</v>
      </c>
      <c r="N489" s="187" t="e">
        <f t="shared" ca="1" si="62"/>
        <v>#REF!</v>
      </c>
      <c r="O489" s="146" t="e">
        <f t="shared" ca="1" si="63"/>
        <v>#REF!</v>
      </c>
      <c r="P489" s="151"/>
    </row>
    <row r="490" spans="1:16" x14ac:dyDescent="0.25">
      <c r="A490" s="135">
        <v>484</v>
      </c>
      <c r="B490" s="161" t="e">
        <f t="shared" ca="1" si="56"/>
        <v>#REF!</v>
      </c>
      <c r="C490" s="161" t="e">
        <f t="shared" ca="1" si="57"/>
        <v>#REF!</v>
      </c>
      <c r="D490" s="140"/>
      <c r="E490" s="141"/>
      <c r="F490" s="141" t="e">
        <f t="shared" ca="1" si="58"/>
        <v>#REF!</v>
      </c>
      <c r="G490" s="139"/>
      <c r="H490" s="139"/>
      <c r="I490" s="139" t="e">
        <f t="shared" ca="1" si="60"/>
        <v>#REF!</v>
      </c>
      <c r="J490" s="142"/>
      <c r="K490" s="142"/>
      <c r="L490" s="142" t="e">
        <f t="shared" ca="1" si="59"/>
        <v>#REF!</v>
      </c>
      <c r="M490" s="144" t="e">
        <f t="shared" ca="1" si="61"/>
        <v>#REF!</v>
      </c>
      <c r="N490" s="187" t="e">
        <f t="shared" ca="1" si="62"/>
        <v>#REF!</v>
      </c>
      <c r="O490" s="146" t="e">
        <f t="shared" ca="1" si="63"/>
        <v>#REF!</v>
      </c>
      <c r="P490" s="151"/>
    </row>
    <row r="491" spans="1:16" x14ac:dyDescent="0.25">
      <c r="A491" s="135">
        <v>485</v>
      </c>
      <c r="B491" s="161" t="e">
        <f t="shared" ca="1" si="56"/>
        <v>#REF!</v>
      </c>
      <c r="C491" s="161" t="e">
        <f t="shared" ca="1" si="57"/>
        <v>#REF!</v>
      </c>
      <c r="D491" s="140"/>
      <c r="E491" s="141"/>
      <c r="F491" s="141" t="e">
        <f t="shared" ca="1" si="58"/>
        <v>#REF!</v>
      </c>
      <c r="G491" s="139"/>
      <c r="H491" s="139"/>
      <c r="I491" s="139" t="e">
        <f t="shared" ca="1" si="60"/>
        <v>#REF!</v>
      </c>
      <c r="J491" s="142"/>
      <c r="K491" s="142"/>
      <c r="L491" s="142" t="e">
        <f t="shared" ca="1" si="59"/>
        <v>#REF!</v>
      </c>
      <c r="M491" s="144" t="e">
        <f t="shared" ca="1" si="61"/>
        <v>#REF!</v>
      </c>
      <c r="N491" s="187" t="e">
        <f t="shared" ca="1" si="62"/>
        <v>#REF!</v>
      </c>
      <c r="O491" s="146" t="e">
        <f t="shared" ca="1" si="63"/>
        <v>#REF!</v>
      </c>
      <c r="P491" s="151"/>
    </row>
    <row r="492" spans="1:16" x14ac:dyDescent="0.25">
      <c r="A492" s="135">
        <v>486</v>
      </c>
      <c r="B492" s="161" t="e">
        <f t="shared" ca="1" si="56"/>
        <v>#REF!</v>
      </c>
      <c r="C492" s="161" t="e">
        <f t="shared" ca="1" si="57"/>
        <v>#REF!</v>
      </c>
      <c r="D492" s="140"/>
      <c r="E492" s="141"/>
      <c r="F492" s="141" t="e">
        <f t="shared" ca="1" si="58"/>
        <v>#REF!</v>
      </c>
      <c r="G492" s="139"/>
      <c r="H492" s="139"/>
      <c r="I492" s="139" t="e">
        <f t="shared" ca="1" si="60"/>
        <v>#REF!</v>
      </c>
      <c r="J492" s="142"/>
      <c r="K492" s="142"/>
      <c r="L492" s="142" t="e">
        <f t="shared" ca="1" si="59"/>
        <v>#REF!</v>
      </c>
      <c r="M492" s="144" t="e">
        <f t="shared" ca="1" si="61"/>
        <v>#REF!</v>
      </c>
      <c r="N492" s="187" t="e">
        <f t="shared" ca="1" si="62"/>
        <v>#REF!</v>
      </c>
      <c r="O492" s="146" t="e">
        <f t="shared" ca="1" si="63"/>
        <v>#REF!</v>
      </c>
      <c r="P492" s="151"/>
    </row>
    <row r="493" spans="1:16" x14ac:dyDescent="0.25">
      <c r="A493" s="135">
        <v>487</v>
      </c>
      <c r="B493" s="161" t="e">
        <f t="shared" ca="1" si="56"/>
        <v>#REF!</v>
      </c>
      <c r="C493" s="161" t="e">
        <f t="shared" ca="1" si="57"/>
        <v>#REF!</v>
      </c>
      <c r="D493" s="140"/>
      <c r="E493" s="141"/>
      <c r="F493" s="141" t="e">
        <f t="shared" ca="1" si="58"/>
        <v>#REF!</v>
      </c>
      <c r="G493" s="139"/>
      <c r="H493" s="139"/>
      <c r="I493" s="139" t="e">
        <f t="shared" ca="1" si="60"/>
        <v>#REF!</v>
      </c>
      <c r="J493" s="142"/>
      <c r="K493" s="142"/>
      <c r="L493" s="142" t="e">
        <f t="shared" ca="1" si="59"/>
        <v>#REF!</v>
      </c>
      <c r="M493" s="144" t="e">
        <f t="shared" ca="1" si="61"/>
        <v>#REF!</v>
      </c>
      <c r="N493" s="187" t="e">
        <f t="shared" ca="1" si="62"/>
        <v>#REF!</v>
      </c>
      <c r="O493" s="146" t="e">
        <f t="shared" ca="1" si="63"/>
        <v>#REF!</v>
      </c>
      <c r="P493" s="151"/>
    </row>
    <row r="494" spans="1:16" x14ac:dyDescent="0.25">
      <c r="A494" s="135">
        <v>488</v>
      </c>
      <c r="B494" s="161" t="e">
        <f t="shared" ca="1" si="56"/>
        <v>#REF!</v>
      </c>
      <c r="C494" s="161" t="e">
        <f t="shared" ca="1" si="57"/>
        <v>#REF!</v>
      </c>
      <c r="D494" s="140"/>
      <c r="E494" s="141"/>
      <c r="F494" s="141" t="e">
        <f t="shared" ca="1" si="58"/>
        <v>#REF!</v>
      </c>
      <c r="G494" s="139"/>
      <c r="H494" s="139"/>
      <c r="I494" s="139" t="e">
        <f t="shared" ca="1" si="60"/>
        <v>#REF!</v>
      </c>
      <c r="J494" s="142"/>
      <c r="K494" s="142"/>
      <c r="L494" s="142" t="e">
        <f t="shared" ca="1" si="59"/>
        <v>#REF!</v>
      </c>
      <c r="M494" s="144" t="e">
        <f t="shared" ca="1" si="61"/>
        <v>#REF!</v>
      </c>
      <c r="N494" s="187" t="e">
        <f t="shared" ca="1" si="62"/>
        <v>#REF!</v>
      </c>
      <c r="O494" s="146" t="e">
        <f t="shared" ca="1" si="63"/>
        <v>#REF!</v>
      </c>
      <c r="P494" s="151"/>
    </row>
    <row r="495" spans="1:16" x14ac:dyDescent="0.25">
      <c r="A495" s="135">
        <v>489</v>
      </c>
      <c r="B495" s="161" t="e">
        <f t="shared" ca="1" si="56"/>
        <v>#REF!</v>
      </c>
      <c r="C495" s="161" t="e">
        <f t="shared" ca="1" si="57"/>
        <v>#REF!</v>
      </c>
      <c r="D495" s="140"/>
      <c r="E495" s="141"/>
      <c r="F495" s="141" t="e">
        <f t="shared" ca="1" si="58"/>
        <v>#REF!</v>
      </c>
      <c r="G495" s="139"/>
      <c r="H495" s="139"/>
      <c r="I495" s="139" t="e">
        <f t="shared" ca="1" si="60"/>
        <v>#REF!</v>
      </c>
      <c r="J495" s="142"/>
      <c r="K495" s="142"/>
      <c r="L495" s="142" t="e">
        <f t="shared" ca="1" si="59"/>
        <v>#REF!</v>
      </c>
      <c r="M495" s="144" t="e">
        <f t="shared" ca="1" si="61"/>
        <v>#REF!</v>
      </c>
      <c r="N495" s="187" t="e">
        <f t="shared" ca="1" si="62"/>
        <v>#REF!</v>
      </c>
      <c r="O495" s="146" t="e">
        <f t="shared" ca="1" si="63"/>
        <v>#REF!</v>
      </c>
      <c r="P495" s="151"/>
    </row>
    <row r="496" spans="1:16" x14ac:dyDescent="0.25">
      <c r="A496" s="135">
        <v>490</v>
      </c>
      <c r="B496" s="161" t="e">
        <f t="shared" ca="1" si="56"/>
        <v>#REF!</v>
      </c>
      <c r="C496" s="161" t="e">
        <f t="shared" ca="1" si="57"/>
        <v>#REF!</v>
      </c>
      <c r="D496" s="140"/>
      <c r="E496" s="141"/>
      <c r="F496" s="141" t="e">
        <f t="shared" ca="1" si="58"/>
        <v>#REF!</v>
      </c>
      <c r="G496" s="139"/>
      <c r="H496" s="139"/>
      <c r="I496" s="139" t="e">
        <f t="shared" ca="1" si="60"/>
        <v>#REF!</v>
      </c>
      <c r="J496" s="142"/>
      <c r="K496" s="142"/>
      <c r="L496" s="142" t="e">
        <f t="shared" ca="1" si="59"/>
        <v>#REF!</v>
      </c>
      <c r="M496" s="144" t="e">
        <f t="shared" ca="1" si="61"/>
        <v>#REF!</v>
      </c>
      <c r="N496" s="187" t="e">
        <f t="shared" ca="1" si="62"/>
        <v>#REF!</v>
      </c>
      <c r="O496" s="146" t="e">
        <f t="shared" ca="1" si="63"/>
        <v>#REF!</v>
      </c>
      <c r="P496" s="151"/>
    </row>
    <row r="497" spans="1:16" x14ac:dyDescent="0.25">
      <c r="A497" s="135">
        <v>491</v>
      </c>
      <c r="B497" s="161" t="e">
        <f t="shared" ca="1" si="56"/>
        <v>#REF!</v>
      </c>
      <c r="C497" s="161" t="e">
        <f t="shared" ca="1" si="57"/>
        <v>#REF!</v>
      </c>
      <c r="D497" s="140"/>
      <c r="E497" s="141"/>
      <c r="F497" s="141" t="e">
        <f t="shared" ca="1" si="58"/>
        <v>#REF!</v>
      </c>
      <c r="G497" s="139"/>
      <c r="H497" s="139"/>
      <c r="I497" s="139" t="e">
        <f t="shared" ca="1" si="60"/>
        <v>#REF!</v>
      </c>
      <c r="J497" s="142"/>
      <c r="K497" s="142"/>
      <c r="L497" s="142" t="e">
        <f t="shared" ca="1" si="59"/>
        <v>#REF!</v>
      </c>
      <c r="M497" s="144" t="e">
        <f t="shared" ca="1" si="61"/>
        <v>#REF!</v>
      </c>
      <c r="N497" s="187" t="e">
        <f t="shared" ca="1" si="62"/>
        <v>#REF!</v>
      </c>
      <c r="O497" s="146" t="e">
        <f t="shared" ca="1" si="63"/>
        <v>#REF!</v>
      </c>
      <c r="P497" s="151"/>
    </row>
    <row r="498" spans="1:16" x14ac:dyDescent="0.25">
      <c r="A498" s="135">
        <v>492</v>
      </c>
      <c r="B498" s="161" t="e">
        <f t="shared" ca="1" si="56"/>
        <v>#REF!</v>
      </c>
      <c r="C498" s="161" t="e">
        <f t="shared" ca="1" si="57"/>
        <v>#REF!</v>
      </c>
      <c r="D498" s="140"/>
      <c r="E498" s="141"/>
      <c r="F498" s="141" t="e">
        <f t="shared" ca="1" si="58"/>
        <v>#REF!</v>
      </c>
      <c r="G498" s="139"/>
      <c r="H498" s="139"/>
      <c r="I498" s="139" t="e">
        <f t="shared" ca="1" si="60"/>
        <v>#REF!</v>
      </c>
      <c r="J498" s="142"/>
      <c r="K498" s="142"/>
      <c r="L498" s="142" t="e">
        <f t="shared" ca="1" si="59"/>
        <v>#REF!</v>
      </c>
      <c r="M498" s="144" t="e">
        <f t="shared" ca="1" si="61"/>
        <v>#REF!</v>
      </c>
      <c r="N498" s="187" t="e">
        <f t="shared" ca="1" si="62"/>
        <v>#REF!</v>
      </c>
      <c r="O498" s="146" t="e">
        <f t="shared" ca="1" si="63"/>
        <v>#REF!</v>
      </c>
      <c r="P498" s="151"/>
    </row>
    <row r="499" spans="1:16" x14ac:dyDescent="0.25">
      <c r="A499" s="152" t="s">
        <v>605</v>
      </c>
      <c r="B499" s="152"/>
      <c r="C499" s="192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4"/>
      <c r="P499" s="154"/>
    </row>
    <row r="500" spans="1:16" x14ac:dyDescent="0.25">
      <c r="A500" s="600" t="s">
        <v>635</v>
      </c>
      <c r="B500" s="600"/>
      <c r="C500" s="600"/>
      <c r="D500" s="600"/>
      <c r="E500" s="600"/>
      <c r="F500" s="600"/>
      <c r="G500" s="600"/>
      <c r="H500" s="600"/>
      <c r="I500" s="600"/>
      <c r="J500" s="600"/>
      <c r="K500" s="600"/>
      <c r="L500" s="600"/>
      <c r="M500" s="600"/>
      <c r="N500" s="600"/>
      <c r="O500" s="154"/>
      <c r="P500" s="154"/>
    </row>
    <row r="502" spans="1:16" x14ac:dyDescent="0.25">
      <c r="B502" s="193" t="s">
        <v>645</v>
      </c>
      <c r="C502" s="194" t="s">
        <v>642</v>
      </c>
      <c r="D502" s="158" t="s">
        <v>643</v>
      </c>
    </row>
    <row r="503" spans="1:16" x14ac:dyDescent="0.25">
      <c r="B503" s="193"/>
      <c r="C503" s="194"/>
      <c r="D503" s="158"/>
    </row>
    <row r="504" spans="1:16" x14ac:dyDescent="0.25">
      <c r="B504" s="193"/>
      <c r="C504" s="195"/>
      <c r="D504" s="158"/>
    </row>
    <row r="505" spans="1:16" x14ac:dyDescent="0.25">
      <c r="B505" s="193" t="s">
        <v>647</v>
      </c>
      <c r="C505" s="194" t="s">
        <v>646</v>
      </c>
      <c r="D505" s="158" t="s">
        <v>619</v>
      </c>
    </row>
  </sheetData>
  <autoFilter ref="A6:P498"/>
  <mergeCells count="9">
    <mergeCell ref="A500:N500"/>
    <mergeCell ref="M4:O4"/>
    <mergeCell ref="A2:N2"/>
    <mergeCell ref="A4:A5"/>
    <mergeCell ref="B4:B5"/>
    <mergeCell ref="C4:C5"/>
    <mergeCell ref="D4:F4"/>
    <mergeCell ref="G4:I4"/>
    <mergeCell ref="J4:L4"/>
  </mergeCells>
  <pageMargins left="0.43307086614173229" right="0.23622047244094491" top="0.49" bottom="0.35433070866141736" header="0.31496062992125984" footer="0.31496062992125984"/>
  <pageSetup paperSize="9" scale="56" fitToHeight="0" orientation="landscape" r:id="rId1"/>
  <headerFooter differentFirst="1">
    <oddHeader>&amp;C&amp;"Times New Roman,обычный"&amp;16&amp;P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Y239"/>
  <sheetViews>
    <sheetView view="pageBreakPreview" zoomScaleSheetLayoutView="100" workbookViewId="0">
      <pane xSplit="2" ySplit="3" topLeftCell="C133" activePane="bottomRight" state="frozen"/>
      <selection pane="topRight" activeCell="D1" sqref="D1"/>
      <selection pane="bottomLeft" activeCell="A5" sqref="A5"/>
      <selection pane="bottomRight" activeCell="B140" sqref="B140"/>
    </sheetView>
  </sheetViews>
  <sheetFormatPr defaultRowHeight="18.75" outlineLevelCol="2" x14ac:dyDescent="0.3"/>
  <cols>
    <col min="1" max="1" width="6.5703125" style="11" customWidth="1"/>
    <col min="2" max="2" width="56" style="28" customWidth="1"/>
    <col min="3" max="3" width="24.5703125" style="77" customWidth="1"/>
    <col min="4" max="4" width="18.5703125" style="74" customWidth="1" outlineLevel="1"/>
    <col min="5" max="5" width="11.85546875" style="29" customWidth="1" outlineLevel="1"/>
    <col min="6" max="6" width="6.5703125" style="30" customWidth="1" outlineLevel="1"/>
    <col min="7" max="7" width="12.5703125" style="29" customWidth="1" outlineLevel="1"/>
    <col min="8" max="8" width="3.85546875" style="20" customWidth="1" outlineLevel="2"/>
    <col min="9" max="10" width="4.140625" style="20" customWidth="1" outlineLevel="2"/>
    <col min="11" max="12" width="4.42578125" style="20" customWidth="1" outlineLevel="2"/>
    <col min="13" max="13" width="4.140625" style="20" customWidth="1" outlineLevel="2"/>
    <col min="14" max="19" width="4.42578125" style="20" customWidth="1" outlineLevel="2"/>
    <col min="20" max="20" width="27.140625" style="32" customWidth="1" outlineLevel="2"/>
    <col min="21" max="22" width="9.28515625" style="45" customWidth="1" outlineLevel="1"/>
    <col min="23" max="23" width="7.5703125" style="45" customWidth="1" outlineLevel="1"/>
    <col min="24" max="24" width="7.7109375" style="45" customWidth="1" outlineLevel="1"/>
    <col min="25" max="25" width="46.28515625" style="45" customWidth="1" outlineLevel="1"/>
    <col min="26" max="27" width="10.140625" style="54" customWidth="1"/>
    <col min="28" max="28" width="11.5703125" style="54" customWidth="1"/>
    <col min="29" max="37" width="10.140625" style="54" customWidth="1"/>
    <col min="38" max="50" width="9.140625" style="1" customWidth="1"/>
    <col min="51" max="16384" width="9.140625" style="1"/>
  </cols>
  <sheetData>
    <row r="1" spans="1:51" ht="45.75" customHeight="1" x14ac:dyDescent="0.3">
      <c r="A1" s="736" t="s">
        <v>0</v>
      </c>
      <c r="B1" s="736" t="s">
        <v>85</v>
      </c>
      <c r="C1" s="736" t="s">
        <v>135</v>
      </c>
      <c r="D1" s="738" t="s">
        <v>483</v>
      </c>
      <c r="E1" s="738" t="s">
        <v>291</v>
      </c>
      <c r="F1" s="738"/>
      <c r="G1" s="739" t="s">
        <v>300</v>
      </c>
      <c r="H1" s="730" t="s">
        <v>166</v>
      </c>
      <c r="I1" s="731"/>
      <c r="J1" s="731"/>
      <c r="K1" s="731"/>
      <c r="L1" s="731"/>
      <c r="M1" s="731"/>
      <c r="N1" s="731"/>
      <c r="O1" s="731"/>
      <c r="P1" s="731"/>
      <c r="Q1" s="731"/>
      <c r="R1" s="731"/>
      <c r="S1" s="731"/>
      <c r="T1" s="732"/>
      <c r="U1" s="733" t="s">
        <v>441</v>
      </c>
      <c r="V1" s="734"/>
      <c r="W1" s="734"/>
      <c r="X1" s="734"/>
      <c r="Y1" s="735"/>
      <c r="Z1" s="725" t="s">
        <v>1</v>
      </c>
      <c r="AA1" s="726"/>
      <c r="AB1" s="726"/>
      <c r="AC1" s="726"/>
      <c r="AD1" s="726"/>
      <c r="AE1" s="726"/>
      <c r="AF1" s="726"/>
      <c r="AG1" s="726"/>
      <c r="AH1" s="726"/>
      <c r="AI1" s="726"/>
      <c r="AJ1" s="726"/>
      <c r="AK1" s="727"/>
    </row>
    <row r="2" spans="1:51" s="7" customFormat="1" ht="48" customHeight="1" x14ac:dyDescent="0.3">
      <c r="A2" s="737"/>
      <c r="B2" s="737"/>
      <c r="C2" s="737"/>
      <c r="D2" s="738"/>
      <c r="E2" s="58" t="s">
        <v>292</v>
      </c>
      <c r="F2" s="59" t="s">
        <v>293</v>
      </c>
      <c r="G2" s="739"/>
      <c r="H2" s="56" t="s">
        <v>76</v>
      </c>
      <c r="I2" s="56" t="s">
        <v>429</v>
      </c>
      <c r="J2" s="56" t="s">
        <v>430</v>
      </c>
      <c r="K2" s="56" t="s">
        <v>77</v>
      </c>
      <c r="L2" s="56" t="s">
        <v>435</v>
      </c>
      <c r="M2" s="56" t="s">
        <v>431</v>
      </c>
      <c r="N2" s="56" t="s">
        <v>432</v>
      </c>
      <c r="O2" s="56" t="s">
        <v>433</v>
      </c>
      <c r="P2" s="56" t="s">
        <v>79</v>
      </c>
      <c r="Q2" s="56" t="s">
        <v>78</v>
      </c>
      <c r="R2" s="56" t="s">
        <v>80</v>
      </c>
      <c r="S2" s="56" t="s">
        <v>434</v>
      </c>
      <c r="T2" s="60" t="s">
        <v>301</v>
      </c>
      <c r="U2" s="61" t="s">
        <v>299</v>
      </c>
      <c r="V2" s="61" t="s">
        <v>289</v>
      </c>
      <c r="W2" s="61" t="s">
        <v>290</v>
      </c>
      <c r="X2" s="61" t="s">
        <v>425</v>
      </c>
      <c r="Y2" s="61" t="s">
        <v>440</v>
      </c>
      <c r="Z2" s="57" t="s">
        <v>76</v>
      </c>
      <c r="AA2" s="57" t="s">
        <v>429</v>
      </c>
      <c r="AB2" s="57" t="s">
        <v>430</v>
      </c>
      <c r="AC2" s="57" t="s">
        <v>77</v>
      </c>
      <c r="AD2" s="57" t="s">
        <v>435</v>
      </c>
      <c r="AE2" s="57" t="s">
        <v>431</v>
      </c>
      <c r="AF2" s="57" t="s">
        <v>432</v>
      </c>
      <c r="AG2" s="57" t="s">
        <v>433</v>
      </c>
      <c r="AH2" s="57" t="s">
        <v>79</v>
      </c>
      <c r="AI2" s="57" t="s">
        <v>78</v>
      </c>
      <c r="AJ2" s="57" t="s">
        <v>80</v>
      </c>
      <c r="AK2" s="57" t="s">
        <v>434</v>
      </c>
    </row>
    <row r="3" spans="1:51" s="62" customFormat="1" ht="27" customHeight="1" x14ac:dyDescent="0.25">
      <c r="B3" s="10"/>
      <c r="C3" s="10"/>
      <c r="D3" s="66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65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</row>
    <row r="4" spans="1:51" s="2" customFormat="1" ht="35.25" customHeight="1" x14ac:dyDescent="0.3">
      <c r="A4" s="75">
        <v>1</v>
      </c>
      <c r="B4" s="98" t="s">
        <v>47</v>
      </c>
      <c r="C4" s="76" t="s">
        <v>46</v>
      </c>
      <c r="D4" s="67" t="s">
        <v>576</v>
      </c>
      <c r="E4" s="15">
        <v>42065</v>
      </c>
      <c r="F4" s="17">
        <v>130</v>
      </c>
      <c r="G4" s="22"/>
      <c r="H4" s="18">
        <v>1</v>
      </c>
      <c r="I4" s="17" t="s">
        <v>82</v>
      </c>
      <c r="J4" s="18">
        <v>1</v>
      </c>
      <c r="K4" s="17" t="s">
        <v>82</v>
      </c>
      <c r="L4" s="17" t="s">
        <v>82</v>
      </c>
      <c r="M4" s="17" t="s">
        <v>82</v>
      </c>
      <c r="N4" s="17" t="s">
        <v>82</v>
      </c>
      <c r="O4" s="18">
        <v>1</v>
      </c>
      <c r="P4" s="18">
        <v>1</v>
      </c>
      <c r="Q4" s="18">
        <v>1</v>
      </c>
      <c r="R4" s="18">
        <v>1</v>
      </c>
      <c r="S4" s="18">
        <v>1</v>
      </c>
      <c r="T4" s="14" t="s">
        <v>578</v>
      </c>
      <c r="U4" s="40">
        <f>V4+W4+X4</f>
        <v>385.33699999999999</v>
      </c>
      <c r="V4" s="40">
        <v>292.62439999999998</v>
      </c>
      <c r="W4" s="40"/>
      <c r="X4" s="40">
        <v>92.712599999999995</v>
      </c>
      <c r="Y4" s="40"/>
      <c r="Z4" s="48"/>
      <c r="AA4" s="48"/>
      <c r="AB4" s="48"/>
      <c r="AC4" s="47"/>
      <c r="AD4" s="47"/>
      <c r="AE4" s="47"/>
      <c r="AF4" s="47"/>
      <c r="AG4" s="48"/>
      <c r="AH4" s="48"/>
      <c r="AI4" s="48"/>
      <c r="AJ4" s="48"/>
      <c r="AK4" s="48"/>
    </row>
    <row r="5" spans="1:51" s="2" customFormat="1" ht="30" customHeight="1" x14ac:dyDescent="0.3">
      <c r="A5" s="75">
        <v>2</v>
      </c>
      <c r="B5" s="98" t="s">
        <v>2</v>
      </c>
      <c r="C5" s="76" t="s">
        <v>46</v>
      </c>
      <c r="D5" s="70" t="s">
        <v>484</v>
      </c>
      <c r="E5" s="15"/>
      <c r="F5" s="17"/>
      <c r="G5" s="15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4"/>
      <c r="U5" s="40">
        <v>232.7</v>
      </c>
      <c r="V5" s="40"/>
      <c r="W5" s="40"/>
      <c r="X5" s="40"/>
      <c r="Y5" s="40" t="s">
        <v>532</v>
      </c>
      <c r="Z5" s="47"/>
      <c r="AA5" s="47"/>
      <c r="AB5" s="47"/>
      <c r="AC5" s="47"/>
      <c r="AD5" s="47"/>
      <c r="AE5" s="47"/>
      <c r="AF5" s="47"/>
      <c r="AG5" s="47">
        <v>32</v>
      </c>
      <c r="AH5" s="47"/>
      <c r="AI5" s="47"/>
      <c r="AJ5" s="47"/>
      <c r="AK5" s="47"/>
    </row>
    <row r="6" spans="1:51" s="2" customFormat="1" ht="39" customHeight="1" x14ac:dyDescent="0.3">
      <c r="A6" s="75">
        <v>3</v>
      </c>
      <c r="B6" s="98" t="s">
        <v>195</v>
      </c>
      <c r="C6" s="76" t="s">
        <v>579</v>
      </c>
      <c r="D6" s="67" t="s">
        <v>294</v>
      </c>
      <c r="E6" s="15">
        <v>42086</v>
      </c>
      <c r="F6" s="17">
        <v>134</v>
      </c>
      <c r="G6" s="22"/>
      <c r="H6" s="18">
        <v>1</v>
      </c>
      <c r="I6" s="18">
        <v>1</v>
      </c>
      <c r="J6" s="18">
        <v>1</v>
      </c>
      <c r="K6" s="17" t="s">
        <v>82</v>
      </c>
      <c r="L6" s="17" t="s">
        <v>82</v>
      </c>
      <c r="M6" s="17" t="s">
        <v>82</v>
      </c>
      <c r="N6" s="17" t="s">
        <v>82</v>
      </c>
      <c r="O6" s="18">
        <v>1</v>
      </c>
      <c r="P6" s="18">
        <v>1</v>
      </c>
      <c r="Q6" s="18">
        <v>1</v>
      </c>
      <c r="R6" s="18">
        <v>1</v>
      </c>
      <c r="S6" s="18">
        <v>1</v>
      </c>
      <c r="T6" s="14" t="s">
        <v>194</v>
      </c>
      <c r="U6" s="40">
        <f>V6+W6+X6</f>
        <v>224.68200000000002</v>
      </c>
      <c r="V6" s="40">
        <v>213.20500000000001</v>
      </c>
      <c r="W6" s="40">
        <v>11.477</v>
      </c>
      <c r="X6" s="40"/>
      <c r="Y6" s="40" t="s">
        <v>580</v>
      </c>
      <c r="Z6" s="48">
        <v>230</v>
      </c>
      <c r="AA6" s="48">
        <v>50</v>
      </c>
      <c r="AB6" s="48">
        <v>40</v>
      </c>
      <c r="AC6" s="47">
        <v>0</v>
      </c>
      <c r="AD6" s="47">
        <v>0</v>
      </c>
      <c r="AE6" s="47">
        <v>0</v>
      </c>
      <c r="AF6" s="47">
        <v>0</v>
      </c>
      <c r="AG6" s="48">
        <v>230</v>
      </c>
      <c r="AH6" s="48">
        <v>80</v>
      </c>
      <c r="AI6" s="48">
        <v>230</v>
      </c>
      <c r="AJ6" s="48">
        <v>177.8</v>
      </c>
      <c r="AK6" s="48">
        <v>0</v>
      </c>
    </row>
    <row r="7" spans="1:51" s="2" customFormat="1" ht="37.5" customHeight="1" x14ac:dyDescent="0.3">
      <c r="A7" s="75">
        <v>4</v>
      </c>
      <c r="B7" s="98" t="s">
        <v>193</v>
      </c>
      <c r="C7" s="76" t="s">
        <v>73</v>
      </c>
      <c r="D7" s="67" t="s">
        <v>295</v>
      </c>
      <c r="E7" s="15">
        <v>40885</v>
      </c>
      <c r="F7" s="17">
        <v>33</v>
      </c>
      <c r="G7" s="15"/>
      <c r="H7" s="21">
        <v>1</v>
      </c>
      <c r="I7" s="21">
        <v>1</v>
      </c>
      <c r="J7" s="21">
        <v>1</v>
      </c>
      <c r="K7" s="17" t="s">
        <v>82</v>
      </c>
      <c r="L7" s="17" t="s">
        <v>82</v>
      </c>
      <c r="M7" s="17" t="s">
        <v>82</v>
      </c>
      <c r="N7" s="17" t="s">
        <v>82</v>
      </c>
      <c r="O7" s="18">
        <v>1</v>
      </c>
      <c r="P7" s="18">
        <v>1</v>
      </c>
      <c r="Q7" s="18">
        <v>1</v>
      </c>
      <c r="R7" s="18">
        <v>1</v>
      </c>
      <c r="S7" s="17" t="s">
        <v>82</v>
      </c>
      <c r="T7" s="14" t="s">
        <v>179</v>
      </c>
      <c r="U7" s="40">
        <f>V7+W7+X7</f>
        <v>76.997</v>
      </c>
      <c r="V7" s="40">
        <v>54.758000000000003</v>
      </c>
      <c r="W7" s="40">
        <v>22.239000000000001</v>
      </c>
      <c r="X7" s="40">
        <v>0</v>
      </c>
      <c r="Y7" s="40"/>
      <c r="Z7" s="50"/>
      <c r="AA7" s="50"/>
      <c r="AB7" s="50"/>
      <c r="AC7" s="47"/>
      <c r="AD7" s="47"/>
      <c r="AE7" s="47"/>
      <c r="AF7" s="47"/>
      <c r="AG7" s="48">
        <v>54</v>
      </c>
      <c r="AH7" s="48"/>
      <c r="AI7" s="48"/>
      <c r="AJ7" s="48"/>
      <c r="AK7" s="47"/>
    </row>
    <row r="8" spans="1:51" s="39" customFormat="1" ht="24" customHeight="1" x14ac:dyDescent="0.3">
      <c r="A8" s="75">
        <v>5</v>
      </c>
      <c r="B8" s="98" t="s">
        <v>2</v>
      </c>
      <c r="C8" s="76" t="s">
        <v>73</v>
      </c>
      <c r="D8" s="67" t="s">
        <v>487</v>
      </c>
      <c r="E8" s="15"/>
      <c r="F8" s="17"/>
      <c r="G8" s="22"/>
      <c r="H8" s="21"/>
      <c r="I8" s="21"/>
      <c r="J8" s="21"/>
      <c r="K8" s="17"/>
      <c r="L8" s="17"/>
      <c r="M8" s="17"/>
      <c r="N8" s="17"/>
      <c r="O8" s="17"/>
      <c r="P8" s="17"/>
      <c r="Q8" s="17"/>
      <c r="R8" s="17"/>
      <c r="S8" s="17"/>
      <c r="T8" s="14"/>
      <c r="U8" s="40">
        <v>116.6</v>
      </c>
      <c r="V8" s="40"/>
      <c r="W8" s="40"/>
      <c r="X8" s="40"/>
      <c r="Y8" s="40">
        <v>195</v>
      </c>
      <c r="Z8" s="50"/>
      <c r="AA8" s="50"/>
      <c r="AB8" s="50"/>
      <c r="AC8" s="47"/>
      <c r="AD8" s="47"/>
      <c r="AE8" s="47"/>
      <c r="AF8" s="47"/>
      <c r="AG8" s="47">
        <v>15</v>
      </c>
      <c r="AH8" s="47"/>
      <c r="AI8" s="47"/>
      <c r="AJ8" s="47"/>
      <c r="AK8" s="47"/>
    </row>
    <row r="9" spans="1:51" s="2" customFormat="1" ht="36.75" customHeight="1" x14ac:dyDescent="0.3">
      <c r="A9" s="75">
        <v>6</v>
      </c>
      <c r="B9" s="98" t="s">
        <v>176</v>
      </c>
      <c r="C9" s="76" t="s">
        <v>573</v>
      </c>
      <c r="D9" s="67" t="s">
        <v>303</v>
      </c>
      <c r="E9" s="15">
        <v>41809</v>
      </c>
      <c r="F9" s="17">
        <v>102</v>
      </c>
      <c r="G9" s="22"/>
      <c r="H9" s="21">
        <v>1</v>
      </c>
      <c r="I9" s="18">
        <v>1</v>
      </c>
      <c r="J9" s="18">
        <v>1</v>
      </c>
      <c r="K9" s="18">
        <v>1</v>
      </c>
      <c r="L9" s="17" t="s">
        <v>82</v>
      </c>
      <c r="M9" s="17" t="s">
        <v>82</v>
      </c>
      <c r="N9" s="17" t="s">
        <v>82</v>
      </c>
      <c r="O9" s="18">
        <v>1</v>
      </c>
      <c r="P9" s="18">
        <v>1</v>
      </c>
      <c r="Q9" s="18">
        <v>1</v>
      </c>
      <c r="R9" s="17" t="s">
        <v>82</v>
      </c>
      <c r="S9" s="17" t="s">
        <v>82</v>
      </c>
      <c r="T9" s="14" t="s">
        <v>174</v>
      </c>
      <c r="U9" s="40">
        <f>V9+W9+X9</f>
        <v>21.161999999999999</v>
      </c>
      <c r="V9" s="40">
        <v>21.161999999999999</v>
      </c>
      <c r="W9" s="40"/>
      <c r="X9" s="40"/>
      <c r="Y9" s="40"/>
      <c r="Z9" s="50">
        <v>20</v>
      </c>
      <c r="AA9" s="48">
        <v>11</v>
      </c>
      <c r="AB9" s="48">
        <v>10</v>
      </c>
      <c r="AC9" s="48">
        <v>8</v>
      </c>
      <c r="AD9" s="47">
        <v>0</v>
      </c>
      <c r="AE9" s="47">
        <v>0</v>
      </c>
      <c r="AF9" s="47">
        <v>0</v>
      </c>
      <c r="AG9" s="48">
        <v>21.161999999999999</v>
      </c>
      <c r="AH9" s="48">
        <v>15</v>
      </c>
      <c r="AI9" s="48">
        <v>21.16</v>
      </c>
      <c r="AJ9" s="47">
        <v>0</v>
      </c>
      <c r="AK9" s="47">
        <v>0</v>
      </c>
    </row>
    <row r="10" spans="1:51" s="2" customFormat="1" ht="36.75" customHeight="1" x14ac:dyDescent="0.3">
      <c r="A10" s="75">
        <v>7</v>
      </c>
      <c r="B10" s="98" t="s">
        <v>198</v>
      </c>
      <c r="C10" s="76" t="s">
        <v>573</v>
      </c>
      <c r="D10" s="67" t="s">
        <v>583</v>
      </c>
      <c r="E10" s="15">
        <v>42090</v>
      </c>
      <c r="F10" s="17">
        <v>136</v>
      </c>
      <c r="G10" s="22"/>
      <c r="H10" s="21">
        <v>1</v>
      </c>
      <c r="I10" s="17" t="s">
        <v>82</v>
      </c>
      <c r="J10" s="17" t="s">
        <v>82</v>
      </c>
      <c r="K10" s="17" t="s">
        <v>82</v>
      </c>
      <c r="L10" s="17" t="s">
        <v>82</v>
      </c>
      <c r="M10" s="17" t="s">
        <v>82</v>
      </c>
      <c r="N10" s="17" t="s">
        <v>82</v>
      </c>
      <c r="O10" s="17" t="s">
        <v>82</v>
      </c>
      <c r="P10" s="18">
        <v>1</v>
      </c>
      <c r="Q10" s="18">
        <v>1</v>
      </c>
      <c r="R10" s="17" t="s">
        <v>82</v>
      </c>
      <c r="S10" s="18">
        <v>1</v>
      </c>
      <c r="T10" s="14" t="s">
        <v>584</v>
      </c>
      <c r="U10" s="40">
        <f>V10+W10+X10</f>
        <v>57.633000000000003</v>
      </c>
      <c r="V10" s="40">
        <v>5.0449999999999999</v>
      </c>
      <c r="W10" s="40">
        <v>52.588000000000001</v>
      </c>
      <c r="X10" s="40"/>
      <c r="Y10" s="40"/>
      <c r="Z10" s="50"/>
      <c r="AA10" s="47"/>
      <c r="AB10" s="48"/>
      <c r="AC10" s="47"/>
      <c r="AD10" s="47"/>
      <c r="AE10" s="47"/>
      <c r="AF10" s="47"/>
      <c r="AG10" s="47" t="s">
        <v>443</v>
      </c>
      <c r="AH10" s="48"/>
      <c r="AI10" s="48"/>
      <c r="AJ10" s="47"/>
      <c r="AK10" s="48"/>
    </row>
    <row r="11" spans="1:51" s="39" customFormat="1" ht="25.5" customHeight="1" x14ac:dyDescent="0.3">
      <c r="A11" s="75">
        <v>8</v>
      </c>
      <c r="B11" s="98" t="s">
        <v>13</v>
      </c>
      <c r="C11" s="76" t="s">
        <v>573</v>
      </c>
      <c r="D11" s="67" t="s">
        <v>488</v>
      </c>
      <c r="E11" s="15"/>
      <c r="F11" s="17"/>
      <c r="G11" s="15"/>
      <c r="H11" s="21"/>
      <c r="I11" s="17"/>
      <c r="J11" s="17"/>
      <c r="K11" s="17"/>
      <c r="L11" s="17" t="s">
        <v>82</v>
      </c>
      <c r="M11" s="17" t="s">
        <v>82</v>
      </c>
      <c r="N11" s="17" t="s">
        <v>82</v>
      </c>
      <c r="O11" s="17"/>
      <c r="P11" s="17"/>
      <c r="Q11" s="17"/>
      <c r="R11" s="17"/>
      <c r="S11" s="17"/>
      <c r="T11" s="14"/>
      <c r="U11" s="41">
        <v>39.590000000000003</v>
      </c>
      <c r="V11" s="40"/>
      <c r="W11" s="40"/>
      <c r="X11" s="40"/>
      <c r="Y11" s="40">
        <v>882.1</v>
      </c>
      <c r="Z11" s="50"/>
      <c r="AA11" s="47"/>
      <c r="AB11" s="47"/>
      <c r="AC11" s="47"/>
      <c r="AD11" s="47"/>
      <c r="AE11" s="47"/>
      <c r="AF11" s="47"/>
      <c r="AG11" s="47">
        <v>64.540000000000006</v>
      </c>
      <c r="AH11" s="47"/>
      <c r="AI11" s="47"/>
      <c r="AJ11" s="47"/>
      <c r="AK11" s="47"/>
    </row>
    <row r="12" spans="1:51" s="2" customFormat="1" ht="36.75" customHeight="1" collapsed="1" x14ac:dyDescent="0.3">
      <c r="A12" s="75">
        <v>9</v>
      </c>
      <c r="B12" s="98" t="s">
        <v>118</v>
      </c>
      <c r="C12" s="76" t="s">
        <v>573</v>
      </c>
      <c r="D12" s="67" t="s">
        <v>310</v>
      </c>
      <c r="E12" s="15">
        <v>41400</v>
      </c>
      <c r="F12" s="17">
        <v>60</v>
      </c>
      <c r="G12" s="15"/>
      <c r="H12" s="21">
        <v>1</v>
      </c>
      <c r="I12" s="18">
        <v>1</v>
      </c>
      <c r="J12" s="18">
        <v>1</v>
      </c>
      <c r="K12" s="18">
        <v>1</v>
      </c>
      <c r="L12" s="18">
        <v>1</v>
      </c>
      <c r="M12" s="17" t="s">
        <v>82</v>
      </c>
      <c r="N12" s="17" t="s">
        <v>82</v>
      </c>
      <c r="O12" s="18">
        <v>1</v>
      </c>
      <c r="P12" s="18">
        <v>1</v>
      </c>
      <c r="Q12" s="18">
        <v>1</v>
      </c>
      <c r="R12" s="18">
        <v>1</v>
      </c>
      <c r="S12" s="18">
        <v>1</v>
      </c>
      <c r="T12" s="14" t="s">
        <v>181</v>
      </c>
      <c r="U12" s="40">
        <f t="shared" ref="U12:U22" si="0">V12+W12+X12</f>
        <v>29.437799999999999</v>
      </c>
      <c r="V12" s="40">
        <v>22.788</v>
      </c>
      <c r="W12" s="40">
        <v>6.6497999999999999</v>
      </c>
      <c r="X12" s="40"/>
      <c r="Y12" s="40"/>
      <c r="Z12" s="50">
        <v>22.9</v>
      </c>
      <c r="AA12" s="48">
        <v>22.9</v>
      </c>
      <c r="AB12" s="48">
        <v>25.1</v>
      </c>
      <c r="AC12" s="48">
        <v>0</v>
      </c>
      <c r="AD12" s="48">
        <v>0</v>
      </c>
      <c r="AE12" s="47">
        <v>0</v>
      </c>
      <c r="AF12" s="47">
        <v>0</v>
      </c>
      <c r="AG12" s="48">
        <v>25.9</v>
      </c>
      <c r="AH12" s="48">
        <v>20</v>
      </c>
      <c r="AI12" s="48">
        <v>22.9</v>
      </c>
      <c r="AJ12" s="48">
        <v>15</v>
      </c>
      <c r="AK12" s="48">
        <v>0</v>
      </c>
    </row>
    <row r="13" spans="1:51" s="2" customFormat="1" ht="38.25" customHeight="1" x14ac:dyDescent="0.3">
      <c r="A13" s="75">
        <v>10</v>
      </c>
      <c r="B13" s="98" t="s">
        <v>115</v>
      </c>
      <c r="C13" s="76" t="s">
        <v>573</v>
      </c>
      <c r="D13" s="67" t="s">
        <v>485</v>
      </c>
      <c r="E13" s="15" t="s">
        <v>297</v>
      </c>
      <c r="F13" s="17" t="s">
        <v>298</v>
      </c>
      <c r="G13" s="15"/>
      <c r="H13" s="21">
        <v>1</v>
      </c>
      <c r="I13" s="18">
        <v>1</v>
      </c>
      <c r="J13" s="18">
        <v>1</v>
      </c>
      <c r="K13" s="18">
        <v>1</v>
      </c>
      <c r="L13" s="18">
        <v>1</v>
      </c>
      <c r="M13" s="17" t="s">
        <v>82</v>
      </c>
      <c r="N13" s="17" t="s">
        <v>82</v>
      </c>
      <c r="O13" s="18">
        <v>1</v>
      </c>
      <c r="P13" s="18">
        <v>1</v>
      </c>
      <c r="Q13" s="18">
        <v>1</v>
      </c>
      <c r="R13" s="18">
        <v>1</v>
      </c>
      <c r="S13" s="18">
        <v>1</v>
      </c>
      <c r="T13" s="14" t="s">
        <v>181</v>
      </c>
      <c r="U13" s="40">
        <f t="shared" si="0"/>
        <v>110.43</v>
      </c>
      <c r="V13" s="40">
        <v>48.404000000000003</v>
      </c>
      <c r="W13" s="40">
        <v>62.026000000000003</v>
      </c>
      <c r="X13" s="40">
        <v>0</v>
      </c>
      <c r="Y13" s="40"/>
      <c r="Z13" s="50"/>
      <c r="AA13" s="48"/>
      <c r="AB13" s="48"/>
      <c r="AC13" s="48"/>
      <c r="AD13" s="48"/>
      <c r="AE13" s="47"/>
      <c r="AF13" s="47"/>
      <c r="AG13" s="48">
        <v>43.82</v>
      </c>
      <c r="AH13" s="48"/>
      <c r="AI13" s="48"/>
      <c r="AJ13" s="48"/>
      <c r="AK13" s="48"/>
    </row>
    <row r="14" spans="1:51" s="2" customFormat="1" ht="36" customHeight="1" x14ac:dyDescent="0.3">
      <c r="A14" s="75">
        <v>11</v>
      </c>
      <c r="B14" s="98" t="s">
        <v>196</v>
      </c>
      <c r="C14" s="76" t="s">
        <v>573</v>
      </c>
      <c r="D14" s="67" t="s">
        <v>302</v>
      </c>
      <c r="E14" s="15">
        <v>40710</v>
      </c>
      <c r="F14" s="17">
        <v>12</v>
      </c>
      <c r="G14" s="22"/>
      <c r="H14" s="21">
        <v>1</v>
      </c>
      <c r="I14" s="18">
        <v>1</v>
      </c>
      <c r="J14" s="18">
        <v>1</v>
      </c>
      <c r="K14" s="18">
        <v>1</v>
      </c>
      <c r="L14" s="17" t="s">
        <v>82</v>
      </c>
      <c r="M14" s="17" t="s">
        <v>82</v>
      </c>
      <c r="N14" s="17" t="s">
        <v>82</v>
      </c>
      <c r="O14" s="17" t="s">
        <v>82</v>
      </c>
      <c r="P14" s="17" t="s">
        <v>82</v>
      </c>
      <c r="Q14" s="18">
        <v>1</v>
      </c>
      <c r="R14" s="17" t="s">
        <v>82</v>
      </c>
      <c r="S14" s="17" t="s">
        <v>82</v>
      </c>
      <c r="T14" s="14" t="s">
        <v>197</v>
      </c>
      <c r="U14" s="40">
        <f t="shared" si="0"/>
        <v>11.782999999999999</v>
      </c>
      <c r="V14" s="40">
        <v>5.9089999999999998</v>
      </c>
      <c r="W14" s="40">
        <v>5.8739999999999997</v>
      </c>
      <c r="X14" s="40"/>
      <c r="Y14" s="40"/>
      <c r="Z14" s="50"/>
      <c r="AA14" s="48"/>
      <c r="AB14" s="48"/>
      <c r="AC14" s="48"/>
      <c r="AD14" s="47"/>
      <c r="AE14" s="47"/>
      <c r="AF14" s="47"/>
      <c r="AG14" s="47" t="s">
        <v>443</v>
      </c>
      <c r="AH14" s="47"/>
      <c r="AI14" s="48"/>
      <c r="AJ14" s="47"/>
      <c r="AK14" s="47"/>
    </row>
    <row r="15" spans="1:51" s="2" customFormat="1" ht="36" customHeight="1" x14ac:dyDescent="0.3">
      <c r="A15" s="75">
        <v>12</v>
      </c>
      <c r="B15" s="98" t="s">
        <v>116</v>
      </c>
      <c r="C15" s="76" t="s">
        <v>573</v>
      </c>
      <c r="D15" s="67" t="s">
        <v>486</v>
      </c>
      <c r="E15" s="15">
        <v>40884</v>
      </c>
      <c r="F15" s="17">
        <v>32</v>
      </c>
      <c r="G15" s="15"/>
      <c r="H15" s="21">
        <v>1</v>
      </c>
      <c r="I15" s="18">
        <v>1</v>
      </c>
      <c r="J15" s="18">
        <v>1</v>
      </c>
      <c r="K15" s="18">
        <v>1</v>
      </c>
      <c r="L15" s="18">
        <v>1</v>
      </c>
      <c r="M15" s="17" t="s">
        <v>82</v>
      </c>
      <c r="N15" s="17" t="s">
        <v>82</v>
      </c>
      <c r="O15" s="18">
        <v>1</v>
      </c>
      <c r="P15" s="18">
        <v>1</v>
      </c>
      <c r="Q15" s="18">
        <v>1</v>
      </c>
      <c r="R15" s="18">
        <v>1</v>
      </c>
      <c r="S15" s="18">
        <v>1</v>
      </c>
      <c r="T15" s="14" t="s">
        <v>201</v>
      </c>
      <c r="U15" s="40">
        <f t="shared" si="0"/>
        <v>62.917999999999999</v>
      </c>
      <c r="V15" s="40">
        <v>11.747999999999999</v>
      </c>
      <c r="W15" s="40">
        <v>51.17</v>
      </c>
      <c r="X15" s="40"/>
      <c r="Y15" s="40"/>
      <c r="Z15" s="50"/>
      <c r="AA15" s="48"/>
      <c r="AB15" s="48"/>
      <c r="AC15" s="48"/>
      <c r="AD15" s="48"/>
      <c r="AE15" s="47"/>
      <c r="AF15" s="47"/>
      <c r="AG15" s="48">
        <v>11.75</v>
      </c>
      <c r="AH15" s="48"/>
      <c r="AI15" s="48"/>
      <c r="AJ15" s="48"/>
      <c r="AK15" s="48"/>
    </row>
    <row r="16" spans="1:51" s="2" customFormat="1" ht="39.75" customHeight="1" x14ac:dyDescent="0.3">
      <c r="A16" s="75">
        <v>13</v>
      </c>
      <c r="B16" s="98" t="s">
        <v>126</v>
      </c>
      <c r="C16" s="76" t="s">
        <v>573</v>
      </c>
      <c r="D16" s="67" t="s">
        <v>311</v>
      </c>
      <c r="E16" s="15">
        <v>41450</v>
      </c>
      <c r="F16" s="17">
        <v>65</v>
      </c>
      <c r="G16" s="15"/>
      <c r="H16" s="21">
        <v>1</v>
      </c>
      <c r="I16" s="18">
        <v>1</v>
      </c>
      <c r="J16" s="18">
        <v>1</v>
      </c>
      <c r="K16" s="17" t="s">
        <v>82</v>
      </c>
      <c r="L16" s="18">
        <v>1</v>
      </c>
      <c r="M16" s="17" t="s">
        <v>82</v>
      </c>
      <c r="N16" s="17" t="s">
        <v>82</v>
      </c>
      <c r="O16" s="18">
        <v>1</v>
      </c>
      <c r="P16" s="18">
        <v>1</v>
      </c>
      <c r="Q16" s="18">
        <v>1</v>
      </c>
      <c r="R16" s="18">
        <v>1</v>
      </c>
      <c r="S16" s="18">
        <v>1</v>
      </c>
      <c r="T16" s="14" t="s">
        <v>191</v>
      </c>
      <c r="U16" s="40">
        <f t="shared" si="0"/>
        <v>15.14</v>
      </c>
      <c r="V16" s="40">
        <v>13.971</v>
      </c>
      <c r="W16" s="40">
        <v>1.169</v>
      </c>
      <c r="X16" s="40"/>
      <c r="Y16" s="40"/>
      <c r="Z16" s="50">
        <v>13.94</v>
      </c>
      <c r="AA16" s="48">
        <v>13.94</v>
      </c>
      <c r="AB16" s="48">
        <v>10.93</v>
      </c>
      <c r="AC16" s="47">
        <v>3.78</v>
      </c>
      <c r="AD16" s="48">
        <v>0</v>
      </c>
      <c r="AE16" s="47">
        <v>0</v>
      </c>
      <c r="AF16" s="47">
        <v>0</v>
      </c>
      <c r="AG16" s="48">
        <v>13.94</v>
      </c>
      <c r="AH16" s="48">
        <v>3.78</v>
      </c>
      <c r="AI16" s="48">
        <v>13.52</v>
      </c>
      <c r="AJ16" s="48">
        <v>7.57</v>
      </c>
      <c r="AK16" s="48">
        <v>0</v>
      </c>
    </row>
    <row r="17" spans="1:37" s="2" customFormat="1" ht="41.25" customHeight="1" x14ac:dyDescent="0.3">
      <c r="A17" s="75">
        <v>14</v>
      </c>
      <c r="B17" s="98" t="s">
        <v>133</v>
      </c>
      <c r="C17" s="76" t="s">
        <v>573</v>
      </c>
      <c r="D17" s="67" t="s">
        <v>309</v>
      </c>
      <c r="E17" s="15">
        <v>41148</v>
      </c>
      <c r="F17" s="17">
        <v>50</v>
      </c>
      <c r="G17" s="15"/>
      <c r="H17" s="21">
        <v>1</v>
      </c>
      <c r="I17" s="18">
        <v>1</v>
      </c>
      <c r="J17" s="18">
        <v>1</v>
      </c>
      <c r="K17" s="18">
        <v>1</v>
      </c>
      <c r="L17" s="17" t="s">
        <v>82</v>
      </c>
      <c r="M17" s="17" t="s">
        <v>82</v>
      </c>
      <c r="N17" s="17" t="s">
        <v>82</v>
      </c>
      <c r="O17" s="18">
        <v>1</v>
      </c>
      <c r="P17" s="18">
        <v>1</v>
      </c>
      <c r="Q17" s="18">
        <v>1</v>
      </c>
      <c r="R17" s="18">
        <v>1</v>
      </c>
      <c r="S17" s="18">
        <v>1</v>
      </c>
      <c r="T17" s="14" t="s">
        <v>185</v>
      </c>
      <c r="U17" s="40">
        <f t="shared" si="0"/>
        <v>32.601999999999997</v>
      </c>
      <c r="V17" s="40">
        <v>32.601999999999997</v>
      </c>
      <c r="W17" s="40"/>
      <c r="X17" s="40"/>
      <c r="Y17" s="40"/>
      <c r="Z17" s="50"/>
      <c r="AA17" s="48"/>
      <c r="AB17" s="48"/>
      <c r="AC17" s="48"/>
      <c r="AD17" s="47"/>
      <c r="AE17" s="47"/>
      <c r="AF17" s="47"/>
      <c r="AG17" s="48">
        <v>32.601999999999997</v>
      </c>
      <c r="AH17" s="48"/>
      <c r="AI17" s="48"/>
      <c r="AJ17" s="48"/>
      <c r="AK17" s="48"/>
    </row>
    <row r="18" spans="1:37" s="2" customFormat="1" ht="38.25" customHeight="1" x14ac:dyDescent="0.3">
      <c r="A18" s="75">
        <v>15</v>
      </c>
      <c r="B18" s="98" t="s">
        <v>248</v>
      </c>
      <c r="C18" s="76" t="s">
        <v>574</v>
      </c>
      <c r="D18" s="67"/>
      <c r="E18" s="15">
        <v>40571</v>
      </c>
      <c r="F18" s="17">
        <v>3</v>
      </c>
      <c r="G18" s="15"/>
      <c r="H18" s="18">
        <v>1</v>
      </c>
      <c r="I18" s="18">
        <v>1</v>
      </c>
      <c r="J18" s="18">
        <v>1</v>
      </c>
      <c r="K18" s="17" t="s">
        <v>82</v>
      </c>
      <c r="L18" s="17" t="s">
        <v>82</v>
      </c>
      <c r="M18" s="17" t="s">
        <v>82</v>
      </c>
      <c r="N18" s="17" t="s">
        <v>82</v>
      </c>
      <c r="O18" s="18">
        <v>1</v>
      </c>
      <c r="P18" s="18">
        <v>1</v>
      </c>
      <c r="Q18" s="18">
        <v>1</v>
      </c>
      <c r="R18" s="18">
        <v>1</v>
      </c>
      <c r="S18" s="18">
        <v>1</v>
      </c>
      <c r="T18" s="14" t="s">
        <v>187</v>
      </c>
      <c r="U18" s="40">
        <f t="shared" si="0"/>
        <v>5.2220000000000004</v>
      </c>
      <c r="V18" s="40">
        <v>5.2220000000000004</v>
      </c>
      <c r="W18" s="40"/>
      <c r="X18" s="40"/>
      <c r="Y18" s="40"/>
      <c r="Z18" s="48"/>
      <c r="AA18" s="48"/>
      <c r="AB18" s="48"/>
      <c r="AC18" s="47"/>
      <c r="AD18" s="47"/>
      <c r="AE18" s="47"/>
      <c r="AF18" s="47"/>
      <c r="AG18" s="48">
        <v>5.2220000000000004</v>
      </c>
      <c r="AH18" s="48"/>
      <c r="AI18" s="48"/>
      <c r="AJ18" s="48"/>
      <c r="AK18" s="48"/>
    </row>
    <row r="19" spans="1:37" s="2" customFormat="1" ht="35.25" customHeight="1" collapsed="1" x14ac:dyDescent="0.3">
      <c r="A19" s="75">
        <v>16</v>
      </c>
      <c r="B19" s="98" t="s">
        <v>459</v>
      </c>
      <c r="C19" s="76" t="s">
        <v>574</v>
      </c>
      <c r="D19" s="67"/>
      <c r="E19" s="15">
        <v>41766</v>
      </c>
      <c r="F19" s="17">
        <v>93</v>
      </c>
      <c r="G19" s="15"/>
      <c r="H19" s="18">
        <v>1</v>
      </c>
      <c r="I19" s="18">
        <v>1</v>
      </c>
      <c r="J19" s="18">
        <v>1</v>
      </c>
      <c r="K19" s="18">
        <v>1</v>
      </c>
      <c r="L19" s="17" t="s">
        <v>82</v>
      </c>
      <c r="M19" s="17" t="s">
        <v>82</v>
      </c>
      <c r="N19" s="17" t="s">
        <v>82</v>
      </c>
      <c r="O19" s="18">
        <v>1</v>
      </c>
      <c r="P19" s="17" t="s">
        <v>82</v>
      </c>
      <c r="Q19" s="18">
        <v>1</v>
      </c>
      <c r="R19" s="18">
        <v>1</v>
      </c>
      <c r="S19" s="17" t="s">
        <v>82</v>
      </c>
      <c r="T19" s="14" t="s">
        <v>177</v>
      </c>
      <c r="U19" s="40">
        <f t="shared" si="0"/>
        <v>9.5340000000000007</v>
      </c>
      <c r="V19" s="40">
        <v>9.5340000000000007</v>
      </c>
      <c r="W19" s="40"/>
      <c r="X19" s="40"/>
      <c r="Y19" s="40"/>
      <c r="Z19" s="48"/>
      <c r="AA19" s="48"/>
      <c r="AB19" s="48"/>
      <c r="AC19" s="48"/>
      <c r="AD19" s="47"/>
      <c r="AE19" s="47"/>
      <c r="AF19" s="47"/>
      <c r="AG19" s="48">
        <v>9.5340000000000007</v>
      </c>
      <c r="AH19" s="47"/>
      <c r="AI19" s="48"/>
      <c r="AJ19" s="48"/>
      <c r="AK19" s="47"/>
    </row>
    <row r="20" spans="1:37" s="2" customFormat="1" ht="54" customHeight="1" x14ac:dyDescent="0.3">
      <c r="A20" s="75">
        <v>17</v>
      </c>
      <c r="B20" s="98" t="s">
        <v>262</v>
      </c>
      <c r="C20" s="76" t="s">
        <v>574</v>
      </c>
      <c r="D20" s="67" t="s">
        <v>307</v>
      </c>
      <c r="E20" s="15">
        <v>40651</v>
      </c>
      <c r="F20" s="17">
        <v>5</v>
      </c>
      <c r="G20" s="15"/>
      <c r="H20" s="18">
        <v>1</v>
      </c>
      <c r="I20" s="18">
        <v>1</v>
      </c>
      <c r="J20" s="18">
        <v>1</v>
      </c>
      <c r="K20" s="18">
        <v>1</v>
      </c>
      <c r="L20" s="18">
        <v>1</v>
      </c>
      <c r="M20" s="17" t="s">
        <v>82</v>
      </c>
      <c r="N20" s="17" t="s">
        <v>82</v>
      </c>
      <c r="O20" s="18">
        <v>1</v>
      </c>
      <c r="P20" s="18">
        <v>1</v>
      </c>
      <c r="Q20" s="18">
        <v>1</v>
      </c>
      <c r="R20" s="18">
        <v>1</v>
      </c>
      <c r="S20" s="17" t="s">
        <v>82</v>
      </c>
      <c r="T20" s="14" t="s">
        <v>169</v>
      </c>
      <c r="U20" s="40">
        <f t="shared" si="0"/>
        <v>26.928000000000001</v>
      </c>
      <c r="V20" s="40">
        <v>26.928000000000001</v>
      </c>
      <c r="W20" s="40"/>
      <c r="X20" s="40"/>
      <c r="Y20" s="40"/>
      <c r="Z20" s="48">
        <v>26.9</v>
      </c>
      <c r="AA20" s="48">
        <v>26.9</v>
      </c>
      <c r="AB20" s="48">
        <v>15.4</v>
      </c>
      <c r="AC20" s="48">
        <v>25.3</v>
      </c>
      <c r="AD20" s="48">
        <v>0</v>
      </c>
      <c r="AE20" s="47">
        <v>0</v>
      </c>
      <c r="AF20" s="47">
        <v>0</v>
      </c>
      <c r="AG20" s="48">
        <v>26.9</v>
      </c>
      <c r="AH20" s="48">
        <v>0</v>
      </c>
      <c r="AI20" s="48">
        <v>26.9</v>
      </c>
      <c r="AJ20" s="48">
        <v>4</v>
      </c>
      <c r="AK20" s="47" t="s">
        <v>478</v>
      </c>
    </row>
    <row r="21" spans="1:37" s="2" customFormat="1" ht="37.5" customHeight="1" x14ac:dyDescent="0.3">
      <c r="A21" s="75">
        <v>18</v>
      </c>
      <c r="B21" s="98" t="s">
        <v>4</v>
      </c>
      <c r="C21" s="76" t="s">
        <v>574</v>
      </c>
      <c r="D21" s="67" t="s">
        <v>560</v>
      </c>
      <c r="E21" s="15">
        <v>41998</v>
      </c>
      <c r="F21" s="17">
        <v>122</v>
      </c>
      <c r="G21" s="22"/>
      <c r="H21" s="18">
        <v>1</v>
      </c>
      <c r="I21" s="18">
        <v>1</v>
      </c>
      <c r="J21" s="18">
        <v>1</v>
      </c>
      <c r="K21" s="18">
        <v>1</v>
      </c>
      <c r="L21" s="17" t="s">
        <v>82</v>
      </c>
      <c r="M21" s="17" t="s">
        <v>82</v>
      </c>
      <c r="N21" s="17" t="s">
        <v>82</v>
      </c>
      <c r="O21" s="18">
        <v>1</v>
      </c>
      <c r="P21" s="18">
        <v>1</v>
      </c>
      <c r="Q21" s="18">
        <v>1</v>
      </c>
      <c r="R21" s="18">
        <v>1</v>
      </c>
      <c r="S21" s="18">
        <v>1</v>
      </c>
      <c r="T21" s="14" t="s">
        <v>185</v>
      </c>
      <c r="U21" s="40">
        <f t="shared" si="0"/>
        <v>28.756599999999999</v>
      </c>
      <c r="V21" s="40">
        <v>18.338999999999999</v>
      </c>
      <c r="W21" s="40">
        <v>10.4176</v>
      </c>
      <c r="X21" s="40"/>
      <c r="Y21" s="40"/>
      <c r="Z21" s="48"/>
      <c r="AA21" s="48"/>
      <c r="AB21" s="48"/>
      <c r="AC21" s="48"/>
      <c r="AD21" s="47"/>
      <c r="AE21" s="47"/>
      <c r="AF21" s="47"/>
      <c r="AG21" s="48">
        <v>28.756599999999999</v>
      </c>
      <c r="AH21" s="48"/>
      <c r="AI21" s="48"/>
      <c r="AJ21" s="48"/>
      <c r="AK21" s="48"/>
    </row>
    <row r="22" spans="1:37" s="2" customFormat="1" ht="39.75" customHeight="1" x14ac:dyDescent="0.3">
      <c r="A22" s="75">
        <v>19</v>
      </c>
      <c r="B22" s="98" t="s">
        <v>5</v>
      </c>
      <c r="C22" s="76" t="s">
        <v>574</v>
      </c>
      <c r="D22" s="67" t="s">
        <v>305</v>
      </c>
      <c r="E22" s="15">
        <v>40715</v>
      </c>
      <c r="F22" s="17">
        <v>13</v>
      </c>
      <c r="G22" s="15"/>
      <c r="H22" s="18">
        <v>1</v>
      </c>
      <c r="I22" s="18">
        <v>1</v>
      </c>
      <c r="J22" s="18">
        <v>1</v>
      </c>
      <c r="K22" s="18">
        <v>1</v>
      </c>
      <c r="L22" s="17" t="s">
        <v>82</v>
      </c>
      <c r="M22" s="17" t="s">
        <v>82</v>
      </c>
      <c r="N22" s="17" t="s">
        <v>82</v>
      </c>
      <c r="O22" s="18">
        <v>1</v>
      </c>
      <c r="P22" s="18">
        <v>1</v>
      </c>
      <c r="Q22" s="18">
        <v>1</v>
      </c>
      <c r="R22" s="18">
        <v>1</v>
      </c>
      <c r="S22" s="18">
        <v>1</v>
      </c>
      <c r="T22" s="14" t="s">
        <v>185</v>
      </c>
      <c r="U22" s="40">
        <f t="shared" si="0"/>
        <v>68.534000000000006</v>
      </c>
      <c r="V22" s="40">
        <v>68.534000000000006</v>
      </c>
      <c r="W22" s="40"/>
      <c r="X22" s="40"/>
      <c r="Y22" s="40"/>
      <c r="Z22" s="48">
        <v>50.8</v>
      </c>
      <c r="AA22" s="48">
        <v>51.23</v>
      </c>
      <c r="AB22" s="48">
        <v>52.75</v>
      </c>
      <c r="AC22" s="48">
        <v>65.72</v>
      </c>
      <c r="AD22" s="47">
        <v>0</v>
      </c>
      <c r="AE22" s="47">
        <v>0</v>
      </c>
      <c r="AF22" s="47">
        <v>0</v>
      </c>
      <c r="AG22" s="48">
        <v>66.39</v>
      </c>
      <c r="AH22" s="48">
        <v>65.95</v>
      </c>
      <c r="AI22" s="48">
        <v>67.48</v>
      </c>
      <c r="AJ22" s="48">
        <v>0</v>
      </c>
      <c r="AK22" s="48" t="s">
        <v>479</v>
      </c>
    </row>
    <row r="23" spans="1:37" s="2" customFormat="1" ht="28.5" customHeight="1" x14ac:dyDescent="0.3">
      <c r="A23" s="75">
        <v>20</v>
      </c>
      <c r="B23" s="98" t="s">
        <v>13</v>
      </c>
      <c r="C23" s="76" t="s">
        <v>574</v>
      </c>
      <c r="D23" s="67" t="s">
        <v>488</v>
      </c>
      <c r="E23" s="15"/>
      <c r="F23" s="17"/>
      <c r="G23" s="15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4"/>
      <c r="U23" s="41"/>
      <c r="V23" s="40"/>
      <c r="W23" s="40"/>
      <c r="X23" s="40"/>
      <c r="Y23" s="40"/>
      <c r="Z23" s="47"/>
      <c r="AA23" s="47"/>
      <c r="AB23" s="47"/>
      <c r="AC23" s="47"/>
      <c r="AD23" s="47"/>
      <c r="AE23" s="47"/>
      <c r="AF23" s="47"/>
      <c r="AG23" s="47">
        <v>114.89400000000001</v>
      </c>
      <c r="AH23" s="47"/>
      <c r="AI23" s="47"/>
      <c r="AJ23" s="47"/>
      <c r="AK23" s="47"/>
    </row>
    <row r="24" spans="1:37" s="2" customFormat="1" ht="37.5" customHeight="1" collapsed="1" x14ac:dyDescent="0.3">
      <c r="A24" s="75">
        <v>21</v>
      </c>
      <c r="B24" s="98" t="s">
        <v>117</v>
      </c>
      <c r="C24" s="76" t="s">
        <v>574</v>
      </c>
      <c r="D24" s="67" t="s">
        <v>308</v>
      </c>
      <c r="E24" s="15">
        <v>40835</v>
      </c>
      <c r="F24" s="17">
        <v>23</v>
      </c>
      <c r="G24" s="15"/>
      <c r="H24" s="18">
        <v>1</v>
      </c>
      <c r="I24" s="18">
        <v>1</v>
      </c>
      <c r="J24" s="18">
        <v>1</v>
      </c>
      <c r="K24" s="18">
        <v>1</v>
      </c>
      <c r="L24" s="17" t="s">
        <v>82</v>
      </c>
      <c r="M24" s="17" t="s">
        <v>82</v>
      </c>
      <c r="N24" s="17" t="s">
        <v>82</v>
      </c>
      <c r="O24" s="18">
        <v>1</v>
      </c>
      <c r="P24" s="18">
        <v>1</v>
      </c>
      <c r="Q24" s="18">
        <v>1</v>
      </c>
      <c r="R24" s="18">
        <v>1</v>
      </c>
      <c r="S24" s="17" t="s">
        <v>82</v>
      </c>
      <c r="T24" s="14" t="s">
        <v>192</v>
      </c>
      <c r="U24" s="40">
        <f t="shared" ref="U24:U32" si="1">V24+W24+X24</f>
        <v>13.566000000000001</v>
      </c>
      <c r="V24" s="40">
        <v>13.566000000000001</v>
      </c>
      <c r="W24" s="40"/>
      <c r="X24" s="40"/>
      <c r="Y24" s="40"/>
      <c r="Z24" s="48">
        <v>13.5</v>
      </c>
      <c r="AA24" s="48">
        <v>13.5</v>
      </c>
      <c r="AB24" s="48">
        <v>13.5</v>
      </c>
      <c r="AC24" s="48">
        <v>11.1</v>
      </c>
      <c r="AD24" s="47">
        <v>0</v>
      </c>
      <c r="AE24" s="47">
        <v>0</v>
      </c>
      <c r="AF24" s="47">
        <v>0</v>
      </c>
      <c r="AG24" s="48">
        <v>13.5</v>
      </c>
      <c r="AH24" s="48">
        <v>13.5</v>
      </c>
      <c r="AI24" s="48">
        <v>13.5</v>
      </c>
      <c r="AJ24" s="48">
        <v>4.9000000000000004</v>
      </c>
      <c r="AK24" s="47">
        <v>0</v>
      </c>
    </row>
    <row r="25" spans="1:37" s="2" customFormat="1" ht="37.5" customHeight="1" x14ac:dyDescent="0.3">
      <c r="A25" s="75">
        <v>22</v>
      </c>
      <c r="B25" s="98" t="s">
        <v>199</v>
      </c>
      <c r="C25" s="76" t="s">
        <v>574</v>
      </c>
      <c r="D25" s="67" t="s">
        <v>577</v>
      </c>
      <c r="E25" s="15">
        <v>42089</v>
      </c>
      <c r="F25" s="17">
        <v>135</v>
      </c>
      <c r="G25" s="22"/>
      <c r="H25" s="18">
        <v>1</v>
      </c>
      <c r="I25" s="18">
        <v>1</v>
      </c>
      <c r="J25" s="18">
        <v>1</v>
      </c>
      <c r="K25" s="18">
        <v>1</v>
      </c>
      <c r="L25" s="17" t="s">
        <v>82</v>
      </c>
      <c r="M25" s="17" t="s">
        <v>82</v>
      </c>
      <c r="N25" s="17" t="s">
        <v>82</v>
      </c>
      <c r="O25" s="18">
        <v>1</v>
      </c>
      <c r="P25" s="18">
        <v>1</v>
      </c>
      <c r="Q25" s="18">
        <v>1</v>
      </c>
      <c r="R25" s="18">
        <v>1</v>
      </c>
      <c r="S25" s="18">
        <v>1</v>
      </c>
      <c r="T25" s="14" t="s">
        <v>200</v>
      </c>
      <c r="U25" s="40">
        <f t="shared" si="1"/>
        <v>13.828999999999999</v>
      </c>
      <c r="V25" s="40">
        <v>13.343999999999999</v>
      </c>
      <c r="W25" s="40">
        <v>0</v>
      </c>
      <c r="X25" s="40">
        <v>0.48499999999999999</v>
      </c>
      <c r="Y25" s="40"/>
      <c r="Z25" s="48">
        <v>11.8</v>
      </c>
      <c r="AA25" s="48">
        <v>11.8</v>
      </c>
      <c r="AB25" s="48">
        <v>9</v>
      </c>
      <c r="AC25" s="48">
        <v>8.5</v>
      </c>
      <c r="AD25" s="47">
        <v>0</v>
      </c>
      <c r="AE25" s="47">
        <v>0</v>
      </c>
      <c r="AF25" s="47">
        <v>0</v>
      </c>
      <c r="AG25" s="48">
        <v>12.375</v>
      </c>
      <c r="AH25" s="48">
        <v>9</v>
      </c>
      <c r="AI25" s="48">
        <v>11.8</v>
      </c>
      <c r="AJ25" s="48">
        <v>6.19</v>
      </c>
      <c r="AK25" s="48">
        <v>0</v>
      </c>
    </row>
    <row r="26" spans="1:37" s="2" customFormat="1" ht="39.75" customHeight="1" x14ac:dyDescent="0.3">
      <c r="A26" s="75">
        <v>23</v>
      </c>
      <c r="B26" s="98" t="s">
        <v>88</v>
      </c>
      <c r="C26" s="76" t="s">
        <v>574</v>
      </c>
      <c r="D26" s="67" t="s">
        <v>306</v>
      </c>
      <c r="E26" s="15">
        <v>41409</v>
      </c>
      <c r="F26" s="17">
        <v>15</v>
      </c>
      <c r="G26" s="15"/>
      <c r="H26" s="18">
        <v>1</v>
      </c>
      <c r="I26" s="18">
        <v>1</v>
      </c>
      <c r="J26" s="18">
        <v>1</v>
      </c>
      <c r="K26" s="18">
        <v>1</v>
      </c>
      <c r="L26" s="17" t="s">
        <v>82</v>
      </c>
      <c r="M26" s="17" t="s">
        <v>82</v>
      </c>
      <c r="N26" s="17" t="s">
        <v>82</v>
      </c>
      <c r="O26" s="18">
        <v>1</v>
      </c>
      <c r="P26" s="18">
        <v>1</v>
      </c>
      <c r="Q26" s="18">
        <v>1</v>
      </c>
      <c r="R26" s="18">
        <v>1</v>
      </c>
      <c r="S26" s="17" t="s">
        <v>82</v>
      </c>
      <c r="T26" s="14" t="s">
        <v>192</v>
      </c>
      <c r="U26" s="40">
        <f t="shared" si="1"/>
        <v>66.805000000000007</v>
      </c>
      <c r="V26" s="40">
        <v>66.805000000000007</v>
      </c>
      <c r="W26" s="40"/>
      <c r="X26" s="40"/>
      <c r="Y26" s="40"/>
      <c r="Z26" s="48"/>
      <c r="AA26" s="48"/>
      <c r="AB26" s="48"/>
      <c r="AC26" s="48"/>
      <c r="AD26" s="47"/>
      <c r="AE26" s="47"/>
      <c r="AF26" s="47"/>
      <c r="AG26" s="48">
        <v>64.5</v>
      </c>
      <c r="AH26" s="48"/>
      <c r="AI26" s="48"/>
      <c r="AJ26" s="48"/>
      <c r="AK26" s="47"/>
    </row>
    <row r="27" spans="1:37" s="2" customFormat="1" ht="27.75" customHeight="1" x14ac:dyDescent="0.3">
      <c r="A27" s="75">
        <v>24</v>
      </c>
      <c r="B27" s="98" t="s">
        <v>131</v>
      </c>
      <c r="C27" s="76" t="s">
        <v>574</v>
      </c>
      <c r="D27" s="67"/>
      <c r="E27" s="15"/>
      <c r="F27" s="17"/>
      <c r="G27" s="15">
        <v>42225</v>
      </c>
      <c r="H27" s="18">
        <v>1</v>
      </c>
      <c r="I27" s="18">
        <v>1</v>
      </c>
      <c r="J27" s="18">
        <v>1</v>
      </c>
      <c r="K27" s="18">
        <v>1</v>
      </c>
      <c r="L27" s="17" t="s">
        <v>82</v>
      </c>
      <c r="M27" s="17" t="s">
        <v>82</v>
      </c>
      <c r="N27" s="17" t="s">
        <v>82</v>
      </c>
      <c r="O27" s="18">
        <v>1</v>
      </c>
      <c r="P27" s="18">
        <v>1</v>
      </c>
      <c r="Q27" s="18">
        <v>1</v>
      </c>
      <c r="R27" s="18">
        <v>1</v>
      </c>
      <c r="S27" s="18">
        <v>1</v>
      </c>
      <c r="T27" s="14" t="s">
        <v>190</v>
      </c>
      <c r="U27" s="40">
        <f t="shared" si="1"/>
        <v>12.536</v>
      </c>
      <c r="V27" s="40">
        <v>12.536</v>
      </c>
      <c r="W27" s="40">
        <v>0</v>
      </c>
      <c r="X27" s="40">
        <v>0</v>
      </c>
      <c r="Y27" s="40"/>
      <c r="Z27" s="48"/>
      <c r="AA27" s="48"/>
      <c r="AB27" s="48"/>
      <c r="AC27" s="48"/>
      <c r="AD27" s="47"/>
      <c r="AE27" s="47"/>
      <c r="AF27" s="47"/>
      <c r="AG27" s="48">
        <v>12.536</v>
      </c>
      <c r="AH27" s="48"/>
      <c r="AI27" s="48"/>
      <c r="AJ27" s="48"/>
      <c r="AK27" s="48"/>
    </row>
    <row r="28" spans="1:37" s="2" customFormat="1" ht="36.75" customHeight="1" x14ac:dyDescent="0.3">
      <c r="A28" s="75">
        <v>25</v>
      </c>
      <c r="B28" s="98" t="s">
        <v>188</v>
      </c>
      <c r="C28" s="76" t="s">
        <v>574</v>
      </c>
      <c r="D28" s="67"/>
      <c r="E28" s="15"/>
      <c r="F28" s="17"/>
      <c r="G28" s="22">
        <v>42092</v>
      </c>
      <c r="H28" s="18">
        <v>1</v>
      </c>
      <c r="I28" s="18">
        <v>1</v>
      </c>
      <c r="J28" s="18">
        <v>1</v>
      </c>
      <c r="K28" s="18">
        <v>1</v>
      </c>
      <c r="L28" s="17" t="s">
        <v>82</v>
      </c>
      <c r="M28" s="17" t="s">
        <v>82</v>
      </c>
      <c r="N28" s="17" t="s">
        <v>82</v>
      </c>
      <c r="O28" s="18">
        <v>1</v>
      </c>
      <c r="P28" s="17" t="s">
        <v>82</v>
      </c>
      <c r="Q28" s="18">
        <v>1</v>
      </c>
      <c r="R28" s="18">
        <v>1</v>
      </c>
      <c r="S28" s="18">
        <v>1</v>
      </c>
      <c r="T28" s="14" t="s">
        <v>189</v>
      </c>
      <c r="U28" s="40">
        <f t="shared" si="1"/>
        <v>27.904</v>
      </c>
      <c r="V28" s="40">
        <v>27.904</v>
      </c>
      <c r="W28" s="40"/>
      <c r="X28" s="40"/>
      <c r="Y28" s="40" t="s">
        <v>475</v>
      </c>
      <c r="Z28" s="48"/>
      <c r="AA28" s="48"/>
      <c r="AB28" s="48"/>
      <c r="AC28" s="48"/>
      <c r="AD28" s="47"/>
      <c r="AE28" s="47"/>
      <c r="AF28" s="47"/>
      <c r="AG28" s="48">
        <v>27.9</v>
      </c>
      <c r="AH28" s="47"/>
      <c r="AI28" s="48"/>
      <c r="AJ28" s="48"/>
      <c r="AK28" s="48"/>
    </row>
    <row r="29" spans="1:37" s="2" customFormat="1" ht="36.75" customHeight="1" x14ac:dyDescent="0.3">
      <c r="A29" s="75">
        <v>26</v>
      </c>
      <c r="B29" s="98" t="s">
        <v>3</v>
      </c>
      <c r="C29" s="76" t="s">
        <v>575</v>
      </c>
      <c r="D29" s="67" t="s">
        <v>304</v>
      </c>
      <c r="E29" s="15">
        <v>40862</v>
      </c>
      <c r="F29" s="17" t="s">
        <v>463</v>
      </c>
      <c r="G29" s="22"/>
      <c r="H29" s="18">
        <v>1</v>
      </c>
      <c r="I29" s="18">
        <v>1</v>
      </c>
      <c r="J29" s="18">
        <v>1</v>
      </c>
      <c r="K29" s="18">
        <v>1</v>
      </c>
      <c r="L29" s="17" t="s">
        <v>82</v>
      </c>
      <c r="M29" s="17" t="s">
        <v>82</v>
      </c>
      <c r="N29" s="17" t="s">
        <v>82</v>
      </c>
      <c r="O29" s="18">
        <v>1</v>
      </c>
      <c r="P29" s="18">
        <v>1</v>
      </c>
      <c r="Q29" s="18">
        <v>1</v>
      </c>
      <c r="R29" s="18">
        <v>1</v>
      </c>
      <c r="S29" s="18">
        <v>1</v>
      </c>
      <c r="T29" s="14" t="s">
        <v>185</v>
      </c>
      <c r="U29" s="40">
        <f t="shared" si="1"/>
        <v>58.854999999999997</v>
      </c>
      <c r="V29" s="40">
        <v>55.866999999999997</v>
      </c>
      <c r="W29" s="40">
        <v>2.988</v>
      </c>
      <c r="X29" s="40"/>
      <c r="Y29" s="40"/>
      <c r="Z29" s="48">
        <v>51.4</v>
      </c>
      <c r="AA29" s="48">
        <v>57.8</v>
      </c>
      <c r="AB29" s="48">
        <v>47.4</v>
      </c>
      <c r="AC29" s="48">
        <v>51</v>
      </c>
      <c r="AD29" s="47">
        <v>0</v>
      </c>
      <c r="AE29" s="47">
        <v>0</v>
      </c>
      <c r="AF29" s="47">
        <v>0</v>
      </c>
      <c r="AG29" s="48">
        <v>57.8</v>
      </c>
      <c r="AH29" s="48">
        <v>58.8</v>
      </c>
      <c r="AI29" s="48">
        <v>51</v>
      </c>
      <c r="AJ29" s="48">
        <v>58</v>
      </c>
      <c r="AK29" s="48">
        <v>0</v>
      </c>
    </row>
    <row r="30" spans="1:37" s="39" customFormat="1" ht="56.25" customHeight="1" x14ac:dyDescent="0.3">
      <c r="A30" s="75">
        <v>27</v>
      </c>
      <c r="B30" s="98" t="s">
        <v>134</v>
      </c>
      <c r="C30" s="76" t="s">
        <v>6</v>
      </c>
      <c r="D30" s="67" t="s">
        <v>313</v>
      </c>
      <c r="E30" s="15">
        <v>40780</v>
      </c>
      <c r="F30" s="17">
        <v>20</v>
      </c>
      <c r="G30" s="15"/>
      <c r="H30" s="18">
        <v>1</v>
      </c>
      <c r="I30" s="18">
        <v>1</v>
      </c>
      <c r="J30" s="18">
        <v>1</v>
      </c>
      <c r="K30" s="18">
        <v>1</v>
      </c>
      <c r="L30" s="17" t="s">
        <v>82</v>
      </c>
      <c r="M30" s="17" t="s">
        <v>82</v>
      </c>
      <c r="N30" s="17" t="s">
        <v>82</v>
      </c>
      <c r="O30" s="18">
        <v>1</v>
      </c>
      <c r="P30" s="18">
        <v>1</v>
      </c>
      <c r="Q30" s="18">
        <v>1</v>
      </c>
      <c r="R30" s="17" t="s">
        <v>82</v>
      </c>
      <c r="S30" s="17" t="s">
        <v>82</v>
      </c>
      <c r="T30" s="14" t="s">
        <v>207</v>
      </c>
      <c r="U30" s="40">
        <f t="shared" si="1"/>
        <v>25.635000000000002</v>
      </c>
      <c r="V30" s="40">
        <v>25.635000000000002</v>
      </c>
      <c r="W30" s="40"/>
      <c r="X30" s="40"/>
      <c r="Y30" s="40"/>
      <c r="Z30" s="48"/>
      <c r="AA30" s="48"/>
      <c r="AB30" s="48"/>
      <c r="AC30" s="48"/>
      <c r="AD30" s="47"/>
      <c r="AE30" s="47"/>
      <c r="AF30" s="47"/>
      <c r="AG30" s="48">
        <v>25.635000000000002</v>
      </c>
      <c r="AH30" s="48"/>
      <c r="AI30" s="48"/>
      <c r="AJ30" s="47"/>
      <c r="AK30" s="47"/>
    </row>
    <row r="31" spans="1:37" s="2" customFormat="1" ht="42" customHeight="1" x14ac:dyDescent="0.3">
      <c r="A31" s="75">
        <v>28</v>
      </c>
      <c r="B31" s="98" t="s">
        <v>48</v>
      </c>
      <c r="C31" s="76" t="s">
        <v>6</v>
      </c>
      <c r="D31" s="67" t="s">
        <v>315</v>
      </c>
      <c r="E31" s="15">
        <v>41408</v>
      </c>
      <c r="F31" s="17">
        <v>64</v>
      </c>
      <c r="G31" s="15"/>
      <c r="H31" s="18">
        <v>1</v>
      </c>
      <c r="I31" s="18">
        <v>1</v>
      </c>
      <c r="J31" s="18">
        <v>1</v>
      </c>
      <c r="K31" s="18">
        <v>1</v>
      </c>
      <c r="L31" s="18">
        <v>1</v>
      </c>
      <c r="M31" s="17" t="s">
        <v>82</v>
      </c>
      <c r="N31" s="17" t="s">
        <v>82</v>
      </c>
      <c r="O31" s="18">
        <v>1</v>
      </c>
      <c r="P31" s="18">
        <v>1</v>
      </c>
      <c r="Q31" s="18">
        <v>1</v>
      </c>
      <c r="R31" s="18">
        <v>1</v>
      </c>
      <c r="S31" s="18">
        <v>1</v>
      </c>
      <c r="T31" s="14" t="s">
        <v>181</v>
      </c>
      <c r="U31" s="40">
        <f t="shared" si="1"/>
        <v>17.879000000000001</v>
      </c>
      <c r="V31" s="40">
        <v>17.879000000000001</v>
      </c>
      <c r="W31" s="40"/>
      <c r="X31" s="40"/>
      <c r="Y31" s="40" t="s">
        <v>464</v>
      </c>
      <c r="Z31" s="48"/>
      <c r="AA31" s="48"/>
      <c r="AB31" s="48"/>
      <c r="AC31" s="48"/>
      <c r="AD31" s="48"/>
      <c r="AE31" s="47"/>
      <c r="AF31" s="47"/>
      <c r="AG31" s="48">
        <v>17.88</v>
      </c>
      <c r="AH31" s="48"/>
      <c r="AI31" s="48"/>
      <c r="AJ31" s="48"/>
      <c r="AK31" s="48"/>
    </row>
    <row r="32" spans="1:37" s="2" customFormat="1" ht="28.5" customHeight="1" x14ac:dyDescent="0.3">
      <c r="A32" s="75">
        <v>29</v>
      </c>
      <c r="B32" s="98" t="s">
        <v>7</v>
      </c>
      <c r="C32" s="76" t="s">
        <v>6</v>
      </c>
      <c r="D32" s="67" t="s">
        <v>316</v>
      </c>
      <c r="E32" s="15">
        <v>41631</v>
      </c>
      <c r="F32" s="17">
        <v>83</v>
      </c>
      <c r="G32" s="15"/>
      <c r="H32" s="18">
        <v>1</v>
      </c>
      <c r="I32" s="18">
        <v>1</v>
      </c>
      <c r="J32" s="18">
        <v>1</v>
      </c>
      <c r="K32" s="18">
        <v>1</v>
      </c>
      <c r="L32" s="18">
        <v>1</v>
      </c>
      <c r="M32" s="17" t="s">
        <v>82</v>
      </c>
      <c r="N32" s="17" t="s">
        <v>82</v>
      </c>
      <c r="O32" s="18">
        <v>1</v>
      </c>
      <c r="P32" s="18">
        <v>1</v>
      </c>
      <c r="Q32" s="18">
        <v>1</v>
      </c>
      <c r="R32" s="18">
        <v>1</v>
      </c>
      <c r="S32" s="18">
        <v>1</v>
      </c>
      <c r="T32" s="14" t="s">
        <v>208</v>
      </c>
      <c r="U32" s="40">
        <f t="shared" si="1"/>
        <v>17.585999999999999</v>
      </c>
      <c r="V32" s="40">
        <v>17.585999999999999</v>
      </c>
      <c r="W32" s="40"/>
      <c r="X32" s="40"/>
      <c r="Y32" s="40"/>
      <c r="Z32" s="48"/>
      <c r="AA32" s="48"/>
      <c r="AB32" s="48"/>
      <c r="AC32" s="48"/>
      <c r="AD32" s="48"/>
      <c r="AE32" s="47"/>
      <c r="AF32" s="47"/>
      <c r="AG32" s="48">
        <v>17.585999999999999</v>
      </c>
      <c r="AH32" s="48"/>
      <c r="AI32" s="48"/>
      <c r="AJ32" s="48"/>
      <c r="AK32" s="48"/>
    </row>
    <row r="33" spans="1:37" s="2" customFormat="1" ht="28.5" customHeight="1" x14ac:dyDescent="0.3">
      <c r="A33" s="75">
        <v>30</v>
      </c>
      <c r="B33" s="98" t="s">
        <v>2</v>
      </c>
      <c r="C33" s="76" t="s">
        <v>6</v>
      </c>
      <c r="D33" s="67" t="s">
        <v>489</v>
      </c>
      <c r="E33" s="15"/>
      <c r="F33" s="17"/>
      <c r="G33" s="15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4"/>
      <c r="U33" s="40">
        <v>51.4</v>
      </c>
      <c r="V33" s="40"/>
      <c r="W33" s="40"/>
      <c r="X33" s="40"/>
      <c r="Y33" s="40">
        <v>216.8</v>
      </c>
      <c r="Z33" s="47"/>
      <c r="AA33" s="47"/>
      <c r="AB33" s="47"/>
      <c r="AC33" s="47"/>
      <c r="AD33" s="47"/>
      <c r="AE33" s="47"/>
      <c r="AF33" s="47"/>
      <c r="AG33" s="47">
        <v>51.4</v>
      </c>
      <c r="AH33" s="47"/>
      <c r="AI33" s="47"/>
      <c r="AJ33" s="47"/>
      <c r="AK33" s="47"/>
    </row>
    <row r="34" spans="1:37" s="2" customFormat="1" ht="36.75" customHeight="1" collapsed="1" x14ac:dyDescent="0.3">
      <c r="A34" s="75">
        <v>31</v>
      </c>
      <c r="B34" s="98" t="s">
        <v>86</v>
      </c>
      <c r="C34" s="76" t="s">
        <v>6</v>
      </c>
      <c r="D34" s="67" t="s">
        <v>314</v>
      </c>
      <c r="E34" s="15">
        <v>41730</v>
      </c>
      <c r="F34" s="17">
        <v>90</v>
      </c>
      <c r="G34" s="15"/>
      <c r="H34" s="18">
        <v>1</v>
      </c>
      <c r="I34" s="18">
        <v>1</v>
      </c>
      <c r="J34" s="18">
        <v>1</v>
      </c>
      <c r="K34" s="18">
        <v>1</v>
      </c>
      <c r="L34" s="18">
        <v>1</v>
      </c>
      <c r="M34" s="17" t="s">
        <v>82</v>
      </c>
      <c r="N34" s="17" t="s">
        <v>82</v>
      </c>
      <c r="O34" s="18">
        <v>1</v>
      </c>
      <c r="P34" s="18">
        <v>1</v>
      </c>
      <c r="Q34" s="18">
        <v>1</v>
      </c>
      <c r="R34" s="18">
        <v>1</v>
      </c>
      <c r="S34" s="18">
        <v>1</v>
      </c>
      <c r="T34" s="14" t="s">
        <v>181</v>
      </c>
      <c r="U34" s="40">
        <f t="shared" ref="U34:U39" si="2">V34+W34+X34</f>
        <v>43.332000000000001</v>
      </c>
      <c r="V34" s="40">
        <v>43.332000000000001</v>
      </c>
      <c r="W34" s="40"/>
      <c r="X34" s="40"/>
      <c r="Y34" s="40"/>
      <c r="Z34" s="48">
        <v>43.332000000000001</v>
      </c>
      <c r="AA34" s="48">
        <v>43.332000000000001</v>
      </c>
      <c r="AB34" s="48">
        <v>43.332000000000001</v>
      </c>
      <c r="AC34" s="48">
        <v>43.332000000000001</v>
      </c>
      <c r="AD34" s="48">
        <v>0</v>
      </c>
      <c r="AE34" s="47">
        <v>0</v>
      </c>
      <c r="AF34" s="47">
        <v>0</v>
      </c>
      <c r="AG34" s="48">
        <v>43.332000000000001</v>
      </c>
      <c r="AH34" s="48">
        <v>43.332000000000001</v>
      </c>
      <c r="AI34" s="48">
        <v>43.332000000000001</v>
      </c>
      <c r="AJ34" s="48">
        <v>0</v>
      </c>
      <c r="AK34" s="48">
        <v>0</v>
      </c>
    </row>
    <row r="35" spans="1:37" s="39" customFormat="1" ht="39.75" customHeight="1" x14ac:dyDescent="0.3">
      <c r="A35" s="75">
        <v>32</v>
      </c>
      <c r="B35" s="98" t="s">
        <v>89</v>
      </c>
      <c r="C35" s="76" t="s">
        <v>547</v>
      </c>
      <c r="D35" s="67" t="s">
        <v>334</v>
      </c>
      <c r="E35" s="15">
        <v>40863</v>
      </c>
      <c r="F35" s="17">
        <v>27</v>
      </c>
      <c r="G35" s="15"/>
      <c r="H35" s="18">
        <v>1</v>
      </c>
      <c r="I35" s="18">
        <v>1</v>
      </c>
      <c r="J35" s="18">
        <v>1</v>
      </c>
      <c r="K35" s="18">
        <v>1</v>
      </c>
      <c r="L35" s="17" t="s">
        <v>82</v>
      </c>
      <c r="M35" s="17" t="s">
        <v>82</v>
      </c>
      <c r="N35" s="17" t="s">
        <v>82</v>
      </c>
      <c r="O35" s="18">
        <v>1</v>
      </c>
      <c r="P35" s="18">
        <v>1</v>
      </c>
      <c r="Q35" s="18">
        <v>1</v>
      </c>
      <c r="R35" s="18">
        <v>1</v>
      </c>
      <c r="S35" s="17" t="s">
        <v>82</v>
      </c>
      <c r="T35" s="14" t="s">
        <v>192</v>
      </c>
      <c r="U35" s="40">
        <f t="shared" si="2"/>
        <v>39.6</v>
      </c>
      <c r="V35" s="40">
        <v>39.6</v>
      </c>
      <c r="W35" s="40"/>
      <c r="X35" s="40"/>
      <c r="Y35" s="40" t="s">
        <v>472</v>
      </c>
      <c r="Z35" s="48">
        <v>39.6</v>
      </c>
      <c r="AA35" s="48">
        <v>39.6</v>
      </c>
      <c r="AB35" s="48">
        <v>25</v>
      </c>
      <c r="AC35" s="48">
        <v>30</v>
      </c>
      <c r="AD35" s="47">
        <v>0</v>
      </c>
      <c r="AE35" s="47">
        <v>0</v>
      </c>
      <c r="AF35" s="47">
        <v>0</v>
      </c>
      <c r="AG35" s="48">
        <v>39.6</v>
      </c>
      <c r="AH35" s="48">
        <v>35</v>
      </c>
      <c r="AI35" s="48">
        <v>39.6</v>
      </c>
      <c r="AJ35" s="48">
        <v>0</v>
      </c>
      <c r="AK35" s="47" t="s">
        <v>548</v>
      </c>
    </row>
    <row r="36" spans="1:37" s="2" customFormat="1" ht="52.5" customHeight="1" x14ac:dyDescent="0.3">
      <c r="A36" s="75">
        <v>33</v>
      </c>
      <c r="B36" s="9" t="s">
        <v>288</v>
      </c>
      <c r="C36" s="76" t="s">
        <v>554</v>
      </c>
      <c r="D36" s="88" t="s">
        <v>312</v>
      </c>
      <c r="E36" s="16">
        <v>40501</v>
      </c>
      <c r="F36" s="90">
        <v>1</v>
      </c>
      <c r="G36" s="16">
        <v>43823</v>
      </c>
      <c r="H36" s="18">
        <v>1</v>
      </c>
      <c r="I36" s="18">
        <v>1</v>
      </c>
      <c r="J36" s="18">
        <v>1</v>
      </c>
      <c r="K36" s="18">
        <v>1</v>
      </c>
      <c r="L36" s="18">
        <v>1</v>
      </c>
      <c r="M36" s="17" t="s">
        <v>82</v>
      </c>
      <c r="N36" s="17" t="s">
        <v>82</v>
      </c>
      <c r="O36" s="18">
        <v>1</v>
      </c>
      <c r="P36" s="18">
        <v>1</v>
      </c>
      <c r="Q36" s="18">
        <v>1</v>
      </c>
      <c r="R36" s="18">
        <v>1</v>
      </c>
      <c r="S36" s="18">
        <v>1</v>
      </c>
      <c r="T36" s="92" t="s">
        <v>287</v>
      </c>
      <c r="U36" s="40">
        <f t="shared" si="2"/>
        <v>263.78800000000001</v>
      </c>
      <c r="V36" s="40">
        <v>263.78800000000001</v>
      </c>
      <c r="W36" s="40"/>
      <c r="X36" s="40"/>
      <c r="Y36" s="40" t="s">
        <v>553</v>
      </c>
      <c r="Z36" s="48"/>
      <c r="AA36" s="48"/>
      <c r="AB36" s="50" t="s">
        <v>552</v>
      </c>
      <c r="AC36" s="48"/>
      <c r="AD36" s="48"/>
      <c r="AE36" s="47"/>
      <c r="AF36" s="47"/>
      <c r="AG36" s="48">
        <v>65</v>
      </c>
      <c r="AH36" s="48"/>
      <c r="AI36" s="48"/>
      <c r="AJ36" s="48"/>
      <c r="AK36" s="48"/>
    </row>
    <row r="37" spans="1:37" s="2" customFormat="1" ht="39.75" customHeight="1" x14ac:dyDescent="0.3">
      <c r="A37" s="75">
        <v>34</v>
      </c>
      <c r="B37" s="98" t="s">
        <v>461</v>
      </c>
      <c r="C37" s="76" t="s">
        <v>49</v>
      </c>
      <c r="D37" s="67"/>
      <c r="E37" s="15">
        <v>41590</v>
      </c>
      <c r="F37" s="17">
        <v>73</v>
      </c>
      <c r="G37" s="15"/>
      <c r="H37" s="18">
        <v>1</v>
      </c>
      <c r="I37" s="17" t="s">
        <v>82</v>
      </c>
      <c r="J37" s="18">
        <v>1</v>
      </c>
      <c r="K37" s="17" t="s">
        <v>82</v>
      </c>
      <c r="L37" s="17" t="s">
        <v>82</v>
      </c>
      <c r="M37" s="17" t="s">
        <v>82</v>
      </c>
      <c r="N37" s="17" t="s">
        <v>82</v>
      </c>
      <c r="O37" s="18">
        <v>1</v>
      </c>
      <c r="P37" s="18">
        <v>1</v>
      </c>
      <c r="Q37" s="18">
        <v>1</v>
      </c>
      <c r="R37" s="17" t="s">
        <v>82</v>
      </c>
      <c r="S37" s="18">
        <v>1</v>
      </c>
      <c r="T37" s="14" t="s">
        <v>205</v>
      </c>
      <c r="U37" s="40">
        <f t="shared" si="2"/>
        <v>6.4530000000000003</v>
      </c>
      <c r="V37" s="40">
        <v>6.4530000000000003</v>
      </c>
      <c r="W37" s="40"/>
      <c r="X37" s="40"/>
      <c r="Y37" s="40" t="s">
        <v>413</v>
      </c>
      <c r="Z37" s="48"/>
      <c r="AA37" s="47"/>
      <c r="AB37" s="48"/>
      <c r="AC37" s="47"/>
      <c r="AD37" s="47"/>
      <c r="AE37" s="47"/>
      <c r="AF37" s="47"/>
      <c r="AG37" s="48">
        <v>6.4</v>
      </c>
      <c r="AH37" s="48"/>
      <c r="AI37" s="48"/>
      <c r="AJ37" s="47"/>
      <c r="AK37" s="48"/>
    </row>
    <row r="38" spans="1:37" s="2" customFormat="1" ht="34.5" customHeight="1" x14ac:dyDescent="0.3">
      <c r="A38" s="75">
        <v>35</v>
      </c>
      <c r="B38" s="98" t="s">
        <v>462</v>
      </c>
      <c r="C38" s="76" t="s">
        <v>49</v>
      </c>
      <c r="D38" s="67"/>
      <c r="E38" s="15">
        <v>40989</v>
      </c>
      <c r="F38" s="17">
        <v>41</v>
      </c>
      <c r="G38" s="15"/>
      <c r="H38" s="18">
        <v>1</v>
      </c>
      <c r="I38" s="17" t="s">
        <v>82</v>
      </c>
      <c r="J38" s="17" t="s">
        <v>82</v>
      </c>
      <c r="K38" s="17" t="s">
        <v>82</v>
      </c>
      <c r="L38" s="17" t="s">
        <v>82</v>
      </c>
      <c r="M38" s="17" t="s">
        <v>82</v>
      </c>
      <c r="N38" s="17" t="s">
        <v>82</v>
      </c>
      <c r="O38" s="18">
        <v>1</v>
      </c>
      <c r="P38" s="18">
        <v>1</v>
      </c>
      <c r="Q38" s="18">
        <v>1</v>
      </c>
      <c r="R38" s="17" t="s">
        <v>82</v>
      </c>
      <c r="S38" s="18">
        <v>1</v>
      </c>
      <c r="T38" s="14" t="s">
        <v>204</v>
      </c>
      <c r="U38" s="40">
        <f t="shared" si="2"/>
        <v>6.4850000000000003</v>
      </c>
      <c r="V38" s="40">
        <v>6.4850000000000003</v>
      </c>
      <c r="W38" s="40"/>
      <c r="X38" s="40"/>
      <c r="Y38" s="40" t="s">
        <v>414</v>
      </c>
      <c r="Z38" s="48"/>
      <c r="AA38" s="47"/>
      <c r="AB38" s="47"/>
      <c r="AC38" s="47"/>
      <c r="AD38" s="47"/>
      <c r="AE38" s="47"/>
      <c r="AF38" s="47"/>
      <c r="AG38" s="48">
        <v>6.4</v>
      </c>
      <c r="AH38" s="48"/>
      <c r="AI38" s="48"/>
      <c r="AJ38" s="47"/>
      <c r="AK38" s="48"/>
    </row>
    <row r="39" spans="1:37" s="2" customFormat="1" ht="36.75" customHeight="1" x14ac:dyDescent="0.3">
      <c r="A39" s="75">
        <v>36</v>
      </c>
      <c r="B39" s="98" t="s">
        <v>50</v>
      </c>
      <c r="C39" s="76" t="s">
        <v>49</v>
      </c>
      <c r="D39" s="67" t="s">
        <v>317</v>
      </c>
      <c r="E39" s="15">
        <v>41563</v>
      </c>
      <c r="F39" s="17">
        <v>72</v>
      </c>
      <c r="G39" s="15"/>
      <c r="H39" s="18">
        <v>1</v>
      </c>
      <c r="I39" s="17" t="s">
        <v>82</v>
      </c>
      <c r="J39" s="17" t="s">
        <v>82</v>
      </c>
      <c r="K39" s="17" t="s">
        <v>82</v>
      </c>
      <c r="L39" s="17" t="s">
        <v>82</v>
      </c>
      <c r="M39" s="17" t="s">
        <v>82</v>
      </c>
      <c r="N39" s="17" t="s">
        <v>82</v>
      </c>
      <c r="O39" s="18">
        <v>1</v>
      </c>
      <c r="P39" s="18">
        <v>1</v>
      </c>
      <c r="Q39" s="18">
        <v>1</v>
      </c>
      <c r="R39" s="18">
        <v>1</v>
      </c>
      <c r="S39" s="18">
        <v>1</v>
      </c>
      <c r="T39" s="14" t="s">
        <v>206</v>
      </c>
      <c r="U39" s="40">
        <f t="shared" si="2"/>
        <v>672.93</v>
      </c>
      <c r="V39" s="40">
        <v>534.79</v>
      </c>
      <c r="W39" s="40">
        <v>130.624</v>
      </c>
      <c r="X39" s="40">
        <v>7.516</v>
      </c>
      <c r="Y39" s="40" t="s">
        <v>412</v>
      </c>
      <c r="Z39" s="48">
        <v>601.74</v>
      </c>
      <c r="AA39" s="47">
        <v>0</v>
      </c>
      <c r="AB39" s="47">
        <v>0</v>
      </c>
      <c r="AC39" s="47">
        <v>0</v>
      </c>
      <c r="AD39" s="47">
        <v>0</v>
      </c>
      <c r="AE39" s="47">
        <v>0</v>
      </c>
      <c r="AF39" s="47">
        <v>0</v>
      </c>
      <c r="AG39" s="48">
        <v>672.93</v>
      </c>
      <c r="AH39" s="48">
        <v>601.74</v>
      </c>
      <c r="AI39" s="48">
        <v>601.74</v>
      </c>
      <c r="AJ39" s="48">
        <v>184.4</v>
      </c>
      <c r="AK39" s="48">
        <v>448.62</v>
      </c>
    </row>
    <row r="40" spans="1:37" s="2" customFormat="1" ht="30" customHeight="1" x14ac:dyDescent="0.3">
      <c r="A40" s="75">
        <v>37</v>
      </c>
      <c r="B40" s="98" t="s">
        <v>2</v>
      </c>
      <c r="C40" s="76" t="s">
        <v>49</v>
      </c>
      <c r="D40" s="67" t="s">
        <v>490</v>
      </c>
      <c r="E40" s="15"/>
      <c r="F40" s="17"/>
      <c r="G40" s="15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4"/>
      <c r="U40" s="40">
        <v>342.8</v>
      </c>
      <c r="V40" s="40"/>
      <c r="W40" s="40"/>
      <c r="X40" s="40"/>
      <c r="Y40" s="40">
        <v>1137.0999999999999</v>
      </c>
      <c r="Z40" s="47"/>
      <c r="AA40" s="47"/>
      <c r="AB40" s="47"/>
      <c r="AC40" s="47"/>
      <c r="AD40" s="47"/>
      <c r="AE40" s="47"/>
      <c r="AF40" s="47"/>
      <c r="AG40" s="47">
        <v>250</v>
      </c>
      <c r="AH40" s="47"/>
      <c r="AI40" s="47"/>
      <c r="AJ40" s="47"/>
      <c r="AK40" s="47"/>
    </row>
    <row r="41" spans="1:37" s="2" customFormat="1" ht="37.5" customHeight="1" x14ac:dyDescent="0.3">
      <c r="A41" s="75">
        <v>38</v>
      </c>
      <c r="B41" s="98" t="s">
        <v>91</v>
      </c>
      <c r="C41" s="76" t="s">
        <v>49</v>
      </c>
      <c r="D41" s="67" t="s">
        <v>320</v>
      </c>
      <c r="E41" s="15">
        <v>41150</v>
      </c>
      <c r="F41" s="17">
        <v>51</v>
      </c>
      <c r="G41" s="15"/>
      <c r="H41" s="18">
        <v>1</v>
      </c>
      <c r="I41" s="17" t="s">
        <v>82</v>
      </c>
      <c r="J41" s="17" t="s">
        <v>82</v>
      </c>
      <c r="K41" s="17" t="s">
        <v>82</v>
      </c>
      <c r="L41" s="17" t="s">
        <v>82</v>
      </c>
      <c r="M41" s="17" t="s">
        <v>82</v>
      </c>
      <c r="N41" s="17" t="s">
        <v>82</v>
      </c>
      <c r="O41" s="18">
        <v>1</v>
      </c>
      <c r="P41" s="18">
        <v>1</v>
      </c>
      <c r="Q41" s="18">
        <v>1</v>
      </c>
      <c r="R41" s="17" t="s">
        <v>82</v>
      </c>
      <c r="S41" s="18">
        <v>1</v>
      </c>
      <c r="T41" s="14" t="s">
        <v>204</v>
      </c>
      <c r="U41" s="40">
        <f>V41+W41+X41</f>
        <v>19.009</v>
      </c>
      <c r="V41" s="40">
        <v>19.009</v>
      </c>
      <c r="W41" s="40"/>
      <c r="X41" s="40"/>
      <c r="Y41" s="40"/>
      <c r="Z41" s="48">
        <v>19.009</v>
      </c>
      <c r="AA41" s="47">
        <v>0</v>
      </c>
      <c r="AB41" s="47">
        <v>0</v>
      </c>
      <c r="AC41" s="47">
        <v>0</v>
      </c>
      <c r="AD41" s="47">
        <v>0</v>
      </c>
      <c r="AE41" s="47">
        <v>0</v>
      </c>
      <c r="AF41" s="47">
        <v>0</v>
      </c>
      <c r="AG41" s="48">
        <v>19.009</v>
      </c>
      <c r="AH41" s="48">
        <v>0</v>
      </c>
      <c r="AI41" s="48">
        <v>19.009</v>
      </c>
      <c r="AJ41" s="47">
        <v>10</v>
      </c>
      <c r="AK41" s="48">
        <v>0</v>
      </c>
    </row>
    <row r="42" spans="1:37" s="2" customFormat="1" ht="35.25" customHeight="1" x14ac:dyDescent="0.3">
      <c r="A42" s="75">
        <v>39</v>
      </c>
      <c r="B42" s="98" t="s">
        <v>90</v>
      </c>
      <c r="C42" s="76" t="s">
        <v>49</v>
      </c>
      <c r="D42" s="67" t="s">
        <v>318</v>
      </c>
      <c r="E42" s="15">
        <v>40791</v>
      </c>
      <c r="F42" s="17">
        <v>21</v>
      </c>
      <c r="G42" s="15"/>
      <c r="H42" s="18">
        <v>1</v>
      </c>
      <c r="I42" s="17" t="s">
        <v>82</v>
      </c>
      <c r="J42" s="17" t="s">
        <v>82</v>
      </c>
      <c r="K42" s="17" t="s">
        <v>82</v>
      </c>
      <c r="L42" s="17" t="s">
        <v>82</v>
      </c>
      <c r="M42" s="17" t="s">
        <v>82</v>
      </c>
      <c r="N42" s="17" t="s">
        <v>82</v>
      </c>
      <c r="O42" s="18">
        <v>1</v>
      </c>
      <c r="P42" s="18">
        <v>1</v>
      </c>
      <c r="Q42" s="18">
        <v>1</v>
      </c>
      <c r="R42" s="17" t="s">
        <v>82</v>
      </c>
      <c r="S42" s="18">
        <v>1</v>
      </c>
      <c r="T42" s="14" t="s">
        <v>204</v>
      </c>
      <c r="U42" s="40">
        <f>V42+W42+X42</f>
        <v>44.003</v>
      </c>
      <c r="V42" s="40">
        <v>44.003</v>
      </c>
      <c r="W42" s="40"/>
      <c r="X42" s="40"/>
      <c r="Y42" s="40"/>
      <c r="Z42" s="48"/>
      <c r="AA42" s="47"/>
      <c r="AB42" s="47"/>
      <c r="AC42" s="47"/>
      <c r="AD42" s="47"/>
      <c r="AE42" s="47"/>
      <c r="AF42" s="47"/>
      <c r="AG42" s="48">
        <v>44.003</v>
      </c>
      <c r="AH42" s="48"/>
      <c r="AI42" s="48"/>
      <c r="AJ42" s="47"/>
      <c r="AK42" s="48"/>
    </row>
    <row r="43" spans="1:37" s="2" customFormat="1" ht="38.25" customHeight="1" x14ac:dyDescent="0.3">
      <c r="A43" s="75">
        <v>40</v>
      </c>
      <c r="B43" s="98" t="s">
        <v>242</v>
      </c>
      <c r="C43" s="76" t="s">
        <v>49</v>
      </c>
      <c r="D43" s="67" t="s">
        <v>319</v>
      </c>
      <c r="E43" s="15">
        <v>41906</v>
      </c>
      <c r="F43" s="17">
        <v>117</v>
      </c>
      <c r="G43" s="15"/>
      <c r="H43" s="18">
        <v>1</v>
      </c>
      <c r="I43" s="17" t="s">
        <v>82</v>
      </c>
      <c r="J43" s="17" t="s">
        <v>82</v>
      </c>
      <c r="K43" s="17" t="s">
        <v>82</v>
      </c>
      <c r="L43" s="17" t="s">
        <v>82</v>
      </c>
      <c r="M43" s="17" t="s">
        <v>82</v>
      </c>
      <c r="N43" s="17" t="s">
        <v>82</v>
      </c>
      <c r="O43" s="18">
        <v>1</v>
      </c>
      <c r="P43" s="18">
        <v>1</v>
      </c>
      <c r="Q43" s="18">
        <v>1</v>
      </c>
      <c r="R43" s="18">
        <v>1</v>
      </c>
      <c r="S43" s="18">
        <v>1</v>
      </c>
      <c r="T43" s="14" t="s">
        <v>206</v>
      </c>
      <c r="U43" s="40">
        <f>V43+W43+X43</f>
        <v>45.406999999999996</v>
      </c>
      <c r="V43" s="40">
        <v>41.204999999999998</v>
      </c>
      <c r="W43" s="40">
        <v>0</v>
      </c>
      <c r="X43" s="40">
        <v>4.202</v>
      </c>
      <c r="Y43" s="40" t="s">
        <v>415</v>
      </c>
      <c r="Z43" s="48">
        <v>45.406999999999996</v>
      </c>
      <c r="AA43" s="47">
        <v>0</v>
      </c>
      <c r="AB43" s="47">
        <v>0</v>
      </c>
      <c r="AC43" s="47">
        <v>0</v>
      </c>
      <c r="AD43" s="47">
        <v>0</v>
      </c>
      <c r="AE43" s="47">
        <v>0</v>
      </c>
      <c r="AF43" s="47">
        <v>0</v>
      </c>
      <c r="AG43" s="48">
        <v>45.406999999999996</v>
      </c>
      <c r="AH43" s="48">
        <v>0</v>
      </c>
      <c r="AI43" s="48">
        <v>45.406999999999996</v>
      </c>
      <c r="AJ43" s="48">
        <v>0</v>
      </c>
      <c r="AK43" s="48">
        <v>0</v>
      </c>
    </row>
    <row r="44" spans="1:37" s="2" customFormat="1" ht="26.25" customHeight="1" x14ac:dyDescent="0.3">
      <c r="A44" s="75">
        <v>41</v>
      </c>
      <c r="B44" s="98" t="s">
        <v>2</v>
      </c>
      <c r="C44" s="76" t="s">
        <v>74</v>
      </c>
      <c r="D44" s="67" t="s">
        <v>491</v>
      </c>
      <c r="E44" s="15"/>
      <c r="F44" s="17"/>
      <c r="G44" s="15"/>
      <c r="H44" s="21"/>
      <c r="I44" s="21"/>
      <c r="J44" s="21"/>
      <c r="K44" s="17"/>
      <c r="L44" s="17"/>
      <c r="M44" s="17"/>
      <c r="N44" s="17"/>
      <c r="O44" s="17"/>
      <c r="P44" s="17"/>
      <c r="Q44" s="17"/>
      <c r="R44" s="17"/>
      <c r="S44" s="17"/>
      <c r="T44" s="14"/>
      <c r="U44" s="40">
        <v>203.2</v>
      </c>
      <c r="V44" s="40"/>
      <c r="W44" s="40"/>
      <c r="X44" s="40"/>
      <c r="Y44" s="40">
        <v>203.2</v>
      </c>
      <c r="Z44" s="50"/>
      <c r="AA44" s="50"/>
      <c r="AB44" s="50"/>
      <c r="AC44" s="47"/>
      <c r="AD44" s="47"/>
      <c r="AE44" s="47"/>
      <c r="AF44" s="47"/>
      <c r="AG44" s="47">
        <v>70.900000000000006</v>
      </c>
      <c r="AH44" s="47"/>
      <c r="AI44" s="47"/>
      <c r="AJ44" s="47"/>
      <c r="AK44" s="47"/>
    </row>
    <row r="45" spans="1:37" s="2" customFormat="1" ht="60.75" customHeight="1" x14ac:dyDescent="0.3">
      <c r="A45" s="75">
        <v>42</v>
      </c>
      <c r="B45" s="98" t="s">
        <v>170</v>
      </c>
      <c r="C45" s="76" t="s">
        <v>8</v>
      </c>
      <c r="D45" s="67" t="s">
        <v>321</v>
      </c>
      <c r="E45" s="15">
        <v>41859</v>
      </c>
      <c r="F45" s="17">
        <v>109</v>
      </c>
      <c r="G45" s="15"/>
      <c r="H45" s="18">
        <v>1</v>
      </c>
      <c r="I45" s="18">
        <v>1</v>
      </c>
      <c r="J45" s="18">
        <v>1</v>
      </c>
      <c r="K45" s="18">
        <v>1</v>
      </c>
      <c r="L45" s="17" t="s">
        <v>82</v>
      </c>
      <c r="M45" s="21" t="s">
        <v>82</v>
      </c>
      <c r="N45" s="17" t="s">
        <v>82</v>
      </c>
      <c r="O45" s="18">
        <v>1</v>
      </c>
      <c r="P45" s="18">
        <v>1</v>
      </c>
      <c r="Q45" s="18">
        <v>1</v>
      </c>
      <c r="R45" s="18">
        <v>1</v>
      </c>
      <c r="S45" s="18">
        <v>1</v>
      </c>
      <c r="T45" s="14" t="s">
        <v>185</v>
      </c>
      <c r="U45" s="40">
        <f>V45+W45+X45</f>
        <v>994.94500000000005</v>
      </c>
      <c r="V45" s="40">
        <v>994.94500000000005</v>
      </c>
      <c r="W45" s="40"/>
      <c r="X45" s="40"/>
      <c r="Y45" s="40"/>
      <c r="Z45" s="48"/>
      <c r="AA45" s="48"/>
      <c r="AB45" s="48"/>
      <c r="AC45" s="48"/>
      <c r="AD45" s="47"/>
      <c r="AE45" s="50"/>
      <c r="AF45" s="47"/>
      <c r="AG45" s="48">
        <v>994.94500000000005</v>
      </c>
      <c r="AH45" s="48"/>
      <c r="AI45" s="48"/>
      <c r="AJ45" s="48"/>
      <c r="AK45" s="48"/>
    </row>
    <row r="46" spans="1:37" s="2" customFormat="1" ht="26.25" customHeight="1" x14ac:dyDescent="0.3">
      <c r="A46" s="75">
        <v>43</v>
      </c>
      <c r="B46" s="98" t="s">
        <v>2</v>
      </c>
      <c r="C46" s="76" t="s">
        <v>8</v>
      </c>
      <c r="D46" s="67" t="s">
        <v>492</v>
      </c>
      <c r="E46" s="15"/>
      <c r="F46" s="17"/>
      <c r="G46" s="15"/>
      <c r="H46" s="17"/>
      <c r="I46" s="17"/>
      <c r="J46" s="17"/>
      <c r="K46" s="17"/>
      <c r="L46" s="17"/>
      <c r="M46" s="21"/>
      <c r="N46" s="17"/>
      <c r="O46" s="17"/>
      <c r="P46" s="17"/>
      <c r="Q46" s="17"/>
      <c r="R46" s="17"/>
      <c r="S46" s="17"/>
      <c r="T46" s="14"/>
      <c r="U46" s="40">
        <v>605.03</v>
      </c>
      <c r="V46" s="40"/>
      <c r="W46" s="40"/>
      <c r="X46" s="40"/>
      <c r="Y46" s="40" t="s">
        <v>534</v>
      </c>
      <c r="Z46" s="47"/>
      <c r="AA46" s="47"/>
      <c r="AB46" s="47"/>
      <c r="AC46" s="47"/>
      <c r="AD46" s="47"/>
      <c r="AE46" s="50"/>
      <c r="AF46" s="47"/>
      <c r="AG46" s="47">
        <v>280.60000000000002</v>
      </c>
      <c r="AH46" s="47"/>
      <c r="AI46" s="47"/>
      <c r="AJ46" s="47"/>
      <c r="AK46" s="47"/>
    </row>
    <row r="47" spans="1:37" s="2" customFormat="1" ht="55.5" customHeight="1" x14ac:dyDescent="0.3">
      <c r="A47" s="75">
        <v>44</v>
      </c>
      <c r="B47" s="98" t="s">
        <v>203</v>
      </c>
      <c r="C47" s="76" t="s">
        <v>8</v>
      </c>
      <c r="D47" s="67" t="s">
        <v>322</v>
      </c>
      <c r="E47" s="15">
        <v>40778</v>
      </c>
      <c r="F47" s="17">
        <v>19</v>
      </c>
      <c r="G47" s="15"/>
      <c r="H47" s="18">
        <v>1</v>
      </c>
      <c r="I47" s="18">
        <v>1</v>
      </c>
      <c r="J47" s="18">
        <v>1</v>
      </c>
      <c r="K47" s="18">
        <v>1</v>
      </c>
      <c r="L47" s="17" t="s">
        <v>82</v>
      </c>
      <c r="M47" s="21" t="s">
        <v>82</v>
      </c>
      <c r="N47" s="17" t="s">
        <v>82</v>
      </c>
      <c r="O47" s="18">
        <v>1</v>
      </c>
      <c r="P47" s="18">
        <v>1</v>
      </c>
      <c r="Q47" s="18">
        <v>1</v>
      </c>
      <c r="R47" s="17" t="s">
        <v>82</v>
      </c>
      <c r="S47" s="18">
        <v>1</v>
      </c>
      <c r="T47" s="14" t="s">
        <v>202</v>
      </c>
      <c r="U47" s="40">
        <f>V47+W47+X47</f>
        <v>57.087000000000003</v>
      </c>
      <c r="V47" s="40">
        <v>57.087000000000003</v>
      </c>
      <c r="W47" s="40"/>
      <c r="X47" s="40"/>
      <c r="Y47" s="40"/>
      <c r="Z47" s="48"/>
      <c r="AA47" s="48"/>
      <c r="AB47" s="48"/>
      <c r="AC47" s="48"/>
      <c r="AD47" s="47"/>
      <c r="AE47" s="50"/>
      <c r="AF47" s="47"/>
      <c r="AG47" s="48">
        <v>57.087000000000003</v>
      </c>
      <c r="AH47" s="48"/>
      <c r="AI47" s="48"/>
      <c r="AJ47" s="47"/>
      <c r="AK47" s="48"/>
    </row>
    <row r="48" spans="1:37" s="2" customFormat="1" ht="43.5" customHeight="1" x14ac:dyDescent="0.3">
      <c r="A48" s="75">
        <v>45</v>
      </c>
      <c r="B48" s="9" t="s">
        <v>92</v>
      </c>
      <c r="C48" s="76" t="s">
        <v>8</v>
      </c>
      <c r="D48" s="67" t="s">
        <v>323</v>
      </c>
      <c r="E48" s="15">
        <v>42039</v>
      </c>
      <c r="F48" s="17">
        <v>125</v>
      </c>
      <c r="G48" s="22"/>
      <c r="H48" s="18">
        <v>1</v>
      </c>
      <c r="I48" s="17" t="s">
        <v>82</v>
      </c>
      <c r="J48" s="17" t="s">
        <v>82</v>
      </c>
      <c r="K48" s="18">
        <v>1</v>
      </c>
      <c r="L48" s="17" t="s">
        <v>82</v>
      </c>
      <c r="M48" s="21" t="s">
        <v>82</v>
      </c>
      <c r="N48" s="17" t="s">
        <v>82</v>
      </c>
      <c r="O48" s="18">
        <v>1</v>
      </c>
      <c r="P48" s="18">
        <v>1</v>
      </c>
      <c r="Q48" s="18">
        <v>1</v>
      </c>
      <c r="R48" s="18">
        <v>1</v>
      </c>
      <c r="S48" s="18">
        <v>1</v>
      </c>
      <c r="T48" s="14" t="s">
        <v>218</v>
      </c>
      <c r="U48" s="40">
        <f>V48+W48+X48</f>
        <v>1569.5350000000001</v>
      </c>
      <c r="V48" s="40">
        <v>1569.5350000000001</v>
      </c>
      <c r="W48" s="40"/>
      <c r="X48" s="40"/>
      <c r="Y48" s="40"/>
      <c r="Z48" s="48"/>
      <c r="AA48" s="47"/>
      <c r="AB48" s="47"/>
      <c r="AC48" s="48"/>
      <c r="AD48" s="47"/>
      <c r="AE48" s="50"/>
      <c r="AF48" s="47"/>
      <c r="AG48" s="48">
        <v>1569.5350000000001</v>
      </c>
      <c r="AH48" s="48"/>
      <c r="AI48" s="48"/>
      <c r="AJ48" s="48"/>
      <c r="AK48" s="48"/>
    </row>
    <row r="49" spans="1:37" s="3" customFormat="1" ht="42" customHeight="1" x14ac:dyDescent="0.3">
      <c r="A49" s="75">
        <v>46</v>
      </c>
      <c r="B49" s="8" t="s">
        <v>211</v>
      </c>
      <c r="C49" s="76" t="s">
        <v>556</v>
      </c>
      <c r="D49" s="71" t="s">
        <v>449</v>
      </c>
      <c r="E49" s="89">
        <v>41967</v>
      </c>
      <c r="F49" s="91">
        <v>121</v>
      </c>
      <c r="G49" s="96"/>
      <c r="H49" s="18">
        <v>1</v>
      </c>
      <c r="I49" s="18">
        <v>1</v>
      </c>
      <c r="J49" s="18">
        <v>1</v>
      </c>
      <c r="K49" s="18">
        <v>1</v>
      </c>
      <c r="L49" s="17" t="s">
        <v>82</v>
      </c>
      <c r="M49" s="21">
        <v>1</v>
      </c>
      <c r="N49" s="17" t="s">
        <v>82</v>
      </c>
      <c r="O49" s="18">
        <v>1</v>
      </c>
      <c r="P49" s="17" t="s">
        <v>82</v>
      </c>
      <c r="Q49" s="18">
        <v>1</v>
      </c>
      <c r="R49" s="17" t="s">
        <v>82</v>
      </c>
      <c r="S49" s="18">
        <v>1</v>
      </c>
      <c r="T49" s="93" t="s">
        <v>212</v>
      </c>
      <c r="U49" s="40">
        <f>V49+W49+X49</f>
        <v>1415.9808</v>
      </c>
      <c r="V49" s="40">
        <v>1405.884</v>
      </c>
      <c r="W49" s="40"/>
      <c r="X49" s="40">
        <v>10.0968</v>
      </c>
      <c r="Y49" s="40" t="s">
        <v>450</v>
      </c>
      <c r="Z49" s="48"/>
      <c r="AA49" s="48"/>
      <c r="AB49" s="48"/>
      <c r="AC49" s="48"/>
      <c r="AD49" s="47"/>
      <c r="AE49" s="50"/>
      <c r="AF49" s="47"/>
      <c r="AG49" s="48">
        <v>1740.6279999999999</v>
      </c>
      <c r="AH49" s="47"/>
      <c r="AI49" s="48"/>
      <c r="AJ49" s="47"/>
      <c r="AK49" s="48"/>
    </row>
    <row r="50" spans="1:37" s="2" customFormat="1" ht="56.25" customHeight="1" x14ac:dyDescent="0.3">
      <c r="A50" s="75">
        <v>47</v>
      </c>
      <c r="B50" s="98" t="s">
        <v>52</v>
      </c>
      <c r="C50" s="76" t="s">
        <v>51</v>
      </c>
      <c r="D50" s="67" t="s">
        <v>325</v>
      </c>
      <c r="E50" s="15">
        <v>40833</v>
      </c>
      <c r="F50" s="17">
        <v>22</v>
      </c>
      <c r="G50" s="15"/>
      <c r="H50" s="18">
        <v>1</v>
      </c>
      <c r="I50" s="17" t="s">
        <v>82</v>
      </c>
      <c r="J50" s="21">
        <v>1</v>
      </c>
      <c r="K50" s="17" t="s">
        <v>82</v>
      </c>
      <c r="L50" s="17" t="s">
        <v>82</v>
      </c>
      <c r="M50" s="17" t="s">
        <v>82</v>
      </c>
      <c r="N50" s="17" t="s">
        <v>82</v>
      </c>
      <c r="O50" s="18">
        <v>1</v>
      </c>
      <c r="P50" s="18">
        <v>1</v>
      </c>
      <c r="Q50" s="18">
        <v>1</v>
      </c>
      <c r="R50" s="18">
        <v>1</v>
      </c>
      <c r="S50" s="17" t="s">
        <v>82</v>
      </c>
      <c r="T50" s="14" t="s">
        <v>213</v>
      </c>
      <c r="U50" s="40">
        <f>V50+W50+X50</f>
        <v>99.677000000000007</v>
      </c>
      <c r="V50" s="40">
        <v>99.677000000000007</v>
      </c>
      <c r="W50" s="40"/>
      <c r="X50" s="40"/>
      <c r="Y50" s="40"/>
      <c r="Z50" s="48"/>
      <c r="AA50" s="47"/>
      <c r="AB50" s="50"/>
      <c r="AC50" s="47"/>
      <c r="AD50" s="47"/>
      <c r="AE50" s="47"/>
      <c r="AF50" s="47"/>
      <c r="AG50" s="48">
        <v>99.677000000000007</v>
      </c>
      <c r="AH50" s="48"/>
      <c r="AI50" s="48"/>
      <c r="AJ50" s="48"/>
      <c r="AK50" s="47"/>
    </row>
    <row r="51" spans="1:37" s="3" customFormat="1" ht="33" customHeight="1" x14ac:dyDescent="0.3">
      <c r="A51" s="75">
        <v>48</v>
      </c>
      <c r="B51" s="98" t="s">
        <v>2</v>
      </c>
      <c r="C51" s="76" t="s">
        <v>51</v>
      </c>
      <c r="D51" s="67" t="s">
        <v>493</v>
      </c>
      <c r="E51" s="15"/>
      <c r="F51" s="17"/>
      <c r="G51" s="15"/>
      <c r="H51" s="17"/>
      <c r="I51" s="17"/>
      <c r="J51" s="21"/>
      <c r="K51" s="17"/>
      <c r="L51" s="17"/>
      <c r="M51" s="17"/>
      <c r="N51" s="17"/>
      <c r="O51" s="17"/>
      <c r="P51" s="17"/>
      <c r="Q51" s="17"/>
      <c r="R51" s="17"/>
      <c r="S51" s="17"/>
      <c r="T51" s="14"/>
      <c r="U51" s="40">
        <v>218.5</v>
      </c>
      <c r="V51" s="40"/>
      <c r="W51" s="40"/>
      <c r="X51" s="40"/>
      <c r="Y51" s="40">
        <v>594.79999999999995</v>
      </c>
      <c r="Z51" s="47"/>
      <c r="AA51" s="47"/>
      <c r="AB51" s="50"/>
      <c r="AC51" s="47"/>
      <c r="AD51" s="47"/>
      <c r="AE51" s="47"/>
      <c r="AF51" s="47"/>
      <c r="AG51" s="47">
        <v>234.9</v>
      </c>
      <c r="AH51" s="47"/>
      <c r="AI51" s="47"/>
      <c r="AJ51" s="47"/>
      <c r="AK51" s="47"/>
    </row>
    <row r="52" spans="1:37" s="2" customFormat="1" ht="39.75" customHeight="1" collapsed="1" x14ac:dyDescent="0.3">
      <c r="A52" s="75">
        <v>49</v>
      </c>
      <c r="B52" s="98" t="s">
        <v>141</v>
      </c>
      <c r="C52" s="76" t="s">
        <v>51</v>
      </c>
      <c r="D52" s="67" t="s">
        <v>327</v>
      </c>
      <c r="E52" s="15">
        <v>40738</v>
      </c>
      <c r="F52" s="17">
        <v>16</v>
      </c>
      <c r="G52" s="15"/>
      <c r="H52" s="18">
        <v>1</v>
      </c>
      <c r="I52" s="17" t="s">
        <v>82</v>
      </c>
      <c r="J52" s="21">
        <v>1</v>
      </c>
      <c r="K52" s="17" t="s">
        <v>82</v>
      </c>
      <c r="L52" s="17" t="s">
        <v>82</v>
      </c>
      <c r="M52" s="17" t="s">
        <v>82</v>
      </c>
      <c r="N52" s="17" t="s">
        <v>82</v>
      </c>
      <c r="O52" s="18">
        <v>1</v>
      </c>
      <c r="P52" s="18">
        <v>1</v>
      </c>
      <c r="Q52" s="18">
        <v>1</v>
      </c>
      <c r="R52" s="18">
        <v>1</v>
      </c>
      <c r="S52" s="17" t="s">
        <v>82</v>
      </c>
      <c r="T52" s="14" t="s">
        <v>213</v>
      </c>
      <c r="U52" s="40">
        <f>V52+W52+X52</f>
        <v>16.164999999999999</v>
      </c>
      <c r="V52" s="40">
        <v>16.164999999999999</v>
      </c>
      <c r="W52" s="40"/>
      <c r="X52" s="40"/>
      <c r="Y52" s="40"/>
      <c r="Z52" s="48">
        <v>16.170000000000002</v>
      </c>
      <c r="AA52" s="47">
        <v>0</v>
      </c>
      <c r="AB52" s="50">
        <v>0</v>
      </c>
      <c r="AC52" s="47">
        <v>0</v>
      </c>
      <c r="AD52" s="47">
        <v>0</v>
      </c>
      <c r="AE52" s="47">
        <v>0</v>
      </c>
      <c r="AF52" s="47">
        <v>0</v>
      </c>
      <c r="AG52" s="48">
        <v>16.164999999999999</v>
      </c>
      <c r="AH52" s="48">
        <v>0</v>
      </c>
      <c r="AI52" s="48">
        <v>16.170000000000002</v>
      </c>
      <c r="AJ52" s="48">
        <v>0</v>
      </c>
      <c r="AK52" s="47">
        <v>12.4</v>
      </c>
    </row>
    <row r="53" spans="1:37" s="39" customFormat="1" ht="40.5" customHeight="1" x14ac:dyDescent="0.3">
      <c r="A53" s="75">
        <v>50</v>
      </c>
      <c r="B53" s="98" t="s">
        <v>93</v>
      </c>
      <c r="C53" s="76" t="s">
        <v>51</v>
      </c>
      <c r="D53" s="67" t="s">
        <v>328</v>
      </c>
      <c r="E53" s="15">
        <v>41607</v>
      </c>
      <c r="F53" s="17">
        <v>79</v>
      </c>
      <c r="G53" s="15" t="s">
        <v>81</v>
      </c>
      <c r="H53" s="18">
        <v>1</v>
      </c>
      <c r="I53" s="17" t="s">
        <v>82</v>
      </c>
      <c r="J53" s="21" t="s">
        <v>82</v>
      </c>
      <c r="K53" s="17" t="s">
        <v>82</v>
      </c>
      <c r="L53" s="17" t="s">
        <v>82</v>
      </c>
      <c r="M53" s="17" t="s">
        <v>82</v>
      </c>
      <c r="N53" s="17" t="s">
        <v>82</v>
      </c>
      <c r="O53" s="18">
        <v>1</v>
      </c>
      <c r="P53" s="18">
        <v>1</v>
      </c>
      <c r="Q53" s="18">
        <v>1</v>
      </c>
      <c r="R53" s="18">
        <v>1</v>
      </c>
      <c r="S53" s="18">
        <v>1</v>
      </c>
      <c r="T53" s="14" t="s">
        <v>206</v>
      </c>
      <c r="U53" s="40">
        <f>V53+W53+X53</f>
        <v>31.841999999999999</v>
      </c>
      <c r="V53" s="40">
        <v>29.375</v>
      </c>
      <c r="W53" s="40">
        <v>0</v>
      </c>
      <c r="X53" s="40">
        <v>2.4670000000000001</v>
      </c>
      <c r="Y53" s="40" t="s">
        <v>416</v>
      </c>
      <c r="Z53" s="48"/>
      <c r="AA53" s="47"/>
      <c r="AB53" s="50"/>
      <c r="AC53" s="47"/>
      <c r="AD53" s="47"/>
      <c r="AE53" s="47"/>
      <c r="AF53" s="47"/>
      <c r="AG53" s="48">
        <v>31.841999999999999</v>
      </c>
      <c r="AH53" s="48"/>
      <c r="AI53" s="48"/>
      <c r="AJ53" s="48"/>
      <c r="AK53" s="48"/>
    </row>
    <row r="54" spans="1:37" s="2" customFormat="1" ht="40.5" customHeight="1" x14ac:dyDescent="0.3">
      <c r="A54" s="75">
        <v>51</v>
      </c>
      <c r="B54" s="79" t="s">
        <v>209</v>
      </c>
      <c r="C54" s="76" t="s">
        <v>549</v>
      </c>
      <c r="D54" s="87" t="s">
        <v>326</v>
      </c>
      <c r="E54" s="15">
        <v>41883</v>
      </c>
      <c r="F54" s="17" t="s">
        <v>550</v>
      </c>
      <c r="G54" s="15"/>
      <c r="H54" s="18">
        <v>1</v>
      </c>
      <c r="I54" s="17" t="s">
        <v>82</v>
      </c>
      <c r="J54" s="21">
        <v>1</v>
      </c>
      <c r="K54" s="17" t="s">
        <v>82</v>
      </c>
      <c r="L54" s="17" t="s">
        <v>82</v>
      </c>
      <c r="M54" s="17" t="s">
        <v>82</v>
      </c>
      <c r="N54" s="17" t="s">
        <v>82</v>
      </c>
      <c r="O54" s="18">
        <v>1</v>
      </c>
      <c r="P54" s="18">
        <v>1</v>
      </c>
      <c r="Q54" s="18">
        <v>1</v>
      </c>
      <c r="R54" s="18">
        <v>1</v>
      </c>
      <c r="S54" s="18">
        <v>1</v>
      </c>
      <c r="T54" s="14" t="s">
        <v>210</v>
      </c>
      <c r="U54" s="40">
        <f>V54+W54+X54</f>
        <v>122.789</v>
      </c>
      <c r="V54" s="40">
        <v>122.789</v>
      </c>
      <c r="W54" s="40"/>
      <c r="X54" s="40"/>
      <c r="Y54" s="94" t="s">
        <v>551</v>
      </c>
      <c r="Z54" s="48">
        <v>121.79</v>
      </c>
      <c r="AA54" s="47">
        <v>0</v>
      </c>
      <c r="AB54" s="50" t="s">
        <v>51</v>
      </c>
      <c r="AC54" s="47">
        <v>0</v>
      </c>
      <c r="AD54" s="47">
        <v>0</v>
      </c>
      <c r="AE54" s="47">
        <v>0</v>
      </c>
      <c r="AF54" s="47">
        <v>0</v>
      </c>
      <c r="AG54" s="48">
        <v>121.79</v>
      </c>
      <c r="AH54" s="48">
        <v>0</v>
      </c>
      <c r="AI54" s="48">
        <v>121.79</v>
      </c>
      <c r="AJ54" s="48">
        <v>0</v>
      </c>
      <c r="AK54" s="48">
        <v>0</v>
      </c>
    </row>
    <row r="55" spans="1:37" s="2" customFormat="1" ht="36.75" customHeight="1" collapsed="1" x14ac:dyDescent="0.3">
      <c r="A55" s="75">
        <v>52</v>
      </c>
      <c r="B55" s="98" t="s">
        <v>86</v>
      </c>
      <c r="C55" s="76" t="s">
        <v>566</v>
      </c>
      <c r="D55" s="67" t="s">
        <v>314</v>
      </c>
      <c r="E55" s="15">
        <v>42061</v>
      </c>
      <c r="F55" s="17">
        <v>128</v>
      </c>
      <c r="G55" s="15"/>
      <c r="H55" s="18">
        <v>1</v>
      </c>
      <c r="I55" s="18">
        <v>1</v>
      </c>
      <c r="J55" s="21">
        <v>1</v>
      </c>
      <c r="K55" s="17" t="s">
        <v>82</v>
      </c>
      <c r="L55" s="18">
        <v>1</v>
      </c>
      <c r="M55" s="17" t="s">
        <v>82</v>
      </c>
      <c r="N55" s="17" t="s">
        <v>82</v>
      </c>
      <c r="O55" s="18">
        <v>1</v>
      </c>
      <c r="P55" s="18">
        <v>1</v>
      </c>
      <c r="Q55" s="18">
        <v>1</v>
      </c>
      <c r="R55" s="18">
        <v>1</v>
      </c>
      <c r="S55" s="18">
        <v>1</v>
      </c>
      <c r="T55" s="14" t="s">
        <v>567</v>
      </c>
      <c r="U55" s="40">
        <f>V55+W55+X55</f>
        <v>252.30500000000001</v>
      </c>
      <c r="V55" s="40">
        <v>166.74600000000001</v>
      </c>
      <c r="W55" s="40"/>
      <c r="X55" s="40">
        <v>85.558999999999997</v>
      </c>
      <c r="Y55" s="40" t="s">
        <v>565</v>
      </c>
      <c r="Z55" s="48">
        <v>180.35</v>
      </c>
      <c r="AA55" s="47">
        <v>0</v>
      </c>
      <c r="AB55" s="50">
        <v>212.25</v>
      </c>
      <c r="AC55" s="47">
        <v>0</v>
      </c>
      <c r="AD55" s="47">
        <v>0</v>
      </c>
      <c r="AE55" s="47">
        <v>0</v>
      </c>
      <c r="AF55" s="47">
        <v>0</v>
      </c>
      <c r="AG55" s="48">
        <v>180.18</v>
      </c>
      <c r="AH55" s="48">
        <v>180.35</v>
      </c>
      <c r="AI55" s="48">
        <v>180.18</v>
      </c>
      <c r="AJ55" s="48">
        <v>50</v>
      </c>
      <c r="AK55" s="48">
        <v>0</v>
      </c>
    </row>
    <row r="56" spans="1:37" s="39" customFormat="1" ht="39" customHeight="1" x14ac:dyDescent="0.3">
      <c r="A56" s="75">
        <v>53</v>
      </c>
      <c r="B56" s="98" t="s">
        <v>54</v>
      </c>
      <c r="C56" s="76" t="s">
        <v>53</v>
      </c>
      <c r="D56" s="67" t="s">
        <v>329</v>
      </c>
      <c r="E56" s="15">
        <v>41059</v>
      </c>
      <c r="F56" s="17">
        <v>44</v>
      </c>
      <c r="G56" s="15"/>
      <c r="H56" s="18">
        <v>1</v>
      </c>
      <c r="I56" s="18">
        <v>1</v>
      </c>
      <c r="J56" s="21">
        <v>1</v>
      </c>
      <c r="K56" s="17" t="s">
        <v>82</v>
      </c>
      <c r="L56" s="17" t="s">
        <v>82</v>
      </c>
      <c r="M56" s="17" t="s">
        <v>82</v>
      </c>
      <c r="N56" s="17" t="s">
        <v>82</v>
      </c>
      <c r="O56" s="18">
        <v>1</v>
      </c>
      <c r="P56" s="18">
        <v>1</v>
      </c>
      <c r="Q56" s="18">
        <v>1</v>
      </c>
      <c r="R56" s="18">
        <v>1</v>
      </c>
      <c r="S56" s="18">
        <v>1</v>
      </c>
      <c r="T56" s="14" t="s">
        <v>183</v>
      </c>
      <c r="U56" s="40">
        <f>V56+W56+X56</f>
        <v>193.7987</v>
      </c>
      <c r="V56" s="40">
        <v>98.171700000000001</v>
      </c>
      <c r="W56" s="40">
        <v>93.111000000000004</v>
      </c>
      <c r="X56" s="40">
        <v>2.516</v>
      </c>
      <c r="Y56" s="40" t="s">
        <v>412</v>
      </c>
      <c r="Z56" s="48">
        <v>113.8</v>
      </c>
      <c r="AA56" s="48">
        <v>113.8</v>
      </c>
      <c r="AB56" s="50">
        <v>94.8</v>
      </c>
      <c r="AC56" s="47">
        <v>0</v>
      </c>
      <c r="AD56" s="47">
        <v>0</v>
      </c>
      <c r="AE56" s="47">
        <v>0</v>
      </c>
      <c r="AF56" s="47">
        <v>0</v>
      </c>
      <c r="AG56" s="48">
        <v>99.8</v>
      </c>
      <c r="AH56" s="48">
        <v>99.8</v>
      </c>
      <c r="AI56" s="48">
        <v>99.8</v>
      </c>
      <c r="AJ56" s="48">
        <v>80</v>
      </c>
      <c r="AK56" s="48">
        <v>0</v>
      </c>
    </row>
    <row r="57" spans="1:37" s="2" customFormat="1" ht="29.25" customHeight="1" x14ac:dyDescent="0.3">
      <c r="A57" s="75">
        <v>54</v>
      </c>
      <c r="B57" s="98" t="s">
        <v>2</v>
      </c>
      <c r="C57" s="76" t="s">
        <v>53</v>
      </c>
      <c r="D57" s="67" t="s">
        <v>487</v>
      </c>
      <c r="E57" s="15"/>
      <c r="F57" s="17"/>
      <c r="G57" s="15"/>
      <c r="H57" s="17"/>
      <c r="I57" s="17"/>
      <c r="J57" s="21"/>
      <c r="K57" s="17"/>
      <c r="L57" s="17"/>
      <c r="M57" s="17"/>
      <c r="N57" s="17"/>
      <c r="O57" s="17"/>
      <c r="P57" s="17"/>
      <c r="Q57" s="17"/>
      <c r="R57" s="17"/>
      <c r="S57" s="17"/>
      <c r="T57" s="14"/>
      <c r="U57" s="40">
        <v>49.4</v>
      </c>
      <c r="V57" s="40"/>
      <c r="W57" s="40"/>
      <c r="X57" s="40"/>
      <c r="Y57" s="40">
        <v>243.2</v>
      </c>
      <c r="Z57" s="47"/>
      <c r="AA57" s="47"/>
      <c r="AB57" s="50"/>
      <c r="AC57" s="47"/>
      <c r="AD57" s="47"/>
      <c r="AE57" s="47"/>
      <c r="AF57" s="47"/>
      <c r="AG57" s="47">
        <v>45</v>
      </c>
      <c r="AH57" s="47"/>
      <c r="AI57" s="47"/>
      <c r="AJ57" s="47"/>
      <c r="AK57" s="47"/>
    </row>
    <row r="58" spans="1:37" s="2" customFormat="1" ht="42" customHeight="1" x14ac:dyDescent="0.3">
      <c r="A58" s="75">
        <v>55</v>
      </c>
      <c r="B58" s="98" t="s">
        <v>10</v>
      </c>
      <c r="C58" s="76" t="s">
        <v>9</v>
      </c>
      <c r="D58" s="67" t="s">
        <v>330</v>
      </c>
      <c r="E58" s="15">
        <v>41486</v>
      </c>
      <c r="F58" s="17">
        <v>68</v>
      </c>
      <c r="G58" s="15"/>
      <c r="H58" s="18">
        <v>1</v>
      </c>
      <c r="I58" s="17" t="s">
        <v>82</v>
      </c>
      <c r="J58" s="18">
        <v>1</v>
      </c>
      <c r="K58" s="17" t="s">
        <v>82</v>
      </c>
      <c r="L58" s="18">
        <v>1</v>
      </c>
      <c r="M58" s="17" t="s">
        <v>82</v>
      </c>
      <c r="N58" s="17" t="s">
        <v>82</v>
      </c>
      <c r="O58" s="18">
        <v>1</v>
      </c>
      <c r="P58" s="18">
        <v>1</v>
      </c>
      <c r="Q58" s="18">
        <v>1</v>
      </c>
      <c r="R58" s="18">
        <v>1</v>
      </c>
      <c r="S58" s="18">
        <v>1</v>
      </c>
      <c r="T58" s="14" t="s">
        <v>184</v>
      </c>
      <c r="U58" s="40">
        <f>V58+W58+X58</f>
        <v>164.40299999999999</v>
      </c>
      <c r="V58" s="40">
        <v>109.08499999999999</v>
      </c>
      <c r="W58" s="40">
        <v>0</v>
      </c>
      <c r="X58" s="40">
        <v>55.317999999999998</v>
      </c>
      <c r="Y58" s="40" t="s">
        <v>417</v>
      </c>
      <c r="Z58" s="48"/>
      <c r="AA58" s="47"/>
      <c r="AB58" s="48"/>
      <c r="AC58" s="47"/>
      <c r="AD58" s="48"/>
      <c r="AE58" s="47"/>
      <c r="AF58" s="47"/>
      <c r="AG58" s="48">
        <v>108</v>
      </c>
      <c r="AH58" s="48"/>
      <c r="AI58" s="48"/>
      <c r="AJ58" s="48"/>
      <c r="AK58" s="48"/>
    </row>
    <row r="59" spans="1:37" s="2" customFormat="1" ht="22.5" customHeight="1" collapsed="1" x14ac:dyDescent="0.3">
      <c r="A59" s="75">
        <v>56</v>
      </c>
      <c r="B59" s="98" t="s">
        <v>2</v>
      </c>
      <c r="C59" s="76" t="s">
        <v>9</v>
      </c>
      <c r="D59" s="67" t="s">
        <v>494</v>
      </c>
      <c r="E59" s="15"/>
      <c r="F59" s="17"/>
      <c r="G59" s="15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4"/>
      <c r="U59" s="40">
        <v>69.3</v>
      </c>
      <c r="V59" s="40"/>
      <c r="W59" s="40"/>
      <c r="X59" s="40"/>
      <c r="Y59" s="40" t="s">
        <v>529</v>
      </c>
      <c r="Z59" s="47"/>
      <c r="AA59" s="47"/>
      <c r="AB59" s="47"/>
      <c r="AC59" s="47"/>
      <c r="AD59" s="47"/>
      <c r="AE59" s="47"/>
      <c r="AF59" s="47"/>
      <c r="AG59" s="47">
        <v>40</v>
      </c>
      <c r="AH59" s="47"/>
      <c r="AI59" s="47"/>
      <c r="AJ59" s="47"/>
      <c r="AK59" s="47"/>
    </row>
    <row r="60" spans="1:37" s="39" customFormat="1" ht="57" customHeight="1" x14ac:dyDescent="0.3">
      <c r="A60" s="75">
        <v>57</v>
      </c>
      <c r="B60" s="98" t="s">
        <v>11</v>
      </c>
      <c r="C60" s="76" t="s">
        <v>585</v>
      </c>
      <c r="D60" s="67" t="s">
        <v>331</v>
      </c>
      <c r="E60" s="15" t="s">
        <v>456</v>
      </c>
      <c r="F60" s="17" t="s">
        <v>457</v>
      </c>
      <c r="G60" s="22"/>
      <c r="H60" s="18">
        <v>1</v>
      </c>
      <c r="I60" s="18">
        <v>1</v>
      </c>
      <c r="J60" s="18">
        <v>1</v>
      </c>
      <c r="K60" s="18">
        <v>1</v>
      </c>
      <c r="L60" s="18">
        <v>1</v>
      </c>
      <c r="M60" s="17" t="s">
        <v>82</v>
      </c>
      <c r="N60" s="17" t="s">
        <v>82</v>
      </c>
      <c r="O60" s="18">
        <v>1</v>
      </c>
      <c r="P60" s="18">
        <v>1</v>
      </c>
      <c r="Q60" s="18">
        <v>1</v>
      </c>
      <c r="R60" s="18">
        <v>1</v>
      </c>
      <c r="S60" s="18">
        <v>1</v>
      </c>
      <c r="T60" s="14" t="s">
        <v>181</v>
      </c>
      <c r="U60" s="40">
        <f>V60+W60+X60</f>
        <v>221.63900000000001</v>
      </c>
      <c r="V60" s="40">
        <v>171.68100000000001</v>
      </c>
      <c r="W60" s="40">
        <v>49.957999999999998</v>
      </c>
      <c r="X60" s="40"/>
      <c r="Y60" s="40" t="s">
        <v>455</v>
      </c>
      <c r="Z60" s="48"/>
      <c r="AA60" s="48"/>
      <c r="AB60" s="48"/>
      <c r="AC60" s="48"/>
      <c r="AD60" s="48"/>
      <c r="AE60" s="47"/>
      <c r="AF60" s="47"/>
      <c r="AG60" s="48">
        <v>135</v>
      </c>
      <c r="AH60" s="48"/>
      <c r="AI60" s="48"/>
      <c r="AJ60" s="48"/>
      <c r="AK60" s="48"/>
    </row>
    <row r="61" spans="1:37" s="2" customFormat="1" ht="39.75" customHeight="1" x14ac:dyDescent="0.3">
      <c r="A61" s="75">
        <v>58</v>
      </c>
      <c r="B61" s="97" t="s">
        <v>75</v>
      </c>
      <c r="C61" s="76" t="s">
        <v>55</v>
      </c>
      <c r="D61" s="67" t="s">
        <v>332</v>
      </c>
      <c r="E61" s="15">
        <v>40738</v>
      </c>
      <c r="F61" s="17">
        <v>17</v>
      </c>
      <c r="G61" s="15" t="s">
        <v>81</v>
      </c>
      <c r="H61" s="18">
        <v>1</v>
      </c>
      <c r="I61" s="18">
        <v>1</v>
      </c>
      <c r="J61" s="21" t="s">
        <v>82</v>
      </c>
      <c r="K61" s="17" t="s">
        <v>82</v>
      </c>
      <c r="L61" s="17" t="s">
        <v>82</v>
      </c>
      <c r="M61" s="17" t="s">
        <v>82</v>
      </c>
      <c r="N61" s="17" t="s">
        <v>82</v>
      </c>
      <c r="O61" s="18">
        <v>1</v>
      </c>
      <c r="P61" s="18">
        <v>1</v>
      </c>
      <c r="Q61" s="18">
        <v>1</v>
      </c>
      <c r="R61" s="18">
        <v>1</v>
      </c>
      <c r="S61" s="18">
        <v>1</v>
      </c>
      <c r="T61" s="14" t="s">
        <v>214</v>
      </c>
      <c r="U61" s="40">
        <f>V61+W61+X61</f>
        <v>40.004999999999995</v>
      </c>
      <c r="V61" s="40">
        <v>35.414999999999999</v>
      </c>
      <c r="W61" s="40">
        <v>4.59</v>
      </c>
      <c r="X61" s="40"/>
      <c r="Y61" s="40" t="s">
        <v>418</v>
      </c>
      <c r="Z61" s="48"/>
      <c r="AA61" s="48"/>
      <c r="AB61" s="50"/>
      <c r="AC61" s="47"/>
      <c r="AD61" s="47"/>
      <c r="AE61" s="47"/>
      <c r="AF61" s="47"/>
      <c r="AG61" s="48">
        <v>40.005000000000003</v>
      </c>
      <c r="AH61" s="48"/>
      <c r="AI61" s="48"/>
      <c r="AJ61" s="48"/>
      <c r="AK61" s="48"/>
    </row>
    <row r="62" spans="1:37" s="2" customFormat="1" ht="36" customHeight="1" x14ac:dyDescent="0.3">
      <c r="A62" s="75">
        <v>59</v>
      </c>
      <c r="B62" s="97" t="s">
        <v>56</v>
      </c>
      <c r="C62" s="76" t="s">
        <v>55</v>
      </c>
      <c r="D62" s="67" t="s">
        <v>333</v>
      </c>
      <c r="E62" s="15">
        <v>41893</v>
      </c>
      <c r="F62" s="17">
        <v>115</v>
      </c>
      <c r="G62" s="15"/>
      <c r="H62" s="18">
        <v>1</v>
      </c>
      <c r="I62" s="18">
        <v>1</v>
      </c>
      <c r="J62" s="21">
        <v>1</v>
      </c>
      <c r="K62" s="18">
        <v>1</v>
      </c>
      <c r="L62" s="17" t="s">
        <v>82</v>
      </c>
      <c r="M62" s="17" t="s">
        <v>82</v>
      </c>
      <c r="N62" s="17" t="s">
        <v>82</v>
      </c>
      <c r="O62" s="18">
        <v>1</v>
      </c>
      <c r="P62" s="18">
        <v>1</v>
      </c>
      <c r="Q62" s="18">
        <v>1</v>
      </c>
      <c r="R62" s="18">
        <v>1</v>
      </c>
      <c r="S62" s="17" t="s">
        <v>82</v>
      </c>
      <c r="T62" s="14" t="s">
        <v>192</v>
      </c>
      <c r="U62" s="40">
        <f>V62+W62+X62</f>
        <v>163.58099999999999</v>
      </c>
      <c r="V62" s="40">
        <v>163.58099999999999</v>
      </c>
      <c r="W62" s="40"/>
      <c r="X62" s="40"/>
      <c r="Y62" s="40"/>
      <c r="Z62" s="48"/>
      <c r="AA62" s="48"/>
      <c r="AB62" s="50"/>
      <c r="AC62" s="48"/>
      <c r="AD62" s="47"/>
      <c r="AE62" s="47"/>
      <c r="AF62" s="47"/>
      <c r="AG62" s="48">
        <v>150</v>
      </c>
      <c r="AH62" s="48"/>
      <c r="AI62" s="48"/>
      <c r="AJ62" s="48"/>
      <c r="AK62" s="47"/>
    </row>
    <row r="63" spans="1:37" s="2" customFormat="1" ht="29.25" customHeight="1" x14ac:dyDescent="0.3">
      <c r="A63" s="75">
        <v>60</v>
      </c>
      <c r="B63" s="98" t="s">
        <v>2</v>
      </c>
      <c r="C63" s="76" t="s">
        <v>55</v>
      </c>
      <c r="D63" s="67" t="s">
        <v>495</v>
      </c>
      <c r="E63" s="15"/>
      <c r="F63" s="17"/>
      <c r="G63" s="15"/>
      <c r="H63" s="17"/>
      <c r="I63" s="17"/>
      <c r="J63" s="21"/>
      <c r="K63" s="17"/>
      <c r="L63" s="17"/>
      <c r="M63" s="17"/>
      <c r="N63" s="17"/>
      <c r="O63" s="17"/>
      <c r="P63" s="17"/>
      <c r="Q63" s="17"/>
      <c r="R63" s="17"/>
      <c r="S63" s="17"/>
      <c r="T63" s="14"/>
      <c r="U63" s="40">
        <v>67.599999999999994</v>
      </c>
      <c r="V63" s="40"/>
      <c r="W63" s="40"/>
      <c r="X63" s="40"/>
      <c r="Y63" s="40">
        <v>350.7</v>
      </c>
      <c r="Z63" s="47"/>
      <c r="AA63" s="47"/>
      <c r="AB63" s="50"/>
      <c r="AC63" s="47"/>
      <c r="AD63" s="47"/>
      <c r="AE63" s="47"/>
      <c r="AF63" s="47"/>
      <c r="AG63" s="47">
        <v>82.1</v>
      </c>
      <c r="AH63" s="47"/>
      <c r="AI63" s="47"/>
      <c r="AJ63" s="47"/>
      <c r="AK63" s="47"/>
    </row>
    <row r="64" spans="1:37" s="2" customFormat="1" ht="38.25" customHeight="1" x14ac:dyDescent="0.3">
      <c r="A64" s="75">
        <v>61</v>
      </c>
      <c r="B64" s="98" t="s">
        <v>57</v>
      </c>
      <c r="C64" s="76" t="s">
        <v>55</v>
      </c>
      <c r="D64" s="67" t="s">
        <v>335</v>
      </c>
      <c r="E64" s="15">
        <v>41355</v>
      </c>
      <c r="F64" s="17">
        <v>58</v>
      </c>
      <c r="G64" s="15"/>
      <c r="H64" s="18"/>
      <c r="I64" s="18"/>
      <c r="J64" s="21"/>
      <c r="K64" s="18"/>
      <c r="L64" s="17" t="s">
        <v>82</v>
      </c>
      <c r="M64" s="17" t="s">
        <v>82</v>
      </c>
      <c r="N64" s="17" t="s">
        <v>82</v>
      </c>
      <c r="O64" s="18">
        <v>1</v>
      </c>
      <c r="P64" s="18"/>
      <c r="Q64" s="18"/>
      <c r="R64" s="18"/>
      <c r="S64" s="18"/>
      <c r="T64" s="14" t="s">
        <v>213</v>
      </c>
      <c r="U64" s="40">
        <f>V64+W64+X64</f>
        <v>63.427000000000007</v>
      </c>
      <c r="V64" s="40">
        <v>48.947000000000003</v>
      </c>
      <c r="W64" s="40">
        <v>0</v>
      </c>
      <c r="X64" s="40">
        <v>14.48</v>
      </c>
      <c r="Y64" s="40"/>
      <c r="Z64" s="48">
        <v>54.7</v>
      </c>
      <c r="AA64" s="48">
        <v>0</v>
      </c>
      <c r="AB64" s="50">
        <v>28</v>
      </c>
      <c r="AC64" s="48">
        <v>0</v>
      </c>
      <c r="AD64" s="47">
        <v>0</v>
      </c>
      <c r="AE64" s="47">
        <v>0</v>
      </c>
      <c r="AF64" s="47">
        <v>0</v>
      </c>
      <c r="AG64" s="48">
        <v>63.427000000000007</v>
      </c>
      <c r="AH64" s="48">
        <v>20</v>
      </c>
      <c r="AI64" s="48">
        <v>63.43</v>
      </c>
      <c r="AJ64" s="48">
        <v>32.89</v>
      </c>
      <c r="AK64" s="48">
        <v>0</v>
      </c>
    </row>
    <row r="65" spans="1:37" s="2" customFormat="1" ht="38.25" customHeight="1" x14ac:dyDescent="0.3">
      <c r="A65" s="75">
        <v>62</v>
      </c>
      <c r="B65" s="98" t="s">
        <v>86</v>
      </c>
      <c r="C65" s="76" t="s">
        <v>586</v>
      </c>
      <c r="D65" s="67"/>
      <c r="E65" s="15"/>
      <c r="F65" s="17"/>
      <c r="G65" s="15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4"/>
      <c r="U65" s="40">
        <v>8.57</v>
      </c>
      <c r="V65" s="40"/>
      <c r="W65" s="40"/>
      <c r="X65" s="40"/>
      <c r="Y65" s="40" t="s">
        <v>442</v>
      </c>
      <c r="Z65" s="47"/>
      <c r="AA65" s="47"/>
      <c r="AB65" s="47"/>
      <c r="AC65" s="47"/>
      <c r="AD65" s="47"/>
      <c r="AE65" s="47"/>
      <c r="AF65" s="47"/>
      <c r="AG65" s="47" t="s">
        <v>443</v>
      </c>
      <c r="AH65" s="47"/>
      <c r="AI65" s="47"/>
      <c r="AJ65" s="47"/>
      <c r="AK65" s="47"/>
    </row>
    <row r="66" spans="1:37" s="2" customFormat="1" ht="39" customHeight="1" x14ac:dyDescent="0.3">
      <c r="A66" s="75">
        <v>63</v>
      </c>
      <c r="B66" s="98" t="s">
        <v>86</v>
      </c>
      <c r="C66" s="76" t="s">
        <v>557</v>
      </c>
      <c r="D66" s="67" t="s">
        <v>314</v>
      </c>
      <c r="E66" s="15">
        <v>42026</v>
      </c>
      <c r="F66" s="17">
        <v>123</v>
      </c>
      <c r="G66" s="15"/>
      <c r="H66" s="18">
        <v>1</v>
      </c>
      <c r="I66" s="18">
        <v>1</v>
      </c>
      <c r="J66" s="21">
        <v>1</v>
      </c>
      <c r="K66" s="18">
        <v>1</v>
      </c>
      <c r="L66" s="18">
        <v>1</v>
      </c>
      <c r="M66" s="17" t="s">
        <v>82</v>
      </c>
      <c r="N66" s="17" t="s">
        <v>82</v>
      </c>
      <c r="O66" s="18">
        <v>1</v>
      </c>
      <c r="P66" s="18">
        <v>1</v>
      </c>
      <c r="Q66" s="18">
        <v>1</v>
      </c>
      <c r="R66" s="18">
        <v>1</v>
      </c>
      <c r="S66" s="18">
        <v>1</v>
      </c>
      <c r="T66" s="14" t="s">
        <v>559</v>
      </c>
      <c r="U66" s="40">
        <f>V66+W66+X66</f>
        <v>39.588000000000001</v>
      </c>
      <c r="V66" s="40">
        <v>39.588000000000001</v>
      </c>
      <c r="W66" s="40"/>
      <c r="X66" s="40"/>
      <c r="Y66" s="40" t="s">
        <v>558</v>
      </c>
      <c r="Z66" s="48">
        <v>38.299999999999997</v>
      </c>
      <c r="AA66" s="48">
        <v>38.299999999999997</v>
      </c>
      <c r="AB66" s="50">
        <v>38.299999999999997</v>
      </c>
      <c r="AC66" s="48">
        <v>38.299999999999997</v>
      </c>
      <c r="AD66" s="47">
        <v>0</v>
      </c>
      <c r="AE66" s="48">
        <v>0</v>
      </c>
      <c r="AF66" s="47">
        <v>0</v>
      </c>
      <c r="AG66" s="48">
        <v>38.299999999999997</v>
      </c>
      <c r="AH66" s="48">
        <v>38.299999999999997</v>
      </c>
      <c r="AI66" s="48">
        <v>38.299999999999997</v>
      </c>
      <c r="AJ66" s="48">
        <v>0</v>
      </c>
      <c r="AK66" s="48">
        <v>0</v>
      </c>
    </row>
    <row r="67" spans="1:37" s="2" customFormat="1" ht="39.75" customHeight="1" x14ac:dyDescent="0.3">
      <c r="A67" s="75">
        <v>64</v>
      </c>
      <c r="B67" s="98" t="s">
        <v>60</v>
      </c>
      <c r="C67" s="76" t="s">
        <v>58</v>
      </c>
      <c r="D67" s="67" t="s">
        <v>338</v>
      </c>
      <c r="E67" s="15">
        <v>41547</v>
      </c>
      <c r="F67" s="17">
        <v>71</v>
      </c>
      <c r="G67" s="15"/>
      <c r="H67" s="18">
        <v>1</v>
      </c>
      <c r="I67" s="17" t="s">
        <v>82</v>
      </c>
      <c r="J67" s="17" t="s">
        <v>82</v>
      </c>
      <c r="K67" s="17" t="s">
        <v>82</v>
      </c>
      <c r="L67" s="17" t="s">
        <v>82</v>
      </c>
      <c r="M67" s="17" t="s">
        <v>82</v>
      </c>
      <c r="N67" s="17" t="s">
        <v>82</v>
      </c>
      <c r="O67" s="17" t="s">
        <v>82</v>
      </c>
      <c r="P67" s="17" t="s">
        <v>82</v>
      </c>
      <c r="Q67" s="18">
        <v>1</v>
      </c>
      <c r="R67" s="17" t="s">
        <v>82</v>
      </c>
      <c r="S67" s="17" t="s">
        <v>82</v>
      </c>
      <c r="T67" s="14" t="s">
        <v>217</v>
      </c>
      <c r="U67" s="40">
        <f>V67+W67+X67</f>
        <v>157.33080000000001</v>
      </c>
      <c r="V67" s="40">
        <v>157.33080000000001</v>
      </c>
      <c r="W67" s="40"/>
      <c r="X67" s="40"/>
      <c r="Y67" s="40"/>
      <c r="Z67" s="48">
        <v>157.30000000000001</v>
      </c>
      <c r="AA67" s="47">
        <v>0</v>
      </c>
      <c r="AB67" s="47">
        <v>0</v>
      </c>
      <c r="AC67" s="47">
        <v>0</v>
      </c>
      <c r="AD67" s="47">
        <v>0</v>
      </c>
      <c r="AE67" s="47">
        <v>157.30000000000001</v>
      </c>
      <c r="AF67" s="47">
        <v>0</v>
      </c>
      <c r="AG67" s="47">
        <v>157.30000000000001</v>
      </c>
      <c r="AH67" s="47">
        <v>0</v>
      </c>
      <c r="AI67" s="48">
        <v>157.30000000000001</v>
      </c>
      <c r="AJ67" s="47">
        <v>157.30000000000001</v>
      </c>
      <c r="AK67" s="47">
        <v>0</v>
      </c>
    </row>
    <row r="68" spans="1:37" s="39" customFormat="1" ht="40.5" customHeight="1" x14ac:dyDescent="0.3">
      <c r="A68" s="75">
        <v>65</v>
      </c>
      <c r="B68" s="98" t="s">
        <v>59</v>
      </c>
      <c r="C68" s="76" t="s">
        <v>58</v>
      </c>
      <c r="D68" s="67"/>
      <c r="E68" s="15"/>
      <c r="F68" s="17"/>
      <c r="G68" s="15">
        <v>42228</v>
      </c>
      <c r="H68" s="18">
        <v>1</v>
      </c>
      <c r="I68" s="17" t="s">
        <v>82</v>
      </c>
      <c r="J68" s="17" t="s">
        <v>82</v>
      </c>
      <c r="K68" s="17" t="s">
        <v>82</v>
      </c>
      <c r="L68" s="17" t="s">
        <v>82</v>
      </c>
      <c r="M68" s="17" t="s">
        <v>82</v>
      </c>
      <c r="N68" s="17" t="s">
        <v>82</v>
      </c>
      <c r="O68" s="18">
        <v>1</v>
      </c>
      <c r="P68" s="18">
        <v>1</v>
      </c>
      <c r="Q68" s="18">
        <v>1</v>
      </c>
      <c r="R68" s="18">
        <v>1</v>
      </c>
      <c r="S68" s="18">
        <v>1</v>
      </c>
      <c r="T68" s="14" t="s">
        <v>219</v>
      </c>
      <c r="U68" s="40">
        <f>V68+W68+X68</f>
        <v>1215.242</v>
      </c>
      <c r="V68" s="40">
        <v>1215.242</v>
      </c>
      <c r="W68" s="40"/>
      <c r="X68" s="40"/>
      <c r="Y68" s="40"/>
      <c r="Z68" s="48">
        <v>1143</v>
      </c>
      <c r="AA68" s="47">
        <v>0</v>
      </c>
      <c r="AB68" s="47">
        <v>1143</v>
      </c>
      <c r="AC68" s="47">
        <v>0</v>
      </c>
      <c r="AD68" s="47">
        <v>0</v>
      </c>
      <c r="AE68" s="47">
        <v>1143</v>
      </c>
      <c r="AF68" s="47">
        <v>0</v>
      </c>
      <c r="AG68" s="48">
        <v>1143</v>
      </c>
      <c r="AH68" s="48">
        <v>0</v>
      </c>
      <c r="AI68" s="48">
        <v>1143</v>
      </c>
      <c r="AJ68" s="48">
        <v>1143</v>
      </c>
      <c r="AK68" s="48">
        <v>0</v>
      </c>
    </row>
    <row r="69" spans="1:37" s="2" customFormat="1" ht="27" customHeight="1" x14ac:dyDescent="0.3">
      <c r="A69" s="75">
        <v>66</v>
      </c>
      <c r="B69" s="98" t="s">
        <v>13</v>
      </c>
      <c r="C69" s="76" t="s">
        <v>58</v>
      </c>
      <c r="D69" s="67" t="s">
        <v>496</v>
      </c>
      <c r="E69" s="15"/>
      <c r="F69" s="17"/>
      <c r="G69" s="15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4"/>
      <c r="U69" s="40">
        <v>6363.6</v>
      </c>
      <c r="V69" s="40"/>
      <c r="W69" s="40"/>
      <c r="X69" s="40"/>
      <c r="Y69" s="40" t="s">
        <v>522</v>
      </c>
      <c r="Z69" s="47">
        <v>5616.4</v>
      </c>
      <c r="AA69" s="47">
        <v>0</v>
      </c>
      <c r="AB69" s="47">
        <v>0</v>
      </c>
      <c r="AC69" s="47">
        <v>0</v>
      </c>
      <c r="AD69" s="47">
        <v>0</v>
      </c>
      <c r="AE69" s="47">
        <v>5616.4</v>
      </c>
      <c r="AF69" s="47">
        <v>0</v>
      </c>
      <c r="AG69" s="47">
        <v>5616.4</v>
      </c>
      <c r="AH69" s="47">
        <v>0</v>
      </c>
      <c r="AI69" s="47">
        <v>5616.4</v>
      </c>
      <c r="AJ69" s="47">
        <v>5616.4</v>
      </c>
      <c r="AK69" s="47">
        <v>0</v>
      </c>
    </row>
    <row r="70" spans="1:37" s="3" customFormat="1" ht="39" customHeight="1" x14ac:dyDescent="0.3">
      <c r="A70" s="75">
        <v>67</v>
      </c>
      <c r="B70" s="98" t="s">
        <v>92</v>
      </c>
      <c r="C70" s="76" t="s">
        <v>58</v>
      </c>
      <c r="D70" s="67" t="s">
        <v>323</v>
      </c>
      <c r="E70" s="15" t="s">
        <v>561</v>
      </c>
      <c r="F70" s="17" t="s">
        <v>562</v>
      </c>
      <c r="G70" s="22"/>
      <c r="H70" s="18">
        <v>1</v>
      </c>
      <c r="I70" s="17" t="s">
        <v>82</v>
      </c>
      <c r="J70" s="17" t="s">
        <v>82</v>
      </c>
      <c r="K70" s="18">
        <v>1</v>
      </c>
      <c r="L70" s="17" t="s">
        <v>82</v>
      </c>
      <c r="M70" s="80">
        <v>1</v>
      </c>
      <c r="N70" s="17" t="s">
        <v>82</v>
      </c>
      <c r="O70" s="18">
        <v>1</v>
      </c>
      <c r="P70" s="18">
        <v>1</v>
      </c>
      <c r="Q70" s="18">
        <v>1</v>
      </c>
      <c r="R70" s="18">
        <v>1</v>
      </c>
      <c r="S70" s="18">
        <v>1</v>
      </c>
      <c r="T70" s="14" t="s">
        <v>218</v>
      </c>
      <c r="U70" s="40">
        <f>V70+W70+X70</f>
        <v>2033.8119999999999</v>
      </c>
      <c r="V70" s="40">
        <v>2033.8119999999999</v>
      </c>
      <c r="W70" s="40"/>
      <c r="X70" s="40"/>
      <c r="Y70" s="40" t="s">
        <v>563</v>
      </c>
      <c r="Z70" s="48">
        <v>2033.8119999999999</v>
      </c>
      <c r="AA70" s="47">
        <v>0</v>
      </c>
      <c r="AB70" s="47">
        <v>0</v>
      </c>
      <c r="AC70" s="48">
        <v>0</v>
      </c>
      <c r="AD70" s="47">
        <v>0</v>
      </c>
      <c r="AE70" s="64">
        <v>2033.8119999999999</v>
      </c>
      <c r="AF70" s="47">
        <v>0</v>
      </c>
      <c r="AG70" s="48">
        <v>2033.8119999999999</v>
      </c>
      <c r="AH70" s="48">
        <v>0</v>
      </c>
      <c r="AI70" s="48">
        <v>2033.8119999999999</v>
      </c>
      <c r="AJ70" s="48">
        <v>2033.8119999999999</v>
      </c>
      <c r="AK70" s="48">
        <v>0</v>
      </c>
    </row>
    <row r="71" spans="1:37" s="2" customFormat="1" ht="39.75" customHeight="1" x14ac:dyDescent="0.3">
      <c r="A71" s="75">
        <v>68</v>
      </c>
      <c r="B71" s="98" t="s">
        <v>94</v>
      </c>
      <c r="C71" s="76" t="s">
        <v>58</v>
      </c>
      <c r="D71" s="67" t="s">
        <v>336</v>
      </c>
      <c r="E71" s="15">
        <v>41773</v>
      </c>
      <c r="F71" s="17">
        <v>97</v>
      </c>
      <c r="G71" s="15"/>
      <c r="H71" s="18">
        <v>1</v>
      </c>
      <c r="I71" s="17" t="s">
        <v>82</v>
      </c>
      <c r="J71" s="17" t="s">
        <v>82</v>
      </c>
      <c r="K71" s="17" t="s">
        <v>82</v>
      </c>
      <c r="L71" s="17" t="s">
        <v>82</v>
      </c>
      <c r="M71" s="18">
        <v>1</v>
      </c>
      <c r="N71" s="17" t="s">
        <v>82</v>
      </c>
      <c r="O71" s="18">
        <v>1</v>
      </c>
      <c r="P71" s="18">
        <v>1</v>
      </c>
      <c r="Q71" s="18">
        <v>1</v>
      </c>
      <c r="R71" s="18">
        <v>1</v>
      </c>
      <c r="S71" s="18">
        <v>1</v>
      </c>
      <c r="T71" s="14" t="s">
        <v>182</v>
      </c>
      <c r="U71" s="40">
        <f>V71+W71+X71</f>
        <v>207.53100000000001</v>
      </c>
      <c r="V71" s="40">
        <v>207.53100000000001</v>
      </c>
      <c r="W71" s="40"/>
      <c r="X71" s="40"/>
      <c r="Y71" s="40"/>
      <c r="Z71" s="48">
        <v>207.53100000000001</v>
      </c>
      <c r="AA71" s="47">
        <v>0</v>
      </c>
      <c r="AB71" s="47">
        <v>0</v>
      </c>
      <c r="AC71" s="47">
        <v>70</v>
      </c>
      <c r="AD71" s="47">
        <v>0</v>
      </c>
      <c r="AE71" s="48">
        <v>105</v>
      </c>
      <c r="AF71" s="47">
        <v>0</v>
      </c>
      <c r="AG71" s="48">
        <v>207.53100000000001</v>
      </c>
      <c r="AH71" s="48">
        <v>0</v>
      </c>
      <c r="AI71" s="48">
        <v>207.53100000000001</v>
      </c>
      <c r="AJ71" s="48">
        <v>0</v>
      </c>
      <c r="AK71" s="48" t="s">
        <v>546</v>
      </c>
    </row>
    <row r="72" spans="1:37" s="4" customFormat="1" ht="39" customHeight="1" collapsed="1" x14ac:dyDescent="0.3">
      <c r="A72" s="75">
        <v>69</v>
      </c>
      <c r="B72" s="98" t="s">
        <v>215</v>
      </c>
      <c r="C72" s="76" t="s">
        <v>58</v>
      </c>
      <c r="D72" s="67" t="s">
        <v>337</v>
      </c>
      <c r="E72" s="15">
        <v>41515</v>
      </c>
      <c r="F72" s="17">
        <v>70</v>
      </c>
      <c r="G72" s="15"/>
      <c r="H72" s="18">
        <v>1</v>
      </c>
      <c r="I72" s="17" t="s">
        <v>82</v>
      </c>
      <c r="J72" s="17" t="s">
        <v>82</v>
      </c>
      <c r="K72" s="18">
        <v>1</v>
      </c>
      <c r="L72" s="17" t="s">
        <v>82</v>
      </c>
      <c r="M72" s="18">
        <v>1</v>
      </c>
      <c r="N72" s="17" t="s">
        <v>82</v>
      </c>
      <c r="O72" s="18">
        <v>1</v>
      </c>
      <c r="P72" s="18"/>
      <c r="Q72" s="18">
        <v>1</v>
      </c>
      <c r="R72" s="18"/>
      <c r="S72" s="18">
        <v>1</v>
      </c>
      <c r="T72" s="14" t="s">
        <v>216</v>
      </c>
      <c r="U72" s="40">
        <f>V72+W72+X72</f>
        <v>15.006</v>
      </c>
      <c r="V72" s="40">
        <v>15.006</v>
      </c>
      <c r="W72" s="40"/>
      <c r="X72" s="40"/>
      <c r="Y72" s="40"/>
      <c r="Z72" s="48">
        <v>15.006</v>
      </c>
      <c r="AA72" s="47">
        <v>0</v>
      </c>
      <c r="AB72" s="47">
        <v>0</v>
      </c>
      <c r="AC72" s="48">
        <v>0</v>
      </c>
      <c r="AD72" s="47">
        <v>0</v>
      </c>
      <c r="AE72" s="48">
        <v>15.006</v>
      </c>
      <c r="AF72" s="47">
        <v>0</v>
      </c>
      <c r="AG72" s="48">
        <v>15.006</v>
      </c>
      <c r="AH72" s="48">
        <v>0</v>
      </c>
      <c r="AI72" s="48">
        <v>15.006</v>
      </c>
      <c r="AJ72" s="48">
        <v>15.006</v>
      </c>
      <c r="AK72" s="48">
        <v>0</v>
      </c>
    </row>
    <row r="73" spans="1:37" s="2" customFormat="1" ht="42" customHeight="1" x14ac:dyDescent="0.3">
      <c r="A73" s="75">
        <v>70</v>
      </c>
      <c r="B73" s="97" t="s">
        <v>140</v>
      </c>
      <c r="C73" s="76" t="s">
        <v>465</v>
      </c>
      <c r="D73" s="67" t="s">
        <v>339</v>
      </c>
      <c r="E73" s="15" t="s">
        <v>466</v>
      </c>
      <c r="F73" s="17" t="s">
        <v>467</v>
      </c>
      <c r="G73" s="15"/>
      <c r="H73" s="18">
        <v>1</v>
      </c>
      <c r="I73" s="17" t="s">
        <v>82</v>
      </c>
      <c r="J73" s="18">
        <v>1</v>
      </c>
      <c r="K73" s="17" t="s">
        <v>82</v>
      </c>
      <c r="L73" s="17" t="s">
        <v>82</v>
      </c>
      <c r="M73" s="17" t="s">
        <v>82</v>
      </c>
      <c r="N73" s="17" t="s">
        <v>82</v>
      </c>
      <c r="O73" s="18">
        <v>1</v>
      </c>
      <c r="P73" s="18">
        <v>1</v>
      </c>
      <c r="Q73" s="18">
        <v>1</v>
      </c>
      <c r="R73" s="18">
        <v>1</v>
      </c>
      <c r="S73" s="18">
        <v>1</v>
      </c>
      <c r="T73" s="14" t="s">
        <v>210</v>
      </c>
      <c r="U73" s="40">
        <f>V73+W73+X73</f>
        <v>75.617000000000004</v>
      </c>
      <c r="V73" s="40">
        <v>75.617000000000004</v>
      </c>
      <c r="W73" s="40"/>
      <c r="X73" s="40"/>
      <c r="Y73" s="40" t="s">
        <v>468</v>
      </c>
      <c r="Z73" s="48">
        <v>75.617000000000004</v>
      </c>
      <c r="AA73" s="47">
        <v>0</v>
      </c>
      <c r="AB73" s="48">
        <v>0</v>
      </c>
      <c r="AC73" s="47">
        <v>0</v>
      </c>
      <c r="AD73" s="47">
        <v>0</v>
      </c>
      <c r="AE73" s="47">
        <v>44.853999999999999</v>
      </c>
      <c r="AF73" s="47">
        <v>0</v>
      </c>
      <c r="AG73" s="48">
        <v>75.617000000000004</v>
      </c>
      <c r="AH73" s="48">
        <v>0</v>
      </c>
      <c r="AI73" s="48">
        <v>75.617000000000004</v>
      </c>
      <c r="AJ73" s="48">
        <v>44.853999999999999</v>
      </c>
      <c r="AK73" s="48">
        <v>0</v>
      </c>
    </row>
    <row r="74" spans="1:37" s="2" customFormat="1" ht="24" customHeight="1" x14ac:dyDescent="0.3">
      <c r="A74" s="75">
        <v>71</v>
      </c>
      <c r="B74" s="98" t="s">
        <v>476</v>
      </c>
      <c r="C74" s="76" t="s">
        <v>12</v>
      </c>
      <c r="D74" s="67" t="s">
        <v>497</v>
      </c>
      <c r="E74" s="15"/>
      <c r="F74" s="17"/>
      <c r="G74" s="15"/>
      <c r="H74" s="17"/>
      <c r="I74" s="17"/>
      <c r="J74" s="17"/>
      <c r="K74" s="17"/>
      <c r="L74" s="17"/>
      <c r="M74" s="21"/>
      <c r="N74" s="17"/>
      <c r="O74" s="17"/>
      <c r="P74" s="17"/>
      <c r="Q74" s="17"/>
      <c r="R74" s="17"/>
      <c r="S74" s="17"/>
      <c r="T74" s="14"/>
      <c r="U74" s="40">
        <v>188.1</v>
      </c>
      <c r="V74" s="40"/>
      <c r="W74" s="40"/>
      <c r="X74" s="40"/>
      <c r="Y74" s="40" t="s">
        <v>537</v>
      </c>
      <c r="Z74" s="47"/>
      <c r="AA74" s="47"/>
      <c r="AB74" s="47"/>
      <c r="AC74" s="47"/>
      <c r="AD74" s="47"/>
      <c r="AE74" s="50"/>
      <c r="AF74" s="47"/>
      <c r="AG74" s="47">
        <v>320.25</v>
      </c>
      <c r="AH74" s="47"/>
      <c r="AI74" s="47"/>
      <c r="AJ74" s="47"/>
      <c r="AK74" s="47"/>
    </row>
    <row r="75" spans="1:37" s="39" customFormat="1" ht="40.5" customHeight="1" x14ac:dyDescent="0.3">
      <c r="A75" s="75">
        <v>72</v>
      </c>
      <c r="B75" s="98" t="s">
        <v>119</v>
      </c>
      <c r="C75" s="76" t="s">
        <v>12</v>
      </c>
      <c r="D75" s="67" t="s">
        <v>340</v>
      </c>
      <c r="E75" s="15">
        <v>41625</v>
      </c>
      <c r="F75" s="17">
        <v>81</v>
      </c>
      <c r="G75" s="15"/>
      <c r="H75" s="18">
        <v>1</v>
      </c>
      <c r="I75" s="18">
        <v>1</v>
      </c>
      <c r="J75" s="18">
        <v>1</v>
      </c>
      <c r="K75" s="18">
        <v>1</v>
      </c>
      <c r="L75" s="18">
        <v>1</v>
      </c>
      <c r="M75" s="21" t="s">
        <v>82</v>
      </c>
      <c r="N75" s="17" t="s">
        <v>82</v>
      </c>
      <c r="O75" s="18">
        <v>1</v>
      </c>
      <c r="P75" s="18">
        <v>1</v>
      </c>
      <c r="Q75" s="18">
        <v>1</v>
      </c>
      <c r="R75" s="18">
        <v>1</v>
      </c>
      <c r="S75" s="17" t="s">
        <v>82</v>
      </c>
      <c r="T75" s="14" t="s">
        <v>169</v>
      </c>
      <c r="U75" s="40">
        <f>V75+W75+X75</f>
        <v>74.754000000000005</v>
      </c>
      <c r="V75" s="40">
        <v>74.754000000000005</v>
      </c>
      <c r="W75" s="40"/>
      <c r="X75" s="40"/>
      <c r="Y75" s="40"/>
      <c r="Z75" s="48"/>
      <c r="AA75" s="48"/>
      <c r="AB75" s="48"/>
      <c r="AC75" s="48"/>
      <c r="AD75" s="48"/>
      <c r="AE75" s="50"/>
      <c r="AF75" s="47"/>
      <c r="AG75" s="48">
        <v>74.754000000000005</v>
      </c>
      <c r="AH75" s="48"/>
      <c r="AI75" s="48"/>
      <c r="AJ75" s="48"/>
      <c r="AK75" s="47"/>
    </row>
    <row r="76" spans="1:37" s="39" customFormat="1" ht="40.5" customHeight="1" x14ac:dyDescent="0.3">
      <c r="A76" s="75">
        <v>73</v>
      </c>
      <c r="B76" s="98" t="s">
        <v>121</v>
      </c>
      <c r="C76" s="76" t="s">
        <v>12</v>
      </c>
      <c r="D76" s="67" t="s">
        <v>343</v>
      </c>
      <c r="E76" s="15" t="s">
        <v>400</v>
      </c>
      <c r="F76" s="17" t="s">
        <v>401</v>
      </c>
      <c r="G76" s="15"/>
      <c r="H76" s="18">
        <v>1</v>
      </c>
      <c r="I76" s="18">
        <v>1</v>
      </c>
      <c r="J76" s="18">
        <v>1</v>
      </c>
      <c r="K76" s="18">
        <v>1</v>
      </c>
      <c r="L76" s="18">
        <v>1</v>
      </c>
      <c r="M76" s="21" t="s">
        <v>82</v>
      </c>
      <c r="N76" s="17" t="s">
        <v>82</v>
      </c>
      <c r="O76" s="18">
        <v>1</v>
      </c>
      <c r="P76" s="18">
        <v>1</v>
      </c>
      <c r="Q76" s="18">
        <v>1</v>
      </c>
      <c r="R76" s="18">
        <v>1</v>
      </c>
      <c r="S76" s="18">
        <v>1</v>
      </c>
      <c r="T76" s="14" t="s">
        <v>208</v>
      </c>
      <c r="U76" s="40">
        <f>V76+W76+X76</f>
        <v>150.49199999999999</v>
      </c>
      <c r="V76" s="40">
        <v>83.617999999999995</v>
      </c>
      <c r="W76" s="40">
        <v>0</v>
      </c>
      <c r="X76" s="40">
        <v>66.873999999999995</v>
      </c>
      <c r="Y76" s="40"/>
      <c r="Z76" s="48"/>
      <c r="AA76" s="48"/>
      <c r="AB76" s="48"/>
      <c r="AC76" s="48"/>
      <c r="AD76" s="48"/>
      <c r="AE76" s="50"/>
      <c r="AF76" s="47"/>
      <c r="AG76" s="48">
        <v>72.5</v>
      </c>
      <c r="AH76" s="48"/>
      <c r="AI76" s="48"/>
      <c r="AJ76" s="48"/>
      <c r="AK76" s="48"/>
    </row>
    <row r="77" spans="1:37" s="2" customFormat="1" ht="40.5" customHeight="1" collapsed="1" x14ac:dyDescent="0.3">
      <c r="A77" s="75">
        <v>74</v>
      </c>
      <c r="B77" s="98" t="s">
        <v>95</v>
      </c>
      <c r="C77" s="76" t="s">
        <v>12</v>
      </c>
      <c r="D77" s="67"/>
      <c r="E77" s="15"/>
      <c r="F77" s="17"/>
      <c r="G77" s="15">
        <v>42638</v>
      </c>
      <c r="H77" s="18">
        <v>1</v>
      </c>
      <c r="I77" s="18">
        <v>1</v>
      </c>
      <c r="J77" s="18">
        <v>1</v>
      </c>
      <c r="K77" s="18">
        <v>1</v>
      </c>
      <c r="L77" s="18">
        <v>1</v>
      </c>
      <c r="M77" s="21" t="s">
        <v>82</v>
      </c>
      <c r="N77" s="17" t="s">
        <v>82</v>
      </c>
      <c r="O77" s="18">
        <v>1</v>
      </c>
      <c r="P77" s="18">
        <v>1</v>
      </c>
      <c r="Q77" s="18">
        <v>1</v>
      </c>
      <c r="R77" s="18">
        <v>1</v>
      </c>
      <c r="S77" s="18"/>
      <c r="T77" s="14" t="s">
        <v>220</v>
      </c>
      <c r="U77" s="40">
        <v>244.994</v>
      </c>
      <c r="V77" s="40"/>
      <c r="W77" s="40"/>
      <c r="X77" s="40"/>
      <c r="Y77" s="40"/>
      <c r="Z77" s="48"/>
      <c r="AA77" s="48"/>
      <c r="AB77" s="48"/>
      <c r="AC77" s="48"/>
      <c r="AD77" s="48"/>
      <c r="AE77" s="50"/>
      <c r="AF77" s="47"/>
      <c r="AG77" s="48">
        <v>244.994</v>
      </c>
      <c r="AH77" s="48"/>
      <c r="AI77" s="48"/>
      <c r="AJ77" s="48"/>
      <c r="AK77" s="48"/>
    </row>
    <row r="78" spans="1:37" s="4" customFormat="1" ht="40.5" customHeight="1" x14ac:dyDescent="0.3">
      <c r="A78" s="75">
        <v>75</v>
      </c>
      <c r="B78" s="98" t="s">
        <v>224</v>
      </c>
      <c r="C78" s="76" t="s">
        <v>12</v>
      </c>
      <c r="D78" s="68"/>
      <c r="E78" s="15"/>
      <c r="F78" s="24"/>
      <c r="G78" s="22">
        <v>42093</v>
      </c>
      <c r="H78" s="18">
        <v>1</v>
      </c>
      <c r="I78" s="18">
        <v>1</v>
      </c>
      <c r="J78" s="18">
        <v>1</v>
      </c>
      <c r="K78" s="18">
        <v>1</v>
      </c>
      <c r="L78" s="18">
        <v>1</v>
      </c>
      <c r="M78" s="21" t="s">
        <v>82</v>
      </c>
      <c r="N78" s="17" t="s">
        <v>82</v>
      </c>
      <c r="O78" s="18">
        <v>1</v>
      </c>
      <c r="P78" s="18">
        <v>1</v>
      </c>
      <c r="Q78" s="18">
        <v>1</v>
      </c>
      <c r="R78" s="18">
        <v>1</v>
      </c>
      <c r="S78" s="18">
        <v>1</v>
      </c>
      <c r="T78" s="14" t="s">
        <v>181</v>
      </c>
      <c r="U78" s="40">
        <f>V78+W78+X78</f>
        <v>3.137</v>
      </c>
      <c r="V78" s="40">
        <v>3.137</v>
      </c>
      <c r="W78" s="42"/>
      <c r="X78" s="42"/>
      <c r="Y78" s="40"/>
      <c r="Z78" s="48"/>
      <c r="AA78" s="48"/>
      <c r="AB78" s="48"/>
      <c r="AC78" s="48"/>
      <c r="AD78" s="48"/>
      <c r="AE78" s="50"/>
      <c r="AF78" s="47"/>
      <c r="AG78" s="48"/>
      <c r="AH78" s="48"/>
      <c r="AI78" s="48"/>
      <c r="AJ78" s="48"/>
      <c r="AK78" s="48"/>
    </row>
    <row r="79" spans="1:37" s="2" customFormat="1" ht="40.5" customHeight="1" x14ac:dyDescent="0.3">
      <c r="A79" s="75">
        <v>76</v>
      </c>
      <c r="B79" s="98" t="s">
        <v>120</v>
      </c>
      <c r="C79" s="76" t="s">
        <v>12</v>
      </c>
      <c r="D79" s="67" t="s">
        <v>341</v>
      </c>
      <c r="E79" s="15">
        <v>41095</v>
      </c>
      <c r="F79" s="17">
        <v>46</v>
      </c>
      <c r="G79" s="15"/>
      <c r="H79" s="18">
        <v>1</v>
      </c>
      <c r="I79" s="18">
        <v>1</v>
      </c>
      <c r="J79" s="18">
        <v>1</v>
      </c>
      <c r="K79" s="18">
        <v>1</v>
      </c>
      <c r="L79" s="18">
        <v>1</v>
      </c>
      <c r="M79" s="21" t="s">
        <v>82</v>
      </c>
      <c r="N79" s="18">
        <v>1</v>
      </c>
      <c r="O79" s="18">
        <v>1</v>
      </c>
      <c r="P79" s="18">
        <v>1</v>
      </c>
      <c r="Q79" s="18">
        <v>1</v>
      </c>
      <c r="R79" s="17" t="s">
        <v>82</v>
      </c>
      <c r="S79" s="17" t="s">
        <v>82</v>
      </c>
      <c r="T79" s="14" t="s">
        <v>236</v>
      </c>
      <c r="U79" s="40">
        <f>V79+W79+X79</f>
        <v>197.60499999999999</v>
      </c>
      <c r="V79" s="40">
        <v>197.60499999999999</v>
      </c>
      <c r="W79" s="40"/>
      <c r="X79" s="40"/>
      <c r="Y79" s="40"/>
      <c r="Z79" s="48"/>
      <c r="AA79" s="48"/>
      <c r="AB79" s="48"/>
      <c r="AC79" s="48"/>
      <c r="AD79" s="48"/>
      <c r="AE79" s="50"/>
      <c r="AF79" s="48"/>
      <c r="AG79" s="48">
        <v>124.6</v>
      </c>
      <c r="AH79" s="48"/>
      <c r="AI79" s="48"/>
      <c r="AJ79" s="47"/>
      <c r="AK79" s="47"/>
    </row>
    <row r="80" spans="1:37" s="2" customFormat="1" ht="40.5" customHeight="1" x14ac:dyDescent="0.3">
      <c r="A80" s="75">
        <v>77</v>
      </c>
      <c r="B80" s="98" t="s">
        <v>127</v>
      </c>
      <c r="C80" s="76" t="s">
        <v>12</v>
      </c>
      <c r="D80" s="67" t="s">
        <v>342</v>
      </c>
      <c r="E80" s="15">
        <v>41775</v>
      </c>
      <c r="F80" s="17">
        <v>98</v>
      </c>
      <c r="G80" s="15"/>
      <c r="H80" s="18">
        <v>1</v>
      </c>
      <c r="I80" s="18">
        <v>1</v>
      </c>
      <c r="J80" s="18">
        <v>1</v>
      </c>
      <c r="K80" s="18">
        <v>1</v>
      </c>
      <c r="L80" s="18">
        <v>1</v>
      </c>
      <c r="M80" s="21" t="s">
        <v>82</v>
      </c>
      <c r="N80" s="17" t="s">
        <v>82</v>
      </c>
      <c r="O80" s="18">
        <v>1</v>
      </c>
      <c r="P80" s="18">
        <v>1</v>
      </c>
      <c r="Q80" s="18">
        <v>1</v>
      </c>
      <c r="R80" s="18">
        <v>1</v>
      </c>
      <c r="S80" s="18">
        <v>1</v>
      </c>
      <c r="T80" s="14" t="s">
        <v>181</v>
      </c>
      <c r="U80" s="40">
        <f>V80+W80+X80</f>
        <v>13.315</v>
      </c>
      <c r="V80" s="40">
        <v>13.315</v>
      </c>
      <c r="W80" s="40"/>
      <c r="X80" s="40"/>
      <c r="Y80" s="40"/>
      <c r="Z80" s="48"/>
      <c r="AA80" s="48"/>
      <c r="AB80" s="48"/>
      <c r="AC80" s="48"/>
      <c r="AD80" s="48"/>
      <c r="AE80" s="50"/>
      <c r="AF80" s="47"/>
      <c r="AG80" s="48"/>
      <c r="AH80" s="48"/>
      <c r="AI80" s="48"/>
      <c r="AJ80" s="48"/>
      <c r="AK80" s="48"/>
    </row>
    <row r="81" spans="1:37" s="39" customFormat="1" ht="40.5" customHeight="1" x14ac:dyDescent="0.3">
      <c r="A81" s="75">
        <v>78</v>
      </c>
      <c r="B81" s="98" t="s">
        <v>223</v>
      </c>
      <c r="C81" s="76" t="s">
        <v>12</v>
      </c>
      <c r="D81" s="99" t="s">
        <v>587</v>
      </c>
      <c r="E81" s="15">
        <v>42093</v>
      </c>
      <c r="F81" s="100">
        <v>137</v>
      </c>
      <c r="G81" s="22"/>
      <c r="H81" s="18">
        <v>1</v>
      </c>
      <c r="I81" s="18">
        <v>1</v>
      </c>
      <c r="J81" s="18">
        <v>1</v>
      </c>
      <c r="K81" s="17" t="s">
        <v>82</v>
      </c>
      <c r="L81" s="18">
        <v>1</v>
      </c>
      <c r="M81" s="21" t="s">
        <v>82</v>
      </c>
      <c r="N81" s="17" t="s">
        <v>82</v>
      </c>
      <c r="O81" s="18">
        <v>1</v>
      </c>
      <c r="P81" s="18">
        <v>1</v>
      </c>
      <c r="Q81" s="17" t="s">
        <v>82</v>
      </c>
      <c r="R81" s="18">
        <v>1</v>
      </c>
      <c r="S81" s="17" t="s">
        <v>82</v>
      </c>
      <c r="T81" s="14" t="s">
        <v>588</v>
      </c>
      <c r="U81" s="40">
        <f>V81+W81+X81</f>
        <v>9.4760000000000009</v>
      </c>
      <c r="V81" s="43">
        <v>9.4760000000000009</v>
      </c>
      <c r="W81" s="42"/>
      <c r="X81" s="42"/>
      <c r="Y81" s="40"/>
      <c r="Z81" s="48"/>
      <c r="AA81" s="48"/>
      <c r="AB81" s="48"/>
      <c r="AC81" s="48"/>
      <c r="AD81" s="47"/>
      <c r="AE81" s="50"/>
      <c r="AF81" s="47"/>
      <c r="AG81" s="48">
        <v>9.4830000000000005</v>
      </c>
      <c r="AH81" s="48"/>
      <c r="AI81" s="47"/>
      <c r="AJ81" s="48"/>
      <c r="AK81" s="47"/>
    </row>
    <row r="82" spans="1:37" s="2" customFormat="1" ht="42.75" customHeight="1" x14ac:dyDescent="0.3">
      <c r="A82" s="75">
        <v>79</v>
      </c>
      <c r="B82" s="9" t="s">
        <v>15</v>
      </c>
      <c r="C82" s="76" t="s">
        <v>14</v>
      </c>
      <c r="D82" s="67" t="s">
        <v>344</v>
      </c>
      <c r="E82" s="15">
        <v>41590</v>
      </c>
      <c r="F82" s="17">
        <v>74</v>
      </c>
      <c r="G82" s="15"/>
      <c r="H82" s="18">
        <v>1</v>
      </c>
      <c r="I82" s="18">
        <v>1</v>
      </c>
      <c r="J82" s="18">
        <v>1</v>
      </c>
      <c r="K82" s="18">
        <v>1</v>
      </c>
      <c r="L82" s="18">
        <v>1</v>
      </c>
      <c r="M82" s="17" t="s">
        <v>82</v>
      </c>
      <c r="N82" s="17" t="s">
        <v>82</v>
      </c>
      <c r="O82" s="18">
        <v>1</v>
      </c>
      <c r="P82" s="18">
        <v>1</v>
      </c>
      <c r="Q82" s="18">
        <v>1</v>
      </c>
      <c r="R82" s="18">
        <v>1</v>
      </c>
      <c r="S82" s="18">
        <v>1</v>
      </c>
      <c r="T82" s="14" t="s">
        <v>181</v>
      </c>
      <c r="U82" s="40">
        <f>V82+W82+X82</f>
        <v>349.37800000000004</v>
      </c>
      <c r="V82" s="40">
        <v>265.31700000000001</v>
      </c>
      <c r="W82" s="40">
        <v>84.061000000000007</v>
      </c>
      <c r="X82" s="40"/>
      <c r="Y82" s="40"/>
      <c r="Z82" s="48"/>
      <c r="AA82" s="48"/>
      <c r="AB82" s="48"/>
      <c r="AC82" s="48"/>
      <c r="AD82" s="48"/>
      <c r="AE82" s="47"/>
      <c r="AF82" s="47"/>
      <c r="AG82" s="48">
        <v>285</v>
      </c>
      <c r="AH82" s="48"/>
      <c r="AI82" s="48"/>
      <c r="AJ82" s="48"/>
      <c r="AK82" s="48"/>
    </row>
    <row r="83" spans="1:37" s="2" customFormat="1" ht="19.5" customHeight="1" x14ac:dyDescent="0.3">
      <c r="A83" s="75">
        <v>80</v>
      </c>
      <c r="B83" s="9" t="s">
        <v>2</v>
      </c>
      <c r="C83" s="76" t="s">
        <v>14</v>
      </c>
      <c r="D83" s="67" t="s">
        <v>498</v>
      </c>
      <c r="E83" s="16"/>
      <c r="F83" s="17"/>
      <c r="G83" s="15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4"/>
      <c r="U83" s="40">
        <v>143.30000000000001</v>
      </c>
      <c r="V83" s="40"/>
      <c r="W83" s="40"/>
      <c r="X83" s="40"/>
      <c r="Y83" s="40">
        <v>579.79999999999995</v>
      </c>
      <c r="Z83" s="47"/>
      <c r="AA83" s="47"/>
      <c r="AB83" s="47"/>
      <c r="AC83" s="47"/>
      <c r="AD83" s="47"/>
      <c r="AE83" s="47"/>
      <c r="AF83" s="47"/>
      <c r="AG83" s="47">
        <v>60</v>
      </c>
      <c r="AH83" s="47"/>
      <c r="AI83" s="47"/>
      <c r="AJ83" s="47"/>
      <c r="AK83" s="47"/>
    </row>
    <row r="84" spans="1:37" s="2" customFormat="1" ht="51.75" customHeight="1" x14ac:dyDescent="0.3">
      <c r="A84" s="75">
        <v>81</v>
      </c>
      <c r="B84" s="9" t="s">
        <v>99</v>
      </c>
      <c r="C84" s="76" t="s">
        <v>14</v>
      </c>
      <c r="D84" s="67"/>
      <c r="E84" s="15"/>
      <c r="F84" s="17"/>
      <c r="G84" s="15" t="s">
        <v>405</v>
      </c>
      <c r="H84" s="18">
        <v>1</v>
      </c>
      <c r="I84" s="18">
        <v>1</v>
      </c>
      <c r="J84" s="18">
        <v>1</v>
      </c>
      <c r="K84" s="18">
        <v>1</v>
      </c>
      <c r="L84" s="17" t="s">
        <v>82</v>
      </c>
      <c r="M84" s="17" t="s">
        <v>82</v>
      </c>
      <c r="N84" s="17" t="s">
        <v>82</v>
      </c>
      <c r="O84" s="18">
        <v>1</v>
      </c>
      <c r="P84" s="18">
        <v>1</v>
      </c>
      <c r="Q84" s="18">
        <v>1</v>
      </c>
      <c r="R84" s="17" t="s">
        <v>82</v>
      </c>
      <c r="S84" s="18">
        <v>1</v>
      </c>
      <c r="T84" s="14" t="s">
        <v>202</v>
      </c>
      <c r="U84" s="40">
        <v>1763.0830000000001</v>
      </c>
      <c r="V84" s="40" t="s">
        <v>411</v>
      </c>
      <c r="W84" s="40" t="s">
        <v>411</v>
      </c>
      <c r="X84" s="40"/>
      <c r="Y84" s="40" t="s">
        <v>555</v>
      </c>
      <c r="Z84" s="48"/>
      <c r="AA84" s="48"/>
      <c r="AB84" s="48"/>
      <c r="AC84" s="48"/>
      <c r="AD84" s="47"/>
      <c r="AE84" s="50" t="s">
        <v>26</v>
      </c>
      <c r="AF84" s="50" t="s">
        <v>26</v>
      </c>
      <c r="AG84" s="48">
        <v>1500</v>
      </c>
      <c r="AH84" s="48"/>
      <c r="AI84" s="48"/>
      <c r="AJ84" s="47"/>
      <c r="AK84" s="48"/>
    </row>
    <row r="85" spans="1:37" s="2" customFormat="1" ht="42.75" customHeight="1" x14ac:dyDescent="0.3">
      <c r="A85" s="75">
        <v>82</v>
      </c>
      <c r="B85" s="98" t="s">
        <v>96</v>
      </c>
      <c r="C85" s="76" t="s">
        <v>14</v>
      </c>
      <c r="D85" s="67" t="s">
        <v>345</v>
      </c>
      <c r="E85" s="15">
        <v>40870</v>
      </c>
      <c r="F85" s="17">
        <v>28</v>
      </c>
      <c r="G85" s="15"/>
      <c r="H85" s="18">
        <v>1</v>
      </c>
      <c r="I85" s="18">
        <v>1</v>
      </c>
      <c r="J85" s="17" t="s">
        <v>82</v>
      </c>
      <c r="K85" s="18">
        <v>1</v>
      </c>
      <c r="L85" s="17" t="s">
        <v>82</v>
      </c>
      <c r="M85" s="17" t="s">
        <v>82</v>
      </c>
      <c r="N85" s="17" t="s">
        <v>82</v>
      </c>
      <c r="O85" s="18">
        <v>1</v>
      </c>
      <c r="P85" s="17" t="s">
        <v>82</v>
      </c>
      <c r="Q85" s="18">
        <v>1</v>
      </c>
      <c r="R85" s="17" t="s">
        <v>82</v>
      </c>
      <c r="S85" s="18">
        <v>1</v>
      </c>
      <c r="T85" s="14" t="s">
        <v>222</v>
      </c>
      <c r="U85" s="40">
        <f>V85+W85+X85</f>
        <v>22.375</v>
      </c>
      <c r="V85" s="40">
        <v>22.375</v>
      </c>
      <c r="W85" s="40"/>
      <c r="X85" s="40"/>
      <c r="Y85" s="40">
        <v>22.375</v>
      </c>
      <c r="Z85" s="48">
        <v>22.3</v>
      </c>
      <c r="AA85" s="48">
        <v>22.3</v>
      </c>
      <c r="AB85" s="47">
        <v>0</v>
      </c>
      <c r="AC85" s="48">
        <v>21.4</v>
      </c>
      <c r="AD85" s="47">
        <v>0</v>
      </c>
      <c r="AE85" s="47">
        <v>0</v>
      </c>
      <c r="AF85" s="47">
        <v>0</v>
      </c>
      <c r="AG85" s="48">
        <v>22.3</v>
      </c>
      <c r="AH85" s="47">
        <v>22.3</v>
      </c>
      <c r="AI85" s="48">
        <v>22.3</v>
      </c>
      <c r="AJ85" s="47">
        <v>5</v>
      </c>
      <c r="AK85" s="48" t="s">
        <v>481</v>
      </c>
    </row>
    <row r="86" spans="1:37" s="2" customFormat="1" ht="42.75" customHeight="1" x14ac:dyDescent="0.3">
      <c r="A86" s="75">
        <v>83</v>
      </c>
      <c r="B86" s="98" t="s">
        <v>221</v>
      </c>
      <c r="C86" s="76" t="s">
        <v>61</v>
      </c>
      <c r="D86" s="69" t="s">
        <v>346</v>
      </c>
      <c r="E86" s="15">
        <v>40893</v>
      </c>
      <c r="F86" s="17">
        <v>35</v>
      </c>
      <c r="G86" s="15"/>
      <c r="H86" s="18">
        <v>1</v>
      </c>
      <c r="I86" s="18">
        <v>1</v>
      </c>
      <c r="J86" s="18">
        <v>1</v>
      </c>
      <c r="K86" s="18">
        <v>1</v>
      </c>
      <c r="L86" s="18">
        <v>1</v>
      </c>
      <c r="M86" s="17" t="s">
        <v>82</v>
      </c>
      <c r="N86" s="17" t="s">
        <v>82</v>
      </c>
      <c r="O86" s="18">
        <v>1</v>
      </c>
      <c r="P86" s="18">
        <v>1</v>
      </c>
      <c r="Q86" s="18">
        <v>1</v>
      </c>
      <c r="R86" s="18">
        <v>1</v>
      </c>
      <c r="S86" s="18">
        <v>1</v>
      </c>
      <c r="T86" s="14" t="s">
        <v>201</v>
      </c>
      <c r="U86" s="40">
        <f>V86+W86+X86</f>
        <v>165.233</v>
      </c>
      <c r="V86" s="40">
        <v>129.80699999999999</v>
      </c>
      <c r="W86" s="40">
        <v>35.426000000000002</v>
      </c>
      <c r="X86" s="40"/>
      <c r="Y86" s="40"/>
      <c r="Z86" s="48"/>
      <c r="AA86" s="48"/>
      <c r="AB86" s="48"/>
      <c r="AC86" s="48"/>
      <c r="AD86" s="48"/>
      <c r="AE86" s="47"/>
      <c r="AF86" s="47"/>
      <c r="AG86" s="48">
        <v>129.80699999999999</v>
      </c>
      <c r="AH86" s="48"/>
      <c r="AI86" s="48"/>
      <c r="AJ86" s="48"/>
      <c r="AK86" s="48"/>
    </row>
    <row r="87" spans="1:37" s="2" customFormat="1" ht="24.75" customHeight="1" x14ac:dyDescent="0.3">
      <c r="A87" s="75">
        <v>84</v>
      </c>
      <c r="B87" s="98" t="s">
        <v>2</v>
      </c>
      <c r="C87" s="76" t="s">
        <v>61</v>
      </c>
      <c r="D87" s="67" t="s">
        <v>484</v>
      </c>
      <c r="E87" s="15"/>
      <c r="F87" s="17"/>
      <c r="G87" s="15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4"/>
      <c r="U87" s="40">
        <v>200.4</v>
      </c>
      <c r="V87" s="40"/>
      <c r="W87" s="40"/>
      <c r="X87" s="40"/>
      <c r="Y87" s="40">
        <v>365.6</v>
      </c>
      <c r="Z87" s="47"/>
      <c r="AA87" s="47"/>
      <c r="AB87" s="47"/>
      <c r="AC87" s="47"/>
      <c r="AD87" s="47"/>
      <c r="AE87" s="47"/>
      <c r="AF87" s="47"/>
      <c r="AG87" s="47">
        <v>95.19</v>
      </c>
      <c r="AH87" s="47"/>
      <c r="AI87" s="47"/>
      <c r="AJ87" s="47"/>
      <c r="AK87" s="47"/>
    </row>
    <row r="88" spans="1:37" s="39" customFormat="1" ht="42.75" customHeight="1" x14ac:dyDescent="0.3">
      <c r="A88" s="75">
        <v>85</v>
      </c>
      <c r="B88" s="98" t="s">
        <v>87</v>
      </c>
      <c r="C88" s="76" t="s">
        <v>16</v>
      </c>
      <c r="D88" s="67" t="s">
        <v>348</v>
      </c>
      <c r="E88" s="15">
        <v>41869</v>
      </c>
      <c r="F88" s="17">
        <v>110</v>
      </c>
      <c r="G88" s="15"/>
      <c r="H88" s="18">
        <v>1</v>
      </c>
      <c r="I88" s="18">
        <v>1</v>
      </c>
      <c r="J88" s="18">
        <v>1</v>
      </c>
      <c r="K88" s="18">
        <v>1</v>
      </c>
      <c r="L88" s="18">
        <v>1</v>
      </c>
      <c r="M88" s="21" t="s">
        <v>82</v>
      </c>
      <c r="N88" s="17" t="s">
        <v>82</v>
      </c>
      <c r="O88" s="18">
        <v>1</v>
      </c>
      <c r="P88" s="17" t="s">
        <v>82</v>
      </c>
      <c r="Q88" s="18">
        <v>1</v>
      </c>
      <c r="R88" s="17" t="s">
        <v>82</v>
      </c>
      <c r="S88" s="17" t="s">
        <v>82</v>
      </c>
      <c r="T88" s="14" t="s">
        <v>167</v>
      </c>
      <c r="U88" s="40">
        <f>V88+W88+X88</f>
        <v>241.089</v>
      </c>
      <c r="V88" s="40">
        <v>217.874</v>
      </c>
      <c r="W88" s="40">
        <v>0</v>
      </c>
      <c r="X88" s="40">
        <v>23.215</v>
      </c>
      <c r="Y88" s="40"/>
      <c r="Z88" s="48"/>
      <c r="AA88" s="48"/>
      <c r="AB88" s="48"/>
      <c r="AC88" s="48"/>
      <c r="AD88" s="48"/>
      <c r="AE88" s="50"/>
      <c r="AF88" s="47"/>
      <c r="AG88" s="48">
        <v>241.089</v>
      </c>
      <c r="AH88" s="47"/>
      <c r="AI88" s="48"/>
      <c r="AJ88" s="47"/>
      <c r="AK88" s="47"/>
    </row>
    <row r="89" spans="1:37" s="2" customFormat="1" ht="25.5" customHeight="1" x14ac:dyDescent="0.3">
      <c r="A89" s="75">
        <v>86</v>
      </c>
      <c r="B89" s="98" t="s">
        <v>2</v>
      </c>
      <c r="C89" s="76" t="s">
        <v>16</v>
      </c>
      <c r="D89" s="67" t="s">
        <v>499</v>
      </c>
      <c r="E89" s="15"/>
      <c r="F89" s="17"/>
      <c r="G89" s="15"/>
      <c r="H89" s="17"/>
      <c r="I89" s="17"/>
      <c r="J89" s="17"/>
      <c r="K89" s="17"/>
      <c r="L89" s="17"/>
      <c r="M89" s="21"/>
      <c r="N89" s="17"/>
      <c r="O89" s="17"/>
      <c r="P89" s="17"/>
      <c r="Q89" s="17"/>
      <c r="R89" s="17"/>
      <c r="S89" s="17"/>
      <c r="T89" s="14"/>
      <c r="U89" s="40">
        <v>695.4</v>
      </c>
      <c r="V89" s="40"/>
      <c r="W89" s="40"/>
      <c r="X89" s="40"/>
      <c r="Y89" s="40" t="s">
        <v>524</v>
      </c>
      <c r="Z89" s="47"/>
      <c r="AA89" s="47"/>
      <c r="AB89" s="47"/>
      <c r="AC89" s="47"/>
      <c r="AD89" s="47"/>
      <c r="AE89" s="50"/>
      <c r="AF89" s="47"/>
      <c r="AG89" s="47">
        <v>341.3</v>
      </c>
      <c r="AH89" s="47"/>
      <c r="AI89" s="47"/>
      <c r="AJ89" s="47"/>
      <c r="AK89" s="47"/>
    </row>
    <row r="90" spans="1:37" s="2" customFormat="1" ht="42.75" customHeight="1" x14ac:dyDescent="0.3">
      <c r="A90" s="75">
        <v>87</v>
      </c>
      <c r="B90" s="98" t="s">
        <v>129</v>
      </c>
      <c r="C90" s="76" t="s">
        <v>16</v>
      </c>
      <c r="D90" s="67" t="s">
        <v>347</v>
      </c>
      <c r="E90" s="15">
        <v>40743</v>
      </c>
      <c r="F90" s="17">
        <v>18</v>
      </c>
      <c r="G90" s="15"/>
      <c r="H90" s="18">
        <v>1</v>
      </c>
      <c r="I90" s="18">
        <v>1</v>
      </c>
      <c r="J90" s="18">
        <v>1</v>
      </c>
      <c r="K90" s="18">
        <v>1</v>
      </c>
      <c r="L90" s="17" t="s">
        <v>82</v>
      </c>
      <c r="M90" s="21" t="s">
        <v>82</v>
      </c>
      <c r="N90" s="17" t="s">
        <v>82</v>
      </c>
      <c r="O90" s="18">
        <v>1</v>
      </c>
      <c r="P90" s="18">
        <v>1</v>
      </c>
      <c r="Q90" s="18">
        <v>1</v>
      </c>
      <c r="R90" s="17" t="s">
        <v>82</v>
      </c>
      <c r="S90" s="18">
        <v>1</v>
      </c>
      <c r="T90" s="14" t="s">
        <v>202</v>
      </c>
      <c r="U90" s="40">
        <f>V90+W90+X90</f>
        <v>27.239000000000001</v>
      </c>
      <c r="V90" s="40">
        <v>27.239000000000001</v>
      </c>
      <c r="W90" s="40"/>
      <c r="X90" s="40"/>
      <c r="Y90" s="40">
        <v>27.239000000000001</v>
      </c>
      <c r="Z90" s="48">
        <v>26.9</v>
      </c>
      <c r="AA90" s="48">
        <v>26.9</v>
      </c>
      <c r="AB90" s="48">
        <v>26.9</v>
      </c>
      <c r="AC90" s="48">
        <v>27.08</v>
      </c>
      <c r="AD90" s="47">
        <v>0</v>
      </c>
      <c r="AE90" s="50">
        <v>0</v>
      </c>
      <c r="AF90" s="47">
        <v>0</v>
      </c>
      <c r="AG90" s="48">
        <v>27.08</v>
      </c>
      <c r="AH90" s="48">
        <v>27.08</v>
      </c>
      <c r="AI90" s="48">
        <v>27.08</v>
      </c>
      <c r="AJ90" s="47">
        <v>0</v>
      </c>
      <c r="AK90" s="48">
        <v>0.01</v>
      </c>
    </row>
    <row r="91" spans="1:37" s="2" customFormat="1" ht="42.75" customHeight="1" x14ac:dyDescent="0.3">
      <c r="A91" s="75">
        <v>88</v>
      </c>
      <c r="B91" s="98" t="s">
        <v>249</v>
      </c>
      <c r="C91" s="76" t="s">
        <v>17</v>
      </c>
      <c r="D91" s="67"/>
      <c r="E91" s="15">
        <v>40849</v>
      </c>
      <c r="F91" s="17">
        <v>24</v>
      </c>
      <c r="G91" s="15"/>
      <c r="H91" s="18">
        <v>1</v>
      </c>
      <c r="I91" s="17" t="s">
        <v>82</v>
      </c>
      <c r="J91" s="18">
        <v>1</v>
      </c>
      <c r="K91" s="17" t="s">
        <v>82</v>
      </c>
      <c r="L91" s="17" t="s">
        <v>82</v>
      </c>
      <c r="M91" s="17" t="s">
        <v>82</v>
      </c>
      <c r="N91" s="17" t="s">
        <v>82</v>
      </c>
      <c r="O91" s="18">
        <v>1</v>
      </c>
      <c r="P91" s="17" t="s">
        <v>82</v>
      </c>
      <c r="Q91" s="18">
        <v>1</v>
      </c>
      <c r="R91" s="18">
        <v>1</v>
      </c>
      <c r="S91" s="17" t="s">
        <v>82</v>
      </c>
      <c r="T91" s="14" t="s">
        <v>229</v>
      </c>
      <c r="U91" s="40">
        <f>V91+W91+X91</f>
        <v>30.850999999999999</v>
      </c>
      <c r="V91" s="40">
        <v>30.850999999999999</v>
      </c>
      <c r="W91" s="40"/>
      <c r="X91" s="40"/>
      <c r="Y91" s="40"/>
      <c r="Z91" s="48">
        <v>30.850999999999999</v>
      </c>
      <c r="AA91" s="47">
        <v>0</v>
      </c>
      <c r="AB91" s="48">
        <v>30.850999999999999</v>
      </c>
      <c r="AC91" s="47">
        <v>0</v>
      </c>
      <c r="AD91" s="47">
        <v>0</v>
      </c>
      <c r="AE91" s="47">
        <v>0</v>
      </c>
      <c r="AF91" s="47">
        <v>0</v>
      </c>
      <c r="AG91" s="48">
        <v>30.850999999999999</v>
      </c>
      <c r="AH91" s="47">
        <v>30.850999999999999</v>
      </c>
      <c r="AI91" s="48">
        <v>30.850999999999999</v>
      </c>
      <c r="AJ91" s="48">
        <v>30.850999999999999</v>
      </c>
      <c r="AK91" s="47">
        <v>0</v>
      </c>
    </row>
    <row r="92" spans="1:37" s="39" customFormat="1" ht="42.75" customHeight="1" x14ac:dyDescent="0.3">
      <c r="A92" s="75">
        <v>89</v>
      </c>
      <c r="B92" s="98" t="s">
        <v>250</v>
      </c>
      <c r="C92" s="76" t="s">
        <v>17</v>
      </c>
      <c r="D92" s="67"/>
      <c r="E92" s="15">
        <v>41026</v>
      </c>
      <c r="F92" s="17">
        <v>42</v>
      </c>
      <c r="G92" s="15"/>
      <c r="H92" s="18">
        <v>1</v>
      </c>
      <c r="I92" s="17" t="s">
        <v>82</v>
      </c>
      <c r="J92" s="18">
        <v>1</v>
      </c>
      <c r="K92" s="17" t="s">
        <v>82</v>
      </c>
      <c r="L92" s="17" t="s">
        <v>82</v>
      </c>
      <c r="M92" s="17" t="s">
        <v>82</v>
      </c>
      <c r="N92" s="17" t="s">
        <v>82</v>
      </c>
      <c r="O92" s="18">
        <v>1</v>
      </c>
      <c r="P92" s="18">
        <v>1</v>
      </c>
      <c r="Q92" s="18">
        <v>1</v>
      </c>
      <c r="R92" s="18">
        <v>1</v>
      </c>
      <c r="S92" s="17" t="s">
        <v>82</v>
      </c>
      <c r="T92" s="14" t="s">
        <v>213</v>
      </c>
      <c r="U92" s="40">
        <f>V92+W92+X92</f>
        <v>70.534000000000006</v>
      </c>
      <c r="V92" s="40">
        <v>70.534000000000006</v>
      </c>
      <c r="W92" s="40"/>
      <c r="X92" s="40"/>
      <c r="Y92" s="40"/>
      <c r="Z92" s="48">
        <v>70.19</v>
      </c>
      <c r="AA92" s="47">
        <v>0</v>
      </c>
      <c r="AB92" s="48">
        <v>70.19</v>
      </c>
      <c r="AC92" s="47">
        <v>0</v>
      </c>
      <c r="AD92" s="47">
        <v>0</v>
      </c>
      <c r="AE92" s="47">
        <v>0</v>
      </c>
      <c r="AF92" s="47">
        <v>0</v>
      </c>
      <c r="AG92" s="48">
        <v>70.19</v>
      </c>
      <c r="AH92" s="48">
        <v>0</v>
      </c>
      <c r="AI92" s="48">
        <v>69.61</v>
      </c>
      <c r="AJ92" s="48">
        <v>70.19</v>
      </c>
      <c r="AK92" s="47" t="s">
        <v>480</v>
      </c>
    </row>
    <row r="93" spans="1:37" s="2" customFormat="1" ht="54.75" customHeight="1" x14ac:dyDescent="0.3">
      <c r="A93" s="75">
        <v>90</v>
      </c>
      <c r="B93" s="98" t="s">
        <v>62</v>
      </c>
      <c r="C93" s="76" t="s">
        <v>17</v>
      </c>
      <c r="D93" s="67" t="s">
        <v>350</v>
      </c>
      <c r="E93" s="15">
        <v>41267</v>
      </c>
      <c r="F93" s="17">
        <v>54</v>
      </c>
      <c r="G93" s="15"/>
      <c r="H93" s="18">
        <v>1</v>
      </c>
      <c r="I93" s="17" t="s">
        <v>82</v>
      </c>
      <c r="J93" s="21">
        <v>1</v>
      </c>
      <c r="K93" s="17" t="s">
        <v>82</v>
      </c>
      <c r="L93" s="17" t="s">
        <v>82</v>
      </c>
      <c r="M93" s="17" t="s">
        <v>82</v>
      </c>
      <c r="N93" s="17" t="s">
        <v>82</v>
      </c>
      <c r="O93" s="18">
        <v>1</v>
      </c>
      <c r="P93" s="18">
        <v>1</v>
      </c>
      <c r="Q93" s="18">
        <v>1</v>
      </c>
      <c r="R93" s="18">
        <v>1</v>
      </c>
      <c r="S93" s="18">
        <v>1</v>
      </c>
      <c r="T93" s="14" t="s">
        <v>225</v>
      </c>
      <c r="U93" s="40">
        <f>V93+W93+X93</f>
        <v>55.275999999999996</v>
      </c>
      <c r="V93" s="40">
        <v>33.372</v>
      </c>
      <c r="W93" s="40">
        <v>21.904</v>
      </c>
      <c r="X93" s="40"/>
      <c r="Y93" s="40"/>
      <c r="Z93" s="48">
        <v>33.369999999999997</v>
      </c>
      <c r="AA93" s="47">
        <v>0</v>
      </c>
      <c r="AB93" s="50">
        <v>33.700000000000003</v>
      </c>
      <c r="AC93" s="47">
        <v>0</v>
      </c>
      <c r="AD93" s="47">
        <v>0</v>
      </c>
      <c r="AE93" s="47">
        <v>0</v>
      </c>
      <c r="AF93" s="47">
        <v>0</v>
      </c>
      <c r="AG93" s="48">
        <v>33.369999999999997</v>
      </c>
      <c r="AH93" s="48">
        <v>33.369999999999997</v>
      </c>
      <c r="AI93" s="48">
        <v>33.369999999999997</v>
      </c>
      <c r="AJ93" s="48">
        <v>33.369999999999997</v>
      </c>
      <c r="AK93" s="48">
        <v>0</v>
      </c>
    </row>
    <row r="94" spans="1:37" s="2" customFormat="1" ht="28.5" customHeight="1" x14ac:dyDescent="0.3">
      <c r="A94" s="75">
        <v>91</v>
      </c>
      <c r="B94" s="98" t="s">
        <v>2</v>
      </c>
      <c r="C94" s="76" t="s">
        <v>17</v>
      </c>
      <c r="D94" s="67" t="s">
        <v>500</v>
      </c>
      <c r="E94" s="15"/>
      <c r="F94" s="17"/>
      <c r="G94" s="15"/>
      <c r="H94" s="17"/>
      <c r="I94" s="17"/>
      <c r="J94" s="21"/>
      <c r="K94" s="17"/>
      <c r="L94" s="17"/>
      <c r="M94" s="17"/>
      <c r="N94" s="17"/>
      <c r="O94" s="17"/>
      <c r="P94" s="17"/>
      <c r="Q94" s="17"/>
      <c r="R94" s="17"/>
      <c r="S94" s="17"/>
      <c r="T94" s="14"/>
      <c r="U94" s="40">
        <v>74.433000000000007</v>
      </c>
      <c r="V94" s="40"/>
      <c r="W94" s="40"/>
      <c r="X94" s="40"/>
      <c r="Y94" s="40">
        <v>558</v>
      </c>
      <c r="Z94" s="47">
        <v>62.43</v>
      </c>
      <c r="AA94" s="47">
        <v>0</v>
      </c>
      <c r="AB94" s="50">
        <v>62.43</v>
      </c>
      <c r="AC94" s="47">
        <v>0</v>
      </c>
      <c r="AD94" s="47">
        <v>0</v>
      </c>
      <c r="AE94" s="47">
        <v>0</v>
      </c>
      <c r="AF94" s="47">
        <v>0</v>
      </c>
      <c r="AG94" s="47">
        <v>62.43</v>
      </c>
      <c r="AH94" s="47">
        <v>62.43</v>
      </c>
      <c r="AI94" s="47">
        <v>62.43</v>
      </c>
      <c r="AJ94" s="47">
        <v>62.43</v>
      </c>
      <c r="AK94" s="47">
        <v>0</v>
      </c>
    </row>
    <row r="95" spans="1:37" s="2" customFormat="1" ht="42.75" customHeight="1" x14ac:dyDescent="0.3">
      <c r="A95" s="75">
        <v>92</v>
      </c>
      <c r="B95" s="98" t="s">
        <v>132</v>
      </c>
      <c r="C95" s="76" t="s">
        <v>17</v>
      </c>
      <c r="D95" s="67" t="s">
        <v>349</v>
      </c>
      <c r="E95" s="15" t="s">
        <v>402</v>
      </c>
      <c r="F95" s="17" t="s">
        <v>403</v>
      </c>
      <c r="G95" s="15"/>
      <c r="H95" s="18">
        <v>1</v>
      </c>
      <c r="I95" s="17" t="s">
        <v>82</v>
      </c>
      <c r="J95" s="21">
        <v>1</v>
      </c>
      <c r="K95" s="17" t="s">
        <v>82</v>
      </c>
      <c r="L95" s="17" t="s">
        <v>82</v>
      </c>
      <c r="M95" s="17" t="s">
        <v>82</v>
      </c>
      <c r="N95" s="17" t="s">
        <v>82</v>
      </c>
      <c r="O95" s="18">
        <v>1</v>
      </c>
      <c r="P95" s="18">
        <v>1</v>
      </c>
      <c r="Q95" s="18">
        <v>1</v>
      </c>
      <c r="R95" s="18">
        <v>1</v>
      </c>
      <c r="S95" s="18">
        <v>1</v>
      </c>
      <c r="T95" s="14" t="s">
        <v>225</v>
      </c>
      <c r="U95" s="40">
        <f>V95+W95+X95</f>
        <v>56.82</v>
      </c>
      <c r="V95" s="40">
        <v>43.932000000000002</v>
      </c>
      <c r="W95" s="40">
        <v>0</v>
      </c>
      <c r="X95" s="40">
        <v>12.888</v>
      </c>
      <c r="Y95" s="40"/>
      <c r="Z95" s="48">
        <v>44.1</v>
      </c>
      <c r="AA95" s="47">
        <v>0</v>
      </c>
      <c r="AB95" s="50">
        <v>44.1</v>
      </c>
      <c r="AC95" s="47">
        <v>0</v>
      </c>
      <c r="AD95" s="47">
        <v>0</v>
      </c>
      <c r="AE95" s="47">
        <v>0</v>
      </c>
      <c r="AF95" s="47">
        <v>0</v>
      </c>
      <c r="AG95" s="48">
        <v>44.1</v>
      </c>
      <c r="AH95" s="48">
        <v>44.1</v>
      </c>
      <c r="AI95" s="48">
        <v>44.1</v>
      </c>
      <c r="AJ95" s="48">
        <v>44.1</v>
      </c>
      <c r="AK95" s="48">
        <v>0</v>
      </c>
    </row>
    <row r="96" spans="1:37" s="2" customFormat="1" ht="60.75" customHeight="1" x14ac:dyDescent="0.3">
      <c r="A96" s="75">
        <v>93</v>
      </c>
      <c r="B96" s="98" t="s">
        <v>86</v>
      </c>
      <c r="C96" s="76" t="s">
        <v>17</v>
      </c>
      <c r="D96" s="67" t="s">
        <v>314</v>
      </c>
      <c r="E96" s="15">
        <v>42060</v>
      </c>
      <c r="F96" s="17">
        <v>127</v>
      </c>
      <c r="G96" s="15"/>
      <c r="H96" s="18">
        <v>1</v>
      </c>
      <c r="I96" s="17" t="s">
        <v>82</v>
      </c>
      <c r="J96" s="18">
        <v>1</v>
      </c>
      <c r="K96" s="17" t="s">
        <v>82</v>
      </c>
      <c r="L96" s="17" t="s">
        <v>82</v>
      </c>
      <c r="M96" s="17" t="s">
        <v>82</v>
      </c>
      <c r="N96" s="17" t="s">
        <v>82</v>
      </c>
      <c r="O96" s="18">
        <v>1</v>
      </c>
      <c r="P96" s="18">
        <v>1</v>
      </c>
      <c r="Q96" s="18">
        <v>1</v>
      </c>
      <c r="R96" s="18">
        <v>1</v>
      </c>
      <c r="S96" s="18">
        <v>1</v>
      </c>
      <c r="T96" s="14" t="s">
        <v>225</v>
      </c>
      <c r="U96" s="40">
        <f>V96+W96+X96</f>
        <v>251.715</v>
      </c>
      <c r="V96" s="40">
        <v>211.691</v>
      </c>
      <c r="W96" s="40"/>
      <c r="X96" s="40">
        <v>40.024000000000001</v>
      </c>
      <c r="Y96" s="40" t="s">
        <v>564</v>
      </c>
      <c r="Z96" s="48">
        <v>234</v>
      </c>
      <c r="AA96" s="47">
        <v>0</v>
      </c>
      <c r="AB96" s="48">
        <v>266.3</v>
      </c>
      <c r="AC96" s="47">
        <v>0</v>
      </c>
      <c r="AD96" s="47">
        <v>0</v>
      </c>
      <c r="AE96" s="47">
        <v>0</v>
      </c>
      <c r="AF96" s="47">
        <v>0</v>
      </c>
      <c r="AG96" s="48">
        <v>229</v>
      </c>
      <c r="AH96" s="48">
        <v>234</v>
      </c>
      <c r="AI96" s="48">
        <v>229</v>
      </c>
      <c r="AJ96" s="48">
        <v>120.5</v>
      </c>
      <c r="AK96" s="48">
        <v>0</v>
      </c>
    </row>
    <row r="97" spans="1:37" s="2" customFormat="1" ht="42.75" customHeight="1" x14ac:dyDescent="0.3">
      <c r="A97" s="75">
        <v>94</v>
      </c>
      <c r="B97" s="98" t="s">
        <v>460</v>
      </c>
      <c r="C97" s="76" t="s">
        <v>452</v>
      </c>
      <c r="D97" s="67"/>
      <c r="E97" s="15">
        <v>40988</v>
      </c>
      <c r="F97" s="17">
        <v>40</v>
      </c>
      <c r="G97" s="15"/>
      <c r="H97" s="18">
        <v>1</v>
      </c>
      <c r="I97" s="17" t="s">
        <v>82</v>
      </c>
      <c r="J97" s="18">
        <v>1</v>
      </c>
      <c r="K97" s="17" t="s">
        <v>82</v>
      </c>
      <c r="L97" s="17" t="s">
        <v>82</v>
      </c>
      <c r="M97" s="17" t="s">
        <v>82</v>
      </c>
      <c r="N97" s="17" t="s">
        <v>82</v>
      </c>
      <c r="O97" s="18">
        <v>1</v>
      </c>
      <c r="P97" s="17" t="s">
        <v>82</v>
      </c>
      <c r="Q97" s="18">
        <v>1</v>
      </c>
      <c r="R97" s="17" t="s">
        <v>82</v>
      </c>
      <c r="S97" s="17" t="s">
        <v>82</v>
      </c>
      <c r="T97" s="14" t="s">
        <v>226</v>
      </c>
      <c r="U97" s="40">
        <f>V97+W97+X97</f>
        <v>11.743</v>
      </c>
      <c r="V97" s="40">
        <v>11.743</v>
      </c>
      <c r="W97" s="40"/>
      <c r="X97" s="40"/>
      <c r="Y97" s="40"/>
      <c r="Z97" s="48">
        <v>11.743</v>
      </c>
      <c r="AA97" s="47">
        <v>0</v>
      </c>
      <c r="AB97" s="48">
        <v>11.743</v>
      </c>
      <c r="AC97" s="47">
        <v>0</v>
      </c>
      <c r="AD97" s="47">
        <v>0</v>
      </c>
      <c r="AE97" s="47">
        <v>0</v>
      </c>
      <c r="AF97" s="47">
        <v>0</v>
      </c>
      <c r="AG97" s="48">
        <v>11.743</v>
      </c>
      <c r="AH97" s="47">
        <v>11.743</v>
      </c>
      <c r="AI97" s="48">
        <v>11.743</v>
      </c>
      <c r="AJ97" s="47">
        <v>11.743</v>
      </c>
      <c r="AK97" s="47">
        <v>0</v>
      </c>
    </row>
    <row r="98" spans="1:37" s="2" customFormat="1" ht="42.75" customHeight="1" x14ac:dyDescent="0.3">
      <c r="A98" s="75">
        <v>95</v>
      </c>
      <c r="B98" s="98" t="s">
        <v>19</v>
      </c>
      <c r="C98" s="76" t="s">
        <v>18</v>
      </c>
      <c r="D98" s="67" t="s">
        <v>352</v>
      </c>
      <c r="E98" s="15">
        <v>41144</v>
      </c>
      <c r="F98" s="17">
        <v>49</v>
      </c>
      <c r="G98" s="15"/>
      <c r="H98" s="18">
        <v>1</v>
      </c>
      <c r="I98" s="17" t="s">
        <v>82</v>
      </c>
      <c r="J98" s="18">
        <v>1</v>
      </c>
      <c r="K98" s="17" t="s">
        <v>82</v>
      </c>
      <c r="L98" s="18">
        <v>1</v>
      </c>
      <c r="M98" s="17" t="s">
        <v>82</v>
      </c>
      <c r="N98" s="17" t="s">
        <v>82</v>
      </c>
      <c r="O98" s="18">
        <v>1</v>
      </c>
      <c r="P98" s="18">
        <v>1</v>
      </c>
      <c r="Q98" s="18">
        <v>1</v>
      </c>
      <c r="R98" s="18">
        <v>1</v>
      </c>
      <c r="S98" s="18">
        <v>1</v>
      </c>
      <c r="T98" s="14" t="s">
        <v>184</v>
      </c>
      <c r="U98" s="40">
        <f>V98+W98+X98</f>
        <v>161.279</v>
      </c>
      <c r="V98" s="40">
        <v>76.369</v>
      </c>
      <c r="W98" s="40">
        <v>84.91</v>
      </c>
      <c r="X98" s="40"/>
      <c r="Y98" s="40"/>
      <c r="Z98" s="48"/>
      <c r="AA98" s="47"/>
      <c r="AB98" s="48"/>
      <c r="AC98" s="47"/>
      <c r="AD98" s="48"/>
      <c r="AE98" s="47"/>
      <c r="AF98" s="47"/>
      <c r="AG98" s="48">
        <v>48.383000000000003</v>
      </c>
      <c r="AH98" s="48"/>
      <c r="AI98" s="48"/>
      <c r="AJ98" s="48"/>
      <c r="AK98" s="48"/>
    </row>
    <row r="99" spans="1:37" s="2" customFormat="1" ht="24" customHeight="1" x14ac:dyDescent="0.3">
      <c r="A99" s="75">
        <v>96</v>
      </c>
      <c r="B99" s="98" t="s">
        <v>2</v>
      </c>
      <c r="C99" s="76" t="s">
        <v>18</v>
      </c>
      <c r="D99" s="67" t="s">
        <v>501</v>
      </c>
      <c r="E99" s="15"/>
      <c r="F99" s="17"/>
      <c r="G99" s="15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4"/>
      <c r="U99" s="40">
        <v>82.1</v>
      </c>
      <c r="V99" s="40"/>
      <c r="W99" s="40"/>
      <c r="X99" s="40"/>
      <c r="Y99" s="40">
        <v>408.5</v>
      </c>
      <c r="Z99" s="47"/>
      <c r="AA99" s="47"/>
      <c r="AB99" s="47"/>
      <c r="AC99" s="47"/>
      <c r="AD99" s="47"/>
      <c r="AE99" s="47"/>
      <c r="AF99" s="47"/>
      <c r="AG99" s="47">
        <v>0</v>
      </c>
      <c r="AH99" s="47"/>
      <c r="AI99" s="47"/>
      <c r="AJ99" s="47"/>
      <c r="AK99" s="47"/>
    </row>
    <row r="100" spans="1:37" s="2" customFormat="1" ht="42.75" customHeight="1" x14ac:dyDescent="0.3">
      <c r="A100" s="75">
        <v>97</v>
      </c>
      <c r="B100" s="9" t="s">
        <v>142</v>
      </c>
      <c r="C100" s="76" t="s">
        <v>18</v>
      </c>
      <c r="D100" s="67" t="s">
        <v>351</v>
      </c>
      <c r="E100" s="16">
        <v>40668</v>
      </c>
      <c r="F100" s="17">
        <v>8</v>
      </c>
      <c r="G100" s="15"/>
      <c r="H100" s="18">
        <v>1</v>
      </c>
      <c r="I100" s="17" t="s">
        <v>82</v>
      </c>
      <c r="J100" s="18">
        <v>1</v>
      </c>
      <c r="K100" s="17" t="s">
        <v>82</v>
      </c>
      <c r="L100" s="17" t="s">
        <v>82</v>
      </c>
      <c r="M100" s="17" t="s">
        <v>82</v>
      </c>
      <c r="N100" s="17" t="s">
        <v>82</v>
      </c>
      <c r="O100" s="18">
        <v>1</v>
      </c>
      <c r="P100" s="18">
        <v>1</v>
      </c>
      <c r="Q100" s="18">
        <v>1</v>
      </c>
      <c r="R100" s="18">
        <v>1</v>
      </c>
      <c r="S100" s="17" t="s">
        <v>82</v>
      </c>
      <c r="T100" s="14" t="s">
        <v>228</v>
      </c>
      <c r="U100" s="40">
        <f>V100+W100+X100</f>
        <v>165.07600000000002</v>
      </c>
      <c r="V100" s="40">
        <v>80.352000000000004</v>
      </c>
      <c r="W100" s="40">
        <v>84.724000000000004</v>
      </c>
      <c r="X100" s="40"/>
      <c r="Y100" s="40"/>
      <c r="Z100" s="48">
        <v>80.349999999999994</v>
      </c>
      <c r="AA100" s="47">
        <v>0</v>
      </c>
      <c r="AB100" s="48">
        <v>77.900000000000006</v>
      </c>
      <c r="AC100" s="47">
        <v>0</v>
      </c>
      <c r="AD100" s="47">
        <v>0</v>
      </c>
      <c r="AE100" s="47">
        <v>0</v>
      </c>
      <c r="AF100" s="47">
        <v>0</v>
      </c>
      <c r="AG100" s="48">
        <v>80.349999999999994</v>
      </c>
      <c r="AH100" s="48">
        <v>80.349999999999994</v>
      </c>
      <c r="AI100" s="48">
        <v>80.349999999999994</v>
      </c>
      <c r="AJ100" s="48">
        <v>114</v>
      </c>
      <c r="AK100" s="47">
        <v>0</v>
      </c>
    </row>
    <row r="101" spans="1:37" s="39" customFormat="1" ht="42.75" customHeight="1" x14ac:dyDescent="0.3">
      <c r="A101" s="75">
        <v>98</v>
      </c>
      <c r="B101" s="98" t="s">
        <v>186</v>
      </c>
      <c r="C101" s="76" t="s">
        <v>20</v>
      </c>
      <c r="D101" s="67" t="s">
        <v>353</v>
      </c>
      <c r="E101" s="15">
        <v>41767</v>
      </c>
      <c r="F101" s="17">
        <v>95</v>
      </c>
      <c r="G101" s="15" t="s">
        <v>436</v>
      </c>
      <c r="H101" s="18">
        <v>1</v>
      </c>
      <c r="I101" s="18">
        <v>1</v>
      </c>
      <c r="J101" s="18">
        <v>1</v>
      </c>
      <c r="K101" s="18">
        <v>1</v>
      </c>
      <c r="L101" s="18">
        <v>1</v>
      </c>
      <c r="M101" s="21" t="s">
        <v>82</v>
      </c>
      <c r="N101" s="21" t="s">
        <v>82</v>
      </c>
      <c r="O101" s="18">
        <v>1</v>
      </c>
      <c r="P101" s="18">
        <v>1</v>
      </c>
      <c r="Q101" s="18">
        <v>1</v>
      </c>
      <c r="R101" s="18">
        <v>1</v>
      </c>
      <c r="S101" s="17" t="s">
        <v>82</v>
      </c>
      <c r="T101" s="14" t="s">
        <v>169</v>
      </c>
      <c r="U101" s="40">
        <v>496.05099999999999</v>
      </c>
      <c r="V101" s="40">
        <v>57.911000000000001</v>
      </c>
      <c r="W101" s="40">
        <v>89.9</v>
      </c>
      <c r="X101" s="40"/>
      <c r="Y101" s="40" t="s">
        <v>419</v>
      </c>
      <c r="Z101" s="48">
        <v>406.56</v>
      </c>
      <c r="AA101" s="48">
        <v>406.56</v>
      </c>
      <c r="AB101" s="48">
        <v>496.46</v>
      </c>
      <c r="AC101" s="48">
        <v>391.56</v>
      </c>
      <c r="AD101" s="48">
        <v>496.46</v>
      </c>
      <c r="AE101" s="50">
        <v>0</v>
      </c>
      <c r="AF101" s="50">
        <v>0</v>
      </c>
      <c r="AG101" s="48">
        <v>391.56</v>
      </c>
      <c r="AH101" s="48">
        <v>0</v>
      </c>
      <c r="AI101" s="48">
        <v>406.56</v>
      </c>
      <c r="AJ101" s="48">
        <v>481.46</v>
      </c>
      <c r="AK101" s="47">
        <v>391.56</v>
      </c>
    </row>
    <row r="102" spans="1:37" s="2" customFormat="1" ht="42.75" customHeight="1" collapsed="1" x14ac:dyDescent="0.3">
      <c r="A102" s="75">
        <v>99</v>
      </c>
      <c r="B102" s="98" t="s">
        <v>21</v>
      </c>
      <c r="C102" s="76" t="s">
        <v>20</v>
      </c>
      <c r="D102" s="67" t="s">
        <v>354</v>
      </c>
      <c r="E102" s="15">
        <v>41767</v>
      </c>
      <c r="F102" s="17">
        <v>94</v>
      </c>
      <c r="G102" s="15"/>
      <c r="H102" s="18">
        <v>1</v>
      </c>
      <c r="I102" s="18">
        <v>1</v>
      </c>
      <c r="J102" s="18">
        <v>1</v>
      </c>
      <c r="K102" s="18">
        <v>1</v>
      </c>
      <c r="L102" s="18">
        <v>1</v>
      </c>
      <c r="M102" s="21" t="s">
        <v>82</v>
      </c>
      <c r="N102" s="21" t="s">
        <v>82</v>
      </c>
      <c r="O102" s="18">
        <v>1</v>
      </c>
      <c r="P102" s="18">
        <v>1</v>
      </c>
      <c r="Q102" s="18">
        <v>1</v>
      </c>
      <c r="R102" s="18">
        <v>1</v>
      </c>
      <c r="S102" s="17" t="s">
        <v>82</v>
      </c>
      <c r="T102" s="14" t="s">
        <v>169</v>
      </c>
      <c r="U102" s="40">
        <f>V102+W102+X102</f>
        <v>227.38200000000001</v>
      </c>
      <c r="V102" s="40">
        <v>155.31</v>
      </c>
      <c r="W102" s="40">
        <v>72.072000000000003</v>
      </c>
      <c r="X102" s="40"/>
      <c r="Y102" s="40"/>
      <c r="Z102" s="48">
        <v>155.31</v>
      </c>
      <c r="AA102" s="48">
        <v>155.31</v>
      </c>
      <c r="AB102" s="48">
        <v>227.38</v>
      </c>
      <c r="AC102" s="48">
        <v>154.51</v>
      </c>
      <c r="AD102" s="48">
        <v>227.38</v>
      </c>
      <c r="AE102" s="50">
        <v>0</v>
      </c>
      <c r="AF102" s="50">
        <v>0</v>
      </c>
      <c r="AG102" s="48">
        <v>154.51</v>
      </c>
      <c r="AH102" s="48">
        <v>0</v>
      </c>
      <c r="AI102" s="48">
        <v>154.51</v>
      </c>
      <c r="AJ102" s="48">
        <v>226.58</v>
      </c>
      <c r="AK102" s="47">
        <v>154.51</v>
      </c>
    </row>
    <row r="103" spans="1:37" s="2" customFormat="1" ht="30.75" customHeight="1" x14ac:dyDescent="0.3">
      <c r="A103" s="75">
        <v>100</v>
      </c>
      <c r="B103" s="98" t="s">
        <v>476</v>
      </c>
      <c r="C103" s="76" t="s">
        <v>20</v>
      </c>
      <c r="D103" s="67" t="s">
        <v>502</v>
      </c>
      <c r="E103" s="15"/>
      <c r="F103" s="17"/>
      <c r="G103" s="15"/>
      <c r="H103" s="17"/>
      <c r="I103" s="17"/>
      <c r="J103" s="17"/>
      <c r="K103" s="17"/>
      <c r="L103" s="17"/>
      <c r="M103" s="21"/>
      <c r="N103" s="21"/>
      <c r="O103" s="17"/>
      <c r="P103" s="17"/>
      <c r="Q103" s="17"/>
      <c r="R103" s="17"/>
      <c r="S103" s="17"/>
      <c r="T103" s="14"/>
      <c r="U103" s="40">
        <v>135.9</v>
      </c>
      <c r="V103" s="40"/>
      <c r="W103" s="40"/>
      <c r="X103" s="40"/>
      <c r="Y103" s="40" t="s">
        <v>536</v>
      </c>
      <c r="Z103" s="47"/>
      <c r="AA103" s="47"/>
      <c r="AB103" s="47"/>
      <c r="AC103" s="47"/>
      <c r="AD103" s="47"/>
      <c r="AE103" s="50"/>
      <c r="AF103" s="50"/>
      <c r="AG103" s="47">
        <v>135.9</v>
      </c>
      <c r="AH103" s="47"/>
      <c r="AI103" s="47"/>
      <c r="AJ103" s="47"/>
      <c r="AK103" s="47"/>
    </row>
    <row r="104" spans="1:37" s="2" customFormat="1" ht="42.75" customHeight="1" x14ac:dyDescent="0.3">
      <c r="A104" s="75">
        <v>101</v>
      </c>
      <c r="B104" s="98" t="s">
        <v>2</v>
      </c>
      <c r="C104" s="76" t="s">
        <v>22</v>
      </c>
      <c r="D104" s="67" t="s">
        <v>503</v>
      </c>
      <c r="E104" s="15"/>
      <c r="F104" s="17"/>
      <c r="G104" s="15"/>
      <c r="H104" s="17"/>
      <c r="I104" s="17"/>
      <c r="J104" s="17"/>
      <c r="K104" s="17"/>
      <c r="L104" s="17"/>
      <c r="M104" s="21"/>
      <c r="N104" s="17"/>
      <c r="O104" s="17"/>
      <c r="P104" s="17"/>
      <c r="Q104" s="17"/>
      <c r="R104" s="17"/>
      <c r="S104" s="17"/>
      <c r="T104" s="14"/>
      <c r="U104" s="40">
        <v>824.8</v>
      </c>
      <c r="V104" s="40"/>
      <c r="W104" s="40"/>
      <c r="X104" s="40"/>
      <c r="Y104" s="40" t="s">
        <v>535</v>
      </c>
      <c r="Z104" s="47"/>
      <c r="AA104" s="47"/>
      <c r="AB104" s="47"/>
      <c r="AC104" s="47"/>
      <c r="AD104" s="47"/>
      <c r="AE104" s="50"/>
      <c r="AF104" s="47"/>
      <c r="AG104" s="47"/>
      <c r="AH104" s="47"/>
      <c r="AI104" s="47"/>
      <c r="AJ104" s="47"/>
      <c r="AK104" s="47"/>
    </row>
    <row r="105" spans="1:37" s="2" customFormat="1" ht="35.25" customHeight="1" x14ac:dyDescent="0.3">
      <c r="A105" s="75">
        <v>102</v>
      </c>
      <c r="B105" s="97" t="s">
        <v>227</v>
      </c>
      <c r="C105" s="76" t="s">
        <v>22</v>
      </c>
      <c r="D105" s="67"/>
      <c r="E105" s="23"/>
      <c r="F105" s="17"/>
      <c r="G105" s="15">
        <v>42849</v>
      </c>
      <c r="H105" s="18">
        <v>1</v>
      </c>
      <c r="I105" s="17" t="s">
        <v>82</v>
      </c>
      <c r="J105" s="18">
        <v>1</v>
      </c>
      <c r="K105" s="17" t="s">
        <v>82</v>
      </c>
      <c r="L105" s="17" t="s">
        <v>82</v>
      </c>
      <c r="M105" s="21" t="s">
        <v>82</v>
      </c>
      <c r="N105" s="17" t="s">
        <v>82</v>
      </c>
      <c r="O105" s="18">
        <v>1</v>
      </c>
      <c r="P105" s="17" t="s">
        <v>82</v>
      </c>
      <c r="Q105" s="18">
        <v>1</v>
      </c>
      <c r="R105" s="17" t="s">
        <v>82</v>
      </c>
      <c r="S105" s="17" t="s">
        <v>82</v>
      </c>
      <c r="T105" s="14" t="s">
        <v>226</v>
      </c>
      <c r="U105" s="40">
        <f>V105+W105+X105</f>
        <v>824.81399999999996</v>
      </c>
      <c r="V105" s="40">
        <v>824.81399999999996</v>
      </c>
      <c r="W105" s="40"/>
      <c r="X105" s="40"/>
      <c r="Y105" s="40"/>
      <c r="Z105" s="48"/>
      <c r="AA105" s="47"/>
      <c r="AB105" s="48"/>
      <c r="AC105" s="47"/>
      <c r="AD105" s="47"/>
      <c r="AE105" s="50"/>
      <c r="AF105" s="47"/>
      <c r="AG105" s="48"/>
      <c r="AH105" s="47"/>
      <c r="AI105" s="48"/>
      <c r="AJ105" s="47"/>
      <c r="AK105" s="47"/>
    </row>
    <row r="106" spans="1:37" s="2" customFormat="1" ht="42.75" customHeight="1" x14ac:dyDescent="0.3">
      <c r="A106" s="75">
        <v>103</v>
      </c>
      <c r="B106" s="98" t="s">
        <v>165</v>
      </c>
      <c r="C106" s="76" t="s">
        <v>469</v>
      </c>
      <c r="D106" s="67" t="s">
        <v>324</v>
      </c>
      <c r="E106" s="15">
        <v>41873</v>
      </c>
      <c r="F106" s="17">
        <v>112</v>
      </c>
      <c r="G106" s="15"/>
      <c r="H106" s="18">
        <v>1</v>
      </c>
      <c r="I106" s="18">
        <v>1</v>
      </c>
      <c r="J106" s="18">
        <v>1</v>
      </c>
      <c r="K106" s="17" t="s">
        <v>82</v>
      </c>
      <c r="L106" s="17" t="s">
        <v>82</v>
      </c>
      <c r="M106" s="21" t="s">
        <v>82</v>
      </c>
      <c r="N106" s="17" t="s">
        <v>82</v>
      </c>
      <c r="O106" s="18">
        <v>1</v>
      </c>
      <c r="P106" s="17" t="s">
        <v>82</v>
      </c>
      <c r="Q106" s="18">
        <v>1</v>
      </c>
      <c r="R106" s="17" t="s">
        <v>82</v>
      </c>
      <c r="S106" s="17" t="s">
        <v>82</v>
      </c>
      <c r="T106" s="14" t="s">
        <v>168</v>
      </c>
      <c r="U106" s="40">
        <f>V106+W106+X106</f>
        <v>1700.165</v>
      </c>
      <c r="V106" s="40">
        <v>1700.165</v>
      </c>
      <c r="W106" s="40"/>
      <c r="X106" s="40"/>
      <c r="Y106" s="40" t="s">
        <v>437</v>
      </c>
      <c r="Z106" s="48"/>
      <c r="AA106" s="48"/>
      <c r="AB106" s="48"/>
      <c r="AC106" s="47"/>
      <c r="AD106" s="47"/>
      <c r="AE106" s="50"/>
      <c r="AF106" s="47"/>
      <c r="AG106" s="48"/>
      <c r="AH106" s="47"/>
      <c r="AI106" s="48"/>
      <c r="AJ106" s="47"/>
      <c r="AK106" s="47"/>
    </row>
    <row r="107" spans="1:37" s="2" customFormat="1" ht="42.75" customHeight="1" collapsed="1" x14ac:dyDescent="0.3">
      <c r="A107" s="75">
        <v>104</v>
      </c>
      <c r="B107" s="97" t="s">
        <v>24</v>
      </c>
      <c r="C107" s="76" t="s">
        <v>23</v>
      </c>
      <c r="D107" s="67" t="s">
        <v>355</v>
      </c>
      <c r="E107" s="15">
        <v>41740</v>
      </c>
      <c r="F107" s="17">
        <v>91</v>
      </c>
      <c r="G107" s="15"/>
      <c r="H107" s="18">
        <v>1</v>
      </c>
      <c r="I107" s="18">
        <v>1</v>
      </c>
      <c r="J107" s="18">
        <v>1</v>
      </c>
      <c r="K107" s="17" t="s">
        <v>82</v>
      </c>
      <c r="L107" s="18">
        <v>1</v>
      </c>
      <c r="M107" s="17" t="s">
        <v>82</v>
      </c>
      <c r="N107" s="17" t="s">
        <v>82</v>
      </c>
      <c r="O107" s="18">
        <v>1</v>
      </c>
      <c r="P107" s="17" t="s">
        <v>82</v>
      </c>
      <c r="Q107" s="18">
        <v>1</v>
      </c>
      <c r="R107" s="17" t="s">
        <v>82</v>
      </c>
      <c r="S107" s="17" t="s">
        <v>82</v>
      </c>
      <c r="T107" s="14" t="s">
        <v>230</v>
      </c>
      <c r="U107" s="40">
        <f>V107+W107+X107</f>
        <v>297.572</v>
      </c>
      <c r="V107" s="40">
        <v>238.892</v>
      </c>
      <c r="W107" s="40">
        <v>58.68</v>
      </c>
      <c r="X107" s="40"/>
      <c r="Y107" s="40"/>
      <c r="Z107" s="48"/>
      <c r="AA107" s="48"/>
      <c r="AB107" s="48"/>
      <c r="AC107" s="47"/>
      <c r="AD107" s="48"/>
      <c r="AE107" s="47"/>
      <c r="AF107" s="47"/>
      <c r="AG107" s="48">
        <v>238</v>
      </c>
      <c r="AH107" s="47"/>
      <c r="AI107" s="48"/>
      <c r="AJ107" s="47"/>
      <c r="AK107" s="47"/>
    </row>
    <row r="108" spans="1:37" s="39" customFormat="1" ht="28.5" customHeight="1" x14ac:dyDescent="0.3">
      <c r="A108" s="75">
        <v>105</v>
      </c>
      <c r="B108" s="98" t="s">
        <v>2</v>
      </c>
      <c r="C108" s="76" t="s">
        <v>23</v>
      </c>
      <c r="D108" s="67" t="s">
        <v>504</v>
      </c>
      <c r="E108" s="23"/>
      <c r="F108" s="17"/>
      <c r="G108" s="15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4"/>
      <c r="U108" s="40">
        <v>94.8</v>
      </c>
      <c r="V108" s="40"/>
      <c r="W108" s="40"/>
      <c r="X108" s="40"/>
      <c r="Y108" s="40">
        <v>473.6</v>
      </c>
      <c r="Z108" s="47"/>
      <c r="AA108" s="47"/>
      <c r="AB108" s="47"/>
      <c r="AC108" s="47"/>
      <c r="AD108" s="47"/>
      <c r="AE108" s="47"/>
      <c r="AF108" s="47"/>
      <c r="AG108" s="47">
        <v>97.4</v>
      </c>
      <c r="AH108" s="47"/>
      <c r="AI108" s="47"/>
      <c r="AJ108" s="47"/>
      <c r="AK108" s="47"/>
    </row>
    <row r="109" spans="1:37" s="2" customFormat="1" ht="42.75" customHeight="1" x14ac:dyDescent="0.3">
      <c r="A109" s="75">
        <v>106</v>
      </c>
      <c r="B109" s="98" t="s">
        <v>98</v>
      </c>
      <c r="C109" s="76" t="s">
        <v>23</v>
      </c>
      <c r="D109" s="67" t="s">
        <v>357</v>
      </c>
      <c r="E109" s="15">
        <v>40885</v>
      </c>
      <c r="F109" s="17">
        <v>34</v>
      </c>
      <c r="G109" s="15"/>
      <c r="H109" s="18">
        <v>1</v>
      </c>
      <c r="I109" s="17" t="s">
        <v>82</v>
      </c>
      <c r="J109" s="17" t="s">
        <v>82</v>
      </c>
      <c r="K109" s="17" t="s">
        <v>82</v>
      </c>
      <c r="L109" s="17" t="s">
        <v>82</v>
      </c>
      <c r="M109" s="17" t="s">
        <v>82</v>
      </c>
      <c r="N109" s="17" t="s">
        <v>82</v>
      </c>
      <c r="O109" s="18">
        <v>1</v>
      </c>
      <c r="P109" s="17" t="s">
        <v>82</v>
      </c>
      <c r="Q109" s="18">
        <v>1</v>
      </c>
      <c r="R109" s="17" t="s">
        <v>82</v>
      </c>
      <c r="S109" s="17" t="s">
        <v>82</v>
      </c>
      <c r="T109" s="14" t="s">
        <v>234</v>
      </c>
      <c r="U109" s="40">
        <f>V109+W109+X109</f>
        <v>60.771999999999998</v>
      </c>
      <c r="V109" s="40">
        <v>60.771999999999998</v>
      </c>
      <c r="W109" s="40"/>
      <c r="X109" s="40"/>
      <c r="Y109" s="40"/>
      <c r="Z109" s="48"/>
      <c r="AA109" s="47"/>
      <c r="AB109" s="47"/>
      <c r="AC109" s="47"/>
      <c r="AD109" s="47"/>
      <c r="AE109" s="47"/>
      <c r="AF109" s="47"/>
      <c r="AG109" s="48">
        <v>60.1</v>
      </c>
      <c r="AH109" s="47"/>
      <c r="AI109" s="48"/>
      <c r="AJ109" s="47"/>
      <c r="AK109" s="47"/>
    </row>
    <row r="110" spans="1:37" s="3" customFormat="1" ht="42.75" customHeight="1" x14ac:dyDescent="0.25">
      <c r="A110" s="75">
        <v>107</v>
      </c>
      <c r="B110" s="97" t="s">
        <v>97</v>
      </c>
      <c r="C110" s="76" t="s">
        <v>23</v>
      </c>
      <c r="D110" s="67" t="s">
        <v>356</v>
      </c>
      <c r="E110" s="15">
        <v>41617</v>
      </c>
      <c r="F110" s="17">
        <v>80</v>
      </c>
      <c r="G110" s="15"/>
      <c r="H110" s="18">
        <v>1</v>
      </c>
      <c r="I110" s="18">
        <v>1</v>
      </c>
      <c r="J110" s="18">
        <v>1</v>
      </c>
      <c r="K110" s="17" t="s">
        <v>82</v>
      </c>
      <c r="L110" s="17" t="s">
        <v>82</v>
      </c>
      <c r="M110" s="17" t="s">
        <v>82</v>
      </c>
      <c r="N110" s="17" t="s">
        <v>82</v>
      </c>
      <c r="O110" s="18">
        <v>1</v>
      </c>
      <c r="P110" s="18">
        <v>1</v>
      </c>
      <c r="Q110" s="18">
        <v>1</v>
      </c>
      <c r="R110" s="18">
        <v>1</v>
      </c>
      <c r="S110" s="18">
        <v>1</v>
      </c>
      <c r="T110" s="14" t="s">
        <v>183</v>
      </c>
      <c r="U110" s="40">
        <f>V110+W110+X110</f>
        <v>17.866</v>
      </c>
      <c r="V110" s="40">
        <v>17.866</v>
      </c>
      <c r="W110" s="40"/>
      <c r="X110" s="40"/>
      <c r="Y110" s="40"/>
      <c r="Z110" s="48"/>
      <c r="AA110" s="48"/>
      <c r="AB110" s="48"/>
      <c r="AC110" s="47"/>
      <c r="AD110" s="47"/>
      <c r="AE110" s="47"/>
      <c r="AF110" s="47"/>
      <c r="AG110" s="48">
        <v>17.866</v>
      </c>
      <c r="AH110" s="48"/>
      <c r="AI110" s="48"/>
      <c r="AJ110" s="48"/>
      <c r="AK110" s="48"/>
    </row>
    <row r="111" spans="1:37" s="39" customFormat="1" ht="27" customHeight="1" x14ac:dyDescent="0.3">
      <c r="A111" s="75">
        <v>108</v>
      </c>
      <c r="B111" s="98" t="s">
        <v>2</v>
      </c>
      <c r="C111" s="76" t="s">
        <v>25</v>
      </c>
      <c r="D111" s="67" t="s">
        <v>505</v>
      </c>
      <c r="E111" s="15"/>
      <c r="F111" s="17"/>
      <c r="G111" s="15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4"/>
      <c r="U111" s="40">
        <v>186.9</v>
      </c>
      <c r="V111" s="40"/>
      <c r="W111" s="40"/>
      <c r="X111" s="40"/>
      <c r="Y111" s="40">
        <v>296.2</v>
      </c>
      <c r="Z111" s="47">
        <v>15</v>
      </c>
      <c r="AA111" s="47">
        <v>15</v>
      </c>
      <c r="AB111" s="47">
        <v>80</v>
      </c>
      <c r="AC111" s="47">
        <v>0</v>
      </c>
      <c r="AD111" s="47">
        <v>0</v>
      </c>
      <c r="AE111" s="47">
        <v>0</v>
      </c>
      <c r="AF111" s="47">
        <v>0</v>
      </c>
      <c r="AG111" s="47">
        <v>10</v>
      </c>
      <c r="AH111" s="47">
        <v>15</v>
      </c>
      <c r="AI111" s="47">
        <v>15</v>
      </c>
      <c r="AJ111" s="47">
        <v>80</v>
      </c>
      <c r="AK111" s="47">
        <v>15</v>
      </c>
    </row>
    <row r="112" spans="1:37" s="3" customFormat="1" ht="42.75" customHeight="1" x14ac:dyDescent="0.3">
      <c r="A112" s="75">
        <v>109</v>
      </c>
      <c r="B112" s="98" t="s">
        <v>115</v>
      </c>
      <c r="C112" s="76" t="s">
        <v>25</v>
      </c>
      <c r="D112" s="67" t="s">
        <v>359</v>
      </c>
      <c r="E112" s="15">
        <v>41780</v>
      </c>
      <c r="F112" s="17">
        <v>39</v>
      </c>
      <c r="G112" s="15"/>
      <c r="H112" s="18">
        <v>1</v>
      </c>
      <c r="I112" s="18">
        <v>1</v>
      </c>
      <c r="J112" s="18">
        <v>1</v>
      </c>
      <c r="K112" s="18">
        <v>1</v>
      </c>
      <c r="L112" s="17" t="s">
        <v>82</v>
      </c>
      <c r="M112" s="17" t="s">
        <v>82</v>
      </c>
      <c r="N112" s="17" t="s">
        <v>82</v>
      </c>
      <c r="O112" s="18">
        <v>1</v>
      </c>
      <c r="P112" s="18">
        <v>1</v>
      </c>
      <c r="Q112" s="18">
        <v>1</v>
      </c>
      <c r="R112" s="18">
        <v>1</v>
      </c>
      <c r="S112" s="18">
        <v>1</v>
      </c>
      <c r="T112" s="14" t="s">
        <v>185</v>
      </c>
      <c r="U112" s="40">
        <f t="shared" ref="U112:U119" si="3">V112+W112+X112</f>
        <v>91.058999999999997</v>
      </c>
      <c r="V112" s="40">
        <v>29.774000000000001</v>
      </c>
      <c r="W112" s="40">
        <v>60.783999999999999</v>
      </c>
      <c r="X112" s="40">
        <v>0.501</v>
      </c>
      <c r="Y112" s="40" t="s">
        <v>421</v>
      </c>
      <c r="Z112" s="48">
        <v>25</v>
      </c>
      <c r="AA112" s="48">
        <v>25</v>
      </c>
      <c r="AB112" s="48">
        <v>60</v>
      </c>
      <c r="AC112" s="48">
        <v>10</v>
      </c>
      <c r="AD112" s="47">
        <v>0</v>
      </c>
      <c r="AE112" s="47">
        <v>0</v>
      </c>
      <c r="AF112" s="47">
        <v>0</v>
      </c>
      <c r="AG112" s="48">
        <v>30</v>
      </c>
      <c r="AH112" s="48">
        <v>30</v>
      </c>
      <c r="AI112" s="48">
        <v>30</v>
      </c>
      <c r="AJ112" s="48">
        <v>60</v>
      </c>
      <c r="AK112" s="48">
        <v>10</v>
      </c>
    </row>
    <row r="113" spans="1:37" s="3" customFormat="1" ht="42.75" customHeight="1" x14ac:dyDescent="0.3">
      <c r="A113" s="75">
        <v>110</v>
      </c>
      <c r="B113" s="98" t="s">
        <v>235</v>
      </c>
      <c r="C113" s="76" t="s">
        <v>544</v>
      </c>
      <c r="D113" s="67" t="s">
        <v>358</v>
      </c>
      <c r="E113" s="15">
        <v>40997</v>
      </c>
      <c r="F113" s="17">
        <v>59</v>
      </c>
      <c r="G113" s="15"/>
      <c r="H113" s="18">
        <v>1</v>
      </c>
      <c r="I113" s="18">
        <v>1</v>
      </c>
      <c r="J113" s="18">
        <v>1</v>
      </c>
      <c r="K113" s="18">
        <v>1</v>
      </c>
      <c r="L113" s="17" t="s">
        <v>82</v>
      </c>
      <c r="M113" s="17" t="s">
        <v>82</v>
      </c>
      <c r="N113" s="17" t="s">
        <v>82</v>
      </c>
      <c r="O113" s="18">
        <v>1</v>
      </c>
      <c r="P113" s="18">
        <v>1</v>
      </c>
      <c r="Q113" s="18">
        <v>1</v>
      </c>
      <c r="R113" s="18">
        <v>1</v>
      </c>
      <c r="S113" s="18">
        <v>1</v>
      </c>
      <c r="T113" s="14" t="s">
        <v>185</v>
      </c>
      <c r="U113" s="40">
        <f t="shared" si="3"/>
        <v>20.382999999999999</v>
      </c>
      <c r="V113" s="40">
        <v>14.29</v>
      </c>
      <c r="W113" s="40">
        <v>6.093</v>
      </c>
      <c r="X113" s="40"/>
      <c r="Y113" s="40" t="s">
        <v>420</v>
      </c>
      <c r="Z113" s="48">
        <v>15</v>
      </c>
      <c r="AA113" s="48">
        <v>15</v>
      </c>
      <c r="AB113" s="48">
        <v>15</v>
      </c>
      <c r="AC113" s="48">
        <v>15</v>
      </c>
      <c r="AD113" s="47">
        <v>5</v>
      </c>
      <c r="AE113" s="47">
        <v>0</v>
      </c>
      <c r="AF113" s="47">
        <v>0</v>
      </c>
      <c r="AG113" s="48">
        <v>15</v>
      </c>
      <c r="AH113" s="48">
        <v>15</v>
      </c>
      <c r="AI113" s="48">
        <v>15</v>
      </c>
      <c r="AJ113" s="48">
        <v>15</v>
      </c>
      <c r="AK113" s="48">
        <v>5</v>
      </c>
    </row>
    <row r="114" spans="1:37" s="39" customFormat="1" ht="42.75" customHeight="1" x14ac:dyDescent="0.3">
      <c r="A114" s="75">
        <v>111</v>
      </c>
      <c r="B114" s="98" t="s">
        <v>251</v>
      </c>
      <c r="C114" s="76" t="s">
        <v>26</v>
      </c>
      <c r="D114" s="67"/>
      <c r="E114" s="15"/>
      <c r="F114" s="17"/>
      <c r="G114" s="15">
        <v>42753</v>
      </c>
      <c r="H114" s="18">
        <v>1</v>
      </c>
      <c r="I114" s="17" t="s">
        <v>82</v>
      </c>
      <c r="J114" s="17" t="s">
        <v>82</v>
      </c>
      <c r="K114" s="17" t="s">
        <v>82</v>
      </c>
      <c r="L114" s="17" t="s">
        <v>82</v>
      </c>
      <c r="M114" s="21" t="s">
        <v>82</v>
      </c>
      <c r="N114" s="21" t="s">
        <v>82</v>
      </c>
      <c r="O114" s="18">
        <v>1</v>
      </c>
      <c r="P114" s="17" t="s">
        <v>82</v>
      </c>
      <c r="Q114" s="18">
        <v>1</v>
      </c>
      <c r="R114" s="17" t="s">
        <v>82</v>
      </c>
      <c r="S114" s="18">
        <v>1</v>
      </c>
      <c r="T114" s="14" t="s">
        <v>231</v>
      </c>
      <c r="U114" s="40">
        <f t="shared" si="3"/>
        <v>5.9909999999999997</v>
      </c>
      <c r="V114" s="40">
        <v>5.9909999999999997</v>
      </c>
      <c r="W114" s="40"/>
      <c r="X114" s="40"/>
      <c r="Y114" s="40"/>
      <c r="Z114" s="48"/>
      <c r="AA114" s="47"/>
      <c r="AB114" s="47"/>
      <c r="AC114" s="47"/>
      <c r="AD114" s="47"/>
      <c r="AE114" s="50"/>
      <c r="AF114" s="50"/>
      <c r="AG114" s="48">
        <v>5.9909999999999997</v>
      </c>
      <c r="AH114" s="47"/>
      <c r="AI114" s="48"/>
      <c r="AJ114" s="47"/>
      <c r="AK114" s="48"/>
    </row>
    <row r="115" spans="1:37" s="3" customFormat="1" ht="42.75" customHeight="1" x14ac:dyDescent="0.3">
      <c r="A115" s="75">
        <v>112</v>
      </c>
      <c r="B115" s="98" t="s">
        <v>282</v>
      </c>
      <c r="C115" s="76" t="s">
        <v>26</v>
      </c>
      <c r="D115" s="67"/>
      <c r="E115" s="15"/>
      <c r="F115" s="17"/>
      <c r="G115" s="15">
        <v>42753</v>
      </c>
      <c r="H115" s="18">
        <v>1</v>
      </c>
      <c r="I115" s="17" t="s">
        <v>82</v>
      </c>
      <c r="J115" s="17" t="s">
        <v>82</v>
      </c>
      <c r="K115" s="17" t="s">
        <v>82</v>
      </c>
      <c r="L115" s="17" t="s">
        <v>82</v>
      </c>
      <c r="M115" s="21" t="s">
        <v>82</v>
      </c>
      <c r="N115" s="21" t="s">
        <v>82</v>
      </c>
      <c r="O115" s="18">
        <v>1</v>
      </c>
      <c r="P115" s="17" t="s">
        <v>82</v>
      </c>
      <c r="Q115" s="18">
        <v>1</v>
      </c>
      <c r="R115" s="17" t="s">
        <v>82</v>
      </c>
      <c r="S115" s="18">
        <v>1</v>
      </c>
      <c r="T115" s="14" t="s">
        <v>231</v>
      </c>
      <c r="U115" s="40">
        <f t="shared" si="3"/>
        <v>15.226000000000001</v>
      </c>
      <c r="V115" s="40">
        <v>15.226000000000001</v>
      </c>
      <c r="W115" s="40"/>
      <c r="X115" s="40"/>
      <c r="Y115" s="40"/>
      <c r="Z115" s="48"/>
      <c r="AA115" s="47"/>
      <c r="AB115" s="47"/>
      <c r="AC115" s="47"/>
      <c r="AD115" s="47"/>
      <c r="AE115" s="50"/>
      <c r="AF115" s="50"/>
      <c r="AG115" s="48">
        <v>15.226000000000001</v>
      </c>
      <c r="AH115" s="47"/>
      <c r="AI115" s="48"/>
      <c r="AJ115" s="47"/>
      <c r="AK115" s="48"/>
    </row>
    <row r="116" spans="1:37" s="3" customFormat="1" ht="42.75" customHeight="1" x14ac:dyDescent="0.3">
      <c r="A116" s="75">
        <v>113</v>
      </c>
      <c r="B116" s="98" t="s">
        <v>253</v>
      </c>
      <c r="C116" s="76" t="s">
        <v>26</v>
      </c>
      <c r="D116" s="67"/>
      <c r="E116" s="15"/>
      <c r="F116" s="17"/>
      <c r="G116" s="15">
        <v>42814</v>
      </c>
      <c r="H116" s="18">
        <v>1</v>
      </c>
      <c r="I116" s="18">
        <v>1</v>
      </c>
      <c r="J116" s="17" t="s">
        <v>82</v>
      </c>
      <c r="K116" s="18">
        <v>1</v>
      </c>
      <c r="L116" s="17" t="s">
        <v>82</v>
      </c>
      <c r="M116" s="21" t="s">
        <v>82</v>
      </c>
      <c r="N116" s="21" t="s">
        <v>82</v>
      </c>
      <c r="O116" s="18">
        <v>1</v>
      </c>
      <c r="P116" s="17" t="s">
        <v>82</v>
      </c>
      <c r="Q116" s="18">
        <v>1</v>
      </c>
      <c r="R116" s="17" t="s">
        <v>82</v>
      </c>
      <c r="S116" s="18">
        <v>1</v>
      </c>
      <c r="T116" s="14" t="s">
        <v>222</v>
      </c>
      <c r="U116" s="40">
        <f t="shared" si="3"/>
        <v>5.2750000000000004</v>
      </c>
      <c r="V116" s="40">
        <v>5.2750000000000004</v>
      </c>
      <c r="W116" s="40"/>
      <c r="X116" s="40"/>
      <c r="Y116" s="40"/>
      <c r="Z116" s="48"/>
      <c r="AA116" s="48"/>
      <c r="AB116" s="47"/>
      <c r="AC116" s="48"/>
      <c r="AD116" s="47"/>
      <c r="AE116" s="50"/>
      <c r="AF116" s="50"/>
      <c r="AG116" s="48">
        <v>5.2750000000000004</v>
      </c>
      <c r="AH116" s="47"/>
      <c r="AI116" s="48"/>
      <c r="AJ116" s="47"/>
      <c r="AK116" s="48"/>
    </row>
    <row r="117" spans="1:37" s="39" customFormat="1" ht="39" customHeight="1" x14ac:dyDescent="0.3">
      <c r="A117" s="75">
        <v>114</v>
      </c>
      <c r="B117" s="98" t="s">
        <v>458</v>
      </c>
      <c r="C117" s="76" t="s">
        <v>26</v>
      </c>
      <c r="D117" s="67"/>
      <c r="E117" s="15"/>
      <c r="F117" s="17"/>
      <c r="G117" s="15">
        <v>42753</v>
      </c>
      <c r="H117" s="18">
        <v>1</v>
      </c>
      <c r="I117" s="17" t="s">
        <v>82</v>
      </c>
      <c r="J117" s="17" t="s">
        <v>82</v>
      </c>
      <c r="K117" s="17" t="s">
        <v>82</v>
      </c>
      <c r="L117" s="17" t="s">
        <v>82</v>
      </c>
      <c r="M117" s="21" t="s">
        <v>82</v>
      </c>
      <c r="N117" s="21" t="s">
        <v>82</v>
      </c>
      <c r="O117" s="18">
        <v>1</v>
      </c>
      <c r="P117" s="17" t="s">
        <v>82</v>
      </c>
      <c r="Q117" s="18">
        <v>1</v>
      </c>
      <c r="R117" s="17" t="s">
        <v>82</v>
      </c>
      <c r="S117" s="18">
        <v>1</v>
      </c>
      <c r="T117" s="14" t="s">
        <v>231</v>
      </c>
      <c r="U117" s="40">
        <f t="shared" si="3"/>
        <v>13.651999999999999</v>
      </c>
      <c r="V117" s="40">
        <v>13.651999999999999</v>
      </c>
      <c r="W117" s="40"/>
      <c r="X117" s="40"/>
      <c r="Y117" s="40"/>
      <c r="Z117" s="48"/>
      <c r="AA117" s="47"/>
      <c r="AB117" s="47"/>
      <c r="AC117" s="47"/>
      <c r="AD117" s="47"/>
      <c r="AE117" s="50"/>
      <c r="AF117" s="50"/>
      <c r="AG117" s="48">
        <v>13.651999999999999</v>
      </c>
      <c r="AH117" s="47"/>
      <c r="AI117" s="48"/>
      <c r="AJ117" s="47"/>
      <c r="AK117" s="48"/>
    </row>
    <row r="118" spans="1:37" s="2" customFormat="1" ht="39" customHeight="1" x14ac:dyDescent="0.3">
      <c r="A118" s="75">
        <v>115</v>
      </c>
      <c r="B118" s="98" t="s">
        <v>252</v>
      </c>
      <c r="C118" s="76" t="s">
        <v>26</v>
      </c>
      <c r="D118" s="67"/>
      <c r="E118" s="15"/>
      <c r="F118" s="17"/>
      <c r="G118" s="15">
        <v>42808</v>
      </c>
      <c r="H118" s="18">
        <v>1</v>
      </c>
      <c r="I118" s="17" t="s">
        <v>82</v>
      </c>
      <c r="J118" s="17" t="s">
        <v>82</v>
      </c>
      <c r="K118" s="17" t="s">
        <v>82</v>
      </c>
      <c r="L118" s="17" t="s">
        <v>82</v>
      </c>
      <c r="M118" s="21" t="s">
        <v>82</v>
      </c>
      <c r="N118" s="21" t="s">
        <v>82</v>
      </c>
      <c r="O118" s="18">
        <v>1</v>
      </c>
      <c r="P118" s="17" t="s">
        <v>82</v>
      </c>
      <c r="Q118" s="18">
        <v>1</v>
      </c>
      <c r="R118" s="17" t="s">
        <v>82</v>
      </c>
      <c r="S118" s="18">
        <v>1</v>
      </c>
      <c r="T118" s="14" t="s">
        <v>231</v>
      </c>
      <c r="U118" s="40">
        <f t="shared" si="3"/>
        <v>5.9</v>
      </c>
      <c r="V118" s="40">
        <v>5.9</v>
      </c>
      <c r="W118" s="40"/>
      <c r="X118" s="40"/>
      <c r="Y118" s="40"/>
      <c r="Z118" s="48"/>
      <c r="AA118" s="47"/>
      <c r="AB118" s="47"/>
      <c r="AC118" s="47"/>
      <c r="AD118" s="47"/>
      <c r="AE118" s="50"/>
      <c r="AF118" s="50"/>
      <c r="AG118" s="48">
        <v>5.9</v>
      </c>
      <c r="AH118" s="47"/>
      <c r="AI118" s="48"/>
      <c r="AJ118" s="47"/>
      <c r="AK118" s="48"/>
    </row>
    <row r="119" spans="1:37" s="5" customFormat="1" ht="36.75" customHeight="1" x14ac:dyDescent="0.3">
      <c r="A119" s="75">
        <v>116</v>
      </c>
      <c r="B119" s="98" t="s">
        <v>232</v>
      </c>
      <c r="C119" s="76" t="s">
        <v>26</v>
      </c>
      <c r="D119" s="67"/>
      <c r="E119" s="15"/>
      <c r="F119" s="17"/>
      <c r="G119" s="15" t="s">
        <v>404</v>
      </c>
      <c r="H119" s="18">
        <v>1</v>
      </c>
      <c r="I119" s="18">
        <v>1</v>
      </c>
      <c r="J119" s="17" t="s">
        <v>82</v>
      </c>
      <c r="K119" s="18">
        <v>1</v>
      </c>
      <c r="L119" s="17" t="s">
        <v>82</v>
      </c>
      <c r="M119" s="21" t="s">
        <v>82</v>
      </c>
      <c r="N119" s="21" t="s">
        <v>82</v>
      </c>
      <c r="O119" s="18">
        <v>1</v>
      </c>
      <c r="P119" s="18">
        <v>1</v>
      </c>
      <c r="Q119" s="18">
        <v>1</v>
      </c>
      <c r="R119" s="17" t="s">
        <v>82</v>
      </c>
      <c r="S119" s="18">
        <v>1</v>
      </c>
      <c r="T119" s="14" t="s">
        <v>233</v>
      </c>
      <c r="U119" s="40">
        <f t="shared" si="3"/>
        <v>432.13499999999999</v>
      </c>
      <c r="V119" s="40">
        <v>432.13499999999999</v>
      </c>
      <c r="W119" s="40"/>
      <c r="X119" s="40"/>
      <c r="Y119" s="40"/>
      <c r="Z119" s="48"/>
      <c r="AA119" s="48"/>
      <c r="AB119" s="47"/>
      <c r="AC119" s="48"/>
      <c r="AD119" s="47"/>
      <c r="AE119" s="50"/>
      <c r="AF119" s="50"/>
      <c r="AG119" s="48">
        <v>432.13499999999999</v>
      </c>
      <c r="AH119" s="48"/>
      <c r="AI119" s="48"/>
      <c r="AJ119" s="47"/>
      <c r="AK119" s="48"/>
    </row>
    <row r="120" spans="1:37" s="5" customFormat="1" ht="25.5" customHeight="1" x14ac:dyDescent="0.3">
      <c r="A120" s="75">
        <v>117</v>
      </c>
      <c r="B120" s="98" t="s">
        <v>2</v>
      </c>
      <c r="C120" s="76" t="s">
        <v>26</v>
      </c>
      <c r="D120" s="67" t="s">
        <v>506</v>
      </c>
      <c r="E120" s="15"/>
      <c r="F120" s="17"/>
      <c r="G120" s="15"/>
      <c r="H120" s="17"/>
      <c r="I120" s="17"/>
      <c r="J120" s="17"/>
      <c r="K120" s="17"/>
      <c r="L120" s="17"/>
      <c r="M120" s="21"/>
      <c r="N120" s="21"/>
      <c r="O120" s="17"/>
      <c r="P120" s="17"/>
      <c r="Q120" s="17"/>
      <c r="R120" s="17"/>
      <c r="S120" s="17"/>
      <c r="T120" s="14"/>
      <c r="U120" s="40">
        <v>145.4</v>
      </c>
      <c r="V120" s="40"/>
      <c r="W120" s="40"/>
      <c r="X120" s="40"/>
      <c r="Y120" s="40" t="s">
        <v>538</v>
      </c>
      <c r="Z120" s="47"/>
      <c r="AA120" s="47"/>
      <c r="AB120" s="47"/>
      <c r="AC120" s="47"/>
      <c r="AD120" s="47"/>
      <c r="AE120" s="50"/>
      <c r="AF120" s="50"/>
      <c r="AG120" s="47">
        <v>73.400000000000006</v>
      </c>
      <c r="AH120" s="47"/>
      <c r="AI120" s="47"/>
      <c r="AJ120" s="47"/>
      <c r="AK120" s="47"/>
    </row>
    <row r="121" spans="1:37" s="5" customFormat="1" ht="36.75" customHeight="1" x14ac:dyDescent="0.3">
      <c r="A121" s="75">
        <v>118</v>
      </c>
      <c r="B121" s="98" t="s">
        <v>29</v>
      </c>
      <c r="C121" s="76" t="s">
        <v>27</v>
      </c>
      <c r="D121" s="67" t="s">
        <v>361</v>
      </c>
      <c r="E121" s="15" t="s">
        <v>406</v>
      </c>
      <c r="F121" s="17">
        <v>47</v>
      </c>
      <c r="G121" s="15"/>
      <c r="H121" s="18">
        <v>1</v>
      </c>
      <c r="I121" s="18">
        <v>1</v>
      </c>
      <c r="J121" s="18">
        <v>1</v>
      </c>
      <c r="K121" s="18">
        <v>1</v>
      </c>
      <c r="L121" s="17" t="s">
        <v>82</v>
      </c>
      <c r="M121" s="17" t="s">
        <v>82</v>
      </c>
      <c r="N121" s="17" t="s">
        <v>82</v>
      </c>
      <c r="O121" s="18">
        <v>1</v>
      </c>
      <c r="P121" s="18">
        <v>1</v>
      </c>
      <c r="Q121" s="18">
        <v>1</v>
      </c>
      <c r="R121" s="17" t="s">
        <v>82</v>
      </c>
      <c r="S121" s="18">
        <v>1</v>
      </c>
      <c r="T121" s="14" t="s">
        <v>202</v>
      </c>
      <c r="U121" s="40">
        <f>V121+W121+X121</f>
        <v>19.318999999999999</v>
      </c>
      <c r="V121" s="40">
        <v>13.459</v>
      </c>
      <c r="W121" s="40">
        <v>5.5590000000000002</v>
      </c>
      <c r="X121" s="40">
        <v>0.30099999999999999</v>
      </c>
      <c r="Y121" s="40" t="s">
        <v>412</v>
      </c>
      <c r="Z121" s="48">
        <v>10</v>
      </c>
      <c r="AA121" s="48">
        <v>10</v>
      </c>
      <c r="AB121" s="48">
        <v>19.32</v>
      </c>
      <c r="AC121" s="48">
        <v>8</v>
      </c>
      <c r="AD121" s="47">
        <v>0</v>
      </c>
      <c r="AE121" s="47">
        <v>0</v>
      </c>
      <c r="AF121" s="47">
        <v>0</v>
      </c>
      <c r="AG121" s="48">
        <v>19.318999999999999</v>
      </c>
      <c r="AH121" s="48">
        <v>12</v>
      </c>
      <c r="AI121" s="48">
        <v>13.76</v>
      </c>
      <c r="AJ121" s="47">
        <v>5.56</v>
      </c>
      <c r="AK121" s="48">
        <v>0</v>
      </c>
    </row>
    <row r="122" spans="1:37" s="5" customFormat="1" ht="36.75" customHeight="1" x14ac:dyDescent="0.3">
      <c r="A122" s="75">
        <v>119</v>
      </c>
      <c r="B122" s="98" t="s">
        <v>237</v>
      </c>
      <c r="C122" s="76" t="s">
        <v>27</v>
      </c>
      <c r="D122" s="68" t="s">
        <v>360</v>
      </c>
      <c r="E122" s="15"/>
      <c r="F122" s="24"/>
      <c r="G122" s="22">
        <v>41814</v>
      </c>
      <c r="H122" s="18">
        <v>1</v>
      </c>
      <c r="I122" s="18">
        <v>1</v>
      </c>
      <c r="J122" s="18">
        <v>1</v>
      </c>
      <c r="K122" s="18">
        <v>1</v>
      </c>
      <c r="L122" s="18">
        <v>1</v>
      </c>
      <c r="M122" s="17" t="s">
        <v>82</v>
      </c>
      <c r="N122" s="17" t="s">
        <v>82</v>
      </c>
      <c r="O122" s="18">
        <v>1</v>
      </c>
      <c r="P122" s="18">
        <v>1</v>
      </c>
      <c r="Q122" s="18">
        <v>1</v>
      </c>
      <c r="R122" s="18">
        <v>1</v>
      </c>
      <c r="S122" s="18">
        <v>1</v>
      </c>
      <c r="T122" s="14" t="s">
        <v>239</v>
      </c>
      <c r="U122" s="40">
        <v>139.0865</v>
      </c>
      <c r="V122" s="42"/>
      <c r="W122" s="42"/>
      <c r="X122" s="42"/>
      <c r="Y122" s="40"/>
      <c r="Z122" s="48">
        <v>100.2</v>
      </c>
      <c r="AA122" s="48">
        <v>100.2</v>
      </c>
      <c r="AB122" s="48">
        <v>139.09</v>
      </c>
      <c r="AC122" s="48">
        <v>99.7</v>
      </c>
      <c r="AD122" s="48">
        <v>0</v>
      </c>
      <c r="AE122" s="47">
        <v>0</v>
      </c>
      <c r="AF122" s="47">
        <v>0</v>
      </c>
      <c r="AG122" s="48">
        <v>99.7</v>
      </c>
      <c r="AH122" s="48">
        <v>100.2</v>
      </c>
      <c r="AI122" s="48">
        <v>99.7</v>
      </c>
      <c r="AJ122" s="48">
        <v>58.9</v>
      </c>
      <c r="AK122" s="48" t="s">
        <v>454</v>
      </c>
    </row>
    <row r="123" spans="1:37" s="5" customFormat="1" ht="26.25" customHeight="1" x14ac:dyDescent="0.3">
      <c r="A123" s="75">
        <v>120</v>
      </c>
      <c r="B123" s="98" t="s">
        <v>2</v>
      </c>
      <c r="C123" s="76" t="s">
        <v>27</v>
      </c>
      <c r="D123" s="67" t="s">
        <v>489</v>
      </c>
      <c r="E123" s="15"/>
      <c r="F123" s="17"/>
      <c r="G123" s="15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4"/>
      <c r="U123" s="40">
        <v>119.8</v>
      </c>
      <c r="V123" s="40"/>
      <c r="W123" s="40"/>
      <c r="X123" s="40"/>
      <c r="Y123" s="40" t="s">
        <v>540</v>
      </c>
      <c r="Z123" s="47"/>
      <c r="AA123" s="47"/>
      <c r="AB123" s="47"/>
      <c r="AC123" s="47"/>
      <c r="AD123" s="47"/>
      <c r="AE123" s="47"/>
      <c r="AF123" s="47"/>
      <c r="AG123" s="47">
        <v>100</v>
      </c>
      <c r="AH123" s="47"/>
      <c r="AI123" s="47"/>
      <c r="AJ123" s="47"/>
      <c r="AK123" s="47"/>
    </row>
    <row r="124" spans="1:37" s="2" customFormat="1" ht="37.5" customHeight="1" x14ac:dyDescent="0.3">
      <c r="A124" s="75">
        <v>121</v>
      </c>
      <c r="B124" s="98" t="s">
        <v>28</v>
      </c>
      <c r="C124" s="76" t="s">
        <v>572</v>
      </c>
      <c r="D124" s="67" t="s">
        <v>296</v>
      </c>
      <c r="E124" s="15">
        <v>41746</v>
      </c>
      <c r="F124" s="17">
        <v>92</v>
      </c>
      <c r="G124" s="15"/>
      <c r="H124" s="18">
        <v>1</v>
      </c>
      <c r="I124" s="18">
        <v>1</v>
      </c>
      <c r="J124" s="18">
        <v>1</v>
      </c>
      <c r="K124" s="18">
        <v>1</v>
      </c>
      <c r="L124" s="18">
        <v>1</v>
      </c>
      <c r="M124" s="17" t="s">
        <v>82</v>
      </c>
      <c r="N124" s="17" t="s">
        <v>82</v>
      </c>
      <c r="O124" s="18">
        <v>1</v>
      </c>
      <c r="P124" s="18">
        <v>1</v>
      </c>
      <c r="Q124" s="18">
        <v>1</v>
      </c>
      <c r="R124" s="18">
        <v>1</v>
      </c>
      <c r="S124" s="18">
        <v>1</v>
      </c>
      <c r="T124" s="14" t="s">
        <v>181</v>
      </c>
      <c r="U124" s="40">
        <f>V124+W124+X124</f>
        <v>245.29050000000001</v>
      </c>
      <c r="V124" s="40">
        <v>236.03100000000001</v>
      </c>
      <c r="W124" s="40">
        <v>9.2594999999999992</v>
      </c>
      <c r="X124" s="40">
        <v>0</v>
      </c>
      <c r="Y124" s="40" t="s">
        <v>453</v>
      </c>
      <c r="Z124" s="48">
        <v>189.5</v>
      </c>
      <c r="AA124" s="48">
        <v>236.03</v>
      </c>
      <c r="AB124" s="48">
        <v>236.03</v>
      </c>
      <c r="AC124" s="48">
        <v>118.02</v>
      </c>
      <c r="AD124" s="48">
        <v>0</v>
      </c>
      <c r="AE124" s="47">
        <v>0</v>
      </c>
      <c r="AF124" s="47">
        <v>0</v>
      </c>
      <c r="AG124" s="48">
        <v>245.29000000000002</v>
      </c>
      <c r="AH124" s="48">
        <v>118.02</v>
      </c>
      <c r="AI124" s="48">
        <v>245.29</v>
      </c>
      <c r="AJ124" s="48">
        <v>63.4</v>
      </c>
      <c r="AK124" s="48">
        <v>1.2</v>
      </c>
    </row>
    <row r="125" spans="1:37" s="5" customFormat="1" ht="37.5" customHeight="1" x14ac:dyDescent="0.25">
      <c r="A125" s="75">
        <v>122</v>
      </c>
      <c r="B125" s="9" t="s">
        <v>15</v>
      </c>
      <c r="C125" s="76" t="s">
        <v>30</v>
      </c>
      <c r="D125" s="67" t="s">
        <v>344</v>
      </c>
      <c r="E125" s="15">
        <v>41590</v>
      </c>
      <c r="F125" s="17">
        <v>75</v>
      </c>
      <c r="G125" s="15">
        <v>42422</v>
      </c>
      <c r="H125" s="18">
        <v>1</v>
      </c>
      <c r="I125" s="18">
        <v>1</v>
      </c>
      <c r="J125" s="18">
        <v>1</v>
      </c>
      <c r="K125" s="17" t="s">
        <v>82</v>
      </c>
      <c r="L125" s="18">
        <v>1</v>
      </c>
      <c r="M125" s="17" t="s">
        <v>82</v>
      </c>
      <c r="N125" s="17" t="s">
        <v>82</v>
      </c>
      <c r="O125" s="18">
        <v>1</v>
      </c>
      <c r="P125" s="18">
        <v>1</v>
      </c>
      <c r="Q125" s="18">
        <v>1</v>
      </c>
      <c r="R125" s="18">
        <v>1</v>
      </c>
      <c r="S125" s="18">
        <v>1</v>
      </c>
      <c r="T125" s="14" t="s">
        <v>238</v>
      </c>
      <c r="U125" s="40">
        <f>V125+W125+X125</f>
        <v>245.249</v>
      </c>
      <c r="V125" s="40">
        <v>75.075999999999993</v>
      </c>
      <c r="W125" s="40">
        <v>170.173</v>
      </c>
      <c r="X125" s="40"/>
      <c r="Y125" s="40"/>
      <c r="Z125" s="48"/>
      <c r="AA125" s="48"/>
      <c r="AB125" s="48"/>
      <c r="AC125" s="47"/>
      <c r="AD125" s="48"/>
      <c r="AE125" s="47"/>
      <c r="AF125" s="47"/>
      <c r="AG125" s="48">
        <v>0</v>
      </c>
      <c r="AH125" s="48"/>
      <c r="AI125" s="48"/>
      <c r="AJ125" s="48"/>
      <c r="AK125" s="48"/>
    </row>
    <row r="126" spans="1:37" s="39" customFormat="1" ht="28.5" customHeight="1" x14ac:dyDescent="0.3">
      <c r="A126" s="75">
        <v>123</v>
      </c>
      <c r="B126" s="9" t="s">
        <v>2</v>
      </c>
      <c r="C126" s="76" t="s">
        <v>30</v>
      </c>
      <c r="D126" s="67" t="s">
        <v>507</v>
      </c>
      <c r="E126" s="15"/>
      <c r="F126" s="17"/>
      <c r="G126" s="15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4"/>
      <c r="U126" s="40">
        <v>0</v>
      </c>
      <c r="V126" s="40"/>
      <c r="W126" s="40"/>
      <c r="X126" s="40"/>
      <c r="Y126" s="40" t="s">
        <v>525</v>
      </c>
      <c r="Z126" s="47"/>
      <c r="AA126" s="47"/>
      <c r="AB126" s="47"/>
      <c r="AC126" s="47"/>
      <c r="AD126" s="47"/>
      <c r="AE126" s="47"/>
      <c r="AF126" s="47"/>
      <c r="AG126" s="47">
        <v>0</v>
      </c>
      <c r="AH126" s="47"/>
      <c r="AI126" s="47"/>
      <c r="AJ126" s="47"/>
      <c r="AK126" s="47"/>
    </row>
    <row r="127" spans="1:37" s="2" customFormat="1" ht="37.5" customHeight="1" x14ac:dyDescent="0.3">
      <c r="A127" s="75">
        <v>124</v>
      </c>
      <c r="B127" s="98" t="s">
        <v>11</v>
      </c>
      <c r="C127" s="76" t="s">
        <v>63</v>
      </c>
      <c r="D127" s="67" t="s">
        <v>362</v>
      </c>
      <c r="E127" s="15">
        <v>40682</v>
      </c>
      <c r="F127" s="17">
        <v>11</v>
      </c>
      <c r="G127" s="15"/>
      <c r="H127" s="18">
        <v>1</v>
      </c>
      <c r="I127" s="18">
        <v>1</v>
      </c>
      <c r="J127" s="18">
        <v>1</v>
      </c>
      <c r="K127" s="18">
        <v>1</v>
      </c>
      <c r="L127" s="18">
        <v>1</v>
      </c>
      <c r="M127" s="21" t="s">
        <v>82</v>
      </c>
      <c r="N127" s="17" t="s">
        <v>82</v>
      </c>
      <c r="O127" s="18">
        <v>1</v>
      </c>
      <c r="P127" s="18">
        <v>1</v>
      </c>
      <c r="Q127" s="18">
        <v>1</v>
      </c>
      <c r="R127" s="18">
        <v>1</v>
      </c>
      <c r="S127" s="18">
        <v>1</v>
      </c>
      <c r="T127" s="14" t="s">
        <v>181</v>
      </c>
      <c r="U127" s="40">
        <f>V127+W127+X127</f>
        <v>268.77999999999997</v>
      </c>
      <c r="V127" s="40">
        <v>267.2</v>
      </c>
      <c r="W127" s="40">
        <v>0</v>
      </c>
      <c r="X127" s="40">
        <v>1.58</v>
      </c>
      <c r="Y127" s="40" t="s">
        <v>422</v>
      </c>
      <c r="Z127" s="48">
        <v>268.78000000000003</v>
      </c>
      <c r="AA127" s="48">
        <v>0</v>
      </c>
      <c r="AB127" s="48">
        <v>0</v>
      </c>
      <c r="AC127" s="48">
        <v>268.78000000000003</v>
      </c>
      <c r="AD127" s="48">
        <v>0</v>
      </c>
      <c r="AE127" s="50">
        <v>268.78000000000003</v>
      </c>
      <c r="AF127" s="47">
        <v>0</v>
      </c>
      <c r="AG127" s="48">
        <v>268.78000000000003</v>
      </c>
      <c r="AH127" s="48">
        <v>268.78000000000003</v>
      </c>
      <c r="AI127" s="48">
        <v>268.78000000000003</v>
      </c>
      <c r="AJ127" s="48">
        <v>0</v>
      </c>
      <c r="AK127" s="48">
        <v>0</v>
      </c>
    </row>
    <row r="128" spans="1:37" s="4" customFormat="1" ht="27" customHeight="1" x14ac:dyDescent="0.3">
      <c r="A128" s="75">
        <v>125</v>
      </c>
      <c r="B128" s="9" t="s">
        <v>2</v>
      </c>
      <c r="C128" s="76" t="s">
        <v>63</v>
      </c>
      <c r="D128" s="67" t="s">
        <v>508</v>
      </c>
      <c r="E128" s="16"/>
      <c r="F128" s="17"/>
      <c r="G128" s="15"/>
      <c r="H128" s="17"/>
      <c r="I128" s="17"/>
      <c r="J128" s="17"/>
      <c r="K128" s="17"/>
      <c r="L128" s="17"/>
      <c r="M128" s="21"/>
      <c r="N128" s="17"/>
      <c r="O128" s="17"/>
      <c r="P128" s="17"/>
      <c r="Q128" s="17"/>
      <c r="R128" s="17"/>
      <c r="S128" s="17"/>
      <c r="T128" s="14"/>
      <c r="U128" s="40">
        <v>1312.9</v>
      </c>
      <c r="V128" s="40"/>
      <c r="W128" s="40"/>
      <c r="X128" s="40"/>
      <c r="Y128" s="40" t="s">
        <v>526</v>
      </c>
      <c r="Z128" s="47">
        <v>1312.9</v>
      </c>
      <c r="AA128" s="47">
        <v>0</v>
      </c>
      <c r="AB128" s="47">
        <v>0</v>
      </c>
      <c r="AC128" s="47">
        <v>1312.9</v>
      </c>
      <c r="AD128" s="47">
        <v>0</v>
      </c>
      <c r="AE128" s="50">
        <v>1312.9</v>
      </c>
      <c r="AF128" s="47">
        <v>0</v>
      </c>
      <c r="AG128" s="47">
        <v>1312.9</v>
      </c>
      <c r="AH128" s="47">
        <v>1312.9</v>
      </c>
      <c r="AI128" s="47">
        <v>1312.9</v>
      </c>
      <c r="AJ128" s="47">
        <v>0</v>
      </c>
      <c r="AK128" s="47">
        <v>0</v>
      </c>
    </row>
    <row r="129" spans="1:37" s="4" customFormat="1" ht="40.5" customHeight="1" x14ac:dyDescent="0.3">
      <c r="A129" s="75">
        <v>126</v>
      </c>
      <c r="B129" s="8" t="s">
        <v>284</v>
      </c>
      <c r="C129" s="76" t="s">
        <v>283</v>
      </c>
      <c r="D129" s="71" t="s">
        <v>363</v>
      </c>
      <c r="E129" s="15"/>
      <c r="F129" s="17"/>
      <c r="G129" s="15">
        <v>42401</v>
      </c>
      <c r="H129" s="21">
        <v>1</v>
      </c>
      <c r="I129" s="17" t="s">
        <v>82</v>
      </c>
      <c r="J129" s="18">
        <v>1</v>
      </c>
      <c r="K129" s="17" t="s">
        <v>82</v>
      </c>
      <c r="L129" s="17" t="s">
        <v>82</v>
      </c>
      <c r="M129" s="17" t="s">
        <v>82</v>
      </c>
      <c r="N129" s="17" t="s">
        <v>82</v>
      </c>
      <c r="O129" s="17" t="s">
        <v>82</v>
      </c>
      <c r="P129" s="17" t="s">
        <v>82</v>
      </c>
      <c r="Q129" s="17" t="s">
        <v>82</v>
      </c>
      <c r="R129" s="18">
        <v>1</v>
      </c>
      <c r="S129" s="17" t="s">
        <v>82</v>
      </c>
      <c r="T129" s="14" t="s">
        <v>285</v>
      </c>
      <c r="U129" s="40">
        <f>V129+W129+X129</f>
        <v>182.49600000000001</v>
      </c>
      <c r="V129" s="40">
        <v>9.1319999999999997</v>
      </c>
      <c r="W129" s="40">
        <v>169.81700000000001</v>
      </c>
      <c r="X129" s="40">
        <v>3.5470000000000002</v>
      </c>
      <c r="Y129" s="95" t="s">
        <v>423</v>
      </c>
      <c r="Z129" s="50">
        <v>60</v>
      </c>
      <c r="AA129" s="47">
        <v>30</v>
      </c>
      <c r="AB129" s="48">
        <v>80</v>
      </c>
      <c r="AC129" s="47">
        <v>0</v>
      </c>
      <c r="AD129" s="47">
        <v>0</v>
      </c>
      <c r="AE129" s="47">
        <v>0</v>
      </c>
      <c r="AF129" s="47">
        <v>0</v>
      </c>
      <c r="AG129" s="47">
        <v>20</v>
      </c>
      <c r="AH129" s="47">
        <v>30</v>
      </c>
      <c r="AI129" s="47">
        <v>20</v>
      </c>
      <c r="AJ129" s="48">
        <v>70</v>
      </c>
      <c r="AK129" s="47">
        <v>5</v>
      </c>
    </row>
    <row r="130" spans="1:37" s="2" customFormat="1" ht="36" customHeight="1" x14ac:dyDescent="0.3">
      <c r="A130" s="75">
        <v>127</v>
      </c>
      <c r="B130" s="9" t="s">
        <v>2</v>
      </c>
      <c r="C130" s="76" t="s">
        <v>283</v>
      </c>
      <c r="D130" s="67" t="s">
        <v>509</v>
      </c>
      <c r="E130" s="15"/>
      <c r="F130" s="17"/>
      <c r="G130" s="15"/>
      <c r="H130" s="21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4"/>
      <c r="U130" s="40">
        <v>160.19999999999999</v>
      </c>
      <c r="V130" s="40"/>
      <c r="W130" s="40"/>
      <c r="X130" s="40"/>
      <c r="Y130" s="40">
        <v>342.7</v>
      </c>
      <c r="Z130" s="50">
        <v>30</v>
      </c>
      <c r="AA130" s="47">
        <v>15</v>
      </c>
      <c r="AB130" s="47">
        <v>50</v>
      </c>
      <c r="AC130" s="47">
        <v>0</v>
      </c>
      <c r="AD130" s="47">
        <v>0</v>
      </c>
      <c r="AE130" s="47">
        <v>0</v>
      </c>
      <c r="AF130" s="47">
        <v>0</v>
      </c>
      <c r="AG130" s="47">
        <v>5</v>
      </c>
      <c r="AH130" s="47">
        <v>15</v>
      </c>
      <c r="AI130" s="47">
        <v>15</v>
      </c>
      <c r="AJ130" s="47">
        <v>40</v>
      </c>
      <c r="AK130" s="47">
        <v>1</v>
      </c>
    </row>
    <row r="131" spans="1:37" s="2" customFormat="1" ht="36" customHeight="1" x14ac:dyDescent="0.3">
      <c r="A131" s="75">
        <v>128</v>
      </c>
      <c r="B131" s="97" t="s">
        <v>64</v>
      </c>
      <c r="C131" s="76" t="s">
        <v>31</v>
      </c>
      <c r="D131" s="67" t="s">
        <v>364</v>
      </c>
      <c r="E131" s="15" t="s">
        <v>407</v>
      </c>
      <c r="F131" s="17" t="s">
        <v>408</v>
      </c>
      <c r="G131" s="15"/>
      <c r="H131" s="18">
        <v>1</v>
      </c>
      <c r="I131" s="18">
        <v>1</v>
      </c>
      <c r="J131" s="18">
        <v>1</v>
      </c>
      <c r="K131" s="17" t="s">
        <v>82</v>
      </c>
      <c r="L131" s="17" t="s">
        <v>82</v>
      </c>
      <c r="M131" s="17" t="s">
        <v>82</v>
      </c>
      <c r="N131" s="17" t="s">
        <v>82</v>
      </c>
      <c r="O131" s="18">
        <v>1</v>
      </c>
      <c r="P131" s="18">
        <v>1</v>
      </c>
      <c r="Q131" s="18">
        <v>1</v>
      </c>
      <c r="R131" s="18">
        <v>1</v>
      </c>
      <c r="S131" s="17" t="s">
        <v>82</v>
      </c>
      <c r="T131" s="14" t="s">
        <v>179</v>
      </c>
      <c r="U131" s="40">
        <f>V131+W131+X131</f>
        <v>196.23259999999999</v>
      </c>
      <c r="V131" s="40">
        <v>129.553</v>
      </c>
      <c r="W131" s="40">
        <v>66.679599999999994</v>
      </c>
      <c r="X131" s="40"/>
      <c r="Y131" s="40"/>
      <c r="Z131" s="48">
        <v>124.6</v>
      </c>
      <c r="AA131" s="48">
        <v>124.6</v>
      </c>
      <c r="AB131" s="48">
        <v>193.7</v>
      </c>
      <c r="AC131" s="47">
        <v>0</v>
      </c>
      <c r="AD131" s="47">
        <v>0</v>
      </c>
      <c r="AE131" s="47">
        <v>0</v>
      </c>
      <c r="AF131" s="47">
        <v>0</v>
      </c>
      <c r="AG131" s="48">
        <v>124.6</v>
      </c>
      <c r="AH131" s="48">
        <v>124.6</v>
      </c>
      <c r="AI131" s="48">
        <v>124.6</v>
      </c>
      <c r="AJ131" s="48">
        <v>193.7</v>
      </c>
      <c r="AK131" s="47">
        <v>0</v>
      </c>
    </row>
    <row r="132" spans="1:37" s="2" customFormat="1" ht="26.25" customHeight="1" collapsed="1" x14ac:dyDescent="0.3">
      <c r="A132" s="75">
        <v>129</v>
      </c>
      <c r="B132" s="98" t="s">
        <v>2</v>
      </c>
      <c r="C132" s="76" t="s">
        <v>31</v>
      </c>
      <c r="D132" s="67" t="s">
        <v>510</v>
      </c>
      <c r="E132" s="15"/>
      <c r="F132" s="17"/>
      <c r="G132" s="15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4"/>
      <c r="U132" s="40">
        <v>324.5</v>
      </c>
      <c r="V132" s="40"/>
      <c r="W132" s="40"/>
      <c r="X132" s="40"/>
      <c r="Y132" s="40" t="s">
        <v>533</v>
      </c>
      <c r="Z132" s="47"/>
      <c r="AA132" s="47"/>
      <c r="AB132" s="47"/>
      <c r="AC132" s="47"/>
      <c r="AD132" s="47"/>
      <c r="AE132" s="47"/>
      <c r="AF132" s="47"/>
      <c r="AG132" s="47">
        <v>387.6</v>
      </c>
      <c r="AH132" s="47"/>
      <c r="AI132" s="47"/>
      <c r="AJ132" s="47"/>
      <c r="AK132" s="47"/>
    </row>
    <row r="133" spans="1:37" s="2" customFormat="1" ht="36.75" customHeight="1" x14ac:dyDescent="0.3">
      <c r="A133" s="75">
        <v>130</v>
      </c>
      <c r="B133" s="98" t="s">
        <v>100</v>
      </c>
      <c r="C133" s="76" t="s">
        <v>31</v>
      </c>
      <c r="D133" s="67" t="s">
        <v>365</v>
      </c>
      <c r="E133" s="15">
        <v>41450</v>
      </c>
      <c r="F133" s="17" t="s">
        <v>396</v>
      </c>
      <c r="G133" s="15"/>
      <c r="H133" s="18">
        <v>1</v>
      </c>
      <c r="I133" s="18">
        <v>1</v>
      </c>
      <c r="J133" s="18">
        <v>1</v>
      </c>
      <c r="K133" s="17" t="s">
        <v>82</v>
      </c>
      <c r="L133" s="17" t="s">
        <v>82</v>
      </c>
      <c r="M133" s="17" t="s">
        <v>82</v>
      </c>
      <c r="N133" s="17" t="s">
        <v>82</v>
      </c>
      <c r="O133" s="18">
        <v>1</v>
      </c>
      <c r="P133" s="18">
        <v>1</v>
      </c>
      <c r="Q133" s="18">
        <v>1</v>
      </c>
      <c r="R133" s="18">
        <v>1</v>
      </c>
      <c r="S133" s="17" t="s">
        <v>82</v>
      </c>
      <c r="T133" s="14" t="s">
        <v>261</v>
      </c>
      <c r="U133" s="40">
        <f>V133+W133+X133</f>
        <v>71.477999999999994</v>
      </c>
      <c r="V133" s="40">
        <v>71.477999999999994</v>
      </c>
      <c r="W133" s="40"/>
      <c r="X133" s="40"/>
      <c r="Y133" s="40"/>
      <c r="Z133" s="48"/>
      <c r="AA133" s="48"/>
      <c r="AB133" s="48"/>
      <c r="AC133" s="47"/>
      <c r="AD133" s="47"/>
      <c r="AE133" s="47"/>
      <c r="AF133" s="47"/>
      <c r="AG133" s="48">
        <v>71.477999999999994</v>
      </c>
      <c r="AH133" s="48"/>
      <c r="AI133" s="48"/>
      <c r="AJ133" s="48"/>
      <c r="AK133" s="47"/>
    </row>
    <row r="134" spans="1:37" s="2" customFormat="1" ht="34.5" customHeight="1" x14ac:dyDescent="0.3">
      <c r="A134" s="75">
        <v>131</v>
      </c>
      <c r="B134" s="98" t="s">
        <v>2</v>
      </c>
      <c r="C134" s="76" t="s">
        <v>32</v>
      </c>
      <c r="D134" s="67" t="s">
        <v>511</v>
      </c>
      <c r="E134" s="15"/>
      <c r="F134" s="17"/>
      <c r="G134" s="15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4"/>
      <c r="U134" s="40">
        <v>144.80000000000001</v>
      </c>
      <c r="V134" s="40"/>
      <c r="W134" s="40"/>
      <c r="X134" s="40"/>
      <c r="Y134" s="40">
        <v>366.8</v>
      </c>
      <c r="Z134" s="47">
        <v>0</v>
      </c>
      <c r="AA134" s="47">
        <v>0</v>
      </c>
      <c r="AB134" s="47">
        <v>72.400000000000006</v>
      </c>
      <c r="AC134" s="47">
        <v>0</v>
      </c>
      <c r="AD134" s="47">
        <v>0</v>
      </c>
      <c r="AE134" s="47">
        <v>0</v>
      </c>
      <c r="AF134" s="47">
        <v>0</v>
      </c>
      <c r="AG134" s="47">
        <v>0</v>
      </c>
      <c r="AH134" s="47">
        <v>0</v>
      </c>
      <c r="AI134" s="47">
        <v>0</v>
      </c>
      <c r="AJ134" s="47">
        <v>72.400000000000006</v>
      </c>
      <c r="AK134" s="47">
        <v>0</v>
      </c>
    </row>
    <row r="135" spans="1:37" s="2" customFormat="1" ht="37.5" customHeight="1" x14ac:dyDescent="0.3">
      <c r="A135" s="75">
        <v>132</v>
      </c>
      <c r="B135" s="9" t="s">
        <v>240</v>
      </c>
      <c r="C135" s="76" t="s">
        <v>32</v>
      </c>
      <c r="D135" s="67" t="s">
        <v>367</v>
      </c>
      <c r="E135" s="15">
        <v>41907</v>
      </c>
      <c r="F135" s="17">
        <v>118</v>
      </c>
      <c r="G135" s="15"/>
      <c r="H135" s="18">
        <v>1</v>
      </c>
      <c r="I135" s="18">
        <v>1</v>
      </c>
      <c r="J135" s="18">
        <v>1</v>
      </c>
      <c r="K135" s="18">
        <v>1</v>
      </c>
      <c r="L135" s="17" t="s">
        <v>82</v>
      </c>
      <c r="M135" s="17" t="s">
        <v>82</v>
      </c>
      <c r="N135" s="17" t="s">
        <v>82</v>
      </c>
      <c r="O135" s="18">
        <v>1</v>
      </c>
      <c r="P135" s="18">
        <v>1</v>
      </c>
      <c r="Q135" s="18">
        <v>1</v>
      </c>
      <c r="R135" s="18">
        <v>1</v>
      </c>
      <c r="S135" s="18">
        <v>1</v>
      </c>
      <c r="T135" s="14" t="s">
        <v>241</v>
      </c>
      <c r="U135" s="40">
        <f t="shared" ref="U135:U146" si="4">V135+W135+X135</f>
        <v>15.443</v>
      </c>
      <c r="V135" s="40">
        <v>15.443</v>
      </c>
      <c r="W135" s="40"/>
      <c r="X135" s="40"/>
      <c r="Y135" s="40"/>
      <c r="Z135" s="48">
        <v>15.44</v>
      </c>
      <c r="AA135" s="48">
        <v>15.44</v>
      </c>
      <c r="AB135" s="48">
        <v>6</v>
      </c>
      <c r="AC135" s="48">
        <v>15.44</v>
      </c>
      <c r="AD135" s="47">
        <v>0</v>
      </c>
      <c r="AE135" s="47">
        <v>0</v>
      </c>
      <c r="AF135" s="47">
        <v>0</v>
      </c>
      <c r="AG135" s="48">
        <v>15.443</v>
      </c>
      <c r="AH135" s="48">
        <v>15.44</v>
      </c>
      <c r="AI135" s="48">
        <v>15.44</v>
      </c>
      <c r="AJ135" s="48">
        <v>7</v>
      </c>
      <c r="AK135" s="48">
        <v>0</v>
      </c>
    </row>
    <row r="136" spans="1:37" s="2" customFormat="1" ht="37.5" customHeight="1" x14ac:dyDescent="0.3">
      <c r="A136" s="75">
        <v>133</v>
      </c>
      <c r="B136" s="9" t="s">
        <v>128</v>
      </c>
      <c r="C136" s="76" t="s">
        <v>32</v>
      </c>
      <c r="D136" s="67" t="s">
        <v>371</v>
      </c>
      <c r="E136" s="15">
        <v>41788</v>
      </c>
      <c r="F136" s="17" t="s">
        <v>397</v>
      </c>
      <c r="G136" s="15"/>
      <c r="H136" s="18">
        <v>1</v>
      </c>
      <c r="I136" s="18">
        <v>1</v>
      </c>
      <c r="J136" s="18">
        <v>1</v>
      </c>
      <c r="K136" s="18">
        <v>1</v>
      </c>
      <c r="L136" s="17" t="s">
        <v>82</v>
      </c>
      <c r="M136" s="17" t="s">
        <v>82</v>
      </c>
      <c r="N136" s="17" t="s">
        <v>82</v>
      </c>
      <c r="O136" s="18">
        <v>1</v>
      </c>
      <c r="P136" s="18">
        <v>1</v>
      </c>
      <c r="Q136" s="18">
        <v>1</v>
      </c>
      <c r="R136" s="18">
        <v>1</v>
      </c>
      <c r="S136" s="18">
        <v>1</v>
      </c>
      <c r="T136" s="14" t="s">
        <v>185</v>
      </c>
      <c r="U136" s="40">
        <f t="shared" si="4"/>
        <v>30.978000000000002</v>
      </c>
      <c r="V136" s="40">
        <v>14.103999999999999</v>
      </c>
      <c r="W136" s="40">
        <v>15.169</v>
      </c>
      <c r="X136" s="40">
        <v>1.7050000000000001</v>
      </c>
      <c r="Y136" s="40" t="s">
        <v>412</v>
      </c>
      <c r="Z136" s="48">
        <v>21.9</v>
      </c>
      <c r="AA136" s="48">
        <v>21.9</v>
      </c>
      <c r="AB136" s="48">
        <v>22.6</v>
      </c>
      <c r="AC136" s="48">
        <v>0</v>
      </c>
      <c r="AD136" s="47">
        <v>0</v>
      </c>
      <c r="AE136" s="47">
        <v>0</v>
      </c>
      <c r="AF136" s="47">
        <v>0</v>
      </c>
      <c r="AG136" s="48">
        <v>24.2</v>
      </c>
      <c r="AH136" s="48">
        <v>20</v>
      </c>
      <c r="AI136" s="48">
        <v>21.9</v>
      </c>
      <c r="AJ136" s="48">
        <v>15</v>
      </c>
      <c r="AK136" s="48" t="s">
        <v>477</v>
      </c>
    </row>
    <row r="137" spans="1:37" s="2" customFormat="1" ht="34.5" customHeight="1" collapsed="1" x14ac:dyDescent="0.3">
      <c r="A137" s="75">
        <v>134</v>
      </c>
      <c r="B137" s="9" t="s">
        <v>244</v>
      </c>
      <c r="C137" s="76" t="s">
        <v>32</v>
      </c>
      <c r="D137" s="67" t="s">
        <v>370</v>
      </c>
      <c r="E137" s="15">
        <v>41688</v>
      </c>
      <c r="F137" s="17">
        <v>86</v>
      </c>
      <c r="G137" s="15"/>
      <c r="H137" s="17" t="s">
        <v>82</v>
      </c>
      <c r="I137" s="18">
        <v>1</v>
      </c>
      <c r="J137" s="18">
        <v>1</v>
      </c>
      <c r="K137" s="17" t="s">
        <v>82</v>
      </c>
      <c r="L137" s="17" t="s">
        <v>82</v>
      </c>
      <c r="M137" s="17" t="s">
        <v>82</v>
      </c>
      <c r="N137" s="17" t="s">
        <v>82</v>
      </c>
      <c r="O137" s="18">
        <v>1</v>
      </c>
      <c r="P137" s="18">
        <v>1</v>
      </c>
      <c r="Q137" s="18">
        <v>1</v>
      </c>
      <c r="R137" s="18">
        <v>1</v>
      </c>
      <c r="S137" s="17" t="s">
        <v>82</v>
      </c>
      <c r="T137" s="14" t="s">
        <v>245</v>
      </c>
      <c r="U137" s="40">
        <f t="shared" si="4"/>
        <v>24.175000000000001</v>
      </c>
      <c r="V137" s="40">
        <v>4.532</v>
      </c>
      <c r="W137" s="40">
        <v>19.643000000000001</v>
      </c>
      <c r="X137" s="40"/>
      <c r="Y137" s="40"/>
      <c r="Z137" s="47">
        <v>5</v>
      </c>
      <c r="AA137" s="48">
        <v>5</v>
      </c>
      <c r="AB137" s="48">
        <v>24</v>
      </c>
      <c r="AC137" s="47">
        <v>0</v>
      </c>
      <c r="AD137" s="47">
        <v>0</v>
      </c>
      <c r="AE137" s="47">
        <v>0</v>
      </c>
      <c r="AF137" s="47">
        <v>0</v>
      </c>
      <c r="AG137" s="48">
        <v>5</v>
      </c>
      <c r="AH137" s="48">
        <v>7</v>
      </c>
      <c r="AI137" s="48">
        <v>4</v>
      </c>
      <c r="AJ137" s="48">
        <v>24.18</v>
      </c>
      <c r="AK137" s="47">
        <v>0</v>
      </c>
    </row>
    <row r="138" spans="1:37" s="39" customFormat="1" ht="39" customHeight="1" x14ac:dyDescent="0.3">
      <c r="A138" s="75">
        <v>135</v>
      </c>
      <c r="B138" s="9" t="s">
        <v>101</v>
      </c>
      <c r="C138" s="76" t="s">
        <v>32</v>
      </c>
      <c r="D138" s="67" t="s">
        <v>368</v>
      </c>
      <c r="E138" s="15">
        <v>41034</v>
      </c>
      <c r="F138" s="17">
        <v>43</v>
      </c>
      <c r="G138" s="15"/>
      <c r="H138" s="18">
        <v>1</v>
      </c>
      <c r="I138" s="18">
        <v>1</v>
      </c>
      <c r="J138" s="18">
        <v>1</v>
      </c>
      <c r="K138" s="18">
        <v>1</v>
      </c>
      <c r="L138" s="17" t="s">
        <v>82</v>
      </c>
      <c r="M138" s="17" t="s">
        <v>82</v>
      </c>
      <c r="N138" s="17" t="s">
        <v>82</v>
      </c>
      <c r="O138" s="18">
        <v>1</v>
      </c>
      <c r="P138" s="18">
        <v>1</v>
      </c>
      <c r="Q138" s="18">
        <v>1</v>
      </c>
      <c r="R138" s="18">
        <v>1</v>
      </c>
      <c r="S138" s="18">
        <v>1</v>
      </c>
      <c r="T138" s="14" t="s">
        <v>241</v>
      </c>
      <c r="U138" s="40">
        <f t="shared" si="4"/>
        <v>6.2670000000000003</v>
      </c>
      <c r="V138" s="40">
        <v>6.2670000000000003</v>
      </c>
      <c r="W138" s="40"/>
      <c r="X138" s="40"/>
      <c r="Y138" s="40"/>
      <c r="Z138" s="48">
        <v>6.2</v>
      </c>
      <c r="AA138" s="48">
        <v>6.2</v>
      </c>
      <c r="AB138" s="48">
        <v>6.2</v>
      </c>
      <c r="AC138" s="48">
        <v>4.3</v>
      </c>
      <c r="AD138" s="47">
        <v>6</v>
      </c>
      <c r="AE138" s="47">
        <v>0</v>
      </c>
      <c r="AF138" s="47">
        <v>0</v>
      </c>
      <c r="AG138" s="48">
        <v>6.2</v>
      </c>
      <c r="AH138" s="48">
        <v>0</v>
      </c>
      <c r="AI138" s="48">
        <v>6</v>
      </c>
      <c r="AJ138" s="48">
        <v>4.3</v>
      </c>
      <c r="AK138" s="48">
        <v>0</v>
      </c>
    </row>
    <row r="139" spans="1:37" s="2" customFormat="1" ht="37.5" customHeight="1" x14ac:dyDescent="0.3">
      <c r="A139" s="75">
        <v>136</v>
      </c>
      <c r="B139" s="9" t="s">
        <v>143</v>
      </c>
      <c r="C139" s="76" t="s">
        <v>32</v>
      </c>
      <c r="D139" s="67" t="s">
        <v>366</v>
      </c>
      <c r="E139" s="15">
        <v>40871</v>
      </c>
      <c r="F139" s="17">
        <v>29</v>
      </c>
      <c r="G139" s="15"/>
      <c r="H139" s="18">
        <v>1</v>
      </c>
      <c r="I139" s="18">
        <v>1</v>
      </c>
      <c r="J139" s="18">
        <v>1</v>
      </c>
      <c r="K139" s="17" t="s">
        <v>82</v>
      </c>
      <c r="L139" s="17" t="s">
        <v>82</v>
      </c>
      <c r="M139" s="17" t="s">
        <v>82</v>
      </c>
      <c r="N139" s="17" t="s">
        <v>82</v>
      </c>
      <c r="O139" s="18">
        <v>1</v>
      </c>
      <c r="P139" s="18">
        <v>1</v>
      </c>
      <c r="Q139" s="18">
        <v>1</v>
      </c>
      <c r="R139" s="18">
        <v>1</v>
      </c>
      <c r="S139" s="18">
        <v>1</v>
      </c>
      <c r="T139" s="14" t="s">
        <v>183</v>
      </c>
      <c r="U139" s="40">
        <f t="shared" si="4"/>
        <v>72.722999999999999</v>
      </c>
      <c r="V139" s="40">
        <v>44.432000000000002</v>
      </c>
      <c r="W139" s="40">
        <v>28.291</v>
      </c>
      <c r="X139" s="40"/>
      <c r="Y139" s="40"/>
      <c r="Z139" s="48">
        <v>32</v>
      </c>
      <c r="AA139" s="48">
        <v>45</v>
      </c>
      <c r="AB139" s="48">
        <v>47.8</v>
      </c>
      <c r="AC139" s="47">
        <v>5</v>
      </c>
      <c r="AD139" s="47">
        <v>0</v>
      </c>
      <c r="AE139" s="47">
        <v>0</v>
      </c>
      <c r="AF139" s="47">
        <v>0</v>
      </c>
      <c r="AG139" s="48">
        <v>43.795999999999999</v>
      </c>
      <c r="AH139" s="48">
        <v>0</v>
      </c>
      <c r="AI139" s="48">
        <v>0</v>
      </c>
      <c r="AJ139" s="48">
        <v>55</v>
      </c>
      <c r="AK139" s="48">
        <v>0</v>
      </c>
    </row>
    <row r="140" spans="1:37" s="2" customFormat="1" ht="38.25" customHeight="1" x14ac:dyDescent="0.3">
      <c r="A140" s="75">
        <v>137</v>
      </c>
      <c r="B140" s="9" t="s">
        <v>122</v>
      </c>
      <c r="C140" s="76" t="s">
        <v>32</v>
      </c>
      <c r="D140" s="67" t="s">
        <v>369</v>
      </c>
      <c r="E140" s="15">
        <v>41834</v>
      </c>
      <c r="F140" s="17">
        <v>107</v>
      </c>
      <c r="G140" s="15"/>
      <c r="H140" s="17" t="s">
        <v>82</v>
      </c>
      <c r="I140" s="17" t="s">
        <v>82</v>
      </c>
      <c r="J140" s="18">
        <v>1</v>
      </c>
      <c r="K140" s="17" t="s">
        <v>82</v>
      </c>
      <c r="L140" s="17" t="s">
        <v>82</v>
      </c>
      <c r="M140" s="17" t="s">
        <v>82</v>
      </c>
      <c r="N140" s="17" t="s">
        <v>82</v>
      </c>
      <c r="O140" s="18">
        <v>1</v>
      </c>
      <c r="P140" s="17" t="s">
        <v>82</v>
      </c>
      <c r="Q140" s="17" t="s">
        <v>82</v>
      </c>
      <c r="R140" s="18">
        <v>1</v>
      </c>
      <c r="S140" s="17" t="s">
        <v>82</v>
      </c>
      <c r="T140" s="14" t="s">
        <v>246</v>
      </c>
      <c r="U140" s="40">
        <f t="shared" si="4"/>
        <v>57.080999999999996</v>
      </c>
      <c r="V140" s="40">
        <v>3.4729999999999999</v>
      </c>
      <c r="W140" s="40">
        <v>53.607999999999997</v>
      </c>
      <c r="X140" s="40"/>
      <c r="Y140" s="40"/>
      <c r="Z140" s="47">
        <v>0</v>
      </c>
      <c r="AA140" s="47">
        <v>0</v>
      </c>
      <c r="AB140" s="48">
        <v>57</v>
      </c>
      <c r="AC140" s="47">
        <v>0</v>
      </c>
      <c r="AD140" s="47">
        <v>0</v>
      </c>
      <c r="AE140" s="47">
        <v>0</v>
      </c>
      <c r="AF140" s="47">
        <v>0</v>
      </c>
      <c r="AG140" s="48">
        <v>0</v>
      </c>
      <c r="AH140" s="47">
        <v>0</v>
      </c>
      <c r="AI140" s="47">
        <v>0</v>
      </c>
      <c r="AJ140" s="48">
        <v>57</v>
      </c>
      <c r="AK140" s="47" t="s">
        <v>477</v>
      </c>
    </row>
    <row r="141" spans="1:37" s="2" customFormat="1" ht="36.75" customHeight="1" x14ac:dyDescent="0.3">
      <c r="A141" s="75">
        <v>138</v>
      </c>
      <c r="B141" s="98" t="s">
        <v>257</v>
      </c>
      <c r="C141" s="76" t="s">
        <v>33</v>
      </c>
      <c r="D141" s="67"/>
      <c r="E141" s="15">
        <v>41603</v>
      </c>
      <c r="F141" s="17">
        <v>77</v>
      </c>
      <c r="G141" s="15"/>
      <c r="H141" s="18">
        <v>1</v>
      </c>
      <c r="I141" s="17" t="s">
        <v>82</v>
      </c>
      <c r="J141" s="18">
        <v>1</v>
      </c>
      <c r="K141" s="18">
        <v>1</v>
      </c>
      <c r="L141" s="17" t="s">
        <v>82</v>
      </c>
      <c r="M141" s="21" t="s">
        <v>82</v>
      </c>
      <c r="N141" s="17" t="s">
        <v>82</v>
      </c>
      <c r="O141" s="18">
        <v>1</v>
      </c>
      <c r="P141" s="17" t="s">
        <v>82</v>
      </c>
      <c r="Q141" s="18">
        <v>1</v>
      </c>
      <c r="R141" s="17" t="s">
        <v>82</v>
      </c>
      <c r="S141" s="17" t="s">
        <v>82</v>
      </c>
      <c r="T141" s="14" t="s">
        <v>258</v>
      </c>
      <c r="U141" s="40">
        <f t="shared" si="4"/>
        <v>12.323</v>
      </c>
      <c r="V141" s="40">
        <v>12.323</v>
      </c>
      <c r="W141" s="40"/>
      <c r="X141" s="40"/>
      <c r="Y141" s="40"/>
      <c r="Z141" s="48"/>
      <c r="AA141" s="47"/>
      <c r="AB141" s="48"/>
      <c r="AC141" s="48"/>
      <c r="AD141" s="47"/>
      <c r="AE141" s="50"/>
      <c r="AF141" s="47"/>
      <c r="AG141" s="48"/>
      <c r="AH141" s="47"/>
      <c r="AI141" s="48"/>
      <c r="AJ141" s="47"/>
      <c r="AK141" s="47"/>
    </row>
    <row r="142" spans="1:37" s="2" customFormat="1" ht="37.5" customHeight="1" x14ac:dyDescent="0.3">
      <c r="A142" s="75">
        <v>139</v>
      </c>
      <c r="B142" s="98" t="s">
        <v>247</v>
      </c>
      <c r="C142" s="76" t="s">
        <v>33</v>
      </c>
      <c r="D142" s="67"/>
      <c r="E142" s="15">
        <v>41415</v>
      </c>
      <c r="F142" s="17">
        <v>61</v>
      </c>
      <c r="G142" s="15"/>
      <c r="H142" s="18">
        <v>1</v>
      </c>
      <c r="I142" s="18">
        <v>1</v>
      </c>
      <c r="J142" s="18">
        <v>1</v>
      </c>
      <c r="K142" s="18">
        <v>1</v>
      </c>
      <c r="L142" s="17" t="s">
        <v>82</v>
      </c>
      <c r="M142" s="21" t="s">
        <v>82</v>
      </c>
      <c r="N142" s="17" t="s">
        <v>82</v>
      </c>
      <c r="O142" s="18">
        <v>1</v>
      </c>
      <c r="P142" s="18">
        <v>1</v>
      </c>
      <c r="Q142" s="18">
        <v>1</v>
      </c>
      <c r="R142" s="18">
        <v>1</v>
      </c>
      <c r="S142" s="17" t="s">
        <v>82</v>
      </c>
      <c r="T142" s="14" t="s">
        <v>192</v>
      </c>
      <c r="U142" s="40">
        <f t="shared" si="4"/>
        <v>12.313000000000001</v>
      </c>
      <c r="V142" s="40">
        <v>12.313000000000001</v>
      </c>
      <c r="W142" s="40"/>
      <c r="X142" s="40"/>
      <c r="Y142" s="40"/>
      <c r="Z142" s="48"/>
      <c r="AA142" s="48"/>
      <c r="AB142" s="48"/>
      <c r="AC142" s="48"/>
      <c r="AD142" s="47"/>
      <c r="AE142" s="50"/>
      <c r="AF142" s="47"/>
      <c r="AG142" s="48">
        <v>12.313000000000001</v>
      </c>
      <c r="AH142" s="48"/>
      <c r="AI142" s="48"/>
      <c r="AJ142" s="48"/>
      <c r="AK142" s="47"/>
    </row>
    <row r="143" spans="1:37" s="2" customFormat="1" ht="36.75" customHeight="1" x14ac:dyDescent="0.3">
      <c r="A143" s="75">
        <v>140</v>
      </c>
      <c r="B143" s="98" t="s">
        <v>254</v>
      </c>
      <c r="C143" s="76" t="s">
        <v>33</v>
      </c>
      <c r="D143" s="67"/>
      <c r="E143" s="15">
        <v>41831</v>
      </c>
      <c r="F143" s="17">
        <v>106</v>
      </c>
      <c r="G143" s="15"/>
      <c r="H143" s="18">
        <v>1</v>
      </c>
      <c r="I143" s="18">
        <v>1</v>
      </c>
      <c r="J143" s="18">
        <v>1</v>
      </c>
      <c r="K143" s="18">
        <v>1</v>
      </c>
      <c r="L143" s="17" t="s">
        <v>82</v>
      </c>
      <c r="M143" s="21" t="s">
        <v>82</v>
      </c>
      <c r="N143" s="17" t="s">
        <v>82</v>
      </c>
      <c r="O143" s="18">
        <v>1</v>
      </c>
      <c r="P143" s="18">
        <v>1</v>
      </c>
      <c r="Q143" s="18">
        <v>1</v>
      </c>
      <c r="R143" s="17" t="s">
        <v>82</v>
      </c>
      <c r="S143" s="17" t="s">
        <v>82</v>
      </c>
      <c r="T143" s="14" t="s">
        <v>174</v>
      </c>
      <c r="U143" s="40">
        <f t="shared" si="4"/>
        <v>48.823999999999998</v>
      </c>
      <c r="V143" s="40">
        <v>48.823999999999998</v>
      </c>
      <c r="W143" s="40"/>
      <c r="X143" s="40"/>
      <c r="Y143" s="40"/>
      <c r="Z143" s="48">
        <v>48.82</v>
      </c>
      <c r="AA143" s="48">
        <v>48.82</v>
      </c>
      <c r="AB143" s="48">
        <v>28</v>
      </c>
      <c r="AC143" s="48">
        <v>40</v>
      </c>
      <c r="AD143" s="47">
        <v>0</v>
      </c>
      <c r="AE143" s="50">
        <v>0</v>
      </c>
      <c r="AF143" s="47">
        <v>0</v>
      </c>
      <c r="AG143" s="48">
        <v>48.823999999999998</v>
      </c>
      <c r="AH143" s="48">
        <v>25</v>
      </c>
      <c r="AI143" s="48">
        <v>48.82</v>
      </c>
      <c r="AJ143" s="47">
        <v>10.56</v>
      </c>
      <c r="AK143" s="47">
        <v>0</v>
      </c>
    </row>
    <row r="144" spans="1:37" s="39" customFormat="1" ht="36.75" customHeight="1" x14ac:dyDescent="0.3">
      <c r="A144" s="75">
        <v>141</v>
      </c>
      <c r="B144" s="98" t="s">
        <v>34</v>
      </c>
      <c r="C144" s="76" t="s">
        <v>33</v>
      </c>
      <c r="D144" s="67" t="s">
        <v>372</v>
      </c>
      <c r="E144" s="15">
        <v>41908</v>
      </c>
      <c r="F144" s="17">
        <v>120</v>
      </c>
      <c r="G144" s="15"/>
      <c r="H144" s="18">
        <v>1</v>
      </c>
      <c r="I144" s="18">
        <v>1</v>
      </c>
      <c r="J144" s="18">
        <v>1</v>
      </c>
      <c r="K144" s="18">
        <v>1</v>
      </c>
      <c r="L144" s="18">
        <v>1</v>
      </c>
      <c r="M144" s="21" t="s">
        <v>82</v>
      </c>
      <c r="N144" s="17" t="s">
        <v>82</v>
      </c>
      <c r="O144" s="18">
        <v>1</v>
      </c>
      <c r="P144" s="18">
        <v>1</v>
      </c>
      <c r="Q144" s="18">
        <v>1</v>
      </c>
      <c r="R144" s="18">
        <v>1</v>
      </c>
      <c r="S144" s="18">
        <v>1</v>
      </c>
      <c r="T144" s="14" t="s">
        <v>181</v>
      </c>
      <c r="U144" s="40">
        <f t="shared" si="4"/>
        <v>54.457000000000001</v>
      </c>
      <c r="V144" s="40">
        <v>54.457000000000001</v>
      </c>
      <c r="W144" s="40"/>
      <c r="X144" s="40"/>
      <c r="Y144" s="40"/>
      <c r="Z144" s="48">
        <v>40</v>
      </c>
      <c r="AA144" s="48">
        <v>54.46</v>
      </c>
      <c r="AB144" s="48">
        <v>24</v>
      </c>
      <c r="AC144" s="48">
        <v>54.46</v>
      </c>
      <c r="AD144" s="48">
        <v>0</v>
      </c>
      <c r="AE144" s="50">
        <v>0</v>
      </c>
      <c r="AF144" s="47">
        <v>0</v>
      </c>
      <c r="AG144" s="48">
        <v>54.457000000000001</v>
      </c>
      <c r="AH144" s="48">
        <v>0</v>
      </c>
      <c r="AI144" s="48">
        <v>54.46</v>
      </c>
      <c r="AJ144" s="48">
        <v>0</v>
      </c>
      <c r="AK144" s="48" t="s">
        <v>482</v>
      </c>
    </row>
    <row r="145" spans="1:37" s="2" customFormat="1" ht="39" customHeight="1" x14ac:dyDescent="0.3">
      <c r="A145" s="75">
        <v>142</v>
      </c>
      <c r="B145" s="98" t="s">
        <v>48</v>
      </c>
      <c r="C145" s="76" t="s">
        <v>33</v>
      </c>
      <c r="D145" s="67" t="s">
        <v>315</v>
      </c>
      <c r="E145" s="15">
        <v>41408</v>
      </c>
      <c r="F145" s="17">
        <v>63</v>
      </c>
      <c r="G145" s="15"/>
      <c r="H145" s="18">
        <v>1</v>
      </c>
      <c r="I145" s="18">
        <v>1</v>
      </c>
      <c r="J145" s="18">
        <v>1</v>
      </c>
      <c r="K145" s="17" t="s">
        <v>82</v>
      </c>
      <c r="L145" s="17" t="s">
        <v>82</v>
      </c>
      <c r="M145" s="21" t="s">
        <v>82</v>
      </c>
      <c r="N145" s="17" t="s">
        <v>82</v>
      </c>
      <c r="O145" s="18">
        <v>1</v>
      </c>
      <c r="P145" s="18">
        <v>1</v>
      </c>
      <c r="Q145" s="18">
        <v>1</v>
      </c>
      <c r="R145" s="18">
        <v>1</v>
      </c>
      <c r="S145" s="18">
        <v>1</v>
      </c>
      <c r="T145" s="14" t="s">
        <v>183</v>
      </c>
      <c r="U145" s="40">
        <f t="shared" si="4"/>
        <v>13.483000000000001</v>
      </c>
      <c r="V145" s="40">
        <v>13.483000000000001</v>
      </c>
      <c r="W145" s="40"/>
      <c r="X145" s="40"/>
      <c r="Y145" s="40"/>
      <c r="Z145" s="48"/>
      <c r="AA145" s="48"/>
      <c r="AB145" s="48"/>
      <c r="AC145" s="47"/>
      <c r="AD145" s="47"/>
      <c r="AE145" s="50"/>
      <c r="AF145" s="47"/>
      <c r="AG145" s="48">
        <v>13.483000000000001</v>
      </c>
      <c r="AH145" s="48"/>
      <c r="AI145" s="48"/>
      <c r="AJ145" s="48"/>
      <c r="AK145" s="48"/>
    </row>
    <row r="146" spans="1:37" s="2" customFormat="1" ht="34.5" customHeight="1" x14ac:dyDescent="0.3">
      <c r="A146" s="75">
        <v>143</v>
      </c>
      <c r="B146" s="8" t="s">
        <v>29</v>
      </c>
      <c r="C146" s="76" t="s">
        <v>33</v>
      </c>
      <c r="D146" s="67" t="s">
        <v>361</v>
      </c>
      <c r="E146" s="15">
        <v>41107</v>
      </c>
      <c r="F146" s="17">
        <v>48</v>
      </c>
      <c r="G146" s="15"/>
      <c r="H146" s="18">
        <v>1</v>
      </c>
      <c r="I146" s="18">
        <v>1</v>
      </c>
      <c r="J146" s="18">
        <v>1</v>
      </c>
      <c r="K146" s="18">
        <v>1</v>
      </c>
      <c r="L146" s="17" t="s">
        <v>82</v>
      </c>
      <c r="M146" s="21" t="s">
        <v>82</v>
      </c>
      <c r="N146" s="17" t="s">
        <v>82</v>
      </c>
      <c r="O146" s="18">
        <v>1</v>
      </c>
      <c r="P146" s="18">
        <v>1</v>
      </c>
      <c r="Q146" s="18">
        <v>1</v>
      </c>
      <c r="R146" s="17" t="s">
        <v>82</v>
      </c>
      <c r="S146" s="18">
        <v>1</v>
      </c>
      <c r="T146" s="14" t="s">
        <v>202</v>
      </c>
      <c r="U146" s="40">
        <f t="shared" si="4"/>
        <v>8.5129999999999999</v>
      </c>
      <c r="V146" s="40">
        <v>8.5129999999999999</v>
      </c>
      <c r="W146" s="40"/>
      <c r="X146" s="40"/>
      <c r="Y146" s="40"/>
      <c r="Z146" s="48">
        <v>0</v>
      </c>
      <c r="AA146" s="48">
        <v>8.51</v>
      </c>
      <c r="AB146" s="48">
        <v>0</v>
      </c>
      <c r="AC146" s="48">
        <v>8.51</v>
      </c>
      <c r="AD146" s="47">
        <v>0</v>
      </c>
      <c r="AE146" s="50">
        <v>0</v>
      </c>
      <c r="AF146" s="47">
        <v>0</v>
      </c>
      <c r="AG146" s="48">
        <v>8.5129999999999999</v>
      </c>
      <c r="AH146" s="48">
        <v>0</v>
      </c>
      <c r="AI146" s="48">
        <v>8.51</v>
      </c>
      <c r="AJ146" s="47">
        <v>0</v>
      </c>
      <c r="AK146" s="48">
        <v>0</v>
      </c>
    </row>
    <row r="147" spans="1:37" s="39" customFormat="1" ht="26.25" customHeight="1" x14ac:dyDescent="0.3">
      <c r="A147" s="75">
        <v>144</v>
      </c>
      <c r="B147" s="98" t="s">
        <v>2</v>
      </c>
      <c r="C147" s="76" t="s">
        <v>33</v>
      </c>
      <c r="D147" s="67" t="s">
        <v>512</v>
      </c>
      <c r="E147" s="15"/>
      <c r="F147" s="17"/>
      <c r="G147" s="15"/>
      <c r="H147" s="17"/>
      <c r="I147" s="17"/>
      <c r="J147" s="17"/>
      <c r="K147" s="17"/>
      <c r="L147" s="17"/>
      <c r="M147" s="21"/>
      <c r="N147" s="17"/>
      <c r="O147" s="17"/>
      <c r="P147" s="17"/>
      <c r="Q147" s="17"/>
      <c r="R147" s="17"/>
      <c r="S147" s="17"/>
      <c r="T147" s="14"/>
      <c r="U147" s="40">
        <v>95.2</v>
      </c>
      <c r="V147" s="40"/>
      <c r="W147" s="40"/>
      <c r="X147" s="40"/>
      <c r="Y147" s="40" t="s">
        <v>541</v>
      </c>
      <c r="Z147" s="47"/>
      <c r="AA147" s="47"/>
      <c r="AB147" s="47"/>
      <c r="AC147" s="47"/>
      <c r="AD147" s="47"/>
      <c r="AE147" s="50"/>
      <c r="AF147" s="47"/>
      <c r="AG147" s="47">
        <v>71.995999999999995</v>
      </c>
      <c r="AH147" s="47"/>
      <c r="AI147" s="47"/>
      <c r="AJ147" s="47"/>
      <c r="AK147" s="47"/>
    </row>
    <row r="148" spans="1:37" s="2" customFormat="1" ht="36" customHeight="1" x14ac:dyDescent="0.3">
      <c r="A148" s="75">
        <v>145</v>
      </c>
      <c r="B148" s="98" t="s">
        <v>260</v>
      </c>
      <c r="C148" s="76" t="s">
        <v>33</v>
      </c>
      <c r="D148" s="67" t="s">
        <v>374</v>
      </c>
      <c r="E148" s="15">
        <v>41873</v>
      </c>
      <c r="F148" s="17">
        <v>111</v>
      </c>
      <c r="G148" s="15"/>
      <c r="H148" s="18">
        <v>1</v>
      </c>
      <c r="I148" s="18">
        <v>1</v>
      </c>
      <c r="J148" s="18">
        <v>1</v>
      </c>
      <c r="K148" s="18">
        <v>1</v>
      </c>
      <c r="L148" s="17" t="s">
        <v>82</v>
      </c>
      <c r="M148" s="21" t="s">
        <v>82</v>
      </c>
      <c r="N148" s="17" t="s">
        <v>82</v>
      </c>
      <c r="O148" s="18">
        <v>1</v>
      </c>
      <c r="P148" s="18">
        <v>1</v>
      </c>
      <c r="Q148" s="18">
        <v>1</v>
      </c>
      <c r="R148" s="17" t="s">
        <v>82</v>
      </c>
      <c r="S148" s="18">
        <v>1</v>
      </c>
      <c r="T148" s="14" t="s">
        <v>202</v>
      </c>
      <c r="U148" s="40">
        <f t="shared" ref="U148:U153" si="5">V148+W148+X148</f>
        <v>12.96</v>
      </c>
      <c r="V148" s="40">
        <v>12.96</v>
      </c>
      <c r="W148" s="40"/>
      <c r="X148" s="40"/>
      <c r="Y148" s="40"/>
      <c r="Z148" s="48">
        <v>0</v>
      </c>
      <c r="AA148" s="48">
        <v>12.96</v>
      </c>
      <c r="AB148" s="48">
        <v>0</v>
      </c>
      <c r="AC148" s="48">
        <v>12.96</v>
      </c>
      <c r="AD148" s="47">
        <v>0</v>
      </c>
      <c r="AE148" s="50">
        <v>0</v>
      </c>
      <c r="AF148" s="47">
        <v>0</v>
      </c>
      <c r="AG148" s="48">
        <v>12.96</v>
      </c>
      <c r="AH148" s="48">
        <v>0</v>
      </c>
      <c r="AI148" s="48">
        <v>12.96</v>
      </c>
      <c r="AJ148" s="47">
        <v>0</v>
      </c>
      <c r="AK148" s="48">
        <v>0</v>
      </c>
    </row>
    <row r="149" spans="1:37" s="2" customFormat="1" ht="39.75" customHeight="1" x14ac:dyDescent="0.3">
      <c r="A149" s="75">
        <v>146</v>
      </c>
      <c r="B149" s="98" t="s">
        <v>103</v>
      </c>
      <c r="C149" s="76" t="s">
        <v>33</v>
      </c>
      <c r="D149" s="67" t="s">
        <v>377</v>
      </c>
      <c r="E149" s="15">
        <v>40571</v>
      </c>
      <c r="F149" s="17">
        <v>2</v>
      </c>
      <c r="G149" s="15"/>
      <c r="H149" s="18">
        <v>1</v>
      </c>
      <c r="I149" s="18">
        <v>1</v>
      </c>
      <c r="J149" s="18">
        <v>1</v>
      </c>
      <c r="K149" s="18">
        <v>1</v>
      </c>
      <c r="L149" s="17" t="s">
        <v>82</v>
      </c>
      <c r="M149" s="21" t="s">
        <v>82</v>
      </c>
      <c r="N149" s="17" t="s">
        <v>82</v>
      </c>
      <c r="O149" s="18">
        <v>1</v>
      </c>
      <c r="P149" s="18">
        <v>1</v>
      </c>
      <c r="Q149" s="18">
        <v>1</v>
      </c>
      <c r="R149" s="17" t="s">
        <v>82</v>
      </c>
      <c r="S149" s="18">
        <v>1</v>
      </c>
      <c r="T149" s="14" t="s">
        <v>202</v>
      </c>
      <c r="U149" s="40">
        <f t="shared" si="5"/>
        <v>35.256</v>
      </c>
      <c r="V149" s="40">
        <v>35.256</v>
      </c>
      <c r="W149" s="40"/>
      <c r="X149" s="40"/>
      <c r="Y149" s="40"/>
      <c r="Z149" s="48"/>
      <c r="AA149" s="48"/>
      <c r="AB149" s="48"/>
      <c r="AC149" s="48"/>
      <c r="AD149" s="47"/>
      <c r="AE149" s="50"/>
      <c r="AF149" s="47"/>
      <c r="AG149" s="48">
        <v>35.256</v>
      </c>
      <c r="AH149" s="48"/>
      <c r="AI149" s="48"/>
      <c r="AJ149" s="47"/>
      <c r="AK149" s="48"/>
    </row>
    <row r="150" spans="1:37" s="2" customFormat="1" ht="36.75" customHeight="1" x14ac:dyDescent="0.3">
      <c r="A150" s="75">
        <v>147</v>
      </c>
      <c r="B150" s="98" t="s">
        <v>178</v>
      </c>
      <c r="C150" s="76" t="s">
        <v>33</v>
      </c>
      <c r="D150" s="67" t="s">
        <v>375</v>
      </c>
      <c r="E150" s="15">
        <v>41795</v>
      </c>
      <c r="F150" s="17">
        <v>101</v>
      </c>
      <c r="G150" s="15"/>
      <c r="H150" s="18">
        <v>1</v>
      </c>
      <c r="I150" s="18">
        <v>1</v>
      </c>
      <c r="J150" s="18">
        <v>1</v>
      </c>
      <c r="K150" s="17" t="s">
        <v>82</v>
      </c>
      <c r="L150" s="17" t="s">
        <v>82</v>
      </c>
      <c r="M150" s="21" t="s">
        <v>82</v>
      </c>
      <c r="N150" s="17" t="s">
        <v>82</v>
      </c>
      <c r="O150" s="18">
        <v>1</v>
      </c>
      <c r="P150" s="18">
        <v>1</v>
      </c>
      <c r="Q150" s="18">
        <v>1</v>
      </c>
      <c r="R150" s="18">
        <v>1</v>
      </c>
      <c r="S150" s="18">
        <v>1</v>
      </c>
      <c r="T150" s="14" t="s">
        <v>183</v>
      </c>
      <c r="U150" s="40">
        <f t="shared" si="5"/>
        <v>99.98299999999999</v>
      </c>
      <c r="V150" s="40">
        <v>41.095999999999997</v>
      </c>
      <c r="W150" s="40">
        <v>57.210999999999999</v>
      </c>
      <c r="X150" s="40">
        <v>1.6759999999999999</v>
      </c>
      <c r="Y150" s="40" t="s">
        <v>412</v>
      </c>
      <c r="Z150" s="48">
        <v>15</v>
      </c>
      <c r="AA150" s="48">
        <v>15</v>
      </c>
      <c r="AB150" s="48">
        <v>95</v>
      </c>
      <c r="AC150" s="47">
        <v>0</v>
      </c>
      <c r="AD150" s="47">
        <v>0</v>
      </c>
      <c r="AE150" s="50">
        <v>0</v>
      </c>
      <c r="AF150" s="47">
        <v>0</v>
      </c>
      <c r="AG150" s="48">
        <v>35</v>
      </c>
      <c r="AH150" s="48">
        <v>35</v>
      </c>
      <c r="AI150" s="48">
        <v>35</v>
      </c>
      <c r="AJ150" s="48">
        <v>69.98</v>
      </c>
      <c r="AK150" s="48">
        <v>20</v>
      </c>
    </row>
    <row r="151" spans="1:37" s="2" customFormat="1" ht="24.75" customHeight="1" x14ac:dyDescent="0.3">
      <c r="A151" s="75">
        <v>148</v>
      </c>
      <c r="B151" s="98" t="s">
        <v>259</v>
      </c>
      <c r="C151" s="76" t="s">
        <v>33</v>
      </c>
      <c r="D151" s="67" t="s">
        <v>376</v>
      </c>
      <c r="E151" s="15">
        <v>41430</v>
      </c>
      <c r="F151" s="17">
        <v>62</v>
      </c>
      <c r="G151" s="15"/>
      <c r="H151" s="18">
        <v>1</v>
      </c>
      <c r="I151" s="18">
        <v>1</v>
      </c>
      <c r="J151" s="18">
        <v>1</v>
      </c>
      <c r="K151" s="17" t="s">
        <v>82</v>
      </c>
      <c r="L151" s="17" t="s">
        <v>82</v>
      </c>
      <c r="M151" s="21" t="s">
        <v>82</v>
      </c>
      <c r="N151" s="17" t="s">
        <v>82</v>
      </c>
      <c r="O151" s="18">
        <v>1</v>
      </c>
      <c r="P151" s="18">
        <v>1</v>
      </c>
      <c r="Q151" s="18">
        <v>1</v>
      </c>
      <c r="R151" s="18">
        <v>1</v>
      </c>
      <c r="S151" s="18">
        <v>1</v>
      </c>
      <c r="T151" s="14" t="s">
        <v>183</v>
      </c>
      <c r="U151" s="40">
        <f t="shared" si="5"/>
        <v>37.094999999999999</v>
      </c>
      <c r="V151" s="40">
        <v>37.094999999999999</v>
      </c>
      <c r="W151" s="40"/>
      <c r="X151" s="40"/>
      <c r="Y151" s="40"/>
      <c r="Z151" s="48"/>
      <c r="AA151" s="48"/>
      <c r="AB151" s="48"/>
      <c r="AC151" s="47"/>
      <c r="AD151" s="47"/>
      <c r="AE151" s="50"/>
      <c r="AF151" s="47"/>
      <c r="AG151" s="48">
        <v>37.094999999999999</v>
      </c>
      <c r="AH151" s="48"/>
      <c r="AI151" s="48"/>
      <c r="AJ151" s="48"/>
      <c r="AK151" s="48"/>
    </row>
    <row r="152" spans="1:37" s="2" customFormat="1" ht="36.75" customHeight="1" x14ac:dyDescent="0.3">
      <c r="A152" s="75">
        <v>149</v>
      </c>
      <c r="B152" s="98" t="s">
        <v>102</v>
      </c>
      <c r="C152" s="76" t="s">
        <v>473</v>
      </c>
      <c r="D152" s="67" t="s">
        <v>373</v>
      </c>
      <c r="E152" s="15">
        <v>41694</v>
      </c>
      <c r="F152" s="17" t="s">
        <v>398</v>
      </c>
      <c r="G152" s="15"/>
      <c r="H152" s="18">
        <v>1</v>
      </c>
      <c r="I152" s="18">
        <v>1</v>
      </c>
      <c r="J152" s="18">
        <v>1</v>
      </c>
      <c r="K152" s="18">
        <v>1</v>
      </c>
      <c r="L152" s="18">
        <v>1</v>
      </c>
      <c r="M152" s="21" t="s">
        <v>82</v>
      </c>
      <c r="N152" s="17" t="s">
        <v>82</v>
      </c>
      <c r="O152" s="18">
        <v>1</v>
      </c>
      <c r="P152" s="17" t="s">
        <v>82</v>
      </c>
      <c r="Q152" s="18">
        <v>1</v>
      </c>
      <c r="R152" s="17" t="s">
        <v>82</v>
      </c>
      <c r="S152" s="17" t="s">
        <v>82</v>
      </c>
      <c r="T152" s="14" t="s">
        <v>180</v>
      </c>
      <c r="U152" s="40">
        <f t="shared" si="5"/>
        <v>54.738</v>
      </c>
      <c r="V152" s="40">
        <v>54.738</v>
      </c>
      <c r="W152" s="40"/>
      <c r="X152" s="40"/>
      <c r="Y152" s="40" t="s">
        <v>474</v>
      </c>
      <c r="Z152" s="48"/>
      <c r="AA152" s="48"/>
      <c r="AB152" s="48"/>
      <c r="AC152" s="48"/>
      <c r="AD152" s="48"/>
      <c r="AE152" s="50"/>
      <c r="AF152" s="47"/>
      <c r="AG152" s="48">
        <v>54.74</v>
      </c>
      <c r="AH152" s="47"/>
      <c r="AI152" s="48"/>
      <c r="AJ152" s="47"/>
      <c r="AK152" s="47"/>
    </row>
    <row r="153" spans="1:37" s="2" customFormat="1" ht="38.25" customHeight="1" x14ac:dyDescent="0.3">
      <c r="A153" s="75">
        <v>150</v>
      </c>
      <c r="B153" s="98" t="s">
        <v>263</v>
      </c>
      <c r="C153" s="76" t="s">
        <v>35</v>
      </c>
      <c r="D153" s="67"/>
      <c r="E153" s="15">
        <v>41177</v>
      </c>
      <c r="F153" s="17">
        <v>52</v>
      </c>
      <c r="G153" s="15"/>
      <c r="H153" s="18">
        <v>1</v>
      </c>
      <c r="I153" s="17" t="s">
        <v>82</v>
      </c>
      <c r="J153" s="17" t="s">
        <v>82</v>
      </c>
      <c r="K153" s="17" t="s">
        <v>82</v>
      </c>
      <c r="L153" s="17" t="s">
        <v>82</v>
      </c>
      <c r="M153" s="17" t="s">
        <v>82</v>
      </c>
      <c r="N153" s="17" t="s">
        <v>82</v>
      </c>
      <c r="O153" s="18">
        <v>1</v>
      </c>
      <c r="P153" s="18">
        <v>1</v>
      </c>
      <c r="Q153" s="18">
        <v>1</v>
      </c>
      <c r="R153" s="17" t="s">
        <v>82</v>
      </c>
      <c r="S153" s="18">
        <v>1</v>
      </c>
      <c r="T153" s="14" t="s">
        <v>264</v>
      </c>
      <c r="U153" s="40">
        <f t="shared" si="5"/>
        <v>70.578999999999994</v>
      </c>
      <c r="V153" s="40">
        <v>70.578999999999994</v>
      </c>
      <c r="W153" s="40"/>
      <c r="X153" s="40"/>
      <c r="Y153" s="40"/>
      <c r="Z153" s="48"/>
      <c r="AA153" s="47"/>
      <c r="AB153" s="47"/>
      <c r="AC153" s="47"/>
      <c r="AD153" s="47"/>
      <c r="AE153" s="47"/>
      <c r="AF153" s="47"/>
      <c r="AG153" s="48">
        <v>70.578999999999994</v>
      </c>
      <c r="AH153" s="48"/>
      <c r="AI153" s="48"/>
      <c r="AJ153" s="47"/>
      <c r="AK153" s="48"/>
    </row>
    <row r="154" spans="1:37" s="39" customFormat="1" ht="27" customHeight="1" x14ac:dyDescent="0.3">
      <c r="A154" s="75">
        <v>151</v>
      </c>
      <c r="B154" s="98" t="s">
        <v>2</v>
      </c>
      <c r="C154" s="76" t="s">
        <v>35</v>
      </c>
      <c r="D154" s="67" t="s">
        <v>513</v>
      </c>
      <c r="E154" s="15"/>
      <c r="F154" s="17"/>
      <c r="G154" s="15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4"/>
      <c r="U154" s="40">
        <v>139.19999999999999</v>
      </c>
      <c r="V154" s="40"/>
      <c r="W154" s="40"/>
      <c r="X154" s="40"/>
      <c r="Y154" s="40">
        <v>615.1</v>
      </c>
      <c r="Z154" s="47"/>
      <c r="AA154" s="47"/>
      <c r="AB154" s="47"/>
      <c r="AC154" s="47"/>
      <c r="AD154" s="47"/>
      <c r="AE154" s="47"/>
      <c r="AF154" s="47"/>
      <c r="AG154" s="47">
        <v>139.19999999999999</v>
      </c>
      <c r="AH154" s="47"/>
      <c r="AI154" s="47"/>
      <c r="AJ154" s="47"/>
      <c r="AK154" s="47"/>
    </row>
    <row r="155" spans="1:37" s="2" customFormat="1" ht="39" customHeight="1" x14ac:dyDescent="0.3">
      <c r="A155" s="75">
        <v>152</v>
      </c>
      <c r="B155" s="98" t="s">
        <v>104</v>
      </c>
      <c r="C155" s="76" t="s">
        <v>35</v>
      </c>
      <c r="D155" s="67" t="s">
        <v>378</v>
      </c>
      <c r="E155" s="15" t="s">
        <v>409</v>
      </c>
      <c r="F155" s="17" t="s">
        <v>410</v>
      </c>
      <c r="G155" s="15"/>
      <c r="H155" s="18">
        <v>1</v>
      </c>
      <c r="I155" s="17" t="s">
        <v>82</v>
      </c>
      <c r="J155" s="17" t="s">
        <v>82</v>
      </c>
      <c r="K155" s="17" t="s">
        <v>82</v>
      </c>
      <c r="L155" s="17" t="s">
        <v>82</v>
      </c>
      <c r="M155" s="17" t="s">
        <v>82</v>
      </c>
      <c r="N155" s="17" t="s">
        <v>82</v>
      </c>
      <c r="O155" s="18">
        <v>1</v>
      </c>
      <c r="P155" s="18">
        <v>1</v>
      </c>
      <c r="Q155" s="18">
        <v>1</v>
      </c>
      <c r="R155" s="18">
        <v>1</v>
      </c>
      <c r="S155" s="17" t="s">
        <v>82</v>
      </c>
      <c r="T155" s="14" t="s">
        <v>171</v>
      </c>
      <c r="U155" s="40">
        <f>V155+W155+X155</f>
        <v>268.08999999999997</v>
      </c>
      <c r="V155" s="40">
        <v>227.27699999999999</v>
      </c>
      <c r="W155" s="40">
        <v>0</v>
      </c>
      <c r="X155" s="40">
        <v>40.813000000000002</v>
      </c>
      <c r="Y155" s="40"/>
      <c r="Z155" s="48"/>
      <c r="AA155" s="47"/>
      <c r="AB155" s="47"/>
      <c r="AC155" s="47"/>
      <c r="AD155" s="47"/>
      <c r="AE155" s="47"/>
      <c r="AF155" s="47"/>
      <c r="AG155" s="48">
        <v>268.089</v>
      </c>
      <c r="AH155" s="48"/>
      <c r="AI155" s="48"/>
      <c r="AJ155" s="48"/>
      <c r="AK155" s="47"/>
    </row>
    <row r="156" spans="1:37" s="2" customFormat="1" ht="37.5" customHeight="1" x14ac:dyDescent="0.3">
      <c r="A156" s="75">
        <v>153</v>
      </c>
      <c r="B156" s="98" t="s">
        <v>268</v>
      </c>
      <c r="C156" s="76" t="s">
        <v>36</v>
      </c>
      <c r="D156" s="67" t="s">
        <v>380</v>
      </c>
      <c r="E156" s="15"/>
      <c r="F156" s="17"/>
      <c r="G156" s="15">
        <v>42401</v>
      </c>
      <c r="H156" s="18">
        <v>1</v>
      </c>
      <c r="I156" s="17" t="s">
        <v>82</v>
      </c>
      <c r="J156" s="18">
        <v>1</v>
      </c>
      <c r="K156" s="18">
        <v>1</v>
      </c>
      <c r="L156" s="18">
        <v>1</v>
      </c>
      <c r="M156" s="17" t="s">
        <v>82</v>
      </c>
      <c r="N156" s="17" t="s">
        <v>82</v>
      </c>
      <c r="O156" s="18">
        <v>1</v>
      </c>
      <c r="P156" s="18">
        <v>1</v>
      </c>
      <c r="Q156" s="18">
        <v>1</v>
      </c>
      <c r="R156" s="18">
        <v>1</v>
      </c>
      <c r="S156" s="17" t="s">
        <v>82</v>
      </c>
      <c r="T156" s="14" t="s">
        <v>269</v>
      </c>
      <c r="U156" s="40">
        <f>V156+W156+X156</f>
        <v>203</v>
      </c>
      <c r="V156" s="40">
        <v>13.601000000000001</v>
      </c>
      <c r="W156" s="40">
        <v>189.399</v>
      </c>
      <c r="X156" s="40"/>
      <c r="Y156" s="40"/>
      <c r="Z156" s="48"/>
      <c r="AA156" s="47"/>
      <c r="AB156" s="48"/>
      <c r="AC156" s="48"/>
      <c r="AD156" s="48"/>
      <c r="AE156" s="47"/>
      <c r="AF156" s="47"/>
      <c r="AG156" s="48">
        <v>0</v>
      </c>
      <c r="AH156" s="48"/>
      <c r="AI156" s="48"/>
      <c r="AJ156" s="48"/>
      <c r="AK156" s="47"/>
    </row>
    <row r="157" spans="1:37" s="2" customFormat="1" ht="28.5" customHeight="1" x14ac:dyDescent="0.3">
      <c r="A157" s="75">
        <v>154</v>
      </c>
      <c r="B157" s="8" t="s">
        <v>2</v>
      </c>
      <c r="C157" s="76" t="s">
        <v>36</v>
      </c>
      <c r="D157" s="71" t="s">
        <v>514</v>
      </c>
      <c r="E157" s="15"/>
      <c r="F157" s="17"/>
      <c r="G157" s="15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4"/>
      <c r="U157" s="40">
        <v>42.9</v>
      </c>
      <c r="V157" s="40"/>
      <c r="W157" s="40"/>
      <c r="X157" s="40"/>
      <c r="Y157" s="40">
        <v>328.9</v>
      </c>
      <c r="Z157" s="47"/>
      <c r="AA157" s="47"/>
      <c r="AB157" s="47"/>
      <c r="AC157" s="47"/>
      <c r="AD157" s="47"/>
      <c r="AE157" s="47"/>
      <c r="AF157" s="47"/>
      <c r="AG157" s="47">
        <v>0</v>
      </c>
      <c r="AH157" s="47"/>
      <c r="AI157" s="47"/>
      <c r="AJ157" s="47"/>
      <c r="AK157" s="47"/>
    </row>
    <row r="158" spans="1:37" s="2" customFormat="1" ht="55.5" customHeight="1" collapsed="1" x14ac:dyDescent="0.3">
      <c r="A158" s="75">
        <v>155</v>
      </c>
      <c r="B158" s="98" t="s">
        <v>37</v>
      </c>
      <c r="C158" s="76" t="s">
        <v>36</v>
      </c>
      <c r="D158" s="67" t="s">
        <v>379</v>
      </c>
      <c r="E158" s="15">
        <v>41899</v>
      </c>
      <c r="F158" s="17">
        <v>116</v>
      </c>
      <c r="G158" s="15"/>
      <c r="H158" s="18">
        <v>1</v>
      </c>
      <c r="I158" s="18">
        <v>1</v>
      </c>
      <c r="J158" s="18">
        <v>1</v>
      </c>
      <c r="K158" s="18">
        <v>1</v>
      </c>
      <c r="L158" s="18">
        <v>1</v>
      </c>
      <c r="M158" s="17" t="s">
        <v>82</v>
      </c>
      <c r="N158" s="17" t="s">
        <v>82</v>
      </c>
      <c r="O158" s="18">
        <v>1</v>
      </c>
      <c r="P158" s="18">
        <v>1</v>
      </c>
      <c r="Q158" s="18">
        <v>1</v>
      </c>
      <c r="R158" s="18">
        <v>1</v>
      </c>
      <c r="S158" s="18">
        <v>1</v>
      </c>
      <c r="T158" s="14" t="s">
        <v>208</v>
      </c>
      <c r="U158" s="40">
        <f>V158+W158+X158</f>
        <v>82.98</v>
      </c>
      <c r="V158" s="40">
        <v>82.98</v>
      </c>
      <c r="W158" s="40"/>
      <c r="X158" s="40"/>
      <c r="Y158" s="40"/>
      <c r="Z158" s="48"/>
      <c r="AA158" s="48"/>
      <c r="AB158" s="48"/>
      <c r="AC158" s="48"/>
      <c r="AD158" s="48"/>
      <c r="AE158" s="47"/>
      <c r="AF158" s="47"/>
      <c r="AG158" s="48">
        <v>82.98</v>
      </c>
      <c r="AH158" s="48"/>
      <c r="AI158" s="48"/>
      <c r="AJ158" s="48"/>
      <c r="AK158" s="48"/>
    </row>
    <row r="159" spans="1:37" s="2" customFormat="1" ht="54" customHeight="1" x14ac:dyDescent="0.3">
      <c r="A159" s="75">
        <v>156</v>
      </c>
      <c r="B159" s="98" t="s">
        <v>262</v>
      </c>
      <c r="C159" s="76" t="s">
        <v>39</v>
      </c>
      <c r="D159" s="67" t="s">
        <v>307</v>
      </c>
      <c r="E159" s="15">
        <v>40651</v>
      </c>
      <c r="F159" s="17">
        <v>6</v>
      </c>
      <c r="G159" s="15"/>
      <c r="H159" s="18">
        <v>1</v>
      </c>
      <c r="I159" s="18">
        <v>1</v>
      </c>
      <c r="J159" s="18">
        <v>1</v>
      </c>
      <c r="K159" s="18">
        <v>1</v>
      </c>
      <c r="L159" s="18">
        <v>1</v>
      </c>
      <c r="M159" s="21" t="s">
        <v>82</v>
      </c>
      <c r="N159" s="17" t="s">
        <v>82</v>
      </c>
      <c r="O159" s="18">
        <v>1</v>
      </c>
      <c r="P159" s="18">
        <v>1</v>
      </c>
      <c r="Q159" s="18">
        <v>1</v>
      </c>
      <c r="R159" s="18">
        <v>1</v>
      </c>
      <c r="S159" s="17" t="s">
        <v>82</v>
      </c>
      <c r="T159" s="14" t="s">
        <v>169</v>
      </c>
      <c r="U159" s="40">
        <f>V159+W159+X159</f>
        <v>183.59700000000001</v>
      </c>
      <c r="V159" s="40">
        <v>183.59700000000001</v>
      </c>
      <c r="W159" s="40"/>
      <c r="X159" s="40"/>
      <c r="Y159" s="40"/>
      <c r="Z159" s="48">
        <v>171.8</v>
      </c>
      <c r="AA159" s="48">
        <v>173.7</v>
      </c>
      <c r="AB159" s="48">
        <v>90</v>
      </c>
      <c r="AC159" s="48">
        <v>136.5</v>
      </c>
      <c r="AD159" s="48">
        <v>0</v>
      </c>
      <c r="AE159" s="50">
        <v>0</v>
      </c>
      <c r="AF159" s="47">
        <v>0</v>
      </c>
      <c r="AG159" s="48">
        <v>183.1</v>
      </c>
      <c r="AH159" s="48">
        <v>0</v>
      </c>
      <c r="AI159" s="48">
        <v>183.1</v>
      </c>
      <c r="AJ159" s="48">
        <v>10</v>
      </c>
      <c r="AK159" s="47">
        <v>0</v>
      </c>
    </row>
    <row r="160" spans="1:37" s="2" customFormat="1" ht="38.25" customHeight="1" x14ac:dyDescent="0.3">
      <c r="A160" s="75">
        <v>157</v>
      </c>
      <c r="B160" s="98" t="s">
        <v>11</v>
      </c>
      <c r="C160" s="76" t="s">
        <v>39</v>
      </c>
      <c r="D160" s="67" t="s">
        <v>362</v>
      </c>
      <c r="E160" s="15">
        <v>40661</v>
      </c>
      <c r="F160" s="17">
        <v>7</v>
      </c>
      <c r="G160" s="15"/>
      <c r="H160" s="18">
        <v>1</v>
      </c>
      <c r="I160" s="18">
        <v>1</v>
      </c>
      <c r="J160" s="18">
        <v>1</v>
      </c>
      <c r="K160" s="18">
        <v>1</v>
      </c>
      <c r="L160" s="18">
        <v>1</v>
      </c>
      <c r="M160" s="21" t="s">
        <v>82</v>
      </c>
      <c r="N160" s="17" t="s">
        <v>82</v>
      </c>
      <c r="O160" s="18">
        <v>1</v>
      </c>
      <c r="P160" s="18">
        <v>1</v>
      </c>
      <c r="Q160" s="18">
        <v>1</v>
      </c>
      <c r="R160" s="18">
        <v>1</v>
      </c>
      <c r="S160" s="18">
        <v>1</v>
      </c>
      <c r="T160" s="14" t="s">
        <v>181</v>
      </c>
      <c r="U160" s="40">
        <f>V160+W160+X160</f>
        <v>74.801000000000002</v>
      </c>
      <c r="V160" s="40">
        <v>45.853000000000002</v>
      </c>
      <c r="W160" s="40">
        <v>0</v>
      </c>
      <c r="X160" s="40">
        <v>28.948</v>
      </c>
      <c r="Y160" s="40" t="s">
        <v>424</v>
      </c>
      <c r="Z160" s="48"/>
      <c r="AA160" s="48"/>
      <c r="AB160" s="48"/>
      <c r="AC160" s="48"/>
      <c r="AD160" s="48"/>
      <c r="AE160" s="50"/>
      <c r="AF160" s="47"/>
      <c r="AG160" s="48">
        <v>0</v>
      </c>
      <c r="AH160" s="48"/>
      <c r="AI160" s="48"/>
      <c r="AJ160" s="48"/>
      <c r="AK160" s="48"/>
    </row>
    <row r="161" spans="1:37" s="39" customFormat="1" ht="30.75" customHeight="1" x14ac:dyDescent="0.3">
      <c r="A161" s="75">
        <v>158</v>
      </c>
      <c r="B161" s="98" t="s">
        <v>2</v>
      </c>
      <c r="C161" s="76" t="s">
        <v>39</v>
      </c>
      <c r="D161" s="67" t="s">
        <v>515</v>
      </c>
      <c r="E161" s="15"/>
      <c r="F161" s="17"/>
      <c r="G161" s="15"/>
      <c r="H161" s="17"/>
      <c r="I161" s="17"/>
      <c r="J161" s="17"/>
      <c r="K161" s="17"/>
      <c r="L161" s="17"/>
      <c r="M161" s="21"/>
      <c r="N161" s="17"/>
      <c r="O161" s="17"/>
      <c r="P161" s="17"/>
      <c r="Q161" s="17"/>
      <c r="R161" s="17"/>
      <c r="S161" s="17"/>
      <c r="T161" s="14"/>
      <c r="U161" s="40">
        <v>121.9</v>
      </c>
      <c r="V161" s="40"/>
      <c r="W161" s="40"/>
      <c r="X161" s="40"/>
      <c r="Y161" s="40" t="s">
        <v>542</v>
      </c>
      <c r="Z161" s="47"/>
      <c r="AA161" s="47"/>
      <c r="AB161" s="47"/>
      <c r="AC161" s="47"/>
      <c r="AD161" s="47"/>
      <c r="AE161" s="50"/>
      <c r="AF161" s="47"/>
      <c r="AG161" s="47">
        <v>195.4</v>
      </c>
      <c r="AH161" s="47"/>
      <c r="AI161" s="47"/>
      <c r="AJ161" s="47"/>
      <c r="AK161" s="47"/>
    </row>
    <row r="162" spans="1:37" s="4" customFormat="1" ht="37.5" customHeight="1" x14ac:dyDescent="0.3">
      <c r="A162" s="75">
        <v>159</v>
      </c>
      <c r="B162" s="98" t="s">
        <v>123</v>
      </c>
      <c r="C162" s="76" t="s">
        <v>39</v>
      </c>
      <c r="D162" s="67" t="s">
        <v>382</v>
      </c>
      <c r="E162" s="15">
        <v>40723</v>
      </c>
      <c r="F162" s="17">
        <v>14</v>
      </c>
      <c r="G162" s="15"/>
      <c r="H162" s="18">
        <v>1</v>
      </c>
      <c r="I162" s="18">
        <v>1</v>
      </c>
      <c r="J162" s="18">
        <v>1</v>
      </c>
      <c r="K162" s="18">
        <v>1</v>
      </c>
      <c r="L162" s="17" t="s">
        <v>82</v>
      </c>
      <c r="M162" s="21" t="s">
        <v>82</v>
      </c>
      <c r="N162" s="17" t="s">
        <v>82</v>
      </c>
      <c r="O162" s="18">
        <v>1</v>
      </c>
      <c r="P162" s="18">
        <v>1</v>
      </c>
      <c r="Q162" s="18">
        <v>1</v>
      </c>
      <c r="R162" s="17" t="s">
        <v>82</v>
      </c>
      <c r="S162" s="17" t="s">
        <v>82</v>
      </c>
      <c r="T162" s="14" t="s">
        <v>174</v>
      </c>
      <c r="U162" s="40">
        <f t="shared" ref="U162:U168" si="6">V162+W162+X162</f>
        <v>15.159000000000001</v>
      </c>
      <c r="V162" s="40">
        <v>15.159000000000001</v>
      </c>
      <c r="W162" s="40"/>
      <c r="X162" s="40"/>
      <c r="Y162" s="40"/>
      <c r="Z162" s="48"/>
      <c r="AA162" s="48"/>
      <c r="AB162" s="48"/>
      <c r="AC162" s="48"/>
      <c r="AD162" s="47"/>
      <c r="AE162" s="50"/>
      <c r="AF162" s="47"/>
      <c r="AG162" s="48"/>
      <c r="AH162" s="48"/>
      <c r="AI162" s="48"/>
      <c r="AJ162" s="47"/>
      <c r="AK162" s="47"/>
    </row>
    <row r="163" spans="1:37" s="2" customFormat="1" ht="39" customHeight="1" x14ac:dyDescent="0.3">
      <c r="A163" s="75">
        <v>160</v>
      </c>
      <c r="B163" s="98" t="s">
        <v>38</v>
      </c>
      <c r="C163" s="76" t="s">
        <v>39</v>
      </c>
      <c r="D163" s="67" t="s">
        <v>381</v>
      </c>
      <c r="E163" s="15">
        <v>41670</v>
      </c>
      <c r="F163" s="17">
        <v>84</v>
      </c>
      <c r="G163" s="15"/>
      <c r="H163" s="18">
        <v>1</v>
      </c>
      <c r="I163" s="18">
        <v>1</v>
      </c>
      <c r="J163" s="18">
        <v>1</v>
      </c>
      <c r="K163" s="18">
        <v>1</v>
      </c>
      <c r="L163" s="18">
        <v>1</v>
      </c>
      <c r="M163" s="21" t="s">
        <v>82</v>
      </c>
      <c r="N163" s="17" t="s">
        <v>82</v>
      </c>
      <c r="O163" s="18">
        <v>1</v>
      </c>
      <c r="P163" s="18">
        <v>1</v>
      </c>
      <c r="Q163" s="18">
        <v>1</v>
      </c>
      <c r="R163" s="18">
        <v>1</v>
      </c>
      <c r="S163" s="17" t="s">
        <v>82</v>
      </c>
      <c r="T163" s="14" t="s">
        <v>169</v>
      </c>
      <c r="U163" s="40">
        <f t="shared" si="6"/>
        <v>108.068</v>
      </c>
      <c r="V163" s="40">
        <v>108.068</v>
      </c>
      <c r="W163" s="40"/>
      <c r="X163" s="40"/>
      <c r="Y163" s="40"/>
      <c r="Z163" s="48"/>
      <c r="AA163" s="48"/>
      <c r="AB163" s="48"/>
      <c r="AC163" s="48"/>
      <c r="AD163" s="48"/>
      <c r="AE163" s="50"/>
      <c r="AF163" s="47"/>
      <c r="AG163" s="48">
        <v>108.068</v>
      </c>
      <c r="AH163" s="48"/>
      <c r="AI163" s="48"/>
      <c r="AJ163" s="48"/>
      <c r="AK163" s="47"/>
    </row>
    <row r="164" spans="1:37" s="39" customFormat="1" ht="36.75" customHeight="1" x14ac:dyDescent="0.3">
      <c r="A164" s="75">
        <v>161</v>
      </c>
      <c r="B164" s="98" t="s">
        <v>256</v>
      </c>
      <c r="C164" s="76" t="s">
        <v>65</v>
      </c>
      <c r="D164" s="67"/>
      <c r="E164" s="15">
        <v>41837</v>
      </c>
      <c r="F164" s="17">
        <v>108</v>
      </c>
      <c r="G164" s="15"/>
      <c r="H164" s="18">
        <v>1</v>
      </c>
      <c r="I164" s="17" t="s">
        <v>82</v>
      </c>
      <c r="J164" s="17" t="s">
        <v>82</v>
      </c>
      <c r="K164" s="17" t="s">
        <v>82</v>
      </c>
      <c r="L164" s="17" t="s">
        <v>82</v>
      </c>
      <c r="M164" s="18">
        <v>1</v>
      </c>
      <c r="N164" s="17" t="s">
        <v>82</v>
      </c>
      <c r="O164" s="18">
        <v>1</v>
      </c>
      <c r="P164" s="17" t="s">
        <v>82</v>
      </c>
      <c r="Q164" s="18">
        <v>1</v>
      </c>
      <c r="R164" s="17" t="s">
        <v>82</v>
      </c>
      <c r="S164" s="17" t="s">
        <v>82</v>
      </c>
      <c r="T164" s="14" t="s">
        <v>173</v>
      </c>
      <c r="U164" s="40">
        <f t="shared" si="6"/>
        <v>33.491</v>
      </c>
      <c r="V164" s="40">
        <v>33.491</v>
      </c>
      <c r="W164" s="40"/>
      <c r="X164" s="40"/>
      <c r="Y164" s="40"/>
      <c r="Z164" s="48"/>
      <c r="AA164" s="47"/>
      <c r="AB164" s="47"/>
      <c r="AC164" s="47"/>
      <c r="AD164" s="47"/>
      <c r="AE164" s="48"/>
      <c r="AF164" s="47"/>
      <c r="AG164" s="48">
        <v>33.491</v>
      </c>
      <c r="AH164" s="47"/>
      <c r="AI164" s="48"/>
      <c r="AJ164" s="47"/>
      <c r="AK164" s="47"/>
    </row>
    <row r="165" spans="1:37" s="2" customFormat="1" ht="37.5" customHeight="1" x14ac:dyDescent="0.3">
      <c r="A165" s="75">
        <v>162</v>
      </c>
      <c r="B165" s="98" t="s">
        <v>255</v>
      </c>
      <c r="C165" s="76" t="s">
        <v>65</v>
      </c>
      <c r="D165" s="67"/>
      <c r="E165" s="15">
        <v>41824</v>
      </c>
      <c r="F165" s="17">
        <v>105</v>
      </c>
      <c r="G165" s="15"/>
      <c r="H165" s="18">
        <v>1</v>
      </c>
      <c r="I165" s="17" t="s">
        <v>82</v>
      </c>
      <c r="J165" s="17" t="s">
        <v>82</v>
      </c>
      <c r="K165" s="18">
        <v>1</v>
      </c>
      <c r="L165" s="17" t="s">
        <v>82</v>
      </c>
      <c r="M165" s="18">
        <v>1</v>
      </c>
      <c r="N165" s="17" t="s">
        <v>82</v>
      </c>
      <c r="O165" s="18">
        <v>1</v>
      </c>
      <c r="P165" s="17" t="s">
        <v>82</v>
      </c>
      <c r="Q165" s="18">
        <v>1</v>
      </c>
      <c r="R165" s="17" t="s">
        <v>82</v>
      </c>
      <c r="S165" s="17" t="s">
        <v>82</v>
      </c>
      <c r="T165" s="14" t="s">
        <v>175</v>
      </c>
      <c r="U165" s="40">
        <f t="shared" si="6"/>
        <v>60.173999999999999</v>
      </c>
      <c r="V165" s="40">
        <v>60.173999999999999</v>
      </c>
      <c r="W165" s="40"/>
      <c r="X165" s="40"/>
      <c r="Y165" s="40"/>
      <c r="Z165" s="48"/>
      <c r="AA165" s="47"/>
      <c r="AB165" s="47"/>
      <c r="AC165" s="48"/>
      <c r="AD165" s="47"/>
      <c r="AE165" s="48"/>
      <c r="AF165" s="47"/>
      <c r="AG165" s="48">
        <v>60.173999999999999</v>
      </c>
      <c r="AH165" s="47"/>
      <c r="AI165" s="48"/>
      <c r="AJ165" s="47"/>
      <c r="AK165" s="47"/>
    </row>
    <row r="166" spans="1:37" s="2" customFormat="1" ht="38.25" customHeight="1" x14ac:dyDescent="0.3">
      <c r="A166" s="75">
        <v>163</v>
      </c>
      <c r="B166" s="98" t="s">
        <v>265</v>
      </c>
      <c r="C166" s="76" t="s">
        <v>65</v>
      </c>
      <c r="D166" s="67"/>
      <c r="E166" s="15"/>
      <c r="F166" s="17"/>
      <c r="G166" s="15">
        <v>42225</v>
      </c>
      <c r="H166" s="18">
        <v>1</v>
      </c>
      <c r="I166" s="17" t="s">
        <v>82</v>
      </c>
      <c r="J166" s="17" t="s">
        <v>82</v>
      </c>
      <c r="K166" s="17" t="s">
        <v>82</v>
      </c>
      <c r="L166" s="17" t="s">
        <v>82</v>
      </c>
      <c r="M166" s="18">
        <v>1</v>
      </c>
      <c r="N166" s="17" t="s">
        <v>82</v>
      </c>
      <c r="O166" s="18">
        <v>1</v>
      </c>
      <c r="P166" s="17" t="s">
        <v>82</v>
      </c>
      <c r="Q166" s="18">
        <v>1</v>
      </c>
      <c r="R166" s="17" t="s">
        <v>82</v>
      </c>
      <c r="S166" s="17" t="s">
        <v>82</v>
      </c>
      <c r="T166" s="14" t="s">
        <v>173</v>
      </c>
      <c r="U166" s="40">
        <f t="shared" si="6"/>
        <v>32.99</v>
      </c>
      <c r="V166" s="40">
        <v>32.99</v>
      </c>
      <c r="W166" s="40"/>
      <c r="X166" s="40"/>
      <c r="Y166" s="40"/>
      <c r="Z166" s="48">
        <v>32.99</v>
      </c>
      <c r="AA166" s="47">
        <v>0</v>
      </c>
      <c r="AB166" s="47">
        <v>0</v>
      </c>
      <c r="AC166" s="47">
        <v>0</v>
      </c>
      <c r="AD166" s="47">
        <v>0</v>
      </c>
      <c r="AE166" s="48">
        <v>32.99</v>
      </c>
      <c r="AF166" s="47">
        <v>0</v>
      </c>
      <c r="AG166" s="48">
        <v>32.99</v>
      </c>
      <c r="AH166" s="47">
        <v>0</v>
      </c>
      <c r="AI166" s="48">
        <v>32.99</v>
      </c>
      <c r="AJ166" s="47">
        <v>0</v>
      </c>
      <c r="AK166" s="47">
        <v>0</v>
      </c>
    </row>
    <row r="167" spans="1:37" s="2" customFormat="1" ht="37.5" customHeight="1" x14ac:dyDescent="0.3">
      <c r="A167" s="75">
        <v>164</v>
      </c>
      <c r="B167" s="98" t="s">
        <v>266</v>
      </c>
      <c r="C167" s="76" t="s">
        <v>65</v>
      </c>
      <c r="D167" s="67"/>
      <c r="E167" s="15">
        <v>42032</v>
      </c>
      <c r="F167" s="17">
        <v>124</v>
      </c>
      <c r="G167" s="15"/>
      <c r="H167" s="18">
        <v>1</v>
      </c>
      <c r="I167" s="17" t="s">
        <v>82</v>
      </c>
      <c r="J167" s="17" t="s">
        <v>82</v>
      </c>
      <c r="K167" s="17" t="s">
        <v>82</v>
      </c>
      <c r="L167" s="17" t="s">
        <v>82</v>
      </c>
      <c r="M167" s="18">
        <v>1</v>
      </c>
      <c r="N167" s="17" t="s">
        <v>82</v>
      </c>
      <c r="O167" s="18">
        <v>1</v>
      </c>
      <c r="P167" s="17" t="s">
        <v>82</v>
      </c>
      <c r="Q167" s="18">
        <v>1</v>
      </c>
      <c r="R167" s="17" t="s">
        <v>82</v>
      </c>
      <c r="S167" s="17" t="s">
        <v>82</v>
      </c>
      <c r="T167" s="14" t="s">
        <v>173</v>
      </c>
      <c r="U167" s="40">
        <f t="shared" si="6"/>
        <v>27.504000000000001</v>
      </c>
      <c r="V167" s="40">
        <v>27.504000000000001</v>
      </c>
      <c r="W167" s="40"/>
      <c r="X167" s="40"/>
      <c r="Y167" s="40"/>
      <c r="Z167" s="48"/>
      <c r="AA167" s="47"/>
      <c r="AB167" s="47"/>
      <c r="AC167" s="47"/>
      <c r="AD167" s="47"/>
      <c r="AE167" s="48"/>
      <c r="AF167" s="47"/>
      <c r="AG167" s="48">
        <v>27.504000000000001</v>
      </c>
      <c r="AH167" s="47"/>
      <c r="AI167" s="48"/>
      <c r="AJ167" s="47"/>
      <c r="AK167" s="47"/>
    </row>
    <row r="168" spans="1:37" s="2" customFormat="1" ht="37.5" customHeight="1" x14ac:dyDescent="0.3">
      <c r="A168" s="75">
        <v>165</v>
      </c>
      <c r="B168" s="97" t="s">
        <v>267</v>
      </c>
      <c r="C168" s="76" t="s">
        <v>65</v>
      </c>
      <c r="D168" s="67" t="s">
        <v>383</v>
      </c>
      <c r="E168" s="15"/>
      <c r="F168" s="17"/>
      <c r="G168" s="15">
        <v>42716</v>
      </c>
      <c r="H168" s="18">
        <v>1</v>
      </c>
      <c r="I168" s="17" t="s">
        <v>82</v>
      </c>
      <c r="J168" s="17" t="s">
        <v>82</v>
      </c>
      <c r="K168" s="17" t="s">
        <v>82</v>
      </c>
      <c r="L168" s="17" t="s">
        <v>82</v>
      </c>
      <c r="M168" s="18">
        <v>1</v>
      </c>
      <c r="N168" s="17" t="s">
        <v>82</v>
      </c>
      <c r="O168" s="18">
        <v>1</v>
      </c>
      <c r="P168" s="17" t="s">
        <v>82</v>
      </c>
      <c r="Q168" s="18">
        <v>1</v>
      </c>
      <c r="R168" s="17" t="s">
        <v>82</v>
      </c>
      <c r="S168" s="17" t="s">
        <v>82</v>
      </c>
      <c r="T168" s="14" t="s">
        <v>173</v>
      </c>
      <c r="U168" s="40">
        <f t="shared" si="6"/>
        <v>4030.7310000000002</v>
      </c>
      <c r="V168" s="40">
        <v>4030.7310000000002</v>
      </c>
      <c r="W168" s="40"/>
      <c r="X168" s="40"/>
      <c r="Y168" s="40"/>
      <c r="Z168" s="48"/>
      <c r="AA168" s="47"/>
      <c r="AB168" s="47"/>
      <c r="AC168" s="47"/>
      <c r="AD168" s="47"/>
      <c r="AE168" s="48"/>
      <c r="AF168" s="47"/>
      <c r="AG168" s="48">
        <v>4030.7310000000002</v>
      </c>
      <c r="AH168" s="47"/>
      <c r="AI168" s="48"/>
      <c r="AJ168" s="47"/>
      <c r="AK168" s="47"/>
    </row>
    <row r="169" spans="1:37" s="2" customFormat="1" ht="25.5" customHeight="1" x14ac:dyDescent="0.3">
      <c r="A169" s="75">
        <v>166</v>
      </c>
      <c r="B169" s="98" t="s">
        <v>2</v>
      </c>
      <c r="C169" s="76" t="s">
        <v>65</v>
      </c>
      <c r="D169" s="67" t="s">
        <v>516</v>
      </c>
      <c r="E169" s="15"/>
      <c r="F169" s="17"/>
      <c r="G169" s="15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4"/>
      <c r="U169" s="40">
        <v>468.9</v>
      </c>
      <c r="V169" s="40"/>
      <c r="W169" s="40"/>
      <c r="X169" s="40"/>
      <c r="Y169" s="40" t="s">
        <v>527</v>
      </c>
      <c r="Z169" s="47"/>
      <c r="AA169" s="47"/>
      <c r="AB169" s="47"/>
      <c r="AC169" s="47"/>
      <c r="AD169" s="47"/>
      <c r="AE169" s="47"/>
      <c r="AF169" s="47"/>
      <c r="AG169" s="47">
        <v>468.9</v>
      </c>
      <c r="AH169" s="47"/>
      <c r="AI169" s="47"/>
      <c r="AJ169" s="47"/>
      <c r="AK169" s="47"/>
    </row>
    <row r="170" spans="1:37" s="39" customFormat="1" ht="25.5" customHeight="1" x14ac:dyDescent="0.3">
      <c r="A170" s="75">
        <v>167</v>
      </c>
      <c r="B170" s="98" t="s">
        <v>2</v>
      </c>
      <c r="C170" s="76" t="s">
        <v>66</v>
      </c>
      <c r="D170" s="67" t="s">
        <v>493</v>
      </c>
      <c r="E170" s="15"/>
      <c r="F170" s="17"/>
      <c r="G170" s="15"/>
      <c r="H170" s="17"/>
      <c r="I170" s="17"/>
      <c r="J170" s="21"/>
      <c r="K170" s="17"/>
      <c r="L170" s="17"/>
      <c r="M170" s="17"/>
      <c r="N170" s="17"/>
      <c r="O170" s="17"/>
      <c r="P170" s="17"/>
      <c r="Q170" s="17"/>
      <c r="R170" s="17"/>
      <c r="S170" s="17"/>
      <c r="T170" s="14"/>
      <c r="U170" s="40">
        <v>113.8</v>
      </c>
      <c r="V170" s="40"/>
      <c r="W170" s="40"/>
      <c r="X170" s="40"/>
      <c r="Y170" s="40" t="s">
        <v>528</v>
      </c>
      <c r="Z170" s="47"/>
      <c r="AA170" s="47"/>
      <c r="AB170" s="50"/>
      <c r="AC170" s="47"/>
      <c r="AD170" s="47"/>
      <c r="AE170" s="47"/>
      <c r="AF170" s="47"/>
      <c r="AG170" s="47">
        <v>117.9</v>
      </c>
      <c r="AH170" s="47"/>
      <c r="AI170" s="47"/>
      <c r="AJ170" s="47"/>
      <c r="AK170" s="47"/>
    </row>
    <row r="171" spans="1:37" s="4" customFormat="1" ht="37.5" customHeight="1" x14ac:dyDescent="0.3">
      <c r="A171" s="75">
        <v>168</v>
      </c>
      <c r="B171" s="98" t="s">
        <v>86</v>
      </c>
      <c r="C171" s="76" t="s">
        <v>66</v>
      </c>
      <c r="D171" s="67" t="s">
        <v>314</v>
      </c>
      <c r="E171" s="15">
        <v>42061</v>
      </c>
      <c r="F171" s="17">
        <v>129</v>
      </c>
      <c r="G171" s="15"/>
      <c r="H171" s="18">
        <v>1</v>
      </c>
      <c r="I171" s="18">
        <v>1</v>
      </c>
      <c r="J171" s="21">
        <v>1</v>
      </c>
      <c r="K171" s="81" t="s">
        <v>82</v>
      </c>
      <c r="L171" s="18">
        <v>1</v>
      </c>
      <c r="M171" s="17" t="s">
        <v>82</v>
      </c>
      <c r="N171" s="17" t="s">
        <v>82</v>
      </c>
      <c r="O171" s="18">
        <v>1</v>
      </c>
      <c r="P171" s="18">
        <v>1</v>
      </c>
      <c r="Q171" s="18">
        <v>1</v>
      </c>
      <c r="R171" s="18">
        <v>1</v>
      </c>
      <c r="S171" s="18">
        <v>1</v>
      </c>
      <c r="T171" s="14" t="s">
        <v>568</v>
      </c>
      <c r="U171" s="40">
        <f>V171+W171+X171</f>
        <v>226.38400000000001</v>
      </c>
      <c r="V171" s="40">
        <v>101.373</v>
      </c>
      <c r="W171" s="40"/>
      <c r="X171" s="40">
        <v>125.011</v>
      </c>
      <c r="Y171" s="40" t="s">
        <v>569</v>
      </c>
      <c r="Z171" s="48">
        <v>87.6</v>
      </c>
      <c r="AA171" s="48">
        <v>0</v>
      </c>
      <c r="AB171" s="50">
        <v>203.5</v>
      </c>
      <c r="AC171" s="48">
        <v>0</v>
      </c>
      <c r="AD171" s="48">
        <v>0</v>
      </c>
      <c r="AE171" s="47">
        <v>0</v>
      </c>
      <c r="AF171" s="47">
        <v>0</v>
      </c>
      <c r="AG171" s="48">
        <v>86.2</v>
      </c>
      <c r="AH171" s="48">
        <v>87.6</v>
      </c>
      <c r="AI171" s="48">
        <v>86.2</v>
      </c>
      <c r="AJ171" s="48">
        <v>130</v>
      </c>
      <c r="AK171" s="48">
        <v>0</v>
      </c>
    </row>
    <row r="172" spans="1:37" s="2" customFormat="1" ht="29.25" customHeight="1" x14ac:dyDescent="0.3">
      <c r="A172" s="75">
        <v>169</v>
      </c>
      <c r="B172" s="98" t="s">
        <v>2</v>
      </c>
      <c r="C172" s="76" t="s">
        <v>40</v>
      </c>
      <c r="D172" s="67"/>
      <c r="E172" s="15"/>
      <c r="F172" s="17"/>
      <c r="G172" s="15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4"/>
      <c r="U172" s="40">
        <v>538.29999999999995</v>
      </c>
      <c r="V172" s="40"/>
      <c r="W172" s="40"/>
      <c r="X172" s="40"/>
      <c r="Y172" s="40" t="s">
        <v>530</v>
      </c>
      <c r="Z172" s="47"/>
      <c r="AA172" s="47"/>
      <c r="AB172" s="47"/>
      <c r="AC172" s="47"/>
      <c r="AD172" s="47"/>
      <c r="AE172" s="47"/>
      <c r="AF172" s="47"/>
      <c r="AG172" s="47">
        <v>441.3</v>
      </c>
      <c r="AH172" s="47"/>
      <c r="AI172" s="47"/>
      <c r="AJ172" s="47"/>
      <c r="AK172" s="47"/>
    </row>
    <row r="173" spans="1:37" s="2" customFormat="1" ht="36.75" customHeight="1" x14ac:dyDescent="0.3">
      <c r="A173" s="75">
        <v>170</v>
      </c>
      <c r="B173" s="98" t="s">
        <v>105</v>
      </c>
      <c r="C173" s="76" t="s">
        <v>40</v>
      </c>
      <c r="D173" s="67" t="s">
        <v>384</v>
      </c>
      <c r="E173" s="15">
        <v>41502</v>
      </c>
      <c r="F173" s="17">
        <v>69</v>
      </c>
      <c r="G173" s="15"/>
      <c r="H173" s="18">
        <v>1</v>
      </c>
      <c r="I173" s="17" t="s">
        <v>82</v>
      </c>
      <c r="J173" s="18">
        <v>1</v>
      </c>
      <c r="K173" s="17" t="s">
        <v>82</v>
      </c>
      <c r="L173" s="17" t="s">
        <v>82</v>
      </c>
      <c r="M173" s="17" t="s">
        <v>82</v>
      </c>
      <c r="N173" s="17" t="s">
        <v>82</v>
      </c>
      <c r="O173" s="18">
        <v>1</v>
      </c>
      <c r="P173" s="18">
        <v>1</v>
      </c>
      <c r="Q173" s="18">
        <v>1</v>
      </c>
      <c r="R173" s="18">
        <v>1</v>
      </c>
      <c r="S173" s="18">
        <v>1</v>
      </c>
      <c r="T173" s="14" t="s">
        <v>210</v>
      </c>
      <c r="U173" s="40">
        <f>V173+W173+X173</f>
        <v>217.71900000000002</v>
      </c>
      <c r="V173" s="40">
        <v>168.27600000000001</v>
      </c>
      <c r="W173" s="40">
        <v>46.86</v>
      </c>
      <c r="X173" s="40">
        <v>2.5830000000000002</v>
      </c>
      <c r="Y173" s="40" t="s">
        <v>412</v>
      </c>
      <c r="Z173" s="48"/>
      <c r="AA173" s="47"/>
      <c r="AB173" s="48"/>
      <c r="AC173" s="47"/>
      <c r="AD173" s="47"/>
      <c r="AE173" s="47"/>
      <c r="AF173" s="47"/>
      <c r="AG173" s="48">
        <v>167</v>
      </c>
      <c r="AH173" s="48"/>
      <c r="AI173" s="48"/>
      <c r="AJ173" s="48"/>
      <c r="AK173" s="48"/>
    </row>
    <row r="174" spans="1:37" s="39" customFormat="1" ht="36" customHeight="1" x14ac:dyDescent="0.3">
      <c r="A174" s="75">
        <v>171</v>
      </c>
      <c r="B174" s="98" t="s">
        <v>243</v>
      </c>
      <c r="C174" s="76" t="s">
        <v>40</v>
      </c>
      <c r="D174" s="67" t="s">
        <v>385</v>
      </c>
      <c r="E174" s="15">
        <v>41907</v>
      </c>
      <c r="F174" s="17">
        <v>119</v>
      </c>
      <c r="G174" s="15"/>
      <c r="H174" s="18">
        <v>1</v>
      </c>
      <c r="I174" s="17" t="s">
        <v>82</v>
      </c>
      <c r="J174" s="18">
        <v>1</v>
      </c>
      <c r="K174" s="17" t="s">
        <v>82</v>
      </c>
      <c r="L174" s="17" t="s">
        <v>82</v>
      </c>
      <c r="M174" s="17" t="s">
        <v>82</v>
      </c>
      <c r="N174" s="17" t="s">
        <v>82</v>
      </c>
      <c r="O174" s="18">
        <v>1</v>
      </c>
      <c r="P174" s="18">
        <v>1</v>
      </c>
      <c r="Q174" s="18">
        <v>1</v>
      </c>
      <c r="R174" s="18">
        <v>1</v>
      </c>
      <c r="S174" s="18">
        <v>1</v>
      </c>
      <c r="T174" s="14" t="s">
        <v>210</v>
      </c>
      <c r="U174" s="40">
        <f>V174+W174+X174</f>
        <v>75.02</v>
      </c>
      <c r="V174" s="40">
        <v>70.701999999999998</v>
      </c>
      <c r="W174" s="40">
        <v>0</v>
      </c>
      <c r="X174" s="40">
        <v>4.3179999999999996</v>
      </c>
      <c r="Y174" s="40"/>
      <c r="Z174" s="48">
        <v>75.02</v>
      </c>
      <c r="AA174" s="47">
        <v>0</v>
      </c>
      <c r="AB174" s="48">
        <v>0</v>
      </c>
      <c r="AC174" s="47">
        <v>0</v>
      </c>
      <c r="AD174" s="47">
        <v>0</v>
      </c>
      <c r="AE174" s="47">
        <v>0</v>
      </c>
      <c r="AF174" s="47">
        <v>0</v>
      </c>
      <c r="AG174" s="48">
        <v>75.02</v>
      </c>
      <c r="AH174" s="48">
        <v>0</v>
      </c>
      <c r="AI174" s="48">
        <v>75.02</v>
      </c>
      <c r="AJ174" s="48">
        <v>0</v>
      </c>
      <c r="AK174" s="48" t="s">
        <v>480</v>
      </c>
    </row>
    <row r="175" spans="1:37" s="2" customFormat="1" ht="39" customHeight="1" x14ac:dyDescent="0.3">
      <c r="A175" s="75">
        <v>172</v>
      </c>
      <c r="B175" s="98" t="s">
        <v>68</v>
      </c>
      <c r="C175" s="76" t="s">
        <v>67</v>
      </c>
      <c r="D175" s="67" t="s">
        <v>387</v>
      </c>
      <c r="E175" s="15"/>
      <c r="F175" s="17"/>
      <c r="G175" s="15">
        <v>43912</v>
      </c>
      <c r="H175" s="18">
        <v>1</v>
      </c>
      <c r="I175" s="17" t="s">
        <v>82</v>
      </c>
      <c r="J175" s="17" t="s">
        <v>82</v>
      </c>
      <c r="K175" s="17" t="s">
        <v>82</v>
      </c>
      <c r="L175" s="17" t="s">
        <v>82</v>
      </c>
      <c r="M175" s="18">
        <v>1</v>
      </c>
      <c r="N175" s="17" t="s">
        <v>82</v>
      </c>
      <c r="O175" s="18">
        <v>1</v>
      </c>
      <c r="P175" s="18">
        <v>1</v>
      </c>
      <c r="Q175" s="18">
        <v>1</v>
      </c>
      <c r="R175" s="17" t="s">
        <v>82</v>
      </c>
      <c r="S175" s="18">
        <v>1</v>
      </c>
      <c r="T175" s="14" t="s">
        <v>274</v>
      </c>
      <c r="U175" s="40">
        <f>V175+W175+X175</f>
        <v>17601.503000000001</v>
      </c>
      <c r="V175" s="40">
        <v>17601.503000000001</v>
      </c>
      <c r="W175" s="40"/>
      <c r="X175" s="40"/>
      <c r="Y175" s="40"/>
      <c r="Z175" s="48"/>
      <c r="AA175" s="47"/>
      <c r="AB175" s="47"/>
      <c r="AC175" s="47"/>
      <c r="AD175" s="47"/>
      <c r="AE175" s="48"/>
      <c r="AF175" s="47"/>
      <c r="AG175" s="48"/>
      <c r="AH175" s="48"/>
      <c r="AI175" s="48"/>
      <c r="AJ175" s="47"/>
      <c r="AK175" s="48"/>
    </row>
    <row r="176" spans="1:37" s="2" customFormat="1" ht="24" customHeight="1" x14ac:dyDescent="0.3">
      <c r="A176" s="75">
        <v>173</v>
      </c>
      <c r="B176" s="98" t="s">
        <v>2</v>
      </c>
      <c r="C176" s="76" t="s">
        <v>67</v>
      </c>
      <c r="D176" s="67" t="s">
        <v>517</v>
      </c>
      <c r="E176" s="15"/>
      <c r="F176" s="17"/>
      <c r="G176" s="15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4"/>
      <c r="U176" s="40">
        <v>1697.8</v>
      </c>
      <c r="V176" s="40"/>
      <c r="W176" s="40"/>
      <c r="X176" s="40"/>
      <c r="Y176" s="40" t="s">
        <v>523</v>
      </c>
      <c r="Z176" s="47"/>
      <c r="AA176" s="47"/>
      <c r="AB176" s="47"/>
      <c r="AC176" s="47"/>
      <c r="AD176" s="47"/>
      <c r="AE176" s="47"/>
      <c r="AF176" s="47"/>
      <c r="AG176" s="47">
        <v>972</v>
      </c>
      <c r="AH176" s="47"/>
      <c r="AI176" s="47"/>
      <c r="AJ176" s="47"/>
      <c r="AK176" s="47"/>
    </row>
    <row r="177" spans="1:37" s="2" customFormat="1" ht="39" customHeight="1" x14ac:dyDescent="0.3">
      <c r="A177" s="75">
        <v>174</v>
      </c>
      <c r="B177" s="98" t="s">
        <v>106</v>
      </c>
      <c r="C177" s="76" t="s">
        <v>67</v>
      </c>
      <c r="D177" s="67" t="s">
        <v>386</v>
      </c>
      <c r="E177" s="15">
        <v>41218</v>
      </c>
      <c r="F177" s="17">
        <v>53</v>
      </c>
      <c r="G177" s="15"/>
      <c r="H177" s="18">
        <v>1</v>
      </c>
      <c r="I177" s="17" t="s">
        <v>82</v>
      </c>
      <c r="J177" s="17" t="s">
        <v>82</v>
      </c>
      <c r="K177" s="17" t="s">
        <v>82</v>
      </c>
      <c r="L177" s="17" t="s">
        <v>82</v>
      </c>
      <c r="M177" s="18">
        <v>1</v>
      </c>
      <c r="N177" s="17" t="s">
        <v>82</v>
      </c>
      <c r="O177" s="18">
        <v>1</v>
      </c>
      <c r="P177" s="18">
        <v>1</v>
      </c>
      <c r="Q177" s="18">
        <v>1</v>
      </c>
      <c r="R177" s="17" t="s">
        <v>82</v>
      </c>
      <c r="S177" s="18">
        <v>1</v>
      </c>
      <c r="T177" s="14" t="s">
        <v>281</v>
      </c>
      <c r="U177" s="40">
        <f>V177+W177+X177</f>
        <v>293.779</v>
      </c>
      <c r="V177" s="40">
        <v>293.779</v>
      </c>
      <c r="W177" s="40"/>
      <c r="X177" s="40"/>
      <c r="Y177" s="40"/>
      <c r="Z177" s="48">
        <v>290</v>
      </c>
      <c r="AA177" s="47">
        <v>0</v>
      </c>
      <c r="AB177" s="47">
        <v>0</v>
      </c>
      <c r="AC177" s="47">
        <v>0</v>
      </c>
      <c r="AD177" s="47">
        <v>0</v>
      </c>
      <c r="AE177" s="48">
        <v>200</v>
      </c>
      <c r="AF177" s="47">
        <v>0</v>
      </c>
      <c r="AG177" s="48">
        <v>290</v>
      </c>
      <c r="AH177" s="48">
        <v>0</v>
      </c>
      <c r="AI177" s="48">
        <v>290</v>
      </c>
      <c r="AJ177" s="47">
        <v>0</v>
      </c>
      <c r="AK177" s="48" t="s">
        <v>545</v>
      </c>
    </row>
    <row r="178" spans="1:37" s="2" customFormat="1" ht="38.25" customHeight="1" x14ac:dyDescent="0.3">
      <c r="A178" s="75">
        <v>175</v>
      </c>
      <c r="B178" s="98" t="s">
        <v>278</v>
      </c>
      <c r="C178" s="76" t="s">
        <v>69</v>
      </c>
      <c r="D178" s="67"/>
      <c r="E178" s="15">
        <v>41607</v>
      </c>
      <c r="F178" s="17">
        <v>78</v>
      </c>
      <c r="G178" s="15"/>
      <c r="H178" s="18">
        <v>1</v>
      </c>
      <c r="I178" s="17" t="s">
        <v>82</v>
      </c>
      <c r="J178" s="21" t="s">
        <v>82</v>
      </c>
      <c r="K178" s="17" t="s">
        <v>82</v>
      </c>
      <c r="L178" s="17" t="s">
        <v>82</v>
      </c>
      <c r="M178" s="17" t="s">
        <v>82</v>
      </c>
      <c r="N178" s="17" t="s">
        <v>82</v>
      </c>
      <c r="O178" s="18">
        <v>1</v>
      </c>
      <c r="P178" s="18">
        <v>1</v>
      </c>
      <c r="Q178" s="18">
        <v>1</v>
      </c>
      <c r="R178" s="18">
        <v>1</v>
      </c>
      <c r="S178" s="18">
        <v>1</v>
      </c>
      <c r="T178" s="14" t="s">
        <v>279</v>
      </c>
      <c r="U178" s="40">
        <f>V178+W178+X178</f>
        <v>29.526999999999997</v>
      </c>
      <c r="V178" s="40">
        <v>21.58</v>
      </c>
      <c r="W178" s="40">
        <v>7.9470000000000001</v>
      </c>
      <c r="X178" s="40"/>
      <c r="Y178" s="40"/>
      <c r="Z178" s="48">
        <v>29.53</v>
      </c>
      <c r="AA178" s="47">
        <v>0</v>
      </c>
      <c r="AB178" s="50">
        <v>0</v>
      </c>
      <c r="AC178" s="47">
        <v>0</v>
      </c>
      <c r="AD178" s="47">
        <v>0</v>
      </c>
      <c r="AE178" s="47">
        <v>0</v>
      </c>
      <c r="AF178" s="47">
        <v>0</v>
      </c>
      <c r="AG178" s="48">
        <v>29.526999999999997</v>
      </c>
      <c r="AH178" s="48">
        <v>0</v>
      </c>
      <c r="AI178" s="48">
        <v>29.53</v>
      </c>
      <c r="AJ178" s="48">
        <v>0</v>
      </c>
      <c r="AK178" s="48">
        <v>0</v>
      </c>
    </row>
    <row r="179" spans="1:37" s="2" customFormat="1" ht="21.75" customHeight="1" x14ac:dyDescent="0.3">
      <c r="A179" s="75">
        <v>176</v>
      </c>
      <c r="B179" s="98" t="s">
        <v>2</v>
      </c>
      <c r="C179" s="76" t="s">
        <v>69</v>
      </c>
      <c r="D179" s="67" t="s">
        <v>491</v>
      </c>
      <c r="E179" s="15"/>
      <c r="F179" s="17"/>
      <c r="G179" s="15"/>
      <c r="H179" s="17"/>
      <c r="I179" s="17"/>
      <c r="J179" s="21"/>
      <c r="K179" s="17"/>
      <c r="L179" s="17"/>
      <c r="M179" s="17"/>
      <c r="N179" s="17"/>
      <c r="O179" s="17"/>
      <c r="P179" s="17"/>
      <c r="Q179" s="17"/>
      <c r="R179" s="17"/>
      <c r="S179" s="17"/>
      <c r="T179" s="14"/>
      <c r="U179" s="40">
        <v>581.70000000000005</v>
      </c>
      <c r="V179" s="40"/>
      <c r="W179" s="40"/>
      <c r="X179" s="40"/>
      <c r="Y179" s="40">
        <v>880.2</v>
      </c>
      <c r="Z179" s="47">
        <v>469.59</v>
      </c>
      <c r="AA179" s="47">
        <v>0</v>
      </c>
      <c r="AB179" s="50">
        <v>0</v>
      </c>
      <c r="AC179" s="47">
        <v>0</v>
      </c>
      <c r="AD179" s="47">
        <v>0</v>
      </c>
      <c r="AE179" s="47">
        <v>0</v>
      </c>
      <c r="AF179" s="47">
        <v>0</v>
      </c>
      <c r="AG179" s="47">
        <v>580</v>
      </c>
      <c r="AH179" s="47">
        <v>0</v>
      </c>
      <c r="AI179" s="47">
        <v>484.7</v>
      </c>
      <c r="AJ179" s="47">
        <v>0</v>
      </c>
      <c r="AK179" s="47">
        <v>0</v>
      </c>
    </row>
    <row r="180" spans="1:37" s="39" customFormat="1" ht="39.75" customHeight="1" x14ac:dyDescent="0.3">
      <c r="A180" s="75">
        <v>177</v>
      </c>
      <c r="B180" s="98" t="s">
        <v>108</v>
      </c>
      <c r="C180" s="76" t="s">
        <v>69</v>
      </c>
      <c r="D180" s="67" t="s">
        <v>390</v>
      </c>
      <c r="E180" s="15">
        <v>41334</v>
      </c>
      <c r="F180" s="17">
        <v>56</v>
      </c>
      <c r="G180" s="15"/>
      <c r="H180" s="18">
        <v>1</v>
      </c>
      <c r="I180" s="17" t="s">
        <v>82</v>
      </c>
      <c r="J180" s="21" t="s">
        <v>82</v>
      </c>
      <c r="K180" s="17" t="s">
        <v>82</v>
      </c>
      <c r="L180" s="17" t="s">
        <v>82</v>
      </c>
      <c r="M180" s="17" t="s">
        <v>82</v>
      </c>
      <c r="N180" s="17" t="s">
        <v>82</v>
      </c>
      <c r="O180" s="18">
        <v>1</v>
      </c>
      <c r="P180" s="18">
        <v>1</v>
      </c>
      <c r="Q180" s="18">
        <v>1</v>
      </c>
      <c r="R180" s="18">
        <v>1</v>
      </c>
      <c r="S180" s="18">
        <v>1</v>
      </c>
      <c r="T180" s="14" t="s">
        <v>271</v>
      </c>
      <c r="U180" s="40">
        <f>V180+W180+X180</f>
        <v>24.917000000000002</v>
      </c>
      <c r="V180" s="40">
        <v>24.917000000000002</v>
      </c>
      <c r="W180" s="40"/>
      <c r="X180" s="40"/>
      <c r="Y180" s="40"/>
      <c r="Z180" s="48">
        <v>24.92</v>
      </c>
      <c r="AA180" s="47">
        <v>0</v>
      </c>
      <c r="AB180" s="50">
        <v>0</v>
      </c>
      <c r="AC180" s="47">
        <v>0</v>
      </c>
      <c r="AD180" s="47">
        <v>0</v>
      </c>
      <c r="AE180" s="47">
        <v>0</v>
      </c>
      <c r="AF180" s="47">
        <v>0</v>
      </c>
      <c r="AG180" s="48">
        <v>24.917000000000002</v>
      </c>
      <c r="AH180" s="48">
        <v>0</v>
      </c>
      <c r="AI180" s="48">
        <v>24.92</v>
      </c>
      <c r="AJ180" s="48">
        <v>0</v>
      </c>
      <c r="AK180" s="48">
        <v>0</v>
      </c>
    </row>
    <row r="181" spans="1:37" s="2" customFormat="1" ht="37.5" customHeight="1" x14ac:dyDescent="0.3">
      <c r="A181" s="75">
        <v>178</v>
      </c>
      <c r="B181" s="98" t="s">
        <v>280</v>
      </c>
      <c r="C181" s="76" t="s">
        <v>69</v>
      </c>
      <c r="D181" s="67" t="s">
        <v>388</v>
      </c>
      <c r="E181" s="15">
        <v>41295</v>
      </c>
      <c r="F181" s="17">
        <v>55</v>
      </c>
      <c r="G181" s="15"/>
      <c r="H181" s="18">
        <v>1</v>
      </c>
      <c r="I181" s="17" t="s">
        <v>82</v>
      </c>
      <c r="J181" s="21" t="s">
        <v>82</v>
      </c>
      <c r="K181" s="17" t="s">
        <v>82</v>
      </c>
      <c r="L181" s="17" t="s">
        <v>82</v>
      </c>
      <c r="M181" s="17" t="s">
        <v>82</v>
      </c>
      <c r="N181" s="17" t="s">
        <v>82</v>
      </c>
      <c r="O181" s="18">
        <v>1</v>
      </c>
      <c r="P181" s="18">
        <v>1</v>
      </c>
      <c r="Q181" s="18">
        <v>1</v>
      </c>
      <c r="R181" s="18">
        <v>1</v>
      </c>
      <c r="S181" s="18">
        <v>1</v>
      </c>
      <c r="T181" s="14" t="s">
        <v>206</v>
      </c>
      <c r="U181" s="40">
        <f>V181+W181+X181</f>
        <v>108.693</v>
      </c>
      <c r="V181" s="40">
        <v>108.693</v>
      </c>
      <c r="W181" s="40"/>
      <c r="X181" s="40"/>
      <c r="Y181" s="40"/>
      <c r="Z181" s="48">
        <v>108.69</v>
      </c>
      <c r="AA181" s="47">
        <v>0</v>
      </c>
      <c r="AB181" s="50">
        <v>0</v>
      </c>
      <c r="AC181" s="47">
        <v>0</v>
      </c>
      <c r="AD181" s="47">
        <v>0</v>
      </c>
      <c r="AE181" s="47">
        <v>0</v>
      </c>
      <c r="AF181" s="47">
        <v>0</v>
      </c>
      <c r="AG181" s="48">
        <v>108.693</v>
      </c>
      <c r="AH181" s="48">
        <v>0</v>
      </c>
      <c r="AI181" s="48">
        <v>108.69</v>
      </c>
      <c r="AJ181" s="48">
        <v>32.6</v>
      </c>
      <c r="AK181" s="48">
        <v>0</v>
      </c>
    </row>
    <row r="182" spans="1:37" s="2" customFormat="1" ht="22.5" customHeight="1" x14ac:dyDescent="0.3">
      <c r="A182" s="75">
        <v>179</v>
      </c>
      <c r="B182" s="98" t="s">
        <v>107</v>
      </c>
      <c r="C182" s="76" t="s">
        <v>69</v>
      </c>
      <c r="D182" s="67" t="s">
        <v>389</v>
      </c>
      <c r="E182" s="15">
        <v>41337</v>
      </c>
      <c r="F182" s="17">
        <v>57</v>
      </c>
      <c r="G182" s="15"/>
      <c r="H182" s="18">
        <v>1</v>
      </c>
      <c r="I182" s="17" t="s">
        <v>82</v>
      </c>
      <c r="J182" s="21" t="s">
        <v>82</v>
      </c>
      <c r="K182" s="17" t="s">
        <v>82</v>
      </c>
      <c r="L182" s="17" t="s">
        <v>82</v>
      </c>
      <c r="M182" s="17" t="s">
        <v>82</v>
      </c>
      <c r="N182" s="17" t="s">
        <v>82</v>
      </c>
      <c r="O182" s="18">
        <v>1</v>
      </c>
      <c r="P182" s="18">
        <v>1</v>
      </c>
      <c r="Q182" s="18">
        <v>1</v>
      </c>
      <c r="R182" s="18">
        <v>1</v>
      </c>
      <c r="S182" s="18">
        <v>1</v>
      </c>
      <c r="T182" s="14" t="s">
        <v>271</v>
      </c>
      <c r="U182" s="40">
        <f>V182+W182+X182</f>
        <v>59.713000000000001</v>
      </c>
      <c r="V182" s="40">
        <v>59.713000000000001</v>
      </c>
      <c r="W182" s="40"/>
      <c r="X182" s="40"/>
      <c r="Y182" s="40"/>
      <c r="Z182" s="48">
        <v>59.71</v>
      </c>
      <c r="AA182" s="47">
        <v>0</v>
      </c>
      <c r="AB182" s="50">
        <v>0</v>
      </c>
      <c r="AC182" s="47">
        <v>0</v>
      </c>
      <c r="AD182" s="47">
        <v>0</v>
      </c>
      <c r="AE182" s="47">
        <v>0</v>
      </c>
      <c r="AF182" s="47">
        <v>0</v>
      </c>
      <c r="AG182" s="48">
        <v>59.713000000000001</v>
      </c>
      <c r="AH182" s="48">
        <v>0</v>
      </c>
      <c r="AI182" s="48">
        <v>59.71</v>
      </c>
      <c r="AJ182" s="48">
        <v>0</v>
      </c>
      <c r="AK182" s="48">
        <v>0</v>
      </c>
    </row>
    <row r="183" spans="1:37" s="39" customFormat="1" ht="37.5" x14ac:dyDescent="0.3">
      <c r="A183" s="75">
        <v>180</v>
      </c>
      <c r="B183" s="98" t="s">
        <v>109</v>
      </c>
      <c r="C183" s="76" t="s">
        <v>69</v>
      </c>
      <c r="D183" s="67" t="s">
        <v>372</v>
      </c>
      <c r="E183" s="15">
        <v>41810</v>
      </c>
      <c r="F183" s="17">
        <v>103</v>
      </c>
      <c r="G183" s="15"/>
      <c r="H183" s="18">
        <v>1</v>
      </c>
      <c r="I183" s="17" t="s">
        <v>82</v>
      </c>
      <c r="J183" s="21" t="s">
        <v>82</v>
      </c>
      <c r="K183" s="17" t="s">
        <v>82</v>
      </c>
      <c r="L183" s="17" t="s">
        <v>82</v>
      </c>
      <c r="M183" s="17" t="s">
        <v>82</v>
      </c>
      <c r="N183" s="17" t="s">
        <v>82</v>
      </c>
      <c r="O183" s="18">
        <v>1</v>
      </c>
      <c r="P183" s="17" t="s">
        <v>82</v>
      </c>
      <c r="Q183" s="18">
        <v>1</v>
      </c>
      <c r="R183" s="18">
        <v>1</v>
      </c>
      <c r="S183" s="17" t="s">
        <v>82</v>
      </c>
      <c r="T183" s="14" t="s">
        <v>172</v>
      </c>
      <c r="U183" s="40">
        <f>V183+W183+X183</f>
        <v>75.674999999999997</v>
      </c>
      <c r="V183" s="40">
        <v>75.674999999999997</v>
      </c>
      <c r="W183" s="40"/>
      <c r="X183" s="40"/>
      <c r="Y183" s="40"/>
      <c r="Z183" s="48">
        <v>75.680000000000007</v>
      </c>
      <c r="AA183" s="47">
        <v>0</v>
      </c>
      <c r="AB183" s="50">
        <v>0</v>
      </c>
      <c r="AC183" s="47">
        <v>0</v>
      </c>
      <c r="AD183" s="47">
        <v>0</v>
      </c>
      <c r="AE183" s="47">
        <v>0</v>
      </c>
      <c r="AF183" s="47">
        <v>0</v>
      </c>
      <c r="AG183" s="48">
        <v>75.674999999999997</v>
      </c>
      <c r="AH183" s="47">
        <v>0</v>
      </c>
      <c r="AI183" s="48">
        <v>75.680000000000007</v>
      </c>
      <c r="AJ183" s="48">
        <v>25</v>
      </c>
      <c r="AK183" s="47">
        <v>0</v>
      </c>
    </row>
    <row r="184" spans="1:37" s="2" customFormat="1" ht="37.5" customHeight="1" x14ac:dyDescent="0.3">
      <c r="A184" s="75">
        <v>181</v>
      </c>
      <c r="B184" s="98" t="s">
        <v>124</v>
      </c>
      <c r="C184" s="76" t="s">
        <v>270</v>
      </c>
      <c r="D184" s="67" t="s">
        <v>391</v>
      </c>
      <c r="E184" s="15">
        <v>42080</v>
      </c>
      <c r="F184" s="17">
        <v>132</v>
      </c>
      <c r="G184" s="15"/>
      <c r="H184" s="21">
        <v>1</v>
      </c>
      <c r="I184" s="18">
        <v>1</v>
      </c>
      <c r="J184" s="18">
        <v>1</v>
      </c>
      <c r="K184" s="17" t="s">
        <v>82</v>
      </c>
      <c r="L184" s="17" t="s">
        <v>82</v>
      </c>
      <c r="M184" s="17" t="s">
        <v>82</v>
      </c>
      <c r="N184" s="17" t="s">
        <v>82</v>
      </c>
      <c r="O184" s="18">
        <v>1</v>
      </c>
      <c r="P184" s="18">
        <v>1</v>
      </c>
      <c r="Q184" s="18">
        <v>1</v>
      </c>
      <c r="R184" s="18">
        <v>1</v>
      </c>
      <c r="S184" s="18">
        <v>1</v>
      </c>
      <c r="T184" s="14" t="s">
        <v>183</v>
      </c>
      <c r="U184" s="40">
        <f>V184+W184+X184</f>
        <v>239.803</v>
      </c>
      <c r="V184" s="40">
        <v>10.352</v>
      </c>
      <c r="W184" s="40"/>
      <c r="X184" s="40">
        <v>229.45099999999999</v>
      </c>
      <c r="Y184" s="40"/>
      <c r="Z184" s="50"/>
      <c r="AA184" s="48"/>
      <c r="AB184" s="48"/>
      <c r="AC184" s="47"/>
      <c r="AD184" s="47"/>
      <c r="AE184" s="47"/>
      <c r="AF184" s="47"/>
      <c r="AG184" s="48">
        <v>50</v>
      </c>
      <c r="AH184" s="48"/>
      <c r="AI184" s="48"/>
      <c r="AJ184" s="48"/>
      <c r="AK184" s="48"/>
    </row>
    <row r="185" spans="1:37" s="3" customFormat="1" ht="39" customHeight="1" x14ac:dyDescent="0.3">
      <c r="A185" s="75">
        <v>182</v>
      </c>
      <c r="B185" s="98" t="s">
        <v>2</v>
      </c>
      <c r="C185" s="76" t="s">
        <v>270</v>
      </c>
      <c r="D185" s="67" t="s">
        <v>518</v>
      </c>
      <c r="E185" s="15"/>
      <c r="F185" s="17"/>
      <c r="G185" s="15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4"/>
      <c r="U185" s="40">
        <v>103.2</v>
      </c>
      <c r="V185" s="40"/>
      <c r="W185" s="40"/>
      <c r="X185" s="40"/>
      <c r="Y185" s="40" t="s">
        <v>539</v>
      </c>
      <c r="Z185" s="47"/>
      <c r="AA185" s="47"/>
      <c r="AB185" s="47"/>
      <c r="AC185" s="47"/>
      <c r="AD185" s="47"/>
      <c r="AE185" s="47"/>
      <c r="AF185" s="47"/>
      <c r="AG185" s="47">
        <v>0</v>
      </c>
      <c r="AH185" s="47"/>
      <c r="AI185" s="47"/>
      <c r="AJ185" s="47"/>
      <c r="AK185" s="47"/>
    </row>
    <row r="186" spans="1:37" s="39" customFormat="1" ht="54.75" customHeight="1" x14ac:dyDescent="0.3">
      <c r="A186" s="75">
        <v>183</v>
      </c>
      <c r="B186" s="98" t="s">
        <v>86</v>
      </c>
      <c r="C186" s="76" t="s">
        <v>270</v>
      </c>
      <c r="D186" s="67" t="s">
        <v>314</v>
      </c>
      <c r="E186" s="15">
        <v>42007</v>
      </c>
      <c r="F186" s="17">
        <v>131</v>
      </c>
      <c r="G186" s="15"/>
      <c r="H186" s="21" t="s">
        <v>82</v>
      </c>
      <c r="I186" s="81" t="s">
        <v>82</v>
      </c>
      <c r="J186" s="18">
        <v>1</v>
      </c>
      <c r="K186" s="81" t="s">
        <v>82</v>
      </c>
      <c r="L186" s="81" t="s">
        <v>82</v>
      </c>
      <c r="M186" s="81" t="s">
        <v>82</v>
      </c>
      <c r="N186" s="17" t="s">
        <v>82</v>
      </c>
      <c r="O186" s="81" t="s">
        <v>82</v>
      </c>
      <c r="P186" s="81" t="s">
        <v>82</v>
      </c>
      <c r="Q186" s="81" t="s">
        <v>82</v>
      </c>
      <c r="R186" s="18">
        <v>1</v>
      </c>
      <c r="S186" s="18">
        <v>1</v>
      </c>
      <c r="T186" s="14" t="s">
        <v>570</v>
      </c>
      <c r="U186" s="40">
        <f>V186+W186+X186</f>
        <v>17.706</v>
      </c>
      <c r="V186" s="40">
        <v>0.24099999999999999</v>
      </c>
      <c r="W186" s="40"/>
      <c r="X186" s="40">
        <v>17.465</v>
      </c>
      <c r="Y186" s="40" t="s">
        <v>564</v>
      </c>
      <c r="Z186" s="50"/>
      <c r="AA186" s="48"/>
      <c r="AB186" s="48"/>
      <c r="AC186" s="48"/>
      <c r="AD186" s="48"/>
      <c r="AE186" s="48"/>
      <c r="AF186" s="47"/>
      <c r="AG186" s="48">
        <v>0</v>
      </c>
      <c r="AH186" s="48"/>
      <c r="AI186" s="48"/>
      <c r="AJ186" s="48"/>
      <c r="AK186" s="48"/>
    </row>
    <row r="187" spans="1:37" s="2" customFormat="1" ht="27.75" customHeight="1" x14ac:dyDescent="0.3">
      <c r="A187" s="75">
        <v>184</v>
      </c>
      <c r="B187" s="98" t="s">
        <v>2</v>
      </c>
      <c r="C187" s="76" t="s">
        <v>41</v>
      </c>
      <c r="D187" s="67" t="s">
        <v>519</v>
      </c>
      <c r="E187" s="15"/>
      <c r="F187" s="17"/>
      <c r="G187" s="15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4"/>
      <c r="U187" s="40">
        <v>46.9</v>
      </c>
      <c r="V187" s="40"/>
      <c r="W187" s="40"/>
      <c r="X187" s="40"/>
      <c r="Y187" s="40">
        <v>213.6</v>
      </c>
      <c r="Z187" s="47"/>
      <c r="AA187" s="47"/>
      <c r="AB187" s="47"/>
      <c r="AC187" s="47"/>
      <c r="AD187" s="47"/>
      <c r="AE187" s="47"/>
      <c r="AF187" s="47"/>
      <c r="AG187" s="47">
        <v>0</v>
      </c>
      <c r="AH187" s="47"/>
      <c r="AI187" s="47"/>
      <c r="AJ187" s="47"/>
      <c r="AK187" s="47"/>
    </row>
    <row r="188" spans="1:37" s="2" customFormat="1" ht="54.75" customHeight="1" x14ac:dyDescent="0.3">
      <c r="A188" s="75">
        <v>185</v>
      </c>
      <c r="B188" s="9" t="s">
        <v>86</v>
      </c>
      <c r="C188" s="76" t="s">
        <v>41</v>
      </c>
      <c r="D188" s="67" t="s">
        <v>314</v>
      </c>
      <c r="E188" s="15">
        <v>41817</v>
      </c>
      <c r="F188" s="17">
        <v>104</v>
      </c>
      <c r="G188" s="15"/>
      <c r="H188" s="18">
        <v>1</v>
      </c>
      <c r="I188" s="17" t="s">
        <v>82</v>
      </c>
      <c r="J188" s="18">
        <v>1</v>
      </c>
      <c r="K188" s="17" t="s">
        <v>82</v>
      </c>
      <c r="L188" s="18">
        <v>1</v>
      </c>
      <c r="M188" s="17" t="s">
        <v>82</v>
      </c>
      <c r="N188" s="17" t="s">
        <v>82</v>
      </c>
      <c r="O188" s="18">
        <v>1</v>
      </c>
      <c r="P188" s="18">
        <v>1</v>
      </c>
      <c r="Q188" s="18">
        <v>1</v>
      </c>
      <c r="R188" s="18">
        <v>1</v>
      </c>
      <c r="S188" s="18">
        <v>1</v>
      </c>
      <c r="T188" s="14" t="s">
        <v>184</v>
      </c>
      <c r="U188" s="40">
        <f>V188+W188+X188</f>
        <v>165.5787</v>
      </c>
      <c r="V188" s="40">
        <v>89.760999999999996</v>
      </c>
      <c r="W188" s="40">
        <v>0</v>
      </c>
      <c r="X188" s="40">
        <v>75.817700000000002</v>
      </c>
      <c r="Y188" s="40"/>
      <c r="Z188" s="48">
        <v>91.36</v>
      </c>
      <c r="AA188" s="47">
        <v>0</v>
      </c>
      <c r="AB188" s="48">
        <v>165.58</v>
      </c>
      <c r="AC188" s="47">
        <v>0</v>
      </c>
      <c r="AD188" s="48">
        <v>0</v>
      </c>
      <c r="AE188" s="47">
        <v>0</v>
      </c>
      <c r="AF188" s="47">
        <v>0</v>
      </c>
      <c r="AG188" s="48">
        <v>89.76</v>
      </c>
      <c r="AH188" s="48">
        <v>91.36</v>
      </c>
      <c r="AI188" s="48">
        <v>89.76</v>
      </c>
      <c r="AJ188" s="48">
        <v>127.6</v>
      </c>
      <c r="AK188" s="48">
        <v>0</v>
      </c>
    </row>
    <row r="189" spans="1:37" s="2" customFormat="1" ht="32.25" customHeight="1" x14ac:dyDescent="0.3">
      <c r="A189" s="75">
        <v>186</v>
      </c>
      <c r="B189" s="98" t="s">
        <v>2</v>
      </c>
      <c r="C189" s="76" t="s">
        <v>42</v>
      </c>
      <c r="D189" s="67" t="s">
        <v>520</v>
      </c>
      <c r="E189" s="15"/>
      <c r="F189" s="17"/>
      <c r="G189" s="15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4"/>
      <c r="U189" s="40">
        <v>64.2</v>
      </c>
      <c r="V189" s="40"/>
      <c r="W189" s="40"/>
      <c r="X189" s="40"/>
      <c r="Y189" s="40" t="s">
        <v>543</v>
      </c>
      <c r="Z189" s="47"/>
      <c r="AA189" s="47"/>
      <c r="AB189" s="47"/>
      <c r="AC189" s="47"/>
      <c r="AD189" s="47"/>
      <c r="AE189" s="47"/>
      <c r="AF189" s="47"/>
      <c r="AG189" s="47">
        <v>0</v>
      </c>
      <c r="AH189" s="47"/>
      <c r="AI189" s="47"/>
      <c r="AJ189" s="47"/>
      <c r="AK189" s="47"/>
    </row>
    <row r="190" spans="1:37" s="2" customFormat="1" ht="39" customHeight="1" x14ac:dyDescent="0.3">
      <c r="A190" s="75">
        <v>187</v>
      </c>
      <c r="B190" s="98" t="s">
        <v>125</v>
      </c>
      <c r="C190" s="76" t="s">
        <v>42</v>
      </c>
      <c r="D190" s="67" t="s">
        <v>426</v>
      </c>
      <c r="E190" s="15">
        <v>42086</v>
      </c>
      <c r="F190" s="17">
        <v>133</v>
      </c>
      <c r="G190" s="15"/>
      <c r="H190" s="21">
        <v>1</v>
      </c>
      <c r="I190" s="18">
        <v>1</v>
      </c>
      <c r="J190" s="18">
        <v>1</v>
      </c>
      <c r="K190" s="17" t="s">
        <v>82</v>
      </c>
      <c r="L190" s="17" t="s">
        <v>82</v>
      </c>
      <c r="M190" s="17" t="s">
        <v>82</v>
      </c>
      <c r="N190" s="17" t="s">
        <v>82</v>
      </c>
      <c r="O190" s="18">
        <v>1</v>
      </c>
      <c r="P190" s="18">
        <v>1</v>
      </c>
      <c r="Q190" s="18">
        <v>1</v>
      </c>
      <c r="R190" s="18">
        <v>1</v>
      </c>
      <c r="S190" s="18">
        <v>1</v>
      </c>
      <c r="T190" s="14" t="s">
        <v>183</v>
      </c>
      <c r="U190" s="40">
        <f>SUBTOTAL(9,V190:X190)</f>
        <v>41.588999999999999</v>
      </c>
      <c r="V190" s="40">
        <v>17.899000000000001</v>
      </c>
      <c r="W190" s="40">
        <v>23.69</v>
      </c>
      <c r="X190" s="40"/>
      <c r="Y190" s="40"/>
      <c r="Z190" s="50"/>
      <c r="AA190" s="48"/>
      <c r="AB190" s="48"/>
      <c r="AC190" s="47"/>
      <c r="AD190" s="47"/>
      <c r="AE190" s="47"/>
      <c r="AF190" s="47"/>
      <c r="AG190" s="48">
        <v>0</v>
      </c>
      <c r="AH190" s="48"/>
      <c r="AI190" s="48"/>
      <c r="AJ190" s="48"/>
      <c r="AK190" s="48"/>
    </row>
    <row r="191" spans="1:37" s="39" customFormat="1" ht="39" customHeight="1" x14ac:dyDescent="0.3">
      <c r="A191" s="75">
        <v>188</v>
      </c>
      <c r="B191" s="98" t="s">
        <v>276</v>
      </c>
      <c r="C191" s="76" t="s">
        <v>42</v>
      </c>
      <c r="D191" s="67" t="s">
        <v>393</v>
      </c>
      <c r="E191" s="15">
        <v>40578</v>
      </c>
      <c r="F191" s="17">
        <v>4</v>
      </c>
      <c r="G191" s="15"/>
      <c r="H191" s="21">
        <v>1</v>
      </c>
      <c r="I191" s="17" t="s">
        <v>82</v>
      </c>
      <c r="J191" s="18">
        <v>1</v>
      </c>
      <c r="K191" s="17" t="s">
        <v>82</v>
      </c>
      <c r="L191" s="17" t="s">
        <v>82</v>
      </c>
      <c r="M191" s="17" t="s">
        <v>82</v>
      </c>
      <c r="N191" s="17" t="s">
        <v>82</v>
      </c>
      <c r="O191" s="17" t="s">
        <v>82</v>
      </c>
      <c r="P191" s="17" t="s">
        <v>82</v>
      </c>
      <c r="Q191" s="17" t="s">
        <v>82</v>
      </c>
      <c r="R191" s="17" t="s">
        <v>82</v>
      </c>
      <c r="S191" s="17" t="s">
        <v>82</v>
      </c>
      <c r="T191" s="14" t="s">
        <v>277</v>
      </c>
      <c r="U191" s="40">
        <f>V191+W191+X191</f>
        <v>24.642000000000003</v>
      </c>
      <c r="V191" s="40">
        <v>6.0620000000000003</v>
      </c>
      <c r="W191" s="40">
        <v>9.9130000000000003</v>
      </c>
      <c r="X191" s="40">
        <v>8.6669999999999998</v>
      </c>
      <c r="Y191" s="40" t="s">
        <v>428</v>
      </c>
      <c r="Z191" s="50"/>
      <c r="AA191" s="47"/>
      <c r="AB191" s="48"/>
      <c r="AC191" s="47"/>
      <c r="AD191" s="47"/>
      <c r="AE191" s="47"/>
      <c r="AF191" s="47"/>
      <c r="AG191" s="47">
        <v>0</v>
      </c>
      <c r="AH191" s="47"/>
      <c r="AI191" s="47"/>
      <c r="AJ191" s="47"/>
      <c r="AK191" s="47"/>
    </row>
    <row r="192" spans="1:37" s="3" customFormat="1" ht="54" customHeight="1" x14ac:dyDescent="0.3">
      <c r="A192" s="75">
        <v>189</v>
      </c>
      <c r="B192" s="98" t="s">
        <v>43</v>
      </c>
      <c r="C192" s="76" t="s">
        <v>42</v>
      </c>
      <c r="D192" s="67" t="s">
        <v>392</v>
      </c>
      <c r="E192" s="15">
        <v>41687</v>
      </c>
      <c r="F192" s="17" t="s">
        <v>399</v>
      </c>
      <c r="G192" s="15"/>
      <c r="H192" s="21">
        <v>1</v>
      </c>
      <c r="I192" s="18">
        <v>1</v>
      </c>
      <c r="J192" s="18">
        <v>1</v>
      </c>
      <c r="K192" s="17" t="s">
        <v>82</v>
      </c>
      <c r="L192" s="17" t="s">
        <v>82</v>
      </c>
      <c r="M192" s="17" t="s">
        <v>82</v>
      </c>
      <c r="N192" s="17" t="s">
        <v>82</v>
      </c>
      <c r="O192" s="18">
        <v>1</v>
      </c>
      <c r="P192" s="17" t="s">
        <v>82</v>
      </c>
      <c r="Q192" s="17" t="s">
        <v>82</v>
      </c>
      <c r="R192" s="18">
        <v>1</v>
      </c>
      <c r="S192" s="17" t="s">
        <v>82</v>
      </c>
      <c r="T192" s="14" t="s">
        <v>286</v>
      </c>
      <c r="U192" s="40">
        <f>V192+W192+X192</f>
        <v>181.303</v>
      </c>
      <c r="V192" s="40">
        <v>57.886000000000003</v>
      </c>
      <c r="W192" s="40">
        <v>6.9909999999999997</v>
      </c>
      <c r="X192" s="40">
        <v>116.426</v>
      </c>
      <c r="Y192" s="40" t="s">
        <v>427</v>
      </c>
      <c r="Z192" s="50"/>
      <c r="AA192" s="48"/>
      <c r="AB192" s="48"/>
      <c r="AC192" s="47"/>
      <c r="AD192" s="47"/>
      <c r="AE192" s="47"/>
      <c r="AF192" s="47"/>
      <c r="AG192" s="48">
        <v>50</v>
      </c>
      <c r="AH192" s="47"/>
      <c r="AI192" s="47"/>
      <c r="AJ192" s="48"/>
      <c r="AK192" s="47"/>
    </row>
    <row r="193" spans="1:37" s="3" customFormat="1" ht="41.25" customHeight="1" x14ac:dyDescent="0.3">
      <c r="A193" s="75">
        <v>190</v>
      </c>
      <c r="B193" s="98" t="s">
        <v>45</v>
      </c>
      <c r="C193" s="76" t="s">
        <v>44</v>
      </c>
      <c r="D193" s="67" t="s">
        <v>395</v>
      </c>
      <c r="E193" s="15"/>
      <c r="F193" s="17"/>
      <c r="G193" s="15">
        <v>42364</v>
      </c>
      <c r="H193" s="18">
        <v>1</v>
      </c>
      <c r="I193" s="18">
        <v>1</v>
      </c>
      <c r="J193" s="18">
        <v>1</v>
      </c>
      <c r="K193" s="18">
        <v>1</v>
      </c>
      <c r="L193" s="18">
        <v>1</v>
      </c>
      <c r="M193" s="21" t="s">
        <v>82</v>
      </c>
      <c r="N193" s="17" t="s">
        <v>82</v>
      </c>
      <c r="O193" s="18">
        <v>1</v>
      </c>
      <c r="P193" s="18">
        <v>1</v>
      </c>
      <c r="Q193" s="18">
        <v>1</v>
      </c>
      <c r="R193" s="18">
        <v>1</v>
      </c>
      <c r="S193" s="18">
        <v>1</v>
      </c>
      <c r="T193" s="14" t="s">
        <v>275</v>
      </c>
      <c r="U193" s="40">
        <f>V193+W193+X193</f>
        <v>176.42400000000001</v>
      </c>
      <c r="V193" s="40">
        <v>75.316000000000003</v>
      </c>
      <c r="W193" s="40">
        <v>101.108</v>
      </c>
      <c r="X193" s="40"/>
      <c r="Y193" s="40"/>
      <c r="Z193" s="48">
        <v>176.4</v>
      </c>
      <c r="AA193" s="48">
        <v>92.4</v>
      </c>
      <c r="AB193" s="48">
        <v>176.4</v>
      </c>
      <c r="AC193" s="48">
        <v>92.4</v>
      </c>
      <c r="AD193" s="48">
        <v>176.4</v>
      </c>
      <c r="AE193" s="50">
        <v>0</v>
      </c>
      <c r="AF193" s="47">
        <v>0</v>
      </c>
      <c r="AG193" s="48">
        <v>92.4</v>
      </c>
      <c r="AH193" s="48">
        <v>92.4</v>
      </c>
      <c r="AI193" s="48">
        <v>92.4</v>
      </c>
      <c r="AJ193" s="48">
        <v>176.4</v>
      </c>
      <c r="AK193" s="48">
        <v>3.1</v>
      </c>
    </row>
    <row r="194" spans="1:37" s="2" customFormat="1" ht="27" customHeight="1" x14ac:dyDescent="0.3">
      <c r="A194" s="75">
        <v>191</v>
      </c>
      <c r="B194" s="98" t="s">
        <v>2</v>
      </c>
      <c r="C194" s="76" t="s">
        <v>44</v>
      </c>
      <c r="D194" s="67" t="s">
        <v>521</v>
      </c>
      <c r="E194" s="15"/>
      <c r="F194" s="17"/>
      <c r="G194" s="15"/>
      <c r="H194" s="17"/>
      <c r="I194" s="17"/>
      <c r="J194" s="17"/>
      <c r="K194" s="17"/>
      <c r="L194" s="17"/>
      <c r="M194" s="21"/>
      <c r="N194" s="17"/>
      <c r="O194" s="17"/>
      <c r="P194" s="17"/>
      <c r="Q194" s="17"/>
      <c r="R194" s="17"/>
      <c r="S194" s="17"/>
      <c r="T194" s="14"/>
      <c r="U194" s="40">
        <v>15.8</v>
      </c>
      <c r="V194" s="40"/>
      <c r="W194" s="40"/>
      <c r="X194" s="40"/>
      <c r="Y194" s="40" t="s">
        <v>531</v>
      </c>
      <c r="Z194" s="47">
        <v>15.8</v>
      </c>
      <c r="AA194" s="47">
        <v>15.8</v>
      </c>
      <c r="AB194" s="47">
        <v>0</v>
      </c>
      <c r="AC194" s="47">
        <v>15.8</v>
      </c>
      <c r="AD194" s="47">
        <v>0</v>
      </c>
      <c r="AE194" s="50">
        <v>0</v>
      </c>
      <c r="AF194" s="47">
        <v>0</v>
      </c>
      <c r="AG194" s="47">
        <v>15.8</v>
      </c>
      <c r="AH194" s="47">
        <v>15.8</v>
      </c>
      <c r="AI194" s="47">
        <v>15.8</v>
      </c>
      <c r="AJ194" s="47">
        <v>0</v>
      </c>
      <c r="AK194" s="47">
        <v>0</v>
      </c>
    </row>
    <row r="195" spans="1:37" s="39" customFormat="1" ht="41.25" customHeight="1" x14ac:dyDescent="0.3">
      <c r="A195" s="75">
        <v>192</v>
      </c>
      <c r="B195" s="9" t="s">
        <v>272</v>
      </c>
      <c r="C195" s="76" t="s">
        <v>44</v>
      </c>
      <c r="D195" s="67" t="s">
        <v>394</v>
      </c>
      <c r="E195" s="15"/>
      <c r="F195" s="17"/>
      <c r="G195" s="15">
        <v>42127</v>
      </c>
      <c r="H195" s="18">
        <v>1</v>
      </c>
      <c r="I195" s="18">
        <v>1</v>
      </c>
      <c r="J195" s="18">
        <v>1</v>
      </c>
      <c r="K195" s="18">
        <v>1</v>
      </c>
      <c r="L195" s="18">
        <v>1</v>
      </c>
      <c r="M195" s="21" t="s">
        <v>82</v>
      </c>
      <c r="N195" s="17" t="s">
        <v>82</v>
      </c>
      <c r="O195" s="18">
        <v>1</v>
      </c>
      <c r="P195" s="18">
        <v>1</v>
      </c>
      <c r="Q195" s="18">
        <v>1</v>
      </c>
      <c r="R195" s="17" t="s">
        <v>82</v>
      </c>
      <c r="S195" s="18">
        <v>1</v>
      </c>
      <c r="T195" s="14" t="s">
        <v>273</v>
      </c>
      <c r="U195" s="40">
        <f>V195+W195+X195</f>
        <v>645.60699999999997</v>
      </c>
      <c r="V195" s="40">
        <v>645.60699999999997</v>
      </c>
      <c r="W195" s="40"/>
      <c r="X195" s="40"/>
      <c r="Y195" s="40"/>
      <c r="Z195" s="48">
        <v>645.6</v>
      </c>
      <c r="AA195" s="48">
        <v>645.6</v>
      </c>
      <c r="AB195" s="48">
        <v>185</v>
      </c>
      <c r="AC195" s="48">
        <v>645.6</v>
      </c>
      <c r="AD195" s="48">
        <v>645.6</v>
      </c>
      <c r="AE195" s="50">
        <v>0</v>
      </c>
      <c r="AF195" s="47">
        <v>0</v>
      </c>
      <c r="AG195" s="48">
        <v>645.60699999999997</v>
      </c>
      <c r="AH195" s="48">
        <v>645.6</v>
      </c>
      <c r="AI195" s="48">
        <v>645.6</v>
      </c>
      <c r="AJ195" s="47">
        <v>0</v>
      </c>
      <c r="AK195" s="48">
        <v>0</v>
      </c>
    </row>
    <row r="196" spans="1:37" s="2" customFormat="1" ht="21.75" customHeight="1" x14ac:dyDescent="0.3">
      <c r="A196" s="75">
        <v>193</v>
      </c>
      <c r="B196" s="98" t="s">
        <v>445</v>
      </c>
      <c r="C196" s="76" t="s">
        <v>70</v>
      </c>
      <c r="D196" s="67"/>
      <c r="E196" s="15"/>
      <c r="F196" s="17"/>
      <c r="G196" s="15"/>
      <c r="H196" s="17"/>
      <c r="I196" s="17"/>
      <c r="J196" s="17"/>
      <c r="K196" s="17"/>
      <c r="L196" s="17"/>
      <c r="M196" s="18"/>
      <c r="N196" s="17"/>
      <c r="O196" s="17"/>
      <c r="P196" s="17"/>
      <c r="Q196" s="18"/>
      <c r="R196" s="17"/>
      <c r="S196" s="17"/>
      <c r="T196" s="14"/>
      <c r="U196" s="40">
        <v>49230</v>
      </c>
      <c r="V196" s="40"/>
      <c r="W196" s="40"/>
      <c r="X196" s="40"/>
      <c r="Y196" s="40"/>
      <c r="Z196" s="47"/>
      <c r="AA196" s="47"/>
      <c r="AB196" s="47"/>
      <c r="AC196" s="47"/>
      <c r="AD196" s="47"/>
      <c r="AE196" s="48"/>
      <c r="AF196" s="47"/>
      <c r="AG196" s="47">
        <v>32000</v>
      </c>
      <c r="AH196" s="47"/>
      <c r="AI196" s="48"/>
      <c r="AJ196" s="47"/>
      <c r="AK196" s="47"/>
    </row>
    <row r="197" spans="1:37" s="2" customFormat="1" ht="21.75" customHeight="1" x14ac:dyDescent="0.3">
      <c r="A197" s="75">
        <v>194</v>
      </c>
      <c r="B197" s="98" t="s">
        <v>446</v>
      </c>
      <c r="C197" s="76" t="s">
        <v>70</v>
      </c>
      <c r="D197" s="67"/>
      <c r="E197" s="15"/>
      <c r="F197" s="17"/>
      <c r="G197" s="15"/>
      <c r="H197" s="17"/>
      <c r="I197" s="17"/>
      <c r="J197" s="17"/>
      <c r="K197" s="17"/>
      <c r="L197" s="17"/>
      <c r="M197" s="18"/>
      <c r="N197" s="17"/>
      <c r="O197" s="17"/>
      <c r="P197" s="17"/>
      <c r="Q197" s="18"/>
      <c r="R197" s="17"/>
      <c r="S197" s="17"/>
      <c r="T197" s="14"/>
      <c r="U197" s="40">
        <v>14800</v>
      </c>
      <c r="V197" s="40"/>
      <c r="W197" s="40"/>
      <c r="X197" s="40"/>
      <c r="Y197" s="40"/>
      <c r="Z197" s="47"/>
      <c r="AA197" s="47"/>
      <c r="AB197" s="47"/>
      <c r="AC197" s="47"/>
      <c r="AD197" s="47"/>
      <c r="AE197" s="48"/>
      <c r="AF197" s="47"/>
      <c r="AG197" s="47">
        <v>14800</v>
      </c>
      <c r="AH197" s="47"/>
      <c r="AI197" s="48"/>
      <c r="AJ197" s="47"/>
      <c r="AK197" s="47"/>
    </row>
    <row r="198" spans="1:37" s="2" customFormat="1" ht="21.75" customHeight="1" x14ac:dyDescent="0.3">
      <c r="A198" s="75">
        <v>195</v>
      </c>
      <c r="B198" s="98" t="s">
        <v>447</v>
      </c>
      <c r="C198" s="76" t="s">
        <v>70</v>
      </c>
      <c r="D198" s="67"/>
      <c r="E198" s="15"/>
      <c r="F198" s="17"/>
      <c r="G198" s="15"/>
      <c r="H198" s="17"/>
      <c r="I198" s="17"/>
      <c r="J198" s="17"/>
      <c r="K198" s="17"/>
      <c r="L198" s="17"/>
      <c r="M198" s="18"/>
      <c r="N198" s="17"/>
      <c r="O198" s="17"/>
      <c r="P198" s="17"/>
      <c r="Q198" s="18"/>
      <c r="R198" s="17"/>
      <c r="S198" s="17"/>
      <c r="T198" s="14"/>
      <c r="U198" s="40">
        <v>10860</v>
      </c>
      <c r="V198" s="40"/>
      <c r="W198" s="40"/>
      <c r="X198" s="40"/>
      <c r="Y198" s="40"/>
      <c r="Z198" s="47"/>
      <c r="AA198" s="47"/>
      <c r="AB198" s="47"/>
      <c r="AC198" s="47"/>
      <c r="AD198" s="47"/>
      <c r="AE198" s="48"/>
      <c r="AF198" s="47"/>
      <c r="AG198" s="47">
        <v>10860</v>
      </c>
      <c r="AH198" s="47"/>
      <c r="AI198" s="48"/>
      <c r="AJ198" s="47"/>
      <c r="AK198" s="47"/>
    </row>
    <row r="199" spans="1:37" s="2" customFormat="1" ht="20.25" customHeight="1" x14ac:dyDescent="0.3">
      <c r="A199" s="75">
        <v>196</v>
      </c>
      <c r="B199" s="33" t="s">
        <v>448</v>
      </c>
      <c r="C199" s="76" t="s">
        <v>70</v>
      </c>
      <c r="D199" s="67"/>
      <c r="E199" s="15"/>
      <c r="F199" s="17"/>
      <c r="G199" s="15"/>
      <c r="H199" s="17"/>
      <c r="I199" s="17" t="s">
        <v>82</v>
      </c>
      <c r="J199" s="17" t="s">
        <v>82</v>
      </c>
      <c r="K199" s="17"/>
      <c r="L199" s="17" t="s">
        <v>82</v>
      </c>
      <c r="M199" s="18">
        <v>1</v>
      </c>
      <c r="N199" s="17" t="s">
        <v>82</v>
      </c>
      <c r="O199" s="17"/>
      <c r="P199" s="17"/>
      <c r="Q199" s="18">
        <v>1</v>
      </c>
      <c r="R199" s="17" t="s">
        <v>82</v>
      </c>
      <c r="S199" s="17"/>
      <c r="T199" s="14"/>
      <c r="U199" s="40">
        <v>42391.6</v>
      </c>
      <c r="V199" s="40"/>
      <c r="W199" s="40"/>
      <c r="X199" s="40"/>
      <c r="Y199" s="40" t="s">
        <v>451</v>
      </c>
      <c r="Z199" s="47"/>
      <c r="AA199" s="47"/>
      <c r="AB199" s="47"/>
      <c r="AC199" s="47"/>
      <c r="AD199" s="47"/>
      <c r="AE199" s="48"/>
      <c r="AF199" s="47"/>
      <c r="AG199" s="47">
        <v>30000</v>
      </c>
      <c r="AH199" s="47"/>
      <c r="AI199" s="48"/>
      <c r="AJ199" s="47"/>
      <c r="AK199" s="47"/>
    </row>
    <row r="200" spans="1:37" ht="37.5" customHeight="1" x14ac:dyDescent="0.3">
      <c r="A200" s="75">
        <v>197</v>
      </c>
      <c r="B200" s="98" t="s">
        <v>92</v>
      </c>
      <c r="C200" s="76" t="s">
        <v>470</v>
      </c>
      <c r="D200" s="67" t="s">
        <v>323</v>
      </c>
      <c r="E200" s="15"/>
      <c r="F200" s="17"/>
      <c r="G200" s="15" t="s">
        <v>471</v>
      </c>
      <c r="H200" s="18">
        <v>1</v>
      </c>
      <c r="I200" s="17" t="s">
        <v>82</v>
      </c>
      <c r="J200" s="17" t="s">
        <v>82</v>
      </c>
      <c r="K200" s="18">
        <v>1</v>
      </c>
      <c r="L200" s="17" t="s">
        <v>82</v>
      </c>
      <c r="M200" s="18">
        <v>1</v>
      </c>
      <c r="N200" s="17" t="s">
        <v>82</v>
      </c>
      <c r="O200" s="18">
        <v>1</v>
      </c>
      <c r="P200" s="17"/>
      <c r="Q200" s="18">
        <v>1</v>
      </c>
      <c r="R200" s="18">
        <v>1</v>
      </c>
      <c r="S200" s="18">
        <v>1</v>
      </c>
      <c r="T200" s="14"/>
      <c r="U200" s="40">
        <f t="shared" ref="U200:U233" si="7">V200+W200+X200</f>
        <v>222.00299999999999</v>
      </c>
      <c r="V200" s="40">
        <v>222.00299999999999</v>
      </c>
      <c r="W200" s="40"/>
      <c r="X200" s="40"/>
      <c r="Y200" s="40"/>
      <c r="Z200" s="47"/>
      <c r="AA200" s="47"/>
      <c r="AB200" s="47"/>
      <c r="AC200" s="47"/>
      <c r="AD200" s="47"/>
      <c r="AE200" s="48"/>
      <c r="AF200" s="47"/>
      <c r="AG200" s="47">
        <v>222</v>
      </c>
      <c r="AH200" s="47"/>
      <c r="AI200" s="48"/>
      <c r="AJ200" s="47"/>
      <c r="AK200" s="47"/>
    </row>
    <row r="201" spans="1:37" ht="35.25" customHeight="1" x14ac:dyDescent="0.3">
      <c r="A201" s="75">
        <v>198</v>
      </c>
      <c r="B201" s="98" t="s">
        <v>144</v>
      </c>
      <c r="C201" s="76" t="s">
        <v>70</v>
      </c>
      <c r="D201" s="67"/>
      <c r="E201" s="15"/>
      <c r="F201" s="17"/>
      <c r="G201" s="15"/>
      <c r="H201" s="17"/>
      <c r="I201" s="17" t="s">
        <v>82</v>
      </c>
      <c r="J201" s="17" t="s">
        <v>82</v>
      </c>
      <c r="K201" s="17"/>
      <c r="L201" s="17" t="s">
        <v>82</v>
      </c>
      <c r="M201" s="18">
        <v>1</v>
      </c>
      <c r="N201" s="17" t="s">
        <v>82</v>
      </c>
      <c r="O201" s="17"/>
      <c r="P201" s="17"/>
      <c r="Q201" s="18">
        <v>1</v>
      </c>
      <c r="R201" s="17" t="s">
        <v>82</v>
      </c>
      <c r="S201" s="17"/>
      <c r="T201" s="14"/>
      <c r="U201" s="40">
        <f t="shared" si="7"/>
        <v>0</v>
      </c>
      <c r="V201" s="40"/>
      <c r="W201" s="40"/>
      <c r="X201" s="40"/>
      <c r="Y201" s="40"/>
      <c r="Z201" s="47"/>
      <c r="AA201" s="47"/>
      <c r="AB201" s="47"/>
      <c r="AC201" s="47"/>
      <c r="AD201" s="47"/>
      <c r="AE201" s="48"/>
      <c r="AF201" s="47"/>
      <c r="AG201" s="47"/>
      <c r="AH201" s="47"/>
      <c r="AI201" s="48"/>
      <c r="AJ201" s="47"/>
      <c r="AK201" s="47"/>
    </row>
    <row r="202" spans="1:37" s="6" customFormat="1" ht="38.25" customHeight="1" x14ac:dyDescent="0.3">
      <c r="A202" s="75">
        <v>199</v>
      </c>
      <c r="B202" s="98" t="s">
        <v>145</v>
      </c>
      <c r="C202" s="76" t="s">
        <v>70</v>
      </c>
      <c r="D202" s="70"/>
      <c r="E202" s="15"/>
      <c r="F202" s="17"/>
      <c r="G202" s="15"/>
      <c r="H202" s="17"/>
      <c r="I202" s="17" t="s">
        <v>82</v>
      </c>
      <c r="J202" s="17" t="s">
        <v>82</v>
      </c>
      <c r="K202" s="17"/>
      <c r="L202" s="17" t="s">
        <v>82</v>
      </c>
      <c r="M202" s="18">
        <v>1</v>
      </c>
      <c r="N202" s="17" t="s">
        <v>82</v>
      </c>
      <c r="O202" s="17"/>
      <c r="P202" s="17"/>
      <c r="Q202" s="18">
        <v>1</v>
      </c>
      <c r="R202" s="17" t="s">
        <v>82</v>
      </c>
      <c r="S202" s="17"/>
      <c r="T202" s="14"/>
      <c r="U202" s="40">
        <f t="shared" si="7"/>
        <v>0</v>
      </c>
      <c r="V202" s="40"/>
      <c r="W202" s="40"/>
      <c r="X202" s="40"/>
      <c r="Y202" s="40"/>
      <c r="Z202" s="47"/>
      <c r="AA202" s="47"/>
      <c r="AB202" s="47"/>
      <c r="AC202" s="47"/>
      <c r="AD202" s="47"/>
      <c r="AE202" s="48"/>
      <c r="AF202" s="47"/>
      <c r="AG202" s="47"/>
      <c r="AH202" s="47"/>
      <c r="AI202" s="48"/>
      <c r="AJ202" s="47"/>
      <c r="AK202" s="47"/>
    </row>
    <row r="203" spans="1:37" ht="38.25" customHeight="1" x14ac:dyDescent="0.3">
      <c r="A203" s="75">
        <v>200</v>
      </c>
      <c r="B203" s="98" t="s">
        <v>146</v>
      </c>
      <c r="C203" s="76" t="s">
        <v>70</v>
      </c>
      <c r="D203" s="70"/>
      <c r="E203" s="15"/>
      <c r="F203" s="17"/>
      <c r="G203" s="15"/>
      <c r="H203" s="17"/>
      <c r="I203" s="17" t="s">
        <v>82</v>
      </c>
      <c r="J203" s="17" t="s">
        <v>82</v>
      </c>
      <c r="K203" s="17"/>
      <c r="L203" s="17" t="s">
        <v>82</v>
      </c>
      <c r="M203" s="18">
        <v>1</v>
      </c>
      <c r="N203" s="17" t="s">
        <v>82</v>
      </c>
      <c r="O203" s="17"/>
      <c r="P203" s="17"/>
      <c r="Q203" s="18">
        <v>1</v>
      </c>
      <c r="R203" s="17" t="s">
        <v>82</v>
      </c>
      <c r="S203" s="17"/>
      <c r="T203" s="14"/>
      <c r="U203" s="40">
        <f t="shared" si="7"/>
        <v>0</v>
      </c>
      <c r="V203" s="40"/>
      <c r="W203" s="40"/>
      <c r="X203" s="40"/>
      <c r="Y203" s="40"/>
      <c r="Z203" s="47"/>
      <c r="AA203" s="47"/>
      <c r="AB203" s="47"/>
      <c r="AC203" s="47"/>
      <c r="AD203" s="47"/>
      <c r="AE203" s="48"/>
      <c r="AF203" s="47"/>
      <c r="AG203" s="47"/>
      <c r="AH203" s="47"/>
      <c r="AI203" s="48"/>
      <c r="AJ203" s="47"/>
      <c r="AK203" s="47"/>
    </row>
    <row r="204" spans="1:37" ht="38.25" customHeight="1" x14ac:dyDescent="0.3">
      <c r="A204" s="75">
        <v>201</v>
      </c>
      <c r="B204" s="98" t="s">
        <v>147</v>
      </c>
      <c r="C204" s="76" t="s">
        <v>70</v>
      </c>
      <c r="D204" s="70"/>
      <c r="E204" s="15"/>
      <c r="F204" s="17"/>
      <c r="G204" s="15"/>
      <c r="H204" s="17"/>
      <c r="I204" s="17" t="s">
        <v>82</v>
      </c>
      <c r="J204" s="17" t="s">
        <v>82</v>
      </c>
      <c r="K204" s="17"/>
      <c r="L204" s="17" t="s">
        <v>82</v>
      </c>
      <c r="M204" s="18">
        <v>1</v>
      </c>
      <c r="N204" s="17" t="s">
        <v>82</v>
      </c>
      <c r="O204" s="17"/>
      <c r="P204" s="17"/>
      <c r="Q204" s="18">
        <v>1</v>
      </c>
      <c r="R204" s="17" t="s">
        <v>82</v>
      </c>
      <c r="S204" s="17"/>
      <c r="T204" s="14"/>
      <c r="U204" s="40">
        <f t="shared" si="7"/>
        <v>0</v>
      </c>
      <c r="V204" s="40"/>
      <c r="W204" s="40"/>
      <c r="X204" s="40"/>
      <c r="Y204" s="40"/>
      <c r="Z204" s="47"/>
      <c r="AA204" s="47"/>
      <c r="AB204" s="47"/>
      <c r="AC204" s="47"/>
      <c r="AD204" s="47"/>
      <c r="AE204" s="48"/>
      <c r="AF204" s="47"/>
      <c r="AG204" s="47"/>
      <c r="AH204" s="47"/>
      <c r="AI204" s="48"/>
      <c r="AJ204" s="47"/>
      <c r="AK204" s="47"/>
    </row>
    <row r="205" spans="1:37" ht="38.25" customHeight="1" x14ac:dyDescent="0.3">
      <c r="A205" s="75">
        <v>202</v>
      </c>
      <c r="B205" s="98" t="s">
        <v>148</v>
      </c>
      <c r="C205" s="76" t="s">
        <v>70</v>
      </c>
      <c r="D205" s="70"/>
      <c r="E205" s="15"/>
      <c r="F205" s="17"/>
      <c r="G205" s="15"/>
      <c r="H205" s="17"/>
      <c r="I205" s="17" t="s">
        <v>82</v>
      </c>
      <c r="J205" s="17" t="s">
        <v>82</v>
      </c>
      <c r="K205" s="17"/>
      <c r="L205" s="17" t="s">
        <v>82</v>
      </c>
      <c r="M205" s="18">
        <v>1</v>
      </c>
      <c r="N205" s="17" t="s">
        <v>82</v>
      </c>
      <c r="O205" s="17"/>
      <c r="P205" s="17"/>
      <c r="Q205" s="18">
        <v>1</v>
      </c>
      <c r="R205" s="17" t="s">
        <v>82</v>
      </c>
      <c r="S205" s="17"/>
      <c r="T205" s="14"/>
      <c r="U205" s="40">
        <f t="shared" si="7"/>
        <v>0</v>
      </c>
      <c r="V205" s="40"/>
      <c r="W205" s="40"/>
      <c r="X205" s="40"/>
      <c r="Y205" s="40"/>
      <c r="Z205" s="47"/>
      <c r="AA205" s="47"/>
      <c r="AB205" s="47"/>
      <c r="AC205" s="47"/>
      <c r="AD205" s="47"/>
      <c r="AE205" s="48"/>
      <c r="AF205" s="47"/>
      <c r="AG205" s="47"/>
      <c r="AH205" s="47"/>
      <c r="AI205" s="48"/>
      <c r="AJ205" s="47"/>
      <c r="AK205" s="47"/>
    </row>
    <row r="206" spans="1:37" ht="38.25" customHeight="1" x14ac:dyDescent="0.3">
      <c r="A206" s="75">
        <v>203</v>
      </c>
      <c r="B206" s="98" t="s">
        <v>149</v>
      </c>
      <c r="C206" s="76" t="s">
        <v>70</v>
      </c>
      <c r="D206" s="70"/>
      <c r="E206" s="15"/>
      <c r="F206" s="17"/>
      <c r="G206" s="15"/>
      <c r="H206" s="17"/>
      <c r="I206" s="17" t="s">
        <v>82</v>
      </c>
      <c r="J206" s="17" t="s">
        <v>82</v>
      </c>
      <c r="K206" s="17"/>
      <c r="L206" s="17" t="s">
        <v>82</v>
      </c>
      <c r="M206" s="18">
        <v>1</v>
      </c>
      <c r="N206" s="17" t="s">
        <v>82</v>
      </c>
      <c r="O206" s="17"/>
      <c r="P206" s="17"/>
      <c r="Q206" s="18">
        <v>1</v>
      </c>
      <c r="R206" s="17" t="s">
        <v>82</v>
      </c>
      <c r="S206" s="17"/>
      <c r="T206" s="14"/>
      <c r="U206" s="40">
        <f t="shared" si="7"/>
        <v>0</v>
      </c>
      <c r="V206" s="40"/>
      <c r="W206" s="40"/>
      <c r="X206" s="40"/>
      <c r="Y206" s="40"/>
      <c r="Z206" s="47"/>
      <c r="AA206" s="47"/>
      <c r="AB206" s="47"/>
      <c r="AC206" s="47"/>
      <c r="AD206" s="47"/>
      <c r="AE206" s="48"/>
      <c r="AF206" s="47"/>
      <c r="AG206" s="47"/>
      <c r="AH206" s="47"/>
      <c r="AI206" s="48"/>
      <c r="AJ206" s="47"/>
      <c r="AK206" s="47"/>
    </row>
    <row r="207" spans="1:37" ht="56.25" customHeight="1" x14ac:dyDescent="0.3">
      <c r="A207" s="75">
        <v>204</v>
      </c>
      <c r="B207" s="98" t="s">
        <v>136</v>
      </c>
      <c r="C207" s="76" t="s">
        <v>70</v>
      </c>
      <c r="D207" s="70" t="s">
        <v>581</v>
      </c>
      <c r="E207" s="15">
        <v>42046</v>
      </c>
      <c r="F207" s="17" t="s">
        <v>582</v>
      </c>
      <c r="G207" s="15"/>
      <c r="H207" s="17"/>
      <c r="I207" s="17" t="s">
        <v>82</v>
      </c>
      <c r="J207" s="17" t="s">
        <v>82</v>
      </c>
      <c r="K207" s="17"/>
      <c r="L207" s="17" t="s">
        <v>82</v>
      </c>
      <c r="M207" s="18">
        <v>1</v>
      </c>
      <c r="N207" s="17" t="s">
        <v>82</v>
      </c>
      <c r="O207" s="17"/>
      <c r="P207" s="17"/>
      <c r="Q207" s="18">
        <v>1</v>
      </c>
      <c r="R207" s="17" t="s">
        <v>82</v>
      </c>
      <c r="S207" s="17"/>
      <c r="T207" s="14"/>
      <c r="U207" s="40">
        <f t="shared" si="7"/>
        <v>0</v>
      </c>
      <c r="V207" s="40"/>
      <c r="W207" s="40"/>
      <c r="X207" s="40"/>
      <c r="Y207" s="40"/>
      <c r="Z207" s="47"/>
      <c r="AA207" s="47"/>
      <c r="AB207" s="47"/>
      <c r="AC207" s="47"/>
      <c r="AD207" s="47"/>
      <c r="AE207" s="48"/>
      <c r="AF207" s="47"/>
      <c r="AG207" s="47"/>
      <c r="AH207" s="47"/>
      <c r="AI207" s="48"/>
      <c r="AJ207" s="47"/>
      <c r="AK207" s="47"/>
    </row>
    <row r="208" spans="1:37" ht="54.75" customHeight="1" x14ac:dyDescent="0.3">
      <c r="A208" s="75">
        <v>205</v>
      </c>
      <c r="B208" s="98" t="s">
        <v>150</v>
      </c>
      <c r="C208" s="76" t="s">
        <v>70</v>
      </c>
      <c r="D208" s="70"/>
      <c r="E208" s="15"/>
      <c r="F208" s="17"/>
      <c r="G208" s="15"/>
      <c r="H208" s="17"/>
      <c r="I208" s="17" t="s">
        <v>82</v>
      </c>
      <c r="J208" s="17" t="s">
        <v>82</v>
      </c>
      <c r="K208" s="17"/>
      <c r="L208" s="17" t="s">
        <v>82</v>
      </c>
      <c r="M208" s="18">
        <v>1</v>
      </c>
      <c r="N208" s="17" t="s">
        <v>82</v>
      </c>
      <c r="O208" s="17"/>
      <c r="P208" s="17"/>
      <c r="Q208" s="18">
        <v>1</v>
      </c>
      <c r="R208" s="17" t="s">
        <v>82</v>
      </c>
      <c r="S208" s="17"/>
      <c r="T208" s="14"/>
      <c r="U208" s="40">
        <f t="shared" si="7"/>
        <v>0</v>
      </c>
      <c r="V208" s="40"/>
      <c r="W208" s="40"/>
      <c r="X208" s="40"/>
      <c r="Y208" s="40"/>
      <c r="Z208" s="47"/>
      <c r="AA208" s="47"/>
      <c r="AB208" s="47"/>
      <c r="AC208" s="47"/>
      <c r="AD208" s="47"/>
      <c r="AE208" s="48"/>
      <c r="AF208" s="47"/>
      <c r="AG208" s="47"/>
      <c r="AH208" s="47"/>
      <c r="AI208" s="48"/>
      <c r="AJ208" s="47"/>
      <c r="AK208" s="47"/>
    </row>
    <row r="209" spans="1:37" ht="36.75" customHeight="1" x14ac:dyDescent="0.3">
      <c r="A209" s="75">
        <v>206</v>
      </c>
      <c r="B209" s="98" t="s">
        <v>151</v>
      </c>
      <c r="C209" s="76" t="s">
        <v>70</v>
      </c>
      <c r="D209" s="70"/>
      <c r="E209" s="15"/>
      <c r="F209" s="17"/>
      <c r="G209" s="15"/>
      <c r="H209" s="17"/>
      <c r="I209" s="17" t="s">
        <v>82</v>
      </c>
      <c r="J209" s="17" t="s">
        <v>82</v>
      </c>
      <c r="K209" s="17"/>
      <c r="L209" s="17" t="s">
        <v>82</v>
      </c>
      <c r="M209" s="18">
        <v>1</v>
      </c>
      <c r="N209" s="17" t="s">
        <v>82</v>
      </c>
      <c r="O209" s="17"/>
      <c r="P209" s="17"/>
      <c r="Q209" s="18">
        <v>1</v>
      </c>
      <c r="R209" s="17" t="s">
        <v>82</v>
      </c>
      <c r="S209" s="17"/>
      <c r="T209" s="14"/>
      <c r="U209" s="40">
        <f t="shared" si="7"/>
        <v>0</v>
      </c>
      <c r="V209" s="40"/>
      <c r="W209" s="40"/>
      <c r="X209" s="40"/>
      <c r="Y209" s="40"/>
      <c r="Z209" s="47"/>
      <c r="AA209" s="47"/>
      <c r="AB209" s="47"/>
      <c r="AC209" s="47"/>
      <c r="AD209" s="47"/>
      <c r="AE209" s="48"/>
      <c r="AF209" s="47"/>
      <c r="AG209" s="47"/>
      <c r="AH209" s="47"/>
      <c r="AI209" s="48"/>
      <c r="AJ209" s="47"/>
      <c r="AK209" s="47"/>
    </row>
    <row r="210" spans="1:37" ht="33" customHeight="1" x14ac:dyDescent="0.3">
      <c r="A210" s="75">
        <v>207</v>
      </c>
      <c r="B210" s="98" t="s">
        <v>110</v>
      </c>
      <c r="C210" s="76" t="s">
        <v>70</v>
      </c>
      <c r="D210" s="70"/>
      <c r="E210" s="15"/>
      <c r="F210" s="17"/>
      <c r="G210" s="15"/>
      <c r="H210" s="17"/>
      <c r="I210" s="17" t="s">
        <v>82</v>
      </c>
      <c r="J210" s="17" t="s">
        <v>82</v>
      </c>
      <c r="K210" s="17"/>
      <c r="L210" s="17" t="s">
        <v>82</v>
      </c>
      <c r="M210" s="18">
        <v>1</v>
      </c>
      <c r="N210" s="17" t="s">
        <v>82</v>
      </c>
      <c r="O210" s="17"/>
      <c r="P210" s="17"/>
      <c r="Q210" s="18">
        <v>1</v>
      </c>
      <c r="R210" s="17" t="s">
        <v>82</v>
      </c>
      <c r="S210" s="17"/>
      <c r="T210" s="14"/>
      <c r="U210" s="40">
        <f t="shared" si="7"/>
        <v>0</v>
      </c>
      <c r="V210" s="40"/>
      <c r="W210" s="40"/>
      <c r="X210" s="40"/>
      <c r="Y210" s="40"/>
      <c r="Z210" s="47"/>
      <c r="AA210" s="47"/>
      <c r="AB210" s="47"/>
      <c r="AC210" s="47"/>
      <c r="AD210" s="47"/>
      <c r="AE210" s="48"/>
      <c r="AF210" s="47"/>
      <c r="AG210" s="47"/>
      <c r="AH210" s="47"/>
      <c r="AI210" s="48"/>
      <c r="AJ210" s="47"/>
      <c r="AK210" s="47"/>
    </row>
    <row r="211" spans="1:37" ht="34.5" customHeight="1" x14ac:dyDescent="0.3">
      <c r="A211" s="75">
        <v>208</v>
      </c>
      <c r="B211" s="98" t="s">
        <v>111</v>
      </c>
      <c r="C211" s="76" t="s">
        <v>70</v>
      </c>
      <c r="D211" s="70"/>
      <c r="E211" s="15"/>
      <c r="F211" s="17"/>
      <c r="G211" s="15"/>
      <c r="H211" s="17"/>
      <c r="I211" s="17" t="s">
        <v>82</v>
      </c>
      <c r="J211" s="17" t="s">
        <v>82</v>
      </c>
      <c r="K211" s="17"/>
      <c r="L211" s="17" t="s">
        <v>82</v>
      </c>
      <c r="M211" s="18">
        <v>1</v>
      </c>
      <c r="N211" s="17" t="s">
        <v>82</v>
      </c>
      <c r="O211" s="17"/>
      <c r="P211" s="17"/>
      <c r="Q211" s="18">
        <v>1</v>
      </c>
      <c r="R211" s="17" t="s">
        <v>82</v>
      </c>
      <c r="S211" s="17"/>
      <c r="T211" s="14"/>
      <c r="U211" s="40">
        <f t="shared" si="7"/>
        <v>0</v>
      </c>
      <c r="V211" s="40"/>
      <c r="W211" s="40"/>
      <c r="X211" s="40"/>
      <c r="Y211" s="40"/>
      <c r="Z211" s="47"/>
      <c r="AA211" s="47"/>
      <c r="AB211" s="47"/>
      <c r="AC211" s="47"/>
      <c r="AD211" s="47"/>
      <c r="AE211" s="48"/>
      <c r="AF211" s="47"/>
      <c r="AG211" s="47"/>
      <c r="AH211" s="47"/>
      <c r="AI211" s="48"/>
      <c r="AJ211" s="47"/>
      <c r="AK211" s="47"/>
    </row>
    <row r="212" spans="1:37" ht="32.25" customHeight="1" x14ac:dyDescent="0.3">
      <c r="A212" s="75">
        <v>209</v>
      </c>
      <c r="B212" s="98" t="s">
        <v>112</v>
      </c>
      <c r="C212" s="76" t="s">
        <v>70</v>
      </c>
      <c r="D212" s="70"/>
      <c r="E212" s="15"/>
      <c r="F212" s="17"/>
      <c r="G212" s="15"/>
      <c r="H212" s="17"/>
      <c r="I212" s="17" t="s">
        <v>82</v>
      </c>
      <c r="J212" s="17" t="s">
        <v>82</v>
      </c>
      <c r="K212" s="17"/>
      <c r="L212" s="17" t="s">
        <v>82</v>
      </c>
      <c r="M212" s="18">
        <v>1</v>
      </c>
      <c r="N212" s="17" t="s">
        <v>82</v>
      </c>
      <c r="O212" s="17"/>
      <c r="P212" s="17"/>
      <c r="Q212" s="18">
        <v>1</v>
      </c>
      <c r="R212" s="17" t="s">
        <v>82</v>
      </c>
      <c r="S212" s="17"/>
      <c r="T212" s="14"/>
      <c r="U212" s="40">
        <f t="shared" si="7"/>
        <v>0</v>
      </c>
      <c r="V212" s="40"/>
      <c r="W212" s="40"/>
      <c r="X212" s="40"/>
      <c r="Y212" s="40"/>
      <c r="Z212" s="47"/>
      <c r="AA212" s="47"/>
      <c r="AB212" s="47"/>
      <c r="AC212" s="47"/>
      <c r="AD212" s="47"/>
      <c r="AE212" s="48"/>
      <c r="AF212" s="47"/>
      <c r="AG212" s="47"/>
      <c r="AH212" s="47"/>
      <c r="AI212" s="48"/>
      <c r="AJ212" s="47"/>
      <c r="AK212" s="47"/>
    </row>
    <row r="213" spans="1:37" ht="37.5" customHeight="1" x14ac:dyDescent="0.3">
      <c r="A213" s="75">
        <v>210</v>
      </c>
      <c r="B213" s="98" t="s">
        <v>71</v>
      </c>
      <c r="C213" s="76" t="s">
        <v>70</v>
      </c>
      <c r="D213" s="70"/>
      <c r="E213" s="15"/>
      <c r="F213" s="17"/>
      <c r="G213" s="15"/>
      <c r="H213" s="17"/>
      <c r="I213" s="17" t="s">
        <v>82</v>
      </c>
      <c r="J213" s="17" t="s">
        <v>82</v>
      </c>
      <c r="K213" s="17"/>
      <c r="L213" s="17" t="s">
        <v>82</v>
      </c>
      <c r="M213" s="18">
        <v>1</v>
      </c>
      <c r="N213" s="17" t="s">
        <v>82</v>
      </c>
      <c r="O213" s="17"/>
      <c r="P213" s="17"/>
      <c r="Q213" s="18">
        <v>1</v>
      </c>
      <c r="R213" s="17" t="s">
        <v>82</v>
      </c>
      <c r="S213" s="17"/>
      <c r="T213" s="14"/>
      <c r="U213" s="40">
        <f t="shared" si="7"/>
        <v>0</v>
      </c>
      <c r="V213" s="40"/>
      <c r="W213" s="40"/>
      <c r="X213" s="40"/>
      <c r="Y213" s="40"/>
      <c r="Z213" s="47"/>
      <c r="AA213" s="47"/>
      <c r="AB213" s="47"/>
      <c r="AC213" s="47"/>
      <c r="AD213" s="47"/>
      <c r="AE213" s="48"/>
      <c r="AF213" s="47"/>
      <c r="AG213" s="47"/>
      <c r="AH213" s="47"/>
      <c r="AI213" s="48"/>
      <c r="AJ213" s="47"/>
      <c r="AK213" s="47"/>
    </row>
    <row r="214" spans="1:37" ht="36" customHeight="1" x14ac:dyDescent="0.3">
      <c r="A214" s="75">
        <v>211</v>
      </c>
      <c r="B214" s="98" t="s">
        <v>152</v>
      </c>
      <c r="C214" s="76" t="s">
        <v>70</v>
      </c>
      <c r="D214" s="70"/>
      <c r="E214" s="15"/>
      <c r="F214" s="17"/>
      <c r="G214" s="15"/>
      <c r="H214" s="17"/>
      <c r="I214" s="17" t="s">
        <v>82</v>
      </c>
      <c r="J214" s="17" t="s">
        <v>82</v>
      </c>
      <c r="K214" s="17"/>
      <c r="L214" s="17" t="s">
        <v>82</v>
      </c>
      <c r="M214" s="18">
        <v>1</v>
      </c>
      <c r="N214" s="17" t="s">
        <v>82</v>
      </c>
      <c r="O214" s="17"/>
      <c r="P214" s="17"/>
      <c r="Q214" s="18">
        <v>1</v>
      </c>
      <c r="R214" s="17" t="s">
        <v>82</v>
      </c>
      <c r="S214" s="17"/>
      <c r="T214" s="14"/>
      <c r="U214" s="40">
        <f t="shared" si="7"/>
        <v>0</v>
      </c>
      <c r="V214" s="40"/>
      <c r="W214" s="40"/>
      <c r="X214" s="40"/>
      <c r="Y214" s="40"/>
      <c r="Z214" s="47"/>
      <c r="AA214" s="47"/>
      <c r="AB214" s="47"/>
      <c r="AC214" s="47"/>
      <c r="AD214" s="47"/>
      <c r="AE214" s="48"/>
      <c r="AF214" s="47"/>
      <c r="AG214" s="47"/>
      <c r="AH214" s="47"/>
      <c r="AI214" s="48"/>
      <c r="AJ214" s="47"/>
      <c r="AK214" s="47"/>
    </row>
    <row r="215" spans="1:37" ht="36" customHeight="1" x14ac:dyDescent="0.3">
      <c r="A215" s="75">
        <v>212</v>
      </c>
      <c r="B215" s="98" t="s">
        <v>137</v>
      </c>
      <c r="C215" s="76" t="s">
        <v>70</v>
      </c>
      <c r="D215" s="70"/>
      <c r="E215" s="15"/>
      <c r="F215" s="17"/>
      <c r="G215" s="15"/>
      <c r="H215" s="17"/>
      <c r="I215" s="17" t="s">
        <v>82</v>
      </c>
      <c r="J215" s="17" t="s">
        <v>82</v>
      </c>
      <c r="K215" s="17"/>
      <c r="L215" s="17" t="s">
        <v>82</v>
      </c>
      <c r="M215" s="18">
        <v>1</v>
      </c>
      <c r="N215" s="17" t="s">
        <v>82</v>
      </c>
      <c r="O215" s="17"/>
      <c r="P215" s="17"/>
      <c r="Q215" s="18">
        <v>1</v>
      </c>
      <c r="R215" s="17" t="s">
        <v>82</v>
      </c>
      <c r="S215" s="17"/>
      <c r="T215" s="14"/>
      <c r="U215" s="40">
        <f t="shared" si="7"/>
        <v>0</v>
      </c>
      <c r="V215" s="40"/>
      <c r="W215" s="40"/>
      <c r="X215" s="40"/>
      <c r="Y215" s="40"/>
      <c r="Z215" s="47"/>
      <c r="AA215" s="47"/>
      <c r="AB215" s="47"/>
      <c r="AC215" s="47"/>
      <c r="AD215" s="47"/>
      <c r="AE215" s="48"/>
      <c r="AF215" s="47"/>
      <c r="AG215" s="47"/>
      <c r="AH215" s="47"/>
      <c r="AI215" s="48"/>
      <c r="AJ215" s="47"/>
      <c r="AK215" s="47"/>
    </row>
    <row r="216" spans="1:37" ht="40.5" customHeight="1" x14ac:dyDescent="0.3">
      <c r="A216" s="75">
        <v>213</v>
      </c>
      <c r="B216" s="98" t="s">
        <v>153</v>
      </c>
      <c r="C216" s="76" t="s">
        <v>70</v>
      </c>
      <c r="D216" s="70"/>
      <c r="E216" s="15"/>
      <c r="F216" s="17"/>
      <c r="G216" s="15"/>
      <c r="H216" s="17"/>
      <c r="I216" s="17" t="s">
        <v>82</v>
      </c>
      <c r="J216" s="17" t="s">
        <v>82</v>
      </c>
      <c r="K216" s="17"/>
      <c r="L216" s="17" t="s">
        <v>82</v>
      </c>
      <c r="M216" s="18">
        <v>1</v>
      </c>
      <c r="N216" s="17" t="s">
        <v>82</v>
      </c>
      <c r="O216" s="17"/>
      <c r="P216" s="17"/>
      <c r="Q216" s="18">
        <v>1</v>
      </c>
      <c r="R216" s="17" t="s">
        <v>82</v>
      </c>
      <c r="S216" s="17"/>
      <c r="T216" s="14"/>
      <c r="U216" s="40">
        <f t="shared" si="7"/>
        <v>0</v>
      </c>
      <c r="V216" s="40"/>
      <c r="W216" s="40"/>
      <c r="X216" s="40"/>
      <c r="Y216" s="40"/>
      <c r="Z216" s="47"/>
      <c r="AA216" s="47"/>
      <c r="AB216" s="47"/>
      <c r="AC216" s="47"/>
      <c r="AD216" s="47"/>
      <c r="AE216" s="48"/>
      <c r="AF216" s="47"/>
      <c r="AG216" s="47"/>
      <c r="AH216" s="47"/>
      <c r="AI216" s="48"/>
      <c r="AJ216" s="47"/>
      <c r="AK216" s="47"/>
    </row>
    <row r="217" spans="1:37" ht="33.75" customHeight="1" x14ac:dyDescent="0.3">
      <c r="A217" s="75">
        <v>214</v>
      </c>
      <c r="B217" s="98" t="s">
        <v>154</v>
      </c>
      <c r="C217" s="76" t="s">
        <v>70</v>
      </c>
      <c r="D217" s="70"/>
      <c r="E217" s="15"/>
      <c r="F217" s="17"/>
      <c r="G217" s="15"/>
      <c r="H217" s="17"/>
      <c r="I217" s="17" t="s">
        <v>82</v>
      </c>
      <c r="J217" s="17" t="s">
        <v>82</v>
      </c>
      <c r="K217" s="17"/>
      <c r="L217" s="17" t="s">
        <v>82</v>
      </c>
      <c r="M217" s="18">
        <v>1</v>
      </c>
      <c r="N217" s="17" t="s">
        <v>82</v>
      </c>
      <c r="O217" s="17"/>
      <c r="P217" s="17"/>
      <c r="Q217" s="18">
        <v>1</v>
      </c>
      <c r="R217" s="17" t="s">
        <v>82</v>
      </c>
      <c r="S217" s="17"/>
      <c r="T217" s="14"/>
      <c r="U217" s="40">
        <f t="shared" si="7"/>
        <v>0</v>
      </c>
      <c r="V217" s="40"/>
      <c r="W217" s="40"/>
      <c r="X217" s="40"/>
      <c r="Y217" s="40"/>
      <c r="Z217" s="47"/>
      <c r="AA217" s="47"/>
      <c r="AB217" s="47"/>
      <c r="AC217" s="47"/>
      <c r="AD217" s="47"/>
      <c r="AE217" s="48"/>
      <c r="AF217" s="47"/>
      <c r="AG217" s="47"/>
      <c r="AH217" s="47"/>
      <c r="AI217" s="48"/>
      <c r="AJ217" s="47"/>
      <c r="AK217" s="47"/>
    </row>
    <row r="218" spans="1:37" ht="33" customHeight="1" x14ac:dyDescent="0.3">
      <c r="A218" s="75">
        <v>215</v>
      </c>
      <c r="B218" s="98" t="s">
        <v>138</v>
      </c>
      <c r="C218" s="76" t="s">
        <v>70</v>
      </c>
      <c r="D218" s="70"/>
      <c r="E218" s="15"/>
      <c r="F218" s="17"/>
      <c r="G218" s="15"/>
      <c r="H218" s="17"/>
      <c r="I218" s="17" t="s">
        <v>82</v>
      </c>
      <c r="J218" s="17" t="s">
        <v>82</v>
      </c>
      <c r="K218" s="17"/>
      <c r="L218" s="17" t="s">
        <v>82</v>
      </c>
      <c r="M218" s="18">
        <v>1</v>
      </c>
      <c r="N218" s="17" t="s">
        <v>82</v>
      </c>
      <c r="O218" s="17"/>
      <c r="P218" s="17"/>
      <c r="Q218" s="18">
        <v>1</v>
      </c>
      <c r="R218" s="17" t="s">
        <v>82</v>
      </c>
      <c r="S218" s="17"/>
      <c r="T218" s="14"/>
      <c r="U218" s="40">
        <f t="shared" si="7"/>
        <v>0</v>
      </c>
      <c r="V218" s="40"/>
      <c r="W218" s="40"/>
      <c r="X218" s="40"/>
      <c r="Y218" s="40"/>
      <c r="Z218" s="47"/>
      <c r="AA218" s="47"/>
      <c r="AB218" s="47"/>
      <c r="AC218" s="47"/>
      <c r="AD218" s="47"/>
      <c r="AE218" s="48"/>
      <c r="AF218" s="47"/>
      <c r="AG218" s="47"/>
      <c r="AH218" s="47"/>
      <c r="AI218" s="48"/>
      <c r="AJ218" s="47"/>
      <c r="AK218" s="47"/>
    </row>
    <row r="219" spans="1:37" ht="34.5" customHeight="1" x14ac:dyDescent="0.3">
      <c r="A219" s="75">
        <v>216</v>
      </c>
      <c r="B219" s="98" t="s">
        <v>155</v>
      </c>
      <c r="C219" s="76" t="s">
        <v>70</v>
      </c>
      <c r="D219" s="70"/>
      <c r="E219" s="15"/>
      <c r="F219" s="17"/>
      <c r="G219" s="15"/>
      <c r="H219" s="17"/>
      <c r="I219" s="17" t="s">
        <v>82</v>
      </c>
      <c r="J219" s="17" t="s">
        <v>82</v>
      </c>
      <c r="K219" s="17"/>
      <c r="L219" s="17" t="s">
        <v>82</v>
      </c>
      <c r="M219" s="18">
        <v>1</v>
      </c>
      <c r="N219" s="17" t="s">
        <v>82</v>
      </c>
      <c r="O219" s="17"/>
      <c r="P219" s="17"/>
      <c r="Q219" s="18">
        <v>1</v>
      </c>
      <c r="R219" s="17" t="s">
        <v>82</v>
      </c>
      <c r="S219" s="17"/>
      <c r="T219" s="14"/>
      <c r="U219" s="40">
        <f t="shared" si="7"/>
        <v>0</v>
      </c>
      <c r="V219" s="40"/>
      <c r="W219" s="40"/>
      <c r="X219" s="40"/>
      <c r="Y219" s="40"/>
      <c r="Z219" s="47"/>
      <c r="AA219" s="47"/>
      <c r="AB219" s="47"/>
      <c r="AC219" s="47"/>
      <c r="AD219" s="47"/>
      <c r="AE219" s="48"/>
      <c r="AF219" s="47"/>
      <c r="AG219" s="47"/>
      <c r="AH219" s="47"/>
      <c r="AI219" s="48"/>
      <c r="AJ219" s="47"/>
      <c r="AK219" s="47"/>
    </row>
    <row r="220" spans="1:37" ht="35.25" customHeight="1" x14ac:dyDescent="0.3">
      <c r="A220" s="75">
        <v>217</v>
      </c>
      <c r="B220" s="98" t="s">
        <v>156</v>
      </c>
      <c r="C220" s="76" t="s">
        <v>70</v>
      </c>
      <c r="D220" s="70"/>
      <c r="E220" s="15"/>
      <c r="F220" s="17"/>
      <c r="G220" s="15"/>
      <c r="H220" s="17"/>
      <c r="I220" s="17" t="s">
        <v>82</v>
      </c>
      <c r="J220" s="17" t="s">
        <v>82</v>
      </c>
      <c r="K220" s="17"/>
      <c r="L220" s="17" t="s">
        <v>82</v>
      </c>
      <c r="M220" s="18">
        <v>1</v>
      </c>
      <c r="N220" s="17" t="s">
        <v>82</v>
      </c>
      <c r="O220" s="17"/>
      <c r="P220" s="17"/>
      <c r="Q220" s="18">
        <v>1</v>
      </c>
      <c r="R220" s="17" t="s">
        <v>82</v>
      </c>
      <c r="S220" s="17"/>
      <c r="T220" s="14"/>
      <c r="U220" s="40">
        <f t="shared" si="7"/>
        <v>0</v>
      </c>
      <c r="V220" s="40"/>
      <c r="W220" s="40"/>
      <c r="X220" s="40"/>
      <c r="Y220" s="40"/>
      <c r="Z220" s="47"/>
      <c r="AA220" s="47"/>
      <c r="AB220" s="47"/>
      <c r="AC220" s="47"/>
      <c r="AD220" s="47"/>
      <c r="AE220" s="48"/>
      <c r="AF220" s="47"/>
      <c r="AG220" s="47"/>
      <c r="AH220" s="47"/>
      <c r="AI220" s="48"/>
      <c r="AJ220" s="47"/>
      <c r="AK220" s="47"/>
    </row>
    <row r="221" spans="1:37" ht="40.5" customHeight="1" x14ac:dyDescent="0.3">
      <c r="A221" s="75">
        <v>218</v>
      </c>
      <c r="B221" s="98" t="s">
        <v>157</v>
      </c>
      <c r="C221" s="76" t="s">
        <v>70</v>
      </c>
      <c r="D221" s="70"/>
      <c r="E221" s="15"/>
      <c r="F221" s="17"/>
      <c r="G221" s="15"/>
      <c r="H221" s="17"/>
      <c r="I221" s="17" t="s">
        <v>82</v>
      </c>
      <c r="J221" s="17" t="s">
        <v>82</v>
      </c>
      <c r="K221" s="17"/>
      <c r="L221" s="17" t="s">
        <v>82</v>
      </c>
      <c r="M221" s="18">
        <v>1</v>
      </c>
      <c r="N221" s="17" t="s">
        <v>82</v>
      </c>
      <c r="O221" s="17"/>
      <c r="P221" s="17"/>
      <c r="Q221" s="18">
        <v>1</v>
      </c>
      <c r="R221" s="17" t="s">
        <v>82</v>
      </c>
      <c r="S221" s="17"/>
      <c r="T221" s="14"/>
      <c r="U221" s="40">
        <f t="shared" si="7"/>
        <v>0</v>
      </c>
      <c r="V221" s="40"/>
      <c r="W221" s="40"/>
      <c r="X221" s="40"/>
      <c r="Y221" s="40"/>
      <c r="Z221" s="47"/>
      <c r="AA221" s="47"/>
      <c r="AB221" s="47"/>
      <c r="AC221" s="47"/>
      <c r="AD221" s="47"/>
      <c r="AE221" s="48"/>
      <c r="AF221" s="47"/>
      <c r="AG221" s="47"/>
      <c r="AH221" s="47"/>
      <c r="AI221" s="48"/>
      <c r="AJ221" s="47"/>
      <c r="AK221" s="47"/>
    </row>
    <row r="222" spans="1:37" ht="33.75" customHeight="1" x14ac:dyDescent="0.3">
      <c r="A222" s="75">
        <v>219</v>
      </c>
      <c r="B222" s="98" t="s">
        <v>158</v>
      </c>
      <c r="C222" s="76" t="s">
        <v>70</v>
      </c>
      <c r="D222" s="70"/>
      <c r="E222" s="15"/>
      <c r="F222" s="17"/>
      <c r="G222" s="15"/>
      <c r="H222" s="17"/>
      <c r="I222" s="17" t="s">
        <v>82</v>
      </c>
      <c r="J222" s="17" t="s">
        <v>82</v>
      </c>
      <c r="K222" s="17"/>
      <c r="L222" s="17" t="s">
        <v>82</v>
      </c>
      <c r="M222" s="18">
        <v>1</v>
      </c>
      <c r="N222" s="17" t="s">
        <v>82</v>
      </c>
      <c r="O222" s="17"/>
      <c r="P222" s="17"/>
      <c r="Q222" s="18">
        <v>1</v>
      </c>
      <c r="R222" s="17" t="s">
        <v>82</v>
      </c>
      <c r="S222" s="17"/>
      <c r="T222" s="14"/>
      <c r="U222" s="40">
        <f t="shared" si="7"/>
        <v>0</v>
      </c>
      <c r="V222" s="40"/>
      <c r="W222" s="40"/>
      <c r="X222" s="40"/>
      <c r="Y222" s="40"/>
      <c r="Z222" s="47"/>
      <c r="AA222" s="47"/>
      <c r="AB222" s="47"/>
      <c r="AC222" s="47"/>
      <c r="AD222" s="47"/>
      <c r="AE222" s="48"/>
      <c r="AF222" s="47"/>
      <c r="AG222" s="47"/>
      <c r="AH222" s="47"/>
      <c r="AI222" s="48"/>
      <c r="AJ222" s="47"/>
      <c r="AK222" s="47"/>
    </row>
    <row r="223" spans="1:37" ht="32.25" customHeight="1" x14ac:dyDescent="0.3">
      <c r="A223" s="75">
        <v>220</v>
      </c>
      <c r="B223" s="98" t="s">
        <v>159</v>
      </c>
      <c r="C223" s="76" t="s">
        <v>70</v>
      </c>
      <c r="D223" s="70"/>
      <c r="E223" s="15"/>
      <c r="F223" s="17"/>
      <c r="G223" s="15"/>
      <c r="H223" s="17"/>
      <c r="I223" s="17" t="s">
        <v>82</v>
      </c>
      <c r="J223" s="17" t="s">
        <v>82</v>
      </c>
      <c r="K223" s="17"/>
      <c r="L223" s="17" t="s">
        <v>82</v>
      </c>
      <c r="M223" s="18">
        <v>1</v>
      </c>
      <c r="N223" s="17" t="s">
        <v>82</v>
      </c>
      <c r="O223" s="17"/>
      <c r="P223" s="17"/>
      <c r="Q223" s="18">
        <v>1</v>
      </c>
      <c r="R223" s="17" t="s">
        <v>82</v>
      </c>
      <c r="S223" s="17"/>
      <c r="T223" s="14"/>
      <c r="U223" s="40">
        <f t="shared" si="7"/>
        <v>0</v>
      </c>
      <c r="V223" s="40"/>
      <c r="W223" s="40"/>
      <c r="X223" s="40"/>
      <c r="Y223" s="40"/>
      <c r="Z223" s="47"/>
      <c r="AA223" s="47"/>
      <c r="AB223" s="47"/>
      <c r="AC223" s="47"/>
      <c r="AD223" s="47"/>
      <c r="AE223" s="48"/>
      <c r="AF223" s="47"/>
      <c r="AG223" s="47"/>
      <c r="AH223" s="47"/>
      <c r="AI223" s="48"/>
      <c r="AJ223" s="47"/>
      <c r="AK223" s="47"/>
    </row>
    <row r="224" spans="1:37" ht="37.5" customHeight="1" x14ac:dyDescent="0.3">
      <c r="A224" s="75">
        <v>221</v>
      </c>
      <c r="B224" s="98" t="s">
        <v>160</v>
      </c>
      <c r="C224" s="76" t="s">
        <v>70</v>
      </c>
      <c r="D224" s="70"/>
      <c r="E224" s="15"/>
      <c r="F224" s="17"/>
      <c r="G224" s="15"/>
      <c r="H224" s="17"/>
      <c r="I224" s="17" t="s">
        <v>82</v>
      </c>
      <c r="J224" s="17" t="s">
        <v>82</v>
      </c>
      <c r="K224" s="17"/>
      <c r="L224" s="17" t="s">
        <v>82</v>
      </c>
      <c r="M224" s="18">
        <v>1</v>
      </c>
      <c r="N224" s="17" t="s">
        <v>82</v>
      </c>
      <c r="O224" s="17"/>
      <c r="P224" s="17"/>
      <c r="Q224" s="18">
        <v>1</v>
      </c>
      <c r="R224" s="17" t="s">
        <v>82</v>
      </c>
      <c r="S224" s="17"/>
      <c r="T224" s="14"/>
      <c r="U224" s="40">
        <f t="shared" si="7"/>
        <v>0</v>
      </c>
      <c r="V224" s="40"/>
      <c r="W224" s="40"/>
      <c r="X224" s="40"/>
      <c r="Y224" s="40"/>
      <c r="Z224" s="47"/>
      <c r="AA224" s="47"/>
      <c r="AB224" s="47"/>
      <c r="AC224" s="47"/>
      <c r="AD224" s="47"/>
      <c r="AE224" s="48"/>
      <c r="AF224" s="47"/>
      <c r="AG224" s="47"/>
      <c r="AH224" s="47"/>
      <c r="AI224" s="48"/>
      <c r="AJ224" s="47"/>
      <c r="AK224" s="47"/>
    </row>
    <row r="225" spans="1:37" ht="18.75" customHeight="1" x14ac:dyDescent="0.3">
      <c r="A225" s="75">
        <v>222</v>
      </c>
      <c r="B225" s="98" t="s">
        <v>72</v>
      </c>
      <c r="C225" s="76" t="s">
        <v>70</v>
      </c>
      <c r="D225" s="70"/>
      <c r="E225" s="15"/>
      <c r="F225" s="17"/>
      <c r="G225" s="15"/>
      <c r="H225" s="17"/>
      <c r="I225" s="17" t="s">
        <v>82</v>
      </c>
      <c r="J225" s="17" t="s">
        <v>82</v>
      </c>
      <c r="K225" s="17"/>
      <c r="L225" s="17" t="s">
        <v>82</v>
      </c>
      <c r="M225" s="18">
        <v>1</v>
      </c>
      <c r="N225" s="17" t="s">
        <v>82</v>
      </c>
      <c r="O225" s="17"/>
      <c r="P225" s="17"/>
      <c r="Q225" s="18">
        <v>1</v>
      </c>
      <c r="R225" s="17" t="s">
        <v>82</v>
      </c>
      <c r="S225" s="17"/>
      <c r="T225" s="14"/>
      <c r="U225" s="40">
        <f t="shared" si="7"/>
        <v>0</v>
      </c>
      <c r="V225" s="40"/>
      <c r="W225" s="40"/>
      <c r="X225" s="40"/>
      <c r="Y225" s="40"/>
      <c r="Z225" s="47"/>
      <c r="AA225" s="47"/>
      <c r="AB225" s="47"/>
      <c r="AC225" s="47"/>
      <c r="AD225" s="47"/>
      <c r="AE225" s="48"/>
      <c r="AF225" s="47"/>
      <c r="AG225" s="47"/>
      <c r="AH225" s="47"/>
      <c r="AI225" s="48"/>
      <c r="AJ225" s="47"/>
      <c r="AK225" s="47"/>
    </row>
    <row r="226" spans="1:37" ht="37.5" customHeight="1" x14ac:dyDescent="0.3">
      <c r="A226" s="75">
        <v>223</v>
      </c>
      <c r="B226" s="98" t="s">
        <v>130</v>
      </c>
      <c r="C226" s="76" t="s">
        <v>70</v>
      </c>
      <c r="D226" s="70"/>
      <c r="E226" s="15"/>
      <c r="F226" s="17"/>
      <c r="G226" s="15"/>
      <c r="H226" s="17"/>
      <c r="I226" s="17" t="s">
        <v>82</v>
      </c>
      <c r="J226" s="17" t="s">
        <v>82</v>
      </c>
      <c r="K226" s="17"/>
      <c r="L226" s="17" t="s">
        <v>82</v>
      </c>
      <c r="M226" s="18">
        <v>1</v>
      </c>
      <c r="N226" s="17" t="s">
        <v>82</v>
      </c>
      <c r="O226" s="17"/>
      <c r="P226" s="17"/>
      <c r="Q226" s="18">
        <v>1</v>
      </c>
      <c r="R226" s="17" t="s">
        <v>82</v>
      </c>
      <c r="S226" s="17"/>
      <c r="T226" s="14"/>
      <c r="U226" s="40">
        <f t="shared" si="7"/>
        <v>0</v>
      </c>
      <c r="V226" s="40"/>
      <c r="W226" s="40"/>
      <c r="X226" s="40"/>
      <c r="Y226" s="40"/>
      <c r="Z226" s="47"/>
      <c r="AA226" s="47"/>
      <c r="AB226" s="47"/>
      <c r="AC226" s="47"/>
      <c r="AD226" s="47"/>
      <c r="AE226" s="48"/>
      <c r="AF226" s="47"/>
      <c r="AG226" s="47"/>
      <c r="AH226" s="47"/>
      <c r="AI226" s="48"/>
      <c r="AJ226" s="47"/>
      <c r="AK226" s="47"/>
    </row>
    <row r="227" spans="1:37" ht="36" customHeight="1" x14ac:dyDescent="0.3">
      <c r="A227" s="75">
        <v>224</v>
      </c>
      <c r="B227" s="98" t="s">
        <v>161</v>
      </c>
      <c r="C227" s="76" t="s">
        <v>70</v>
      </c>
      <c r="D227" s="70"/>
      <c r="E227" s="15"/>
      <c r="F227" s="17"/>
      <c r="G227" s="15"/>
      <c r="H227" s="17"/>
      <c r="I227" s="17" t="s">
        <v>82</v>
      </c>
      <c r="J227" s="17" t="s">
        <v>82</v>
      </c>
      <c r="K227" s="17"/>
      <c r="L227" s="17" t="s">
        <v>82</v>
      </c>
      <c r="M227" s="18">
        <v>1</v>
      </c>
      <c r="N227" s="17" t="s">
        <v>82</v>
      </c>
      <c r="O227" s="17"/>
      <c r="P227" s="17"/>
      <c r="Q227" s="18">
        <v>1</v>
      </c>
      <c r="R227" s="17" t="s">
        <v>82</v>
      </c>
      <c r="S227" s="17"/>
      <c r="T227" s="14"/>
      <c r="U227" s="40">
        <f t="shared" si="7"/>
        <v>0</v>
      </c>
      <c r="V227" s="40"/>
      <c r="W227" s="40"/>
      <c r="X227" s="40"/>
      <c r="Y227" s="40"/>
      <c r="Z227" s="47"/>
      <c r="AA227" s="47"/>
      <c r="AB227" s="47"/>
      <c r="AC227" s="47"/>
      <c r="AD227" s="47"/>
      <c r="AE227" s="48"/>
      <c r="AF227" s="47"/>
      <c r="AG227" s="47"/>
      <c r="AH227" s="47"/>
      <c r="AI227" s="48"/>
      <c r="AJ227" s="47"/>
      <c r="AK227" s="47"/>
    </row>
    <row r="228" spans="1:37" ht="33" customHeight="1" x14ac:dyDescent="0.3">
      <c r="A228" s="75">
        <v>225</v>
      </c>
      <c r="B228" s="98" t="s">
        <v>162</v>
      </c>
      <c r="C228" s="76" t="s">
        <v>70</v>
      </c>
      <c r="D228" s="70"/>
      <c r="E228" s="15"/>
      <c r="F228" s="17"/>
      <c r="G228" s="15"/>
      <c r="H228" s="17"/>
      <c r="I228" s="17" t="s">
        <v>82</v>
      </c>
      <c r="J228" s="17" t="s">
        <v>82</v>
      </c>
      <c r="K228" s="17"/>
      <c r="L228" s="17" t="s">
        <v>82</v>
      </c>
      <c r="M228" s="18">
        <v>1</v>
      </c>
      <c r="N228" s="17" t="s">
        <v>82</v>
      </c>
      <c r="O228" s="17"/>
      <c r="P228" s="17"/>
      <c r="Q228" s="18">
        <v>1</v>
      </c>
      <c r="R228" s="17" t="s">
        <v>82</v>
      </c>
      <c r="S228" s="17"/>
      <c r="T228" s="14"/>
      <c r="U228" s="40">
        <f t="shared" si="7"/>
        <v>0</v>
      </c>
      <c r="V228" s="40"/>
      <c r="W228" s="40"/>
      <c r="X228" s="40"/>
      <c r="Y228" s="40"/>
      <c r="Z228" s="47"/>
      <c r="AA228" s="47"/>
      <c r="AB228" s="47"/>
      <c r="AC228" s="47"/>
      <c r="AD228" s="47"/>
      <c r="AE228" s="48"/>
      <c r="AF228" s="47"/>
      <c r="AG228" s="47"/>
      <c r="AH228" s="47"/>
      <c r="AI228" s="48"/>
      <c r="AJ228" s="47"/>
      <c r="AK228" s="47"/>
    </row>
    <row r="229" spans="1:37" ht="40.5" customHeight="1" x14ac:dyDescent="0.3">
      <c r="A229" s="75">
        <v>226</v>
      </c>
      <c r="B229" s="98" t="s">
        <v>163</v>
      </c>
      <c r="C229" s="76" t="s">
        <v>70</v>
      </c>
      <c r="D229" s="70"/>
      <c r="E229" s="15"/>
      <c r="F229" s="17"/>
      <c r="G229" s="15"/>
      <c r="H229" s="17"/>
      <c r="I229" s="17" t="s">
        <v>82</v>
      </c>
      <c r="J229" s="17" t="s">
        <v>82</v>
      </c>
      <c r="K229" s="17"/>
      <c r="L229" s="17" t="s">
        <v>82</v>
      </c>
      <c r="M229" s="18">
        <v>1</v>
      </c>
      <c r="N229" s="17" t="s">
        <v>82</v>
      </c>
      <c r="O229" s="17"/>
      <c r="P229" s="17"/>
      <c r="Q229" s="18">
        <v>1</v>
      </c>
      <c r="R229" s="17" t="s">
        <v>82</v>
      </c>
      <c r="S229" s="17"/>
      <c r="T229" s="14"/>
      <c r="U229" s="40">
        <f t="shared" si="7"/>
        <v>0</v>
      </c>
      <c r="V229" s="40"/>
      <c r="W229" s="40"/>
      <c r="X229" s="40"/>
      <c r="Y229" s="40"/>
      <c r="Z229" s="47"/>
      <c r="AA229" s="47"/>
      <c r="AB229" s="47"/>
      <c r="AC229" s="47"/>
      <c r="AD229" s="47"/>
      <c r="AE229" s="48"/>
      <c r="AF229" s="47"/>
      <c r="AG229" s="47"/>
      <c r="AH229" s="47"/>
      <c r="AI229" s="48"/>
      <c r="AJ229" s="47"/>
      <c r="AK229" s="47"/>
    </row>
    <row r="230" spans="1:37" ht="33" customHeight="1" x14ac:dyDescent="0.3">
      <c r="A230" s="75">
        <v>227</v>
      </c>
      <c r="B230" s="98" t="s">
        <v>113</v>
      </c>
      <c r="C230" s="76" t="s">
        <v>70</v>
      </c>
      <c r="D230" s="70"/>
      <c r="E230" s="15"/>
      <c r="F230" s="17"/>
      <c r="G230" s="15"/>
      <c r="H230" s="17"/>
      <c r="I230" s="17" t="s">
        <v>82</v>
      </c>
      <c r="J230" s="17" t="s">
        <v>82</v>
      </c>
      <c r="K230" s="17"/>
      <c r="L230" s="17" t="s">
        <v>82</v>
      </c>
      <c r="M230" s="18">
        <v>1</v>
      </c>
      <c r="N230" s="17" t="s">
        <v>82</v>
      </c>
      <c r="O230" s="17"/>
      <c r="P230" s="17"/>
      <c r="Q230" s="18">
        <v>1</v>
      </c>
      <c r="R230" s="17" t="s">
        <v>82</v>
      </c>
      <c r="S230" s="17"/>
      <c r="T230" s="14"/>
      <c r="U230" s="40">
        <f t="shared" si="7"/>
        <v>0</v>
      </c>
      <c r="V230" s="40"/>
      <c r="W230" s="40"/>
      <c r="X230" s="40"/>
      <c r="Y230" s="40"/>
      <c r="Z230" s="47"/>
      <c r="AA230" s="47"/>
      <c r="AB230" s="47"/>
      <c r="AC230" s="47"/>
      <c r="AD230" s="47"/>
      <c r="AE230" s="48"/>
      <c r="AF230" s="47"/>
      <c r="AG230" s="47"/>
      <c r="AH230" s="47"/>
      <c r="AI230" s="48"/>
      <c r="AJ230" s="47"/>
      <c r="AK230" s="47"/>
    </row>
    <row r="231" spans="1:37" ht="37.5" customHeight="1" x14ac:dyDescent="0.3">
      <c r="A231" s="75">
        <v>228</v>
      </c>
      <c r="B231" s="98" t="s">
        <v>114</v>
      </c>
      <c r="C231" s="76" t="s">
        <v>70</v>
      </c>
      <c r="D231" s="70"/>
      <c r="E231" s="15"/>
      <c r="F231" s="17"/>
      <c r="G231" s="15"/>
      <c r="H231" s="17"/>
      <c r="I231" s="17" t="s">
        <v>82</v>
      </c>
      <c r="J231" s="17" t="s">
        <v>82</v>
      </c>
      <c r="K231" s="17"/>
      <c r="L231" s="17" t="s">
        <v>82</v>
      </c>
      <c r="M231" s="18">
        <v>1</v>
      </c>
      <c r="N231" s="17" t="s">
        <v>82</v>
      </c>
      <c r="O231" s="17"/>
      <c r="P231" s="17"/>
      <c r="Q231" s="18">
        <v>1</v>
      </c>
      <c r="R231" s="17" t="s">
        <v>82</v>
      </c>
      <c r="S231" s="17"/>
      <c r="T231" s="14"/>
      <c r="U231" s="40">
        <f t="shared" si="7"/>
        <v>0</v>
      </c>
      <c r="V231" s="40"/>
      <c r="W231" s="40"/>
      <c r="X231" s="40"/>
      <c r="Y231" s="40"/>
      <c r="Z231" s="47"/>
      <c r="AA231" s="47"/>
      <c r="AB231" s="47"/>
      <c r="AC231" s="47"/>
      <c r="AD231" s="47"/>
      <c r="AE231" s="48"/>
      <c r="AF231" s="47"/>
      <c r="AG231" s="47"/>
      <c r="AH231" s="47"/>
      <c r="AI231" s="48"/>
      <c r="AJ231" s="47"/>
      <c r="AK231" s="47"/>
    </row>
    <row r="232" spans="1:37" ht="34.5" customHeight="1" x14ac:dyDescent="0.3">
      <c r="A232" s="75">
        <v>229</v>
      </c>
      <c r="B232" s="98" t="s">
        <v>139</v>
      </c>
      <c r="C232" s="76" t="s">
        <v>70</v>
      </c>
      <c r="D232" s="70"/>
      <c r="E232" s="15"/>
      <c r="F232" s="17"/>
      <c r="G232" s="15"/>
      <c r="H232" s="17"/>
      <c r="I232" s="17" t="s">
        <v>82</v>
      </c>
      <c r="J232" s="17" t="s">
        <v>82</v>
      </c>
      <c r="K232" s="17"/>
      <c r="L232" s="17" t="s">
        <v>82</v>
      </c>
      <c r="M232" s="18">
        <v>1</v>
      </c>
      <c r="N232" s="17" t="s">
        <v>82</v>
      </c>
      <c r="O232" s="17"/>
      <c r="P232" s="17"/>
      <c r="Q232" s="18">
        <v>1</v>
      </c>
      <c r="R232" s="17" t="s">
        <v>82</v>
      </c>
      <c r="S232" s="17"/>
      <c r="T232" s="14"/>
      <c r="U232" s="40">
        <f t="shared" si="7"/>
        <v>0</v>
      </c>
      <c r="V232" s="40"/>
      <c r="W232" s="40"/>
      <c r="X232" s="40"/>
      <c r="Y232" s="40"/>
      <c r="Z232" s="47"/>
      <c r="AA232" s="47"/>
      <c r="AB232" s="47"/>
      <c r="AC232" s="47"/>
      <c r="AD232" s="47"/>
      <c r="AE232" s="48"/>
      <c r="AF232" s="47"/>
      <c r="AG232" s="47"/>
      <c r="AH232" s="47"/>
      <c r="AI232" s="48"/>
      <c r="AJ232" s="47"/>
      <c r="AK232" s="47"/>
    </row>
    <row r="233" spans="1:37" ht="41.25" customHeight="1" x14ac:dyDescent="0.3">
      <c r="A233" s="75">
        <v>230</v>
      </c>
      <c r="B233" s="98" t="s">
        <v>164</v>
      </c>
      <c r="C233" s="76" t="s">
        <v>70</v>
      </c>
      <c r="D233" s="70"/>
      <c r="E233" s="15"/>
      <c r="F233" s="17"/>
      <c r="G233" s="15"/>
      <c r="H233" s="17"/>
      <c r="I233" s="17" t="s">
        <v>82</v>
      </c>
      <c r="J233" s="17" t="s">
        <v>82</v>
      </c>
      <c r="K233" s="17"/>
      <c r="L233" s="17" t="s">
        <v>82</v>
      </c>
      <c r="M233" s="18">
        <v>1</v>
      </c>
      <c r="N233" s="17" t="s">
        <v>82</v>
      </c>
      <c r="O233" s="17"/>
      <c r="P233" s="17"/>
      <c r="Q233" s="18">
        <v>1</v>
      </c>
      <c r="R233" s="17" t="s">
        <v>82</v>
      </c>
      <c r="S233" s="17"/>
      <c r="T233" s="14"/>
      <c r="U233" s="40">
        <f t="shared" si="7"/>
        <v>0</v>
      </c>
      <c r="V233" s="40"/>
      <c r="W233" s="40"/>
      <c r="X233" s="40"/>
      <c r="Y233" s="40"/>
      <c r="Z233" s="47"/>
      <c r="AA233" s="47"/>
      <c r="AB233" s="47"/>
      <c r="AC233" s="47"/>
      <c r="AD233" s="47"/>
      <c r="AE233" s="48"/>
      <c r="AF233" s="47"/>
      <c r="AG233" s="47"/>
      <c r="AH233" s="47"/>
      <c r="AI233" s="48"/>
      <c r="AJ233" s="47"/>
      <c r="AK233" s="47"/>
    </row>
    <row r="234" spans="1:37" s="2" customFormat="1" ht="18.75" customHeight="1" x14ac:dyDescent="0.3">
      <c r="A234" s="75">
        <v>231</v>
      </c>
      <c r="B234" s="33" t="s">
        <v>444</v>
      </c>
      <c r="C234" s="76" t="s">
        <v>70</v>
      </c>
      <c r="D234" s="67"/>
      <c r="E234" s="15"/>
      <c r="F234" s="17"/>
      <c r="G234" s="22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4"/>
      <c r="U234" s="40"/>
      <c r="V234" s="40"/>
      <c r="W234" s="40"/>
      <c r="X234" s="40"/>
      <c r="Y234" s="40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  <c r="AJ234" s="47"/>
      <c r="AK234" s="47"/>
    </row>
    <row r="235" spans="1:37" s="2" customFormat="1" ht="19.5" customHeight="1" x14ac:dyDescent="0.3">
      <c r="A235" s="75">
        <v>232</v>
      </c>
      <c r="B235" s="98" t="s">
        <v>2</v>
      </c>
      <c r="C235" s="728" t="s">
        <v>438</v>
      </c>
      <c r="D235" s="67"/>
      <c r="E235" s="15"/>
      <c r="F235" s="17"/>
      <c r="G235" s="15"/>
      <c r="H235" s="17"/>
      <c r="I235" s="17" t="s">
        <v>82</v>
      </c>
      <c r="J235" s="17" t="s">
        <v>82</v>
      </c>
      <c r="K235" s="17"/>
      <c r="L235" s="17" t="s">
        <v>82</v>
      </c>
      <c r="M235" s="18">
        <v>1</v>
      </c>
      <c r="N235" s="17" t="s">
        <v>82</v>
      </c>
      <c r="O235" s="17"/>
      <c r="P235" s="17"/>
      <c r="Q235" s="18">
        <v>1</v>
      </c>
      <c r="R235" s="17" t="s">
        <v>82</v>
      </c>
      <c r="S235" s="17"/>
      <c r="T235" s="14"/>
      <c r="U235" s="40">
        <v>77643</v>
      </c>
      <c r="V235" s="40"/>
      <c r="W235" s="40"/>
      <c r="X235" s="40"/>
      <c r="Y235" s="40">
        <v>79379.7</v>
      </c>
      <c r="Z235" s="47"/>
      <c r="AA235" s="47"/>
      <c r="AB235" s="47"/>
      <c r="AC235" s="47"/>
      <c r="AD235" s="47"/>
      <c r="AE235" s="48"/>
      <c r="AF235" s="47"/>
      <c r="AG235" s="47"/>
      <c r="AH235" s="47"/>
      <c r="AI235" s="48"/>
      <c r="AJ235" s="47"/>
      <c r="AK235" s="47"/>
    </row>
    <row r="236" spans="1:37" ht="22.5" customHeight="1" x14ac:dyDescent="0.3">
      <c r="A236" s="75">
        <v>233</v>
      </c>
      <c r="B236" s="98" t="s">
        <v>439</v>
      </c>
      <c r="C236" s="728"/>
      <c r="D236" s="67"/>
      <c r="E236" s="15"/>
      <c r="F236" s="17"/>
      <c r="G236" s="15"/>
      <c r="H236" s="17"/>
      <c r="I236" s="17" t="s">
        <v>82</v>
      </c>
      <c r="J236" s="17" t="s">
        <v>82</v>
      </c>
      <c r="K236" s="17"/>
      <c r="L236" s="17" t="s">
        <v>82</v>
      </c>
      <c r="M236" s="18">
        <v>1</v>
      </c>
      <c r="N236" s="17" t="s">
        <v>82</v>
      </c>
      <c r="O236" s="17"/>
      <c r="P236" s="17"/>
      <c r="Q236" s="18">
        <v>1</v>
      </c>
      <c r="R236" s="17" t="s">
        <v>82</v>
      </c>
      <c r="S236" s="17"/>
      <c r="T236" s="14"/>
      <c r="U236" s="40">
        <v>1736.7</v>
      </c>
      <c r="V236" s="40"/>
      <c r="W236" s="40"/>
      <c r="X236" s="40"/>
      <c r="Y236" s="40"/>
      <c r="Z236" s="47"/>
      <c r="AA236" s="47"/>
      <c r="AB236" s="47"/>
      <c r="AC236" s="47"/>
      <c r="AD236" s="47"/>
      <c r="AE236" s="48"/>
      <c r="AF236" s="47"/>
      <c r="AG236" s="47"/>
      <c r="AH236" s="47"/>
      <c r="AI236" s="48"/>
      <c r="AJ236" s="47"/>
      <c r="AK236" s="47"/>
    </row>
    <row r="237" spans="1:37" s="39" customFormat="1" ht="18.75" customHeight="1" x14ac:dyDescent="0.3">
      <c r="A237" s="55"/>
      <c r="B237" s="34" t="s">
        <v>444</v>
      </c>
      <c r="C237" s="728"/>
      <c r="D237" s="72"/>
      <c r="E237" s="36"/>
      <c r="F237" s="37"/>
      <c r="G237" s="38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5"/>
      <c r="U237" s="46"/>
      <c r="V237" s="46"/>
      <c r="W237" s="46"/>
      <c r="X237" s="46"/>
      <c r="Y237" s="46"/>
      <c r="Z237" s="49"/>
      <c r="AA237" s="49"/>
      <c r="AB237" s="49"/>
      <c r="AC237" s="49"/>
      <c r="AD237" s="49"/>
      <c r="AE237" s="49"/>
      <c r="AF237" s="49"/>
      <c r="AG237" s="49"/>
      <c r="AH237" s="49"/>
      <c r="AI237" s="49"/>
      <c r="AJ237" s="49"/>
      <c r="AK237" s="49"/>
    </row>
    <row r="238" spans="1:37" s="12" customFormat="1" ht="61.5" customHeight="1" x14ac:dyDescent="0.45">
      <c r="A238" s="13" t="s">
        <v>83</v>
      </c>
      <c r="B238" s="25"/>
      <c r="C238" s="78"/>
      <c r="D238" s="73"/>
      <c r="E238" s="26"/>
      <c r="F238" s="27"/>
      <c r="G238" s="26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31"/>
      <c r="U238" s="44"/>
      <c r="V238" s="44"/>
      <c r="W238" s="44"/>
      <c r="X238" s="44"/>
      <c r="Y238" s="44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</row>
    <row r="239" spans="1:37" s="12" customFormat="1" ht="12" customHeight="1" x14ac:dyDescent="0.45">
      <c r="A239" s="729" t="s">
        <v>84</v>
      </c>
      <c r="B239" s="729"/>
      <c r="C239" s="729"/>
      <c r="D239" s="729"/>
      <c r="E239" s="729"/>
      <c r="F239" s="729"/>
      <c r="G239" s="729"/>
      <c r="H239" s="729"/>
      <c r="I239" s="729"/>
      <c r="J239" s="729"/>
      <c r="K239" s="729"/>
      <c r="L239" s="729"/>
      <c r="M239" s="729"/>
      <c r="N239" s="729"/>
      <c r="O239" s="729"/>
      <c r="P239" s="729"/>
      <c r="Q239" s="729"/>
      <c r="R239" s="729"/>
      <c r="S239" s="729"/>
      <c r="T239" s="729"/>
      <c r="U239" s="729"/>
      <c r="V239" s="729"/>
      <c r="W239" s="729"/>
      <c r="X239" s="729"/>
      <c r="Y239" s="729"/>
      <c r="Z239" s="52"/>
      <c r="AA239" s="53"/>
      <c r="AB239" s="53"/>
      <c r="AC239" s="52"/>
      <c r="AD239" s="52"/>
      <c r="AE239" s="52"/>
      <c r="AF239" s="52"/>
      <c r="AG239" s="52"/>
      <c r="AH239" s="52"/>
      <c r="AI239" s="52"/>
      <c r="AJ239" s="52"/>
      <c r="AK239" s="52"/>
    </row>
  </sheetData>
  <autoFilter ref="A3:AK239"/>
  <sortState ref="A4:AK195">
    <sortCondition ref="C4:C195"/>
  </sortState>
  <mergeCells count="11">
    <mergeCell ref="Z1:AK1"/>
    <mergeCell ref="C235:C237"/>
    <mergeCell ref="A239:Y239"/>
    <mergeCell ref="H1:T1"/>
    <mergeCell ref="U1:Y1"/>
    <mergeCell ref="A1:A2"/>
    <mergeCell ref="B1:B2"/>
    <mergeCell ref="C1:C2"/>
    <mergeCell ref="D1:D2"/>
    <mergeCell ref="E1:F1"/>
    <mergeCell ref="G1:G2"/>
  </mergeCells>
  <pageMargins left="0.43307086614173229" right="0.23622047244094491" top="0.49" bottom="0.35433070866141736" header="0.31496062992125984" footer="0.31496062992125984"/>
  <pageSetup paperSize="9" scale="65" fitToHeight="0" orientation="landscape" r:id="rId1"/>
  <headerFooter differentFirst="1">
    <oddHeader>&amp;C&amp;"Times New Roman,обычный"&amp;16&amp;P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79998168889431442"/>
    <pageSetUpPr fitToPage="1"/>
  </sheetPr>
  <dimension ref="A1:XBY413"/>
  <sheetViews>
    <sheetView view="pageBreakPreview" zoomScale="80" zoomScaleSheetLayoutView="80" workbookViewId="0">
      <pane xSplit="3" ySplit="9" topLeftCell="F355" activePane="bottomRight" state="frozen"/>
      <selection activeCell="F506" sqref="F506"/>
      <selection pane="topRight" activeCell="F506" sqref="F506"/>
      <selection pane="bottomLeft" activeCell="F506" sqref="F506"/>
      <selection pane="bottomRight" activeCell="S7" sqref="S7"/>
    </sheetView>
  </sheetViews>
  <sheetFormatPr defaultRowHeight="15.75" outlineLevelCol="1" x14ac:dyDescent="0.25"/>
  <cols>
    <col min="1" max="1" width="6.5703125" style="518" customWidth="1"/>
    <col min="2" max="2" width="45.85546875" style="196" customWidth="1"/>
    <col min="3" max="3" width="21.42578125" style="196" customWidth="1"/>
    <col min="4" max="5" width="8.140625" style="128" hidden="1" customWidth="1"/>
    <col min="6" max="6" width="10.42578125" style="275" customWidth="1"/>
    <col min="7" max="9" width="7" style="273" customWidth="1"/>
    <col min="10" max="12" width="6.85546875" style="275" customWidth="1"/>
    <col min="13" max="13" width="13.7109375" style="512" customWidth="1"/>
    <col min="14" max="14" width="8.140625" style="222" customWidth="1"/>
    <col min="15" max="15" width="7.7109375" style="52" hidden="1" customWidth="1" outlineLevel="1"/>
    <col min="16" max="16" width="8" style="273" customWidth="1" collapsed="1"/>
    <col min="17" max="17" width="9.28515625" style="275" hidden="1" customWidth="1" outlineLevel="1"/>
    <col min="18" max="18" width="5" style="273" hidden="1" customWidth="1" outlineLevel="1"/>
    <col min="19" max="19" width="15.7109375" style="273" customWidth="1" collapsed="1"/>
    <col min="20" max="20" width="7.85546875" style="273" customWidth="1"/>
    <col min="21" max="21" width="8.42578125" style="275" hidden="1" customWidth="1" outlineLevel="1"/>
    <col min="22" max="22" width="5" style="273" hidden="1" customWidth="1" outlineLevel="1"/>
    <col min="23" max="23" width="7.140625" style="276" customWidth="1" collapsed="1"/>
    <col min="24" max="25" width="7.42578125" style="276" customWidth="1"/>
    <col min="26" max="26" width="9.140625" style="112"/>
    <col min="27" max="27" width="9.140625" style="278"/>
    <col min="28" max="28" width="16" style="278" customWidth="1"/>
    <col min="29" max="16384" width="9.140625" style="6"/>
  </cols>
  <sheetData>
    <row r="1" spans="1:16301" s="385" customFormat="1" ht="18.75" x14ac:dyDescent="0.3">
      <c r="A1" s="438"/>
      <c r="B1" s="439"/>
      <c r="C1" s="439"/>
      <c r="D1" s="83"/>
      <c r="E1" s="83"/>
      <c r="F1" s="269"/>
      <c r="G1" s="266"/>
      <c r="H1" s="266"/>
      <c r="I1" s="266"/>
      <c r="J1" s="269"/>
      <c r="K1" s="269"/>
      <c r="L1" s="269"/>
      <c r="M1" s="510"/>
      <c r="N1" s="266"/>
      <c r="O1" s="84"/>
      <c r="P1" s="266"/>
      <c r="Q1" s="269"/>
      <c r="R1" s="266"/>
      <c r="S1" s="266"/>
      <c r="T1" s="266"/>
      <c r="U1" s="269"/>
      <c r="V1" s="266"/>
      <c r="W1" s="267"/>
      <c r="X1" s="267"/>
      <c r="Y1" s="267"/>
      <c r="AA1" s="401"/>
      <c r="AB1" s="401"/>
    </row>
    <row r="2" spans="1:16301" s="441" customFormat="1" ht="18.75" x14ac:dyDescent="0.3">
      <c r="A2" s="610" t="s">
        <v>660</v>
      </c>
      <c r="B2" s="610"/>
      <c r="C2" s="610"/>
      <c r="D2" s="611"/>
      <c r="E2" s="611"/>
      <c r="F2" s="612"/>
      <c r="G2" s="610"/>
      <c r="H2" s="610"/>
      <c r="I2" s="610"/>
      <c r="J2" s="610"/>
      <c r="K2" s="610"/>
      <c r="L2" s="610"/>
      <c r="M2" s="610"/>
      <c r="N2" s="610"/>
      <c r="O2" s="611"/>
      <c r="P2" s="610"/>
      <c r="Q2" s="610"/>
      <c r="R2" s="610"/>
      <c r="S2" s="610"/>
      <c r="T2" s="610"/>
      <c r="U2" s="610"/>
      <c r="V2" s="610"/>
      <c r="W2" s="610"/>
      <c r="X2" s="610"/>
      <c r="Y2" s="507"/>
      <c r="AA2" s="401"/>
      <c r="AB2" s="401"/>
    </row>
    <row r="3" spans="1:16301" s="385" customFormat="1" ht="18.75" x14ac:dyDescent="0.3">
      <c r="A3" s="438"/>
      <c r="B3" s="439"/>
      <c r="C3" s="439"/>
      <c r="D3" s="103"/>
      <c r="E3" s="103"/>
      <c r="F3" s="270"/>
      <c r="G3" s="267"/>
      <c r="H3" s="267"/>
      <c r="I3" s="267"/>
      <c r="J3" s="270"/>
      <c r="K3" s="270"/>
      <c r="L3" s="270"/>
      <c r="M3" s="511"/>
      <c r="N3" s="267"/>
      <c r="O3" s="102"/>
      <c r="P3" s="267"/>
      <c r="Q3" s="270"/>
      <c r="R3" s="267"/>
      <c r="S3" s="267"/>
      <c r="T3" s="267"/>
      <c r="U3" s="270"/>
      <c r="V3" s="267"/>
      <c r="W3" s="267"/>
      <c r="X3" s="267"/>
      <c r="Y3" s="267"/>
      <c r="AA3" s="401"/>
      <c r="AB3" s="401"/>
    </row>
    <row r="4" spans="1:16301" s="130" customFormat="1" ht="15.75" customHeight="1" x14ac:dyDescent="0.25">
      <c r="A4" s="596" t="s">
        <v>0</v>
      </c>
      <c r="B4" s="596" t="s">
        <v>604</v>
      </c>
      <c r="C4" s="596" t="s">
        <v>603</v>
      </c>
      <c r="D4" s="334" t="s">
        <v>1</v>
      </c>
      <c r="E4" s="334" t="s">
        <v>1</v>
      </c>
      <c r="F4" s="597" t="s">
        <v>1</v>
      </c>
      <c r="G4" s="602" t="s">
        <v>652</v>
      </c>
      <c r="H4" s="603"/>
      <c r="I4" s="604"/>
      <c r="J4" s="618" t="s">
        <v>590</v>
      </c>
      <c r="K4" s="619"/>
      <c r="L4" s="620"/>
      <c r="M4" s="632" t="s">
        <v>591</v>
      </c>
      <c r="N4" s="633"/>
      <c r="O4" s="634"/>
      <c r="P4" s="635"/>
      <c r="Q4" s="635"/>
      <c r="R4" s="635"/>
      <c r="S4" s="635"/>
      <c r="T4" s="635"/>
      <c r="U4" s="635"/>
      <c r="V4" s="636"/>
      <c r="W4" s="602" t="s">
        <v>629</v>
      </c>
      <c r="X4" s="603"/>
      <c r="Y4" s="604"/>
      <c r="Z4" s="608" t="s">
        <v>654</v>
      </c>
      <c r="AA4" s="584" t="s">
        <v>655</v>
      </c>
      <c r="AB4" s="584" t="s">
        <v>958</v>
      </c>
    </row>
    <row r="5" spans="1:16301" s="130" customFormat="1" x14ac:dyDescent="0.25">
      <c r="A5" s="596"/>
      <c r="B5" s="596"/>
      <c r="C5" s="596"/>
      <c r="D5" s="335"/>
      <c r="E5" s="336"/>
      <c r="F5" s="598"/>
      <c r="G5" s="605"/>
      <c r="H5" s="606"/>
      <c r="I5" s="607"/>
      <c r="J5" s="621"/>
      <c r="K5" s="622"/>
      <c r="L5" s="623"/>
      <c r="M5" s="613" t="s">
        <v>595</v>
      </c>
      <c r="N5" s="627" t="s">
        <v>632</v>
      </c>
      <c r="O5" s="628" t="s">
        <v>626</v>
      </c>
      <c r="P5" s="632" t="s">
        <v>596</v>
      </c>
      <c r="Q5" s="635"/>
      <c r="R5" s="635"/>
      <c r="S5" s="635"/>
      <c r="T5" s="635"/>
      <c r="U5" s="635"/>
      <c r="V5" s="636"/>
      <c r="W5" s="605"/>
      <c r="X5" s="606"/>
      <c r="Y5" s="607"/>
      <c r="Z5" s="609"/>
      <c r="AA5" s="584"/>
      <c r="AB5" s="584"/>
    </row>
    <row r="6" spans="1:16301" s="130" customFormat="1" ht="18" customHeight="1" x14ac:dyDescent="0.25">
      <c r="A6" s="596"/>
      <c r="B6" s="596"/>
      <c r="C6" s="596"/>
      <c r="D6" s="337"/>
      <c r="E6" s="338"/>
      <c r="F6" s="598"/>
      <c r="G6" s="615"/>
      <c r="H6" s="616"/>
      <c r="I6" s="617"/>
      <c r="J6" s="624"/>
      <c r="K6" s="625"/>
      <c r="L6" s="626"/>
      <c r="M6" s="613"/>
      <c r="N6" s="627"/>
      <c r="O6" s="629"/>
      <c r="P6" s="613" t="s">
        <v>593</v>
      </c>
      <c r="Q6" s="613"/>
      <c r="R6" s="613"/>
      <c r="S6" s="613"/>
      <c r="T6" s="631" t="s">
        <v>624</v>
      </c>
      <c r="U6" s="614" t="s">
        <v>628</v>
      </c>
      <c r="V6" s="637" t="s">
        <v>597</v>
      </c>
      <c r="W6" s="605"/>
      <c r="X6" s="606"/>
      <c r="Y6" s="607"/>
      <c r="Z6" s="609"/>
      <c r="AA6" s="584"/>
      <c r="AB6" s="584"/>
    </row>
    <row r="7" spans="1:16301" s="133" customFormat="1" ht="64.5" customHeight="1" x14ac:dyDescent="0.25">
      <c r="A7" s="596"/>
      <c r="B7" s="596"/>
      <c r="C7" s="596"/>
      <c r="D7" s="131"/>
      <c r="E7" s="131"/>
      <c r="F7" s="599"/>
      <c r="G7" s="508">
        <v>2018</v>
      </c>
      <c r="H7" s="508">
        <v>2019</v>
      </c>
      <c r="I7" s="508">
        <v>2020</v>
      </c>
      <c r="J7" s="508">
        <v>2018</v>
      </c>
      <c r="K7" s="508">
        <v>2019</v>
      </c>
      <c r="L7" s="508">
        <v>2020</v>
      </c>
      <c r="M7" s="613"/>
      <c r="N7" s="627"/>
      <c r="O7" s="630"/>
      <c r="P7" s="271" t="s">
        <v>600</v>
      </c>
      <c r="Q7" s="272" t="s">
        <v>627</v>
      </c>
      <c r="R7" s="271" t="s">
        <v>597</v>
      </c>
      <c r="S7" s="271" t="s">
        <v>594</v>
      </c>
      <c r="T7" s="631"/>
      <c r="U7" s="614"/>
      <c r="V7" s="638"/>
      <c r="W7" s="271" t="s">
        <v>571</v>
      </c>
      <c r="X7" s="271" t="s">
        <v>598</v>
      </c>
      <c r="Y7" s="271" t="s">
        <v>624</v>
      </c>
      <c r="Z7" s="609"/>
      <c r="AA7" s="584"/>
      <c r="AB7" s="584"/>
    </row>
    <row r="8" spans="1:16301" s="137" customFormat="1" x14ac:dyDescent="0.25">
      <c r="A8" s="514">
        <v>1</v>
      </c>
      <c r="B8" s="515">
        <v>2</v>
      </c>
      <c r="C8" s="318">
        <v>3</v>
      </c>
      <c r="D8" s="136"/>
      <c r="E8" s="136"/>
      <c r="F8" s="516">
        <v>4</v>
      </c>
      <c r="G8" s="509">
        <v>5</v>
      </c>
      <c r="H8" s="509">
        <v>6</v>
      </c>
      <c r="I8" s="509">
        <v>7</v>
      </c>
      <c r="J8" s="509">
        <v>8</v>
      </c>
      <c r="K8" s="509">
        <v>9</v>
      </c>
      <c r="L8" s="509">
        <v>10</v>
      </c>
      <c r="M8" s="509">
        <v>11</v>
      </c>
      <c r="N8" s="277">
        <v>12</v>
      </c>
      <c r="O8" s="136"/>
      <c r="P8" s="268">
        <v>13</v>
      </c>
      <c r="Q8" s="268"/>
      <c r="R8" s="268"/>
      <c r="S8" s="268">
        <v>14</v>
      </c>
      <c r="T8" s="268">
        <v>15</v>
      </c>
      <c r="U8" s="271"/>
      <c r="V8" s="271"/>
      <c r="W8" s="271">
        <v>16</v>
      </c>
      <c r="X8" s="271">
        <v>17</v>
      </c>
      <c r="Y8" s="271">
        <v>18</v>
      </c>
      <c r="Z8" s="279">
        <v>19</v>
      </c>
      <c r="AA8" s="398">
        <v>20</v>
      </c>
      <c r="AB8" s="398">
        <v>21</v>
      </c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</row>
    <row r="9" spans="1:16301" s="143" customFormat="1" x14ac:dyDescent="0.25">
      <c r="A9" s="318">
        <v>1</v>
      </c>
      <c r="B9" s="263" t="s">
        <v>653</v>
      </c>
      <c r="C9" s="191"/>
      <c r="D9" s="140"/>
      <c r="E9" s="141"/>
      <c r="F9" s="255"/>
      <c r="G9" s="257"/>
      <c r="H9" s="257"/>
      <c r="I9" s="257"/>
      <c r="J9" s="255"/>
      <c r="K9" s="255"/>
      <c r="L9" s="255"/>
      <c r="M9" s="262"/>
      <c r="N9" s="218">
        <f>SUM(N10:N400)</f>
        <v>2552</v>
      </c>
      <c r="O9" s="139"/>
      <c r="P9" s="257">
        <f>SUM(P10:P400)</f>
        <v>300</v>
      </c>
      <c r="Q9" s="257"/>
      <c r="R9" s="257"/>
      <c r="S9" s="257">
        <f>SUM(S10:S400)</f>
        <v>1840</v>
      </c>
      <c r="T9" s="257">
        <f>SUM(T10:T400)</f>
        <v>412</v>
      </c>
      <c r="U9" s="257"/>
      <c r="V9" s="257"/>
      <c r="W9" s="257">
        <f>SUM(W10:W400)</f>
        <v>2217</v>
      </c>
      <c r="X9" s="257">
        <f>SUM(X10:X400)</f>
        <v>245</v>
      </c>
      <c r="Y9" s="257"/>
      <c r="Z9" s="280">
        <f>SUM(Z10:Z400)</f>
        <v>2174</v>
      </c>
      <c r="AA9" s="287">
        <f>SUM(AA10:AA400)</f>
        <v>1405</v>
      </c>
      <c r="AB9" s="287"/>
    </row>
    <row r="10" spans="1:16301" s="147" customFormat="1" hidden="1" x14ac:dyDescent="0.25">
      <c r="A10" s="135">
        <v>2</v>
      </c>
      <c r="B10" s="161" t="s">
        <v>838</v>
      </c>
      <c r="C10" s="161" t="s">
        <v>669</v>
      </c>
      <c r="D10" s="140"/>
      <c r="E10" s="141"/>
      <c r="F10" s="141"/>
      <c r="G10" s="139"/>
      <c r="H10" s="139"/>
      <c r="I10" s="139"/>
      <c r="J10" s="142"/>
      <c r="K10" s="142"/>
      <c r="L10" s="142"/>
      <c r="M10" s="144">
        <f>IF(I10&lt;VLOOKUP(L10,$M$405:$Q$413,2),0,VLOOKUP(L10,$M$405:$Q$413,3))</f>
        <v>0</v>
      </c>
      <c r="N10" s="219">
        <f>ROUNDDOWN(O10,0)</f>
        <v>0</v>
      </c>
      <c r="O10" s="146">
        <f>I10*M10/100</f>
        <v>0</v>
      </c>
      <c r="P10" s="145">
        <f>ROUNDDOWN(Q10,0)</f>
        <v>0</v>
      </c>
      <c r="Q10" s="146">
        <f>N10*R10/100</f>
        <v>0</v>
      </c>
      <c r="R10" s="145">
        <f>IF(I10&lt;VLOOKUP(L10,$M$405:$Q$413,2),0,VLOOKUP(L10,$M$405:$Q$413,4))</f>
        <v>0</v>
      </c>
      <c r="S10" s="145">
        <f>N10-P10-T10</f>
        <v>0</v>
      </c>
      <c r="T10" s="145">
        <f>ROUNDDOWN(U10,0)</f>
        <v>0</v>
      </c>
      <c r="U10" s="146">
        <f>N10*V10/100</f>
        <v>0</v>
      </c>
      <c r="V10" s="145">
        <f>IF(I10&lt;VLOOKUP(L10,$M$405:$Q$413,2),0,VLOOKUP(L10,$M$405:$Q$413,5))</f>
        <v>0</v>
      </c>
      <c r="W10" s="145"/>
      <c r="X10" s="145"/>
      <c r="Y10" s="214"/>
      <c r="Z10" s="246"/>
      <c r="AA10" s="246"/>
      <c r="AB10" s="283"/>
    </row>
    <row r="11" spans="1:16301" s="147" customFormat="1" ht="31.5" hidden="1" x14ac:dyDescent="0.25">
      <c r="A11" s="135">
        <v>3</v>
      </c>
      <c r="B11" s="161" t="s">
        <v>668</v>
      </c>
      <c r="C11" s="161" t="s">
        <v>669</v>
      </c>
      <c r="D11" s="140"/>
      <c r="E11" s="141"/>
      <c r="F11" s="141"/>
      <c r="G11" s="139"/>
      <c r="H11" s="139"/>
      <c r="I11" s="139"/>
      <c r="J11" s="142"/>
      <c r="K11" s="142"/>
      <c r="L11" s="142"/>
      <c r="M11" s="144">
        <f>IF(I11&lt;VLOOKUP(L11,$M$405:$Q$413,2),0,VLOOKUP(L11,$M$405:$Q$413,3))</f>
        <v>0</v>
      </c>
      <c r="N11" s="219">
        <f t="shared" ref="N11:N74" si="0">ROUNDDOWN(O11,0)</f>
        <v>0</v>
      </c>
      <c r="O11" s="146">
        <f t="shared" ref="O11:O74" si="1">I11*M11/100</f>
        <v>0</v>
      </c>
      <c r="P11" s="145">
        <f t="shared" ref="P11:P74" si="2">ROUNDDOWN(Q11,0)</f>
        <v>0</v>
      </c>
      <c r="Q11" s="146">
        <f t="shared" ref="Q11:Q74" si="3">N11*R11/100</f>
        <v>0</v>
      </c>
      <c r="R11" s="145">
        <v>25</v>
      </c>
      <c r="S11" s="145">
        <f t="shared" ref="S11:S74" si="4">N11-P11-T11</f>
        <v>0</v>
      </c>
      <c r="T11" s="145">
        <f t="shared" ref="T11:T74" si="5">ROUNDDOWN(U11,0)</f>
        <v>0</v>
      </c>
      <c r="U11" s="146">
        <f t="shared" ref="U11:U74" si="6">N11*V11/100</f>
        <v>0</v>
      </c>
      <c r="V11" s="145">
        <v>20</v>
      </c>
      <c r="W11" s="145"/>
      <c r="X11" s="145"/>
      <c r="Y11" s="145"/>
      <c r="Z11" s="212">
        <v>0</v>
      </c>
      <c r="AA11" s="282"/>
      <c r="AB11" s="282"/>
    </row>
    <row r="12" spans="1:16301" s="147" customFormat="1" ht="31.5" x14ac:dyDescent="0.25">
      <c r="A12" s="318">
        <v>4</v>
      </c>
      <c r="B12" s="263" t="s">
        <v>47</v>
      </c>
      <c r="C12" s="263" t="s">
        <v>669</v>
      </c>
      <c r="D12" s="140"/>
      <c r="E12" s="141"/>
      <c r="F12" s="255">
        <v>385.33</v>
      </c>
      <c r="G12" s="257">
        <v>646</v>
      </c>
      <c r="H12" s="257">
        <v>489</v>
      </c>
      <c r="I12" s="257">
        <v>540</v>
      </c>
      <c r="J12" s="255">
        <v>1.68</v>
      </c>
      <c r="K12" s="255">
        <v>1.27</v>
      </c>
      <c r="L12" s="255">
        <f>I12/F12</f>
        <v>1.4013962058495317</v>
      </c>
      <c r="M12" s="200">
        <v>4</v>
      </c>
      <c r="N12" s="219">
        <f t="shared" si="0"/>
        <v>21</v>
      </c>
      <c r="O12" s="146">
        <f t="shared" si="1"/>
        <v>21.6</v>
      </c>
      <c r="P12" s="203">
        <f t="shared" si="2"/>
        <v>0</v>
      </c>
      <c r="Q12" s="202">
        <f t="shared" si="3"/>
        <v>0</v>
      </c>
      <c r="R12" s="203">
        <v>0</v>
      </c>
      <c r="S12" s="203">
        <f t="shared" si="4"/>
        <v>17</v>
      </c>
      <c r="T12" s="203">
        <f t="shared" si="5"/>
        <v>4</v>
      </c>
      <c r="U12" s="202">
        <f t="shared" si="6"/>
        <v>4.2</v>
      </c>
      <c r="V12" s="203">
        <v>20</v>
      </c>
      <c r="W12" s="203">
        <v>21</v>
      </c>
      <c r="X12" s="203"/>
      <c r="Y12" s="203">
        <v>4</v>
      </c>
      <c r="Z12" s="281">
        <v>18</v>
      </c>
      <c r="AA12" s="287">
        <v>11</v>
      </c>
      <c r="AB12" s="287"/>
    </row>
    <row r="13" spans="1:16301" s="147" customFormat="1" x14ac:dyDescent="0.25">
      <c r="A13" s="318">
        <v>5</v>
      </c>
      <c r="B13" s="263" t="s">
        <v>2</v>
      </c>
      <c r="C13" s="263" t="s">
        <v>669</v>
      </c>
      <c r="D13" s="140"/>
      <c r="E13" s="141"/>
      <c r="F13" s="255">
        <v>221.72</v>
      </c>
      <c r="G13" s="257">
        <v>164</v>
      </c>
      <c r="H13" s="257">
        <v>164</v>
      </c>
      <c r="I13" s="257">
        <v>164</v>
      </c>
      <c r="J13" s="255">
        <v>0.74</v>
      </c>
      <c r="K13" s="255">
        <v>0.73</v>
      </c>
      <c r="L13" s="255">
        <f t="shared" ref="L13:L76" si="7">I13/F13</f>
        <v>0.7396716579469601</v>
      </c>
      <c r="M13" s="200">
        <f>IF(I13&lt;VLOOKUP(L13,$M$405:$Q$413,2),0,VLOOKUP(L13,$M$405:$Q$413,3))</f>
        <v>3</v>
      </c>
      <c r="N13" s="219">
        <f t="shared" si="0"/>
        <v>4</v>
      </c>
      <c r="O13" s="146">
        <f t="shared" si="1"/>
        <v>4.92</v>
      </c>
      <c r="P13" s="203">
        <f t="shared" si="2"/>
        <v>0</v>
      </c>
      <c r="Q13" s="202">
        <f t="shared" si="3"/>
        <v>0</v>
      </c>
      <c r="R13" s="203">
        <v>0</v>
      </c>
      <c r="S13" s="203">
        <f t="shared" si="4"/>
        <v>4</v>
      </c>
      <c r="T13" s="203">
        <f t="shared" si="5"/>
        <v>0</v>
      </c>
      <c r="U13" s="202">
        <f t="shared" si="6"/>
        <v>0.8</v>
      </c>
      <c r="V13" s="203">
        <v>20</v>
      </c>
      <c r="W13" s="203" t="s">
        <v>916</v>
      </c>
      <c r="X13" s="203"/>
      <c r="Y13" s="203"/>
      <c r="Z13" s="281">
        <v>4</v>
      </c>
      <c r="AA13" s="287">
        <v>3</v>
      </c>
      <c r="AB13" s="287"/>
    </row>
    <row r="14" spans="1:16301" s="147" customFormat="1" ht="31.5" x14ac:dyDescent="0.25">
      <c r="A14" s="318">
        <v>6</v>
      </c>
      <c r="B14" s="263" t="s">
        <v>195</v>
      </c>
      <c r="C14" s="263" t="s">
        <v>669</v>
      </c>
      <c r="D14" s="140"/>
      <c r="E14" s="141"/>
      <c r="F14" s="255">
        <v>280.86</v>
      </c>
      <c r="G14" s="257">
        <v>370</v>
      </c>
      <c r="H14" s="257">
        <v>446</v>
      </c>
      <c r="I14" s="257">
        <v>489</v>
      </c>
      <c r="J14" s="255">
        <v>1.32</v>
      </c>
      <c r="K14" s="255">
        <v>1.59</v>
      </c>
      <c r="L14" s="255">
        <f t="shared" si="7"/>
        <v>1.7410809656056396</v>
      </c>
      <c r="M14" s="200">
        <v>4.5</v>
      </c>
      <c r="N14" s="219">
        <f t="shared" si="0"/>
        <v>22</v>
      </c>
      <c r="O14" s="146">
        <f t="shared" si="1"/>
        <v>22.004999999999999</v>
      </c>
      <c r="P14" s="203">
        <f t="shared" si="2"/>
        <v>5</v>
      </c>
      <c r="Q14" s="202">
        <f t="shared" si="3"/>
        <v>5.5</v>
      </c>
      <c r="R14" s="203">
        <v>25</v>
      </c>
      <c r="S14" s="203">
        <f t="shared" si="4"/>
        <v>14</v>
      </c>
      <c r="T14" s="203">
        <f t="shared" si="5"/>
        <v>3</v>
      </c>
      <c r="U14" s="202">
        <f t="shared" si="6"/>
        <v>3.52</v>
      </c>
      <c r="V14" s="203">
        <v>16</v>
      </c>
      <c r="W14" s="203">
        <v>22</v>
      </c>
      <c r="X14" s="203">
        <v>5</v>
      </c>
      <c r="Y14" s="203">
        <v>3</v>
      </c>
      <c r="Z14" s="281">
        <v>18</v>
      </c>
      <c r="AA14" s="287">
        <v>14</v>
      </c>
      <c r="AB14" s="287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  <c r="BM14" s="149"/>
      <c r="BN14" s="149"/>
      <c r="BO14" s="149"/>
      <c r="BP14" s="149"/>
      <c r="BQ14" s="149"/>
      <c r="BR14" s="149"/>
      <c r="BS14" s="149"/>
      <c r="BT14" s="149"/>
      <c r="BU14" s="149"/>
      <c r="BV14" s="149"/>
      <c r="BW14" s="149"/>
      <c r="BX14" s="149"/>
      <c r="BY14" s="149"/>
      <c r="BZ14" s="149"/>
      <c r="CA14" s="149"/>
      <c r="CB14" s="149"/>
      <c r="CC14" s="149"/>
      <c r="CD14" s="149"/>
      <c r="CE14" s="149"/>
      <c r="CF14" s="149"/>
      <c r="CG14" s="149"/>
      <c r="CH14" s="149"/>
      <c r="CI14" s="149"/>
      <c r="CJ14" s="149"/>
      <c r="CK14" s="149"/>
      <c r="CL14" s="149"/>
      <c r="CM14" s="149"/>
      <c r="CN14" s="149"/>
      <c r="CO14" s="149"/>
      <c r="CP14" s="149"/>
      <c r="CQ14" s="149"/>
      <c r="CR14" s="149"/>
      <c r="CS14" s="149"/>
      <c r="CT14" s="149"/>
      <c r="CU14" s="149"/>
      <c r="CV14" s="149"/>
      <c r="CW14" s="149"/>
      <c r="CX14" s="149"/>
      <c r="CY14" s="149"/>
      <c r="CZ14" s="149"/>
      <c r="DA14" s="149"/>
      <c r="DB14" s="149"/>
      <c r="DC14" s="149"/>
      <c r="DD14" s="149"/>
      <c r="DE14" s="149"/>
      <c r="DF14" s="149"/>
      <c r="DG14" s="149"/>
      <c r="DH14" s="149"/>
      <c r="DI14" s="149"/>
      <c r="DJ14" s="149"/>
      <c r="DK14" s="149"/>
      <c r="DL14" s="149"/>
      <c r="DM14" s="149"/>
      <c r="DN14" s="149"/>
      <c r="DO14" s="149"/>
      <c r="DP14" s="149"/>
      <c r="DQ14" s="149"/>
      <c r="DR14" s="149"/>
      <c r="DS14" s="149"/>
      <c r="DT14" s="149"/>
      <c r="DU14" s="149"/>
      <c r="DV14" s="149"/>
      <c r="DW14" s="149"/>
      <c r="DX14" s="149"/>
      <c r="DY14" s="149"/>
      <c r="DZ14" s="149"/>
      <c r="EA14" s="149"/>
      <c r="EB14" s="149"/>
      <c r="EC14" s="149"/>
      <c r="ED14" s="149"/>
      <c r="EE14" s="149"/>
      <c r="EF14" s="149"/>
      <c r="EG14" s="149"/>
      <c r="EH14" s="149"/>
      <c r="EI14" s="149"/>
      <c r="EJ14" s="149"/>
      <c r="EK14" s="149"/>
      <c r="EL14" s="149"/>
      <c r="EM14" s="149"/>
      <c r="EN14" s="149"/>
      <c r="EO14" s="149"/>
      <c r="EP14" s="149"/>
      <c r="EQ14" s="149"/>
      <c r="ER14" s="149"/>
      <c r="ES14" s="149"/>
      <c r="ET14" s="149"/>
      <c r="EU14" s="149"/>
      <c r="EV14" s="149"/>
      <c r="EW14" s="149"/>
      <c r="EX14" s="149"/>
      <c r="EY14" s="149"/>
      <c r="EZ14" s="149"/>
      <c r="FA14" s="149"/>
      <c r="FB14" s="149"/>
      <c r="FC14" s="149"/>
      <c r="FD14" s="149"/>
      <c r="FE14" s="149"/>
      <c r="FF14" s="149"/>
      <c r="FG14" s="149"/>
      <c r="FH14" s="149"/>
      <c r="FI14" s="149"/>
      <c r="FJ14" s="149"/>
      <c r="FK14" s="149"/>
      <c r="FL14" s="149"/>
      <c r="FM14" s="149"/>
      <c r="FN14" s="149"/>
      <c r="FO14" s="149"/>
      <c r="FP14" s="149"/>
      <c r="FQ14" s="149"/>
      <c r="FR14" s="149"/>
      <c r="FS14" s="149"/>
      <c r="FT14" s="149"/>
      <c r="FU14" s="149"/>
      <c r="FV14" s="149"/>
      <c r="FW14" s="149"/>
      <c r="FX14" s="149"/>
      <c r="FY14" s="149"/>
      <c r="FZ14" s="149"/>
      <c r="GA14" s="149"/>
      <c r="GB14" s="149"/>
      <c r="GC14" s="149"/>
      <c r="GD14" s="149"/>
      <c r="GE14" s="149"/>
      <c r="GF14" s="149"/>
      <c r="GG14" s="149"/>
      <c r="GH14" s="149"/>
      <c r="GI14" s="149"/>
      <c r="GJ14" s="149"/>
      <c r="GK14" s="149"/>
      <c r="GL14" s="149"/>
      <c r="GM14" s="149"/>
      <c r="GN14" s="149"/>
      <c r="GO14" s="149"/>
      <c r="GP14" s="149"/>
      <c r="GQ14" s="149"/>
      <c r="GR14" s="149"/>
      <c r="GS14" s="149"/>
      <c r="GT14" s="149"/>
      <c r="GU14" s="149"/>
      <c r="GV14" s="149"/>
      <c r="GW14" s="149"/>
      <c r="GX14" s="149"/>
      <c r="GY14" s="149"/>
      <c r="GZ14" s="149"/>
      <c r="HA14" s="149"/>
      <c r="HB14" s="149"/>
      <c r="HC14" s="149"/>
      <c r="HD14" s="149"/>
      <c r="HE14" s="149"/>
      <c r="HF14" s="149"/>
      <c r="HG14" s="149"/>
      <c r="HH14" s="149"/>
      <c r="HI14" s="149"/>
      <c r="HJ14" s="149"/>
      <c r="HK14" s="149"/>
      <c r="HL14" s="149"/>
      <c r="HM14" s="149"/>
      <c r="HN14" s="149"/>
      <c r="HO14" s="149"/>
      <c r="HP14" s="149"/>
      <c r="HQ14" s="149"/>
      <c r="HR14" s="149"/>
      <c r="HS14" s="149"/>
      <c r="HT14" s="149"/>
      <c r="HU14" s="149"/>
      <c r="HV14" s="149"/>
      <c r="HW14" s="149"/>
      <c r="HX14" s="149"/>
      <c r="HY14" s="149"/>
      <c r="HZ14" s="149"/>
      <c r="IA14" s="149"/>
      <c r="IB14" s="149"/>
      <c r="IC14" s="149"/>
      <c r="ID14" s="149"/>
      <c r="IE14" s="149"/>
      <c r="IF14" s="149"/>
      <c r="IG14" s="149"/>
      <c r="IH14" s="149"/>
      <c r="II14" s="149"/>
      <c r="IJ14" s="149"/>
      <c r="IK14" s="149"/>
      <c r="IL14" s="149"/>
      <c r="IM14" s="149"/>
      <c r="IN14" s="149"/>
      <c r="IO14" s="149"/>
      <c r="IP14" s="149"/>
      <c r="IQ14" s="149"/>
      <c r="IR14" s="149"/>
      <c r="IS14" s="149"/>
      <c r="IT14" s="149"/>
      <c r="IU14" s="149"/>
      <c r="IV14" s="149"/>
      <c r="IW14" s="149"/>
      <c r="IX14" s="149"/>
      <c r="IY14" s="149"/>
      <c r="IZ14" s="149"/>
      <c r="JA14" s="149"/>
      <c r="JB14" s="149"/>
      <c r="JC14" s="149"/>
      <c r="JD14" s="149"/>
      <c r="JE14" s="149"/>
      <c r="JF14" s="149"/>
      <c r="JG14" s="149"/>
      <c r="JH14" s="149"/>
      <c r="JI14" s="149"/>
      <c r="JJ14" s="149"/>
      <c r="JK14" s="149"/>
      <c r="JL14" s="149"/>
      <c r="JM14" s="149"/>
      <c r="JN14" s="149"/>
      <c r="JO14" s="149"/>
      <c r="JP14" s="149"/>
      <c r="JQ14" s="149"/>
      <c r="JR14" s="149"/>
      <c r="JS14" s="149"/>
      <c r="JT14" s="149"/>
      <c r="JU14" s="149"/>
      <c r="JV14" s="149"/>
      <c r="JW14" s="149"/>
      <c r="JX14" s="149"/>
      <c r="JY14" s="149"/>
      <c r="JZ14" s="149"/>
      <c r="KA14" s="149"/>
      <c r="KB14" s="149"/>
      <c r="KC14" s="149"/>
      <c r="KD14" s="149"/>
      <c r="KE14" s="149"/>
      <c r="KF14" s="149"/>
      <c r="KG14" s="149"/>
      <c r="KH14" s="149"/>
      <c r="KI14" s="149"/>
      <c r="KJ14" s="149"/>
      <c r="KK14" s="149"/>
      <c r="KL14" s="149"/>
      <c r="KM14" s="149"/>
      <c r="KN14" s="149"/>
      <c r="KO14" s="149"/>
      <c r="KP14" s="149"/>
      <c r="KQ14" s="149"/>
      <c r="KR14" s="149"/>
      <c r="KS14" s="149"/>
      <c r="KT14" s="149"/>
      <c r="KU14" s="149"/>
      <c r="KV14" s="149"/>
      <c r="KW14" s="149"/>
      <c r="KX14" s="149"/>
      <c r="KY14" s="149"/>
      <c r="KZ14" s="149"/>
      <c r="LA14" s="149"/>
      <c r="LB14" s="149"/>
      <c r="LC14" s="149"/>
      <c r="LD14" s="149"/>
      <c r="LE14" s="149"/>
      <c r="LF14" s="149"/>
      <c r="LG14" s="149"/>
      <c r="LH14" s="149"/>
      <c r="LI14" s="149"/>
      <c r="LJ14" s="149"/>
      <c r="LK14" s="149"/>
      <c r="LL14" s="149"/>
      <c r="LM14" s="149"/>
      <c r="LN14" s="149"/>
      <c r="LO14" s="149"/>
      <c r="LP14" s="149"/>
      <c r="LQ14" s="149"/>
      <c r="LR14" s="149"/>
      <c r="LS14" s="149"/>
      <c r="LT14" s="149"/>
      <c r="LU14" s="149"/>
      <c r="LV14" s="149"/>
      <c r="LW14" s="149"/>
      <c r="LX14" s="149"/>
      <c r="LY14" s="149"/>
      <c r="LZ14" s="149"/>
      <c r="MA14" s="149"/>
      <c r="MB14" s="149"/>
      <c r="MC14" s="149"/>
      <c r="MD14" s="149"/>
      <c r="ME14" s="149"/>
      <c r="MF14" s="149"/>
      <c r="MG14" s="149"/>
      <c r="MH14" s="149"/>
      <c r="MI14" s="149"/>
      <c r="MJ14" s="149"/>
      <c r="MK14" s="149"/>
      <c r="ML14" s="149"/>
      <c r="MM14" s="149"/>
      <c r="MN14" s="149"/>
      <c r="MO14" s="149"/>
      <c r="MP14" s="149"/>
      <c r="MQ14" s="149"/>
      <c r="MR14" s="149"/>
      <c r="MS14" s="149"/>
      <c r="MT14" s="149"/>
      <c r="MU14" s="149"/>
      <c r="MV14" s="149"/>
      <c r="MW14" s="149"/>
      <c r="MX14" s="149"/>
      <c r="MY14" s="149"/>
      <c r="MZ14" s="149"/>
      <c r="NA14" s="149"/>
      <c r="NB14" s="149"/>
      <c r="NC14" s="149"/>
      <c r="ND14" s="149"/>
      <c r="NE14" s="149"/>
      <c r="NF14" s="149"/>
      <c r="NG14" s="149"/>
      <c r="NH14" s="149"/>
      <c r="NI14" s="149"/>
      <c r="NJ14" s="149"/>
      <c r="NK14" s="149"/>
      <c r="NL14" s="149"/>
      <c r="NM14" s="149"/>
      <c r="NN14" s="149"/>
      <c r="NO14" s="149"/>
      <c r="NP14" s="149"/>
      <c r="NQ14" s="149"/>
      <c r="NR14" s="149"/>
      <c r="NS14" s="149"/>
      <c r="NT14" s="149"/>
      <c r="NU14" s="149"/>
      <c r="NV14" s="149"/>
      <c r="NW14" s="149"/>
      <c r="NX14" s="149"/>
      <c r="NY14" s="149"/>
      <c r="NZ14" s="149"/>
      <c r="OA14" s="149"/>
      <c r="OB14" s="149"/>
      <c r="OC14" s="149"/>
      <c r="OD14" s="149"/>
      <c r="OE14" s="149"/>
      <c r="OF14" s="149"/>
      <c r="OG14" s="149"/>
      <c r="OH14" s="149"/>
      <c r="OI14" s="149"/>
      <c r="OJ14" s="149"/>
      <c r="OK14" s="149"/>
      <c r="OL14" s="149"/>
      <c r="OM14" s="149"/>
      <c r="ON14" s="149"/>
      <c r="OO14" s="149"/>
      <c r="OP14" s="149"/>
      <c r="OQ14" s="149"/>
      <c r="OR14" s="149"/>
      <c r="OS14" s="149"/>
      <c r="OT14" s="149"/>
      <c r="OU14" s="149"/>
      <c r="OV14" s="149"/>
      <c r="OW14" s="149"/>
      <c r="OX14" s="149"/>
      <c r="OY14" s="149"/>
      <c r="OZ14" s="149"/>
      <c r="PA14" s="149"/>
      <c r="PB14" s="149"/>
      <c r="PC14" s="149"/>
      <c r="PD14" s="149"/>
      <c r="PE14" s="149"/>
      <c r="PF14" s="149"/>
      <c r="PG14" s="149"/>
      <c r="PH14" s="149"/>
      <c r="PI14" s="149"/>
      <c r="PJ14" s="149"/>
      <c r="PK14" s="149"/>
      <c r="PL14" s="149"/>
      <c r="PM14" s="149"/>
      <c r="PN14" s="149"/>
      <c r="PO14" s="149"/>
      <c r="PP14" s="149"/>
      <c r="PQ14" s="149"/>
      <c r="PR14" s="149"/>
      <c r="PS14" s="149"/>
      <c r="PT14" s="149"/>
      <c r="PU14" s="149"/>
      <c r="PV14" s="149"/>
      <c r="PW14" s="149"/>
      <c r="PX14" s="149"/>
      <c r="PY14" s="149"/>
      <c r="PZ14" s="149"/>
      <c r="QA14" s="149"/>
      <c r="QB14" s="149"/>
      <c r="QC14" s="149"/>
      <c r="QD14" s="149"/>
      <c r="QE14" s="149"/>
      <c r="QF14" s="149"/>
      <c r="QG14" s="149"/>
      <c r="QH14" s="149"/>
      <c r="QI14" s="149"/>
      <c r="QJ14" s="149"/>
      <c r="QK14" s="149"/>
      <c r="QL14" s="149"/>
      <c r="QM14" s="149"/>
      <c r="QN14" s="149"/>
      <c r="QO14" s="149"/>
      <c r="QP14" s="149"/>
      <c r="QQ14" s="149"/>
      <c r="QR14" s="149"/>
      <c r="QS14" s="149"/>
      <c r="QT14" s="149"/>
      <c r="QU14" s="149"/>
      <c r="QV14" s="149"/>
      <c r="QW14" s="149"/>
      <c r="QX14" s="149"/>
      <c r="QY14" s="149"/>
      <c r="QZ14" s="149"/>
      <c r="RA14" s="149"/>
      <c r="RB14" s="149"/>
      <c r="RC14" s="149"/>
      <c r="RD14" s="149"/>
      <c r="RE14" s="149"/>
      <c r="RF14" s="149"/>
      <c r="RG14" s="149"/>
      <c r="RH14" s="149"/>
      <c r="RI14" s="149"/>
      <c r="RJ14" s="149"/>
      <c r="RK14" s="149"/>
      <c r="RL14" s="149"/>
      <c r="RM14" s="149"/>
      <c r="RN14" s="149"/>
      <c r="RO14" s="149"/>
      <c r="RP14" s="149"/>
      <c r="RQ14" s="149"/>
      <c r="RR14" s="149"/>
      <c r="RS14" s="149"/>
      <c r="RT14" s="149"/>
      <c r="RU14" s="149"/>
      <c r="RV14" s="149"/>
      <c r="RW14" s="149"/>
      <c r="RX14" s="149"/>
      <c r="RY14" s="149"/>
      <c r="RZ14" s="149"/>
      <c r="SA14" s="149"/>
      <c r="SB14" s="149"/>
      <c r="SC14" s="149"/>
      <c r="SD14" s="149"/>
      <c r="SE14" s="149"/>
      <c r="SF14" s="149"/>
      <c r="SG14" s="149"/>
      <c r="SH14" s="149"/>
      <c r="SI14" s="149"/>
      <c r="SJ14" s="149"/>
      <c r="SK14" s="149"/>
      <c r="SL14" s="149"/>
      <c r="SM14" s="149"/>
      <c r="SN14" s="149"/>
      <c r="SO14" s="149"/>
      <c r="SP14" s="149"/>
      <c r="SQ14" s="149"/>
      <c r="SR14" s="149"/>
      <c r="SS14" s="149"/>
      <c r="ST14" s="149"/>
      <c r="SU14" s="149"/>
      <c r="SV14" s="149"/>
      <c r="SW14" s="149"/>
      <c r="SX14" s="149"/>
      <c r="SY14" s="149"/>
      <c r="SZ14" s="149"/>
      <c r="TA14" s="149"/>
      <c r="TB14" s="149"/>
      <c r="TC14" s="149"/>
      <c r="TD14" s="149"/>
      <c r="TE14" s="149"/>
      <c r="TF14" s="149"/>
      <c r="TG14" s="149"/>
      <c r="TH14" s="149"/>
      <c r="TI14" s="149"/>
      <c r="TJ14" s="149"/>
      <c r="TK14" s="149"/>
      <c r="TL14" s="149"/>
      <c r="TM14" s="149"/>
      <c r="TN14" s="149"/>
      <c r="TO14" s="149"/>
      <c r="TP14" s="149"/>
      <c r="TQ14" s="149"/>
      <c r="TR14" s="149"/>
      <c r="TS14" s="149"/>
      <c r="TT14" s="149"/>
      <c r="TU14" s="149"/>
      <c r="TV14" s="149"/>
      <c r="TW14" s="149"/>
      <c r="TX14" s="149"/>
      <c r="TY14" s="149"/>
      <c r="TZ14" s="149"/>
      <c r="UA14" s="149"/>
      <c r="UB14" s="149"/>
      <c r="UC14" s="149"/>
      <c r="UD14" s="149"/>
      <c r="UE14" s="149"/>
      <c r="UF14" s="149"/>
      <c r="UG14" s="149"/>
      <c r="UH14" s="149"/>
      <c r="UI14" s="149"/>
      <c r="UJ14" s="149"/>
      <c r="UK14" s="149"/>
      <c r="UL14" s="149"/>
      <c r="UM14" s="149"/>
      <c r="UN14" s="149"/>
      <c r="UO14" s="149"/>
      <c r="UP14" s="149"/>
      <c r="UQ14" s="149"/>
      <c r="UR14" s="149"/>
      <c r="US14" s="149"/>
      <c r="UT14" s="149"/>
      <c r="UU14" s="149"/>
      <c r="UV14" s="149"/>
      <c r="UW14" s="149"/>
      <c r="UX14" s="149"/>
      <c r="UY14" s="149"/>
      <c r="UZ14" s="149"/>
      <c r="VA14" s="149"/>
      <c r="VB14" s="149"/>
      <c r="VC14" s="149"/>
      <c r="VD14" s="149"/>
      <c r="VE14" s="149"/>
      <c r="VF14" s="149"/>
      <c r="VG14" s="149"/>
      <c r="VH14" s="149"/>
      <c r="VI14" s="149"/>
      <c r="VJ14" s="149"/>
      <c r="VK14" s="149"/>
      <c r="VL14" s="149"/>
      <c r="VM14" s="149"/>
      <c r="VN14" s="149"/>
      <c r="VO14" s="149"/>
      <c r="VP14" s="149"/>
      <c r="VQ14" s="149"/>
      <c r="VR14" s="149"/>
      <c r="VS14" s="149"/>
      <c r="VT14" s="149"/>
      <c r="VU14" s="149"/>
      <c r="VV14" s="149"/>
      <c r="VW14" s="149"/>
      <c r="VX14" s="149"/>
      <c r="VY14" s="149"/>
      <c r="VZ14" s="149"/>
      <c r="WA14" s="149"/>
      <c r="WB14" s="149"/>
      <c r="WC14" s="149"/>
      <c r="WD14" s="149"/>
      <c r="WE14" s="149"/>
      <c r="WF14" s="149"/>
      <c r="WG14" s="149"/>
      <c r="WH14" s="149"/>
      <c r="WI14" s="149"/>
      <c r="WJ14" s="149"/>
      <c r="WK14" s="149"/>
      <c r="WL14" s="149"/>
      <c r="WM14" s="149"/>
      <c r="WN14" s="149"/>
      <c r="WO14" s="149"/>
      <c r="WP14" s="149"/>
      <c r="WQ14" s="149"/>
      <c r="WR14" s="149"/>
      <c r="WS14" s="149"/>
      <c r="WT14" s="149"/>
      <c r="WU14" s="149"/>
      <c r="WV14" s="149"/>
      <c r="WW14" s="149"/>
      <c r="WX14" s="149"/>
      <c r="WY14" s="149"/>
      <c r="WZ14" s="149"/>
      <c r="XA14" s="149"/>
      <c r="XB14" s="149"/>
      <c r="XC14" s="149"/>
      <c r="XD14" s="149"/>
      <c r="XE14" s="149"/>
      <c r="XF14" s="149"/>
      <c r="XG14" s="149"/>
      <c r="XH14" s="149"/>
      <c r="XI14" s="149"/>
      <c r="XJ14" s="149"/>
      <c r="XK14" s="149"/>
      <c r="XL14" s="149"/>
      <c r="XM14" s="149"/>
      <c r="XN14" s="149"/>
      <c r="XO14" s="149"/>
      <c r="XP14" s="149"/>
      <c r="XQ14" s="149"/>
      <c r="XR14" s="149"/>
      <c r="XS14" s="149"/>
      <c r="XT14" s="149"/>
      <c r="XU14" s="149"/>
      <c r="XV14" s="149"/>
      <c r="XW14" s="149"/>
      <c r="XX14" s="149"/>
      <c r="XY14" s="149"/>
      <c r="XZ14" s="149"/>
      <c r="YA14" s="149"/>
      <c r="YB14" s="149"/>
      <c r="YC14" s="149"/>
      <c r="YD14" s="149"/>
      <c r="YE14" s="149"/>
      <c r="YF14" s="149"/>
      <c r="YG14" s="149"/>
      <c r="YH14" s="149"/>
      <c r="YI14" s="149"/>
      <c r="YJ14" s="149"/>
      <c r="YK14" s="149"/>
      <c r="YL14" s="149"/>
      <c r="YM14" s="149"/>
      <c r="YN14" s="149"/>
      <c r="YO14" s="149"/>
      <c r="YP14" s="149"/>
      <c r="YQ14" s="149"/>
      <c r="YR14" s="149"/>
      <c r="YS14" s="149"/>
      <c r="YT14" s="149"/>
      <c r="YU14" s="149"/>
      <c r="YV14" s="149"/>
      <c r="YW14" s="149"/>
      <c r="YX14" s="149"/>
      <c r="YY14" s="149"/>
      <c r="YZ14" s="149"/>
      <c r="ZA14" s="149"/>
      <c r="ZB14" s="149"/>
      <c r="ZC14" s="149"/>
      <c r="ZD14" s="149"/>
      <c r="ZE14" s="149"/>
      <c r="ZF14" s="149"/>
      <c r="ZG14" s="149"/>
      <c r="ZH14" s="149"/>
      <c r="ZI14" s="149"/>
      <c r="ZJ14" s="149"/>
      <c r="ZK14" s="149"/>
      <c r="ZL14" s="149"/>
      <c r="ZM14" s="149"/>
      <c r="ZN14" s="149"/>
      <c r="ZO14" s="149"/>
      <c r="ZP14" s="149"/>
      <c r="ZQ14" s="149"/>
      <c r="ZR14" s="149"/>
      <c r="ZS14" s="149"/>
      <c r="ZT14" s="149"/>
      <c r="ZU14" s="149"/>
      <c r="ZV14" s="149"/>
      <c r="ZW14" s="149"/>
      <c r="ZX14" s="149"/>
      <c r="ZY14" s="149"/>
      <c r="ZZ14" s="149"/>
      <c r="AAA14" s="149"/>
      <c r="AAB14" s="149"/>
      <c r="AAC14" s="149"/>
      <c r="AAD14" s="149"/>
      <c r="AAE14" s="149"/>
      <c r="AAF14" s="149"/>
      <c r="AAG14" s="149"/>
      <c r="AAH14" s="149"/>
      <c r="AAI14" s="149"/>
      <c r="AAJ14" s="149"/>
      <c r="AAK14" s="149"/>
      <c r="AAL14" s="149"/>
      <c r="AAM14" s="149"/>
      <c r="AAN14" s="149"/>
      <c r="AAO14" s="149"/>
      <c r="AAP14" s="149"/>
      <c r="AAQ14" s="149"/>
      <c r="AAR14" s="149"/>
      <c r="AAS14" s="149"/>
      <c r="AAT14" s="149"/>
      <c r="AAU14" s="149"/>
      <c r="AAV14" s="149"/>
      <c r="AAW14" s="149"/>
      <c r="AAX14" s="149"/>
      <c r="AAY14" s="149"/>
      <c r="AAZ14" s="149"/>
      <c r="ABA14" s="149"/>
      <c r="ABB14" s="149"/>
      <c r="ABC14" s="149"/>
      <c r="ABD14" s="149"/>
      <c r="ABE14" s="149"/>
      <c r="ABF14" s="149"/>
      <c r="ABG14" s="149"/>
      <c r="ABH14" s="149"/>
      <c r="ABI14" s="149"/>
      <c r="ABJ14" s="149"/>
      <c r="ABK14" s="149"/>
      <c r="ABL14" s="149"/>
      <c r="ABM14" s="149"/>
      <c r="ABN14" s="149"/>
      <c r="ABO14" s="149"/>
      <c r="ABP14" s="149"/>
      <c r="ABQ14" s="149"/>
      <c r="ABR14" s="149"/>
      <c r="ABS14" s="149"/>
      <c r="ABT14" s="149"/>
      <c r="ABU14" s="149"/>
      <c r="ABV14" s="149"/>
      <c r="ABW14" s="149"/>
      <c r="ABX14" s="149"/>
      <c r="ABY14" s="149"/>
      <c r="ABZ14" s="149"/>
      <c r="ACA14" s="149"/>
      <c r="ACB14" s="149"/>
      <c r="ACC14" s="149"/>
      <c r="ACD14" s="149"/>
      <c r="ACE14" s="149"/>
      <c r="ACF14" s="149"/>
      <c r="ACG14" s="149"/>
      <c r="ACH14" s="149"/>
      <c r="ACI14" s="149"/>
      <c r="ACJ14" s="149"/>
      <c r="ACK14" s="149"/>
      <c r="ACL14" s="149"/>
      <c r="ACM14" s="149"/>
      <c r="ACN14" s="149"/>
      <c r="ACO14" s="149"/>
      <c r="ACP14" s="149"/>
      <c r="ACQ14" s="149"/>
      <c r="ACR14" s="149"/>
      <c r="ACS14" s="149"/>
      <c r="ACT14" s="149"/>
      <c r="ACU14" s="149"/>
      <c r="ACV14" s="149"/>
      <c r="ACW14" s="149"/>
      <c r="ACX14" s="149"/>
      <c r="ACY14" s="149"/>
      <c r="ACZ14" s="149"/>
      <c r="ADA14" s="149"/>
      <c r="ADB14" s="149"/>
      <c r="ADC14" s="149"/>
      <c r="ADD14" s="149"/>
      <c r="ADE14" s="149"/>
      <c r="ADF14" s="149"/>
      <c r="ADG14" s="149"/>
      <c r="ADH14" s="149"/>
      <c r="ADI14" s="149"/>
      <c r="ADJ14" s="149"/>
      <c r="ADK14" s="149"/>
      <c r="ADL14" s="149"/>
      <c r="ADM14" s="149"/>
      <c r="ADN14" s="149"/>
      <c r="ADO14" s="149"/>
      <c r="ADP14" s="149"/>
      <c r="ADQ14" s="149"/>
      <c r="ADR14" s="149"/>
      <c r="ADS14" s="149"/>
      <c r="ADT14" s="149"/>
      <c r="ADU14" s="149"/>
      <c r="ADV14" s="149"/>
      <c r="ADW14" s="149"/>
      <c r="ADX14" s="149"/>
      <c r="ADY14" s="149"/>
      <c r="ADZ14" s="149"/>
      <c r="AEA14" s="149"/>
      <c r="AEB14" s="149"/>
      <c r="AEC14" s="149"/>
      <c r="AED14" s="149"/>
      <c r="AEE14" s="149"/>
      <c r="AEF14" s="149"/>
      <c r="AEG14" s="149"/>
      <c r="AEH14" s="149"/>
      <c r="AEI14" s="149"/>
      <c r="AEJ14" s="149"/>
      <c r="AEK14" s="149"/>
      <c r="AEL14" s="149"/>
      <c r="AEM14" s="149"/>
      <c r="AEN14" s="149"/>
      <c r="AEO14" s="149"/>
      <c r="AEP14" s="149"/>
      <c r="AEQ14" s="149"/>
      <c r="AER14" s="149"/>
      <c r="AES14" s="149"/>
      <c r="AET14" s="149"/>
      <c r="AEU14" s="149"/>
      <c r="AEV14" s="149"/>
      <c r="AEW14" s="149"/>
      <c r="AEX14" s="149"/>
      <c r="AEY14" s="149"/>
      <c r="AEZ14" s="149"/>
      <c r="AFA14" s="149"/>
      <c r="AFB14" s="149"/>
      <c r="AFC14" s="149"/>
      <c r="AFD14" s="149"/>
      <c r="AFE14" s="149"/>
      <c r="AFF14" s="149"/>
      <c r="AFG14" s="149"/>
      <c r="AFH14" s="149"/>
      <c r="AFI14" s="149"/>
      <c r="AFJ14" s="149"/>
      <c r="AFK14" s="149"/>
      <c r="AFL14" s="149"/>
      <c r="AFM14" s="149"/>
      <c r="AFN14" s="149"/>
      <c r="AFO14" s="149"/>
      <c r="AFP14" s="149"/>
      <c r="AFQ14" s="149"/>
      <c r="AFR14" s="149"/>
      <c r="AFS14" s="149"/>
      <c r="AFT14" s="149"/>
      <c r="AFU14" s="149"/>
      <c r="AFV14" s="149"/>
      <c r="AFW14" s="149"/>
      <c r="AFX14" s="149"/>
      <c r="AFY14" s="149"/>
      <c r="AFZ14" s="149"/>
      <c r="AGA14" s="149"/>
      <c r="AGB14" s="149"/>
      <c r="AGC14" s="149"/>
      <c r="AGD14" s="149"/>
      <c r="AGE14" s="149"/>
      <c r="AGF14" s="149"/>
      <c r="AGG14" s="149"/>
      <c r="AGH14" s="149"/>
      <c r="AGI14" s="149"/>
      <c r="AGJ14" s="149"/>
      <c r="AGK14" s="149"/>
      <c r="AGL14" s="149"/>
      <c r="AGM14" s="149"/>
      <c r="AGN14" s="149"/>
      <c r="AGO14" s="149"/>
      <c r="AGP14" s="149"/>
      <c r="AGQ14" s="149"/>
      <c r="AGR14" s="149"/>
      <c r="AGS14" s="149"/>
      <c r="AGT14" s="149"/>
      <c r="AGU14" s="149"/>
      <c r="AGV14" s="149"/>
      <c r="AGW14" s="149"/>
      <c r="AGX14" s="149"/>
      <c r="AGY14" s="149"/>
      <c r="AGZ14" s="149"/>
      <c r="AHA14" s="149"/>
      <c r="AHB14" s="149"/>
      <c r="AHC14" s="149"/>
      <c r="AHD14" s="149"/>
      <c r="AHE14" s="149"/>
      <c r="AHF14" s="149"/>
      <c r="AHG14" s="149"/>
      <c r="AHH14" s="149"/>
      <c r="AHI14" s="149"/>
      <c r="AHJ14" s="149"/>
      <c r="AHK14" s="149"/>
      <c r="AHL14" s="149"/>
      <c r="AHM14" s="149"/>
      <c r="AHN14" s="149"/>
      <c r="AHO14" s="149"/>
      <c r="AHP14" s="149"/>
      <c r="AHQ14" s="149"/>
      <c r="AHR14" s="149"/>
      <c r="AHS14" s="149"/>
      <c r="AHT14" s="149"/>
      <c r="AHU14" s="149"/>
      <c r="AHV14" s="149"/>
      <c r="AHW14" s="149"/>
      <c r="AHX14" s="149"/>
      <c r="AHY14" s="149"/>
      <c r="AHZ14" s="149"/>
      <c r="AIA14" s="149"/>
      <c r="AIB14" s="149"/>
      <c r="AIC14" s="149"/>
      <c r="AID14" s="149"/>
      <c r="AIE14" s="149"/>
      <c r="AIF14" s="149"/>
      <c r="AIG14" s="149"/>
      <c r="AIH14" s="149"/>
      <c r="AII14" s="149"/>
      <c r="AIJ14" s="149"/>
      <c r="AIK14" s="149"/>
      <c r="AIL14" s="149"/>
      <c r="AIM14" s="149"/>
      <c r="AIN14" s="149"/>
      <c r="AIO14" s="149"/>
      <c r="AIP14" s="149"/>
      <c r="AIQ14" s="149"/>
      <c r="AIR14" s="149"/>
      <c r="AIS14" s="149"/>
      <c r="AIT14" s="149"/>
      <c r="AIU14" s="149"/>
      <c r="AIV14" s="149"/>
      <c r="AIW14" s="149"/>
      <c r="AIX14" s="149"/>
      <c r="AIY14" s="149"/>
      <c r="AIZ14" s="149"/>
      <c r="AJA14" s="149"/>
      <c r="AJB14" s="149"/>
      <c r="AJC14" s="149"/>
      <c r="AJD14" s="149"/>
      <c r="AJE14" s="149"/>
      <c r="AJF14" s="149"/>
      <c r="AJG14" s="149"/>
      <c r="AJH14" s="149"/>
      <c r="AJI14" s="149"/>
      <c r="AJJ14" s="149"/>
      <c r="AJK14" s="149"/>
      <c r="AJL14" s="149"/>
      <c r="AJM14" s="149"/>
      <c r="AJN14" s="149"/>
      <c r="AJO14" s="149"/>
      <c r="AJP14" s="149"/>
      <c r="AJQ14" s="149"/>
      <c r="AJR14" s="149"/>
      <c r="AJS14" s="149"/>
      <c r="AJT14" s="149"/>
      <c r="AJU14" s="149"/>
      <c r="AJV14" s="149"/>
      <c r="AJW14" s="149"/>
      <c r="AJX14" s="149"/>
      <c r="AJY14" s="149"/>
      <c r="AJZ14" s="149"/>
      <c r="AKA14" s="149"/>
      <c r="AKB14" s="149"/>
      <c r="AKC14" s="149"/>
      <c r="AKD14" s="149"/>
      <c r="AKE14" s="149"/>
      <c r="AKF14" s="149"/>
      <c r="AKG14" s="149"/>
      <c r="AKH14" s="149"/>
      <c r="AKI14" s="149"/>
      <c r="AKJ14" s="149"/>
      <c r="AKK14" s="149"/>
      <c r="AKL14" s="149"/>
      <c r="AKM14" s="149"/>
      <c r="AKN14" s="149"/>
      <c r="AKO14" s="149"/>
      <c r="AKP14" s="149"/>
      <c r="AKQ14" s="149"/>
      <c r="AKR14" s="149"/>
      <c r="AKS14" s="149"/>
      <c r="AKT14" s="149"/>
      <c r="AKU14" s="149"/>
      <c r="AKV14" s="149"/>
      <c r="AKW14" s="149"/>
      <c r="AKX14" s="149"/>
      <c r="AKY14" s="149"/>
      <c r="AKZ14" s="149"/>
      <c r="ALA14" s="149"/>
      <c r="ALB14" s="149"/>
      <c r="ALC14" s="149"/>
      <c r="ALD14" s="149"/>
      <c r="ALE14" s="149"/>
      <c r="ALF14" s="149"/>
      <c r="ALG14" s="149"/>
      <c r="ALH14" s="149"/>
      <c r="ALI14" s="149"/>
      <c r="ALJ14" s="149"/>
      <c r="ALK14" s="149"/>
      <c r="ALL14" s="149"/>
      <c r="ALM14" s="149"/>
      <c r="ALN14" s="149"/>
      <c r="ALO14" s="149"/>
      <c r="ALP14" s="149"/>
      <c r="ALQ14" s="149"/>
      <c r="ALR14" s="149"/>
      <c r="ALS14" s="149"/>
      <c r="ALT14" s="149"/>
      <c r="ALU14" s="149"/>
      <c r="ALV14" s="149"/>
      <c r="ALW14" s="149"/>
      <c r="ALX14" s="149"/>
      <c r="ALY14" s="149"/>
      <c r="ALZ14" s="149"/>
      <c r="AMA14" s="149"/>
      <c r="AMB14" s="149"/>
      <c r="AMC14" s="149"/>
      <c r="AMD14" s="149"/>
      <c r="AME14" s="149"/>
      <c r="AMF14" s="149"/>
      <c r="AMG14" s="149"/>
      <c r="AMH14" s="149"/>
      <c r="AMI14" s="149"/>
      <c r="AMJ14" s="149"/>
      <c r="AMK14" s="149"/>
      <c r="AML14" s="149"/>
      <c r="AMM14" s="149"/>
      <c r="AMN14" s="149"/>
      <c r="AMO14" s="149"/>
      <c r="AMP14" s="149"/>
      <c r="AMQ14" s="149"/>
      <c r="AMR14" s="149"/>
      <c r="AMS14" s="149"/>
      <c r="AMT14" s="149"/>
      <c r="AMU14" s="149"/>
      <c r="AMV14" s="149"/>
      <c r="AMW14" s="149"/>
      <c r="AMX14" s="149"/>
      <c r="AMY14" s="149"/>
      <c r="AMZ14" s="149"/>
      <c r="ANA14" s="149"/>
      <c r="ANB14" s="149"/>
      <c r="ANC14" s="149"/>
      <c r="AND14" s="149"/>
      <c r="ANE14" s="149"/>
      <c r="ANF14" s="149"/>
      <c r="ANG14" s="149"/>
      <c r="ANH14" s="149"/>
      <c r="ANI14" s="149"/>
      <c r="ANJ14" s="149"/>
      <c r="ANK14" s="149"/>
      <c r="ANL14" s="149"/>
      <c r="ANM14" s="149"/>
      <c r="ANN14" s="149"/>
      <c r="ANO14" s="149"/>
      <c r="ANP14" s="149"/>
      <c r="ANQ14" s="149"/>
      <c r="ANR14" s="149"/>
      <c r="ANS14" s="149"/>
      <c r="ANT14" s="149"/>
      <c r="ANU14" s="149"/>
      <c r="ANV14" s="149"/>
      <c r="ANW14" s="149"/>
      <c r="ANX14" s="149"/>
      <c r="ANY14" s="149"/>
      <c r="ANZ14" s="149"/>
      <c r="AOA14" s="149"/>
      <c r="AOB14" s="149"/>
      <c r="AOC14" s="149"/>
      <c r="AOD14" s="149"/>
      <c r="AOE14" s="149"/>
      <c r="AOF14" s="149"/>
      <c r="AOG14" s="149"/>
      <c r="AOH14" s="149"/>
      <c r="AOI14" s="149"/>
      <c r="AOJ14" s="149"/>
      <c r="AOK14" s="149"/>
      <c r="AOL14" s="149"/>
      <c r="AOM14" s="149"/>
      <c r="AON14" s="149"/>
      <c r="AOO14" s="149"/>
      <c r="AOP14" s="149"/>
      <c r="AOQ14" s="149"/>
      <c r="AOR14" s="149"/>
      <c r="AOS14" s="149"/>
      <c r="AOT14" s="149"/>
      <c r="AOU14" s="149"/>
      <c r="AOV14" s="149"/>
      <c r="AOW14" s="149"/>
      <c r="AOX14" s="149"/>
      <c r="AOY14" s="149"/>
      <c r="AOZ14" s="149"/>
      <c r="APA14" s="149"/>
      <c r="APB14" s="149"/>
      <c r="APC14" s="149"/>
      <c r="APD14" s="149"/>
      <c r="APE14" s="149"/>
      <c r="APF14" s="149"/>
      <c r="APG14" s="149"/>
      <c r="APH14" s="149"/>
      <c r="API14" s="149"/>
      <c r="APJ14" s="149"/>
      <c r="APK14" s="149"/>
      <c r="APL14" s="149"/>
      <c r="APM14" s="149"/>
      <c r="APN14" s="149"/>
      <c r="APO14" s="149"/>
      <c r="APP14" s="149"/>
      <c r="APQ14" s="149"/>
      <c r="APR14" s="149"/>
      <c r="APS14" s="149"/>
      <c r="APT14" s="149"/>
      <c r="APU14" s="149"/>
      <c r="APV14" s="149"/>
      <c r="APW14" s="149"/>
      <c r="APX14" s="149"/>
      <c r="APY14" s="149"/>
      <c r="APZ14" s="149"/>
      <c r="AQA14" s="149"/>
      <c r="AQB14" s="149"/>
      <c r="AQC14" s="149"/>
      <c r="AQD14" s="149"/>
      <c r="AQE14" s="149"/>
      <c r="AQF14" s="149"/>
      <c r="AQG14" s="149"/>
      <c r="AQH14" s="149"/>
      <c r="AQI14" s="149"/>
      <c r="AQJ14" s="149"/>
      <c r="AQK14" s="149"/>
      <c r="AQL14" s="149"/>
      <c r="AQM14" s="149"/>
      <c r="AQN14" s="149"/>
      <c r="AQO14" s="149"/>
      <c r="AQP14" s="149"/>
      <c r="AQQ14" s="149"/>
      <c r="AQR14" s="149"/>
      <c r="AQS14" s="149"/>
      <c r="AQT14" s="149"/>
      <c r="AQU14" s="149"/>
      <c r="AQV14" s="149"/>
      <c r="AQW14" s="149"/>
      <c r="AQX14" s="149"/>
      <c r="AQY14" s="149"/>
      <c r="AQZ14" s="149"/>
      <c r="ARA14" s="149"/>
      <c r="ARB14" s="149"/>
      <c r="ARC14" s="149"/>
      <c r="ARD14" s="149"/>
      <c r="ARE14" s="149"/>
      <c r="ARF14" s="149"/>
      <c r="ARG14" s="149"/>
      <c r="ARH14" s="149"/>
      <c r="ARI14" s="149"/>
      <c r="ARJ14" s="149"/>
      <c r="ARK14" s="149"/>
      <c r="ARL14" s="149"/>
      <c r="ARM14" s="149"/>
      <c r="ARN14" s="149"/>
      <c r="ARO14" s="149"/>
      <c r="ARP14" s="149"/>
      <c r="ARQ14" s="149"/>
      <c r="ARR14" s="149"/>
      <c r="ARS14" s="149"/>
      <c r="ART14" s="149"/>
      <c r="ARU14" s="149"/>
      <c r="ARV14" s="149"/>
      <c r="ARW14" s="149"/>
      <c r="ARX14" s="149"/>
      <c r="ARY14" s="149"/>
      <c r="ARZ14" s="149"/>
      <c r="ASA14" s="149"/>
      <c r="ASB14" s="149"/>
      <c r="ASC14" s="149"/>
      <c r="ASD14" s="149"/>
      <c r="ASE14" s="149"/>
      <c r="ASF14" s="149"/>
      <c r="ASG14" s="149"/>
      <c r="ASH14" s="149"/>
      <c r="ASI14" s="149"/>
      <c r="ASJ14" s="149"/>
      <c r="ASK14" s="149"/>
      <c r="ASL14" s="149"/>
      <c r="ASM14" s="149"/>
      <c r="ASN14" s="149"/>
      <c r="ASO14" s="149"/>
      <c r="ASP14" s="149"/>
      <c r="ASQ14" s="149"/>
      <c r="ASR14" s="149"/>
      <c r="ASS14" s="149"/>
      <c r="AST14" s="149"/>
      <c r="ASU14" s="149"/>
      <c r="ASV14" s="149"/>
      <c r="ASW14" s="149"/>
      <c r="ASX14" s="149"/>
      <c r="ASY14" s="149"/>
      <c r="ASZ14" s="149"/>
      <c r="ATA14" s="149"/>
      <c r="ATB14" s="149"/>
      <c r="ATC14" s="149"/>
      <c r="ATD14" s="149"/>
      <c r="ATE14" s="149"/>
      <c r="ATF14" s="149"/>
      <c r="ATG14" s="149"/>
      <c r="ATH14" s="149"/>
      <c r="ATI14" s="149"/>
      <c r="ATJ14" s="149"/>
      <c r="ATK14" s="149"/>
      <c r="ATL14" s="149"/>
      <c r="ATM14" s="149"/>
      <c r="ATN14" s="149"/>
      <c r="ATO14" s="149"/>
      <c r="ATP14" s="149"/>
      <c r="ATQ14" s="149"/>
      <c r="ATR14" s="149"/>
      <c r="ATS14" s="149"/>
      <c r="ATT14" s="149"/>
      <c r="ATU14" s="149"/>
      <c r="ATV14" s="149"/>
      <c r="ATW14" s="149"/>
      <c r="ATX14" s="149"/>
      <c r="ATY14" s="149"/>
      <c r="ATZ14" s="149"/>
      <c r="AUA14" s="149"/>
      <c r="AUB14" s="149"/>
      <c r="AUC14" s="149"/>
      <c r="AUD14" s="149"/>
      <c r="AUE14" s="149"/>
      <c r="AUF14" s="149"/>
      <c r="AUG14" s="149"/>
      <c r="AUH14" s="149"/>
      <c r="AUI14" s="149"/>
      <c r="AUJ14" s="149"/>
      <c r="AUK14" s="149"/>
      <c r="AUL14" s="149"/>
      <c r="AUM14" s="149"/>
      <c r="AUN14" s="149"/>
      <c r="AUO14" s="149"/>
      <c r="AUP14" s="149"/>
      <c r="AUQ14" s="149"/>
      <c r="AUR14" s="149"/>
      <c r="AUS14" s="149"/>
      <c r="AUT14" s="149"/>
      <c r="AUU14" s="149"/>
      <c r="AUV14" s="149"/>
      <c r="AUW14" s="149"/>
      <c r="AUX14" s="149"/>
      <c r="AUY14" s="149"/>
      <c r="AUZ14" s="149"/>
      <c r="AVA14" s="149"/>
      <c r="AVB14" s="149"/>
      <c r="AVC14" s="149"/>
      <c r="AVD14" s="149"/>
      <c r="AVE14" s="149"/>
      <c r="AVF14" s="149"/>
      <c r="AVG14" s="149"/>
      <c r="AVH14" s="149"/>
      <c r="AVI14" s="149"/>
      <c r="AVJ14" s="149"/>
      <c r="AVK14" s="149"/>
      <c r="AVL14" s="149"/>
      <c r="AVM14" s="149"/>
      <c r="AVN14" s="149"/>
      <c r="AVO14" s="149"/>
      <c r="AVP14" s="149"/>
      <c r="AVQ14" s="149"/>
      <c r="AVR14" s="149"/>
      <c r="AVS14" s="149"/>
      <c r="AVT14" s="149"/>
      <c r="AVU14" s="149"/>
      <c r="AVV14" s="149"/>
      <c r="AVW14" s="149"/>
      <c r="AVX14" s="149"/>
      <c r="AVY14" s="149"/>
      <c r="AVZ14" s="149"/>
      <c r="AWA14" s="149"/>
      <c r="AWB14" s="149"/>
      <c r="AWC14" s="149"/>
      <c r="AWD14" s="149"/>
      <c r="AWE14" s="149"/>
      <c r="AWF14" s="149"/>
      <c r="AWG14" s="149"/>
      <c r="AWH14" s="149"/>
      <c r="AWI14" s="149"/>
      <c r="AWJ14" s="149"/>
      <c r="AWK14" s="149"/>
      <c r="AWL14" s="149"/>
      <c r="AWM14" s="149"/>
      <c r="AWN14" s="149"/>
      <c r="AWO14" s="149"/>
      <c r="AWP14" s="149"/>
      <c r="AWQ14" s="149"/>
      <c r="AWR14" s="149"/>
      <c r="AWS14" s="149"/>
      <c r="AWT14" s="149"/>
      <c r="AWU14" s="149"/>
      <c r="AWV14" s="149"/>
      <c r="AWW14" s="149"/>
      <c r="AWX14" s="149"/>
      <c r="AWY14" s="149"/>
      <c r="AWZ14" s="149"/>
      <c r="AXA14" s="149"/>
      <c r="AXB14" s="149"/>
      <c r="AXC14" s="149"/>
      <c r="AXD14" s="149"/>
      <c r="AXE14" s="149"/>
      <c r="AXF14" s="149"/>
      <c r="AXG14" s="149"/>
      <c r="AXH14" s="149"/>
      <c r="AXI14" s="149"/>
      <c r="AXJ14" s="149"/>
      <c r="AXK14" s="149"/>
      <c r="AXL14" s="149"/>
      <c r="AXM14" s="149"/>
      <c r="AXN14" s="149"/>
      <c r="AXO14" s="149"/>
      <c r="AXP14" s="149"/>
      <c r="AXQ14" s="149"/>
      <c r="AXR14" s="149"/>
      <c r="AXS14" s="149"/>
      <c r="AXT14" s="149"/>
      <c r="AXU14" s="149"/>
      <c r="AXV14" s="149"/>
      <c r="AXW14" s="149"/>
      <c r="AXX14" s="149"/>
      <c r="AXY14" s="149"/>
      <c r="AXZ14" s="149"/>
      <c r="AYA14" s="149"/>
      <c r="AYB14" s="149"/>
      <c r="AYC14" s="149"/>
      <c r="AYD14" s="149"/>
      <c r="AYE14" s="149"/>
      <c r="AYF14" s="149"/>
      <c r="AYG14" s="149"/>
      <c r="AYH14" s="149"/>
      <c r="AYI14" s="149"/>
      <c r="AYJ14" s="149"/>
      <c r="AYK14" s="149"/>
      <c r="AYL14" s="149"/>
      <c r="AYM14" s="149"/>
      <c r="AYN14" s="149"/>
      <c r="AYO14" s="149"/>
      <c r="AYP14" s="149"/>
      <c r="AYQ14" s="149"/>
      <c r="AYR14" s="149"/>
      <c r="AYS14" s="149"/>
      <c r="AYT14" s="149"/>
      <c r="AYU14" s="149"/>
      <c r="AYV14" s="149"/>
      <c r="AYW14" s="149"/>
      <c r="AYX14" s="149"/>
      <c r="AYY14" s="149"/>
      <c r="AYZ14" s="149"/>
      <c r="AZA14" s="149"/>
      <c r="AZB14" s="149"/>
      <c r="AZC14" s="149"/>
      <c r="AZD14" s="149"/>
      <c r="AZE14" s="149"/>
      <c r="AZF14" s="149"/>
      <c r="AZG14" s="149"/>
      <c r="AZH14" s="149"/>
      <c r="AZI14" s="149"/>
      <c r="AZJ14" s="149"/>
      <c r="AZK14" s="149"/>
      <c r="AZL14" s="149"/>
      <c r="AZM14" s="149"/>
      <c r="AZN14" s="149"/>
      <c r="AZO14" s="149"/>
      <c r="AZP14" s="149"/>
      <c r="AZQ14" s="149"/>
      <c r="AZR14" s="149"/>
      <c r="AZS14" s="149"/>
      <c r="AZT14" s="149"/>
      <c r="AZU14" s="149"/>
      <c r="AZV14" s="149"/>
      <c r="AZW14" s="149"/>
      <c r="AZX14" s="149"/>
      <c r="AZY14" s="149"/>
      <c r="AZZ14" s="149"/>
      <c r="BAA14" s="149"/>
      <c r="BAB14" s="149"/>
      <c r="BAC14" s="149"/>
      <c r="BAD14" s="149"/>
      <c r="BAE14" s="149"/>
      <c r="BAF14" s="149"/>
      <c r="BAG14" s="149"/>
      <c r="BAH14" s="149"/>
      <c r="BAI14" s="149"/>
      <c r="BAJ14" s="149"/>
      <c r="BAK14" s="149"/>
      <c r="BAL14" s="149"/>
      <c r="BAM14" s="149"/>
      <c r="BAN14" s="149"/>
      <c r="BAO14" s="149"/>
      <c r="BAP14" s="149"/>
      <c r="BAQ14" s="149"/>
      <c r="BAR14" s="149"/>
      <c r="BAS14" s="149"/>
      <c r="BAT14" s="149"/>
      <c r="BAU14" s="149"/>
      <c r="BAV14" s="149"/>
      <c r="BAW14" s="149"/>
      <c r="BAX14" s="149"/>
      <c r="BAY14" s="149"/>
      <c r="BAZ14" s="149"/>
      <c r="BBA14" s="149"/>
      <c r="BBB14" s="149"/>
      <c r="BBC14" s="149"/>
      <c r="BBD14" s="149"/>
      <c r="BBE14" s="149"/>
      <c r="BBF14" s="149"/>
      <c r="BBG14" s="149"/>
      <c r="BBH14" s="149"/>
      <c r="BBI14" s="149"/>
      <c r="BBJ14" s="149"/>
      <c r="BBK14" s="149"/>
      <c r="BBL14" s="149"/>
      <c r="BBM14" s="149"/>
      <c r="BBN14" s="149"/>
      <c r="BBO14" s="149"/>
      <c r="BBP14" s="149"/>
      <c r="BBQ14" s="149"/>
      <c r="BBR14" s="149"/>
      <c r="BBS14" s="149"/>
      <c r="BBT14" s="149"/>
      <c r="BBU14" s="149"/>
      <c r="BBV14" s="149"/>
      <c r="BBW14" s="149"/>
      <c r="BBX14" s="149"/>
      <c r="BBY14" s="149"/>
      <c r="BBZ14" s="149"/>
      <c r="BCA14" s="149"/>
      <c r="BCB14" s="149"/>
      <c r="BCC14" s="149"/>
      <c r="BCD14" s="149"/>
      <c r="BCE14" s="149"/>
      <c r="BCF14" s="149"/>
      <c r="BCG14" s="149"/>
      <c r="BCH14" s="149"/>
      <c r="BCI14" s="149"/>
      <c r="BCJ14" s="149"/>
      <c r="BCK14" s="149"/>
      <c r="BCL14" s="149"/>
      <c r="BCM14" s="149"/>
      <c r="BCN14" s="149"/>
      <c r="BCO14" s="149"/>
      <c r="BCP14" s="149"/>
      <c r="BCQ14" s="149"/>
      <c r="BCR14" s="149"/>
      <c r="BCS14" s="149"/>
      <c r="BCT14" s="149"/>
      <c r="BCU14" s="149"/>
      <c r="BCV14" s="149"/>
      <c r="BCW14" s="149"/>
      <c r="BCX14" s="149"/>
      <c r="BCY14" s="149"/>
      <c r="BCZ14" s="149"/>
      <c r="BDA14" s="149"/>
      <c r="BDB14" s="149"/>
      <c r="BDC14" s="149"/>
      <c r="BDD14" s="149"/>
      <c r="BDE14" s="149"/>
      <c r="BDF14" s="149"/>
      <c r="BDG14" s="149"/>
      <c r="BDH14" s="149"/>
      <c r="BDI14" s="149"/>
      <c r="BDJ14" s="149"/>
      <c r="BDK14" s="149"/>
      <c r="BDL14" s="149"/>
      <c r="BDM14" s="149"/>
      <c r="BDN14" s="149"/>
      <c r="BDO14" s="149"/>
      <c r="BDP14" s="149"/>
      <c r="BDQ14" s="149"/>
      <c r="BDR14" s="149"/>
      <c r="BDS14" s="149"/>
      <c r="BDT14" s="149"/>
      <c r="BDU14" s="149"/>
      <c r="BDV14" s="149"/>
      <c r="BDW14" s="149"/>
      <c r="BDX14" s="149"/>
      <c r="BDY14" s="149"/>
      <c r="BDZ14" s="149"/>
      <c r="BEA14" s="149"/>
      <c r="BEB14" s="149"/>
      <c r="BEC14" s="149"/>
      <c r="BED14" s="149"/>
      <c r="BEE14" s="149"/>
      <c r="BEF14" s="149"/>
      <c r="BEG14" s="149"/>
      <c r="BEH14" s="149"/>
      <c r="BEI14" s="149"/>
      <c r="BEJ14" s="149"/>
      <c r="BEK14" s="149"/>
      <c r="BEL14" s="149"/>
      <c r="BEM14" s="149"/>
      <c r="BEN14" s="149"/>
      <c r="BEO14" s="149"/>
      <c r="BEP14" s="149"/>
      <c r="BEQ14" s="149"/>
      <c r="BER14" s="149"/>
      <c r="BES14" s="149"/>
      <c r="BET14" s="149"/>
      <c r="BEU14" s="149"/>
      <c r="BEV14" s="149"/>
      <c r="BEW14" s="149"/>
      <c r="BEX14" s="149"/>
      <c r="BEY14" s="149"/>
      <c r="BEZ14" s="149"/>
      <c r="BFA14" s="149"/>
      <c r="BFB14" s="149"/>
      <c r="BFC14" s="149"/>
      <c r="BFD14" s="149"/>
      <c r="BFE14" s="149"/>
      <c r="BFF14" s="149"/>
      <c r="BFG14" s="149"/>
      <c r="BFH14" s="149"/>
      <c r="BFI14" s="149"/>
      <c r="BFJ14" s="149"/>
      <c r="BFK14" s="149"/>
      <c r="BFL14" s="149"/>
      <c r="BFM14" s="149"/>
      <c r="BFN14" s="149"/>
      <c r="BFO14" s="149"/>
      <c r="BFP14" s="149"/>
      <c r="BFQ14" s="149"/>
      <c r="BFR14" s="149"/>
      <c r="BFS14" s="149"/>
      <c r="BFT14" s="149"/>
      <c r="BFU14" s="149"/>
      <c r="BFV14" s="149"/>
      <c r="BFW14" s="149"/>
      <c r="BFX14" s="149"/>
      <c r="BFY14" s="149"/>
      <c r="BFZ14" s="149"/>
      <c r="BGA14" s="149"/>
      <c r="BGB14" s="149"/>
      <c r="BGC14" s="149"/>
      <c r="BGD14" s="149"/>
      <c r="BGE14" s="149"/>
      <c r="BGF14" s="149"/>
      <c r="BGG14" s="149"/>
      <c r="BGH14" s="149"/>
      <c r="BGI14" s="149"/>
      <c r="BGJ14" s="149"/>
      <c r="BGK14" s="149"/>
      <c r="BGL14" s="149"/>
      <c r="BGM14" s="149"/>
      <c r="BGN14" s="149"/>
      <c r="BGO14" s="149"/>
      <c r="BGP14" s="149"/>
      <c r="BGQ14" s="149"/>
      <c r="BGR14" s="149"/>
      <c r="BGS14" s="149"/>
      <c r="BGT14" s="149"/>
      <c r="BGU14" s="149"/>
      <c r="BGV14" s="149"/>
      <c r="BGW14" s="149"/>
      <c r="BGX14" s="149"/>
      <c r="BGY14" s="149"/>
      <c r="BGZ14" s="149"/>
      <c r="BHA14" s="149"/>
      <c r="BHB14" s="149"/>
      <c r="BHC14" s="149"/>
      <c r="BHD14" s="149"/>
      <c r="BHE14" s="149"/>
      <c r="BHF14" s="149"/>
      <c r="BHG14" s="149"/>
      <c r="BHH14" s="149"/>
      <c r="BHI14" s="149"/>
      <c r="BHJ14" s="149"/>
      <c r="BHK14" s="149"/>
      <c r="BHL14" s="149"/>
      <c r="BHM14" s="149"/>
      <c r="BHN14" s="149"/>
      <c r="BHO14" s="149"/>
      <c r="BHP14" s="149"/>
      <c r="BHQ14" s="149"/>
      <c r="BHR14" s="149"/>
      <c r="BHS14" s="149"/>
      <c r="BHT14" s="149"/>
      <c r="BHU14" s="149"/>
      <c r="BHV14" s="149"/>
      <c r="BHW14" s="149"/>
      <c r="BHX14" s="149"/>
      <c r="BHY14" s="149"/>
      <c r="BHZ14" s="149"/>
      <c r="BIA14" s="149"/>
      <c r="BIB14" s="149"/>
      <c r="BIC14" s="149"/>
      <c r="BID14" s="149"/>
      <c r="BIE14" s="149"/>
      <c r="BIF14" s="149"/>
      <c r="BIG14" s="149"/>
      <c r="BIH14" s="149"/>
      <c r="BII14" s="149"/>
      <c r="BIJ14" s="149"/>
      <c r="BIK14" s="149"/>
      <c r="BIL14" s="149"/>
      <c r="BIM14" s="149"/>
      <c r="BIN14" s="149"/>
      <c r="BIO14" s="149"/>
      <c r="BIP14" s="149"/>
      <c r="BIQ14" s="149"/>
      <c r="BIR14" s="149"/>
      <c r="BIS14" s="149"/>
      <c r="BIT14" s="149"/>
      <c r="BIU14" s="149"/>
      <c r="BIV14" s="149"/>
      <c r="BIW14" s="149"/>
      <c r="BIX14" s="149"/>
      <c r="BIY14" s="149"/>
      <c r="BIZ14" s="149"/>
      <c r="BJA14" s="149"/>
      <c r="BJB14" s="149"/>
      <c r="BJC14" s="149"/>
      <c r="BJD14" s="149"/>
      <c r="BJE14" s="149"/>
      <c r="BJF14" s="149"/>
      <c r="BJG14" s="149"/>
      <c r="BJH14" s="149"/>
      <c r="BJI14" s="149"/>
      <c r="BJJ14" s="149"/>
      <c r="BJK14" s="149"/>
      <c r="BJL14" s="149"/>
      <c r="BJM14" s="149"/>
      <c r="BJN14" s="149"/>
      <c r="BJO14" s="149"/>
      <c r="BJP14" s="149"/>
      <c r="BJQ14" s="149"/>
      <c r="BJR14" s="149"/>
      <c r="BJS14" s="149"/>
      <c r="BJT14" s="149"/>
      <c r="BJU14" s="149"/>
      <c r="BJV14" s="149"/>
      <c r="BJW14" s="149"/>
      <c r="BJX14" s="149"/>
      <c r="BJY14" s="149"/>
      <c r="BJZ14" s="149"/>
      <c r="BKA14" s="149"/>
      <c r="BKB14" s="149"/>
      <c r="BKC14" s="149"/>
      <c r="BKD14" s="149"/>
      <c r="BKE14" s="149"/>
      <c r="BKF14" s="149"/>
      <c r="BKG14" s="149"/>
      <c r="BKH14" s="149"/>
      <c r="BKI14" s="149"/>
      <c r="BKJ14" s="149"/>
      <c r="BKK14" s="149"/>
      <c r="BKL14" s="149"/>
      <c r="BKM14" s="149"/>
      <c r="BKN14" s="149"/>
      <c r="BKO14" s="149"/>
      <c r="BKP14" s="149"/>
      <c r="BKQ14" s="149"/>
      <c r="BKR14" s="149"/>
      <c r="BKS14" s="149"/>
      <c r="BKT14" s="149"/>
      <c r="BKU14" s="149"/>
      <c r="BKV14" s="149"/>
      <c r="BKW14" s="149"/>
      <c r="BKX14" s="149"/>
      <c r="BKY14" s="149"/>
      <c r="BKZ14" s="149"/>
      <c r="BLA14" s="149"/>
      <c r="BLB14" s="149"/>
      <c r="BLC14" s="149"/>
      <c r="BLD14" s="149"/>
      <c r="BLE14" s="149"/>
      <c r="BLF14" s="149"/>
      <c r="BLG14" s="149"/>
      <c r="BLH14" s="149"/>
      <c r="BLI14" s="149"/>
      <c r="BLJ14" s="149"/>
      <c r="BLK14" s="149"/>
      <c r="BLL14" s="149"/>
      <c r="BLM14" s="149"/>
      <c r="BLN14" s="149"/>
      <c r="BLO14" s="149"/>
      <c r="BLP14" s="149"/>
      <c r="BLQ14" s="149"/>
      <c r="BLR14" s="149"/>
      <c r="BLS14" s="149"/>
      <c r="BLT14" s="149"/>
      <c r="BLU14" s="149"/>
      <c r="BLV14" s="149"/>
      <c r="BLW14" s="149"/>
      <c r="BLX14" s="149"/>
      <c r="BLY14" s="149"/>
      <c r="BLZ14" s="149"/>
      <c r="BMA14" s="149"/>
      <c r="BMB14" s="149"/>
      <c r="BMC14" s="149"/>
      <c r="BMD14" s="149"/>
      <c r="BME14" s="149"/>
      <c r="BMF14" s="149"/>
      <c r="BMG14" s="149"/>
      <c r="BMH14" s="149"/>
      <c r="BMI14" s="149"/>
      <c r="BMJ14" s="149"/>
      <c r="BMK14" s="149"/>
      <c r="BML14" s="149"/>
      <c r="BMM14" s="149"/>
      <c r="BMN14" s="149"/>
      <c r="BMO14" s="149"/>
      <c r="BMP14" s="149"/>
      <c r="BMQ14" s="149"/>
      <c r="BMR14" s="149"/>
      <c r="BMS14" s="149"/>
      <c r="BMT14" s="149"/>
      <c r="BMU14" s="149"/>
      <c r="BMV14" s="149"/>
      <c r="BMW14" s="149"/>
      <c r="BMX14" s="149"/>
      <c r="BMY14" s="149"/>
      <c r="BMZ14" s="149"/>
      <c r="BNA14" s="149"/>
      <c r="BNB14" s="149"/>
      <c r="BNC14" s="149"/>
      <c r="BND14" s="149"/>
      <c r="BNE14" s="149"/>
      <c r="BNF14" s="149"/>
      <c r="BNG14" s="149"/>
      <c r="BNH14" s="149"/>
      <c r="BNI14" s="149"/>
      <c r="BNJ14" s="149"/>
      <c r="BNK14" s="149"/>
      <c r="BNL14" s="149"/>
      <c r="BNM14" s="149"/>
      <c r="BNN14" s="149"/>
      <c r="BNO14" s="149"/>
      <c r="BNP14" s="149"/>
      <c r="BNQ14" s="149"/>
      <c r="BNR14" s="149"/>
      <c r="BNS14" s="149"/>
      <c r="BNT14" s="149"/>
      <c r="BNU14" s="149"/>
      <c r="BNV14" s="149"/>
      <c r="BNW14" s="149"/>
      <c r="BNX14" s="149"/>
      <c r="BNY14" s="149"/>
      <c r="BNZ14" s="149"/>
      <c r="BOA14" s="149"/>
      <c r="BOB14" s="149"/>
      <c r="BOC14" s="149"/>
      <c r="BOD14" s="149"/>
      <c r="BOE14" s="149"/>
      <c r="BOF14" s="149"/>
      <c r="BOG14" s="149"/>
      <c r="BOH14" s="149"/>
      <c r="BOI14" s="149"/>
      <c r="BOJ14" s="149"/>
      <c r="BOK14" s="149"/>
      <c r="BOL14" s="149"/>
      <c r="BOM14" s="149"/>
      <c r="BON14" s="149"/>
      <c r="BOO14" s="149"/>
      <c r="BOP14" s="149"/>
      <c r="BOQ14" s="149"/>
      <c r="BOR14" s="149"/>
      <c r="BOS14" s="149"/>
      <c r="BOT14" s="149"/>
      <c r="BOU14" s="149"/>
      <c r="BOV14" s="149"/>
      <c r="BOW14" s="149"/>
      <c r="BOX14" s="149"/>
      <c r="BOY14" s="149"/>
      <c r="BOZ14" s="149"/>
      <c r="BPA14" s="149"/>
      <c r="BPB14" s="149"/>
      <c r="BPC14" s="149"/>
      <c r="BPD14" s="149"/>
      <c r="BPE14" s="149"/>
      <c r="BPF14" s="149"/>
      <c r="BPG14" s="149"/>
      <c r="BPH14" s="149"/>
      <c r="BPI14" s="149"/>
      <c r="BPJ14" s="149"/>
      <c r="BPK14" s="149"/>
      <c r="BPL14" s="149"/>
      <c r="BPM14" s="149"/>
      <c r="BPN14" s="149"/>
      <c r="BPO14" s="149"/>
      <c r="BPP14" s="149"/>
      <c r="BPQ14" s="149"/>
      <c r="BPR14" s="149"/>
      <c r="BPS14" s="149"/>
      <c r="BPT14" s="149"/>
      <c r="BPU14" s="149"/>
      <c r="BPV14" s="149"/>
      <c r="BPW14" s="149"/>
      <c r="BPX14" s="149"/>
      <c r="BPY14" s="149"/>
      <c r="BPZ14" s="149"/>
      <c r="BQA14" s="149"/>
      <c r="BQB14" s="149"/>
      <c r="BQC14" s="149"/>
      <c r="BQD14" s="149"/>
      <c r="BQE14" s="149"/>
      <c r="BQF14" s="149"/>
      <c r="BQG14" s="149"/>
      <c r="BQH14" s="149"/>
      <c r="BQI14" s="149"/>
      <c r="BQJ14" s="149"/>
      <c r="BQK14" s="149"/>
      <c r="BQL14" s="149"/>
      <c r="BQM14" s="149"/>
      <c r="BQN14" s="149"/>
      <c r="BQO14" s="149"/>
      <c r="BQP14" s="149"/>
      <c r="BQQ14" s="149"/>
      <c r="BQR14" s="149"/>
      <c r="BQS14" s="149"/>
      <c r="BQT14" s="149"/>
      <c r="BQU14" s="149"/>
      <c r="BQV14" s="149"/>
      <c r="BQW14" s="149"/>
      <c r="BQX14" s="149"/>
      <c r="BQY14" s="149"/>
      <c r="BQZ14" s="149"/>
      <c r="BRA14" s="149"/>
      <c r="BRB14" s="149"/>
      <c r="BRC14" s="149"/>
      <c r="BRD14" s="149"/>
      <c r="BRE14" s="149"/>
      <c r="BRF14" s="149"/>
      <c r="BRG14" s="149"/>
      <c r="BRH14" s="149"/>
      <c r="BRI14" s="149"/>
      <c r="BRJ14" s="149"/>
      <c r="BRK14" s="149"/>
      <c r="BRL14" s="149"/>
      <c r="BRM14" s="149"/>
      <c r="BRN14" s="149"/>
      <c r="BRO14" s="149"/>
      <c r="BRP14" s="149"/>
      <c r="BRQ14" s="149"/>
      <c r="BRR14" s="149"/>
      <c r="BRS14" s="149"/>
      <c r="BRT14" s="149"/>
      <c r="BRU14" s="149"/>
      <c r="BRV14" s="149"/>
      <c r="BRW14" s="149"/>
      <c r="BRX14" s="149"/>
      <c r="BRY14" s="149"/>
      <c r="BRZ14" s="149"/>
      <c r="BSA14" s="149"/>
      <c r="BSB14" s="149"/>
      <c r="BSC14" s="149"/>
      <c r="BSD14" s="149"/>
      <c r="BSE14" s="149"/>
      <c r="BSF14" s="149"/>
      <c r="BSG14" s="149"/>
      <c r="BSH14" s="149"/>
      <c r="BSI14" s="149"/>
      <c r="BSJ14" s="149"/>
      <c r="BSK14" s="149"/>
      <c r="BSL14" s="149"/>
      <c r="BSM14" s="149"/>
      <c r="BSN14" s="149"/>
      <c r="BSO14" s="149"/>
      <c r="BSP14" s="149"/>
      <c r="BSQ14" s="149"/>
      <c r="BSR14" s="149"/>
      <c r="BSS14" s="149"/>
      <c r="BST14" s="149"/>
      <c r="BSU14" s="149"/>
      <c r="BSV14" s="149"/>
      <c r="BSW14" s="149"/>
      <c r="BSX14" s="149"/>
      <c r="BSY14" s="149"/>
      <c r="BSZ14" s="149"/>
      <c r="BTA14" s="149"/>
      <c r="BTB14" s="149"/>
      <c r="BTC14" s="149"/>
      <c r="BTD14" s="149"/>
      <c r="BTE14" s="149"/>
      <c r="BTF14" s="149"/>
      <c r="BTG14" s="149"/>
      <c r="BTH14" s="149"/>
      <c r="BTI14" s="149"/>
      <c r="BTJ14" s="149"/>
      <c r="BTK14" s="149"/>
      <c r="BTL14" s="149"/>
      <c r="BTM14" s="149"/>
      <c r="BTN14" s="149"/>
      <c r="BTO14" s="149"/>
      <c r="BTP14" s="149"/>
      <c r="BTQ14" s="149"/>
      <c r="BTR14" s="149"/>
      <c r="BTS14" s="149"/>
      <c r="BTT14" s="149"/>
      <c r="BTU14" s="149"/>
      <c r="BTV14" s="149"/>
      <c r="BTW14" s="149"/>
      <c r="BTX14" s="149"/>
      <c r="BTY14" s="149"/>
      <c r="BTZ14" s="149"/>
      <c r="BUA14" s="149"/>
      <c r="BUB14" s="149"/>
      <c r="BUC14" s="149"/>
      <c r="BUD14" s="149"/>
      <c r="BUE14" s="149"/>
      <c r="BUF14" s="149"/>
      <c r="BUG14" s="149"/>
      <c r="BUH14" s="149"/>
      <c r="BUI14" s="149"/>
      <c r="BUJ14" s="149"/>
      <c r="BUK14" s="149"/>
      <c r="BUL14" s="149"/>
      <c r="BUM14" s="149"/>
      <c r="BUN14" s="149"/>
      <c r="BUO14" s="149"/>
      <c r="BUP14" s="149"/>
      <c r="BUQ14" s="149"/>
      <c r="BUR14" s="149"/>
      <c r="BUS14" s="149"/>
      <c r="BUT14" s="149"/>
      <c r="BUU14" s="149"/>
      <c r="BUV14" s="149"/>
      <c r="BUW14" s="149"/>
      <c r="BUX14" s="149"/>
      <c r="BUY14" s="149"/>
      <c r="BUZ14" s="149"/>
      <c r="BVA14" s="149"/>
      <c r="BVB14" s="149"/>
      <c r="BVC14" s="149"/>
      <c r="BVD14" s="149"/>
      <c r="BVE14" s="149"/>
      <c r="BVF14" s="149"/>
      <c r="BVG14" s="149"/>
      <c r="BVH14" s="149"/>
      <c r="BVI14" s="149"/>
      <c r="BVJ14" s="149"/>
      <c r="BVK14" s="149"/>
      <c r="BVL14" s="149"/>
      <c r="BVM14" s="149"/>
      <c r="BVN14" s="149"/>
      <c r="BVO14" s="149"/>
      <c r="BVP14" s="149"/>
      <c r="BVQ14" s="149"/>
      <c r="BVR14" s="149"/>
      <c r="BVS14" s="149"/>
      <c r="BVT14" s="149"/>
      <c r="BVU14" s="149"/>
      <c r="BVV14" s="149"/>
      <c r="BVW14" s="149"/>
      <c r="BVX14" s="149"/>
      <c r="BVY14" s="149"/>
      <c r="BVZ14" s="149"/>
      <c r="BWA14" s="149"/>
      <c r="BWB14" s="149"/>
      <c r="BWC14" s="149"/>
      <c r="BWD14" s="149"/>
      <c r="BWE14" s="149"/>
      <c r="BWF14" s="149"/>
      <c r="BWG14" s="149"/>
      <c r="BWH14" s="149"/>
      <c r="BWI14" s="149"/>
      <c r="BWJ14" s="149"/>
      <c r="BWK14" s="149"/>
      <c r="BWL14" s="149"/>
      <c r="BWM14" s="149"/>
      <c r="BWN14" s="149"/>
      <c r="BWO14" s="149"/>
      <c r="BWP14" s="149"/>
      <c r="BWQ14" s="149"/>
      <c r="BWR14" s="149"/>
      <c r="BWS14" s="149"/>
      <c r="BWT14" s="149"/>
      <c r="BWU14" s="149"/>
      <c r="BWV14" s="149"/>
      <c r="BWW14" s="149"/>
      <c r="BWX14" s="149"/>
      <c r="BWY14" s="149"/>
      <c r="BWZ14" s="149"/>
      <c r="BXA14" s="149"/>
      <c r="BXB14" s="149"/>
      <c r="BXC14" s="149"/>
      <c r="BXD14" s="149"/>
      <c r="BXE14" s="149"/>
      <c r="BXF14" s="149"/>
      <c r="BXG14" s="149"/>
      <c r="BXH14" s="149"/>
      <c r="BXI14" s="149"/>
      <c r="BXJ14" s="149"/>
      <c r="BXK14" s="149"/>
      <c r="BXL14" s="149"/>
      <c r="BXM14" s="149"/>
      <c r="BXN14" s="149"/>
      <c r="BXO14" s="149"/>
      <c r="BXP14" s="149"/>
      <c r="BXQ14" s="149"/>
      <c r="BXR14" s="149"/>
      <c r="BXS14" s="149"/>
      <c r="BXT14" s="149"/>
      <c r="BXU14" s="149"/>
      <c r="BXV14" s="149"/>
      <c r="BXW14" s="149"/>
      <c r="BXX14" s="149"/>
      <c r="BXY14" s="149"/>
      <c r="BXZ14" s="149"/>
      <c r="BYA14" s="149"/>
      <c r="BYB14" s="149"/>
      <c r="BYC14" s="149"/>
      <c r="BYD14" s="149"/>
      <c r="BYE14" s="149"/>
      <c r="BYF14" s="149"/>
      <c r="BYG14" s="149"/>
      <c r="BYH14" s="149"/>
      <c r="BYI14" s="149"/>
      <c r="BYJ14" s="149"/>
      <c r="BYK14" s="149"/>
      <c r="BYL14" s="149"/>
      <c r="BYM14" s="149"/>
      <c r="BYN14" s="149"/>
      <c r="BYO14" s="149"/>
      <c r="BYP14" s="149"/>
      <c r="BYQ14" s="149"/>
      <c r="BYR14" s="149"/>
      <c r="BYS14" s="149"/>
      <c r="BYT14" s="149"/>
      <c r="BYU14" s="149"/>
      <c r="BYV14" s="149"/>
      <c r="BYW14" s="149"/>
      <c r="BYX14" s="149"/>
      <c r="BYY14" s="149"/>
      <c r="BYZ14" s="149"/>
      <c r="BZA14" s="149"/>
      <c r="BZB14" s="149"/>
      <c r="BZC14" s="149"/>
      <c r="BZD14" s="149"/>
      <c r="BZE14" s="149"/>
      <c r="BZF14" s="149"/>
      <c r="BZG14" s="149"/>
      <c r="BZH14" s="149"/>
      <c r="BZI14" s="149"/>
      <c r="BZJ14" s="149"/>
      <c r="BZK14" s="149"/>
      <c r="BZL14" s="149"/>
      <c r="BZM14" s="149"/>
      <c r="BZN14" s="149"/>
      <c r="BZO14" s="149"/>
      <c r="BZP14" s="149"/>
      <c r="BZQ14" s="149"/>
      <c r="BZR14" s="149"/>
      <c r="BZS14" s="149"/>
      <c r="BZT14" s="149"/>
      <c r="BZU14" s="149"/>
      <c r="BZV14" s="149"/>
      <c r="BZW14" s="149"/>
      <c r="BZX14" s="149"/>
      <c r="BZY14" s="149"/>
      <c r="BZZ14" s="149"/>
      <c r="CAA14" s="149"/>
      <c r="CAB14" s="149"/>
      <c r="CAC14" s="149"/>
      <c r="CAD14" s="149"/>
      <c r="CAE14" s="149"/>
      <c r="CAF14" s="149"/>
      <c r="CAG14" s="149"/>
      <c r="CAH14" s="149"/>
      <c r="CAI14" s="149"/>
      <c r="CAJ14" s="149"/>
      <c r="CAK14" s="149"/>
      <c r="CAL14" s="149"/>
      <c r="CAM14" s="149"/>
      <c r="CAN14" s="149"/>
      <c r="CAO14" s="149"/>
      <c r="CAP14" s="149"/>
      <c r="CAQ14" s="149"/>
      <c r="CAR14" s="149"/>
      <c r="CAS14" s="149"/>
      <c r="CAT14" s="149"/>
      <c r="CAU14" s="149"/>
      <c r="CAV14" s="149"/>
      <c r="CAW14" s="149"/>
      <c r="CAX14" s="149"/>
      <c r="CAY14" s="149"/>
      <c r="CAZ14" s="149"/>
      <c r="CBA14" s="149"/>
      <c r="CBB14" s="149"/>
      <c r="CBC14" s="149"/>
      <c r="CBD14" s="149"/>
      <c r="CBE14" s="149"/>
      <c r="CBF14" s="149"/>
      <c r="CBG14" s="149"/>
      <c r="CBH14" s="149"/>
      <c r="CBI14" s="149"/>
      <c r="CBJ14" s="149"/>
      <c r="CBK14" s="149"/>
      <c r="CBL14" s="149"/>
      <c r="CBM14" s="149"/>
      <c r="CBN14" s="149"/>
      <c r="CBO14" s="149"/>
      <c r="CBP14" s="149"/>
      <c r="CBQ14" s="149"/>
      <c r="CBR14" s="149"/>
      <c r="CBS14" s="149"/>
      <c r="CBT14" s="149"/>
      <c r="CBU14" s="149"/>
      <c r="CBV14" s="149"/>
      <c r="CBW14" s="149"/>
      <c r="CBX14" s="149"/>
      <c r="CBY14" s="149"/>
      <c r="CBZ14" s="149"/>
      <c r="CCA14" s="149"/>
      <c r="CCB14" s="149"/>
      <c r="CCC14" s="149"/>
      <c r="CCD14" s="149"/>
      <c r="CCE14" s="149"/>
      <c r="CCF14" s="149"/>
      <c r="CCG14" s="149"/>
      <c r="CCH14" s="149"/>
      <c r="CCI14" s="149"/>
      <c r="CCJ14" s="149"/>
      <c r="CCK14" s="149"/>
      <c r="CCL14" s="149"/>
      <c r="CCM14" s="149"/>
      <c r="CCN14" s="149"/>
      <c r="CCO14" s="149"/>
      <c r="CCP14" s="149"/>
      <c r="CCQ14" s="149"/>
      <c r="CCR14" s="149"/>
      <c r="CCS14" s="149"/>
      <c r="CCT14" s="149"/>
      <c r="CCU14" s="149"/>
      <c r="CCV14" s="149"/>
      <c r="CCW14" s="149"/>
      <c r="CCX14" s="149"/>
      <c r="CCY14" s="149"/>
      <c r="CCZ14" s="149"/>
      <c r="CDA14" s="149"/>
      <c r="CDB14" s="149"/>
      <c r="CDC14" s="149"/>
      <c r="CDD14" s="149"/>
      <c r="CDE14" s="149"/>
      <c r="CDF14" s="149"/>
      <c r="CDG14" s="149"/>
      <c r="CDH14" s="149"/>
      <c r="CDI14" s="149"/>
      <c r="CDJ14" s="149"/>
      <c r="CDK14" s="149"/>
      <c r="CDL14" s="149"/>
      <c r="CDM14" s="149"/>
      <c r="CDN14" s="149"/>
      <c r="CDO14" s="149"/>
      <c r="CDP14" s="149"/>
      <c r="CDQ14" s="149"/>
      <c r="CDR14" s="149"/>
      <c r="CDS14" s="149"/>
      <c r="CDT14" s="149"/>
      <c r="CDU14" s="149"/>
      <c r="CDV14" s="149"/>
      <c r="CDW14" s="149"/>
      <c r="CDX14" s="149"/>
      <c r="CDY14" s="149"/>
      <c r="CDZ14" s="149"/>
      <c r="CEA14" s="149"/>
      <c r="CEB14" s="149"/>
      <c r="CEC14" s="149"/>
      <c r="CED14" s="149"/>
      <c r="CEE14" s="149"/>
      <c r="CEF14" s="149"/>
      <c r="CEG14" s="149"/>
      <c r="CEH14" s="149"/>
      <c r="CEI14" s="149"/>
      <c r="CEJ14" s="149"/>
      <c r="CEK14" s="149"/>
      <c r="CEL14" s="149"/>
      <c r="CEM14" s="149"/>
      <c r="CEN14" s="149"/>
      <c r="CEO14" s="149"/>
      <c r="CEP14" s="149"/>
      <c r="CEQ14" s="149"/>
      <c r="CER14" s="149"/>
      <c r="CES14" s="149"/>
      <c r="CET14" s="149"/>
      <c r="CEU14" s="149"/>
      <c r="CEV14" s="149"/>
      <c r="CEW14" s="149"/>
      <c r="CEX14" s="149"/>
      <c r="CEY14" s="149"/>
      <c r="CEZ14" s="149"/>
      <c r="CFA14" s="149"/>
      <c r="CFB14" s="149"/>
      <c r="CFC14" s="149"/>
      <c r="CFD14" s="149"/>
      <c r="CFE14" s="149"/>
      <c r="CFF14" s="149"/>
      <c r="CFG14" s="149"/>
      <c r="CFH14" s="149"/>
      <c r="CFI14" s="149"/>
      <c r="CFJ14" s="149"/>
      <c r="CFK14" s="149"/>
      <c r="CFL14" s="149"/>
      <c r="CFM14" s="149"/>
      <c r="CFN14" s="149"/>
      <c r="CFO14" s="149"/>
      <c r="CFP14" s="149"/>
      <c r="CFQ14" s="149"/>
      <c r="CFR14" s="149"/>
      <c r="CFS14" s="149"/>
      <c r="CFT14" s="149"/>
      <c r="CFU14" s="149"/>
      <c r="CFV14" s="149"/>
      <c r="CFW14" s="149"/>
      <c r="CFX14" s="149"/>
      <c r="CFY14" s="149"/>
      <c r="CFZ14" s="149"/>
      <c r="CGA14" s="149"/>
      <c r="CGB14" s="149"/>
      <c r="CGC14" s="149"/>
      <c r="CGD14" s="149"/>
      <c r="CGE14" s="149"/>
      <c r="CGF14" s="149"/>
      <c r="CGG14" s="149"/>
      <c r="CGH14" s="149"/>
      <c r="CGI14" s="149"/>
      <c r="CGJ14" s="149"/>
      <c r="CGK14" s="149"/>
      <c r="CGL14" s="149"/>
      <c r="CGM14" s="149"/>
      <c r="CGN14" s="149"/>
      <c r="CGO14" s="149"/>
      <c r="CGP14" s="149"/>
      <c r="CGQ14" s="149"/>
      <c r="CGR14" s="149"/>
      <c r="CGS14" s="149"/>
      <c r="CGT14" s="149"/>
      <c r="CGU14" s="149"/>
      <c r="CGV14" s="149"/>
      <c r="CGW14" s="149"/>
      <c r="CGX14" s="149"/>
      <c r="CGY14" s="149"/>
      <c r="CGZ14" s="149"/>
      <c r="CHA14" s="149"/>
      <c r="CHB14" s="149"/>
      <c r="CHC14" s="149"/>
      <c r="CHD14" s="149"/>
      <c r="CHE14" s="149"/>
      <c r="CHF14" s="149"/>
      <c r="CHG14" s="149"/>
      <c r="CHH14" s="149"/>
      <c r="CHI14" s="149"/>
      <c r="CHJ14" s="149"/>
      <c r="CHK14" s="149"/>
      <c r="CHL14" s="149"/>
      <c r="CHM14" s="149"/>
      <c r="CHN14" s="149"/>
      <c r="CHO14" s="149"/>
      <c r="CHP14" s="149"/>
      <c r="CHQ14" s="149"/>
      <c r="CHR14" s="149"/>
      <c r="CHS14" s="149"/>
      <c r="CHT14" s="149"/>
      <c r="CHU14" s="149"/>
      <c r="CHV14" s="149"/>
      <c r="CHW14" s="149"/>
      <c r="CHX14" s="149"/>
      <c r="CHY14" s="149"/>
      <c r="CHZ14" s="149"/>
      <c r="CIA14" s="149"/>
      <c r="CIB14" s="149"/>
      <c r="CIC14" s="149"/>
      <c r="CID14" s="149"/>
      <c r="CIE14" s="149"/>
      <c r="CIF14" s="149"/>
      <c r="CIG14" s="149"/>
      <c r="CIH14" s="149"/>
      <c r="CII14" s="149"/>
      <c r="CIJ14" s="149"/>
      <c r="CIK14" s="149"/>
      <c r="CIL14" s="149"/>
      <c r="CIM14" s="149"/>
      <c r="CIN14" s="149"/>
      <c r="CIO14" s="149"/>
      <c r="CIP14" s="149"/>
      <c r="CIQ14" s="149"/>
      <c r="CIR14" s="149"/>
      <c r="CIS14" s="149"/>
      <c r="CIT14" s="149"/>
      <c r="CIU14" s="149"/>
      <c r="CIV14" s="149"/>
      <c r="CIW14" s="149"/>
      <c r="CIX14" s="149"/>
      <c r="CIY14" s="149"/>
      <c r="CIZ14" s="149"/>
      <c r="CJA14" s="149"/>
      <c r="CJB14" s="149"/>
      <c r="CJC14" s="149"/>
      <c r="CJD14" s="149"/>
      <c r="CJE14" s="149"/>
      <c r="CJF14" s="149"/>
      <c r="CJG14" s="149"/>
      <c r="CJH14" s="149"/>
      <c r="CJI14" s="149"/>
      <c r="CJJ14" s="149"/>
      <c r="CJK14" s="149"/>
      <c r="CJL14" s="149"/>
      <c r="CJM14" s="149"/>
      <c r="CJN14" s="149"/>
      <c r="CJO14" s="149"/>
      <c r="CJP14" s="149"/>
      <c r="CJQ14" s="149"/>
      <c r="CJR14" s="149"/>
      <c r="CJS14" s="149"/>
      <c r="CJT14" s="149"/>
      <c r="CJU14" s="149"/>
      <c r="CJV14" s="149"/>
      <c r="CJW14" s="149"/>
      <c r="CJX14" s="149"/>
      <c r="CJY14" s="149"/>
      <c r="CJZ14" s="149"/>
      <c r="CKA14" s="149"/>
      <c r="CKB14" s="149"/>
      <c r="CKC14" s="149"/>
      <c r="CKD14" s="149"/>
      <c r="CKE14" s="149"/>
      <c r="CKF14" s="149"/>
      <c r="CKG14" s="149"/>
      <c r="CKH14" s="149"/>
      <c r="CKI14" s="149"/>
      <c r="CKJ14" s="149"/>
      <c r="CKK14" s="149"/>
      <c r="CKL14" s="149"/>
      <c r="CKM14" s="149"/>
      <c r="CKN14" s="149"/>
      <c r="CKO14" s="149"/>
      <c r="CKP14" s="149"/>
      <c r="CKQ14" s="149"/>
      <c r="CKR14" s="149"/>
      <c r="CKS14" s="149"/>
      <c r="CKT14" s="149"/>
      <c r="CKU14" s="149"/>
      <c r="CKV14" s="149"/>
      <c r="CKW14" s="149"/>
      <c r="CKX14" s="149"/>
      <c r="CKY14" s="149"/>
      <c r="CKZ14" s="149"/>
      <c r="CLA14" s="149"/>
      <c r="CLB14" s="149"/>
      <c r="CLC14" s="149"/>
      <c r="CLD14" s="149"/>
      <c r="CLE14" s="149"/>
      <c r="CLF14" s="149"/>
      <c r="CLG14" s="149"/>
      <c r="CLH14" s="149"/>
      <c r="CLI14" s="149"/>
      <c r="CLJ14" s="149"/>
      <c r="CLK14" s="149"/>
      <c r="CLL14" s="149"/>
      <c r="CLM14" s="149"/>
      <c r="CLN14" s="149"/>
      <c r="CLO14" s="149"/>
      <c r="CLP14" s="149"/>
      <c r="CLQ14" s="149"/>
      <c r="CLR14" s="149"/>
      <c r="CLS14" s="149"/>
      <c r="CLT14" s="149"/>
      <c r="CLU14" s="149"/>
      <c r="CLV14" s="149"/>
      <c r="CLW14" s="149"/>
      <c r="CLX14" s="149"/>
      <c r="CLY14" s="149"/>
      <c r="CLZ14" s="149"/>
      <c r="CMA14" s="149"/>
      <c r="CMB14" s="149"/>
      <c r="CMC14" s="149"/>
      <c r="CMD14" s="149"/>
      <c r="CME14" s="149"/>
      <c r="CMF14" s="149"/>
      <c r="CMG14" s="149"/>
      <c r="CMH14" s="149"/>
      <c r="CMI14" s="149"/>
      <c r="CMJ14" s="149"/>
      <c r="CMK14" s="149"/>
      <c r="CML14" s="149"/>
      <c r="CMM14" s="149"/>
      <c r="CMN14" s="149"/>
      <c r="CMO14" s="149"/>
      <c r="CMP14" s="149"/>
      <c r="CMQ14" s="149"/>
      <c r="CMR14" s="149"/>
      <c r="CMS14" s="149"/>
      <c r="CMT14" s="149"/>
      <c r="CMU14" s="149"/>
      <c r="CMV14" s="149"/>
      <c r="CMW14" s="149"/>
      <c r="CMX14" s="149"/>
      <c r="CMY14" s="149"/>
      <c r="CMZ14" s="149"/>
      <c r="CNA14" s="149"/>
      <c r="CNB14" s="149"/>
      <c r="CNC14" s="149"/>
      <c r="CND14" s="149"/>
      <c r="CNE14" s="149"/>
      <c r="CNF14" s="149"/>
      <c r="CNG14" s="149"/>
      <c r="CNH14" s="149"/>
      <c r="CNI14" s="149"/>
      <c r="CNJ14" s="149"/>
      <c r="CNK14" s="149"/>
      <c r="CNL14" s="149"/>
      <c r="CNM14" s="149"/>
      <c r="CNN14" s="149"/>
      <c r="CNO14" s="149"/>
      <c r="CNP14" s="149"/>
      <c r="CNQ14" s="149"/>
      <c r="CNR14" s="149"/>
      <c r="CNS14" s="149"/>
      <c r="CNT14" s="149"/>
      <c r="CNU14" s="149"/>
      <c r="CNV14" s="149"/>
      <c r="CNW14" s="149"/>
      <c r="CNX14" s="149"/>
      <c r="CNY14" s="149"/>
      <c r="CNZ14" s="149"/>
      <c r="COA14" s="149"/>
      <c r="COB14" s="149"/>
      <c r="COC14" s="149"/>
      <c r="COD14" s="149"/>
      <c r="COE14" s="149"/>
      <c r="COF14" s="149"/>
      <c r="COG14" s="149"/>
      <c r="COH14" s="149"/>
      <c r="COI14" s="149"/>
      <c r="COJ14" s="149"/>
      <c r="COK14" s="149"/>
      <c r="COL14" s="149"/>
      <c r="COM14" s="149"/>
      <c r="CON14" s="149"/>
      <c r="COO14" s="149"/>
      <c r="COP14" s="149"/>
      <c r="COQ14" s="149"/>
      <c r="COR14" s="149"/>
      <c r="COS14" s="149"/>
      <c r="COT14" s="149"/>
      <c r="COU14" s="149"/>
      <c r="COV14" s="149"/>
      <c r="COW14" s="149"/>
      <c r="COX14" s="149"/>
      <c r="COY14" s="149"/>
      <c r="COZ14" s="149"/>
      <c r="CPA14" s="149"/>
      <c r="CPB14" s="149"/>
      <c r="CPC14" s="149"/>
      <c r="CPD14" s="149"/>
      <c r="CPE14" s="149"/>
      <c r="CPF14" s="149"/>
      <c r="CPG14" s="149"/>
      <c r="CPH14" s="149"/>
      <c r="CPI14" s="149"/>
      <c r="CPJ14" s="149"/>
      <c r="CPK14" s="149"/>
      <c r="CPL14" s="149"/>
      <c r="CPM14" s="149"/>
      <c r="CPN14" s="149"/>
      <c r="CPO14" s="149"/>
      <c r="CPP14" s="149"/>
      <c r="CPQ14" s="149"/>
      <c r="CPR14" s="149"/>
      <c r="CPS14" s="149"/>
      <c r="CPT14" s="149"/>
      <c r="CPU14" s="149"/>
      <c r="CPV14" s="149"/>
      <c r="CPW14" s="149"/>
      <c r="CPX14" s="149"/>
      <c r="CPY14" s="149"/>
      <c r="CPZ14" s="149"/>
      <c r="CQA14" s="149"/>
      <c r="CQB14" s="149"/>
      <c r="CQC14" s="149"/>
      <c r="CQD14" s="149"/>
      <c r="CQE14" s="149"/>
      <c r="CQF14" s="149"/>
      <c r="CQG14" s="149"/>
      <c r="CQH14" s="149"/>
      <c r="CQI14" s="149"/>
      <c r="CQJ14" s="149"/>
      <c r="CQK14" s="149"/>
      <c r="CQL14" s="149"/>
      <c r="CQM14" s="149"/>
      <c r="CQN14" s="149"/>
      <c r="CQO14" s="149"/>
      <c r="CQP14" s="149"/>
      <c r="CQQ14" s="149"/>
      <c r="CQR14" s="149"/>
      <c r="CQS14" s="149"/>
      <c r="CQT14" s="149"/>
      <c r="CQU14" s="149"/>
      <c r="CQV14" s="149"/>
      <c r="CQW14" s="149"/>
      <c r="CQX14" s="149"/>
      <c r="CQY14" s="149"/>
      <c r="CQZ14" s="149"/>
      <c r="CRA14" s="149"/>
      <c r="CRB14" s="149"/>
      <c r="CRC14" s="149"/>
      <c r="CRD14" s="149"/>
      <c r="CRE14" s="149"/>
      <c r="CRF14" s="149"/>
      <c r="CRG14" s="149"/>
      <c r="CRH14" s="149"/>
      <c r="CRI14" s="149"/>
      <c r="CRJ14" s="149"/>
      <c r="CRK14" s="149"/>
      <c r="CRL14" s="149"/>
      <c r="CRM14" s="149"/>
      <c r="CRN14" s="149"/>
      <c r="CRO14" s="149"/>
      <c r="CRP14" s="149"/>
      <c r="CRQ14" s="149"/>
      <c r="CRR14" s="149"/>
      <c r="CRS14" s="149"/>
      <c r="CRT14" s="149"/>
      <c r="CRU14" s="149"/>
      <c r="CRV14" s="149"/>
      <c r="CRW14" s="149"/>
      <c r="CRX14" s="149"/>
      <c r="CRY14" s="149"/>
      <c r="CRZ14" s="149"/>
      <c r="CSA14" s="149"/>
      <c r="CSB14" s="149"/>
      <c r="CSC14" s="149"/>
      <c r="CSD14" s="149"/>
      <c r="CSE14" s="149"/>
      <c r="CSF14" s="149"/>
      <c r="CSG14" s="149"/>
      <c r="CSH14" s="149"/>
      <c r="CSI14" s="149"/>
      <c r="CSJ14" s="149"/>
      <c r="CSK14" s="149"/>
      <c r="CSL14" s="149"/>
      <c r="CSM14" s="149"/>
      <c r="CSN14" s="149"/>
      <c r="CSO14" s="149"/>
      <c r="CSP14" s="149"/>
      <c r="CSQ14" s="149"/>
      <c r="CSR14" s="149"/>
      <c r="CSS14" s="149"/>
      <c r="CST14" s="149"/>
      <c r="CSU14" s="149"/>
      <c r="CSV14" s="149"/>
      <c r="CSW14" s="149"/>
      <c r="CSX14" s="149"/>
      <c r="CSY14" s="149"/>
      <c r="CSZ14" s="149"/>
      <c r="CTA14" s="149"/>
      <c r="CTB14" s="149"/>
      <c r="CTC14" s="149"/>
      <c r="CTD14" s="149"/>
      <c r="CTE14" s="149"/>
      <c r="CTF14" s="149"/>
      <c r="CTG14" s="149"/>
      <c r="CTH14" s="149"/>
      <c r="CTI14" s="149"/>
      <c r="CTJ14" s="149"/>
      <c r="CTK14" s="149"/>
      <c r="CTL14" s="149"/>
      <c r="CTM14" s="149"/>
      <c r="CTN14" s="149"/>
      <c r="CTO14" s="149"/>
      <c r="CTP14" s="149"/>
      <c r="CTQ14" s="149"/>
      <c r="CTR14" s="149"/>
      <c r="CTS14" s="149"/>
      <c r="CTT14" s="149"/>
      <c r="CTU14" s="149"/>
      <c r="CTV14" s="149"/>
      <c r="CTW14" s="149"/>
      <c r="CTX14" s="149"/>
      <c r="CTY14" s="149"/>
      <c r="CTZ14" s="149"/>
      <c r="CUA14" s="149"/>
      <c r="CUB14" s="149"/>
      <c r="CUC14" s="149"/>
      <c r="CUD14" s="149"/>
      <c r="CUE14" s="149"/>
      <c r="CUF14" s="149"/>
      <c r="CUG14" s="149"/>
      <c r="CUH14" s="149"/>
      <c r="CUI14" s="149"/>
      <c r="CUJ14" s="149"/>
      <c r="CUK14" s="149"/>
      <c r="CUL14" s="149"/>
      <c r="CUM14" s="149"/>
      <c r="CUN14" s="149"/>
      <c r="CUO14" s="149"/>
      <c r="CUP14" s="149"/>
      <c r="CUQ14" s="149"/>
      <c r="CUR14" s="149"/>
      <c r="CUS14" s="149"/>
      <c r="CUT14" s="149"/>
      <c r="CUU14" s="149"/>
      <c r="CUV14" s="149"/>
      <c r="CUW14" s="149"/>
      <c r="CUX14" s="149"/>
      <c r="CUY14" s="149"/>
      <c r="CUZ14" s="149"/>
      <c r="CVA14" s="149"/>
      <c r="CVB14" s="149"/>
      <c r="CVC14" s="149"/>
      <c r="CVD14" s="149"/>
      <c r="CVE14" s="149"/>
      <c r="CVF14" s="149"/>
      <c r="CVG14" s="149"/>
      <c r="CVH14" s="149"/>
      <c r="CVI14" s="149"/>
      <c r="CVJ14" s="149"/>
      <c r="CVK14" s="149"/>
      <c r="CVL14" s="149"/>
      <c r="CVM14" s="149"/>
      <c r="CVN14" s="149"/>
      <c r="CVO14" s="149"/>
      <c r="CVP14" s="149"/>
      <c r="CVQ14" s="149"/>
      <c r="CVR14" s="149"/>
      <c r="CVS14" s="149"/>
      <c r="CVT14" s="149"/>
      <c r="CVU14" s="149"/>
      <c r="CVV14" s="149"/>
      <c r="CVW14" s="149"/>
      <c r="CVX14" s="149"/>
      <c r="CVY14" s="149"/>
      <c r="CVZ14" s="149"/>
      <c r="CWA14" s="149"/>
      <c r="CWB14" s="149"/>
      <c r="CWC14" s="149"/>
      <c r="CWD14" s="149"/>
      <c r="CWE14" s="149"/>
      <c r="CWF14" s="149"/>
      <c r="CWG14" s="149"/>
      <c r="CWH14" s="149"/>
      <c r="CWI14" s="149"/>
      <c r="CWJ14" s="149"/>
      <c r="CWK14" s="149"/>
      <c r="CWL14" s="149"/>
      <c r="CWM14" s="149"/>
      <c r="CWN14" s="149"/>
      <c r="CWO14" s="149"/>
      <c r="CWP14" s="149"/>
      <c r="CWQ14" s="149"/>
      <c r="CWR14" s="149"/>
      <c r="CWS14" s="149"/>
      <c r="CWT14" s="149"/>
      <c r="CWU14" s="149"/>
      <c r="CWV14" s="149"/>
      <c r="CWW14" s="149"/>
      <c r="CWX14" s="149"/>
      <c r="CWY14" s="149"/>
      <c r="CWZ14" s="149"/>
      <c r="CXA14" s="149"/>
      <c r="CXB14" s="149"/>
      <c r="CXC14" s="149"/>
      <c r="CXD14" s="149"/>
      <c r="CXE14" s="149"/>
      <c r="CXF14" s="149"/>
      <c r="CXG14" s="149"/>
      <c r="CXH14" s="149"/>
      <c r="CXI14" s="149"/>
      <c r="CXJ14" s="149"/>
      <c r="CXK14" s="149"/>
      <c r="CXL14" s="149"/>
      <c r="CXM14" s="149"/>
      <c r="CXN14" s="149"/>
      <c r="CXO14" s="149"/>
      <c r="CXP14" s="149"/>
      <c r="CXQ14" s="149"/>
      <c r="CXR14" s="149"/>
      <c r="CXS14" s="149"/>
      <c r="CXT14" s="149"/>
      <c r="CXU14" s="149"/>
      <c r="CXV14" s="149"/>
      <c r="CXW14" s="149"/>
      <c r="CXX14" s="149"/>
      <c r="CXY14" s="149"/>
      <c r="CXZ14" s="149"/>
      <c r="CYA14" s="149"/>
      <c r="CYB14" s="149"/>
      <c r="CYC14" s="149"/>
      <c r="CYD14" s="149"/>
      <c r="CYE14" s="149"/>
      <c r="CYF14" s="149"/>
      <c r="CYG14" s="149"/>
      <c r="CYH14" s="149"/>
      <c r="CYI14" s="149"/>
      <c r="CYJ14" s="149"/>
      <c r="CYK14" s="149"/>
      <c r="CYL14" s="149"/>
      <c r="CYM14" s="149"/>
      <c r="CYN14" s="149"/>
      <c r="CYO14" s="149"/>
      <c r="CYP14" s="149"/>
      <c r="CYQ14" s="149"/>
      <c r="CYR14" s="149"/>
      <c r="CYS14" s="149"/>
      <c r="CYT14" s="149"/>
      <c r="CYU14" s="149"/>
      <c r="CYV14" s="149"/>
      <c r="CYW14" s="149"/>
      <c r="CYX14" s="149"/>
      <c r="CYY14" s="149"/>
      <c r="CYZ14" s="149"/>
      <c r="CZA14" s="149"/>
      <c r="CZB14" s="149"/>
      <c r="CZC14" s="149"/>
      <c r="CZD14" s="149"/>
      <c r="CZE14" s="149"/>
      <c r="CZF14" s="149"/>
      <c r="CZG14" s="149"/>
      <c r="CZH14" s="149"/>
      <c r="CZI14" s="149"/>
      <c r="CZJ14" s="149"/>
      <c r="CZK14" s="149"/>
      <c r="CZL14" s="149"/>
      <c r="CZM14" s="149"/>
      <c r="CZN14" s="149"/>
      <c r="CZO14" s="149"/>
      <c r="CZP14" s="149"/>
      <c r="CZQ14" s="149"/>
      <c r="CZR14" s="149"/>
      <c r="CZS14" s="149"/>
      <c r="CZT14" s="149"/>
      <c r="CZU14" s="149"/>
      <c r="CZV14" s="149"/>
      <c r="CZW14" s="149"/>
      <c r="CZX14" s="149"/>
      <c r="CZY14" s="149"/>
      <c r="CZZ14" s="149"/>
      <c r="DAA14" s="149"/>
      <c r="DAB14" s="149"/>
      <c r="DAC14" s="149"/>
      <c r="DAD14" s="149"/>
      <c r="DAE14" s="149"/>
      <c r="DAF14" s="149"/>
      <c r="DAG14" s="149"/>
      <c r="DAH14" s="149"/>
      <c r="DAI14" s="149"/>
      <c r="DAJ14" s="149"/>
      <c r="DAK14" s="149"/>
      <c r="DAL14" s="149"/>
      <c r="DAM14" s="149"/>
      <c r="DAN14" s="149"/>
      <c r="DAO14" s="149"/>
      <c r="DAP14" s="149"/>
      <c r="DAQ14" s="149"/>
      <c r="DAR14" s="149"/>
      <c r="DAS14" s="149"/>
      <c r="DAT14" s="149"/>
      <c r="DAU14" s="149"/>
      <c r="DAV14" s="149"/>
      <c r="DAW14" s="149"/>
      <c r="DAX14" s="149"/>
      <c r="DAY14" s="149"/>
      <c r="DAZ14" s="149"/>
      <c r="DBA14" s="149"/>
      <c r="DBB14" s="149"/>
      <c r="DBC14" s="149"/>
      <c r="DBD14" s="149"/>
      <c r="DBE14" s="149"/>
      <c r="DBF14" s="149"/>
      <c r="DBG14" s="149"/>
      <c r="DBH14" s="149"/>
      <c r="DBI14" s="149"/>
      <c r="DBJ14" s="149"/>
      <c r="DBK14" s="149"/>
      <c r="DBL14" s="149"/>
      <c r="DBM14" s="149"/>
      <c r="DBN14" s="149"/>
      <c r="DBO14" s="149"/>
      <c r="DBP14" s="149"/>
      <c r="DBQ14" s="149"/>
      <c r="DBR14" s="149"/>
      <c r="DBS14" s="149"/>
      <c r="DBT14" s="149"/>
      <c r="DBU14" s="149"/>
      <c r="DBV14" s="149"/>
      <c r="DBW14" s="149"/>
      <c r="DBX14" s="149"/>
      <c r="DBY14" s="149"/>
      <c r="DBZ14" s="149"/>
      <c r="DCA14" s="149"/>
      <c r="DCB14" s="149"/>
      <c r="DCC14" s="149"/>
      <c r="DCD14" s="149"/>
      <c r="DCE14" s="149"/>
      <c r="DCF14" s="149"/>
      <c r="DCG14" s="149"/>
      <c r="DCH14" s="149"/>
      <c r="DCI14" s="149"/>
      <c r="DCJ14" s="149"/>
      <c r="DCK14" s="149"/>
      <c r="DCL14" s="149"/>
      <c r="DCM14" s="149"/>
      <c r="DCN14" s="149"/>
      <c r="DCO14" s="149"/>
      <c r="DCP14" s="149"/>
      <c r="DCQ14" s="149"/>
      <c r="DCR14" s="149"/>
      <c r="DCS14" s="149"/>
      <c r="DCT14" s="149"/>
      <c r="DCU14" s="149"/>
      <c r="DCV14" s="149"/>
      <c r="DCW14" s="149"/>
      <c r="DCX14" s="149"/>
      <c r="DCY14" s="149"/>
      <c r="DCZ14" s="149"/>
      <c r="DDA14" s="149"/>
      <c r="DDB14" s="149"/>
      <c r="DDC14" s="149"/>
      <c r="DDD14" s="149"/>
      <c r="DDE14" s="149"/>
      <c r="DDF14" s="149"/>
      <c r="DDG14" s="149"/>
      <c r="DDH14" s="149"/>
      <c r="DDI14" s="149"/>
      <c r="DDJ14" s="149"/>
      <c r="DDK14" s="149"/>
      <c r="DDL14" s="149"/>
      <c r="DDM14" s="149"/>
      <c r="DDN14" s="149"/>
      <c r="DDO14" s="149"/>
      <c r="DDP14" s="149"/>
      <c r="DDQ14" s="149"/>
      <c r="DDR14" s="149"/>
      <c r="DDS14" s="149"/>
      <c r="DDT14" s="149"/>
      <c r="DDU14" s="149"/>
      <c r="DDV14" s="149"/>
      <c r="DDW14" s="149"/>
      <c r="DDX14" s="149"/>
      <c r="DDY14" s="149"/>
      <c r="DDZ14" s="149"/>
      <c r="DEA14" s="149"/>
      <c r="DEB14" s="149"/>
      <c r="DEC14" s="149"/>
      <c r="DED14" s="149"/>
      <c r="DEE14" s="149"/>
      <c r="DEF14" s="149"/>
      <c r="DEG14" s="149"/>
      <c r="DEH14" s="149"/>
      <c r="DEI14" s="149"/>
      <c r="DEJ14" s="149"/>
      <c r="DEK14" s="149"/>
      <c r="DEL14" s="149"/>
      <c r="DEM14" s="149"/>
      <c r="DEN14" s="149"/>
      <c r="DEO14" s="149"/>
      <c r="DEP14" s="149"/>
      <c r="DEQ14" s="149"/>
      <c r="DER14" s="149"/>
      <c r="DES14" s="149"/>
      <c r="DET14" s="149"/>
      <c r="DEU14" s="149"/>
      <c r="DEV14" s="149"/>
      <c r="DEW14" s="149"/>
      <c r="DEX14" s="149"/>
      <c r="DEY14" s="149"/>
      <c r="DEZ14" s="149"/>
      <c r="DFA14" s="149"/>
      <c r="DFB14" s="149"/>
      <c r="DFC14" s="149"/>
      <c r="DFD14" s="149"/>
      <c r="DFE14" s="149"/>
      <c r="DFF14" s="149"/>
      <c r="DFG14" s="149"/>
      <c r="DFH14" s="149"/>
      <c r="DFI14" s="149"/>
      <c r="DFJ14" s="149"/>
      <c r="DFK14" s="149"/>
      <c r="DFL14" s="149"/>
      <c r="DFM14" s="149"/>
      <c r="DFN14" s="149"/>
      <c r="DFO14" s="149"/>
      <c r="DFP14" s="149"/>
      <c r="DFQ14" s="149"/>
      <c r="DFR14" s="149"/>
      <c r="DFS14" s="149"/>
      <c r="DFT14" s="149"/>
      <c r="DFU14" s="149"/>
      <c r="DFV14" s="149"/>
      <c r="DFW14" s="149"/>
      <c r="DFX14" s="149"/>
      <c r="DFY14" s="149"/>
      <c r="DFZ14" s="149"/>
      <c r="DGA14" s="149"/>
      <c r="DGB14" s="149"/>
      <c r="DGC14" s="149"/>
      <c r="DGD14" s="149"/>
      <c r="DGE14" s="149"/>
      <c r="DGF14" s="149"/>
      <c r="DGG14" s="149"/>
      <c r="DGH14" s="149"/>
      <c r="DGI14" s="149"/>
      <c r="DGJ14" s="149"/>
      <c r="DGK14" s="149"/>
      <c r="DGL14" s="149"/>
      <c r="DGM14" s="149"/>
      <c r="DGN14" s="149"/>
      <c r="DGO14" s="149"/>
      <c r="DGP14" s="149"/>
      <c r="DGQ14" s="149"/>
      <c r="DGR14" s="149"/>
      <c r="DGS14" s="149"/>
      <c r="DGT14" s="149"/>
      <c r="DGU14" s="149"/>
      <c r="DGV14" s="149"/>
      <c r="DGW14" s="149"/>
      <c r="DGX14" s="149"/>
      <c r="DGY14" s="149"/>
      <c r="DGZ14" s="149"/>
      <c r="DHA14" s="149"/>
      <c r="DHB14" s="149"/>
      <c r="DHC14" s="149"/>
      <c r="DHD14" s="149"/>
      <c r="DHE14" s="149"/>
      <c r="DHF14" s="149"/>
      <c r="DHG14" s="149"/>
      <c r="DHH14" s="149"/>
      <c r="DHI14" s="149"/>
      <c r="DHJ14" s="149"/>
      <c r="DHK14" s="149"/>
      <c r="DHL14" s="149"/>
      <c r="DHM14" s="149"/>
      <c r="DHN14" s="149"/>
      <c r="DHO14" s="149"/>
      <c r="DHP14" s="149"/>
      <c r="DHQ14" s="149"/>
      <c r="DHR14" s="149"/>
      <c r="DHS14" s="149"/>
      <c r="DHT14" s="149"/>
      <c r="DHU14" s="149"/>
      <c r="DHV14" s="149"/>
      <c r="DHW14" s="149"/>
      <c r="DHX14" s="149"/>
      <c r="DHY14" s="149"/>
      <c r="DHZ14" s="149"/>
      <c r="DIA14" s="149"/>
      <c r="DIB14" s="149"/>
      <c r="DIC14" s="149"/>
      <c r="DID14" s="149"/>
      <c r="DIE14" s="149"/>
      <c r="DIF14" s="149"/>
      <c r="DIG14" s="149"/>
      <c r="DIH14" s="149"/>
      <c r="DII14" s="149"/>
      <c r="DIJ14" s="149"/>
      <c r="DIK14" s="149"/>
      <c r="DIL14" s="149"/>
      <c r="DIM14" s="149"/>
      <c r="DIN14" s="149"/>
      <c r="DIO14" s="149"/>
      <c r="DIP14" s="149"/>
      <c r="DIQ14" s="149"/>
      <c r="DIR14" s="149"/>
      <c r="DIS14" s="149"/>
      <c r="DIT14" s="149"/>
      <c r="DIU14" s="149"/>
      <c r="DIV14" s="149"/>
      <c r="DIW14" s="149"/>
      <c r="DIX14" s="149"/>
      <c r="DIY14" s="149"/>
      <c r="DIZ14" s="149"/>
      <c r="DJA14" s="149"/>
      <c r="DJB14" s="149"/>
      <c r="DJC14" s="149"/>
      <c r="DJD14" s="149"/>
      <c r="DJE14" s="149"/>
      <c r="DJF14" s="149"/>
      <c r="DJG14" s="149"/>
      <c r="DJH14" s="149"/>
      <c r="DJI14" s="149"/>
      <c r="DJJ14" s="149"/>
      <c r="DJK14" s="149"/>
      <c r="DJL14" s="149"/>
      <c r="DJM14" s="149"/>
      <c r="DJN14" s="149"/>
      <c r="DJO14" s="149"/>
      <c r="DJP14" s="149"/>
      <c r="DJQ14" s="149"/>
      <c r="DJR14" s="149"/>
      <c r="DJS14" s="149"/>
      <c r="DJT14" s="149"/>
      <c r="DJU14" s="149"/>
      <c r="DJV14" s="149"/>
      <c r="DJW14" s="149"/>
      <c r="DJX14" s="149"/>
      <c r="DJY14" s="149"/>
      <c r="DJZ14" s="149"/>
      <c r="DKA14" s="149"/>
      <c r="DKB14" s="149"/>
      <c r="DKC14" s="149"/>
      <c r="DKD14" s="149"/>
      <c r="DKE14" s="149"/>
      <c r="DKF14" s="149"/>
      <c r="DKG14" s="149"/>
      <c r="DKH14" s="149"/>
      <c r="DKI14" s="149"/>
      <c r="DKJ14" s="149"/>
      <c r="DKK14" s="149"/>
      <c r="DKL14" s="149"/>
      <c r="DKM14" s="149"/>
      <c r="DKN14" s="149"/>
      <c r="DKO14" s="149"/>
      <c r="DKP14" s="149"/>
      <c r="DKQ14" s="149"/>
      <c r="DKR14" s="149"/>
      <c r="DKS14" s="149"/>
      <c r="DKT14" s="149"/>
      <c r="DKU14" s="149"/>
      <c r="DKV14" s="149"/>
      <c r="DKW14" s="149"/>
      <c r="DKX14" s="149"/>
      <c r="DKY14" s="149"/>
      <c r="DKZ14" s="149"/>
      <c r="DLA14" s="149"/>
      <c r="DLB14" s="149"/>
      <c r="DLC14" s="149"/>
      <c r="DLD14" s="149"/>
      <c r="DLE14" s="149"/>
      <c r="DLF14" s="149"/>
      <c r="DLG14" s="149"/>
      <c r="DLH14" s="149"/>
      <c r="DLI14" s="149"/>
      <c r="DLJ14" s="149"/>
      <c r="DLK14" s="149"/>
      <c r="DLL14" s="149"/>
      <c r="DLM14" s="149"/>
      <c r="DLN14" s="149"/>
      <c r="DLO14" s="149"/>
      <c r="DLP14" s="149"/>
      <c r="DLQ14" s="149"/>
      <c r="DLR14" s="149"/>
      <c r="DLS14" s="149"/>
      <c r="DLT14" s="149"/>
      <c r="DLU14" s="149"/>
      <c r="DLV14" s="149"/>
      <c r="DLW14" s="149"/>
      <c r="DLX14" s="149"/>
      <c r="DLY14" s="149"/>
      <c r="DLZ14" s="149"/>
      <c r="DMA14" s="149"/>
      <c r="DMB14" s="149"/>
      <c r="DMC14" s="149"/>
      <c r="DMD14" s="149"/>
      <c r="DME14" s="149"/>
      <c r="DMF14" s="149"/>
      <c r="DMG14" s="149"/>
      <c r="DMH14" s="149"/>
      <c r="DMI14" s="149"/>
      <c r="DMJ14" s="149"/>
      <c r="DMK14" s="149"/>
      <c r="DML14" s="149"/>
      <c r="DMM14" s="149"/>
      <c r="DMN14" s="149"/>
      <c r="DMO14" s="149"/>
      <c r="DMP14" s="149"/>
      <c r="DMQ14" s="149"/>
      <c r="DMR14" s="149"/>
      <c r="DMS14" s="149"/>
      <c r="DMT14" s="149"/>
      <c r="DMU14" s="149"/>
      <c r="DMV14" s="149"/>
      <c r="DMW14" s="149"/>
      <c r="DMX14" s="149"/>
      <c r="DMY14" s="149"/>
      <c r="DMZ14" s="149"/>
      <c r="DNA14" s="149"/>
      <c r="DNB14" s="149"/>
      <c r="DNC14" s="149"/>
      <c r="DND14" s="149"/>
      <c r="DNE14" s="149"/>
      <c r="DNF14" s="149"/>
      <c r="DNG14" s="149"/>
      <c r="DNH14" s="149"/>
      <c r="DNI14" s="149"/>
      <c r="DNJ14" s="149"/>
      <c r="DNK14" s="149"/>
      <c r="DNL14" s="149"/>
      <c r="DNM14" s="149"/>
      <c r="DNN14" s="149"/>
      <c r="DNO14" s="149"/>
      <c r="DNP14" s="149"/>
      <c r="DNQ14" s="149"/>
      <c r="DNR14" s="149"/>
      <c r="DNS14" s="149"/>
      <c r="DNT14" s="149"/>
      <c r="DNU14" s="149"/>
      <c r="DNV14" s="149"/>
      <c r="DNW14" s="149"/>
      <c r="DNX14" s="149"/>
      <c r="DNY14" s="149"/>
      <c r="DNZ14" s="149"/>
      <c r="DOA14" s="149"/>
      <c r="DOB14" s="149"/>
      <c r="DOC14" s="149"/>
      <c r="DOD14" s="149"/>
      <c r="DOE14" s="149"/>
      <c r="DOF14" s="149"/>
      <c r="DOG14" s="149"/>
      <c r="DOH14" s="149"/>
      <c r="DOI14" s="149"/>
      <c r="DOJ14" s="149"/>
      <c r="DOK14" s="149"/>
      <c r="DOL14" s="149"/>
      <c r="DOM14" s="149"/>
      <c r="DON14" s="149"/>
      <c r="DOO14" s="149"/>
      <c r="DOP14" s="149"/>
      <c r="DOQ14" s="149"/>
      <c r="DOR14" s="149"/>
      <c r="DOS14" s="149"/>
      <c r="DOT14" s="149"/>
      <c r="DOU14" s="149"/>
      <c r="DOV14" s="149"/>
      <c r="DOW14" s="149"/>
      <c r="DOX14" s="149"/>
      <c r="DOY14" s="149"/>
      <c r="DOZ14" s="149"/>
      <c r="DPA14" s="149"/>
      <c r="DPB14" s="149"/>
      <c r="DPC14" s="149"/>
      <c r="DPD14" s="149"/>
      <c r="DPE14" s="149"/>
      <c r="DPF14" s="149"/>
      <c r="DPG14" s="149"/>
      <c r="DPH14" s="149"/>
      <c r="DPI14" s="149"/>
      <c r="DPJ14" s="149"/>
      <c r="DPK14" s="149"/>
      <c r="DPL14" s="149"/>
      <c r="DPM14" s="149"/>
      <c r="DPN14" s="149"/>
      <c r="DPO14" s="149"/>
      <c r="DPP14" s="149"/>
      <c r="DPQ14" s="149"/>
      <c r="DPR14" s="149"/>
      <c r="DPS14" s="149"/>
      <c r="DPT14" s="149"/>
      <c r="DPU14" s="149"/>
      <c r="DPV14" s="149"/>
      <c r="DPW14" s="149"/>
      <c r="DPX14" s="149"/>
      <c r="DPY14" s="149"/>
      <c r="DPZ14" s="149"/>
      <c r="DQA14" s="149"/>
      <c r="DQB14" s="149"/>
      <c r="DQC14" s="149"/>
      <c r="DQD14" s="149"/>
      <c r="DQE14" s="149"/>
      <c r="DQF14" s="149"/>
      <c r="DQG14" s="149"/>
      <c r="DQH14" s="149"/>
      <c r="DQI14" s="149"/>
      <c r="DQJ14" s="149"/>
      <c r="DQK14" s="149"/>
      <c r="DQL14" s="149"/>
      <c r="DQM14" s="149"/>
      <c r="DQN14" s="149"/>
      <c r="DQO14" s="149"/>
      <c r="DQP14" s="149"/>
      <c r="DQQ14" s="149"/>
      <c r="DQR14" s="149"/>
      <c r="DQS14" s="149"/>
      <c r="DQT14" s="149"/>
      <c r="DQU14" s="149"/>
      <c r="DQV14" s="149"/>
      <c r="DQW14" s="149"/>
      <c r="DQX14" s="149"/>
      <c r="DQY14" s="149"/>
      <c r="DQZ14" s="149"/>
      <c r="DRA14" s="149"/>
      <c r="DRB14" s="149"/>
      <c r="DRC14" s="149"/>
      <c r="DRD14" s="149"/>
      <c r="DRE14" s="149"/>
      <c r="DRF14" s="149"/>
      <c r="DRG14" s="149"/>
      <c r="DRH14" s="149"/>
      <c r="DRI14" s="149"/>
      <c r="DRJ14" s="149"/>
      <c r="DRK14" s="149"/>
      <c r="DRL14" s="149"/>
      <c r="DRM14" s="149"/>
      <c r="DRN14" s="149"/>
      <c r="DRO14" s="149"/>
      <c r="DRP14" s="149"/>
      <c r="DRQ14" s="149"/>
      <c r="DRR14" s="149"/>
      <c r="DRS14" s="149"/>
      <c r="DRT14" s="149"/>
      <c r="DRU14" s="149"/>
      <c r="DRV14" s="149"/>
      <c r="DRW14" s="149"/>
      <c r="DRX14" s="149"/>
      <c r="DRY14" s="149"/>
      <c r="DRZ14" s="149"/>
      <c r="DSA14" s="149"/>
      <c r="DSB14" s="149"/>
      <c r="DSC14" s="149"/>
      <c r="DSD14" s="149"/>
      <c r="DSE14" s="149"/>
      <c r="DSF14" s="149"/>
      <c r="DSG14" s="149"/>
      <c r="DSH14" s="149"/>
      <c r="DSI14" s="149"/>
      <c r="DSJ14" s="149"/>
      <c r="DSK14" s="149"/>
      <c r="DSL14" s="149"/>
      <c r="DSM14" s="149"/>
      <c r="DSN14" s="149"/>
      <c r="DSO14" s="149"/>
      <c r="DSP14" s="149"/>
      <c r="DSQ14" s="149"/>
      <c r="DSR14" s="149"/>
      <c r="DSS14" s="149"/>
      <c r="DST14" s="149"/>
      <c r="DSU14" s="149"/>
      <c r="DSV14" s="149"/>
      <c r="DSW14" s="149"/>
      <c r="DSX14" s="149"/>
      <c r="DSY14" s="149"/>
      <c r="DSZ14" s="149"/>
      <c r="DTA14" s="149"/>
      <c r="DTB14" s="149"/>
      <c r="DTC14" s="149"/>
      <c r="DTD14" s="149"/>
      <c r="DTE14" s="149"/>
      <c r="DTF14" s="149"/>
      <c r="DTG14" s="149"/>
      <c r="DTH14" s="149"/>
      <c r="DTI14" s="149"/>
      <c r="DTJ14" s="149"/>
      <c r="DTK14" s="149"/>
      <c r="DTL14" s="149"/>
      <c r="DTM14" s="149"/>
      <c r="DTN14" s="149"/>
      <c r="DTO14" s="149"/>
      <c r="DTP14" s="149"/>
      <c r="DTQ14" s="149"/>
      <c r="DTR14" s="149"/>
      <c r="DTS14" s="149"/>
      <c r="DTT14" s="149"/>
      <c r="DTU14" s="149"/>
      <c r="DTV14" s="149"/>
      <c r="DTW14" s="149"/>
      <c r="DTX14" s="149"/>
      <c r="DTY14" s="149"/>
      <c r="DTZ14" s="149"/>
      <c r="DUA14" s="149"/>
      <c r="DUB14" s="149"/>
      <c r="DUC14" s="149"/>
      <c r="DUD14" s="149"/>
      <c r="DUE14" s="149"/>
      <c r="DUF14" s="149"/>
      <c r="DUG14" s="149"/>
      <c r="DUH14" s="149"/>
      <c r="DUI14" s="149"/>
      <c r="DUJ14" s="149"/>
      <c r="DUK14" s="149"/>
      <c r="DUL14" s="149"/>
      <c r="DUM14" s="149"/>
      <c r="DUN14" s="149"/>
      <c r="DUO14" s="149"/>
      <c r="DUP14" s="149"/>
      <c r="DUQ14" s="149"/>
      <c r="DUR14" s="149"/>
      <c r="DUS14" s="149"/>
      <c r="DUT14" s="149"/>
      <c r="DUU14" s="149"/>
      <c r="DUV14" s="149"/>
      <c r="DUW14" s="149"/>
      <c r="DUX14" s="149"/>
      <c r="DUY14" s="149"/>
      <c r="DUZ14" s="149"/>
      <c r="DVA14" s="149"/>
      <c r="DVB14" s="149"/>
      <c r="DVC14" s="149"/>
      <c r="DVD14" s="149"/>
      <c r="DVE14" s="149"/>
      <c r="DVF14" s="149"/>
      <c r="DVG14" s="149"/>
      <c r="DVH14" s="149"/>
      <c r="DVI14" s="149"/>
      <c r="DVJ14" s="149"/>
      <c r="DVK14" s="149"/>
      <c r="DVL14" s="149"/>
      <c r="DVM14" s="149"/>
      <c r="DVN14" s="149"/>
      <c r="DVO14" s="149"/>
      <c r="DVP14" s="149"/>
      <c r="DVQ14" s="149"/>
      <c r="DVR14" s="149"/>
      <c r="DVS14" s="149"/>
      <c r="DVT14" s="149"/>
      <c r="DVU14" s="149"/>
      <c r="DVV14" s="149"/>
      <c r="DVW14" s="149"/>
      <c r="DVX14" s="149"/>
      <c r="DVY14" s="149"/>
      <c r="DVZ14" s="149"/>
      <c r="DWA14" s="149"/>
      <c r="DWB14" s="149"/>
      <c r="DWC14" s="149"/>
      <c r="DWD14" s="149"/>
      <c r="DWE14" s="149"/>
      <c r="DWF14" s="149"/>
      <c r="DWG14" s="149"/>
      <c r="DWH14" s="149"/>
      <c r="DWI14" s="149"/>
      <c r="DWJ14" s="149"/>
      <c r="DWK14" s="149"/>
      <c r="DWL14" s="149"/>
      <c r="DWM14" s="149"/>
      <c r="DWN14" s="149"/>
      <c r="DWO14" s="149"/>
      <c r="DWP14" s="149"/>
      <c r="DWQ14" s="149"/>
      <c r="DWR14" s="149"/>
      <c r="DWS14" s="149"/>
      <c r="DWT14" s="149"/>
      <c r="DWU14" s="149"/>
      <c r="DWV14" s="149"/>
      <c r="DWW14" s="149"/>
      <c r="DWX14" s="149"/>
      <c r="DWY14" s="149"/>
      <c r="DWZ14" s="149"/>
      <c r="DXA14" s="149"/>
      <c r="DXB14" s="149"/>
      <c r="DXC14" s="149"/>
      <c r="DXD14" s="149"/>
      <c r="DXE14" s="149"/>
      <c r="DXF14" s="149"/>
      <c r="DXG14" s="149"/>
      <c r="DXH14" s="149"/>
      <c r="DXI14" s="149"/>
      <c r="DXJ14" s="149"/>
      <c r="DXK14" s="149"/>
      <c r="DXL14" s="149"/>
      <c r="DXM14" s="149"/>
      <c r="DXN14" s="149"/>
      <c r="DXO14" s="149"/>
      <c r="DXP14" s="149"/>
      <c r="DXQ14" s="149"/>
      <c r="DXR14" s="149"/>
      <c r="DXS14" s="149"/>
      <c r="DXT14" s="149"/>
      <c r="DXU14" s="149"/>
      <c r="DXV14" s="149"/>
      <c r="DXW14" s="149"/>
      <c r="DXX14" s="149"/>
      <c r="DXY14" s="149"/>
      <c r="DXZ14" s="149"/>
      <c r="DYA14" s="149"/>
      <c r="DYB14" s="149"/>
      <c r="DYC14" s="149"/>
      <c r="DYD14" s="149"/>
      <c r="DYE14" s="149"/>
      <c r="DYF14" s="149"/>
      <c r="DYG14" s="149"/>
      <c r="DYH14" s="149"/>
      <c r="DYI14" s="149"/>
      <c r="DYJ14" s="149"/>
      <c r="DYK14" s="149"/>
      <c r="DYL14" s="149"/>
      <c r="DYM14" s="149"/>
      <c r="DYN14" s="149"/>
      <c r="DYO14" s="149"/>
      <c r="DYP14" s="149"/>
      <c r="DYQ14" s="149"/>
      <c r="DYR14" s="149"/>
      <c r="DYS14" s="149"/>
      <c r="DYT14" s="149"/>
      <c r="DYU14" s="149"/>
      <c r="DYV14" s="149"/>
      <c r="DYW14" s="149"/>
      <c r="DYX14" s="149"/>
      <c r="DYY14" s="149"/>
      <c r="DYZ14" s="149"/>
      <c r="DZA14" s="149"/>
      <c r="DZB14" s="149"/>
      <c r="DZC14" s="149"/>
      <c r="DZD14" s="149"/>
      <c r="DZE14" s="149"/>
      <c r="DZF14" s="149"/>
      <c r="DZG14" s="149"/>
      <c r="DZH14" s="149"/>
      <c r="DZI14" s="149"/>
      <c r="DZJ14" s="149"/>
      <c r="DZK14" s="149"/>
      <c r="DZL14" s="149"/>
      <c r="DZM14" s="149"/>
      <c r="DZN14" s="149"/>
      <c r="DZO14" s="149"/>
      <c r="DZP14" s="149"/>
      <c r="DZQ14" s="149"/>
      <c r="DZR14" s="149"/>
      <c r="DZS14" s="149"/>
      <c r="DZT14" s="149"/>
      <c r="DZU14" s="149"/>
      <c r="DZV14" s="149"/>
      <c r="DZW14" s="149"/>
      <c r="DZX14" s="149"/>
      <c r="DZY14" s="149"/>
      <c r="DZZ14" s="149"/>
      <c r="EAA14" s="149"/>
      <c r="EAB14" s="149"/>
      <c r="EAC14" s="149"/>
      <c r="EAD14" s="149"/>
      <c r="EAE14" s="149"/>
      <c r="EAF14" s="149"/>
      <c r="EAG14" s="149"/>
      <c r="EAH14" s="149"/>
      <c r="EAI14" s="149"/>
      <c r="EAJ14" s="149"/>
      <c r="EAK14" s="149"/>
      <c r="EAL14" s="149"/>
      <c r="EAM14" s="149"/>
      <c r="EAN14" s="149"/>
      <c r="EAO14" s="149"/>
      <c r="EAP14" s="149"/>
      <c r="EAQ14" s="149"/>
      <c r="EAR14" s="149"/>
      <c r="EAS14" s="149"/>
      <c r="EAT14" s="149"/>
      <c r="EAU14" s="149"/>
      <c r="EAV14" s="149"/>
      <c r="EAW14" s="149"/>
      <c r="EAX14" s="149"/>
      <c r="EAY14" s="149"/>
      <c r="EAZ14" s="149"/>
      <c r="EBA14" s="149"/>
      <c r="EBB14" s="149"/>
      <c r="EBC14" s="149"/>
      <c r="EBD14" s="149"/>
      <c r="EBE14" s="149"/>
      <c r="EBF14" s="149"/>
      <c r="EBG14" s="149"/>
      <c r="EBH14" s="149"/>
      <c r="EBI14" s="149"/>
      <c r="EBJ14" s="149"/>
      <c r="EBK14" s="149"/>
      <c r="EBL14" s="149"/>
      <c r="EBM14" s="149"/>
      <c r="EBN14" s="149"/>
      <c r="EBO14" s="149"/>
      <c r="EBP14" s="149"/>
      <c r="EBQ14" s="149"/>
      <c r="EBR14" s="149"/>
      <c r="EBS14" s="149"/>
      <c r="EBT14" s="149"/>
      <c r="EBU14" s="149"/>
      <c r="EBV14" s="149"/>
      <c r="EBW14" s="149"/>
      <c r="EBX14" s="149"/>
      <c r="EBY14" s="149"/>
      <c r="EBZ14" s="149"/>
      <c r="ECA14" s="149"/>
      <c r="ECB14" s="149"/>
      <c r="ECC14" s="149"/>
      <c r="ECD14" s="149"/>
      <c r="ECE14" s="149"/>
      <c r="ECF14" s="149"/>
      <c r="ECG14" s="149"/>
      <c r="ECH14" s="149"/>
      <c r="ECI14" s="149"/>
      <c r="ECJ14" s="149"/>
      <c r="ECK14" s="149"/>
      <c r="ECL14" s="149"/>
      <c r="ECM14" s="149"/>
      <c r="ECN14" s="149"/>
      <c r="ECO14" s="149"/>
      <c r="ECP14" s="149"/>
      <c r="ECQ14" s="149"/>
      <c r="ECR14" s="149"/>
      <c r="ECS14" s="149"/>
      <c r="ECT14" s="149"/>
      <c r="ECU14" s="149"/>
      <c r="ECV14" s="149"/>
      <c r="ECW14" s="149"/>
      <c r="ECX14" s="149"/>
      <c r="ECY14" s="149"/>
      <c r="ECZ14" s="149"/>
      <c r="EDA14" s="149"/>
      <c r="EDB14" s="149"/>
      <c r="EDC14" s="149"/>
      <c r="EDD14" s="149"/>
      <c r="EDE14" s="149"/>
      <c r="EDF14" s="149"/>
      <c r="EDG14" s="149"/>
      <c r="EDH14" s="149"/>
      <c r="EDI14" s="149"/>
      <c r="EDJ14" s="149"/>
      <c r="EDK14" s="149"/>
      <c r="EDL14" s="149"/>
      <c r="EDM14" s="149"/>
      <c r="EDN14" s="149"/>
      <c r="EDO14" s="149"/>
      <c r="EDP14" s="149"/>
      <c r="EDQ14" s="149"/>
      <c r="EDR14" s="149"/>
      <c r="EDS14" s="149"/>
      <c r="EDT14" s="149"/>
      <c r="EDU14" s="149"/>
      <c r="EDV14" s="149"/>
      <c r="EDW14" s="149"/>
      <c r="EDX14" s="149"/>
      <c r="EDY14" s="149"/>
      <c r="EDZ14" s="149"/>
      <c r="EEA14" s="149"/>
      <c r="EEB14" s="149"/>
      <c r="EEC14" s="149"/>
      <c r="EED14" s="149"/>
      <c r="EEE14" s="149"/>
      <c r="EEF14" s="149"/>
      <c r="EEG14" s="149"/>
      <c r="EEH14" s="149"/>
      <c r="EEI14" s="149"/>
      <c r="EEJ14" s="149"/>
      <c r="EEK14" s="149"/>
      <c r="EEL14" s="149"/>
      <c r="EEM14" s="149"/>
      <c r="EEN14" s="149"/>
      <c r="EEO14" s="149"/>
      <c r="EEP14" s="149"/>
      <c r="EEQ14" s="149"/>
      <c r="EER14" s="149"/>
      <c r="EES14" s="149"/>
      <c r="EET14" s="149"/>
      <c r="EEU14" s="149"/>
      <c r="EEV14" s="149"/>
      <c r="EEW14" s="149"/>
      <c r="EEX14" s="149"/>
      <c r="EEY14" s="149"/>
      <c r="EEZ14" s="149"/>
      <c r="EFA14" s="149"/>
      <c r="EFB14" s="149"/>
      <c r="EFC14" s="149"/>
      <c r="EFD14" s="149"/>
      <c r="EFE14" s="149"/>
      <c r="EFF14" s="149"/>
      <c r="EFG14" s="149"/>
      <c r="EFH14" s="149"/>
      <c r="EFI14" s="149"/>
      <c r="EFJ14" s="149"/>
      <c r="EFK14" s="149"/>
      <c r="EFL14" s="149"/>
      <c r="EFM14" s="149"/>
      <c r="EFN14" s="149"/>
      <c r="EFO14" s="149"/>
      <c r="EFP14" s="149"/>
      <c r="EFQ14" s="149"/>
      <c r="EFR14" s="149"/>
      <c r="EFS14" s="149"/>
      <c r="EFT14" s="149"/>
      <c r="EFU14" s="149"/>
      <c r="EFV14" s="149"/>
      <c r="EFW14" s="149"/>
      <c r="EFX14" s="149"/>
      <c r="EFY14" s="149"/>
      <c r="EFZ14" s="149"/>
      <c r="EGA14" s="149"/>
      <c r="EGB14" s="149"/>
      <c r="EGC14" s="149"/>
      <c r="EGD14" s="149"/>
      <c r="EGE14" s="149"/>
      <c r="EGF14" s="149"/>
      <c r="EGG14" s="149"/>
      <c r="EGH14" s="149"/>
      <c r="EGI14" s="149"/>
      <c r="EGJ14" s="149"/>
      <c r="EGK14" s="149"/>
      <c r="EGL14" s="149"/>
      <c r="EGM14" s="149"/>
      <c r="EGN14" s="149"/>
      <c r="EGO14" s="149"/>
      <c r="EGP14" s="149"/>
      <c r="EGQ14" s="149"/>
      <c r="EGR14" s="149"/>
      <c r="EGS14" s="149"/>
      <c r="EGT14" s="149"/>
      <c r="EGU14" s="149"/>
      <c r="EGV14" s="149"/>
      <c r="EGW14" s="149"/>
      <c r="EGX14" s="149"/>
      <c r="EGY14" s="149"/>
      <c r="EGZ14" s="149"/>
      <c r="EHA14" s="149"/>
      <c r="EHB14" s="149"/>
      <c r="EHC14" s="149"/>
      <c r="EHD14" s="149"/>
      <c r="EHE14" s="149"/>
      <c r="EHF14" s="149"/>
      <c r="EHG14" s="149"/>
      <c r="EHH14" s="149"/>
      <c r="EHI14" s="149"/>
      <c r="EHJ14" s="149"/>
      <c r="EHK14" s="149"/>
      <c r="EHL14" s="149"/>
      <c r="EHM14" s="149"/>
      <c r="EHN14" s="149"/>
      <c r="EHO14" s="149"/>
      <c r="EHP14" s="149"/>
      <c r="EHQ14" s="149"/>
      <c r="EHR14" s="149"/>
      <c r="EHS14" s="149"/>
      <c r="EHT14" s="149"/>
      <c r="EHU14" s="149"/>
      <c r="EHV14" s="149"/>
      <c r="EHW14" s="149"/>
      <c r="EHX14" s="149"/>
      <c r="EHY14" s="149"/>
      <c r="EHZ14" s="149"/>
      <c r="EIA14" s="149"/>
      <c r="EIB14" s="149"/>
      <c r="EIC14" s="149"/>
      <c r="EID14" s="149"/>
      <c r="EIE14" s="149"/>
      <c r="EIF14" s="149"/>
      <c r="EIG14" s="149"/>
      <c r="EIH14" s="149"/>
      <c r="EII14" s="149"/>
      <c r="EIJ14" s="149"/>
      <c r="EIK14" s="149"/>
      <c r="EIL14" s="149"/>
      <c r="EIM14" s="149"/>
      <c r="EIN14" s="149"/>
      <c r="EIO14" s="149"/>
      <c r="EIP14" s="149"/>
      <c r="EIQ14" s="149"/>
      <c r="EIR14" s="149"/>
      <c r="EIS14" s="149"/>
      <c r="EIT14" s="149"/>
      <c r="EIU14" s="149"/>
      <c r="EIV14" s="149"/>
      <c r="EIW14" s="149"/>
      <c r="EIX14" s="149"/>
      <c r="EIY14" s="149"/>
      <c r="EIZ14" s="149"/>
      <c r="EJA14" s="149"/>
      <c r="EJB14" s="149"/>
      <c r="EJC14" s="149"/>
      <c r="EJD14" s="149"/>
      <c r="EJE14" s="149"/>
      <c r="EJF14" s="149"/>
      <c r="EJG14" s="149"/>
      <c r="EJH14" s="149"/>
      <c r="EJI14" s="149"/>
      <c r="EJJ14" s="149"/>
      <c r="EJK14" s="149"/>
      <c r="EJL14" s="149"/>
      <c r="EJM14" s="149"/>
      <c r="EJN14" s="149"/>
      <c r="EJO14" s="149"/>
      <c r="EJP14" s="149"/>
      <c r="EJQ14" s="149"/>
      <c r="EJR14" s="149"/>
      <c r="EJS14" s="149"/>
      <c r="EJT14" s="149"/>
      <c r="EJU14" s="149"/>
      <c r="EJV14" s="149"/>
      <c r="EJW14" s="149"/>
      <c r="EJX14" s="149"/>
      <c r="EJY14" s="149"/>
      <c r="EJZ14" s="149"/>
      <c r="EKA14" s="149"/>
      <c r="EKB14" s="149"/>
      <c r="EKC14" s="149"/>
      <c r="EKD14" s="149"/>
      <c r="EKE14" s="149"/>
      <c r="EKF14" s="149"/>
      <c r="EKG14" s="149"/>
      <c r="EKH14" s="149"/>
      <c r="EKI14" s="149"/>
      <c r="EKJ14" s="149"/>
      <c r="EKK14" s="149"/>
      <c r="EKL14" s="149"/>
      <c r="EKM14" s="149"/>
      <c r="EKN14" s="149"/>
      <c r="EKO14" s="149"/>
      <c r="EKP14" s="149"/>
      <c r="EKQ14" s="149"/>
      <c r="EKR14" s="149"/>
      <c r="EKS14" s="149"/>
      <c r="EKT14" s="149"/>
      <c r="EKU14" s="149"/>
      <c r="EKV14" s="149"/>
      <c r="EKW14" s="149"/>
      <c r="EKX14" s="149"/>
      <c r="EKY14" s="149"/>
      <c r="EKZ14" s="149"/>
      <c r="ELA14" s="149"/>
      <c r="ELB14" s="149"/>
      <c r="ELC14" s="149"/>
      <c r="ELD14" s="149"/>
      <c r="ELE14" s="149"/>
      <c r="ELF14" s="149"/>
      <c r="ELG14" s="149"/>
      <c r="ELH14" s="149"/>
      <c r="ELI14" s="149"/>
      <c r="ELJ14" s="149"/>
      <c r="ELK14" s="149"/>
      <c r="ELL14" s="149"/>
      <c r="ELM14" s="149"/>
      <c r="ELN14" s="149"/>
      <c r="ELO14" s="149"/>
      <c r="ELP14" s="149"/>
      <c r="ELQ14" s="149"/>
      <c r="ELR14" s="149"/>
      <c r="ELS14" s="149"/>
      <c r="ELT14" s="149"/>
      <c r="ELU14" s="149"/>
      <c r="ELV14" s="149"/>
      <c r="ELW14" s="149"/>
      <c r="ELX14" s="149"/>
      <c r="ELY14" s="149"/>
      <c r="ELZ14" s="149"/>
      <c r="EMA14" s="149"/>
      <c r="EMB14" s="149"/>
      <c r="EMC14" s="149"/>
      <c r="EMD14" s="149"/>
      <c r="EME14" s="149"/>
      <c r="EMF14" s="149"/>
      <c r="EMG14" s="149"/>
      <c r="EMH14" s="149"/>
      <c r="EMI14" s="149"/>
      <c r="EMJ14" s="149"/>
      <c r="EMK14" s="149"/>
      <c r="EML14" s="149"/>
      <c r="EMM14" s="149"/>
      <c r="EMN14" s="149"/>
      <c r="EMO14" s="149"/>
      <c r="EMP14" s="149"/>
      <c r="EMQ14" s="149"/>
      <c r="EMR14" s="149"/>
      <c r="EMS14" s="149"/>
      <c r="EMT14" s="149"/>
      <c r="EMU14" s="149"/>
      <c r="EMV14" s="149"/>
      <c r="EMW14" s="149"/>
      <c r="EMX14" s="149"/>
      <c r="EMY14" s="149"/>
      <c r="EMZ14" s="149"/>
      <c r="ENA14" s="149"/>
      <c r="ENB14" s="149"/>
      <c r="ENC14" s="149"/>
      <c r="END14" s="149"/>
      <c r="ENE14" s="149"/>
      <c r="ENF14" s="149"/>
      <c r="ENG14" s="149"/>
      <c r="ENH14" s="149"/>
      <c r="ENI14" s="149"/>
      <c r="ENJ14" s="149"/>
      <c r="ENK14" s="149"/>
      <c r="ENL14" s="149"/>
      <c r="ENM14" s="149"/>
      <c r="ENN14" s="149"/>
      <c r="ENO14" s="149"/>
      <c r="ENP14" s="149"/>
      <c r="ENQ14" s="149"/>
      <c r="ENR14" s="149"/>
      <c r="ENS14" s="149"/>
      <c r="ENT14" s="149"/>
      <c r="ENU14" s="149"/>
      <c r="ENV14" s="149"/>
      <c r="ENW14" s="149"/>
      <c r="ENX14" s="149"/>
      <c r="ENY14" s="149"/>
      <c r="ENZ14" s="149"/>
      <c r="EOA14" s="149"/>
      <c r="EOB14" s="149"/>
      <c r="EOC14" s="149"/>
      <c r="EOD14" s="149"/>
      <c r="EOE14" s="149"/>
      <c r="EOF14" s="149"/>
      <c r="EOG14" s="149"/>
      <c r="EOH14" s="149"/>
      <c r="EOI14" s="149"/>
      <c r="EOJ14" s="149"/>
      <c r="EOK14" s="149"/>
      <c r="EOL14" s="149"/>
      <c r="EOM14" s="149"/>
      <c r="EON14" s="149"/>
      <c r="EOO14" s="149"/>
      <c r="EOP14" s="149"/>
      <c r="EOQ14" s="149"/>
      <c r="EOR14" s="149"/>
      <c r="EOS14" s="149"/>
      <c r="EOT14" s="149"/>
      <c r="EOU14" s="149"/>
      <c r="EOV14" s="149"/>
      <c r="EOW14" s="149"/>
      <c r="EOX14" s="149"/>
      <c r="EOY14" s="149"/>
      <c r="EOZ14" s="149"/>
      <c r="EPA14" s="149"/>
      <c r="EPB14" s="149"/>
      <c r="EPC14" s="149"/>
      <c r="EPD14" s="149"/>
      <c r="EPE14" s="149"/>
      <c r="EPF14" s="149"/>
      <c r="EPG14" s="149"/>
      <c r="EPH14" s="149"/>
      <c r="EPI14" s="149"/>
      <c r="EPJ14" s="149"/>
      <c r="EPK14" s="149"/>
      <c r="EPL14" s="149"/>
      <c r="EPM14" s="149"/>
      <c r="EPN14" s="149"/>
      <c r="EPO14" s="149"/>
      <c r="EPP14" s="149"/>
      <c r="EPQ14" s="149"/>
      <c r="EPR14" s="149"/>
      <c r="EPS14" s="149"/>
      <c r="EPT14" s="149"/>
      <c r="EPU14" s="149"/>
      <c r="EPV14" s="149"/>
      <c r="EPW14" s="149"/>
      <c r="EPX14" s="149"/>
      <c r="EPY14" s="149"/>
      <c r="EPZ14" s="149"/>
      <c r="EQA14" s="149"/>
      <c r="EQB14" s="149"/>
      <c r="EQC14" s="149"/>
      <c r="EQD14" s="149"/>
      <c r="EQE14" s="149"/>
      <c r="EQF14" s="149"/>
      <c r="EQG14" s="149"/>
      <c r="EQH14" s="149"/>
      <c r="EQI14" s="149"/>
      <c r="EQJ14" s="149"/>
      <c r="EQK14" s="149"/>
      <c r="EQL14" s="149"/>
      <c r="EQM14" s="149"/>
      <c r="EQN14" s="149"/>
      <c r="EQO14" s="149"/>
      <c r="EQP14" s="149"/>
      <c r="EQQ14" s="149"/>
      <c r="EQR14" s="149"/>
      <c r="EQS14" s="149"/>
      <c r="EQT14" s="149"/>
      <c r="EQU14" s="149"/>
      <c r="EQV14" s="149"/>
      <c r="EQW14" s="149"/>
      <c r="EQX14" s="149"/>
      <c r="EQY14" s="149"/>
      <c r="EQZ14" s="149"/>
      <c r="ERA14" s="149"/>
      <c r="ERB14" s="149"/>
      <c r="ERC14" s="149"/>
      <c r="ERD14" s="149"/>
      <c r="ERE14" s="149"/>
      <c r="ERF14" s="149"/>
      <c r="ERG14" s="149"/>
      <c r="ERH14" s="149"/>
      <c r="ERI14" s="149"/>
      <c r="ERJ14" s="149"/>
      <c r="ERK14" s="149"/>
      <c r="ERL14" s="149"/>
      <c r="ERM14" s="149"/>
      <c r="ERN14" s="149"/>
      <c r="ERO14" s="149"/>
      <c r="ERP14" s="149"/>
      <c r="ERQ14" s="149"/>
      <c r="ERR14" s="149"/>
      <c r="ERS14" s="149"/>
      <c r="ERT14" s="149"/>
      <c r="ERU14" s="149"/>
      <c r="ERV14" s="149"/>
      <c r="ERW14" s="149"/>
      <c r="ERX14" s="149"/>
      <c r="ERY14" s="149"/>
      <c r="ERZ14" s="149"/>
      <c r="ESA14" s="149"/>
      <c r="ESB14" s="149"/>
      <c r="ESC14" s="149"/>
      <c r="ESD14" s="149"/>
      <c r="ESE14" s="149"/>
      <c r="ESF14" s="149"/>
      <c r="ESG14" s="149"/>
      <c r="ESH14" s="149"/>
      <c r="ESI14" s="149"/>
      <c r="ESJ14" s="149"/>
      <c r="ESK14" s="149"/>
      <c r="ESL14" s="149"/>
      <c r="ESM14" s="149"/>
      <c r="ESN14" s="149"/>
      <c r="ESO14" s="149"/>
      <c r="ESP14" s="149"/>
      <c r="ESQ14" s="149"/>
      <c r="ESR14" s="149"/>
      <c r="ESS14" s="149"/>
      <c r="EST14" s="149"/>
      <c r="ESU14" s="149"/>
      <c r="ESV14" s="149"/>
      <c r="ESW14" s="149"/>
      <c r="ESX14" s="149"/>
      <c r="ESY14" s="149"/>
      <c r="ESZ14" s="149"/>
      <c r="ETA14" s="149"/>
      <c r="ETB14" s="149"/>
      <c r="ETC14" s="149"/>
      <c r="ETD14" s="149"/>
      <c r="ETE14" s="149"/>
      <c r="ETF14" s="149"/>
      <c r="ETG14" s="149"/>
      <c r="ETH14" s="149"/>
      <c r="ETI14" s="149"/>
      <c r="ETJ14" s="149"/>
      <c r="ETK14" s="149"/>
      <c r="ETL14" s="149"/>
      <c r="ETM14" s="149"/>
      <c r="ETN14" s="149"/>
      <c r="ETO14" s="149"/>
      <c r="ETP14" s="149"/>
      <c r="ETQ14" s="149"/>
      <c r="ETR14" s="149"/>
      <c r="ETS14" s="149"/>
      <c r="ETT14" s="149"/>
      <c r="ETU14" s="149"/>
      <c r="ETV14" s="149"/>
      <c r="ETW14" s="149"/>
      <c r="ETX14" s="149"/>
      <c r="ETY14" s="149"/>
      <c r="ETZ14" s="149"/>
      <c r="EUA14" s="149"/>
      <c r="EUB14" s="149"/>
      <c r="EUC14" s="149"/>
      <c r="EUD14" s="149"/>
      <c r="EUE14" s="149"/>
      <c r="EUF14" s="149"/>
      <c r="EUG14" s="149"/>
      <c r="EUH14" s="149"/>
      <c r="EUI14" s="149"/>
      <c r="EUJ14" s="149"/>
      <c r="EUK14" s="149"/>
      <c r="EUL14" s="149"/>
      <c r="EUM14" s="149"/>
      <c r="EUN14" s="149"/>
      <c r="EUO14" s="149"/>
      <c r="EUP14" s="149"/>
      <c r="EUQ14" s="149"/>
      <c r="EUR14" s="149"/>
      <c r="EUS14" s="149"/>
      <c r="EUT14" s="149"/>
      <c r="EUU14" s="149"/>
      <c r="EUV14" s="149"/>
      <c r="EUW14" s="149"/>
      <c r="EUX14" s="149"/>
      <c r="EUY14" s="149"/>
      <c r="EUZ14" s="149"/>
      <c r="EVA14" s="149"/>
      <c r="EVB14" s="149"/>
      <c r="EVC14" s="149"/>
      <c r="EVD14" s="149"/>
      <c r="EVE14" s="149"/>
      <c r="EVF14" s="149"/>
      <c r="EVG14" s="149"/>
      <c r="EVH14" s="149"/>
      <c r="EVI14" s="149"/>
      <c r="EVJ14" s="149"/>
      <c r="EVK14" s="149"/>
      <c r="EVL14" s="149"/>
      <c r="EVM14" s="149"/>
      <c r="EVN14" s="149"/>
      <c r="EVO14" s="149"/>
      <c r="EVP14" s="149"/>
      <c r="EVQ14" s="149"/>
      <c r="EVR14" s="149"/>
      <c r="EVS14" s="149"/>
      <c r="EVT14" s="149"/>
      <c r="EVU14" s="149"/>
      <c r="EVV14" s="149"/>
      <c r="EVW14" s="149"/>
      <c r="EVX14" s="149"/>
      <c r="EVY14" s="149"/>
      <c r="EVZ14" s="149"/>
      <c r="EWA14" s="149"/>
      <c r="EWB14" s="149"/>
      <c r="EWC14" s="149"/>
      <c r="EWD14" s="149"/>
      <c r="EWE14" s="149"/>
      <c r="EWF14" s="149"/>
      <c r="EWG14" s="149"/>
      <c r="EWH14" s="149"/>
      <c r="EWI14" s="149"/>
      <c r="EWJ14" s="149"/>
      <c r="EWK14" s="149"/>
      <c r="EWL14" s="149"/>
      <c r="EWM14" s="149"/>
      <c r="EWN14" s="149"/>
      <c r="EWO14" s="149"/>
      <c r="EWP14" s="149"/>
      <c r="EWQ14" s="149"/>
      <c r="EWR14" s="149"/>
      <c r="EWS14" s="149"/>
      <c r="EWT14" s="149"/>
      <c r="EWU14" s="149"/>
      <c r="EWV14" s="149"/>
      <c r="EWW14" s="149"/>
      <c r="EWX14" s="149"/>
      <c r="EWY14" s="149"/>
      <c r="EWZ14" s="149"/>
      <c r="EXA14" s="149"/>
      <c r="EXB14" s="149"/>
      <c r="EXC14" s="149"/>
      <c r="EXD14" s="149"/>
      <c r="EXE14" s="149"/>
      <c r="EXF14" s="149"/>
      <c r="EXG14" s="149"/>
      <c r="EXH14" s="149"/>
      <c r="EXI14" s="149"/>
      <c r="EXJ14" s="149"/>
      <c r="EXK14" s="149"/>
      <c r="EXL14" s="149"/>
      <c r="EXM14" s="149"/>
      <c r="EXN14" s="149"/>
      <c r="EXO14" s="149"/>
      <c r="EXP14" s="149"/>
      <c r="EXQ14" s="149"/>
      <c r="EXR14" s="149"/>
      <c r="EXS14" s="149"/>
      <c r="EXT14" s="149"/>
      <c r="EXU14" s="149"/>
      <c r="EXV14" s="149"/>
      <c r="EXW14" s="149"/>
      <c r="EXX14" s="149"/>
      <c r="EXY14" s="149"/>
      <c r="EXZ14" s="149"/>
      <c r="EYA14" s="149"/>
      <c r="EYB14" s="149"/>
      <c r="EYC14" s="149"/>
      <c r="EYD14" s="149"/>
      <c r="EYE14" s="149"/>
      <c r="EYF14" s="149"/>
      <c r="EYG14" s="149"/>
      <c r="EYH14" s="149"/>
      <c r="EYI14" s="149"/>
      <c r="EYJ14" s="149"/>
      <c r="EYK14" s="149"/>
      <c r="EYL14" s="149"/>
      <c r="EYM14" s="149"/>
      <c r="EYN14" s="149"/>
      <c r="EYO14" s="149"/>
      <c r="EYP14" s="149"/>
      <c r="EYQ14" s="149"/>
      <c r="EYR14" s="149"/>
      <c r="EYS14" s="149"/>
      <c r="EYT14" s="149"/>
      <c r="EYU14" s="149"/>
      <c r="EYV14" s="149"/>
      <c r="EYW14" s="149"/>
      <c r="EYX14" s="149"/>
      <c r="EYY14" s="149"/>
      <c r="EYZ14" s="149"/>
      <c r="EZA14" s="149"/>
      <c r="EZB14" s="149"/>
      <c r="EZC14" s="149"/>
      <c r="EZD14" s="149"/>
      <c r="EZE14" s="149"/>
      <c r="EZF14" s="149"/>
      <c r="EZG14" s="149"/>
      <c r="EZH14" s="149"/>
      <c r="EZI14" s="149"/>
      <c r="EZJ14" s="149"/>
      <c r="EZK14" s="149"/>
      <c r="EZL14" s="149"/>
      <c r="EZM14" s="149"/>
      <c r="EZN14" s="149"/>
      <c r="EZO14" s="149"/>
      <c r="EZP14" s="149"/>
      <c r="EZQ14" s="149"/>
      <c r="EZR14" s="149"/>
      <c r="EZS14" s="149"/>
      <c r="EZT14" s="149"/>
      <c r="EZU14" s="149"/>
      <c r="EZV14" s="149"/>
      <c r="EZW14" s="149"/>
      <c r="EZX14" s="149"/>
      <c r="EZY14" s="149"/>
      <c r="EZZ14" s="149"/>
      <c r="FAA14" s="149"/>
      <c r="FAB14" s="149"/>
      <c r="FAC14" s="149"/>
      <c r="FAD14" s="149"/>
      <c r="FAE14" s="149"/>
      <c r="FAF14" s="149"/>
      <c r="FAG14" s="149"/>
      <c r="FAH14" s="149"/>
      <c r="FAI14" s="149"/>
      <c r="FAJ14" s="149"/>
      <c r="FAK14" s="149"/>
      <c r="FAL14" s="149"/>
      <c r="FAM14" s="149"/>
      <c r="FAN14" s="149"/>
      <c r="FAO14" s="149"/>
      <c r="FAP14" s="149"/>
      <c r="FAQ14" s="149"/>
      <c r="FAR14" s="149"/>
      <c r="FAS14" s="149"/>
      <c r="FAT14" s="149"/>
      <c r="FAU14" s="149"/>
      <c r="FAV14" s="149"/>
      <c r="FAW14" s="149"/>
      <c r="FAX14" s="149"/>
      <c r="FAY14" s="149"/>
      <c r="FAZ14" s="149"/>
      <c r="FBA14" s="149"/>
      <c r="FBB14" s="149"/>
      <c r="FBC14" s="149"/>
      <c r="FBD14" s="149"/>
      <c r="FBE14" s="149"/>
      <c r="FBF14" s="149"/>
      <c r="FBG14" s="149"/>
      <c r="FBH14" s="149"/>
      <c r="FBI14" s="149"/>
      <c r="FBJ14" s="149"/>
      <c r="FBK14" s="149"/>
      <c r="FBL14" s="149"/>
      <c r="FBM14" s="149"/>
      <c r="FBN14" s="149"/>
      <c r="FBO14" s="149"/>
      <c r="FBP14" s="149"/>
      <c r="FBQ14" s="149"/>
      <c r="FBR14" s="149"/>
      <c r="FBS14" s="149"/>
      <c r="FBT14" s="149"/>
      <c r="FBU14" s="149"/>
      <c r="FBV14" s="149"/>
      <c r="FBW14" s="149"/>
      <c r="FBX14" s="149"/>
      <c r="FBY14" s="149"/>
      <c r="FBZ14" s="149"/>
      <c r="FCA14" s="149"/>
      <c r="FCB14" s="149"/>
      <c r="FCC14" s="149"/>
      <c r="FCD14" s="149"/>
      <c r="FCE14" s="149"/>
      <c r="FCF14" s="149"/>
      <c r="FCG14" s="149"/>
      <c r="FCH14" s="149"/>
      <c r="FCI14" s="149"/>
      <c r="FCJ14" s="149"/>
      <c r="FCK14" s="149"/>
      <c r="FCL14" s="149"/>
      <c r="FCM14" s="149"/>
      <c r="FCN14" s="149"/>
      <c r="FCO14" s="149"/>
      <c r="FCP14" s="149"/>
      <c r="FCQ14" s="149"/>
      <c r="FCR14" s="149"/>
      <c r="FCS14" s="149"/>
      <c r="FCT14" s="149"/>
      <c r="FCU14" s="149"/>
      <c r="FCV14" s="149"/>
      <c r="FCW14" s="149"/>
      <c r="FCX14" s="149"/>
      <c r="FCY14" s="149"/>
      <c r="FCZ14" s="149"/>
      <c r="FDA14" s="149"/>
      <c r="FDB14" s="149"/>
      <c r="FDC14" s="149"/>
      <c r="FDD14" s="149"/>
      <c r="FDE14" s="149"/>
      <c r="FDF14" s="149"/>
      <c r="FDG14" s="149"/>
      <c r="FDH14" s="149"/>
      <c r="FDI14" s="149"/>
      <c r="FDJ14" s="149"/>
      <c r="FDK14" s="149"/>
      <c r="FDL14" s="149"/>
      <c r="FDM14" s="149"/>
      <c r="FDN14" s="149"/>
      <c r="FDO14" s="149"/>
      <c r="FDP14" s="149"/>
      <c r="FDQ14" s="149"/>
      <c r="FDR14" s="149"/>
      <c r="FDS14" s="149"/>
      <c r="FDT14" s="149"/>
      <c r="FDU14" s="149"/>
      <c r="FDV14" s="149"/>
      <c r="FDW14" s="149"/>
      <c r="FDX14" s="149"/>
      <c r="FDY14" s="149"/>
      <c r="FDZ14" s="149"/>
      <c r="FEA14" s="149"/>
      <c r="FEB14" s="149"/>
      <c r="FEC14" s="149"/>
      <c r="FED14" s="149"/>
      <c r="FEE14" s="149"/>
      <c r="FEF14" s="149"/>
      <c r="FEG14" s="149"/>
      <c r="FEH14" s="149"/>
      <c r="FEI14" s="149"/>
      <c r="FEJ14" s="149"/>
      <c r="FEK14" s="149"/>
      <c r="FEL14" s="149"/>
      <c r="FEM14" s="149"/>
      <c r="FEN14" s="149"/>
      <c r="FEO14" s="149"/>
      <c r="FEP14" s="149"/>
      <c r="FEQ14" s="149"/>
      <c r="FER14" s="149"/>
      <c r="FES14" s="149"/>
      <c r="FET14" s="149"/>
      <c r="FEU14" s="149"/>
      <c r="FEV14" s="149"/>
      <c r="FEW14" s="149"/>
      <c r="FEX14" s="149"/>
      <c r="FEY14" s="149"/>
      <c r="FEZ14" s="149"/>
      <c r="FFA14" s="149"/>
      <c r="FFB14" s="149"/>
      <c r="FFC14" s="149"/>
      <c r="FFD14" s="149"/>
      <c r="FFE14" s="149"/>
      <c r="FFF14" s="149"/>
      <c r="FFG14" s="149"/>
      <c r="FFH14" s="149"/>
      <c r="FFI14" s="149"/>
      <c r="FFJ14" s="149"/>
      <c r="FFK14" s="149"/>
      <c r="FFL14" s="149"/>
      <c r="FFM14" s="149"/>
      <c r="FFN14" s="149"/>
      <c r="FFO14" s="149"/>
      <c r="FFP14" s="149"/>
      <c r="FFQ14" s="149"/>
      <c r="FFR14" s="149"/>
      <c r="FFS14" s="149"/>
      <c r="FFT14" s="149"/>
      <c r="FFU14" s="149"/>
      <c r="FFV14" s="149"/>
      <c r="FFW14" s="149"/>
      <c r="FFX14" s="149"/>
      <c r="FFY14" s="149"/>
      <c r="FFZ14" s="149"/>
      <c r="FGA14" s="149"/>
      <c r="FGB14" s="149"/>
      <c r="FGC14" s="149"/>
      <c r="FGD14" s="149"/>
      <c r="FGE14" s="149"/>
      <c r="FGF14" s="149"/>
      <c r="FGG14" s="149"/>
      <c r="FGH14" s="149"/>
      <c r="FGI14" s="149"/>
      <c r="FGJ14" s="149"/>
      <c r="FGK14" s="149"/>
      <c r="FGL14" s="149"/>
      <c r="FGM14" s="149"/>
      <c r="FGN14" s="149"/>
      <c r="FGO14" s="149"/>
      <c r="FGP14" s="149"/>
      <c r="FGQ14" s="149"/>
      <c r="FGR14" s="149"/>
      <c r="FGS14" s="149"/>
      <c r="FGT14" s="149"/>
      <c r="FGU14" s="149"/>
      <c r="FGV14" s="149"/>
      <c r="FGW14" s="149"/>
      <c r="FGX14" s="149"/>
      <c r="FGY14" s="149"/>
      <c r="FGZ14" s="149"/>
      <c r="FHA14" s="149"/>
      <c r="FHB14" s="149"/>
      <c r="FHC14" s="149"/>
      <c r="FHD14" s="149"/>
      <c r="FHE14" s="149"/>
      <c r="FHF14" s="149"/>
      <c r="FHG14" s="149"/>
      <c r="FHH14" s="149"/>
      <c r="FHI14" s="149"/>
      <c r="FHJ14" s="149"/>
      <c r="FHK14" s="149"/>
      <c r="FHL14" s="149"/>
      <c r="FHM14" s="149"/>
      <c r="FHN14" s="149"/>
      <c r="FHO14" s="149"/>
      <c r="FHP14" s="149"/>
      <c r="FHQ14" s="149"/>
      <c r="FHR14" s="149"/>
      <c r="FHS14" s="149"/>
      <c r="FHT14" s="149"/>
      <c r="FHU14" s="149"/>
      <c r="FHV14" s="149"/>
      <c r="FHW14" s="149"/>
      <c r="FHX14" s="149"/>
      <c r="FHY14" s="149"/>
      <c r="FHZ14" s="149"/>
      <c r="FIA14" s="149"/>
      <c r="FIB14" s="149"/>
      <c r="FIC14" s="149"/>
      <c r="FID14" s="149"/>
      <c r="FIE14" s="149"/>
      <c r="FIF14" s="149"/>
      <c r="FIG14" s="149"/>
      <c r="FIH14" s="149"/>
      <c r="FII14" s="149"/>
      <c r="FIJ14" s="149"/>
      <c r="FIK14" s="149"/>
      <c r="FIL14" s="149"/>
      <c r="FIM14" s="149"/>
      <c r="FIN14" s="149"/>
      <c r="FIO14" s="149"/>
      <c r="FIP14" s="149"/>
      <c r="FIQ14" s="149"/>
      <c r="FIR14" s="149"/>
      <c r="FIS14" s="149"/>
      <c r="FIT14" s="149"/>
      <c r="FIU14" s="149"/>
      <c r="FIV14" s="149"/>
      <c r="FIW14" s="149"/>
      <c r="FIX14" s="149"/>
      <c r="FIY14" s="149"/>
      <c r="FIZ14" s="149"/>
      <c r="FJA14" s="149"/>
      <c r="FJB14" s="149"/>
      <c r="FJC14" s="149"/>
      <c r="FJD14" s="149"/>
      <c r="FJE14" s="149"/>
      <c r="FJF14" s="149"/>
      <c r="FJG14" s="149"/>
      <c r="FJH14" s="149"/>
      <c r="FJI14" s="149"/>
      <c r="FJJ14" s="149"/>
      <c r="FJK14" s="149"/>
      <c r="FJL14" s="149"/>
      <c r="FJM14" s="149"/>
      <c r="FJN14" s="149"/>
      <c r="FJO14" s="149"/>
      <c r="FJP14" s="149"/>
      <c r="FJQ14" s="149"/>
      <c r="FJR14" s="149"/>
      <c r="FJS14" s="149"/>
      <c r="FJT14" s="149"/>
      <c r="FJU14" s="149"/>
      <c r="FJV14" s="149"/>
      <c r="FJW14" s="149"/>
      <c r="FJX14" s="149"/>
      <c r="FJY14" s="149"/>
      <c r="FJZ14" s="149"/>
      <c r="FKA14" s="149"/>
      <c r="FKB14" s="149"/>
      <c r="FKC14" s="149"/>
      <c r="FKD14" s="149"/>
      <c r="FKE14" s="149"/>
      <c r="FKF14" s="149"/>
      <c r="FKG14" s="149"/>
      <c r="FKH14" s="149"/>
      <c r="FKI14" s="149"/>
      <c r="FKJ14" s="149"/>
      <c r="FKK14" s="149"/>
      <c r="FKL14" s="149"/>
      <c r="FKM14" s="149"/>
      <c r="FKN14" s="149"/>
      <c r="FKO14" s="149"/>
      <c r="FKP14" s="149"/>
      <c r="FKQ14" s="149"/>
      <c r="FKR14" s="149"/>
      <c r="FKS14" s="149"/>
      <c r="FKT14" s="149"/>
      <c r="FKU14" s="149"/>
      <c r="FKV14" s="149"/>
      <c r="FKW14" s="149"/>
      <c r="FKX14" s="149"/>
      <c r="FKY14" s="149"/>
      <c r="FKZ14" s="149"/>
      <c r="FLA14" s="149"/>
      <c r="FLB14" s="149"/>
      <c r="FLC14" s="149"/>
      <c r="FLD14" s="149"/>
      <c r="FLE14" s="149"/>
      <c r="FLF14" s="149"/>
      <c r="FLG14" s="149"/>
      <c r="FLH14" s="149"/>
      <c r="FLI14" s="149"/>
      <c r="FLJ14" s="149"/>
      <c r="FLK14" s="149"/>
      <c r="FLL14" s="149"/>
      <c r="FLM14" s="149"/>
      <c r="FLN14" s="149"/>
      <c r="FLO14" s="149"/>
      <c r="FLP14" s="149"/>
      <c r="FLQ14" s="149"/>
      <c r="FLR14" s="149"/>
      <c r="FLS14" s="149"/>
      <c r="FLT14" s="149"/>
      <c r="FLU14" s="149"/>
      <c r="FLV14" s="149"/>
      <c r="FLW14" s="149"/>
      <c r="FLX14" s="149"/>
      <c r="FLY14" s="149"/>
      <c r="FLZ14" s="149"/>
      <c r="FMA14" s="149"/>
      <c r="FMB14" s="149"/>
      <c r="FMC14" s="149"/>
      <c r="FMD14" s="149"/>
      <c r="FME14" s="149"/>
      <c r="FMF14" s="149"/>
      <c r="FMG14" s="149"/>
      <c r="FMH14" s="149"/>
      <c r="FMI14" s="149"/>
      <c r="FMJ14" s="149"/>
      <c r="FMK14" s="149"/>
      <c r="FML14" s="149"/>
      <c r="FMM14" s="149"/>
      <c r="FMN14" s="149"/>
      <c r="FMO14" s="149"/>
      <c r="FMP14" s="149"/>
      <c r="FMQ14" s="149"/>
      <c r="FMR14" s="149"/>
      <c r="FMS14" s="149"/>
      <c r="FMT14" s="149"/>
      <c r="FMU14" s="149"/>
      <c r="FMV14" s="149"/>
      <c r="FMW14" s="149"/>
      <c r="FMX14" s="149"/>
      <c r="FMY14" s="149"/>
      <c r="FMZ14" s="149"/>
      <c r="FNA14" s="149"/>
      <c r="FNB14" s="149"/>
      <c r="FNC14" s="149"/>
      <c r="FND14" s="149"/>
      <c r="FNE14" s="149"/>
      <c r="FNF14" s="149"/>
      <c r="FNG14" s="149"/>
      <c r="FNH14" s="149"/>
      <c r="FNI14" s="149"/>
      <c r="FNJ14" s="149"/>
      <c r="FNK14" s="149"/>
      <c r="FNL14" s="149"/>
      <c r="FNM14" s="149"/>
      <c r="FNN14" s="149"/>
      <c r="FNO14" s="149"/>
      <c r="FNP14" s="149"/>
      <c r="FNQ14" s="149"/>
      <c r="FNR14" s="149"/>
      <c r="FNS14" s="149"/>
      <c r="FNT14" s="149"/>
      <c r="FNU14" s="149"/>
      <c r="FNV14" s="149"/>
      <c r="FNW14" s="149"/>
      <c r="FNX14" s="149"/>
      <c r="FNY14" s="149"/>
      <c r="FNZ14" s="149"/>
      <c r="FOA14" s="149"/>
      <c r="FOB14" s="149"/>
      <c r="FOC14" s="149"/>
      <c r="FOD14" s="149"/>
      <c r="FOE14" s="149"/>
      <c r="FOF14" s="149"/>
      <c r="FOG14" s="149"/>
      <c r="FOH14" s="149"/>
      <c r="FOI14" s="149"/>
      <c r="FOJ14" s="149"/>
      <c r="FOK14" s="149"/>
      <c r="FOL14" s="149"/>
      <c r="FOM14" s="149"/>
      <c r="FON14" s="149"/>
      <c r="FOO14" s="149"/>
      <c r="FOP14" s="149"/>
      <c r="FOQ14" s="149"/>
      <c r="FOR14" s="149"/>
      <c r="FOS14" s="149"/>
      <c r="FOT14" s="149"/>
      <c r="FOU14" s="149"/>
      <c r="FOV14" s="149"/>
      <c r="FOW14" s="149"/>
      <c r="FOX14" s="149"/>
      <c r="FOY14" s="149"/>
      <c r="FOZ14" s="149"/>
      <c r="FPA14" s="149"/>
      <c r="FPB14" s="149"/>
      <c r="FPC14" s="149"/>
      <c r="FPD14" s="149"/>
      <c r="FPE14" s="149"/>
      <c r="FPF14" s="149"/>
      <c r="FPG14" s="149"/>
      <c r="FPH14" s="149"/>
      <c r="FPI14" s="149"/>
      <c r="FPJ14" s="149"/>
      <c r="FPK14" s="149"/>
      <c r="FPL14" s="149"/>
      <c r="FPM14" s="149"/>
      <c r="FPN14" s="149"/>
      <c r="FPO14" s="149"/>
      <c r="FPP14" s="149"/>
      <c r="FPQ14" s="149"/>
      <c r="FPR14" s="149"/>
      <c r="FPS14" s="149"/>
      <c r="FPT14" s="149"/>
      <c r="FPU14" s="149"/>
      <c r="FPV14" s="149"/>
      <c r="FPW14" s="149"/>
      <c r="FPX14" s="149"/>
      <c r="FPY14" s="149"/>
      <c r="FPZ14" s="149"/>
      <c r="FQA14" s="149"/>
      <c r="FQB14" s="149"/>
      <c r="FQC14" s="149"/>
      <c r="FQD14" s="149"/>
      <c r="FQE14" s="149"/>
      <c r="FQF14" s="149"/>
      <c r="FQG14" s="149"/>
      <c r="FQH14" s="149"/>
      <c r="FQI14" s="149"/>
      <c r="FQJ14" s="149"/>
      <c r="FQK14" s="149"/>
      <c r="FQL14" s="149"/>
      <c r="FQM14" s="149"/>
      <c r="FQN14" s="149"/>
      <c r="FQO14" s="149"/>
      <c r="FQP14" s="149"/>
      <c r="FQQ14" s="149"/>
      <c r="FQR14" s="149"/>
      <c r="FQS14" s="149"/>
      <c r="FQT14" s="149"/>
      <c r="FQU14" s="149"/>
      <c r="FQV14" s="149"/>
      <c r="FQW14" s="149"/>
      <c r="FQX14" s="149"/>
      <c r="FQY14" s="149"/>
      <c r="FQZ14" s="149"/>
      <c r="FRA14" s="149"/>
      <c r="FRB14" s="149"/>
      <c r="FRC14" s="149"/>
      <c r="FRD14" s="149"/>
      <c r="FRE14" s="149"/>
      <c r="FRF14" s="149"/>
      <c r="FRG14" s="149"/>
      <c r="FRH14" s="149"/>
      <c r="FRI14" s="149"/>
      <c r="FRJ14" s="149"/>
      <c r="FRK14" s="149"/>
      <c r="FRL14" s="149"/>
      <c r="FRM14" s="149"/>
      <c r="FRN14" s="149"/>
      <c r="FRO14" s="149"/>
      <c r="FRP14" s="149"/>
      <c r="FRQ14" s="149"/>
      <c r="FRR14" s="149"/>
      <c r="FRS14" s="149"/>
      <c r="FRT14" s="149"/>
      <c r="FRU14" s="149"/>
      <c r="FRV14" s="149"/>
      <c r="FRW14" s="149"/>
      <c r="FRX14" s="149"/>
      <c r="FRY14" s="149"/>
      <c r="FRZ14" s="149"/>
      <c r="FSA14" s="149"/>
      <c r="FSB14" s="149"/>
      <c r="FSC14" s="149"/>
      <c r="FSD14" s="149"/>
      <c r="FSE14" s="149"/>
      <c r="FSF14" s="149"/>
      <c r="FSG14" s="149"/>
      <c r="FSH14" s="149"/>
      <c r="FSI14" s="149"/>
      <c r="FSJ14" s="149"/>
      <c r="FSK14" s="149"/>
      <c r="FSL14" s="149"/>
      <c r="FSM14" s="149"/>
      <c r="FSN14" s="149"/>
      <c r="FSO14" s="149"/>
      <c r="FSP14" s="149"/>
      <c r="FSQ14" s="149"/>
      <c r="FSR14" s="149"/>
      <c r="FSS14" s="149"/>
      <c r="FST14" s="149"/>
      <c r="FSU14" s="149"/>
      <c r="FSV14" s="149"/>
      <c r="FSW14" s="149"/>
      <c r="FSX14" s="149"/>
      <c r="FSY14" s="149"/>
      <c r="FSZ14" s="149"/>
      <c r="FTA14" s="149"/>
      <c r="FTB14" s="149"/>
      <c r="FTC14" s="149"/>
      <c r="FTD14" s="149"/>
      <c r="FTE14" s="149"/>
      <c r="FTF14" s="149"/>
      <c r="FTG14" s="149"/>
      <c r="FTH14" s="149"/>
      <c r="FTI14" s="149"/>
      <c r="FTJ14" s="149"/>
      <c r="FTK14" s="149"/>
      <c r="FTL14" s="149"/>
      <c r="FTM14" s="149"/>
      <c r="FTN14" s="149"/>
      <c r="FTO14" s="149"/>
      <c r="FTP14" s="149"/>
      <c r="FTQ14" s="149"/>
      <c r="FTR14" s="149"/>
      <c r="FTS14" s="149"/>
      <c r="FTT14" s="149"/>
      <c r="FTU14" s="149"/>
      <c r="FTV14" s="149"/>
      <c r="FTW14" s="149"/>
      <c r="FTX14" s="149"/>
      <c r="FTY14" s="149"/>
      <c r="FTZ14" s="149"/>
      <c r="FUA14" s="149"/>
      <c r="FUB14" s="149"/>
      <c r="FUC14" s="149"/>
      <c r="FUD14" s="149"/>
      <c r="FUE14" s="149"/>
      <c r="FUF14" s="149"/>
      <c r="FUG14" s="149"/>
      <c r="FUH14" s="149"/>
      <c r="FUI14" s="149"/>
      <c r="FUJ14" s="149"/>
      <c r="FUK14" s="149"/>
      <c r="FUL14" s="149"/>
      <c r="FUM14" s="149"/>
      <c r="FUN14" s="149"/>
      <c r="FUO14" s="149"/>
      <c r="FUP14" s="149"/>
      <c r="FUQ14" s="149"/>
      <c r="FUR14" s="149"/>
      <c r="FUS14" s="149"/>
      <c r="FUT14" s="149"/>
      <c r="FUU14" s="149"/>
      <c r="FUV14" s="149"/>
      <c r="FUW14" s="149"/>
      <c r="FUX14" s="149"/>
      <c r="FUY14" s="149"/>
      <c r="FUZ14" s="149"/>
      <c r="FVA14" s="149"/>
      <c r="FVB14" s="149"/>
      <c r="FVC14" s="149"/>
      <c r="FVD14" s="149"/>
      <c r="FVE14" s="149"/>
      <c r="FVF14" s="149"/>
      <c r="FVG14" s="149"/>
      <c r="FVH14" s="149"/>
      <c r="FVI14" s="149"/>
      <c r="FVJ14" s="149"/>
      <c r="FVK14" s="149"/>
      <c r="FVL14" s="149"/>
      <c r="FVM14" s="149"/>
      <c r="FVN14" s="149"/>
      <c r="FVO14" s="149"/>
      <c r="FVP14" s="149"/>
      <c r="FVQ14" s="149"/>
      <c r="FVR14" s="149"/>
      <c r="FVS14" s="149"/>
      <c r="FVT14" s="149"/>
      <c r="FVU14" s="149"/>
      <c r="FVV14" s="149"/>
      <c r="FVW14" s="149"/>
      <c r="FVX14" s="149"/>
      <c r="FVY14" s="149"/>
      <c r="FVZ14" s="149"/>
      <c r="FWA14" s="149"/>
      <c r="FWB14" s="149"/>
      <c r="FWC14" s="149"/>
      <c r="FWD14" s="149"/>
      <c r="FWE14" s="149"/>
      <c r="FWF14" s="149"/>
      <c r="FWG14" s="149"/>
      <c r="FWH14" s="149"/>
      <c r="FWI14" s="149"/>
      <c r="FWJ14" s="149"/>
      <c r="FWK14" s="149"/>
      <c r="FWL14" s="149"/>
      <c r="FWM14" s="149"/>
      <c r="FWN14" s="149"/>
      <c r="FWO14" s="149"/>
      <c r="FWP14" s="149"/>
      <c r="FWQ14" s="149"/>
      <c r="FWR14" s="149"/>
      <c r="FWS14" s="149"/>
      <c r="FWT14" s="149"/>
      <c r="FWU14" s="149"/>
      <c r="FWV14" s="149"/>
      <c r="FWW14" s="149"/>
      <c r="FWX14" s="149"/>
      <c r="FWY14" s="149"/>
      <c r="FWZ14" s="149"/>
      <c r="FXA14" s="149"/>
      <c r="FXB14" s="149"/>
      <c r="FXC14" s="149"/>
      <c r="FXD14" s="149"/>
      <c r="FXE14" s="149"/>
      <c r="FXF14" s="149"/>
      <c r="FXG14" s="149"/>
      <c r="FXH14" s="149"/>
      <c r="FXI14" s="149"/>
      <c r="FXJ14" s="149"/>
      <c r="FXK14" s="149"/>
      <c r="FXL14" s="149"/>
      <c r="FXM14" s="149"/>
      <c r="FXN14" s="149"/>
      <c r="FXO14" s="149"/>
      <c r="FXP14" s="149"/>
      <c r="FXQ14" s="149"/>
      <c r="FXR14" s="149"/>
      <c r="FXS14" s="149"/>
      <c r="FXT14" s="149"/>
      <c r="FXU14" s="149"/>
      <c r="FXV14" s="149"/>
      <c r="FXW14" s="149"/>
      <c r="FXX14" s="149"/>
      <c r="FXY14" s="149"/>
      <c r="FXZ14" s="149"/>
      <c r="FYA14" s="149"/>
      <c r="FYB14" s="149"/>
      <c r="FYC14" s="149"/>
      <c r="FYD14" s="149"/>
      <c r="FYE14" s="149"/>
      <c r="FYF14" s="149"/>
      <c r="FYG14" s="149"/>
      <c r="FYH14" s="149"/>
      <c r="FYI14" s="149"/>
      <c r="FYJ14" s="149"/>
      <c r="FYK14" s="149"/>
      <c r="FYL14" s="149"/>
      <c r="FYM14" s="149"/>
      <c r="FYN14" s="149"/>
      <c r="FYO14" s="149"/>
      <c r="FYP14" s="149"/>
      <c r="FYQ14" s="149"/>
      <c r="FYR14" s="149"/>
      <c r="FYS14" s="149"/>
      <c r="FYT14" s="149"/>
      <c r="FYU14" s="149"/>
      <c r="FYV14" s="149"/>
      <c r="FYW14" s="149"/>
      <c r="FYX14" s="149"/>
      <c r="FYY14" s="149"/>
      <c r="FYZ14" s="149"/>
      <c r="FZA14" s="149"/>
      <c r="FZB14" s="149"/>
      <c r="FZC14" s="149"/>
      <c r="FZD14" s="149"/>
      <c r="FZE14" s="149"/>
      <c r="FZF14" s="149"/>
      <c r="FZG14" s="149"/>
      <c r="FZH14" s="149"/>
      <c r="FZI14" s="149"/>
      <c r="FZJ14" s="149"/>
      <c r="FZK14" s="149"/>
      <c r="FZL14" s="149"/>
      <c r="FZM14" s="149"/>
      <c r="FZN14" s="149"/>
      <c r="FZO14" s="149"/>
      <c r="FZP14" s="149"/>
      <c r="FZQ14" s="149"/>
      <c r="FZR14" s="149"/>
      <c r="FZS14" s="149"/>
      <c r="FZT14" s="149"/>
      <c r="FZU14" s="149"/>
      <c r="FZV14" s="149"/>
      <c r="FZW14" s="149"/>
      <c r="FZX14" s="149"/>
      <c r="FZY14" s="149"/>
      <c r="FZZ14" s="149"/>
      <c r="GAA14" s="149"/>
      <c r="GAB14" s="149"/>
      <c r="GAC14" s="149"/>
      <c r="GAD14" s="149"/>
      <c r="GAE14" s="149"/>
      <c r="GAF14" s="149"/>
      <c r="GAG14" s="149"/>
      <c r="GAH14" s="149"/>
      <c r="GAI14" s="149"/>
      <c r="GAJ14" s="149"/>
      <c r="GAK14" s="149"/>
      <c r="GAL14" s="149"/>
      <c r="GAM14" s="149"/>
      <c r="GAN14" s="149"/>
      <c r="GAO14" s="149"/>
      <c r="GAP14" s="149"/>
      <c r="GAQ14" s="149"/>
      <c r="GAR14" s="149"/>
      <c r="GAS14" s="149"/>
      <c r="GAT14" s="149"/>
      <c r="GAU14" s="149"/>
      <c r="GAV14" s="149"/>
      <c r="GAW14" s="149"/>
      <c r="GAX14" s="149"/>
      <c r="GAY14" s="149"/>
      <c r="GAZ14" s="149"/>
      <c r="GBA14" s="149"/>
      <c r="GBB14" s="149"/>
      <c r="GBC14" s="149"/>
      <c r="GBD14" s="149"/>
      <c r="GBE14" s="149"/>
      <c r="GBF14" s="149"/>
      <c r="GBG14" s="149"/>
      <c r="GBH14" s="149"/>
      <c r="GBI14" s="149"/>
      <c r="GBJ14" s="149"/>
      <c r="GBK14" s="149"/>
      <c r="GBL14" s="149"/>
      <c r="GBM14" s="149"/>
      <c r="GBN14" s="149"/>
      <c r="GBO14" s="149"/>
      <c r="GBP14" s="149"/>
      <c r="GBQ14" s="149"/>
      <c r="GBR14" s="149"/>
      <c r="GBS14" s="149"/>
      <c r="GBT14" s="149"/>
      <c r="GBU14" s="149"/>
      <c r="GBV14" s="149"/>
      <c r="GBW14" s="149"/>
      <c r="GBX14" s="149"/>
      <c r="GBY14" s="149"/>
      <c r="GBZ14" s="149"/>
      <c r="GCA14" s="149"/>
      <c r="GCB14" s="149"/>
      <c r="GCC14" s="149"/>
      <c r="GCD14" s="149"/>
      <c r="GCE14" s="149"/>
      <c r="GCF14" s="149"/>
      <c r="GCG14" s="149"/>
      <c r="GCH14" s="149"/>
      <c r="GCI14" s="149"/>
      <c r="GCJ14" s="149"/>
      <c r="GCK14" s="149"/>
      <c r="GCL14" s="149"/>
      <c r="GCM14" s="149"/>
      <c r="GCN14" s="149"/>
      <c r="GCO14" s="149"/>
      <c r="GCP14" s="149"/>
      <c r="GCQ14" s="149"/>
      <c r="GCR14" s="149"/>
      <c r="GCS14" s="149"/>
      <c r="GCT14" s="149"/>
      <c r="GCU14" s="149"/>
      <c r="GCV14" s="149"/>
      <c r="GCW14" s="149"/>
      <c r="GCX14" s="149"/>
      <c r="GCY14" s="149"/>
      <c r="GCZ14" s="149"/>
      <c r="GDA14" s="149"/>
      <c r="GDB14" s="149"/>
      <c r="GDC14" s="149"/>
      <c r="GDD14" s="149"/>
      <c r="GDE14" s="149"/>
      <c r="GDF14" s="149"/>
      <c r="GDG14" s="149"/>
      <c r="GDH14" s="149"/>
      <c r="GDI14" s="149"/>
      <c r="GDJ14" s="149"/>
      <c r="GDK14" s="149"/>
      <c r="GDL14" s="149"/>
      <c r="GDM14" s="149"/>
      <c r="GDN14" s="149"/>
      <c r="GDO14" s="149"/>
      <c r="GDP14" s="149"/>
      <c r="GDQ14" s="149"/>
      <c r="GDR14" s="149"/>
      <c r="GDS14" s="149"/>
      <c r="GDT14" s="149"/>
      <c r="GDU14" s="149"/>
      <c r="GDV14" s="149"/>
      <c r="GDW14" s="149"/>
      <c r="GDX14" s="149"/>
      <c r="GDY14" s="149"/>
      <c r="GDZ14" s="149"/>
      <c r="GEA14" s="149"/>
      <c r="GEB14" s="149"/>
      <c r="GEC14" s="149"/>
      <c r="GED14" s="149"/>
      <c r="GEE14" s="149"/>
      <c r="GEF14" s="149"/>
      <c r="GEG14" s="149"/>
      <c r="GEH14" s="149"/>
      <c r="GEI14" s="149"/>
      <c r="GEJ14" s="149"/>
      <c r="GEK14" s="149"/>
      <c r="GEL14" s="149"/>
      <c r="GEM14" s="149"/>
      <c r="GEN14" s="149"/>
      <c r="GEO14" s="149"/>
      <c r="GEP14" s="149"/>
      <c r="GEQ14" s="149"/>
      <c r="GER14" s="149"/>
      <c r="GES14" s="149"/>
      <c r="GET14" s="149"/>
      <c r="GEU14" s="149"/>
      <c r="GEV14" s="149"/>
      <c r="GEW14" s="149"/>
      <c r="GEX14" s="149"/>
      <c r="GEY14" s="149"/>
      <c r="GEZ14" s="149"/>
      <c r="GFA14" s="149"/>
      <c r="GFB14" s="149"/>
      <c r="GFC14" s="149"/>
      <c r="GFD14" s="149"/>
      <c r="GFE14" s="149"/>
      <c r="GFF14" s="149"/>
      <c r="GFG14" s="149"/>
      <c r="GFH14" s="149"/>
      <c r="GFI14" s="149"/>
      <c r="GFJ14" s="149"/>
      <c r="GFK14" s="149"/>
      <c r="GFL14" s="149"/>
      <c r="GFM14" s="149"/>
      <c r="GFN14" s="149"/>
      <c r="GFO14" s="149"/>
      <c r="GFP14" s="149"/>
      <c r="GFQ14" s="149"/>
      <c r="GFR14" s="149"/>
      <c r="GFS14" s="149"/>
      <c r="GFT14" s="149"/>
      <c r="GFU14" s="149"/>
      <c r="GFV14" s="149"/>
      <c r="GFW14" s="149"/>
      <c r="GFX14" s="149"/>
      <c r="GFY14" s="149"/>
      <c r="GFZ14" s="149"/>
      <c r="GGA14" s="149"/>
      <c r="GGB14" s="149"/>
      <c r="GGC14" s="149"/>
      <c r="GGD14" s="149"/>
      <c r="GGE14" s="149"/>
      <c r="GGF14" s="149"/>
      <c r="GGG14" s="149"/>
      <c r="GGH14" s="149"/>
      <c r="GGI14" s="149"/>
      <c r="GGJ14" s="149"/>
      <c r="GGK14" s="149"/>
      <c r="GGL14" s="149"/>
      <c r="GGM14" s="149"/>
      <c r="GGN14" s="149"/>
      <c r="GGO14" s="149"/>
      <c r="GGP14" s="149"/>
      <c r="GGQ14" s="149"/>
      <c r="GGR14" s="149"/>
      <c r="GGS14" s="149"/>
      <c r="GGT14" s="149"/>
      <c r="GGU14" s="149"/>
      <c r="GGV14" s="149"/>
      <c r="GGW14" s="149"/>
      <c r="GGX14" s="149"/>
      <c r="GGY14" s="149"/>
      <c r="GGZ14" s="149"/>
      <c r="GHA14" s="149"/>
      <c r="GHB14" s="149"/>
      <c r="GHC14" s="149"/>
      <c r="GHD14" s="149"/>
      <c r="GHE14" s="149"/>
      <c r="GHF14" s="149"/>
      <c r="GHG14" s="149"/>
      <c r="GHH14" s="149"/>
      <c r="GHI14" s="149"/>
      <c r="GHJ14" s="149"/>
      <c r="GHK14" s="149"/>
      <c r="GHL14" s="149"/>
      <c r="GHM14" s="149"/>
      <c r="GHN14" s="149"/>
      <c r="GHO14" s="149"/>
      <c r="GHP14" s="149"/>
      <c r="GHQ14" s="149"/>
      <c r="GHR14" s="149"/>
      <c r="GHS14" s="149"/>
      <c r="GHT14" s="149"/>
      <c r="GHU14" s="149"/>
      <c r="GHV14" s="149"/>
      <c r="GHW14" s="149"/>
      <c r="GHX14" s="149"/>
      <c r="GHY14" s="149"/>
      <c r="GHZ14" s="149"/>
      <c r="GIA14" s="149"/>
      <c r="GIB14" s="149"/>
      <c r="GIC14" s="149"/>
      <c r="GID14" s="149"/>
      <c r="GIE14" s="149"/>
      <c r="GIF14" s="149"/>
      <c r="GIG14" s="149"/>
      <c r="GIH14" s="149"/>
      <c r="GII14" s="149"/>
      <c r="GIJ14" s="149"/>
      <c r="GIK14" s="149"/>
      <c r="GIL14" s="149"/>
      <c r="GIM14" s="149"/>
      <c r="GIN14" s="149"/>
      <c r="GIO14" s="149"/>
      <c r="GIP14" s="149"/>
      <c r="GIQ14" s="149"/>
      <c r="GIR14" s="149"/>
      <c r="GIS14" s="149"/>
      <c r="GIT14" s="149"/>
      <c r="GIU14" s="149"/>
      <c r="GIV14" s="149"/>
      <c r="GIW14" s="149"/>
      <c r="GIX14" s="149"/>
      <c r="GIY14" s="149"/>
      <c r="GIZ14" s="149"/>
      <c r="GJA14" s="149"/>
      <c r="GJB14" s="149"/>
      <c r="GJC14" s="149"/>
      <c r="GJD14" s="149"/>
      <c r="GJE14" s="149"/>
      <c r="GJF14" s="149"/>
      <c r="GJG14" s="149"/>
      <c r="GJH14" s="149"/>
      <c r="GJI14" s="149"/>
      <c r="GJJ14" s="149"/>
      <c r="GJK14" s="149"/>
      <c r="GJL14" s="149"/>
      <c r="GJM14" s="149"/>
      <c r="GJN14" s="149"/>
      <c r="GJO14" s="149"/>
      <c r="GJP14" s="149"/>
      <c r="GJQ14" s="149"/>
      <c r="GJR14" s="149"/>
      <c r="GJS14" s="149"/>
      <c r="GJT14" s="149"/>
      <c r="GJU14" s="149"/>
      <c r="GJV14" s="149"/>
      <c r="GJW14" s="149"/>
      <c r="GJX14" s="149"/>
      <c r="GJY14" s="149"/>
      <c r="GJZ14" s="149"/>
      <c r="GKA14" s="149"/>
      <c r="GKB14" s="149"/>
      <c r="GKC14" s="149"/>
      <c r="GKD14" s="149"/>
      <c r="GKE14" s="149"/>
      <c r="GKF14" s="149"/>
      <c r="GKG14" s="149"/>
      <c r="GKH14" s="149"/>
      <c r="GKI14" s="149"/>
      <c r="GKJ14" s="149"/>
      <c r="GKK14" s="149"/>
      <c r="GKL14" s="149"/>
      <c r="GKM14" s="149"/>
      <c r="GKN14" s="149"/>
      <c r="GKO14" s="149"/>
      <c r="GKP14" s="149"/>
      <c r="GKQ14" s="149"/>
      <c r="GKR14" s="149"/>
      <c r="GKS14" s="149"/>
      <c r="GKT14" s="149"/>
      <c r="GKU14" s="149"/>
      <c r="GKV14" s="149"/>
      <c r="GKW14" s="149"/>
      <c r="GKX14" s="149"/>
      <c r="GKY14" s="149"/>
      <c r="GKZ14" s="149"/>
      <c r="GLA14" s="149"/>
      <c r="GLB14" s="149"/>
      <c r="GLC14" s="149"/>
      <c r="GLD14" s="149"/>
      <c r="GLE14" s="149"/>
      <c r="GLF14" s="149"/>
      <c r="GLG14" s="149"/>
      <c r="GLH14" s="149"/>
      <c r="GLI14" s="149"/>
      <c r="GLJ14" s="149"/>
      <c r="GLK14" s="149"/>
      <c r="GLL14" s="149"/>
      <c r="GLM14" s="149"/>
      <c r="GLN14" s="149"/>
      <c r="GLO14" s="149"/>
      <c r="GLP14" s="149"/>
      <c r="GLQ14" s="149"/>
      <c r="GLR14" s="149"/>
      <c r="GLS14" s="149"/>
      <c r="GLT14" s="149"/>
      <c r="GLU14" s="149"/>
      <c r="GLV14" s="149"/>
      <c r="GLW14" s="149"/>
      <c r="GLX14" s="149"/>
      <c r="GLY14" s="149"/>
      <c r="GLZ14" s="149"/>
      <c r="GMA14" s="149"/>
      <c r="GMB14" s="149"/>
      <c r="GMC14" s="149"/>
      <c r="GMD14" s="149"/>
      <c r="GME14" s="149"/>
      <c r="GMF14" s="149"/>
      <c r="GMG14" s="149"/>
      <c r="GMH14" s="149"/>
      <c r="GMI14" s="149"/>
      <c r="GMJ14" s="149"/>
      <c r="GMK14" s="149"/>
      <c r="GML14" s="149"/>
      <c r="GMM14" s="149"/>
      <c r="GMN14" s="149"/>
      <c r="GMO14" s="149"/>
      <c r="GMP14" s="149"/>
      <c r="GMQ14" s="149"/>
      <c r="GMR14" s="149"/>
      <c r="GMS14" s="149"/>
      <c r="GMT14" s="149"/>
      <c r="GMU14" s="149"/>
      <c r="GMV14" s="149"/>
      <c r="GMW14" s="149"/>
      <c r="GMX14" s="149"/>
      <c r="GMY14" s="149"/>
      <c r="GMZ14" s="149"/>
      <c r="GNA14" s="149"/>
      <c r="GNB14" s="149"/>
      <c r="GNC14" s="149"/>
      <c r="GND14" s="149"/>
      <c r="GNE14" s="149"/>
      <c r="GNF14" s="149"/>
      <c r="GNG14" s="149"/>
      <c r="GNH14" s="149"/>
      <c r="GNI14" s="149"/>
      <c r="GNJ14" s="149"/>
      <c r="GNK14" s="149"/>
      <c r="GNL14" s="149"/>
      <c r="GNM14" s="149"/>
      <c r="GNN14" s="149"/>
      <c r="GNO14" s="149"/>
      <c r="GNP14" s="149"/>
      <c r="GNQ14" s="149"/>
      <c r="GNR14" s="149"/>
      <c r="GNS14" s="149"/>
      <c r="GNT14" s="149"/>
      <c r="GNU14" s="149"/>
      <c r="GNV14" s="149"/>
      <c r="GNW14" s="149"/>
      <c r="GNX14" s="149"/>
      <c r="GNY14" s="149"/>
      <c r="GNZ14" s="149"/>
      <c r="GOA14" s="149"/>
      <c r="GOB14" s="149"/>
      <c r="GOC14" s="149"/>
      <c r="GOD14" s="149"/>
      <c r="GOE14" s="149"/>
      <c r="GOF14" s="149"/>
      <c r="GOG14" s="149"/>
      <c r="GOH14" s="149"/>
      <c r="GOI14" s="149"/>
      <c r="GOJ14" s="149"/>
      <c r="GOK14" s="149"/>
      <c r="GOL14" s="149"/>
      <c r="GOM14" s="149"/>
      <c r="GON14" s="149"/>
      <c r="GOO14" s="149"/>
      <c r="GOP14" s="149"/>
      <c r="GOQ14" s="149"/>
      <c r="GOR14" s="149"/>
      <c r="GOS14" s="149"/>
      <c r="GOT14" s="149"/>
      <c r="GOU14" s="149"/>
      <c r="GOV14" s="149"/>
      <c r="GOW14" s="149"/>
      <c r="GOX14" s="149"/>
      <c r="GOY14" s="149"/>
      <c r="GOZ14" s="149"/>
      <c r="GPA14" s="149"/>
      <c r="GPB14" s="149"/>
      <c r="GPC14" s="149"/>
      <c r="GPD14" s="149"/>
      <c r="GPE14" s="149"/>
      <c r="GPF14" s="149"/>
      <c r="GPG14" s="149"/>
      <c r="GPH14" s="149"/>
      <c r="GPI14" s="149"/>
      <c r="GPJ14" s="149"/>
      <c r="GPK14" s="149"/>
      <c r="GPL14" s="149"/>
      <c r="GPM14" s="149"/>
      <c r="GPN14" s="149"/>
      <c r="GPO14" s="149"/>
      <c r="GPP14" s="149"/>
      <c r="GPQ14" s="149"/>
      <c r="GPR14" s="149"/>
      <c r="GPS14" s="149"/>
      <c r="GPT14" s="149"/>
      <c r="GPU14" s="149"/>
      <c r="GPV14" s="149"/>
      <c r="GPW14" s="149"/>
      <c r="GPX14" s="149"/>
      <c r="GPY14" s="149"/>
      <c r="GPZ14" s="149"/>
      <c r="GQA14" s="149"/>
      <c r="GQB14" s="149"/>
      <c r="GQC14" s="149"/>
      <c r="GQD14" s="149"/>
      <c r="GQE14" s="149"/>
      <c r="GQF14" s="149"/>
      <c r="GQG14" s="149"/>
      <c r="GQH14" s="149"/>
      <c r="GQI14" s="149"/>
      <c r="GQJ14" s="149"/>
      <c r="GQK14" s="149"/>
      <c r="GQL14" s="149"/>
      <c r="GQM14" s="149"/>
      <c r="GQN14" s="149"/>
      <c r="GQO14" s="149"/>
      <c r="GQP14" s="149"/>
      <c r="GQQ14" s="149"/>
      <c r="GQR14" s="149"/>
      <c r="GQS14" s="149"/>
      <c r="GQT14" s="149"/>
      <c r="GQU14" s="149"/>
      <c r="GQV14" s="149"/>
      <c r="GQW14" s="149"/>
      <c r="GQX14" s="149"/>
      <c r="GQY14" s="149"/>
      <c r="GQZ14" s="149"/>
      <c r="GRA14" s="149"/>
      <c r="GRB14" s="149"/>
      <c r="GRC14" s="149"/>
      <c r="GRD14" s="149"/>
      <c r="GRE14" s="149"/>
      <c r="GRF14" s="149"/>
      <c r="GRG14" s="149"/>
      <c r="GRH14" s="149"/>
      <c r="GRI14" s="149"/>
      <c r="GRJ14" s="149"/>
      <c r="GRK14" s="149"/>
      <c r="GRL14" s="149"/>
      <c r="GRM14" s="149"/>
      <c r="GRN14" s="149"/>
      <c r="GRO14" s="149"/>
      <c r="GRP14" s="149"/>
      <c r="GRQ14" s="149"/>
      <c r="GRR14" s="149"/>
      <c r="GRS14" s="149"/>
      <c r="GRT14" s="149"/>
      <c r="GRU14" s="149"/>
      <c r="GRV14" s="149"/>
      <c r="GRW14" s="149"/>
      <c r="GRX14" s="149"/>
      <c r="GRY14" s="149"/>
      <c r="GRZ14" s="149"/>
      <c r="GSA14" s="149"/>
      <c r="GSB14" s="149"/>
      <c r="GSC14" s="149"/>
      <c r="GSD14" s="149"/>
      <c r="GSE14" s="149"/>
      <c r="GSF14" s="149"/>
      <c r="GSG14" s="149"/>
      <c r="GSH14" s="149"/>
      <c r="GSI14" s="149"/>
      <c r="GSJ14" s="149"/>
      <c r="GSK14" s="149"/>
      <c r="GSL14" s="149"/>
      <c r="GSM14" s="149"/>
      <c r="GSN14" s="149"/>
      <c r="GSO14" s="149"/>
      <c r="GSP14" s="149"/>
      <c r="GSQ14" s="149"/>
      <c r="GSR14" s="149"/>
      <c r="GSS14" s="149"/>
      <c r="GST14" s="149"/>
      <c r="GSU14" s="149"/>
      <c r="GSV14" s="149"/>
      <c r="GSW14" s="149"/>
      <c r="GSX14" s="149"/>
      <c r="GSY14" s="149"/>
      <c r="GSZ14" s="149"/>
      <c r="GTA14" s="149"/>
      <c r="GTB14" s="149"/>
      <c r="GTC14" s="149"/>
      <c r="GTD14" s="149"/>
      <c r="GTE14" s="149"/>
      <c r="GTF14" s="149"/>
      <c r="GTG14" s="149"/>
      <c r="GTH14" s="149"/>
      <c r="GTI14" s="149"/>
      <c r="GTJ14" s="149"/>
      <c r="GTK14" s="149"/>
      <c r="GTL14" s="149"/>
      <c r="GTM14" s="149"/>
      <c r="GTN14" s="149"/>
      <c r="GTO14" s="149"/>
      <c r="GTP14" s="149"/>
      <c r="GTQ14" s="149"/>
      <c r="GTR14" s="149"/>
      <c r="GTS14" s="149"/>
      <c r="GTT14" s="149"/>
      <c r="GTU14" s="149"/>
      <c r="GTV14" s="149"/>
      <c r="GTW14" s="149"/>
      <c r="GTX14" s="149"/>
      <c r="GTY14" s="149"/>
      <c r="GTZ14" s="149"/>
      <c r="GUA14" s="149"/>
      <c r="GUB14" s="149"/>
      <c r="GUC14" s="149"/>
      <c r="GUD14" s="149"/>
      <c r="GUE14" s="149"/>
      <c r="GUF14" s="149"/>
      <c r="GUG14" s="149"/>
      <c r="GUH14" s="149"/>
      <c r="GUI14" s="149"/>
      <c r="GUJ14" s="149"/>
      <c r="GUK14" s="149"/>
      <c r="GUL14" s="149"/>
      <c r="GUM14" s="149"/>
      <c r="GUN14" s="149"/>
      <c r="GUO14" s="149"/>
      <c r="GUP14" s="149"/>
      <c r="GUQ14" s="149"/>
      <c r="GUR14" s="149"/>
      <c r="GUS14" s="149"/>
      <c r="GUT14" s="149"/>
      <c r="GUU14" s="149"/>
      <c r="GUV14" s="149"/>
      <c r="GUW14" s="149"/>
      <c r="GUX14" s="149"/>
      <c r="GUY14" s="149"/>
      <c r="GUZ14" s="149"/>
      <c r="GVA14" s="149"/>
      <c r="GVB14" s="149"/>
      <c r="GVC14" s="149"/>
      <c r="GVD14" s="149"/>
      <c r="GVE14" s="149"/>
      <c r="GVF14" s="149"/>
      <c r="GVG14" s="149"/>
      <c r="GVH14" s="149"/>
      <c r="GVI14" s="149"/>
      <c r="GVJ14" s="149"/>
      <c r="GVK14" s="149"/>
      <c r="GVL14" s="149"/>
      <c r="GVM14" s="149"/>
      <c r="GVN14" s="149"/>
      <c r="GVO14" s="149"/>
      <c r="GVP14" s="149"/>
      <c r="GVQ14" s="149"/>
      <c r="GVR14" s="149"/>
      <c r="GVS14" s="149"/>
      <c r="GVT14" s="149"/>
      <c r="GVU14" s="149"/>
      <c r="GVV14" s="149"/>
      <c r="GVW14" s="149"/>
      <c r="GVX14" s="149"/>
      <c r="GVY14" s="149"/>
      <c r="GVZ14" s="149"/>
      <c r="GWA14" s="149"/>
      <c r="GWB14" s="149"/>
      <c r="GWC14" s="149"/>
      <c r="GWD14" s="149"/>
      <c r="GWE14" s="149"/>
      <c r="GWF14" s="149"/>
      <c r="GWG14" s="149"/>
      <c r="GWH14" s="149"/>
      <c r="GWI14" s="149"/>
      <c r="GWJ14" s="149"/>
      <c r="GWK14" s="149"/>
      <c r="GWL14" s="149"/>
      <c r="GWM14" s="149"/>
      <c r="GWN14" s="149"/>
      <c r="GWO14" s="149"/>
      <c r="GWP14" s="149"/>
      <c r="GWQ14" s="149"/>
      <c r="GWR14" s="149"/>
      <c r="GWS14" s="149"/>
      <c r="GWT14" s="149"/>
      <c r="GWU14" s="149"/>
      <c r="GWV14" s="149"/>
      <c r="GWW14" s="149"/>
      <c r="GWX14" s="149"/>
      <c r="GWY14" s="149"/>
      <c r="GWZ14" s="149"/>
      <c r="GXA14" s="149"/>
      <c r="GXB14" s="149"/>
      <c r="GXC14" s="149"/>
      <c r="GXD14" s="149"/>
      <c r="GXE14" s="149"/>
      <c r="GXF14" s="149"/>
      <c r="GXG14" s="149"/>
      <c r="GXH14" s="149"/>
      <c r="GXI14" s="149"/>
      <c r="GXJ14" s="149"/>
      <c r="GXK14" s="149"/>
      <c r="GXL14" s="149"/>
      <c r="GXM14" s="149"/>
      <c r="GXN14" s="149"/>
      <c r="GXO14" s="149"/>
      <c r="GXP14" s="149"/>
      <c r="GXQ14" s="149"/>
      <c r="GXR14" s="149"/>
      <c r="GXS14" s="149"/>
      <c r="GXT14" s="149"/>
      <c r="GXU14" s="149"/>
      <c r="GXV14" s="149"/>
      <c r="GXW14" s="149"/>
      <c r="GXX14" s="149"/>
      <c r="GXY14" s="149"/>
      <c r="GXZ14" s="149"/>
      <c r="GYA14" s="149"/>
      <c r="GYB14" s="149"/>
      <c r="GYC14" s="149"/>
      <c r="GYD14" s="149"/>
      <c r="GYE14" s="149"/>
      <c r="GYF14" s="149"/>
      <c r="GYG14" s="149"/>
      <c r="GYH14" s="149"/>
      <c r="GYI14" s="149"/>
      <c r="GYJ14" s="149"/>
      <c r="GYK14" s="149"/>
      <c r="GYL14" s="149"/>
      <c r="GYM14" s="149"/>
      <c r="GYN14" s="149"/>
      <c r="GYO14" s="149"/>
      <c r="GYP14" s="149"/>
      <c r="GYQ14" s="149"/>
      <c r="GYR14" s="149"/>
      <c r="GYS14" s="149"/>
      <c r="GYT14" s="149"/>
      <c r="GYU14" s="149"/>
      <c r="GYV14" s="149"/>
      <c r="GYW14" s="149"/>
      <c r="GYX14" s="149"/>
      <c r="GYY14" s="149"/>
      <c r="GYZ14" s="149"/>
      <c r="GZA14" s="149"/>
      <c r="GZB14" s="149"/>
      <c r="GZC14" s="149"/>
      <c r="GZD14" s="149"/>
      <c r="GZE14" s="149"/>
      <c r="GZF14" s="149"/>
      <c r="GZG14" s="149"/>
      <c r="GZH14" s="149"/>
      <c r="GZI14" s="149"/>
      <c r="GZJ14" s="149"/>
      <c r="GZK14" s="149"/>
      <c r="GZL14" s="149"/>
      <c r="GZM14" s="149"/>
      <c r="GZN14" s="149"/>
      <c r="GZO14" s="149"/>
      <c r="GZP14" s="149"/>
      <c r="GZQ14" s="149"/>
      <c r="GZR14" s="149"/>
      <c r="GZS14" s="149"/>
      <c r="GZT14" s="149"/>
      <c r="GZU14" s="149"/>
      <c r="GZV14" s="149"/>
      <c r="GZW14" s="149"/>
      <c r="GZX14" s="149"/>
      <c r="GZY14" s="149"/>
      <c r="GZZ14" s="149"/>
      <c r="HAA14" s="149"/>
      <c r="HAB14" s="149"/>
      <c r="HAC14" s="149"/>
      <c r="HAD14" s="149"/>
      <c r="HAE14" s="149"/>
      <c r="HAF14" s="149"/>
      <c r="HAG14" s="149"/>
      <c r="HAH14" s="149"/>
      <c r="HAI14" s="149"/>
      <c r="HAJ14" s="149"/>
      <c r="HAK14" s="149"/>
      <c r="HAL14" s="149"/>
      <c r="HAM14" s="149"/>
      <c r="HAN14" s="149"/>
      <c r="HAO14" s="149"/>
      <c r="HAP14" s="149"/>
      <c r="HAQ14" s="149"/>
      <c r="HAR14" s="149"/>
      <c r="HAS14" s="149"/>
      <c r="HAT14" s="149"/>
      <c r="HAU14" s="149"/>
      <c r="HAV14" s="149"/>
      <c r="HAW14" s="149"/>
      <c r="HAX14" s="149"/>
      <c r="HAY14" s="149"/>
      <c r="HAZ14" s="149"/>
      <c r="HBA14" s="149"/>
      <c r="HBB14" s="149"/>
      <c r="HBC14" s="149"/>
      <c r="HBD14" s="149"/>
      <c r="HBE14" s="149"/>
      <c r="HBF14" s="149"/>
      <c r="HBG14" s="149"/>
      <c r="HBH14" s="149"/>
      <c r="HBI14" s="149"/>
      <c r="HBJ14" s="149"/>
      <c r="HBK14" s="149"/>
      <c r="HBL14" s="149"/>
      <c r="HBM14" s="149"/>
      <c r="HBN14" s="149"/>
      <c r="HBO14" s="149"/>
      <c r="HBP14" s="149"/>
      <c r="HBQ14" s="149"/>
      <c r="HBR14" s="149"/>
      <c r="HBS14" s="149"/>
      <c r="HBT14" s="149"/>
      <c r="HBU14" s="149"/>
      <c r="HBV14" s="149"/>
      <c r="HBW14" s="149"/>
      <c r="HBX14" s="149"/>
      <c r="HBY14" s="149"/>
      <c r="HBZ14" s="149"/>
      <c r="HCA14" s="149"/>
      <c r="HCB14" s="149"/>
      <c r="HCC14" s="149"/>
      <c r="HCD14" s="149"/>
      <c r="HCE14" s="149"/>
      <c r="HCF14" s="149"/>
      <c r="HCG14" s="149"/>
      <c r="HCH14" s="149"/>
      <c r="HCI14" s="149"/>
      <c r="HCJ14" s="149"/>
      <c r="HCK14" s="149"/>
      <c r="HCL14" s="149"/>
      <c r="HCM14" s="149"/>
      <c r="HCN14" s="149"/>
      <c r="HCO14" s="149"/>
      <c r="HCP14" s="149"/>
      <c r="HCQ14" s="149"/>
      <c r="HCR14" s="149"/>
      <c r="HCS14" s="149"/>
      <c r="HCT14" s="149"/>
      <c r="HCU14" s="149"/>
      <c r="HCV14" s="149"/>
      <c r="HCW14" s="149"/>
      <c r="HCX14" s="149"/>
      <c r="HCY14" s="149"/>
      <c r="HCZ14" s="149"/>
      <c r="HDA14" s="149"/>
      <c r="HDB14" s="149"/>
      <c r="HDC14" s="149"/>
      <c r="HDD14" s="149"/>
      <c r="HDE14" s="149"/>
      <c r="HDF14" s="149"/>
      <c r="HDG14" s="149"/>
      <c r="HDH14" s="149"/>
      <c r="HDI14" s="149"/>
      <c r="HDJ14" s="149"/>
      <c r="HDK14" s="149"/>
      <c r="HDL14" s="149"/>
      <c r="HDM14" s="149"/>
      <c r="HDN14" s="149"/>
      <c r="HDO14" s="149"/>
      <c r="HDP14" s="149"/>
      <c r="HDQ14" s="149"/>
      <c r="HDR14" s="149"/>
      <c r="HDS14" s="149"/>
      <c r="HDT14" s="149"/>
      <c r="HDU14" s="149"/>
      <c r="HDV14" s="149"/>
      <c r="HDW14" s="149"/>
      <c r="HDX14" s="149"/>
      <c r="HDY14" s="149"/>
      <c r="HDZ14" s="149"/>
      <c r="HEA14" s="149"/>
      <c r="HEB14" s="149"/>
      <c r="HEC14" s="149"/>
      <c r="HED14" s="149"/>
      <c r="HEE14" s="149"/>
      <c r="HEF14" s="149"/>
      <c r="HEG14" s="149"/>
      <c r="HEH14" s="149"/>
      <c r="HEI14" s="149"/>
      <c r="HEJ14" s="149"/>
      <c r="HEK14" s="149"/>
      <c r="HEL14" s="149"/>
      <c r="HEM14" s="149"/>
      <c r="HEN14" s="149"/>
      <c r="HEO14" s="149"/>
      <c r="HEP14" s="149"/>
      <c r="HEQ14" s="149"/>
      <c r="HER14" s="149"/>
      <c r="HES14" s="149"/>
      <c r="HET14" s="149"/>
      <c r="HEU14" s="149"/>
      <c r="HEV14" s="149"/>
      <c r="HEW14" s="149"/>
      <c r="HEX14" s="149"/>
      <c r="HEY14" s="149"/>
      <c r="HEZ14" s="149"/>
      <c r="HFA14" s="149"/>
      <c r="HFB14" s="149"/>
      <c r="HFC14" s="149"/>
      <c r="HFD14" s="149"/>
      <c r="HFE14" s="149"/>
      <c r="HFF14" s="149"/>
      <c r="HFG14" s="149"/>
      <c r="HFH14" s="149"/>
      <c r="HFI14" s="149"/>
      <c r="HFJ14" s="149"/>
      <c r="HFK14" s="149"/>
      <c r="HFL14" s="149"/>
      <c r="HFM14" s="149"/>
      <c r="HFN14" s="149"/>
      <c r="HFO14" s="149"/>
      <c r="HFP14" s="149"/>
      <c r="HFQ14" s="149"/>
      <c r="HFR14" s="149"/>
      <c r="HFS14" s="149"/>
      <c r="HFT14" s="149"/>
      <c r="HFU14" s="149"/>
      <c r="HFV14" s="149"/>
      <c r="HFW14" s="149"/>
      <c r="HFX14" s="149"/>
      <c r="HFY14" s="149"/>
      <c r="HFZ14" s="149"/>
      <c r="HGA14" s="149"/>
      <c r="HGB14" s="149"/>
      <c r="HGC14" s="149"/>
      <c r="HGD14" s="149"/>
      <c r="HGE14" s="149"/>
      <c r="HGF14" s="149"/>
      <c r="HGG14" s="149"/>
      <c r="HGH14" s="149"/>
      <c r="HGI14" s="149"/>
      <c r="HGJ14" s="149"/>
      <c r="HGK14" s="149"/>
      <c r="HGL14" s="149"/>
      <c r="HGM14" s="149"/>
      <c r="HGN14" s="149"/>
      <c r="HGO14" s="149"/>
      <c r="HGP14" s="149"/>
      <c r="HGQ14" s="149"/>
      <c r="HGR14" s="149"/>
      <c r="HGS14" s="149"/>
      <c r="HGT14" s="149"/>
      <c r="HGU14" s="149"/>
      <c r="HGV14" s="149"/>
      <c r="HGW14" s="149"/>
      <c r="HGX14" s="149"/>
      <c r="HGY14" s="149"/>
      <c r="HGZ14" s="149"/>
      <c r="HHA14" s="149"/>
      <c r="HHB14" s="149"/>
      <c r="HHC14" s="149"/>
      <c r="HHD14" s="149"/>
      <c r="HHE14" s="149"/>
      <c r="HHF14" s="149"/>
      <c r="HHG14" s="149"/>
      <c r="HHH14" s="149"/>
      <c r="HHI14" s="149"/>
      <c r="HHJ14" s="149"/>
      <c r="HHK14" s="149"/>
      <c r="HHL14" s="149"/>
      <c r="HHM14" s="149"/>
      <c r="HHN14" s="149"/>
      <c r="HHO14" s="149"/>
      <c r="HHP14" s="149"/>
      <c r="HHQ14" s="149"/>
      <c r="HHR14" s="149"/>
      <c r="HHS14" s="149"/>
      <c r="HHT14" s="149"/>
      <c r="HHU14" s="149"/>
      <c r="HHV14" s="149"/>
      <c r="HHW14" s="149"/>
      <c r="HHX14" s="149"/>
      <c r="HHY14" s="149"/>
      <c r="HHZ14" s="149"/>
      <c r="HIA14" s="149"/>
      <c r="HIB14" s="149"/>
      <c r="HIC14" s="149"/>
      <c r="HID14" s="149"/>
      <c r="HIE14" s="149"/>
      <c r="HIF14" s="149"/>
      <c r="HIG14" s="149"/>
      <c r="HIH14" s="149"/>
      <c r="HII14" s="149"/>
      <c r="HIJ14" s="149"/>
      <c r="HIK14" s="149"/>
      <c r="HIL14" s="149"/>
      <c r="HIM14" s="149"/>
      <c r="HIN14" s="149"/>
      <c r="HIO14" s="149"/>
      <c r="HIP14" s="149"/>
      <c r="HIQ14" s="149"/>
      <c r="HIR14" s="149"/>
      <c r="HIS14" s="149"/>
      <c r="HIT14" s="149"/>
      <c r="HIU14" s="149"/>
      <c r="HIV14" s="149"/>
      <c r="HIW14" s="149"/>
      <c r="HIX14" s="149"/>
      <c r="HIY14" s="149"/>
      <c r="HIZ14" s="149"/>
      <c r="HJA14" s="149"/>
      <c r="HJB14" s="149"/>
      <c r="HJC14" s="149"/>
      <c r="HJD14" s="149"/>
      <c r="HJE14" s="149"/>
      <c r="HJF14" s="149"/>
      <c r="HJG14" s="149"/>
      <c r="HJH14" s="149"/>
      <c r="HJI14" s="149"/>
      <c r="HJJ14" s="149"/>
      <c r="HJK14" s="149"/>
      <c r="HJL14" s="149"/>
      <c r="HJM14" s="149"/>
      <c r="HJN14" s="149"/>
      <c r="HJO14" s="149"/>
      <c r="HJP14" s="149"/>
      <c r="HJQ14" s="149"/>
      <c r="HJR14" s="149"/>
      <c r="HJS14" s="149"/>
      <c r="HJT14" s="149"/>
      <c r="HJU14" s="149"/>
      <c r="HJV14" s="149"/>
      <c r="HJW14" s="149"/>
      <c r="HJX14" s="149"/>
      <c r="HJY14" s="149"/>
      <c r="HJZ14" s="149"/>
      <c r="HKA14" s="149"/>
      <c r="HKB14" s="149"/>
      <c r="HKC14" s="149"/>
      <c r="HKD14" s="149"/>
      <c r="HKE14" s="149"/>
      <c r="HKF14" s="149"/>
      <c r="HKG14" s="149"/>
      <c r="HKH14" s="149"/>
      <c r="HKI14" s="149"/>
      <c r="HKJ14" s="149"/>
      <c r="HKK14" s="149"/>
      <c r="HKL14" s="149"/>
      <c r="HKM14" s="149"/>
      <c r="HKN14" s="149"/>
      <c r="HKO14" s="149"/>
      <c r="HKP14" s="149"/>
      <c r="HKQ14" s="149"/>
      <c r="HKR14" s="149"/>
      <c r="HKS14" s="149"/>
      <c r="HKT14" s="149"/>
      <c r="HKU14" s="149"/>
      <c r="HKV14" s="149"/>
      <c r="HKW14" s="149"/>
      <c r="HKX14" s="149"/>
      <c r="HKY14" s="149"/>
      <c r="HKZ14" s="149"/>
      <c r="HLA14" s="149"/>
      <c r="HLB14" s="149"/>
      <c r="HLC14" s="149"/>
      <c r="HLD14" s="149"/>
      <c r="HLE14" s="149"/>
      <c r="HLF14" s="149"/>
      <c r="HLG14" s="149"/>
      <c r="HLH14" s="149"/>
      <c r="HLI14" s="149"/>
      <c r="HLJ14" s="149"/>
      <c r="HLK14" s="149"/>
      <c r="HLL14" s="149"/>
      <c r="HLM14" s="149"/>
      <c r="HLN14" s="149"/>
      <c r="HLO14" s="149"/>
      <c r="HLP14" s="149"/>
      <c r="HLQ14" s="149"/>
      <c r="HLR14" s="149"/>
      <c r="HLS14" s="149"/>
      <c r="HLT14" s="149"/>
      <c r="HLU14" s="149"/>
      <c r="HLV14" s="149"/>
      <c r="HLW14" s="149"/>
      <c r="HLX14" s="149"/>
      <c r="HLY14" s="149"/>
      <c r="HLZ14" s="149"/>
      <c r="HMA14" s="149"/>
      <c r="HMB14" s="149"/>
      <c r="HMC14" s="149"/>
      <c r="HMD14" s="149"/>
      <c r="HME14" s="149"/>
      <c r="HMF14" s="149"/>
      <c r="HMG14" s="149"/>
      <c r="HMH14" s="149"/>
      <c r="HMI14" s="149"/>
      <c r="HMJ14" s="149"/>
      <c r="HMK14" s="149"/>
      <c r="HML14" s="149"/>
      <c r="HMM14" s="149"/>
      <c r="HMN14" s="149"/>
      <c r="HMO14" s="149"/>
      <c r="HMP14" s="149"/>
      <c r="HMQ14" s="149"/>
      <c r="HMR14" s="149"/>
      <c r="HMS14" s="149"/>
      <c r="HMT14" s="149"/>
      <c r="HMU14" s="149"/>
      <c r="HMV14" s="149"/>
      <c r="HMW14" s="149"/>
      <c r="HMX14" s="149"/>
      <c r="HMY14" s="149"/>
      <c r="HMZ14" s="149"/>
      <c r="HNA14" s="149"/>
      <c r="HNB14" s="149"/>
      <c r="HNC14" s="149"/>
      <c r="HND14" s="149"/>
      <c r="HNE14" s="149"/>
      <c r="HNF14" s="149"/>
      <c r="HNG14" s="149"/>
      <c r="HNH14" s="149"/>
      <c r="HNI14" s="149"/>
      <c r="HNJ14" s="149"/>
      <c r="HNK14" s="149"/>
      <c r="HNL14" s="149"/>
      <c r="HNM14" s="149"/>
      <c r="HNN14" s="149"/>
      <c r="HNO14" s="149"/>
      <c r="HNP14" s="149"/>
      <c r="HNQ14" s="149"/>
      <c r="HNR14" s="149"/>
      <c r="HNS14" s="149"/>
      <c r="HNT14" s="149"/>
      <c r="HNU14" s="149"/>
      <c r="HNV14" s="149"/>
      <c r="HNW14" s="149"/>
      <c r="HNX14" s="149"/>
      <c r="HNY14" s="149"/>
      <c r="HNZ14" s="149"/>
      <c r="HOA14" s="149"/>
      <c r="HOB14" s="149"/>
      <c r="HOC14" s="149"/>
      <c r="HOD14" s="149"/>
      <c r="HOE14" s="149"/>
      <c r="HOF14" s="149"/>
      <c r="HOG14" s="149"/>
      <c r="HOH14" s="149"/>
      <c r="HOI14" s="149"/>
      <c r="HOJ14" s="149"/>
      <c r="HOK14" s="149"/>
      <c r="HOL14" s="149"/>
      <c r="HOM14" s="149"/>
      <c r="HON14" s="149"/>
      <c r="HOO14" s="149"/>
      <c r="HOP14" s="149"/>
      <c r="HOQ14" s="149"/>
      <c r="HOR14" s="149"/>
      <c r="HOS14" s="149"/>
      <c r="HOT14" s="149"/>
      <c r="HOU14" s="149"/>
      <c r="HOV14" s="149"/>
      <c r="HOW14" s="149"/>
      <c r="HOX14" s="149"/>
      <c r="HOY14" s="149"/>
      <c r="HOZ14" s="149"/>
      <c r="HPA14" s="149"/>
      <c r="HPB14" s="149"/>
      <c r="HPC14" s="149"/>
      <c r="HPD14" s="149"/>
      <c r="HPE14" s="149"/>
      <c r="HPF14" s="149"/>
      <c r="HPG14" s="149"/>
      <c r="HPH14" s="149"/>
      <c r="HPI14" s="149"/>
      <c r="HPJ14" s="149"/>
      <c r="HPK14" s="149"/>
      <c r="HPL14" s="149"/>
      <c r="HPM14" s="149"/>
      <c r="HPN14" s="149"/>
      <c r="HPO14" s="149"/>
      <c r="HPP14" s="149"/>
      <c r="HPQ14" s="149"/>
      <c r="HPR14" s="149"/>
      <c r="HPS14" s="149"/>
      <c r="HPT14" s="149"/>
      <c r="HPU14" s="149"/>
      <c r="HPV14" s="149"/>
      <c r="HPW14" s="149"/>
      <c r="HPX14" s="149"/>
      <c r="HPY14" s="149"/>
      <c r="HPZ14" s="149"/>
      <c r="HQA14" s="149"/>
      <c r="HQB14" s="149"/>
      <c r="HQC14" s="149"/>
      <c r="HQD14" s="149"/>
      <c r="HQE14" s="149"/>
      <c r="HQF14" s="149"/>
      <c r="HQG14" s="149"/>
      <c r="HQH14" s="149"/>
      <c r="HQI14" s="149"/>
      <c r="HQJ14" s="149"/>
      <c r="HQK14" s="149"/>
      <c r="HQL14" s="149"/>
      <c r="HQM14" s="149"/>
      <c r="HQN14" s="149"/>
      <c r="HQO14" s="149"/>
      <c r="HQP14" s="149"/>
      <c r="HQQ14" s="149"/>
      <c r="HQR14" s="149"/>
      <c r="HQS14" s="149"/>
      <c r="HQT14" s="149"/>
      <c r="HQU14" s="149"/>
      <c r="HQV14" s="149"/>
      <c r="HQW14" s="149"/>
      <c r="HQX14" s="149"/>
      <c r="HQY14" s="149"/>
      <c r="HQZ14" s="149"/>
      <c r="HRA14" s="149"/>
      <c r="HRB14" s="149"/>
      <c r="HRC14" s="149"/>
      <c r="HRD14" s="149"/>
      <c r="HRE14" s="149"/>
      <c r="HRF14" s="149"/>
      <c r="HRG14" s="149"/>
      <c r="HRH14" s="149"/>
      <c r="HRI14" s="149"/>
      <c r="HRJ14" s="149"/>
      <c r="HRK14" s="149"/>
      <c r="HRL14" s="149"/>
      <c r="HRM14" s="149"/>
      <c r="HRN14" s="149"/>
      <c r="HRO14" s="149"/>
      <c r="HRP14" s="149"/>
      <c r="HRQ14" s="149"/>
      <c r="HRR14" s="149"/>
      <c r="HRS14" s="149"/>
      <c r="HRT14" s="149"/>
      <c r="HRU14" s="149"/>
      <c r="HRV14" s="149"/>
      <c r="HRW14" s="149"/>
      <c r="HRX14" s="149"/>
      <c r="HRY14" s="149"/>
      <c r="HRZ14" s="149"/>
      <c r="HSA14" s="149"/>
      <c r="HSB14" s="149"/>
      <c r="HSC14" s="149"/>
      <c r="HSD14" s="149"/>
      <c r="HSE14" s="149"/>
      <c r="HSF14" s="149"/>
      <c r="HSG14" s="149"/>
      <c r="HSH14" s="149"/>
      <c r="HSI14" s="149"/>
      <c r="HSJ14" s="149"/>
      <c r="HSK14" s="149"/>
      <c r="HSL14" s="149"/>
      <c r="HSM14" s="149"/>
      <c r="HSN14" s="149"/>
      <c r="HSO14" s="149"/>
      <c r="HSP14" s="149"/>
      <c r="HSQ14" s="149"/>
      <c r="HSR14" s="149"/>
      <c r="HSS14" s="149"/>
      <c r="HST14" s="149"/>
      <c r="HSU14" s="149"/>
      <c r="HSV14" s="149"/>
      <c r="HSW14" s="149"/>
      <c r="HSX14" s="149"/>
      <c r="HSY14" s="149"/>
      <c r="HSZ14" s="149"/>
      <c r="HTA14" s="149"/>
      <c r="HTB14" s="149"/>
      <c r="HTC14" s="149"/>
      <c r="HTD14" s="149"/>
      <c r="HTE14" s="149"/>
      <c r="HTF14" s="149"/>
      <c r="HTG14" s="149"/>
      <c r="HTH14" s="149"/>
      <c r="HTI14" s="149"/>
      <c r="HTJ14" s="149"/>
      <c r="HTK14" s="149"/>
      <c r="HTL14" s="149"/>
      <c r="HTM14" s="149"/>
      <c r="HTN14" s="149"/>
      <c r="HTO14" s="149"/>
      <c r="HTP14" s="149"/>
      <c r="HTQ14" s="149"/>
      <c r="HTR14" s="149"/>
      <c r="HTS14" s="149"/>
      <c r="HTT14" s="149"/>
      <c r="HTU14" s="149"/>
      <c r="HTV14" s="149"/>
      <c r="HTW14" s="149"/>
      <c r="HTX14" s="149"/>
      <c r="HTY14" s="149"/>
      <c r="HTZ14" s="149"/>
      <c r="HUA14" s="149"/>
      <c r="HUB14" s="149"/>
      <c r="HUC14" s="149"/>
      <c r="HUD14" s="149"/>
      <c r="HUE14" s="149"/>
      <c r="HUF14" s="149"/>
      <c r="HUG14" s="149"/>
      <c r="HUH14" s="149"/>
      <c r="HUI14" s="149"/>
      <c r="HUJ14" s="149"/>
      <c r="HUK14" s="149"/>
      <c r="HUL14" s="149"/>
      <c r="HUM14" s="149"/>
      <c r="HUN14" s="149"/>
      <c r="HUO14" s="149"/>
      <c r="HUP14" s="149"/>
      <c r="HUQ14" s="149"/>
      <c r="HUR14" s="149"/>
      <c r="HUS14" s="149"/>
      <c r="HUT14" s="149"/>
      <c r="HUU14" s="149"/>
      <c r="HUV14" s="149"/>
      <c r="HUW14" s="149"/>
      <c r="HUX14" s="149"/>
      <c r="HUY14" s="149"/>
      <c r="HUZ14" s="149"/>
      <c r="HVA14" s="149"/>
      <c r="HVB14" s="149"/>
      <c r="HVC14" s="149"/>
      <c r="HVD14" s="149"/>
      <c r="HVE14" s="149"/>
      <c r="HVF14" s="149"/>
      <c r="HVG14" s="149"/>
      <c r="HVH14" s="149"/>
      <c r="HVI14" s="149"/>
      <c r="HVJ14" s="149"/>
      <c r="HVK14" s="149"/>
      <c r="HVL14" s="149"/>
      <c r="HVM14" s="149"/>
      <c r="HVN14" s="149"/>
      <c r="HVO14" s="149"/>
      <c r="HVP14" s="149"/>
      <c r="HVQ14" s="149"/>
      <c r="HVR14" s="149"/>
      <c r="HVS14" s="149"/>
      <c r="HVT14" s="149"/>
      <c r="HVU14" s="149"/>
      <c r="HVV14" s="149"/>
      <c r="HVW14" s="149"/>
      <c r="HVX14" s="149"/>
      <c r="HVY14" s="149"/>
      <c r="HVZ14" s="149"/>
      <c r="HWA14" s="149"/>
      <c r="HWB14" s="149"/>
      <c r="HWC14" s="149"/>
      <c r="HWD14" s="149"/>
      <c r="HWE14" s="149"/>
      <c r="HWF14" s="149"/>
      <c r="HWG14" s="149"/>
      <c r="HWH14" s="149"/>
      <c r="HWI14" s="149"/>
      <c r="HWJ14" s="149"/>
      <c r="HWK14" s="149"/>
      <c r="HWL14" s="149"/>
      <c r="HWM14" s="149"/>
      <c r="HWN14" s="149"/>
      <c r="HWO14" s="149"/>
      <c r="HWP14" s="149"/>
      <c r="HWQ14" s="149"/>
      <c r="HWR14" s="149"/>
      <c r="HWS14" s="149"/>
      <c r="HWT14" s="149"/>
      <c r="HWU14" s="149"/>
      <c r="HWV14" s="149"/>
      <c r="HWW14" s="149"/>
      <c r="HWX14" s="149"/>
      <c r="HWY14" s="149"/>
      <c r="HWZ14" s="149"/>
      <c r="HXA14" s="149"/>
      <c r="HXB14" s="149"/>
      <c r="HXC14" s="149"/>
      <c r="HXD14" s="149"/>
      <c r="HXE14" s="149"/>
      <c r="HXF14" s="149"/>
      <c r="HXG14" s="149"/>
      <c r="HXH14" s="149"/>
      <c r="HXI14" s="149"/>
      <c r="HXJ14" s="149"/>
      <c r="HXK14" s="149"/>
      <c r="HXL14" s="149"/>
      <c r="HXM14" s="149"/>
      <c r="HXN14" s="149"/>
      <c r="HXO14" s="149"/>
      <c r="HXP14" s="149"/>
      <c r="HXQ14" s="149"/>
      <c r="HXR14" s="149"/>
      <c r="HXS14" s="149"/>
      <c r="HXT14" s="149"/>
      <c r="HXU14" s="149"/>
      <c r="HXV14" s="149"/>
      <c r="HXW14" s="149"/>
      <c r="HXX14" s="149"/>
      <c r="HXY14" s="149"/>
      <c r="HXZ14" s="149"/>
      <c r="HYA14" s="149"/>
      <c r="HYB14" s="149"/>
      <c r="HYC14" s="149"/>
      <c r="HYD14" s="149"/>
      <c r="HYE14" s="149"/>
      <c r="HYF14" s="149"/>
      <c r="HYG14" s="149"/>
      <c r="HYH14" s="149"/>
      <c r="HYI14" s="149"/>
      <c r="HYJ14" s="149"/>
      <c r="HYK14" s="149"/>
      <c r="HYL14" s="149"/>
      <c r="HYM14" s="149"/>
      <c r="HYN14" s="149"/>
      <c r="HYO14" s="149"/>
      <c r="HYP14" s="149"/>
      <c r="HYQ14" s="149"/>
      <c r="HYR14" s="149"/>
      <c r="HYS14" s="149"/>
      <c r="HYT14" s="149"/>
      <c r="HYU14" s="149"/>
      <c r="HYV14" s="149"/>
      <c r="HYW14" s="149"/>
      <c r="HYX14" s="149"/>
      <c r="HYY14" s="149"/>
      <c r="HYZ14" s="149"/>
      <c r="HZA14" s="149"/>
      <c r="HZB14" s="149"/>
      <c r="HZC14" s="149"/>
      <c r="HZD14" s="149"/>
      <c r="HZE14" s="149"/>
      <c r="HZF14" s="149"/>
      <c r="HZG14" s="149"/>
      <c r="HZH14" s="149"/>
      <c r="HZI14" s="149"/>
      <c r="HZJ14" s="149"/>
      <c r="HZK14" s="149"/>
      <c r="HZL14" s="149"/>
      <c r="HZM14" s="149"/>
      <c r="HZN14" s="149"/>
      <c r="HZO14" s="149"/>
      <c r="HZP14" s="149"/>
      <c r="HZQ14" s="149"/>
      <c r="HZR14" s="149"/>
      <c r="HZS14" s="149"/>
      <c r="HZT14" s="149"/>
      <c r="HZU14" s="149"/>
      <c r="HZV14" s="149"/>
      <c r="HZW14" s="149"/>
      <c r="HZX14" s="149"/>
      <c r="HZY14" s="149"/>
      <c r="HZZ14" s="149"/>
      <c r="IAA14" s="149"/>
      <c r="IAB14" s="149"/>
      <c r="IAC14" s="149"/>
      <c r="IAD14" s="149"/>
      <c r="IAE14" s="149"/>
      <c r="IAF14" s="149"/>
      <c r="IAG14" s="149"/>
      <c r="IAH14" s="149"/>
      <c r="IAI14" s="149"/>
      <c r="IAJ14" s="149"/>
      <c r="IAK14" s="149"/>
      <c r="IAL14" s="149"/>
      <c r="IAM14" s="149"/>
      <c r="IAN14" s="149"/>
      <c r="IAO14" s="149"/>
      <c r="IAP14" s="149"/>
      <c r="IAQ14" s="149"/>
      <c r="IAR14" s="149"/>
      <c r="IAS14" s="149"/>
      <c r="IAT14" s="149"/>
      <c r="IAU14" s="149"/>
      <c r="IAV14" s="149"/>
      <c r="IAW14" s="149"/>
      <c r="IAX14" s="149"/>
      <c r="IAY14" s="149"/>
      <c r="IAZ14" s="149"/>
      <c r="IBA14" s="149"/>
      <c r="IBB14" s="149"/>
      <c r="IBC14" s="149"/>
      <c r="IBD14" s="149"/>
      <c r="IBE14" s="149"/>
      <c r="IBF14" s="149"/>
      <c r="IBG14" s="149"/>
      <c r="IBH14" s="149"/>
      <c r="IBI14" s="149"/>
      <c r="IBJ14" s="149"/>
      <c r="IBK14" s="149"/>
      <c r="IBL14" s="149"/>
      <c r="IBM14" s="149"/>
      <c r="IBN14" s="149"/>
      <c r="IBO14" s="149"/>
      <c r="IBP14" s="149"/>
      <c r="IBQ14" s="149"/>
      <c r="IBR14" s="149"/>
      <c r="IBS14" s="149"/>
      <c r="IBT14" s="149"/>
      <c r="IBU14" s="149"/>
      <c r="IBV14" s="149"/>
      <c r="IBW14" s="149"/>
      <c r="IBX14" s="149"/>
      <c r="IBY14" s="149"/>
      <c r="IBZ14" s="149"/>
      <c r="ICA14" s="149"/>
      <c r="ICB14" s="149"/>
      <c r="ICC14" s="149"/>
      <c r="ICD14" s="149"/>
      <c r="ICE14" s="149"/>
      <c r="ICF14" s="149"/>
      <c r="ICG14" s="149"/>
      <c r="ICH14" s="149"/>
      <c r="ICI14" s="149"/>
      <c r="ICJ14" s="149"/>
      <c r="ICK14" s="149"/>
      <c r="ICL14" s="149"/>
      <c r="ICM14" s="149"/>
      <c r="ICN14" s="149"/>
      <c r="ICO14" s="149"/>
      <c r="ICP14" s="149"/>
      <c r="ICQ14" s="149"/>
      <c r="ICR14" s="149"/>
      <c r="ICS14" s="149"/>
      <c r="ICT14" s="149"/>
      <c r="ICU14" s="149"/>
      <c r="ICV14" s="149"/>
      <c r="ICW14" s="149"/>
      <c r="ICX14" s="149"/>
      <c r="ICY14" s="149"/>
      <c r="ICZ14" s="149"/>
      <c r="IDA14" s="149"/>
      <c r="IDB14" s="149"/>
      <c r="IDC14" s="149"/>
      <c r="IDD14" s="149"/>
      <c r="IDE14" s="149"/>
      <c r="IDF14" s="149"/>
      <c r="IDG14" s="149"/>
      <c r="IDH14" s="149"/>
      <c r="IDI14" s="149"/>
      <c r="IDJ14" s="149"/>
      <c r="IDK14" s="149"/>
      <c r="IDL14" s="149"/>
      <c r="IDM14" s="149"/>
      <c r="IDN14" s="149"/>
      <c r="IDO14" s="149"/>
      <c r="IDP14" s="149"/>
      <c r="IDQ14" s="149"/>
      <c r="IDR14" s="149"/>
      <c r="IDS14" s="149"/>
      <c r="IDT14" s="149"/>
      <c r="IDU14" s="149"/>
      <c r="IDV14" s="149"/>
      <c r="IDW14" s="149"/>
      <c r="IDX14" s="149"/>
      <c r="IDY14" s="149"/>
      <c r="IDZ14" s="149"/>
      <c r="IEA14" s="149"/>
      <c r="IEB14" s="149"/>
      <c r="IEC14" s="149"/>
      <c r="IED14" s="149"/>
      <c r="IEE14" s="149"/>
      <c r="IEF14" s="149"/>
      <c r="IEG14" s="149"/>
      <c r="IEH14" s="149"/>
      <c r="IEI14" s="149"/>
      <c r="IEJ14" s="149"/>
      <c r="IEK14" s="149"/>
      <c r="IEL14" s="149"/>
      <c r="IEM14" s="149"/>
      <c r="IEN14" s="149"/>
      <c r="IEO14" s="149"/>
      <c r="IEP14" s="149"/>
      <c r="IEQ14" s="149"/>
      <c r="IER14" s="149"/>
      <c r="IES14" s="149"/>
      <c r="IET14" s="149"/>
      <c r="IEU14" s="149"/>
      <c r="IEV14" s="149"/>
      <c r="IEW14" s="149"/>
      <c r="IEX14" s="149"/>
      <c r="IEY14" s="149"/>
      <c r="IEZ14" s="149"/>
      <c r="IFA14" s="149"/>
      <c r="IFB14" s="149"/>
      <c r="IFC14" s="149"/>
      <c r="IFD14" s="149"/>
      <c r="IFE14" s="149"/>
      <c r="IFF14" s="149"/>
      <c r="IFG14" s="149"/>
      <c r="IFH14" s="149"/>
      <c r="IFI14" s="149"/>
      <c r="IFJ14" s="149"/>
      <c r="IFK14" s="149"/>
      <c r="IFL14" s="149"/>
      <c r="IFM14" s="149"/>
      <c r="IFN14" s="149"/>
      <c r="IFO14" s="149"/>
      <c r="IFP14" s="149"/>
      <c r="IFQ14" s="149"/>
      <c r="IFR14" s="149"/>
      <c r="IFS14" s="149"/>
      <c r="IFT14" s="149"/>
      <c r="IFU14" s="149"/>
      <c r="IFV14" s="149"/>
      <c r="IFW14" s="149"/>
      <c r="IFX14" s="149"/>
      <c r="IFY14" s="149"/>
      <c r="IFZ14" s="149"/>
      <c r="IGA14" s="149"/>
      <c r="IGB14" s="149"/>
      <c r="IGC14" s="149"/>
      <c r="IGD14" s="149"/>
      <c r="IGE14" s="149"/>
      <c r="IGF14" s="149"/>
      <c r="IGG14" s="149"/>
      <c r="IGH14" s="149"/>
      <c r="IGI14" s="149"/>
      <c r="IGJ14" s="149"/>
      <c r="IGK14" s="149"/>
      <c r="IGL14" s="149"/>
      <c r="IGM14" s="149"/>
      <c r="IGN14" s="149"/>
      <c r="IGO14" s="149"/>
      <c r="IGP14" s="149"/>
      <c r="IGQ14" s="149"/>
      <c r="IGR14" s="149"/>
      <c r="IGS14" s="149"/>
      <c r="IGT14" s="149"/>
      <c r="IGU14" s="149"/>
      <c r="IGV14" s="149"/>
      <c r="IGW14" s="149"/>
      <c r="IGX14" s="149"/>
      <c r="IGY14" s="149"/>
      <c r="IGZ14" s="149"/>
      <c r="IHA14" s="149"/>
      <c r="IHB14" s="149"/>
      <c r="IHC14" s="149"/>
      <c r="IHD14" s="149"/>
      <c r="IHE14" s="149"/>
      <c r="IHF14" s="149"/>
      <c r="IHG14" s="149"/>
      <c r="IHH14" s="149"/>
      <c r="IHI14" s="149"/>
      <c r="IHJ14" s="149"/>
      <c r="IHK14" s="149"/>
      <c r="IHL14" s="149"/>
      <c r="IHM14" s="149"/>
      <c r="IHN14" s="149"/>
      <c r="IHO14" s="149"/>
      <c r="IHP14" s="149"/>
      <c r="IHQ14" s="149"/>
      <c r="IHR14" s="149"/>
      <c r="IHS14" s="149"/>
      <c r="IHT14" s="149"/>
      <c r="IHU14" s="149"/>
      <c r="IHV14" s="149"/>
      <c r="IHW14" s="149"/>
      <c r="IHX14" s="149"/>
      <c r="IHY14" s="149"/>
      <c r="IHZ14" s="149"/>
      <c r="IIA14" s="149"/>
      <c r="IIB14" s="149"/>
      <c r="IIC14" s="149"/>
      <c r="IID14" s="149"/>
      <c r="IIE14" s="149"/>
      <c r="IIF14" s="149"/>
      <c r="IIG14" s="149"/>
      <c r="IIH14" s="149"/>
      <c r="III14" s="149"/>
      <c r="IIJ14" s="149"/>
      <c r="IIK14" s="149"/>
      <c r="IIL14" s="149"/>
      <c r="IIM14" s="149"/>
      <c r="IIN14" s="149"/>
      <c r="IIO14" s="149"/>
      <c r="IIP14" s="149"/>
      <c r="IIQ14" s="149"/>
      <c r="IIR14" s="149"/>
      <c r="IIS14" s="149"/>
      <c r="IIT14" s="149"/>
      <c r="IIU14" s="149"/>
      <c r="IIV14" s="149"/>
      <c r="IIW14" s="149"/>
      <c r="IIX14" s="149"/>
      <c r="IIY14" s="149"/>
      <c r="IIZ14" s="149"/>
      <c r="IJA14" s="149"/>
      <c r="IJB14" s="149"/>
      <c r="IJC14" s="149"/>
      <c r="IJD14" s="149"/>
      <c r="IJE14" s="149"/>
      <c r="IJF14" s="149"/>
      <c r="IJG14" s="149"/>
      <c r="IJH14" s="149"/>
      <c r="IJI14" s="149"/>
      <c r="IJJ14" s="149"/>
      <c r="IJK14" s="149"/>
      <c r="IJL14" s="149"/>
      <c r="IJM14" s="149"/>
      <c r="IJN14" s="149"/>
      <c r="IJO14" s="149"/>
      <c r="IJP14" s="149"/>
      <c r="IJQ14" s="149"/>
      <c r="IJR14" s="149"/>
      <c r="IJS14" s="149"/>
      <c r="IJT14" s="149"/>
      <c r="IJU14" s="149"/>
      <c r="IJV14" s="149"/>
      <c r="IJW14" s="149"/>
      <c r="IJX14" s="149"/>
      <c r="IJY14" s="149"/>
      <c r="IJZ14" s="149"/>
      <c r="IKA14" s="149"/>
      <c r="IKB14" s="149"/>
      <c r="IKC14" s="149"/>
      <c r="IKD14" s="149"/>
      <c r="IKE14" s="149"/>
      <c r="IKF14" s="149"/>
      <c r="IKG14" s="149"/>
      <c r="IKH14" s="149"/>
      <c r="IKI14" s="149"/>
      <c r="IKJ14" s="149"/>
      <c r="IKK14" s="149"/>
      <c r="IKL14" s="149"/>
      <c r="IKM14" s="149"/>
      <c r="IKN14" s="149"/>
      <c r="IKO14" s="149"/>
      <c r="IKP14" s="149"/>
      <c r="IKQ14" s="149"/>
      <c r="IKR14" s="149"/>
      <c r="IKS14" s="149"/>
      <c r="IKT14" s="149"/>
      <c r="IKU14" s="149"/>
      <c r="IKV14" s="149"/>
      <c r="IKW14" s="149"/>
      <c r="IKX14" s="149"/>
      <c r="IKY14" s="149"/>
      <c r="IKZ14" s="149"/>
      <c r="ILA14" s="149"/>
      <c r="ILB14" s="149"/>
      <c r="ILC14" s="149"/>
      <c r="ILD14" s="149"/>
      <c r="ILE14" s="149"/>
      <c r="ILF14" s="149"/>
      <c r="ILG14" s="149"/>
      <c r="ILH14" s="149"/>
      <c r="ILI14" s="149"/>
      <c r="ILJ14" s="149"/>
      <c r="ILK14" s="149"/>
      <c r="ILL14" s="149"/>
      <c r="ILM14" s="149"/>
      <c r="ILN14" s="149"/>
      <c r="ILO14" s="149"/>
      <c r="ILP14" s="149"/>
      <c r="ILQ14" s="149"/>
      <c r="ILR14" s="149"/>
      <c r="ILS14" s="149"/>
      <c r="ILT14" s="149"/>
      <c r="ILU14" s="149"/>
      <c r="ILV14" s="149"/>
      <c r="ILW14" s="149"/>
      <c r="ILX14" s="149"/>
      <c r="ILY14" s="149"/>
      <c r="ILZ14" s="149"/>
      <c r="IMA14" s="149"/>
      <c r="IMB14" s="149"/>
      <c r="IMC14" s="149"/>
      <c r="IMD14" s="149"/>
      <c r="IME14" s="149"/>
      <c r="IMF14" s="149"/>
      <c r="IMG14" s="149"/>
      <c r="IMH14" s="149"/>
      <c r="IMI14" s="149"/>
      <c r="IMJ14" s="149"/>
      <c r="IMK14" s="149"/>
      <c r="IML14" s="149"/>
      <c r="IMM14" s="149"/>
      <c r="IMN14" s="149"/>
      <c r="IMO14" s="149"/>
      <c r="IMP14" s="149"/>
      <c r="IMQ14" s="149"/>
      <c r="IMR14" s="149"/>
      <c r="IMS14" s="149"/>
      <c r="IMT14" s="149"/>
      <c r="IMU14" s="149"/>
      <c r="IMV14" s="149"/>
      <c r="IMW14" s="149"/>
      <c r="IMX14" s="149"/>
      <c r="IMY14" s="149"/>
      <c r="IMZ14" s="149"/>
      <c r="INA14" s="149"/>
      <c r="INB14" s="149"/>
      <c r="INC14" s="149"/>
      <c r="IND14" s="149"/>
      <c r="INE14" s="149"/>
      <c r="INF14" s="149"/>
      <c r="ING14" s="149"/>
      <c r="INH14" s="149"/>
      <c r="INI14" s="149"/>
      <c r="INJ14" s="149"/>
      <c r="INK14" s="149"/>
      <c r="INL14" s="149"/>
      <c r="INM14" s="149"/>
      <c r="INN14" s="149"/>
      <c r="INO14" s="149"/>
      <c r="INP14" s="149"/>
      <c r="INQ14" s="149"/>
      <c r="INR14" s="149"/>
      <c r="INS14" s="149"/>
      <c r="INT14" s="149"/>
      <c r="INU14" s="149"/>
      <c r="INV14" s="149"/>
      <c r="INW14" s="149"/>
      <c r="INX14" s="149"/>
      <c r="INY14" s="149"/>
      <c r="INZ14" s="149"/>
      <c r="IOA14" s="149"/>
      <c r="IOB14" s="149"/>
      <c r="IOC14" s="149"/>
      <c r="IOD14" s="149"/>
      <c r="IOE14" s="149"/>
      <c r="IOF14" s="149"/>
      <c r="IOG14" s="149"/>
      <c r="IOH14" s="149"/>
      <c r="IOI14" s="149"/>
      <c r="IOJ14" s="149"/>
      <c r="IOK14" s="149"/>
      <c r="IOL14" s="149"/>
      <c r="IOM14" s="149"/>
      <c r="ION14" s="149"/>
      <c r="IOO14" s="149"/>
      <c r="IOP14" s="149"/>
      <c r="IOQ14" s="149"/>
      <c r="IOR14" s="149"/>
      <c r="IOS14" s="149"/>
      <c r="IOT14" s="149"/>
      <c r="IOU14" s="149"/>
      <c r="IOV14" s="149"/>
      <c r="IOW14" s="149"/>
      <c r="IOX14" s="149"/>
      <c r="IOY14" s="149"/>
      <c r="IOZ14" s="149"/>
      <c r="IPA14" s="149"/>
      <c r="IPB14" s="149"/>
      <c r="IPC14" s="149"/>
      <c r="IPD14" s="149"/>
      <c r="IPE14" s="149"/>
      <c r="IPF14" s="149"/>
      <c r="IPG14" s="149"/>
      <c r="IPH14" s="149"/>
      <c r="IPI14" s="149"/>
      <c r="IPJ14" s="149"/>
      <c r="IPK14" s="149"/>
      <c r="IPL14" s="149"/>
      <c r="IPM14" s="149"/>
      <c r="IPN14" s="149"/>
      <c r="IPO14" s="149"/>
      <c r="IPP14" s="149"/>
      <c r="IPQ14" s="149"/>
      <c r="IPR14" s="149"/>
      <c r="IPS14" s="149"/>
      <c r="IPT14" s="149"/>
      <c r="IPU14" s="149"/>
      <c r="IPV14" s="149"/>
      <c r="IPW14" s="149"/>
      <c r="IPX14" s="149"/>
      <c r="IPY14" s="149"/>
      <c r="IPZ14" s="149"/>
      <c r="IQA14" s="149"/>
      <c r="IQB14" s="149"/>
      <c r="IQC14" s="149"/>
      <c r="IQD14" s="149"/>
      <c r="IQE14" s="149"/>
      <c r="IQF14" s="149"/>
      <c r="IQG14" s="149"/>
      <c r="IQH14" s="149"/>
      <c r="IQI14" s="149"/>
      <c r="IQJ14" s="149"/>
      <c r="IQK14" s="149"/>
      <c r="IQL14" s="149"/>
      <c r="IQM14" s="149"/>
      <c r="IQN14" s="149"/>
      <c r="IQO14" s="149"/>
      <c r="IQP14" s="149"/>
      <c r="IQQ14" s="149"/>
      <c r="IQR14" s="149"/>
      <c r="IQS14" s="149"/>
      <c r="IQT14" s="149"/>
      <c r="IQU14" s="149"/>
      <c r="IQV14" s="149"/>
      <c r="IQW14" s="149"/>
      <c r="IQX14" s="149"/>
      <c r="IQY14" s="149"/>
      <c r="IQZ14" s="149"/>
      <c r="IRA14" s="149"/>
      <c r="IRB14" s="149"/>
      <c r="IRC14" s="149"/>
      <c r="IRD14" s="149"/>
      <c r="IRE14" s="149"/>
      <c r="IRF14" s="149"/>
      <c r="IRG14" s="149"/>
      <c r="IRH14" s="149"/>
      <c r="IRI14" s="149"/>
      <c r="IRJ14" s="149"/>
      <c r="IRK14" s="149"/>
      <c r="IRL14" s="149"/>
      <c r="IRM14" s="149"/>
      <c r="IRN14" s="149"/>
      <c r="IRO14" s="149"/>
      <c r="IRP14" s="149"/>
      <c r="IRQ14" s="149"/>
      <c r="IRR14" s="149"/>
      <c r="IRS14" s="149"/>
      <c r="IRT14" s="149"/>
      <c r="IRU14" s="149"/>
      <c r="IRV14" s="149"/>
      <c r="IRW14" s="149"/>
      <c r="IRX14" s="149"/>
      <c r="IRY14" s="149"/>
      <c r="IRZ14" s="149"/>
      <c r="ISA14" s="149"/>
      <c r="ISB14" s="149"/>
      <c r="ISC14" s="149"/>
      <c r="ISD14" s="149"/>
      <c r="ISE14" s="149"/>
      <c r="ISF14" s="149"/>
      <c r="ISG14" s="149"/>
      <c r="ISH14" s="149"/>
      <c r="ISI14" s="149"/>
      <c r="ISJ14" s="149"/>
      <c r="ISK14" s="149"/>
      <c r="ISL14" s="149"/>
      <c r="ISM14" s="149"/>
      <c r="ISN14" s="149"/>
      <c r="ISO14" s="149"/>
      <c r="ISP14" s="149"/>
      <c r="ISQ14" s="149"/>
      <c r="ISR14" s="149"/>
      <c r="ISS14" s="149"/>
      <c r="IST14" s="149"/>
      <c r="ISU14" s="149"/>
      <c r="ISV14" s="149"/>
      <c r="ISW14" s="149"/>
      <c r="ISX14" s="149"/>
      <c r="ISY14" s="149"/>
      <c r="ISZ14" s="149"/>
      <c r="ITA14" s="149"/>
      <c r="ITB14" s="149"/>
      <c r="ITC14" s="149"/>
      <c r="ITD14" s="149"/>
      <c r="ITE14" s="149"/>
      <c r="ITF14" s="149"/>
      <c r="ITG14" s="149"/>
      <c r="ITH14" s="149"/>
      <c r="ITI14" s="149"/>
      <c r="ITJ14" s="149"/>
      <c r="ITK14" s="149"/>
      <c r="ITL14" s="149"/>
      <c r="ITM14" s="149"/>
      <c r="ITN14" s="149"/>
      <c r="ITO14" s="149"/>
      <c r="ITP14" s="149"/>
      <c r="ITQ14" s="149"/>
      <c r="ITR14" s="149"/>
      <c r="ITS14" s="149"/>
      <c r="ITT14" s="149"/>
      <c r="ITU14" s="149"/>
      <c r="ITV14" s="149"/>
      <c r="ITW14" s="149"/>
      <c r="ITX14" s="149"/>
      <c r="ITY14" s="149"/>
      <c r="ITZ14" s="149"/>
      <c r="IUA14" s="149"/>
      <c r="IUB14" s="149"/>
      <c r="IUC14" s="149"/>
      <c r="IUD14" s="149"/>
      <c r="IUE14" s="149"/>
      <c r="IUF14" s="149"/>
      <c r="IUG14" s="149"/>
      <c r="IUH14" s="149"/>
      <c r="IUI14" s="149"/>
      <c r="IUJ14" s="149"/>
      <c r="IUK14" s="149"/>
      <c r="IUL14" s="149"/>
      <c r="IUM14" s="149"/>
      <c r="IUN14" s="149"/>
      <c r="IUO14" s="149"/>
      <c r="IUP14" s="149"/>
      <c r="IUQ14" s="149"/>
      <c r="IUR14" s="149"/>
      <c r="IUS14" s="149"/>
      <c r="IUT14" s="149"/>
      <c r="IUU14" s="149"/>
      <c r="IUV14" s="149"/>
      <c r="IUW14" s="149"/>
      <c r="IUX14" s="149"/>
      <c r="IUY14" s="149"/>
      <c r="IUZ14" s="149"/>
      <c r="IVA14" s="149"/>
      <c r="IVB14" s="149"/>
      <c r="IVC14" s="149"/>
      <c r="IVD14" s="149"/>
      <c r="IVE14" s="149"/>
      <c r="IVF14" s="149"/>
      <c r="IVG14" s="149"/>
      <c r="IVH14" s="149"/>
      <c r="IVI14" s="149"/>
      <c r="IVJ14" s="149"/>
      <c r="IVK14" s="149"/>
      <c r="IVL14" s="149"/>
      <c r="IVM14" s="149"/>
      <c r="IVN14" s="149"/>
      <c r="IVO14" s="149"/>
      <c r="IVP14" s="149"/>
      <c r="IVQ14" s="149"/>
      <c r="IVR14" s="149"/>
      <c r="IVS14" s="149"/>
      <c r="IVT14" s="149"/>
      <c r="IVU14" s="149"/>
      <c r="IVV14" s="149"/>
      <c r="IVW14" s="149"/>
      <c r="IVX14" s="149"/>
      <c r="IVY14" s="149"/>
      <c r="IVZ14" s="149"/>
      <c r="IWA14" s="149"/>
      <c r="IWB14" s="149"/>
      <c r="IWC14" s="149"/>
      <c r="IWD14" s="149"/>
      <c r="IWE14" s="149"/>
      <c r="IWF14" s="149"/>
      <c r="IWG14" s="149"/>
      <c r="IWH14" s="149"/>
      <c r="IWI14" s="149"/>
      <c r="IWJ14" s="149"/>
      <c r="IWK14" s="149"/>
      <c r="IWL14" s="149"/>
      <c r="IWM14" s="149"/>
      <c r="IWN14" s="149"/>
      <c r="IWO14" s="149"/>
      <c r="IWP14" s="149"/>
      <c r="IWQ14" s="149"/>
      <c r="IWR14" s="149"/>
      <c r="IWS14" s="149"/>
      <c r="IWT14" s="149"/>
      <c r="IWU14" s="149"/>
      <c r="IWV14" s="149"/>
      <c r="IWW14" s="149"/>
      <c r="IWX14" s="149"/>
      <c r="IWY14" s="149"/>
      <c r="IWZ14" s="149"/>
      <c r="IXA14" s="149"/>
      <c r="IXB14" s="149"/>
      <c r="IXC14" s="149"/>
      <c r="IXD14" s="149"/>
      <c r="IXE14" s="149"/>
      <c r="IXF14" s="149"/>
      <c r="IXG14" s="149"/>
      <c r="IXH14" s="149"/>
      <c r="IXI14" s="149"/>
      <c r="IXJ14" s="149"/>
      <c r="IXK14" s="149"/>
      <c r="IXL14" s="149"/>
      <c r="IXM14" s="149"/>
      <c r="IXN14" s="149"/>
      <c r="IXO14" s="149"/>
      <c r="IXP14" s="149"/>
      <c r="IXQ14" s="149"/>
      <c r="IXR14" s="149"/>
      <c r="IXS14" s="149"/>
      <c r="IXT14" s="149"/>
      <c r="IXU14" s="149"/>
      <c r="IXV14" s="149"/>
      <c r="IXW14" s="149"/>
      <c r="IXX14" s="149"/>
      <c r="IXY14" s="149"/>
      <c r="IXZ14" s="149"/>
      <c r="IYA14" s="149"/>
      <c r="IYB14" s="149"/>
      <c r="IYC14" s="149"/>
      <c r="IYD14" s="149"/>
      <c r="IYE14" s="149"/>
      <c r="IYF14" s="149"/>
      <c r="IYG14" s="149"/>
      <c r="IYH14" s="149"/>
      <c r="IYI14" s="149"/>
      <c r="IYJ14" s="149"/>
      <c r="IYK14" s="149"/>
      <c r="IYL14" s="149"/>
      <c r="IYM14" s="149"/>
      <c r="IYN14" s="149"/>
      <c r="IYO14" s="149"/>
      <c r="IYP14" s="149"/>
      <c r="IYQ14" s="149"/>
      <c r="IYR14" s="149"/>
      <c r="IYS14" s="149"/>
      <c r="IYT14" s="149"/>
      <c r="IYU14" s="149"/>
      <c r="IYV14" s="149"/>
      <c r="IYW14" s="149"/>
      <c r="IYX14" s="149"/>
      <c r="IYY14" s="149"/>
      <c r="IYZ14" s="149"/>
      <c r="IZA14" s="149"/>
      <c r="IZB14" s="149"/>
      <c r="IZC14" s="149"/>
      <c r="IZD14" s="149"/>
      <c r="IZE14" s="149"/>
      <c r="IZF14" s="149"/>
      <c r="IZG14" s="149"/>
      <c r="IZH14" s="149"/>
      <c r="IZI14" s="149"/>
      <c r="IZJ14" s="149"/>
      <c r="IZK14" s="149"/>
      <c r="IZL14" s="149"/>
      <c r="IZM14" s="149"/>
      <c r="IZN14" s="149"/>
      <c r="IZO14" s="149"/>
      <c r="IZP14" s="149"/>
      <c r="IZQ14" s="149"/>
      <c r="IZR14" s="149"/>
      <c r="IZS14" s="149"/>
      <c r="IZT14" s="149"/>
      <c r="IZU14" s="149"/>
      <c r="IZV14" s="149"/>
      <c r="IZW14" s="149"/>
      <c r="IZX14" s="149"/>
      <c r="IZY14" s="149"/>
      <c r="IZZ14" s="149"/>
      <c r="JAA14" s="149"/>
      <c r="JAB14" s="149"/>
      <c r="JAC14" s="149"/>
      <c r="JAD14" s="149"/>
      <c r="JAE14" s="149"/>
      <c r="JAF14" s="149"/>
      <c r="JAG14" s="149"/>
      <c r="JAH14" s="149"/>
      <c r="JAI14" s="149"/>
      <c r="JAJ14" s="149"/>
      <c r="JAK14" s="149"/>
      <c r="JAL14" s="149"/>
      <c r="JAM14" s="149"/>
      <c r="JAN14" s="149"/>
      <c r="JAO14" s="149"/>
      <c r="JAP14" s="149"/>
      <c r="JAQ14" s="149"/>
      <c r="JAR14" s="149"/>
      <c r="JAS14" s="149"/>
      <c r="JAT14" s="149"/>
      <c r="JAU14" s="149"/>
      <c r="JAV14" s="149"/>
      <c r="JAW14" s="149"/>
      <c r="JAX14" s="149"/>
      <c r="JAY14" s="149"/>
      <c r="JAZ14" s="149"/>
      <c r="JBA14" s="149"/>
      <c r="JBB14" s="149"/>
      <c r="JBC14" s="149"/>
      <c r="JBD14" s="149"/>
      <c r="JBE14" s="149"/>
      <c r="JBF14" s="149"/>
      <c r="JBG14" s="149"/>
      <c r="JBH14" s="149"/>
      <c r="JBI14" s="149"/>
      <c r="JBJ14" s="149"/>
      <c r="JBK14" s="149"/>
      <c r="JBL14" s="149"/>
      <c r="JBM14" s="149"/>
      <c r="JBN14" s="149"/>
      <c r="JBO14" s="149"/>
      <c r="JBP14" s="149"/>
      <c r="JBQ14" s="149"/>
      <c r="JBR14" s="149"/>
      <c r="JBS14" s="149"/>
      <c r="JBT14" s="149"/>
      <c r="JBU14" s="149"/>
      <c r="JBV14" s="149"/>
      <c r="JBW14" s="149"/>
      <c r="JBX14" s="149"/>
      <c r="JBY14" s="149"/>
      <c r="JBZ14" s="149"/>
      <c r="JCA14" s="149"/>
      <c r="JCB14" s="149"/>
      <c r="JCC14" s="149"/>
      <c r="JCD14" s="149"/>
      <c r="JCE14" s="149"/>
      <c r="JCF14" s="149"/>
      <c r="JCG14" s="149"/>
      <c r="JCH14" s="149"/>
      <c r="JCI14" s="149"/>
      <c r="JCJ14" s="149"/>
      <c r="JCK14" s="149"/>
      <c r="JCL14" s="149"/>
      <c r="JCM14" s="149"/>
      <c r="JCN14" s="149"/>
      <c r="JCO14" s="149"/>
      <c r="JCP14" s="149"/>
      <c r="JCQ14" s="149"/>
      <c r="JCR14" s="149"/>
      <c r="JCS14" s="149"/>
      <c r="JCT14" s="149"/>
      <c r="JCU14" s="149"/>
      <c r="JCV14" s="149"/>
      <c r="JCW14" s="149"/>
      <c r="JCX14" s="149"/>
      <c r="JCY14" s="149"/>
      <c r="JCZ14" s="149"/>
      <c r="JDA14" s="149"/>
      <c r="JDB14" s="149"/>
      <c r="JDC14" s="149"/>
      <c r="JDD14" s="149"/>
      <c r="JDE14" s="149"/>
      <c r="JDF14" s="149"/>
      <c r="JDG14" s="149"/>
      <c r="JDH14" s="149"/>
      <c r="JDI14" s="149"/>
      <c r="JDJ14" s="149"/>
      <c r="JDK14" s="149"/>
      <c r="JDL14" s="149"/>
      <c r="JDM14" s="149"/>
      <c r="JDN14" s="149"/>
      <c r="JDO14" s="149"/>
      <c r="JDP14" s="149"/>
      <c r="JDQ14" s="149"/>
      <c r="JDR14" s="149"/>
      <c r="JDS14" s="149"/>
      <c r="JDT14" s="149"/>
      <c r="JDU14" s="149"/>
      <c r="JDV14" s="149"/>
      <c r="JDW14" s="149"/>
      <c r="JDX14" s="149"/>
      <c r="JDY14" s="149"/>
      <c r="JDZ14" s="149"/>
      <c r="JEA14" s="149"/>
      <c r="JEB14" s="149"/>
      <c r="JEC14" s="149"/>
      <c r="JED14" s="149"/>
      <c r="JEE14" s="149"/>
      <c r="JEF14" s="149"/>
      <c r="JEG14" s="149"/>
      <c r="JEH14" s="149"/>
      <c r="JEI14" s="149"/>
      <c r="JEJ14" s="149"/>
      <c r="JEK14" s="149"/>
      <c r="JEL14" s="149"/>
      <c r="JEM14" s="149"/>
      <c r="JEN14" s="149"/>
      <c r="JEO14" s="149"/>
      <c r="JEP14" s="149"/>
      <c r="JEQ14" s="149"/>
      <c r="JER14" s="149"/>
      <c r="JES14" s="149"/>
      <c r="JET14" s="149"/>
      <c r="JEU14" s="149"/>
      <c r="JEV14" s="149"/>
      <c r="JEW14" s="149"/>
      <c r="JEX14" s="149"/>
      <c r="JEY14" s="149"/>
      <c r="JEZ14" s="149"/>
      <c r="JFA14" s="149"/>
      <c r="JFB14" s="149"/>
      <c r="JFC14" s="149"/>
      <c r="JFD14" s="149"/>
      <c r="JFE14" s="149"/>
      <c r="JFF14" s="149"/>
      <c r="JFG14" s="149"/>
      <c r="JFH14" s="149"/>
      <c r="JFI14" s="149"/>
      <c r="JFJ14" s="149"/>
      <c r="JFK14" s="149"/>
      <c r="JFL14" s="149"/>
      <c r="JFM14" s="149"/>
      <c r="JFN14" s="149"/>
      <c r="JFO14" s="149"/>
      <c r="JFP14" s="149"/>
      <c r="JFQ14" s="149"/>
      <c r="JFR14" s="149"/>
      <c r="JFS14" s="149"/>
      <c r="JFT14" s="149"/>
      <c r="JFU14" s="149"/>
      <c r="JFV14" s="149"/>
      <c r="JFW14" s="149"/>
      <c r="JFX14" s="149"/>
      <c r="JFY14" s="149"/>
      <c r="JFZ14" s="149"/>
      <c r="JGA14" s="149"/>
      <c r="JGB14" s="149"/>
      <c r="JGC14" s="149"/>
      <c r="JGD14" s="149"/>
      <c r="JGE14" s="149"/>
      <c r="JGF14" s="149"/>
      <c r="JGG14" s="149"/>
      <c r="JGH14" s="149"/>
      <c r="JGI14" s="149"/>
      <c r="JGJ14" s="149"/>
      <c r="JGK14" s="149"/>
      <c r="JGL14" s="149"/>
      <c r="JGM14" s="149"/>
      <c r="JGN14" s="149"/>
      <c r="JGO14" s="149"/>
      <c r="JGP14" s="149"/>
      <c r="JGQ14" s="149"/>
      <c r="JGR14" s="149"/>
      <c r="JGS14" s="149"/>
      <c r="JGT14" s="149"/>
      <c r="JGU14" s="149"/>
      <c r="JGV14" s="149"/>
      <c r="JGW14" s="149"/>
      <c r="JGX14" s="149"/>
      <c r="JGY14" s="149"/>
      <c r="JGZ14" s="149"/>
      <c r="JHA14" s="149"/>
      <c r="JHB14" s="149"/>
      <c r="JHC14" s="149"/>
      <c r="JHD14" s="149"/>
      <c r="JHE14" s="149"/>
      <c r="JHF14" s="149"/>
      <c r="JHG14" s="149"/>
      <c r="JHH14" s="149"/>
      <c r="JHI14" s="149"/>
      <c r="JHJ14" s="149"/>
      <c r="JHK14" s="149"/>
      <c r="JHL14" s="149"/>
      <c r="JHM14" s="149"/>
      <c r="JHN14" s="149"/>
      <c r="JHO14" s="149"/>
      <c r="JHP14" s="149"/>
      <c r="JHQ14" s="149"/>
      <c r="JHR14" s="149"/>
      <c r="JHS14" s="149"/>
      <c r="JHT14" s="149"/>
      <c r="JHU14" s="149"/>
      <c r="JHV14" s="149"/>
      <c r="JHW14" s="149"/>
      <c r="JHX14" s="149"/>
      <c r="JHY14" s="149"/>
      <c r="JHZ14" s="149"/>
      <c r="JIA14" s="149"/>
      <c r="JIB14" s="149"/>
      <c r="JIC14" s="149"/>
      <c r="JID14" s="149"/>
      <c r="JIE14" s="149"/>
      <c r="JIF14" s="149"/>
      <c r="JIG14" s="149"/>
      <c r="JIH14" s="149"/>
      <c r="JII14" s="149"/>
      <c r="JIJ14" s="149"/>
      <c r="JIK14" s="149"/>
      <c r="JIL14" s="149"/>
      <c r="JIM14" s="149"/>
      <c r="JIN14" s="149"/>
      <c r="JIO14" s="149"/>
      <c r="JIP14" s="149"/>
      <c r="JIQ14" s="149"/>
      <c r="JIR14" s="149"/>
      <c r="JIS14" s="149"/>
      <c r="JIT14" s="149"/>
      <c r="JIU14" s="149"/>
      <c r="JIV14" s="149"/>
      <c r="JIW14" s="149"/>
      <c r="JIX14" s="149"/>
      <c r="JIY14" s="149"/>
      <c r="JIZ14" s="149"/>
      <c r="JJA14" s="149"/>
      <c r="JJB14" s="149"/>
      <c r="JJC14" s="149"/>
      <c r="JJD14" s="149"/>
      <c r="JJE14" s="149"/>
      <c r="JJF14" s="149"/>
      <c r="JJG14" s="149"/>
      <c r="JJH14" s="149"/>
      <c r="JJI14" s="149"/>
      <c r="JJJ14" s="149"/>
      <c r="JJK14" s="149"/>
      <c r="JJL14" s="149"/>
      <c r="JJM14" s="149"/>
      <c r="JJN14" s="149"/>
      <c r="JJO14" s="149"/>
      <c r="JJP14" s="149"/>
      <c r="JJQ14" s="149"/>
      <c r="JJR14" s="149"/>
      <c r="JJS14" s="149"/>
      <c r="JJT14" s="149"/>
      <c r="JJU14" s="149"/>
      <c r="JJV14" s="149"/>
      <c r="JJW14" s="149"/>
      <c r="JJX14" s="149"/>
      <c r="JJY14" s="149"/>
      <c r="JJZ14" s="149"/>
      <c r="JKA14" s="149"/>
      <c r="JKB14" s="149"/>
      <c r="JKC14" s="149"/>
      <c r="JKD14" s="149"/>
      <c r="JKE14" s="149"/>
      <c r="JKF14" s="149"/>
      <c r="JKG14" s="149"/>
      <c r="JKH14" s="149"/>
      <c r="JKI14" s="149"/>
      <c r="JKJ14" s="149"/>
      <c r="JKK14" s="149"/>
      <c r="JKL14" s="149"/>
      <c r="JKM14" s="149"/>
      <c r="JKN14" s="149"/>
      <c r="JKO14" s="149"/>
      <c r="JKP14" s="149"/>
      <c r="JKQ14" s="149"/>
      <c r="JKR14" s="149"/>
      <c r="JKS14" s="149"/>
      <c r="JKT14" s="149"/>
      <c r="JKU14" s="149"/>
      <c r="JKV14" s="149"/>
      <c r="JKW14" s="149"/>
      <c r="JKX14" s="149"/>
      <c r="JKY14" s="149"/>
      <c r="JKZ14" s="149"/>
      <c r="JLA14" s="149"/>
      <c r="JLB14" s="149"/>
      <c r="JLC14" s="149"/>
      <c r="JLD14" s="149"/>
      <c r="JLE14" s="149"/>
      <c r="JLF14" s="149"/>
      <c r="JLG14" s="149"/>
      <c r="JLH14" s="149"/>
      <c r="JLI14" s="149"/>
      <c r="JLJ14" s="149"/>
      <c r="JLK14" s="149"/>
      <c r="JLL14" s="149"/>
      <c r="JLM14" s="149"/>
      <c r="JLN14" s="149"/>
      <c r="JLO14" s="149"/>
      <c r="JLP14" s="149"/>
      <c r="JLQ14" s="149"/>
      <c r="JLR14" s="149"/>
      <c r="JLS14" s="149"/>
      <c r="JLT14" s="149"/>
      <c r="JLU14" s="149"/>
      <c r="JLV14" s="149"/>
      <c r="JLW14" s="149"/>
      <c r="JLX14" s="149"/>
      <c r="JLY14" s="149"/>
      <c r="JLZ14" s="149"/>
      <c r="JMA14" s="149"/>
      <c r="JMB14" s="149"/>
      <c r="JMC14" s="149"/>
      <c r="JMD14" s="149"/>
      <c r="JME14" s="149"/>
      <c r="JMF14" s="149"/>
      <c r="JMG14" s="149"/>
      <c r="JMH14" s="149"/>
      <c r="JMI14" s="149"/>
      <c r="JMJ14" s="149"/>
      <c r="JMK14" s="149"/>
      <c r="JML14" s="149"/>
      <c r="JMM14" s="149"/>
      <c r="JMN14" s="149"/>
      <c r="JMO14" s="149"/>
      <c r="JMP14" s="149"/>
      <c r="JMQ14" s="149"/>
      <c r="JMR14" s="149"/>
      <c r="JMS14" s="149"/>
      <c r="JMT14" s="149"/>
      <c r="JMU14" s="149"/>
      <c r="JMV14" s="149"/>
      <c r="JMW14" s="149"/>
      <c r="JMX14" s="149"/>
      <c r="JMY14" s="149"/>
      <c r="JMZ14" s="149"/>
      <c r="JNA14" s="149"/>
      <c r="JNB14" s="149"/>
      <c r="JNC14" s="149"/>
      <c r="JND14" s="149"/>
      <c r="JNE14" s="149"/>
      <c r="JNF14" s="149"/>
      <c r="JNG14" s="149"/>
      <c r="JNH14" s="149"/>
      <c r="JNI14" s="149"/>
      <c r="JNJ14" s="149"/>
      <c r="JNK14" s="149"/>
      <c r="JNL14" s="149"/>
      <c r="JNM14" s="149"/>
      <c r="JNN14" s="149"/>
      <c r="JNO14" s="149"/>
      <c r="JNP14" s="149"/>
      <c r="JNQ14" s="149"/>
      <c r="JNR14" s="149"/>
      <c r="JNS14" s="149"/>
      <c r="JNT14" s="149"/>
      <c r="JNU14" s="149"/>
      <c r="JNV14" s="149"/>
      <c r="JNW14" s="149"/>
      <c r="JNX14" s="149"/>
      <c r="JNY14" s="149"/>
      <c r="JNZ14" s="149"/>
      <c r="JOA14" s="149"/>
      <c r="JOB14" s="149"/>
      <c r="JOC14" s="149"/>
      <c r="JOD14" s="149"/>
      <c r="JOE14" s="149"/>
      <c r="JOF14" s="149"/>
      <c r="JOG14" s="149"/>
      <c r="JOH14" s="149"/>
      <c r="JOI14" s="149"/>
      <c r="JOJ14" s="149"/>
      <c r="JOK14" s="149"/>
      <c r="JOL14" s="149"/>
      <c r="JOM14" s="149"/>
      <c r="JON14" s="149"/>
      <c r="JOO14" s="149"/>
      <c r="JOP14" s="149"/>
      <c r="JOQ14" s="149"/>
      <c r="JOR14" s="149"/>
      <c r="JOS14" s="149"/>
      <c r="JOT14" s="149"/>
      <c r="JOU14" s="149"/>
      <c r="JOV14" s="149"/>
      <c r="JOW14" s="149"/>
      <c r="JOX14" s="149"/>
      <c r="JOY14" s="149"/>
      <c r="JOZ14" s="149"/>
      <c r="JPA14" s="149"/>
      <c r="JPB14" s="149"/>
      <c r="JPC14" s="149"/>
      <c r="JPD14" s="149"/>
      <c r="JPE14" s="149"/>
      <c r="JPF14" s="149"/>
      <c r="JPG14" s="149"/>
      <c r="JPH14" s="149"/>
      <c r="JPI14" s="149"/>
      <c r="JPJ14" s="149"/>
      <c r="JPK14" s="149"/>
      <c r="JPL14" s="149"/>
      <c r="JPM14" s="149"/>
      <c r="JPN14" s="149"/>
      <c r="JPO14" s="149"/>
      <c r="JPP14" s="149"/>
      <c r="JPQ14" s="149"/>
      <c r="JPR14" s="149"/>
      <c r="JPS14" s="149"/>
      <c r="JPT14" s="149"/>
      <c r="JPU14" s="149"/>
      <c r="JPV14" s="149"/>
      <c r="JPW14" s="149"/>
      <c r="JPX14" s="149"/>
      <c r="JPY14" s="149"/>
      <c r="JPZ14" s="149"/>
      <c r="JQA14" s="149"/>
      <c r="JQB14" s="149"/>
      <c r="JQC14" s="149"/>
      <c r="JQD14" s="149"/>
      <c r="JQE14" s="149"/>
      <c r="JQF14" s="149"/>
      <c r="JQG14" s="149"/>
      <c r="JQH14" s="149"/>
      <c r="JQI14" s="149"/>
      <c r="JQJ14" s="149"/>
      <c r="JQK14" s="149"/>
      <c r="JQL14" s="149"/>
      <c r="JQM14" s="149"/>
      <c r="JQN14" s="149"/>
      <c r="JQO14" s="149"/>
      <c r="JQP14" s="149"/>
      <c r="JQQ14" s="149"/>
      <c r="JQR14" s="149"/>
      <c r="JQS14" s="149"/>
      <c r="JQT14" s="149"/>
      <c r="JQU14" s="149"/>
      <c r="JQV14" s="149"/>
      <c r="JQW14" s="149"/>
      <c r="JQX14" s="149"/>
      <c r="JQY14" s="149"/>
      <c r="JQZ14" s="149"/>
      <c r="JRA14" s="149"/>
      <c r="JRB14" s="149"/>
      <c r="JRC14" s="149"/>
      <c r="JRD14" s="149"/>
      <c r="JRE14" s="149"/>
      <c r="JRF14" s="149"/>
      <c r="JRG14" s="149"/>
      <c r="JRH14" s="149"/>
      <c r="JRI14" s="149"/>
      <c r="JRJ14" s="149"/>
      <c r="JRK14" s="149"/>
      <c r="JRL14" s="149"/>
      <c r="JRM14" s="149"/>
      <c r="JRN14" s="149"/>
      <c r="JRO14" s="149"/>
      <c r="JRP14" s="149"/>
      <c r="JRQ14" s="149"/>
      <c r="JRR14" s="149"/>
      <c r="JRS14" s="149"/>
      <c r="JRT14" s="149"/>
      <c r="JRU14" s="149"/>
      <c r="JRV14" s="149"/>
      <c r="JRW14" s="149"/>
      <c r="JRX14" s="149"/>
      <c r="JRY14" s="149"/>
      <c r="JRZ14" s="149"/>
      <c r="JSA14" s="149"/>
      <c r="JSB14" s="149"/>
      <c r="JSC14" s="149"/>
      <c r="JSD14" s="149"/>
      <c r="JSE14" s="149"/>
      <c r="JSF14" s="149"/>
      <c r="JSG14" s="149"/>
      <c r="JSH14" s="149"/>
      <c r="JSI14" s="149"/>
      <c r="JSJ14" s="149"/>
      <c r="JSK14" s="149"/>
      <c r="JSL14" s="149"/>
      <c r="JSM14" s="149"/>
      <c r="JSN14" s="149"/>
      <c r="JSO14" s="149"/>
      <c r="JSP14" s="149"/>
      <c r="JSQ14" s="149"/>
      <c r="JSR14" s="149"/>
      <c r="JSS14" s="149"/>
      <c r="JST14" s="149"/>
      <c r="JSU14" s="149"/>
      <c r="JSV14" s="149"/>
      <c r="JSW14" s="149"/>
      <c r="JSX14" s="149"/>
      <c r="JSY14" s="149"/>
      <c r="JSZ14" s="149"/>
      <c r="JTA14" s="149"/>
      <c r="JTB14" s="149"/>
      <c r="JTC14" s="149"/>
      <c r="JTD14" s="149"/>
      <c r="JTE14" s="149"/>
      <c r="JTF14" s="149"/>
      <c r="JTG14" s="149"/>
      <c r="JTH14" s="149"/>
      <c r="JTI14" s="149"/>
      <c r="JTJ14" s="149"/>
      <c r="JTK14" s="149"/>
      <c r="JTL14" s="149"/>
      <c r="JTM14" s="149"/>
      <c r="JTN14" s="149"/>
      <c r="JTO14" s="149"/>
      <c r="JTP14" s="149"/>
      <c r="JTQ14" s="149"/>
      <c r="JTR14" s="149"/>
      <c r="JTS14" s="149"/>
      <c r="JTT14" s="149"/>
      <c r="JTU14" s="149"/>
      <c r="JTV14" s="149"/>
      <c r="JTW14" s="149"/>
      <c r="JTX14" s="149"/>
      <c r="JTY14" s="149"/>
      <c r="JTZ14" s="149"/>
      <c r="JUA14" s="149"/>
      <c r="JUB14" s="149"/>
      <c r="JUC14" s="149"/>
      <c r="JUD14" s="149"/>
      <c r="JUE14" s="149"/>
      <c r="JUF14" s="149"/>
      <c r="JUG14" s="149"/>
      <c r="JUH14" s="149"/>
      <c r="JUI14" s="149"/>
      <c r="JUJ14" s="149"/>
      <c r="JUK14" s="149"/>
      <c r="JUL14" s="149"/>
      <c r="JUM14" s="149"/>
      <c r="JUN14" s="149"/>
      <c r="JUO14" s="149"/>
      <c r="JUP14" s="149"/>
      <c r="JUQ14" s="149"/>
      <c r="JUR14" s="149"/>
      <c r="JUS14" s="149"/>
      <c r="JUT14" s="149"/>
      <c r="JUU14" s="149"/>
      <c r="JUV14" s="149"/>
      <c r="JUW14" s="149"/>
      <c r="JUX14" s="149"/>
      <c r="JUY14" s="149"/>
      <c r="JUZ14" s="149"/>
      <c r="JVA14" s="149"/>
      <c r="JVB14" s="149"/>
      <c r="JVC14" s="149"/>
      <c r="JVD14" s="149"/>
      <c r="JVE14" s="149"/>
      <c r="JVF14" s="149"/>
      <c r="JVG14" s="149"/>
      <c r="JVH14" s="149"/>
      <c r="JVI14" s="149"/>
      <c r="JVJ14" s="149"/>
      <c r="JVK14" s="149"/>
      <c r="JVL14" s="149"/>
      <c r="JVM14" s="149"/>
      <c r="JVN14" s="149"/>
      <c r="JVO14" s="149"/>
      <c r="JVP14" s="149"/>
      <c r="JVQ14" s="149"/>
      <c r="JVR14" s="149"/>
      <c r="JVS14" s="149"/>
      <c r="JVT14" s="149"/>
      <c r="JVU14" s="149"/>
      <c r="JVV14" s="149"/>
      <c r="JVW14" s="149"/>
      <c r="JVX14" s="149"/>
      <c r="JVY14" s="149"/>
      <c r="JVZ14" s="149"/>
      <c r="JWA14" s="149"/>
      <c r="JWB14" s="149"/>
      <c r="JWC14" s="149"/>
      <c r="JWD14" s="149"/>
      <c r="JWE14" s="149"/>
      <c r="JWF14" s="149"/>
      <c r="JWG14" s="149"/>
      <c r="JWH14" s="149"/>
      <c r="JWI14" s="149"/>
      <c r="JWJ14" s="149"/>
      <c r="JWK14" s="149"/>
      <c r="JWL14" s="149"/>
      <c r="JWM14" s="149"/>
      <c r="JWN14" s="149"/>
      <c r="JWO14" s="149"/>
      <c r="JWP14" s="149"/>
      <c r="JWQ14" s="149"/>
      <c r="JWR14" s="149"/>
      <c r="JWS14" s="149"/>
      <c r="JWT14" s="149"/>
      <c r="JWU14" s="149"/>
      <c r="JWV14" s="149"/>
      <c r="JWW14" s="149"/>
      <c r="JWX14" s="149"/>
      <c r="JWY14" s="149"/>
      <c r="JWZ14" s="149"/>
      <c r="JXA14" s="149"/>
      <c r="JXB14" s="149"/>
      <c r="JXC14" s="149"/>
      <c r="JXD14" s="149"/>
      <c r="JXE14" s="149"/>
      <c r="JXF14" s="149"/>
      <c r="JXG14" s="149"/>
      <c r="JXH14" s="149"/>
      <c r="JXI14" s="149"/>
      <c r="JXJ14" s="149"/>
      <c r="JXK14" s="149"/>
      <c r="JXL14" s="149"/>
      <c r="JXM14" s="149"/>
      <c r="JXN14" s="149"/>
      <c r="JXO14" s="149"/>
      <c r="JXP14" s="149"/>
      <c r="JXQ14" s="149"/>
      <c r="JXR14" s="149"/>
      <c r="JXS14" s="149"/>
      <c r="JXT14" s="149"/>
      <c r="JXU14" s="149"/>
      <c r="JXV14" s="149"/>
      <c r="JXW14" s="149"/>
      <c r="JXX14" s="149"/>
      <c r="JXY14" s="149"/>
      <c r="JXZ14" s="149"/>
      <c r="JYA14" s="149"/>
      <c r="JYB14" s="149"/>
      <c r="JYC14" s="149"/>
      <c r="JYD14" s="149"/>
      <c r="JYE14" s="149"/>
      <c r="JYF14" s="149"/>
      <c r="JYG14" s="149"/>
      <c r="JYH14" s="149"/>
      <c r="JYI14" s="149"/>
      <c r="JYJ14" s="149"/>
      <c r="JYK14" s="149"/>
      <c r="JYL14" s="149"/>
      <c r="JYM14" s="149"/>
      <c r="JYN14" s="149"/>
      <c r="JYO14" s="149"/>
      <c r="JYP14" s="149"/>
      <c r="JYQ14" s="149"/>
      <c r="JYR14" s="149"/>
      <c r="JYS14" s="149"/>
      <c r="JYT14" s="149"/>
      <c r="JYU14" s="149"/>
      <c r="JYV14" s="149"/>
      <c r="JYW14" s="149"/>
      <c r="JYX14" s="149"/>
      <c r="JYY14" s="149"/>
      <c r="JYZ14" s="149"/>
      <c r="JZA14" s="149"/>
      <c r="JZB14" s="149"/>
      <c r="JZC14" s="149"/>
      <c r="JZD14" s="149"/>
      <c r="JZE14" s="149"/>
      <c r="JZF14" s="149"/>
      <c r="JZG14" s="149"/>
      <c r="JZH14" s="149"/>
      <c r="JZI14" s="149"/>
      <c r="JZJ14" s="149"/>
      <c r="JZK14" s="149"/>
      <c r="JZL14" s="149"/>
      <c r="JZM14" s="149"/>
      <c r="JZN14" s="149"/>
      <c r="JZO14" s="149"/>
      <c r="JZP14" s="149"/>
      <c r="JZQ14" s="149"/>
      <c r="JZR14" s="149"/>
      <c r="JZS14" s="149"/>
      <c r="JZT14" s="149"/>
      <c r="JZU14" s="149"/>
      <c r="JZV14" s="149"/>
      <c r="JZW14" s="149"/>
      <c r="JZX14" s="149"/>
      <c r="JZY14" s="149"/>
      <c r="JZZ14" s="149"/>
      <c r="KAA14" s="149"/>
      <c r="KAB14" s="149"/>
      <c r="KAC14" s="149"/>
      <c r="KAD14" s="149"/>
      <c r="KAE14" s="149"/>
      <c r="KAF14" s="149"/>
      <c r="KAG14" s="149"/>
      <c r="KAH14" s="149"/>
      <c r="KAI14" s="149"/>
      <c r="KAJ14" s="149"/>
      <c r="KAK14" s="149"/>
      <c r="KAL14" s="149"/>
      <c r="KAM14" s="149"/>
      <c r="KAN14" s="149"/>
      <c r="KAO14" s="149"/>
      <c r="KAP14" s="149"/>
      <c r="KAQ14" s="149"/>
      <c r="KAR14" s="149"/>
      <c r="KAS14" s="149"/>
      <c r="KAT14" s="149"/>
      <c r="KAU14" s="149"/>
      <c r="KAV14" s="149"/>
      <c r="KAW14" s="149"/>
      <c r="KAX14" s="149"/>
      <c r="KAY14" s="149"/>
      <c r="KAZ14" s="149"/>
      <c r="KBA14" s="149"/>
      <c r="KBB14" s="149"/>
      <c r="KBC14" s="149"/>
      <c r="KBD14" s="149"/>
      <c r="KBE14" s="149"/>
      <c r="KBF14" s="149"/>
      <c r="KBG14" s="149"/>
      <c r="KBH14" s="149"/>
      <c r="KBI14" s="149"/>
      <c r="KBJ14" s="149"/>
      <c r="KBK14" s="149"/>
      <c r="KBL14" s="149"/>
      <c r="KBM14" s="149"/>
      <c r="KBN14" s="149"/>
      <c r="KBO14" s="149"/>
      <c r="KBP14" s="149"/>
      <c r="KBQ14" s="149"/>
      <c r="KBR14" s="149"/>
      <c r="KBS14" s="149"/>
      <c r="KBT14" s="149"/>
      <c r="KBU14" s="149"/>
      <c r="KBV14" s="149"/>
      <c r="KBW14" s="149"/>
      <c r="KBX14" s="149"/>
      <c r="KBY14" s="149"/>
      <c r="KBZ14" s="149"/>
      <c r="KCA14" s="149"/>
      <c r="KCB14" s="149"/>
      <c r="KCC14" s="149"/>
      <c r="KCD14" s="149"/>
      <c r="KCE14" s="149"/>
      <c r="KCF14" s="149"/>
      <c r="KCG14" s="149"/>
      <c r="KCH14" s="149"/>
      <c r="KCI14" s="149"/>
      <c r="KCJ14" s="149"/>
      <c r="KCK14" s="149"/>
      <c r="KCL14" s="149"/>
      <c r="KCM14" s="149"/>
      <c r="KCN14" s="149"/>
      <c r="KCO14" s="149"/>
      <c r="KCP14" s="149"/>
      <c r="KCQ14" s="149"/>
      <c r="KCR14" s="149"/>
      <c r="KCS14" s="149"/>
      <c r="KCT14" s="149"/>
      <c r="KCU14" s="149"/>
      <c r="KCV14" s="149"/>
      <c r="KCW14" s="149"/>
      <c r="KCX14" s="149"/>
      <c r="KCY14" s="149"/>
      <c r="KCZ14" s="149"/>
      <c r="KDA14" s="149"/>
      <c r="KDB14" s="149"/>
      <c r="KDC14" s="149"/>
      <c r="KDD14" s="149"/>
      <c r="KDE14" s="149"/>
      <c r="KDF14" s="149"/>
      <c r="KDG14" s="149"/>
      <c r="KDH14" s="149"/>
      <c r="KDI14" s="149"/>
      <c r="KDJ14" s="149"/>
      <c r="KDK14" s="149"/>
      <c r="KDL14" s="149"/>
      <c r="KDM14" s="149"/>
      <c r="KDN14" s="149"/>
      <c r="KDO14" s="149"/>
      <c r="KDP14" s="149"/>
      <c r="KDQ14" s="149"/>
      <c r="KDR14" s="149"/>
      <c r="KDS14" s="149"/>
      <c r="KDT14" s="149"/>
      <c r="KDU14" s="149"/>
      <c r="KDV14" s="149"/>
      <c r="KDW14" s="149"/>
      <c r="KDX14" s="149"/>
      <c r="KDY14" s="149"/>
      <c r="KDZ14" s="149"/>
      <c r="KEA14" s="149"/>
      <c r="KEB14" s="149"/>
      <c r="KEC14" s="149"/>
      <c r="KED14" s="149"/>
      <c r="KEE14" s="149"/>
      <c r="KEF14" s="149"/>
      <c r="KEG14" s="149"/>
      <c r="KEH14" s="149"/>
      <c r="KEI14" s="149"/>
      <c r="KEJ14" s="149"/>
      <c r="KEK14" s="149"/>
      <c r="KEL14" s="149"/>
      <c r="KEM14" s="149"/>
      <c r="KEN14" s="149"/>
      <c r="KEO14" s="149"/>
      <c r="KEP14" s="149"/>
      <c r="KEQ14" s="149"/>
      <c r="KER14" s="149"/>
      <c r="KES14" s="149"/>
      <c r="KET14" s="149"/>
      <c r="KEU14" s="149"/>
      <c r="KEV14" s="149"/>
      <c r="KEW14" s="149"/>
      <c r="KEX14" s="149"/>
      <c r="KEY14" s="149"/>
      <c r="KEZ14" s="149"/>
      <c r="KFA14" s="149"/>
      <c r="KFB14" s="149"/>
      <c r="KFC14" s="149"/>
      <c r="KFD14" s="149"/>
      <c r="KFE14" s="149"/>
      <c r="KFF14" s="149"/>
      <c r="KFG14" s="149"/>
      <c r="KFH14" s="149"/>
      <c r="KFI14" s="149"/>
      <c r="KFJ14" s="149"/>
      <c r="KFK14" s="149"/>
      <c r="KFL14" s="149"/>
      <c r="KFM14" s="149"/>
      <c r="KFN14" s="149"/>
      <c r="KFO14" s="149"/>
      <c r="KFP14" s="149"/>
      <c r="KFQ14" s="149"/>
      <c r="KFR14" s="149"/>
      <c r="KFS14" s="149"/>
      <c r="KFT14" s="149"/>
      <c r="KFU14" s="149"/>
      <c r="KFV14" s="149"/>
      <c r="KFW14" s="149"/>
      <c r="KFX14" s="149"/>
      <c r="KFY14" s="149"/>
      <c r="KFZ14" s="149"/>
      <c r="KGA14" s="149"/>
      <c r="KGB14" s="149"/>
      <c r="KGC14" s="149"/>
      <c r="KGD14" s="149"/>
      <c r="KGE14" s="149"/>
      <c r="KGF14" s="149"/>
      <c r="KGG14" s="149"/>
      <c r="KGH14" s="149"/>
      <c r="KGI14" s="149"/>
      <c r="KGJ14" s="149"/>
      <c r="KGK14" s="149"/>
      <c r="KGL14" s="149"/>
      <c r="KGM14" s="149"/>
      <c r="KGN14" s="149"/>
      <c r="KGO14" s="149"/>
      <c r="KGP14" s="149"/>
      <c r="KGQ14" s="149"/>
      <c r="KGR14" s="149"/>
      <c r="KGS14" s="149"/>
      <c r="KGT14" s="149"/>
      <c r="KGU14" s="149"/>
      <c r="KGV14" s="149"/>
      <c r="KGW14" s="149"/>
      <c r="KGX14" s="149"/>
      <c r="KGY14" s="149"/>
      <c r="KGZ14" s="149"/>
      <c r="KHA14" s="149"/>
      <c r="KHB14" s="149"/>
      <c r="KHC14" s="149"/>
      <c r="KHD14" s="149"/>
      <c r="KHE14" s="149"/>
      <c r="KHF14" s="149"/>
      <c r="KHG14" s="149"/>
      <c r="KHH14" s="149"/>
      <c r="KHI14" s="149"/>
      <c r="KHJ14" s="149"/>
      <c r="KHK14" s="149"/>
      <c r="KHL14" s="149"/>
      <c r="KHM14" s="149"/>
      <c r="KHN14" s="149"/>
      <c r="KHO14" s="149"/>
      <c r="KHP14" s="149"/>
      <c r="KHQ14" s="149"/>
      <c r="KHR14" s="149"/>
      <c r="KHS14" s="149"/>
      <c r="KHT14" s="149"/>
      <c r="KHU14" s="149"/>
      <c r="KHV14" s="149"/>
      <c r="KHW14" s="149"/>
      <c r="KHX14" s="149"/>
      <c r="KHY14" s="149"/>
      <c r="KHZ14" s="149"/>
      <c r="KIA14" s="149"/>
      <c r="KIB14" s="149"/>
      <c r="KIC14" s="149"/>
      <c r="KID14" s="149"/>
      <c r="KIE14" s="149"/>
      <c r="KIF14" s="149"/>
      <c r="KIG14" s="149"/>
      <c r="KIH14" s="149"/>
      <c r="KII14" s="149"/>
      <c r="KIJ14" s="149"/>
      <c r="KIK14" s="149"/>
      <c r="KIL14" s="149"/>
      <c r="KIM14" s="149"/>
      <c r="KIN14" s="149"/>
      <c r="KIO14" s="149"/>
      <c r="KIP14" s="149"/>
      <c r="KIQ14" s="149"/>
      <c r="KIR14" s="149"/>
      <c r="KIS14" s="149"/>
      <c r="KIT14" s="149"/>
      <c r="KIU14" s="149"/>
      <c r="KIV14" s="149"/>
      <c r="KIW14" s="149"/>
      <c r="KIX14" s="149"/>
      <c r="KIY14" s="149"/>
      <c r="KIZ14" s="149"/>
      <c r="KJA14" s="149"/>
      <c r="KJB14" s="149"/>
      <c r="KJC14" s="149"/>
      <c r="KJD14" s="149"/>
      <c r="KJE14" s="149"/>
      <c r="KJF14" s="149"/>
      <c r="KJG14" s="149"/>
      <c r="KJH14" s="149"/>
      <c r="KJI14" s="149"/>
      <c r="KJJ14" s="149"/>
      <c r="KJK14" s="149"/>
      <c r="KJL14" s="149"/>
      <c r="KJM14" s="149"/>
      <c r="KJN14" s="149"/>
      <c r="KJO14" s="149"/>
      <c r="KJP14" s="149"/>
      <c r="KJQ14" s="149"/>
      <c r="KJR14" s="149"/>
      <c r="KJS14" s="149"/>
      <c r="KJT14" s="149"/>
      <c r="KJU14" s="149"/>
      <c r="KJV14" s="149"/>
      <c r="KJW14" s="149"/>
      <c r="KJX14" s="149"/>
      <c r="KJY14" s="149"/>
      <c r="KJZ14" s="149"/>
      <c r="KKA14" s="149"/>
      <c r="KKB14" s="149"/>
      <c r="KKC14" s="149"/>
      <c r="KKD14" s="149"/>
      <c r="KKE14" s="149"/>
      <c r="KKF14" s="149"/>
      <c r="KKG14" s="149"/>
      <c r="KKH14" s="149"/>
      <c r="KKI14" s="149"/>
      <c r="KKJ14" s="149"/>
      <c r="KKK14" s="149"/>
      <c r="KKL14" s="149"/>
      <c r="KKM14" s="149"/>
      <c r="KKN14" s="149"/>
      <c r="KKO14" s="149"/>
      <c r="KKP14" s="149"/>
      <c r="KKQ14" s="149"/>
      <c r="KKR14" s="149"/>
      <c r="KKS14" s="149"/>
      <c r="KKT14" s="149"/>
      <c r="KKU14" s="149"/>
      <c r="KKV14" s="149"/>
      <c r="KKW14" s="149"/>
      <c r="KKX14" s="149"/>
      <c r="KKY14" s="149"/>
      <c r="KKZ14" s="149"/>
      <c r="KLA14" s="149"/>
      <c r="KLB14" s="149"/>
      <c r="KLC14" s="149"/>
      <c r="KLD14" s="149"/>
      <c r="KLE14" s="149"/>
      <c r="KLF14" s="149"/>
      <c r="KLG14" s="149"/>
      <c r="KLH14" s="149"/>
      <c r="KLI14" s="149"/>
      <c r="KLJ14" s="149"/>
      <c r="KLK14" s="149"/>
      <c r="KLL14" s="149"/>
      <c r="KLM14" s="149"/>
      <c r="KLN14" s="149"/>
      <c r="KLO14" s="149"/>
      <c r="KLP14" s="149"/>
      <c r="KLQ14" s="149"/>
      <c r="KLR14" s="149"/>
      <c r="KLS14" s="149"/>
      <c r="KLT14" s="149"/>
      <c r="KLU14" s="149"/>
      <c r="KLV14" s="149"/>
      <c r="KLW14" s="149"/>
      <c r="KLX14" s="149"/>
      <c r="KLY14" s="149"/>
      <c r="KLZ14" s="149"/>
      <c r="KMA14" s="149"/>
      <c r="KMB14" s="149"/>
      <c r="KMC14" s="149"/>
      <c r="KMD14" s="149"/>
      <c r="KME14" s="149"/>
      <c r="KMF14" s="149"/>
      <c r="KMG14" s="149"/>
      <c r="KMH14" s="149"/>
      <c r="KMI14" s="149"/>
      <c r="KMJ14" s="149"/>
      <c r="KMK14" s="149"/>
      <c r="KML14" s="149"/>
      <c r="KMM14" s="149"/>
      <c r="KMN14" s="149"/>
      <c r="KMO14" s="149"/>
      <c r="KMP14" s="149"/>
      <c r="KMQ14" s="149"/>
      <c r="KMR14" s="149"/>
      <c r="KMS14" s="149"/>
      <c r="KMT14" s="149"/>
      <c r="KMU14" s="149"/>
      <c r="KMV14" s="149"/>
      <c r="KMW14" s="149"/>
      <c r="KMX14" s="149"/>
      <c r="KMY14" s="149"/>
      <c r="KMZ14" s="149"/>
      <c r="KNA14" s="149"/>
      <c r="KNB14" s="149"/>
      <c r="KNC14" s="149"/>
      <c r="KND14" s="149"/>
      <c r="KNE14" s="149"/>
      <c r="KNF14" s="149"/>
      <c r="KNG14" s="149"/>
      <c r="KNH14" s="149"/>
      <c r="KNI14" s="149"/>
      <c r="KNJ14" s="149"/>
      <c r="KNK14" s="149"/>
      <c r="KNL14" s="149"/>
      <c r="KNM14" s="149"/>
      <c r="KNN14" s="149"/>
      <c r="KNO14" s="149"/>
      <c r="KNP14" s="149"/>
      <c r="KNQ14" s="149"/>
      <c r="KNR14" s="149"/>
      <c r="KNS14" s="149"/>
      <c r="KNT14" s="149"/>
      <c r="KNU14" s="149"/>
      <c r="KNV14" s="149"/>
      <c r="KNW14" s="149"/>
      <c r="KNX14" s="149"/>
      <c r="KNY14" s="149"/>
      <c r="KNZ14" s="149"/>
      <c r="KOA14" s="149"/>
      <c r="KOB14" s="149"/>
      <c r="KOC14" s="149"/>
      <c r="KOD14" s="149"/>
      <c r="KOE14" s="149"/>
      <c r="KOF14" s="149"/>
      <c r="KOG14" s="149"/>
      <c r="KOH14" s="149"/>
      <c r="KOI14" s="149"/>
      <c r="KOJ14" s="149"/>
      <c r="KOK14" s="149"/>
      <c r="KOL14" s="149"/>
      <c r="KOM14" s="149"/>
      <c r="KON14" s="149"/>
      <c r="KOO14" s="149"/>
      <c r="KOP14" s="149"/>
      <c r="KOQ14" s="149"/>
      <c r="KOR14" s="149"/>
      <c r="KOS14" s="149"/>
      <c r="KOT14" s="149"/>
      <c r="KOU14" s="149"/>
      <c r="KOV14" s="149"/>
      <c r="KOW14" s="149"/>
      <c r="KOX14" s="149"/>
      <c r="KOY14" s="149"/>
      <c r="KOZ14" s="149"/>
      <c r="KPA14" s="149"/>
      <c r="KPB14" s="149"/>
      <c r="KPC14" s="149"/>
      <c r="KPD14" s="149"/>
      <c r="KPE14" s="149"/>
      <c r="KPF14" s="149"/>
      <c r="KPG14" s="149"/>
      <c r="KPH14" s="149"/>
      <c r="KPI14" s="149"/>
      <c r="KPJ14" s="149"/>
      <c r="KPK14" s="149"/>
      <c r="KPL14" s="149"/>
      <c r="KPM14" s="149"/>
      <c r="KPN14" s="149"/>
      <c r="KPO14" s="149"/>
      <c r="KPP14" s="149"/>
      <c r="KPQ14" s="149"/>
      <c r="KPR14" s="149"/>
      <c r="KPS14" s="149"/>
      <c r="KPT14" s="149"/>
      <c r="KPU14" s="149"/>
      <c r="KPV14" s="149"/>
      <c r="KPW14" s="149"/>
      <c r="KPX14" s="149"/>
      <c r="KPY14" s="149"/>
      <c r="KPZ14" s="149"/>
      <c r="KQA14" s="149"/>
      <c r="KQB14" s="149"/>
      <c r="KQC14" s="149"/>
      <c r="KQD14" s="149"/>
      <c r="KQE14" s="149"/>
      <c r="KQF14" s="149"/>
      <c r="KQG14" s="149"/>
      <c r="KQH14" s="149"/>
      <c r="KQI14" s="149"/>
      <c r="KQJ14" s="149"/>
      <c r="KQK14" s="149"/>
      <c r="KQL14" s="149"/>
      <c r="KQM14" s="149"/>
      <c r="KQN14" s="149"/>
      <c r="KQO14" s="149"/>
      <c r="KQP14" s="149"/>
      <c r="KQQ14" s="149"/>
      <c r="KQR14" s="149"/>
      <c r="KQS14" s="149"/>
      <c r="KQT14" s="149"/>
      <c r="KQU14" s="149"/>
      <c r="KQV14" s="149"/>
      <c r="KQW14" s="149"/>
      <c r="KQX14" s="149"/>
      <c r="KQY14" s="149"/>
      <c r="KQZ14" s="149"/>
      <c r="KRA14" s="149"/>
      <c r="KRB14" s="149"/>
      <c r="KRC14" s="149"/>
      <c r="KRD14" s="149"/>
      <c r="KRE14" s="149"/>
      <c r="KRF14" s="149"/>
      <c r="KRG14" s="149"/>
      <c r="KRH14" s="149"/>
      <c r="KRI14" s="149"/>
      <c r="KRJ14" s="149"/>
      <c r="KRK14" s="149"/>
      <c r="KRL14" s="149"/>
      <c r="KRM14" s="149"/>
      <c r="KRN14" s="149"/>
      <c r="KRO14" s="149"/>
      <c r="KRP14" s="149"/>
      <c r="KRQ14" s="149"/>
      <c r="KRR14" s="149"/>
      <c r="KRS14" s="149"/>
      <c r="KRT14" s="149"/>
      <c r="KRU14" s="149"/>
      <c r="KRV14" s="149"/>
      <c r="KRW14" s="149"/>
      <c r="KRX14" s="149"/>
      <c r="KRY14" s="149"/>
      <c r="KRZ14" s="149"/>
      <c r="KSA14" s="149"/>
      <c r="KSB14" s="149"/>
      <c r="KSC14" s="149"/>
      <c r="KSD14" s="149"/>
      <c r="KSE14" s="149"/>
      <c r="KSF14" s="149"/>
      <c r="KSG14" s="149"/>
      <c r="KSH14" s="149"/>
      <c r="KSI14" s="149"/>
      <c r="KSJ14" s="149"/>
      <c r="KSK14" s="149"/>
      <c r="KSL14" s="149"/>
      <c r="KSM14" s="149"/>
      <c r="KSN14" s="149"/>
      <c r="KSO14" s="149"/>
      <c r="KSP14" s="149"/>
      <c r="KSQ14" s="149"/>
      <c r="KSR14" s="149"/>
      <c r="KSS14" s="149"/>
      <c r="KST14" s="149"/>
      <c r="KSU14" s="149"/>
      <c r="KSV14" s="149"/>
      <c r="KSW14" s="149"/>
      <c r="KSX14" s="149"/>
      <c r="KSY14" s="149"/>
      <c r="KSZ14" s="149"/>
      <c r="KTA14" s="149"/>
      <c r="KTB14" s="149"/>
      <c r="KTC14" s="149"/>
      <c r="KTD14" s="149"/>
      <c r="KTE14" s="149"/>
      <c r="KTF14" s="149"/>
      <c r="KTG14" s="149"/>
      <c r="KTH14" s="149"/>
      <c r="KTI14" s="149"/>
      <c r="KTJ14" s="149"/>
      <c r="KTK14" s="149"/>
      <c r="KTL14" s="149"/>
      <c r="KTM14" s="149"/>
      <c r="KTN14" s="149"/>
      <c r="KTO14" s="149"/>
      <c r="KTP14" s="149"/>
      <c r="KTQ14" s="149"/>
      <c r="KTR14" s="149"/>
      <c r="KTS14" s="149"/>
      <c r="KTT14" s="149"/>
      <c r="KTU14" s="149"/>
      <c r="KTV14" s="149"/>
      <c r="KTW14" s="149"/>
      <c r="KTX14" s="149"/>
      <c r="KTY14" s="149"/>
      <c r="KTZ14" s="149"/>
      <c r="KUA14" s="149"/>
      <c r="KUB14" s="149"/>
      <c r="KUC14" s="149"/>
      <c r="KUD14" s="149"/>
      <c r="KUE14" s="149"/>
      <c r="KUF14" s="149"/>
      <c r="KUG14" s="149"/>
      <c r="KUH14" s="149"/>
      <c r="KUI14" s="149"/>
      <c r="KUJ14" s="149"/>
      <c r="KUK14" s="149"/>
      <c r="KUL14" s="149"/>
      <c r="KUM14" s="149"/>
      <c r="KUN14" s="149"/>
      <c r="KUO14" s="149"/>
      <c r="KUP14" s="149"/>
      <c r="KUQ14" s="149"/>
      <c r="KUR14" s="149"/>
      <c r="KUS14" s="149"/>
      <c r="KUT14" s="149"/>
      <c r="KUU14" s="149"/>
      <c r="KUV14" s="149"/>
      <c r="KUW14" s="149"/>
      <c r="KUX14" s="149"/>
      <c r="KUY14" s="149"/>
      <c r="KUZ14" s="149"/>
      <c r="KVA14" s="149"/>
      <c r="KVB14" s="149"/>
      <c r="KVC14" s="149"/>
      <c r="KVD14" s="149"/>
      <c r="KVE14" s="149"/>
      <c r="KVF14" s="149"/>
      <c r="KVG14" s="149"/>
      <c r="KVH14" s="149"/>
      <c r="KVI14" s="149"/>
      <c r="KVJ14" s="149"/>
      <c r="KVK14" s="149"/>
      <c r="KVL14" s="149"/>
      <c r="KVM14" s="149"/>
      <c r="KVN14" s="149"/>
      <c r="KVO14" s="149"/>
      <c r="KVP14" s="149"/>
      <c r="KVQ14" s="149"/>
      <c r="KVR14" s="149"/>
      <c r="KVS14" s="149"/>
      <c r="KVT14" s="149"/>
      <c r="KVU14" s="149"/>
      <c r="KVV14" s="149"/>
      <c r="KVW14" s="149"/>
      <c r="KVX14" s="149"/>
      <c r="KVY14" s="149"/>
      <c r="KVZ14" s="149"/>
      <c r="KWA14" s="149"/>
      <c r="KWB14" s="149"/>
      <c r="KWC14" s="149"/>
      <c r="KWD14" s="149"/>
      <c r="KWE14" s="149"/>
      <c r="KWF14" s="149"/>
      <c r="KWG14" s="149"/>
      <c r="KWH14" s="149"/>
      <c r="KWI14" s="149"/>
      <c r="KWJ14" s="149"/>
      <c r="KWK14" s="149"/>
      <c r="KWL14" s="149"/>
      <c r="KWM14" s="149"/>
      <c r="KWN14" s="149"/>
      <c r="KWO14" s="149"/>
      <c r="KWP14" s="149"/>
      <c r="KWQ14" s="149"/>
      <c r="KWR14" s="149"/>
      <c r="KWS14" s="149"/>
      <c r="KWT14" s="149"/>
      <c r="KWU14" s="149"/>
      <c r="KWV14" s="149"/>
      <c r="KWW14" s="149"/>
      <c r="KWX14" s="149"/>
      <c r="KWY14" s="149"/>
      <c r="KWZ14" s="149"/>
      <c r="KXA14" s="149"/>
      <c r="KXB14" s="149"/>
      <c r="KXC14" s="149"/>
      <c r="KXD14" s="149"/>
      <c r="KXE14" s="149"/>
      <c r="KXF14" s="149"/>
      <c r="KXG14" s="149"/>
      <c r="KXH14" s="149"/>
      <c r="KXI14" s="149"/>
      <c r="KXJ14" s="149"/>
      <c r="KXK14" s="149"/>
      <c r="KXL14" s="149"/>
      <c r="KXM14" s="149"/>
      <c r="KXN14" s="149"/>
      <c r="KXO14" s="149"/>
      <c r="KXP14" s="149"/>
      <c r="KXQ14" s="149"/>
      <c r="KXR14" s="149"/>
      <c r="KXS14" s="149"/>
      <c r="KXT14" s="149"/>
      <c r="KXU14" s="149"/>
      <c r="KXV14" s="149"/>
      <c r="KXW14" s="149"/>
      <c r="KXX14" s="149"/>
      <c r="KXY14" s="149"/>
      <c r="KXZ14" s="149"/>
      <c r="KYA14" s="149"/>
      <c r="KYB14" s="149"/>
      <c r="KYC14" s="149"/>
      <c r="KYD14" s="149"/>
      <c r="KYE14" s="149"/>
      <c r="KYF14" s="149"/>
      <c r="KYG14" s="149"/>
      <c r="KYH14" s="149"/>
      <c r="KYI14" s="149"/>
      <c r="KYJ14" s="149"/>
      <c r="KYK14" s="149"/>
      <c r="KYL14" s="149"/>
      <c r="KYM14" s="149"/>
      <c r="KYN14" s="149"/>
      <c r="KYO14" s="149"/>
      <c r="KYP14" s="149"/>
      <c r="KYQ14" s="149"/>
      <c r="KYR14" s="149"/>
      <c r="KYS14" s="149"/>
      <c r="KYT14" s="149"/>
      <c r="KYU14" s="149"/>
      <c r="KYV14" s="149"/>
      <c r="KYW14" s="149"/>
      <c r="KYX14" s="149"/>
      <c r="KYY14" s="149"/>
      <c r="KYZ14" s="149"/>
      <c r="KZA14" s="149"/>
      <c r="KZB14" s="149"/>
      <c r="KZC14" s="149"/>
      <c r="KZD14" s="149"/>
      <c r="KZE14" s="149"/>
      <c r="KZF14" s="149"/>
      <c r="KZG14" s="149"/>
      <c r="KZH14" s="149"/>
      <c r="KZI14" s="149"/>
      <c r="KZJ14" s="149"/>
      <c r="KZK14" s="149"/>
      <c r="KZL14" s="149"/>
      <c r="KZM14" s="149"/>
      <c r="KZN14" s="149"/>
      <c r="KZO14" s="149"/>
      <c r="KZP14" s="149"/>
      <c r="KZQ14" s="149"/>
      <c r="KZR14" s="149"/>
      <c r="KZS14" s="149"/>
      <c r="KZT14" s="149"/>
      <c r="KZU14" s="149"/>
      <c r="KZV14" s="149"/>
      <c r="KZW14" s="149"/>
      <c r="KZX14" s="149"/>
      <c r="KZY14" s="149"/>
      <c r="KZZ14" s="149"/>
      <c r="LAA14" s="149"/>
      <c r="LAB14" s="149"/>
      <c r="LAC14" s="149"/>
      <c r="LAD14" s="149"/>
      <c r="LAE14" s="149"/>
      <c r="LAF14" s="149"/>
      <c r="LAG14" s="149"/>
      <c r="LAH14" s="149"/>
      <c r="LAI14" s="149"/>
      <c r="LAJ14" s="149"/>
      <c r="LAK14" s="149"/>
      <c r="LAL14" s="149"/>
      <c r="LAM14" s="149"/>
      <c r="LAN14" s="149"/>
      <c r="LAO14" s="149"/>
      <c r="LAP14" s="149"/>
      <c r="LAQ14" s="149"/>
      <c r="LAR14" s="149"/>
      <c r="LAS14" s="149"/>
      <c r="LAT14" s="149"/>
      <c r="LAU14" s="149"/>
      <c r="LAV14" s="149"/>
      <c r="LAW14" s="149"/>
      <c r="LAX14" s="149"/>
      <c r="LAY14" s="149"/>
      <c r="LAZ14" s="149"/>
      <c r="LBA14" s="149"/>
      <c r="LBB14" s="149"/>
      <c r="LBC14" s="149"/>
      <c r="LBD14" s="149"/>
      <c r="LBE14" s="149"/>
      <c r="LBF14" s="149"/>
      <c r="LBG14" s="149"/>
      <c r="LBH14" s="149"/>
      <c r="LBI14" s="149"/>
      <c r="LBJ14" s="149"/>
      <c r="LBK14" s="149"/>
      <c r="LBL14" s="149"/>
      <c r="LBM14" s="149"/>
      <c r="LBN14" s="149"/>
      <c r="LBO14" s="149"/>
      <c r="LBP14" s="149"/>
      <c r="LBQ14" s="149"/>
      <c r="LBR14" s="149"/>
      <c r="LBS14" s="149"/>
      <c r="LBT14" s="149"/>
      <c r="LBU14" s="149"/>
      <c r="LBV14" s="149"/>
      <c r="LBW14" s="149"/>
      <c r="LBX14" s="149"/>
      <c r="LBY14" s="149"/>
      <c r="LBZ14" s="149"/>
      <c r="LCA14" s="149"/>
      <c r="LCB14" s="149"/>
      <c r="LCC14" s="149"/>
      <c r="LCD14" s="149"/>
      <c r="LCE14" s="149"/>
      <c r="LCF14" s="149"/>
      <c r="LCG14" s="149"/>
      <c r="LCH14" s="149"/>
      <c r="LCI14" s="149"/>
      <c r="LCJ14" s="149"/>
      <c r="LCK14" s="149"/>
      <c r="LCL14" s="149"/>
      <c r="LCM14" s="149"/>
      <c r="LCN14" s="149"/>
      <c r="LCO14" s="149"/>
      <c r="LCP14" s="149"/>
      <c r="LCQ14" s="149"/>
      <c r="LCR14" s="149"/>
      <c r="LCS14" s="149"/>
      <c r="LCT14" s="149"/>
      <c r="LCU14" s="149"/>
      <c r="LCV14" s="149"/>
      <c r="LCW14" s="149"/>
      <c r="LCX14" s="149"/>
      <c r="LCY14" s="149"/>
      <c r="LCZ14" s="149"/>
      <c r="LDA14" s="149"/>
      <c r="LDB14" s="149"/>
      <c r="LDC14" s="149"/>
      <c r="LDD14" s="149"/>
      <c r="LDE14" s="149"/>
      <c r="LDF14" s="149"/>
      <c r="LDG14" s="149"/>
      <c r="LDH14" s="149"/>
      <c r="LDI14" s="149"/>
      <c r="LDJ14" s="149"/>
      <c r="LDK14" s="149"/>
      <c r="LDL14" s="149"/>
      <c r="LDM14" s="149"/>
      <c r="LDN14" s="149"/>
      <c r="LDO14" s="149"/>
      <c r="LDP14" s="149"/>
      <c r="LDQ14" s="149"/>
      <c r="LDR14" s="149"/>
      <c r="LDS14" s="149"/>
      <c r="LDT14" s="149"/>
      <c r="LDU14" s="149"/>
      <c r="LDV14" s="149"/>
      <c r="LDW14" s="149"/>
      <c r="LDX14" s="149"/>
      <c r="LDY14" s="149"/>
      <c r="LDZ14" s="149"/>
      <c r="LEA14" s="149"/>
      <c r="LEB14" s="149"/>
      <c r="LEC14" s="149"/>
      <c r="LED14" s="149"/>
      <c r="LEE14" s="149"/>
      <c r="LEF14" s="149"/>
      <c r="LEG14" s="149"/>
      <c r="LEH14" s="149"/>
      <c r="LEI14" s="149"/>
      <c r="LEJ14" s="149"/>
      <c r="LEK14" s="149"/>
      <c r="LEL14" s="149"/>
      <c r="LEM14" s="149"/>
      <c r="LEN14" s="149"/>
      <c r="LEO14" s="149"/>
      <c r="LEP14" s="149"/>
      <c r="LEQ14" s="149"/>
      <c r="LER14" s="149"/>
      <c r="LES14" s="149"/>
      <c r="LET14" s="149"/>
      <c r="LEU14" s="149"/>
      <c r="LEV14" s="149"/>
      <c r="LEW14" s="149"/>
      <c r="LEX14" s="149"/>
      <c r="LEY14" s="149"/>
      <c r="LEZ14" s="149"/>
      <c r="LFA14" s="149"/>
      <c r="LFB14" s="149"/>
      <c r="LFC14" s="149"/>
      <c r="LFD14" s="149"/>
      <c r="LFE14" s="149"/>
      <c r="LFF14" s="149"/>
      <c r="LFG14" s="149"/>
      <c r="LFH14" s="149"/>
      <c r="LFI14" s="149"/>
      <c r="LFJ14" s="149"/>
      <c r="LFK14" s="149"/>
      <c r="LFL14" s="149"/>
      <c r="LFM14" s="149"/>
      <c r="LFN14" s="149"/>
      <c r="LFO14" s="149"/>
      <c r="LFP14" s="149"/>
      <c r="LFQ14" s="149"/>
      <c r="LFR14" s="149"/>
      <c r="LFS14" s="149"/>
      <c r="LFT14" s="149"/>
      <c r="LFU14" s="149"/>
      <c r="LFV14" s="149"/>
      <c r="LFW14" s="149"/>
      <c r="LFX14" s="149"/>
      <c r="LFY14" s="149"/>
      <c r="LFZ14" s="149"/>
      <c r="LGA14" s="149"/>
      <c r="LGB14" s="149"/>
      <c r="LGC14" s="149"/>
      <c r="LGD14" s="149"/>
      <c r="LGE14" s="149"/>
      <c r="LGF14" s="149"/>
      <c r="LGG14" s="149"/>
      <c r="LGH14" s="149"/>
      <c r="LGI14" s="149"/>
      <c r="LGJ14" s="149"/>
      <c r="LGK14" s="149"/>
      <c r="LGL14" s="149"/>
      <c r="LGM14" s="149"/>
      <c r="LGN14" s="149"/>
      <c r="LGO14" s="149"/>
      <c r="LGP14" s="149"/>
      <c r="LGQ14" s="149"/>
      <c r="LGR14" s="149"/>
      <c r="LGS14" s="149"/>
      <c r="LGT14" s="149"/>
      <c r="LGU14" s="149"/>
      <c r="LGV14" s="149"/>
      <c r="LGW14" s="149"/>
      <c r="LGX14" s="149"/>
      <c r="LGY14" s="149"/>
      <c r="LGZ14" s="149"/>
      <c r="LHA14" s="149"/>
      <c r="LHB14" s="149"/>
      <c r="LHC14" s="149"/>
      <c r="LHD14" s="149"/>
      <c r="LHE14" s="149"/>
      <c r="LHF14" s="149"/>
      <c r="LHG14" s="149"/>
      <c r="LHH14" s="149"/>
      <c r="LHI14" s="149"/>
      <c r="LHJ14" s="149"/>
      <c r="LHK14" s="149"/>
      <c r="LHL14" s="149"/>
      <c r="LHM14" s="149"/>
      <c r="LHN14" s="149"/>
      <c r="LHO14" s="149"/>
      <c r="LHP14" s="149"/>
      <c r="LHQ14" s="149"/>
      <c r="LHR14" s="149"/>
      <c r="LHS14" s="149"/>
      <c r="LHT14" s="149"/>
      <c r="LHU14" s="149"/>
      <c r="LHV14" s="149"/>
      <c r="LHW14" s="149"/>
      <c r="LHX14" s="149"/>
      <c r="LHY14" s="149"/>
      <c r="LHZ14" s="149"/>
      <c r="LIA14" s="149"/>
      <c r="LIB14" s="149"/>
      <c r="LIC14" s="149"/>
      <c r="LID14" s="149"/>
      <c r="LIE14" s="149"/>
      <c r="LIF14" s="149"/>
      <c r="LIG14" s="149"/>
      <c r="LIH14" s="149"/>
      <c r="LII14" s="149"/>
      <c r="LIJ14" s="149"/>
      <c r="LIK14" s="149"/>
      <c r="LIL14" s="149"/>
      <c r="LIM14" s="149"/>
      <c r="LIN14" s="149"/>
      <c r="LIO14" s="149"/>
      <c r="LIP14" s="149"/>
      <c r="LIQ14" s="149"/>
      <c r="LIR14" s="149"/>
      <c r="LIS14" s="149"/>
      <c r="LIT14" s="149"/>
      <c r="LIU14" s="149"/>
      <c r="LIV14" s="149"/>
      <c r="LIW14" s="149"/>
      <c r="LIX14" s="149"/>
      <c r="LIY14" s="149"/>
      <c r="LIZ14" s="149"/>
      <c r="LJA14" s="149"/>
      <c r="LJB14" s="149"/>
      <c r="LJC14" s="149"/>
      <c r="LJD14" s="149"/>
      <c r="LJE14" s="149"/>
      <c r="LJF14" s="149"/>
      <c r="LJG14" s="149"/>
      <c r="LJH14" s="149"/>
      <c r="LJI14" s="149"/>
      <c r="LJJ14" s="149"/>
      <c r="LJK14" s="149"/>
      <c r="LJL14" s="149"/>
      <c r="LJM14" s="149"/>
      <c r="LJN14" s="149"/>
      <c r="LJO14" s="149"/>
      <c r="LJP14" s="149"/>
      <c r="LJQ14" s="149"/>
      <c r="LJR14" s="149"/>
      <c r="LJS14" s="149"/>
      <c r="LJT14" s="149"/>
      <c r="LJU14" s="149"/>
      <c r="LJV14" s="149"/>
      <c r="LJW14" s="149"/>
      <c r="LJX14" s="149"/>
      <c r="LJY14" s="149"/>
      <c r="LJZ14" s="149"/>
      <c r="LKA14" s="149"/>
      <c r="LKB14" s="149"/>
      <c r="LKC14" s="149"/>
      <c r="LKD14" s="149"/>
      <c r="LKE14" s="149"/>
      <c r="LKF14" s="149"/>
      <c r="LKG14" s="149"/>
      <c r="LKH14" s="149"/>
      <c r="LKI14" s="149"/>
      <c r="LKJ14" s="149"/>
      <c r="LKK14" s="149"/>
      <c r="LKL14" s="149"/>
      <c r="LKM14" s="149"/>
      <c r="LKN14" s="149"/>
      <c r="LKO14" s="149"/>
      <c r="LKP14" s="149"/>
      <c r="LKQ14" s="149"/>
      <c r="LKR14" s="149"/>
      <c r="LKS14" s="149"/>
      <c r="LKT14" s="149"/>
      <c r="LKU14" s="149"/>
      <c r="LKV14" s="149"/>
      <c r="LKW14" s="149"/>
      <c r="LKX14" s="149"/>
      <c r="LKY14" s="149"/>
      <c r="LKZ14" s="149"/>
      <c r="LLA14" s="149"/>
      <c r="LLB14" s="149"/>
      <c r="LLC14" s="149"/>
      <c r="LLD14" s="149"/>
      <c r="LLE14" s="149"/>
      <c r="LLF14" s="149"/>
      <c r="LLG14" s="149"/>
      <c r="LLH14" s="149"/>
      <c r="LLI14" s="149"/>
      <c r="LLJ14" s="149"/>
      <c r="LLK14" s="149"/>
      <c r="LLL14" s="149"/>
      <c r="LLM14" s="149"/>
      <c r="LLN14" s="149"/>
      <c r="LLO14" s="149"/>
      <c r="LLP14" s="149"/>
      <c r="LLQ14" s="149"/>
      <c r="LLR14" s="149"/>
      <c r="LLS14" s="149"/>
      <c r="LLT14" s="149"/>
      <c r="LLU14" s="149"/>
      <c r="LLV14" s="149"/>
      <c r="LLW14" s="149"/>
      <c r="LLX14" s="149"/>
      <c r="LLY14" s="149"/>
      <c r="LLZ14" s="149"/>
      <c r="LMA14" s="149"/>
      <c r="LMB14" s="149"/>
      <c r="LMC14" s="149"/>
      <c r="LMD14" s="149"/>
      <c r="LME14" s="149"/>
      <c r="LMF14" s="149"/>
      <c r="LMG14" s="149"/>
      <c r="LMH14" s="149"/>
      <c r="LMI14" s="149"/>
      <c r="LMJ14" s="149"/>
      <c r="LMK14" s="149"/>
      <c r="LML14" s="149"/>
      <c r="LMM14" s="149"/>
      <c r="LMN14" s="149"/>
      <c r="LMO14" s="149"/>
      <c r="LMP14" s="149"/>
      <c r="LMQ14" s="149"/>
      <c r="LMR14" s="149"/>
      <c r="LMS14" s="149"/>
      <c r="LMT14" s="149"/>
      <c r="LMU14" s="149"/>
      <c r="LMV14" s="149"/>
      <c r="LMW14" s="149"/>
      <c r="LMX14" s="149"/>
      <c r="LMY14" s="149"/>
      <c r="LMZ14" s="149"/>
      <c r="LNA14" s="149"/>
      <c r="LNB14" s="149"/>
      <c r="LNC14" s="149"/>
      <c r="LND14" s="149"/>
      <c r="LNE14" s="149"/>
      <c r="LNF14" s="149"/>
      <c r="LNG14" s="149"/>
      <c r="LNH14" s="149"/>
      <c r="LNI14" s="149"/>
      <c r="LNJ14" s="149"/>
      <c r="LNK14" s="149"/>
      <c r="LNL14" s="149"/>
      <c r="LNM14" s="149"/>
      <c r="LNN14" s="149"/>
      <c r="LNO14" s="149"/>
      <c r="LNP14" s="149"/>
      <c r="LNQ14" s="149"/>
      <c r="LNR14" s="149"/>
      <c r="LNS14" s="149"/>
      <c r="LNT14" s="149"/>
      <c r="LNU14" s="149"/>
      <c r="LNV14" s="149"/>
      <c r="LNW14" s="149"/>
      <c r="LNX14" s="149"/>
      <c r="LNY14" s="149"/>
      <c r="LNZ14" s="149"/>
      <c r="LOA14" s="149"/>
      <c r="LOB14" s="149"/>
      <c r="LOC14" s="149"/>
      <c r="LOD14" s="149"/>
      <c r="LOE14" s="149"/>
      <c r="LOF14" s="149"/>
      <c r="LOG14" s="149"/>
      <c r="LOH14" s="149"/>
      <c r="LOI14" s="149"/>
      <c r="LOJ14" s="149"/>
      <c r="LOK14" s="149"/>
      <c r="LOL14" s="149"/>
      <c r="LOM14" s="149"/>
      <c r="LON14" s="149"/>
      <c r="LOO14" s="149"/>
      <c r="LOP14" s="149"/>
      <c r="LOQ14" s="149"/>
      <c r="LOR14" s="149"/>
      <c r="LOS14" s="149"/>
      <c r="LOT14" s="149"/>
      <c r="LOU14" s="149"/>
      <c r="LOV14" s="149"/>
      <c r="LOW14" s="149"/>
      <c r="LOX14" s="149"/>
      <c r="LOY14" s="149"/>
      <c r="LOZ14" s="149"/>
      <c r="LPA14" s="149"/>
      <c r="LPB14" s="149"/>
      <c r="LPC14" s="149"/>
      <c r="LPD14" s="149"/>
      <c r="LPE14" s="149"/>
      <c r="LPF14" s="149"/>
      <c r="LPG14" s="149"/>
      <c r="LPH14" s="149"/>
      <c r="LPI14" s="149"/>
      <c r="LPJ14" s="149"/>
      <c r="LPK14" s="149"/>
      <c r="LPL14" s="149"/>
      <c r="LPM14" s="149"/>
      <c r="LPN14" s="149"/>
      <c r="LPO14" s="149"/>
      <c r="LPP14" s="149"/>
      <c r="LPQ14" s="149"/>
      <c r="LPR14" s="149"/>
      <c r="LPS14" s="149"/>
      <c r="LPT14" s="149"/>
      <c r="LPU14" s="149"/>
      <c r="LPV14" s="149"/>
      <c r="LPW14" s="149"/>
      <c r="LPX14" s="149"/>
      <c r="LPY14" s="149"/>
      <c r="LPZ14" s="149"/>
      <c r="LQA14" s="149"/>
      <c r="LQB14" s="149"/>
      <c r="LQC14" s="149"/>
      <c r="LQD14" s="149"/>
      <c r="LQE14" s="149"/>
      <c r="LQF14" s="149"/>
      <c r="LQG14" s="149"/>
      <c r="LQH14" s="149"/>
      <c r="LQI14" s="149"/>
      <c r="LQJ14" s="149"/>
      <c r="LQK14" s="149"/>
      <c r="LQL14" s="149"/>
      <c r="LQM14" s="149"/>
      <c r="LQN14" s="149"/>
      <c r="LQO14" s="149"/>
      <c r="LQP14" s="149"/>
      <c r="LQQ14" s="149"/>
      <c r="LQR14" s="149"/>
      <c r="LQS14" s="149"/>
      <c r="LQT14" s="149"/>
      <c r="LQU14" s="149"/>
      <c r="LQV14" s="149"/>
      <c r="LQW14" s="149"/>
      <c r="LQX14" s="149"/>
      <c r="LQY14" s="149"/>
      <c r="LQZ14" s="149"/>
      <c r="LRA14" s="149"/>
      <c r="LRB14" s="149"/>
      <c r="LRC14" s="149"/>
      <c r="LRD14" s="149"/>
      <c r="LRE14" s="149"/>
      <c r="LRF14" s="149"/>
      <c r="LRG14" s="149"/>
      <c r="LRH14" s="149"/>
      <c r="LRI14" s="149"/>
      <c r="LRJ14" s="149"/>
      <c r="LRK14" s="149"/>
      <c r="LRL14" s="149"/>
      <c r="LRM14" s="149"/>
      <c r="LRN14" s="149"/>
      <c r="LRO14" s="149"/>
      <c r="LRP14" s="149"/>
      <c r="LRQ14" s="149"/>
      <c r="LRR14" s="149"/>
      <c r="LRS14" s="149"/>
      <c r="LRT14" s="149"/>
      <c r="LRU14" s="149"/>
      <c r="LRV14" s="149"/>
      <c r="LRW14" s="149"/>
      <c r="LRX14" s="149"/>
      <c r="LRY14" s="149"/>
      <c r="LRZ14" s="149"/>
      <c r="LSA14" s="149"/>
      <c r="LSB14" s="149"/>
      <c r="LSC14" s="149"/>
      <c r="LSD14" s="149"/>
      <c r="LSE14" s="149"/>
      <c r="LSF14" s="149"/>
      <c r="LSG14" s="149"/>
      <c r="LSH14" s="149"/>
      <c r="LSI14" s="149"/>
      <c r="LSJ14" s="149"/>
      <c r="LSK14" s="149"/>
      <c r="LSL14" s="149"/>
      <c r="LSM14" s="149"/>
      <c r="LSN14" s="149"/>
      <c r="LSO14" s="149"/>
      <c r="LSP14" s="149"/>
      <c r="LSQ14" s="149"/>
      <c r="LSR14" s="149"/>
      <c r="LSS14" s="149"/>
      <c r="LST14" s="149"/>
      <c r="LSU14" s="149"/>
      <c r="LSV14" s="149"/>
      <c r="LSW14" s="149"/>
      <c r="LSX14" s="149"/>
      <c r="LSY14" s="149"/>
      <c r="LSZ14" s="149"/>
      <c r="LTA14" s="149"/>
      <c r="LTB14" s="149"/>
      <c r="LTC14" s="149"/>
      <c r="LTD14" s="149"/>
      <c r="LTE14" s="149"/>
      <c r="LTF14" s="149"/>
      <c r="LTG14" s="149"/>
      <c r="LTH14" s="149"/>
      <c r="LTI14" s="149"/>
      <c r="LTJ14" s="149"/>
      <c r="LTK14" s="149"/>
      <c r="LTL14" s="149"/>
      <c r="LTM14" s="149"/>
      <c r="LTN14" s="149"/>
      <c r="LTO14" s="149"/>
      <c r="LTP14" s="149"/>
      <c r="LTQ14" s="149"/>
      <c r="LTR14" s="149"/>
      <c r="LTS14" s="149"/>
      <c r="LTT14" s="149"/>
      <c r="LTU14" s="149"/>
      <c r="LTV14" s="149"/>
      <c r="LTW14" s="149"/>
      <c r="LTX14" s="149"/>
      <c r="LTY14" s="149"/>
      <c r="LTZ14" s="149"/>
      <c r="LUA14" s="149"/>
      <c r="LUB14" s="149"/>
      <c r="LUC14" s="149"/>
      <c r="LUD14" s="149"/>
      <c r="LUE14" s="149"/>
      <c r="LUF14" s="149"/>
      <c r="LUG14" s="149"/>
      <c r="LUH14" s="149"/>
      <c r="LUI14" s="149"/>
      <c r="LUJ14" s="149"/>
      <c r="LUK14" s="149"/>
      <c r="LUL14" s="149"/>
      <c r="LUM14" s="149"/>
      <c r="LUN14" s="149"/>
      <c r="LUO14" s="149"/>
      <c r="LUP14" s="149"/>
      <c r="LUQ14" s="149"/>
      <c r="LUR14" s="149"/>
      <c r="LUS14" s="149"/>
      <c r="LUT14" s="149"/>
      <c r="LUU14" s="149"/>
      <c r="LUV14" s="149"/>
      <c r="LUW14" s="149"/>
      <c r="LUX14" s="149"/>
      <c r="LUY14" s="149"/>
      <c r="LUZ14" s="149"/>
      <c r="LVA14" s="149"/>
      <c r="LVB14" s="149"/>
      <c r="LVC14" s="149"/>
      <c r="LVD14" s="149"/>
      <c r="LVE14" s="149"/>
      <c r="LVF14" s="149"/>
      <c r="LVG14" s="149"/>
      <c r="LVH14" s="149"/>
      <c r="LVI14" s="149"/>
      <c r="LVJ14" s="149"/>
      <c r="LVK14" s="149"/>
      <c r="LVL14" s="149"/>
      <c r="LVM14" s="149"/>
      <c r="LVN14" s="149"/>
      <c r="LVO14" s="149"/>
      <c r="LVP14" s="149"/>
      <c r="LVQ14" s="149"/>
      <c r="LVR14" s="149"/>
      <c r="LVS14" s="149"/>
      <c r="LVT14" s="149"/>
      <c r="LVU14" s="149"/>
      <c r="LVV14" s="149"/>
      <c r="LVW14" s="149"/>
      <c r="LVX14" s="149"/>
      <c r="LVY14" s="149"/>
      <c r="LVZ14" s="149"/>
      <c r="LWA14" s="149"/>
      <c r="LWB14" s="149"/>
      <c r="LWC14" s="149"/>
      <c r="LWD14" s="149"/>
      <c r="LWE14" s="149"/>
      <c r="LWF14" s="149"/>
      <c r="LWG14" s="149"/>
      <c r="LWH14" s="149"/>
      <c r="LWI14" s="149"/>
      <c r="LWJ14" s="149"/>
      <c r="LWK14" s="149"/>
      <c r="LWL14" s="149"/>
      <c r="LWM14" s="149"/>
      <c r="LWN14" s="149"/>
      <c r="LWO14" s="149"/>
      <c r="LWP14" s="149"/>
      <c r="LWQ14" s="149"/>
      <c r="LWR14" s="149"/>
      <c r="LWS14" s="149"/>
      <c r="LWT14" s="149"/>
      <c r="LWU14" s="149"/>
      <c r="LWV14" s="149"/>
      <c r="LWW14" s="149"/>
      <c r="LWX14" s="149"/>
      <c r="LWY14" s="149"/>
      <c r="LWZ14" s="149"/>
      <c r="LXA14" s="149"/>
      <c r="LXB14" s="149"/>
      <c r="LXC14" s="149"/>
      <c r="LXD14" s="149"/>
      <c r="LXE14" s="149"/>
      <c r="LXF14" s="149"/>
      <c r="LXG14" s="149"/>
      <c r="LXH14" s="149"/>
      <c r="LXI14" s="149"/>
      <c r="LXJ14" s="149"/>
      <c r="LXK14" s="149"/>
      <c r="LXL14" s="149"/>
      <c r="LXM14" s="149"/>
      <c r="LXN14" s="149"/>
      <c r="LXO14" s="149"/>
      <c r="LXP14" s="149"/>
      <c r="LXQ14" s="149"/>
      <c r="LXR14" s="149"/>
      <c r="LXS14" s="149"/>
      <c r="LXT14" s="149"/>
      <c r="LXU14" s="149"/>
      <c r="LXV14" s="149"/>
      <c r="LXW14" s="149"/>
      <c r="LXX14" s="149"/>
      <c r="LXY14" s="149"/>
      <c r="LXZ14" s="149"/>
      <c r="LYA14" s="149"/>
      <c r="LYB14" s="149"/>
      <c r="LYC14" s="149"/>
      <c r="LYD14" s="149"/>
      <c r="LYE14" s="149"/>
      <c r="LYF14" s="149"/>
      <c r="LYG14" s="149"/>
      <c r="LYH14" s="149"/>
      <c r="LYI14" s="149"/>
      <c r="LYJ14" s="149"/>
      <c r="LYK14" s="149"/>
      <c r="LYL14" s="149"/>
      <c r="LYM14" s="149"/>
      <c r="LYN14" s="149"/>
      <c r="LYO14" s="149"/>
      <c r="LYP14" s="149"/>
      <c r="LYQ14" s="149"/>
      <c r="LYR14" s="149"/>
      <c r="LYS14" s="149"/>
      <c r="LYT14" s="149"/>
      <c r="LYU14" s="149"/>
      <c r="LYV14" s="149"/>
      <c r="LYW14" s="149"/>
      <c r="LYX14" s="149"/>
      <c r="LYY14" s="149"/>
      <c r="LYZ14" s="149"/>
      <c r="LZA14" s="149"/>
      <c r="LZB14" s="149"/>
      <c r="LZC14" s="149"/>
      <c r="LZD14" s="149"/>
      <c r="LZE14" s="149"/>
      <c r="LZF14" s="149"/>
      <c r="LZG14" s="149"/>
      <c r="LZH14" s="149"/>
      <c r="LZI14" s="149"/>
      <c r="LZJ14" s="149"/>
      <c r="LZK14" s="149"/>
      <c r="LZL14" s="149"/>
      <c r="LZM14" s="149"/>
      <c r="LZN14" s="149"/>
      <c r="LZO14" s="149"/>
      <c r="LZP14" s="149"/>
      <c r="LZQ14" s="149"/>
      <c r="LZR14" s="149"/>
      <c r="LZS14" s="149"/>
      <c r="LZT14" s="149"/>
      <c r="LZU14" s="149"/>
      <c r="LZV14" s="149"/>
      <c r="LZW14" s="149"/>
      <c r="LZX14" s="149"/>
      <c r="LZY14" s="149"/>
      <c r="LZZ14" s="149"/>
      <c r="MAA14" s="149"/>
      <c r="MAB14" s="149"/>
      <c r="MAC14" s="149"/>
      <c r="MAD14" s="149"/>
      <c r="MAE14" s="149"/>
      <c r="MAF14" s="149"/>
      <c r="MAG14" s="149"/>
      <c r="MAH14" s="149"/>
      <c r="MAI14" s="149"/>
      <c r="MAJ14" s="149"/>
      <c r="MAK14" s="149"/>
      <c r="MAL14" s="149"/>
      <c r="MAM14" s="149"/>
      <c r="MAN14" s="149"/>
      <c r="MAO14" s="149"/>
      <c r="MAP14" s="149"/>
      <c r="MAQ14" s="149"/>
      <c r="MAR14" s="149"/>
      <c r="MAS14" s="149"/>
      <c r="MAT14" s="149"/>
      <c r="MAU14" s="149"/>
      <c r="MAV14" s="149"/>
      <c r="MAW14" s="149"/>
      <c r="MAX14" s="149"/>
      <c r="MAY14" s="149"/>
      <c r="MAZ14" s="149"/>
      <c r="MBA14" s="149"/>
      <c r="MBB14" s="149"/>
      <c r="MBC14" s="149"/>
      <c r="MBD14" s="149"/>
      <c r="MBE14" s="149"/>
      <c r="MBF14" s="149"/>
      <c r="MBG14" s="149"/>
      <c r="MBH14" s="149"/>
      <c r="MBI14" s="149"/>
      <c r="MBJ14" s="149"/>
      <c r="MBK14" s="149"/>
      <c r="MBL14" s="149"/>
      <c r="MBM14" s="149"/>
      <c r="MBN14" s="149"/>
      <c r="MBO14" s="149"/>
      <c r="MBP14" s="149"/>
      <c r="MBQ14" s="149"/>
      <c r="MBR14" s="149"/>
      <c r="MBS14" s="149"/>
      <c r="MBT14" s="149"/>
      <c r="MBU14" s="149"/>
      <c r="MBV14" s="149"/>
      <c r="MBW14" s="149"/>
      <c r="MBX14" s="149"/>
      <c r="MBY14" s="149"/>
      <c r="MBZ14" s="149"/>
      <c r="MCA14" s="149"/>
      <c r="MCB14" s="149"/>
      <c r="MCC14" s="149"/>
      <c r="MCD14" s="149"/>
      <c r="MCE14" s="149"/>
      <c r="MCF14" s="149"/>
      <c r="MCG14" s="149"/>
      <c r="MCH14" s="149"/>
      <c r="MCI14" s="149"/>
      <c r="MCJ14" s="149"/>
      <c r="MCK14" s="149"/>
      <c r="MCL14" s="149"/>
      <c r="MCM14" s="149"/>
      <c r="MCN14" s="149"/>
      <c r="MCO14" s="149"/>
      <c r="MCP14" s="149"/>
      <c r="MCQ14" s="149"/>
      <c r="MCR14" s="149"/>
      <c r="MCS14" s="149"/>
      <c r="MCT14" s="149"/>
      <c r="MCU14" s="149"/>
      <c r="MCV14" s="149"/>
      <c r="MCW14" s="149"/>
      <c r="MCX14" s="149"/>
      <c r="MCY14" s="149"/>
      <c r="MCZ14" s="149"/>
      <c r="MDA14" s="149"/>
      <c r="MDB14" s="149"/>
      <c r="MDC14" s="149"/>
      <c r="MDD14" s="149"/>
      <c r="MDE14" s="149"/>
      <c r="MDF14" s="149"/>
      <c r="MDG14" s="149"/>
      <c r="MDH14" s="149"/>
      <c r="MDI14" s="149"/>
      <c r="MDJ14" s="149"/>
      <c r="MDK14" s="149"/>
      <c r="MDL14" s="149"/>
      <c r="MDM14" s="149"/>
      <c r="MDN14" s="149"/>
      <c r="MDO14" s="149"/>
      <c r="MDP14" s="149"/>
      <c r="MDQ14" s="149"/>
      <c r="MDR14" s="149"/>
      <c r="MDS14" s="149"/>
      <c r="MDT14" s="149"/>
      <c r="MDU14" s="149"/>
      <c r="MDV14" s="149"/>
      <c r="MDW14" s="149"/>
      <c r="MDX14" s="149"/>
      <c r="MDY14" s="149"/>
      <c r="MDZ14" s="149"/>
      <c r="MEA14" s="149"/>
      <c r="MEB14" s="149"/>
      <c r="MEC14" s="149"/>
      <c r="MED14" s="149"/>
      <c r="MEE14" s="149"/>
      <c r="MEF14" s="149"/>
      <c r="MEG14" s="149"/>
      <c r="MEH14" s="149"/>
      <c r="MEI14" s="149"/>
      <c r="MEJ14" s="149"/>
      <c r="MEK14" s="149"/>
      <c r="MEL14" s="149"/>
      <c r="MEM14" s="149"/>
      <c r="MEN14" s="149"/>
      <c r="MEO14" s="149"/>
      <c r="MEP14" s="149"/>
      <c r="MEQ14" s="149"/>
      <c r="MER14" s="149"/>
      <c r="MES14" s="149"/>
      <c r="MET14" s="149"/>
      <c r="MEU14" s="149"/>
      <c r="MEV14" s="149"/>
      <c r="MEW14" s="149"/>
      <c r="MEX14" s="149"/>
      <c r="MEY14" s="149"/>
      <c r="MEZ14" s="149"/>
      <c r="MFA14" s="149"/>
      <c r="MFB14" s="149"/>
      <c r="MFC14" s="149"/>
      <c r="MFD14" s="149"/>
      <c r="MFE14" s="149"/>
      <c r="MFF14" s="149"/>
      <c r="MFG14" s="149"/>
      <c r="MFH14" s="149"/>
      <c r="MFI14" s="149"/>
      <c r="MFJ14" s="149"/>
      <c r="MFK14" s="149"/>
      <c r="MFL14" s="149"/>
      <c r="MFM14" s="149"/>
      <c r="MFN14" s="149"/>
      <c r="MFO14" s="149"/>
      <c r="MFP14" s="149"/>
      <c r="MFQ14" s="149"/>
      <c r="MFR14" s="149"/>
      <c r="MFS14" s="149"/>
      <c r="MFT14" s="149"/>
      <c r="MFU14" s="149"/>
      <c r="MFV14" s="149"/>
      <c r="MFW14" s="149"/>
      <c r="MFX14" s="149"/>
      <c r="MFY14" s="149"/>
      <c r="MFZ14" s="149"/>
      <c r="MGA14" s="149"/>
      <c r="MGB14" s="149"/>
      <c r="MGC14" s="149"/>
      <c r="MGD14" s="149"/>
      <c r="MGE14" s="149"/>
      <c r="MGF14" s="149"/>
      <c r="MGG14" s="149"/>
      <c r="MGH14" s="149"/>
      <c r="MGI14" s="149"/>
      <c r="MGJ14" s="149"/>
      <c r="MGK14" s="149"/>
      <c r="MGL14" s="149"/>
      <c r="MGM14" s="149"/>
      <c r="MGN14" s="149"/>
      <c r="MGO14" s="149"/>
      <c r="MGP14" s="149"/>
      <c r="MGQ14" s="149"/>
      <c r="MGR14" s="149"/>
      <c r="MGS14" s="149"/>
      <c r="MGT14" s="149"/>
      <c r="MGU14" s="149"/>
      <c r="MGV14" s="149"/>
      <c r="MGW14" s="149"/>
      <c r="MGX14" s="149"/>
      <c r="MGY14" s="149"/>
      <c r="MGZ14" s="149"/>
      <c r="MHA14" s="149"/>
      <c r="MHB14" s="149"/>
      <c r="MHC14" s="149"/>
      <c r="MHD14" s="149"/>
      <c r="MHE14" s="149"/>
      <c r="MHF14" s="149"/>
      <c r="MHG14" s="149"/>
      <c r="MHH14" s="149"/>
      <c r="MHI14" s="149"/>
      <c r="MHJ14" s="149"/>
      <c r="MHK14" s="149"/>
      <c r="MHL14" s="149"/>
      <c r="MHM14" s="149"/>
      <c r="MHN14" s="149"/>
      <c r="MHO14" s="149"/>
      <c r="MHP14" s="149"/>
      <c r="MHQ14" s="149"/>
      <c r="MHR14" s="149"/>
      <c r="MHS14" s="149"/>
      <c r="MHT14" s="149"/>
      <c r="MHU14" s="149"/>
      <c r="MHV14" s="149"/>
      <c r="MHW14" s="149"/>
      <c r="MHX14" s="149"/>
      <c r="MHY14" s="149"/>
      <c r="MHZ14" s="149"/>
      <c r="MIA14" s="149"/>
      <c r="MIB14" s="149"/>
      <c r="MIC14" s="149"/>
      <c r="MID14" s="149"/>
      <c r="MIE14" s="149"/>
      <c r="MIF14" s="149"/>
      <c r="MIG14" s="149"/>
      <c r="MIH14" s="149"/>
      <c r="MII14" s="149"/>
      <c r="MIJ14" s="149"/>
      <c r="MIK14" s="149"/>
      <c r="MIL14" s="149"/>
      <c r="MIM14" s="149"/>
      <c r="MIN14" s="149"/>
      <c r="MIO14" s="149"/>
      <c r="MIP14" s="149"/>
      <c r="MIQ14" s="149"/>
      <c r="MIR14" s="149"/>
      <c r="MIS14" s="149"/>
      <c r="MIT14" s="149"/>
      <c r="MIU14" s="149"/>
      <c r="MIV14" s="149"/>
      <c r="MIW14" s="149"/>
      <c r="MIX14" s="149"/>
      <c r="MIY14" s="149"/>
      <c r="MIZ14" s="149"/>
      <c r="MJA14" s="149"/>
      <c r="MJB14" s="149"/>
      <c r="MJC14" s="149"/>
      <c r="MJD14" s="149"/>
      <c r="MJE14" s="149"/>
      <c r="MJF14" s="149"/>
      <c r="MJG14" s="149"/>
      <c r="MJH14" s="149"/>
      <c r="MJI14" s="149"/>
      <c r="MJJ14" s="149"/>
      <c r="MJK14" s="149"/>
      <c r="MJL14" s="149"/>
      <c r="MJM14" s="149"/>
      <c r="MJN14" s="149"/>
      <c r="MJO14" s="149"/>
      <c r="MJP14" s="149"/>
      <c r="MJQ14" s="149"/>
      <c r="MJR14" s="149"/>
      <c r="MJS14" s="149"/>
      <c r="MJT14" s="149"/>
      <c r="MJU14" s="149"/>
      <c r="MJV14" s="149"/>
      <c r="MJW14" s="149"/>
      <c r="MJX14" s="149"/>
      <c r="MJY14" s="149"/>
      <c r="MJZ14" s="149"/>
      <c r="MKA14" s="149"/>
      <c r="MKB14" s="149"/>
      <c r="MKC14" s="149"/>
      <c r="MKD14" s="149"/>
      <c r="MKE14" s="149"/>
      <c r="MKF14" s="149"/>
      <c r="MKG14" s="149"/>
      <c r="MKH14" s="149"/>
      <c r="MKI14" s="149"/>
      <c r="MKJ14" s="149"/>
      <c r="MKK14" s="149"/>
      <c r="MKL14" s="149"/>
      <c r="MKM14" s="149"/>
      <c r="MKN14" s="149"/>
      <c r="MKO14" s="149"/>
      <c r="MKP14" s="149"/>
      <c r="MKQ14" s="149"/>
      <c r="MKR14" s="149"/>
      <c r="MKS14" s="149"/>
      <c r="MKT14" s="149"/>
      <c r="MKU14" s="149"/>
      <c r="MKV14" s="149"/>
      <c r="MKW14" s="149"/>
      <c r="MKX14" s="149"/>
      <c r="MKY14" s="149"/>
      <c r="MKZ14" s="149"/>
      <c r="MLA14" s="149"/>
      <c r="MLB14" s="149"/>
      <c r="MLC14" s="149"/>
      <c r="MLD14" s="149"/>
      <c r="MLE14" s="149"/>
      <c r="MLF14" s="149"/>
      <c r="MLG14" s="149"/>
      <c r="MLH14" s="149"/>
      <c r="MLI14" s="149"/>
      <c r="MLJ14" s="149"/>
      <c r="MLK14" s="149"/>
      <c r="MLL14" s="149"/>
      <c r="MLM14" s="149"/>
      <c r="MLN14" s="149"/>
      <c r="MLO14" s="149"/>
      <c r="MLP14" s="149"/>
      <c r="MLQ14" s="149"/>
      <c r="MLR14" s="149"/>
      <c r="MLS14" s="149"/>
      <c r="MLT14" s="149"/>
      <c r="MLU14" s="149"/>
      <c r="MLV14" s="149"/>
      <c r="MLW14" s="149"/>
      <c r="MLX14" s="149"/>
      <c r="MLY14" s="149"/>
      <c r="MLZ14" s="149"/>
      <c r="MMA14" s="149"/>
      <c r="MMB14" s="149"/>
      <c r="MMC14" s="149"/>
      <c r="MMD14" s="149"/>
      <c r="MME14" s="149"/>
      <c r="MMF14" s="149"/>
      <c r="MMG14" s="149"/>
      <c r="MMH14" s="149"/>
      <c r="MMI14" s="149"/>
      <c r="MMJ14" s="149"/>
      <c r="MMK14" s="149"/>
      <c r="MML14" s="149"/>
      <c r="MMM14" s="149"/>
      <c r="MMN14" s="149"/>
      <c r="MMO14" s="149"/>
      <c r="MMP14" s="149"/>
      <c r="MMQ14" s="149"/>
      <c r="MMR14" s="149"/>
      <c r="MMS14" s="149"/>
      <c r="MMT14" s="149"/>
      <c r="MMU14" s="149"/>
      <c r="MMV14" s="149"/>
      <c r="MMW14" s="149"/>
      <c r="MMX14" s="149"/>
      <c r="MMY14" s="149"/>
      <c r="MMZ14" s="149"/>
      <c r="MNA14" s="149"/>
      <c r="MNB14" s="149"/>
      <c r="MNC14" s="149"/>
      <c r="MND14" s="149"/>
      <c r="MNE14" s="149"/>
      <c r="MNF14" s="149"/>
      <c r="MNG14" s="149"/>
      <c r="MNH14" s="149"/>
      <c r="MNI14" s="149"/>
      <c r="MNJ14" s="149"/>
      <c r="MNK14" s="149"/>
      <c r="MNL14" s="149"/>
      <c r="MNM14" s="149"/>
      <c r="MNN14" s="149"/>
      <c r="MNO14" s="149"/>
      <c r="MNP14" s="149"/>
      <c r="MNQ14" s="149"/>
      <c r="MNR14" s="149"/>
      <c r="MNS14" s="149"/>
      <c r="MNT14" s="149"/>
      <c r="MNU14" s="149"/>
      <c r="MNV14" s="149"/>
      <c r="MNW14" s="149"/>
      <c r="MNX14" s="149"/>
      <c r="MNY14" s="149"/>
      <c r="MNZ14" s="149"/>
      <c r="MOA14" s="149"/>
      <c r="MOB14" s="149"/>
      <c r="MOC14" s="149"/>
      <c r="MOD14" s="149"/>
      <c r="MOE14" s="149"/>
      <c r="MOF14" s="149"/>
      <c r="MOG14" s="149"/>
      <c r="MOH14" s="149"/>
      <c r="MOI14" s="149"/>
      <c r="MOJ14" s="149"/>
      <c r="MOK14" s="149"/>
      <c r="MOL14" s="149"/>
      <c r="MOM14" s="149"/>
      <c r="MON14" s="149"/>
      <c r="MOO14" s="149"/>
      <c r="MOP14" s="149"/>
      <c r="MOQ14" s="149"/>
      <c r="MOR14" s="149"/>
      <c r="MOS14" s="149"/>
      <c r="MOT14" s="149"/>
      <c r="MOU14" s="149"/>
      <c r="MOV14" s="149"/>
      <c r="MOW14" s="149"/>
      <c r="MOX14" s="149"/>
      <c r="MOY14" s="149"/>
      <c r="MOZ14" s="149"/>
      <c r="MPA14" s="149"/>
      <c r="MPB14" s="149"/>
      <c r="MPC14" s="149"/>
      <c r="MPD14" s="149"/>
      <c r="MPE14" s="149"/>
      <c r="MPF14" s="149"/>
      <c r="MPG14" s="149"/>
      <c r="MPH14" s="149"/>
      <c r="MPI14" s="149"/>
      <c r="MPJ14" s="149"/>
      <c r="MPK14" s="149"/>
      <c r="MPL14" s="149"/>
      <c r="MPM14" s="149"/>
      <c r="MPN14" s="149"/>
      <c r="MPO14" s="149"/>
      <c r="MPP14" s="149"/>
      <c r="MPQ14" s="149"/>
      <c r="MPR14" s="149"/>
      <c r="MPS14" s="149"/>
      <c r="MPT14" s="149"/>
      <c r="MPU14" s="149"/>
      <c r="MPV14" s="149"/>
      <c r="MPW14" s="149"/>
      <c r="MPX14" s="149"/>
      <c r="MPY14" s="149"/>
      <c r="MPZ14" s="149"/>
      <c r="MQA14" s="149"/>
      <c r="MQB14" s="149"/>
      <c r="MQC14" s="149"/>
      <c r="MQD14" s="149"/>
      <c r="MQE14" s="149"/>
      <c r="MQF14" s="149"/>
      <c r="MQG14" s="149"/>
      <c r="MQH14" s="149"/>
      <c r="MQI14" s="149"/>
      <c r="MQJ14" s="149"/>
      <c r="MQK14" s="149"/>
      <c r="MQL14" s="149"/>
      <c r="MQM14" s="149"/>
      <c r="MQN14" s="149"/>
      <c r="MQO14" s="149"/>
      <c r="MQP14" s="149"/>
      <c r="MQQ14" s="149"/>
      <c r="MQR14" s="149"/>
      <c r="MQS14" s="149"/>
      <c r="MQT14" s="149"/>
      <c r="MQU14" s="149"/>
      <c r="MQV14" s="149"/>
      <c r="MQW14" s="149"/>
      <c r="MQX14" s="149"/>
      <c r="MQY14" s="149"/>
      <c r="MQZ14" s="149"/>
      <c r="MRA14" s="149"/>
      <c r="MRB14" s="149"/>
      <c r="MRC14" s="149"/>
      <c r="MRD14" s="149"/>
      <c r="MRE14" s="149"/>
      <c r="MRF14" s="149"/>
      <c r="MRG14" s="149"/>
      <c r="MRH14" s="149"/>
      <c r="MRI14" s="149"/>
      <c r="MRJ14" s="149"/>
      <c r="MRK14" s="149"/>
      <c r="MRL14" s="149"/>
      <c r="MRM14" s="149"/>
      <c r="MRN14" s="149"/>
      <c r="MRO14" s="149"/>
      <c r="MRP14" s="149"/>
      <c r="MRQ14" s="149"/>
      <c r="MRR14" s="149"/>
      <c r="MRS14" s="149"/>
      <c r="MRT14" s="149"/>
      <c r="MRU14" s="149"/>
      <c r="MRV14" s="149"/>
      <c r="MRW14" s="149"/>
      <c r="MRX14" s="149"/>
      <c r="MRY14" s="149"/>
      <c r="MRZ14" s="149"/>
      <c r="MSA14" s="149"/>
      <c r="MSB14" s="149"/>
      <c r="MSC14" s="149"/>
      <c r="MSD14" s="149"/>
      <c r="MSE14" s="149"/>
      <c r="MSF14" s="149"/>
      <c r="MSG14" s="149"/>
      <c r="MSH14" s="149"/>
      <c r="MSI14" s="149"/>
      <c r="MSJ14" s="149"/>
      <c r="MSK14" s="149"/>
      <c r="MSL14" s="149"/>
      <c r="MSM14" s="149"/>
      <c r="MSN14" s="149"/>
      <c r="MSO14" s="149"/>
      <c r="MSP14" s="149"/>
      <c r="MSQ14" s="149"/>
      <c r="MSR14" s="149"/>
      <c r="MSS14" s="149"/>
      <c r="MST14" s="149"/>
      <c r="MSU14" s="149"/>
      <c r="MSV14" s="149"/>
      <c r="MSW14" s="149"/>
      <c r="MSX14" s="149"/>
      <c r="MSY14" s="149"/>
      <c r="MSZ14" s="149"/>
      <c r="MTA14" s="149"/>
      <c r="MTB14" s="149"/>
      <c r="MTC14" s="149"/>
      <c r="MTD14" s="149"/>
      <c r="MTE14" s="149"/>
      <c r="MTF14" s="149"/>
      <c r="MTG14" s="149"/>
      <c r="MTH14" s="149"/>
      <c r="MTI14" s="149"/>
      <c r="MTJ14" s="149"/>
      <c r="MTK14" s="149"/>
      <c r="MTL14" s="149"/>
      <c r="MTM14" s="149"/>
      <c r="MTN14" s="149"/>
      <c r="MTO14" s="149"/>
      <c r="MTP14" s="149"/>
      <c r="MTQ14" s="149"/>
      <c r="MTR14" s="149"/>
      <c r="MTS14" s="149"/>
      <c r="MTT14" s="149"/>
      <c r="MTU14" s="149"/>
      <c r="MTV14" s="149"/>
      <c r="MTW14" s="149"/>
      <c r="MTX14" s="149"/>
      <c r="MTY14" s="149"/>
      <c r="MTZ14" s="149"/>
      <c r="MUA14" s="149"/>
      <c r="MUB14" s="149"/>
      <c r="MUC14" s="149"/>
      <c r="MUD14" s="149"/>
      <c r="MUE14" s="149"/>
      <c r="MUF14" s="149"/>
      <c r="MUG14" s="149"/>
      <c r="MUH14" s="149"/>
      <c r="MUI14" s="149"/>
      <c r="MUJ14" s="149"/>
      <c r="MUK14" s="149"/>
      <c r="MUL14" s="149"/>
      <c r="MUM14" s="149"/>
      <c r="MUN14" s="149"/>
      <c r="MUO14" s="149"/>
      <c r="MUP14" s="149"/>
      <c r="MUQ14" s="149"/>
      <c r="MUR14" s="149"/>
      <c r="MUS14" s="149"/>
      <c r="MUT14" s="149"/>
      <c r="MUU14" s="149"/>
      <c r="MUV14" s="149"/>
      <c r="MUW14" s="149"/>
      <c r="MUX14" s="149"/>
      <c r="MUY14" s="149"/>
      <c r="MUZ14" s="149"/>
      <c r="MVA14" s="149"/>
      <c r="MVB14" s="149"/>
      <c r="MVC14" s="149"/>
      <c r="MVD14" s="149"/>
      <c r="MVE14" s="149"/>
      <c r="MVF14" s="149"/>
      <c r="MVG14" s="149"/>
      <c r="MVH14" s="149"/>
      <c r="MVI14" s="149"/>
      <c r="MVJ14" s="149"/>
      <c r="MVK14" s="149"/>
      <c r="MVL14" s="149"/>
      <c r="MVM14" s="149"/>
      <c r="MVN14" s="149"/>
      <c r="MVO14" s="149"/>
      <c r="MVP14" s="149"/>
      <c r="MVQ14" s="149"/>
      <c r="MVR14" s="149"/>
      <c r="MVS14" s="149"/>
      <c r="MVT14" s="149"/>
      <c r="MVU14" s="149"/>
      <c r="MVV14" s="149"/>
      <c r="MVW14" s="149"/>
      <c r="MVX14" s="149"/>
      <c r="MVY14" s="149"/>
      <c r="MVZ14" s="149"/>
      <c r="MWA14" s="149"/>
      <c r="MWB14" s="149"/>
      <c r="MWC14" s="149"/>
      <c r="MWD14" s="149"/>
      <c r="MWE14" s="149"/>
      <c r="MWF14" s="149"/>
      <c r="MWG14" s="149"/>
      <c r="MWH14" s="149"/>
      <c r="MWI14" s="149"/>
      <c r="MWJ14" s="149"/>
      <c r="MWK14" s="149"/>
      <c r="MWL14" s="149"/>
      <c r="MWM14" s="149"/>
      <c r="MWN14" s="149"/>
      <c r="MWO14" s="149"/>
      <c r="MWP14" s="149"/>
      <c r="MWQ14" s="149"/>
      <c r="MWR14" s="149"/>
      <c r="MWS14" s="149"/>
      <c r="MWT14" s="149"/>
      <c r="MWU14" s="149"/>
      <c r="MWV14" s="149"/>
      <c r="MWW14" s="149"/>
      <c r="MWX14" s="149"/>
      <c r="MWY14" s="149"/>
      <c r="MWZ14" s="149"/>
      <c r="MXA14" s="149"/>
      <c r="MXB14" s="149"/>
      <c r="MXC14" s="149"/>
      <c r="MXD14" s="149"/>
      <c r="MXE14" s="149"/>
      <c r="MXF14" s="149"/>
      <c r="MXG14" s="149"/>
      <c r="MXH14" s="149"/>
      <c r="MXI14" s="149"/>
      <c r="MXJ14" s="149"/>
      <c r="MXK14" s="149"/>
      <c r="MXL14" s="149"/>
      <c r="MXM14" s="149"/>
      <c r="MXN14" s="149"/>
      <c r="MXO14" s="149"/>
      <c r="MXP14" s="149"/>
      <c r="MXQ14" s="149"/>
      <c r="MXR14" s="149"/>
      <c r="MXS14" s="149"/>
      <c r="MXT14" s="149"/>
      <c r="MXU14" s="149"/>
      <c r="MXV14" s="149"/>
      <c r="MXW14" s="149"/>
      <c r="MXX14" s="149"/>
      <c r="MXY14" s="149"/>
      <c r="MXZ14" s="149"/>
      <c r="MYA14" s="149"/>
      <c r="MYB14" s="149"/>
      <c r="MYC14" s="149"/>
      <c r="MYD14" s="149"/>
      <c r="MYE14" s="149"/>
      <c r="MYF14" s="149"/>
      <c r="MYG14" s="149"/>
      <c r="MYH14" s="149"/>
      <c r="MYI14" s="149"/>
      <c r="MYJ14" s="149"/>
      <c r="MYK14" s="149"/>
      <c r="MYL14" s="149"/>
      <c r="MYM14" s="149"/>
      <c r="MYN14" s="149"/>
      <c r="MYO14" s="149"/>
      <c r="MYP14" s="149"/>
      <c r="MYQ14" s="149"/>
      <c r="MYR14" s="149"/>
      <c r="MYS14" s="149"/>
      <c r="MYT14" s="149"/>
      <c r="MYU14" s="149"/>
      <c r="MYV14" s="149"/>
      <c r="MYW14" s="149"/>
      <c r="MYX14" s="149"/>
      <c r="MYY14" s="149"/>
      <c r="MYZ14" s="149"/>
      <c r="MZA14" s="149"/>
      <c r="MZB14" s="149"/>
      <c r="MZC14" s="149"/>
      <c r="MZD14" s="149"/>
      <c r="MZE14" s="149"/>
      <c r="MZF14" s="149"/>
      <c r="MZG14" s="149"/>
      <c r="MZH14" s="149"/>
      <c r="MZI14" s="149"/>
      <c r="MZJ14" s="149"/>
      <c r="MZK14" s="149"/>
      <c r="MZL14" s="149"/>
      <c r="MZM14" s="149"/>
      <c r="MZN14" s="149"/>
      <c r="MZO14" s="149"/>
      <c r="MZP14" s="149"/>
      <c r="MZQ14" s="149"/>
      <c r="MZR14" s="149"/>
      <c r="MZS14" s="149"/>
      <c r="MZT14" s="149"/>
      <c r="MZU14" s="149"/>
      <c r="MZV14" s="149"/>
      <c r="MZW14" s="149"/>
      <c r="MZX14" s="149"/>
      <c r="MZY14" s="149"/>
      <c r="MZZ14" s="149"/>
      <c r="NAA14" s="149"/>
      <c r="NAB14" s="149"/>
      <c r="NAC14" s="149"/>
      <c r="NAD14" s="149"/>
      <c r="NAE14" s="149"/>
      <c r="NAF14" s="149"/>
      <c r="NAG14" s="149"/>
      <c r="NAH14" s="149"/>
      <c r="NAI14" s="149"/>
      <c r="NAJ14" s="149"/>
      <c r="NAK14" s="149"/>
      <c r="NAL14" s="149"/>
      <c r="NAM14" s="149"/>
      <c r="NAN14" s="149"/>
      <c r="NAO14" s="149"/>
      <c r="NAP14" s="149"/>
      <c r="NAQ14" s="149"/>
      <c r="NAR14" s="149"/>
      <c r="NAS14" s="149"/>
      <c r="NAT14" s="149"/>
      <c r="NAU14" s="149"/>
      <c r="NAV14" s="149"/>
      <c r="NAW14" s="149"/>
      <c r="NAX14" s="149"/>
      <c r="NAY14" s="149"/>
      <c r="NAZ14" s="149"/>
      <c r="NBA14" s="149"/>
      <c r="NBB14" s="149"/>
      <c r="NBC14" s="149"/>
      <c r="NBD14" s="149"/>
      <c r="NBE14" s="149"/>
      <c r="NBF14" s="149"/>
      <c r="NBG14" s="149"/>
      <c r="NBH14" s="149"/>
      <c r="NBI14" s="149"/>
      <c r="NBJ14" s="149"/>
      <c r="NBK14" s="149"/>
      <c r="NBL14" s="149"/>
      <c r="NBM14" s="149"/>
      <c r="NBN14" s="149"/>
      <c r="NBO14" s="149"/>
      <c r="NBP14" s="149"/>
      <c r="NBQ14" s="149"/>
      <c r="NBR14" s="149"/>
      <c r="NBS14" s="149"/>
      <c r="NBT14" s="149"/>
      <c r="NBU14" s="149"/>
      <c r="NBV14" s="149"/>
      <c r="NBW14" s="149"/>
      <c r="NBX14" s="149"/>
      <c r="NBY14" s="149"/>
      <c r="NBZ14" s="149"/>
      <c r="NCA14" s="149"/>
      <c r="NCB14" s="149"/>
      <c r="NCC14" s="149"/>
      <c r="NCD14" s="149"/>
      <c r="NCE14" s="149"/>
      <c r="NCF14" s="149"/>
      <c r="NCG14" s="149"/>
      <c r="NCH14" s="149"/>
      <c r="NCI14" s="149"/>
      <c r="NCJ14" s="149"/>
      <c r="NCK14" s="149"/>
      <c r="NCL14" s="149"/>
      <c r="NCM14" s="149"/>
      <c r="NCN14" s="149"/>
      <c r="NCO14" s="149"/>
      <c r="NCP14" s="149"/>
      <c r="NCQ14" s="149"/>
      <c r="NCR14" s="149"/>
      <c r="NCS14" s="149"/>
      <c r="NCT14" s="149"/>
      <c r="NCU14" s="149"/>
      <c r="NCV14" s="149"/>
      <c r="NCW14" s="149"/>
      <c r="NCX14" s="149"/>
      <c r="NCY14" s="149"/>
      <c r="NCZ14" s="149"/>
      <c r="NDA14" s="149"/>
      <c r="NDB14" s="149"/>
      <c r="NDC14" s="149"/>
      <c r="NDD14" s="149"/>
      <c r="NDE14" s="149"/>
      <c r="NDF14" s="149"/>
      <c r="NDG14" s="149"/>
      <c r="NDH14" s="149"/>
      <c r="NDI14" s="149"/>
      <c r="NDJ14" s="149"/>
      <c r="NDK14" s="149"/>
      <c r="NDL14" s="149"/>
      <c r="NDM14" s="149"/>
      <c r="NDN14" s="149"/>
      <c r="NDO14" s="149"/>
      <c r="NDP14" s="149"/>
      <c r="NDQ14" s="149"/>
      <c r="NDR14" s="149"/>
      <c r="NDS14" s="149"/>
      <c r="NDT14" s="149"/>
      <c r="NDU14" s="149"/>
      <c r="NDV14" s="149"/>
      <c r="NDW14" s="149"/>
      <c r="NDX14" s="149"/>
      <c r="NDY14" s="149"/>
      <c r="NDZ14" s="149"/>
      <c r="NEA14" s="149"/>
      <c r="NEB14" s="149"/>
      <c r="NEC14" s="149"/>
      <c r="NED14" s="149"/>
      <c r="NEE14" s="149"/>
      <c r="NEF14" s="149"/>
      <c r="NEG14" s="149"/>
      <c r="NEH14" s="149"/>
      <c r="NEI14" s="149"/>
      <c r="NEJ14" s="149"/>
      <c r="NEK14" s="149"/>
      <c r="NEL14" s="149"/>
      <c r="NEM14" s="149"/>
      <c r="NEN14" s="149"/>
      <c r="NEO14" s="149"/>
      <c r="NEP14" s="149"/>
      <c r="NEQ14" s="149"/>
      <c r="NER14" s="149"/>
      <c r="NES14" s="149"/>
      <c r="NET14" s="149"/>
      <c r="NEU14" s="149"/>
      <c r="NEV14" s="149"/>
      <c r="NEW14" s="149"/>
      <c r="NEX14" s="149"/>
      <c r="NEY14" s="149"/>
      <c r="NEZ14" s="149"/>
      <c r="NFA14" s="149"/>
      <c r="NFB14" s="149"/>
      <c r="NFC14" s="149"/>
      <c r="NFD14" s="149"/>
      <c r="NFE14" s="149"/>
      <c r="NFF14" s="149"/>
      <c r="NFG14" s="149"/>
      <c r="NFH14" s="149"/>
      <c r="NFI14" s="149"/>
      <c r="NFJ14" s="149"/>
      <c r="NFK14" s="149"/>
      <c r="NFL14" s="149"/>
      <c r="NFM14" s="149"/>
      <c r="NFN14" s="149"/>
      <c r="NFO14" s="149"/>
      <c r="NFP14" s="149"/>
      <c r="NFQ14" s="149"/>
      <c r="NFR14" s="149"/>
      <c r="NFS14" s="149"/>
      <c r="NFT14" s="149"/>
      <c r="NFU14" s="149"/>
      <c r="NFV14" s="149"/>
      <c r="NFW14" s="149"/>
      <c r="NFX14" s="149"/>
      <c r="NFY14" s="149"/>
      <c r="NFZ14" s="149"/>
      <c r="NGA14" s="149"/>
      <c r="NGB14" s="149"/>
      <c r="NGC14" s="149"/>
      <c r="NGD14" s="149"/>
      <c r="NGE14" s="149"/>
      <c r="NGF14" s="149"/>
      <c r="NGG14" s="149"/>
      <c r="NGH14" s="149"/>
      <c r="NGI14" s="149"/>
      <c r="NGJ14" s="149"/>
      <c r="NGK14" s="149"/>
      <c r="NGL14" s="149"/>
      <c r="NGM14" s="149"/>
      <c r="NGN14" s="149"/>
      <c r="NGO14" s="149"/>
      <c r="NGP14" s="149"/>
      <c r="NGQ14" s="149"/>
      <c r="NGR14" s="149"/>
      <c r="NGS14" s="149"/>
      <c r="NGT14" s="149"/>
      <c r="NGU14" s="149"/>
      <c r="NGV14" s="149"/>
      <c r="NGW14" s="149"/>
      <c r="NGX14" s="149"/>
      <c r="NGY14" s="149"/>
      <c r="NGZ14" s="149"/>
      <c r="NHA14" s="149"/>
      <c r="NHB14" s="149"/>
      <c r="NHC14" s="149"/>
      <c r="NHD14" s="149"/>
      <c r="NHE14" s="149"/>
      <c r="NHF14" s="149"/>
      <c r="NHG14" s="149"/>
      <c r="NHH14" s="149"/>
      <c r="NHI14" s="149"/>
      <c r="NHJ14" s="149"/>
      <c r="NHK14" s="149"/>
      <c r="NHL14" s="149"/>
      <c r="NHM14" s="149"/>
      <c r="NHN14" s="149"/>
      <c r="NHO14" s="149"/>
      <c r="NHP14" s="149"/>
      <c r="NHQ14" s="149"/>
      <c r="NHR14" s="149"/>
      <c r="NHS14" s="149"/>
      <c r="NHT14" s="149"/>
      <c r="NHU14" s="149"/>
      <c r="NHV14" s="149"/>
      <c r="NHW14" s="149"/>
      <c r="NHX14" s="149"/>
      <c r="NHY14" s="149"/>
      <c r="NHZ14" s="149"/>
      <c r="NIA14" s="149"/>
      <c r="NIB14" s="149"/>
      <c r="NIC14" s="149"/>
      <c r="NID14" s="149"/>
      <c r="NIE14" s="149"/>
      <c r="NIF14" s="149"/>
      <c r="NIG14" s="149"/>
      <c r="NIH14" s="149"/>
      <c r="NII14" s="149"/>
      <c r="NIJ14" s="149"/>
      <c r="NIK14" s="149"/>
      <c r="NIL14" s="149"/>
      <c r="NIM14" s="149"/>
      <c r="NIN14" s="149"/>
      <c r="NIO14" s="149"/>
      <c r="NIP14" s="149"/>
      <c r="NIQ14" s="149"/>
      <c r="NIR14" s="149"/>
      <c r="NIS14" s="149"/>
      <c r="NIT14" s="149"/>
      <c r="NIU14" s="149"/>
      <c r="NIV14" s="149"/>
      <c r="NIW14" s="149"/>
      <c r="NIX14" s="149"/>
      <c r="NIY14" s="149"/>
      <c r="NIZ14" s="149"/>
      <c r="NJA14" s="149"/>
      <c r="NJB14" s="149"/>
      <c r="NJC14" s="149"/>
      <c r="NJD14" s="149"/>
      <c r="NJE14" s="149"/>
      <c r="NJF14" s="149"/>
      <c r="NJG14" s="149"/>
      <c r="NJH14" s="149"/>
      <c r="NJI14" s="149"/>
      <c r="NJJ14" s="149"/>
      <c r="NJK14" s="149"/>
      <c r="NJL14" s="149"/>
      <c r="NJM14" s="149"/>
      <c r="NJN14" s="149"/>
      <c r="NJO14" s="149"/>
      <c r="NJP14" s="149"/>
      <c r="NJQ14" s="149"/>
      <c r="NJR14" s="149"/>
      <c r="NJS14" s="149"/>
      <c r="NJT14" s="149"/>
      <c r="NJU14" s="149"/>
      <c r="NJV14" s="149"/>
      <c r="NJW14" s="149"/>
      <c r="NJX14" s="149"/>
      <c r="NJY14" s="149"/>
      <c r="NJZ14" s="149"/>
      <c r="NKA14" s="149"/>
      <c r="NKB14" s="149"/>
      <c r="NKC14" s="149"/>
      <c r="NKD14" s="149"/>
      <c r="NKE14" s="149"/>
      <c r="NKF14" s="149"/>
      <c r="NKG14" s="149"/>
      <c r="NKH14" s="149"/>
      <c r="NKI14" s="149"/>
      <c r="NKJ14" s="149"/>
      <c r="NKK14" s="149"/>
      <c r="NKL14" s="149"/>
      <c r="NKM14" s="149"/>
      <c r="NKN14" s="149"/>
      <c r="NKO14" s="149"/>
      <c r="NKP14" s="149"/>
      <c r="NKQ14" s="149"/>
      <c r="NKR14" s="149"/>
      <c r="NKS14" s="149"/>
      <c r="NKT14" s="149"/>
      <c r="NKU14" s="149"/>
      <c r="NKV14" s="149"/>
      <c r="NKW14" s="149"/>
      <c r="NKX14" s="149"/>
      <c r="NKY14" s="149"/>
      <c r="NKZ14" s="149"/>
      <c r="NLA14" s="149"/>
      <c r="NLB14" s="149"/>
      <c r="NLC14" s="149"/>
      <c r="NLD14" s="149"/>
      <c r="NLE14" s="149"/>
      <c r="NLF14" s="149"/>
      <c r="NLG14" s="149"/>
      <c r="NLH14" s="149"/>
      <c r="NLI14" s="149"/>
      <c r="NLJ14" s="149"/>
      <c r="NLK14" s="149"/>
      <c r="NLL14" s="149"/>
      <c r="NLM14" s="149"/>
      <c r="NLN14" s="149"/>
      <c r="NLO14" s="149"/>
      <c r="NLP14" s="149"/>
      <c r="NLQ14" s="149"/>
      <c r="NLR14" s="149"/>
      <c r="NLS14" s="149"/>
      <c r="NLT14" s="149"/>
      <c r="NLU14" s="149"/>
      <c r="NLV14" s="149"/>
      <c r="NLW14" s="149"/>
      <c r="NLX14" s="149"/>
      <c r="NLY14" s="149"/>
      <c r="NLZ14" s="149"/>
      <c r="NMA14" s="149"/>
      <c r="NMB14" s="149"/>
      <c r="NMC14" s="149"/>
      <c r="NMD14" s="149"/>
      <c r="NME14" s="149"/>
      <c r="NMF14" s="149"/>
      <c r="NMG14" s="149"/>
      <c r="NMH14" s="149"/>
      <c r="NMI14" s="149"/>
      <c r="NMJ14" s="149"/>
      <c r="NMK14" s="149"/>
      <c r="NML14" s="149"/>
      <c r="NMM14" s="149"/>
      <c r="NMN14" s="149"/>
      <c r="NMO14" s="149"/>
      <c r="NMP14" s="149"/>
      <c r="NMQ14" s="149"/>
      <c r="NMR14" s="149"/>
      <c r="NMS14" s="149"/>
      <c r="NMT14" s="149"/>
      <c r="NMU14" s="149"/>
      <c r="NMV14" s="149"/>
      <c r="NMW14" s="149"/>
      <c r="NMX14" s="149"/>
      <c r="NMY14" s="149"/>
      <c r="NMZ14" s="149"/>
      <c r="NNA14" s="149"/>
      <c r="NNB14" s="149"/>
      <c r="NNC14" s="149"/>
      <c r="NND14" s="149"/>
      <c r="NNE14" s="149"/>
      <c r="NNF14" s="149"/>
      <c r="NNG14" s="149"/>
      <c r="NNH14" s="149"/>
      <c r="NNI14" s="149"/>
      <c r="NNJ14" s="149"/>
      <c r="NNK14" s="149"/>
      <c r="NNL14" s="149"/>
      <c r="NNM14" s="149"/>
      <c r="NNN14" s="149"/>
      <c r="NNO14" s="149"/>
      <c r="NNP14" s="149"/>
      <c r="NNQ14" s="149"/>
      <c r="NNR14" s="149"/>
      <c r="NNS14" s="149"/>
      <c r="NNT14" s="149"/>
      <c r="NNU14" s="149"/>
      <c r="NNV14" s="149"/>
      <c r="NNW14" s="149"/>
      <c r="NNX14" s="149"/>
      <c r="NNY14" s="149"/>
      <c r="NNZ14" s="149"/>
      <c r="NOA14" s="149"/>
      <c r="NOB14" s="149"/>
      <c r="NOC14" s="149"/>
      <c r="NOD14" s="149"/>
      <c r="NOE14" s="149"/>
      <c r="NOF14" s="149"/>
      <c r="NOG14" s="149"/>
      <c r="NOH14" s="149"/>
      <c r="NOI14" s="149"/>
      <c r="NOJ14" s="149"/>
      <c r="NOK14" s="149"/>
      <c r="NOL14" s="149"/>
      <c r="NOM14" s="149"/>
      <c r="NON14" s="149"/>
      <c r="NOO14" s="149"/>
      <c r="NOP14" s="149"/>
      <c r="NOQ14" s="149"/>
      <c r="NOR14" s="149"/>
      <c r="NOS14" s="149"/>
      <c r="NOT14" s="149"/>
      <c r="NOU14" s="149"/>
      <c r="NOV14" s="149"/>
      <c r="NOW14" s="149"/>
      <c r="NOX14" s="149"/>
      <c r="NOY14" s="149"/>
      <c r="NOZ14" s="149"/>
      <c r="NPA14" s="149"/>
      <c r="NPB14" s="149"/>
      <c r="NPC14" s="149"/>
      <c r="NPD14" s="149"/>
      <c r="NPE14" s="149"/>
      <c r="NPF14" s="149"/>
      <c r="NPG14" s="149"/>
      <c r="NPH14" s="149"/>
      <c r="NPI14" s="149"/>
      <c r="NPJ14" s="149"/>
      <c r="NPK14" s="149"/>
      <c r="NPL14" s="149"/>
      <c r="NPM14" s="149"/>
      <c r="NPN14" s="149"/>
      <c r="NPO14" s="149"/>
      <c r="NPP14" s="149"/>
      <c r="NPQ14" s="149"/>
      <c r="NPR14" s="149"/>
      <c r="NPS14" s="149"/>
      <c r="NPT14" s="149"/>
      <c r="NPU14" s="149"/>
      <c r="NPV14" s="149"/>
      <c r="NPW14" s="149"/>
      <c r="NPX14" s="149"/>
      <c r="NPY14" s="149"/>
      <c r="NPZ14" s="149"/>
      <c r="NQA14" s="149"/>
      <c r="NQB14" s="149"/>
      <c r="NQC14" s="149"/>
      <c r="NQD14" s="149"/>
      <c r="NQE14" s="149"/>
      <c r="NQF14" s="149"/>
      <c r="NQG14" s="149"/>
      <c r="NQH14" s="149"/>
      <c r="NQI14" s="149"/>
      <c r="NQJ14" s="149"/>
      <c r="NQK14" s="149"/>
      <c r="NQL14" s="149"/>
      <c r="NQM14" s="149"/>
      <c r="NQN14" s="149"/>
      <c r="NQO14" s="149"/>
      <c r="NQP14" s="149"/>
      <c r="NQQ14" s="149"/>
      <c r="NQR14" s="149"/>
      <c r="NQS14" s="149"/>
      <c r="NQT14" s="149"/>
      <c r="NQU14" s="149"/>
      <c r="NQV14" s="149"/>
      <c r="NQW14" s="149"/>
      <c r="NQX14" s="149"/>
      <c r="NQY14" s="149"/>
      <c r="NQZ14" s="149"/>
      <c r="NRA14" s="149"/>
      <c r="NRB14" s="149"/>
      <c r="NRC14" s="149"/>
      <c r="NRD14" s="149"/>
      <c r="NRE14" s="149"/>
      <c r="NRF14" s="149"/>
      <c r="NRG14" s="149"/>
      <c r="NRH14" s="149"/>
      <c r="NRI14" s="149"/>
      <c r="NRJ14" s="149"/>
      <c r="NRK14" s="149"/>
      <c r="NRL14" s="149"/>
      <c r="NRM14" s="149"/>
      <c r="NRN14" s="149"/>
      <c r="NRO14" s="149"/>
      <c r="NRP14" s="149"/>
      <c r="NRQ14" s="149"/>
      <c r="NRR14" s="149"/>
      <c r="NRS14" s="149"/>
      <c r="NRT14" s="149"/>
      <c r="NRU14" s="149"/>
      <c r="NRV14" s="149"/>
      <c r="NRW14" s="149"/>
      <c r="NRX14" s="149"/>
      <c r="NRY14" s="149"/>
      <c r="NRZ14" s="149"/>
      <c r="NSA14" s="149"/>
      <c r="NSB14" s="149"/>
      <c r="NSC14" s="149"/>
      <c r="NSD14" s="149"/>
      <c r="NSE14" s="149"/>
      <c r="NSF14" s="149"/>
      <c r="NSG14" s="149"/>
      <c r="NSH14" s="149"/>
      <c r="NSI14" s="149"/>
      <c r="NSJ14" s="149"/>
      <c r="NSK14" s="149"/>
      <c r="NSL14" s="149"/>
      <c r="NSM14" s="149"/>
      <c r="NSN14" s="149"/>
      <c r="NSO14" s="149"/>
      <c r="NSP14" s="149"/>
      <c r="NSQ14" s="149"/>
      <c r="NSR14" s="149"/>
      <c r="NSS14" s="149"/>
      <c r="NST14" s="149"/>
      <c r="NSU14" s="149"/>
      <c r="NSV14" s="149"/>
      <c r="NSW14" s="149"/>
      <c r="NSX14" s="149"/>
      <c r="NSY14" s="149"/>
      <c r="NSZ14" s="149"/>
      <c r="NTA14" s="149"/>
      <c r="NTB14" s="149"/>
      <c r="NTC14" s="149"/>
      <c r="NTD14" s="149"/>
      <c r="NTE14" s="149"/>
      <c r="NTF14" s="149"/>
      <c r="NTG14" s="149"/>
      <c r="NTH14" s="149"/>
      <c r="NTI14" s="149"/>
      <c r="NTJ14" s="149"/>
      <c r="NTK14" s="149"/>
      <c r="NTL14" s="149"/>
      <c r="NTM14" s="149"/>
      <c r="NTN14" s="149"/>
      <c r="NTO14" s="149"/>
      <c r="NTP14" s="149"/>
      <c r="NTQ14" s="149"/>
      <c r="NTR14" s="149"/>
      <c r="NTS14" s="149"/>
      <c r="NTT14" s="149"/>
      <c r="NTU14" s="149"/>
      <c r="NTV14" s="149"/>
      <c r="NTW14" s="149"/>
      <c r="NTX14" s="149"/>
      <c r="NTY14" s="149"/>
      <c r="NTZ14" s="149"/>
      <c r="NUA14" s="149"/>
      <c r="NUB14" s="149"/>
      <c r="NUC14" s="149"/>
      <c r="NUD14" s="149"/>
      <c r="NUE14" s="149"/>
      <c r="NUF14" s="149"/>
      <c r="NUG14" s="149"/>
      <c r="NUH14" s="149"/>
      <c r="NUI14" s="149"/>
      <c r="NUJ14" s="149"/>
      <c r="NUK14" s="149"/>
      <c r="NUL14" s="149"/>
      <c r="NUM14" s="149"/>
      <c r="NUN14" s="149"/>
      <c r="NUO14" s="149"/>
      <c r="NUP14" s="149"/>
      <c r="NUQ14" s="149"/>
      <c r="NUR14" s="149"/>
      <c r="NUS14" s="149"/>
      <c r="NUT14" s="149"/>
      <c r="NUU14" s="149"/>
      <c r="NUV14" s="149"/>
      <c r="NUW14" s="149"/>
      <c r="NUX14" s="149"/>
      <c r="NUY14" s="149"/>
      <c r="NUZ14" s="149"/>
      <c r="NVA14" s="149"/>
      <c r="NVB14" s="149"/>
      <c r="NVC14" s="149"/>
      <c r="NVD14" s="149"/>
      <c r="NVE14" s="149"/>
      <c r="NVF14" s="149"/>
      <c r="NVG14" s="149"/>
      <c r="NVH14" s="149"/>
      <c r="NVI14" s="149"/>
      <c r="NVJ14" s="149"/>
      <c r="NVK14" s="149"/>
      <c r="NVL14" s="149"/>
      <c r="NVM14" s="149"/>
      <c r="NVN14" s="149"/>
      <c r="NVO14" s="149"/>
      <c r="NVP14" s="149"/>
      <c r="NVQ14" s="149"/>
      <c r="NVR14" s="149"/>
      <c r="NVS14" s="149"/>
      <c r="NVT14" s="149"/>
      <c r="NVU14" s="149"/>
      <c r="NVV14" s="149"/>
      <c r="NVW14" s="149"/>
      <c r="NVX14" s="149"/>
      <c r="NVY14" s="149"/>
      <c r="NVZ14" s="149"/>
      <c r="NWA14" s="149"/>
      <c r="NWB14" s="149"/>
      <c r="NWC14" s="149"/>
      <c r="NWD14" s="149"/>
      <c r="NWE14" s="149"/>
      <c r="NWF14" s="149"/>
      <c r="NWG14" s="149"/>
      <c r="NWH14" s="149"/>
      <c r="NWI14" s="149"/>
      <c r="NWJ14" s="149"/>
      <c r="NWK14" s="149"/>
      <c r="NWL14" s="149"/>
      <c r="NWM14" s="149"/>
      <c r="NWN14" s="149"/>
      <c r="NWO14" s="149"/>
      <c r="NWP14" s="149"/>
      <c r="NWQ14" s="149"/>
      <c r="NWR14" s="149"/>
      <c r="NWS14" s="149"/>
      <c r="NWT14" s="149"/>
      <c r="NWU14" s="149"/>
      <c r="NWV14" s="149"/>
      <c r="NWW14" s="149"/>
      <c r="NWX14" s="149"/>
      <c r="NWY14" s="149"/>
      <c r="NWZ14" s="149"/>
      <c r="NXA14" s="149"/>
      <c r="NXB14" s="149"/>
      <c r="NXC14" s="149"/>
      <c r="NXD14" s="149"/>
      <c r="NXE14" s="149"/>
      <c r="NXF14" s="149"/>
      <c r="NXG14" s="149"/>
      <c r="NXH14" s="149"/>
      <c r="NXI14" s="149"/>
      <c r="NXJ14" s="149"/>
      <c r="NXK14" s="149"/>
      <c r="NXL14" s="149"/>
      <c r="NXM14" s="149"/>
      <c r="NXN14" s="149"/>
      <c r="NXO14" s="149"/>
      <c r="NXP14" s="149"/>
      <c r="NXQ14" s="149"/>
      <c r="NXR14" s="149"/>
      <c r="NXS14" s="149"/>
      <c r="NXT14" s="149"/>
      <c r="NXU14" s="149"/>
      <c r="NXV14" s="149"/>
      <c r="NXW14" s="149"/>
      <c r="NXX14" s="149"/>
      <c r="NXY14" s="149"/>
      <c r="NXZ14" s="149"/>
      <c r="NYA14" s="149"/>
      <c r="NYB14" s="149"/>
      <c r="NYC14" s="149"/>
      <c r="NYD14" s="149"/>
      <c r="NYE14" s="149"/>
      <c r="NYF14" s="149"/>
      <c r="NYG14" s="149"/>
      <c r="NYH14" s="149"/>
      <c r="NYI14" s="149"/>
      <c r="NYJ14" s="149"/>
      <c r="NYK14" s="149"/>
      <c r="NYL14" s="149"/>
      <c r="NYM14" s="149"/>
      <c r="NYN14" s="149"/>
      <c r="NYO14" s="149"/>
      <c r="NYP14" s="149"/>
      <c r="NYQ14" s="149"/>
      <c r="NYR14" s="149"/>
      <c r="NYS14" s="149"/>
      <c r="NYT14" s="149"/>
      <c r="NYU14" s="149"/>
      <c r="NYV14" s="149"/>
      <c r="NYW14" s="149"/>
      <c r="NYX14" s="149"/>
      <c r="NYY14" s="149"/>
      <c r="NYZ14" s="149"/>
      <c r="NZA14" s="149"/>
      <c r="NZB14" s="149"/>
      <c r="NZC14" s="149"/>
      <c r="NZD14" s="149"/>
      <c r="NZE14" s="149"/>
      <c r="NZF14" s="149"/>
      <c r="NZG14" s="149"/>
      <c r="NZH14" s="149"/>
      <c r="NZI14" s="149"/>
      <c r="NZJ14" s="149"/>
      <c r="NZK14" s="149"/>
      <c r="NZL14" s="149"/>
      <c r="NZM14" s="149"/>
      <c r="NZN14" s="149"/>
      <c r="NZO14" s="149"/>
      <c r="NZP14" s="149"/>
      <c r="NZQ14" s="149"/>
      <c r="NZR14" s="149"/>
      <c r="NZS14" s="149"/>
      <c r="NZT14" s="149"/>
      <c r="NZU14" s="149"/>
      <c r="NZV14" s="149"/>
      <c r="NZW14" s="149"/>
      <c r="NZX14" s="149"/>
      <c r="NZY14" s="149"/>
      <c r="NZZ14" s="149"/>
      <c r="OAA14" s="149"/>
      <c r="OAB14" s="149"/>
      <c r="OAC14" s="149"/>
      <c r="OAD14" s="149"/>
      <c r="OAE14" s="149"/>
      <c r="OAF14" s="149"/>
      <c r="OAG14" s="149"/>
      <c r="OAH14" s="149"/>
      <c r="OAI14" s="149"/>
      <c r="OAJ14" s="149"/>
      <c r="OAK14" s="149"/>
      <c r="OAL14" s="149"/>
      <c r="OAM14" s="149"/>
      <c r="OAN14" s="149"/>
      <c r="OAO14" s="149"/>
      <c r="OAP14" s="149"/>
      <c r="OAQ14" s="149"/>
      <c r="OAR14" s="149"/>
      <c r="OAS14" s="149"/>
      <c r="OAT14" s="149"/>
      <c r="OAU14" s="149"/>
      <c r="OAV14" s="149"/>
      <c r="OAW14" s="149"/>
      <c r="OAX14" s="149"/>
      <c r="OAY14" s="149"/>
      <c r="OAZ14" s="149"/>
      <c r="OBA14" s="149"/>
      <c r="OBB14" s="149"/>
      <c r="OBC14" s="149"/>
      <c r="OBD14" s="149"/>
      <c r="OBE14" s="149"/>
      <c r="OBF14" s="149"/>
      <c r="OBG14" s="149"/>
      <c r="OBH14" s="149"/>
      <c r="OBI14" s="149"/>
      <c r="OBJ14" s="149"/>
      <c r="OBK14" s="149"/>
      <c r="OBL14" s="149"/>
      <c r="OBM14" s="149"/>
      <c r="OBN14" s="149"/>
      <c r="OBO14" s="149"/>
      <c r="OBP14" s="149"/>
      <c r="OBQ14" s="149"/>
      <c r="OBR14" s="149"/>
      <c r="OBS14" s="149"/>
      <c r="OBT14" s="149"/>
      <c r="OBU14" s="149"/>
      <c r="OBV14" s="149"/>
      <c r="OBW14" s="149"/>
      <c r="OBX14" s="149"/>
      <c r="OBY14" s="149"/>
      <c r="OBZ14" s="149"/>
      <c r="OCA14" s="149"/>
      <c r="OCB14" s="149"/>
      <c r="OCC14" s="149"/>
      <c r="OCD14" s="149"/>
      <c r="OCE14" s="149"/>
      <c r="OCF14" s="149"/>
      <c r="OCG14" s="149"/>
      <c r="OCH14" s="149"/>
      <c r="OCI14" s="149"/>
      <c r="OCJ14" s="149"/>
      <c r="OCK14" s="149"/>
      <c r="OCL14" s="149"/>
      <c r="OCM14" s="149"/>
      <c r="OCN14" s="149"/>
      <c r="OCO14" s="149"/>
      <c r="OCP14" s="149"/>
      <c r="OCQ14" s="149"/>
      <c r="OCR14" s="149"/>
      <c r="OCS14" s="149"/>
      <c r="OCT14" s="149"/>
      <c r="OCU14" s="149"/>
      <c r="OCV14" s="149"/>
      <c r="OCW14" s="149"/>
      <c r="OCX14" s="149"/>
      <c r="OCY14" s="149"/>
      <c r="OCZ14" s="149"/>
      <c r="ODA14" s="149"/>
      <c r="ODB14" s="149"/>
      <c r="ODC14" s="149"/>
      <c r="ODD14" s="149"/>
      <c r="ODE14" s="149"/>
      <c r="ODF14" s="149"/>
      <c r="ODG14" s="149"/>
      <c r="ODH14" s="149"/>
      <c r="ODI14" s="149"/>
      <c r="ODJ14" s="149"/>
      <c r="ODK14" s="149"/>
      <c r="ODL14" s="149"/>
      <c r="ODM14" s="149"/>
      <c r="ODN14" s="149"/>
      <c r="ODO14" s="149"/>
      <c r="ODP14" s="149"/>
      <c r="ODQ14" s="149"/>
      <c r="ODR14" s="149"/>
      <c r="ODS14" s="149"/>
      <c r="ODT14" s="149"/>
      <c r="ODU14" s="149"/>
      <c r="ODV14" s="149"/>
      <c r="ODW14" s="149"/>
      <c r="ODX14" s="149"/>
      <c r="ODY14" s="149"/>
      <c r="ODZ14" s="149"/>
      <c r="OEA14" s="149"/>
      <c r="OEB14" s="149"/>
      <c r="OEC14" s="149"/>
      <c r="OED14" s="149"/>
      <c r="OEE14" s="149"/>
      <c r="OEF14" s="149"/>
      <c r="OEG14" s="149"/>
      <c r="OEH14" s="149"/>
      <c r="OEI14" s="149"/>
      <c r="OEJ14" s="149"/>
      <c r="OEK14" s="149"/>
      <c r="OEL14" s="149"/>
      <c r="OEM14" s="149"/>
      <c r="OEN14" s="149"/>
      <c r="OEO14" s="149"/>
      <c r="OEP14" s="149"/>
      <c r="OEQ14" s="149"/>
      <c r="OER14" s="149"/>
      <c r="OES14" s="149"/>
      <c r="OET14" s="149"/>
      <c r="OEU14" s="149"/>
      <c r="OEV14" s="149"/>
      <c r="OEW14" s="149"/>
      <c r="OEX14" s="149"/>
      <c r="OEY14" s="149"/>
      <c r="OEZ14" s="149"/>
      <c r="OFA14" s="149"/>
      <c r="OFB14" s="149"/>
      <c r="OFC14" s="149"/>
      <c r="OFD14" s="149"/>
      <c r="OFE14" s="149"/>
      <c r="OFF14" s="149"/>
      <c r="OFG14" s="149"/>
      <c r="OFH14" s="149"/>
      <c r="OFI14" s="149"/>
      <c r="OFJ14" s="149"/>
      <c r="OFK14" s="149"/>
      <c r="OFL14" s="149"/>
      <c r="OFM14" s="149"/>
      <c r="OFN14" s="149"/>
      <c r="OFO14" s="149"/>
      <c r="OFP14" s="149"/>
      <c r="OFQ14" s="149"/>
      <c r="OFR14" s="149"/>
      <c r="OFS14" s="149"/>
      <c r="OFT14" s="149"/>
      <c r="OFU14" s="149"/>
      <c r="OFV14" s="149"/>
      <c r="OFW14" s="149"/>
      <c r="OFX14" s="149"/>
      <c r="OFY14" s="149"/>
      <c r="OFZ14" s="149"/>
      <c r="OGA14" s="149"/>
      <c r="OGB14" s="149"/>
      <c r="OGC14" s="149"/>
      <c r="OGD14" s="149"/>
      <c r="OGE14" s="149"/>
      <c r="OGF14" s="149"/>
      <c r="OGG14" s="149"/>
      <c r="OGH14" s="149"/>
      <c r="OGI14" s="149"/>
      <c r="OGJ14" s="149"/>
      <c r="OGK14" s="149"/>
      <c r="OGL14" s="149"/>
      <c r="OGM14" s="149"/>
      <c r="OGN14" s="149"/>
      <c r="OGO14" s="149"/>
      <c r="OGP14" s="149"/>
      <c r="OGQ14" s="149"/>
      <c r="OGR14" s="149"/>
      <c r="OGS14" s="149"/>
      <c r="OGT14" s="149"/>
      <c r="OGU14" s="149"/>
      <c r="OGV14" s="149"/>
      <c r="OGW14" s="149"/>
      <c r="OGX14" s="149"/>
      <c r="OGY14" s="149"/>
      <c r="OGZ14" s="149"/>
      <c r="OHA14" s="149"/>
      <c r="OHB14" s="149"/>
      <c r="OHC14" s="149"/>
      <c r="OHD14" s="149"/>
      <c r="OHE14" s="149"/>
      <c r="OHF14" s="149"/>
      <c r="OHG14" s="149"/>
      <c r="OHH14" s="149"/>
      <c r="OHI14" s="149"/>
      <c r="OHJ14" s="149"/>
      <c r="OHK14" s="149"/>
      <c r="OHL14" s="149"/>
      <c r="OHM14" s="149"/>
      <c r="OHN14" s="149"/>
      <c r="OHO14" s="149"/>
      <c r="OHP14" s="149"/>
      <c r="OHQ14" s="149"/>
      <c r="OHR14" s="149"/>
      <c r="OHS14" s="149"/>
      <c r="OHT14" s="149"/>
      <c r="OHU14" s="149"/>
      <c r="OHV14" s="149"/>
      <c r="OHW14" s="149"/>
      <c r="OHX14" s="149"/>
      <c r="OHY14" s="149"/>
      <c r="OHZ14" s="149"/>
      <c r="OIA14" s="149"/>
      <c r="OIB14" s="149"/>
      <c r="OIC14" s="149"/>
      <c r="OID14" s="149"/>
      <c r="OIE14" s="149"/>
      <c r="OIF14" s="149"/>
      <c r="OIG14" s="149"/>
      <c r="OIH14" s="149"/>
      <c r="OII14" s="149"/>
      <c r="OIJ14" s="149"/>
      <c r="OIK14" s="149"/>
      <c r="OIL14" s="149"/>
      <c r="OIM14" s="149"/>
      <c r="OIN14" s="149"/>
      <c r="OIO14" s="149"/>
      <c r="OIP14" s="149"/>
      <c r="OIQ14" s="149"/>
      <c r="OIR14" s="149"/>
      <c r="OIS14" s="149"/>
      <c r="OIT14" s="149"/>
      <c r="OIU14" s="149"/>
      <c r="OIV14" s="149"/>
      <c r="OIW14" s="149"/>
      <c r="OIX14" s="149"/>
      <c r="OIY14" s="149"/>
      <c r="OIZ14" s="149"/>
      <c r="OJA14" s="149"/>
      <c r="OJB14" s="149"/>
      <c r="OJC14" s="149"/>
      <c r="OJD14" s="149"/>
      <c r="OJE14" s="149"/>
      <c r="OJF14" s="149"/>
      <c r="OJG14" s="149"/>
      <c r="OJH14" s="149"/>
      <c r="OJI14" s="149"/>
      <c r="OJJ14" s="149"/>
      <c r="OJK14" s="149"/>
      <c r="OJL14" s="149"/>
      <c r="OJM14" s="149"/>
      <c r="OJN14" s="149"/>
      <c r="OJO14" s="149"/>
      <c r="OJP14" s="149"/>
      <c r="OJQ14" s="149"/>
      <c r="OJR14" s="149"/>
      <c r="OJS14" s="149"/>
      <c r="OJT14" s="149"/>
      <c r="OJU14" s="149"/>
      <c r="OJV14" s="149"/>
      <c r="OJW14" s="149"/>
      <c r="OJX14" s="149"/>
      <c r="OJY14" s="149"/>
      <c r="OJZ14" s="149"/>
      <c r="OKA14" s="149"/>
      <c r="OKB14" s="149"/>
      <c r="OKC14" s="149"/>
      <c r="OKD14" s="149"/>
      <c r="OKE14" s="149"/>
      <c r="OKF14" s="149"/>
      <c r="OKG14" s="149"/>
      <c r="OKH14" s="149"/>
      <c r="OKI14" s="149"/>
      <c r="OKJ14" s="149"/>
      <c r="OKK14" s="149"/>
      <c r="OKL14" s="149"/>
      <c r="OKM14" s="149"/>
      <c r="OKN14" s="149"/>
      <c r="OKO14" s="149"/>
      <c r="OKP14" s="149"/>
      <c r="OKQ14" s="149"/>
      <c r="OKR14" s="149"/>
      <c r="OKS14" s="149"/>
      <c r="OKT14" s="149"/>
      <c r="OKU14" s="149"/>
      <c r="OKV14" s="149"/>
      <c r="OKW14" s="149"/>
      <c r="OKX14" s="149"/>
      <c r="OKY14" s="149"/>
      <c r="OKZ14" s="149"/>
      <c r="OLA14" s="149"/>
      <c r="OLB14" s="149"/>
      <c r="OLC14" s="149"/>
      <c r="OLD14" s="149"/>
      <c r="OLE14" s="149"/>
      <c r="OLF14" s="149"/>
      <c r="OLG14" s="149"/>
      <c r="OLH14" s="149"/>
      <c r="OLI14" s="149"/>
      <c r="OLJ14" s="149"/>
      <c r="OLK14" s="149"/>
      <c r="OLL14" s="149"/>
      <c r="OLM14" s="149"/>
      <c r="OLN14" s="149"/>
      <c r="OLO14" s="149"/>
      <c r="OLP14" s="149"/>
      <c r="OLQ14" s="149"/>
      <c r="OLR14" s="149"/>
      <c r="OLS14" s="149"/>
      <c r="OLT14" s="149"/>
      <c r="OLU14" s="149"/>
      <c r="OLV14" s="149"/>
      <c r="OLW14" s="149"/>
      <c r="OLX14" s="149"/>
      <c r="OLY14" s="149"/>
      <c r="OLZ14" s="149"/>
      <c r="OMA14" s="149"/>
      <c r="OMB14" s="149"/>
      <c r="OMC14" s="149"/>
      <c r="OMD14" s="149"/>
      <c r="OME14" s="149"/>
      <c r="OMF14" s="149"/>
      <c r="OMG14" s="149"/>
      <c r="OMH14" s="149"/>
      <c r="OMI14" s="149"/>
      <c r="OMJ14" s="149"/>
      <c r="OMK14" s="149"/>
      <c r="OML14" s="149"/>
      <c r="OMM14" s="149"/>
      <c r="OMN14" s="149"/>
      <c r="OMO14" s="149"/>
      <c r="OMP14" s="149"/>
      <c r="OMQ14" s="149"/>
      <c r="OMR14" s="149"/>
      <c r="OMS14" s="149"/>
      <c r="OMT14" s="149"/>
      <c r="OMU14" s="149"/>
      <c r="OMV14" s="149"/>
      <c r="OMW14" s="149"/>
      <c r="OMX14" s="149"/>
      <c r="OMY14" s="149"/>
      <c r="OMZ14" s="149"/>
      <c r="ONA14" s="149"/>
      <c r="ONB14" s="149"/>
      <c r="ONC14" s="149"/>
      <c r="OND14" s="149"/>
      <c r="ONE14" s="149"/>
      <c r="ONF14" s="149"/>
      <c r="ONG14" s="149"/>
      <c r="ONH14" s="149"/>
      <c r="ONI14" s="149"/>
      <c r="ONJ14" s="149"/>
      <c r="ONK14" s="149"/>
      <c r="ONL14" s="149"/>
      <c r="ONM14" s="149"/>
      <c r="ONN14" s="149"/>
      <c r="ONO14" s="149"/>
      <c r="ONP14" s="149"/>
      <c r="ONQ14" s="149"/>
      <c r="ONR14" s="149"/>
      <c r="ONS14" s="149"/>
      <c r="ONT14" s="149"/>
      <c r="ONU14" s="149"/>
      <c r="ONV14" s="149"/>
      <c r="ONW14" s="149"/>
      <c r="ONX14" s="149"/>
      <c r="ONY14" s="149"/>
      <c r="ONZ14" s="149"/>
      <c r="OOA14" s="149"/>
      <c r="OOB14" s="149"/>
      <c r="OOC14" s="149"/>
      <c r="OOD14" s="149"/>
      <c r="OOE14" s="149"/>
      <c r="OOF14" s="149"/>
      <c r="OOG14" s="149"/>
      <c r="OOH14" s="149"/>
      <c r="OOI14" s="149"/>
      <c r="OOJ14" s="149"/>
      <c r="OOK14" s="149"/>
      <c r="OOL14" s="149"/>
      <c r="OOM14" s="149"/>
      <c r="OON14" s="149"/>
      <c r="OOO14" s="149"/>
      <c r="OOP14" s="149"/>
      <c r="OOQ14" s="149"/>
      <c r="OOR14" s="149"/>
      <c r="OOS14" s="149"/>
      <c r="OOT14" s="149"/>
      <c r="OOU14" s="149"/>
      <c r="OOV14" s="149"/>
      <c r="OOW14" s="149"/>
      <c r="OOX14" s="149"/>
      <c r="OOY14" s="149"/>
      <c r="OOZ14" s="149"/>
      <c r="OPA14" s="149"/>
      <c r="OPB14" s="149"/>
      <c r="OPC14" s="149"/>
      <c r="OPD14" s="149"/>
      <c r="OPE14" s="149"/>
      <c r="OPF14" s="149"/>
      <c r="OPG14" s="149"/>
      <c r="OPH14" s="149"/>
      <c r="OPI14" s="149"/>
      <c r="OPJ14" s="149"/>
      <c r="OPK14" s="149"/>
      <c r="OPL14" s="149"/>
      <c r="OPM14" s="149"/>
      <c r="OPN14" s="149"/>
      <c r="OPO14" s="149"/>
      <c r="OPP14" s="149"/>
      <c r="OPQ14" s="149"/>
      <c r="OPR14" s="149"/>
      <c r="OPS14" s="149"/>
      <c r="OPT14" s="149"/>
      <c r="OPU14" s="149"/>
      <c r="OPV14" s="149"/>
      <c r="OPW14" s="149"/>
      <c r="OPX14" s="149"/>
      <c r="OPY14" s="149"/>
      <c r="OPZ14" s="149"/>
      <c r="OQA14" s="149"/>
      <c r="OQB14" s="149"/>
      <c r="OQC14" s="149"/>
      <c r="OQD14" s="149"/>
      <c r="OQE14" s="149"/>
      <c r="OQF14" s="149"/>
      <c r="OQG14" s="149"/>
      <c r="OQH14" s="149"/>
      <c r="OQI14" s="149"/>
      <c r="OQJ14" s="149"/>
      <c r="OQK14" s="149"/>
      <c r="OQL14" s="149"/>
      <c r="OQM14" s="149"/>
      <c r="OQN14" s="149"/>
      <c r="OQO14" s="149"/>
      <c r="OQP14" s="149"/>
      <c r="OQQ14" s="149"/>
      <c r="OQR14" s="149"/>
      <c r="OQS14" s="149"/>
      <c r="OQT14" s="149"/>
      <c r="OQU14" s="149"/>
      <c r="OQV14" s="149"/>
      <c r="OQW14" s="149"/>
      <c r="OQX14" s="149"/>
      <c r="OQY14" s="149"/>
      <c r="OQZ14" s="149"/>
      <c r="ORA14" s="149"/>
      <c r="ORB14" s="149"/>
      <c r="ORC14" s="149"/>
      <c r="ORD14" s="149"/>
      <c r="ORE14" s="149"/>
      <c r="ORF14" s="149"/>
      <c r="ORG14" s="149"/>
      <c r="ORH14" s="149"/>
      <c r="ORI14" s="149"/>
      <c r="ORJ14" s="149"/>
      <c r="ORK14" s="149"/>
      <c r="ORL14" s="149"/>
      <c r="ORM14" s="149"/>
      <c r="ORN14" s="149"/>
      <c r="ORO14" s="149"/>
      <c r="ORP14" s="149"/>
      <c r="ORQ14" s="149"/>
      <c r="ORR14" s="149"/>
      <c r="ORS14" s="149"/>
      <c r="ORT14" s="149"/>
      <c r="ORU14" s="149"/>
      <c r="ORV14" s="149"/>
      <c r="ORW14" s="149"/>
      <c r="ORX14" s="149"/>
      <c r="ORY14" s="149"/>
      <c r="ORZ14" s="149"/>
      <c r="OSA14" s="149"/>
      <c r="OSB14" s="149"/>
      <c r="OSC14" s="149"/>
      <c r="OSD14" s="149"/>
      <c r="OSE14" s="149"/>
      <c r="OSF14" s="149"/>
      <c r="OSG14" s="149"/>
      <c r="OSH14" s="149"/>
      <c r="OSI14" s="149"/>
      <c r="OSJ14" s="149"/>
      <c r="OSK14" s="149"/>
      <c r="OSL14" s="149"/>
      <c r="OSM14" s="149"/>
      <c r="OSN14" s="149"/>
      <c r="OSO14" s="149"/>
      <c r="OSP14" s="149"/>
      <c r="OSQ14" s="149"/>
      <c r="OSR14" s="149"/>
      <c r="OSS14" s="149"/>
      <c r="OST14" s="149"/>
      <c r="OSU14" s="149"/>
      <c r="OSV14" s="149"/>
      <c r="OSW14" s="149"/>
      <c r="OSX14" s="149"/>
      <c r="OSY14" s="149"/>
      <c r="OSZ14" s="149"/>
      <c r="OTA14" s="149"/>
      <c r="OTB14" s="149"/>
      <c r="OTC14" s="149"/>
      <c r="OTD14" s="149"/>
      <c r="OTE14" s="149"/>
      <c r="OTF14" s="149"/>
      <c r="OTG14" s="149"/>
      <c r="OTH14" s="149"/>
      <c r="OTI14" s="149"/>
      <c r="OTJ14" s="149"/>
      <c r="OTK14" s="149"/>
      <c r="OTL14" s="149"/>
      <c r="OTM14" s="149"/>
      <c r="OTN14" s="149"/>
      <c r="OTO14" s="149"/>
      <c r="OTP14" s="149"/>
      <c r="OTQ14" s="149"/>
      <c r="OTR14" s="149"/>
      <c r="OTS14" s="149"/>
      <c r="OTT14" s="149"/>
      <c r="OTU14" s="149"/>
      <c r="OTV14" s="149"/>
      <c r="OTW14" s="149"/>
      <c r="OTX14" s="149"/>
      <c r="OTY14" s="149"/>
      <c r="OTZ14" s="149"/>
      <c r="OUA14" s="149"/>
      <c r="OUB14" s="149"/>
      <c r="OUC14" s="149"/>
      <c r="OUD14" s="149"/>
      <c r="OUE14" s="149"/>
      <c r="OUF14" s="149"/>
      <c r="OUG14" s="149"/>
      <c r="OUH14" s="149"/>
      <c r="OUI14" s="149"/>
      <c r="OUJ14" s="149"/>
      <c r="OUK14" s="149"/>
      <c r="OUL14" s="149"/>
      <c r="OUM14" s="149"/>
      <c r="OUN14" s="149"/>
      <c r="OUO14" s="149"/>
      <c r="OUP14" s="149"/>
      <c r="OUQ14" s="149"/>
      <c r="OUR14" s="149"/>
      <c r="OUS14" s="149"/>
      <c r="OUT14" s="149"/>
      <c r="OUU14" s="149"/>
      <c r="OUV14" s="149"/>
      <c r="OUW14" s="149"/>
      <c r="OUX14" s="149"/>
      <c r="OUY14" s="149"/>
      <c r="OUZ14" s="149"/>
      <c r="OVA14" s="149"/>
      <c r="OVB14" s="149"/>
      <c r="OVC14" s="149"/>
      <c r="OVD14" s="149"/>
      <c r="OVE14" s="149"/>
      <c r="OVF14" s="149"/>
      <c r="OVG14" s="149"/>
      <c r="OVH14" s="149"/>
      <c r="OVI14" s="149"/>
      <c r="OVJ14" s="149"/>
      <c r="OVK14" s="149"/>
      <c r="OVL14" s="149"/>
      <c r="OVM14" s="149"/>
      <c r="OVN14" s="149"/>
      <c r="OVO14" s="149"/>
      <c r="OVP14" s="149"/>
      <c r="OVQ14" s="149"/>
      <c r="OVR14" s="149"/>
      <c r="OVS14" s="149"/>
      <c r="OVT14" s="149"/>
      <c r="OVU14" s="149"/>
      <c r="OVV14" s="149"/>
      <c r="OVW14" s="149"/>
      <c r="OVX14" s="149"/>
      <c r="OVY14" s="149"/>
      <c r="OVZ14" s="149"/>
      <c r="OWA14" s="149"/>
      <c r="OWB14" s="149"/>
      <c r="OWC14" s="149"/>
      <c r="OWD14" s="149"/>
      <c r="OWE14" s="149"/>
      <c r="OWF14" s="149"/>
      <c r="OWG14" s="149"/>
      <c r="OWH14" s="149"/>
      <c r="OWI14" s="149"/>
      <c r="OWJ14" s="149"/>
      <c r="OWK14" s="149"/>
      <c r="OWL14" s="149"/>
      <c r="OWM14" s="149"/>
      <c r="OWN14" s="149"/>
      <c r="OWO14" s="149"/>
      <c r="OWP14" s="149"/>
      <c r="OWQ14" s="149"/>
      <c r="OWR14" s="149"/>
      <c r="OWS14" s="149"/>
      <c r="OWT14" s="149"/>
      <c r="OWU14" s="149"/>
      <c r="OWV14" s="149"/>
      <c r="OWW14" s="149"/>
      <c r="OWX14" s="149"/>
      <c r="OWY14" s="149"/>
      <c r="OWZ14" s="149"/>
      <c r="OXA14" s="149"/>
      <c r="OXB14" s="149"/>
      <c r="OXC14" s="149"/>
      <c r="OXD14" s="149"/>
      <c r="OXE14" s="149"/>
      <c r="OXF14" s="149"/>
      <c r="OXG14" s="149"/>
      <c r="OXH14" s="149"/>
      <c r="OXI14" s="149"/>
      <c r="OXJ14" s="149"/>
      <c r="OXK14" s="149"/>
      <c r="OXL14" s="149"/>
      <c r="OXM14" s="149"/>
      <c r="OXN14" s="149"/>
      <c r="OXO14" s="149"/>
      <c r="OXP14" s="149"/>
      <c r="OXQ14" s="149"/>
      <c r="OXR14" s="149"/>
      <c r="OXS14" s="149"/>
      <c r="OXT14" s="149"/>
      <c r="OXU14" s="149"/>
      <c r="OXV14" s="149"/>
      <c r="OXW14" s="149"/>
      <c r="OXX14" s="149"/>
      <c r="OXY14" s="149"/>
      <c r="OXZ14" s="149"/>
      <c r="OYA14" s="149"/>
      <c r="OYB14" s="149"/>
      <c r="OYC14" s="149"/>
      <c r="OYD14" s="149"/>
      <c r="OYE14" s="149"/>
      <c r="OYF14" s="149"/>
      <c r="OYG14" s="149"/>
      <c r="OYH14" s="149"/>
      <c r="OYI14" s="149"/>
      <c r="OYJ14" s="149"/>
      <c r="OYK14" s="149"/>
      <c r="OYL14" s="149"/>
      <c r="OYM14" s="149"/>
      <c r="OYN14" s="149"/>
      <c r="OYO14" s="149"/>
      <c r="OYP14" s="149"/>
      <c r="OYQ14" s="149"/>
      <c r="OYR14" s="149"/>
      <c r="OYS14" s="149"/>
      <c r="OYT14" s="149"/>
      <c r="OYU14" s="149"/>
      <c r="OYV14" s="149"/>
      <c r="OYW14" s="149"/>
      <c r="OYX14" s="149"/>
      <c r="OYY14" s="149"/>
      <c r="OYZ14" s="149"/>
      <c r="OZA14" s="149"/>
      <c r="OZB14" s="149"/>
      <c r="OZC14" s="149"/>
      <c r="OZD14" s="149"/>
      <c r="OZE14" s="149"/>
      <c r="OZF14" s="149"/>
      <c r="OZG14" s="149"/>
      <c r="OZH14" s="149"/>
      <c r="OZI14" s="149"/>
      <c r="OZJ14" s="149"/>
      <c r="OZK14" s="149"/>
      <c r="OZL14" s="149"/>
      <c r="OZM14" s="149"/>
      <c r="OZN14" s="149"/>
      <c r="OZO14" s="149"/>
      <c r="OZP14" s="149"/>
      <c r="OZQ14" s="149"/>
      <c r="OZR14" s="149"/>
      <c r="OZS14" s="149"/>
      <c r="OZT14" s="149"/>
      <c r="OZU14" s="149"/>
      <c r="OZV14" s="149"/>
      <c r="OZW14" s="149"/>
      <c r="OZX14" s="149"/>
      <c r="OZY14" s="149"/>
      <c r="OZZ14" s="149"/>
      <c r="PAA14" s="149"/>
      <c r="PAB14" s="149"/>
      <c r="PAC14" s="149"/>
      <c r="PAD14" s="149"/>
      <c r="PAE14" s="149"/>
      <c r="PAF14" s="149"/>
      <c r="PAG14" s="149"/>
      <c r="PAH14" s="149"/>
      <c r="PAI14" s="149"/>
      <c r="PAJ14" s="149"/>
      <c r="PAK14" s="149"/>
      <c r="PAL14" s="149"/>
      <c r="PAM14" s="149"/>
      <c r="PAN14" s="149"/>
      <c r="PAO14" s="149"/>
      <c r="PAP14" s="149"/>
      <c r="PAQ14" s="149"/>
      <c r="PAR14" s="149"/>
      <c r="PAS14" s="149"/>
      <c r="PAT14" s="149"/>
      <c r="PAU14" s="149"/>
      <c r="PAV14" s="149"/>
      <c r="PAW14" s="149"/>
      <c r="PAX14" s="149"/>
      <c r="PAY14" s="149"/>
      <c r="PAZ14" s="149"/>
      <c r="PBA14" s="149"/>
      <c r="PBB14" s="149"/>
      <c r="PBC14" s="149"/>
      <c r="PBD14" s="149"/>
      <c r="PBE14" s="149"/>
      <c r="PBF14" s="149"/>
      <c r="PBG14" s="149"/>
      <c r="PBH14" s="149"/>
      <c r="PBI14" s="149"/>
      <c r="PBJ14" s="149"/>
      <c r="PBK14" s="149"/>
      <c r="PBL14" s="149"/>
      <c r="PBM14" s="149"/>
      <c r="PBN14" s="149"/>
      <c r="PBO14" s="149"/>
      <c r="PBP14" s="149"/>
      <c r="PBQ14" s="149"/>
      <c r="PBR14" s="149"/>
      <c r="PBS14" s="149"/>
      <c r="PBT14" s="149"/>
      <c r="PBU14" s="149"/>
      <c r="PBV14" s="149"/>
      <c r="PBW14" s="149"/>
      <c r="PBX14" s="149"/>
      <c r="PBY14" s="149"/>
      <c r="PBZ14" s="149"/>
      <c r="PCA14" s="149"/>
      <c r="PCB14" s="149"/>
      <c r="PCC14" s="149"/>
      <c r="PCD14" s="149"/>
      <c r="PCE14" s="149"/>
      <c r="PCF14" s="149"/>
      <c r="PCG14" s="149"/>
      <c r="PCH14" s="149"/>
      <c r="PCI14" s="149"/>
      <c r="PCJ14" s="149"/>
      <c r="PCK14" s="149"/>
      <c r="PCL14" s="149"/>
      <c r="PCM14" s="149"/>
      <c r="PCN14" s="149"/>
      <c r="PCO14" s="149"/>
      <c r="PCP14" s="149"/>
      <c r="PCQ14" s="149"/>
      <c r="PCR14" s="149"/>
      <c r="PCS14" s="149"/>
      <c r="PCT14" s="149"/>
      <c r="PCU14" s="149"/>
      <c r="PCV14" s="149"/>
      <c r="PCW14" s="149"/>
      <c r="PCX14" s="149"/>
      <c r="PCY14" s="149"/>
      <c r="PCZ14" s="149"/>
      <c r="PDA14" s="149"/>
      <c r="PDB14" s="149"/>
      <c r="PDC14" s="149"/>
      <c r="PDD14" s="149"/>
      <c r="PDE14" s="149"/>
      <c r="PDF14" s="149"/>
      <c r="PDG14" s="149"/>
      <c r="PDH14" s="149"/>
      <c r="PDI14" s="149"/>
      <c r="PDJ14" s="149"/>
      <c r="PDK14" s="149"/>
      <c r="PDL14" s="149"/>
      <c r="PDM14" s="149"/>
      <c r="PDN14" s="149"/>
      <c r="PDO14" s="149"/>
      <c r="PDP14" s="149"/>
      <c r="PDQ14" s="149"/>
      <c r="PDR14" s="149"/>
      <c r="PDS14" s="149"/>
      <c r="PDT14" s="149"/>
      <c r="PDU14" s="149"/>
      <c r="PDV14" s="149"/>
      <c r="PDW14" s="149"/>
      <c r="PDX14" s="149"/>
      <c r="PDY14" s="149"/>
      <c r="PDZ14" s="149"/>
      <c r="PEA14" s="149"/>
      <c r="PEB14" s="149"/>
      <c r="PEC14" s="149"/>
      <c r="PED14" s="149"/>
      <c r="PEE14" s="149"/>
      <c r="PEF14" s="149"/>
      <c r="PEG14" s="149"/>
      <c r="PEH14" s="149"/>
      <c r="PEI14" s="149"/>
      <c r="PEJ14" s="149"/>
      <c r="PEK14" s="149"/>
      <c r="PEL14" s="149"/>
      <c r="PEM14" s="149"/>
      <c r="PEN14" s="149"/>
      <c r="PEO14" s="149"/>
      <c r="PEP14" s="149"/>
      <c r="PEQ14" s="149"/>
      <c r="PER14" s="149"/>
      <c r="PES14" s="149"/>
      <c r="PET14" s="149"/>
      <c r="PEU14" s="149"/>
      <c r="PEV14" s="149"/>
      <c r="PEW14" s="149"/>
      <c r="PEX14" s="149"/>
      <c r="PEY14" s="149"/>
      <c r="PEZ14" s="149"/>
      <c r="PFA14" s="149"/>
      <c r="PFB14" s="149"/>
      <c r="PFC14" s="149"/>
      <c r="PFD14" s="149"/>
      <c r="PFE14" s="149"/>
      <c r="PFF14" s="149"/>
      <c r="PFG14" s="149"/>
      <c r="PFH14" s="149"/>
      <c r="PFI14" s="149"/>
      <c r="PFJ14" s="149"/>
      <c r="PFK14" s="149"/>
      <c r="PFL14" s="149"/>
      <c r="PFM14" s="149"/>
      <c r="PFN14" s="149"/>
      <c r="PFO14" s="149"/>
      <c r="PFP14" s="149"/>
      <c r="PFQ14" s="149"/>
      <c r="PFR14" s="149"/>
      <c r="PFS14" s="149"/>
      <c r="PFT14" s="149"/>
      <c r="PFU14" s="149"/>
      <c r="PFV14" s="149"/>
      <c r="PFW14" s="149"/>
      <c r="PFX14" s="149"/>
      <c r="PFY14" s="149"/>
      <c r="PFZ14" s="149"/>
      <c r="PGA14" s="149"/>
      <c r="PGB14" s="149"/>
      <c r="PGC14" s="149"/>
      <c r="PGD14" s="149"/>
      <c r="PGE14" s="149"/>
      <c r="PGF14" s="149"/>
      <c r="PGG14" s="149"/>
      <c r="PGH14" s="149"/>
      <c r="PGI14" s="149"/>
      <c r="PGJ14" s="149"/>
      <c r="PGK14" s="149"/>
      <c r="PGL14" s="149"/>
      <c r="PGM14" s="149"/>
      <c r="PGN14" s="149"/>
      <c r="PGO14" s="149"/>
      <c r="PGP14" s="149"/>
      <c r="PGQ14" s="149"/>
      <c r="PGR14" s="149"/>
      <c r="PGS14" s="149"/>
      <c r="PGT14" s="149"/>
      <c r="PGU14" s="149"/>
      <c r="PGV14" s="149"/>
      <c r="PGW14" s="149"/>
      <c r="PGX14" s="149"/>
      <c r="PGY14" s="149"/>
      <c r="PGZ14" s="149"/>
      <c r="PHA14" s="149"/>
      <c r="PHB14" s="149"/>
      <c r="PHC14" s="149"/>
      <c r="PHD14" s="149"/>
      <c r="PHE14" s="149"/>
      <c r="PHF14" s="149"/>
      <c r="PHG14" s="149"/>
      <c r="PHH14" s="149"/>
      <c r="PHI14" s="149"/>
      <c r="PHJ14" s="149"/>
      <c r="PHK14" s="149"/>
      <c r="PHL14" s="149"/>
      <c r="PHM14" s="149"/>
      <c r="PHN14" s="149"/>
      <c r="PHO14" s="149"/>
      <c r="PHP14" s="149"/>
      <c r="PHQ14" s="149"/>
      <c r="PHR14" s="149"/>
      <c r="PHS14" s="149"/>
      <c r="PHT14" s="149"/>
      <c r="PHU14" s="149"/>
      <c r="PHV14" s="149"/>
      <c r="PHW14" s="149"/>
      <c r="PHX14" s="149"/>
      <c r="PHY14" s="149"/>
      <c r="PHZ14" s="149"/>
      <c r="PIA14" s="149"/>
      <c r="PIB14" s="149"/>
      <c r="PIC14" s="149"/>
      <c r="PID14" s="149"/>
      <c r="PIE14" s="149"/>
      <c r="PIF14" s="149"/>
      <c r="PIG14" s="149"/>
      <c r="PIH14" s="149"/>
      <c r="PII14" s="149"/>
      <c r="PIJ14" s="149"/>
      <c r="PIK14" s="149"/>
      <c r="PIL14" s="149"/>
      <c r="PIM14" s="149"/>
      <c r="PIN14" s="149"/>
      <c r="PIO14" s="149"/>
      <c r="PIP14" s="149"/>
      <c r="PIQ14" s="149"/>
      <c r="PIR14" s="149"/>
      <c r="PIS14" s="149"/>
      <c r="PIT14" s="149"/>
      <c r="PIU14" s="149"/>
      <c r="PIV14" s="149"/>
      <c r="PIW14" s="149"/>
      <c r="PIX14" s="149"/>
      <c r="PIY14" s="149"/>
      <c r="PIZ14" s="149"/>
      <c r="PJA14" s="149"/>
      <c r="PJB14" s="149"/>
      <c r="PJC14" s="149"/>
      <c r="PJD14" s="149"/>
      <c r="PJE14" s="149"/>
      <c r="PJF14" s="149"/>
      <c r="PJG14" s="149"/>
      <c r="PJH14" s="149"/>
      <c r="PJI14" s="149"/>
      <c r="PJJ14" s="149"/>
      <c r="PJK14" s="149"/>
      <c r="PJL14" s="149"/>
      <c r="PJM14" s="149"/>
      <c r="PJN14" s="149"/>
      <c r="PJO14" s="149"/>
      <c r="PJP14" s="149"/>
      <c r="PJQ14" s="149"/>
      <c r="PJR14" s="149"/>
      <c r="PJS14" s="149"/>
      <c r="PJT14" s="149"/>
      <c r="PJU14" s="149"/>
      <c r="PJV14" s="149"/>
      <c r="PJW14" s="149"/>
      <c r="PJX14" s="149"/>
      <c r="PJY14" s="149"/>
      <c r="PJZ14" s="149"/>
      <c r="PKA14" s="149"/>
      <c r="PKB14" s="149"/>
      <c r="PKC14" s="149"/>
      <c r="PKD14" s="149"/>
      <c r="PKE14" s="149"/>
      <c r="PKF14" s="149"/>
      <c r="PKG14" s="149"/>
      <c r="PKH14" s="149"/>
      <c r="PKI14" s="149"/>
      <c r="PKJ14" s="149"/>
      <c r="PKK14" s="149"/>
      <c r="PKL14" s="149"/>
      <c r="PKM14" s="149"/>
      <c r="PKN14" s="149"/>
      <c r="PKO14" s="149"/>
      <c r="PKP14" s="149"/>
      <c r="PKQ14" s="149"/>
      <c r="PKR14" s="149"/>
      <c r="PKS14" s="149"/>
      <c r="PKT14" s="149"/>
      <c r="PKU14" s="149"/>
      <c r="PKV14" s="149"/>
      <c r="PKW14" s="149"/>
      <c r="PKX14" s="149"/>
      <c r="PKY14" s="149"/>
      <c r="PKZ14" s="149"/>
      <c r="PLA14" s="149"/>
      <c r="PLB14" s="149"/>
      <c r="PLC14" s="149"/>
      <c r="PLD14" s="149"/>
      <c r="PLE14" s="149"/>
      <c r="PLF14" s="149"/>
      <c r="PLG14" s="149"/>
      <c r="PLH14" s="149"/>
      <c r="PLI14" s="149"/>
      <c r="PLJ14" s="149"/>
      <c r="PLK14" s="149"/>
      <c r="PLL14" s="149"/>
      <c r="PLM14" s="149"/>
      <c r="PLN14" s="149"/>
      <c r="PLO14" s="149"/>
      <c r="PLP14" s="149"/>
      <c r="PLQ14" s="149"/>
      <c r="PLR14" s="149"/>
      <c r="PLS14" s="149"/>
      <c r="PLT14" s="149"/>
      <c r="PLU14" s="149"/>
      <c r="PLV14" s="149"/>
      <c r="PLW14" s="149"/>
      <c r="PLX14" s="149"/>
      <c r="PLY14" s="149"/>
      <c r="PLZ14" s="149"/>
      <c r="PMA14" s="149"/>
      <c r="PMB14" s="149"/>
      <c r="PMC14" s="149"/>
      <c r="PMD14" s="149"/>
      <c r="PME14" s="149"/>
      <c r="PMF14" s="149"/>
      <c r="PMG14" s="149"/>
      <c r="PMH14" s="149"/>
      <c r="PMI14" s="149"/>
      <c r="PMJ14" s="149"/>
      <c r="PMK14" s="149"/>
      <c r="PML14" s="149"/>
      <c r="PMM14" s="149"/>
      <c r="PMN14" s="149"/>
      <c r="PMO14" s="149"/>
      <c r="PMP14" s="149"/>
      <c r="PMQ14" s="149"/>
      <c r="PMR14" s="149"/>
      <c r="PMS14" s="149"/>
      <c r="PMT14" s="149"/>
      <c r="PMU14" s="149"/>
      <c r="PMV14" s="149"/>
      <c r="PMW14" s="149"/>
      <c r="PMX14" s="149"/>
      <c r="PMY14" s="149"/>
      <c r="PMZ14" s="149"/>
      <c r="PNA14" s="149"/>
      <c r="PNB14" s="149"/>
      <c r="PNC14" s="149"/>
      <c r="PND14" s="149"/>
      <c r="PNE14" s="149"/>
      <c r="PNF14" s="149"/>
      <c r="PNG14" s="149"/>
      <c r="PNH14" s="149"/>
      <c r="PNI14" s="149"/>
      <c r="PNJ14" s="149"/>
      <c r="PNK14" s="149"/>
      <c r="PNL14" s="149"/>
      <c r="PNM14" s="149"/>
      <c r="PNN14" s="149"/>
      <c r="PNO14" s="149"/>
      <c r="PNP14" s="149"/>
      <c r="PNQ14" s="149"/>
      <c r="PNR14" s="149"/>
      <c r="PNS14" s="149"/>
      <c r="PNT14" s="149"/>
      <c r="PNU14" s="149"/>
      <c r="PNV14" s="149"/>
      <c r="PNW14" s="149"/>
      <c r="PNX14" s="149"/>
      <c r="PNY14" s="149"/>
      <c r="PNZ14" s="149"/>
      <c r="POA14" s="149"/>
      <c r="POB14" s="149"/>
      <c r="POC14" s="149"/>
      <c r="POD14" s="149"/>
      <c r="POE14" s="149"/>
      <c r="POF14" s="149"/>
      <c r="POG14" s="149"/>
      <c r="POH14" s="149"/>
      <c r="POI14" s="149"/>
      <c r="POJ14" s="149"/>
      <c r="POK14" s="149"/>
      <c r="POL14" s="149"/>
      <c r="POM14" s="149"/>
      <c r="PON14" s="149"/>
      <c r="POO14" s="149"/>
      <c r="POP14" s="149"/>
      <c r="POQ14" s="149"/>
      <c r="POR14" s="149"/>
      <c r="POS14" s="149"/>
      <c r="POT14" s="149"/>
      <c r="POU14" s="149"/>
      <c r="POV14" s="149"/>
      <c r="POW14" s="149"/>
      <c r="POX14" s="149"/>
      <c r="POY14" s="149"/>
      <c r="POZ14" s="149"/>
      <c r="PPA14" s="149"/>
      <c r="PPB14" s="149"/>
      <c r="PPC14" s="149"/>
      <c r="PPD14" s="149"/>
      <c r="PPE14" s="149"/>
      <c r="PPF14" s="149"/>
      <c r="PPG14" s="149"/>
      <c r="PPH14" s="149"/>
      <c r="PPI14" s="149"/>
      <c r="PPJ14" s="149"/>
      <c r="PPK14" s="149"/>
      <c r="PPL14" s="149"/>
      <c r="PPM14" s="149"/>
      <c r="PPN14" s="149"/>
      <c r="PPO14" s="149"/>
      <c r="PPP14" s="149"/>
      <c r="PPQ14" s="149"/>
      <c r="PPR14" s="149"/>
      <c r="PPS14" s="149"/>
      <c r="PPT14" s="149"/>
      <c r="PPU14" s="149"/>
      <c r="PPV14" s="149"/>
      <c r="PPW14" s="149"/>
      <c r="PPX14" s="149"/>
      <c r="PPY14" s="149"/>
      <c r="PPZ14" s="149"/>
      <c r="PQA14" s="149"/>
      <c r="PQB14" s="149"/>
      <c r="PQC14" s="149"/>
      <c r="PQD14" s="149"/>
      <c r="PQE14" s="149"/>
      <c r="PQF14" s="149"/>
      <c r="PQG14" s="149"/>
      <c r="PQH14" s="149"/>
      <c r="PQI14" s="149"/>
      <c r="PQJ14" s="149"/>
      <c r="PQK14" s="149"/>
      <c r="PQL14" s="149"/>
      <c r="PQM14" s="149"/>
      <c r="PQN14" s="149"/>
      <c r="PQO14" s="149"/>
      <c r="PQP14" s="149"/>
      <c r="PQQ14" s="149"/>
      <c r="PQR14" s="149"/>
      <c r="PQS14" s="149"/>
      <c r="PQT14" s="149"/>
      <c r="PQU14" s="149"/>
      <c r="PQV14" s="149"/>
      <c r="PQW14" s="149"/>
      <c r="PQX14" s="149"/>
      <c r="PQY14" s="149"/>
      <c r="PQZ14" s="149"/>
      <c r="PRA14" s="149"/>
      <c r="PRB14" s="149"/>
      <c r="PRC14" s="149"/>
      <c r="PRD14" s="149"/>
      <c r="PRE14" s="149"/>
      <c r="PRF14" s="149"/>
      <c r="PRG14" s="149"/>
      <c r="PRH14" s="149"/>
      <c r="PRI14" s="149"/>
      <c r="PRJ14" s="149"/>
      <c r="PRK14" s="149"/>
      <c r="PRL14" s="149"/>
      <c r="PRM14" s="149"/>
      <c r="PRN14" s="149"/>
      <c r="PRO14" s="149"/>
      <c r="PRP14" s="149"/>
      <c r="PRQ14" s="149"/>
      <c r="PRR14" s="149"/>
      <c r="PRS14" s="149"/>
      <c r="PRT14" s="149"/>
      <c r="PRU14" s="149"/>
      <c r="PRV14" s="149"/>
      <c r="PRW14" s="149"/>
      <c r="PRX14" s="149"/>
      <c r="PRY14" s="149"/>
      <c r="PRZ14" s="149"/>
      <c r="PSA14" s="149"/>
      <c r="PSB14" s="149"/>
      <c r="PSC14" s="149"/>
      <c r="PSD14" s="149"/>
      <c r="PSE14" s="149"/>
      <c r="PSF14" s="149"/>
      <c r="PSG14" s="149"/>
      <c r="PSH14" s="149"/>
      <c r="PSI14" s="149"/>
      <c r="PSJ14" s="149"/>
      <c r="PSK14" s="149"/>
      <c r="PSL14" s="149"/>
      <c r="PSM14" s="149"/>
      <c r="PSN14" s="149"/>
      <c r="PSO14" s="149"/>
      <c r="PSP14" s="149"/>
      <c r="PSQ14" s="149"/>
      <c r="PSR14" s="149"/>
      <c r="PSS14" s="149"/>
      <c r="PST14" s="149"/>
      <c r="PSU14" s="149"/>
      <c r="PSV14" s="149"/>
      <c r="PSW14" s="149"/>
      <c r="PSX14" s="149"/>
      <c r="PSY14" s="149"/>
      <c r="PSZ14" s="149"/>
      <c r="PTA14" s="149"/>
      <c r="PTB14" s="149"/>
      <c r="PTC14" s="149"/>
      <c r="PTD14" s="149"/>
      <c r="PTE14" s="149"/>
      <c r="PTF14" s="149"/>
      <c r="PTG14" s="149"/>
      <c r="PTH14" s="149"/>
      <c r="PTI14" s="149"/>
      <c r="PTJ14" s="149"/>
      <c r="PTK14" s="149"/>
      <c r="PTL14" s="149"/>
      <c r="PTM14" s="149"/>
      <c r="PTN14" s="149"/>
      <c r="PTO14" s="149"/>
      <c r="PTP14" s="149"/>
      <c r="PTQ14" s="149"/>
      <c r="PTR14" s="149"/>
      <c r="PTS14" s="149"/>
      <c r="PTT14" s="149"/>
      <c r="PTU14" s="149"/>
      <c r="PTV14" s="149"/>
      <c r="PTW14" s="149"/>
      <c r="PTX14" s="149"/>
      <c r="PTY14" s="149"/>
      <c r="PTZ14" s="149"/>
      <c r="PUA14" s="149"/>
      <c r="PUB14" s="149"/>
      <c r="PUC14" s="149"/>
      <c r="PUD14" s="149"/>
      <c r="PUE14" s="149"/>
      <c r="PUF14" s="149"/>
      <c r="PUG14" s="149"/>
      <c r="PUH14" s="149"/>
      <c r="PUI14" s="149"/>
      <c r="PUJ14" s="149"/>
      <c r="PUK14" s="149"/>
      <c r="PUL14" s="149"/>
      <c r="PUM14" s="149"/>
      <c r="PUN14" s="149"/>
      <c r="PUO14" s="149"/>
      <c r="PUP14" s="149"/>
      <c r="PUQ14" s="149"/>
      <c r="PUR14" s="149"/>
      <c r="PUS14" s="149"/>
      <c r="PUT14" s="149"/>
      <c r="PUU14" s="149"/>
      <c r="PUV14" s="149"/>
      <c r="PUW14" s="149"/>
      <c r="PUX14" s="149"/>
      <c r="PUY14" s="149"/>
      <c r="PUZ14" s="149"/>
      <c r="PVA14" s="149"/>
      <c r="PVB14" s="149"/>
      <c r="PVC14" s="149"/>
      <c r="PVD14" s="149"/>
      <c r="PVE14" s="149"/>
      <c r="PVF14" s="149"/>
      <c r="PVG14" s="149"/>
      <c r="PVH14" s="149"/>
      <c r="PVI14" s="149"/>
      <c r="PVJ14" s="149"/>
      <c r="PVK14" s="149"/>
      <c r="PVL14" s="149"/>
      <c r="PVM14" s="149"/>
      <c r="PVN14" s="149"/>
      <c r="PVO14" s="149"/>
      <c r="PVP14" s="149"/>
      <c r="PVQ14" s="149"/>
      <c r="PVR14" s="149"/>
      <c r="PVS14" s="149"/>
      <c r="PVT14" s="149"/>
      <c r="PVU14" s="149"/>
      <c r="PVV14" s="149"/>
      <c r="PVW14" s="149"/>
      <c r="PVX14" s="149"/>
      <c r="PVY14" s="149"/>
      <c r="PVZ14" s="149"/>
      <c r="PWA14" s="149"/>
      <c r="PWB14" s="149"/>
      <c r="PWC14" s="149"/>
      <c r="PWD14" s="149"/>
      <c r="PWE14" s="149"/>
      <c r="PWF14" s="149"/>
      <c r="PWG14" s="149"/>
      <c r="PWH14" s="149"/>
      <c r="PWI14" s="149"/>
      <c r="PWJ14" s="149"/>
      <c r="PWK14" s="149"/>
      <c r="PWL14" s="149"/>
      <c r="PWM14" s="149"/>
      <c r="PWN14" s="149"/>
      <c r="PWO14" s="149"/>
      <c r="PWP14" s="149"/>
      <c r="PWQ14" s="149"/>
      <c r="PWR14" s="149"/>
      <c r="PWS14" s="149"/>
      <c r="PWT14" s="149"/>
      <c r="PWU14" s="149"/>
      <c r="PWV14" s="149"/>
      <c r="PWW14" s="149"/>
      <c r="PWX14" s="149"/>
      <c r="PWY14" s="149"/>
      <c r="PWZ14" s="149"/>
      <c r="PXA14" s="149"/>
      <c r="PXB14" s="149"/>
      <c r="PXC14" s="149"/>
      <c r="PXD14" s="149"/>
      <c r="PXE14" s="149"/>
      <c r="PXF14" s="149"/>
      <c r="PXG14" s="149"/>
      <c r="PXH14" s="149"/>
      <c r="PXI14" s="149"/>
      <c r="PXJ14" s="149"/>
      <c r="PXK14" s="149"/>
      <c r="PXL14" s="149"/>
      <c r="PXM14" s="149"/>
      <c r="PXN14" s="149"/>
      <c r="PXO14" s="149"/>
      <c r="PXP14" s="149"/>
      <c r="PXQ14" s="149"/>
      <c r="PXR14" s="149"/>
      <c r="PXS14" s="149"/>
      <c r="PXT14" s="149"/>
      <c r="PXU14" s="149"/>
      <c r="PXV14" s="149"/>
      <c r="PXW14" s="149"/>
      <c r="PXX14" s="149"/>
      <c r="PXY14" s="149"/>
      <c r="PXZ14" s="149"/>
      <c r="PYA14" s="149"/>
      <c r="PYB14" s="149"/>
      <c r="PYC14" s="149"/>
      <c r="PYD14" s="149"/>
      <c r="PYE14" s="149"/>
      <c r="PYF14" s="149"/>
      <c r="PYG14" s="149"/>
      <c r="PYH14" s="149"/>
      <c r="PYI14" s="149"/>
      <c r="PYJ14" s="149"/>
      <c r="PYK14" s="149"/>
      <c r="PYL14" s="149"/>
      <c r="PYM14" s="149"/>
      <c r="PYN14" s="149"/>
      <c r="PYO14" s="149"/>
      <c r="PYP14" s="149"/>
      <c r="PYQ14" s="149"/>
      <c r="PYR14" s="149"/>
      <c r="PYS14" s="149"/>
      <c r="PYT14" s="149"/>
      <c r="PYU14" s="149"/>
      <c r="PYV14" s="149"/>
      <c r="PYW14" s="149"/>
      <c r="PYX14" s="149"/>
      <c r="PYY14" s="149"/>
      <c r="PYZ14" s="149"/>
      <c r="PZA14" s="149"/>
      <c r="PZB14" s="149"/>
      <c r="PZC14" s="149"/>
      <c r="PZD14" s="149"/>
      <c r="PZE14" s="149"/>
      <c r="PZF14" s="149"/>
      <c r="PZG14" s="149"/>
      <c r="PZH14" s="149"/>
      <c r="PZI14" s="149"/>
      <c r="PZJ14" s="149"/>
      <c r="PZK14" s="149"/>
      <c r="PZL14" s="149"/>
      <c r="PZM14" s="149"/>
      <c r="PZN14" s="149"/>
      <c r="PZO14" s="149"/>
      <c r="PZP14" s="149"/>
      <c r="PZQ14" s="149"/>
      <c r="PZR14" s="149"/>
      <c r="PZS14" s="149"/>
      <c r="PZT14" s="149"/>
      <c r="PZU14" s="149"/>
      <c r="PZV14" s="149"/>
      <c r="PZW14" s="149"/>
      <c r="PZX14" s="149"/>
      <c r="PZY14" s="149"/>
      <c r="PZZ14" s="149"/>
      <c r="QAA14" s="149"/>
      <c r="QAB14" s="149"/>
      <c r="QAC14" s="149"/>
      <c r="QAD14" s="149"/>
      <c r="QAE14" s="149"/>
      <c r="QAF14" s="149"/>
      <c r="QAG14" s="149"/>
      <c r="QAH14" s="149"/>
      <c r="QAI14" s="149"/>
      <c r="QAJ14" s="149"/>
      <c r="QAK14" s="149"/>
      <c r="QAL14" s="149"/>
      <c r="QAM14" s="149"/>
      <c r="QAN14" s="149"/>
      <c r="QAO14" s="149"/>
      <c r="QAP14" s="149"/>
      <c r="QAQ14" s="149"/>
      <c r="QAR14" s="149"/>
      <c r="QAS14" s="149"/>
      <c r="QAT14" s="149"/>
      <c r="QAU14" s="149"/>
      <c r="QAV14" s="149"/>
      <c r="QAW14" s="149"/>
      <c r="QAX14" s="149"/>
      <c r="QAY14" s="149"/>
      <c r="QAZ14" s="149"/>
      <c r="QBA14" s="149"/>
      <c r="QBB14" s="149"/>
      <c r="QBC14" s="149"/>
      <c r="QBD14" s="149"/>
      <c r="QBE14" s="149"/>
      <c r="QBF14" s="149"/>
      <c r="QBG14" s="149"/>
      <c r="QBH14" s="149"/>
      <c r="QBI14" s="149"/>
      <c r="QBJ14" s="149"/>
      <c r="QBK14" s="149"/>
      <c r="QBL14" s="149"/>
      <c r="QBM14" s="149"/>
      <c r="QBN14" s="149"/>
      <c r="QBO14" s="149"/>
      <c r="QBP14" s="149"/>
      <c r="QBQ14" s="149"/>
      <c r="QBR14" s="149"/>
      <c r="QBS14" s="149"/>
      <c r="QBT14" s="149"/>
      <c r="QBU14" s="149"/>
      <c r="QBV14" s="149"/>
      <c r="QBW14" s="149"/>
      <c r="QBX14" s="149"/>
      <c r="QBY14" s="149"/>
      <c r="QBZ14" s="149"/>
      <c r="QCA14" s="149"/>
      <c r="QCB14" s="149"/>
      <c r="QCC14" s="149"/>
      <c r="QCD14" s="149"/>
      <c r="QCE14" s="149"/>
      <c r="QCF14" s="149"/>
      <c r="QCG14" s="149"/>
      <c r="QCH14" s="149"/>
      <c r="QCI14" s="149"/>
      <c r="QCJ14" s="149"/>
      <c r="QCK14" s="149"/>
      <c r="QCL14" s="149"/>
      <c r="QCM14" s="149"/>
      <c r="QCN14" s="149"/>
      <c r="QCO14" s="149"/>
      <c r="QCP14" s="149"/>
      <c r="QCQ14" s="149"/>
      <c r="QCR14" s="149"/>
      <c r="QCS14" s="149"/>
      <c r="QCT14" s="149"/>
      <c r="QCU14" s="149"/>
      <c r="QCV14" s="149"/>
      <c r="QCW14" s="149"/>
      <c r="QCX14" s="149"/>
      <c r="QCY14" s="149"/>
      <c r="QCZ14" s="149"/>
      <c r="QDA14" s="149"/>
      <c r="QDB14" s="149"/>
      <c r="QDC14" s="149"/>
      <c r="QDD14" s="149"/>
      <c r="QDE14" s="149"/>
      <c r="QDF14" s="149"/>
      <c r="QDG14" s="149"/>
      <c r="QDH14" s="149"/>
      <c r="QDI14" s="149"/>
      <c r="QDJ14" s="149"/>
      <c r="QDK14" s="149"/>
      <c r="QDL14" s="149"/>
      <c r="QDM14" s="149"/>
      <c r="QDN14" s="149"/>
      <c r="QDO14" s="149"/>
      <c r="QDP14" s="149"/>
      <c r="QDQ14" s="149"/>
      <c r="QDR14" s="149"/>
      <c r="QDS14" s="149"/>
      <c r="QDT14" s="149"/>
      <c r="QDU14" s="149"/>
      <c r="QDV14" s="149"/>
      <c r="QDW14" s="149"/>
      <c r="QDX14" s="149"/>
      <c r="QDY14" s="149"/>
      <c r="QDZ14" s="149"/>
      <c r="QEA14" s="149"/>
      <c r="QEB14" s="149"/>
      <c r="QEC14" s="149"/>
      <c r="QED14" s="149"/>
      <c r="QEE14" s="149"/>
      <c r="QEF14" s="149"/>
      <c r="QEG14" s="149"/>
      <c r="QEH14" s="149"/>
      <c r="QEI14" s="149"/>
      <c r="QEJ14" s="149"/>
      <c r="QEK14" s="149"/>
      <c r="QEL14" s="149"/>
      <c r="QEM14" s="149"/>
      <c r="QEN14" s="149"/>
      <c r="QEO14" s="149"/>
      <c r="QEP14" s="149"/>
      <c r="QEQ14" s="149"/>
      <c r="QER14" s="149"/>
      <c r="QES14" s="149"/>
      <c r="QET14" s="149"/>
      <c r="QEU14" s="149"/>
      <c r="QEV14" s="149"/>
      <c r="QEW14" s="149"/>
      <c r="QEX14" s="149"/>
      <c r="QEY14" s="149"/>
      <c r="QEZ14" s="149"/>
      <c r="QFA14" s="149"/>
      <c r="QFB14" s="149"/>
      <c r="QFC14" s="149"/>
      <c r="QFD14" s="149"/>
      <c r="QFE14" s="149"/>
      <c r="QFF14" s="149"/>
      <c r="QFG14" s="149"/>
      <c r="QFH14" s="149"/>
      <c r="QFI14" s="149"/>
      <c r="QFJ14" s="149"/>
      <c r="QFK14" s="149"/>
      <c r="QFL14" s="149"/>
      <c r="QFM14" s="149"/>
      <c r="QFN14" s="149"/>
      <c r="QFO14" s="149"/>
      <c r="QFP14" s="149"/>
      <c r="QFQ14" s="149"/>
      <c r="QFR14" s="149"/>
      <c r="QFS14" s="149"/>
      <c r="QFT14" s="149"/>
      <c r="QFU14" s="149"/>
      <c r="QFV14" s="149"/>
      <c r="QFW14" s="149"/>
      <c r="QFX14" s="149"/>
      <c r="QFY14" s="149"/>
      <c r="QFZ14" s="149"/>
      <c r="QGA14" s="149"/>
      <c r="QGB14" s="149"/>
      <c r="QGC14" s="149"/>
      <c r="QGD14" s="149"/>
      <c r="QGE14" s="149"/>
      <c r="QGF14" s="149"/>
      <c r="QGG14" s="149"/>
      <c r="QGH14" s="149"/>
      <c r="QGI14" s="149"/>
      <c r="QGJ14" s="149"/>
      <c r="QGK14" s="149"/>
      <c r="QGL14" s="149"/>
      <c r="QGM14" s="149"/>
      <c r="QGN14" s="149"/>
      <c r="QGO14" s="149"/>
      <c r="QGP14" s="149"/>
      <c r="QGQ14" s="149"/>
      <c r="QGR14" s="149"/>
      <c r="QGS14" s="149"/>
      <c r="QGT14" s="149"/>
      <c r="QGU14" s="149"/>
      <c r="QGV14" s="149"/>
      <c r="QGW14" s="149"/>
      <c r="QGX14" s="149"/>
      <c r="QGY14" s="149"/>
      <c r="QGZ14" s="149"/>
      <c r="QHA14" s="149"/>
      <c r="QHB14" s="149"/>
      <c r="QHC14" s="149"/>
      <c r="QHD14" s="149"/>
      <c r="QHE14" s="149"/>
      <c r="QHF14" s="149"/>
      <c r="QHG14" s="149"/>
      <c r="QHH14" s="149"/>
      <c r="QHI14" s="149"/>
      <c r="QHJ14" s="149"/>
      <c r="QHK14" s="149"/>
      <c r="QHL14" s="149"/>
      <c r="QHM14" s="149"/>
      <c r="QHN14" s="149"/>
      <c r="QHO14" s="149"/>
      <c r="QHP14" s="149"/>
      <c r="QHQ14" s="149"/>
      <c r="QHR14" s="149"/>
      <c r="QHS14" s="149"/>
      <c r="QHT14" s="149"/>
      <c r="QHU14" s="149"/>
      <c r="QHV14" s="149"/>
      <c r="QHW14" s="149"/>
      <c r="QHX14" s="149"/>
      <c r="QHY14" s="149"/>
      <c r="QHZ14" s="149"/>
      <c r="QIA14" s="149"/>
      <c r="QIB14" s="149"/>
      <c r="QIC14" s="149"/>
      <c r="QID14" s="149"/>
      <c r="QIE14" s="149"/>
      <c r="QIF14" s="149"/>
      <c r="QIG14" s="149"/>
      <c r="QIH14" s="149"/>
      <c r="QII14" s="149"/>
      <c r="QIJ14" s="149"/>
      <c r="QIK14" s="149"/>
      <c r="QIL14" s="149"/>
      <c r="QIM14" s="149"/>
      <c r="QIN14" s="149"/>
      <c r="QIO14" s="149"/>
      <c r="QIP14" s="149"/>
      <c r="QIQ14" s="149"/>
      <c r="QIR14" s="149"/>
      <c r="QIS14" s="149"/>
      <c r="QIT14" s="149"/>
      <c r="QIU14" s="149"/>
      <c r="QIV14" s="149"/>
      <c r="QIW14" s="149"/>
      <c r="QIX14" s="149"/>
      <c r="QIY14" s="149"/>
      <c r="QIZ14" s="149"/>
      <c r="QJA14" s="149"/>
      <c r="QJB14" s="149"/>
      <c r="QJC14" s="149"/>
      <c r="QJD14" s="149"/>
      <c r="QJE14" s="149"/>
      <c r="QJF14" s="149"/>
      <c r="QJG14" s="149"/>
      <c r="QJH14" s="149"/>
      <c r="QJI14" s="149"/>
      <c r="QJJ14" s="149"/>
      <c r="QJK14" s="149"/>
      <c r="QJL14" s="149"/>
      <c r="QJM14" s="149"/>
      <c r="QJN14" s="149"/>
      <c r="QJO14" s="149"/>
      <c r="QJP14" s="149"/>
      <c r="QJQ14" s="149"/>
      <c r="QJR14" s="149"/>
      <c r="QJS14" s="149"/>
      <c r="QJT14" s="149"/>
      <c r="QJU14" s="149"/>
      <c r="QJV14" s="149"/>
      <c r="QJW14" s="149"/>
      <c r="QJX14" s="149"/>
      <c r="QJY14" s="149"/>
      <c r="QJZ14" s="149"/>
      <c r="QKA14" s="149"/>
      <c r="QKB14" s="149"/>
      <c r="QKC14" s="149"/>
      <c r="QKD14" s="149"/>
      <c r="QKE14" s="149"/>
      <c r="QKF14" s="149"/>
      <c r="QKG14" s="149"/>
      <c r="QKH14" s="149"/>
      <c r="QKI14" s="149"/>
      <c r="QKJ14" s="149"/>
      <c r="QKK14" s="149"/>
      <c r="QKL14" s="149"/>
      <c r="QKM14" s="149"/>
      <c r="QKN14" s="149"/>
      <c r="QKO14" s="149"/>
      <c r="QKP14" s="149"/>
      <c r="QKQ14" s="149"/>
      <c r="QKR14" s="149"/>
      <c r="QKS14" s="149"/>
      <c r="QKT14" s="149"/>
      <c r="QKU14" s="149"/>
      <c r="QKV14" s="149"/>
      <c r="QKW14" s="149"/>
      <c r="QKX14" s="149"/>
      <c r="QKY14" s="149"/>
      <c r="QKZ14" s="149"/>
      <c r="QLA14" s="149"/>
      <c r="QLB14" s="149"/>
      <c r="QLC14" s="149"/>
      <c r="QLD14" s="149"/>
      <c r="QLE14" s="149"/>
      <c r="QLF14" s="149"/>
      <c r="QLG14" s="149"/>
      <c r="QLH14" s="149"/>
      <c r="QLI14" s="149"/>
      <c r="QLJ14" s="149"/>
      <c r="QLK14" s="149"/>
      <c r="QLL14" s="149"/>
      <c r="QLM14" s="149"/>
      <c r="QLN14" s="149"/>
      <c r="QLO14" s="149"/>
      <c r="QLP14" s="149"/>
      <c r="QLQ14" s="149"/>
      <c r="QLR14" s="149"/>
      <c r="QLS14" s="149"/>
      <c r="QLT14" s="149"/>
      <c r="QLU14" s="149"/>
      <c r="QLV14" s="149"/>
      <c r="QLW14" s="149"/>
      <c r="QLX14" s="149"/>
      <c r="QLY14" s="149"/>
      <c r="QLZ14" s="149"/>
      <c r="QMA14" s="149"/>
      <c r="QMB14" s="149"/>
      <c r="QMC14" s="149"/>
      <c r="QMD14" s="149"/>
      <c r="QME14" s="149"/>
      <c r="QMF14" s="149"/>
      <c r="QMG14" s="149"/>
      <c r="QMH14" s="149"/>
      <c r="QMI14" s="149"/>
      <c r="QMJ14" s="149"/>
      <c r="QMK14" s="149"/>
      <c r="QML14" s="149"/>
      <c r="QMM14" s="149"/>
      <c r="QMN14" s="149"/>
      <c r="QMO14" s="149"/>
      <c r="QMP14" s="149"/>
      <c r="QMQ14" s="149"/>
      <c r="QMR14" s="149"/>
      <c r="QMS14" s="149"/>
      <c r="QMT14" s="149"/>
      <c r="QMU14" s="149"/>
      <c r="QMV14" s="149"/>
      <c r="QMW14" s="149"/>
      <c r="QMX14" s="149"/>
      <c r="QMY14" s="149"/>
      <c r="QMZ14" s="149"/>
      <c r="QNA14" s="149"/>
      <c r="QNB14" s="149"/>
      <c r="QNC14" s="149"/>
      <c r="QND14" s="149"/>
      <c r="QNE14" s="149"/>
      <c r="QNF14" s="149"/>
      <c r="QNG14" s="149"/>
      <c r="QNH14" s="149"/>
      <c r="QNI14" s="149"/>
      <c r="QNJ14" s="149"/>
      <c r="QNK14" s="149"/>
      <c r="QNL14" s="149"/>
      <c r="QNM14" s="149"/>
      <c r="QNN14" s="149"/>
      <c r="QNO14" s="149"/>
      <c r="QNP14" s="149"/>
      <c r="QNQ14" s="149"/>
      <c r="QNR14" s="149"/>
      <c r="QNS14" s="149"/>
      <c r="QNT14" s="149"/>
      <c r="QNU14" s="149"/>
      <c r="QNV14" s="149"/>
      <c r="QNW14" s="149"/>
      <c r="QNX14" s="149"/>
      <c r="QNY14" s="149"/>
      <c r="QNZ14" s="149"/>
      <c r="QOA14" s="149"/>
      <c r="QOB14" s="149"/>
      <c r="QOC14" s="149"/>
      <c r="QOD14" s="149"/>
      <c r="QOE14" s="149"/>
      <c r="QOF14" s="149"/>
      <c r="QOG14" s="149"/>
      <c r="QOH14" s="149"/>
      <c r="QOI14" s="149"/>
      <c r="QOJ14" s="149"/>
      <c r="QOK14" s="149"/>
      <c r="QOL14" s="149"/>
      <c r="QOM14" s="149"/>
      <c r="QON14" s="149"/>
      <c r="QOO14" s="149"/>
      <c r="QOP14" s="149"/>
      <c r="QOQ14" s="149"/>
      <c r="QOR14" s="149"/>
      <c r="QOS14" s="149"/>
      <c r="QOT14" s="149"/>
      <c r="QOU14" s="149"/>
      <c r="QOV14" s="149"/>
      <c r="QOW14" s="149"/>
      <c r="QOX14" s="149"/>
      <c r="QOY14" s="149"/>
      <c r="QOZ14" s="149"/>
      <c r="QPA14" s="149"/>
      <c r="QPB14" s="149"/>
      <c r="QPC14" s="149"/>
      <c r="QPD14" s="149"/>
      <c r="QPE14" s="149"/>
      <c r="QPF14" s="149"/>
      <c r="QPG14" s="149"/>
      <c r="QPH14" s="149"/>
      <c r="QPI14" s="149"/>
      <c r="QPJ14" s="149"/>
      <c r="QPK14" s="149"/>
      <c r="QPL14" s="149"/>
      <c r="QPM14" s="149"/>
      <c r="QPN14" s="149"/>
      <c r="QPO14" s="149"/>
      <c r="QPP14" s="149"/>
      <c r="QPQ14" s="149"/>
      <c r="QPR14" s="149"/>
      <c r="QPS14" s="149"/>
      <c r="QPT14" s="149"/>
      <c r="QPU14" s="149"/>
      <c r="QPV14" s="149"/>
      <c r="QPW14" s="149"/>
      <c r="QPX14" s="149"/>
      <c r="QPY14" s="149"/>
      <c r="QPZ14" s="149"/>
      <c r="QQA14" s="149"/>
      <c r="QQB14" s="149"/>
      <c r="QQC14" s="149"/>
      <c r="QQD14" s="149"/>
      <c r="QQE14" s="149"/>
      <c r="QQF14" s="149"/>
      <c r="QQG14" s="149"/>
      <c r="QQH14" s="149"/>
      <c r="QQI14" s="149"/>
      <c r="QQJ14" s="149"/>
      <c r="QQK14" s="149"/>
      <c r="QQL14" s="149"/>
      <c r="QQM14" s="149"/>
      <c r="QQN14" s="149"/>
      <c r="QQO14" s="149"/>
      <c r="QQP14" s="149"/>
      <c r="QQQ14" s="149"/>
      <c r="QQR14" s="149"/>
      <c r="QQS14" s="149"/>
      <c r="QQT14" s="149"/>
      <c r="QQU14" s="149"/>
      <c r="QQV14" s="149"/>
      <c r="QQW14" s="149"/>
      <c r="QQX14" s="149"/>
      <c r="QQY14" s="149"/>
      <c r="QQZ14" s="149"/>
      <c r="QRA14" s="149"/>
      <c r="QRB14" s="149"/>
      <c r="QRC14" s="149"/>
      <c r="QRD14" s="149"/>
      <c r="QRE14" s="149"/>
      <c r="QRF14" s="149"/>
      <c r="QRG14" s="149"/>
      <c r="QRH14" s="149"/>
      <c r="QRI14" s="149"/>
      <c r="QRJ14" s="149"/>
      <c r="QRK14" s="149"/>
      <c r="QRL14" s="149"/>
      <c r="QRM14" s="149"/>
      <c r="QRN14" s="149"/>
      <c r="QRO14" s="149"/>
      <c r="QRP14" s="149"/>
      <c r="QRQ14" s="149"/>
      <c r="QRR14" s="149"/>
      <c r="QRS14" s="149"/>
      <c r="QRT14" s="149"/>
      <c r="QRU14" s="149"/>
      <c r="QRV14" s="149"/>
      <c r="QRW14" s="149"/>
      <c r="QRX14" s="149"/>
      <c r="QRY14" s="149"/>
      <c r="QRZ14" s="149"/>
      <c r="QSA14" s="149"/>
      <c r="QSB14" s="149"/>
      <c r="QSC14" s="149"/>
      <c r="QSD14" s="149"/>
      <c r="QSE14" s="149"/>
      <c r="QSF14" s="149"/>
      <c r="QSG14" s="149"/>
      <c r="QSH14" s="149"/>
      <c r="QSI14" s="149"/>
      <c r="QSJ14" s="149"/>
      <c r="QSK14" s="149"/>
      <c r="QSL14" s="149"/>
      <c r="QSM14" s="149"/>
      <c r="QSN14" s="149"/>
      <c r="QSO14" s="149"/>
      <c r="QSP14" s="149"/>
      <c r="QSQ14" s="149"/>
      <c r="QSR14" s="149"/>
      <c r="QSS14" s="149"/>
      <c r="QST14" s="149"/>
      <c r="QSU14" s="149"/>
      <c r="QSV14" s="149"/>
      <c r="QSW14" s="149"/>
      <c r="QSX14" s="149"/>
      <c r="QSY14" s="149"/>
      <c r="QSZ14" s="149"/>
      <c r="QTA14" s="149"/>
      <c r="QTB14" s="149"/>
      <c r="QTC14" s="149"/>
      <c r="QTD14" s="149"/>
      <c r="QTE14" s="149"/>
      <c r="QTF14" s="149"/>
      <c r="QTG14" s="149"/>
      <c r="QTH14" s="149"/>
      <c r="QTI14" s="149"/>
      <c r="QTJ14" s="149"/>
      <c r="QTK14" s="149"/>
      <c r="QTL14" s="149"/>
      <c r="QTM14" s="149"/>
      <c r="QTN14" s="149"/>
      <c r="QTO14" s="149"/>
      <c r="QTP14" s="149"/>
      <c r="QTQ14" s="149"/>
      <c r="QTR14" s="149"/>
      <c r="QTS14" s="149"/>
      <c r="QTT14" s="149"/>
      <c r="QTU14" s="149"/>
      <c r="QTV14" s="149"/>
      <c r="QTW14" s="149"/>
      <c r="QTX14" s="149"/>
      <c r="QTY14" s="149"/>
      <c r="QTZ14" s="149"/>
      <c r="QUA14" s="149"/>
      <c r="QUB14" s="149"/>
      <c r="QUC14" s="149"/>
      <c r="QUD14" s="149"/>
      <c r="QUE14" s="149"/>
      <c r="QUF14" s="149"/>
      <c r="QUG14" s="149"/>
      <c r="QUH14" s="149"/>
      <c r="QUI14" s="149"/>
      <c r="QUJ14" s="149"/>
      <c r="QUK14" s="149"/>
      <c r="QUL14" s="149"/>
      <c r="QUM14" s="149"/>
      <c r="QUN14" s="149"/>
      <c r="QUO14" s="149"/>
      <c r="QUP14" s="149"/>
      <c r="QUQ14" s="149"/>
      <c r="QUR14" s="149"/>
      <c r="QUS14" s="149"/>
      <c r="QUT14" s="149"/>
      <c r="QUU14" s="149"/>
      <c r="QUV14" s="149"/>
      <c r="QUW14" s="149"/>
      <c r="QUX14" s="149"/>
      <c r="QUY14" s="149"/>
      <c r="QUZ14" s="149"/>
      <c r="QVA14" s="149"/>
      <c r="QVB14" s="149"/>
      <c r="QVC14" s="149"/>
      <c r="QVD14" s="149"/>
      <c r="QVE14" s="149"/>
      <c r="QVF14" s="149"/>
      <c r="QVG14" s="149"/>
      <c r="QVH14" s="149"/>
      <c r="QVI14" s="149"/>
      <c r="QVJ14" s="149"/>
      <c r="QVK14" s="149"/>
      <c r="QVL14" s="149"/>
      <c r="QVM14" s="149"/>
      <c r="QVN14" s="149"/>
      <c r="QVO14" s="149"/>
      <c r="QVP14" s="149"/>
      <c r="QVQ14" s="149"/>
      <c r="QVR14" s="149"/>
      <c r="QVS14" s="149"/>
      <c r="QVT14" s="149"/>
      <c r="QVU14" s="149"/>
      <c r="QVV14" s="149"/>
      <c r="QVW14" s="149"/>
      <c r="QVX14" s="149"/>
      <c r="QVY14" s="149"/>
      <c r="QVZ14" s="149"/>
      <c r="QWA14" s="149"/>
      <c r="QWB14" s="149"/>
      <c r="QWC14" s="149"/>
      <c r="QWD14" s="149"/>
      <c r="QWE14" s="149"/>
      <c r="QWF14" s="149"/>
      <c r="QWG14" s="149"/>
      <c r="QWH14" s="149"/>
      <c r="QWI14" s="149"/>
      <c r="QWJ14" s="149"/>
      <c r="QWK14" s="149"/>
      <c r="QWL14" s="149"/>
      <c r="QWM14" s="149"/>
      <c r="QWN14" s="149"/>
      <c r="QWO14" s="149"/>
      <c r="QWP14" s="149"/>
      <c r="QWQ14" s="149"/>
      <c r="QWR14" s="149"/>
      <c r="QWS14" s="149"/>
      <c r="QWT14" s="149"/>
      <c r="QWU14" s="149"/>
      <c r="QWV14" s="149"/>
      <c r="QWW14" s="149"/>
      <c r="QWX14" s="149"/>
      <c r="QWY14" s="149"/>
      <c r="QWZ14" s="149"/>
      <c r="QXA14" s="149"/>
      <c r="QXB14" s="149"/>
      <c r="QXC14" s="149"/>
      <c r="QXD14" s="149"/>
      <c r="QXE14" s="149"/>
      <c r="QXF14" s="149"/>
      <c r="QXG14" s="149"/>
      <c r="QXH14" s="149"/>
      <c r="QXI14" s="149"/>
      <c r="QXJ14" s="149"/>
      <c r="QXK14" s="149"/>
      <c r="QXL14" s="149"/>
      <c r="QXM14" s="149"/>
      <c r="QXN14" s="149"/>
      <c r="QXO14" s="149"/>
      <c r="QXP14" s="149"/>
      <c r="QXQ14" s="149"/>
      <c r="QXR14" s="149"/>
      <c r="QXS14" s="149"/>
      <c r="QXT14" s="149"/>
      <c r="QXU14" s="149"/>
      <c r="QXV14" s="149"/>
      <c r="QXW14" s="149"/>
      <c r="QXX14" s="149"/>
      <c r="QXY14" s="149"/>
      <c r="QXZ14" s="149"/>
      <c r="QYA14" s="149"/>
      <c r="QYB14" s="149"/>
      <c r="QYC14" s="149"/>
      <c r="QYD14" s="149"/>
      <c r="QYE14" s="149"/>
      <c r="QYF14" s="149"/>
      <c r="QYG14" s="149"/>
      <c r="QYH14" s="149"/>
      <c r="QYI14" s="149"/>
      <c r="QYJ14" s="149"/>
      <c r="QYK14" s="149"/>
      <c r="QYL14" s="149"/>
      <c r="QYM14" s="149"/>
      <c r="QYN14" s="149"/>
      <c r="QYO14" s="149"/>
      <c r="QYP14" s="149"/>
      <c r="QYQ14" s="149"/>
      <c r="QYR14" s="149"/>
      <c r="QYS14" s="149"/>
      <c r="QYT14" s="149"/>
      <c r="QYU14" s="149"/>
      <c r="QYV14" s="149"/>
      <c r="QYW14" s="149"/>
      <c r="QYX14" s="149"/>
      <c r="QYY14" s="149"/>
      <c r="QYZ14" s="149"/>
      <c r="QZA14" s="149"/>
      <c r="QZB14" s="149"/>
      <c r="QZC14" s="149"/>
      <c r="QZD14" s="149"/>
      <c r="QZE14" s="149"/>
      <c r="QZF14" s="149"/>
      <c r="QZG14" s="149"/>
      <c r="QZH14" s="149"/>
      <c r="QZI14" s="149"/>
      <c r="QZJ14" s="149"/>
      <c r="QZK14" s="149"/>
      <c r="QZL14" s="149"/>
      <c r="QZM14" s="149"/>
      <c r="QZN14" s="149"/>
      <c r="QZO14" s="149"/>
      <c r="QZP14" s="149"/>
      <c r="QZQ14" s="149"/>
      <c r="QZR14" s="149"/>
      <c r="QZS14" s="149"/>
      <c r="QZT14" s="149"/>
      <c r="QZU14" s="149"/>
      <c r="QZV14" s="149"/>
      <c r="QZW14" s="149"/>
      <c r="QZX14" s="149"/>
      <c r="QZY14" s="149"/>
      <c r="QZZ14" s="149"/>
      <c r="RAA14" s="149"/>
      <c r="RAB14" s="149"/>
      <c r="RAC14" s="149"/>
      <c r="RAD14" s="149"/>
      <c r="RAE14" s="149"/>
      <c r="RAF14" s="149"/>
      <c r="RAG14" s="149"/>
      <c r="RAH14" s="149"/>
      <c r="RAI14" s="149"/>
      <c r="RAJ14" s="149"/>
      <c r="RAK14" s="149"/>
      <c r="RAL14" s="149"/>
      <c r="RAM14" s="149"/>
      <c r="RAN14" s="149"/>
      <c r="RAO14" s="149"/>
      <c r="RAP14" s="149"/>
      <c r="RAQ14" s="149"/>
      <c r="RAR14" s="149"/>
      <c r="RAS14" s="149"/>
      <c r="RAT14" s="149"/>
      <c r="RAU14" s="149"/>
      <c r="RAV14" s="149"/>
      <c r="RAW14" s="149"/>
      <c r="RAX14" s="149"/>
      <c r="RAY14" s="149"/>
      <c r="RAZ14" s="149"/>
      <c r="RBA14" s="149"/>
      <c r="RBB14" s="149"/>
      <c r="RBC14" s="149"/>
      <c r="RBD14" s="149"/>
      <c r="RBE14" s="149"/>
      <c r="RBF14" s="149"/>
      <c r="RBG14" s="149"/>
      <c r="RBH14" s="149"/>
      <c r="RBI14" s="149"/>
      <c r="RBJ14" s="149"/>
      <c r="RBK14" s="149"/>
      <c r="RBL14" s="149"/>
      <c r="RBM14" s="149"/>
      <c r="RBN14" s="149"/>
      <c r="RBO14" s="149"/>
      <c r="RBP14" s="149"/>
      <c r="RBQ14" s="149"/>
      <c r="RBR14" s="149"/>
      <c r="RBS14" s="149"/>
      <c r="RBT14" s="149"/>
      <c r="RBU14" s="149"/>
      <c r="RBV14" s="149"/>
      <c r="RBW14" s="149"/>
      <c r="RBX14" s="149"/>
      <c r="RBY14" s="149"/>
      <c r="RBZ14" s="149"/>
      <c r="RCA14" s="149"/>
      <c r="RCB14" s="149"/>
      <c r="RCC14" s="149"/>
      <c r="RCD14" s="149"/>
      <c r="RCE14" s="149"/>
      <c r="RCF14" s="149"/>
      <c r="RCG14" s="149"/>
      <c r="RCH14" s="149"/>
      <c r="RCI14" s="149"/>
      <c r="RCJ14" s="149"/>
      <c r="RCK14" s="149"/>
      <c r="RCL14" s="149"/>
      <c r="RCM14" s="149"/>
      <c r="RCN14" s="149"/>
      <c r="RCO14" s="149"/>
      <c r="RCP14" s="149"/>
      <c r="RCQ14" s="149"/>
      <c r="RCR14" s="149"/>
      <c r="RCS14" s="149"/>
      <c r="RCT14" s="149"/>
      <c r="RCU14" s="149"/>
      <c r="RCV14" s="149"/>
      <c r="RCW14" s="149"/>
      <c r="RCX14" s="149"/>
      <c r="RCY14" s="149"/>
      <c r="RCZ14" s="149"/>
      <c r="RDA14" s="149"/>
      <c r="RDB14" s="149"/>
      <c r="RDC14" s="149"/>
      <c r="RDD14" s="149"/>
      <c r="RDE14" s="149"/>
      <c r="RDF14" s="149"/>
      <c r="RDG14" s="149"/>
      <c r="RDH14" s="149"/>
      <c r="RDI14" s="149"/>
      <c r="RDJ14" s="149"/>
      <c r="RDK14" s="149"/>
      <c r="RDL14" s="149"/>
      <c r="RDM14" s="149"/>
      <c r="RDN14" s="149"/>
      <c r="RDO14" s="149"/>
      <c r="RDP14" s="149"/>
      <c r="RDQ14" s="149"/>
      <c r="RDR14" s="149"/>
      <c r="RDS14" s="149"/>
      <c r="RDT14" s="149"/>
      <c r="RDU14" s="149"/>
      <c r="RDV14" s="149"/>
      <c r="RDW14" s="149"/>
      <c r="RDX14" s="149"/>
      <c r="RDY14" s="149"/>
      <c r="RDZ14" s="149"/>
      <c r="REA14" s="149"/>
      <c r="REB14" s="149"/>
      <c r="REC14" s="149"/>
      <c r="RED14" s="149"/>
      <c r="REE14" s="149"/>
      <c r="REF14" s="149"/>
      <c r="REG14" s="149"/>
      <c r="REH14" s="149"/>
      <c r="REI14" s="149"/>
      <c r="REJ14" s="149"/>
      <c r="REK14" s="149"/>
      <c r="REL14" s="149"/>
      <c r="REM14" s="149"/>
      <c r="REN14" s="149"/>
      <c r="REO14" s="149"/>
      <c r="REP14" s="149"/>
      <c r="REQ14" s="149"/>
      <c r="RER14" s="149"/>
      <c r="RES14" s="149"/>
      <c r="RET14" s="149"/>
      <c r="REU14" s="149"/>
      <c r="REV14" s="149"/>
      <c r="REW14" s="149"/>
      <c r="REX14" s="149"/>
      <c r="REY14" s="149"/>
      <c r="REZ14" s="149"/>
      <c r="RFA14" s="149"/>
      <c r="RFB14" s="149"/>
      <c r="RFC14" s="149"/>
      <c r="RFD14" s="149"/>
      <c r="RFE14" s="149"/>
      <c r="RFF14" s="149"/>
      <c r="RFG14" s="149"/>
      <c r="RFH14" s="149"/>
      <c r="RFI14" s="149"/>
      <c r="RFJ14" s="149"/>
      <c r="RFK14" s="149"/>
      <c r="RFL14" s="149"/>
      <c r="RFM14" s="149"/>
      <c r="RFN14" s="149"/>
      <c r="RFO14" s="149"/>
      <c r="RFP14" s="149"/>
      <c r="RFQ14" s="149"/>
      <c r="RFR14" s="149"/>
      <c r="RFS14" s="149"/>
      <c r="RFT14" s="149"/>
      <c r="RFU14" s="149"/>
      <c r="RFV14" s="149"/>
      <c r="RFW14" s="149"/>
      <c r="RFX14" s="149"/>
      <c r="RFY14" s="149"/>
      <c r="RFZ14" s="149"/>
      <c r="RGA14" s="149"/>
      <c r="RGB14" s="149"/>
      <c r="RGC14" s="149"/>
      <c r="RGD14" s="149"/>
      <c r="RGE14" s="149"/>
      <c r="RGF14" s="149"/>
      <c r="RGG14" s="149"/>
      <c r="RGH14" s="149"/>
      <c r="RGI14" s="149"/>
      <c r="RGJ14" s="149"/>
      <c r="RGK14" s="149"/>
      <c r="RGL14" s="149"/>
      <c r="RGM14" s="149"/>
      <c r="RGN14" s="149"/>
      <c r="RGO14" s="149"/>
      <c r="RGP14" s="149"/>
      <c r="RGQ14" s="149"/>
      <c r="RGR14" s="149"/>
      <c r="RGS14" s="149"/>
      <c r="RGT14" s="149"/>
      <c r="RGU14" s="149"/>
      <c r="RGV14" s="149"/>
      <c r="RGW14" s="149"/>
      <c r="RGX14" s="149"/>
      <c r="RGY14" s="149"/>
      <c r="RGZ14" s="149"/>
      <c r="RHA14" s="149"/>
      <c r="RHB14" s="149"/>
      <c r="RHC14" s="149"/>
      <c r="RHD14" s="149"/>
      <c r="RHE14" s="149"/>
      <c r="RHF14" s="149"/>
      <c r="RHG14" s="149"/>
      <c r="RHH14" s="149"/>
      <c r="RHI14" s="149"/>
      <c r="RHJ14" s="149"/>
      <c r="RHK14" s="149"/>
      <c r="RHL14" s="149"/>
      <c r="RHM14" s="149"/>
      <c r="RHN14" s="149"/>
      <c r="RHO14" s="149"/>
      <c r="RHP14" s="149"/>
      <c r="RHQ14" s="149"/>
      <c r="RHR14" s="149"/>
      <c r="RHS14" s="149"/>
      <c r="RHT14" s="149"/>
      <c r="RHU14" s="149"/>
      <c r="RHV14" s="149"/>
      <c r="RHW14" s="149"/>
      <c r="RHX14" s="149"/>
      <c r="RHY14" s="149"/>
      <c r="RHZ14" s="149"/>
      <c r="RIA14" s="149"/>
      <c r="RIB14" s="149"/>
      <c r="RIC14" s="149"/>
      <c r="RID14" s="149"/>
      <c r="RIE14" s="149"/>
      <c r="RIF14" s="149"/>
      <c r="RIG14" s="149"/>
      <c r="RIH14" s="149"/>
      <c r="RII14" s="149"/>
      <c r="RIJ14" s="149"/>
      <c r="RIK14" s="149"/>
      <c r="RIL14" s="149"/>
      <c r="RIM14" s="149"/>
      <c r="RIN14" s="149"/>
      <c r="RIO14" s="149"/>
      <c r="RIP14" s="149"/>
      <c r="RIQ14" s="149"/>
      <c r="RIR14" s="149"/>
      <c r="RIS14" s="149"/>
      <c r="RIT14" s="149"/>
      <c r="RIU14" s="149"/>
      <c r="RIV14" s="149"/>
      <c r="RIW14" s="149"/>
      <c r="RIX14" s="149"/>
      <c r="RIY14" s="149"/>
      <c r="RIZ14" s="149"/>
      <c r="RJA14" s="149"/>
      <c r="RJB14" s="149"/>
      <c r="RJC14" s="149"/>
      <c r="RJD14" s="149"/>
      <c r="RJE14" s="149"/>
      <c r="RJF14" s="149"/>
      <c r="RJG14" s="149"/>
      <c r="RJH14" s="149"/>
      <c r="RJI14" s="149"/>
      <c r="RJJ14" s="149"/>
      <c r="RJK14" s="149"/>
      <c r="RJL14" s="149"/>
      <c r="RJM14" s="149"/>
      <c r="RJN14" s="149"/>
      <c r="RJO14" s="149"/>
      <c r="RJP14" s="149"/>
      <c r="RJQ14" s="149"/>
      <c r="RJR14" s="149"/>
      <c r="RJS14" s="149"/>
      <c r="RJT14" s="149"/>
      <c r="RJU14" s="149"/>
      <c r="RJV14" s="149"/>
      <c r="RJW14" s="149"/>
      <c r="RJX14" s="149"/>
      <c r="RJY14" s="149"/>
      <c r="RJZ14" s="149"/>
      <c r="RKA14" s="149"/>
      <c r="RKB14" s="149"/>
      <c r="RKC14" s="149"/>
      <c r="RKD14" s="149"/>
      <c r="RKE14" s="149"/>
      <c r="RKF14" s="149"/>
      <c r="RKG14" s="149"/>
      <c r="RKH14" s="149"/>
      <c r="RKI14" s="149"/>
      <c r="RKJ14" s="149"/>
      <c r="RKK14" s="149"/>
      <c r="RKL14" s="149"/>
      <c r="RKM14" s="149"/>
      <c r="RKN14" s="149"/>
      <c r="RKO14" s="149"/>
      <c r="RKP14" s="149"/>
      <c r="RKQ14" s="149"/>
      <c r="RKR14" s="149"/>
      <c r="RKS14" s="149"/>
      <c r="RKT14" s="149"/>
      <c r="RKU14" s="149"/>
      <c r="RKV14" s="149"/>
      <c r="RKW14" s="149"/>
      <c r="RKX14" s="149"/>
      <c r="RKY14" s="149"/>
      <c r="RKZ14" s="149"/>
      <c r="RLA14" s="149"/>
      <c r="RLB14" s="149"/>
      <c r="RLC14" s="149"/>
      <c r="RLD14" s="149"/>
      <c r="RLE14" s="149"/>
      <c r="RLF14" s="149"/>
      <c r="RLG14" s="149"/>
      <c r="RLH14" s="149"/>
      <c r="RLI14" s="149"/>
      <c r="RLJ14" s="149"/>
      <c r="RLK14" s="149"/>
      <c r="RLL14" s="149"/>
      <c r="RLM14" s="149"/>
      <c r="RLN14" s="149"/>
      <c r="RLO14" s="149"/>
      <c r="RLP14" s="149"/>
      <c r="RLQ14" s="149"/>
      <c r="RLR14" s="149"/>
      <c r="RLS14" s="149"/>
      <c r="RLT14" s="149"/>
      <c r="RLU14" s="149"/>
      <c r="RLV14" s="149"/>
      <c r="RLW14" s="149"/>
      <c r="RLX14" s="149"/>
      <c r="RLY14" s="149"/>
      <c r="RLZ14" s="149"/>
      <c r="RMA14" s="149"/>
      <c r="RMB14" s="149"/>
      <c r="RMC14" s="149"/>
      <c r="RMD14" s="149"/>
      <c r="RME14" s="149"/>
      <c r="RMF14" s="149"/>
      <c r="RMG14" s="149"/>
      <c r="RMH14" s="149"/>
      <c r="RMI14" s="149"/>
      <c r="RMJ14" s="149"/>
      <c r="RMK14" s="149"/>
      <c r="RML14" s="149"/>
      <c r="RMM14" s="149"/>
      <c r="RMN14" s="149"/>
      <c r="RMO14" s="149"/>
      <c r="RMP14" s="149"/>
      <c r="RMQ14" s="149"/>
      <c r="RMR14" s="149"/>
      <c r="RMS14" s="149"/>
      <c r="RMT14" s="149"/>
      <c r="RMU14" s="149"/>
      <c r="RMV14" s="149"/>
      <c r="RMW14" s="149"/>
      <c r="RMX14" s="149"/>
      <c r="RMY14" s="149"/>
      <c r="RMZ14" s="149"/>
      <c r="RNA14" s="149"/>
      <c r="RNB14" s="149"/>
      <c r="RNC14" s="149"/>
      <c r="RND14" s="149"/>
      <c r="RNE14" s="149"/>
      <c r="RNF14" s="149"/>
      <c r="RNG14" s="149"/>
      <c r="RNH14" s="149"/>
      <c r="RNI14" s="149"/>
      <c r="RNJ14" s="149"/>
      <c r="RNK14" s="149"/>
      <c r="RNL14" s="149"/>
      <c r="RNM14" s="149"/>
      <c r="RNN14" s="149"/>
      <c r="RNO14" s="149"/>
      <c r="RNP14" s="149"/>
      <c r="RNQ14" s="149"/>
      <c r="RNR14" s="149"/>
      <c r="RNS14" s="149"/>
      <c r="RNT14" s="149"/>
      <c r="RNU14" s="149"/>
      <c r="RNV14" s="149"/>
      <c r="RNW14" s="149"/>
      <c r="RNX14" s="149"/>
      <c r="RNY14" s="149"/>
      <c r="RNZ14" s="149"/>
      <c r="ROA14" s="149"/>
      <c r="ROB14" s="149"/>
      <c r="ROC14" s="149"/>
      <c r="ROD14" s="149"/>
      <c r="ROE14" s="149"/>
      <c r="ROF14" s="149"/>
      <c r="ROG14" s="149"/>
      <c r="ROH14" s="149"/>
      <c r="ROI14" s="149"/>
      <c r="ROJ14" s="149"/>
      <c r="ROK14" s="149"/>
      <c r="ROL14" s="149"/>
      <c r="ROM14" s="149"/>
      <c r="RON14" s="149"/>
      <c r="ROO14" s="149"/>
      <c r="ROP14" s="149"/>
      <c r="ROQ14" s="149"/>
      <c r="ROR14" s="149"/>
      <c r="ROS14" s="149"/>
      <c r="ROT14" s="149"/>
      <c r="ROU14" s="149"/>
      <c r="ROV14" s="149"/>
      <c r="ROW14" s="149"/>
      <c r="ROX14" s="149"/>
      <c r="ROY14" s="149"/>
      <c r="ROZ14" s="149"/>
      <c r="RPA14" s="149"/>
      <c r="RPB14" s="149"/>
      <c r="RPC14" s="149"/>
      <c r="RPD14" s="149"/>
      <c r="RPE14" s="149"/>
      <c r="RPF14" s="149"/>
      <c r="RPG14" s="149"/>
      <c r="RPH14" s="149"/>
      <c r="RPI14" s="149"/>
      <c r="RPJ14" s="149"/>
      <c r="RPK14" s="149"/>
      <c r="RPL14" s="149"/>
      <c r="RPM14" s="149"/>
      <c r="RPN14" s="149"/>
      <c r="RPO14" s="149"/>
      <c r="RPP14" s="149"/>
      <c r="RPQ14" s="149"/>
      <c r="RPR14" s="149"/>
      <c r="RPS14" s="149"/>
      <c r="RPT14" s="149"/>
      <c r="RPU14" s="149"/>
      <c r="RPV14" s="149"/>
      <c r="RPW14" s="149"/>
      <c r="RPX14" s="149"/>
      <c r="RPY14" s="149"/>
      <c r="RPZ14" s="149"/>
      <c r="RQA14" s="149"/>
      <c r="RQB14" s="149"/>
      <c r="RQC14" s="149"/>
      <c r="RQD14" s="149"/>
      <c r="RQE14" s="149"/>
      <c r="RQF14" s="149"/>
      <c r="RQG14" s="149"/>
      <c r="RQH14" s="149"/>
      <c r="RQI14" s="149"/>
      <c r="RQJ14" s="149"/>
      <c r="RQK14" s="149"/>
      <c r="RQL14" s="149"/>
      <c r="RQM14" s="149"/>
      <c r="RQN14" s="149"/>
      <c r="RQO14" s="149"/>
      <c r="RQP14" s="149"/>
      <c r="RQQ14" s="149"/>
      <c r="RQR14" s="149"/>
      <c r="RQS14" s="149"/>
      <c r="RQT14" s="149"/>
      <c r="RQU14" s="149"/>
      <c r="RQV14" s="149"/>
      <c r="RQW14" s="149"/>
      <c r="RQX14" s="149"/>
      <c r="RQY14" s="149"/>
      <c r="RQZ14" s="149"/>
      <c r="RRA14" s="149"/>
      <c r="RRB14" s="149"/>
      <c r="RRC14" s="149"/>
      <c r="RRD14" s="149"/>
      <c r="RRE14" s="149"/>
      <c r="RRF14" s="149"/>
      <c r="RRG14" s="149"/>
      <c r="RRH14" s="149"/>
      <c r="RRI14" s="149"/>
      <c r="RRJ14" s="149"/>
      <c r="RRK14" s="149"/>
      <c r="RRL14" s="149"/>
      <c r="RRM14" s="149"/>
      <c r="RRN14" s="149"/>
      <c r="RRO14" s="149"/>
      <c r="RRP14" s="149"/>
      <c r="RRQ14" s="149"/>
      <c r="RRR14" s="149"/>
      <c r="RRS14" s="149"/>
      <c r="RRT14" s="149"/>
      <c r="RRU14" s="149"/>
      <c r="RRV14" s="149"/>
      <c r="RRW14" s="149"/>
      <c r="RRX14" s="149"/>
      <c r="RRY14" s="149"/>
      <c r="RRZ14" s="149"/>
      <c r="RSA14" s="149"/>
      <c r="RSB14" s="149"/>
      <c r="RSC14" s="149"/>
      <c r="RSD14" s="149"/>
      <c r="RSE14" s="149"/>
      <c r="RSF14" s="149"/>
      <c r="RSG14" s="149"/>
      <c r="RSH14" s="149"/>
      <c r="RSI14" s="149"/>
      <c r="RSJ14" s="149"/>
      <c r="RSK14" s="149"/>
      <c r="RSL14" s="149"/>
      <c r="RSM14" s="149"/>
      <c r="RSN14" s="149"/>
      <c r="RSO14" s="149"/>
      <c r="RSP14" s="149"/>
      <c r="RSQ14" s="149"/>
      <c r="RSR14" s="149"/>
      <c r="RSS14" s="149"/>
      <c r="RST14" s="149"/>
      <c r="RSU14" s="149"/>
      <c r="RSV14" s="149"/>
      <c r="RSW14" s="149"/>
      <c r="RSX14" s="149"/>
      <c r="RSY14" s="149"/>
      <c r="RSZ14" s="149"/>
      <c r="RTA14" s="149"/>
      <c r="RTB14" s="149"/>
      <c r="RTC14" s="149"/>
      <c r="RTD14" s="149"/>
      <c r="RTE14" s="149"/>
      <c r="RTF14" s="149"/>
      <c r="RTG14" s="149"/>
      <c r="RTH14" s="149"/>
      <c r="RTI14" s="149"/>
      <c r="RTJ14" s="149"/>
      <c r="RTK14" s="149"/>
      <c r="RTL14" s="149"/>
      <c r="RTM14" s="149"/>
      <c r="RTN14" s="149"/>
      <c r="RTO14" s="149"/>
      <c r="RTP14" s="149"/>
      <c r="RTQ14" s="149"/>
      <c r="RTR14" s="149"/>
      <c r="RTS14" s="149"/>
      <c r="RTT14" s="149"/>
      <c r="RTU14" s="149"/>
      <c r="RTV14" s="149"/>
      <c r="RTW14" s="149"/>
      <c r="RTX14" s="149"/>
      <c r="RTY14" s="149"/>
      <c r="RTZ14" s="149"/>
      <c r="RUA14" s="149"/>
      <c r="RUB14" s="149"/>
      <c r="RUC14" s="149"/>
      <c r="RUD14" s="149"/>
      <c r="RUE14" s="149"/>
      <c r="RUF14" s="149"/>
      <c r="RUG14" s="149"/>
      <c r="RUH14" s="149"/>
      <c r="RUI14" s="149"/>
      <c r="RUJ14" s="149"/>
      <c r="RUK14" s="149"/>
      <c r="RUL14" s="149"/>
      <c r="RUM14" s="149"/>
      <c r="RUN14" s="149"/>
      <c r="RUO14" s="149"/>
      <c r="RUP14" s="149"/>
      <c r="RUQ14" s="149"/>
      <c r="RUR14" s="149"/>
      <c r="RUS14" s="149"/>
      <c r="RUT14" s="149"/>
      <c r="RUU14" s="149"/>
      <c r="RUV14" s="149"/>
      <c r="RUW14" s="149"/>
      <c r="RUX14" s="149"/>
      <c r="RUY14" s="149"/>
      <c r="RUZ14" s="149"/>
      <c r="RVA14" s="149"/>
      <c r="RVB14" s="149"/>
      <c r="RVC14" s="149"/>
      <c r="RVD14" s="149"/>
      <c r="RVE14" s="149"/>
      <c r="RVF14" s="149"/>
      <c r="RVG14" s="149"/>
      <c r="RVH14" s="149"/>
      <c r="RVI14" s="149"/>
      <c r="RVJ14" s="149"/>
      <c r="RVK14" s="149"/>
      <c r="RVL14" s="149"/>
      <c r="RVM14" s="149"/>
      <c r="RVN14" s="149"/>
      <c r="RVO14" s="149"/>
      <c r="RVP14" s="149"/>
      <c r="RVQ14" s="149"/>
      <c r="RVR14" s="149"/>
      <c r="RVS14" s="149"/>
      <c r="RVT14" s="149"/>
      <c r="RVU14" s="149"/>
      <c r="RVV14" s="149"/>
      <c r="RVW14" s="149"/>
      <c r="RVX14" s="149"/>
      <c r="RVY14" s="149"/>
      <c r="RVZ14" s="149"/>
      <c r="RWA14" s="149"/>
      <c r="RWB14" s="149"/>
      <c r="RWC14" s="149"/>
      <c r="RWD14" s="149"/>
      <c r="RWE14" s="149"/>
      <c r="RWF14" s="149"/>
      <c r="RWG14" s="149"/>
      <c r="RWH14" s="149"/>
      <c r="RWI14" s="149"/>
      <c r="RWJ14" s="149"/>
      <c r="RWK14" s="149"/>
      <c r="RWL14" s="149"/>
      <c r="RWM14" s="149"/>
      <c r="RWN14" s="149"/>
      <c r="RWO14" s="149"/>
      <c r="RWP14" s="149"/>
      <c r="RWQ14" s="149"/>
      <c r="RWR14" s="149"/>
      <c r="RWS14" s="149"/>
      <c r="RWT14" s="149"/>
      <c r="RWU14" s="149"/>
      <c r="RWV14" s="149"/>
      <c r="RWW14" s="149"/>
      <c r="RWX14" s="149"/>
      <c r="RWY14" s="149"/>
      <c r="RWZ14" s="149"/>
      <c r="RXA14" s="149"/>
      <c r="RXB14" s="149"/>
      <c r="RXC14" s="149"/>
      <c r="RXD14" s="149"/>
      <c r="RXE14" s="149"/>
      <c r="RXF14" s="149"/>
      <c r="RXG14" s="149"/>
      <c r="RXH14" s="149"/>
      <c r="RXI14" s="149"/>
      <c r="RXJ14" s="149"/>
      <c r="RXK14" s="149"/>
      <c r="RXL14" s="149"/>
      <c r="RXM14" s="149"/>
      <c r="RXN14" s="149"/>
      <c r="RXO14" s="149"/>
      <c r="RXP14" s="149"/>
      <c r="RXQ14" s="149"/>
      <c r="RXR14" s="149"/>
      <c r="RXS14" s="149"/>
      <c r="RXT14" s="149"/>
      <c r="RXU14" s="149"/>
      <c r="RXV14" s="149"/>
      <c r="RXW14" s="149"/>
      <c r="RXX14" s="149"/>
      <c r="RXY14" s="149"/>
      <c r="RXZ14" s="149"/>
      <c r="RYA14" s="149"/>
      <c r="RYB14" s="149"/>
      <c r="RYC14" s="149"/>
      <c r="RYD14" s="149"/>
      <c r="RYE14" s="149"/>
      <c r="RYF14" s="149"/>
      <c r="RYG14" s="149"/>
      <c r="RYH14" s="149"/>
      <c r="RYI14" s="149"/>
      <c r="RYJ14" s="149"/>
      <c r="RYK14" s="149"/>
      <c r="RYL14" s="149"/>
      <c r="RYM14" s="149"/>
      <c r="RYN14" s="149"/>
      <c r="RYO14" s="149"/>
      <c r="RYP14" s="149"/>
      <c r="RYQ14" s="149"/>
      <c r="RYR14" s="149"/>
      <c r="RYS14" s="149"/>
      <c r="RYT14" s="149"/>
      <c r="RYU14" s="149"/>
      <c r="RYV14" s="149"/>
      <c r="RYW14" s="149"/>
      <c r="RYX14" s="149"/>
      <c r="RYY14" s="149"/>
      <c r="RYZ14" s="149"/>
      <c r="RZA14" s="149"/>
      <c r="RZB14" s="149"/>
      <c r="RZC14" s="149"/>
      <c r="RZD14" s="149"/>
      <c r="RZE14" s="149"/>
      <c r="RZF14" s="149"/>
      <c r="RZG14" s="149"/>
      <c r="RZH14" s="149"/>
      <c r="RZI14" s="149"/>
      <c r="RZJ14" s="149"/>
      <c r="RZK14" s="149"/>
      <c r="RZL14" s="149"/>
      <c r="RZM14" s="149"/>
      <c r="RZN14" s="149"/>
      <c r="RZO14" s="149"/>
      <c r="RZP14" s="149"/>
      <c r="RZQ14" s="149"/>
      <c r="RZR14" s="149"/>
      <c r="RZS14" s="149"/>
      <c r="RZT14" s="149"/>
      <c r="RZU14" s="149"/>
      <c r="RZV14" s="149"/>
      <c r="RZW14" s="149"/>
      <c r="RZX14" s="149"/>
      <c r="RZY14" s="149"/>
      <c r="RZZ14" s="149"/>
      <c r="SAA14" s="149"/>
      <c r="SAB14" s="149"/>
      <c r="SAC14" s="149"/>
      <c r="SAD14" s="149"/>
      <c r="SAE14" s="149"/>
      <c r="SAF14" s="149"/>
      <c r="SAG14" s="149"/>
      <c r="SAH14" s="149"/>
      <c r="SAI14" s="149"/>
      <c r="SAJ14" s="149"/>
      <c r="SAK14" s="149"/>
      <c r="SAL14" s="149"/>
      <c r="SAM14" s="149"/>
      <c r="SAN14" s="149"/>
      <c r="SAO14" s="149"/>
      <c r="SAP14" s="149"/>
      <c r="SAQ14" s="149"/>
      <c r="SAR14" s="149"/>
      <c r="SAS14" s="149"/>
      <c r="SAT14" s="149"/>
      <c r="SAU14" s="149"/>
      <c r="SAV14" s="149"/>
      <c r="SAW14" s="149"/>
      <c r="SAX14" s="149"/>
      <c r="SAY14" s="149"/>
      <c r="SAZ14" s="149"/>
      <c r="SBA14" s="149"/>
      <c r="SBB14" s="149"/>
      <c r="SBC14" s="149"/>
      <c r="SBD14" s="149"/>
      <c r="SBE14" s="149"/>
      <c r="SBF14" s="149"/>
      <c r="SBG14" s="149"/>
      <c r="SBH14" s="149"/>
      <c r="SBI14" s="149"/>
      <c r="SBJ14" s="149"/>
      <c r="SBK14" s="149"/>
      <c r="SBL14" s="149"/>
      <c r="SBM14" s="149"/>
      <c r="SBN14" s="149"/>
      <c r="SBO14" s="149"/>
      <c r="SBP14" s="149"/>
      <c r="SBQ14" s="149"/>
      <c r="SBR14" s="149"/>
      <c r="SBS14" s="149"/>
      <c r="SBT14" s="149"/>
      <c r="SBU14" s="149"/>
      <c r="SBV14" s="149"/>
      <c r="SBW14" s="149"/>
      <c r="SBX14" s="149"/>
      <c r="SBY14" s="149"/>
      <c r="SBZ14" s="149"/>
      <c r="SCA14" s="149"/>
      <c r="SCB14" s="149"/>
      <c r="SCC14" s="149"/>
      <c r="SCD14" s="149"/>
      <c r="SCE14" s="149"/>
      <c r="SCF14" s="149"/>
      <c r="SCG14" s="149"/>
      <c r="SCH14" s="149"/>
      <c r="SCI14" s="149"/>
      <c r="SCJ14" s="149"/>
      <c r="SCK14" s="149"/>
      <c r="SCL14" s="149"/>
      <c r="SCM14" s="149"/>
      <c r="SCN14" s="149"/>
      <c r="SCO14" s="149"/>
      <c r="SCP14" s="149"/>
      <c r="SCQ14" s="149"/>
      <c r="SCR14" s="149"/>
      <c r="SCS14" s="149"/>
      <c r="SCT14" s="149"/>
      <c r="SCU14" s="149"/>
      <c r="SCV14" s="149"/>
      <c r="SCW14" s="149"/>
      <c r="SCX14" s="149"/>
      <c r="SCY14" s="149"/>
      <c r="SCZ14" s="149"/>
      <c r="SDA14" s="149"/>
      <c r="SDB14" s="149"/>
      <c r="SDC14" s="149"/>
      <c r="SDD14" s="149"/>
      <c r="SDE14" s="149"/>
      <c r="SDF14" s="149"/>
      <c r="SDG14" s="149"/>
      <c r="SDH14" s="149"/>
      <c r="SDI14" s="149"/>
      <c r="SDJ14" s="149"/>
      <c r="SDK14" s="149"/>
      <c r="SDL14" s="149"/>
      <c r="SDM14" s="149"/>
      <c r="SDN14" s="149"/>
      <c r="SDO14" s="149"/>
      <c r="SDP14" s="149"/>
      <c r="SDQ14" s="149"/>
      <c r="SDR14" s="149"/>
      <c r="SDS14" s="149"/>
      <c r="SDT14" s="149"/>
      <c r="SDU14" s="149"/>
      <c r="SDV14" s="149"/>
      <c r="SDW14" s="149"/>
      <c r="SDX14" s="149"/>
      <c r="SDY14" s="149"/>
      <c r="SDZ14" s="149"/>
      <c r="SEA14" s="149"/>
      <c r="SEB14" s="149"/>
      <c r="SEC14" s="149"/>
      <c r="SED14" s="149"/>
      <c r="SEE14" s="149"/>
      <c r="SEF14" s="149"/>
      <c r="SEG14" s="149"/>
      <c r="SEH14" s="149"/>
      <c r="SEI14" s="149"/>
      <c r="SEJ14" s="149"/>
      <c r="SEK14" s="149"/>
      <c r="SEL14" s="149"/>
      <c r="SEM14" s="149"/>
      <c r="SEN14" s="149"/>
      <c r="SEO14" s="149"/>
      <c r="SEP14" s="149"/>
      <c r="SEQ14" s="149"/>
      <c r="SER14" s="149"/>
      <c r="SES14" s="149"/>
      <c r="SET14" s="149"/>
      <c r="SEU14" s="149"/>
      <c r="SEV14" s="149"/>
      <c r="SEW14" s="149"/>
      <c r="SEX14" s="149"/>
      <c r="SEY14" s="149"/>
      <c r="SEZ14" s="149"/>
      <c r="SFA14" s="149"/>
      <c r="SFB14" s="149"/>
      <c r="SFC14" s="149"/>
      <c r="SFD14" s="149"/>
      <c r="SFE14" s="149"/>
      <c r="SFF14" s="149"/>
      <c r="SFG14" s="149"/>
      <c r="SFH14" s="149"/>
      <c r="SFI14" s="149"/>
      <c r="SFJ14" s="149"/>
      <c r="SFK14" s="149"/>
      <c r="SFL14" s="149"/>
      <c r="SFM14" s="149"/>
      <c r="SFN14" s="149"/>
      <c r="SFO14" s="149"/>
      <c r="SFP14" s="149"/>
      <c r="SFQ14" s="149"/>
      <c r="SFR14" s="149"/>
      <c r="SFS14" s="149"/>
      <c r="SFT14" s="149"/>
      <c r="SFU14" s="149"/>
      <c r="SFV14" s="149"/>
      <c r="SFW14" s="149"/>
      <c r="SFX14" s="149"/>
      <c r="SFY14" s="149"/>
      <c r="SFZ14" s="149"/>
      <c r="SGA14" s="149"/>
      <c r="SGB14" s="149"/>
      <c r="SGC14" s="149"/>
      <c r="SGD14" s="149"/>
      <c r="SGE14" s="149"/>
      <c r="SGF14" s="149"/>
      <c r="SGG14" s="149"/>
      <c r="SGH14" s="149"/>
      <c r="SGI14" s="149"/>
      <c r="SGJ14" s="149"/>
      <c r="SGK14" s="149"/>
      <c r="SGL14" s="149"/>
      <c r="SGM14" s="149"/>
      <c r="SGN14" s="149"/>
      <c r="SGO14" s="149"/>
      <c r="SGP14" s="149"/>
      <c r="SGQ14" s="149"/>
      <c r="SGR14" s="149"/>
      <c r="SGS14" s="149"/>
      <c r="SGT14" s="149"/>
      <c r="SGU14" s="149"/>
      <c r="SGV14" s="149"/>
      <c r="SGW14" s="149"/>
      <c r="SGX14" s="149"/>
      <c r="SGY14" s="149"/>
      <c r="SGZ14" s="149"/>
      <c r="SHA14" s="149"/>
      <c r="SHB14" s="149"/>
      <c r="SHC14" s="149"/>
      <c r="SHD14" s="149"/>
      <c r="SHE14" s="149"/>
      <c r="SHF14" s="149"/>
      <c r="SHG14" s="149"/>
      <c r="SHH14" s="149"/>
      <c r="SHI14" s="149"/>
      <c r="SHJ14" s="149"/>
      <c r="SHK14" s="149"/>
      <c r="SHL14" s="149"/>
      <c r="SHM14" s="149"/>
      <c r="SHN14" s="149"/>
      <c r="SHO14" s="149"/>
      <c r="SHP14" s="149"/>
      <c r="SHQ14" s="149"/>
      <c r="SHR14" s="149"/>
      <c r="SHS14" s="149"/>
      <c r="SHT14" s="149"/>
      <c r="SHU14" s="149"/>
      <c r="SHV14" s="149"/>
      <c r="SHW14" s="149"/>
      <c r="SHX14" s="149"/>
      <c r="SHY14" s="149"/>
      <c r="SHZ14" s="149"/>
      <c r="SIA14" s="149"/>
      <c r="SIB14" s="149"/>
      <c r="SIC14" s="149"/>
      <c r="SID14" s="149"/>
      <c r="SIE14" s="149"/>
      <c r="SIF14" s="149"/>
      <c r="SIG14" s="149"/>
      <c r="SIH14" s="149"/>
      <c r="SII14" s="149"/>
      <c r="SIJ14" s="149"/>
      <c r="SIK14" s="149"/>
      <c r="SIL14" s="149"/>
      <c r="SIM14" s="149"/>
      <c r="SIN14" s="149"/>
      <c r="SIO14" s="149"/>
      <c r="SIP14" s="149"/>
      <c r="SIQ14" s="149"/>
      <c r="SIR14" s="149"/>
      <c r="SIS14" s="149"/>
      <c r="SIT14" s="149"/>
      <c r="SIU14" s="149"/>
      <c r="SIV14" s="149"/>
      <c r="SIW14" s="149"/>
      <c r="SIX14" s="149"/>
      <c r="SIY14" s="149"/>
      <c r="SIZ14" s="149"/>
      <c r="SJA14" s="149"/>
      <c r="SJB14" s="149"/>
      <c r="SJC14" s="149"/>
      <c r="SJD14" s="149"/>
      <c r="SJE14" s="149"/>
      <c r="SJF14" s="149"/>
      <c r="SJG14" s="149"/>
      <c r="SJH14" s="149"/>
      <c r="SJI14" s="149"/>
      <c r="SJJ14" s="149"/>
      <c r="SJK14" s="149"/>
      <c r="SJL14" s="149"/>
      <c r="SJM14" s="149"/>
      <c r="SJN14" s="149"/>
      <c r="SJO14" s="149"/>
      <c r="SJP14" s="149"/>
      <c r="SJQ14" s="149"/>
      <c r="SJR14" s="149"/>
      <c r="SJS14" s="149"/>
      <c r="SJT14" s="149"/>
      <c r="SJU14" s="149"/>
      <c r="SJV14" s="149"/>
      <c r="SJW14" s="149"/>
      <c r="SJX14" s="149"/>
      <c r="SJY14" s="149"/>
      <c r="SJZ14" s="149"/>
      <c r="SKA14" s="149"/>
      <c r="SKB14" s="149"/>
      <c r="SKC14" s="149"/>
      <c r="SKD14" s="149"/>
      <c r="SKE14" s="149"/>
      <c r="SKF14" s="149"/>
      <c r="SKG14" s="149"/>
      <c r="SKH14" s="149"/>
      <c r="SKI14" s="149"/>
      <c r="SKJ14" s="149"/>
      <c r="SKK14" s="149"/>
      <c r="SKL14" s="149"/>
      <c r="SKM14" s="149"/>
      <c r="SKN14" s="149"/>
      <c r="SKO14" s="149"/>
      <c r="SKP14" s="149"/>
      <c r="SKQ14" s="149"/>
      <c r="SKR14" s="149"/>
      <c r="SKS14" s="149"/>
      <c r="SKT14" s="149"/>
      <c r="SKU14" s="149"/>
      <c r="SKV14" s="149"/>
      <c r="SKW14" s="149"/>
      <c r="SKX14" s="149"/>
      <c r="SKY14" s="149"/>
      <c r="SKZ14" s="149"/>
      <c r="SLA14" s="149"/>
      <c r="SLB14" s="149"/>
      <c r="SLC14" s="149"/>
      <c r="SLD14" s="149"/>
      <c r="SLE14" s="149"/>
      <c r="SLF14" s="149"/>
      <c r="SLG14" s="149"/>
      <c r="SLH14" s="149"/>
      <c r="SLI14" s="149"/>
      <c r="SLJ14" s="149"/>
      <c r="SLK14" s="149"/>
      <c r="SLL14" s="149"/>
      <c r="SLM14" s="149"/>
      <c r="SLN14" s="149"/>
      <c r="SLO14" s="149"/>
      <c r="SLP14" s="149"/>
      <c r="SLQ14" s="149"/>
      <c r="SLR14" s="149"/>
      <c r="SLS14" s="149"/>
      <c r="SLT14" s="149"/>
      <c r="SLU14" s="149"/>
      <c r="SLV14" s="149"/>
      <c r="SLW14" s="149"/>
      <c r="SLX14" s="149"/>
      <c r="SLY14" s="149"/>
      <c r="SLZ14" s="149"/>
      <c r="SMA14" s="149"/>
      <c r="SMB14" s="149"/>
      <c r="SMC14" s="149"/>
      <c r="SMD14" s="149"/>
      <c r="SME14" s="149"/>
      <c r="SMF14" s="149"/>
      <c r="SMG14" s="149"/>
      <c r="SMH14" s="149"/>
      <c r="SMI14" s="149"/>
      <c r="SMJ14" s="149"/>
      <c r="SMK14" s="149"/>
      <c r="SML14" s="149"/>
      <c r="SMM14" s="149"/>
      <c r="SMN14" s="149"/>
      <c r="SMO14" s="149"/>
      <c r="SMP14" s="149"/>
      <c r="SMQ14" s="149"/>
      <c r="SMR14" s="149"/>
      <c r="SMS14" s="149"/>
      <c r="SMT14" s="149"/>
      <c r="SMU14" s="149"/>
      <c r="SMV14" s="149"/>
      <c r="SMW14" s="149"/>
      <c r="SMX14" s="149"/>
      <c r="SMY14" s="149"/>
      <c r="SMZ14" s="149"/>
      <c r="SNA14" s="149"/>
      <c r="SNB14" s="149"/>
      <c r="SNC14" s="149"/>
      <c r="SND14" s="149"/>
      <c r="SNE14" s="149"/>
      <c r="SNF14" s="149"/>
      <c r="SNG14" s="149"/>
      <c r="SNH14" s="149"/>
      <c r="SNI14" s="149"/>
      <c r="SNJ14" s="149"/>
      <c r="SNK14" s="149"/>
      <c r="SNL14" s="149"/>
      <c r="SNM14" s="149"/>
      <c r="SNN14" s="149"/>
      <c r="SNO14" s="149"/>
      <c r="SNP14" s="149"/>
      <c r="SNQ14" s="149"/>
      <c r="SNR14" s="149"/>
      <c r="SNS14" s="149"/>
      <c r="SNT14" s="149"/>
      <c r="SNU14" s="149"/>
      <c r="SNV14" s="149"/>
      <c r="SNW14" s="149"/>
      <c r="SNX14" s="149"/>
      <c r="SNY14" s="149"/>
      <c r="SNZ14" s="149"/>
      <c r="SOA14" s="149"/>
      <c r="SOB14" s="149"/>
      <c r="SOC14" s="149"/>
      <c r="SOD14" s="149"/>
      <c r="SOE14" s="149"/>
      <c r="SOF14" s="149"/>
      <c r="SOG14" s="149"/>
      <c r="SOH14" s="149"/>
      <c r="SOI14" s="149"/>
      <c r="SOJ14" s="149"/>
      <c r="SOK14" s="149"/>
      <c r="SOL14" s="149"/>
      <c r="SOM14" s="149"/>
      <c r="SON14" s="149"/>
      <c r="SOO14" s="149"/>
      <c r="SOP14" s="149"/>
      <c r="SOQ14" s="149"/>
      <c r="SOR14" s="149"/>
      <c r="SOS14" s="149"/>
      <c r="SOT14" s="149"/>
      <c r="SOU14" s="149"/>
      <c r="SOV14" s="149"/>
      <c r="SOW14" s="149"/>
      <c r="SOX14" s="149"/>
      <c r="SOY14" s="149"/>
      <c r="SOZ14" s="149"/>
      <c r="SPA14" s="149"/>
      <c r="SPB14" s="149"/>
      <c r="SPC14" s="149"/>
      <c r="SPD14" s="149"/>
      <c r="SPE14" s="149"/>
      <c r="SPF14" s="149"/>
      <c r="SPG14" s="149"/>
      <c r="SPH14" s="149"/>
      <c r="SPI14" s="149"/>
      <c r="SPJ14" s="149"/>
      <c r="SPK14" s="149"/>
      <c r="SPL14" s="149"/>
      <c r="SPM14" s="149"/>
      <c r="SPN14" s="149"/>
      <c r="SPO14" s="149"/>
      <c r="SPP14" s="149"/>
      <c r="SPQ14" s="149"/>
      <c r="SPR14" s="149"/>
      <c r="SPS14" s="149"/>
      <c r="SPT14" s="149"/>
      <c r="SPU14" s="149"/>
      <c r="SPV14" s="149"/>
      <c r="SPW14" s="149"/>
      <c r="SPX14" s="149"/>
      <c r="SPY14" s="149"/>
      <c r="SPZ14" s="149"/>
      <c r="SQA14" s="149"/>
      <c r="SQB14" s="149"/>
      <c r="SQC14" s="149"/>
      <c r="SQD14" s="149"/>
      <c r="SQE14" s="149"/>
      <c r="SQF14" s="149"/>
      <c r="SQG14" s="149"/>
      <c r="SQH14" s="149"/>
      <c r="SQI14" s="149"/>
      <c r="SQJ14" s="149"/>
      <c r="SQK14" s="149"/>
      <c r="SQL14" s="149"/>
      <c r="SQM14" s="149"/>
      <c r="SQN14" s="149"/>
      <c r="SQO14" s="149"/>
      <c r="SQP14" s="149"/>
      <c r="SQQ14" s="149"/>
      <c r="SQR14" s="149"/>
      <c r="SQS14" s="149"/>
      <c r="SQT14" s="149"/>
      <c r="SQU14" s="149"/>
      <c r="SQV14" s="149"/>
      <c r="SQW14" s="149"/>
      <c r="SQX14" s="149"/>
      <c r="SQY14" s="149"/>
      <c r="SQZ14" s="149"/>
      <c r="SRA14" s="149"/>
      <c r="SRB14" s="149"/>
      <c r="SRC14" s="149"/>
      <c r="SRD14" s="149"/>
      <c r="SRE14" s="149"/>
      <c r="SRF14" s="149"/>
      <c r="SRG14" s="149"/>
      <c r="SRH14" s="149"/>
      <c r="SRI14" s="149"/>
      <c r="SRJ14" s="149"/>
      <c r="SRK14" s="149"/>
      <c r="SRL14" s="149"/>
      <c r="SRM14" s="149"/>
      <c r="SRN14" s="149"/>
      <c r="SRO14" s="149"/>
      <c r="SRP14" s="149"/>
      <c r="SRQ14" s="149"/>
      <c r="SRR14" s="149"/>
      <c r="SRS14" s="149"/>
      <c r="SRT14" s="149"/>
      <c r="SRU14" s="149"/>
      <c r="SRV14" s="149"/>
      <c r="SRW14" s="149"/>
      <c r="SRX14" s="149"/>
      <c r="SRY14" s="149"/>
      <c r="SRZ14" s="149"/>
      <c r="SSA14" s="149"/>
      <c r="SSB14" s="149"/>
      <c r="SSC14" s="149"/>
      <c r="SSD14" s="149"/>
      <c r="SSE14" s="149"/>
      <c r="SSF14" s="149"/>
      <c r="SSG14" s="149"/>
      <c r="SSH14" s="149"/>
      <c r="SSI14" s="149"/>
      <c r="SSJ14" s="149"/>
      <c r="SSK14" s="149"/>
      <c r="SSL14" s="149"/>
      <c r="SSM14" s="149"/>
      <c r="SSN14" s="149"/>
      <c r="SSO14" s="149"/>
      <c r="SSP14" s="149"/>
      <c r="SSQ14" s="149"/>
      <c r="SSR14" s="149"/>
      <c r="SSS14" s="149"/>
      <c r="SST14" s="149"/>
      <c r="SSU14" s="149"/>
      <c r="SSV14" s="149"/>
      <c r="SSW14" s="149"/>
      <c r="SSX14" s="149"/>
      <c r="SSY14" s="149"/>
      <c r="SSZ14" s="149"/>
      <c r="STA14" s="149"/>
      <c r="STB14" s="149"/>
      <c r="STC14" s="149"/>
      <c r="STD14" s="149"/>
      <c r="STE14" s="149"/>
      <c r="STF14" s="149"/>
      <c r="STG14" s="149"/>
      <c r="STH14" s="149"/>
      <c r="STI14" s="149"/>
      <c r="STJ14" s="149"/>
      <c r="STK14" s="149"/>
      <c r="STL14" s="149"/>
      <c r="STM14" s="149"/>
      <c r="STN14" s="149"/>
      <c r="STO14" s="149"/>
      <c r="STP14" s="149"/>
      <c r="STQ14" s="149"/>
      <c r="STR14" s="149"/>
      <c r="STS14" s="149"/>
      <c r="STT14" s="149"/>
      <c r="STU14" s="149"/>
      <c r="STV14" s="149"/>
      <c r="STW14" s="149"/>
      <c r="STX14" s="149"/>
      <c r="STY14" s="149"/>
      <c r="STZ14" s="149"/>
      <c r="SUA14" s="149"/>
      <c r="SUB14" s="149"/>
      <c r="SUC14" s="149"/>
      <c r="SUD14" s="149"/>
      <c r="SUE14" s="149"/>
      <c r="SUF14" s="149"/>
      <c r="SUG14" s="149"/>
      <c r="SUH14" s="149"/>
      <c r="SUI14" s="149"/>
      <c r="SUJ14" s="149"/>
      <c r="SUK14" s="149"/>
      <c r="SUL14" s="149"/>
      <c r="SUM14" s="149"/>
      <c r="SUN14" s="149"/>
      <c r="SUO14" s="149"/>
      <c r="SUP14" s="149"/>
      <c r="SUQ14" s="149"/>
      <c r="SUR14" s="149"/>
      <c r="SUS14" s="149"/>
      <c r="SUT14" s="149"/>
      <c r="SUU14" s="149"/>
      <c r="SUV14" s="149"/>
      <c r="SUW14" s="149"/>
      <c r="SUX14" s="149"/>
      <c r="SUY14" s="149"/>
      <c r="SUZ14" s="149"/>
      <c r="SVA14" s="149"/>
      <c r="SVB14" s="149"/>
      <c r="SVC14" s="149"/>
      <c r="SVD14" s="149"/>
      <c r="SVE14" s="149"/>
      <c r="SVF14" s="149"/>
      <c r="SVG14" s="149"/>
      <c r="SVH14" s="149"/>
      <c r="SVI14" s="149"/>
      <c r="SVJ14" s="149"/>
      <c r="SVK14" s="149"/>
      <c r="SVL14" s="149"/>
      <c r="SVM14" s="149"/>
      <c r="SVN14" s="149"/>
      <c r="SVO14" s="149"/>
      <c r="SVP14" s="149"/>
      <c r="SVQ14" s="149"/>
      <c r="SVR14" s="149"/>
      <c r="SVS14" s="149"/>
      <c r="SVT14" s="149"/>
      <c r="SVU14" s="149"/>
      <c r="SVV14" s="149"/>
      <c r="SVW14" s="149"/>
      <c r="SVX14" s="149"/>
      <c r="SVY14" s="149"/>
      <c r="SVZ14" s="149"/>
      <c r="SWA14" s="149"/>
      <c r="SWB14" s="149"/>
      <c r="SWC14" s="149"/>
      <c r="SWD14" s="149"/>
      <c r="SWE14" s="149"/>
      <c r="SWF14" s="149"/>
      <c r="SWG14" s="149"/>
      <c r="SWH14" s="149"/>
      <c r="SWI14" s="149"/>
      <c r="SWJ14" s="149"/>
      <c r="SWK14" s="149"/>
      <c r="SWL14" s="149"/>
      <c r="SWM14" s="149"/>
      <c r="SWN14" s="149"/>
      <c r="SWO14" s="149"/>
      <c r="SWP14" s="149"/>
      <c r="SWQ14" s="149"/>
      <c r="SWR14" s="149"/>
      <c r="SWS14" s="149"/>
      <c r="SWT14" s="149"/>
      <c r="SWU14" s="149"/>
      <c r="SWV14" s="149"/>
      <c r="SWW14" s="149"/>
      <c r="SWX14" s="149"/>
      <c r="SWY14" s="149"/>
      <c r="SWZ14" s="149"/>
      <c r="SXA14" s="149"/>
      <c r="SXB14" s="149"/>
      <c r="SXC14" s="149"/>
      <c r="SXD14" s="149"/>
      <c r="SXE14" s="149"/>
      <c r="SXF14" s="149"/>
      <c r="SXG14" s="149"/>
      <c r="SXH14" s="149"/>
      <c r="SXI14" s="149"/>
      <c r="SXJ14" s="149"/>
      <c r="SXK14" s="149"/>
      <c r="SXL14" s="149"/>
      <c r="SXM14" s="149"/>
      <c r="SXN14" s="149"/>
      <c r="SXO14" s="149"/>
      <c r="SXP14" s="149"/>
      <c r="SXQ14" s="149"/>
      <c r="SXR14" s="149"/>
      <c r="SXS14" s="149"/>
      <c r="SXT14" s="149"/>
      <c r="SXU14" s="149"/>
      <c r="SXV14" s="149"/>
      <c r="SXW14" s="149"/>
      <c r="SXX14" s="149"/>
      <c r="SXY14" s="149"/>
      <c r="SXZ14" s="149"/>
      <c r="SYA14" s="149"/>
      <c r="SYB14" s="149"/>
      <c r="SYC14" s="149"/>
      <c r="SYD14" s="149"/>
      <c r="SYE14" s="149"/>
      <c r="SYF14" s="149"/>
      <c r="SYG14" s="149"/>
      <c r="SYH14" s="149"/>
      <c r="SYI14" s="149"/>
      <c r="SYJ14" s="149"/>
      <c r="SYK14" s="149"/>
      <c r="SYL14" s="149"/>
      <c r="SYM14" s="149"/>
      <c r="SYN14" s="149"/>
      <c r="SYO14" s="149"/>
      <c r="SYP14" s="149"/>
      <c r="SYQ14" s="149"/>
      <c r="SYR14" s="149"/>
      <c r="SYS14" s="149"/>
      <c r="SYT14" s="149"/>
      <c r="SYU14" s="149"/>
      <c r="SYV14" s="149"/>
      <c r="SYW14" s="149"/>
      <c r="SYX14" s="149"/>
      <c r="SYY14" s="149"/>
      <c r="SYZ14" s="149"/>
      <c r="SZA14" s="149"/>
      <c r="SZB14" s="149"/>
      <c r="SZC14" s="149"/>
      <c r="SZD14" s="149"/>
      <c r="SZE14" s="149"/>
      <c r="SZF14" s="149"/>
      <c r="SZG14" s="149"/>
      <c r="SZH14" s="149"/>
      <c r="SZI14" s="149"/>
      <c r="SZJ14" s="149"/>
      <c r="SZK14" s="149"/>
      <c r="SZL14" s="149"/>
      <c r="SZM14" s="149"/>
      <c r="SZN14" s="149"/>
      <c r="SZO14" s="149"/>
      <c r="SZP14" s="149"/>
      <c r="SZQ14" s="149"/>
      <c r="SZR14" s="149"/>
      <c r="SZS14" s="149"/>
      <c r="SZT14" s="149"/>
      <c r="SZU14" s="149"/>
      <c r="SZV14" s="149"/>
      <c r="SZW14" s="149"/>
      <c r="SZX14" s="149"/>
      <c r="SZY14" s="149"/>
      <c r="SZZ14" s="149"/>
      <c r="TAA14" s="149"/>
      <c r="TAB14" s="149"/>
      <c r="TAC14" s="149"/>
      <c r="TAD14" s="149"/>
      <c r="TAE14" s="149"/>
      <c r="TAF14" s="149"/>
      <c r="TAG14" s="149"/>
      <c r="TAH14" s="149"/>
      <c r="TAI14" s="149"/>
      <c r="TAJ14" s="149"/>
      <c r="TAK14" s="149"/>
      <c r="TAL14" s="149"/>
      <c r="TAM14" s="149"/>
      <c r="TAN14" s="149"/>
      <c r="TAO14" s="149"/>
      <c r="TAP14" s="149"/>
      <c r="TAQ14" s="149"/>
      <c r="TAR14" s="149"/>
      <c r="TAS14" s="149"/>
      <c r="TAT14" s="149"/>
      <c r="TAU14" s="149"/>
      <c r="TAV14" s="149"/>
      <c r="TAW14" s="149"/>
      <c r="TAX14" s="149"/>
      <c r="TAY14" s="149"/>
      <c r="TAZ14" s="149"/>
      <c r="TBA14" s="149"/>
      <c r="TBB14" s="149"/>
      <c r="TBC14" s="149"/>
      <c r="TBD14" s="149"/>
      <c r="TBE14" s="149"/>
      <c r="TBF14" s="149"/>
      <c r="TBG14" s="149"/>
      <c r="TBH14" s="149"/>
      <c r="TBI14" s="149"/>
      <c r="TBJ14" s="149"/>
      <c r="TBK14" s="149"/>
      <c r="TBL14" s="149"/>
      <c r="TBM14" s="149"/>
      <c r="TBN14" s="149"/>
      <c r="TBO14" s="149"/>
      <c r="TBP14" s="149"/>
      <c r="TBQ14" s="149"/>
      <c r="TBR14" s="149"/>
      <c r="TBS14" s="149"/>
      <c r="TBT14" s="149"/>
      <c r="TBU14" s="149"/>
      <c r="TBV14" s="149"/>
      <c r="TBW14" s="149"/>
      <c r="TBX14" s="149"/>
      <c r="TBY14" s="149"/>
      <c r="TBZ14" s="149"/>
      <c r="TCA14" s="149"/>
      <c r="TCB14" s="149"/>
      <c r="TCC14" s="149"/>
      <c r="TCD14" s="149"/>
      <c r="TCE14" s="149"/>
      <c r="TCF14" s="149"/>
      <c r="TCG14" s="149"/>
      <c r="TCH14" s="149"/>
      <c r="TCI14" s="149"/>
      <c r="TCJ14" s="149"/>
      <c r="TCK14" s="149"/>
      <c r="TCL14" s="149"/>
      <c r="TCM14" s="149"/>
      <c r="TCN14" s="149"/>
      <c r="TCO14" s="149"/>
      <c r="TCP14" s="149"/>
      <c r="TCQ14" s="149"/>
      <c r="TCR14" s="149"/>
      <c r="TCS14" s="149"/>
      <c r="TCT14" s="149"/>
      <c r="TCU14" s="149"/>
      <c r="TCV14" s="149"/>
      <c r="TCW14" s="149"/>
      <c r="TCX14" s="149"/>
      <c r="TCY14" s="149"/>
      <c r="TCZ14" s="149"/>
      <c r="TDA14" s="149"/>
      <c r="TDB14" s="149"/>
      <c r="TDC14" s="149"/>
      <c r="TDD14" s="149"/>
      <c r="TDE14" s="149"/>
      <c r="TDF14" s="149"/>
      <c r="TDG14" s="149"/>
      <c r="TDH14" s="149"/>
      <c r="TDI14" s="149"/>
      <c r="TDJ14" s="149"/>
      <c r="TDK14" s="149"/>
      <c r="TDL14" s="149"/>
      <c r="TDM14" s="149"/>
      <c r="TDN14" s="149"/>
      <c r="TDO14" s="149"/>
      <c r="TDP14" s="149"/>
      <c r="TDQ14" s="149"/>
      <c r="TDR14" s="149"/>
      <c r="TDS14" s="149"/>
      <c r="TDT14" s="149"/>
      <c r="TDU14" s="149"/>
      <c r="TDV14" s="149"/>
      <c r="TDW14" s="149"/>
      <c r="TDX14" s="149"/>
      <c r="TDY14" s="149"/>
      <c r="TDZ14" s="149"/>
      <c r="TEA14" s="149"/>
      <c r="TEB14" s="149"/>
      <c r="TEC14" s="149"/>
      <c r="TED14" s="149"/>
      <c r="TEE14" s="149"/>
      <c r="TEF14" s="149"/>
      <c r="TEG14" s="149"/>
      <c r="TEH14" s="149"/>
      <c r="TEI14" s="149"/>
      <c r="TEJ14" s="149"/>
      <c r="TEK14" s="149"/>
      <c r="TEL14" s="149"/>
      <c r="TEM14" s="149"/>
      <c r="TEN14" s="149"/>
      <c r="TEO14" s="149"/>
      <c r="TEP14" s="149"/>
      <c r="TEQ14" s="149"/>
      <c r="TER14" s="149"/>
      <c r="TES14" s="149"/>
      <c r="TET14" s="149"/>
      <c r="TEU14" s="149"/>
      <c r="TEV14" s="149"/>
      <c r="TEW14" s="149"/>
      <c r="TEX14" s="149"/>
      <c r="TEY14" s="149"/>
      <c r="TEZ14" s="149"/>
      <c r="TFA14" s="149"/>
      <c r="TFB14" s="149"/>
      <c r="TFC14" s="149"/>
      <c r="TFD14" s="149"/>
      <c r="TFE14" s="149"/>
      <c r="TFF14" s="149"/>
      <c r="TFG14" s="149"/>
      <c r="TFH14" s="149"/>
      <c r="TFI14" s="149"/>
      <c r="TFJ14" s="149"/>
      <c r="TFK14" s="149"/>
      <c r="TFL14" s="149"/>
      <c r="TFM14" s="149"/>
      <c r="TFN14" s="149"/>
      <c r="TFO14" s="149"/>
      <c r="TFP14" s="149"/>
      <c r="TFQ14" s="149"/>
      <c r="TFR14" s="149"/>
      <c r="TFS14" s="149"/>
      <c r="TFT14" s="149"/>
      <c r="TFU14" s="149"/>
      <c r="TFV14" s="149"/>
      <c r="TFW14" s="149"/>
      <c r="TFX14" s="149"/>
      <c r="TFY14" s="149"/>
      <c r="TFZ14" s="149"/>
      <c r="TGA14" s="149"/>
      <c r="TGB14" s="149"/>
      <c r="TGC14" s="149"/>
      <c r="TGD14" s="149"/>
      <c r="TGE14" s="149"/>
      <c r="TGF14" s="149"/>
      <c r="TGG14" s="149"/>
      <c r="TGH14" s="149"/>
      <c r="TGI14" s="149"/>
      <c r="TGJ14" s="149"/>
      <c r="TGK14" s="149"/>
      <c r="TGL14" s="149"/>
      <c r="TGM14" s="149"/>
      <c r="TGN14" s="149"/>
      <c r="TGO14" s="149"/>
      <c r="TGP14" s="149"/>
      <c r="TGQ14" s="149"/>
      <c r="TGR14" s="149"/>
      <c r="TGS14" s="149"/>
      <c r="TGT14" s="149"/>
      <c r="TGU14" s="149"/>
      <c r="TGV14" s="149"/>
      <c r="TGW14" s="149"/>
      <c r="TGX14" s="149"/>
      <c r="TGY14" s="149"/>
      <c r="TGZ14" s="149"/>
      <c r="THA14" s="149"/>
      <c r="THB14" s="149"/>
      <c r="THC14" s="149"/>
      <c r="THD14" s="149"/>
      <c r="THE14" s="149"/>
      <c r="THF14" s="149"/>
      <c r="THG14" s="149"/>
      <c r="THH14" s="149"/>
      <c r="THI14" s="149"/>
      <c r="THJ14" s="149"/>
      <c r="THK14" s="149"/>
      <c r="THL14" s="149"/>
      <c r="THM14" s="149"/>
      <c r="THN14" s="149"/>
      <c r="THO14" s="149"/>
      <c r="THP14" s="149"/>
      <c r="THQ14" s="149"/>
      <c r="THR14" s="149"/>
      <c r="THS14" s="149"/>
      <c r="THT14" s="149"/>
      <c r="THU14" s="149"/>
      <c r="THV14" s="149"/>
      <c r="THW14" s="149"/>
      <c r="THX14" s="149"/>
      <c r="THY14" s="149"/>
      <c r="THZ14" s="149"/>
      <c r="TIA14" s="149"/>
      <c r="TIB14" s="149"/>
      <c r="TIC14" s="149"/>
      <c r="TID14" s="149"/>
      <c r="TIE14" s="149"/>
      <c r="TIF14" s="149"/>
      <c r="TIG14" s="149"/>
      <c r="TIH14" s="149"/>
      <c r="TII14" s="149"/>
      <c r="TIJ14" s="149"/>
      <c r="TIK14" s="149"/>
      <c r="TIL14" s="149"/>
      <c r="TIM14" s="149"/>
      <c r="TIN14" s="149"/>
      <c r="TIO14" s="149"/>
      <c r="TIP14" s="149"/>
      <c r="TIQ14" s="149"/>
      <c r="TIR14" s="149"/>
      <c r="TIS14" s="149"/>
      <c r="TIT14" s="149"/>
      <c r="TIU14" s="149"/>
      <c r="TIV14" s="149"/>
      <c r="TIW14" s="149"/>
      <c r="TIX14" s="149"/>
      <c r="TIY14" s="149"/>
      <c r="TIZ14" s="149"/>
      <c r="TJA14" s="149"/>
      <c r="TJB14" s="149"/>
      <c r="TJC14" s="149"/>
      <c r="TJD14" s="149"/>
      <c r="TJE14" s="149"/>
      <c r="TJF14" s="149"/>
      <c r="TJG14" s="149"/>
      <c r="TJH14" s="149"/>
      <c r="TJI14" s="149"/>
      <c r="TJJ14" s="149"/>
      <c r="TJK14" s="149"/>
      <c r="TJL14" s="149"/>
      <c r="TJM14" s="149"/>
      <c r="TJN14" s="149"/>
      <c r="TJO14" s="149"/>
      <c r="TJP14" s="149"/>
      <c r="TJQ14" s="149"/>
      <c r="TJR14" s="149"/>
      <c r="TJS14" s="149"/>
      <c r="TJT14" s="149"/>
      <c r="TJU14" s="149"/>
      <c r="TJV14" s="149"/>
      <c r="TJW14" s="149"/>
      <c r="TJX14" s="149"/>
      <c r="TJY14" s="149"/>
      <c r="TJZ14" s="149"/>
      <c r="TKA14" s="149"/>
      <c r="TKB14" s="149"/>
      <c r="TKC14" s="149"/>
      <c r="TKD14" s="149"/>
      <c r="TKE14" s="149"/>
      <c r="TKF14" s="149"/>
      <c r="TKG14" s="149"/>
      <c r="TKH14" s="149"/>
      <c r="TKI14" s="149"/>
      <c r="TKJ14" s="149"/>
      <c r="TKK14" s="149"/>
      <c r="TKL14" s="149"/>
      <c r="TKM14" s="149"/>
      <c r="TKN14" s="149"/>
      <c r="TKO14" s="149"/>
      <c r="TKP14" s="149"/>
      <c r="TKQ14" s="149"/>
      <c r="TKR14" s="149"/>
      <c r="TKS14" s="149"/>
      <c r="TKT14" s="149"/>
      <c r="TKU14" s="149"/>
      <c r="TKV14" s="149"/>
      <c r="TKW14" s="149"/>
      <c r="TKX14" s="149"/>
      <c r="TKY14" s="149"/>
      <c r="TKZ14" s="149"/>
      <c r="TLA14" s="149"/>
      <c r="TLB14" s="149"/>
      <c r="TLC14" s="149"/>
      <c r="TLD14" s="149"/>
      <c r="TLE14" s="149"/>
      <c r="TLF14" s="149"/>
      <c r="TLG14" s="149"/>
      <c r="TLH14" s="149"/>
      <c r="TLI14" s="149"/>
      <c r="TLJ14" s="149"/>
      <c r="TLK14" s="149"/>
      <c r="TLL14" s="149"/>
      <c r="TLM14" s="149"/>
      <c r="TLN14" s="149"/>
      <c r="TLO14" s="149"/>
      <c r="TLP14" s="149"/>
      <c r="TLQ14" s="149"/>
      <c r="TLR14" s="149"/>
      <c r="TLS14" s="149"/>
      <c r="TLT14" s="149"/>
      <c r="TLU14" s="149"/>
      <c r="TLV14" s="149"/>
      <c r="TLW14" s="149"/>
      <c r="TLX14" s="149"/>
      <c r="TLY14" s="149"/>
      <c r="TLZ14" s="149"/>
      <c r="TMA14" s="149"/>
      <c r="TMB14" s="149"/>
      <c r="TMC14" s="149"/>
      <c r="TMD14" s="149"/>
      <c r="TME14" s="149"/>
      <c r="TMF14" s="149"/>
      <c r="TMG14" s="149"/>
      <c r="TMH14" s="149"/>
      <c r="TMI14" s="149"/>
      <c r="TMJ14" s="149"/>
      <c r="TMK14" s="149"/>
      <c r="TML14" s="149"/>
      <c r="TMM14" s="149"/>
      <c r="TMN14" s="149"/>
      <c r="TMO14" s="149"/>
      <c r="TMP14" s="149"/>
      <c r="TMQ14" s="149"/>
      <c r="TMR14" s="149"/>
      <c r="TMS14" s="149"/>
      <c r="TMT14" s="149"/>
      <c r="TMU14" s="149"/>
      <c r="TMV14" s="149"/>
      <c r="TMW14" s="149"/>
      <c r="TMX14" s="149"/>
      <c r="TMY14" s="149"/>
      <c r="TMZ14" s="149"/>
      <c r="TNA14" s="149"/>
      <c r="TNB14" s="149"/>
      <c r="TNC14" s="149"/>
      <c r="TND14" s="149"/>
      <c r="TNE14" s="149"/>
      <c r="TNF14" s="149"/>
      <c r="TNG14" s="149"/>
      <c r="TNH14" s="149"/>
      <c r="TNI14" s="149"/>
      <c r="TNJ14" s="149"/>
      <c r="TNK14" s="149"/>
      <c r="TNL14" s="149"/>
      <c r="TNM14" s="149"/>
      <c r="TNN14" s="149"/>
      <c r="TNO14" s="149"/>
      <c r="TNP14" s="149"/>
      <c r="TNQ14" s="149"/>
      <c r="TNR14" s="149"/>
      <c r="TNS14" s="149"/>
      <c r="TNT14" s="149"/>
      <c r="TNU14" s="149"/>
      <c r="TNV14" s="149"/>
      <c r="TNW14" s="149"/>
      <c r="TNX14" s="149"/>
      <c r="TNY14" s="149"/>
      <c r="TNZ14" s="149"/>
      <c r="TOA14" s="149"/>
      <c r="TOB14" s="149"/>
      <c r="TOC14" s="149"/>
      <c r="TOD14" s="149"/>
      <c r="TOE14" s="149"/>
      <c r="TOF14" s="149"/>
      <c r="TOG14" s="149"/>
      <c r="TOH14" s="149"/>
      <c r="TOI14" s="149"/>
      <c r="TOJ14" s="149"/>
      <c r="TOK14" s="149"/>
      <c r="TOL14" s="149"/>
      <c r="TOM14" s="149"/>
      <c r="TON14" s="149"/>
      <c r="TOO14" s="149"/>
      <c r="TOP14" s="149"/>
      <c r="TOQ14" s="149"/>
      <c r="TOR14" s="149"/>
      <c r="TOS14" s="149"/>
      <c r="TOT14" s="149"/>
      <c r="TOU14" s="149"/>
      <c r="TOV14" s="149"/>
      <c r="TOW14" s="149"/>
      <c r="TOX14" s="149"/>
      <c r="TOY14" s="149"/>
      <c r="TOZ14" s="149"/>
      <c r="TPA14" s="149"/>
      <c r="TPB14" s="149"/>
      <c r="TPC14" s="149"/>
      <c r="TPD14" s="149"/>
      <c r="TPE14" s="149"/>
      <c r="TPF14" s="149"/>
      <c r="TPG14" s="149"/>
      <c r="TPH14" s="149"/>
      <c r="TPI14" s="149"/>
      <c r="TPJ14" s="149"/>
      <c r="TPK14" s="149"/>
      <c r="TPL14" s="149"/>
      <c r="TPM14" s="149"/>
      <c r="TPN14" s="149"/>
      <c r="TPO14" s="149"/>
      <c r="TPP14" s="149"/>
      <c r="TPQ14" s="149"/>
      <c r="TPR14" s="149"/>
      <c r="TPS14" s="149"/>
      <c r="TPT14" s="149"/>
      <c r="TPU14" s="149"/>
      <c r="TPV14" s="149"/>
      <c r="TPW14" s="149"/>
      <c r="TPX14" s="149"/>
      <c r="TPY14" s="149"/>
      <c r="TPZ14" s="149"/>
      <c r="TQA14" s="149"/>
      <c r="TQB14" s="149"/>
      <c r="TQC14" s="149"/>
      <c r="TQD14" s="149"/>
      <c r="TQE14" s="149"/>
      <c r="TQF14" s="149"/>
      <c r="TQG14" s="149"/>
      <c r="TQH14" s="149"/>
      <c r="TQI14" s="149"/>
      <c r="TQJ14" s="149"/>
      <c r="TQK14" s="149"/>
      <c r="TQL14" s="149"/>
      <c r="TQM14" s="149"/>
      <c r="TQN14" s="149"/>
      <c r="TQO14" s="149"/>
      <c r="TQP14" s="149"/>
      <c r="TQQ14" s="149"/>
      <c r="TQR14" s="149"/>
      <c r="TQS14" s="149"/>
      <c r="TQT14" s="149"/>
      <c r="TQU14" s="149"/>
      <c r="TQV14" s="149"/>
      <c r="TQW14" s="149"/>
      <c r="TQX14" s="149"/>
      <c r="TQY14" s="149"/>
      <c r="TQZ14" s="149"/>
      <c r="TRA14" s="149"/>
      <c r="TRB14" s="149"/>
      <c r="TRC14" s="149"/>
      <c r="TRD14" s="149"/>
      <c r="TRE14" s="149"/>
      <c r="TRF14" s="149"/>
      <c r="TRG14" s="149"/>
      <c r="TRH14" s="149"/>
      <c r="TRI14" s="149"/>
      <c r="TRJ14" s="149"/>
      <c r="TRK14" s="149"/>
      <c r="TRL14" s="149"/>
      <c r="TRM14" s="149"/>
      <c r="TRN14" s="149"/>
      <c r="TRO14" s="149"/>
      <c r="TRP14" s="149"/>
      <c r="TRQ14" s="149"/>
      <c r="TRR14" s="149"/>
      <c r="TRS14" s="149"/>
      <c r="TRT14" s="149"/>
      <c r="TRU14" s="149"/>
      <c r="TRV14" s="149"/>
      <c r="TRW14" s="149"/>
      <c r="TRX14" s="149"/>
      <c r="TRY14" s="149"/>
      <c r="TRZ14" s="149"/>
      <c r="TSA14" s="149"/>
      <c r="TSB14" s="149"/>
      <c r="TSC14" s="149"/>
      <c r="TSD14" s="149"/>
      <c r="TSE14" s="149"/>
      <c r="TSF14" s="149"/>
      <c r="TSG14" s="149"/>
      <c r="TSH14" s="149"/>
      <c r="TSI14" s="149"/>
      <c r="TSJ14" s="149"/>
      <c r="TSK14" s="149"/>
      <c r="TSL14" s="149"/>
      <c r="TSM14" s="149"/>
      <c r="TSN14" s="149"/>
      <c r="TSO14" s="149"/>
      <c r="TSP14" s="149"/>
      <c r="TSQ14" s="149"/>
      <c r="TSR14" s="149"/>
      <c r="TSS14" s="149"/>
      <c r="TST14" s="149"/>
      <c r="TSU14" s="149"/>
      <c r="TSV14" s="149"/>
      <c r="TSW14" s="149"/>
      <c r="TSX14" s="149"/>
      <c r="TSY14" s="149"/>
      <c r="TSZ14" s="149"/>
      <c r="TTA14" s="149"/>
      <c r="TTB14" s="149"/>
      <c r="TTC14" s="149"/>
      <c r="TTD14" s="149"/>
      <c r="TTE14" s="149"/>
      <c r="TTF14" s="149"/>
      <c r="TTG14" s="149"/>
      <c r="TTH14" s="149"/>
      <c r="TTI14" s="149"/>
      <c r="TTJ14" s="149"/>
      <c r="TTK14" s="149"/>
      <c r="TTL14" s="149"/>
      <c r="TTM14" s="149"/>
      <c r="TTN14" s="149"/>
      <c r="TTO14" s="149"/>
      <c r="TTP14" s="149"/>
      <c r="TTQ14" s="149"/>
      <c r="TTR14" s="149"/>
      <c r="TTS14" s="149"/>
      <c r="TTT14" s="149"/>
      <c r="TTU14" s="149"/>
      <c r="TTV14" s="149"/>
      <c r="TTW14" s="149"/>
      <c r="TTX14" s="149"/>
      <c r="TTY14" s="149"/>
      <c r="TTZ14" s="149"/>
      <c r="TUA14" s="149"/>
      <c r="TUB14" s="149"/>
      <c r="TUC14" s="149"/>
      <c r="TUD14" s="149"/>
      <c r="TUE14" s="149"/>
      <c r="TUF14" s="149"/>
      <c r="TUG14" s="149"/>
      <c r="TUH14" s="149"/>
      <c r="TUI14" s="149"/>
      <c r="TUJ14" s="149"/>
      <c r="TUK14" s="149"/>
      <c r="TUL14" s="149"/>
      <c r="TUM14" s="149"/>
      <c r="TUN14" s="149"/>
      <c r="TUO14" s="149"/>
      <c r="TUP14" s="149"/>
      <c r="TUQ14" s="149"/>
      <c r="TUR14" s="149"/>
      <c r="TUS14" s="149"/>
      <c r="TUT14" s="149"/>
      <c r="TUU14" s="149"/>
      <c r="TUV14" s="149"/>
      <c r="TUW14" s="149"/>
      <c r="TUX14" s="149"/>
      <c r="TUY14" s="149"/>
      <c r="TUZ14" s="149"/>
      <c r="TVA14" s="149"/>
      <c r="TVB14" s="149"/>
      <c r="TVC14" s="149"/>
      <c r="TVD14" s="149"/>
      <c r="TVE14" s="149"/>
      <c r="TVF14" s="149"/>
      <c r="TVG14" s="149"/>
      <c r="TVH14" s="149"/>
      <c r="TVI14" s="149"/>
      <c r="TVJ14" s="149"/>
      <c r="TVK14" s="149"/>
      <c r="TVL14" s="149"/>
      <c r="TVM14" s="149"/>
      <c r="TVN14" s="149"/>
      <c r="TVO14" s="149"/>
      <c r="TVP14" s="149"/>
      <c r="TVQ14" s="149"/>
      <c r="TVR14" s="149"/>
      <c r="TVS14" s="149"/>
      <c r="TVT14" s="149"/>
      <c r="TVU14" s="149"/>
      <c r="TVV14" s="149"/>
      <c r="TVW14" s="149"/>
      <c r="TVX14" s="149"/>
      <c r="TVY14" s="149"/>
      <c r="TVZ14" s="149"/>
      <c r="TWA14" s="149"/>
      <c r="TWB14" s="149"/>
      <c r="TWC14" s="149"/>
      <c r="TWD14" s="149"/>
      <c r="TWE14" s="149"/>
      <c r="TWF14" s="149"/>
      <c r="TWG14" s="149"/>
      <c r="TWH14" s="149"/>
      <c r="TWI14" s="149"/>
      <c r="TWJ14" s="149"/>
      <c r="TWK14" s="149"/>
      <c r="TWL14" s="149"/>
      <c r="TWM14" s="149"/>
      <c r="TWN14" s="149"/>
      <c r="TWO14" s="149"/>
      <c r="TWP14" s="149"/>
      <c r="TWQ14" s="149"/>
      <c r="TWR14" s="149"/>
      <c r="TWS14" s="149"/>
      <c r="TWT14" s="149"/>
      <c r="TWU14" s="149"/>
      <c r="TWV14" s="149"/>
      <c r="TWW14" s="149"/>
      <c r="TWX14" s="149"/>
      <c r="TWY14" s="149"/>
      <c r="TWZ14" s="149"/>
      <c r="TXA14" s="149"/>
      <c r="TXB14" s="149"/>
      <c r="TXC14" s="149"/>
      <c r="TXD14" s="149"/>
      <c r="TXE14" s="149"/>
      <c r="TXF14" s="149"/>
      <c r="TXG14" s="149"/>
      <c r="TXH14" s="149"/>
      <c r="TXI14" s="149"/>
      <c r="TXJ14" s="149"/>
      <c r="TXK14" s="149"/>
      <c r="TXL14" s="149"/>
      <c r="TXM14" s="149"/>
      <c r="TXN14" s="149"/>
      <c r="TXO14" s="149"/>
      <c r="TXP14" s="149"/>
      <c r="TXQ14" s="149"/>
      <c r="TXR14" s="149"/>
      <c r="TXS14" s="149"/>
      <c r="TXT14" s="149"/>
      <c r="TXU14" s="149"/>
      <c r="TXV14" s="149"/>
      <c r="TXW14" s="149"/>
      <c r="TXX14" s="149"/>
      <c r="TXY14" s="149"/>
      <c r="TXZ14" s="149"/>
      <c r="TYA14" s="149"/>
      <c r="TYB14" s="149"/>
      <c r="TYC14" s="149"/>
      <c r="TYD14" s="149"/>
      <c r="TYE14" s="149"/>
      <c r="TYF14" s="149"/>
      <c r="TYG14" s="149"/>
      <c r="TYH14" s="149"/>
      <c r="TYI14" s="149"/>
      <c r="TYJ14" s="149"/>
      <c r="TYK14" s="149"/>
      <c r="TYL14" s="149"/>
      <c r="TYM14" s="149"/>
      <c r="TYN14" s="149"/>
      <c r="TYO14" s="149"/>
      <c r="TYP14" s="149"/>
      <c r="TYQ14" s="149"/>
      <c r="TYR14" s="149"/>
      <c r="TYS14" s="149"/>
      <c r="TYT14" s="149"/>
      <c r="TYU14" s="149"/>
      <c r="TYV14" s="149"/>
      <c r="TYW14" s="149"/>
      <c r="TYX14" s="149"/>
      <c r="TYY14" s="149"/>
      <c r="TYZ14" s="149"/>
      <c r="TZA14" s="149"/>
      <c r="TZB14" s="149"/>
      <c r="TZC14" s="149"/>
      <c r="TZD14" s="149"/>
      <c r="TZE14" s="149"/>
      <c r="TZF14" s="149"/>
      <c r="TZG14" s="149"/>
      <c r="TZH14" s="149"/>
      <c r="TZI14" s="149"/>
      <c r="TZJ14" s="149"/>
      <c r="TZK14" s="149"/>
      <c r="TZL14" s="149"/>
      <c r="TZM14" s="149"/>
      <c r="TZN14" s="149"/>
      <c r="TZO14" s="149"/>
      <c r="TZP14" s="149"/>
      <c r="TZQ14" s="149"/>
      <c r="TZR14" s="149"/>
      <c r="TZS14" s="149"/>
      <c r="TZT14" s="149"/>
      <c r="TZU14" s="149"/>
      <c r="TZV14" s="149"/>
      <c r="TZW14" s="149"/>
      <c r="TZX14" s="149"/>
      <c r="TZY14" s="149"/>
      <c r="TZZ14" s="149"/>
      <c r="UAA14" s="149"/>
      <c r="UAB14" s="149"/>
      <c r="UAC14" s="149"/>
      <c r="UAD14" s="149"/>
      <c r="UAE14" s="149"/>
      <c r="UAF14" s="149"/>
      <c r="UAG14" s="149"/>
      <c r="UAH14" s="149"/>
      <c r="UAI14" s="149"/>
      <c r="UAJ14" s="149"/>
      <c r="UAK14" s="149"/>
      <c r="UAL14" s="149"/>
      <c r="UAM14" s="149"/>
      <c r="UAN14" s="149"/>
      <c r="UAO14" s="149"/>
      <c r="UAP14" s="149"/>
      <c r="UAQ14" s="149"/>
      <c r="UAR14" s="149"/>
      <c r="UAS14" s="149"/>
      <c r="UAT14" s="149"/>
      <c r="UAU14" s="149"/>
      <c r="UAV14" s="149"/>
      <c r="UAW14" s="149"/>
      <c r="UAX14" s="149"/>
      <c r="UAY14" s="149"/>
      <c r="UAZ14" s="149"/>
      <c r="UBA14" s="149"/>
      <c r="UBB14" s="149"/>
      <c r="UBC14" s="149"/>
      <c r="UBD14" s="149"/>
      <c r="UBE14" s="149"/>
      <c r="UBF14" s="149"/>
      <c r="UBG14" s="149"/>
      <c r="UBH14" s="149"/>
      <c r="UBI14" s="149"/>
      <c r="UBJ14" s="149"/>
      <c r="UBK14" s="149"/>
      <c r="UBL14" s="149"/>
      <c r="UBM14" s="149"/>
      <c r="UBN14" s="149"/>
      <c r="UBO14" s="149"/>
      <c r="UBP14" s="149"/>
      <c r="UBQ14" s="149"/>
      <c r="UBR14" s="149"/>
      <c r="UBS14" s="149"/>
      <c r="UBT14" s="149"/>
      <c r="UBU14" s="149"/>
      <c r="UBV14" s="149"/>
      <c r="UBW14" s="149"/>
      <c r="UBX14" s="149"/>
      <c r="UBY14" s="149"/>
      <c r="UBZ14" s="149"/>
      <c r="UCA14" s="149"/>
      <c r="UCB14" s="149"/>
      <c r="UCC14" s="149"/>
      <c r="UCD14" s="149"/>
      <c r="UCE14" s="149"/>
      <c r="UCF14" s="149"/>
      <c r="UCG14" s="149"/>
      <c r="UCH14" s="149"/>
      <c r="UCI14" s="149"/>
      <c r="UCJ14" s="149"/>
      <c r="UCK14" s="149"/>
      <c r="UCL14" s="149"/>
      <c r="UCM14" s="149"/>
      <c r="UCN14" s="149"/>
      <c r="UCO14" s="149"/>
      <c r="UCP14" s="149"/>
      <c r="UCQ14" s="149"/>
      <c r="UCR14" s="149"/>
      <c r="UCS14" s="149"/>
      <c r="UCT14" s="149"/>
      <c r="UCU14" s="149"/>
      <c r="UCV14" s="149"/>
      <c r="UCW14" s="149"/>
      <c r="UCX14" s="149"/>
      <c r="UCY14" s="149"/>
      <c r="UCZ14" s="149"/>
      <c r="UDA14" s="149"/>
      <c r="UDB14" s="149"/>
      <c r="UDC14" s="149"/>
      <c r="UDD14" s="149"/>
      <c r="UDE14" s="149"/>
      <c r="UDF14" s="149"/>
      <c r="UDG14" s="149"/>
      <c r="UDH14" s="149"/>
      <c r="UDI14" s="149"/>
      <c r="UDJ14" s="149"/>
      <c r="UDK14" s="149"/>
      <c r="UDL14" s="149"/>
      <c r="UDM14" s="149"/>
      <c r="UDN14" s="149"/>
      <c r="UDO14" s="149"/>
      <c r="UDP14" s="149"/>
      <c r="UDQ14" s="149"/>
      <c r="UDR14" s="149"/>
      <c r="UDS14" s="149"/>
      <c r="UDT14" s="149"/>
      <c r="UDU14" s="149"/>
      <c r="UDV14" s="149"/>
      <c r="UDW14" s="149"/>
      <c r="UDX14" s="149"/>
      <c r="UDY14" s="149"/>
      <c r="UDZ14" s="149"/>
      <c r="UEA14" s="149"/>
      <c r="UEB14" s="149"/>
      <c r="UEC14" s="149"/>
      <c r="UED14" s="149"/>
      <c r="UEE14" s="149"/>
      <c r="UEF14" s="149"/>
      <c r="UEG14" s="149"/>
      <c r="UEH14" s="149"/>
      <c r="UEI14" s="149"/>
      <c r="UEJ14" s="149"/>
      <c r="UEK14" s="149"/>
      <c r="UEL14" s="149"/>
      <c r="UEM14" s="149"/>
      <c r="UEN14" s="149"/>
      <c r="UEO14" s="149"/>
      <c r="UEP14" s="149"/>
      <c r="UEQ14" s="149"/>
      <c r="UER14" s="149"/>
      <c r="UES14" s="149"/>
      <c r="UET14" s="149"/>
      <c r="UEU14" s="149"/>
      <c r="UEV14" s="149"/>
      <c r="UEW14" s="149"/>
      <c r="UEX14" s="149"/>
      <c r="UEY14" s="149"/>
      <c r="UEZ14" s="149"/>
      <c r="UFA14" s="149"/>
      <c r="UFB14" s="149"/>
      <c r="UFC14" s="149"/>
      <c r="UFD14" s="149"/>
      <c r="UFE14" s="149"/>
      <c r="UFF14" s="149"/>
      <c r="UFG14" s="149"/>
      <c r="UFH14" s="149"/>
      <c r="UFI14" s="149"/>
      <c r="UFJ14" s="149"/>
      <c r="UFK14" s="149"/>
      <c r="UFL14" s="149"/>
      <c r="UFM14" s="149"/>
      <c r="UFN14" s="149"/>
      <c r="UFO14" s="149"/>
      <c r="UFP14" s="149"/>
      <c r="UFQ14" s="149"/>
      <c r="UFR14" s="149"/>
      <c r="UFS14" s="149"/>
      <c r="UFT14" s="149"/>
      <c r="UFU14" s="149"/>
      <c r="UFV14" s="149"/>
      <c r="UFW14" s="149"/>
      <c r="UFX14" s="149"/>
      <c r="UFY14" s="149"/>
      <c r="UFZ14" s="149"/>
      <c r="UGA14" s="149"/>
      <c r="UGB14" s="149"/>
      <c r="UGC14" s="149"/>
      <c r="UGD14" s="149"/>
      <c r="UGE14" s="149"/>
      <c r="UGF14" s="149"/>
      <c r="UGG14" s="149"/>
      <c r="UGH14" s="149"/>
      <c r="UGI14" s="149"/>
      <c r="UGJ14" s="149"/>
      <c r="UGK14" s="149"/>
      <c r="UGL14" s="149"/>
      <c r="UGM14" s="149"/>
      <c r="UGN14" s="149"/>
      <c r="UGO14" s="149"/>
      <c r="UGP14" s="149"/>
      <c r="UGQ14" s="149"/>
      <c r="UGR14" s="149"/>
      <c r="UGS14" s="149"/>
      <c r="UGT14" s="149"/>
      <c r="UGU14" s="149"/>
      <c r="UGV14" s="149"/>
      <c r="UGW14" s="149"/>
      <c r="UGX14" s="149"/>
      <c r="UGY14" s="149"/>
      <c r="UGZ14" s="149"/>
      <c r="UHA14" s="149"/>
      <c r="UHB14" s="149"/>
      <c r="UHC14" s="149"/>
      <c r="UHD14" s="149"/>
      <c r="UHE14" s="149"/>
      <c r="UHF14" s="149"/>
      <c r="UHG14" s="149"/>
      <c r="UHH14" s="149"/>
      <c r="UHI14" s="149"/>
      <c r="UHJ14" s="149"/>
      <c r="UHK14" s="149"/>
      <c r="UHL14" s="149"/>
      <c r="UHM14" s="149"/>
      <c r="UHN14" s="149"/>
      <c r="UHO14" s="149"/>
      <c r="UHP14" s="149"/>
      <c r="UHQ14" s="149"/>
      <c r="UHR14" s="149"/>
      <c r="UHS14" s="149"/>
      <c r="UHT14" s="149"/>
      <c r="UHU14" s="149"/>
      <c r="UHV14" s="149"/>
      <c r="UHW14" s="149"/>
      <c r="UHX14" s="149"/>
      <c r="UHY14" s="149"/>
      <c r="UHZ14" s="149"/>
      <c r="UIA14" s="149"/>
      <c r="UIB14" s="149"/>
      <c r="UIC14" s="149"/>
      <c r="UID14" s="149"/>
      <c r="UIE14" s="149"/>
      <c r="UIF14" s="149"/>
      <c r="UIG14" s="149"/>
      <c r="UIH14" s="149"/>
      <c r="UII14" s="149"/>
      <c r="UIJ14" s="149"/>
      <c r="UIK14" s="149"/>
      <c r="UIL14" s="149"/>
      <c r="UIM14" s="149"/>
      <c r="UIN14" s="149"/>
      <c r="UIO14" s="149"/>
      <c r="UIP14" s="149"/>
      <c r="UIQ14" s="149"/>
      <c r="UIR14" s="149"/>
      <c r="UIS14" s="149"/>
      <c r="UIT14" s="149"/>
      <c r="UIU14" s="149"/>
      <c r="UIV14" s="149"/>
      <c r="UIW14" s="149"/>
      <c r="UIX14" s="149"/>
      <c r="UIY14" s="149"/>
      <c r="UIZ14" s="149"/>
      <c r="UJA14" s="149"/>
      <c r="UJB14" s="149"/>
      <c r="UJC14" s="149"/>
      <c r="UJD14" s="149"/>
      <c r="UJE14" s="149"/>
      <c r="UJF14" s="149"/>
      <c r="UJG14" s="149"/>
      <c r="UJH14" s="149"/>
      <c r="UJI14" s="149"/>
      <c r="UJJ14" s="149"/>
      <c r="UJK14" s="149"/>
      <c r="UJL14" s="149"/>
      <c r="UJM14" s="149"/>
      <c r="UJN14" s="149"/>
      <c r="UJO14" s="149"/>
      <c r="UJP14" s="149"/>
      <c r="UJQ14" s="149"/>
      <c r="UJR14" s="149"/>
      <c r="UJS14" s="149"/>
      <c r="UJT14" s="149"/>
      <c r="UJU14" s="149"/>
      <c r="UJV14" s="149"/>
      <c r="UJW14" s="149"/>
      <c r="UJX14" s="149"/>
      <c r="UJY14" s="149"/>
      <c r="UJZ14" s="149"/>
      <c r="UKA14" s="149"/>
      <c r="UKB14" s="149"/>
      <c r="UKC14" s="149"/>
      <c r="UKD14" s="149"/>
      <c r="UKE14" s="149"/>
      <c r="UKF14" s="149"/>
      <c r="UKG14" s="149"/>
      <c r="UKH14" s="149"/>
      <c r="UKI14" s="149"/>
      <c r="UKJ14" s="149"/>
      <c r="UKK14" s="149"/>
      <c r="UKL14" s="149"/>
      <c r="UKM14" s="149"/>
      <c r="UKN14" s="149"/>
      <c r="UKO14" s="149"/>
      <c r="UKP14" s="149"/>
      <c r="UKQ14" s="149"/>
      <c r="UKR14" s="149"/>
      <c r="UKS14" s="149"/>
      <c r="UKT14" s="149"/>
      <c r="UKU14" s="149"/>
      <c r="UKV14" s="149"/>
      <c r="UKW14" s="149"/>
      <c r="UKX14" s="149"/>
      <c r="UKY14" s="149"/>
      <c r="UKZ14" s="149"/>
      <c r="ULA14" s="149"/>
      <c r="ULB14" s="149"/>
      <c r="ULC14" s="149"/>
      <c r="ULD14" s="149"/>
      <c r="ULE14" s="149"/>
      <c r="ULF14" s="149"/>
      <c r="ULG14" s="149"/>
      <c r="ULH14" s="149"/>
      <c r="ULI14" s="149"/>
      <c r="ULJ14" s="149"/>
      <c r="ULK14" s="149"/>
      <c r="ULL14" s="149"/>
      <c r="ULM14" s="149"/>
      <c r="ULN14" s="149"/>
      <c r="ULO14" s="149"/>
      <c r="ULP14" s="149"/>
      <c r="ULQ14" s="149"/>
      <c r="ULR14" s="149"/>
      <c r="ULS14" s="149"/>
      <c r="ULT14" s="149"/>
      <c r="ULU14" s="149"/>
      <c r="ULV14" s="149"/>
      <c r="ULW14" s="149"/>
      <c r="ULX14" s="149"/>
      <c r="ULY14" s="149"/>
      <c r="ULZ14" s="149"/>
      <c r="UMA14" s="149"/>
      <c r="UMB14" s="149"/>
      <c r="UMC14" s="149"/>
      <c r="UMD14" s="149"/>
      <c r="UME14" s="149"/>
      <c r="UMF14" s="149"/>
      <c r="UMG14" s="149"/>
      <c r="UMH14" s="149"/>
      <c r="UMI14" s="149"/>
      <c r="UMJ14" s="149"/>
      <c r="UMK14" s="149"/>
      <c r="UML14" s="149"/>
      <c r="UMM14" s="149"/>
      <c r="UMN14" s="149"/>
      <c r="UMO14" s="149"/>
      <c r="UMP14" s="149"/>
      <c r="UMQ14" s="149"/>
      <c r="UMR14" s="149"/>
      <c r="UMS14" s="149"/>
      <c r="UMT14" s="149"/>
      <c r="UMU14" s="149"/>
      <c r="UMV14" s="149"/>
      <c r="UMW14" s="149"/>
      <c r="UMX14" s="149"/>
      <c r="UMY14" s="149"/>
      <c r="UMZ14" s="149"/>
      <c r="UNA14" s="149"/>
      <c r="UNB14" s="149"/>
      <c r="UNC14" s="149"/>
      <c r="UND14" s="149"/>
      <c r="UNE14" s="149"/>
      <c r="UNF14" s="149"/>
      <c r="UNG14" s="149"/>
      <c r="UNH14" s="149"/>
      <c r="UNI14" s="149"/>
      <c r="UNJ14" s="149"/>
      <c r="UNK14" s="149"/>
      <c r="UNL14" s="149"/>
      <c r="UNM14" s="149"/>
      <c r="UNN14" s="149"/>
      <c r="UNO14" s="149"/>
      <c r="UNP14" s="149"/>
      <c r="UNQ14" s="149"/>
      <c r="UNR14" s="149"/>
      <c r="UNS14" s="149"/>
      <c r="UNT14" s="149"/>
      <c r="UNU14" s="149"/>
      <c r="UNV14" s="149"/>
      <c r="UNW14" s="149"/>
      <c r="UNX14" s="149"/>
      <c r="UNY14" s="149"/>
      <c r="UNZ14" s="149"/>
      <c r="UOA14" s="149"/>
      <c r="UOB14" s="149"/>
      <c r="UOC14" s="149"/>
      <c r="UOD14" s="149"/>
      <c r="UOE14" s="149"/>
      <c r="UOF14" s="149"/>
      <c r="UOG14" s="149"/>
      <c r="UOH14" s="149"/>
      <c r="UOI14" s="149"/>
      <c r="UOJ14" s="149"/>
      <c r="UOK14" s="149"/>
      <c r="UOL14" s="149"/>
      <c r="UOM14" s="149"/>
      <c r="UON14" s="149"/>
      <c r="UOO14" s="149"/>
      <c r="UOP14" s="149"/>
      <c r="UOQ14" s="149"/>
      <c r="UOR14" s="149"/>
      <c r="UOS14" s="149"/>
      <c r="UOT14" s="149"/>
      <c r="UOU14" s="149"/>
      <c r="UOV14" s="149"/>
      <c r="UOW14" s="149"/>
      <c r="UOX14" s="149"/>
      <c r="UOY14" s="149"/>
      <c r="UOZ14" s="149"/>
      <c r="UPA14" s="149"/>
      <c r="UPB14" s="149"/>
      <c r="UPC14" s="149"/>
      <c r="UPD14" s="149"/>
      <c r="UPE14" s="149"/>
      <c r="UPF14" s="149"/>
      <c r="UPG14" s="149"/>
      <c r="UPH14" s="149"/>
      <c r="UPI14" s="149"/>
      <c r="UPJ14" s="149"/>
      <c r="UPK14" s="149"/>
      <c r="UPL14" s="149"/>
      <c r="UPM14" s="149"/>
      <c r="UPN14" s="149"/>
      <c r="UPO14" s="149"/>
      <c r="UPP14" s="149"/>
      <c r="UPQ14" s="149"/>
      <c r="UPR14" s="149"/>
      <c r="UPS14" s="149"/>
      <c r="UPT14" s="149"/>
      <c r="UPU14" s="149"/>
      <c r="UPV14" s="149"/>
      <c r="UPW14" s="149"/>
      <c r="UPX14" s="149"/>
      <c r="UPY14" s="149"/>
      <c r="UPZ14" s="149"/>
      <c r="UQA14" s="149"/>
      <c r="UQB14" s="149"/>
      <c r="UQC14" s="149"/>
      <c r="UQD14" s="149"/>
      <c r="UQE14" s="149"/>
      <c r="UQF14" s="149"/>
      <c r="UQG14" s="149"/>
      <c r="UQH14" s="149"/>
      <c r="UQI14" s="149"/>
      <c r="UQJ14" s="149"/>
      <c r="UQK14" s="149"/>
      <c r="UQL14" s="149"/>
      <c r="UQM14" s="149"/>
      <c r="UQN14" s="149"/>
      <c r="UQO14" s="149"/>
      <c r="UQP14" s="149"/>
      <c r="UQQ14" s="149"/>
      <c r="UQR14" s="149"/>
      <c r="UQS14" s="149"/>
      <c r="UQT14" s="149"/>
      <c r="UQU14" s="149"/>
      <c r="UQV14" s="149"/>
      <c r="UQW14" s="149"/>
      <c r="UQX14" s="149"/>
      <c r="UQY14" s="149"/>
      <c r="UQZ14" s="149"/>
      <c r="URA14" s="149"/>
      <c r="URB14" s="149"/>
      <c r="URC14" s="149"/>
      <c r="URD14" s="149"/>
      <c r="URE14" s="149"/>
      <c r="URF14" s="149"/>
      <c r="URG14" s="149"/>
      <c r="URH14" s="149"/>
      <c r="URI14" s="149"/>
      <c r="URJ14" s="149"/>
      <c r="URK14" s="149"/>
      <c r="URL14" s="149"/>
      <c r="URM14" s="149"/>
      <c r="URN14" s="149"/>
      <c r="URO14" s="149"/>
      <c r="URP14" s="149"/>
      <c r="URQ14" s="149"/>
      <c r="URR14" s="149"/>
      <c r="URS14" s="149"/>
      <c r="URT14" s="149"/>
      <c r="URU14" s="149"/>
      <c r="URV14" s="149"/>
      <c r="URW14" s="149"/>
      <c r="URX14" s="149"/>
      <c r="URY14" s="149"/>
      <c r="URZ14" s="149"/>
      <c r="USA14" s="149"/>
      <c r="USB14" s="149"/>
      <c r="USC14" s="149"/>
      <c r="USD14" s="149"/>
      <c r="USE14" s="149"/>
      <c r="USF14" s="149"/>
      <c r="USG14" s="149"/>
      <c r="USH14" s="149"/>
      <c r="USI14" s="149"/>
      <c r="USJ14" s="149"/>
      <c r="USK14" s="149"/>
      <c r="USL14" s="149"/>
      <c r="USM14" s="149"/>
      <c r="USN14" s="149"/>
      <c r="USO14" s="149"/>
      <c r="USP14" s="149"/>
      <c r="USQ14" s="149"/>
      <c r="USR14" s="149"/>
      <c r="USS14" s="149"/>
      <c r="UST14" s="149"/>
      <c r="USU14" s="149"/>
      <c r="USV14" s="149"/>
      <c r="USW14" s="149"/>
      <c r="USX14" s="149"/>
      <c r="USY14" s="149"/>
      <c r="USZ14" s="149"/>
      <c r="UTA14" s="149"/>
      <c r="UTB14" s="149"/>
      <c r="UTC14" s="149"/>
      <c r="UTD14" s="149"/>
      <c r="UTE14" s="149"/>
      <c r="UTF14" s="149"/>
      <c r="UTG14" s="149"/>
      <c r="UTH14" s="149"/>
      <c r="UTI14" s="149"/>
      <c r="UTJ14" s="149"/>
      <c r="UTK14" s="149"/>
      <c r="UTL14" s="149"/>
      <c r="UTM14" s="149"/>
      <c r="UTN14" s="149"/>
      <c r="UTO14" s="149"/>
      <c r="UTP14" s="149"/>
      <c r="UTQ14" s="149"/>
      <c r="UTR14" s="149"/>
      <c r="UTS14" s="149"/>
      <c r="UTT14" s="149"/>
      <c r="UTU14" s="149"/>
      <c r="UTV14" s="149"/>
      <c r="UTW14" s="149"/>
      <c r="UTX14" s="149"/>
      <c r="UTY14" s="149"/>
      <c r="UTZ14" s="149"/>
      <c r="UUA14" s="149"/>
      <c r="UUB14" s="149"/>
      <c r="UUC14" s="149"/>
      <c r="UUD14" s="149"/>
      <c r="UUE14" s="149"/>
      <c r="UUF14" s="149"/>
      <c r="UUG14" s="149"/>
      <c r="UUH14" s="149"/>
      <c r="UUI14" s="149"/>
      <c r="UUJ14" s="149"/>
      <c r="UUK14" s="149"/>
      <c r="UUL14" s="149"/>
      <c r="UUM14" s="149"/>
      <c r="UUN14" s="149"/>
      <c r="UUO14" s="149"/>
      <c r="UUP14" s="149"/>
      <c r="UUQ14" s="149"/>
      <c r="UUR14" s="149"/>
      <c r="UUS14" s="149"/>
      <c r="UUT14" s="149"/>
      <c r="UUU14" s="149"/>
      <c r="UUV14" s="149"/>
      <c r="UUW14" s="149"/>
      <c r="UUX14" s="149"/>
      <c r="UUY14" s="149"/>
      <c r="UUZ14" s="149"/>
      <c r="UVA14" s="149"/>
      <c r="UVB14" s="149"/>
      <c r="UVC14" s="149"/>
      <c r="UVD14" s="149"/>
      <c r="UVE14" s="149"/>
      <c r="UVF14" s="149"/>
      <c r="UVG14" s="149"/>
      <c r="UVH14" s="149"/>
      <c r="UVI14" s="149"/>
      <c r="UVJ14" s="149"/>
      <c r="UVK14" s="149"/>
      <c r="UVL14" s="149"/>
      <c r="UVM14" s="149"/>
      <c r="UVN14" s="149"/>
      <c r="UVO14" s="149"/>
      <c r="UVP14" s="149"/>
      <c r="UVQ14" s="149"/>
      <c r="UVR14" s="149"/>
      <c r="UVS14" s="149"/>
      <c r="UVT14" s="149"/>
      <c r="UVU14" s="149"/>
      <c r="UVV14" s="149"/>
      <c r="UVW14" s="149"/>
      <c r="UVX14" s="149"/>
      <c r="UVY14" s="149"/>
      <c r="UVZ14" s="149"/>
      <c r="UWA14" s="149"/>
      <c r="UWB14" s="149"/>
      <c r="UWC14" s="149"/>
      <c r="UWD14" s="149"/>
      <c r="UWE14" s="149"/>
      <c r="UWF14" s="149"/>
      <c r="UWG14" s="149"/>
      <c r="UWH14" s="149"/>
      <c r="UWI14" s="149"/>
      <c r="UWJ14" s="149"/>
      <c r="UWK14" s="149"/>
      <c r="UWL14" s="149"/>
      <c r="UWM14" s="149"/>
      <c r="UWN14" s="149"/>
      <c r="UWO14" s="149"/>
      <c r="UWP14" s="149"/>
      <c r="UWQ14" s="149"/>
      <c r="UWR14" s="149"/>
      <c r="UWS14" s="149"/>
      <c r="UWT14" s="149"/>
      <c r="UWU14" s="149"/>
      <c r="UWV14" s="149"/>
      <c r="UWW14" s="149"/>
      <c r="UWX14" s="149"/>
      <c r="UWY14" s="149"/>
      <c r="UWZ14" s="149"/>
      <c r="UXA14" s="149"/>
      <c r="UXB14" s="149"/>
      <c r="UXC14" s="149"/>
      <c r="UXD14" s="149"/>
      <c r="UXE14" s="149"/>
      <c r="UXF14" s="149"/>
      <c r="UXG14" s="149"/>
      <c r="UXH14" s="149"/>
      <c r="UXI14" s="149"/>
      <c r="UXJ14" s="149"/>
      <c r="UXK14" s="149"/>
      <c r="UXL14" s="149"/>
      <c r="UXM14" s="149"/>
      <c r="UXN14" s="149"/>
      <c r="UXO14" s="149"/>
      <c r="UXP14" s="149"/>
      <c r="UXQ14" s="149"/>
      <c r="UXR14" s="149"/>
      <c r="UXS14" s="149"/>
      <c r="UXT14" s="149"/>
      <c r="UXU14" s="149"/>
      <c r="UXV14" s="149"/>
      <c r="UXW14" s="149"/>
      <c r="UXX14" s="149"/>
      <c r="UXY14" s="149"/>
      <c r="UXZ14" s="149"/>
      <c r="UYA14" s="149"/>
      <c r="UYB14" s="149"/>
      <c r="UYC14" s="149"/>
      <c r="UYD14" s="149"/>
      <c r="UYE14" s="149"/>
      <c r="UYF14" s="149"/>
      <c r="UYG14" s="149"/>
      <c r="UYH14" s="149"/>
      <c r="UYI14" s="149"/>
      <c r="UYJ14" s="149"/>
      <c r="UYK14" s="149"/>
      <c r="UYL14" s="149"/>
      <c r="UYM14" s="149"/>
      <c r="UYN14" s="149"/>
      <c r="UYO14" s="149"/>
      <c r="UYP14" s="149"/>
      <c r="UYQ14" s="149"/>
      <c r="UYR14" s="149"/>
      <c r="UYS14" s="149"/>
      <c r="UYT14" s="149"/>
      <c r="UYU14" s="149"/>
      <c r="UYV14" s="149"/>
      <c r="UYW14" s="149"/>
      <c r="UYX14" s="149"/>
      <c r="UYY14" s="149"/>
      <c r="UYZ14" s="149"/>
      <c r="UZA14" s="149"/>
      <c r="UZB14" s="149"/>
      <c r="UZC14" s="149"/>
      <c r="UZD14" s="149"/>
      <c r="UZE14" s="149"/>
      <c r="UZF14" s="149"/>
      <c r="UZG14" s="149"/>
      <c r="UZH14" s="149"/>
      <c r="UZI14" s="149"/>
      <c r="UZJ14" s="149"/>
      <c r="UZK14" s="149"/>
      <c r="UZL14" s="149"/>
      <c r="UZM14" s="149"/>
      <c r="UZN14" s="149"/>
      <c r="UZO14" s="149"/>
      <c r="UZP14" s="149"/>
      <c r="UZQ14" s="149"/>
      <c r="UZR14" s="149"/>
      <c r="UZS14" s="149"/>
      <c r="UZT14" s="149"/>
      <c r="UZU14" s="149"/>
      <c r="UZV14" s="149"/>
      <c r="UZW14" s="149"/>
      <c r="UZX14" s="149"/>
      <c r="UZY14" s="149"/>
      <c r="UZZ14" s="149"/>
      <c r="VAA14" s="149"/>
      <c r="VAB14" s="149"/>
      <c r="VAC14" s="149"/>
      <c r="VAD14" s="149"/>
      <c r="VAE14" s="149"/>
      <c r="VAF14" s="149"/>
      <c r="VAG14" s="149"/>
      <c r="VAH14" s="149"/>
      <c r="VAI14" s="149"/>
      <c r="VAJ14" s="149"/>
      <c r="VAK14" s="149"/>
      <c r="VAL14" s="149"/>
      <c r="VAM14" s="149"/>
      <c r="VAN14" s="149"/>
      <c r="VAO14" s="149"/>
      <c r="VAP14" s="149"/>
      <c r="VAQ14" s="149"/>
      <c r="VAR14" s="149"/>
      <c r="VAS14" s="149"/>
      <c r="VAT14" s="149"/>
      <c r="VAU14" s="149"/>
      <c r="VAV14" s="149"/>
      <c r="VAW14" s="149"/>
      <c r="VAX14" s="149"/>
      <c r="VAY14" s="149"/>
      <c r="VAZ14" s="149"/>
      <c r="VBA14" s="149"/>
      <c r="VBB14" s="149"/>
      <c r="VBC14" s="149"/>
      <c r="VBD14" s="149"/>
      <c r="VBE14" s="149"/>
      <c r="VBF14" s="149"/>
      <c r="VBG14" s="149"/>
      <c r="VBH14" s="149"/>
      <c r="VBI14" s="149"/>
      <c r="VBJ14" s="149"/>
      <c r="VBK14" s="149"/>
      <c r="VBL14" s="149"/>
      <c r="VBM14" s="149"/>
      <c r="VBN14" s="149"/>
      <c r="VBO14" s="149"/>
      <c r="VBP14" s="149"/>
      <c r="VBQ14" s="149"/>
      <c r="VBR14" s="149"/>
      <c r="VBS14" s="149"/>
      <c r="VBT14" s="149"/>
      <c r="VBU14" s="149"/>
      <c r="VBV14" s="149"/>
      <c r="VBW14" s="149"/>
      <c r="VBX14" s="149"/>
      <c r="VBY14" s="149"/>
      <c r="VBZ14" s="149"/>
      <c r="VCA14" s="149"/>
      <c r="VCB14" s="149"/>
      <c r="VCC14" s="149"/>
      <c r="VCD14" s="149"/>
      <c r="VCE14" s="149"/>
      <c r="VCF14" s="149"/>
      <c r="VCG14" s="149"/>
      <c r="VCH14" s="149"/>
      <c r="VCI14" s="149"/>
      <c r="VCJ14" s="149"/>
      <c r="VCK14" s="149"/>
      <c r="VCL14" s="149"/>
      <c r="VCM14" s="149"/>
      <c r="VCN14" s="149"/>
      <c r="VCO14" s="149"/>
      <c r="VCP14" s="149"/>
      <c r="VCQ14" s="149"/>
      <c r="VCR14" s="149"/>
      <c r="VCS14" s="149"/>
      <c r="VCT14" s="149"/>
      <c r="VCU14" s="149"/>
      <c r="VCV14" s="149"/>
      <c r="VCW14" s="149"/>
      <c r="VCX14" s="149"/>
      <c r="VCY14" s="149"/>
      <c r="VCZ14" s="149"/>
      <c r="VDA14" s="149"/>
      <c r="VDB14" s="149"/>
      <c r="VDC14" s="149"/>
      <c r="VDD14" s="149"/>
      <c r="VDE14" s="149"/>
      <c r="VDF14" s="149"/>
      <c r="VDG14" s="149"/>
      <c r="VDH14" s="149"/>
      <c r="VDI14" s="149"/>
      <c r="VDJ14" s="149"/>
      <c r="VDK14" s="149"/>
      <c r="VDL14" s="149"/>
      <c r="VDM14" s="149"/>
      <c r="VDN14" s="149"/>
      <c r="VDO14" s="149"/>
      <c r="VDP14" s="149"/>
      <c r="VDQ14" s="149"/>
      <c r="VDR14" s="149"/>
      <c r="VDS14" s="149"/>
      <c r="VDT14" s="149"/>
      <c r="VDU14" s="149"/>
      <c r="VDV14" s="149"/>
      <c r="VDW14" s="149"/>
      <c r="VDX14" s="149"/>
      <c r="VDY14" s="149"/>
      <c r="VDZ14" s="149"/>
      <c r="VEA14" s="149"/>
      <c r="VEB14" s="149"/>
      <c r="VEC14" s="149"/>
      <c r="VED14" s="149"/>
      <c r="VEE14" s="149"/>
      <c r="VEF14" s="149"/>
      <c r="VEG14" s="149"/>
      <c r="VEH14" s="149"/>
      <c r="VEI14" s="149"/>
      <c r="VEJ14" s="149"/>
      <c r="VEK14" s="149"/>
      <c r="VEL14" s="149"/>
      <c r="VEM14" s="149"/>
      <c r="VEN14" s="149"/>
      <c r="VEO14" s="149"/>
      <c r="VEP14" s="149"/>
      <c r="VEQ14" s="149"/>
      <c r="VER14" s="149"/>
      <c r="VES14" s="149"/>
      <c r="VET14" s="149"/>
      <c r="VEU14" s="149"/>
      <c r="VEV14" s="149"/>
      <c r="VEW14" s="149"/>
      <c r="VEX14" s="149"/>
      <c r="VEY14" s="149"/>
      <c r="VEZ14" s="149"/>
      <c r="VFA14" s="149"/>
      <c r="VFB14" s="149"/>
      <c r="VFC14" s="149"/>
      <c r="VFD14" s="149"/>
      <c r="VFE14" s="149"/>
      <c r="VFF14" s="149"/>
      <c r="VFG14" s="149"/>
      <c r="VFH14" s="149"/>
      <c r="VFI14" s="149"/>
      <c r="VFJ14" s="149"/>
      <c r="VFK14" s="149"/>
      <c r="VFL14" s="149"/>
      <c r="VFM14" s="149"/>
      <c r="VFN14" s="149"/>
      <c r="VFO14" s="149"/>
      <c r="VFP14" s="149"/>
      <c r="VFQ14" s="149"/>
      <c r="VFR14" s="149"/>
      <c r="VFS14" s="149"/>
      <c r="VFT14" s="149"/>
      <c r="VFU14" s="149"/>
      <c r="VFV14" s="149"/>
      <c r="VFW14" s="149"/>
      <c r="VFX14" s="149"/>
      <c r="VFY14" s="149"/>
      <c r="VFZ14" s="149"/>
      <c r="VGA14" s="149"/>
      <c r="VGB14" s="149"/>
      <c r="VGC14" s="149"/>
      <c r="VGD14" s="149"/>
      <c r="VGE14" s="149"/>
      <c r="VGF14" s="149"/>
      <c r="VGG14" s="149"/>
      <c r="VGH14" s="149"/>
      <c r="VGI14" s="149"/>
      <c r="VGJ14" s="149"/>
      <c r="VGK14" s="149"/>
      <c r="VGL14" s="149"/>
      <c r="VGM14" s="149"/>
      <c r="VGN14" s="149"/>
      <c r="VGO14" s="149"/>
      <c r="VGP14" s="149"/>
      <c r="VGQ14" s="149"/>
      <c r="VGR14" s="149"/>
      <c r="VGS14" s="149"/>
      <c r="VGT14" s="149"/>
      <c r="VGU14" s="149"/>
      <c r="VGV14" s="149"/>
      <c r="VGW14" s="149"/>
      <c r="VGX14" s="149"/>
      <c r="VGY14" s="149"/>
      <c r="VGZ14" s="149"/>
      <c r="VHA14" s="149"/>
      <c r="VHB14" s="149"/>
      <c r="VHC14" s="149"/>
      <c r="VHD14" s="149"/>
      <c r="VHE14" s="149"/>
      <c r="VHF14" s="149"/>
      <c r="VHG14" s="149"/>
      <c r="VHH14" s="149"/>
      <c r="VHI14" s="149"/>
      <c r="VHJ14" s="149"/>
      <c r="VHK14" s="149"/>
      <c r="VHL14" s="149"/>
      <c r="VHM14" s="149"/>
      <c r="VHN14" s="149"/>
      <c r="VHO14" s="149"/>
      <c r="VHP14" s="149"/>
      <c r="VHQ14" s="149"/>
      <c r="VHR14" s="149"/>
      <c r="VHS14" s="149"/>
      <c r="VHT14" s="149"/>
      <c r="VHU14" s="149"/>
      <c r="VHV14" s="149"/>
      <c r="VHW14" s="149"/>
      <c r="VHX14" s="149"/>
      <c r="VHY14" s="149"/>
      <c r="VHZ14" s="149"/>
      <c r="VIA14" s="149"/>
      <c r="VIB14" s="149"/>
      <c r="VIC14" s="149"/>
      <c r="VID14" s="149"/>
      <c r="VIE14" s="149"/>
      <c r="VIF14" s="149"/>
      <c r="VIG14" s="149"/>
      <c r="VIH14" s="149"/>
      <c r="VII14" s="149"/>
      <c r="VIJ14" s="149"/>
      <c r="VIK14" s="149"/>
      <c r="VIL14" s="149"/>
      <c r="VIM14" s="149"/>
      <c r="VIN14" s="149"/>
      <c r="VIO14" s="149"/>
      <c r="VIP14" s="149"/>
      <c r="VIQ14" s="149"/>
      <c r="VIR14" s="149"/>
      <c r="VIS14" s="149"/>
      <c r="VIT14" s="149"/>
      <c r="VIU14" s="149"/>
      <c r="VIV14" s="149"/>
      <c r="VIW14" s="149"/>
      <c r="VIX14" s="149"/>
      <c r="VIY14" s="149"/>
      <c r="VIZ14" s="149"/>
      <c r="VJA14" s="149"/>
      <c r="VJB14" s="149"/>
      <c r="VJC14" s="149"/>
      <c r="VJD14" s="149"/>
      <c r="VJE14" s="149"/>
      <c r="VJF14" s="149"/>
      <c r="VJG14" s="149"/>
      <c r="VJH14" s="149"/>
      <c r="VJI14" s="149"/>
      <c r="VJJ14" s="149"/>
      <c r="VJK14" s="149"/>
      <c r="VJL14" s="149"/>
      <c r="VJM14" s="149"/>
      <c r="VJN14" s="149"/>
      <c r="VJO14" s="149"/>
      <c r="VJP14" s="149"/>
      <c r="VJQ14" s="149"/>
      <c r="VJR14" s="149"/>
      <c r="VJS14" s="149"/>
      <c r="VJT14" s="149"/>
      <c r="VJU14" s="149"/>
      <c r="VJV14" s="149"/>
      <c r="VJW14" s="149"/>
      <c r="VJX14" s="149"/>
      <c r="VJY14" s="149"/>
      <c r="VJZ14" s="149"/>
      <c r="VKA14" s="149"/>
      <c r="VKB14" s="149"/>
      <c r="VKC14" s="149"/>
      <c r="VKD14" s="149"/>
      <c r="VKE14" s="149"/>
      <c r="VKF14" s="149"/>
      <c r="VKG14" s="149"/>
      <c r="VKH14" s="149"/>
      <c r="VKI14" s="149"/>
      <c r="VKJ14" s="149"/>
      <c r="VKK14" s="149"/>
      <c r="VKL14" s="149"/>
      <c r="VKM14" s="149"/>
      <c r="VKN14" s="149"/>
      <c r="VKO14" s="149"/>
      <c r="VKP14" s="149"/>
      <c r="VKQ14" s="149"/>
      <c r="VKR14" s="149"/>
      <c r="VKS14" s="149"/>
      <c r="VKT14" s="149"/>
      <c r="VKU14" s="149"/>
      <c r="VKV14" s="149"/>
      <c r="VKW14" s="149"/>
      <c r="VKX14" s="149"/>
      <c r="VKY14" s="149"/>
      <c r="VKZ14" s="149"/>
      <c r="VLA14" s="149"/>
      <c r="VLB14" s="149"/>
      <c r="VLC14" s="149"/>
      <c r="VLD14" s="149"/>
      <c r="VLE14" s="149"/>
      <c r="VLF14" s="149"/>
      <c r="VLG14" s="149"/>
      <c r="VLH14" s="149"/>
      <c r="VLI14" s="149"/>
      <c r="VLJ14" s="149"/>
      <c r="VLK14" s="149"/>
      <c r="VLL14" s="149"/>
      <c r="VLM14" s="149"/>
      <c r="VLN14" s="149"/>
      <c r="VLO14" s="149"/>
      <c r="VLP14" s="149"/>
      <c r="VLQ14" s="149"/>
      <c r="VLR14" s="149"/>
      <c r="VLS14" s="149"/>
      <c r="VLT14" s="149"/>
      <c r="VLU14" s="149"/>
      <c r="VLV14" s="149"/>
      <c r="VLW14" s="149"/>
      <c r="VLX14" s="149"/>
      <c r="VLY14" s="149"/>
      <c r="VLZ14" s="149"/>
      <c r="VMA14" s="149"/>
      <c r="VMB14" s="149"/>
      <c r="VMC14" s="149"/>
      <c r="VMD14" s="149"/>
      <c r="VME14" s="149"/>
      <c r="VMF14" s="149"/>
      <c r="VMG14" s="149"/>
      <c r="VMH14" s="149"/>
      <c r="VMI14" s="149"/>
      <c r="VMJ14" s="149"/>
      <c r="VMK14" s="149"/>
      <c r="VML14" s="149"/>
      <c r="VMM14" s="149"/>
      <c r="VMN14" s="149"/>
      <c r="VMO14" s="149"/>
      <c r="VMP14" s="149"/>
      <c r="VMQ14" s="149"/>
      <c r="VMR14" s="149"/>
      <c r="VMS14" s="149"/>
      <c r="VMT14" s="149"/>
      <c r="VMU14" s="149"/>
      <c r="VMV14" s="149"/>
      <c r="VMW14" s="149"/>
      <c r="VMX14" s="149"/>
      <c r="VMY14" s="149"/>
      <c r="VMZ14" s="149"/>
      <c r="VNA14" s="149"/>
      <c r="VNB14" s="149"/>
      <c r="VNC14" s="149"/>
      <c r="VND14" s="149"/>
      <c r="VNE14" s="149"/>
      <c r="VNF14" s="149"/>
      <c r="VNG14" s="149"/>
      <c r="VNH14" s="149"/>
      <c r="VNI14" s="149"/>
      <c r="VNJ14" s="149"/>
      <c r="VNK14" s="149"/>
      <c r="VNL14" s="149"/>
      <c r="VNM14" s="149"/>
      <c r="VNN14" s="149"/>
      <c r="VNO14" s="149"/>
      <c r="VNP14" s="149"/>
      <c r="VNQ14" s="149"/>
      <c r="VNR14" s="149"/>
      <c r="VNS14" s="149"/>
      <c r="VNT14" s="149"/>
      <c r="VNU14" s="149"/>
      <c r="VNV14" s="149"/>
      <c r="VNW14" s="149"/>
      <c r="VNX14" s="149"/>
      <c r="VNY14" s="149"/>
      <c r="VNZ14" s="149"/>
      <c r="VOA14" s="149"/>
      <c r="VOB14" s="149"/>
      <c r="VOC14" s="149"/>
      <c r="VOD14" s="149"/>
      <c r="VOE14" s="149"/>
      <c r="VOF14" s="149"/>
      <c r="VOG14" s="149"/>
      <c r="VOH14" s="149"/>
      <c r="VOI14" s="149"/>
      <c r="VOJ14" s="149"/>
      <c r="VOK14" s="149"/>
      <c r="VOL14" s="149"/>
      <c r="VOM14" s="149"/>
      <c r="VON14" s="149"/>
      <c r="VOO14" s="149"/>
      <c r="VOP14" s="149"/>
      <c r="VOQ14" s="149"/>
      <c r="VOR14" s="149"/>
      <c r="VOS14" s="149"/>
      <c r="VOT14" s="149"/>
      <c r="VOU14" s="149"/>
      <c r="VOV14" s="149"/>
      <c r="VOW14" s="149"/>
      <c r="VOX14" s="149"/>
      <c r="VOY14" s="149"/>
      <c r="VOZ14" s="149"/>
      <c r="VPA14" s="149"/>
      <c r="VPB14" s="149"/>
      <c r="VPC14" s="149"/>
      <c r="VPD14" s="149"/>
      <c r="VPE14" s="149"/>
      <c r="VPF14" s="149"/>
      <c r="VPG14" s="149"/>
      <c r="VPH14" s="149"/>
      <c r="VPI14" s="149"/>
      <c r="VPJ14" s="149"/>
      <c r="VPK14" s="149"/>
      <c r="VPL14" s="149"/>
      <c r="VPM14" s="149"/>
      <c r="VPN14" s="149"/>
      <c r="VPO14" s="149"/>
      <c r="VPP14" s="149"/>
      <c r="VPQ14" s="149"/>
      <c r="VPR14" s="149"/>
      <c r="VPS14" s="149"/>
      <c r="VPT14" s="149"/>
      <c r="VPU14" s="149"/>
      <c r="VPV14" s="149"/>
      <c r="VPW14" s="149"/>
      <c r="VPX14" s="149"/>
      <c r="VPY14" s="149"/>
      <c r="VPZ14" s="149"/>
      <c r="VQA14" s="149"/>
      <c r="VQB14" s="149"/>
      <c r="VQC14" s="149"/>
      <c r="VQD14" s="149"/>
      <c r="VQE14" s="149"/>
      <c r="VQF14" s="149"/>
      <c r="VQG14" s="149"/>
      <c r="VQH14" s="149"/>
      <c r="VQI14" s="149"/>
      <c r="VQJ14" s="149"/>
      <c r="VQK14" s="149"/>
      <c r="VQL14" s="149"/>
      <c r="VQM14" s="149"/>
      <c r="VQN14" s="149"/>
      <c r="VQO14" s="149"/>
      <c r="VQP14" s="149"/>
      <c r="VQQ14" s="149"/>
      <c r="VQR14" s="149"/>
      <c r="VQS14" s="149"/>
      <c r="VQT14" s="149"/>
      <c r="VQU14" s="149"/>
      <c r="VQV14" s="149"/>
      <c r="VQW14" s="149"/>
      <c r="VQX14" s="149"/>
      <c r="VQY14" s="149"/>
      <c r="VQZ14" s="149"/>
      <c r="VRA14" s="149"/>
      <c r="VRB14" s="149"/>
      <c r="VRC14" s="149"/>
      <c r="VRD14" s="149"/>
      <c r="VRE14" s="149"/>
      <c r="VRF14" s="149"/>
      <c r="VRG14" s="149"/>
      <c r="VRH14" s="149"/>
      <c r="VRI14" s="149"/>
      <c r="VRJ14" s="149"/>
      <c r="VRK14" s="149"/>
      <c r="VRL14" s="149"/>
      <c r="VRM14" s="149"/>
      <c r="VRN14" s="149"/>
      <c r="VRO14" s="149"/>
      <c r="VRP14" s="149"/>
      <c r="VRQ14" s="149"/>
      <c r="VRR14" s="149"/>
      <c r="VRS14" s="149"/>
      <c r="VRT14" s="149"/>
      <c r="VRU14" s="149"/>
      <c r="VRV14" s="149"/>
      <c r="VRW14" s="149"/>
      <c r="VRX14" s="149"/>
      <c r="VRY14" s="149"/>
      <c r="VRZ14" s="149"/>
      <c r="VSA14" s="149"/>
      <c r="VSB14" s="149"/>
      <c r="VSC14" s="149"/>
      <c r="VSD14" s="149"/>
      <c r="VSE14" s="149"/>
      <c r="VSF14" s="149"/>
      <c r="VSG14" s="149"/>
      <c r="VSH14" s="149"/>
      <c r="VSI14" s="149"/>
      <c r="VSJ14" s="149"/>
      <c r="VSK14" s="149"/>
      <c r="VSL14" s="149"/>
      <c r="VSM14" s="149"/>
      <c r="VSN14" s="149"/>
      <c r="VSO14" s="149"/>
      <c r="VSP14" s="149"/>
      <c r="VSQ14" s="149"/>
      <c r="VSR14" s="149"/>
      <c r="VSS14" s="149"/>
      <c r="VST14" s="149"/>
      <c r="VSU14" s="149"/>
      <c r="VSV14" s="149"/>
      <c r="VSW14" s="149"/>
      <c r="VSX14" s="149"/>
      <c r="VSY14" s="149"/>
      <c r="VSZ14" s="149"/>
      <c r="VTA14" s="149"/>
      <c r="VTB14" s="149"/>
      <c r="VTC14" s="149"/>
      <c r="VTD14" s="149"/>
      <c r="VTE14" s="149"/>
      <c r="VTF14" s="149"/>
      <c r="VTG14" s="149"/>
      <c r="VTH14" s="149"/>
      <c r="VTI14" s="149"/>
      <c r="VTJ14" s="149"/>
      <c r="VTK14" s="149"/>
      <c r="VTL14" s="149"/>
      <c r="VTM14" s="149"/>
      <c r="VTN14" s="149"/>
      <c r="VTO14" s="149"/>
      <c r="VTP14" s="149"/>
      <c r="VTQ14" s="149"/>
      <c r="VTR14" s="149"/>
      <c r="VTS14" s="149"/>
      <c r="VTT14" s="149"/>
      <c r="VTU14" s="149"/>
      <c r="VTV14" s="149"/>
      <c r="VTW14" s="149"/>
      <c r="VTX14" s="149"/>
      <c r="VTY14" s="149"/>
      <c r="VTZ14" s="149"/>
      <c r="VUA14" s="149"/>
      <c r="VUB14" s="149"/>
      <c r="VUC14" s="149"/>
      <c r="VUD14" s="149"/>
      <c r="VUE14" s="149"/>
      <c r="VUF14" s="149"/>
      <c r="VUG14" s="149"/>
      <c r="VUH14" s="149"/>
      <c r="VUI14" s="149"/>
      <c r="VUJ14" s="149"/>
      <c r="VUK14" s="149"/>
      <c r="VUL14" s="149"/>
      <c r="VUM14" s="149"/>
      <c r="VUN14" s="149"/>
      <c r="VUO14" s="149"/>
      <c r="VUP14" s="149"/>
      <c r="VUQ14" s="149"/>
      <c r="VUR14" s="149"/>
      <c r="VUS14" s="149"/>
      <c r="VUT14" s="149"/>
      <c r="VUU14" s="149"/>
      <c r="VUV14" s="149"/>
      <c r="VUW14" s="149"/>
      <c r="VUX14" s="149"/>
      <c r="VUY14" s="149"/>
      <c r="VUZ14" s="149"/>
      <c r="VVA14" s="149"/>
      <c r="VVB14" s="149"/>
      <c r="VVC14" s="149"/>
      <c r="VVD14" s="149"/>
      <c r="VVE14" s="149"/>
      <c r="VVF14" s="149"/>
      <c r="VVG14" s="149"/>
      <c r="VVH14" s="149"/>
      <c r="VVI14" s="149"/>
      <c r="VVJ14" s="149"/>
      <c r="VVK14" s="149"/>
      <c r="VVL14" s="149"/>
      <c r="VVM14" s="149"/>
      <c r="VVN14" s="149"/>
      <c r="VVO14" s="149"/>
      <c r="VVP14" s="149"/>
      <c r="VVQ14" s="149"/>
      <c r="VVR14" s="149"/>
      <c r="VVS14" s="149"/>
      <c r="VVT14" s="149"/>
      <c r="VVU14" s="149"/>
      <c r="VVV14" s="149"/>
      <c r="VVW14" s="149"/>
      <c r="VVX14" s="149"/>
      <c r="VVY14" s="149"/>
      <c r="VVZ14" s="149"/>
      <c r="VWA14" s="149"/>
      <c r="VWB14" s="149"/>
      <c r="VWC14" s="149"/>
      <c r="VWD14" s="149"/>
      <c r="VWE14" s="149"/>
      <c r="VWF14" s="149"/>
      <c r="VWG14" s="149"/>
      <c r="VWH14" s="149"/>
      <c r="VWI14" s="149"/>
      <c r="VWJ14" s="149"/>
      <c r="VWK14" s="149"/>
      <c r="VWL14" s="149"/>
      <c r="VWM14" s="149"/>
      <c r="VWN14" s="149"/>
      <c r="VWO14" s="149"/>
      <c r="VWP14" s="149"/>
      <c r="VWQ14" s="149"/>
      <c r="VWR14" s="149"/>
      <c r="VWS14" s="149"/>
      <c r="VWT14" s="149"/>
      <c r="VWU14" s="149"/>
      <c r="VWV14" s="149"/>
      <c r="VWW14" s="149"/>
      <c r="VWX14" s="149"/>
      <c r="VWY14" s="149"/>
      <c r="VWZ14" s="149"/>
      <c r="VXA14" s="149"/>
      <c r="VXB14" s="149"/>
      <c r="VXC14" s="149"/>
      <c r="VXD14" s="149"/>
      <c r="VXE14" s="149"/>
      <c r="VXF14" s="149"/>
      <c r="VXG14" s="149"/>
      <c r="VXH14" s="149"/>
      <c r="VXI14" s="149"/>
      <c r="VXJ14" s="149"/>
      <c r="VXK14" s="149"/>
      <c r="VXL14" s="149"/>
      <c r="VXM14" s="149"/>
      <c r="VXN14" s="149"/>
      <c r="VXO14" s="149"/>
      <c r="VXP14" s="149"/>
      <c r="VXQ14" s="149"/>
      <c r="VXR14" s="149"/>
      <c r="VXS14" s="149"/>
      <c r="VXT14" s="149"/>
      <c r="VXU14" s="149"/>
      <c r="VXV14" s="149"/>
      <c r="VXW14" s="149"/>
      <c r="VXX14" s="149"/>
      <c r="VXY14" s="149"/>
      <c r="VXZ14" s="149"/>
      <c r="VYA14" s="149"/>
      <c r="VYB14" s="149"/>
      <c r="VYC14" s="149"/>
      <c r="VYD14" s="149"/>
      <c r="VYE14" s="149"/>
      <c r="VYF14" s="149"/>
      <c r="VYG14" s="149"/>
      <c r="VYH14" s="149"/>
      <c r="VYI14" s="149"/>
      <c r="VYJ14" s="149"/>
      <c r="VYK14" s="149"/>
      <c r="VYL14" s="149"/>
      <c r="VYM14" s="149"/>
      <c r="VYN14" s="149"/>
      <c r="VYO14" s="149"/>
      <c r="VYP14" s="149"/>
      <c r="VYQ14" s="149"/>
      <c r="VYR14" s="149"/>
      <c r="VYS14" s="149"/>
      <c r="VYT14" s="149"/>
      <c r="VYU14" s="149"/>
      <c r="VYV14" s="149"/>
      <c r="VYW14" s="149"/>
      <c r="VYX14" s="149"/>
      <c r="VYY14" s="149"/>
      <c r="VYZ14" s="149"/>
      <c r="VZA14" s="149"/>
      <c r="VZB14" s="149"/>
      <c r="VZC14" s="149"/>
      <c r="VZD14" s="149"/>
      <c r="VZE14" s="149"/>
      <c r="VZF14" s="149"/>
      <c r="VZG14" s="149"/>
      <c r="VZH14" s="149"/>
      <c r="VZI14" s="149"/>
      <c r="VZJ14" s="149"/>
      <c r="VZK14" s="149"/>
      <c r="VZL14" s="149"/>
      <c r="VZM14" s="149"/>
      <c r="VZN14" s="149"/>
      <c r="VZO14" s="149"/>
      <c r="VZP14" s="149"/>
      <c r="VZQ14" s="149"/>
      <c r="VZR14" s="149"/>
      <c r="VZS14" s="149"/>
      <c r="VZT14" s="149"/>
      <c r="VZU14" s="149"/>
      <c r="VZV14" s="149"/>
      <c r="VZW14" s="149"/>
      <c r="VZX14" s="149"/>
      <c r="VZY14" s="149"/>
      <c r="VZZ14" s="149"/>
      <c r="WAA14" s="149"/>
      <c r="WAB14" s="149"/>
      <c r="WAC14" s="149"/>
      <c r="WAD14" s="149"/>
      <c r="WAE14" s="149"/>
      <c r="WAF14" s="149"/>
      <c r="WAG14" s="149"/>
      <c r="WAH14" s="149"/>
      <c r="WAI14" s="149"/>
      <c r="WAJ14" s="149"/>
      <c r="WAK14" s="149"/>
      <c r="WAL14" s="149"/>
      <c r="WAM14" s="149"/>
      <c r="WAN14" s="149"/>
      <c r="WAO14" s="149"/>
      <c r="WAP14" s="149"/>
      <c r="WAQ14" s="149"/>
      <c r="WAR14" s="149"/>
      <c r="WAS14" s="149"/>
      <c r="WAT14" s="149"/>
      <c r="WAU14" s="149"/>
      <c r="WAV14" s="149"/>
      <c r="WAW14" s="149"/>
      <c r="WAX14" s="149"/>
      <c r="WAY14" s="149"/>
      <c r="WAZ14" s="149"/>
      <c r="WBA14" s="149"/>
      <c r="WBB14" s="149"/>
      <c r="WBC14" s="149"/>
      <c r="WBD14" s="149"/>
      <c r="WBE14" s="149"/>
      <c r="WBF14" s="149"/>
      <c r="WBG14" s="149"/>
      <c r="WBH14" s="149"/>
      <c r="WBI14" s="149"/>
      <c r="WBJ14" s="149"/>
      <c r="WBK14" s="149"/>
      <c r="WBL14" s="149"/>
      <c r="WBM14" s="149"/>
      <c r="WBN14" s="149"/>
      <c r="WBO14" s="149"/>
      <c r="WBP14" s="149"/>
      <c r="WBQ14" s="149"/>
      <c r="WBR14" s="149"/>
      <c r="WBS14" s="149"/>
      <c r="WBT14" s="149"/>
      <c r="WBU14" s="149"/>
      <c r="WBV14" s="149"/>
      <c r="WBW14" s="149"/>
      <c r="WBX14" s="149"/>
      <c r="WBY14" s="149"/>
      <c r="WBZ14" s="149"/>
      <c r="WCA14" s="149"/>
      <c r="WCB14" s="149"/>
      <c r="WCC14" s="149"/>
      <c r="WCD14" s="149"/>
      <c r="WCE14" s="149"/>
      <c r="WCF14" s="149"/>
      <c r="WCG14" s="149"/>
      <c r="WCH14" s="149"/>
      <c r="WCI14" s="149"/>
      <c r="WCJ14" s="149"/>
      <c r="WCK14" s="149"/>
      <c r="WCL14" s="149"/>
      <c r="WCM14" s="149"/>
      <c r="WCN14" s="149"/>
      <c r="WCO14" s="149"/>
      <c r="WCP14" s="149"/>
      <c r="WCQ14" s="149"/>
      <c r="WCR14" s="149"/>
      <c r="WCS14" s="149"/>
      <c r="WCT14" s="149"/>
      <c r="WCU14" s="149"/>
      <c r="WCV14" s="149"/>
      <c r="WCW14" s="149"/>
      <c r="WCX14" s="149"/>
      <c r="WCY14" s="149"/>
      <c r="WCZ14" s="149"/>
      <c r="WDA14" s="149"/>
      <c r="WDB14" s="149"/>
      <c r="WDC14" s="149"/>
      <c r="WDD14" s="149"/>
      <c r="WDE14" s="149"/>
      <c r="WDF14" s="149"/>
      <c r="WDG14" s="149"/>
      <c r="WDH14" s="149"/>
      <c r="WDI14" s="149"/>
      <c r="WDJ14" s="149"/>
      <c r="WDK14" s="149"/>
      <c r="WDL14" s="149"/>
      <c r="WDM14" s="149"/>
      <c r="WDN14" s="149"/>
      <c r="WDO14" s="149"/>
      <c r="WDP14" s="149"/>
      <c r="WDQ14" s="149"/>
      <c r="WDR14" s="149"/>
      <c r="WDS14" s="149"/>
      <c r="WDT14" s="149"/>
      <c r="WDU14" s="149"/>
      <c r="WDV14" s="149"/>
      <c r="WDW14" s="149"/>
      <c r="WDX14" s="149"/>
      <c r="WDY14" s="149"/>
      <c r="WDZ14" s="149"/>
      <c r="WEA14" s="149"/>
      <c r="WEB14" s="149"/>
      <c r="WEC14" s="149"/>
      <c r="WED14" s="149"/>
      <c r="WEE14" s="149"/>
      <c r="WEF14" s="149"/>
      <c r="WEG14" s="149"/>
      <c r="WEH14" s="149"/>
      <c r="WEI14" s="149"/>
      <c r="WEJ14" s="149"/>
      <c r="WEK14" s="149"/>
      <c r="WEL14" s="149"/>
      <c r="WEM14" s="149"/>
      <c r="WEN14" s="149"/>
      <c r="WEO14" s="149"/>
      <c r="WEP14" s="149"/>
      <c r="WEQ14" s="149"/>
      <c r="WER14" s="149"/>
      <c r="WES14" s="149"/>
      <c r="WET14" s="149"/>
      <c r="WEU14" s="149"/>
      <c r="WEV14" s="149"/>
      <c r="WEW14" s="149"/>
      <c r="WEX14" s="149"/>
      <c r="WEY14" s="149"/>
      <c r="WEZ14" s="149"/>
      <c r="WFA14" s="149"/>
      <c r="WFB14" s="149"/>
      <c r="WFC14" s="149"/>
      <c r="WFD14" s="149"/>
      <c r="WFE14" s="149"/>
      <c r="WFF14" s="149"/>
      <c r="WFG14" s="149"/>
      <c r="WFH14" s="149"/>
      <c r="WFI14" s="149"/>
      <c r="WFJ14" s="149"/>
      <c r="WFK14" s="149"/>
      <c r="WFL14" s="149"/>
      <c r="WFM14" s="149"/>
      <c r="WFN14" s="149"/>
      <c r="WFO14" s="149"/>
      <c r="WFP14" s="149"/>
      <c r="WFQ14" s="149"/>
      <c r="WFR14" s="149"/>
      <c r="WFS14" s="149"/>
      <c r="WFT14" s="149"/>
      <c r="WFU14" s="149"/>
      <c r="WFV14" s="149"/>
      <c r="WFW14" s="149"/>
      <c r="WFX14" s="149"/>
      <c r="WFY14" s="149"/>
      <c r="WFZ14" s="149"/>
      <c r="WGA14" s="149"/>
      <c r="WGB14" s="149"/>
      <c r="WGC14" s="149"/>
      <c r="WGD14" s="149"/>
      <c r="WGE14" s="149"/>
      <c r="WGF14" s="149"/>
      <c r="WGG14" s="149"/>
      <c r="WGH14" s="149"/>
      <c r="WGI14" s="149"/>
      <c r="WGJ14" s="149"/>
      <c r="WGK14" s="149"/>
      <c r="WGL14" s="149"/>
      <c r="WGM14" s="149"/>
      <c r="WGN14" s="149"/>
      <c r="WGO14" s="149"/>
      <c r="WGP14" s="149"/>
      <c r="WGQ14" s="149"/>
      <c r="WGR14" s="149"/>
      <c r="WGS14" s="149"/>
      <c r="WGT14" s="149"/>
      <c r="WGU14" s="149"/>
      <c r="WGV14" s="149"/>
      <c r="WGW14" s="149"/>
      <c r="WGX14" s="149"/>
      <c r="WGY14" s="149"/>
      <c r="WGZ14" s="149"/>
      <c r="WHA14" s="149"/>
      <c r="WHB14" s="149"/>
      <c r="WHC14" s="149"/>
      <c r="WHD14" s="149"/>
      <c r="WHE14" s="149"/>
      <c r="WHF14" s="149"/>
      <c r="WHG14" s="149"/>
      <c r="WHH14" s="149"/>
      <c r="WHI14" s="149"/>
      <c r="WHJ14" s="149"/>
      <c r="WHK14" s="149"/>
      <c r="WHL14" s="149"/>
      <c r="WHM14" s="149"/>
      <c r="WHN14" s="149"/>
      <c r="WHO14" s="149"/>
      <c r="WHP14" s="149"/>
      <c r="WHQ14" s="149"/>
      <c r="WHR14" s="149"/>
      <c r="WHS14" s="149"/>
      <c r="WHT14" s="149"/>
      <c r="WHU14" s="149"/>
      <c r="WHV14" s="149"/>
      <c r="WHW14" s="149"/>
      <c r="WHX14" s="149"/>
      <c r="WHY14" s="149"/>
      <c r="WHZ14" s="149"/>
      <c r="WIA14" s="149"/>
      <c r="WIB14" s="149"/>
      <c r="WIC14" s="149"/>
      <c r="WID14" s="149"/>
      <c r="WIE14" s="149"/>
      <c r="WIF14" s="149"/>
      <c r="WIG14" s="149"/>
      <c r="WIH14" s="149"/>
      <c r="WII14" s="149"/>
      <c r="WIJ14" s="149"/>
      <c r="WIK14" s="149"/>
      <c r="WIL14" s="149"/>
      <c r="WIM14" s="149"/>
      <c r="WIN14" s="149"/>
      <c r="WIO14" s="149"/>
      <c r="WIP14" s="149"/>
      <c r="WIQ14" s="149"/>
      <c r="WIR14" s="149"/>
      <c r="WIS14" s="149"/>
      <c r="WIT14" s="149"/>
      <c r="WIU14" s="149"/>
      <c r="WIV14" s="149"/>
      <c r="WIW14" s="149"/>
      <c r="WIX14" s="149"/>
      <c r="WIY14" s="149"/>
      <c r="WIZ14" s="149"/>
      <c r="WJA14" s="149"/>
      <c r="WJB14" s="149"/>
      <c r="WJC14" s="149"/>
      <c r="WJD14" s="149"/>
      <c r="WJE14" s="149"/>
      <c r="WJF14" s="149"/>
      <c r="WJG14" s="149"/>
      <c r="WJH14" s="149"/>
      <c r="WJI14" s="149"/>
      <c r="WJJ14" s="149"/>
      <c r="WJK14" s="149"/>
      <c r="WJL14" s="149"/>
      <c r="WJM14" s="149"/>
      <c r="WJN14" s="149"/>
      <c r="WJO14" s="149"/>
      <c r="WJP14" s="149"/>
      <c r="WJQ14" s="149"/>
      <c r="WJR14" s="149"/>
      <c r="WJS14" s="149"/>
      <c r="WJT14" s="149"/>
      <c r="WJU14" s="149"/>
      <c r="WJV14" s="149"/>
      <c r="WJW14" s="149"/>
      <c r="WJX14" s="149"/>
      <c r="WJY14" s="149"/>
      <c r="WJZ14" s="149"/>
      <c r="WKA14" s="149"/>
      <c r="WKB14" s="149"/>
      <c r="WKC14" s="149"/>
      <c r="WKD14" s="149"/>
      <c r="WKE14" s="149"/>
      <c r="WKF14" s="149"/>
      <c r="WKG14" s="149"/>
      <c r="WKH14" s="149"/>
      <c r="WKI14" s="149"/>
      <c r="WKJ14" s="149"/>
      <c r="WKK14" s="149"/>
      <c r="WKL14" s="149"/>
      <c r="WKM14" s="149"/>
      <c r="WKN14" s="149"/>
      <c r="WKO14" s="149"/>
      <c r="WKP14" s="149"/>
      <c r="WKQ14" s="149"/>
      <c r="WKR14" s="149"/>
      <c r="WKS14" s="149"/>
      <c r="WKT14" s="149"/>
      <c r="WKU14" s="149"/>
      <c r="WKV14" s="149"/>
      <c r="WKW14" s="149"/>
      <c r="WKX14" s="149"/>
      <c r="WKY14" s="149"/>
      <c r="WKZ14" s="149"/>
      <c r="WLA14" s="149"/>
      <c r="WLB14" s="149"/>
      <c r="WLC14" s="149"/>
      <c r="WLD14" s="149"/>
      <c r="WLE14" s="149"/>
      <c r="WLF14" s="149"/>
      <c r="WLG14" s="149"/>
      <c r="WLH14" s="149"/>
      <c r="WLI14" s="149"/>
      <c r="WLJ14" s="149"/>
      <c r="WLK14" s="149"/>
      <c r="WLL14" s="149"/>
      <c r="WLM14" s="149"/>
      <c r="WLN14" s="149"/>
      <c r="WLO14" s="149"/>
      <c r="WLP14" s="149"/>
      <c r="WLQ14" s="149"/>
      <c r="WLR14" s="149"/>
      <c r="WLS14" s="149"/>
      <c r="WLT14" s="149"/>
      <c r="WLU14" s="149"/>
      <c r="WLV14" s="149"/>
      <c r="WLW14" s="149"/>
      <c r="WLX14" s="149"/>
      <c r="WLY14" s="149"/>
      <c r="WLZ14" s="149"/>
      <c r="WMA14" s="149"/>
      <c r="WMB14" s="149"/>
      <c r="WMC14" s="149"/>
      <c r="WMD14" s="149"/>
      <c r="WME14" s="149"/>
      <c r="WMF14" s="149"/>
      <c r="WMG14" s="149"/>
      <c r="WMH14" s="149"/>
      <c r="WMI14" s="149"/>
      <c r="WMJ14" s="149"/>
      <c r="WMK14" s="149"/>
      <c r="WML14" s="149"/>
      <c r="WMM14" s="149"/>
      <c r="WMN14" s="149"/>
      <c r="WMO14" s="149"/>
      <c r="WMP14" s="149"/>
      <c r="WMQ14" s="149"/>
      <c r="WMR14" s="149"/>
      <c r="WMS14" s="149"/>
      <c r="WMT14" s="149"/>
      <c r="WMU14" s="149"/>
      <c r="WMV14" s="149"/>
      <c r="WMW14" s="149"/>
      <c r="WMX14" s="149"/>
      <c r="WMY14" s="149"/>
      <c r="WMZ14" s="149"/>
      <c r="WNA14" s="149"/>
      <c r="WNB14" s="149"/>
      <c r="WNC14" s="149"/>
      <c r="WND14" s="149"/>
      <c r="WNE14" s="149"/>
      <c r="WNF14" s="149"/>
      <c r="WNG14" s="149"/>
      <c r="WNH14" s="149"/>
      <c r="WNI14" s="149"/>
      <c r="WNJ14" s="149"/>
      <c r="WNK14" s="149"/>
      <c r="WNL14" s="149"/>
      <c r="WNM14" s="149"/>
      <c r="WNN14" s="149"/>
      <c r="WNO14" s="149"/>
      <c r="WNP14" s="149"/>
      <c r="WNQ14" s="149"/>
      <c r="WNR14" s="149"/>
      <c r="WNS14" s="149"/>
      <c r="WNT14" s="149"/>
      <c r="WNU14" s="149"/>
      <c r="WNV14" s="149"/>
      <c r="WNW14" s="149"/>
      <c r="WNX14" s="149"/>
      <c r="WNY14" s="149"/>
      <c r="WNZ14" s="149"/>
      <c r="WOA14" s="149"/>
      <c r="WOB14" s="149"/>
      <c r="WOC14" s="149"/>
      <c r="WOD14" s="149"/>
      <c r="WOE14" s="149"/>
      <c r="WOF14" s="149"/>
      <c r="WOG14" s="149"/>
      <c r="WOH14" s="149"/>
      <c r="WOI14" s="149"/>
      <c r="WOJ14" s="149"/>
      <c r="WOK14" s="149"/>
      <c r="WOL14" s="149"/>
      <c r="WOM14" s="149"/>
      <c r="WON14" s="149"/>
      <c r="WOO14" s="149"/>
      <c r="WOP14" s="149"/>
      <c r="WOQ14" s="149"/>
      <c r="WOR14" s="149"/>
      <c r="WOS14" s="149"/>
      <c r="WOT14" s="149"/>
      <c r="WOU14" s="149"/>
      <c r="WOV14" s="149"/>
      <c r="WOW14" s="149"/>
      <c r="WOX14" s="149"/>
      <c r="WOY14" s="149"/>
      <c r="WOZ14" s="149"/>
      <c r="WPA14" s="149"/>
      <c r="WPB14" s="149"/>
      <c r="WPC14" s="149"/>
      <c r="WPD14" s="149"/>
      <c r="WPE14" s="149"/>
      <c r="WPF14" s="149"/>
      <c r="WPG14" s="149"/>
      <c r="WPH14" s="149"/>
      <c r="WPI14" s="149"/>
      <c r="WPJ14" s="149"/>
      <c r="WPK14" s="149"/>
      <c r="WPL14" s="149"/>
      <c r="WPM14" s="149"/>
      <c r="WPN14" s="149"/>
      <c r="WPO14" s="149"/>
      <c r="WPP14" s="149"/>
      <c r="WPQ14" s="149"/>
      <c r="WPR14" s="149"/>
      <c r="WPS14" s="149"/>
      <c r="WPT14" s="149"/>
      <c r="WPU14" s="149"/>
      <c r="WPV14" s="149"/>
      <c r="WPW14" s="149"/>
      <c r="WPX14" s="149"/>
      <c r="WPY14" s="149"/>
      <c r="WPZ14" s="149"/>
      <c r="WQA14" s="149"/>
      <c r="WQB14" s="149"/>
      <c r="WQC14" s="149"/>
      <c r="WQD14" s="149"/>
      <c r="WQE14" s="149"/>
      <c r="WQF14" s="149"/>
      <c r="WQG14" s="149"/>
      <c r="WQH14" s="149"/>
      <c r="WQI14" s="149"/>
      <c r="WQJ14" s="149"/>
      <c r="WQK14" s="149"/>
      <c r="WQL14" s="149"/>
      <c r="WQM14" s="149"/>
      <c r="WQN14" s="149"/>
      <c r="WQO14" s="149"/>
      <c r="WQP14" s="149"/>
      <c r="WQQ14" s="149"/>
      <c r="WQR14" s="149"/>
      <c r="WQS14" s="149"/>
      <c r="WQT14" s="149"/>
      <c r="WQU14" s="149"/>
      <c r="WQV14" s="149"/>
      <c r="WQW14" s="149"/>
      <c r="WQX14" s="149"/>
      <c r="WQY14" s="149"/>
      <c r="WQZ14" s="149"/>
      <c r="WRA14" s="149"/>
      <c r="WRB14" s="149"/>
      <c r="WRC14" s="149"/>
      <c r="WRD14" s="149"/>
      <c r="WRE14" s="149"/>
      <c r="WRF14" s="149"/>
      <c r="WRG14" s="149"/>
      <c r="WRH14" s="149"/>
      <c r="WRI14" s="149"/>
      <c r="WRJ14" s="149"/>
      <c r="WRK14" s="149"/>
      <c r="WRL14" s="149"/>
      <c r="WRM14" s="149"/>
      <c r="WRN14" s="149"/>
      <c r="WRO14" s="149"/>
      <c r="WRP14" s="149"/>
      <c r="WRQ14" s="149"/>
      <c r="WRR14" s="149"/>
      <c r="WRS14" s="149"/>
      <c r="WRT14" s="149"/>
      <c r="WRU14" s="149"/>
      <c r="WRV14" s="149"/>
      <c r="WRW14" s="149"/>
      <c r="WRX14" s="149"/>
      <c r="WRY14" s="149"/>
      <c r="WRZ14" s="149"/>
      <c r="WSA14" s="149"/>
      <c r="WSB14" s="149"/>
      <c r="WSC14" s="149"/>
      <c r="WSD14" s="149"/>
      <c r="WSE14" s="149"/>
      <c r="WSF14" s="149"/>
      <c r="WSG14" s="149"/>
      <c r="WSH14" s="149"/>
      <c r="WSI14" s="149"/>
      <c r="WSJ14" s="149"/>
      <c r="WSK14" s="149"/>
      <c r="WSL14" s="149"/>
      <c r="WSM14" s="149"/>
      <c r="WSN14" s="149"/>
      <c r="WSO14" s="149"/>
      <c r="WSP14" s="149"/>
      <c r="WSQ14" s="149"/>
      <c r="WSR14" s="149"/>
      <c r="WSS14" s="149"/>
      <c r="WST14" s="149"/>
      <c r="WSU14" s="149"/>
      <c r="WSV14" s="149"/>
      <c r="WSW14" s="149"/>
      <c r="WSX14" s="149"/>
      <c r="WSY14" s="149"/>
      <c r="WSZ14" s="149"/>
      <c r="WTA14" s="149"/>
      <c r="WTB14" s="149"/>
      <c r="WTC14" s="149"/>
      <c r="WTD14" s="149"/>
      <c r="WTE14" s="149"/>
      <c r="WTF14" s="149"/>
      <c r="WTG14" s="149"/>
      <c r="WTH14" s="149"/>
      <c r="WTI14" s="149"/>
      <c r="WTJ14" s="149"/>
      <c r="WTK14" s="149"/>
      <c r="WTL14" s="149"/>
      <c r="WTM14" s="149"/>
      <c r="WTN14" s="149"/>
      <c r="WTO14" s="149"/>
      <c r="WTP14" s="149"/>
      <c r="WTQ14" s="149"/>
      <c r="WTR14" s="149"/>
      <c r="WTS14" s="149"/>
      <c r="WTT14" s="149"/>
      <c r="WTU14" s="149"/>
      <c r="WTV14" s="149"/>
      <c r="WTW14" s="149"/>
      <c r="WTX14" s="149"/>
      <c r="WTY14" s="149"/>
      <c r="WTZ14" s="149"/>
      <c r="WUA14" s="149"/>
      <c r="WUB14" s="149"/>
      <c r="WUC14" s="149"/>
      <c r="WUD14" s="149"/>
      <c r="WUE14" s="149"/>
      <c r="WUF14" s="149"/>
      <c r="WUG14" s="149"/>
      <c r="WUH14" s="149"/>
      <c r="WUI14" s="149"/>
      <c r="WUJ14" s="149"/>
      <c r="WUK14" s="149"/>
      <c r="WUL14" s="149"/>
      <c r="WUM14" s="149"/>
      <c r="WUN14" s="149"/>
      <c r="WUO14" s="149"/>
      <c r="WUP14" s="149"/>
      <c r="WUQ14" s="149"/>
      <c r="WUR14" s="149"/>
      <c r="WUS14" s="149"/>
      <c r="WUT14" s="149"/>
      <c r="WUU14" s="149"/>
      <c r="WUV14" s="149"/>
      <c r="WUW14" s="149"/>
      <c r="WUX14" s="149"/>
      <c r="WUY14" s="149"/>
      <c r="WUZ14" s="149"/>
      <c r="WVA14" s="149"/>
      <c r="WVB14" s="149"/>
      <c r="WVC14" s="149"/>
      <c r="WVD14" s="149"/>
      <c r="WVE14" s="149"/>
      <c r="WVF14" s="149"/>
      <c r="WVG14" s="149"/>
      <c r="WVH14" s="149"/>
      <c r="WVI14" s="149"/>
      <c r="WVJ14" s="149"/>
      <c r="WVK14" s="149"/>
      <c r="WVL14" s="149"/>
      <c r="WVM14" s="149"/>
      <c r="WVN14" s="149"/>
      <c r="WVO14" s="149"/>
      <c r="WVP14" s="149"/>
      <c r="WVQ14" s="149"/>
      <c r="WVR14" s="149"/>
      <c r="WVS14" s="149"/>
      <c r="WVT14" s="149"/>
      <c r="WVU14" s="149"/>
      <c r="WVV14" s="149"/>
      <c r="WVW14" s="149"/>
      <c r="WVX14" s="149"/>
      <c r="WVY14" s="149"/>
      <c r="WVZ14" s="149"/>
      <c r="WWA14" s="149"/>
      <c r="WWB14" s="149"/>
      <c r="WWC14" s="149"/>
      <c r="WWD14" s="149"/>
      <c r="WWE14" s="149"/>
      <c r="WWF14" s="149"/>
      <c r="WWG14" s="149"/>
      <c r="WWH14" s="149"/>
      <c r="WWI14" s="149"/>
      <c r="WWJ14" s="149"/>
      <c r="WWK14" s="149"/>
      <c r="WWL14" s="149"/>
      <c r="WWM14" s="149"/>
      <c r="WWN14" s="149"/>
      <c r="WWO14" s="149"/>
      <c r="WWP14" s="149"/>
      <c r="WWQ14" s="149"/>
      <c r="WWR14" s="149"/>
      <c r="WWS14" s="149"/>
      <c r="WWT14" s="149"/>
      <c r="WWU14" s="149"/>
      <c r="WWV14" s="149"/>
      <c r="WWW14" s="149"/>
      <c r="WWX14" s="149"/>
      <c r="WWY14" s="149"/>
      <c r="WWZ14" s="149"/>
      <c r="WXA14" s="149"/>
      <c r="WXB14" s="149"/>
      <c r="WXC14" s="149"/>
      <c r="WXD14" s="149"/>
      <c r="WXE14" s="149"/>
      <c r="WXF14" s="149"/>
      <c r="WXG14" s="149"/>
      <c r="WXH14" s="149"/>
      <c r="WXI14" s="149"/>
      <c r="WXJ14" s="149"/>
      <c r="WXK14" s="149"/>
      <c r="WXL14" s="149"/>
      <c r="WXM14" s="149"/>
      <c r="WXN14" s="149"/>
      <c r="WXO14" s="149"/>
      <c r="WXP14" s="149"/>
      <c r="WXQ14" s="149"/>
      <c r="WXR14" s="149"/>
      <c r="WXS14" s="149"/>
      <c r="WXT14" s="149"/>
      <c r="WXU14" s="149"/>
      <c r="WXV14" s="149"/>
      <c r="WXW14" s="149"/>
      <c r="WXX14" s="149"/>
      <c r="WXY14" s="149"/>
      <c r="WXZ14" s="149"/>
      <c r="WYA14" s="149"/>
      <c r="WYB14" s="149"/>
      <c r="WYC14" s="149"/>
      <c r="WYD14" s="149"/>
      <c r="WYE14" s="149"/>
      <c r="WYF14" s="149"/>
      <c r="WYG14" s="149"/>
      <c r="WYH14" s="149"/>
      <c r="WYI14" s="149"/>
      <c r="WYJ14" s="149"/>
      <c r="WYK14" s="149"/>
      <c r="WYL14" s="149"/>
      <c r="WYM14" s="149"/>
      <c r="WYN14" s="149"/>
      <c r="WYO14" s="149"/>
      <c r="WYP14" s="149"/>
      <c r="WYQ14" s="149"/>
      <c r="WYR14" s="149"/>
      <c r="WYS14" s="149"/>
      <c r="WYT14" s="149"/>
      <c r="WYU14" s="149"/>
      <c r="WYV14" s="149"/>
      <c r="WYW14" s="149"/>
      <c r="WYX14" s="149"/>
      <c r="WYY14" s="149"/>
      <c r="WYZ14" s="149"/>
      <c r="WZA14" s="149"/>
      <c r="WZB14" s="149"/>
      <c r="WZC14" s="149"/>
      <c r="WZD14" s="149"/>
      <c r="WZE14" s="149"/>
      <c r="WZF14" s="149"/>
      <c r="WZG14" s="149"/>
      <c r="WZH14" s="149"/>
      <c r="WZI14" s="149"/>
      <c r="WZJ14" s="149"/>
      <c r="WZK14" s="149"/>
      <c r="WZL14" s="149"/>
      <c r="WZM14" s="149"/>
      <c r="WZN14" s="149"/>
      <c r="WZO14" s="149"/>
      <c r="WZP14" s="149"/>
      <c r="WZQ14" s="149"/>
      <c r="WZR14" s="149"/>
      <c r="WZS14" s="149"/>
      <c r="WZT14" s="149"/>
      <c r="WZU14" s="149"/>
      <c r="WZV14" s="149"/>
      <c r="WZW14" s="149"/>
      <c r="WZX14" s="149"/>
      <c r="WZY14" s="149"/>
      <c r="WZZ14" s="149"/>
      <c r="XAA14" s="149"/>
      <c r="XAB14" s="149"/>
      <c r="XAC14" s="149"/>
      <c r="XAD14" s="149"/>
      <c r="XAE14" s="149"/>
      <c r="XAF14" s="149"/>
      <c r="XAG14" s="149"/>
      <c r="XAH14" s="149"/>
      <c r="XAI14" s="149"/>
      <c r="XAJ14" s="149"/>
      <c r="XAK14" s="149"/>
      <c r="XAL14" s="149"/>
      <c r="XAM14" s="149"/>
      <c r="XAN14" s="149"/>
      <c r="XAO14" s="149"/>
      <c r="XAP14" s="149"/>
      <c r="XAQ14" s="149"/>
      <c r="XAR14" s="149"/>
      <c r="XAS14" s="149"/>
      <c r="XAT14" s="149"/>
      <c r="XAU14" s="149"/>
      <c r="XAV14" s="149"/>
      <c r="XAW14" s="149"/>
      <c r="XAX14" s="149"/>
      <c r="XAY14" s="149"/>
      <c r="XAZ14" s="149"/>
      <c r="XBA14" s="149"/>
      <c r="XBB14" s="149"/>
      <c r="XBC14" s="149"/>
      <c r="XBD14" s="149"/>
      <c r="XBE14" s="149"/>
      <c r="XBF14" s="149"/>
      <c r="XBG14" s="149"/>
      <c r="XBH14" s="149"/>
      <c r="XBI14" s="149"/>
      <c r="XBJ14" s="149"/>
      <c r="XBK14" s="149"/>
      <c r="XBL14" s="149"/>
      <c r="XBM14" s="149"/>
      <c r="XBN14" s="149"/>
      <c r="XBO14" s="149"/>
      <c r="XBP14" s="149"/>
      <c r="XBQ14" s="149"/>
      <c r="XBR14" s="149"/>
      <c r="XBS14" s="149"/>
      <c r="XBT14" s="149"/>
      <c r="XBU14" s="149"/>
      <c r="XBV14" s="149"/>
      <c r="XBW14" s="149"/>
      <c r="XBX14" s="149"/>
      <c r="XBY14" s="149"/>
    </row>
    <row r="15" spans="1:16301" hidden="1" x14ac:dyDescent="0.25">
      <c r="A15" s="135">
        <v>7</v>
      </c>
      <c r="B15" s="161" t="s">
        <v>444</v>
      </c>
      <c r="C15" s="161" t="s">
        <v>669</v>
      </c>
      <c r="D15" s="140"/>
      <c r="E15" s="141"/>
      <c r="F15" s="141"/>
      <c r="G15" s="139"/>
      <c r="H15" s="139"/>
      <c r="I15" s="139"/>
      <c r="J15" s="142"/>
      <c r="K15" s="142"/>
      <c r="L15" s="142"/>
      <c r="M15" s="144">
        <f>IF(I15&lt;VLOOKUP(L15,$M$405:$Q$413,2),0,VLOOKUP(L15,$M$405:$Q$413,3))</f>
        <v>0</v>
      </c>
      <c r="N15" s="219">
        <f t="shared" si="0"/>
        <v>0</v>
      </c>
      <c r="O15" s="146">
        <f t="shared" si="1"/>
        <v>0</v>
      </c>
      <c r="P15" s="145">
        <f t="shared" si="2"/>
        <v>0</v>
      </c>
      <c r="Q15" s="146">
        <f t="shared" si="3"/>
        <v>0</v>
      </c>
      <c r="R15" s="145">
        <f>IF(I15&lt;VLOOKUP(L15,$M$405:$Q$413,2),0,VLOOKUP(L15,$M$405:$Q$413,4))</f>
        <v>0</v>
      </c>
      <c r="S15" s="145">
        <f t="shared" si="4"/>
        <v>0</v>
      </c>
      <c r="T15" s="145">
        <f t="shared" si="5"/>
        <v>0</v>
      </c>
      <c r="U15" s="146">
        <f t="shared" si="6"/>
        <v>0</v>
      </c>
      <c r="V15" s="145">
        <f>IF(I15&lt;VLOOKUP(L15,$M$405:$Q$413,2),0,VLOOKUP(L15,$M$405:$Q$413,5))</f>
        <v>0</v>
      </c>
      <c r="W15" s="150"/>
      <c r="X15" s="150"/>
      <c r="Y15" s="215"/>
      <c r="AA15" s="112"/>
      <c r="AB15" s="283"/>
    </row>
    <row r="16" spans="1:16301" s="147" customFormat="1" hidden="1" x14ac:dyDescent="0.25">
      <c r="A16" s="135">
        <v>8</v>
      </c>
      <c r="B16" s="161" t="s">
        <v>839</v>
      </c>
      <c r="C16" s="161" t="s">
        <v>73</v>
      </c>
      <c r="D16" s="140"/>
      <c r="E16" s="141"/>
      <c r="F16" s="141"/>
      <c r="G16" s="139"/>
      <c r="H16" s="139"/>
      <c r="I16" s="139"/>
      <c r="J16" s="142"/>
      <c r="K16" s="142"/>
      <c r="L16" s="142"/>
      <c r="M16" s="144">
        <f>IF(I16&lt;VLOOKUP(L16,$M$405:$Q$413,2),0,VLOOKUP(L16,$M$405:$Q$413,3))</f>
        <v>0</v>
      </c>
      <c r="N16" s="219">
        <f t="shared" si="0"/>
        <v>0</v>
      </c>
      <c r="O16" s="146">
        <f t="shared" si="1"/>
        <v>0</v>
      </c>
      <c r="P16" s="145">
        <f t="shared" si="2"/>
        <v>0</v>
      </c>
      <c r="Q16" s="146">
        <f t="shared" si="3"/>
        <v>0</v>
      </c>
      <c r="R16" s="145">
        <f>IF(I16&lt;VLOOKUP(L16,$M$405:$Q$413,2),0,VLOOKUP(L16,$M$405:$Q$413,4))</f>
        <v>0</v>
      </c>
      <c r="S16" s="145">
        <f t="shared" si="4"/>
        <v>0</v>
      </c>
      <c r="T16" s="145">
        <f t="shared" si="5"/>
        <v>0</v>
      </c>
      <c r="U16" s="146">
        <f t="shared" si="6"/>
        <v>0</v>
      </c>
      <c r="V16" s="145">
        <f>IF(I16&lt;VLOOKUP(L16,$M$405:$Q$413,2),0,VLOOKUP(L16,$M$405:$Q$413,5))</f>
        <v>0</v>
      </c>
      <c r="W16" s="150"/>
      <c r="X16" s="150"/>
      <c r="Y16" s="215"/>
      <c r="Z16" s="112"/>
      <c r="AA16" s="112"/>
      <c r="AB16" s="212"/>
      <c r="AC16" s="112"/>
      <c r="AD16" s="112"/>
      <c r="AE16" s="112"/>
      <c r="AF16" s="112"/>
      <c r="AG16" s="112"/>
      <c r="AH16" s="112"/>
      <c r="AI16" s="112"/>
      <c r="AJ16" s="112"/>
      <c r="AK16" s="112"/>
      <c r="AL16" s="112"/>
      <c r="AM16" s="112"/>
      <c r="AN16" s="112"/>
      <c r="AO16" s="112"/>
      <c r="AP16" s="112"/>
      <c r="AQ16" s="112"/>
      <c r="AR16" s="112"/>
      <c r="AS16" s="112"/>
      <c r="AT16" s="112"/>
      <c r="AU16" s="112"/>
      <c r="AV16" s="112"/>
      <c r="AW16" s="112"/>
      <c r="AX16" s="112"/>
      <c r="AY16" s="112"/>
      <c r="AZ16" s="112"/>
      <c r="BA16" s="112"/>
      <c r="BB16" s="112"/>
      <c r="BC16" s="112"/>
      <c r="BD16" s="112"/>
      <c r="BE16" s="112"/>
      <c r="BF16" s="112"/>
      <c r="BG16" s="112"/>
      <c r="BH16" s="112"/>
      <c r="BI16" s="112"/>
      <c r="BJ16" s="112"/>
      <c r="BK16" s="112"/>
      <c r="BL16" s="112"/>
      <c r="BM16" s="112"/>
      <c r="BN16" s="112"/>
      <c r="BO16" s="112"/>
      <c r="BP16" s="112"/>
      <c r="BQ16" s="112"/>
      <c r="BR16" s="112"/>
      <c r="BS16" s="112"/>
      <c r="BT16" s="112"/>
      <c r="BU16" s="112"/>
      <c r="BV16" s="112"/>
      <c r="BW16" s="112"/>
      <c r="BX16" s="112"/>
      <c r="BY16" s="112"/>
      <c r="BZ16" s="112"/>
      <c r="CA16" s="112"/>
      <c r="CB16" s="112"/>
      <c r="CC16" s="112"/>
      <c r="CD16" s="112"/>
      <c r="CE16" s="112"/>
      <c r="CF16" s="112"/>
      <c r="CG16" s="112"/>
      <c r="CH16" s="112"/>
      <c r="CI16" s="112"/>
      <c r="CJ16" s="112"/>
      <c r="CK16" s="112"/>
      <c r="CL16" s="112"/>
      <c r="CM16" s="112"/>
      <c r="CN16" s="112"/>
      <c r="CO16" s="112"/>
      <c r="CP16" s="112"/>
      <c r="CQ16" s="112"/>
      <c r="CR16" s="112"/>
      <c r="CS16" s="112"/>
      <c r="CT16" s="112"/>
      <c r="CU16" s="112"/>
      <c r="CV16" s="112"/>
      <c r="CW16" s="112"/>
      <c r="CX16" s="112"/>
      <c r="CY16" s="112"/>
      <c r="CZ16" s="112"/>
      <c r="DA16" s="112"/>
      <c r="DB16" s="112"/>
      <c r="DC16" s="112"/>
      <c r="DD16" s="112"/>
      <c r="DE16" s="112"/>
      <c r="DF16" s="112"/>
      <c r="DG16" s="112"/>
      <c r="DH16" s="112"/>
      <c r="DI16" s="112"/>
      <c r="DJ16" s="112"/>
      <c r="DK16" s="112"/>
      <c r="DL16" s="112"/>
      <c r="DM16" s="112"/>
      <c r="DN16" s="112"/>
      <c r="DO16" s="112"/>
      <c r="DP16" s="112"/>
      <c r="DQ16" s="112"/>
      <c r="DR16" s="112"/>
      <c r="DS16" s="112"/>
      <c r="DT16" s="112"/>
      <c r="DU16" s="112"/>
      <c r="DV16" s="112"/>
      <c r="DW16" s="112"/>
      <c r="DX16" s="112"/>
      <c r="DY16" s="112"/>
      <c r="DZ16" s="112"/>
      <c r="EA16" s="112"/>
      <c r="EB16" s="112"/>
      <c r="EC16" s="112"/>
      <c r="ED16" s="112"/>
      <c r="EE16" s="112"/>
      <c r="EF16" s="112"/>
      <c r="EG16" s="112"/>
      <c r="EH16" s="112"/>
      <c r="EI16" s="112"/>
      <c r="EJ16" s="112"/>
      <c r="EK16" s="112"/>
      <c r="EL16" s="112"/>
      <c r="EM16" s="112"/>
      <c r="EN16" s="112"/>
      <c r="EO16" s="112"/>
      <c r="EP16" s="112"/>
      <c r="EQ16" s="112"/>
      <c r="ER16" s="112"/>
      <c r="ES16" s="112"/>
      <c r="ET16" s="112"/>
      <c r="EU16" s="112"/>
      <c r="EV16" s="112"/>
      <c r="EW16" s="112"/>
      <c r="EX16" s="112"/>
      <c r="EY16" s="112"/>
      <c r="EZ16" s="112"/>
      <c r="FA16" s="112"/>
      <c r="FB16" s="112"/>
      <c r="FC16" s="112"/>
      <c r="FD16" s="112"/>
      <c r="FE16" s="112"/>
      <c r="FF16" s="112"/>
      <c r="FG16" s="112"/>
      <c r="FH16" s="112"/>
      <c r="FI16" s="112"/>
      <c r="FJ16" s="112"/>
      <c r="FK16" s="112"/>
      <c r="FL16" s="112"/>
      <c r="FM16" s="112"/>
      <c r="FN16" s="112"/>
      <c r="FO16" s="112"/>
      <c r="FP16" s="112"/>
      <c r="FQ16" s="112"/>
      <c r="FR16" s="112"/>
      <c r="FS16" s="112"/>
      <c r="FT16" s="112"/>
      <c r="FU16" s="112"/>
      <c r="FV16" s="112"/>
      <c r="FW16" s="112"/>
      <c r="FX16" s="112"/>
      <c r="FY16" s="112"/>
      <c r="FZ16" s="112"/>
      <c r="GA16" s="112"/>
      <c r="GB16" s="112"/>
      <c r="GC16" s="112"/>
      <c r="GD16" s="112"/>
      <c r="GE16" s="112"/>
      <c r="GF16" s="112"/>
      <c r="GG16" s="112"/>
      <c r="GH16" s="112"/>
      <c r="GI16" s="112"/>
      <c r="GJ16" s="112"/>
      <c r="GK16" s="112"/>
      <c r="GL16" s="112"/>
      <c r="GM16" s="112"/>
      <c r="GN16" s="112"/>
      <c r="GO16" s="112"/>
      <c r="GP16" s="112"/>
      <c r="GQ16" s="112"/>
      <c r="GR16" s="112"/>
      <c r="GS16" s="112"/>
      <c r="GT16" s="112"/>
      <c r="GU16" s="112"/>
      <c r="GV16" s="112"/>
      <c r="GW16" s="112"/>
      <c r="GX16" s="112"/>
      <c r="GY16" s="112"/>
      <c r="GZ16" s="112"/>
      <c r="HA16" s="112"/>
      <c r="HB16" s="112"/>
      <c r="HC16" s="112"/>
      <c r="HD16" s="112"/>
      <c r="HE16" s="112"/>
      <c r="HF16" s="112"/>
      <c r="HG16" s="112"/>
      <c r="HH16" s="112"/>
      <c r="HI16" s="112"/>
      <c r="HJ16" s="112"/>
      <c r="HK16" s="112"/>
      <c r="HL16" s="112"/>
      <c r="HM16" s="112"/>
      <c r="HN16" s="112"/>
      <c r="HO16" s="112"/>
      <c r="HP16" s="112"/>
      <c r="HQ16" s="112"/>
      <c r="HR16" s="112"/>
      <c r="HS16" s="112"/>
      <c r="HT16" s="112"/>
      <c r="HU16" s="112"/>
      <c r="HV16" s="112"/>
      <c r="HW16" s="112"/>
      <c r="HX16" s="112"/>
      <c r="HY16" s="112"/>
      <c r="HZ16" s="112"/>
      <c r="IA16" s="112"/>
      <c r="IB16" s="112"/>
      <c r="IC16" s="112"/>
      <c r="ID16" s="112"/>
      <c r="IE16" s="112"/>
      <c r="IF16" s="112"/>
      <c r="IG16" s="112"/>
      <c r="IH16" s="112"/>
      <c r="II16" s="112"/>
      <c r="IJ16" s="112"/>
      <c r="IK16" s="112"/>
      <c r="IL16" s="112"/>
      <c r="IM16" s="112"/>
      <c r="IN16" s="112"/>
      <c r="IO16" s="112"/>
      <c r="IP16" s="112"/>
      <c r="IQ16" s="112"/>
      <c r="IR16" s="112"/>
      <c r="IS16" s="112"/>
      <c r="IT16" s="112"/>
      <c r="IU16" s="112"/>
      <c r="IV16" s="112"/>
      <c r="IW16" s="112"/>
      <c r="IX16" s="112"/>
      <c r="IY16" s="112"/>
      <c r="IZ16" s="112"/>
      <c r="JA16" s="112"/>
      <c r="JB16" s="112"/>
      <c r="JC16" s="112"/>
      <c r="JD16" s="112"/>
      <c r="JE16" s="112"/>
      <c r="JF16" s="112"/>
      <c r="JG16" s="112"/>
      <c r="JH16" s="112"/>
      <c r="JI16" s="112"/>
      <c r="JJ16" s="112"/>
      <c r="JK16" s="112"/>
      <c r="JL16" s="112"/>
      <c r="JM16" s="112"/>
      <c r="JN16" s="112"/>
      <c r="JO16" s="112"/>
      <c r="JP16" s="112"/>
      <c r="JQ16" s="112"/>
      <c r="JR16" s="112"/>
      <c r="JS16" s="112"/>
      <c r="JT16" s="112"/>
      <c r="JU16" s="112"/>
      <c r="JV16" s="112"/>
      <c r="JW16" s="112"/>
      <c r="JX16" s="112"/>
      <c r="JY16" s="112"/>
      <c r="JZ16" s="112"/>
      <c r="KA16" s="112"/>
      <c r="KB16" s="112"/>
      <c r="KC16" s="112"/>
      <c r="KD16" s="112"/>
      <c r="KE16" s="112"/>
      <c r="KF16" s="112"/>
      <c r="KG16" s="112"/>
      <c r="KH16" s="112"/>
      <c r="KI16" s="112"/>
      <c r="KJ16" s="112"/>
      <c r="KK16" s="112"/>
      <c r="KL16" s="112"/>
      <c r="KM16" s="112"/>
      <c r="KN16" s="112"/>
      <c r="KO16" s="112"/>
      <c r="KP16" s="112"/>
      <c r="KQ16" s="112"/>
      <c r="KR16" s="112"/>
      <c r="KS16" s="112"/>
      <c r="KT16" s="112"/>
      <c r="KU16" s="112"/>
      <c r="KV16" s="112"/>
      <c r="KW16" s="112"/>
      <c r="KX16" s="112"/>
      <c r="KY16" s="112"/>
      <c r="KZ16" s="112"/>
      <c r="LA16" s="112"/>
      <c r="LB16" s="112"/>
      <c r="LC16" s="112"/>
      <c r="LD16" s="112"/>
      <c r="LE16" s="112"/>
      <c r="LF16" s="112"/>
      <c r="LG16" s="112"/>
      <c r="LH16" s="112"/>
      <c r="LI16" s="112"/>
      <c r="LJ16" s="112"/>
      <c r="LK16" s="112"/>
      <c r="LL16" s="112"/>
      <c r="LM16" s="112"/>
      <c r="LN16" s="112"/>
      <c r="LO16" s="112"/>
      <c r="LP16" s="112"/>
      <c r="LQ16" s="112"/>
      <c r="LR16" s="112"/>
      <c r="LS16" s="112"/>
      <c r="LT16" s="112"/>
      <c r="LU16" s="112"/>
      <c r="LV16" s="112"/>
      <c r="LW16" s="112"/>
      <c r="LX16" s="112"/>
      <c r="LY16" s="112"/>
      <c r="LZ16" s="112"/>
      <c r="MA16" s="112"/>
      <c r="MB16" s="112"/>
      <c r="MC16" s="112"/>
      <c r="MD16" s="112"/>
      <c r="ME16" s="112"/>
      <c r="MF16" s="112"/>
      <c r="MG16" s="112"/>
      <c r="MH16" s="112"/>
      <c r="MI16" s="112"/>
      <c r="MJ16" s="112"/>
      <c r="MK16" s="112"/>
      <c r="ML16" s="112"/>
      <c r="MM16" s="112"/>
      <c r="MN16" s="112"/>
      <c r="MO16" s="112"/>
      <c r="MP16" s="112"/>
      <c r="MQ16" s="112"/>
      <c r="MR16" s="112"/>
      <c r="MS16" s="112"/>
      <c r="MT16" s="112"/>
      <c r="MU16" s="112"/>
      <c r="MV16" s="112"/>
      <c r="MW16" s="112"/>
      <c r="MX16" s="112"/>
      <c r="MY16" s="112"/>
      <c r="MZ16" s="112"/>
      <c r="NA16" s="112"/>
      <c r="NB16" s="112"/>
      <c r="NC16" s="112"/>
      <c r="ND16" s="112"/>
      <c r="NE16" s="112"/>
      <c r="NF16" s="112"/>
      <c r="NG16" s="112"/>
      <c r="NH16" s="112"/>
      <c r="NI16" s="112"/>
      <c r="NJ16" s="112"/>
      <c r="NK16" s="112"/>
      <c r="NL16" s="112"/>
      <c r="NM16" s="112"/>
      <c r="NN16" s="112"/>
      <c r="NO16" s="112"/>
      <c r="NP16" s="112"/>
      <c r="NQ16" s="112"/>
      <c r="NR16" s="112"/>
      <c r="NS16" s="112"/>
      <c r="NT16" s="112"/>
      <c r="NU16" s="112"/>
      <c r="NV16" s="112"/>
      <c r="NW16" s="112"/>
      <c r="NX16" s="112"/>
      <c r="NY16" s="112"/>
      <c r="NZ16" s="112"/>
      <c r="OA16" s="112"/>
      <c r="OB16" s="112"/>
      <c r="OC16" s="112"/>
      <c r="OD16" s="112"/>
      <c r="OE16" s="112"/>
      <c r="OF16" s="112"/>
      <c r="OG16" s="112"/>
      <c r="OH16" s="112"/>
      <c r="OI16" s="112"/>
      <c r="OJ16" s="112"/>
      <c r="OK16" s="112"/>
      <c r="OL16" s="112"/>
      <c r="OM16" s="112"/>
      <c r="ON16" s="112"/>
      <c r="OO16" s="112"/>
      <c r="OP16" s="112"/>
      <c r="OQ16" s="112"/>
      <c r="OR16" s="112"/>
      <c r="OS16" s="112"/>
      <c r="OT16" s="112"/>
      <c r="OU16" s="112"/>
      <c r="OV16" s="112"/>
      <c r="OW16" s="112"/>
      <c r="OX16" s="112"/>
      <c r="OY16" s="112"/>
      <c r="OZ16" s="112"/>
      <c r="PA16" s="112"/>
      <c r="PB16" s="112"/>
      <c r="PC16" s="112"/>
      <c r="PD16" s="112"/>
      <c r="PE16" s="112"/>
      <c r="PF16" s="112"/>
      <c r="PG16" s="112"/>
      <c r="PH16" s="112"/>
      <c r="PI16" s="112"/>
      <c r="PJ16" s="112"/>
      <c r="PK16" s="112"/>
      <c r="PL16" s="112"/>
      <c r="PM16" s="112"/>
      <c r="PN16" s="112"/>
      <c r="PO16" s="112"/>
      <c r="PP16" s="112"/>
      <c r="PQ16" s="112"/>
      <c r="PR16" s="112"/>
      <c r="PS16" s="112"/>
      <c r="PT16" s="112"/>
      <c r="PU16" s="112"/>
      <c r="PV16" s="112"/>
      <c r="PW16" s="112"/>
      <c r="PX16" s="112"/>
      <c r="PY16" s="112"/>
      <c r="PZ16" s="112"/>
      <c r="QA16" s="112"/>
      <c r="QB16" s="112"/>
      <c r="QC16" s="112"/>
      <c r="QD16" s="112"/>
      <c r="QE16" s="112"/>
      <c r="QF16" s="112"/>
      <c r="QG16" s="112"/>
      <c r="QH16" s="112"/>
      <c r="QI16" s="112"/>
      <c r="QJ16" s="112"/>
      <c r="QK16" s="112"/>
      <c r="QL16" s="112"/>
      <c r="QM16" s="112"/>
      <c r="QN16" s="112"/>
      <c r="QO16" s="112"/>
      <c r="QP16" s="112"/>
      <c r="QQ16" s="112"/>
      <c r="QR16" s="112"/>
      <c r="QS16" s="112"/>
      <c r="QT16" s="112"/>
      <c r="QU16" s="112"/>
      <c r="QV16" s="112"/>
      <c r="QW16" s="112"/>
      <c r="QX16" s="112"/>
      <c r="QY16" s="112"/>
      <c r="QZ16" s="112"/>
      <c r="RA16" s="112"/>
      <c r="RB16" s="112"/>
      <c r="RC16" s="112"/>
      <c r="RD16" s="112"/>
      <c r="RE16" s="112"/>
      <c r="RF16" s="112"/>
      <c r="RG16" s="112"/>
      <c r="RH16" s="112"/>
      <c r="RI16" s="112"/>
      <c r="RJ16" s="112"/>
      <c r="RK16" s="112"/>
      <c r="RL16" s="112"/>
      <c r="RM16" s="112"/>
      <c r="RN16" s="112"/>
      <c r="RO16" s="112"/>
      <c r="RP16" s="112"/>
      <c r="RQ16" s="112"/>
      <c r="RR16" s="112"/>
      <c r="RS16" s="112"/>
      <c r="RT16" s="112"/>
      <c r="RU16" s="112"/>
      <c r="RV16" s="112"/>
      <c r="RW16" s="112"/>
      <c r="RX16" s="112"/>
      <c r="RY16" s="112"/>
      <c r="RZ16" s="112"/>
      <c r="SA16" s="112"/>
      <c r="SB16" s="112"/>
      <c r="SC16" s="112"/>
      <c r="SD16" s="112"/>
      <c r="SE16" s="112"/>
      <c r="SF16" s="112"/>
      <c r="SG16" s="112"/>
      <c r="SH16" s="112"/>
      <c r="SI16" s="112"/>
      <c r="SJ16" s="112"/>
      <c r="SK16" s="112"/>
      <c r="SL16" s="112"/>
      <c r="SM16" s="112"/>
      <c r="SN16" s="112"/>
      <c r="SO16" s="112"/>
      <c r="SP16" s="112"/>
      <c r="SQ16" s="112"/>
      <c r="SR16" s="112"/>
      <c r="SS16" s="112"/>
      <c r="ST16" s="112"/>
      <c r="SU16" s="112"/>
      <c r="SV16" s="112"/>
      <c r="SW16" s="112"/>
      <c r="SX16" s="112"/>
      <c r="SY16" s="112"/>
      <c r="SZ16" s="112"/>
      <c r="TA16" s="112"/>
      <c r="TB16" s="112"/>
      <c r="TC16" s="112"/>
      <c r="TD16" s="112"/>
      <c r="TE16" s="112"/>
      <c r="TF16" s="112"/>
      <c r="TG16" s="112"/>
      <c r="TH16" s="112"/>
      <c r="TI16" s="112"/>
      <c r="TJ16" s="112"/>
      <c r="TK16" s="112"/>
      <c r="TL16" s="112"/>
      <c r="TM16" s="112"/>
      <c r="TN16" s="112"/>
      <c r="TO16" s="112"/>
      <c r="TP16" s="112"/>
      <c r="TQ16" s="112"/>
      <c r="TR16" s="112"/>
      <c r="TS16" s="112"/>
      <c r="TT16" s="112"/>
      <c r="TU16" s="112"/>
      <c r="TV16" s="112"/>
      <c r="TW16" s="112"/>
      <c r="TX16" s="112"/>
      <c r="TY16" s="112"/>
      <c r="TZ16" s="112"/>
      <c r="UA16" s="112"/>
      <c r="UB16" s="112"/>
      <c r="UC16" s="112"/>
      <c r="UD16" s="112"/>
      <c r="UE16" s="112"/>
      <c r="UF16" s="112"/>
      <c r="UG16" s="112"/>
      <c r="UH16" s="112"/>
      <c r="UI16" s="112"/>
      <c r="UJ16" s="112"/>
      <c r="UK16" s="112"/>
      <c r="UL16" s="112"/>
      <c r="UM16" s="112"/>
      <c r="UN16" s="112"/>
      <c r="UO16" s="112"/>
      <c r="UP16" s="112"/>
      <c r="UQ16" s="112"/>
      <c r="UR16" s="112"/>
      <c r="US16" s="112"/>
      <c r="UT16" s="112"/>
      <c r="UU16" s="112"/>
      <c r="UV16" s="112"/>
      <c r="UW16" s="112"/>
      <c r="UX16" s="112"/>
      <c r="UY16" s="112"/>
      <c r="UZ16" s="112"/>
      <c r="VA16" s="112"/>
      <c r="VB16" s="112"/>
      <c r="VC16" s="112"/>
      <c r="VD16" s="112"/>
      <c r="VE16" s="112"/>
      <c r="VF16" s="112"/>
      <c r="VG16" s="112"/>
      <c r="VH16" s="112"/>
      <c r="VI16" s="112"/>
      <c r="VJ16" s="112"/>
      <c r="VK16" s="112"/>
      <c r="VL16" s="112"/>
      <c r="VM16" s="112"/>
      <c r="VN16" s="112"/>
      <c r="VO16" s="112"/>
      <c r="VP16" s="112"/>
      <c r="VQ16" s="112"/>
      <c r="VR16" s="112"/>
      <c r="VS16" s="112"/>
      <c r="VT16" s="112"/>
      <c r="VU16" s="112"/>
      <c r="VV16" s="112"/>
      <c r="VW16" s="112"/>
      <c r="VX16" s="112"/>
      <c r="VY16" s="112"/>
      <c r="VZ16" s="112"/>
      <c r="WA16" s="112"/>
      <c r="WB16" s="112"/>
      <c r="WC16" s="112"/>
      <c r="WD16" s="112"/>
      <c r="WE16" s="112"/>
      <c r="WF16" s="112"/>
      <c r="WG16" s="112"/>
      <c r="WH16" s="112"/>
      <c r="WI16" s="112"/>
      <c r="WJ16" s="112"/>
      <c r="WK16" s="112"/>
      <c r="WL16" s="112"/>
      <c r="WM16" s="112"/>
      <c r="WN16" s="112"/>
      <c r="WO16" s="112"/>
      <c r="WP16" s="112"/>
      <c r="WQ16" s="112"/>
      <c r="WR16" s="112"/>
      <c r="WS16" s="112"/>
      <c r="WT16" s="112"/>
      <c r="WU16" s="112"/>
      <c r="WV16" s="112"/>
      <c r="WW16" s="112"/>
      <c r="WX16" s="112"/>
      <c r="WY16" s="112"/>
      <c r="WZ16" s="112"/>
      <c r="XA16" s="112"/>
      <c r="XB16" s="112"/>
      <c r="XC16" s="112"/>
      <c r="XD16" s="112"/>
      <c r="XE16" s="112"/>
      <c r="XF16" s="112"/>
      <c r="XG16" s="112"/>
      <c r="XH16" s="112"/>
      <c r="XI16" s="112"/>
      <c r="XJ16" s="112"/>
      <c r="XK16" s="112"/>
      <c r="XL16" s="112"/>
      <c r="XM16" s="112"/>
      <c r="XN16" s="112"/>
      <c r="XO16" s="112"/>
      <c r="XP16" s="112"/>
      <c r="XQ16" s="112"/>
      <c r="XR16" s="112"/>
      <c r="XS16" s="112"/>
      <c r="XT16" s="112"/>
      <c r="XU16" s="112"/>
      <c r="XV16" s="112"/>
      <c r="XW16" s="112"/>
      <c r="XX16" s="112"/>
      <c r="XY16" s="112"/>
      <c r="XZ16" s="112"/>
      <c r="YA16" s="112"/>
      <c r="YB16" s="112"/>
      <c r="YC16" s="112"/>
      <c r="YD16" s="112"/>
      <c r="YE16" s="112"/>
      <c r="YF16" s="112"/>
      <c r="YG16" s="112"/>
      <c r="YH16" s="112"/>
      <c r="YI16" s="112"/>
      <c r="YJ16" s="112"/>
      <c r="YK16" s="112"/>
      <c r="YL16" s="112"/>
      <c r="YM16" s="112"/>
      <c r="YN16" s="112"/>
      <c r="YO16" s="112"/>
      <c r="YP16" s="112"/>
      <c r="YQ16" s="112"/>
      <c r="YR16" s="112"/>
      <c r="YS16" s="112"/>
      <c r="YT16" s="112"/>
      <c r="YU16" s="112"/>
      <c r="YV16" s="112"/>
      <c r="YW16" s="112"/>
      <c r="YX16" s="112"/>
      <c r="YY16" s="112"/>
      <c r="YZ16" s="112"/>
      <c r="ZA16" s="112"/>
      <c r="ZB16" s="112"/>
      <c r="ZC16" s="112"/>
      <c r="ZD16" s="112"/>
      <c r="ZE16" s="112"/>
      <c r="ZF16" s="112"/>
      <c r="ZG16" s="112"/>
      <c r="ZH16" s="112"/>
      <c r="ZI16" s="112"/>
      <c r="ZJ16" s="112"/>
      <c r="ZK16" s="112"/>
      <c r="ZL16" s="112"/>
      <c r="ZM16" s="112"/>
      <c r="ZN16" s="112"/>
      <c r="ZO16" s="112"/>
      <c r="ZP16" s="112"/>
      <c r="ZQ16" s="112"/>
      <c r="ZR16" s="112"/>
      <c r="ZS16" s="112"/>
      <c r="ZT16" s="112"/>
      <c r="ZU16" s="112"/>
      <c r="ZV16" s="112"/>
      <c r="ZW16" s="112"/>
      <c r="ZX16" s="112"/>
      <c r="ZY16" s="112"/>
      <c r="ZZ16" s="112"/>
      <c r="AAA16" s="112"/>
      <c r="AAB16" s="112"/>
      <c r="AAC16" s="112"/>
      <c r="AAD16" s="112"/>
      <c r="AAE16" s="112"/>
      <c r="AAF16" s="112"/>
      <c r="AAG16" s="112"/>
      <c r="AAH16" s="112"/>
      <c r="AAI16" s="112"/>
      <c r="AAJ16" s="112"/>
      <c r="AAK16" s="112"/>
      <c r="AAL16" s="112"/>
      <c r="AAM16" s="112"/>
      <c r="AAN16" s="112"/>
      <c r="AAO16" s="112"/>
      <c r="AAP16" s="112"/>
      <c r="AAQ16" s="112"/>
      <c r="AAR16" s="112"/>
      <c r="AAS16" s="112"/>
      <c r="AAT16" s="112"/>
      <c r="AAU16" s="112"/>
      <c r="AAV16" s="112"/>
      <c r="AAW16" s="112"/>
      <c r="AAX16" s="112"/>
      <c r="AAY16" s="112"/>
      <c r="AAZ16" s="112"/>
      <c r="ABA16" s="112"/>
      <c r="ABB16" s="112"/>
      <c r="ABC16" s="112"/>
      <c r="ABD16" s="112"/>
      <c r="ABE16" s="112"/>
      <c r="ABF16" s="112"/>
      <c r="ABG16" s="112"/>
      <c r="ABH16" s="112"/>
      <c r="ABI16" s="112"/>
      <c r="ABJ16" s="112"/>
      <c r="ABK16" s="112"/>
      <c r="ABL16" s="112"/>
      <c r="ABM16" s="112"/>
      <c r="ABN16" s="112"/>
      <c r="ABO16" s="112"/>
      <c r="ABP16" s="112"/>
      <c r="ABQ16" s="112"/>
      <c r="ABR16" s="112"/>
      <c r="ABS16" s="112"/>
      <c r="ABT16" s="112"/>
      <c r="ABU16" s="112"/>
      <c r="ABV16" s="112"/>
      <c r="ABW16" s="112"/>
      <c r="ABX16" s="112"/>
      <c r="ABY16" s="112"/>
      <c r="ABZ16" s="112"/>
      <c r="ACA16" s="112"/>
      <c r="ACB16" s="112"/>
      <c r="ACC16" s="112"/>
      <c r="ACD16" s="112"/>
      <c r="ACE16" s="112"/>
      <c r="ACF16" s="112"/>
      <c r="ACG16" s="112"/>
      <c r="ACH16" s="112"/>
      <c r="ACI16" s="112"/>
      <c r="ACJ16" s="112"/>
      <c r="ACK16" s="112"/>
      <c r="ACL16" s="112"/>
      <c r="ACM16" s="112"/>
      <c r="ACN16" s="112"/>
      <c r="ACO16" s="112"/>
      <c r="ACP16" s="112"/>
      <c r="ACQ16" s="112"/>
      <c r="ACR16" s="112"/>
      <c r="ACS16" s="112"/>
      <c r="ACT16" s="112"/>
      <c r="ACU16" s="112"/>
      <c r="ACV16" s="112"/>
      <c r="ACW16" s="112"/>
      <c r="ACX16" s="112"/>
      <c r="ACY16" s="112"/>
      <c r="ACZ16" s="112"/>
      <c r="ADA16" s="112"/>
      <c r="ADB16" s="112"/>
      <c r="ADC16" s="112"/>
      <c r="ADD16" s="112"/>
      <c r="ADE16" s="112"/>
      <c r="ADF16" s="112"/>
      <c r="ADG16" s="112"/>
      <c r="ADH16" s="112"/>
      <c r="ADI16" s="112"/>
      <c r="ADJ16" s="112"/>
      <c r="ADK16" s="112"/>
      <c r="ADL16" s="112"/>
      <c r="ADM16" s="112"/>
      <c r="ADN16" s="112"/>
      <c r="ADO16" s="112"/>
      <c r="ADP16" s="112"/>
      <c r="ADQ16" s="112"/>
      <c r="ADR16" s="112"/>
      <c r="ADS16" s="112"/>
      <c r="ADT16" s="112"/>
      <c r="ADU16" s="112"/>
      <c r="ADV16" s="112"/>
      <c r="ADW16" s="112"/>
      <c r="ADX16" s="112"/>
      <c r="ADY16" s="112"/>
      <c r="ADZ16" s="112"/>
      <c r="AEA16" s="112"/>
      <c r="AEB16" s="112"/>
      <c r="AEC16" s="112"/>
      <c r="AED16" s="112"/>
      <c r="AEE16" s="112"/>
      <c r="AEF16" s="112"/>
      <c r="AEG16" s="112"/>
      <c r="AEH16" s="112"/>
      <c r="AEI16" s="112"/>
      <c r="AEJ16" s="112"/>
      <c r="AEK16" s="112"/>
      <c r="AEL16" s="112"/>
      <c r="AEM16" s="112"/>
      <c r="AEN16" s="112"/>
      <c r="AEO16" s="112"/>
      <c r="AEP16" s="112"/>
      <c r="AEQ16" s="112"/>
      <c r="AER16" s="112"/>
      <c r="AES16" s="112"/>
      <c r="AET16" s="112"/>
      <c r="AEU16" s="112"/>
      <c r="AEV16" s="112"/>
      <c r="AEW16" s="112"/>
      <c r="AEX16" s="112"/>
      <c r="AEY16" s="112"/>
      <c r="AEZ16" s="112"/>
      <c r="AFA16" s="112"/>
      <c r="AFB16" s="112"/>
      <c r="AFC16" s="112"/>
      <c r="AFD16" s="112"/>
      <c r="AFE16" s="112"/>
      <c r="AFF16" s="112"/>
      <c r="AFG16" s="112"/>
      <c r="AFH16" s="112"/>
      <c r="AFI16" s="112"/>
      <c r="AFJ16" s="112"/>
      <c r="AFK16" s="112"/>
      <c r="AFL16" s="112"/>
      <c r="AFM16" s="112"/>
      <c r="AFN16" s="112"/>
      <c r="AFO16" s="112"/>
      <c r="AFP16" s="112"/>
      <c r="AFQ16" s="112"/>
      <c r="AFR16" s="112"/>
      <c r="AFS16" s="112"/>
      <c r="AFT16" s="112"/>
      <c r="AFU16" s="112"/>
      <c r="AFV16" s="112"/>
      <c r="AFW16" s="112"/>
      <c r="AFX16" s="112"/>
      <c r="AFY16" s="112"/>
      <c r="AFZ16" s="112"/>
      <c r="AGA16" s="112"/>
      <c r="AGB16" s="112"/>
      <c r="AGC16" s="112"/>
      <c r="AGD16" s="112"/>
      <c r="AGE16" s="112"/>
      <c r="AGF16" s="112"/>
      <c r="AGG16" s="112"/>
      <c r="AGH16" s="112"/>
      <c r="AGI16" s="112"/>
      <c r="AGJ16" s="112"/>
      <c r="AGK16" s="112"/>
      <c r="AGL16" s="112"/>
      <c r="AGM16" s="112"/>
      <c r="AGN16" s="112"/>
      <c r="AGO16" s="112"/>
      <c r="AGP16" s="112"/>
      <c r="AGQ16" s="112"/>
      <c r="AGR16" s="112"/>
      <c r="AGS16" s="112"/>
      <c r="AGT16" s="112"/>
      <c r="AGU16" s="112"/>
      <c r="AGV16" s="112"/>
      <c r="AGW16" s="112"/>
      <c r="AGX16" s="112"/>
      <c r="AGY16" s="112"/>
      <c r="AGZ16" s="112"/>
      <c r="AHA16" s="112"/>
      <c r="AHB16" s="112"/>
      <c r="AHC16" s="112"/>
      <c r="AHD16" s="112"/>
      <c r="AHE16" s="112"/>
      <c r="AHF16" s="112"/>
      <c r="AHG16" s="112"/>
      <c r="AHH16" s="112"/>
      <c r="AHI16" s="112"/>
      <c r="AHJ16" s="112"/>
      <c r="AHK16" s="112"/>
      <c r="AHL16" s="112"/>
      <c r="AHM16" s="112"/>
      <c r="AHN16" s="112"/>
      <c r="AHO16" s="112"/>
      <c r="AHP16" s="112"/>
      <c r="AHQ16" s="112"/>
      <c r="AHR16" s="112"/>
      <c r="AHS16" s="112"/>
      <c r="AHT16" s="112"/>
      <c r="AHU16" s="112"/>
      <c r="AHV16" s="112"/>
      <c r="AHW16" s="112"/>
      <c r="AHX16" s="112"/>
      <c r="AHY16" s="112"/>
      <c r="AHZ16" s="112"/>
      <c r="AIA16" s="112"/>
      <c r="AIB16" s="112"/>
      <c r="AIC16" s="112"/>
      <c r="AID16" s="112"/>
      <c r="AIE16" s="112"/>
      <c r="AIF16" s="112"/>
      <c r="AIG16" s="112"/>
      <c r="AIH16" s="112"/>
      <c r="AII16" s="112"/>
      <c r="AIJ16" s="112"/>
      <c r="AIK16" s="112"/>
      <c r="AIL16" s="112"/>
      <c r="AIM16" s="112"/>
      <c r="AIN16" s="112"/>
      <c r="AIO16" s="112"/>
      <c r="AIP16" s="112"/>
      <c r="AIQ16" s="112"/>
      <c r="AIR16" s="112"/>
      <c r="AIS16" s="112"/>
      <c r="AIT16" s="112"/>
      <c r="AIU16" s="112"/>
      <c r="AIV16" s="112"/>
      <c r="AIW16" s="112"/>
      <c r="AIX16" s="112"/>
      <c r="AIY16" s="112"/>
      <c r="AIZ16" s="112"/>
      <c r="AJA16" s="112"/>
      <c r="AJB16" s="112"/>
      <c r="AJC16" s="112"/>
      <c r="AJD16" s="112"/>
      <c r="AJE16" s="112"/>
      <c r="AJF16" s="112"/>
      <c r="AJG16" s="112"/>
      <c r="AJH16" s="112"/>
      <c r="AJI16" s="112"/>
      <c r="AJJ16" s="112"/>
      <c r="AJK16" s="112"/>
      <c r="AJL16" s="112"/>
      <c r="AJM16" s="112"/>
      <c r="AJN16" s="112"/>
      <c r="AJO16" s="112"/>
      <c r="AJP16" s="112"/>
      <c r="AJQ16" s="112"/>
      <c r="AJR16" s="112"/>
      <c r="AJS16" s="112"/>
      <c r="AJT16" s="112"/>
      <c r="AJU16" s="112"/>
      <c r="AJV16" s="112"/>
      <c r="AJW16" s="112"/>
      <c r="AJX16" s="112"/>
      <c r="AJY16" s="112"/>
      <c r="AJZ16" s="112"/>
      <c r="AKA16" s="112"/>
      <c r="AKB16" s="112"/>
      <c r="AKC16" s="112"/>
      <c r="AKD16" s="112"/>
      <c r="AKE16" s="112"/>
      <c r="AKF16" s="112"/>
      <c r="AKG16" s="112"/>
      <c r="AKH16" s="112"/>
      <c r="AKI16" s="112"/>
      <c r="AKJ16" s="112"/>
      <c r="AKK16" s="112"/>
      <c r="AKL16" s="112"/>
      <c r="AKM16" s="112"/>
      <c r="AKN16" s="112"/>
      <c r="AKO16" s="112"/>
      <c r="AKP16" s="112"/>
      <c r="AKQ16" s="112"/>
      <c r="AKR16" s="112"/>
      <c r="AKS16" s="112"/>
      <c r="AKT16" s="112"/>
      <c r="AKU16" s="112"/>
      <c r="AKV16" s="112"/>
      <c r="AKW16" s="112"/>
      <c r="AKX16" s="112"/>
      <c r="AKY16" s="112"/>
      <c r="AKZ16" s="112"/>
      <c r="ALA16" s="112"/>
      <c r="ALB16" s="112"/>
      <c r="ALC16" s="112"/>
      <c r="ALD16" s="112"/>
      <c r="ALE16" s="112"/>
      <c r="ALF16" s="112"/>
      <c r="ALG16" s="112"/>
      <c r="ALH16" s="112"/>
      <c r="ALI16" s="112"/>
      <c r="ALJ16" s="112"/>
      <c r="ALK16" s="112"/>
      <c r="ALL16" s="112"/>
      <c r="ALM16" s="112"/>
      <c r="ALN16" s="112"/>
      <c r="ALO16" s="112"/>
      <c r="ALP16" s="112"/>
      <c r="ALQ16" s="112"/>
      <c r="ALR16" s="112"/>
      <c r="ALS16" s="112"/>
      <c r="ALT16" s="112"/>
      <c r="ALU16" s="112"/>
      <c r="ALV16" s="112"/>
      <c r="ALW16" s="112"/>
      <c r="ALX16" s="112"/>
      <c r="ALY16" s="112"/>
      <c r="ALZ16" s="112"/>
      <c r="AMA16" s="112"/>
      <c r="AMB16" s="112"/>
      <c r="AMC16" s="112"/>
      <c r="AMD16" s="112"/>
      <c r="AME16" s="112"/>
      <c r="AMF16" s="112"/>
      <c r="AMG16" s="112"/>
      <c r="AMH16" s="112"/>
      <c r="AMI16" s="112"/>
      <c r="AMJ16" s="112"/>
      <c r="AMK16" s="112"/>
      <c r="AML16" s="112"/>
      <c r="AMM16" s="112"/>
      <c r="AMN16" s="112"/>
      <c r="AMO16" s="112"/>
      <c r="AMP16" s="112"/>
      <c r="AMQ16" s="112"/>
      <c r="AMR16" s="112"/>
      <c r="AMS16" s="112"/>
      <c r="AMT16" s="112"/>
      <c r="AMU16" s="112"/>
      <c r="AMV16" s="112"/>
      <c r="AMW16" s="112"/>
      <c r="AMX16" s="112"/>
      <c r="AMY16" s="112"/>
      <c r="AMZ16" s="112"/>
      <c r="ANA16" s="112"/>
      <c r="ANB16" s="112"/>
      <c r="ANC16" s="112"/>
      <c r="AND16" s="112"/>
      <c r="ANE16" s="112"/>
      <c r="ANF16" s="112"/>
      <c r="ANG16" s="112"/>
      <c r="ANH16" s="112"/>
      <c r="ANI16" s="112"/>
      <c r="ANJ16" s="112"/>
      <c r="ANK16" s="112"/>
      <c r="ANL16" s="112"/>
      <c r="ANM16" s="112"/>
      <c r="ANN16" s="112"/>
      <c r="ANO16" s="112"/>
      <c r="ANP16" s="112"/>
      <c r="ANQ16" s="112"/>
      <c r="ANR16" s="112"/>
      <c r="ANS16" s="112"/>
      <c r="ANT16" s="112"/>
      <c r="ANU16" s="112"/>
      <c r="ANV16" s="112"/>
      <c r="ANW16" s="112"/>
      <c r="ANX16" s="112"/>
      <c r="ANY16" s="112"/>
      <c r="ANZ16" s="112"/>
      <c r="AOA16" s="112"/>
      <c r="AOB16" s="112"/>
      <c r="AOC16" s="112"/>
      <c r="AOD16" s="112"/>
      <c r="AOE16" s="112"/>
      <c r="AOF16" s="112"/>
      <c r="AOG16" s="112"/>
      <c r="AOH16" s="112"/>
      <c r="AOI16" s="112"/>
      <c r="AOJ16" s="112"/>
      <c r="AOK16" s="112"/>
      <c r="AOL16" s="112"/>
      <c r="AOM16" s="112"/>
      <c r="AON16" s="112"/>
      <c r="AOO16" s="112"/>
      <c r="AOP16" s="112"/>
      <c r="AOQ16" s="112"/>
      <c r="AOR16" s="112"/>
      <c r="AOS16" s="112"/>
      <c r="AOT16" s="112"/>
      <c r="AOU16" s="112"/>
      <c r="AOV16" s="112"/>
      <c r="AOW16" s="112"/>
      <c r="AOX16" s="112"/>
      <c r="AOY16" s="112"/>
      <c r="AOZ16" s="112"/>
      <c r="APA16" s="112"/>
      <c r="APB16" s="112"/>
      <c r="APC16" s="112"/>
      <c r="APD16" s="112"/>
      <c r="APE16" s="112"/>
      <c r="APF16" s="112"/>
      <c r="APG16" s="112"/>
      <c r="APH16" s="112"/>
      <c r="API16" s="112"/>
      <c r="APJ16" s="112"/>
      <c r="APK16" s="112"/>
      <c r="APL16" s="112"/>
      <c r="APM16" s="112"/>
      <c r="APN16" s="112"/>
      <c r="APO16" s="112"/>
      <c r="APP16" s="112"/>
      <c r="APQ16" s="112"/>
      <c r="APR16" s="112"/>
      <c r="APS16" s="112"/>
      <c r="APT16" s="112"/>
      <c r="APU16" s="112"/>
      <c r="APV16" s="112"/>
      <c r="APW16" s="112"/>
      <c r="APX16" s="112"/>
      <c r="APY16" s="112"/>
      <c r="APZ16" s="112"/>
      <c r="AQA16" s="112"/>
      <c r="AQB16" s="112"/>
      <c r="AQC16" s="112"/>
      <c r="AQD16" s="112"/>
      <c r="AQE16" s="112"/>
      <c r="AQF16" s="112"/>
      <c r="AQG16" s="112"/>
      <c r="AQH16" s="112"/>
      <c r="AQI16" s="112"/>
      <c r="AQJ16" s="112"/>
      <c r="AQK16" s="112"/>
      <c r="AQL16" s="112"/>
      <c r="AQM16" s="112"/>
      <c r="AQN16" s="112"/>
      <c r="AQO16" s="112"/>
      <c r="AQP16" s="112"/>
      <c r="AQQ16" s="112"/>
      <c r="AQR16" s="112"/>
      <c r="AQS16" s="112"/>
      <c r="AQT16" s="112"/>
      <c r="AQU16" s="112"/>
      <c r="AQV16" s="112"/>
      <c r="AQW16" s="112"/>
      <c r="AQX16" s="112"/>
      <c r="AQY16" s="112"/>
      <c r="AQZ16" s="112"/>
      <c r="ARA16" s="112"/>
      <c r="ARB16" s="112"/>
      <c r="ARC16" s="112"/>
      <c r="ARD16" s="112"/>
      <c r="ARE16" s="112"/>
      <c r="ARF16" s="112"/>
      <c r="ARG16" s="112"/>
      <c r="ARH16" s="112"/>
      <c r="ARI16" s="112"/>
      <c r="ARJ16" s="112"/>
      <c r="ARK16" s="112"/>
      <c r="ARL16" s="112"/>
      <c r="ARM16" s="112"/>
      <c r="ARN16" s="112"/>
      <c r="ARO16" s="112"/>
      <c r="ARP16" s="112"/>
      <c r="ARQ16" s="112"/>
      <c r="ARR16" s="112"/>
      <c r="ARS16" s="112"/>
      <c r="ART16" s="112"/>
      <c r="ARU16" s="112"/>
      <c r="ARV16" s="112"/>
      <c r="ARW16" s="112"/>
      <c r="ARX16" s="112"/>
      <c r="ARY16" s="112"/>
      <c r="ARZ16" s="112"/>
      <c r="ASA16" s="112"/>
      <c r="ASB16" s="112"/>
      <c r="ASC16" s="112"/>
      <c r="ASD16" s="112"/>
      <c r="ASE16" s="112"/>
      <c r="ASF16" s="112"/>
      <c r="ASG16" s="112"/>
      <c r="ASH16" s="112"/>
      <c r="ASI16" s="112"/>
      <c r="ASJ16" s="112"/>
      <c r="ASK16" s="112"/>
      <c r="ASL16" s="112"/>
      <c r="ASM16" s="112"/>
      <c r="ASN16" s="112"/>
      <c r="ASO16" s="112"/>
      <c r="ASP16" s="112"/>
      <c r="ASQ16" s="112"/>
      <c r="ASR16" s="112"/>
      <c r="ASS16" s="112"/>
      <c r="AST16" s="112"/>
      <c r="ASU16" s="112"/>
      <c r="ASV16" s="112"/>
      <c r="ASW16" s="112"/>
      <c r="ASX16" s="112"/>
      <c r="ASY16" s="112"/>
      <c r="ASZ16" s="112"/>
      <c r="ATA16" s="112"/>
      <c r="ATB16" s="112"/>
      <c r="ATC16" s="112"/>
      <c r="ATD16" s="112"/>
      <c r="ATE16" s="112"/>
      <c r="ATF16" s="112"/>
      <c r="ATG16" s="112"/>
      <c r="ATH16" s="112"/>
      <c r="ATI16" s="112"/>
      <c r="ATJ16" s="112"/>
      <c r="ATK16" s="112"/>
      <c r="ATL16" s="112"/>
      <c r="ATM16" s="112"/>
      <c r="ATN16" s="112"/>
      <c r="ATO16" s="112"/>
      <c r="ATP16" s="112"/>
      <c r="ATQ16" s="112"/>
      <c r="ATR16" s="112"/>
      <c r="ATS16" s="112"/>
      <c r="ATT16" s="112"/>
      <c r="ATU16" s="112"/>
      <c r="ATV16" s="112"/>
      <c r="ATW16" s="112"/>
      <c r="ATX16" s="112"/>
      <c r="ATY16" s="112"/>
      <c r="ATZ16" s="112"/>
      <c r="AUA16" s="112"/>
      <c r="AUB16" s="112"/>
      <c r="AUC16" s="112"/>
      <c r="AUD16" s="112"/>
      <c r="AUE16" s="112"/>
      <c r="AUF16" s="112"/>
      <c r="AUG16" s="112"/>
      <c r="AUH16" s="112"/>
      <c r="AUI16" s="112"/>
      <c r="AUJ16" s="112"/>
      <c r="AUK16" s="112"/>
      <c r="AUL16" s="112"/>
      <c r="AUM16" s="112"/>
      <c r="AUN16" s="112"/>
      <c r="AUO16" s="112"/>
      <c r="AUP16" s="112"/>
      <c r="AUQ16" s="112"/>
      <c r="AUR16" s="112"/>
      <c r="AUS16" s="112"/>
      <c r="AUT16" s="112"/>
      <c r="AUU16" s="112"/>
      <c r="AUV16" s="112"/>
      <c r="AUW16" s="112"/>
      <c r="AUX16" s="112"/>
      <c r="AUY16" s="112"/>
      <c r="AUZ16" s="112"/>
      <c r="AVA16" s="112"/>
      <c r="AVB16" s="112"/>
      <c r="AVC16" s="112"/>
      <c r="AVD16" s="112"/>
      <c r="AVE16" s="112"/>
      <c r="AVF16" s="112"/>
      <c r="AVG16" s="112"/>
      <c r="AVH16" s="112"/>
      <c r="AVI16" s="112"/>
      <c r="AVJ16" s="112"/>
      <c r="AVK16" s="112"/>
      <c r="AVL16" s="112"/>
      <c r="AVM16" s="112"/>
      <c r="AVN16" s="112"/>
      <c r="AVO16" s="112"/>
      <c r="AVP16" s="112"/>
      <c r="AVQ16" s="112"/>
      <c r="AVR16" s="112"/>
      <c r="AVS16" s="112"/>
      <c r="AVT16" s="112"/>
      <c r="AVU16" s="112"/>
      <c r="AVV16" s="112"/>
      <c r="AVW16" s="112"/>
      <c r="AVX16" s="112"/>
      <c r="AVY16" s="112"/>
      <c r="AVZ16" s="112"/>
      <c r="AWA16" s="112"/>
      <c r="AWB16" s="112"/>
      <c r="AWC16" s="112"/>
      <c r="AWD16" s="112"/>
      <c r="AWE16" s="112"/>
      <c r="AWF16" s="112"/>
      <c r="AWG16" s="112"/>
      <c r="AWH16" s="112"/>
      <c r="AWI16" s="112"/>
      <c r="AWJ16" s="112"/>
      <c r="AWK16" s="112"/>
      <c r="AWL16" s="112"/>
      <c r="AWM16" s="112"/>
      <c r="AWN16" s="112"/>
      <c r="AWO16" s="112"/>
      <c r="AWP16" s="112"/>
      <c r="AWQ16" s="112"/>
      <c r="AWR16" s="112"/>
      <c r="AWS16" s="112"/>
      <c r="AWT16" s="112"/>
      <c r="AWU16" s="112"/>
      <c r="AWV16" s="112"/>
      <c r="AWW16" s="112"/>
      <c r="AWX16" s="112"/>
      <c r="AWY16" s="112"/>
      <c r="AWZ16" s="112"/>
      <c r="AXA16" s="112"/>
      <c r="AXB16" s="112"/>
      <c r="AXC16" s="112"/>
      <c r="AXD16" s="112"/>
      <c r="AXE16" s="112"/>
      <c r="AXF16" s="112"/>
      <c r="AXG16" s="112"/>
      <c r="AXH16" s="112"/>
      <c r="AXI16" s="112"/>
      <c r="AXJ16" s="112"/>
      <c r="AXK16" s="112"/>
      <c r="AXL16" s="112"/>
      <c r="AXM16" s="112"/>
      <c r="AXN16" s="112"/>
      <c r="AXO16" s="112"/>
      <c r="AXP16" s="112"/>
      <c r="AXQ16" s="112"/>
      <c r="AXR16" s="112"/>
      <c r="AXS16" s="112"/>
      <c r="AXT16" s="112"/>
      <c r="AXU16" s="112"/>
      <c r="AXV16" s="112"/>
      <c r="AXW16" s="112"/>
      <c r="AXX16" s="112"/>
      <c r="AXY16" s="112"/>
      <c r="AXZ16" s="112"/>
      <c r="AYA16" s="112"/>
      <c r="AYB16" s="112"/>
      <c r="AYC16" s="112"/>
      <c r="AYD16" s="112"/>
      <c r="AYE16" s="112"/>
      <c r="AYF16" s="112"/>
      <c r="AYG16" s="112"/>
      <c r="AYH16" s="112"/>
      <c r="AYI16" s="112"/>
      <c r="AYJ16" s="112"/>
      <c r="AYK16" s="112"/>
      <c r="AYL16" s="112"/>
      <c r="AYM16" s="112"/>
      <c r="AYN16" s="112"/>
      <c r="AYO16" s="112"/>
      <c r="AYP16" s="112"/>
      <c r="AYQ16" s="112"/>
      <c r="AYR16" s="112"/>
      <c r="AYS16" s="112"/>
      <c r="AYT16" s="112"/>
      <c r="AYU16" s="112"/>
      <c r="AYV16" s="112"/>
      <c r="AYW16" s="112"/>
      <c r="AYX16" s="112"/>
      <c r="AYY16" s="112"/>
      <c r="AYZ16" s="112"/>
      <c r="AZA16" s="112"/>
      <c r="AZB16" s="112"/>
      <c r="AZC16" s="112"/>
      <c r="AZD16" s="112"/>
      <c r="AZE16" s="112"/>
      <c r="AZF16" s="112"/>
      <c r="AZG16" s="112"/>
      <c r="AZH16" s="112"/>
      <c r="AZI16" s="112"/>
      <c r="AZJ16" s="112"/>
      <c r="AZK16" s="112"/>
      <c r="AZL16" s="112"/>
      <c r="AZM16" s="112"/>
      <c r="AZN16" s="112"/>
      <c r="AZO16" s="112"/>
      <c r="AZP16" s="112"/>
      <c r="AZQ16" s="112"/>
      <c r="AZR16" s="112"/>
      <c r="AZS16" s="112"/>
      <c r="AZT16" s="112"/>
      <c r="AZU16" s="112"/>
      <c r="AZV16" s="112"/>
      <c r="AZW16" s="112"/>
      <c r="AZX16" s="112"/>
      <c r="AZY16" s="112"/>
      <c r="AZZ16" s="112"/>
      <c r="BAA16" s="112"/>
      <c r="BAB16" s="112"/>
      <c r="BAC16" s="112"/>
      <c r="BAD16" s="112"/>
      <c r="BAE16" s="112"/>
      <c r="BAF16" s="112"/>
      <c r="BAG16" s="112"/>
      <c r="BAH16" s="112"/>
      <c r="BAI16" s="112"/>
      <c r="BAJ16" s="112"/>
      <c r="BAK16" s="112"/>
      <c r="BAL16" s="112"/>
      <c r="BAM16" s="112"/>
      <c r="BAN16" s="112"/>
      <c r="BAO16" s="112"/>
      <c r="BAP16" s="112"/>
      <c r="BAQ16" s="112"/>
      <c r="BAR16" s="112"/>
      <c r="BAS16" s="112"/>
      <c r="BAT16" s="112"/>
      <c r="BAU16" s="112"/>
      <c r="BAV16" s="112"/>
      <c r="BAW16" s="112"/>
      <c r="BAX16" s="112"/>
      <c r="BAY16" s="112"/>
      <c r="BAZ16" s="112"/>
      <c r="BBA16" s="112"/>
      <c r="BBB16" s="112"/>
      <c r="BBC16" s="112"/>
      <c r="BBD16" s="112"/>
      <c r="BBE16" s="112"/>
      <c r="BBF16" s="112"/>
      <c r="BBG16" s="112"/>
      <c r="BBH16" s="112"/>
      <c r="BBI16" s="112"/>
      <c r="BBJ16" s="112"/>
      <c r="BBK16" s="112"/>
      <c r="BBL16" s="112"/>
      <c r="BBM16" s="112"/>
      <c r="BBN16" s="112"/>
      <c r="BBO16" s="112"/>
      <c r="BBP16" s="112"/>
      <c r="BBQ16" s="112"/>
      <c r="BBR16" s="112"/>
      <c r="BBS16" s="112"/>
      <c r="BBT16" s="112"/>
      <c r="BBU16" s="112"/>
      <c r="BBV16" s="112"/>
      <c r="BBW16" s="112"/>
      <c r="BBX16" s="112"/>
      <c r="BBY16" s="112"/>
      <c r="BBZ16" s="112"/>
      <c r="BCA16" s="112"/>
      <c r="BCB16" s="112"/>
      <c r="BCC16" s="112"/>
      <c r="BCD16" s="112"/>
      <c r="BCE16" s="112"/>
      <c r="BCF16" s="112"/>
      <c r="BCG16" s="112"/>
      <c r="BCH16" s="112"/>
      <c r="BCI16" s="112"/>
      <c r="BCJ16" s="112"/>
      <c r="BCK16" s="112"/>
      <c r="BCL16" s="112"/>
      <c r="BCM16" s="112"/>
      <c r="BCN16" s="112"/>
      <c r="BCO16" s="112"/>
      <c r="BCP16" s="112"/>
      <c r="BCQ16" s="112"/>
      <c r="BCR16" s="112"/>
      <c r="BCS16" s="112"/>
      <c r="BCT16" s="112"/>
      <c r="BCU16" s="112"/>
      <c r="BCV16" s="112"/>
      <c r="BCW16" s="112"/>
      <c r="BCX16" s="112"/>
      <c r="BCY16" s="112"/>
      <c r="BCZ16" s="112"/>
      <c r="BDA16" s="112"/>
      <c r="BDB16" s="112"/>
      <c r="BDC16" s="112"/>
      <c r="BDD16" s="112"/>
      <c r="BDE16" s="112"/>
      <c r="BDF16" s="112"/>
      <c r="BDG16" s="112"/>
      <c r="BDH16" s="112"/>
      <c r="BDI16" s="112"/>
      <c r="BDJ16" s="112"/>
      <c r="BDK16" s="112"/>
      <c r="BDL16" s="112"/>
      <c r="BDM16" s="112"/>
      <c r="BDN16" s="112"/>
      <c r="BDO16" s="112"/>
      <c r="BDP16" s="112"/>
      <c r="BDQ16" s="112"/>
      <c r="BDR16" s="112"/>
      <c r="BDS16" s="112"/>
      <c r="BDT16" s="112"/>
      <c r="BDU16" s="112"/>
      <c r="BDV16" s="112"/>
      <c r="BDW16" s="112"/>
      <c r="BDX16" s="112"/>
      <c r="BDY16" s="112"/>
      <c r="BDZ16" s="112"/>
      <c r="BEA16" s="112"/>
      <c r="BEB16" s="112"/>
      <c r="BEC16" s="112"/>
      <c r="BED16" s="112"/>
      <c r="BEE16" s="112"/>
      <c r="BEF16" s="112"/>
      <c r="BEG16" s="112"/>
      <c r="BEH16" s="112"/>
      <c r="BEI16" s="112"/>
      <c r="BEJ16" s="112"/>
      <c r="BEK16" s="112"/>
      <c r="BEL16" s="112"/>
      <c r="BEM16" s="112"/>
      <c r="BEN16" s="112"/>
      <c r="BEO16" s="112"/>
      <c r="BEP16" s="112"/>
      <c r="BEQ16" s="112"/>
      <c r="BER16" s="112"/>
      <c r="BES16" s="112"/>
      <c r="BET16" s="112"/>
      <c r="BEU16" s="112"/>
      <c r="BEV16" s="112"/>
      <c r="BEW16" s="112"/>
      <c r="BEX16" s="112"/>
      <c r="BEY16" s="112"/>
      <c r="BEZ16" s="112"/>
      <c r="BFA16" s="112"/>
      <c r="BFB16" s="112"/>
      <c r="BFC16" s="112"/>
      <c r="BFD16" s="112"/>
      <c r="BFE16" s="112"/>
      <c r="BFF16" s="112"/>
      <c r="BFG16" s="112"/>
      <c r="BFH16" s="112"/>
      <c r="BFI16" s="112"/>
      <c r="BFJ16" s="112"/>
      <c r="BFK16" s="112"/>
      <c r="BFL16" s="112"/>
      <c r="BFM16" s="112"/>
      <c r="BFN16" s="112"/>
      <c r="BFO16" s="112"/>
      <c r="BFP16" s="112"/>
      <c r="BFQ16" s="112"/>
      <c r="BFR16" s="112"/>
      <c r="BFS16" s="112"/>
      <c r="BFT16" s="112"/>
      <c r="BFU16" s="112"/>
      <c r="BFV16" s="112"/>
      <c r="BFW16" s="112"/>
      <c r="BFX16" s="112"/>
      <c r="BFY16" s="112"/>
      <c r="BFZ16" s="112"/>
      <c r="BGA16" s="112"/>
      <c r="BGB16" s="112"/>
      <c r="BGC16" s="112"/>
      <c r="BGD16" s="112"/>
      <c r="BGE16" s="112"/>
      <c r="BGF16" s="112"/>
      <c r="BGG16" s="112"/>
      <c r="BGH16" s="112"/>
      <c r="BGI16" s="112"/>
      <c r="BGJ16" s="112"/>
      <c r="BGK16" s="112"/>
      <c r="BGL16" s="112"/>
      <c r="BGM16" s="112"/>
      <c r="BGN16" s="112"/>
      <c r="BGO16" s="112"/>
      <c r="BGP16" s="112"/>
      <c r="BGQ16" s="112"/>
      <c r="BGR16" s="112"/>
      <c r="BGS16" s="112"/>
      <c r="BGT16" s="112"/>
      <c r="BGU16" s="112"/>
      <c r="BGV16" s="112"/>
      <c r="BGW16" s="112"/>
      <c r="BGX16" s="112"/>
      <c r="BGY16" s="112"/>
      <c r="BGZ16" s="112"/>
      <c r="BHA16" s="112"/>
      <c r="BHB16" s="112"/>
      <c r="BHC16" s="112"/>
      <c r="BHD16" s="112"/>
      <c r="BHE16" s="112"/>
      <c r="BHF16" s="112"/>
      <c r="BHG16" s="112"/>
      <c r="BHH16" s="112"/>
      <c r="BHI16" s="112"/>
      <c r="BHJ16" s="112"/>
      <c r="BHK16" s="112"/>
      <c r="BHL16" s="112"/>
      <c r="BHM16" s="112"/>
      <c r="BHN16" s="112"/>
      <c r="BHO16" s="112"/>
      <c r="BHP16" s="112"/>
      <c r="BHQ16" s="112"/>
      <c r="BHR16" s="112"/>
      <c r="BHS16" s="112"/>
      <c r="BHT16" s="112"/>
      <c r="BHU16" s="112"/>
      <c r="BHV16" s="112"/>
      <c r="BHW16" s="112"/>
      <c r="BHX16" s="112"/>
      <c r="BHY16" s="112"/>
      <c r="BHZ16" s="112"/>
      <c r="BIA16" s="112"/>
      <c r="BIB16" s="112"/>
      <c r="BIC16" s="112"/>
      <c r="BID16" s="112"/>
      <c r="BIE16" s="112"/>
      <c r="BIF16" s="112"/>
      <c r="BIG16" s="112"/>
      <c r="BIH16" s="112"/>
      <c r="BII16" s="112"/>
      <c r="BIJ16" s="112"/>
      <c r="BIK16" s="112"/>
      <c r="BIL16" s="112"/>
      <c r="BIM16" s="112"/>
      <c r="BIN16" s="112"/>
      <c r="BIO16" s="112"/>
      <c r="BIP16" s="112"/>
      <c r="BIQ16" s="112"/>
      <c r="BIR16" s="112"/>
      <c r="BIS16" s="112"/>
      <c r="BIT16" s="112"/>
      <c r="BIU16" s="112"/>
      <c r="BIV16" s="112"/>
      <c r="BIW16" s="112"/>
      <c r="BIX16" s="112"/>
      <c r="BIY16" s="112"/>
      <c r="BIZ16" s="112"/>
      <c r="BJA16" s="112"/>
      <c r="BJB16" s="112"/>
      <c r="BJC16" s="112"/>
      <c r="BJD16" s="112"/>
      <c r="BJE16" s="112"/>
      <c r="BJF16" s="112"/>
      <c r="BJG16" s="112"/>
      <c r="BJH16" s="112"/>
      <c r="BJI16" s="112"/>
      <c r="BJJ16" s="112"/>
      <c r="BJK16" s="112"/>
      <c r="BJL16" s="112"/>
      <c r="BJM16" s="112"/>
      <c r="BJN16" s="112"/>
      <c r="BJO16" s="112"/>
      <c r="BJP16" s="112"/>
      <c r="BJQ16" s="112"/>
      <c r="BJR16" s="112"/>
      <c r="BJS16" s="112"/>
      <c r="BJT16" s="112"/>
      <c r="BJU16" s="112"/>
      <c r="BJV16" s="112"/>
      <c r="BJW16" s="112"/>
      <c r="BJX16" s="112"/>
      <c r="BJY16" s="112"/>
      <c r="BJZ16" s="112"/>
      <c r="BKA16" s="112"/>
      <c r="BKB16" s="112"/>
      <c r="BKC16" s="112"/>
      <c r="BKD16" s="112"/>
      <c r="BKE16" s="112"/>
      <c r="BKF16" s="112"/>
      <c r="BKG16" s="112"/>
      <c r="BKH16" s="112"/>
      <c r="BKI16" s="112"/>
      <c r="BKJ16" s="112"/>
      <c r="BKK16" s="112"/>
      <c r="BKL16" s="112"/>
      <c r="BKM16" s="112"/>
      <c r="BKN16" s="112"/>
      <c r="BKO16" s="112"/>
      <c r="BKP16" s="112"/>
      <c r="BKQ16" s="112"/>
      <c r="BKR16" s="112"/>
      <c r="BKS16" s="112"/>
      <c r="BKT16" s="112"/>
      <c r="BKU16" s="112"/>
      <c r="BKV16" s="112"/>
      <c r="BKW16" s="112"/>
      <c r="BKX16" s="112"/>
      <c r="BKY16" s="112"/>
      <c r="BKZ16" s="112"/>
      <c r="BLA16" s="112"/>
      <c r="BLB16" s="112"/>
      <c r="BLC16" s="112"/>
      <c r="BLD16" s="112"/>
      <c r="BLE16" s="112"/>
      <c r="BLF16" s="112"/>
      <c r="BLG16" s="112"/>
      <c r="BLH16" s="112"/>
      <c r="BLI16" s="112"/>
      <c r="BLJ16" s="112"/>
      <c r="BLK16" s="112"/>
      <c r="BLL16" s="112"/>
      <c r="BLM16" s="112"/>
      <c r="BLN16" s="112"/>
      <c r="BLO16" s="112"/>
      <c r="BLP16" s="112"/>
      <c r="BLQ16" s="112"/>
      <c r="BLR16" s="112"/>
      <c r="BLS16" s="112"/>
      <c r="BLT16" s="112"/>
      <c r="BLU16" s="112"/>
      <c r="BLV16" s="112"/>
      <c r="BLW16" s="112"/>
      <c r="BLX16" s="112"/>
      <c r="BLY16" s="112"/>
      <c r="BLZ16" s="112"/>
      <c r="BMA16" s="112"/>
      <c r="BMB16" s="112"/>
      <c r="BMC16" s="112"/>
      <c r="BMD16" s="112"/>
      <c r="BME16" s="112"/>
      <c r="BMF16" s="112"/>
      <c r="BMG16" s="112"/>
      <c r="BMH16" s="112"/>
      <c r="BMI16" s="112"/>
      <c r="BMJ16" s="112"/>
      <c r="BMK16" s="112"/>
      <c r="BML16" s="112"/>
      <c r="BMM16" s="112"/>
      <c r="BMN16" s="112"/>
      <c r="BMO16" s="112"/>
      <c r="BMP16" s="112"/>
      <c r="BMQ16" s="112"/>
      <c r="BMR16" s="112"/>
      <c r="BMS16" s="112"/>
      <c r="BMT16" s="112"/>
      <c r="BMU16" s="112"/>
      <c r="BMV16" s="112"/>
      <c r="BMW16" s="112"/>
      <c r="BMX16" s="112"/>
      <c r="BMY16" s="112"/>
      <c r="BMZ16" s="112"/>
      <c r="BNA16" s="112"/>
      <c r="BNB16" s="112"/>
      <c r="BNC16" s="112"/>
      <c r="BND16" s="112"/>
      <c r="BNE16" s="112"/>
      <c r="BNF16" s="112"/>
      <c r="BNG16" s="112"/>
      <c r="BNH16" s="112"/>
      <c r="BNI16" s="112"/>
      <c r="BNJ16" s="112"/>
      <c r="BNK16" s="112"/>
      <c r="BNL16" s="112"/>
      <c r="BNM16" s="112"/>
      <c r="BNN16" s="112"/>
      <c r="BNO16" s="112"/>
      <c r="BNP16" s="112"/>
      <c r="BNQ16" s="112"/>
      <c r="BNR16" s="112"/>
      <c r="BNS16" s="112"/>
      <c r="BNT16" s="112"/>
      <c r="BNU16" s="112"/>
      <c r="BNV16" s="112"/>
      <c r="BNW16" s="112"/>
      <c r="BNX16" s="112"/>
      <c r="BNY16" s="112"/>
      <c r="BNZ16" s="112"/>
      <c r="BOA16" s="112"/>
      <c r="BOB16" s="112"/>
      <c r="BOC16" s="112"/>
      <c r="BOD16" s="112"/>
      <c r="BOE16" s="112"/>
      <c r="BOF16" s="112"/>
      <c r="BOG16" s="112"/>
      <c r="BOH16" s="112"/>
      <c r="BOI16" s="112"/>
      <c r="BOJ16" s="112"/>
      <c r="BOK16" s="112"/>
      <c r="BOL16" s="112"/>
      <c r="BOM16" s="112"/>
      <c r="BON16" s="112"/>
      <c r="BOO16" s="112"/>
      <c r="BOP16" s="112"/>
      <c r="BOQ16" s="112"/>
      <c r="BOR16" s="112"/>
      <c r="BOS16" s="112"/>
      <c r="BOT16" s="112"/>
      <c r="BOU16" s="112"/>
      <c r="BOV16" s="112"/>
      <c r="BOW16" s="112"/>
      <c r="BOX16" s="112"/>
      <c r="BOY16" s="112"/>
      <c r="BOZ16" s="112"/>
      <c r="BPA16" s="112"/>
      <c r="BPB16" s="112"/>
      <c r="BPC16" s="112"/>
      <c r="BPD16" s="112"/>
      <c r="BPE16" s="112"/>
      <c r="BPF16" s="112"/>
      <c r="BPG16" s="112"/>
      <c r="BPH16" s="112"/>
      <c r="BPI16" s="112"/>
      <c r="BPJ16" s="112"/>
      <c r="BPK16" s="112"/>
      <c r="BPL16" s="112"/>
      <c r="BPM16" s="112"/>
      <c r="BPN16" s="112"/>
      <c r="BPO16" s="112"/>
      <c r="BPP16" s="112"/>
      <c r="BPQ16" s="112"/>
      <c r="BPR16" s="112"/>
      <c r="BPS16" s="112"/>
      <c r="BPT16" s="112"/>
      <c r="BPU16" s="112"/>
      <c r="BPV16" s="112"/>
      <c r="BPW16" s="112"/>
      <c r="BPX16" s="112"/>
      <c r="BPY16" s="112"/>
      <c r="BPZ16" s="112"/>
      <c r="BQA16" s="112"/>
      <c r="BQB16" s="112"/>
      <c r="BQC16" s="112"/>
      <c r="BQD16" s="112"/>
      <c r="BQE16" s="112"/>
      <c r="BQF16" s="112"/>
      <c r="BQG16" s="112"/>
      <c r="BQH16" s="112"/>
      <c r="BQI16" s="112"/>
      <c r="BQJ16" s="112"/>
      <c r="BQK16" s="112"/>
      <c r="BQL16" s="112"/>
      <c r="BQM16" s="112"/>
      <c r="BQN16" s="112"/>
      <c r="BQO16" s="112"/>
      <c r="BQP16" s="112"/>
      <c r="BQQ16" s="112"/>
      <c r="BQR16" s="112"/>
      <c r="BQS16" s="112"/>
      <c r="BQT16" s="112"/>
      <c r="BQU16" s="112"/>
      <c r="BQV16" s="112"/>
      <c r="BQW16" s="112"/>
      <c r="BQX16" s="112"/>
      <c r="BQY16" s="112"/>
      <c r="BQZ16" s="112"/>
      <c r="BRA16" s="112"/>
      <c r="BRB16" s="112"/>
      <c r="BRC16" s="112"/>
      <c r="BRD16" s="112"/>
      <c r="BRE16" s="112"/>
      <c r="BRF16" s="112"/>
      <c r="BRG16" s="112"/>
      <c r="BRH16" s="112"/>
      <c r="BRI16" s="112"/>
      <c r="BRJ16" s="112"/>
      <c r="BRK16" s="112"/>
      <c r="BRL16" s="112"/>
      <c r="BRM16" s="112"/>
      <c r="BRN16" s="112"/>
      <c r="BRO16" s="112"/>
      <c r="BRP16" s="112"/>
      <c r="BRQ16" s="112"/>
      <c r="BRR16" s="112"/>
      <c r="BRS16" s="112"/>
      <c r="BRT16" s="112"/>
      <c r="BRU16" s="112"/>
      <c r="BRV16" s="112"/>
      <c r="BRW16" s="112"/>
      <c r="BRX16" s="112"/>
      <c r="BRY16" s="112"/>
      <c r="BRZ16" s="112"/>
      <c r="BSA16" s="112"/>
      <c r="BSB16" s="112"/>
      <c r="BSC16" s="112"/>
      <c r="BSD16" s="112"/>
      <c r="BSE16" s="112"/>
      <c r="BSF16" s="112"/>
      <c r="BSG16" s="112"/>
      <c r="BSH16" s="112"/>
      <c r="BSI16" s="112"/>
      <c r="BSJ16" s="112"/>
      <c r="BSK16" s="112"/>
      <c r="BSL16" s="112"/>
      <c r="BSM16" s="112"/>
      <c r="BSN16" s="112"/>
      <c r="BSO16" s="112"/>
      <c r="BSP16" s="112"/>
      <c r="BSQ16" s="112"/>
      <c r="BSR16" s="112"/>
      <c r="BSS16" s="112"/>
      <c r="BST16" s="112"/>
      <c r="BSU16" s="112"/>
      <c r="BSV16" s="112"/>
      <c r="BSW16" s="112"/>
      <c r="BSX16" s="112"/>
      <c r="BSY16" s="112"/>
      <c r="BSZ16" s="112"/>
      <c r="BTA16" s="112"/>
      <c r="BTB16" s="112"/>
      <c r="BTC16" s="112"/>
      <c r="BTD16" s="112"/>
      <c r="BTE16" s="112"/>
      <c r="BTF16" s="112"/>
      <c r="BTG16" s="112"/>
      <c r="BTH16" s="112"/>
      <c r="BTI16" s="112"/>
      <c r="BTJ16" s="112"/>
      <c r="BTK16" s="112"/>
      <c r="BTL16" s="112"/>
      <c r="BTM16" s="112"/>
      <c r="BTN16" s="112"/>
      <c r="BTO16" s="112"/>
      <c r="BTP16" s="112"/>
      <c r="BTQ16" s="112"/>
      <c r="BTR16" s="112"/>
      <c r="BTS16" s="112"/>
      <c r="BTT16" s="112"/>
      <c r="BTU16" s="112"/>
      <c r="BTV16" s="112"/>
      <c r="BTW16" s="112"/>
      <c r="BTX16" s="112"/>
      <c r="BTY16" s="112"/>
      <c r="BTZ16" s="112"/>
      <c r="BUA16" s="112"/>
      <c r="BUB16" s="112"/>
      <c r="BUC16" s="112"/>
      <c r="BUD16" s="112"/>
      <c r="BUE16" s="112"/>
      <c r="BUF16" s="112"/>
      <c r="BUG16" s="112"/>
      <c r="BUH16" s="112"/>
      <c r="BUI16" s="112"/>
      <c r="BUJ16" s="112"/>
      <c r="BUK16" s="112"/>
      <c r="BUL16" s="112"/>
      <c r="BUM16" s="112"/>
      <c r="BUN16" s="112"/>
      <c r="BUO16" s="112"/>
      <c r="BUP16" s="112"/>
      <c r="BUQ16" s="112"/>
      <c r="BUR16" s="112"/>
      <c r="BUS16" s="112"/>
      <c r="BUT16" s="112"/>
      <c r="BUU16" s="112"/>
      <c r="BUV16" s="112"/>
      <c r="BUW16" s="112"/>
      <c r="BUX16" s="112"/>
      <c r="BUY16" s="112"/>
      <c r="BUZ16" s="112"/>
      <c r="BVA16" s="112"/>
      <c r="BVB16" s="112"/>
      <c r="BVC16" s="112"/>
      <c r="BVD16" s="112"/>
      <c r="BVE16" s="112"/>
      <c r="BVF16" s="112"/>
      <c r="BVG16" s="112"/>
      <c r="BVH16" s="112"/>
      <c r="BVI16" s="112"/>
      <c r="BVJ16" s="112"/>
      <c r="BVK16" s="112"/>
      <c r="BVL16" s="112"/>
      <c r="BVM16" s="112"/>
      <c r="BVN16" s="112"/>
      <c r="BVO16" s="112"/>
      <c r="BVP16" s="112"/>
      <c r="BVQ16" s="112"/>
      <c r="BVR16" s="112"/>
      <c r="BVS16" s="112"/>
      <c r="BVT16" s="112"/>
      <c r="BVU16" s="112"/>
      <c r="BVV16" s="112"/>
      <c r="BVW16" s="112"/>
      <c r="BVX16" s="112"/>
      <c r="BVY16" s="112"/>
      <c r="BVZ16" s="112"/>
      <c r="BWA16" s="112"/>
      <c r="BWB16" s="112"/>
      <c r="BWC16" s="112"/>
      <c r="BWD16" s="112"/>
      <c r="BWE16" s="112"/>
      <c r="BWF16" s="112"/>
      <c r="BWG16" s="112"/>
      <c r="BWH16" s="112"/>
      <c r="BWI16" s="112"/>
      <c r="BWJ16" s="112"/>
      <c r="BWK16" s="112"/>
      <c r="BWL16" s="112"/>
      <c r="BWM16" s="112"/>
      <c r="BWN16" s="112"/>
      <c r="BWO16" s="112"/>
      <c r="BWP16" s="112"/>
      <c r="BWQ16" s="112"/>
      <c r="BWR16" s="112"/>
      <c r="BWS16" s="112"/>
      <c r="BWT16" s="112"/>
      <c r="BWU16" s="112"/>
      <c r="BWV16" s="112"/>
      <c r="BWW16" s="112"/>
      <c r="BWX16" s="112"/>
      <c r="BWY16" s="112"/>
      <c r="BWZ16" s="112"/>
      <c r="BXA16" s="112"/>
      <c r="BXB16" s="112"/>
      <c r="BXC16" s="112"/>
      <c r="BXD16" s="112"/>
      <c r="BXE16" s="112"/>
      <c r="BXF16" s="112"/>
      <c r="BXG16" s="112"/>
      <c r="BXH16" s="112"/>
      <c r="BXI16" s="112"/>
      <c r="BXJ16" s="112"/>
      <c r="BXK16" s="112"/>
      <c r="BXL16" s="112"/>
      <c r="BXM16" s="112"/>
      <c r="BXN16" s="112"/>
      <c r="BXO16" s="112"/>
      <c r="BXP16" s="112"/>
      <c r="BXQ16" s="112"/>
      <c r="BXR16" s="112"/>
      <c r="BXS16" s="112"/>
      <c r="BXT16" s="112"/>
      <c r="BXU16" s="112"/>
      <c r="BXV16" s="112"/>
      <c r="BXW16" s="112"/>
      <c r="BXX16" s="112"/>
      <c r="BXY16" s="112"/>
      <c r="BXZ16" s="112"/>
      <c r="BYA16" s="112"/>
      <c r="BYB16" s="112"/>
      <c r="BYC16" s="112"/>
      <c r="BYD16" s="112"/>
      <c r="BYE16" s="112"/>
      <c r="BYF16" s="112"/>
      <c r="BYG16" s="112"/>
      <c r="BYH16" s="112"/>
      <c r="BYI16" s="112"/>
      <c r="BYJ16" s="112"/>
      <c r="BYK16" s="112"/>
      <c r="BYL16" s="112"/>
      <c r="BYM16" s="112"/>
      <c r="BYN16" s="112"/>
      <c r="BYO16" s="112"/>
      <c r="BYP16" s="112"/>
      <c r="BYQ16" s="112"/>
      <c r="BYR16" s="112"/>
      <c r="BYS16" s="112"/>
      <c r="BYT16" s="112"/>
      <c r="BYU16" s="112"/>
      <c r="BYV16" s="112"/>
      <c r="BYW16" s="112"/>
      <c r="BYX16" s="112"/>
      <c r="BYY16" s="112"/>
      <c r="BYZ16" s="112"/>
      <c r="BZA16" s="112"/>
      <c r="BZB16" s="112"/>
      <c r="BZC16" s="112"/>
      <c r="BZD16" s="112"/>
      <c r="BZE16" s="112"/>
      <c r="BZF16" s="112"/>
      <c r="BZG16" s="112"/>
      <c r="BZH16" s="112"/>
      <c r="BZI16" s="112"/>
      <c r="BZJ16" s="112"/>
      <c r="BZK16" s="112"/>
      <c r="BZL16" s="112"/>
      <c r="BZM16" s="112"/>
      <c r="BZN16" s="112"/>
      <c r="BZO16" s="112"/>
      <c r="BZP16" s="112"/>
      <c r="BZQ16" s="112"/>
      <c r="BZR16" s="112"/>
      <c r="BZS16" s="112"/>
      <c r="BZT16" s="112"/>
      <c r="BZU16" s="112"/>
      <c r="BZV16" s="112"/>
      <c r="BZW16" s="112"/>
      <c r="BZX16" s="112"/>
      <c r="BZY16" s="112"/>
      <c r="BZZ16" s="112"/>
      <c r="CAA16" s="112"/>
      <c r="CAB16" s="112"/>
      <c r="CAC16" s="112"/>
      <c r="CAD16" s="112"/>
      <c r="CAE16" s="112"/>
      <c r="CAF16" s="112"/>
      <c r="CAG16" s="112"/>
      <c r="CAH16" s="112"/>
      <c r="CAI16" s="112"/>
      <c r="CAJ16" s="112"/>
      <c r="CAK16" s="112"/>
      <c r="CAL16" s="112"/>
      <c r="CAM16" s="112"/>
      <c r="CAN16" s="112"/>
      <c r="CAO16" s="112"/>
      <c r="CAP16" s="112"/>
      <c r="CAQ16" s="112"/>
      <c r="CAR16" s="112"/>
      <c r="CAS16" s="112"/>
      <c r="CAT16" s="112"/>
      <c r="CAU16" s="112"/>
      <c r="CAV16" s="112"/>
      <c r="CAW16" s="112"/>
      <c r="CAX16" s="112"/>
      <c r="CAY16" s="112"/>
      <c r="CAZ16" s="112"/>
      <c r="CBA16" s="112"/>
      <c r="CBB16" s="112"/>
      <c r="CBC16" s="112"/>
      <c r="CBD16" s="112"/>
      <c r="CBE16" s="112"/>
      <c r="CBF16" s="112"/>
      <c r="CBG16" s="112"/>
      <c r="CBH16" s="112"/>
      <c r="CBI16" s="112"/>
      <c r="CBJ16" s="112"/>
      <c r="CBK16" s="112"/>
      <c r="CBL16" s="112"/>
      <c r="CBM16" s="112"/>
      <c r="CBN16" s="112"/>
      <c r="CBO16" s="112"/>
      <c r="CBP16" s="112"/>
      <c r="CBQ16" s="112"/>
      <c r="CBR16" s="112"/>
      <c r="CBS16" s="112"/>
      <c r="CBT16" s="112"/>
      <c r="CBU16" s="112"/>
      <c r="CBV16" s="112"/>
      <c r="CBW16" s="112"/>
      <c r="CBX16" s="112"/>
      <c r="CBY16" s="112"/>
      <c r="CBZ16" s="112"/>
      <c r="CCA16" s="112"/>
      <c r="CCB16" s="112"/>
      <c r="CCC16" s="112"/>
      <c r="CCD16" s="112"/>
      <c r="CCE16" s="112"/>
      <c r="CCF16" s="112"/>
      <c r="CCG16" s="112"/>
      <c r="CCH16" s="112"/>
      <c r="CCI16" s="112"/>
      <c r="CCJ16" s="112"/>
      <c r="CCK16" s="112"/>
      <c r="CCL16" s="112"/>
      <c r="CCM16" s="112"/>
      <c r="CCN16" s="112"/>
      <c r="CCO16" s="112"/>
      <c r="CCP16" s="112"/>
      <c r="CCQ16" s="112"/>
      <c r="CCR16" s="112"/>
      <c r="CCS16" s="112"/>
      <c r="CCT16" s="112"/>
      <c r="CCU16" s="112"/>
      <c r="CCV16" s="112"/>
      <c r="CCW16" s="112"/>
      <c r="CCX16" s="112"/>
      <c r="CCY16" s="112"/>
      <c r="CCZ16" s="112"/>
      <c r="CDA16" s="112"/>
      <c r="CDB16" s="112"/>
      <c r="CDC16" s="112"/>
      <c r="CDD16" s="112"/>
      <c r="CDE16" s="112"/>
      <c r="CDF16" s="112"/>
      <c r="CDG16" s="112"/>
      <c r="CDH16" s="112"/>
      <c r="CDI16" s="112"/>
      <c r="CDJ16" s="112"/>
      <c r="CDK16" s="112"/>
      <c r="CDL16" s="112"/>
      <c r="CDM16" s="112"/>
      <c r="CDN16" s="112"/>
      <c r="CDO16" s="112"/>
      <c r="CDP16" s="112"/>
      <c r="CDQ16" s="112"/>
      <c r="CDR16" s="112"/>
      <c r="CDS16" s="112"/>
      <c r="CDT16" s="112"/>
      <c r="CDU16" s="112"/>
      <c r="CDV16" s="112"/>
      <c r="CDW16" s="112"/>
      <c r="CDX16" s="112"/>
      <c r="CDY16" s="112"/>
      <c r="CDZ16" s="112"/>
      <c r="CEA16" s="112"/>
      <c r="CEB16" s="112"/>
      <c r="CEC16" s="112"/>
      <c r="CED16" s="112"/>
      <c r="CEE16" s="112"/>
      <c r="CEF16" s="112"/>
      <c r="CEG16" s="112"/>
      <c r="CEH16" s="112"/>
      <c r="CEI16" s="112"/>
      <c r="CEJ16" s="112"/>
      <c r="CEK16" s="112"/>
      <c r="CEL16" s="112"/>
      <c r="CEM16" s="112"/>
      <c r="CEN16" s="112"/>
      <c r="CEO16" s="112"/>
      <c r="CEP16" s="112"/>
      <c r="CEQ16" s="112"/>
      <c r="CER16" s="112"/>
      <c r="CES16" s="112"/>
      <c r="CET16" s="112"/>
      <c r="CEU16" s="112"/>
      <c r="CEV16" s="112"/>
      <c r="CEW16" s="112"/>
      <c r="CEX16" s="112"/>
      <c r="CEY16" s="112"/>
      <c r="CEZ16" s="112"/>
      <c r="CFA16" s="112"/>
      <c r="CFB16" s="112"/>
      <c r="CFC16" s="112"/>
      <c r="CFD16" s="112"/>
      <c r="CFE16" s="112"/>
      <c r="CFF16" s="112"/>
      <c r="CFG16" s="112"/>
      <c r="CFH16" s="112"/>
      <c r="CFI16" s="112"/>
      <c r="CFJ16" s="112"/>
      <c r="CFK16" s="112"/>
      <c r="CFL16" s="112"/>
      <c r="CFM16" s="112"/>
      <c r="CFN16" s="112"/>
      <c r="CFO16" s="112"/>
      <c r="CFP16" s="112"/>
      <c r="CFQ16" s="112"/>
      <c r="CFR16" s="112"/>
      <c r="CFS16" s="112"/>
      <c r="CFT16" s="112"/>
      <c r="CFU16" s="112"/>
      <c r="CFV16" s="112"/>
      <c r="CFW16" s="112"/>
      <c r="CFX16" s="112"/>
      <c r="CFY16" s="112"/>
      <c r="CFZ16" s="112"/>
      <c r="CGA16" s="112"/>
      <c r="CGB16" s="112"/>
      <c r="CGC16" s="112"/>
      <c r="CGD16" s="112"/>
      <c r="CGE16" s="112"/>
      <c r="CGF16" s="112"/>
      <c r="CGG16" s="112"/>
      <c r="CGH16" s="112"/>
      <c r="CGI16" s="112"/>
      <c r="CGJ16" s="112"/>
      <c r="CGK16" s="112"/>
      <c r="CGL16" s="112"/>
      <c r="CGM16" s="112"/>
      <c r="CGN16" s="112"/>
      <c r="CGO16" s="112"/>
      <c r="CGP16" s="112"/>
      <c r="CGQ16" s="112"/>
      <c r="CGR16" s="112"/>
      <c r="CGS16" s="112"/>
      <c r="CGT16" s="112"/>
      <c r="CGU16" s="112"/>
      <c r="CGV16" s="112"/>
      <c r="CGW16" s="112"/>
      <c r="CGX16" s="112"/>
      <c r="CGY16" s="112"/>
      <c r="CGZ16" s="112"/>
      <c r="CHA16" s="112"/>
      <c r="CHB16" s="112"/>
      <c r="CHC16" s="112"/>
      <c r="CHD16" s="112"/>
      <c r="CHE16" s="112"/>
      <c r="CHF16" s="112"/>
      <c r="CHG16" s="112"/>
      <c r="CHH16" s="112"/>
      <c r="CHI16" s="112"/>
      <c r="CHJ16" s="112"/>
      <c r="CHK16" s="112"/>
      <c r="CHL16" s="112"/>
      <c r="CHM16" s="112"/>
      <c r="CHN16" s="112"/>
      <c r="CHO16" s="112"/>
      <c r="CHP16" s="112"/>
      <c r="CHQ16" s="112"/>
      <c r="CHR16" s="112"/>
      <c r="CHS16" s="112"/>
      <c r="CHT16" s="112"/>
      <c r="CHU16" s="112"/>
      <c r="CHV16" s="112"/>
      <c r="CHW16" s="112"/>
      <c r="CHX16" s="112"/>
      <c r="CHY16" s="112"/>
      <c r="CHZ16" s="112"/>
      <c r="CIA16" s="112"/>
      <c r="CIB16" s="112"/>
      <c r="CIC16" s="112"/>
      <c r="CID16" s="112"/>
      <c r="CIE16" s="112"/>
      <c r="CIF16" s="112"/>
      <c r="CIG16" s="112"/>
      <c r="CIH16" s="112"/>
      <c r="CII16" s="112"/>
      <c r="CIJ16" s="112"/>
      <c r="CIK16" s="112"/>
      <c r="CIL16" s="112"/>
      <c r="CIM16" s="112"/>
      <c r="CIN16" s="112"/>
      <c r="CIO16" s="112"/>
      <c r="CIP16" s="112"/>
      <c r="CIQ16" s="112"/>
      <c r="CIR16" s="112"/>
      <c r="CIS16" s="112"/>
      <c r="CIT16" s="112"/>
      <c r="CIU16" s="112"/>
      <c r="CIV16" s="112"/>
      <c r="CIW16" s="112"/>
      <c r="CIX16" s="112"/>
      <c r="CIY16" s="112"/>
      <c r="CIZ16" s="112"/>
      <c r="CJA16" s="112"/>
      <c r="CJB16" s="112"/>
      <c r="CJC16" s="112"/>
      <c r="CJD16" s="112"/>
      <c r="CJE16" s="112"/>
      <c r="CJF16" s="112"/>
      <c r="CJG16" s="112"/>
      <c r="CJH16" s="112"/>
      <c r="CJI16" s="112"/>
      <c r="CJJ16" s="112"/>
      <c r="CJK16" s="112"/>
      <c r="CJL16" s="112"/>
      <c r="CJM16" s="112"/>
      <c r="CJN16" s="112"/>
      <c r="CJO16" s="112"/>
      <c r="CJP16" s="112"/>
      <c r="CJQ16" s="112"/>
      <c r="CJR16" s="112"/>
      <c r="CJS16" s="112"/>
      <c r="CJT16" s="112"/>
      <c r="CJU16" s="112"/>
      <c r="CJV16" s="112"/>
      <c r="CJW16" s="112"/>
      <c r="CJX16" s="112"/>
      <c r="CJY16" s="112"/>
      <c r="CJZ16" s="112"/>
      <c r="CKA16" s="112"/>
      <c r="CKB16" s="112"/>
      <c r="CKC16" s="112"/>
      <c r="CKD16" s="112"/>
      <c r="CKE16" s="112"/>
      <c r="CKF16" s="112"/>
      <c r="CKG16" s="112"/>
      <c r="CKH16" s="112"/>
      <c r="CKI16" s="112"/>
      <c r="CKJ16" s="112"/>
      <c r="CKK16" s="112"/>
      <c r="CKL16" s="112"/>
      <c r="CKM16" s="112"/>
      <c r="CKN16" s="112"/>
      <c r="CKO16" s="112"/>
      <c r="CKP16" s="112"/>
      <c r="CKQ16" s="112"/>
      <c r="CKR16" s="112"/>
      <c r="CKS16" s="112"/>
      <c r="CKT16" s="112"/>
      <c r="CKU16" s="112"/>
      <c r="CKV16" s="112"/>
      <c r="CKW16" s="112"/>
      <c r="CKX16" s="112"/>
      <c r="CKY16" s="112"/>
      <c r="CKZ16" s="112"/>
      <c r="CLA16" s="112"/>
      <c r="CLB16" s="112"/>
      <c r="CLC16" s="112"/>
      <c r="CLD16" s="112"/>
      <c r="CLE16" s="112"/>
      <c r="CLF16" s="112"/>
      <c r="CLG16" s="112"/>
      <c r="CLH16" s="112"/>
      <c r="CLI16" s="112"/>
      <c r="CLJ16" s="112"/>
      <c r="CLK16" s="112"/>
      <c r="CLL16" s="112"/>
      <c r="CLM16" s="112"/>
      <c r="CLN16" s="112"/>
      <c r="CLO16" s="112"/>
      <c r="CLP16" s="112"/>
      <c r="CLQ16" s="112"/>
      <c r="CLR16" s="112"/>
      <c r="CLS16" s="112"/>
      <c r="CLT16" s="112"/>
      <c r="CLU16" s="112"/>
      <c r="CLV16" s="112"/>
      <c r="CLW16" s="112"/>
      <c r="CLX16" s="112"/>
      <c r="CLY16" s="112"/>
      <c r="CLZ16" s="112"/>
      <c r="CMA16" s="112"/>
      <c r="CMB16" s="112"/>
      <c r="CMC16" s="112"/>
      <c r="CMD16" s="112"/>
      <c r="CME16" s="112"/>
      <c r="CMF16" s="112"/>
      <c r="CMG16" s="112"/>
      <c r="CMH16" s="112"/>
      <c r="CMI16" s="112"/>
      <c r="CMJ16" s="112"/>
      <c r="CMK16" s="112"/>
      <c r="CML16" s="112"/>
      <c r="CMM16" s="112"/>
      <c r="CMN16" s="112"/>
      <c r="CMO16" s="112"/>
      <c r="CMP16" s="112"/>
      <c r="CMQ16" s="112"/>
      <c r="CMR16" s="112"/>
      <c r="CMS16" s="112"/>
      <c r="CMT16" s="112"/>
      <c r="CMU16" s="112"/>
      <c r="CMV16" s="112"/>
      <c r="CMW16" s="112"/>
      <c r="CMX16" s="112"/>
      <c r="CMY16" s="112"/>
      <c r="CMZ16" s="112"/>
      <c r="CNA16" s="112"/>
      <c r="CNB16" s="112"/>
      <c r="CNC16" s="112"/>
      <c r="CND16" s="112"/>
      <c r="CNE16" s="112"/>
      <c r="CNF16" s="112"/>
      <c r="CNG16" s="112"/>
      <c r="CNH16" s="112"/>
      <c r="CNI16" s="112"/>
      <c r="CNJ16" s="112"/>
      <c r="CNK16" s="112"/>
      <c r="CNL16" s="112"/>
      <c r="CNM16" s="112"/>
      <c r="CNN16" s="112"/>
      <c r="CNO16" s="112"/>
      <c r="CNP16" s="112"/>
      <c r="CNQ16" s="112"/>
      <c r="CNR16" s="112"/>
      <c r="CNS16" s="112"/>
      <c r="CNT16" s="112"/>
      <c r="CNU16" s="112"/>
      <c r="CNV16" s="112"/>
      <c r="CNW16" s="112"/>
      <c r="CNX16" s="112"/>
      <c r="CNY16" s="112"/>
      <c r="CNZ16" s="112"/>
      <c r="COA16" s="112"/>
      <c r="COB16" s="112"/>
      <c r="COC16" s="112"/>
      <c r="COD16" s="112"/>
      <c r="COE16" s="112"/>
      <c r="COF16" s="112"/>
      <c r="COG16" s="112"/>
      <c r="COH16" s="112"/>
      <c r="COI16" s="112"/>
      <c r="COJ16" s="112"/>
      <c r="COK16" s="112"/>
      <c r="COL16" s="112"/>
      <c r="COM16" s="112"/>
      <c r="CON16" s="112"/>
      <c r="COO16" s="112"/>
      <c r="COP16" s="112"/>
      <c r="COQ16" s="112"/>
      <c r="COR16" s="112"/>
      <c r="COS16" s="112"/>
      <c r="COT16" s="112"/>
      <c r="COU16" s="112"/>
      <c r="COV16" s="112"/>
      <c r="COW16" s="112"/>
      <c r="COX16" s="112"/>
      <c r="COY16" s="112"/>
      <c r="COZ16" s="112"/>
      <c r="CPA16" s="112"/>
      <c r="CPB16" s="112"/>
      <c r="CPC16" s="112"/>
      <c r="CPD16" s="112"/>
      <c r="CPE16" s="112"/>
      <c r="CPF16" s="112"/>
      <c r="CPG16" s="112"/>
      <c r="CPH16" s="112"/>
      <c r="CPI16" s="112"/>
      <c r="CPJ16" s="112"/>
      <c r="CPK16" s="112"/>
      <c r="CPL16" s="112"/>
      <c r="CPM16" s="112"/>
      <c r="CPN16" s="112"/>
      <c r="CPO16" s="112"/>
      <c r="CPP16" s="112"/>
      <c r="CPQ16" s="112"/>
      <c r="CPR16" s="112"/>
      <c r="CPS16" s="112"/>
      <c r="CPT16" s="112"/>
      <c r="CPU16" s="112"/>
      <c r="CPV16" s="112"/>
      <c r="CPW16" s="112"/>
      <c r="CPX16" s="112"/>
      <c r="CPY16" s="112"/>
      <c r="CPZ16" s="112"/>
      <c r="CQA16" s="112"/>
      <c r="CQB16" s="112"/>
      <c r="CQC16" s="112"/>
      <c r="CQD16" s="112"/>
      <c r="CQE16" s="112"/>
      <c r="CQF16" s="112"/>
      <c r="CQG16" s="112"/>
      <c r="CQH16" s="112"/>
      <c r="CQI16" s="112"/>
      <c r="CQJ16" s="112"/>
      <c r="CQK16" s="112"/>
      <c r="CQL16" s="112"/>
      <c r="CQM16" s="112"/>
      <c r="CQN16" s="112"/>
      <c r="CQO16" s="112"/>
      <c r="CQP16" s="112"/>
      <c r="CQQ16" s="112"/>
      <c r="CQR16" s="112"/>
      <c r="CQS16" s="112"/>
      <c r="CQT16" s="112"/>
      <c r="CQU16" s="112"/>
      <c r="CQV16" s="112"/>
      <c r="CQW16" s="112"/>
      <c r="CQX16" s="112"/>
      <c r="CQY16" s="112"/>
      <c r="CQZ16" s="112"/>
      <c r="CRA16" s="112"/>
      <c r="CRB16" s="112"/>
      <c r="CRC16" s="112"/>
      <c r="CRD16" s="112"/>
      <c r="CRE16" s="112"/>
      <c r="CRF16" s="112"/>
      <c r="CRG16" s="112"/>
      <c r="CRH16" s="112"/>
      <c r="CRI16" s="112"/>
      <c r="CRJ16" s="112"/>
      <c r="CRK16" s="112"/>
      <c r="CRL16" s="112"/>
      <c r="CRM16" s="112"/>
      <c r="CRN16" s="112"/>
      <c r="CRO16" s="112"/>
      <c r="CRP16" s="112"/>
      <c r="CRQ16" s="112"/>
      <c r="CRR16" s="112"/>
      <c r="CRS16" s="112"/>
      <c r="CRT16" s="112"/>
      <c r="CRU16" s="112"/>
      <c r="CRV16" s="112"/>
      <c r="CRW16" s="112"/>
      <c r="CRX16" s="112"/>
      <c r="CRY16" s="112"/>
      <c r="CRZ16" s="112"/>
      <c r="CSA16" s="112"/>
      <c r="CSB16" s="112"/>
      <c r="CSC16" s="112"/>
      <c r="CSD16" s="112"/>
      <c r="CSE16" s="112"/>
      <c r="CSF16" s="112"/>
      <c r="CSG16" s="112"/>
      <c r="CSH16" s="112"/>
      <c r="CSI16" s="112"/>
      <c r="CSJ16" s="112"/>
      <c r="CSK16" s="112"/>
      <c r="CSL16" s="112"/>
      <c r="CSM16" s="112"/>
      <c r="CSN16" s="112"/>
      <c r="CSO16" s="112"/>
      <c r="CSP16" s="112"/>
      <c r="CSQ16" s="112"/>
      <c r="CSR16" s="112"/>
      <c r="CSS16" s="112"/>
      <c r="CST16" s="112"/>
      <c r="CSU16" s="112"/>
      <c r="CSV16" s="112"/>
      <c r="CSW16" s="112"/>
      <c r="CSX16" s="112"/>
      <c r="CSY16" s="112"/>
      <c r="CSZ16" s="112"/>
      <c r="CTA16" s="112"/>
      <c r="CTB16" s="112"/>
      <c r="CTC16" s="112"/>
      <c r="CTD16" s="112"/>
      <c r="CTE16" s="112"/>
      <c r="CTF16" s="112"/>
      <c r="CTG16" s="112"/>
      <c r="CTH16" s="112"/>
      <c r="CTI16" s="112"/>
      <c r="CTJ16" s="112"/>
      <c r="CTK16" s="112"/>
      <c r="CTL16" s="112"/>
      <c r="CTM16" s="112"/>
      <c r="CTN16" s="112"/>
      <c r="CTO16" s="112"/>
      <c r="CTP16" s="112"/>
      <c r="CTQ16" s="112"/>
      <c r="CTR16" s="112"/>
      <c r="CTS16" s="112"/>
      <c r="CTT16" s="112"/>
      <c r="CTU16" s="112"/>
      <c r="CTV16" s="112"/>
      <c r="CTW16" s="112"/>
      <c r="CTX16" s="112"/>
      <c r="CTY16" s="112"/>
      <c r="CTZ16" s="112"/>
      <c r="CUA16" s="112"/>
      <c r="CUB16" s="112"/>
      <c r="CUC16" s="112"/>
      <c r="CUD16" s="112"/>
      <c r="CUE16" s="112"/>
      <c r="CUF16" s="112"/>
      <c r="CUG16" s="112"/>
      <c r="CUH16" s="112"/>
      <c r="CUI16" s="112"/>
      <c r="CUJ16" s="112"/>
      <c r="CUK16" s="112"/>
      <c r="CUL16" s="112"/>
      <c r="CUM16" s="112"/>
      <c r="CUN16" s="112"/>
      <c r="CUO16" s="112"/>
      <c r="CUP16" s="112"/>
      <c r="CUQ16" s="112"/>
      <c r="CUR16" s="112"/>
      <c r="CUS16" s="112"/>
      <c r="CUT16" s="112"/>
      <c r="CUU16" s="112"/>
      <c r="CUV16" s="112"/>
      <c r="CUW16" s="112"/>
      <c r="CUX16" s="112"/>
      <c r="CUY16" s="112"/>
      <c r="CUZ16" s="112"/>
      <c r="CVA16" s="112"/>
      <c r="CVB16" s="112"/>
      <c r="CVC16" s="112"/>
      <c r="CVD16" s="112"/>
      <c r="CVE16" s="112"/>
      <c r="CVF16" s="112"/>
      <c r="CVG16" s="112"/>
      <c r="CVH16" s="112"/>
      <c r="CVI16" s="112"/>
      <c r="CVJ16" s="112"/>
      <c r="CVK16" s="112"/>
      <c r="CVL16" s="112"/>
      <c r="CVM16" s="112"/>
      <c r="CVN16" s="112"/>
      <c r="CVO16" s="112"/>
      <c r="CVP16" s="112"/>
      <c r="CVQ16" s="112"/>
      <c r="CVR16" s="112"/>
      <c r="CVS16" s="112"/>
      <c r="CVT16" s="112"/>
      <c r="CVU16" s="112"/>
      <c r="CVV16" s="112"/>
      <c r="CVW16" s="112"/>
      <c r="CVX16" s="112"/>
      <c r="CVY16" s="112"/>
      <c r="CVZ16" s="112"/>
      <c r="CWA16" s="112"/>
      <c r="CWB16" s="112"/>
      <c r="CWC16" s="112"/>
      <c r="CWD16" s="112"/>
      <c r="CWE16" s="112"/>
      <c r="CWF16" s="112"/>
      <c r="CWG16" s="112"/>
      <c r="CWH16" s="112"/>
      <c r="CWI16" s="112"/>
      <c r="CWJ16" s="112"/>
      <c r="CWK16" s="112"/>
      <c r="CWL16" s="112"/>
      <c r="CWM16" s="112"/>
      <c r="CWN16" s="112"/>
      <c r="CWO16" s="112"/>
      <c r="CWP16" s="112"/>
      <c r="CWQ16" s="112"/>
      <c r="CWR16" s="112"/>
      <c r="CWS16" s="112"/>
      <c r="CWT16" s="112"/>
      <c r="CWU16" s="112"/>
      <c r="CWV16" s="112"/>
      <c r="CWW16" s="112"/>
      <c r="CWX16" s="112"/>
      <c r="CWY16" s="112"/>
      <c r="CWZ16" s="112"/>
      <c r="CXA16" s="112"/>
      <c r="CXB16" s="112"/>
      <c r="CXC16" s="112"/>
      <c r="CXD16" s="112"/>
      <c r="CXE16" s="112"/>
      <c r="CXF16" s="112"/>
      <c r="CXG16" s="112"/>
      <c r="CXH16" s="112"/>
      <c r="CXI16" s="112"/>
      <c r="CXJ16" s="112"/>
      <c r="CXK16" s="112"/>
      <c r="CXL16" s="112"/>
      <c r="CXM16" s="112"/>
      <c r="CXN16" s="112"/>
      <c r="CXO16" s="112"/>
      <c r="CXP16" s="112"/>
      <c r="CXQ16" s="112"/>
      <c r="CXR16" s="112"/>
      <c r="CXS16" s="112"/>
      <c r="CXT16" s="112"/>
      <c r="CXU16" s="112"/>
      <c r="CXV16" s="112"/>
      <c r="CXW16" s="112"/>
      <c r="CXX16" s="112"/>
      <c r="CXY16" s="112"/>
      <c r="CXZ16" s="112"/>
      <c r="CYA16" s="112"/>
      <c r="CYB16" s="112"/>
      <c r="CYC16" s="112"/>
      <c r="CYD16" s="112"/>
      <c r="CYE16" s="112"/>
      <c r="CYF16" s="112"/>
      <c r="CYG16" s="112"/>
      <c r="CYH16" s="112"/>
      <c r="CYI16" s="112"/>
      <c r="CYJ16" s="112"/>
      <c r="CYK16" s="112"/>
      <c r="CYL16" s="112"/>
      <c r="CYM16" s="112"/>
      <c r="CYN16" s="112"/>
      <c r="CYO16" s="112"/>
      <c r="CYP16" s="112"/>
      <c r="CYQ16" s="112"/>
      <c r="CYR16" s="112"/>
      <c r="CYS16" s="112"/>
      <c r="CYT16" s="112"/>
      <c r="CYU16" s="112"/>
      <c r="CYV16" s="112"/>
      <c r="CYW16" s="112"/>
      <c r="CYX16" s="112"/>
      <c r="CYY16" s="112"/>
      <c r="CYZ16" s="112"/>
      <c r="CZA16" s="112"/>
      <c r="CZB16" s="112"/>
      <c r="CZC16" s="112"/>
      <c r="CZD16" s="112"/>
      <c r="CZE16" s="112"/>
      <c r="CZF16" s="112"/>
      <c r="CZG16" s="112"/>
      <c r="CZH16" s="112"/>
      <c r="CZI16" s="112"/>
      <c r="CZJ16" s="112"/>
      <c r="CZK16" s="112"/>
      <c r="CZL16" s="112"/>
      <c r="CZM16" s="112"/>
      <c r="CZN16" s="112"/>
      <c r="CZO16" s="112"/>
      <c r="CZP16" s="112"/>
      <c r="CZQ16" s="112"/>
      <c r="CZR16" s="112"/>
      <c r="CZS16" s="112"/>
      <c r="CZT16" s="112"/>
      <c r="CZU16" s="112"/>
      <c r="CZV16" s="112"/>
      <c r="CZW16" s="112"/>
      <c r="CZX16" s="112"/>
      <c r="CZY16" s="112"/>
      <c r="CZZ16" s="112"/>
      <c r="DAA16" s="112"/>
      <c r="DAB16" s="112"/>
      <c r="DAC16" s="112"/>
      <c r="DAD16" s="112"/>
      <c r="DAE16" s="112"/>
      <c r="DAF16" s="112"/>
      <c r="DAG16" s="112"/>
      <c r="DAH16" s="112"/>
      <c r="DAI16" s="112"/>
      <c r="DAJ16" s="112"/>
      <c r="DAK16" s="112"/>
      <c r="DAL16" s="112"/>
      <c r="DAM16" s="112"/>
      <c r="DAN16" s="112"/>
      <c r="DAO16" s="112"/>
      <c r="DAP16" s="112"/>
      <c r="DAQ16" s="112"/>
      <c r="DAR16" s="112"/>
      <c r="DAS16" s="112"/>
      <c r="DAT16" s="112"/>
      <c r="DAU16" s="112"/>
      <c r="DAV16" s="112"/>
      <c r="DAW16" s="112"/>
      <c r="DAX16" s="112"/>
      <c r="DAY16" s="112"/>
      <c r="DAZ16" s="112"/>
      <c r="DBA16" s="112"/>
      <c r="DBB16" s="112"/>
      <c r="DBC16" s="112"/>
      <c r="DBD16" s="112"/>
      <c r="DBE16" s="112"/>
      <c r="DBF16" s="112"/>
      <c r="DBG16" s="112"/>
      <c r="DBH16" s="112"/>
      <c r="DBI16" s="112"/>
      <c r="DBJ16" s="112"/>
      <c r="DBK16" s="112"/>
      <c r="DBL16" s="112"/>
      <c r="DBM16" s="112"/>
      <c r="DBN16" s="112"/>
      <c r="DBO16" s="112"/>
      <c r="DBP16" s="112"/>
      <c r="DBQ16" s="112"/>
      <c r="DBR16" s="112"/>
      <c r="DBS16" s="112"/>
      <c r="DBT16" s="112"/>
      <c r="DBU16" s="112"/>
      <c r="DBV16" s="112"/>
      <c r="DBW16" s="112"/>
      <c r="DBX16" s="112"/>
      <c r="DBY16" s="112"/>
      <c r="DBZ16" s="112"/>
      <c r="DCA16" s="112"/>
      <c r="DCB16" s="112"/>
      <c r="DCC16" s="112"/>
      <c r="DCD16" s="112"/>
      <c r="DCE16" s="112"/>
      <c r="DCF16" s="112"/>
      <c r="DCG16" s="112"/>
      <c r="DCH16" s="112"/>
      <c r="DCI16" s="112"/>
      <c r="DCJ16" s="112"/>
      <c r="DCK16" s="112"/>
      <c r="DCL16" s="112"/>
      <c r="DCM16" s="112"/>
      <c r="DCN16" s="112"/>
      <c r="DCO16" s="112"/>
      <c r="DCP16" s="112"/>
      <c r="DCQ16" s="112"/>
      <c r="DCR16" s="112"/>
      <c r="DCS16" s="112"/>
      <c r="DCT16" s="112"/>
      <c r="DCU16" s="112"/>
      <c r="DCV16" s="112"/>
      <c r="DCW16" s="112"/>
      <c r="DCX16" s="112"/>
      <c r="DCY16" s="112"/>
      <c r="DCZ16" s="112"/>
      <c r="DDA16" s="112"/>
      <c r="DDB16" s="112"/>
      <c r="DDC16" s="112"/>
      <c r="DDD16" s="112"/>
      <c r="DDE16" s="112"/>
      <c r="DDF16" s="112"/>
      <c r="DDG16" s="112"/>
      <c r="DDH16" s="112"/>
      <c r="DDI16" s="112"/>
      <c r="DDJ16" s="112"/>
      <c r="DDK16" s="112"/>
      <c r="DDL16" s="112"/>
      <c r="DDM16" s="112"/>
      <c r="DDN16" s="112"/>
      <c r="DDO16" s="112"/>
      <c r="DDP16" s="112"/>
      <c r="DDQ16" s="112"/>
      <c r="DDR16" s="112"/>
      <c r="DDS16" s="112"/>
      <c r="DDT16" s="112"/>
      <c r="DDU16" s="112"/>
      <c r="DDV16" s="112"/>
      <c r="DDW16" s="112"/>
      <c r="DDX16" s="112"/>
      <c r="DDY16" s="112"/>
      <c r="DDZ16" s="112"/>
      <c r="DEA16" s="112"/>
      <c r="DEB16" s="112"/>
      <c r="DEC16" s="112"/>
      <c r="DED16" s="112"/>
      <c r="DEE16" s="112"/>
      <c r="DEF16" s="112"/>
      <c r="DEG16" s="112"/>
      <c r="DEH16" s="112"/>
      <c r="DEI16" s="112"/>
      <c r="DEJ16" s="112"/>
      <c r="DEK16" s="112"/>
      <c r="DEL16" s="112"/>
      <c r="DEM16" s="112"/>
      <c r="DEN16" s="112"/>
      <c r="DEO16" s="112"/>
      <c r="DEP16" s="112"/>
      <c r="DEQ16" s="112"/>
      <c r="DER16" s="112"/>
      <c r="DES16" s="112"/>
      <c r="DET16" s="112"/>
      <c r="DEU16" s="112"/>
      <c r="DEV16" s="112"/>
      <c r="DEW16" s="112"/>
      <c r="DEX16" s="112"/>
      <c r="DEY16" s="112"/>
      <c r="DEZ16" s="112"/>
      <c r="DFA16" s="112"/>
      <c r="DFB16" s="112"/>
      <c r="DFC16" s="112"/>
      <c r="DFD16" s="112"/>
      <c r="DFE16" s="112"/>
      <c r="DFF16" s="112"/>
      <c r="DFG16" s="112"/>
      <c r="DFH16" s="112"/>
      <c r="DFI16" s="112"/>
      <c r="DFJ16" s="112"/>
      <c r="DFK16" s="112"/>
      <c r="DFL16" s="112"/>
      <c r="DFM16" s="112"/>
      <c r="DFN16" s="112"/>
      <c r="DFO16" s="112"/>
      <c r="DFP16" s="112"/>
      <c r="DFQ16" s="112"/>
      <c r="DFR16" s="112"/>
      <c r="DFS16" s="112"/>
      <c r="DFT16" s="112"/>
      <c r="DFU16" s="112"/>
      <c r="DFV16" s="112"/>
      <c r="DFW16" s="112"/>
      <c r="DFX16" s="112"/>
      <c r="DFY16" s="112"/>
      <c r="DFZ16" s="112"/>
      <c r="DGA16" s="112"/>
      <c r="DGB16" s="112"/>
      <c r="DGC16" s="112"/>
      <c r="DGD16" s="112"/>
      <c r="DGE16" s="112"/>
      <c r="DGF16" s="112"/>
      <c r="DGG16" s="112"/>
      <c r="DGH16" s="112"/>
      <c r="DGI16" s="112"/>
      <c r="DGJ16" s="112"/>
      <c r="DGK16" s="112"/>
      <c r="DGL16" s="112"/>
      <c r="DGM16" s="112"/>
      <c r="DGN16" s="112"/>
      <c r="DGO16" s="112"/>
      <c r="DGP16" s="112"/>
      <c r="DGQ16" s="112"/>
      <c r="DGR16" s="112"/>
      <c r="DGS16" s="112"/>
      <c r="DGT16" s="112"/>
      <c r="DGU16" s="112"/>
      <c r="DGV16" s="112"/>
      <c r="DGW16" s="112"/>
      <c r="DGX16" s="112"/>
      <c r="DGY16" s="112"/>
      <c r="DGZ16" s="112"/>
      <c r="DHA16" s="112"/>
      <c r="DHB16" s="112"/>
      <c r="DHC16" s="112"/>
      <c r="DHD16" s="112"/>
      <c r="DHE16" s="112"/>
      <c r="DHF16" s="112"/>
      <c r="DHG16" s="112"/>
      <c r="DHH16" s="112"/>
      <c r="DHI16" s="112"/>
      <c r="DHJ16" s="112"/>
      <c r="DHK16" s="112"/>
      <c r="DHL16" s="112"/>
      <c r="DHM16" s="112"/>
      <c r="DHN16" s="112"/>
      <c r="DHO16" s="112"/>
      <c r="DHP16" s="112"/>
      <c r="DHQ16" s="112"/>
      <c r="DHR16" s="112"/>
      <c r="DHS16" s="112"/>
      <c r="DHT16" s="112"/>
      <c r="DHU16" s="112"/>
      <c r="DHV16" s="112"/>
      <c r="DHW16" s="112"/>
      <c r="DHX16" s="112"/>
      <c r="DHY16" s="112"/>
      <c r="DHZ16" s="112"/>
      <c r="DIA16" s="112"/>
      <c r="DIB16" s="112"/>
      <c r="DIC16" s="112"/>
      <c r="DID16" s="112"/>
      <c r="DIE16" s="112"/>
      <c r="DIF16" s="112"/>
      <c r="DIG16" s="112"/>
      <c r="DIH16" s="112"/>
      <c r="DII16" s="112"/>
      <c r="DIJ16" s="112"/>
      <c r="DIK16" s="112"/>
      <c r="DIL16" s="112"/>
      <c r="DIM16" s="112"/>
      <c r="DIN16" s="112"/>
      <c r="DIO16" s="112"/>
      <c r="DIP16" s="112"/>
      <c r="DIQ16" s="112"/>
      <c r="DIR16" s="112"/>
      <c r="DIS16" s="112"/>
      <c r="DIT16" s="112"/>
      <c r="DIU16" s="112"/>
      <c r="DIV16" s="112"/>
      <c r="DIW16" s="112"/>
      <c r="DIX16" s="112"/>
      <c r="DIY16" s="112"/>
      <c r="DIZ16" s="112"/>
      <c r="DJA16" s="112"/>
      <c r="DJB16" s="112"/>
      <c r="DJC16" s="112"/>
      <c r="DJD16" s="112"/>
      <c r="DJE16" s="112"/>
      <c r="DJF16" s="112"/>
      <c r="DJG16" s="112"/>
      <c r="DJH16" s="112"/>
      <c r="DJI16" s="112"/>
      <c r="DJJ16" s="112"/>
      <c r="DJK16" s="112"/>
      <c r="DJL16" s="112"/>
      <c r="DJM16" s="112"/>
      <c r="DJN16" s="112"/>
      <c r="DJO16" s="112"/>
      <c r="DJP16" s="112"/>
      <c r="DJQ16" s="112"/>
      <c r="DJR16" s="112"/>
      <c r="DJS16" s="112"/>
      <c r="DJT16" s="112"/>
      <c r="DJU16" s="112"/>
      <c r="DJV16" s="112"/>
      <c r="DJW16" s="112"/>
      <c r="DJX16" s="112"/>
      <c r="DJY16" s="112"/>
      <c r="DJZ16" s="112"/>
      <c r="DKA16" s="112"/>
      <c r="DKB16" s="112"/>
      <c r="DKC16" s="112"/>
      <c r="DKD16" s="112"/>
      <c r="DKE16" s="112"/>
      <c r="DKF16" s="112"/>
      <c r="DKG16" s="112"/>
      <c r="DKH16" s="112"/>
      <c r="DKI16" s="112"/>
      <c r="DKJ16" s="112"/>
      <c r="DKK16" s="112"/>
      <c r="DKL16" s="112"/>
      <c r="DKM16" s="112"/>
      <c r="DKN16" s="112"/>
      <c r="DKO16" s="112"/>
      <c r="DKP16" s="112"/>
      <c r="DKQ16" s="112"/>
      <c r="DKR16" s="112"/>
      <c r="DKS16" s="112"/>
      <c r="DKT16" s="112"/>
      <c r="DKU16" s="112"/>
      <c r="DKV16" s="112"/>
      <c r="DKW16" s="112"/>
      <c r="DKX16" s="112"/>
      <c r="DKY16" s="112"/>
      <c r="DKZ16" s="112"/>
      <c r="DLA16" s="112"/>
      <c r="DLB16" s="112"/>
      <c r="DLC16" s="112"/>
      <c r="DLD16" s="112"/>
      <c r="DLE16" s="112"/>
      <c r="DLF16" s="112"/>
      <c r="DLG16" s="112"/>
      <c r="DLH16" s="112"/>
      <c r="DLI16" s="112"/>
      <c r="DLJ16" s="112"/>
      <c r="DLK16" s="112"/>
      <c r="DLL16" s="112"/>
      <c r="DLM16" s="112"/>
      <c r="DLN16" s="112"/>
      <c r="DLO16" s="112"/>
      <c r="DLP16" s="112"/>
      <c r="DLQ16" s="112"/>
      <c r="DLR16" s="112"/>
      <c r="DLS16" s="112"/>
      <c r="DLT16" s="112"/>
      <c r="DLU16" s="112"/>
      <c r="DLV16" s="112"/>
      <c r="DLW16" s="112"/>
      <c r="DLX16" s="112"/>
      <c r="DLY16" s="112"/>
      <c r="DLZ16" s="112"/>
      <c r="DMA16" s="112"/>
      <c r="DMB16" s="112"/>
      <c r="DMC16" s="112"/>
      <c r="DMD16" s="112"/>
      <c r="DME16" s="112"/>
      <c r="DMF16" s="112"/>
      <c r="DMG16" s="112"/>
      <c r="DMH16" s="112"/>
      <c r="DMI16" s="112"/>
      <c r="DMJ16" s="112"/>
      <c r="DMK16" s="112"/>
      <c r="DML16" s="112"/>
      <c r="DMM16" s="112"/>
      <c r="DMN16" s="112"/>
      <c r="DMO16" s="112"/>
      <c r="DMP16" s="112"/>
      <c r="DMQ16" s="112"/>
      <c r="DMR16" s="112"/>
      <c r="DMS16" s="112"/>
      <c r="DMT16" s="112"/>
      <c r="DMU16" s="112"/>
      <c r="DMV16" s="112"/>
      <c r="DMW16" s="112"/>
      <c r="DMX16" s="112"/>
      <c r="DMY16" s="112"/>
      <c r="DMZ16" s="112"/>
      <c r="DNA16" s="112"/>
      <c r="DNB16" s="112"/>
      <c r="DNC16" s="112"/>
      <c r="DND16" s="112"/>
      <c r="DNE16" s="112"/>
      <c r="DNF16" s="112"/>
      <c r="DNG16" s="112"/>
      <c r="DNH16" s="112"/>
      <c r="DNI16" s="112"/>
      <c r="DNJ16" s="112"/>
      <c r="DNK16" s="112"/>
      <c r="DNL16" s="112"/>
      <c r="DNM16" s="112"/>
      <c r="DNN16" s="112"/>
      <c r="DNO16" s="112"/>
      <c r="DNP16" s="112"/>
      <c r="DNQ16" s="112"/>
      <c r="DNR16" s="112"/>
      <c r="DNS16" s="112"/>
      <c r="DNT16" s="112"/>
      <c r="DNU16" s="112"/>
      <c r="DNV16" s="112"/>
      <c r="DNW16" s="112"/>
      <c r="DNX16" s="112"/>
      <c r="DNY16" s="112"/>
      <c r="DNZ16" s="112"/>
      <c r="DOA16" s="112"/>
      <c r="DOB16" s="112"/>
      <c r="DOC16" s="112"/>
      <c r="DOD16" s="112"/>
      <c r="DOE16" s="112"/>
      <c r="DOF16" s="112"/>
      <c r="DOG16" s="112"/>
      <c r="DOH16" s="112"/>
      <c r="DOI16" s="112"/>
      <c r="DOJ16" s="112"/>
      <c r="DOK16" s="112"/>
      <c r="DOL16" s="112"/>
      <c r="DOM16" s="112"/>
      <c r="DON16" s="112"/>
      <c r="DOO16" s="112"/>
      <c r="DOP16" s="112"/>
      <c r="DOQ16" s="112"/>
      <c r="DOR16" s="112"/>
      <c r="DOS16" s="112"/>
      <c r="DOT16" s="112"/>
      <c r="DOU16" s="112"/>
      <c r="DOV16" s="112"/>
      <c r="DOW16" s="112"/>
      <c r="DOX16" s="112"/>
      <c r="DOY16" s="112"/>
      <c r="DOZ16" s="112"/>
      <c r="DPA16" s="112"/>
      <c r="DPB16" s="112"/>
      <c r="DPC16" s="112"/>
      <c r="DPD16" s="112"/>
      <c r="DPE16" s="112"/>
      <c r="DPF16" s="112"/>
      <c r="DPG16" s="112"/>
      <c r="DPH16" s="112"/>
      <c r="DPI16" s="112"/>
      <c r="DPJ16" s="112"/>
      <c r="DPK16" s="112"/>
      <c r="DPL16" s="112"/>
      <c r="DPM16" s="112"/>
      <c r="DPN16" s="112"/>
      <c r="DPO16" s="112"/>
      <c r="DPP16" s="112"/>
      <c r="DPQ16" s="112"/>
      <c r="DPR16" s="112"/>
      <c r="DPS16" s="112"/>
      <c r="DPT16" s="112"/>
      <c r="DPU16" s="112"/>
      <c r="DPV16" s="112"/>
      <c r="DPW16" s="112"/>
      <c r="DPX16" s="112"/>
      <c r="DPY16" s="112"/>
      <c r="DPZ16" s="112"/>
      <c r="DQA16" s="112"/>
      <c r="DQB16" s="112"/>
      <c r="DQC16" s="112"/>
      <c r="DQD16" s="112"/>
      <c r="DQE16" s="112"/>
      <c r="DQF16" s="112"/>
      <c r="DQG16" s="112"/>
      <c r="DQH16" s="112"/>
      <c r="DQI16" s="112"/>
      <c r="DQJ16" s="112"/>
      <c r="DQK16" s="112"/>
      <c r="DQL16" s="112"/>
      <c r="DQM16" s="112"/>
      <c r="DQN16" s="112"/>
      <c r="DQO16" s="112"/>
      <c r="DQP16" s="112"/>
      <c r="DQQ16" s="112"/>
      <c r="DQR16" s="112"/>
      <c r="DQS16" s="112"/>
      <c r="DQT16" s="112"/>
      <c r="DQU16" s="112"/>
      <c r="DQV16" s="112"/>
      <c r="DQW16" s="112"/>
      <c r="DQX16" s="112"/>
      <c r="DQY16" s="112"/>
      <c r="DQZ16" s="112"/>
      <c r="DRA16" s="112"/>
      <c r="DRB16" s="112"/>
      <c r="DRC16" s="112"/>
      <c r="DRD16" s="112"/>
      <c r="DRE16" s="112"/>
      <c r="DRF16" s="112"/>
      <c r="DRG16" s="112"/>
      <c r="DRH16" s="112"/>
      <c r="DRI16" s="112"/>
      <c r="DRJ16" s="112"/>
      <c r="DRK16" s="112"/>
      <c r="DRL16" s="112"/>
      <c r="DRM16" s="112"/>
      <c r="DRN16" s="112"/>
      <c r="DRO16" s="112"/>
      <c r="DRP16" s="112"/>
      <c r="DRQ16" s="112"/>
      <c r="DRR16" s="112"/>
      <c r="DRS16" s="112"/>
      <c r="DRT16" s="112"/>
      <c r="DRU16" s="112"/>
      <c r="DRV16" s="112"/>
      <c r="DRW16" s="112"/>
      <c r="DRX16" s="112"/>
      <c r="DRY16" s="112"/>
      <c r="DRZ16" s="112"/>
      <c r="DSA16" s="112"/>
      <c r="DSB16" s="112"/>
      <c r="DSC16" s="112"/>
      <c r="DSD16" s="112"/>
      <c r="DSE16" s="112"/>
      <c r="DSF16" s="112"/>
      <c r="DSG16" s="112"/>
      <c r="DSH16" s="112"/>
      <c r="DSI16" s="112"/>
      <c r="DSJ16" s="112"/>
      <c r="DSK16" s="112"/>
      <c r="DSL16" s="112"/>
      <c r="DSM16" s="112"/>
      <c r="DSN16" s="112"/>
      <c r="DSO16" s="112"/>
      <c r="DSP16" s="112"/>
      <c r="DSQ16" s="112"/>
      <c r="DSR16" s="112"/>
      <c r="DSS16" s="112"/>
      <c r="DST16" s="112"/>
      <c r="DSU16" s="112"/>
      <c r="DSV16" s="112"/>
      <c r="DSW16" s="112"/>
      <c r="DSX16" s="112"/>
      <c r="DSY16" s="112"/>
      <c r="DSZ16" s="112"/>
      <c r="DTA16" s="112"/>
      <c r="DTB16" s="112"/>
      <c r="DTC16" s="112"/>
      <c r="DTD16" s="112"/>
      <c r="DTE16" s="112"/>
      <c r="DTF16" s="112"/>
      <c r="DTG16" s="112"/>
      <c r="DTH16" s="112"/>
      <c r="DTI16" s="112"/>
      <c r="DTJ16" s="112"/>
      <c r="DTK16" s="112"/>
      <c r="DTL16" s="112"/>
      <c r="DTM16" s="112"/>
      <c r="DTN16" s="112"/>
      <c r="DTO16" s="112"/>
      <c r="DTP16" s="112"/>
      <c r="DTQ16" s="112"/>
      <c r="DTR16" s="112"/>
      <c r="DTS16" s="112"/>
      <c r="DTT16" s="112"/>
      <c r="DTU16" s="112"/>
      <c r="DTV16" s="112"/>
      <c r="DTW16" s="112"/>
      <c r="DTX16" s="112"/>
      <c r="DTY16" s="112"/>
      <c r="DTZ16" s="112"/>
      <c r="DUA16" s="112"/>
      <c r="DUB16" s="112"/>
      <c r="DUC16" s="112"/>
      <c r="DUD16" s="112"/>
      <c r="DUE16" s="112"/>
      <c r="DUF16" s="112"/>
      <c r="DUG16" s="112"/>
      <c r="DUH16" s="112"/>
      <c r="DUI16" s="112"/>
      <c r="DUJ16" s="112"/>
      <c r="DUK16" s="112"/>
      <c r="DUL16" s="112"/>
      <c r="DUM16" s="112"/>
      <c r="DUN16" s="112"/>
      <c r="DUO16" s="112"/>
      <c r="DUP16" s="112"/>
      <c r="DUQ16" s="112"/>
      <c r="DUR16" s="112"/>
      <c r="DUS16" s="112"/>
      <c r="DUT16" s="112"/>
      <c r="DUU16" s="112"/>
      <c r="DUV16" s="112"/>
      <c r="DUW16" s="112"/>
      <c r="DUX16" s="112"/>
      <c r="DUY16" s="112"/>
      <c r="DUZ16" s="112"/>
      <c r="DVA16" s="112"/>
      <c r="DVB16" s="112"/>
      <c r="DVC16" s="112"/>
      <c r="DVD16" s="112"/>
      <c r="DVE16" s="112"/>
      <c r="DVF16" s="112"/>
      <c r="DVG16" s="112"/>
      <c r="DVH16" s="112"/>
      <c r="DVI16" s="112"/>
      <c r="DVJ16" s="112"/>
      <c r="DVK16" s="112"/>
      <c r="DVL16" s="112"/>
      <c r="DVM16" s="112"/>
      <c r="DVN16" s="112"/>
      <c r="DVO16" s="112"/>
      <c r="DVP16" s="112"/>
      <c r="DVQ16" s="112"/>
      <c r="DVR16" s="112"/>
      <c r="DVS16" s="112"/>
      <c r="DVT16" s="112"/>
      <c r="DVU16" s="112"/>
      <c r="DVV16" s="112"/>
      <c r="DVW16" s="112"/>
      <c r="DVX16" s="112"/>
      <c r="DVY16" s="112"/>
      <c r="DVZ16" s="112"/>
      <c r="DWA16" s="112"/>
      <c r="DWB16" s="112"/>
      <c r="DWC16" s="112"/>
      <c r="DWD16" s="112"/>
      <c r="DWE16" s="112"/>
      <c r="DWF16" s="112"/>
      <c r="DWG16" s="112"/>
      <c r="DWH16" s="112"/>
      <c r="DWI16" s="112"/>
      <c r="DWJ16" s="112"/>
      <c r="DWK16" s="112"/>
      <c r="DWL16" s="112"/>
      <c r="DWM16" s="112"/>
      <c r="DWN16" s="112"/>
      <c r="DWO16" s="112"/>
      <c r="DWP16" s="112"/>
      <c r="DWQ16" s="112"/>
      <c r="DWR16" s="112"/>
      <c r="DWS16" s="112"/>
      <c r="DWT16" s="112"/>
      <c r="DWU16" s="112"/>
      <c r="DWV16" s="112"/>
      <c r="DWW16" s="112"/>
      <c r="DWX16" s="112"/>
      <c r="DWY16" s="112"/>
      <c r="DWZ16" s="112"/>
      <c r="DXA16" s="112"/>
      <c r="DXB16" s="112"/>
      <c r="DXC16" s="112"/>
      <c r="DXD16" s="112"/>
      <c r="DXE16" s="112"/>
      <c r="DXF16" s="112"/>
      <c r="DXG16" s="112"/>
      <c r="DXH16" s="112"/>
      <c r="DXI16" s="112"/>
      <c r="DXJ16" s="112"/>
      <c r="DXK16" s="112"/>
      <c r="DXL16" s="112"/>
      <c r="DXM16" s="112"/>
      <c r="DXN16" s="112"/>
      <c r="DXO16" s="112"/>
      <c r="DXP16" s="112"/>
      <c r="DXQ16" s="112"/>
      <c r="DXR16" s="112"/>
      <c r="DXS16" s="112"/>
      <c r="DXT16" s="112"/>
      <c r="DXU16" s="112"/>
      <c r="DXV16" s="112"/>
      <c r="DXW16" s="112"/>
      <c r="DXX16" s="112"/>
      <c r="DXY16" s="112"/>
      <c r="DXZ16" s="112"/>
      <c r="DYA16" s="112"/>
      <c r="DYB16" s="112"/>
      <c r="DYC16" s="112"/>
      <c r="DYD16" s="112"/>
      <c r="DYE16" s="112"/>
      <c r="DYF16" s="112"/>
      <c r="DYG16" s="112"/>
      <c r="DYH16" s="112"/>
      <c r="DYI16" s="112"/>
      <c r="DYJ16" s="112"/>
      <c r="DYK16" s="112"/>
      <c r="DYL16" s="112"/>
      <c r="DYM16" s="112"/>
      <c r="DYN16" s="112"/>
      <c r="DYO16" s="112"/>
      <c r="DYP16" s="112"/>
      <c r="DYQ16" s="112"/>
      <c r="DYR16" s="112"/>
      <c r="DYS16" s="112"/>
      <c r="DYT16" s="112"/>
      <c r="DYU16" s="112"/>
      <c r="DYV16" s="112"/>
      <c r="DYW16" s="112"/>
      <c r="DYX16" s="112"/>
      <c r="DYY16" s="112"/>
      <c r="DYZ16" s="112"/>
      <c r="DZA16" s="112"/>
      <c r="DZB16" s="112"/>
      <c r="DZC16" s="112"/>
      <c r="DZD16" s="112"/>
      <c r="DZE16" s="112"/>
      <c r="DZF16" s="112"/>
      <c r="DZG16" s="112"/>
      <c r="DZH16" s="112"/>
      <c r="DZI16" s="112"/>
      <c r="DZJ16" s="112"/>
      <c r="DZK16" s="112"/>
      <c r="DZL16" s="112"/>
      <c r="DZM16" s="112"/>
      <c r="DZN16" s="112"/>
      <c r="DZO16" s="112"/>
      <c r="DZP16" s="112"/>
      <c r="DZQ16" s="112"/>
      <c r="DZR16" s="112"/>
      <c r="DZS16" s="112"/>
      <c r="DZT16" s="112"/>
      <c r="DZU16" s="112"/>
      <c r="DZV16" s="112"/>
      <c r="DZW16" s="112"/>
      <c r="DZX16" s="112"/>
      <c r="DZY16" s="112"/>
      <c r="DZZ16" s="112"/>
      <c r="EAA16" s="112"/>
      <c r="EAB16" s="112"/>
      <c r="EAC16" s="112"/>
      <c r="EAD16" s="112"/>
      <c r="EAE16" s="112"/>
      <c r="EAF16" s="112"/>
      <c r="EAG16" s="112"/>
      <c r="EAH16" s="112"/>
      <c r="EAI16" s="112"/>
      <c r="EAJ16" s="112"/>
      <c r="EAK16" s="112"/>
      <c r="EAL16" s="112"/>
      <c r="EAM16" s="112"/>
      <c r="EAN16" s="112"/>
      <c r="EAO16" s="112"/>
      <c r="EAP16" s="112"/>
      <c r="EAQ16" s="112"/>
      <c r="EAR16" s="112"/>
      <c r="EAS16" s="112"/>
      <c r="EAT16" s="112"/>
      <c r="EAU16" s="112"/>
      <c r="EAV16" s="112"/>
      <c r="EAW16" s="112"/>
      <c r="EAX16" s="112"/>
      <c r="EAY16" s="112"/>
      <c r="EAZ16" s="112"/>
      <c r="EBA16" s="112"/>
      <c r="EBB16" s="112"/>
      <c r="EBC16" s="112"/>
      <c r="EBD16" s="112"/>
      <c r="EBE16" s="112"/>
      <c r="EBF16" s="112"/>
      <c r="EBG16" s="112"/>
      <c r="EBH16" s="112"/>
      <c r="EBI16" s="112"/>
      <c r="EBJ16" s="112"/>
      <c r="EBK16" s="112"/>
      <c r="EBL16" s="112"/>
      <c r="EBM16" s="112"/>
      <c r="EBN16" s="112"/>
      <c r="EBO16" s="112"/>
      <c r="EBP16" s="112"/>
      <c r="EBQ16" s="112"/>
      <c r="EBR16" s="112"/>
      <c r="EBS16" s="112"/>
      <c r="EBT16" s="112"/>
      <c r="EBU16" s="112"/>
      <c r="EBV16" s="112"/>
      <c r="EBW16" s="112"/>
      <c r="EBX16" s="112"/>
      <c r="EBY16" s="112"/>
      <c r="EBZ16" s="112"/>
      <c r="ECA16" s="112"/>
      <c r="ECB16" s="112"/>
      <c r="ECC16" s="112"/>
      <c r="ECD16" s="112"/>
      <c r="ECE16" s="112"/>
      <c r="ECF16" s="112"/>
      <c r="ECG16" s="112"/>
      <c r="ECH16" s="112"/>
      <c r="ECI16" s="112"/>
      <c r="ECJ16" s="112"/>
      <c r="ECK16" s="112"/>
      <c r="ECL16" s="112"/>
      <c r="ECM16" s="112"/>
      <c r="ECN16" s="112"/>
      <c r="ECO16" s="112"/>
      <c r="ECP16" s="112"/>
      <c r="ECQ16" s="112"/>
      <c r="ECR16" s="112"/>
      <c r="ECS16" s="112"/>
      <c r="ECT16" s="112"/>
      <c r="ECU16" s="112"/>
      <c r="ECV16" s="112"/>
      <c r="ECW16" s="112"/>
      <c r="ECX16" s="112"/>
      <c r="ECY16" s="112"/>
      <c r="ECZ16" s="112"/>
      <c r="EDA16" s="112"/>
      <c r="EDB16" s="112"/>
      <c r="EDC16" s="112"/>
      <c r="EDD16" s="112"/>
      <c r="EDE16" s="112"/>
      <c r="EDF16" s="112"/>
      <c r="EDG16" s="112"/>
      <c r="EDH16" s="112"/>
      <c r="EDI16" s="112"/>
      <c r="EDJ16" s="112"/>
      <c r="EDK16" s="112"/>
      <c r="EDL16" s="112"/>
      <c r="EDM16" s="112"/>
      <c r="EDN16" s="112"/>
      <c r="EDO16" s="112"/>
      <c r="EDP16" s="112"/>
      <c r="EDQ16" s="112"/>
      <c r="EDR16" s="112"/>
      <c r="EDS16" s="112"/>
      <c r="EDT16" s="112"/>
      <c r="EDU16" s="112"/>
      <c r="EDV16" s="112"/>
      <c r="EDW16" s="112"/>
      <c r="EDX16" s="112"/>
      <c r="EDY16" s="112"/>
      <c r="EDZ16" s="112"/>
      <c r="EEA16" s="112"/>
      <c r="EEB16" s="112"/>
      <c r="EEC16" s="112"/>
      <c r="EED16" s="112"/>
      <c r="EEE16" s="112"/>
      <c r="EEF16" s="112"/>
      <c r="EEG16" s="112"/>
      <c r="EEH16" s="112"/>
      <c r="EEI16" s="112"/>
      <c r="EEJ16" s="112"/>
      <c r="EEK16" s="112"/>
      <c r="EEL16" s="112"/>
      <c r="EEM16" s="112"/>
      <c r="EEN16" s="112"/>
      <c r="EEO16" s="112"/>
      <c r="EEP16" s="112"/>
      <c r="EEQ16" s="112"/>
      <c r="EER16" s="112"/>
      <c r="EES16" s="112"/>
      <c r="EET16" s="112"/>
      <c r="EEU16" s="112"/>
      <c r="EEV16" s="112"/>
      <c r="EEW16" s="112"/>
      <c r="EEX16" s="112"/>
      <c r="EEY16" s="112"/>
      <c r="EEZ16" s="112"/>
      <c r="EFA16" s="112"/>
      <c r="EFB16" s="112"/>
      <c r="EFC16" s="112"/>
      <c r="EFD16" s="112"/>
      <c r="EFE16" s="112"/>
      <c r="EFF16" s="112"/>
      <c r="EFG16" s="112"/>
      <c r="EFH16" s="112"/>
      <c r="EFI16" s="112"/>
      <c r="EFJ16" s="112"/>
      <c r="EFK16" s="112"/>
      <c r="EFL16" s="112"/>
      <c r="EFM16" s="112"/>
      <c r="EFN16" s="112"/>
      <c r="EFO16" s="112"/>
      <c r="EFP16" s="112"/>
      <c r="EFQ16" s="112"/>
      <c r="EFR16" s="112"/>
      <c r="EFS16" s="112"/>
      <c r="EFT16" s="112"/>
      <c r="EFU16" s="112"/>
      <c r="EFV16" s="112"/>
      <c r="EFW16" s="112"/>
      <c r="EFX16" s="112"/>
      <c r="EFY16" s="112"/>
      <c r="EFZ16" s="112"/>
      <c r="EGA16" s="112"/>
      <c r="EGB16" s="112"/>
      <c r="EGC16" s="112"/>
      <c r="EGD16" s="112"/>
      <c r="EGE16" s="112"/>
      <c r="EGF16" s="112"/>
      <c r="EGG16" s="112"/>
      <c r="EGH16" s="112"/>
      <c r="EGI16" s="112"/>
      <c r="EGJ16" s="112"/>
      <c r="EGK16" s="112"/>
      <c r="EGL16" s="112"/>
      <c r="EGM16" s="112"/>
      <c r="EGN16" s="112"/>
      <c r="EGO16" s="112"/>
      <c r="EGP16" s="112"/>
      <c r="EGQ16" s="112"/>
      <c r="EGR16" s="112"/>
      <c r="EGS16" s="112"/>
      <c r="EGT16" s="112"/>
      <c r="EGU16" s="112"/>
      <c r="EGV16" s="112"/>
      <c r="EGW16" s="112"/>
      <c r="EGX16" s="112"/>
      <c r="EGY16" s="112"/>
      <c r="EGZ16" s="112"/>
      <c r="EHA16" s="112"/>
      <c r="EHB16" s="112"/>
      <c r="EHC16" s="112"/>
      <c r="EHD16" s="112"/>
      <c r="EHE16" s="112"/>
      <c r="EHF16" s="112"/>
      <c r="EHG16" s="112"/>
      <c r="EHH16" s="112"/>
      <c r="EHI16" s="112"/>
      <c r="EHJ16" s="112"/>
      <c r="EHK16" s="112"/>
      <c r="EHL16" s="112"/>
      <c r="EHM16" s="112"/>
      <c r="EHN16" s="112"/>
      <c r="EHO16" s="112"/>
      <c r="EHP16" s="112"/>
      <c r="EHQ16" s="112"/>
      <c r="EHR16" s="112"/>
      <c r="EHS16" s="112"/>
      <c r="EHT16" s="112"/>
      <c r="EHU16" s="112"/>
      <c r="EHV16" s="112"/>
      <c r="EHW16" s="112"/>
      <c r="EHX16" s="112"/>
      <c r="EHY16" s="112"/>
      <c r="EHZ16" s="112"/>
      <c r="EIA16" s="112"/>
      <c r="EIB16" s="112"/>
      <c r="EIC16" s="112"/>
      <c r="EID16" s="112"/>
      <c r="EIE16" s="112"/>
      <c r="EIF16" s="112"/>
      <c r="EIG16" s="112"/>
      <c r="EIH16" s="112"/>
      <c r="EII16" s="112"/>
      <c r="EIJ16" s="112"/>
      <c r="EIK16" s="112"/>
      <c r="EIL16" s="112"/>
      <c r="EIM16" s="112"/>
      <c r="EIN16" s="112"/>
      <c r="EIO16" s="112"/>
      <c r="EIP16" s="112"/>
      <c r="EIQ16" s="112"/>
      <c r="EIR16" s="112"/>
      <c r="EIS16" s="112"/>
      <c r="EIT16" s="112"/>
      <c r="EIU16" s="112"/>
      <c r="EIV16" s="112"/>
      <c r="EIW16" s="112"/>
      <c r="EIX16" s="112"/>
      <c r="EIY16" s="112"/>
      <c r="EIZ16" s="112"/>
      <c r="EJA16" s="112"/>
      <c r="EJB16" s="112"/>
      <c r="EJC16" s="112"/>
      <c r="EJD16" s="112"/>
      <c r="EJE16" s="112"/>
      <c r="EJF16" s="112"/>
      <c r="EJG16" s="112"/>
      <c r="EJH16" s="112"/>
      <c r="EJI16" s="112"/>
      <c r="EJJ16" s="112"/>
      <c r="EJK16" s="112"/>
      <c r="EJL16" s="112"/>
      <c r="EJM16" s="112"/>
      <c r="EJN16" s="112"/>
      <c r="EJO16" s="112"/>
      <c r="EJP16" s="112"/>
      <c r="EJQ16" s="112"/>
      <c r="EJR16" s="112"/>
      <c r="EJS16" s="112"/>
      <c r="EJT16" s="112"/>
      <c r="EJU16" s="112"/>
      <c r="EJV16" s="112"/>
      <c r="EJW16" s="112"/>
      <c r="EJX16" s="112"/>
      <c r="EJY16" s="112"/>
      <c r="EJZ16" s="112"/>
      <c r="EKA16" s="112"/>
      <c r="EKB16" s="112"/>
      <c r="EKC16" s="112"/>
      <c r="EKD16" s="112"/>
      <c r="EKE16" s="112"/>
      <c r="EKF16" s="112"/>
      <c r="EKG16" s="112"/>
      <c r="EKH16" s="112"/>
      <c r="EKI16" s="112"/>
      <c r="EKJ16" s="112"/>
      <c r="EKK16" s="112"/>
      <c r="EKL16" s="112"/>
      <c r="EKM16" s="112"/>
      <c r="EKN16" s="112"/>
      <c r="EKO16" s="112"/>
      <c r="EKP16" s="112"/>
      <c r="EKQ16" s="112"/>
      <c r="EKR16" s="112"/>
      <c r="EKS16" s="112"/>
      <c r="EKT16" s="112"/>
      <c r="EKU16" s="112"/>
      <c r="EKV16" s="112"/>
      <c r="EKW16" s="112"/>
      <c r="EKX16" s="112"/>
      <c r="EKY16" s="112"/>
      <c r="EKZ16" s="112"/>
      <c r="ELA16" s="112"/>
      <c r="ELB16" s="112"/>
      <c r="ELC16" s="112"/>
      <c r="ELD16" s="112"/>
      <c r="ELE16" s="112"/>
      <c r="ELF16" s="112"/>
      <c r="ELG16" s="112"/>
      <c r="ELH16" s="112"/>
      <c r="ELI16" s="112"/>
      <c r="ELJ16" s="112"/>
      <c r="ELK16" s="112"/>
      <c r="ELL16" s="112"/>
      <c r="ELM16" s="112"/>
      <c r="ELN16" s="112"/>
      <c r="ELO16" s="112"/>
      <c r="ELP16" s="112"/>
      <c r="ELQ16" s="112"/>
      <c r="ELR16" s="112"/>
      <c r="ELS16" s="112"/>
      <c r="ELT16" s="112"/>
      <c r="ELU16" s="112"/>
      <c r="ELV16" s="112"/>
      <c r="ELW16" s="112"/>
      <c r="ELX16" s="112"/>
      <c r="ELY16" s="112"/>
      <c r="ELZ16" s="112"/>
      <c r="EMA16" s="112"/>
      <c r="EMB16" s="112"/>
      <c r="EMC16" s="112"/>
      <c r="EMD16" s="112"/>
      <c r="EME16" s="112"/>
      <c r="EMF16" s="112"/>
      <c r="EMG16" s="112"/>
      <c r="EMH16" s="112"/>
      <c r="EMI16" s="112"/>
      <c r="EMJ16" s="112"/>
      <c r="EMK16" s="112"/>
      <c r="EML16" s="112"/>
      <c r="EMM16" s="112"/>
      <c r="EMN16" s="112"/>
      <c r="EMO16" s="112"/>
      <c r="EMP16" s="112"/>
      <c r="EMQ16" s="112"/>
      <c r="EMR16" s="112"/>
      <c r="EMS16" s="112"/>
      <c r="EMT16" s="112"/>
      <c r="EMU16" s="112"/>
      <c r="EMV16" s="112"/>
      <c r="EMW16" s="112"/>
      <c r="EMX16" s="112"/>
      <c r="EMY16" s="112"/>
      <c r="EMZ16" s="112"/>
      <c r="ENA16" s="112"/>
      <c r="ENB16" s="112"/>
      <c r="ENC16" s="112"/>
      <c r="END16" s="112"/>
      <c r="ENE16" s="112"/>
      <c r="ENF16" s="112"/>
      <c r="ENG16" s="112"/>
      <c r="ENH16" s="112"/>
      <c r="ENI16" s="112"/>
      <c r="ENJ16" s="112"/>
      <c r="ENK16" s="112"/>
      <c r="ENL16" s="112"/>
      <c r="ENM16" s="112"/>
      <c r="ENN16" s="112"/>
      <c r="ENO16" s="112"/>
      <c r="ENP16" s="112"/>
      <c r="ENQ16" s="112"/>
      <c r="ENR16" s="112"/>
      <c r="ENS16" s="112"/>
      <c r="ENT16" s="112"/>
      <c r="ENU16" s="112"/>
      <c r="ENV16" s="112"/>
      <c r="ENW16" s="112"/>
      <c r="ENX16" s="112"/>
      <c r="ENY16" s="112"/>
      <c r="ENZ16" s="112"/>
      <c r="EOA16" s="112"/>
      <c r="EOB16" s="112"/>
      <c r="EOC16" s="112"/>
      <c r="EOD16" s="112"/>
      <c r="EOE16" s="112"/>
      <c r="EOF16" s="112"/>
      <c r="EOG16" s="112"/>
      <c r="EOH16" s="112"/>
      <c r="EOI16" s="112"/>
      <c r="EOJ16" s="112"/>
      <c r="EOK16" s="112"/>
      <c r="EOL16" s="112"/>
      <c r="EOM16" s="112"/>
      <c r="EON16" s="112"/>
      <c r="EOO16" s="112"/>
      <c r="EOP16" s="112"/>
      <c r="EOQ16" s="112"/>
      <c r="EOR16" s="112"/>
      <c r="EOS16" s="112"/>
      <c r="EOT16" s="112"/>
      <c r="EOU16" s="112"/>
      <c r="EOV16" s="112"/>
      <c r="EOW16" s="112"/>
      <c r="EOX16" s="112"/>
      <c r="EOY16" s="112"/>
      <c r="EOZ16" s="112"/>
      <c r="EPA16" s="112"/>
      <c r="EPB16" s="112"/>
      <c r="EPC16" s="112"/>
      <c r="EPD16" s="112"/>
      <c r="EPE16" s="112"/>
      <c r="EPF16" s="112"/>
      <c r="EPG16" s="112"/>
      <c r="EPH16" s="112"/>
      <c r="EPI16" s="112"/>
      <c r="EPJ16" s="112"/>
      <c r="EPK16" s="112"/>
      <c r="EPL16" s="112"/>
      <c r="EPM16" s="112"/>
      <c r="EPN16" s="112"/>
      <c r="EPO16" s="112"/>
      <c r="EPP16" s="112"/>
      <c r="EPQ16" s="112"/>
      <c r="EPR16" s="112"/>
      <c r="EPS16" s="112"/>
      <c r="EPT16" s="112"/>
      <c r="EPU16" s="112"/>
      <c r="EPV16" s="112"/>
      <c r="EPW16" s="112"/>
      <c r="EPX16" s="112"/>
      <c r="EPY16" s="112"/>
      <c r="EPZ16" s="112"/>
      <c r="EQA16" s="112"/>
      <c r="EQB16" s="112"/>
      <c r="EQC16" s="112"/>
      <c r="EQD16" s="112"/>
      <c r="EQE16" s="112"/>
      <c r="EQF16" s="112"/>
      <c r="EQG16" s="112"/>
      <c r="EQH16" s="112"/>
      <c r="EQI16" s="112"/>
      <c r="EQJ16" s="112"/>
      <c r="EQK16" s="112"/>
      <c r="EQL16" s="112"/>
      <c r="EQM16" s="112"/>
      <c r="EQN16" s="112"/>
      <c r="EQO16" s="112"/>
      <c r="EQP16" s="112"/>
      <c r="EQQ16" s="112"/>
      <c r="EQR16" s="112"/>
      <c r="EQS16" s="112"/>
      <c r="EQT16" s="112"/>
      <c r="EQU16" s="112"/>
      <c r="EQV16" s="112"/>
      <c r="EQW16" s="112"/>
      <c r="EQX16" s="112"/>
      <c r="EQY16" s="112"/>
      <c r="EQZ16" s="112"/>
      <c r="ERA16" s="112"/>
      <c r="ERB16" s="112"/>
      <c r="ERC16" s="112"/>
      <c r="ERD16" s="112"/>
      <c r="ERE16" s="112"/>
      <c r="ERF16" s="112"/>
      <c r="ERG16" s="112"/>
      <c r="ERH16" s="112"/>
      <c r="ERI16" s="112"/>
      <c r="ERJ16" s="112"/>
      <c r="ERK16" s="112"/>
      <c r="ERL16" s="112"/>
      <c r="ERM16" s="112"/>
      <c r="ERN16" s="112"/>
      <c r="ERO16" s="112"/>
      <c r="ERP16" s="112"/>
      <c r="ERQ16" s="112"/>
      <c r="ERR16" s="112"/>
      <c r="ERS16" s="112"/>
      <c r="ERT16" s="112"/>
      <c r="ERU16" s="112"/>
      <c r="ERV16" s="112"/>
      <c r="ERW16" s="112"/>
      <c r="ERX16" s="112"/>
      <c r="ERY16" s="112"/>
      <c r="ERZ16" s="112"/>
      <c r="ESA16" s="112"/>
      <c r="ESB16" s="112"/>
      <c r="ESC16" s="112"/>
      <c r="ESD16" s="112"/>
      <c r="ESE16" s="112"/>
      <c r="ESF16" s="112"/>
      <c r="ESG16" s="112"/>
      <c r="ESH16" s="112"/>
      <c r="ESI16" s="112"/>
      <c r="ESJ16" s="112"/>
      <c r="ESK16" s="112"/>
      <c r="ESL16" s="112"/>
      <c r="ESM16" s="112"/>
      <c r="ESN16" s="112"/>
      <c r="ESO16" s="112"/>
      <c r="ESP16" s="112"/>
      <c r="ESQ16" s="112"/>
      <c r="ESR16" s="112"/>
      <c r="ESS16" s="112"/>
      <c r="EST16" s="112"/>
      <c r="ESU16" s="112"/>
      <c r="ESV16" s="112"/>
      <c r="ESW16" s="112"/>
      <c r="ESX16" s="112"/>
      <c r="ESY16" s="112"/>
      <c r="ESZ16" s="112"/>
      <c r="ETA16" s="112"/>
      <c r="ETB16" s="112"/>
      <c r="ETC16" s="112"/>
      <c r="ETD16" s="112"/>
      <c r="ETE16" s="112"/>
      <c r="ETF16" s="112"/>
      <c r="ETG16" s="112"/>
      <c r="ETH16" s="112"/>
      <c r="ETI16" s="112"/>
      <c r="ETJ16" s="112"/>
      <c r="ETK16" s="112"/>
      <c r="ETL16" s="112"/>
      <c r="ETM16" s="112"/>
      <c r="ETN16" s="112"/>
      <c r="ETO16" s="112"/>
      <c r="ETP16" s="112"/>
      <c r="ETQ16" s="112"/>
      <c r="ETR16" s="112"/>
      <c r="ETS16" s="112"/>
      <c r="ETT16" s="112"/>
      <c r="ETU16" s="112"/>
      <c r="ETV16" s="112"/>
      <c r="ETW16" s="112"/>
      <c r="ETX16" s="112"/>
      <c r="ETY16" s="112"/>
      <c r="ETZ16" s="112"/>
      <c r="EUA16" s="112"/>
      <c r="EUB16" s="112"/>
      <c r="EUC16" s="112"/>
      <c r="EUD16" s="112"/>
      <c r="EUE16" s="112"/>
      <c r="EUF16" s="112"/>
      <c r="EUG16" s="112"/>
      <c r="EUH16" s="112"/>
      <c r="EUI16" s="112"/>
      <c r="EUJ16" s="112"/>
      <c r="EUK16" s="112"/>
      <c r="EUL16" s="112"/>
      <c r="EUM16" s="112"/>
      <c r="EUN16" s="112"/>
      <c r="EUO16" s="112"/>
      <c r="EUP16" s="112"/>
      <c r="EUQ16" s="112"/>
      <c r="EUR16" s="112"/>
      <c r="EUS16" s="112"/>
      <c r="EUT16" s="112"/>
      <c r="EUU16" s="112"/>
      <c r="EUV16" s="112"/>
      <c r="EUW16" s="112"/>
      <c r="EUX16" s="112"/>
      <c r="EUY16" s="112"/>
      <c r="EUZ16" s="112"/>
      <c r="EVA16" s="112"/>
      <c r="EVB16" s="112"/>
      <c r="EVC16" s="112"/>
      <c r="EVD16" s="112"/>
      <c r="EVE16" s="112"/>
      <c r="EVF16" s="112"/>
      <c r="EVG16" s="112"/>
      <c r="EVH16" s="112"/>
      <c r="EVI16" s="112"/>
      <c r="EVJ16" s="112"/>
      <c r="EVK16" s="112"/>
      <c r="EVL16" s="112"/>
      <c r="EVM16" s="112"/>
      <c r="EVN16" s="112"/>
      <c r="EVO16" s="112"/>
      <c r="EVP16" s="112"/>
      <c r="EVQ16" s="112"/>
      <c r="EVR16" s="112"/>
      <c r="EVS16" s="112"/>
      <c r="EVT16" s="112"/>
      <c r="EVU16" s="112"/>
      <c r="EVV16" s="112"/>
      <c r="EVW16" s="112"/>
      <c r="EVX16" s="112"/>
      <c r="EVY16" s="112"/>
      <c r="EVZ16" s="112"/>
      <c r="EWA16" s="112"/>
      <c r="EWB16" s="112"/>
      <c r="EWC16" s="112"/>
      <c r="EWD16" s="112"/>
      <c r="EWE16" s="112"/>
      <c r="EWF16" s="112"/>
      <c r="EWG16" s="112"/>
      <c r="EWH16" s="112"/>
      <c r="EWI16" s="112"/>
      <c r="EWJ16" s="112"/>
      <c r="EWK16" s="112"/>
      <c r="EWL16" s="112"/>
      <c r="EWM16" s="112"/>
      <c r="EWN16" s="112"/>
      <c r="EWO16" s="112"/>
      <c r="EWP16" s="112"/>
      <c r="EWQ16" s="112"/>
      <c r="EWR16" s="112"/>
      <c r="EWS16" s="112"/>
      <c r="EWT16" s="112"/>
      <c r="EWU16" s="112"/>
      <c r="EWV16" s="112"/>
      <c r="EWW16" s="112"/>
      <c r="EWX16" s="112"/>
      <c r="EWY16" s="112"/>
      <c r="EWZ16" s="112"/>
      <c r="EXA16" s="112"/>
      <c r="EXB16" s="112"/>
      <c r="EXC16" s="112"/>
      <c r="EXD16" s="112"/>
      <c r="EXE16" s="112"/>
      <c r="EXF16" s="112"/>
      <c r="EXG16" s="112"/>
      <c r="EXH16" s="112"/>
      <c r="EXI16" s="112"/>
      <c r="EXJ16" s="112"/>
      <c r="EXK16" s="112"/>
      <c r="EXL16" s="112"/>
      <c r="EXM16" s="112"/>
      <c r="EXN16" s="112"/>
      <c r="EXO16" s="112"/>
      <c r="EXP16" s="112"/>
      <c r="EXQ16" s="112"/>
      <c r="EXR16" s="112"/>
      <c r="EXS16" s="112"/>
      <c r="EXT16" s="112"/>
      <c r="EXU16" s="112"/>
      <c r="EXV16" s="112"/>
      <c r="EXW16" s="112"/>
      <c r="EXX16" s="112"/>
      <c r="EXY16" s="112"/>
      <c r="EXZ16" s="112"/>
      <c r="EYA16" s="112"/>
      <c r="EYB16" s="112"/>
      <c r="EYC16" s="112"/>
      <c r="EYD16" s="112"/>
      <c r="EYE16" s="112"/>
      <c r="EYF16" s="112"/>
      <c r="EYG16" s="112"/>
      <c r="EYH16" s="112"/>
      <c r="EYI16" s="112"/>
      <c r="EYJ16" s="112"/>
      <c r="EYK16" s="112"/>
      <c r="EYL16" s="112"/>
      <c r="EYM16" s="112"/>
      <c r="EYN16" s="112"/>
      <c r="EYO16" s="112"/>
      <c r="EYP16" s="112"/>
      <c r="EYQ16" s="112"/>
      <c r="EYR16" s="112"/>
      <c r="EYS16" s="112"/>
      <c r="EYT16" s="112"/>
      <c r="EYU16" s="112"/>
      <c r="EYV16" s="112"/>
      <c r="EYW16" s="112"/>
      <c r="EYX16" s="112"/>
      <c r="EYY16" s="112"/>
      <c r="EYZ16" s="112"/>
      <c r="EZA16" s="112"/>
      <c r="EZB16" s="112"/>
      <c r="EZC16" s="112"/>
      <c r="EZD16" s="112"/>
      <c r="EZE16" s="112"/>
      <c r="EZF16" s="112"/>
      <c r="EZG16" s="112"/>
      <c r="EZH16" s="112"/>
      <c r="EZI16" s="112"/>
      <c r="EZJ16" s="112"/>
      <c r="EZK16" s="112"/>
      <c r="EZL16" s="112"/>
      <c r="EZM16" s="112"/>
      <c r="EZN16" s="112"/>
      <c r="EZO16" s="112"/>
      <c r="EZP16" s="112"/>
      <c r="EZQ16" s="112"/>
      <c r="EZR16" s="112"/>
      <c r="EZS16" s="112"/>
      <c r="EZT16" s="112"/>
      <c r="EZU16" s="112"/>
      <c r="EZV16" s="112"/>
      <c r="EZW16" s="112"/>
      <c r="EZX16" s="112"/>
      <c r="EZY16" s="112"/>
      <c r="EZZ16" s="112"/>
      <c r="FAA16" s="112"/>
      <c r="FAB16" s="112"/>
      <c r="FAC16" s="112"/>
      <c r="FAD16" s="112"/>
      <c r="FAE16" s="112"/>
      <c r="FAF16" s="112"/>
      <c r="FAG16" s="112"/>
      <c r="FAH16" s="112"/>
      <c r="FAI16" s="112"/>
      <c r="FAJ16" s="112"/>
      <c r="FAK16" s="112"/>
      <c r="FAL16" s="112"/>
      <c r="FAM16" s="112"/>
      <c r="FAN16" s="112"/>
      <c r="FAO16" s="112"/>
      <c r="FAP16" s="112"/>
      <c r="FAQ16" s="112"/>
      <c r="FAR16" s="112"/>
      <c r="FAS16" s="112"/>
      <c r="FAT16" s="112"/>
      <c r="FAU16" s="112"/>
      <c r="FAV16" s="112"/>
      <c r="FAW16" s="112"/>
      <c r="FAX16" s="112"/>
      <c r="FAY16" s="112"/>
      <c r="FAZ16" s="112"/>
      <c r="FBA16" s="112"/>
      <c r="FBB16" s="112"/>
      <c r="FBC16" s="112"/>
      <c r="FBD16" s="112"/>
      <c r="FBE16" s="112"/>
      <c r="FBF16" s="112"/>
      <c r="FBG16" s="112"/>
      <c r="FBH16" s="112"/>
      <c r="FBI16" s="112"/>
      <c r="FBJ16" s="112"/>
      <c r="FBK16" s="112"/>
      <c r="FBL16" s="112"/>
      <c r="FBM16" s="112"/>
      <c r="FBN16" s="112"/>
      <c r="FBO16" s="112"/>
      <c r="FBP16" s="112"/>
      <c r="FBQ16" s="112"/>
      <c r="FBR16" s="112"/>
      <c r="FBS16" s="112"/>
      <c r="FBT16" s="112"/>
      <c r="FBU16" s="112"/>
      <c r="FBV16" s="112"/>
      <c r="FBW16" s="112"/>
      <c r="FBX16" s="112"/>
      <c r="FBY16" s="112"/>
      <c r="FBZ16" s="112"/>
      <c r="FCA16" s="112"/>
      <c r="FCB16" s="112"/>
      <c r="FCC16" s="112"/>
      <c r="FCD16" s="112"/>
      <c r="FCE16" s="112"/>
      <c r="FCF16" s="112"/>
      <c r="FCG16" s="112"/>
      <c r="FCH16" s="112"/>
      <c r="FCI16" s="112"/>
      <c r="FCJ16" s="112"/>
      <c r="FCK16" s="112"/>
      <c r="FCL16" s="112"/>
      <c r="FCM16" s="112"/>
      <c r="FCN16" s="112"/>
      <c r="FCO16" s="112"/>
      <c r="FCP16" s="112"/>
      <c r="FCQ16" s="112"/>
      <c r="FCR16" s="112"/>
      <c r="FCS16" s="112"/>
      <c r="FCT16" s="112"/>
      <c r="FCU16" s="112"/>
      <c r="FCV16" s="112"/>
      <c r="FCW16" s="112"/>
      <c r="FCX16" s="112"/>
      <c r="FCY16" s="112"/>
      <c r="FCZ16" s="112"/>
      <c r="FDA16" s="112"/>
      <c r="FDB16" s="112"/>
      <c r="FDC16" s="112"/>
      <c r="FDD16" s="112"/>
      <c r="FDE16" s="112"/>
      <c r="FDF16" s="112"/>
      <c r="FDG16" s="112"/>
      <c r="FDH16" s="112"/>
      <c r="FDI16" s="112"/>
      <c r="FDJ16" s="112"/>
      <c r="FDK16" s="112"/>
      <c r="FDL16" s="112"/>
      <c r="FDM16" s="112"/>
      <c r="FDN16" s="112"/>
      <c r="FDO16" s="112"/>
      <c r="FDP16" s="112"/>
      <c r="FDQ16" s="112"/>
      <c r="FDR16" s="112"/>
      <c r="FDS16" s="112"/>
      <c r="FDT16" s="112"/>
      <c r="FDU16" s="112"/>
      <c r="FDV16" s="112"/>
      <c r="FDW16" s="112"/>
      <c r="FDX16" s="112"/>
      <c r="FDY16" s="112"/>
      <c r="FDZ16" s="112"/>
      <c r="FEA16" s="112"/>
      <c r="FEB16" s="112"/>
      <c r="FEC16" s="112"/>
      <c r="FED16" s="112"/>
      <c r="FEE16" s="112"/>
      <c r="FEF16" s="112"/>
      <c r="FEG16" s="112"/>
      <c r="FEH16" s="112"/>
      <c r="FEI16" s="112"/>
      <c r="FEJ16" s="112"/>
      <c r="FEK16" s="112"/>
      <c r="FEL16" s="112"/>
      <c r="FEM16" s="112"/>
      <c r="FEN16" s="112"/>
      <c r="FEO16" s="112"/>
      <c r="FEP16" s="112"/>
      <c r="FEQ16" s="112"/>
      <c r="FER16" s="112"/>
      <c r="FES16" s="112"/>
      <c r="FET16" s="112"/>
      <c r="FEU16" s="112"/>
      <c r="FEV16" s="112"/>
      <c r="FEW16" s="112"/>
      <c r="FEX16" s="112"/>
      <c r="FEY16" s="112"/>
      <c r="FEZ16" s="112"/>
      <c r="FFA16" s="112"/>
      <c r="FFB16" s="112"/>
      <c r="FFC16" s="112"/>
      <c r="FFD16" s="112"/>
      <c r="FFE16" s="112"/>
      <c r="FFF16" s="112"/>
      <c r="FFG16" s="112"/>
      <c r="FFH16" s="112"/>
      <c r="FFI16" s="112"/>
      <c r="FFJ16" s="112"/>
      <c r="FFK16" s="112"/>
      <c r="FFL16" s="112"/>
      <c r="FFM16" s="112"/>
      <c r="FFN16" s="112"/>
      <c r="FFO16" s="112"/>
      <c r="FFP16" s="112"/>
      <c r="FFQ16" s="112"/>
      <c r="FFR16" s="112"/>
      <c r="FFS16" s="112"/>
      <c r="FFT16" s="112"/>
      <c r="FFU16" s="112"/>
      <c r="FFV16" s="112"/>
      <c r="FFW16" s="112"/>
      <c r="FFX16" s="112"/>
      <c r="FFY16" s="112"/>
      <c r="FFZ16" s="112"/>
      <c r="FGA16" s="112"/>
      <c r="FGB16" s="112"/>
      <c r="FGC16" s="112"/>
      <c r="FGD16" s="112"/>
      <c r="FGE16" s="112"/>
      <c r="FGF16" s="112"/>
      <c r="FGG16" s="112"/>
      <c r="FGH16" s="112"/>
      <c r="FGI16" s="112"/>
      <c r="FGJ16" s="112"/>
      <c r="FGK16" s="112"/>
      <c r="FGL16" s="112"/>
      <c r="FGM16" s="112"/>
      <c r="FGN16" s="112"/>
      <c r="FGO16" s="112"/>
      <c r="FGP16" s="112"/>
      <c r="FGQ16" s="112"/>
      <c r="FGR16" s="112"/>
      <c r="FGS16" s="112"/>
      <c r="FGT16" s="112"/>
      <c r="FGU16" s="112"/>
      <c r="FGV16" s="112"/>
      <c r="FGW16" s="112"/>
      <c r="FGX16" s="112"/>
      <c r="FGY16" s="112"/>
      <c r="FGZ16" s="112"/>
      <c r="FHA16" s="112"/>
      <c r="FHB16" s="112"/>
      <c r="FHC16" s="112"/>
      <c r="FHD16" s="112"/>
      <c r="FHE16" s="112"/>
      <c r="FHF16" s="112"/>
      <c r="FHG16" s="112"/>
      <c r="FHH16" s="112"/>
      <c r="FHI16" s="112"/>
      <c r="FHJ16" s="112"/>
      <c r="FHK16" s="112"/>
      <c r="FHL16" s="112"/>
      <c r="FHM16" s="112"/>
      <c r="FHN16" s="112"/>
      <c r="FHO16" s="112"/>
      <c r="FHP16" s="112"/>
      <c r="FHQ16" s="112"/>
      <c r="FHR16" s="112"/>
      <c r="FHS16" s="112"/>
      <c r="FHT16" s="112"/>
      <c r="FHU16" s="112"/>
      <c r="FHV16" s="112"/>
      <c r="FHW16" s="112"/>
      <c r="FHX16" s="112"/>
      <c r="FHY16" s="112"/>
      <c r="FHZ16" s="112"/>
      <c r="FIA16" s="112"/>
      <c r="FIB16" s="112"/>
      <c r="FIC16" s="112"/>
      <c r="FID16" s="112"/>
      <c r="FIE16" s="112"/>
      <c r="FIF16" s="112"/>
      <c r="FIG16" s="112"/>
      <c r="FIH16" s="112"/>
      <c r="FII16" s="112"/>
      <c r="FIJ16" s="112"/>
      <c r="FIK16" s="112"/>
      <c r="FIL16" s="112"/>
      <c r="FIM16" s="112"/>
      <c r="FIN16" s="112"/>
      <c r="FIO16" s="112"/>
      <c r="FIP16" s="112"/>
      <c r="FIQ16" s="112"/>
      <c r="FIR16" s="112"/>
      <c r="FIS16" s="112"/>
      <c r="FIT16" s="112"/>
      <c r="FIU16" s="112"/>
      <c r="FIV16" s="112"/>
      <c r="FIW16" s="112"/>
      <c r="FIX16" s="112"/>
      <c r="FIY16" s="112"/>
      <c r="FIZ16" s="112"/>
      <c r="FJA16" s="112"/>
      <c r="FJB16" s="112"/>
      <c r="FJC16" s="112"/>
      <c r="FJD16" s="112"/>
      <c r="FJE16" s="112"/>
      <c r="FJF16" s="112"/>
      <c r="FJG16" s="112"/>
      <c r="FJH16" s="112"/>
      <c r="FJI16" s="112"/>
      <c r="FJJ16" s="112"/>
      <c r="FJK16" s="112"/>
      <c r="FJL16" s="112"/>
      <c r="FJM16" s="112"/>
      <c r="FJN16" s="112"/>
      <c r="FJO16" s="112"/>
      <c r="FJP16" s="112"/>
      <c r="FJQ16" s="112"/>
      <c r="FJR16" s="112"/>
      <c r="FJS16" s="112"/>
      <c r="FJT16" s="112"/>
      <c r="FJU16" s="112"/>
      <c r="FJV16" s="112"/>
      <c r="FJW16" s="112"/>
      <c r="FJX16" s="112"/>
      <c r="FJY16" s="112"/>
      <c r="FJZ16" s="112"/>
      <c r="FKA16" s="112"/>
      <c r="FKB16" s="112"/>
      <c r="FKC16" s="112"/>
      <c r="FKD16" s="112"/>
      <c r="FKE16" s="112"/>
      <c r="FKF16" s="112"/>
      <c r="FKG16" s="112"/>
      <c r="FKH16" s="112"/>
      <c r="FKI16" s="112"/>
      <c r="FKJ16" s="112"/>
      <c r="FKK16" s="112"/>
      <c r="FKL16" s="112"/>
      <c r="FKM16" s="112"/>
      <c r="FKN16" s="112"/>
      <c r="FKO16" s="112"/>
      <c r="FKP16" s="112"/>
      <c r="FKQ16" s="112"/>
      <c r="FKR16" s="112"/>
      <c r="FKS16" s="112"/>
      <c r="FKT16" s="112"/>
      <c r="FKU16" s="112"/>
      <c r="FKV16" s="112"/>
      <c r="FKW16" s="112"/>
      <c r="FKX16" s="112"/>
      <c r="FKY16" s="112"/>
      <c r="FKZ16" s="112"/>
      <c r="FLA16" s="112"/>
      <c r="FLB16" s="112"/>
      <c r="FLC16" s="112"/>
      <c r="FLD16" s="112"/>
      <c r="FLE16" s="112"/>
      <c r="FLF16" s="112"/>
      <c r="FLG16" s="112"/>
      <c r="FLH16" s="112"/>
      <c r="FLI16" s="112"/>
      <c r="FLJ16" s="112"/>
      <c r="FLK16" s="112"/>
      <c r="FLL16" s="112"/>
      <c r="FLM16" s="112"/>
      <c r="FLN16" s="112"/>
      <c r="FLO16" s="112"/>
      <c r="FLP16" s="112"/>
      <c r="FLQ16" s="112"/>
      <c r="FLR16" s="112"/>
      <c r="FLS16" s="112"/>
      <c r="FLT16" s="112"/>
      <c r="FLU16" s="112"/>
      <c r="FLV16" s="112"/>
      <c r="FLW16" s="112"/>
      <c r="FLX16" s="112"/>
      <c r="FLY16" s="112"/>
      <c r="FLZ16" s="112"/>
      <c r="FMA16" s="112"/>
      <c r="FMB16" s="112"/>
      <c r="FMC16" s="112"/>
      <c r="FMD16" s="112"/>
      <c r="FME16" s="112"/>
      <c r="FMF16" s="112"/>
      <c r="FMG16" s="112"/>
      <c r="FMH16" s="112"/>
      <c r="FMI16" s="112"/>
      <c r="FMJ16" s="112"/>
      <c r="FMK16" s="112"/>
      <c r="FML16" s="112"/>
      <c r="FMM16" s="112"/>
      <c r="FMN16" s="112"/>
      <c r="FMO16" s="112"/>
      <c r="FMP16" s="112"/>
      <c r="FMQ16" s="112"/>
      <c r="FMR16" s="112"/>
      <c r="FMS16" s="112"/>
      <c r="FMT16" s="112"/>
      <c r="FMU16" s="112"/>
      <c r="FMV16" s="112"/>
      <c r="FMW16" s="112"/>
      <c r="FMX16" s="112"/>
      <c r="FMY16" s="112"/>
      <c r="FMZ16" s="112"/>
      <c r="FNA16" s="112"/>
      <c r="FNB16" s="112"/>
      <c r="FNC16" s="112"/>
      <c r="FND16" s="112"/>
      <c r="FNE16" s="112"/>
      <c r="FNF16" s="112"/>
      <c r="FNG16" s="112"/>
      <c r="FNH16" s="112"/>
      <c r="FNI16" s="112"/>
      <c r="FNJ16" s="112"/>
      <c r="FNK16" s="112"/>
      <c r="FNL16" s="112"/>
      <c r="FNM16" s="112"/>
      <c r="FNN16" s="112"/>
      <c r="FNO16" s="112"/>
      <c r="FNP16" s="112"/>
      <c r="FNQ16" s="112"/>
      <c r="FNR16" s="112"/>
      <c r="FNS16" s="112"/>
      <c r="FNT16" s="112"/>
      <c r="FNU16" s="112"/>
      <c r="FNV16" s="112"/>
      <c r="FNW16" s="112"/>
      <c r="FNX16" s="112"/>
      <c r="FNY16" s="112"/>
      <c r="FNZ16" s="112"/>
      <c r="FOA16" s="112"/>
      <c r="FOB16" s="112"/>
      <c r="FOC16" s="112"/>
      <c r="FOD16" s="112"/>
      <c r="FOE16" s="112"/>
      <c r="FOF16" s="112"/>
      <c r="FOG16" s="112"/>
      <c r="FOH16" s="112"/>
      <c r="FOI16" s="112"/>
      <c r="FOJ16" s="112"/>
      <c r="FOK16" s="112"/>
      <c r="FOL16" s="112"/>
      <c r="FOM16" s="112"/>
      <c r="FON16" s="112"/>
      <c r="FOO16" s="112"/>
      <c r="FOP16" s="112"/>
      <c r="FOQ16" s="112"/>
      <c r="FOR16" s="112"/>
      <c r="FOS16" s="112"/>
      <c r="FOT16" s="112"/>
      <c r="FOU16" s="112"/>
      <c r="FOV16" s="112"/>
      <c r="FOW16" s="112"/>
      <c r="FOX16" s="112"/>
      <c r="FOY16" s="112"/>
      <c r="FOZ16" s="112"/>
      <c r="FPA16" s="112"/>
      <c r="FPB16" s="112"/>
      <c r="FPC16" s="112"/>
      <c r="FPD16" s="112"/>
      <c r="FPE16" s="112"/>
      <c r="FPF16" s="112"/>
      <c r="FPG16" s="112"/>
      <c r="FPH16" s="112"/>
      <c r="FPI16" s="112"/>
      <c r="FPJ16" s="112"/>
      <c r="FPK16" s="112"/>
      <c r="FPL16" s="112"/>
      <c r="FPM16" s="112"/>
      <c r="FPN16" s="112"/>
      <c r="FPO16" s="112"/>
      <c r="FPP16" s="112"/>
      <c r="FPQ16" s="112"/>
      <c r="FPR16" s="112"/>
      <c r="FPS16" s="112"/>
      <c r="FPT16" s="112"/>
      <c r="FPU16" s="112"/>
      <c r="FPV16" s="112"/>
      <c r="FPW16" s="112"/>
      <c r="FPX16" s="112"/>
      <c r="FPY16" s="112"/>
      <c r="FPZ16" s="112"/>
      <c r="FQA16" s="112"/>
      <c r="FQB16" s="112"/>
      <c r="FQC16" s="112"/>
      <c r="FQD16" s="112"/>
      <c r="FQE16" s="112"/>
      <c r="FQF16" s="112"/>
      <c r="FQG16" s="112"/>
      <c r="FQH16" s="112"/>
      <c r="FQI16" s="112"/>
      <c r="FQJ16" s="112"/>
      <c r="FQK16" s="112"/>
      <c r="FQL16" s="112"/>
      <c r="FQM16" s="112"/>
      <c r="FQN16" s="112"/>
      <c r="FQO16" s="112"/>
      <c r="FQP16" s="112"/>
      <c r="FQQ16" s="112"/>
      <c r="FQR16" s="112"/>
      <c r="FQS16" s="112"/>
      <c r="FQT16" s="112"/>
      <c r="FQU16" s="112"/>
      <c r="FQV16" s="112"/>
      <c r="FQW16" s="112"/>
      <c r="FQX16" s="112"/>
      <c r="FQY16" s="112"/>
      <c r="FQZ16" s="112"/>
      <c r="FRA16" s="112"/>
      <c r="FRB16" s="112"/>
      <c r="FRC16" s="112"/>
      <c r="FRD16" s="112"/>
      <c r="FRE16" s="112"/>
      <c r="FRF16" s="112"/>
      <c r="FRG16" s="112"/>
      <c r="FRH16" s="112"/>
      <c r="FRI16" s="112"/>
      <c r="FRJ16" s="112"/>
      <c r="FRK16" s="112"/>
      <c r="FRL16" s="112"/>
      <c r="FRM16" s="112"/>
      <c r="FRN16" s="112"/>
      <c r="FRO16" s="112"/>
      <c r="FRP16" s="112"/>
      <c r="FRQ16" s="112"/>
      <c r="FRR16" s="112"/>
      <c r="FRS16" s="112"/>
      <c r="FRT16" s="112"/>
      <c r="FRU16" s="112"/>
      <c r="FRV16" s="112"/>
      <c r="FRW16" s="112"/>
      <c r="FRX16" s="112"/>
      <c r="FRY16" s="112"/>
      <c r="FRZ16" s="112"/>
      <c r="FSA16" s="112"/>
      <c r="FSB16" s="112"/>
      <c r="FSC16" s="112"/>
      <c r="FSD16" s="112"/>
      <c r="FSE16" s="112"/>
      <c r="FSF16" s="112"/>
      <c r="FSG16" s="112"/>
      <c r="FSH16" s="112"/>
      <c r="FSI16" s="112"/>
      <c r="FSJ16" s="112"/>
      <c r="FSK16" s="112"/>
      <c r="FSL16" s="112"/>
      <c r="FSM16" s="112"/>
      <c r="FSN16" s="112"/>
      <c r="FSO16" s="112"/>
      <c r="FSP16" s="112"/>
      <c r="FSQ16" s="112"/>
      <c r="FSR16" s="112"/>
      <c r="FSS16" s="112"/>
      <c r="FST16" s="112"/>
      <c r="FSU16" s="112"/>
      <c r="FSV16" s="112"/>
      <c r="FSW16" s="112"/>
      <c r="FSX16" s="112"/>
      <c r="FSY16" s="112"/>
      <c r="FSZ16" s="112"/>
      <c r="FTA16" s="112"/>
      <c r="FTB16" s="112"/>
      <c r="FTC16" s="112"/>
      <c r="FTD16" s="112"/>
      <c r="FTE16" s="112"/>
      <c r="FTF16" s="112"/>
      <c r="FTG16" s="112"/>
      <c r="FTH16" s="112"/>
      <c r="FTI16" s="112"/>
      <c r="FTJ16" s="112"/>
      <c r="FTK16" s="112"/>
      <c r="FTL16" s="112"/>
      <c r="FTM16" s="112"/>
      <c r="FTN16" s="112"/>
      <c r="FTO16" s="112"/>
      <c r="FTP16" s="112"/>
      <c r="FTQ16" s="112"/>
      <c r="FTR16" s="112"/>
      <c r="FTS16" s="112"/>
      <c r="FTT16" s="112"/>
      <c r="FTU16" s="112"/>
      <c r="FTV16" s="112"/>
      <c r="FTW16" s="112"/>
      <c r="FTX16" s="112"/>
      <c r="FTY16" s="112"/>
      <c r="FTZ16" s="112"/>
      <c r="FUA16" s="112"/>
      <c r="FUB16" s="112"/>
      <c r="FUC16" s="112"/>
      <c r="FUD16" s="112"/>
      <c r="FUE16" s="112"/>
      <c r="FUF16" s="112"/>
      <c r="FUG16" s="112"/>
      <c r="FUH16" s="112"/>
      <c r="FUI16" s="112"/>
      <c r="FUJ16" s="112"/>
      <c r="FUK16" s="112"/>
      <c r="FUL16" s="112"/>
      <c r="FUM16" s="112"/>
      <c r="FUN16" s="112"/>
      <c r="FUO16" s="112"/>
      <c r="FUP16" s="112"/>
      <c r="FUQ16" s="112"/>
      <c r="FUR16" s="112"/>
      <c r="FUS16" s="112"/>
      <c r="FUT16" s="112"/>
      <c r="FUU16" s="112"/>
      <c r="FUV16" s="112"/>
      <c r="FUW16" s="112"/>
      <c r="FUX16" s="112"/>
      <c r="FUY16" s="112"/>
      <c r="FUZ16" s="112"/>
      <c r="FVA16" s="112"/>
      <c r="FVB16" s="112"/>
      <c r="FVC16" s="112"/>
      <c r="FVD16" s="112"/>
      <c r="FVE16" s="112"/>
      <c r="FVF16" s="112"/>
      <c r="FVG16" s="112"/>
      <c r="FVH16" s="112"/>
      <c r="FVI16" s="112"/>
      <c r="FVJ16" s="112"/>
      <c r="FVK16" s="112"/>
      <c r="FVL16" s="112"/>
      <c r="FVM16" s="112"/>
      <c r="FVN16" s="112"/>
      <c r="FVO16" s="112"/>
      <c r="FVP16" s="112"/>
      <c r="FVQ16" s="112"/>
      <c r="FVR16" s="112"/>
      <c r="FVS16" s="112"/>
      <c r="FVT16" s="112"/>
      <c r="FVU16" s="112"/>
      <c r="FVV16" s="112"/>
      <c r="FVW16" s="112"/>
      <c r="FVX16" s="112"/>
      <c r="FVY16" s="112"/>
      <c r="FVZ16" s="112"/>
      <c r="FWA16" s="112"/>
      <c r="FWB16" s="112"/>
      <c r="FWC16" s="112"/>
      <c r="FWD16" s="112"/>
      <c r="FWE16" s="112"/>
      <c r="FWF16" s="112"/>
      <c r="FWG16" s="112"/>
      <c r="FWH16" s="112"/>
      <c r="FWI16" s="112"/>
      <c r="FWJ16" s="112"/>
      <c r="FWK16" s="112"/>
      <c r="FWL16" s="112"/>
      <c r="FWM16" s="112"/>
      <c r="FWN16" s="112"/>
      <c r="FWO16" s="112"/>
      <c r="FWP16" s="112"/>
      <c r="FWQ16" s="112"/>
      <c r="FWR16" s="112"/>
      <c r="FWS16" s="112"/>
      <c r="FWT16" s="112"/>
      <c r="FWU16" s="112"/>
      <c r="FWV16" s="112"/>
      <c r="FWW16" s="112"/>
      <c r="FWX16" s="112"/>
      <c r="FWY16" s="112"/>
      <c r="FWZ16" s="112"/>
      <c r="FXA16" s="112"/>
      <c r="FXB16" s="112"/>
      <c r="FXC16" s="112"/>
      <c r="FXD16" s="112"/>
      <c r="FXE16" s="112"/>
      <c r="FXF16" s="112"/>
      <c r="FXG16" s="112"/>
      <c r="FXH16" s="112"/>
      <c r="FXI16" s="112"/>
      <c r="FXJ16" s="112"/>
      <c r="FXK16" s="112"/>
      <c r="FXL16" s="112"/>
      <c r="FXM16" s="112"/>
      <c r="FXN16" s="112"/>
      <c r="FXO16" s="112"/>
      <c r="FXP16" s="112"/>
      <c r="FXQ16" s="112"/>
      <c r="FXR16" s="112"/>
      <c r="FXS16" s="112"/>
      <c r="FXT16" s="112"/>
      <c r="FXU16" s="112"/>
      <c r="FXV16" s="112"/>
      <c r="FXW16" s="112"/>
      <c r="FXX16" s="112"/>
      <c r="FXY16" s="112"/>
      <c r="FXZ16" s="112"/>
      <c r="FYA16" s="112"/>
      <c r="FYB16" s="112"/>
      <c r="FYC16" s="112"/>
      <c r="FYD16" s="112"/>
      <c r="FYE16" s="112"/>
      <c r="FYF16" s="112"/>
      <c r="FYG16" s="112"/>
      <c r="FYH16" s="112"/>
      <c r="FYI16" s="112"/>
      <c r="FYJ16" s="112"/>
      <c r="FYK16" s="112"/>
      <c r="FYL16" s="112"/>
      <c r="FYM16" s="112"/>
      <c r="FYN16" s="112"/>
      <c r="FYO16" s="112"/>
      <c r="FYP16" s="112"/>
      <c r="FYQ16" s="112"/>
      <c r="FYR16" s="112"/>
      <c r="FYS16" s="112"/>
      <c r="FYT16" s="112"/>
      <c r="FYU16" s="112"/>
      <c r="FYV16" s="112"/>
      <c r="FYW16" s="112"/>
      <c r="FYX16" s="112"/>
      <c r="FYY16" s="112"/>
      <c r="FYZ16" s="112"/>
      <c r="FZA16" s="112"/>
      <c r="FZB16" s="112"/>
      <c r="FZC16" s="112"/>
      <c r="FZD16" s="112"/>
      <c r="FZE16" s="112"/>
      <c r="FZF16" s="112"/>
      <c r="FZG16" s="112"/>
      <c r="FZH16" s="112"/>
      <c r="FZI16" s="112"/>
      <c r="FZJ16" s="112"/>
      <c r="FZK16" s="112"/>
      <c r="FZL16" s="112"/>
      <c r="FZM16" s="112"/>
      <c r="FZN16" s="112"/>
      <c r="FZO16" s="112"/>
      <c r="FZP16" s="112"/>
      <c r="FZQ16" s="112"/>
      <c r="FZR16" s="112"/>
      <c r="FZS16" s="112"/>
      <c r="FZT16" s="112"/>
      <c r="FZU16" s="112"/>
      <c r="FZV16" s="112"/>
      <c r="FZW16" s="112"/>
      <c r="FZX16" s="112"/>
      <c r="FZY16" s="112"/>
      <c r="FZZ16" s="112"/>
      <c r="GAA16" s="112"/>
      <c r="GAB16" s="112"/>
      <c r="GAC16" s="112"/>
      <c r="GAD16" s="112"/>
      <c r="GAE16" s="112"/>
      <c r="GAF16" s="112"/>
      <c r="GAG16" s="112"/>
      <c r="GAH16" s="112"/>
      <c r="GAI16" s="112"/>
      <c r="GAJ16" s="112"/>
      <c r="GAK16" s="112"/>
      <c r="GAL16" s="112"/>
      <c r="GAM16" s="112"/>
      <c r="GAN16" s="112"/>
      <c r="GAO16" s="112"/>
      <c r="GAP16" s="112"/>
      <c r="GAQ16" s="112"/>
      <c r="GAR16" s="112"/>
      <c r="GAS16" s="112"/>
      <c r="GAT16" s="112"/>
      <c r="GAU16" s="112"/>
      <c r="GAV16" s="112"/>
      <c r="GAW16" s="112"/>
      <c r="GAX16" s="112"/>
      <c r="GAY16" s="112"/>
      <c r="GAZ16" s="112"/>
      <c r="GBA16" s="112"/>
      <c r="GBB16" s="112"/>
      <c r="GBC16" s="112"/>
      <c r="GBD16" s="112"/>
      <c r="GBE16" s="112"/>
      <c r="GBF16" s="112"/>
      <c r="GBG16" s="112"/>
      <c r="GBH16" s="112"/>
      <c r="GBI16" s="112"/>
      <c r="GBJ16" s="112"/>
      <c r="GBK16" s="112"/>
      <c r="GBL16" s="112"/>
      <c r="GBM16" s="112"/>
      <c r="GBN16" s="112"/>
      <c r="GBO16" s="112"/>
      <c r="GBP16" s="112"/>
      <c r="GBQ16" s="112"/>
      <c r="GBR16" s="112"/>
      <c r="GBS16" s="112"/>
      <c r="GBT16" s="112"/>
      <c r="GBU16" s="112"/>
      <c r="GBV16" s="112"/>
      <c r="GBW16" s="112"/>
      <c r="GBX16" s="112"/>
      <c r="GBY16" s="112"/>
      <c r="GBZ16" s="112"/>
      <c r="GCA16" s="112"/>
      <c r="GCB16" s="112"/>
      <c r="GCC16" s="112"/>
      <c r="GCD16" s="112"/>
      <c r="GCE16" s="112"/>
      <c r="GCF16" s="112"/>
      <c r="GCG16" s="112"/>
      <c r="GCH16" s="112"/>
      <c r="GCI16" s="112"/>
      <c r="GCJ16" s="112"/>
      <c r="GCK16" s="112"/>
      <c r="GCL16" s="112"/>
      <c r="GCM16" s="112"/>
      <c r="GCN16" s="112"/>
      <c r="GCO16" s="112"/>
      <c r="GCP16" s="112"/>
      <c r="GCQ16" s="112"/>
      <c r="GCR16" s="112"/>
      <c r="GCS16" s="112"/>
      <c r="GCT16" s="112"/>
      <c r="GCU16" s="112"/>
      <c r="GCV16" s="112"/>
      <c r="GCW16" s="112"/>
      <c r="GCX16" s="112"/>
      <c r="GCY16" s="112"/>
      <c r="GCZ16" s="112"/>
      <c r="GDA16" s="112"/>
      <c r="GDB16" s="112"/>
      <c r="GDC16" s="112"/>
      <c r="GDD16" s="112"/>
      <c r="GDE16" s="112"/>
      <c r="GDF16" s="112"/>
      <c r="GDG16" s="112"/>
      <c r="GDH16" s="112"/>
      <c r="GDI16" s="112"/>
      <c r="GDJ16" s="112"/>
      <c r="GDK16" s="112"/>
      <c r="GDL16" s="112"/>
      <c r="GDM16" s="112"/>
      <c r="GDN16" s="112"/>
      <c r="GDO16" s="112"/>
      <c r="GDP16" s="112"/>
      <c r="GDQ16" s="112"/>
      <c r="GDR16" s="112"/>
      <c r="GDS16" s="112"/>
      <c r="GDT16" s="112"/>
      <c r="GDU16" s="112"/>
      <c r="GDV16" s="112"/>
      <c r="GDW16" s="112"/>
      <c r="GDX16" s="112"/>
      <c r="GDY16" s="112"/>
      <c r="GDZ16" s="112"/>
      <c r="GEA16" s="112"/>
      <c r="GEB16" s="112"/>
      <c r="GEC16" s="112"/>
      <c r="GED16" s="112"/>
      <c r="GEE16" s="112"/>
      <c r="GEF16" s="112"/>
      <c r="GEG16" s="112"/>
      <c r="GEH16" s="112"/>
      <c r="GEI16" s="112"/>
      <c r="GEJ16" s="112"/>
      <c r="GEK16" s="112"/>
      <c r="GEL16" s="112"/>
      <c r="GEM16" s="112"/>
      <c r="GEN16" s="112"/>
      <c r="GEO16" s="112"/>
      <c r="GEP16" s="112"/>
      <c r="GEQ16" s="112"/>
      <c r="GER16" s="112"/>
      <c r="GES16" s="112"/>
      <c r="GET16" s="112"/>
      <c r="GEU16" s="112"/>
      <c r="GEV16" s="112"/>
      <c r="GEW16" s="112"/>
      <c r="GEX16" s="112"/>
      <c r="GEY16" s="112"/>
      <c r="GEZ16" s="112"/>
      <c r="GFA16" s="112"/>
      <c r="GFB16" s="112"/>
      <c r="GFC16" s="112"/>
      <c r="GFD16" s="112"/>
      <c r="GFE16" s="112"/>
      <c r="GFF16" s="112"/>
      <c r="GFG16" s="112"/>
      <c r="GFH16" s="112"/>
      <c r="GFI16" s="112"/>
      <c r="GFJ16" s="112"/>
      <c r="GFK16" s="112"/>
      <c r="GFL16" s="112"/>
      <c r="GFM16" s="112"/>
      <c r="GFN16" s="112"/>
      <c r="GFO16" s="112"/>
      <c r="GFP16" s="112"/>
      <c r="GFQ16" s="112"/>
      <c r="GFR16" s="112"/>
      <c r="GFS16" s="112"/>
      <c r="GFT16" s="112"/>
      <c r="GFU16" s="112"/>
      <c r="GFV16" s="112"/>
      <c r="GFW16" s="112"/>
      <c r="GFX16" s="112"/>
      <c r="GFY16" s="112"/>
      <c r="GFZ16" s="112"/>
      <c r="GGA16" s="112"/>
      <c r="GGB16" s="112"/>
      <c r="GGC16" s="112"/>
      <c r="GGD16" s="112"/>
      <c r="GGE16" s="112"/>
      <c r="GGF16" s="112"/>
      <c r="GGG16" s="112"/>
      <c r="GGH16" s="112"/>
      <c r="GGI16" s="112"/>
      <c r="GGJ16" s="112"/>
      <c r="GGK16" s="112"/>
      <c r="GGL16" s="112"/>
      <c r="GGM16" s="112"/>
      <c r="GGN16" s="112"/>
      <c r="GGO16" s="112"/>
      <c r="GGP16" s="112"/>
      <c r="GGQ16" s="112"/>
      <c r="GGR16" s="112"/>
      <c r="GGS16" s="112"/>
      <c r="GGT16" s="112"/>
      <c r="GGU16" s="112"/>
      <c r="GGV16" s="112"/>
      <c r="GGW16" s="112"/>
      <c r="GGX16" s="112"/>
      <c r="GGY16" s="112"/>
      <c r="GGZ16" s="112"/>
      <c r="GHA16" s="112"/>
      <c r="GHB16" s="112"/>
      <c r="GHC16" s="112"/>
      <c r="GHD16" s="112"/>
      <c r="GHE16" s="112"/>
      <c r="GHF16" s="112"/>
      <c r="GHG16" s="112"/>
      <c r="GHH16" s="112"/>
      <c r="GHI16" s="112"/>
      <c r="GHJ16" s="112"/>
      <c r="GHK16" s="112"/>
      <c r="GHL16" s="112"/>
      <c r="GHM16" s="112"/>
      <c r="GHN16" s="112"/>
      <c r="GHO16" s="112"/>
      <c r="GHP16" s="112"/>
      <c r="GHQ16" s="112"/>
      <c r="GHR16" s="112"/>
      <c r="GHS16" s="112"/>
      <c r="GHT16" s="112"/>
      <c r="GHU16" s="112"/>
      <c r="GHV16" s="112"/>
      <c r="GHW16" s="112"/>
      <c r="GHX16" s="112"/>
      <c r="GHY16" s="112"/>
      <c r="GHZ16" s="112"/>
      <c r="GIA16" s="112"/>
      <c r="GIB16" s="112"/>
      <c r="GIC16" s="112"/>
      <c r="GID16" s="112"/>
      <c r="GIE16" s="112"/>
      <c r="GIF16" s="112"/>
      <c r="GIG16" s="112"/>
      <c r="GIH16" s="112"/>
      <c r="GII16" s="112"/>
      <c r="GIJ16" s="112"/>
      <c r="GIK16" s="112"/>
      <c r="GIL16" s="112"/>
      <c r="GIM16" s="112"/>
      <c r="GIN16" s="112"/>
      <c r="GIO16" s="112"/>
      <c r="GIP16" s="112"/>
      <c r="GIQ16" s="112"/>
      <c r="GIR16" s="112"/>
      <c r="GIS16" s="112"/>
      <c r="GIT16" s="112"/>
      <c r="GIU16" s="112"/>
      <c r="GIV16" s="112"/>
      <c r="GIW16" s="112"/>
      <c r="GIX16" s="112"/>
      <c r="GIY16" s="112"/>
      <c r="GIZ16" s="112"/>
      <c r="GJA16" s="112"/>
      <c r="GJB16" s="112"/>
      <c r="GJC16" s="112"/>
      <c r="GJD16" s="112"/>
      <c r="GJE16" s="112"/>
      <c r="GJF16" s="112"/>
      <c r="GJG16" s="112"/>
      <c r="GJH16" s="112"/>
      <c r="GJI16" s="112"/>
      <c r="GJJ16" s="112"/>
      <c r="GJK16" s="112"/>
      <c r="GJL16" s="112"/>
      <c r="GJM16" s="112"/>
      <c r="GJN16" s="112"/>
      <c r="GJO16" s="112"/>
      <c r="GJP16" s="112"/>
      <c r="GJQ16" s="112"/>
      <c r="GJR16" s="112"/>
      <c r="GJS16" s="112"/>
      <c r="GJT16" s="112"/>
      <c r="GJU16" s="112"/>
      <c r="GJV16" s="112"/>
      <c r="GJW16" s="112"/>
      <c r="GJX16" s="112"/>
      <c r="GJY16" s="112"/>
      <c r="GJZ16" s="112"/>
      <c r="GKA16" s="112"/>
      <c r="GKB16" s="112"/>
      <c r="GKC16" s="112"/>
      <c r="GKD16" s="112"/>
      <c r="GKE16" s="112"/>
      <c r="GKF16" s="112"/>
      <c r="GKG16" s="112"/>
      <c r="GKH16" s="112"/>
      <c r="GKI16" s="112"/>
      <c r="GKJ16" s="112"/>
      <c r="GKK16" s="112"/>
      <c r="GKL16" s="112"/>
      <c r="GKM16" s="112"/>
      <c r="GKN16" s="112"/>
      <c r="GKO16" s="112"/>
      <c r="GKP16" s="112"/>
      <c r="GKQ16" s="112"/>
      <c r="GKR16" s="112"/>
      <c r="GKS16" s="112"/>
      <c r="GKT16" s="112"/>
      <c r="GKU16" s="112"/>
      <c r="GKV16" s="112"/>
      <c r="GKW16" s="112"/>
      <c r="GKX16" s="112"/>
      <c r="GKY16" s="112"/>
      <c r="GKZ16" s="112"/>
      <c r="GLA16" s="112"/>
      <c r="GLB16" s="112"/>
      <c r="GLC16" s="112"/>
      <c r="GLD16" s="112"/>
      <c r="GLE16" s="112"/>
      <c r="GLF16" s="112"/>
      <c r="GLG16" s="112"/>
      <c r="GLH16" s="112"/>
      <c r="GLI16" s="112"/>
      <c r="GLJ16" s="112"/>
      <c r="GLK16" s="112"/>
      <c r="GLL16" s="112"/>
      <c r="GLM16" s="112"/>
      <c r="GLN16" s="112"/>
      <c r="GLO16" s="112"/>
      <c r="GLP16" s="112"/>
      <c r="GLQ16" s="112"/>
      <c r="GLR16" s="112"/>
      <c r="GLS16" s="112"/>
      <c r="GLT16" s="112"/>
      <c r="GLU16" s="112"/>
      <c r="GLV16" s="112"/>
      <c r="GLW16" s="112"/>
      <c r="GLX16" s="112"/>
      <c r="GLY16" s="112"/>
      <c r="GLZ16" s="112"/>
      <c r="GMA16" s="112"/>
      <c r="GMB16" s="112"/>
      <c r="GMC16" s="112"/>
      <c r="GMD16" s="112"/>
      <c r="GME16" s="112"/>
      <c r="GMF16" s="112"/>
      <c r="GMG16" s="112"/>
      <c r="GMH16" s="112"/>
      <c r="GMI16" s="112"/>
      <c r="GMJ16" s="112"/>
      <c r="GMK16" s="112"/>
      <c r="GML16" s="112"/>
      <c r="GMM16" s="112"/>
      <c r="GMN16" s="112"/>
      <c r="GMO16" s="112"/>
      <c r="GMP16" s="112"/>
      <c r="GMQ16" s="112"/>
      <c r="GMR16" s="112"/>
      <c r="GMS16" s="112"/>
      <c r="GMT16" s="112"/>
      <c r="GMU16" s="112"/>
      <c r="GMV16" s="112"/>
      <c r="GMW16" s="112"/>
      <c r="GMX16" s="112"/>
      <c r="GMY16" s="112"/>
      <c r="GMZ16" s="112"/>
      <c r="GNA16" s="112"/>
      <c r="GNB16" s="112"/>
      <c r="GNC16" s="112"/>
      <c r="GND16" s="112"/>
      <c r="GNE16" s="112"/>
      <c r="GNF16" s="112"/>
      <c r="GNG16" s="112"/>
      <c r="GNH16" s="112"/>
      <c r="GNI16" s="112"/>
      <c r="GNJ16" s="112"/>
      <c r="GNK16" s="112"/>
      <c r="GNL16" s="112"/>
      <c r="GNM16" s="112"/>
      <c r="GNN16" s="112"/>
      <c r="GNO16" s="112"/>
      <c r="GNP16" s="112"/>
      <c r="GNQ16" s="112"/>
      <c r="GNR16" s="112"/>
      <c r="GNS16" s="112"/>
      <c r="GNT16" s="112"/>
      <c r="GNU16" s="112"/>
      <c r="GNV16" s="112"/>
      <c r="GNW16" s="112"/>
      <c r="GNX16" s="112"/>
      <c r="GNY16" s="112"/>
      <c r="GNZ16" s="112"/>
      <c r="GOA16" s="112"/>
      <c r="GOB16" s="112"/>
      <c r="GOC16" s="112"/>
      <c r="GOD16" s="112"/>
      <c r="GOE16" s="112"/>
      <c r="GOF16" s="112"/>
      <c r="GOG16" s="112"/>
      <c r="GOH16" s="112"/>
      <c r="GOI16" s="112"/>
      <c r="GOJ16" s="112"/>
      <c r="GOK16" s="112"/>
      <c r="GOL16" s="112"/>
      <c r="GOM16" s="112"/>
      <c r="GON16" s="112"/>
      <c r="GOO16" s="112"/>
      <c r="GOP16" s="112"/>
      <c r="GOQ16" s="112"/>
      <c r="GOR16" s="112"/>
      <c r="GOS16" s="112"/>
      <c r="GOT16" s="112"/>
      <c r="GOU16" s="112"/>
      <c r="GOV16" s="112"/>
      <c r="GOW16" s="112"/>
      <c r="GOX16" s="112"/>
      <c r="GOY16" s="112"/>
      <c r="GOZ16" s="112"/>
      <c r="GPA16" s="112"/>
      <c r="GPB16" s="112"/>
      <c r="GPC16" s="112"/>
      <c r="GPD16" s="112"/>
      <c r="GPE16" s="112"/>
      <c r="GPF16" s="112"/>
      <c r="GPG16" s="112"/>
      <c r="GPH16" s="112"/>
      <c r="GPI16" s="112"/>
      <c r="GPJ16" s="112"/>
      <c r="GPK16" s="112"/>
      <c r="GPL16" s="112"/>
      <c r="GPM16" s="112"/>
      <c r="GPN16" s="112"/>
      <c r="GPO16" s="112"/>
      <c r="GPP16" s="112"/>
      <c r="GPQ16" s="112"/>
      <c r="GPR16" s="112"/>
      <c r="GPS16" s="112"/>
      <c r="GPT16" s="112"/>
      <c r="GPU16" s="112"/>
      <c r="GPV16" s="112"/>
      <c r="GPW16" s="112"/>
      <c r="GPX16" s="112"/>
      <c r="GPY16" s="112"/>
      <c r="GPZ16" s="112"/>
      <c r="GQA16" s="112"/>
      <c r="GQB16" s="112"/>
      <c r="GQC16" s="112"/>
      <c r="GQD16" s="112"/>
      <c r="GQE16" s="112"/>
      <c r="GQF16" s="112"/>
      <c r="GQG16" s="112"/>
      <c r="GQH16" s="112"/>
      <c r="GQI16" s="112"/>
      <c r="GQJ16" s="112"/>
      <c r="GQK16" s="112"/>
      <c r="GQL16" s="112"/>
      <c r="GQM16" s="112"/>
      <c r="GQN16" s="112"/>
      <c r="GQO16" s="112"/>
      <c r="GQP16" s="112"/>
      <c r="GQQ16" s="112"/>
      <c r="GQR16" s="112"/>
      <c r="GQS16" s="112"/>
      <c r="GQT16" s="112"/>
      <c r="GQU16" s="112"/>
      <c r="GQV16" s="112"/>
      <c r="GQW16" s="112"/>
      <c r="GQX16" s="112"/>
      <c r="GQY16" s="112"/>
      <c r="GQZ16" s="112"/>
      <c r="GRA16" s="112"/>
      <c r="GRB16" s="112"/>
      <c r="GRC16" s="112"/>
      <c r="GRD16" s="112"/>
      <c r="GRE16" s="112"/>
      <c r="GRF16" s="112"/>
      <c r="GRG16" s="112"/>
      <c r="GRH16" s="112"/>
      <c r="GRI16" s="112"/>
      <c r="GRJ16" s="112"/>
      <c r="GRK16" s="112"/>
      <c r="GRL16" s="112"/>
      <c r="GRM16" s="112"/>
      <c r="GRN16" s="112"/>
      <c r="GRO16" s="112"/>
      <c r="GRP16" s="112"/>
      <c r="GRQ16" s="112"/>
      <c r="GRR16" s="112"/>
      <c r="GRS16" s="112"/>
      <c r="GRT16" s="112"/>
      <c r="GRU16" s="112"/>
      <c r="GRV16" s="112"/>
      <c r="GRW16" s="112"/>
      <c r="GRX16" s="112"/>
      <c r="GRY16" s="112"/>
      <c r="GRZ16" s="112"/>
      <c r="GSA16" s="112"/>
      <c r="GSB16" s="112"/>
      <c r="GSC16" s="112"/>
      <c r="GSD16" s="112"/>
      <c r="GSE16" s="112"/>
      <c r="GSF16" s="112"/>
      <c r="GSG16" s="112"/>
      <c r="GSH16" s="112"/>
      <c r="GSI16" s="112"/>
      <c r="GSJ16" s="112"/>
      <c r="GSK16" s="112"/>
      <c r="GSL16" s="112"/>
      <c r="GSM16" s="112"/>
      <c r="GSN16" s="112"/>
      <c r="GSO16" s="112"/>
      <c r="GSP16" s="112"/>
      <c r="GSQ16" s="112"/>
      <c r="GSR16" s="112"/>
      <c r="GSS16" s="112"/>
      <c r="GST16" s="112"/>
      <c r="GSU16" s="112"/>
      <c r="GSV16" s="112"/>
      <c r="GSW16" s="112"/>
      <c r="GSX16" s="112"/>
      <c r="GSY16" s="112"/>
      <c r="GSZ16" s="112"/>
      <c r="GTA16" s="112"/>
      <c r="GTB16" s="112"/>
      <c r="GTC16" s="112"/>
      <c r="GTD16" s="112"/>
      <c r="GTE16" s="112"/>
      <c r="GTF16" s="112"/>
      <c r="GTG16" s="112"/>
      <c r="GTH16" s="112"/>
      <c r="GTI16" s="112"/>
      <c r="GTJ16" s="112"/>
      <c r="GTK16" s="112"/>
      <c r="GTL16" s="112"/>
      <c r="GTM16" s="112"/>
      <c r="GTN16" s="112"/>
      <c r="GTO16" s="112"/>
      <c r="GTP16" s="112"/>
      <c r="GTQ16" s="112"/>
      <c r="GTR16" s="112"/>
      <c r="GTS16" s="112"/>
      <c r="GTT16" s="112"/>
      <c r="GTU16" s="112"/>
      <c r="GTV16" s="112"/>
      <c r="GTW16" s="112"/>
      <c r="GTX16" s="112"/>
      <c r="GTY16" s="112"/>
      <c r="GTZ16" s="112"/>
      <c r="GUA16" s="112"/>
      <c r="GUB16" s="112"/>
      <c r="GUC16" s="112"/>
      <c r="GUD16" s="112"/>
      <c r="GUE16" s="112"/>
      <c r="GUF16" s="112"/>
      <c r="GUG16" s="112"/>
      <c r="GUH16" s="112"/>
      <c r="GUI16" s="112"/>
      <c r="GUJ16" s="112"/>
      <c r="GUK16" s="112"/>
      <c r="GUL16" s="112"/>
      <c r="GUM16" s="112"/>
      <c r="GUN16" s="112"/>
      <c r="GUO16" s="112"/>
      <c r="GUP16" s="112"/>
      <c r="GUQ16" s="112"/>
      <c r="GUR16" s="112"/>
      <c r="GUS16" s="112"/>
      <c r="GUT16" s="112"/>
      <c r="GUU16" s="112"/>
      <c r="GUV16" s="112"/>
      <c r="GUW16" s="112"/>
      <c r="GUX16" s="112"/>
      <c r="GUY16" s="112"/>
      <c r="GUZ16" s="112"/>
      <c r="GVA16" s="112"/>
      <c r="GVB16" s="112"/>
      <c r="GVC16" s="112"/>
      <c r="GVD16" s="112"/>
      <c r="GVE16" s="112"/>
      <c r="GVF16" s="112"/>
      <c r="GVG16" s="112"/>
      <c r="GVH16" s="112"/>
      <c r="GVI16" s="112"/>
      <c r="GVJ16" s="112"/>
      <c r="GVK16" s="112"/>
      <c r="GVL16" s="112"/>
      <c r="GVM16" s="112"/>
      <c r="GVN16" s="112"/>
      <c r="GVO16" s="112"/>
      <c r="GVP16" s="112"/>
      <c r="GVQ16" s="112"/>
      <c r="GVR16" s="112"/>
      <c r="GVS16" s="112"/>
      <c r="GVT16" s="112"/>
      <c r="GVU16" s="112"/>
      <c r="GVV16" s="112"/>
      <c r="GVW16" s="112"/>
      <c r="GVX16" s="112"/>
      <c r="GVY16" s="112"/>
      <c r="GVZ16" s="112"/>
      <c r="GWA16" s="112"/>
      <c r="GWB16" s="112"/>
      <c r="GWC16" s="112"/>
      <c r="GWD16" s="112"/>
      <c r="GWE16" s="112"/>
      <c r="GWF16" s="112"/>
      <c r="GWG16" s="112"/>
      <c r="GWH16" s="112"/>
      <c r="GWI16" s="112"/>
      <c r="GWJ16" s="112"/>
      <c r="GWK16" s="112"/>
      <c r="GWL16" s="112"/>
      <c r="GWM16" s="112"/>
      <c r="GWN16" s="112"/>
      <c r="GWO16" s="112"/>
      <c r="GWP16" s="112"/>
      <c r="GWQ16" s="112"/>
      <c r="GWR16" s="112"/>
      <c r="GWS16" s="112"/>
      <c r="GWT16" s="112"/>
      <c r="GWU16" s="112"/>
      <c r="GWV16" s="112"/>
      <c r="GWW16" s="112"/>
      <c r="GWX16" s="112"/>
      <c r="GWY16" s="112"/>
      <c r="GWZ16" s="112"/>
      <c r="GXA16" s="112"/>
      <c r="GXB16" s="112"/>
      <c r="GXC16" s="112"/>
      <c r="GXD16" s="112"/>
      <c r="GXE16" s="112"/>
      <c r="GXF16" s="112"/>
      <c r="GXG16" s="112"/>
      <c r="GXH16" s="112"/>
      <c r="GXI16" s="112"/>
      <c r="GXJ16" s="112"/>
      <c r="GXK16" s="112"/>
      <c r="GXL16" s="112"/>
      <c r="GXM16" s="112"/>
      <c r="GXN16" s="112"/>
      <c r="GXO16" s="112"/>
      <c r="GXP16" s="112"/>
      <c r="GXQ16" s="112"/>
      <c r="GXR16" s="112"/>
      <c r="GXS16" s="112"/>
      <c r="GXT16" s="112"/>
      <c r="GXU16" s="112"/>
      <c r="GXV16" s="112"/>
      <c r="GXW16" s="112"/>
      <c r="GXX16" s="112"/>
      <c r="GXY16" s="112"/>
      <c r="GXZ16" s="112"/>
      <c r="GYA16" s="112"/>
      <c r="GYB16" s="112"/>
      <c r="GYC16" s="112"/>
      <c r="GYD16" s="112"/>
      <c r="GYE16" s="112"/>
      <c r="GYF16" s="112"/>
      <c r="GYG16" s="112"/>
      <c r="GYH16" s="112"/>
      <c r="GYI16" s="112"/>
      <c r="GYJ16" s="112"/>
      <c r="GYK16" s="112"/>
      <c r="GYL16" s="112"/>
      <c r="GYM16" s="112"/>
      <c r="GYN16" s="112"/>
      <c r="GYO16" s="112"/>
      <c r="GYP16" s="112"/>
      <c r="GYQ16" s="112"/>
      <c r="GYR16" s="112"/>
      <c r="GYS16" s="112"/>
      <c r="GYT16" s="112"/>
      <c r="GYU16" s="112"/>
      <c r="GYV16" s="112"/>
      <c r="GYW16" s="112"/>
      <c r="GYX16" s="112"/>
      <c r="GYY16" s="112"/>
      <c r="GYZ16" s="112"/>
      <c r="GZA16" s="112"/>
      <c r="GZB16" s="112"/>
      <c r="GZC16" s="112"/>
      <c r="GZD16" s="112"/>
      <c r="GZE16" s="112"/>
      <c r="GZF16" s="112"/>
      <c r="GZG16" s="112"/>
      <c r="GZH16" s="112"/>
      <c r="GZI16" s="112"/>
      <c r="GZJ16" s="112"/>
      <c r="GZK16" s="112"/>
      <c r="GZL16" s="112"/>
      <c r="GZM16" s="112"/>
      <c r="GZN16" s="112"/>
      <c r="GZO16" s="112"/>
      <c r="GZP16" s="112"/>
      <c r="GZQ16" s="112"/>
      <c r="GZR16" s="112"/>
      <c r="GZS16" s="112"/>
      <c r="GZT16" s="112"/>
      <c r="GZU16" s="112"/>
      <c r="GZV16" s="112"/>
      <c r="GZW16" s="112"/>
      <c r="GZX16" s="112"/>
      <c r="GZY16" s="112"/>
      <c r="GZZ16" s="112"/>
      <c r="HAA16" s="112"/>
      <c r="HAB16" s="112"/>
      <c r="HAC16" s="112"/>
      <c r="HAD16" s="112"/>
      <c r="HAE16" s="112"/>
      <c r="HAF16" s="112"/>
      <c r="HAG16" s="112"/>
      <c r="HAH16" s="112"/>
      <c r="HAI16" s="112"/>
      <c r="HAJ16" s="112"/>
      <c r="HAK16" s="112"/>
      <c r="HAL16" s="112"/>
      <c r="HAM16" s="112"/>
      <c r="HAN16" s="112"/>
      <c r="HAO16" s="112"/>
      <c r="HAP16" s="112"/>
      <c r="HAQ16" s="112"/>
      <c r="HAR16" s="112"/>
      <c r="HAS16" s="112"/>
      <c r="HAT16" s="112"/>
      <c r="HAU16" s="112"/>
      <c r="HAV16" s="112"/>
      <c r="HAW16" s="112"/>
      <c r="HAX16" s="112"/>
      <c r="HAY16" s="112"/>
      <c r="HAZ16" s="112"/>
      <c r="HBA16" s="112"/>
      <c r="HBB16" s="112"/>
      <c r="HBC16" s="112"/>
      <c r="HBD16" s="112"/>
      <c r="HBE16" s="112"/>
      <c r="HBF16" s="112"/>
      <c r="HBG16" s="112"/>
      <c r="HBH16" s="112"/>
      <c r="HBI16" s="112"/>
      <c r="HBJ16" s="112"/>
      <c r="HBK16" s="112"/>
      <c r="HBL16" s="112"/>
      <c r="HBM16" s="112"/>
      <c r="HBN16" s="112"/>
      <c r="HBO16" s="112"/>
      <c r="HBP16" s="112"/>
      <c r="HBQ16" s="112"/>
      <c r="HBR16" s="112"/>
      <c r="HBS16" s="112"/>
      <c r="HBT16" s="112"/>
      <c r="HBU16" s="112"/>
      <c r="HBV16" s="112"/>
      <c r="HBW16" s="112"/>
      <c r="HBX16" s="112"/>
      <c r="HBY16" s="112"/>
      <c r="HBZ16" s="112"/>
      <c r="HCA16" s="112"/>
      <c r="HCB16" s="112"/>
      <c r="HCC16" s="112"/>
      <c r="HCD16" s="112"/>
      <c r="HCE16" s="112"/>
      <c r="HCF16" s="112"/>
      <c r="HCG16" s="112"/>
      <c r="HCH16" s="112"/>
      <c r="HCI16" s="112"/>
      <c r="HCJ16" s="112"/>
      <c r="HCK16" s="112"/>
      <c r="HCL16" s="112"/>
      <c r="HCM16" s="112"/>
      <c r="HCN16" s="112"/>
      <c r="HCO16" s="112"/>
      <c r="HCP16" s="112"/>
      <c r="HCQ16" s="112"/>
      <c r="HCR16" s="112"/>
      <c r="HCS16" s="112"/>
      <c r="HCT16" s="112"/>
      <c r="HCU16" s="112"/>
      <c r="HCV16" s="112"/>
      <c r="HCW16" s="112"/>
      <c r="HCX16" s="112"/>
      <c r="HCY16" s="112"/>
      <c r="HCZ16" s="112"/>
      <c r="HDA16" s="112"/>
      <c r="HDB16" s="112"/>
      <c r="HDC16" s="112"/>
      <c r="HDD16" s="112"/>
      <c r="HDE16" s="112"/>
      <c r="HDF16" s="112"/>
      <c r="HDG16" s="112"/>
      <c r="HDH16" s="112"/>
      <c r="HDI16" s="112"/>
      <c r="HDJ16" s="112"/>
      <c r="HDK16" s="112"/>
      <c r="HDL16" s="112"/>
      <c r="HDM16" s="112"/>
      <c r="HDN16" s="112"/>
      <c r="HDO16" s="112"/>
      <c r="HDP16" s="112"/>
      <c r="HDQ16" s="112"/>
      <c r="HDR16" s="112"/>
      <c r="HDS16" s="112"/>
      <c r="HDT16" s="112"/>
      <c r="HDU16" s="112"/>
      <c r="HDV16" s="112"/>
      <c r="HDW16" s="112"/>
      <c r="HDX16" s="112"/>
      <c r="HDY16" s="112"/>
      <c r="HDZ16" s="112"/>
      <c r="HEA16" s="112"/>
      <c r="HEB16" s="112"/>
      <c r="HEC16" s="112"/>
      <c r="HED16" s="112"/>
      <c r="HEE16" s="112"/>
      <c r="HEF16" s="112"/>
      <c r="HEG16" s="112"/>
      <c r="HEH16" s="112"/>
      <c r="HEI16" s="112"/>
      <c r="HEJ16" s="112"/>
      <c r="HEK16" s="112"/>
      <c r="HEL16" s="112"/>
      <c r="HEM16" s="112"/>
      <c r="HEN16" s="112"/>
      <c r="HEO16" s="112"/>
      <c r="HEP16" s="112"/>
      <c r="HEQ16" s="112"/>
      <c r="HER16" s="112"/>
      <c r="HES16" s="112"/>
      <c r="HET16" s="112"/>
      <c r="HEU16" s="112"/>
      <c r="HEV16" s="112"/>
      <c r="HEW16" s="112"/>
      <c r="HEX16" s="112"/>
      <c r="HEY16" s="112"/>
      <c r="HEZ16" s="112"/>
      <c r="HFA16" s="112"/>
      <c r="HFB16" s="112"/>
      <c r="HFC16" s="112"/>
      <c r="HFD16" s="112"/>
      <c r="HFE16" s="112"/>
      <c r="HFF16" s="112"/>
      <c r="HFG16" s="112"/>
      <c r="HFH16" s="112"/>
      <c r="HFI16" s="112"/>
      <c r="HFJ16" s="112"/>
      <c r="HFK16" s="112"/>
      <c r="HFL16" s="112"/>
      <c r="HFM16" s="112"/>
      <c r="HFN16" s="112"/>
      <c r="HFO16" s="112"/>
      <c r="HFP16" s="112"/>
      <c r="HFQ16" s="112"/>
      <c r="HFR16" s="112"/>
      <c r="HFS16" s="112"/>
      <c r="HFT16" s="112"/>
      <c r="HFU16" s="112"/>
      <c r="HFV16" s="112"/>
      <c r="HFW16" s="112"/>
      <c r="HFX16" s="112"/>
      <c r="HFY16" s="112"/>
      <c r="HFZ16" s="112"/>
      <c r="HGA16" s="112"/>
      <c r="HGB16" s="112"/>
      <c r="HGC16" s="112"/>
      <c r="HGD16" s="112"/>
      <c r="HGE16" s="112"/>
      <c r="HGF16" s="112"/>
      <c r="HGG16" s="112"/>
      <c r="HGH16" s="112"/>
      <c r="HGI16" s="112"/>
      <c r="HGJ16" s="112"/>
      <c r="HGK16" s="112"/>
      <c r="HGL16" s="112"/>
      <c r="HGM16" s="112"/>
      <c r="HGN16" s="112"/>
      <c r="HGO16" s="112"/>
      <c r="HGP16" s="112"/>
      <c r="HGQ16" s="112"/>
      <c r="HGR16" s="112"/>
      <c r="HGS16" s="112"/>
      <c r="HGT16" s="112"/>
      <c r="HGU16" s="112"/>
      <c r="HGV16" s="112"/>
      <c r="HGW16" s="112"/>
      <c r="HGX16" s="112"/>
      <c r="HGY16" s="112"/>
      <c r="HGZ16" s="112"/>
      <c r="HHA16" s="112"/>
      <c r="HHB16" s="112"/>
      <c r="HHC16" s="112"/>
      <c r="HHD16" s="112"/>
      <c r="HHE16" s="112"/>
      <c r="HHF16" s="112"/>
      <c r="HHG16" s="112"/>
      <c r="HHH16" s="112"/>
      <c r="HHI16" s="112"/>
      <c r="HHJ16" s="112"/>
      <c r="HHK16" s="112"/>
      <c r="HHL16" s="112"/>
      <c r="HHM16" s="112"/>
      <c r="HHN16" s="112"/>
      <c r="HHO16" s="112"/>
      <c r="HHP16" s="112"/>
      <c r="HHQ16" s="112"/>
      <c r="HHR16" s="112"/>
      <c r="HHS16" s="112"/>
      <c r="HHT16" s="112"/>
      <c r="HHU16" s="112"/>
      <c r="HHV16" s="112"/>
      <c r="HHW16" s="112"/>
      <c r="HHX16" s="112"/>
      <c r="HHY16" s="112"/>
      <c r="HHZ16" s="112"/>
      <c r="HIA16" s="112"/>
      <c r="HIB16" s="112"/>
      <c r="HIC16" s="112"/>
      <c r="HID16" s="112"/>
      <c r="HIE16" s="112"/>
      <c r="HIF16" s="112"/>
      <c r="HIG16" s="112"/>
      <c r="HIH16" s="112"/>
      <c r="HII16" s="112"/>
      <c r="HIJ16" s="112"/>
      <c r="HIK16" s="112"/>
      <c r="HIL16" s="112"/>
      <c r="HIM16" s="112"/>
      <c r="HIN16" s="112"/>
      <c r="HIO16" s="112"/>
      <c r="HIP16" s="112"/>
      <c r="HIQ16" s="112"/>
      <c r="HIR16" s="112"/>
      <c r="HIS16" s="112"/>
      <c r="HIT16" s="112"/>
      <c r="HIU16" s="112"/>
      <c r="HIV16" s="112"/>
      <c r="HIW16" s="112"/>
      <c r="HIX16" s="112"/>
      <c r="HIY16" s="112"/>
      <c r="HIZ16" s="112"/>
      <c r="HJA16" s="112"/>
      <c r="HJB16" s="112"/>
      <c r="HJC16" s="112"/>
      <c r="HJD16" s="112"/>
      <c r="HJE16" s="112"/>
      <c r="HJF16" s="112"/>
      <c r="HJG16" s="112"/>
      <c r="HJH16" s="112"/>
      <c r="HJI16" s="112"/>
      <c r="HJJ16" s="112"/>
      <c r="HJK16" s="112"/>
      <c r="HJL16" s="112"/>
      <c r="HJM16" s="112"/>
      <c r="HJN16" s="112"/>
      <c r="HJO16" s="112"/>
      <c r="HJP16" s="112"/>
      <c r="HJQ16" s="112"/>
      <c r="HJR16" s="112"/>
      <c r="HJS16" s="112"/>
      <c r="HJT16" s="112"/>
      <c r="HJU16" s="112"/>
      <c r="HJV16" s="112"/>
      <c r="HJW16" s="112"/>
      <c r="HJX16" s="112"/>
      <c r="HJY16" s="112"/>
      <c r="HJZ16" s="112"/>
      <c r="HKA16" s="112"/>
      <c r="HKB16" s="112"/>
      <c r="HKC16" s="112"/>
      <c r="HKD16" s="112"/>
      <c r="HKE16" s="112"/>
      <c r="HKF16" s="112"/>
      <c r="HKG16" s="112"/>
      <c r="HKH16" s="112"/>
      <c r="HKI16" s="112"/>
      <c r="HKJ16" s="112"/>
      <c r="HKK16" s="112"/>
      <c r="HKL16" s="112"/>
      <c r="HKM16" s="112"/>
      <c r="HKN16" s="112"/>
      <c r="HKO16" s="112"/>
      <c r="HKP16" s="112"/>
      <c r="HKQ16" s="112"/>
      <c r="HKR16" s="112"/>
      <c r="HKS16" s="112"/>
      <c r="HKT16" s="112"/>
      <c r="HKU16" s="112"/>
      <c r="HKV16" s="112"/>
      <c r="HKW16" s="112"/>
      <c r="HKX16" s="112"/>
      <c r="HKY16" s="112"/>
      <c r="HKZ16" s="112"/>
      <c r="HLA16" s="112"/>
      <c r="HLB16" s="112"/>
      <c r="HLC16" s="112"/>
      <c r="HLD16" s="112"/>
      <c r="HLE16" s="112"/>
      <c r="HLF16" s="112"/>
      <c r="HLG16" s="112"/>
      <c r="HLH16" s="112"/>
      <c r="HLI16" s="112"/>
      <c r="HLJ16" s="112"/>
      <c r="HLK16" s="112"/>
      <c r="HLL16" s="112"/>
      <c r="HLM16" s="112"/>
      <c r="HLN16" s="112"/>
      <c r="HLO16" s="112"/>
      <c r="HLP16" s="112"/>
      <c r="HLQ16" s="112"/>
      <c r="HLR16" s="112"/>
      <c r="HLS16" s="112"/>
      <c r="HLT16" s="112"/>
      <c r="HLU16" s="112"/>
      <c r="HLV16" s="112"/>
      <c r="HLW16" s="112"/>
      <c r="HLX16" s="112"/>
      <c r="HLY16" s="112"/>
      <c r="HLZ16" s="112"/>
      <c r="HMA16" s="112"/>
      <c r="HMB16" s="112"/>
      <c r="HMC16" s="112"/>
      <c r="HMD16" s="112"/>
      <c r="HME16" s="112"/>
      <c r="HMF16" s="112"/>
      <c r="HMG16" s="112"/>
      <c r="HMH16" s="112"/>
      <c r="HMI16" s="112"/>
      <c r="HMJ16" s="112"/>
      <c r="HMK16" s="112"/>
      <c r="HML16" s="112"/>
      <c r="HMM16" s="112"/>
      <c r="HMN16" s="112"/>
      <c r="HMO16" s="112"/>
      <c r="HMP16" s="112"/>
      <c r="HMQ16" s="112"/>
      <c r="HMR16" s="112"/>
      <c r="HMS16" s="112"/>
      <c r="HMT16" s="112"/>
      <c r="HMU16" s="112"/>
      <c r="HMV16" s="112"/>
      <c r="HMW16" s="112"/>
      <c r="HMX16" s="112"/>
      <c r="HMY16" s="112"/>
      <c r="HMZ16" s="112"/>
      <c r="HNA16" s="112"/>
      <c r="HNB16" s="112"/>
      <c r="HNC16" s="112"/>
      <c r="HND16" s="112"/>
      <c r="HNE16" s="112"/>
      <c r="HNF16" s="112"/>
      <c r="HNG16" s="112"/>
      <c r="HNH16" s="112"/>
      <c r="HNI16" s="112"/>
      <c r="HNJ16" s="112"/>
      <c r="HNK16" s="112"/>
      <c r="HNL16" s="112"/>
      <c r="HNM16" s="112"/>
      <c r="HNN16" s="112"/>
      <c r="HNO16" s="112"/>
      <c r="HNP16" s="112"/>
      <c r="HNQ16" s="112"/>
      <c r="HNR16" s="112"/>
      <c r="HNS16" s="112"/>
      <c r="HNT16" s="112"/>
      <c r="HNU16" s="112"/>
      <c r="HNV16" s="112"/>
      <c r="HNW16" s="112"/>
      <c r="HNX16" s="112"/>
      <c r="HNY16" s="112"/>
      <c r="HNZ16" s="112"/>
      <c r="HOA16" s="112"/>
      <c r="HOB16" s="112"/>
      <c r="HOC16" s="112"/>
      <c r="HOD16" s="112"/>
      <c r="HOE16" s="112"/>
      <c r="HOF16" s="112"/>
      <c r="HOG16" s="112"/>
      <c r="HOH16" s="112"/>
      <c r="HOI16" s="112"/>
      <c r="HOJ16" s="112"/>
      <c r="HOK16" s="112"/>
      <c r="HOL16" s="112"/>
      <c r="HOM16" s="112"/>
      <c r="HON16" s="112"/>
      <c r="HOO16" s="112"/>
      <c r="HOP16" s="112"/>
      <c r="HOQ16" s="112"/>
      <c r="HOR16" s="112"/>
      <c r="HOS16" s="112"/>
      <c r="HOT16" s="112"/>
      <c r="HOU16" s="112"/>
      <c r="HOV16" s="112"/>
      <c r="HOW16" s="112"/>
      <c r="HOX16" s="112"/>
      <c r="HOY16" s="112"/>
      <c r="HOZ16" s="112"/>
      <c r="HPA16" s="112"/>
      <c r="HPB16" s="112"/>
      <c r="HPC16" s="112"/>
      <c r="HPD16" s="112"/>
      <c r="HPE16" s="112"/>
      <c r="HPF16" s="112"/>
      <c r="HPG16" s="112"/>
      <c r="HPH16" s="112"/>
      <c r="HPI16" s="112"/>
      <c r="HPJ16" s="112"/>
      <c r="HPK16" s="112"/>
      <c r="HPL16" s="112"/>
      <c r="HPM16" s="112"/>
      <c r="HPN16" s="112"/>
      <c r="HPO16" s="112"/>
      <c r="HPP16" s="112"/>
      <c r="HPQ16" s="112"/>
      <c r="HPR16" s="112"/>
      <c r="HPS16" s="112"/>
      <c r="HPT16" s="112"/>
      <c r="HPU16" s="112"/>
      <c r="HPV16" s="112"/>
      <c r="HPW16" s="112"/>
      <c r="HPX16" s="112"/>
      <c r="HPY16" s="112"/>
      <c r="HPZ16" s="112"/>
      <c r="HQA16" s="112"/>
      <c r="HQB16" s="112"/>
      <c r="HQC16" s="112"/>
      <c r="HQD16" s="112"/>
      <c r="HQE16" s="112"/>
      <c r="HQF16" s="112"/>
      <c r="HQG16" s="112"/>
      <c r="HQH16" s="112"/>
      <c r="HQI16" s="112"/>
      <c r="HQJ16" s="112"/>
      <c r="HQK16" s="112"/>
      <c r="HQL16" s="112"/>
      <c r="HQM16" s="112"/>
      <c r="HQN16" s="112"/>
      <c r="HQO16" s="112"/>
      <c r="HQP16" s="112"/>
      <c r="HQQ16" s="112"/>
      <c r="HQR16" s="112"/>
      <c r="HQS16" s="112"/>
      <c r="HQT16" s="112"/>
      <c r="HQU16" s="112"/>
      <c r="HQV16" s="112"/>
      <c r="HQW16" s="112"/>
      <c r="HQX16" s="112"/>
      <c r="HQY16" s="112"/>
      <c r="HQZ16" s="112"/>
      <c r="HRA16" s="112"/>
      <c r="HRB16" s="112"/>
      <c r="HRC16" s="112"/>
      <c r="HRD16" s="112"/>
      <c r="HRE16" s="112"/>
      <c r="HRF16" s="112"/>
      <c r="HRG16" s="112"/>
      <c r="HRH16" s="112"/>
      <c r="HRI16" s="112"/>
      <c r="HRJ16" s="112"/>
      <c r="HRK16" s="112"/>
      <c r="HRL16" s="112"/>
      <c r="HRM16" s="112"/>
      <c r="HRN16" s="112"/>
      <c r="HRO16" s="112"/>
      <c r="HRP16" s="112"/>
      <c r="HRQ16" s="112"/>
      <c r="HRR16" s="112"/>
      <c r="HRS16" s="112"/>
      <c r="HRT16" s="112"/>
      <c r="HRU16" s="112"/>
      <c r="HRV16" s="112"/>
      <c r="HRW16" s="112"/>
      <c r="HRX16" s="112"/>
      <c r="HRY16" s="112"/>
      <c r="HRZ16" s="112"/>
      <c r="HSA16" s="112"/>
      <c r="HSB16" s="112"/>
      <c r="HSC16" s="112"/>
      <c r="HSD16" s="112"/>
      <c r="HSE16" s="112"/>
      <c r="HSF16" s="112"/>
      <c r="HSG16" s="112"/>
      <c r="HSH16" s="112"/>
      <c r="HSI16" s="112"/>
      <c r="HSJ16" s="112"/>
      <c r="HSK16" s="112"/>
      <c r="HSL16" s="112"/>
      <c r="HSM16" s="112"/>
      <c r="HSN16" s="112"/>
      <c r="HSO16" s="112"/>
      <c r="HSP16" s="112"/>
      <c r="HSQ16" s="112"/>
      <c r="HSR16" s="112"/>
      <c r="HSS16" s="112"/>
      <c r="HST16" s="112"/>
      <c r="HSU16" s="112"/>
      <c r="HSV16" s="112"/>
      <c r="HSW16" s="112"/>
      <c r="HSX16" s="112"/>
      <c r="HSY16" s="112"/>
      <c r="HSZ16" s="112"/>
      <c r="HTA16" s="112"/>
      <c r="HTB16" s="112"/>
      <c r="HTC16" s="112"/>
      <c r="HTD16" s="112"/>
      <c r="HTE16" s="112"/>
      <c r="HTF16" s="112"/>
      <c r="HTG16" s="112"/>
      <c r="HTH16" s="112"/>
      <c r="HTI16" s="112"/>
      <c r="HTJ16" s="112"/>
      <c r="HTK16" s="112"/>
      <c r="HTL16" s="112"/>
      <c r="HTM16" s="112"/>
      <c r="HTN16" s="112"/>
      <c r="HTO16" s="112"/>
      <c r="HTP16" s="112"/>
      <c r="HTQ16" s="112"/>
      <c r="HTR16" s="112"/>
      <c r="HTS16" s="112"/>
      <c r="HTT16" s="112"/>
      <c r="HTU16" s="112"/>
      <c r="HTV16" s="112"/>
      <c r="HTW16" s="112"/>
      <c r="HTX16" s="112"/>
      <c r="HTY16" s="112"/>
      <c r="HTZ16" s="112"/>
      <c r="HUA16" s="112"/>
      <c r="HUB16" s="112"/>
      <c r="HUC16" s="112"/>
      <c r="HUD16" s="112"/>
      <c r="HUE16" s="112"/>
      <c r="HUF16" s="112"/>
      <c r="HUG16" s="112"/>
      <c r="HUH16" s="112"/>
      <c r="HUI16" s="112"/>
      <c r="HUJ16" s="112"/>
      <c r="HUK16" s="112"/>
      <c r="HUL16" s="112"/>
      <c r="HUM16" s="112"/>
      <c r="HUN16" s="112"/>
      <c r="HUO16" s="112"/>
      <c r="HUP16" s="112"/>
      <c r="HUQ16" s="112"/>
      <c r="HUR16" s="112"/>
      <c r="HUS16" s="112"/>
      <c r="HUT16" s="112"/>
      <c r="HUU16" s="112"/>
      <c r="HUV16" s="112"/>
      <c r="HUW16" s="112"/>
      <c r="HUX16" s="112"/>
      <c r="HUY16" s="112"/>
      <c r="HUZ16" s="112"/>
      <c r="HVA16" s="112"/>
      <c r="HVB16" s="112"/>
      <c r="HVC16" s="112"/>
      <c r="HVD16" s="112"/>
      <c r="HVE16" s="112"/>
      <c r="HVF16" s="112"/>
      <c r="HVG16" s="112"/>
      <c r="HVH16" s="112"/>
      <c r="HVI16" s="112"/>
      <c r="HVJ16" s="112"/>
      <c r="HVK16" s="112"/>
      <c r="HVL16" s="112"/>
      <c r="HVM16" s="112"/>
      <c r="HVN16" s="112"/>
      <c r="HVO16" s="112"/>
      <c r="HVP16" s="112"/>
      <c r="HVQ16" s="112"/>
      <c r="HVR16" s="112"/>
      <c r="HVS16" s="112"/>
      <c r="HVT16" s="112"/>
      <c r="HVU16" s="112"/>
      <c r="HVV16" s="112"/>
      <c r="HVW16" s="112"/>
      <c r="HVX16" s="112"/>
      <c r="HVY16" s="112"/>
      <c r="HVZ16" s="112"/>
      <c r="HWA16" s="112"/>
      <c r="HWB16" s="112"/>
      <c r="HWC16" s="112"/>
      <c r="HWD16" s="112"/>
      <c r="HWE16" s="112"/>
      <c r="HWF16" s="112"/>
      <c r="HWG16" s="112"/>
      <c r="HWH16" s="112"/>
      <c r="HWI16" s="112"/>
      <c r="HWJ16" s="112"/>
      <c r="HWK16" s="112"/>
      <c r="HWL16" s="112"/>
      <c r="HWM16" s="112"/>
      <c r="HWN16" s="112"/>
      <c r="HWO16" s="112"/>
      <c r="HWP16" s="112"/>
      <c r="HWQ16" s="112"/>
      <c r="HWR16" s="112"/>
      <c r="HWS16" s="112"/>
      <c r="HWT16" s="112"/>
      <c r="HWU16" s="112"/>
      <c r="HWV16" s="112"/>
      <c r="HWW16" s="112"/>
      <c r="HWX16" s="112"/>
      <c r="HWY16" s="112"/>
      <c r="HWZ16" s="112"/>
      <c r="HXA16" s="112"/>
      <c r="HXB16" s="112"/>
      <c r="HXC16" s="112"/>
      <c r="HXD16" s="112"/>
      <c r="HXE16" s="112"/>
      <c r="HXF16" s="112"/>
      <c r="HXG16" s="112"/>
      <c r="HXH16" s="112"/>
      <c r="HXI16" s="112"/>
      <c r="HXJ16" s="112"/>
      <c r="HXK16" s="112"/>
      <c r="HXL16" s="112"/>
      <c r="HXM16" s="112"/>
      <c r="HXN16" s="112"/>
      <c r="HXO16" s="112"/>
      <c r="HXP16" s="112"/>
      <c r="HXQ16" s="112"/>
      <c r="HXR16" s="112"/>
      <c r="HXS16" s="112"/>
      <c r="HXT16" s="112"/>
      <c r="HXU16" s="112"/>
      <c r="HXV16" s="112"/>
      <c r="HXW16" s="112"/>
      <c r="HXX16" s="112"/>
      <c r="HXY16" s="112"/>
      <c r="HXZ16" s="112"/>
      <c r="HYA16" s="112"/>
      <c r="HYB16" s="112"/>
      <c r="HYC16" s="112"/>
      <c r="HYD16" s="112"/>
      <c r="HYE16" s="112"/>
      <c r="HYF16" s="112"/>
      <c r="HYG16" s="112"/>
      <c r="HYH16" s="112"/>
      <c r="HYI16" s="112"/>
      <c r="HYJ16" s="112"/>
      <c r="HYK16" s="112"/>
      <c r="HYL16" s="112"/>
      <c r="HYM16" s="112"/>
      <c r="HYN16" s="112"/>
      <c r="HYO16" s="112"/>
      <c r="HYP16" s="112"/>
      <c r="HYQ16" s="112"/>
      <c r="HYR16" s="112"/>
      <c r="HYS16" s="112"/>
      <c r="HYT16" s="112"/>
      <c r="HYU16" s="112"/>
      <c r="HYV16" s="112"/>
      <c r="HYW16" s="112"/>
      <c r="HYX16" s="112"/>
      <c r="HYY16" s="112"/>
      <c r="HYZ16" s="112"/>
      <c r="HZA16" s="112"/>
      <c r="HZB16" s="112"/>
      <c r="HZC16" s="112"/>
      <c r="HZD16" s="112"/>
      <c r="HZE16" s="112"/>
      <c r="HZF16" s="112"/>
      <c r="HZG16" s="112"/>
      <c r="HZH16" s="112"/>
      <c r="HZI16" s="112"/>
      <c r="HZJ16" s="112"/>
      <c r="HZK16" s="112"/>
      <c r="HZL16" s="112"/>
      <c r="HZM16" s="112"/>
      <c r="HZN16" s="112"/>
      <c r="HZO16" s="112"/>
      <c r="HZP16" s="112"/>
      <c r="HZQ16" s="112"/>
      <c r="HZR16" s="112"/>
      <c r="HZS16" s="112"/>
      <c r="HZT16" s="112"/>
      <c r="HZU16" s="112"/>
      <c r="HZV16" s="112"/>
      <c r="HZW16" s="112"/>
      <c r="HZX16" s="112"/>
      <c r="HZY16" s="112"/>
      <c r="HZZ16" s="112"/>
      <c r="IAA16" s="112"/>
      <c r="IAB16" s="112"/>
      <c r="IAC16" s="112"/>
      <c r="IAD16" s="112"/>
      <c r="IAE16" s="112"/>
      <c r="IAF16" s="112"/>
      <c r="IAG16" s="112"/>
      <c r="IAH16" s="112"/>
      <c r="IAI16" s="112"/>
      <c r="IAJ16" s="112"/>
      <c r="IAK16" s="112"/>
      <c r="IAL16" s="112"/>
      <c r="IAM16" s="112"/>
      <c r="IAN16" s="112"/>
      <c r="IAO16" s="112"/>
      <c r="IAP16" s="112"/>
      <c r="IAQ16" s="112"/>
      <c r="IAR16" s="112"/>
      <c r="IAS16" s="112"/>
      <c r="IAT16" s="112"/>
      <c r="IAU16" s="112"/>
      <c r="IAV16" s="112"/>
      <c r="IAW16" s="112"/>
      <c r="IAX16" s="112"/>
      <c r="IAY16" s="112"/>
      <c r="IAZ16" s="112"/>
      <c r="IBA16" s="112"/>
      <c r="IBB16" s="112"/>
      <c r="IBC16" s="112"/>
      <c r="IBD16" s="112"/>
      <c r="IBE16" s="112"/>
      <c r="IBF16" s="112"/>
      <c r="IBG16" s="112"/>
      <c r="IBH16" s="112"/>
      <c r="IBI16" s="112"/>
      <c r="IBJ16" s="112"/>
      <c r="IBK16" s="112"/>
      <c r="IBL16" s="112"/>
      <c r="IBM16" s="112"/>
      <c r="IBN16" s="112"/>
      <c r="IBO16" s="112"/>
      <c r="IBP16" s="112"/>
      <c r="IBQ16" s="112"/>
      <c r="IBR16" s="112"/>
      <c r="IBS16" s="112"/>
      <c r="IBT16" s="112"/>
      <c r="IBU16" s="112"/>
      <c r="IBV16" s="112"/>
      <c r="IBW16" s="112"/>
      <c r="IBX16" s="112"/>
      <c r="IBY16" s="112"/>
      <c r="IBZ16" s="112"/>
      <c r="ICA16" s="112"/>
      <c r="ICB16" s="112"/>
      <c r="ICC16" s="112"/>
      <c r="ICD16" s="112"/>
      <c r="ICE16" s="112"/>
      <c r="ICF16" s="112"/>
      <c r="ICG16" s="112"/>
      <c r="ICH16" s="112"/>
      <c r="ICI16" s="112"/>
      <c r="ICJ16" s="112"/>
      <c r="ICK16" s="112"/>
      <c r="ICL16" s="112"/>
      <c r="ICM16" s="112"/>
      <c r="ICN16" s="112"/>
      <c r="ICO16" s="112"/>
      <c r="ICP16" s="112"/>
      <c r="ICQ16" s="112"/>
      <c r="ICR16" s="112"/>
      <c r="ICS16" s="112"/>
      <c r="ICT16" s="112"/>
      <c r="ICU16" s="112"/>
      <c r="ICV16" s="112"/>
      <c r="ICW16" s="112"/>
      <c r="ICX16" s="112"/>
      <c r="ICY16" s="112"/>
      <c r="ICZ16" s="112"/>
      <c r="IDA16" s="112"/>
      <c r="IDB16" s="112"/>
      <c r="IDC16" s="112"/>
      <c r="IDD16" s="112"/>
      <c r="IDE16" s="112"/>
      <c r="IDF16" s="112"/>
      <c r="IDG16" s="112"/>
      <c r="IDH16" s="112"/>
      <c r="IDI16" s="112"/>
      <c r="IDJ16" s="112"/>
      <c r="IDK16" s="112"/>
      <c r="IDL16" s="112"/>
      <c r="IDM16" s="112"/>
      <c r="IDN16" s="112"/>
      <c r="IDO16" s="112"/>
      <c r="IDP16" s="112"/>
      <c r="IDQ16" s="112"/>
      <c r="IDR16" s="112"/>
      <c r="IDS16" s="112"/>
      <c r="IDT16" s="112"/>
      <c r="IDU16" s="112"/>
      <c r="IDV16" s="112"/>
      <c r="IDW16" s="112"/>
      <c r="IDX16" s="112"/>
      <c r="IDY16" s="112"/>
      <c r="IDZ16" s="112"/>
      <c r="IEA16" s="112"/>
      <c r="IEB16" s="112"/>
      <c r="IEC16" s="112"/>
      <c r="IED16" s="112"/>
      <c r="IEE16" s="112"/>
      <c r="IEF16" s="112"/>
      <c r="IEG16" s="112"/>
      <c r="IEH16" s="112"/>
      <c r="IEI16" s="112"/>
      <c r="IEJ16" s="112"/>
      <c r="IEK16" s="112"/>
      <c r="IEL16" s="112"/>
      <c r="IEM16" s="112"/>
      <c r="IEN16" s="112"/>
      <c r="IEO16" s="112"/>
      <c r="IEP16" s="112"/>
      <c r="IEQ16" s="112"/>
      <c r="IER16" s="112"/>
      <c r="IES16" s="112"/>
      <c r="IET16" s="112"/>
      <c r="IEU16" s="112"/>
      <c r="IEV16" s="112"/>
      <c r="IEW16" s="112"/>
      <c r="IEX16" s="112"/>
      <c r="IEY16" s="112"/>
      <c r="IEZ16" s="112"/>
      <c r="IFA16" s="112"/>
      <c r="IFB16" s="112"/>
      <c r="IFC16" s="112"/>
      <c r="IFD16" s="112"/>
      <c r="IFE16" s="112"/>
      <c r="IFF16" s="112"/>
      <c r="IFG16" s="112"/>
      <c r="IFH16" s="112"/>
      <c r="IFI16" s="112"/>
      <c r="IFJ16" s="112"/>
      <c r="IFK16" s="112"/>
      <c r="IFL16" s="112"/>
      <c r="IFM16" s="112"/>
      <c r="IFN16" s="112"/>
      <c r="IFO16" s="112"/>
      <c r="IFP16" s="112"/>
      <c r="IFQ16" s="112"/>
      <c r="IFR16" s="112"/>
      <c r="IFS16" s="112"/>
      <c r="IFT16" s="112"/>
      <c r="IFU16" s="112"/>
      <c r="IFV16" s="112"/>
      <c r="IFW16" s="112"/>
      <c r="IFX16" s="112"/>
      <c r="IFY16" s="112"/>
      <c r="IFZ16" s="112"/>
      <c r="IGA16" s="112"/>
      <c r="IGB16" s="112"/>
      <c r="IGC16" s="112"/>
      <c r="IGD16" s="112"/>
      <c r="IGE16" s="112"/>
      <c r="IGF16" s="112"/>
      <c r="IGG16" s="112"/>
      <c r="IGH16" s="112"/>
      <c r="IGI16" s="112"/>
      <c r="IGJ16" s="112"/>
      <c r="IGK16" s="112"/>
      <c r="IGL16" s="112"/>
      <c r="IGM16" s="112"/>
      <c r="IGN16" s="112"/>
      <c r="IGO16" s="112"/>
      <c r="IGP16" s="112"/>
      <c r="IGQ16" s="112"/>
      <c r="IGR16" s="112"/>
      <c r="IGS16" s="112"/>
      <c r="IGT16" s="112"/>
      <c r="IGU16" s="112"/>
      <c r="IGV16" s="112"/>
      <c r="IGW16" s="112"/>
      <c r="IGX16" s="112"/>
      <c r="IGY16" s="112"/>
      <c r="IGZ16" s="112"/>
      <c r="IHA16" s="112"/>
      <c r="IHB16" s="112"/>
      <c r="IHC16" s="112"/>
      <c r="IHD16" s="112"/>
      <c r="IHE16" s="112"/>
      <c r="IHF16" s="112"/>
      <c r="IHG16" s="112"/>
      <c r="IHH16" s="112"/>
      <c r="IHI16" s="112"/>
      <c r="IHJ16" s="112"/>
      <c r="IHK16" s="112"/>
      <c r="IHL16" s="112"/>
      <c r="IHM16" s="112"/>
      <c r="IHN16" s="112"/>
      <c r="IHO16" s="112"/>
      <c r="IHP16" s="112"/>
      <c r="IHQ16" s="112"/>
      <c r="IHR16" s="112"/>
      <c r="IHS16" s="112"/>
      <c r="IHT16" s="112"/>
      <c r="IHU16" s="112"/>
      <c r="IHV16" s="112"/>
      <c r="IHW16" s="112"/>
      <c r="IHX16" s="112"/>
      <c r="IHY16" s="112"/>
      <c r="IHZ16" s="112"/>
      <c r="IIA16" s="112"/>
      <c r="IIB16" s="112"/>
      <c r="IIC16" s="112"/>
      <c r="IID16" s="112"/>
      <c r="IIE16" s="112"/>
      <c r="IIF16" s="112"/>
      <c r="IIG16" s="112"/>
      <c r="IIH16" s="112"/>
      <c r="III16" s="112"/>
      <c r="IIJ16" s="112"/>
      <c r="IIK16" s="112"/>
      <c r="IIL16" s="112"/>
      <c r="IIM16" s="112"/>
      <c r="IIN16" s="112"/>
      <c r="IIO16" s="112"/>
      <c r="IIP16" s="112"/>
      <c r="IIQ16" s="112"/>
      <c r="IIR16" s="112"/>
      <c r="IIS16" s="112"/>
      <c r="IIT16" s="112"/>
      <c r="IIU16" s="112"/>
      <c r="IIV16" s="112"/>
      <c r="IIW16" s="112"/>
      <c r="IIX16" s="112"/>
      <c r="IIY16" s="112"/>
      <c r="IIZ16" s="112"/>
      <c r="IJA16" s="112"/>
      <c r="IJB16" s="112"/>
      <c r="IJC16" s="112"/>
      <c r="IJD16" s="112"/>
      <c r="IJE16" s="112"/>
      <c r="IJF16" s="112"/>
      <c r="IJG16" s="112"/>
      <c r="IJH16" s="112"/>
      <c r="IJI16" s="112"/>
      <c r="IJJ16" s="112"/>
      <c r="IJK16" s="112"/>
      <c r="IJL16" s="112"/>
      <c r="IJM16" s="112"/>
      <c r="IJN16" s="112"/>
      <c r="IJO16" s="112"/>
      <c r="IJP16" s="112"/>
      <c r="IJQ16" s="112"/>
      <c r="IJR16" s="112"/>
      <c r="IJS16" s="112"/>
      <c r="IJT16" s="112"/>
      <c r="IJU16" s="112"/>
      <c r="IJV16" s="112"/>
      <c r="IJW16" s="112"/>
      <c r="IJX16" s="112"/>
      <c r="IJY16" s="112"/>
      <c r="IJZ16" s="112"/>
      <c r="IKA16" s="112"/>
      <c r="IKB16" s="112"/>
      <c r="IKC16" s="112"/>
      <c r="IKD16" s="112"/>
      <c r="IKE16" s="112"/>
      <c r="IKF16" s="112"/>
      <c r="IKG16" s="112"/>
      <c r="IKH16" s="112"/>
      <c r="IKI16" s="112"/>
      <c r="IKJ16" s="112"/>
      <c r="IKK16" s="112"/>
      <c r="IKL16" s="112"/>
      <c r="IKM16" s="112"/>
      <c r="IKN16" s="112"/>
      <c r="IKO16" s="112"/>
      <c r="IKP16" s="112"/>
      <c r="IKQ16" s="112"/>
      <c r="IKR16" s="112"/>
      <c r="IKS16" s="112"/>
      <c r="IKT16" s="112"/>
      <c r="IKU16" s="112"/>
      <c r="IKV16" s="112"/>
      <c r="IKW16" s="112"/>
      <c r="IKX16" s="112"/>
      <c r="IKY16" s="112"/>
      <c r="IKZ16" s="112"/>
      <c r="ILA16" s="112"/>
      <c r="ILB16" s="112"/>
      <c r="ILC16" s="112"/>
      <c r="ILD16" s="112"/>
      <c r="ILE16" s="112"/>
      <c r="ILF16" s="112"/>
      <c r="ILG16" s="112"/>
      <c r="ILH16" s="112"/>
      <c r="ILI16" s="112"/>
      <c r="ILJ16" s="112"/>
      <c r="ILK16" s="112"/>
      <c r="ILL16" s="112"/>
      <c r="ILM16" s="112"/>
      <c r="ILN16" s="112"/>
      <c r="ILO16" s="112"/>
      <c r="ILP16" s="112"/>
      <c r="ILQ16" s="112"/>
      <c r="ILR16" s="112"/>
      <c r="ILS16" s="112"/>
      <c r="ILT16" s="112"/>
      <c r="ILU16" s="112"/>
      <c r="ILV16" s="112"/>
      <c r="ILW16" s="112"/>
      <c r="ILX16" s="112"/>
      <c r="ILY16" s="112"/>
      <c r="ILZ16" s="112"/>
      <c r="IMA16" s="112"/>
      <c r="IMB16" s="112"/>
      <c r="IMC16" s="112"/>
      <c r="IMD16" s="112"/>
      <c r="IME16" s="112"/>
      <c r="IMF16" s="112"/>
      <c r="IMG16" s="112"/>
      <c r="IMH16" s="112"/>
      <c r="IMI16" s="112"/>
      <c r="IMJ16" s="112"/>
      <c r="IMK16" s="112"/>
      <c r="IML16" s="112"/>
      <c r="IMM16" s="112"/>
      <c r="IMN16" s="112"/>
      <c r="IMO16" s="112"/>
      <c r="IMP16" s="112"/>
      <c r="IMQ16" s="112"/>
      <c r="IMR16" s="112"/>
      <c r="IMS16" s="112"/>
      <c r="IMT16" s="112"/>
      <c r="IMU16" s="112"/>
      <c r="IMV16" s="112"/>
      <c r="IMW16" s="112"/>
      <c r="IMX16" s="112"/>
      <c r="IMY16" s="112"/>
      <c r="IMZ16" s="112"/>
      <c r="INA16" s="112"/>
      <c r="INB16" s="112"/>
      <c r="INC16" s="112"/>
      <c r="IND16" s="112"/>
      <c r="INE16" s="112"/>
      <c r="INF16" s="112"/>
      <c r="ING16" s="112"/>
      <c r="INH16" s="112"/>
      <c r="INI16" s="112"/>
      <c r="INJ16" s="112"/>
      <c r="INK16" s="112"/>
      <c r="INL16" s="112"/>
      <c r="INM16" s="112"/>
      <c r="INN16" s="112"/>
      <c r="INO16" s="112"/>
      <c r="INP16" s="112"/>
      <c r="INQ16" s="112"/>
      <c r="INR16" s="112"/>
      <c r="INS16" s="112"/>
      <c r="INT16" s="112"/>
      <c r="INU16" s="112"/>
      <c r="INV16" s="112"/>
      <c r="INW16" s="112"/>
      <c r="INX16" s="112"/>
      <c r="INY16" s="112"/>
      <c r="INZ16" s="112"/>
      <c r="IOA16" s="112"/>
      <c r="IOB16" s="112"/>
      <c r="IOC16" s="112"/>
      <c r="IOD16" s="112"/>
      <c r="IOE16" s="112"/>
      <c r="IOF16" s="112"/>
      <c r="IOG16" s="112"/>
      <c r="IOH16" s="112"/>
      <c r="IOI16" s="112"/>
      <c r="IOJ16" s="112"/>
      <c r="IOK16" s="112"/>
      <c r="IOL16" s="112"/>
      <c r="IOM16" s="112"/>
      <c r="ION16" s="112"/>
      <c r="IOO16" s="112"/>
      <c r="IOP16" s="112"/>
      <c r="IOQ16" s="112"/>
      <c r="IOR16" s="112"/>
      <c r="IOS16" s="112"/>
      <c r="IOT16" s="112"/>
      <c r="IOU16" s="112"/>
      <c r="IOV16" s="112"/>
      <c r="IOW16" s="112"/>
      <c r="IOX16" s="112"/>
      <c r="IOY16" s="112"/>
      <c r="IOZ16" s="112"/>
      <c r="IPA16" s="112"/>
      <c r="IPB16" s="112"/>
      <c r="IPC16" s="112"/>
      <c r="IPD16" s="112"/>
      <c r="IPE16" s="112"/>
      <c r="IPF16" s="112"/>
      <c r="IPG16" s="112"/>
      <c r="IPH16" s="112"/>
      <c r="IPI16" s="112"/>
      <c r="IPJ16" s="112"/>
      <c r="IPK16" s="112"/>
      <c r="IPL16" s="112"/>
      <c r="IPM16" s="112"/>
      <c r="IPN16" s="112"/>
      <c r="IPO16" s="112"/>
      <c r="IPP16" s="112"/>
      <c r="IPQ16" s="112"/>
      <c r="IPR16" s="112"/>
      <c r="IPS16" s="112"/>
      <c r="IPT16" s="112"/>
      <c r="IPU16" s="112"/>
      <c r="IPV16" s="112"/>
      <c r="IPW16" s="112"/>
      <c r="IPX16" s="112"/>
      <c r="IPY16" s="112"/>
      <c r="IPZ16" s="112"/>
      <c r="IQA16" s="112"/>
      <c r="IQB16" s="112"/>
      <c r="IQC16" s="112"/>
      <c r="IQD16" s="112"/>
      <c r="IQE16" s="112"/>
      <c r="IQF16" s="112"/>
      <c r="IQG16" s="112"/>
      <c r="IQH16" s="112"/>
      <c r="IQI16" s="112"/>
      <c r="IQJ16" s="112"/>
      <c r="IQK16" s="112"/>
      <c r="IQL16" s="112"/>
      <c r="IQM16" s="112"/>
      <c r="IQN16" s="112"/>
      <c r="IQO16" s="112"/>
      <c r="IQP16" s="112"/>
      <c r="IQQ16" s="112"/>
      <c r="IQR16" s="112"/>
      <c r="IQS16" s="112"/>
      <c r="IQT16" s="112"/>
      <c r="IQU16" s="112"/>
      <c r="IQV16" s="112"/>
      <c r="IQW16" s="112"/>
      <c r="IQX16" s="112"/>
      <c r="IQY16" s="112"/>
      <c r="IQZ16" s="112"/>
      <c r="IRA16" s="112"/>
      <c r="IRB16" s="112"/>
      <c r="IRC16" s="112"/>
      <c r="IRD16" s="112"/>
      <c r="IRE16" s="112"/>
      <c r="IRF16" s="112"/>
      <c r="IRG16" s="112"/>
      <c r="IRH16" s="112"/>
      <c r="IRI16" s="112"/>
      <c r="IRJ16" s="112"/>
      <c r="IRK16" s="112"/>
      <c r="IRL16" s="112"/>
      <c r="IRM16" s="112"/>
      <c r="IRN16" s="112"/>
      <c r="IRO16" s="112"/>
      <c r="IRP16" s="112"/>
      <c r="IRQ16" s="112"/>
      <c r="IRR16" s="112"/>
      <c r="IRS16" s="112"/>
      <c r="IRT16" s="112"/>
      <c r="IRU16" s="112"/>
      <c r="IRV16" s="112"/>
      <c r="IRW16" s="112"/>
      <c r="IRX16" s="112"/>
      <c r="IRY16" s="112"/>
      <c r="IRZ16" s="112"/>
      <c r="ISA16" s="112"/>
      <c r="ISB16" s="112"/>
      <c r="ISC16" s="112"/>
      <c r="ISD16" s="112"/>
      <c r="ISE16" s="112"/>
      <c r="ISF16" s="112"/>
      <c r="ISG16" s="112"/>
      <c r="ISH16" s="112"/>
      <c r="ISI16" s="112"/>
      <c r="ISJ16" s="112"/>
      <c r="ISK16" s="112"/>
      <c r="ISL16" s="112"/>
      <c r="ISM16" s="112"/>
      <c r="ISN16" s="112"/>
      <c r="ISO16" s="112"/>
      <c r="ISP16" s="112"/>
      <c r="ISQ16" s="112"/>
      <c r="ISR16" s="112"/>
      <c r="ISS16" s="112"/>
      <c r="IST16" s="112"/>
      <c r="ISU16" s="112"/>
      <c r="ISV16" s="112"/>
      <c r="ISW16" s="112"/>
      <c r="ISX16" s="112"/>
      <c r="ISY16" s="112"/>
      <c r="ISZ16" s="112"/>
      <c r="ITA16" s="112"/>
      <c r="ITB16" s="112"/>
      <c r="ITC16" s="112"/>
      <c r="ITD16" s="112"/>
      <c r="ITE16" s="112"/>
      <c r="ITF16" s="112"/>
      <c r="ITG16" s="112"/>
      <c r="ITH16" s="112"/>
      <c r="ITI16" s="112"/>
      <c r="ITJ16" s="112"/>
      <c r="ITK16" s="112"/>
      <c r="ITL16" s="112"/>
      <c r="ITM16" s="112"/>
      <c r="ITN16" s="112"/>
      <c r="ITO16" s="112"/>
      <c r="ITP16" s="112"/>
      <c r="ITQ16" s="112"/>
      <c r="ITR16" s="112"/>
      <c r="ITS16" s="112"/>
      <c r="ITT16" s="112"/>
      <c r="ITU16" s="112"/>
      <c r="ITV16" s="112"/>
      <c r="ITW16" s="112"/>
      <c r="ITX16" s="112"/>
      <c r="ITY16" s="112"/>
      <c r="ITZ16" s="112"/>
      <c r="IUA16" s="112"/>
      <c r="IUB16" s="112"/>
      <c r="IUC16" s="112"/>
      <c r="IUD16" s="112"/>
      <c r="IUE16" s="112"/>
      <c r="IUF16" s="112"/>
      <c r="IUG16" s="112"/>
      <c r="IUH16" s="112"/>
      <c r="IUI16" s="112"/>
      <c r="IUJ16" s="112"/>
      <c r="IUK16" s="112"/>
      <c r="IUL16" s="112"/>
      <c r="IUM16" s="112"/>
      <c r="IUN16" s="112"/>
      <c r="IUO16" s="112"/>
      <c r="IUP16" s="112"/>
      <c r="IUQ16" s="112"/>
      <c r="IUR16" s="112"/>
      <c r="IUS16" s="112"/>
      <c r="IUT16" s="112"/>
      <c r="IUU16" s="112"/>
      <c r="IUV16" s="112"/>
      <c r="IUW16" s="112"/>
      <c r="IUX16" s="112"/>
      <c r="IUY16" s="112"/>
      <c r="IUZ16" s="112"/>
      <c r="IVA16" s="112"/>
      <c r="IVB16" s="112"/>
      <c r="IVC16" s="112"/>
      <c r="IVD16" s="112"/>
      <c r="IVE16" s="112"/>
      <c r="IVF16" s="112"/>
      <c r="IVG16" s="112"/>
      <c r="IVH16" s="112"/>
      <c r="IVI16" s="112"/>
      <c r="IVJ16" s="112"/>
      <c r="IVK16" s="112"/>
      <c r="IVL16" s="112"/>
      <c r="IVM16" s="112"/>
      <c r="IVN16" s="112"/>
      <c r="IVO16" s="112"/>
      <c r="IVP16" s="112"/>
      <c r="IVQ16" s="112"/>
      <c r="IVR16" s="112"/>
      <c r="IVS16" s="112"/>
      <c r="IVT16" s="112"/>
      <c r="IVU16" s="112"/>
      <c r="IVV16" s="112"/>
      <c r="IVW16" s="112"/>
      <c r="IVX16" s="112"/>
      <c r="IVY16" s="112"/>
      <c r="IVZ16" s="112"/>
      <c r="IWA16" s="112"/>
      <c r="IWB16" s="112"/>
      <c r="IWC16" s="112"/>
      <c r="IWD16" s="112"/>
      <c r="IWE16" s="112"/>
      <c r="IWF16" s="112"/>
      <c r="IWG16" s="112"/>
      <c r="IWH16" s="112"/>
      <c r="IWI16" s="112"/>
      <c r="IWJ16" s="112"/>
      <c r="IWK16" s="112"/>
      <c r="IWL16" s="112"/>
      <c r="IWM16" s="112"/>
      <c r="IWN16" s="112"/>
      <c r="IWO16" s="112"/>
      <c r="IWP16" s="112"/>
      <c r="IWQ16" s="112"/>
      <c r="IWR16" s="112"/>
      <c r="IWS16" s="112"/>
      <c r="IWT16" s="112"/>
      <c r="IWU16" s="112"/>
      <c r="IWV16" s="112"/>
      <c r="IWW16" s="112"/>
      <c r="IWX16" s="112"/>
      <c r="IWY16" s="112"/>
      <c r="IWZ16" s="112"/>
      <c r="IXA16" s="112"/>
      <c r="IXB16" s="112"/>
      <c r="IXC16" s="112"/>
      <c r="IXD16" s="112"/>
      <c r="IXE16" s="112"/>
      <c r="IXF16" s="112"/>
      <c r="IXG16" s="112"/>
      <c r="IXH16" s="112"/>
      <c r="IXI16" s="112"/>
      <c r="IXJ16" s="112"/>
      <c r="IXK16" s="112"/>
      <c r="IXL16" s="112"/>
      <c r="IXM16" s="112"/>
      <c r="IXN16" s="112"/>
      <c r="IXO16" s="112"/>
      <c r="IXP16" s="112"/>
      <c r="IXQ16" s="112"/>
      <c r="IXR16" s="112"/>
      <c r="IXS16" s="112"/>
      <c r="IXT16" s="112"/>
      <c r="IXU16" s="112"/>
      <c r="IXV16" s="112"/>
      <c r="IXW16" s="112"/>
      <c r="IXX16" s="112"/>
      <c r="IXY16" s="112"/>
      <c r="IXZ16" s="112"/>
      <c r="IYA16" s="112"/>
      <c r="IYB16" s="112"/>
      <c r="IYC16" s="112"/>
      <c r="IYD16" s="112"/>
      <c r="IYE16" s="112"/>
      <c r="IYF16" s="112"/>
      <c r="IYG16" s="112"/>
      <c r="IYH16" s="112"/>
      <c r="IYI16" s="112"/>
      <c r="IYJ16" s="112"/>
      <c r="IYK16" s="112"/>
      <c r="IYL16" s="112"/>
      <c r="IYM16" s="112"/>
      <c r="IYN16" s="112"/>
      <c r="IYO16" s="112"/>
      <c r="IYP16" s="112"/>
      <c r="IYQ16" s="112"/>
      <c r="IYR16" s="112"/>
      <c r="IYS16" s="112"/>
      <c r="IYT16" s="112"/>
      <c r="IYU16" s="112"/>
      <c r="IYV16" s="112"/>
      <c r="IYW16" s="112"/>
      <c r="IYX16" s="112"/>
      <c r="IYY16" s="112"/>
      <c r="IYZ16" s="112"/>
      <c r="IZA16" s="112"/>
      <c r="IZB16" s="112"/>
      <c r="IZC16" s="112"/>
      <c r="IZD16" s="112"/>
      <c r="IZE16" s="112"/>
      <c r="IZF16" s="112"/>
      <c r="IZG16" s="112"/>
      <c r="IZH16" s="112"/>
      <c r="IZI16" s="112"/>
      <c r="IZJ16" s="112"/>
      <c r="IZK16" s="112"/>
      <c r="IZL16" s="112"/>
      <c r="IZM16" s="112"/>
      <c r="IZN16" s="112"/>
      <c r="IZO16" s="112"/>
      <c r="IZP16" s="112"/>
      <c r="IZQ16" s="112"/>
      <c r="IZR16" s="112"/>
      <c r="IZS16" s="112"/>
      <c r="IZT16" s="112"/>
      <c r="IZU16" s="112"/>
      <c r="IZV16" s="112"/>
      <c r="IZW16" s="112"/>
      <c r="IZX16" s="112"/>
      <c r="IZY16" s="112"/>
      <c r="IZZ16" s="112"/>
      <c r="JAA16" s="112"/>
      <c r="JAB16" s="112"/>
      <c r="JAC16" s="112"/>
      <c r="JAD16" s="112"/>
      <c r="JAE16" s="112"/>
      <c r="JAF16" s="112"/>
      <c r="JAG16" s="112"/>
      <c r="JAH16" s="112"/>
      <c r="JAI16" s="112"/>
      <c r="JAJ16" s="112"/>
      <c r="JAK16" s="112"/>
      <c r="JAL16" s="112"/>
      <c r="JAM16" s="112"/>
      <c r="JAN16" s="112"/>
      <c r="JAO16" s="112"/>
      <c r="JAP16" s="112"/>
      <c r="JAQ16" s="112"/>
      <c r="JAR16" s="112"/>
      <c r="JAS16" s="112"/>
      <c r="JAT16" s="112"/>
      <c r="JAU16" s="112"/>
      <c r="JAV16" s="112"/>
      <c r="JAW16" s="112"/>
      <c r="JAX16" s="112"/>
      <c r="JAY16" s="112"/>
      <c r="JAZ16" s="112"/>
      <c r="JBA16" s="112"/>
      <c r="JBB16" s="112"/>
      <c r="JBC16" s="112"/>
      <c r="JBD16" s="112"/>
      <c r="JBE16" s="112"/>
      <c r="JBF16" s="112"/>
      <c r="JBG16" s="112"/>
      <c r="JBH16" s="112"/>
      <c r="JBI16" s="112"/>
      <c r="JBJ16" s="112"/>
      <c r="JBK16" s="112"/>
      <c r="JBL16" s="112"/>
      <c r="JBM16" s="112"/>
      <c r="JBN16" s="112"/>
      <c r="JBO16" s="112"/>
      <c r="JBP16" s="112"/>
      <c r="JBQ16" s="112"/>
      <c r="JBR16" s="112"/>
      <c r="JBS16" s="112"/>
      <c r="JBT16" s="112"/>
      <c r="JBU16" s="112"/>
      <c r="JBV16" s="112"/>
      <c r="JBW16" s="112"/>
      <c r="JBX16" s="112"/>
      <c r="JBY16" s="112"/>
      <c r="JBZ16" s="112"/>
      <c r="JCA16" s="112"/>
      <c r="JCB16" s="112"/>
      <c r="JCC16" s="112"/>
      <c r="JCD16" s="112"/>
      <c r="JCE16" s="112"/>
      <c r="JCF16" s="112"/>
      <c r="JCG16" s="112"/>
      <c r="JCH16" s="112"/>
      <c r="JCI16" s="112"/>
      <c r="JCJ16" s="112"/>
      <c r="JCK16" s="112"/>
      <c r="JCL16" s="112"/>
      <c r="JCM16" s="112"/>
      <c r="JCN16" s="112"/>
      <c r="JCO16" s="112"/>
      <c r="JCP16" s="112"/>
      <c r="JCQ16" s="112"/>
      <c r="JCR16" s="112"/>
      <c r="JCS16" s="112"/>
      <c r="JCT16" s="112"/>
      <c r="JCU16" s="112"/>
      <c r="JCV16" s="112"/>
      <c r="JCW16" s="112"/>
      <c r="JCX16" s="112"/>
      <c r="JCY16" s="112"/>
      <c r="JCZ16" s="112"/>
      <c r="JDA16" s="112"/>
      <c r="JDB16" s="112"/>
      <c r="JDC16" s="112"/>
      <c r="JDD16" s="112"/>
      <c r="JDE16" s="112"/>
      <c r="JDF16" s="112"/>
      <c r="JDG16" s="112"/>
      <c r="JDH16" s="112"/>
      <c r="JDI16" s="112"/>
      <c r="JDJ16" s="112"/>
      <c r="JDK16" s="112"/>
      <c r="JDL16" s="112"/>
      <c r="JDM16" s="112"/>
      <c r="JDN16" s="112"/>
      <c r="JDO16" s="112"/>
      <c r="JDP16" s="112"/>
      <c r="JDQ16" s="112"/>
      <c r="JDR16" s="112"/>
      <c r="JDS16" s="112"/>
      <c r="JDT16" s="112"/>
      <c r="JDU16" s="112"/>
      <c r="JDV16" s="112"/>
      <c r="JDW16" s="112"/>
      <c r="JDX16" s="112"/>
      <c r="JDY16" s="112"/>
      <c r="JDZ16" s="112"/>
      <c r="JEA16" s="112"/>
      <c r="JEB16" s="112"/>
      <c r="JEC16" s="112"/>
      <c r="JED16" s="112"/>
      <c r="JEE16" s="112"/>
      <c r="JEF16" s="112"/>
      <c r="JEG16" s="112"/>
      <c r="JEH16" s="112"/>
      <c r="JEI16" s="112"/>
      <c r="JEJ16" s="112"/>
      <c r="JEK16" s="112"/>
      <c r="JEL16" s="112"/>
      <c r="JEM16" s="112"/>
      <c r="JEN16" s="112"/>
      <c r="JEO16" s="112"/>
      <c r="JEP16" s="112"/>
      <c r="JEQ16" s="112"/>
      <c r="JER16" s="112"/>
      <c r="JES16" s="112"/>
      <c r="JET16" s="112"/>
      <c r="JEU16" s="112"/>
      <c r="JEV16" s="112"/>
      <c r="JEW16" s="112"/>
      <c r="JEX16" s="112"/>
      <c r="JEY16" s="112"/>
      <c r="JEZ16" s="112"/>
      <c r="JFA16" s="112"/>
      <c r="JFB16" s="112"/>
      <c r="JFC16" s="112"/>
      <c r="JFD16" s="112"/>
      <c r="JFE16" s="112"/>
      <c r="JFF16" s="112"/>
      <c r="JFG16" s="112"/>
      <c r="JFH16" s="112"/>
      <c r="JFI16" s="112"/>
      <c r="JFJ16" s="112"/>
      <c r="JFK16" s="112"/>
      <c r="JFL16" s="112"/>
      <c r="JFM16" s="112"/>
      <c r="JFN16" s="112"/>
      <c r="JFO16" s="112"/>
      <c r="JFP16" s="112"/>
      <c r="JFQ16" s="112"/>
      <c r="JFR16" s="112"/>
      <c r="JFS16" s="112"/>
      <c r="JFT16" s="112"/>
      <c r="JFU16" s="112"/>
      <c r="JFV16" s="112"/>
      <c r="JFW16" s="112"/>
      <c r="JFX16" s="112"/>
      <c r="JFY16" s="112"/>
      <c r="JFZ16" s="112"/>
      <c r="JGA16" s="112"/>
      <c r="JGB16" s="112"/>
      <c r="JGC16" s="112"/>
      <c r="JGD16" s="112"/>
      <c r="JGE16" s="112"/>
      <c r="JGF16" s="112"/>
      <c r="JGG16" s="112"/>
      <c r="JGH16" s="112"/>
      <c r="JGI16" s="112"/>
      <c r="JGJ16" s="112"/>
      <c r="JGK16" s="112"/>
      <c r="JGL16" s="112"/>
      <c r="JGM16" s="112"/>
      <c r="JGN16" s="112"/>
      <c r="JGO16" s="112"/>
      <c r="JGP16" s="112"/>
      <c r="JGQ16" s="112"/>
      <c r="JGR16" s="112"/>
      <c r="JGS16" s="112"/>
      <c r="JGT16" s="112"/>
      <c r="JGU16" s="112"/>
      <c r="JGV16" s="112"/>
      <c r="JGW16" s="112"/>
      <c r="JGX16" s="112"/>
      <c r="JGY16" s="112"/>
      <c r="JGZ16" s="112"/>
      <c r="JHA16" s="112"/>
      <c r="JHB16" s="112"/>
      <c r="JHC16" s="112"/>
      <c r="JHD16" s="112"/>
      <c r="JHE16" s="112"/>
      <c r="JHF16" s="112"/>
      <c r="JHG16" s="112"/>
      <c r="JHH16" s="112"/>
      <c r="JHI16" s="112"/>
      <c r="JHJ16" s="112"/>
      <c r="JHK16" s="112"/>
      <c r="JHL16" s="112"/>
      <c r="JHM16" s="112"/>
      <c r="JHN16" s="112"/>
      <c r="JHO16" s="112"/>
      <c r="JHP16" s="112"/>
      <c r="JHQ16" s="112"/>
      <c r="JHR16" s="112"/>
      <c r="JHS16" s="112"/>
      <c r="JHT16" s="112"/>
      <c r="JHU16" s="112"/>
      <c r="JHV16" s="112"/>
      <c r="JHW16" s="112"/>
      <c r="JHX16" s="112"/>
      <c r="JHY16" s="112"/>
      <c r="JHZ16" s="112"/>
      <c r="JIA16" s="112"/>
      <c r="JIB16" s="112"/>
      <c r="JIC16" s="112"/>
      <c r="JID16" s="112"/>
      <c r="JIE16" s="112"/>
      <c r="JIF16" s="112"/>
      <c r="JIG16" s="112"/>
      <c r="JIH16" s="112"/>
      <c r="JII16" s="112"/>
      <c r="JIJ16" s="112"/>
      <c r="JIK16" s="112"/>
      <c r="JIL16" s="112"/>
      <c r="JIM16" s="112"/>
      <c r="JIN16" s="112"/>
      <c r="JIO16" s="112"/>
      <c r="JIP16" s="112"/>
      <c r="JIQ16" s="112"/>
      <c r="JIR16" s="112"/>
      <c r="JIS16" s="112"/>
      <c r="JIT16" s="112"/>
      <c r="JIU16" s="112"/>
      <c r="JIV16" s="112"/>
      <c r="JIW16" s="112"/>
      <c r="JIX16" s="112"/>
      <c r="JIY16" s="112"/>
      <c r="JIZ16" s="112"/>
      <c r="JJA16" s="112"/>
      <c r="JJB16" s="112"/>
      <c r="JJC16" s="112"/>
      <c r="JJD16" s="112"/>
      <c r="JJE16" s="112"/>
      <c r="JJF16" s="112"/>
      <c r="JJG16" s="112"/>
      <c r="JJH16" s="112"/>
      <c r="JJI16" s="112"/>
      <c r="JJJ16" s="112"/>
      <c r="JJK16" s="112"/>
      <c r="JJL16" s="112"/>
      <c r="JJM16" s="112"/>
      <c r="JJN16" s="112"/>
      <c r="JJO16" s="112"/>
      <c r="JJP16" s="112"/>
      <c r="JJQ16" s="112"/>
      <c r="JJR16" s="112"/>
      <c r="JJS16" s="112"/>
      <c r="JJT16" s="112"/>
      <c r="JJU16" s="112"/>
      <c r="JJV16" s="112"/>
      <c r="JJW16" s="112"/>
      <c r="JJX16" s="112"/>
      <c r="JJY16" s="112"/>
      <c r="JJZ16" s="112"/>
      <c r="JKA16" s="112"/>
      <c r="JKB16" s="112"/>
      <c r="JKC16" s="112"/>
      <c r="JKD16" s="112"/>
      <c r="JKE16" s="112"/>
      <c r="JKF16" s="112"/>
      <c r="JKG16" s="112"/>
      <c r="JKH16" s="112"/>
      <c r="JKI16" s="112"/>
      <c r="JKJ16" s="112"/>
      <c r="JKK16" s="112"/>
      <c r="JKL16" s="112"/>
      <c r="JKM16" s="112"/>
      <c r="JKN16" s="112"/>
      <c r="JKO16" s="112"/>
      <c r="JKP16" s="112"/>
      <c r="JKQ16" s="112"/>
      <c r="JKR16" s="112"/>
      <c r="JKS16" s="112"/>
      <c r="JKT16" s="112"/>
      <c r="JKU16" s="112"/>
      <c r="JKV16" s="112"/>
      <c r="JKW16" s="112"/>
      <c r="JKX16" s="112"/>
      <c r="JKY16" s="112"/>
      <c r="JKZ16" s="112"/>
      <c r="JLA16" s="112"/>
      <c r="JLB16" s="112"/>
      <c r="JLC16" s="112"/>
      <c r="JLD16" s="112"/>
      <c r="JLE16" s="112"/>
      <c r="JLF16" s="112"/>
      <c r="JLG16" s="112"/>
      <c r="JLH16" s="112"/>
      <c r="JLI16" s="112"/>
      <c r="JLJ16" s="112"/>
      <c r="JLK16" s="112"/>
      <c r="JLL16" s="112"/>
      <c r="JLM16" s="112"/>
      <c r="JLN16" s="112"/>
      <c r="JLO16" s="112"/>
      <c r="JLP16" s="112"/>
      <c r="JLQ16" s="112"/>
      <c r="JLR16" s="112"/>
      <c r="JLS16" s="112"/>
      <c r="JLT16" s="112"/>
      <c r="JLU16" s="112"/>
      <c r="JLV16" s="112"/>
      <c r="JLW16" s="112"/>
      <c r="JLX16" s="112"/>
      <c r="JLY16" s="112"/>
      <c r="JLZ16" s="112"/>
      <c r="JMA16" s="112"/>
      <c r="JMB16" s="112"/>
      <c r="JMC16" s="112"/>
      <c r="JMD16" s="112"/>
      <c r="JME16" s="112"/>
      <c r="JMF16" s="112"/>
      <c r="JMG16" s="112"/>
      <c r="JMH16" s="112"/>
      <c r="JMI16" s="112"/>
      <c r="JMJ16" s="112"/>
      <c r="JMK16" s="112"/>
      <c r="JML16" s="112"/>
      <c r="JMM16" s="112"/>
      <c r="JMN16" s="112"/>
      <c r="JMO16" s="112"/>
      <c r="JMP16" s="112"/>
      <c r="JMQ16" s="112"/>
      <c r="JMR16" s="112"/>
      <c r="JMS16" s="112"/>
      <c r="JMT16" s="112"/>
      <c r="JMU16" s="112"/>
      <c r="JMV16" s="112"/>
      <c r="JMW16" s="112"/>
      <c r="JMX16" s="112"/>
      <c r="JMY16" s="112"/>
      <c r="JMZ16" s="112"/>
      <c r="JNA16" s="112"/>
      <c r="JNB16" s="112"/>
      <c r="JNC16" s="112"/>
      <c r="JND16" s="112"/>
      <c r="JNE16" s="112"/>
      <c r="JNF16" s="112"/>
      <c r="JNG16" s="112"/>
      <c r="JNH16" s="112"/>
      <c r="JNI16" s="112"/>
      <c r="JNJ16" s="112"/>
      <c r="JNK16" s="112"/>
      <c r="JNL16" s="112"/>
      <c r="JNM16" s="112"/>
      <c r="JNN16" s="112"/>
      <c r="JNO16" s="112"/>
      <c r="JNP16" s="112"/>
      <c r="JNQ16" s="112"/>
      <c r="JNR16" s="112"/>
      <c r="JNS16" s="112"/>
      <c r="JNT16" s="112"/>
      <c r="JNU16" s="112"/>
      <c r="JNV16" s="112"/>
      <c r="JNW16" s="112"/>
      <c r="JNX16" s="112"/>
      <c r="JNY16" s="112"/>
      <c r="JNZ16" s="112"/>
      <c r="JOA16" s="112"/>
      <c r="JOB16" s="112"/>
      <c r="JOC16" s="112"/>
      <c r="JOD16" s="112"/>
      <c r="JOE16" s="112"/>
      <c r="JOF16" s="112"/>
      <c r="JOG16" s="112"/>
      <c r="JOH16" s="112"/>
      <c r="JOI16" s="112"/>
      <c r="JOJ16" s="112"/>
      <c r="JOK16" s="112"/>
      <c r="JOL16" s="112"/>
      <c r="JOM16" s="112"/>
      <c r="JON16" s="112"/>
      <c r="JOO16" s="112"/>
      <c r="JOP16" s="112"/>
      <c r="JOQ16" s="112"/>
      <c r="JOR16" s="112"/>
      <c r="JOS16" s="112"/>
      <c r="JOT16" s="112"/>
      <c r="JOU16" s="112"/>
      <c r="JOV16" s="112"/>
      <c r="JOW16" s="112"/>
      <c r="JOX16" s="112"/>
      <c r="JOY16" s="112"/>
      <c r="JOZ16" s="112"/>
      <c r="JPA16" s="112"/>
      <c r="JPB16" s="112"/>
      <c r="JPC16" s="112"/>
      <c r="JPD16" s="112"/>
      <c r="JPE16" s="112"/>
      <c r="JPF16" s="112"/>
      <c r="JPG16" s="112"/>
      <c r="JPH16" s="112"/>
      <c r="JPI16" s="112"/>
      <c r="JPJ16" s="112"/>
      <c r="JPK16" s="112"/>
      <c r="JPL16" s="112"/>
      <c r="JPM16" s="112"/>
      <c r="JPN16" s="112"/>
      <c r="JPO16" s="112"/>
      <c r="JPP16" s="112"/>
      <c r="JPQ16" s="112"/>
      <c r="JPR16" s="112"/>
      <c r="JPS16" s="112"/>
      <c r="JPT16" s="112"/>
      <c r="JPU16" s="112"/>
      <c r="JPV16" s="112"/>
      <c r="JPW16" s="112"/>
      <c r="JPX16" s="112"/>
      <c r="JPY16" s="112"/>
      <c r="JPZ16" s="112"/>
      <c r="JQA16" s="112"/>
      <c r="JQB16" s="112"/>
      <c r="JQC16" s="112"/>
      <c r="JQD16" s="112"/>
      <c r="JQE16" s="112"/>
      <c r="JQF16" s="112"/>
      <c r="JQG16" s="112"/>
      <c r="JQH16" s="112"/>
      <c r="JQI16" s="112"/>
      <c r="JQJ16" s="112"/>
      <c r="JQK16" s="112"/>
      <c r="JQL16" s="112"/>
      <c r="JQM16" s="112"/>
      <c r="JQN16" s="112"/>
      <c r="JQO16" s="112"/>
      <c r="JQP16" s="112"/>
      <c r="JQQ16" s="112"/>
      <c r="JQR16" s="112"/>
      <c r="JQS16" s="112"/>
      <c r="JQT16" s="112"/>
      <c r="JQU16" s="112"/>
      <c r="JQV16" s="112"/>
      <c r="JQW16" s="112"/>
      <c r="JQX16" s="112"/>
      <c r="JQY16" s="112"/>
      <c r="JQZ16" s="112"/>
      <c r="JRA16" s="112"/>
      <c r="JRB16" s="112"/>
      <c r="JRC16" s="112"/>
      <c r="JRD16" s="112"/>
      <c r="JRE16" s="112"/>
      <c r="JRF16" s="112"/>
      <c r="JRG16" s="112"/>
      <c r="JRH16" s="112"/>
      <c r="JRI16" s="112"/>
      <c r="JRJ16" s="112"/>
      <c r="JRK16" s="112"/>
      <c r="JRL16" s="112"/>
      <c r="JRM16" s="112"/>
      <c r="JRN16" s="112"/>
      <c r="JRO16" s="112"/>
      <c r="JRP16" s="112"/>
      <c r="JRQ16" s="112"/>
      <c r="JRR16" s="112"/>
      <c r="JRS16" s="112"/>
      <c r="JRT16" s="112"/>
      <c r="JRU16" s="112"/>
      <c r="JRV16" s="112"/>
      <c r="JRW16" s="112"/>
      <c r="JRX16" s="112"/>
      <c r="JRY16" s="112"/>
      <c r="JRZ16" s="112"/>
      <c r="JSA16" s="112"/>
      <c r="JSB16" s="112"/>
      <c r="JSC16" s="112"/>
      <c r="JSD16" s="112"/>
      <c r="JSE16" s="112"/>
      <c r="JSF16" s="112"/>
      <c r="JSG16" s="112"/>
      <c r="JSH16" s="112"/>
      <c r="JSI16" s="112"/>
      <c r="JSJ16" s="112"/>
      <c r="JSK16" s="112"/>
      <c r="JSL16" s="112"/>
      <c r="JSM16" s="112"/>
      <c r="JSN16" s="112"/>
      <c r="JSO16" s="112"/>
      <c r="JSP16" s="112"/>
      <c r="JSQ16" s="112"/>
      <c r="JSR16" s="112"/>
      <c r="JSS16" s="112"/>
      <c r="JST16" s="112"/>
      <c r="JSU16" s="112"/>
      <c r="JSV16" s="112"/>
      <c r="JSW16" s="112"/>
      <c r="JSX16" s="112"/>
      <c r="JSY16" s="112"/>
      <c r="JSZ16" s="112"/>
      <c r="JTA16" s="112"/>
      <c r="JTB16" s="112"/>
      <c r="JTC16" s="112"/>
      <c r="JTD16" s="112"/>
      <c r="JTE16" s="112"/>
      <c r="JTF16" s="112"/>
      <c r="JTG16" s="112"/>
      <c r="JTH16" s="112"/>
      <c r="JTI16" s="112"/>
      <c r="JTJ16" s="112"/>
      <c r="JTK16" s="112"/>
      <c r="JTL16" s="112"/>
      <c r="JTM16" s="112"/>
      <c r="JTN16" s="112"/>
      <c r="JTO16" s="112"/>
      <c r="JTP16" s="112"/>
      <c r="JTQ16" s="112"/>
      <c r="JTR16" s="112"/>
      <c r="JTS16" s="112"/>
      <c r="JTT16" s="112"/>
      <c r="JTU16" s="112"/>
      <c r="JTV16" s="112"/>
      <c r="JTW16" s="112"/>
      <c r="JTX16" s="112"/>
      <c r="JTY16" s="112"/>
      <c r="JTZ16" s="112"/>
      <c r="JUA16" s="112"/>
      <c r="JUB16" s="112"/>
      <c r="JUC16" s="112"/>
      <c r="JUD16" s="112"/>
      <c r="JUE16" s="112"/>
      <c r="JUF16" s="112"/>
      <c r="JUG16" s="112"/>
      <c r="JUH16" s="112"/>
      <c r="JUI16" s="112"/>
      <c r="JUJ16" s="112"/>
      <c r="JUK16" s="112"/>
      <c r="JUL16" s="112"/>
      <c r="JUM16" s="112"/>
      <c r="JUN16" s="112"/>
      <c r="JUO16" s="112"/>
      <c r="JUP16" s="112"/>
      <c r="JUQ16" s="112"/>
      <c r="JUR16" s="112"/>
      <c r="JUS16" s="112"/>
      <c r="JUT16" s="112"/>
      <c r="JUU16" s="112"/>
      <c r="JUV16" s="112"/>
      <c r="JUW16" s="112"/>
      <c r="JUX16" s="112"/>
      <c r="JUY16" s="112"/>
      <c r="JUZ16" s="112"/>
      <c r="JVA16" s="112"/>
      <c r="JVB16" s="112"/>
      <c r="JVC16" s="112"/>
      <c r="JVD16" s="112"/>
      <c r="JVE16" s="112"/>
      <c r="JVF16" s="112"/>
      <c r="JVG16" s="112"/>
      <c r="JVH16" s="112"/>
      <c r="JVI16" s="112"/>
      <c r="JVJ16" s="112"/>
      <c r="JVK16" s="112"/>
      <c r="JVL16" s="112"/>
      <c r="JVM16" s="112"/>
      <c r="JVN16" s="112"/>
      <c r="JVO16" s="112"/>
      <c r="JVP16" s="112"/>
      <c r="JVQ16" s="112"/>
      <c r="JVR16" s="112"/>
      <c r="JVS16" s="112"/>
      <c r="JVT16" s="112"/>
      <c r="JVU16" s="112"/>
      <c r="JVV16" s="112"/>
      <c r="JVW16" s="112"/>
      <c r="JVX16" s="112"/>
      <c r="JVY16" s="112"/>
      <c r="JVZ16" s="112"/>
      <c r="JWA16" s="112"/>
      <c r="JWB16" s="112"/>
      <c r="JWC16" s="112"/>
      <c r="JWD16" s="112"/>
      <c r="JWE16" s="112"/>
      <c r="JWF16" s="112"/>
      <c r="JWG16" s="112"/>
      <c r="JWH16" s="112"/>
      <c r="JWI16" s="112"/>
      <c r="JWJ16" s="112"/>
      <c r="JWK16" s="112"/>
      <c r="JWL16" s="112"/>
      <c r="JWM16" s="112"/>
      <c r="JWN16" s="112"/>
      <c r="JWO16" s="112"/>
      <c r="JWP16" s="112"/>
      <c r="JWQ16" s="112"/>
      <c r="JWR16" s="112"/>
      <c r="JWS16" s="112"/>
      <c r="JWT16" s="112"/>
      <c r="JWU16" s="112"/>
      <c r="JWV16" s="112"/>
      <c r="JWW16" s="112"/>
      <c r="JWX16" s="112"/>
      <c r="JWY16" s="112"/>
      <c r="JWZ16" s="112"/>
      <c r="JXA16" s="112"/>
      <c r="JXB16" s="112"/>
      <c r="JXC16" s="112"/>
      <c r="JXD16" s="112"/>
      <c r="JXE16" s="112"/>
      <c r="JXF16" s="112"/>
      <c r="JXG16" s="112"/>
      <c r="JXH16" s="112"/>
      <c r="JXI16" s="112"/>
      <c r="JXJ16" s="112"/>
      <c r="JXK16" s="112"/>
      <c r="JXL16" s="112"/>
      <c r="JXM16" s="112"/>
      <c r="JXN16" s="112"/>
      <c r="JXO16" s="112"/>
      <c r="JXP16" s="112"/>
      <c r="JXQ16" s="112"/>
      <c r="JXR16" s="112"/>
      <c r="JXS16" s="112"/>
      <c r="JXT16" s="112"/>
      <c r="JXU16" s="112"/>
      <c r="JXV16" s="112"/>
      <c r="JXW16" s="112"/>
      <c r="JXX16" s="112"/>
      <c r="JXY16" s="112"/>
      <c r="JXZ16" s="112"/>
      <c r="JYA16" s="112"/>
      <c r="JYB16" s="112"/>
      <c r="JYC16" s="112"/>
      <c r="JYD16" s="112"/>
      <c r="JYE16" s="112"/>
      <c r="JYF16" s="112"/>
      <c r="JYG16" s="112"/>
      <c r="JYH16" s="112"/>
      <c r="JYI16" s="112"/>
      <c r="JYJ16" s="112"/>
      <c r="JYK16" s="112"/>
      <c r="JYL16" s="112"/>
      <c r="JYM16" s="112"/>
      <c r="JYN16" s="112"/>
      <c r="JYO16" s="112"/>
      <c r="JYP16" s="112"/>
      <c r="JYQ16" s="112"/>
      <c r="JYR16" s="112"/>
      <c r="JYS16" s="112"/>
      <c r="JYT16" s="112"/>
      <c r="JYU16" s="112"/>
      <c r="JYV16" s="112"/>
      <c r="JYW16" s="112"/>
      <c r="JYX16" s="112"/>
      <c r="JYY16" s="112"/>
      <c r="JYZ16" s="112"/>
      <c r="JZA16" s="112"/>
      <c r="JZB16" s="112"/>
      <c r="JZC16" s="112"/>
      <c r="JZD16" s="112"/>
      <c r="JZE16" s="112"/>
      <c r="JZF16" s="112"/>
      <c r="JZG16" s="112"/>
      <c r="JZH16" s="112"/>
      <c r="JZI16" s="112"/>
      <c r="JZJ16" s="112"/>
      <c r="JZK16" s="112"/>
      <c r="JZL16" s="112"/>
      <c r="JZM16" s="112"/>
      <c r="JZN16" s="112"/>
      <c r="JZO16" s="112"/>
      <c r="JZP16" s="112"/>
      <c r="JZQ16" s="112"/>
      <c r="JZR16" s="112"/>
      <c r="JZS16" s="112"/>
      <c r="JZT16" s="112"/>
      <c r="JZU16" s="112"/>
      <c r="JZV16" s="112"/>
      <c r="JZW16" s="112"/>
      <c r="JZX16" s="112"/>
      <c r="JZY16" s="112"/>
      <c r="JZZ16" s="112"/>
      <c r="KAA16" s="112"/>
      <c r="KAB16" s="112"/>
      <c r="KAC16" s="112"/>
      <c r="KAD16" s="112"/>
      <c r="KAE16" s="112"/>
      <c r="KAF16" s="112"/>
      <c r="KAG16" s="112"/>
      <c r="KAH16" s="112"/>
      <c r="KAI16" s="112"/>
      <c r="KAJ16" s="112"/>
      <c r="KAK16" s="112"/>
      <c r="KAL16" s="112"/>
      <c r="KAM16" s="112"/>
      <c r="KAN16" s="112"/>
      <c r="KAO16" s="112"/>
      <c r="KAP16" s="112"/>
      <c r="KAQ16" s="112"/>
      <c r="KAR16" s="112"/>
      <c r="KAS16" s="112"/>
      <c r="KAT16" s="112"/>
      <c r="KAU16" s="112"/>
      <c r="KAV16" s="112"/>
      <c r="KAW16" s="112"/>
      <c r="KAX16" s="112"/>
      <c r="KAY16" s="112"/>
      <c r="KAZ16" s="112"/>
      <c r="KBA16" s="112"/>
      <c r="KBB16" s="112"/>
      <c r="KBC16" s="112"/>
      <c r="KBD16" s="112"/>
      <c r="KBE16" s="112"/>
      <c r="KBF16" s="112"/>
      <c r="KBG16" s="112"/>
      <c r="KBH16" s="112"/>
      <c r="KBI16" s="112"/>
      <c r="KBJ16" s="112"/>
      <c r="KBK16" s="112"/>
      <c r="KBL16" s="112"/>
      <c r="KBM16" s="112"/>
      <c r="KBN16" s="112"/>
      <c r="KBO16" s="112"/>
      <c r="KBP16" s="112"/>
      <c r="KBQ16" s="112"/>
      <c r="KBR16" s="112"/>
      <c r="KBS16" s="112"/>
      <c r="KBT16" s="112"/>
      <c r="KBU16" s="112"/>
      <c r="KBV16" s="112"/>
      <c r="KBW16" s="112"/>
      <c r="KBX16" s="112"/>
      <c r="KBY16" s="112"/>
      <c r="KBZ16" s="112"/>
      <c r="KCA16" s="112"/>
      <c r="KCB16" s="112"/>
      <c r="KCC16" s="112"/>
      <c r="KCD16" s="112"/>
      <c r="KCE16" s="112"/>
      <c r="KCF16" s="112"/>
      <c r="KCG16" s="112"/>
      <c r="KCH16" s="112"/>
      <c r="KCI16" s="112"/>
      <c r="KCJ16" s="112"/>
      <c r="KCK16" s="112"/>
      <c r="KCL16" s="112"/>
      <c r="KCM16" s="112"/>
      <c r="KCN16" s="112"/>
      <c r="KCO16" s="112"/>
      <c r="KCP16" s="112"/>
      <c r="KCQ16" s="112"/>
      <c r="KCR16" s="112"/>
      <c r="KCS16" s="112"/>
      <c r="KCT16" s="112"/>
      <c r="KCU16" s="112"/>
      <c r="KCV16" s="112"/>
      <c r="KCW16" s="112"/>
      <c r="KCX16" s="112"/>
      <c r="KCY16" s="112"/>
      <c r="KCZ16" s="112"/>
      <c r="KDA16" s="112"/>
      <c r="KDB16" s="112"/>
      <c r="KDC16" s="112"/>
      <c r="KDD16" s="112"/>
      <c r="KDE16" s="112"/>
      <c r="KDF16" s="112"/>
      <c r="KDG16" s="112"/>
      <c r="KDH16" s="112"/>
      <c r="KDI16" s="112"/>
      <c r="KDJ16" s="112"/>
      <c r="KDK16" s="112"/>
      <c r="KDL16" s="112"/>
      <c r="KDM16" s="112"/>
      <c r="KDN16" s="112"/>
      <c r="KDO16" s="112"/>
      <c r="KDP16" s="112"/>
      <c r="KDQ16" s="112"/>
      <c r="KDR16" s="112"/>
      <c r="KDS16" s="112"/>
      <c r="KDT16" s="112"/>
      <c r="KDU16" s="112"/>
      <c r="KDV16" s="112"/>
      <c r="KDW16" s="112"/>
      <c r="KDX16" s="112"/>
      <c r="KDY16" s="112"/>
      <c r="KDZ16" s="112"/>
      <c r="KEA16" s="112"/>
      <c r="KEB16" s="112"/>
      <c r="KEC16" s="112"/>
      <c r="KED16" s="112"/>
      <c r="KEE16" s="112"/>
      <c r="KEF16" s="112"/>
      <c r="KEG16" s="112"/>
      <c r="KEH16" s="112"/>
      <c r="KEI16" s="112"/>
      <c r="KEJ16" s="112"/>
      <c r="KEK16" s="112"/>
      <c r="KEL16" s="112"/>
      <c r="KEM16" s="112"/>
      <c r="KEN16" s="112"/>
      <c r="KEO16" s="112"/>
      <c r="KEP16" s="112"/>
      <c r="KEQ16" s="112"/>
      <c r="KER16" s="112"/>
      <c r="KES16" s="112"/>
      <c r="KET16" s="112"/>
      <c r="KEU16" s="112"/>
      <c r="KEV16" s="112"/>
      <c r="KEW16" s="112"/>
      <c r="KEX16" s="112"/>
      <c r="KEY16" s="112"/>
      <c r="KEZ16" s="112"/>
      <c r="KFA16" s="112"/>
      <c r="KFB16" s="112"/>
      <c r="KFC16" s="112"/>
      <c r="KFD16" s="112"/>
      <c r="KFE16" s="112"/>
      <c r="KFF16" s="112"/>
      <c r="KFG16" s="112"/>
      <c r="KFH16" s="112"/>
      <c r="KFI16" s="112"/>
      <c r="KFJ16" s="112"/>
      <c r="KFK16" s="112"/>
      <c r="KFL16" s="112"/>
      <c r="KFM16" s="112"/>
      <c r="KFN16" s="112"/>
      <c r="KFO16" s="112"/>
      <c r="KFP16" s="112"/>
      <c r="KFQ16" s="112"/>
      <c r="KFR16" s="112"/>
      <c r="KFS16" s="112"/>
      <c r="KFT16" s="112"/>
      <c r="KFU16" s="112"/>
      <c r="KFV16" s="112"/>
      <c r="KFW16" s="112"/>
      <c r="KFX16" s="112"/>
      <c r="KFY16" s="112"/>
      <c r="KFZ16" s="112"/>
      <c r="KGA16" s="112"/>
      <c r="KGB16" s="112"/>
      <c r="KGC16" s="112"/>
      <c r="KGD16" s="112"/>
      <c r="KGE16" s="112"/>
      <c r="KGF16" s="112"/>
      <c r="KGG16" s="112"/>
      <c r="KGH16" s="112"/>
      <c r="KGI16" s="112"/>
      <c r="KGJ16" s="112"/>
      <c r="KGK16" s="112"/>
      <c r="KGL16" s="112"/>
      <c r="KGM16" s="112"/>
      <c r="KGN16" s="112"/>
      <c r="KGO16" s="112"/>
      <c r="KGP16" s="112"/>
      <c r="KGQ16" s="112"/>
      <c r="KGR16" s="112"/>
      <c r="KGS16" s="112"/>
      <c r="KGT16" s="112"/>
      <c r="KGU16" s="112"/>
      <c r="KGV16" s="112"/>
      <c r="KGW16" s="112"/>
      <c r="KGX16" s="112"/>
      <c r="KGY16" s="112"/>
      <c r="KGZ16" s="112"/>
      <c r="KHA16" s="112"/>
      <c r="KHB16" s="112"/>
      <c r="KHC16" s="112"/>
      <c r="KHD16" s="112"/>
      <c r="KHE16" s="112"/>
      <c r="KHF16" s="112"/>
      <c r="KHG16" s="112"/>
      <c r="KHH16" s="112"/>
      <c r="KHI16" s="112"/>
      <c r="KHJ16" s="112"/>
      <c r="KHK16" s="112"/>
      <c r="KHL16" s="112"/>
      <c r="KHM16" s="112"/>
      <c r="KHN16" s="112"/>
      <c r="KHO16" s="112"/>
      <c r="KHP16" s="112"/>
      <c r="KHQ16" s="112"/>
      <c r="KHR16" s="112"/>
      <c r="KHS16" s="112"/>
      <c r="KHT16" s="112"/>
      <c r="KHU16" s="112"/>
      <c r="KHV16" s="112"/>
      <c r="KHW16" s="112"/>
      <c r="KHX16" s="112"/>
      <c r="KHY16" s="112"/>
      <c r="KHZ16" s="112"/>
      <c r="KIA16" s="112"/>
      <c r="KIB16" s="112"/>
      <c r="KIC16" s="112"/>
      <c r="KID16" s="112"/>
      <c r="KIE16" s="112"/>
      <c r="KIF16" s="112"/>
      <c r="KIG16" s="112"/>
      <c r="KIH16" s="112"/>
      <c r="KII16" s="112"/>
      <c r="KIJ16" s="112"/>
      <c r="KIK16" s="112"/>
      <c r="KIL16" s="112"/>
      <c r="KIM16" s="112"/>
      <c r="KIN16" s="112"/>
      <c r="KIO16" s="112"/>
      <c r="KIP16" s="112"/>
      <c r="KIQ16" s="112"/>
      <c r="KIR16" s="112"/>
      <c r="KIS16" s="112"/>
      <c r="KIT16" s="112"/>
      <c r="KIU16" s="112"/>
      <c r="KIV16" s="112"/>
      <c r="KIW16" s="112"/>
      <c r="KIX16" s="112"/>
      <c r="KIY16" s="112"/>
      <c r="KIZ16" s="112"/>
      <c r="KJA16" s="112"/>
      <c r="KJB16" s="112"/>
      <c r="KJC16" s="112"/>
      <c r="KJD16" s="112"/>
      <c r="KJE16" s="112"/>
      <c r="KJF16" s="112"/>
      <c r="KJG16" s="112"/>
      <c r="KJH16" s="112"/>
      <c r="KJI16" s="112"/>
      <c r="KJJ16" s="112"/>
      <c r="KJK16" s="112"/>
      <c r="KJL16" s="112"/>
      <c r="KJM16" s="112"/>
      <c r="KJN16" s="112"/>
      <c r="KJO16" s="112"/>
      <c r="KJP16" s="112"/>
      <c r="KJQ16" s="112"/>
      <c r="KJR16" s="112"/>
      <c r="KJS16" s="112"/>
      <c r="KJT16" s="112"/>
      <c r="KJU16" s="112"/>
      <c r="KJV16" s="112"/>
      <c r="KJW16" s="112"/>
      <c r="KJX16" s="112"/>
      <c r="KJY16" s="112"/>
      <c r="KJZ16" s="112"/>
      <c r="KKA16" s="112"/>
      <c r="KKB16" s="112"/>
      <c r="KKC16" s="112"/>
      <c r="KKD16" s="112"/>
      <c r="KKE16" s="112"/>
      <c r="KKF16" s="112"/>
      <c r="KKG16" s="112"/>
      <c r="KKH16" s="112"/>
      <c r="KKI16" s="112"/>
      <c r="KKJ16" s="112"/>
      <c r="KKK16" s="112"/>
      <c r="KKL16" s="112"/>
      <c r="KKM16" s="112"/>
      <c r="KKN16" s="112"/>
      <c r="KKO16" s="112"/>
      <c r="KKP16" s="112"/>
      <c r="KKQ16" s="112"/>
      <c r="KKR16" s="112"/>
      <c r="KKS16" s="112"/>
      <c r="KKT16" s="112"/>
      <c r="KKU16" s="112"/>
      <c r="KKV16" s="112"/>
      <c r="KKW16" s="112"/>
      <c r="KKX16" s="112"/>
      <c r="KKY16" s="112"/>
      <c r="KKZ16" s="112"/>
      <c r="KLA16" s="112"/>
      <c r="KLB16" s="112"/>
      <c r="KLC16" s="112"/>
      <c r="KLD16" s="112"/>
      <c r="KLE16" s="112"/>
      <c r="KLF16" s="112"/>
      <c r="KLG16" s="112"/>
      <c r="KLH16" s="112"/>
      <c r="KLI16" s="112"/>
      <c r="KLJ16" s="112"/>
      <c r="KLK16" s="112"/>
      <c r="KLL16" s="112"/>
      <c r="KLM16" s="112"/>
      <c r="KLN16" s="112"/>
      <c r="KLO16" s="112"/>
      <c r="KLP16" s="112"/>
      <c r="KLQ16" s="112"/>
      <c r="KLR16" s="112"/>
      <c r="KLS16" s="112"/>
      <c r="KLT16" s="112"/>
      <c r="KLU16" s="112"/>
      <c r="KLV16" s="112"/>
      <c r="KLW16" s="112"/>
      <c r="KLX16" s="112"/>
      <c r="KLY16" s="112"/>
      <c r="KLZ16" s="112"/>
      <c r="KMA16" s="112"/>
      <c r="KMB16" s="112"/>
      <c r="KMC16" s="112"/>
      <c r="KMD16" s="112"/>
      <c r="KME16" s="112"/>
      <c r="KMF16" s="112"/>
      <c r="KMG16" s="112"/>
      <c r="KMH16" s="112"/>
      <c r="KMI16" s="112"/>
      <c r="KMJ16" s="112"/>
      <c r="KMK16" s="112"/>
      <c r="KML16" s="112"/>
      <c r="KMM16" s="112"/>
      <c r="KMN16" s="112"/>
      <c r="KMO16" s="112"/>
      <c r="KMP16" s="112"/>
      <c r="KMQ16" s="112"/>
      <c r="KMR16" s="112"/>
      <c r="KMS16" s="112"/>
      <c r="KMT16" s="112"/>
      <c r="KMU16" s="112"/>
      <c r="KMV16" s="112"/>
      <c r="KMW16" s="112"/>
      <c r="KMX16" s="112"/>
      <c r="KMY16" s="112"/>
      <c r="KMZ16" s="112"/>
      <c r="KNA16" s="112"/>
      <c r="KNB16" s="112"/>
      <c r="KNC16" s="112"/>
      <c r="KND16" s="112"/>
      <c r="KNE16" s="112"/>
      <c r="KNF16" s="112"/>
      <c r="KNG16" s="112"/>
      <c r="KNH16" s="112"/>
      <c r="KNI16" s="112"/>
      <c r="KNJ16" s="112"/>
      <c r="KNK16" s="112"/>
      <c r="KNL16" s="112"/>
      <c r="KNM16" s="112"/>
      <c r="KNN16" s="112"/>
      <c r="KNO16" s="112"/>
      <c r="KNP16" s="112"/>
      <c r="KNQ16" s="112"/>
      <c r="KNR16" s="112"/>
      <c r="KNS16" s="112"/>
      <c r="KNT16" s="112"/>
      <c r="KNU16" s="112"/>
      <c r="KNV16" s="112"/>
      <c r="KNW16" s="112"/>
      <c r="KNX16" s="112"/>
      <c r="KNY16" s="112"/>
      <c r="KNZ16" s="112"/>
      <c r="KOA16" s="112"/>
      <c r="KOB16" s="112"/>
      <c r="KOC16" s="112"/>
      <c r="KOD16" s="112"/>
      <c r="KOE16" s="112"/>
      <c r="KOF16" s="112"/>
      <c r="KOG16" s="112"/>
      <c r="KOH16" s="112"/>
      <c r="KOI16" s="112"/>
      <c r="KOJ16" s="112"/>
      <c r="KOK16" s="112"/>
      <c r="KOL16" s="112"/>
      <c r="KOM16" s="112"/>
      <c r="KON16" s="112"/>
      <c r="KOO16" s="112"/>
      <c r="KOP16" s="112"/>
      <c r="KOQ16" s="112"/>
      <c r="KOR16" s="112"/>
      <c r="KOS16" s="112"/>
      <c r="KOT16" s="112"/>
      <c r="KOU16" s="112"/>
      <c r="KOV16" s="112"/>
      <c r="KOW16" s="112"/>
      <c r="KOX16" s="112"/>
      <c r="KOY16" s="112"/>
      <c r="KOZ16" s="112"/>
      <c r="KPA16" s="112"/>
      <c r="KPB16" s="112"/>
      <c r="KPC16" s="112"/>
      <c r="KPD16" s="112"/>
      <c r="KPE16" s="112"/>
      <c r="KPF16" s="112"/>
      <c r="KPG16" s="112"/>
      <c r="KPH16" s="112"/>
      <c r="KPI16" s="112"/>
      <c r="KPJ16" s="112"/>
      <c r="KPK16" s="112"/>
      <c r="KPL16" s="112"/>
      <c r="KPM16" s="112"/>
      <c r="KPN16" s="112"/>
      <c r="KPO16" s="112"/>
      <c r="KPP16" s="112"/>
      <c r="KPQ16" s="112"/>
      <c r="KPR16" s="112"/>
      <c r="KPS16" s="112"/>
      <c r="KPT16" s="112"/>
      <c r="KPU16" s="112"/>
      <c r="KPV16" s="112"/>
      <c r="KPW16" s="112"/>
      <c r="KPX16" s="112"/>
      <c r="KPY16" s="112"/>
      <c r="KPZ16" s="112"/>
      <c r="KQA16" s="112"/>
      <c r="KQB16" s="112"/>
      <c r="KQC16" s="112"/>
      <c r="KQD16" s="112"/>
      <c r="KQE16" s="112"/>
      <c r="KQF16" s="112"/>
      <c r="KQG16" s="112"/>
      <c r="KQH16" s="112"/>
      <c r="KQI16" s="112"/>
      <c r="KQJ16" s="112"/>
      <c r="KQK16" s="112"/>
      <c r="KQL16" s="112"/>
      <c r="KQM16" s="112"/>
      <c r="KQN16" s="112"/>
      <c r="KQO16" s="112"/>
      <c r="KQP16" s="112"/>
      <c r="KQQ16" s="112"/>
      <c r="KQR16" s="112"/>
      <c r="KQS16" s="112"/>
      <c r="KQT16" s="112"/>
      <c r="KQU16" s="112"/>
      <c r="KQV16" s="112"/>
      <c r="KQW16" s="112"/>
      <c r="KQX16" s="112"/>
      <c r="KQY16" s="112"/>
      <c r="KQZ16" s="112"/>
      <c r="KRA16" s="112"/>
      <c r="KRB16" s="112"/>
      <c r="KRC16" s="112"/>
      <c r="KRD16" s="112"/>
      <c r="KRE16" s="112"/>
      <c r="KRF16" s="112"/>
      <c r="KRG16" s="112"/>
      <c r="KRH16" s="112"/>
      <c r="KRI16" s="112"/>
      <c r="KRJ16" s="112"/>
      <c r="KRK16" s="112"/>
      <c r="KRL16" s="112"/>
      <c r="KRM16" s="112"/>
      <c r="KRN16" s="112"/>
      <c r="KRO16" s="112"/>
      <c r="KRP16" s="112"/>
      <c r="KRQ16" s="112"/>
      <c r="KRR16" s="112"/>
      <c r="KRS16" s="112"/>
      <c r="KRT16" s="112"/>
      <c r="KRU16" s="112"/>
      <c r="KRV16" s="112"/>
      <c r="KRW16" s="112"/>
      <c r="KRX16" s="112"/>
      <c r="KRY16" s="112"/>
      <c r="KRZ16" s="112"/>
      <c r="KSA16" s="112"/>
      <c r="KSB16" s="112"/>
      <c r="KSC16" s="112"/>
      <c r="KSD16" s="112"/>
      <c r="KSE16" s="112"/>
      <c r="KSF16" s="112"/>
      <c r="KSG16" s="112"/>
      <c r="KSH16" s="112"/>
      <c r="KSI16" s="112"/>
      <c r="KSJ16" s="112"/>
      <c r="KSK16" s="112"/>
      <c r="KSL16" s="112"/>
      <c r="KSM16" s="112"/>
      <c r="KSN16" s="112"/>
      <c r="KSO16" s="112"/>
      <c r="KSP16" s="112"/>
      <c r="KSQ16" s="112"/>
      <c r="KSR16" s="112"/>
      <c r="KSS16" s="112"/>
      <c r="KST16" s="112"/>
      <c r="KSU16" s="112"/>
      <c r="KSV16" s="112"/>
      <c r="KSW16" s="112"/>
      <c r="KSX16" s="112"/>
      <c r="KSY16" s="112"/>
      <c r="KSZ16" s="112"/>
      <c r="KTA16" s="112"/>
      <c r="KTB16" s="112"/>
      <c r="KTC16" s="112"/>
      <c r="KTD16" s="112"/>
      <c r="KTE16" s="112"/>
      <c r="KTF16" s="112"/>
      <c r="KTG16" s="112"/>
      <c r="KTH16" s="112"/>
      <c r="KTI16" s="112"/>
      <c r="KTJ16" s="112"/>
      <c r="KTK16" s="112"/>
      <c r="KTL16" s="112"/>
      <c r="KTM16" s="112"/>
      <c r="KTN16" s="112"/>
      <c r="KTO16" s="112"/>
      <c r="KTP16" s="112"/>
      <c r="KTQ16" s="112"/>
      <c r="KTR16" s="112"/>
      <c r="KTS16" s="112"/>
      <c r="KTT16" s="112"/>
      <c r="KTU16" s="112"/>
      <c r="KTV16" s="112"/>
      <c r="KTW16" s="112"/>
      <c r="KTX16" s="112"/>
      <c r="KTY16" s="112"/>
      <c r="KTZ16" s="112"/>
      <c r="KUA16" s="112"/>
      <c r="KUB16" s="112"/>
      <c r="KUC16" s="112"/>
      <c r="KUD16" s="112"/>
      <c r="KUE16" s="112"/>
      <c r="KUF16" s="112"/>
      <c r="KUG16" s="112"/>
      <c r="KUH16" s="112"/>
      <c r="KUI16" s="112"/>
      <c r="KUJ16" s="112"/>
      <c r="KUK16" s="112"/>
      <c r="KUL16" s="112"/>
      <c r="KUM16" s="112"/>
      <c r="KUN16" s="112"/>
      <c r="KUO16" s="112"/>
      <c r="KUP16" s="112"/>
      <c r="KUQ16" s="112"/>
      <c r="KUR16" s="112"/>
      <c r="KUS16" s="112"/>
      <c r="KUT16" s="112"/>
      <c r="KUU16" s="112"/>
      <c r="KUV16" s="112"/>
      <c r="KUW16" s="112"/>
      <c r="KUX16" s="112"/>
      <c r="KUY16" s="112"/>
      <c r="KUZ16" s="112"/>
      <c r="KVA16" s="112"/>
      <c r="KVB16" s="112"/>
      <c r="KVC16" s="112"/>
      <c r="KVD16" s="112"/>
      <c r="KVE16" s="112"/>
      <c r="KVF16" s="112"/>
      <c r="KVG16" s="112"/>
      <c r="KVH16" s="112"/>
      <c r="KVI16" s="112"/>
      <c r="KVJ16" s="112"/>
      <c r="KVK16" s="112"/>
      <c r="KVL16" s="112"/>
      <c r="KVM16" s="112"/>
      <c r="KVN16" s="112"/>
      <c r="KVO16" s="112"/>
      <c r="KVP16" s="112"/>
      <c r="KVQ16" s="112"/>
      <c r="KVR16" s="112"/>
      <c r="KVS16" s="112"/>
      <c r="KVT16" s="112"/>
      <c r="KVU16" s="112"/>
      <c r="KVV16" s="112"/>
      <c r="KVW16" s="112"/>
      <c r="KVX16" s="112"/>
      <c r="KVY16" s="112"/>
      <c r="KVZ16" s="112"/>
      <c r="KWA16" s="112"/>
      <c r="KWB16" s="112"/>
      <c r="KWC16" s="112"/>
      <c r="KWD16" s="112"/>
      <c r="KWE16" s="112"/>
      <c r="KWF16" s="112"/>
      <c r="KWG16" s="112"/>
      <c r="KWH16" s="112"/>
      <c r="KWI16" s="112"/>
      <c r="KWJ16" s="112"/>
      <c r="KWK16" s="112"/>
      <c r="KWL16" s="112"/>
      <c r="KWM16" s="112"/>
      <c r="KWN16" s="112"/>
      <c r="KWO16" s="112"/>
      <c r="KWP16" s="112"/>
      <c r="KWQ16" s="112"/>
      <c r="KWR16" s="112"/>
      <c r="KWS16" s="112"/>
      <c r="KWT16" s="112"/>
      <c r="KWU16" s="112"/>
      <c r="KWV16" s="112"/>
      <c r="KWW16" s="112"/>
      <c r="KWX16" s="112"/>
      <c r="KWY16" s="112"/>
      <c r="KWZ16" s="112"/>
      <c r="KXA16" s="112"/>
      <c r="KXB16" s="112"/>
      <c r="KXC16" s="112"/>
      <c r="KXD16" s="112"/>
      <c r="KXE16" s="112"/>
      <c r="KXF16" s="112"/>
      <c r="KXG16" s="112"/>
      <c r="KXH16" s="112"/>
      <c r="KXI16" s="112"/>
      <c r="KXJ16" s="112"/>
      <c r="KXK16" s="112"/>
      <c r="KXL16" s="112"/>
      <c r="KXM16" s="112"/>
      <c r="KXN16" s="112"/>
      <c r="KXO16" s="112"/>
      <c r="KXP16" s="112"/>
      <c r="KXQ16" s="112"/>
      <c r="KXR16" s="112"/>
      <c r="KXS16" s="112"/>
      <c r="KXT16" s="112"/>
      <c r="KXU16" s="112"/>
      <c r="KXV16" s="112"/>
      <c r="KXW16" s="112"/>
      <c r="KXX16" s="112"/>
      <c r="KXY16" s="112"/>
      <c r="KXZ16" s="112"/>
      <c r="KYA16" s="112"/>
      <c r="KYB16" s="112"/>
      <c r="KYC16" s="112"/>
      <c r="KYD16" s="112"/>
      <c r="KYE16" s="112"/>
      <c r="KYF16" s="112"/>
      <c r="KYG16" s="112"/>
      <c r="KYH16" s="112"/>
      <c r="KYI16" s="112"/>
      <c r="KYJ16" s="112"/>
      <c r="KYK16" s="112"/>
      <c r="KYL16" s="112"/>
      <c r="KYM16" s="112"/>
      <c r="KYN16" s="112"/>
      <c r="KYO16" s="112"/>
      <c r="KYP16" s="112"/>
      <c r="KYQ16" s="112"/>
      <c r="KYR16" s="112"/>
      <c r="KYS16" s="112"/>
      <c r="KYT16" s="112"/>
      <c r="KYU16" s="112"/>
      <c r="KYV16" s="112"/>
      <c r="KYW16" s="112"/>
      <c r="KYX16" s="112"/>
      <c r="KYY16" s="112"/>
      <c r="KYZ16" s="112"/>
      <c r="KZA16" s="112"/>
      <c r="KZB16" s="112"/>
      <c r="KZC16" s="112"/>
      <c r="KZD16" s="112"/>
      <c r="KZE16" s="112"/>
      <c r="KZF16" s="112"/>
      <c r="KZG16" s="112"/>
      <c r="KZH16" s="112"/>
      <c r="KZI16" s="112"/>
      <c r="KZJ16" s="112"/>
      <c r="KZK16" s="112"/>
      <c r="KZL16" s="112"/>
      <c r="KZM16" s="112"/>
      <c r="KZN16" s="112"/>
      <c r="KZO16" s="112"/>
      <c r="KZP16" s="112"/>
      <c r="KZQ16" s="112"/>
      <c r="KZR16" s="112"/>
      <c r="KZS16" s="112"/>
      <c r="KZT16" s="112"/>
      <c r="KZU16" s="112"/>
      <c r="KZV16" s="112"/>
      <c r="KZW16" s="112"/>
      <c r="KZX16" s="112"/>
      <c r="KZY16" s="112"/>
      <c r="KZZ16" s="112"/>
      <c r="LAA16" s="112"/>
      <c r="LAB16" s="112"/>
      <c r="LAC16" s="112"/>
      <c r="LAD16" s="112"/>
      <c r="LAE16" s="112"/>
      <c r="LAF16" s="112"/>
      <c r="LAG16" s="112"/>
      <c r="LAH16" s="112"/>
      <c r="LAI16" s="112"/>
      <c r="LAJ16" s="112"/>
      <c r="LAK16" s="112"/>
      <c r="LAL16" s="112"/>
      <c r="LAM16" s="112"/>
      <c r="LAN16" s="112"/>
      <c r="LAO16" s="112"/>
      <c r="LAP16" s="112"/>
      <c r="LAQ16" s="112"/>
      <c r="LAR16" s="112"/>
      <c r="LAS16" s="112"/>
      <c r="LAT16" s="112"/>
      <c r="LAU16" s="112"/>
      <c r="LAV16" s="112"/>
      <c r="LAW16" s="112"/>
      <c r="LAX16" s="112"/>
      <c r="LAY16" s="112"/>
      <c r="LAZ16" s="112"/>
      <c r="LBA16" s="112"/>
      <c r="LBB16" s="112"/>
      <c r="LBC16" s="112"/>
      <c r="LBD16" s="112"/>
      <c r="LBE16" s="112"/>
      <c r="LBF16" s="112"/>
      <c r="LBG16" s="112"/>
      <c r="LBH16" s="112"/>
      <c r="LBI16" s="112"/>
      <c r="LBJ16" s="112"/>
      <c r="LBK16" s="112"/>
      <c r="LBL16" s="112"/>
      <c r="LBM16" s="112"/>
      <c r="LBN16" s="112"/>
      <c r="LBO16" s="112"/>
      <c r="LBP16" s="112"/>
      <c r="LBQ16" s="112"/>
      <c r="LBR16" s="112"/>
      <c r="LBS16" s="112"/>
      <c r="LBT16" s="112"/>
      <c r="LBU16" s="112"/>
      <c r="LBV16" s="112"/>
      <c r="LBW16" s="112"/>
      <c r="LBX16" s="112"/>
      <c r="LBY16" s="112"/>
      <c r="LBZ16" s="112"/>
      <c r="LCA16" s="112"/>
      <c r="LCB16" s="112"/>
      <c r="LCC16" s="112"/>
      <c r="LCD16" s="112"/>
      <c r="LCE16" s="112"/>
      <c r="LCF16" s="112"/>
      <c r="LCG16" s="112"/>
      <c r="LCH16" s="112"/>
      <c r="LCI16" s="112"/>
      <c r="LCJ16" s="112"/>
      <c r="LCK16" s="112"/>
      <c r="LCL16" s="112"/>
      <c r="LCM16" s="112"/>
      <c r="LCN16" s="112"/>
      <c r="LCO16" s="112"/>
      <c r="LCP16" s="112"/>
      <c r="LCQ16" s="112"/>
      <c r="LCR16" s="112"/>
      <c r="LCS16" s="112"/>
      <c r="LCT16" s="112"/>
      <c r="LCU16" s="112"/>
      <c r="LCV16" s="112"/>
      <c r="LCW16" s="112"/>
      <c r="LCX16" s="112"/>
      <c r="LCY16" s="112"/>
      <c r="LCZ16" s="112"/>
      <c r="LDA16" s="112"/>
      <c r="LDB16" s="112"/>
      <c r="LDC16" s="112"/>
      <c r="LDD16" s="112"/>
      <c r="LDE16" s="112"/>
      <c r="LDF16" s="112"/>
      <c r="LDG16" s="112"/>
      <c r="LDH16" s="112"/>
      <c r="LDI16" s="112"/>
      <c r="LDJ16" s="112"/>
      <c r="LDK16" s="112"/>
      <c r="LDL16" s="112"/>
      <c r="LDM16" s="112"/>
      <c r="LDN16" s="112"/>
      <c r="LDO16" s="112"/>
      <c r="LDP16" s="112"/>
      <c r="LDQ16" s="112"/>
      <c r="LDR16" s="112"/>
      <c r="LDS16" s="112"/>
      <c r="LDT16" s="112"/>
      <c r="LDU16" s="112"/>
      <c r="LDV16" s="112"/>
      <c r="LDW16" s="112"/>
      <c r="LDX16" s="112"/>
      <c r="LDY16" s="112"/>
      <c r="LDZ16" s="112"/>
      <c r="LEA16" s="112"/>
      <c r="LEB16" s="112"/>
      <c r="LEC16" s="112"/>
      <c r="LED16" s="112"/>
      <c r="LEE16" s="112"/>
      <c r="LEF16" s="112"/>
      <c r="LEG16" s="112"/>
      <c r="LEH16" s="112"/>
      <c r="LEI16" s="112"/>
      <c r="LEJ16" s="112"/>
      <c r="LEK16" s="112"/>
      <c r="LEL16" s="112"/>
      <c r="LEM16" s="112"/>
      <c r="LEN16" s="112"/>
      <c r="LEO16" s="112"/>
      <c r="LEP16" s="112"/>
      <c r="LEQ16" s="112"/>
      <c r="LER16" s="112"/>
      <c r="LES16" s="112"/>
      <c r="LET16" s="112"/>
      <c r="LEU16" s="112"/>
      <c r="LEV16" s="112"/>
      <c r="LEW16" s="112"/>
      <c r="LEX16" s="112"/>
      <c r="LEY16" s="112"/>
      <c r="LEZ16" s="112"/>
      <c r="LFA16" s="112"/>
      <c r="LFB16" s="112"/>
      <c r="LFC16" s="112"/>
      <c r="LFD16" s="112"/>
      <c r="LFE16" s="112"/>
      <c r="LFF16" s="112"/>
      <c r="LFG16" s="112"/>
      <c r="LFH16" s="112"/>
      <c r="LFI16" s="112"/>
      <c r="LFJ16" s="112"/>
      <c r="LFK16" s="112"/>
      <c r="LFL16" s="112"/>
      <c r="LFM16" s="112"/>
      <c r="LFN16" s="112"/>
      <c r="LFO16" s="112"/>
      <c r="LFP16" s="112"/>
      <c r="LFQ16" s="112"/>
      <c r="LFR16" s="112"/>
      <c r="LFS16" s="112"/>
      <c r="LFT16" s="112"/>
      <c r="LFU16" s="112"/>
      <c r="LFV16" s="112"/>
      <c r="LFW16" s="112"/>
      <c r="LFX16" s="112"/>
      <c r="LFY16" s="112"/>
      <c r="LFZ16" s="112"/>
      <c r="LGA16" s="112"/>
      <c r="LGB16" s="112"/>
      <c r="LGC16" s="112"/>
      <c r="LGD16" s="112"/>
      <c r="LGE16" s="112"/>
      <c r="LGF16" s="112"/>
      <c r="LGG16" s="112"/>
      <c r="LGH16" s="112"/>
      <c r="LGI16" s="112"/>
      <c r="LGJ16" s="112"/>
      <c r="LGK16" s="112"/>
      <c r="LGL16" s="112"/>
      <c r="LGM16" s="112"/>
      <c r="LGN16" s="112"/>
      <c r="LGO16" s="112"/>
      <c r="LGP16" s="112"/>
      <c r="LGQ16" s="112"/>
      <c r="LGR16" s="112"/>
      <c r="LGS16" s="112"/>
      <c r="LGT16" s="112"/>
      <c r="LGU16" s="112"/>
      <c r="LGV16" s="112"/>
      <c r="LGW16" s="112"/>
      <c r="LGX16" s="112"/>
      <c r="LGY16" s="112"/>
      <c r="LGZ16" s="112"/>
      <c r="LHA16" s="112"/>
      <c r="LHB16" s="112"/>
      <c r="LHC16" s="112"/>
      <c r="LHD16" s="112"/>
      <c r="LHE16" s="112"/>
      <c r="LHF16" s="112"/>
      <c r="LHG16" s="112"/>
      <c r="LHH16" s="112"/>
      <c r="LHI16" s="112"/>
      <c r="LHJ16" s="112"/>
      <c r="LHK16" s="112"/>
      <c r="LHL16" s="112"/>
      <c r="LHM16" s="112"/>
      <c r="LHN16" s="112"/>
      <c r="LHO16" s="112"/>
      <c r="LHP16" s="112"/>
      <c r="LHQ16" s="112"/>
      <c r="LHR16" s="112"/>
      <c r="LHS16" s="112"/>
      <c r="LHT16" s="112"/>
      <c r="LHU16" s="112"/>
      <c r="LHV16" s="112"/>
      <c r="LHW16" s="112"/>
      <c r="LHX16" s="112"/>
      <c r="LHY16" s="112"/>
      <c r="LHZ16" s="112"/>
      <c r="LIA16" s="112"/>
      <c r="LIB16" s="112"/>
      <c r="LIC16" s="112"/>
      <c r="LID16" s="112"/>
      <c r="LIE16" s="112"/>
      <c r="LIF16" s="112"/>
      <c r="LIG16" s="112"/>
      <c r="LIH16" s="112"/>
      <c r="LII16" s="112"/>
      <c r="LIJ16" s="112"/>
      <c r="LIK16" s="112"/>
      <c r="LIL16" s="112"/>
      <c r="LIM16" s="112"/>
      <c r="LIN16" s="112"/>
      <c r="LIO16" s="112"/>
      <c r="LIP16" s="112"/>
      <c r="LIQ16" s="112"/>
      <c r="LIR16" s="112"/>
      <c r="LIS16" s="112"/>
      <c r="LIT16" s="112"/>
      <c r="LIU16" s="112"/>
      <c r="LIV16" s="112"/>
      <c r="LIW16" s="112"/>
      <c r="LIX16" s="112"/>
      <c r="LIY16" s="112"/>
      <c r="LIZ16" s="112"/>
      <c r="LJA16" s="112"/>
      <c r="LJB16" s="112"/>
      <c r="LJC16" s="112"/>
      <c r="LJD16" s="112"/>
      <c r="LJE16" s="112"/>
      <c r="LJF16" s="112"/>
      <c r="LJG16" s="112"/>
      <c r="LJH16" s="112"/>
      <c r="LJI16" s="112"/>
      <c r="LJJ16" s="112"/>
      <c r="LJK16" s="112"/>
      <c r="LJL16" s="112"/>
      <c r="LJM16" s="112"/>
      <c r="LJN16" s="112"/>
      <c r="LJO16" s="112"/>
      <c r="LJP16" s="112"/>
      <c r="LJQ16" s="112"/>
      <c r="LJR16" s="112"/>
      <c r="LJS16" s="112"/>
      <c r="LJT16" s="112"/>
      <c r="LJU16" s="112"/>
      <c r="LJV16" s="112"/>
      <c r="LJW16" s="112"/>
      <c r="LJX16" s="112"/>
      <c r="LJY16" s="112"/>
      <c r="LJZ16" s="112"/>
      <c r="LKA16" s="112"/>
      <c r="LKB16" s="112"/>
      <c r="LKC16" s="112"/>
      <c r="LKD16" s="112"/>
      <c r="LKE16" s="112"/>
      <c r="LKF16" s="112"/>
      <c r="LKG16" s="112"/>
      <c r="LKH16" s="112"/>
      <c r="LKI16" s="112"/>
      <c r="LKJ16" s="112"/>
      <c r="LKK16" s="112"/>
      <c r="LKL16" s="112"/>
      <c r="LKM16" s="112"/>
      <c r="LKN16" s="112"/>
      <c r="LKO16" s="112"/>
      <c r="LKP16" s="112"/>
      <c r="LKQ16" s="112"/>
      <c r="LKR16" s="112"/>
      <c r="LKS16" s="112"/>
      <c r="LKT16" s="112"/>
      <c r="LKU16" s="112"/>
      <c r="LKV16" s="112"/>
      <c r="LKW16" s="112"/>
      <c r="LKX16" s="112"/>
      <c r="LKY16" s="112"/>
      <c r="LKZ16" s="112"/>
      <c r="LLA16" s="112"/>
      <c r="LLB16" s="112"/>
      <c r="LLC16" s="112"/>
      <c r="LLD16" s="112"/>
      <c r="LLE16" s="112"/>
      <c r="LLF16" s="112"/>
      <c r="LLG16" s="112"/>
      <c r="LLH16" s="112"/>
      <c r="LLI16" s="112"/>
      <c r="LLJ16" s="112"/>
      <c r="LLK16" s="112"/>
      <c r="LLL16" s="112"/>
      <c r="LLM16" s="112"/>
      <c r="LLN16" s="112"/>
      <c r="LLO16" s="112"/>
      <c r="LLP16" s="112"/>
      <c r="LLQ16" s="112"/>
      <c r="LLR16" s="112"/>
      <c r="LLS16" s="112"/>
      <c r="LLT16" s="112"/>
      <c r="LLU16" s="112"/>
      <c r="LLV16" s="112"/>
      <c r="LLW16" s="112"/>
      <c r="LLX16" s="112"/>
      <c r="LLY16" s="112"/>
      <c r="LLZ16" s="112"/>
      <c r="LMA16" s="112"/>
      <c r="LMB16" s="112"/>
      <c r="LMC16" s="112"/>
      <c r="LMD16" s="112"/>
      <c r="LME16" s="112"/>
      <c r="LMF16" s="112"/>
      <c r="LMG16" s="112"/>
      <c r="LMH16" s="112"/>
      <c r="LMI16" s="112"/>
      <c r="LMJ16" s="112"/>
      <c r="LMK16" s="112"/>
      <c r="LML16" s="112"/>
      <c r="LMM16" s="112"/>
      <c r="LMN16" s="112"/>
      <c r="LMO16" s="112"/>
      <c r="LMP16" s="112"/>
      <c r="LMQ16" s="112"/>
      <c r="LMR16" s="112"/>
      <c r="LMS16" s="112"/>
      <c r="LMT16" s="112"/>
      <c r="LMU16" s="112"/>
      <c r="LMV16" s="112"/>
      <c r="LMW16" s="112"/>
      <c r="LMX16" s="112"/>
      <c r="LMY16" s="112"/>
      <c r="LMZ16" s="112"/>
      <c r="LNA16" s="112"/>
      <c r="LNB16" s="112"/>
      <c r="LNC16" s="112"/>
      <c r="LND16" s="112"/>
      <c r="LNE16" s="112"/>
      <c r="LNF16" s="112"/>
      <c r="LNG16" s="112"/>
      <c r="LNH16" s="112"/>
      <c r="LNI16" s="112"/>
      <c r="LNJ16" s="112"/>
      <c r="LNK16" s="112"/>
      <c r="LNL16" s="112"/>
      <c r="LNM16" s="112"/>
      <c r="LNN16" s="112"/>
      <c r="LNO16" s="112"/>
      <c r="LNP16" s="112"/>
      <c r="LNQ16" s="112"/>
      <c r="LNR16" s="112"/>
      <c r="LNS16" s="112"/>
      <c r="LNT16" s="112"/>
      <c r="LNU16" s="112"/>
      <c r="LNV16" s="112"/>
      <c r="LNW16" s="112"/>
      <c r="LNX16" s="112"/>
      <c r="LNY16" s="112"/>
      <c r="LNZ16" s="112"/>
      <c r="LOA16" s="112"/>
      <c r="LOB16" s="112"/>
      <c r="LOC16" s="112"/>
      <c r="LOD16" s="112"/>
      <c r="LOE16" s="112"/>
      <c r="LOF16" s="112"/>
      <c r="LOG16" s="112"/>
      <c r="LOH16" s="112"/>
      <c r="LOI16" s="112"/>
      <c r="LOJ16" s="112"/>
      <c r="LOK16" s="112"/>
      <c r="LOL16" s="112"/>
      <c r="LOM16" s="112"/>
      <c r="LON16" s="112"/>
      <c r="LOO16" s="112"/>
      <c r="LOP16" s="112"/>
      <c r="LOQ16" s="112"/>
      <c r="LOR16" s="112"/>
      <c r="LOS16" s="112"/>
      <c r="LOT16" s="112"/>
      <c r="LOU16" s="112"/>
      <c r="LOV16" s="112"/>
      <c r="LOW16" s="112"/>
      <c r="LOX16" s="112"/>
      <c r="LOY16" s="112"/>
      <c r="LOZ16" s="112"/>
      <c r="LPA16" s="112"/>
      <c r="LPB16" s="112"/>
      <c r="LPC16" s="112"/>
      <c r="LPD16" s="112"/>
      <c r="LPE16" s="112"/>
      <c r="LPF16" s="112"/>
      <c r="LPG16" s="112"/>
      <c r="LPH16" s="112"/>
      <c r="LPI16" s="112"/>
      <c r="LPJ16" s="112"/>
      <c r="LPK16" s="112"/>
      <c r="LPL16" s="112"/>
      <c r="LPM16" s="112"/>
      <c r="LPN16" s="112"/>
      <c r="LPO16" s="112"/>
      <c r="LPP16" s="112"/>
      <c r="LPQ16" s="112"/>
      <c r="LPR16" s="112"/>
      <c r="LPS16" s="112"/>
      <c r="LPT16" s="112"/>
      <c r="LPU16" s="112"/>
      <c r="LPV16" s="112"/>
      <c r="LPW16" s="112"/>
      <c r="LPX16" s="112"/>
      <c r="LPY16" s="112"/>
      <c r="LPZ16" s="112"/>
      <c r="LQA16" s="112"/>
      <c r="LQB16" s="112"/>
      <c r="LQC16" s="112"/>
      <c r="LQD16" s="112"/>
      <c r="LQE16" s="112"/>
      <c r="LQF16" s="112"/>
      <c r="LQG16" s="112"/>
      <c r="LQH16" s="112"/>
      <c r="LQI16" s="112"/>
      <c r="LQJ16" s="112"/>
      <c r="LQK16" s="112"/>
      <c r="LQL16" s="112"/>
      <c r="LQM16" s="112"/>
      <c r="LQN16" s="112"/>
      <c r="LQO16" s="112"/>
      <c r="LQP16" s="112"/>
      <c r="LQQ16" s="112"/>
      <c r="LQR16" s="112"/>
      <c r="LQS16" s="112"/>
      <c r="LQT16" s="112"/>
      <c r="LQU16" s="112"/>
      <c r="LQV16" s="112"/>
      <c r="LQW16" s="112"/>
      <c r="LQX16" s="112"/>
      <c r="LQY16" s="112"/>
      <c r="LQZ16" s="112"/>
      <c r="LRA16" s="112"/>
      <c r="LRB16" s="112"/>
      <c r="LRC16" s="112"/>
      <c r="LRD16" s="112"/>
      <c r="LRE16" s="112"/>
      <c r="LRF16" s="112"/>
      <c r="LRG16" s="112"/>
      <c r="LRH16" s="112"/>
      <c r="LRI16" s="112"/>
      <c r="LRJ16" s="112"/>
      <c r="LRK16" s="112"/>
      <c r="LRL16" s="112"/>
      <c r="LRM16" s="112"/>
      <c r="LRN16" s="112"/>
      <c r="LRO16" s="112"/>
      <c r="LRP16" s="112"/>
      <c r="LRQ16" s="112"/>
      <c r="LRR16" s="112"/>
      <c r="LRS16" s="112"/>
      <c r="LRT16" s="112"/>
      <c r="LRU16" s="112"/>
      <c r="LRV16" s="112"/>
      <c r="LRW16" s="112"/>
      <c r="LRX16" s="112"/>
      <c r="LRY16" s="112"/>
      <c r="LRZ16" s="112"/>
      <c r="LSA16" s="112"/>
      <c r="LSB16" s="112"/>
      <c r="LSC16" s="112"/>
      <c r="LSD16" s="112"/>
      <c r="LSE16" s="112"/>
      <c r="LSF16" s="112"/>
      <c r="LSG16" s="112"/>
      <c r="LSH16" s="112"/>
      <c r="LSI16" s="112"/>
      <c r="LSJ16" s="112"/>
      <c r="LSK16" s="112"/>
      <c r="LSL16" s="112"/>
      <c r="LSM16" s="112"/>
      <c r="LSN16" s="112"/>
      <c r="LSO16" s="112"/>
      <c r="LSP16" s="112"/>
      <c r="LSQ16" s="112"/>
      <c r="LSR16" s="112"/>
      <c r="LSS16" s="112"/>
      <c r="LST16" s="112"/>
      <c r="LSU16" s="112"/>
      <c r="LSV16" s="112"/>
      <c r="LSW16" s="112"/>
      <c r="LSX16" s="112"/>
      <c r="LSY16" s="112"/>
      <c r="LSZ16" s="112"/>
      <c r="LTA16" s="112"/>
      <c r="LTB16" s="112"/>
      <c r="LTC16" s="112"/>
      <c r="LTD16" s="112"/>
      <c r="LTE16" s="112"/>
      <c r="LTF16" s="112"/>
      <c r="LTG16" s="112"/>
      <c r="LTH16" s="112"/>
      <c r="LTI16" s="112"/>
      <c r="LTJ16" s="112"/>
      <c r="LTK16" s="112"/>
      <c r="LTL16" s="112"/>
      <c r="LTM16" s="112"/>
      <c r="LTN16" s="112"/>
      <c r="LTO16" s="112"/>
      <c r="LTP16" s="112"/>
      <c r="LTQ16" s="112"/>
      <c r="LTR16" s="112"/>
      <c r="LTS16" s="112"/>
      <c r="LTT16" s="112"/>
      <c r="LTU16" s="112"/>
      <c r="LTV16" s="112"/>
      <c r="LTW16" s="112"/>
      <c r="LTX16" s="112"/>
      <c r="LTY16" s="112"/>
      <c r="LTZ16" s="112"/>
      <c r="LUA16" s="112"/>
      <c r="LUB16" s="112"/>
      <c r="LUC16" s="112"/>
      <c r="LUD16" s="112"/>
      <c r="LUE16" s="112"/>
      <c r="LUF16" s="112"/>
      <c r="LUG16" s="112"/>
      <c r="LUH16" s="112"/>
      <c r="LUI16" s="112"/>
      <c r="LUJ16" s="112"/>
      <c r="LUK16" s="112"/>
      <c r="LUL16" s="112"/>
      <c r="LUM16" s="112"/>
      <c r="LUN16" s="112"/>
      <c r="LUO16" s="112"/>
      <c r="LUP16" s="112"/>
      <c r="LUQ16" s="112"/>
      <c r="LUR16" s="112"/>
      <c r="LUS16" s="112"/>
      <c r="LUT16" s="112"/>
      <c r="LUU16" s="112"/>
      <c r="LUV16" s="112"/>
      <c r="LUW16" s="112"/>
      <c r="LUX16" s="112"/>
      <c r="LUY16" s="112"/>
      <c r="LUZ16" s="112"/>
      <c r="LVA16" s="112"/>
      <c r="LVB16" s="112"/>
      <c r="LVC16" s="112"/>
      <c r="LVD16" s="112"/>
      <c r="LVE16" s="112"/>
      <c r="LVF16" s="112"/>
      <c r="LVG16" s="112"/>
      <c r="LVH16" s="112"/>
      <c r="LVI16" s="112"/>
      <c r="LVJ16" s="112"/>
      <c r="LVK16" s="112"/>
      <c r="LVL16" s="112"/>
      <c r="LVM16" s="112"/>
      <c r="LVN16" s="112"/>
      <c r="LVO16" s="112"/>
      <c r="LVP16" s="112"/>
      <c r="LVQ16" s="112"/>
      <c r="LVR16" s="112"/>
      <c r="LVS16" s="112"/>
      <c r="LVT16" s="112"/>
      <c r="LVU16" s="112"/>
      <c r="LVV16" s="112"/>
      <c r="LVW16" s="112"/>
      <c r="LVX16" s="112"/>
      <c r="LVY16" s="112"/>
      <c r="LVZ16" s="112"/>
      <c r="LWA16" s="112"/>
      <c r="LWB16" s="112"/>
      <c r="LWC16" s="112"/>
      <c r="LWD16" s="112"/>
      <c r="LWE16" s="112"/>
      <c r="LWF16" s="112"/>
      <c r="LWG16" s="112"/>
      <c r="LWH16" s="112"/>
      <c r="LWI16" s="112"/>
      <c r="LWJ16" s="112"/>
      <c r="LWK16" s="112"/>
      <c r="LWL16" s="112"/>
      <c r="LWM16" s="112"/>
      <c r="LWN16" s="112"/>
      <c r="LWO16" s="112"/>
      <c r="LWP16" s="112"/>
      <c r="LWQ16" s="112"/>
      <c r="LWR16" s="112"/>
      <c r="LWS16" s="112"/>
      <c r="LWT16" s="112"/>
      <c r="LWU16" s="112"/>
      <c r="LWV16" s="112"/>
      <c r="LWW16" s="112"/>
      <c r="LWX16" s="112"/>
      <c r="LWY16" s="112"/>
      <c r="LWZ16" s="112"/>
      <c r="LXA16" s="112"/>
      <c r="LXB16" s="112"/>
      <c r="LXC16" s="112"/>
      <c r="LXD16" s="112"/>
      <c r="LXE16" s="112"/>
      <c r="LXF16" s="112"/>
      <c r="LXG16" s="112"/>
      <c r="LXH16" s="112"/>
      <c r="LXI16" s="112"/>
      <c r="LXJ16" s="112"/>
      <c r="LXK16" s="112"/>
      <c r="LXL16" s="112"/>
      <c r="LXM16" s="112"/>
      <c r="LXN16" s="112"/>
      <c r="LXO16" s="112"/>
      <c r="LXP16" s="112"/>
      <c r="LXQ16" s="112"/>
      <c r="LXR16" s="112"/>
      <c r="LXS16" s="112"/>
      <c r="LXT16" s="112"/>
      <c r="LXU16" s="112"/>
      <c r="LXV16" s="112"/>
      <c r="LXW16" s="112"/>
      <c r="LXX16" s="112"/>
      <c r="LXY16" s="112"/>
      <c r="LXZ16" s="112"/>
      <c r="LYA16" s="112"/>
      <c r="LYB16" s="112"/>
      <c r="LYC16" s="112"/>
      <c r="LYD16" s="112"/>
      <c r="LYE16" s="112"/>
      <c r="LYF16" s="112"/>
      <c r="LYG16" s="112"/>
      <c r="LYH16" s="112"/>
      <c r="LYI16" s="112"/>
      <c r="LYJ16" s="112"/>
      <c r="LYK16" s="112"/>
      <c r="LYL16" s="112"/>
      <c r="LYM16" s="112"/>
      <c r="LYN16" s="112"/>
      <c r="LYO16" s="112"/>
      <c r="LYP16" s="112"/>
      <c r="LYQ16" s="112"/>
      <c r="LYR16" s="112"/>
      <c r="LYS16" s="112"/>
      <c r="LYT16" s="112"/>
      <c r="LYU16" s="112"/>
      <c r="LYV16" s="112"/>
      <c r="LYW16" s="112"/>
      <c r="LYX16" s="112"/>
      <c r="LYY16" s="112"/>
      <c r="LYZ16" s="112"/>
      <c r="LZA16" s="112"/>
      <c r="LZB16" s="112"/>
      <c r="LZC16" s="112"/>
      <c r="LZD16" s="112"/>
      <c r="LZE16" s="112"/>
      <c r="LZF16" s="112"/>
      <c r="LZG16" s="112"/>
      <c r="LZH16" s="112"/>
      <c r="LZI16" s="112"/>
      <c r="LZJ16" s="112"/>
      <c r="LZK16" s="112"/>
      <c r="LZL16" s="112"/>
      <c r="LZM16" s="112"/>
      <c r="LZN16" s="112"/>
      <c r="LZO16" s="112"/>
      <c r="LZP16" s="112"/>
      <c r="LZQ16" s="112"/>
      <c r="LZR16" s="112"/>
      <c r="LZS16" s="112"/>
      <c r="LZT16" s="112"/>
      <c r="LZU16" s="112"/>
      <c r="LZV16" s="112"/>
      <c r="LZW16" s="112"/>
      <c r="LZX16" s="112"/>
      <c r="LZY16" s="112"/>
      <c r="LZZ16" s="112"/>
      <c r="MAA16" s="112"/>
      <c r="MAB16" s="112"/>
      <c r="MAC16" s="112"/>
      <c r="MAD16" s="112"/>
      <c r="MAE16" s="112"/>
      <c r="MAF16" s="112"/>
      <c r="MAG16" s="112"/>
      <c r="MAH16" s="112"/>
      <c r="MAI16" s="112"/>
      <c r="MAJ16" s="112"/>
      <c r="MAK16" s="112"/>
      <c r="MAL16" s="112"/>
      <c r="MAM16" s="112"/>
      <c r="MAN16" s="112"/>
      <c r="MAO16" s="112"/>
      <c r="MAP16" s="112"/>
      <c r="MAQ16" s="112"/>
      <c r="MAR16" s="112"/>
      <c r="MAS16" s="112"/>
      <c r="MAT16" s="112"/>
      <c r="MAU16" s="112"/>
      <c r="MAV16" s="112"/>
      <c r="MAW16" s="112"/>
      <c r="MAX16" s="112"/>
      <c r="MAY16" s="112"/>
      <c r="MAZ16" s="112"/>
      <c r="MBA16" s="112"/>
      <c r="MBB16" s="112"/>
      <c r="MBC16" s="112"/>
      <c r="MBD16" s="112"/>
      <c r="MBE16" s="112"/>
      <c r="MBF16" s="112"/>
      <c r="MBG16" s="112"/>
      <c r="MBH16" s="112"/>
      <c r="MBI16" s="112"/>
      <c r="MBJ16" s="112"/>
      <c r="MBK16" s="112"/>
      <c r="MBL16" s="112"/>
      <c r="MBM16" s="112"/>
      <c r="MBN16" s="112"/>
      <c r="MBO16" s="112"/>
      <c r="MBP16" s="112"/>
      <c r="MBQ16" s="112"/>
      <c r="MBR16" s="112"/>
      <c r="MBS16" s="112"/>
      <c r="MBT16" s="112"/>
      <c r="MBU16" s="112"/>
      <c r="MBV16" s="112"/>
      <c r="MBW16" s="112"/>
      <c r="MBX16" s="112"/>
      <c r="MBY16" s="112"/>
      <c r="MBZ16" s="112"/>
      <c r="MCA16" s="112"/>
      <c r="MCB16" s="112"/>
      <c r="MCC16" s="112"/>
      <c r="MCD16" s="112"/>
      <c r="MCE16" s="112"/>
      <c r="MCF16" s="112"/>
      <c r="MCG16" s="112"/>
      <c r="MCH16" s="112"/>
      <c r="MCI16" s="112"/>
      <c r="MCJ16" s="112"/>
      <c r="MCK16" s="112"/>
      <c r="MCL16" s="112"/>
      <c r="MCM16" s="112"/>
      <c r="MCN16" s="112"/>
      <c r="MCO16" s="112"/>
      <c r="MCP16" s="112"/>
      <c r="MCQ16" s="112"/>
      <c r="MCR16" s="112"/>
      <c r="MCS16" s="112"/>
      <c r="MCT16" s="112"/>
      <c r="MCU16" s="112"/>
      <c r="MCV16" s="112"/>
      <c r="MCW16" s="112"/>
      <c r="MCX16" s="112"/>
      <c r="MCY16" s="112"/>
      <c r="MCZ16" s="112"/>
      <c r="MDA16" s="112"/>
      <c r="MDB16" s="112"/>
      <c r="MDC16" s="112"/>
      <c r="MDD16" s="112"/>
      <c r="MDE16" s="112"/>
      <c r="MDF16" s="112"/>
      <c r="MDG16" s="112"/>
      <c r="MDH16" s="112"/>
      <c r="MDI16" s="112"/>
      <c r="MDJ16" s="112"/>
      <c r="MDK16" s="112"/>
      <c r="MDL16" s="112"/>
      <c r="MDM16" s="112"/>
      <c r="MDN16" s="112"/>
      <c r="MDO16" s="112"/>
      <c r="MDP16" s="112"/>
      <c r="MDQ16" s="112"/>
      <c r="MDR16" s="112"/>
      <c r="MDS16" s="112"/>
      <c r="MDT16" s="112"/>
      <c r="MDU16" s="112"/>
      <c r="MDV16" s="112"/>
      <c r="MDW16" s="112"/>
      <c r="MDX16" s="112"/>
      <c r="MDY16" s="112"/>
      <c r="MDZ16" s="112"/>
      <c r="MEA16" s="112"/>
      <c r="MEB16" s="112"/>
      <c r="MEC16" s="112"/>
      <c r="MED16" s="112"/>
      <c r="MEE16" s="112"/>
      <c r="MEF16" s="112"/>
      <c r="MEG16" s="112"/>
      <c r="MEH16" s="112"/>
      <c r="MEI16" s="112"/>
      <c r="MEJ16" s="112"/>
      <c r="MEK16" s="112"/>
      <c r="MEL16" s="112"/>
      <c r="MEM16" s="112"/>
      <c r="MEN16" s="112"/>
      <c r="MEO16" s="112"/>
      <c r="MEP16" s="112"/>
      <c r="MEQ16" s="112"/>
      <c r="MER16" s="112"/>
      <c r="MES16" s="112"/>
      <c r="MET16" s="112"/>
      <c r="MEU16" s="112"/>
      <c r="MEV16" s="112"/>
      <c r="MEW16" s="112"/>
      <c r="MEX16" s="112"/>
      <c r="MEY16" s="112"/>
      <c r="MEZ16" s="112"/>
      <c r="MFA16" s="112"/>
      <c r="MFB16" s="112"/>
      <c r="MFC16" s="112"/>
      <c r="MFD16" s="112"/>
      <c r="MFE16" s="112"/>
      <c r="MFF16" s="112"/>
      <c r="MFG16" s="112"/>
      <c r="MFH16" s="112"/>
      <c r="MFI16" s="112"/>
      <c r="MFJ16" s="112"/>
      <c r="MFK16" s="112"/>
      <c r="MFL16" s="112"/>
      <c r="MFM16" s="112"/>
      <c r="MFN16" s="112"/>
      <c r="MFO16" s="112"/>
      <c r="MFP16" s="112"/>
      <c r="MFQ16" s="112"/>
      <c r="MFR16" s="112"/>
      <c r="MFS16" s="112"/>
      <c r="MFT16" s="112"/>
      <c r="MFU16" s="112"/>
      <c r="MFV16" s="112"/>
      <c r="MFW16" s="112"/>
      <c r="MFX16" s="112"/>
      <c r="MFY16" s="112"/>
      <c r="MFZ16" s="112"/>
      <c r="MGA16" s="112"/>
      <c r="MGB16" s="112"/>
      <c r="MGC16" s="112"/>
      <c r="MGD16" s="112"/>
      <c r="MGE16" s="112"/>
      <c r="MGF16" s="112"/>
      <c r="MGG16" s="112"/>
      <c r="MGH16" s="112"/>
      <c r="MGI16" s="112"/>
      <c r="MGJ16" s="112"/>
      <c r="MGK16" s="112"/>
      <c r="MGL16" s="112"/>
      <c r="MGM16" s="112"/>
      <c r="MGN16" s="112"/>
      <c r="MGO16" s="112"/>
      <c r="MGP16" s="112"/>
      <c r="MGQ16" s="112"/>
      <c r="MGR16" s="112"/>
      <c r="MGS16" s="112"/>
      <c r="MGT16" s="112"/>
      <c r="MGU16" s="112"/>
      <c r="MGV16" s="112"/>
      <c r="MGW16" s="112"/>
      <c r="MGX16" s="112"/>
      <c r="MGY16" s="112"/>
      <c r="MGZ16" s="112"/>
      <c r="MHA16" s="112"/>
      <c r="MHB16" s="112"/>
      <c r="MHC16" s="112"/>
      <c r="MHD16" s="112"/>
      <c r="MHE16" s="112"/>
      <c r="MHF16" s="112"/>
      <c r="MHG16" s="112"/>
      <c r="MHH16" s="112"/>
      <c r="MHI16" s="112"/>
      <c r="MHJ16" s="112"/>
      <c r="MHK16" s="112"/>
      <c r="MHL16" s="112"/>
      <c r="MHM16" s="112"/>
      <c r="MHN16" s="112"/>
      <c r="MHO16" s="112"/>
      <c r="MHP16" s="112"/>
      <c r="MHQ16" s="112"/>
      <c r="MHR16" s="112"/>
      <c r="MHS16" s="112"/>
      <c r="MHT16" s="112"/>
      <c r="MHU16" s="112"/>
      <c r="MHV16" s="112"/>
      <c r="MHW16" s="112"/>
      <c r="MHX16" s="112"/>
      <c r="MHY16" s="112"/>
      <c r="MHZ16" s="112"/>
      <c r="MIA16" s="112"/>
      <c r="MIB16" s="112"/>
      <c r="MIC16" s="112"/>
      <c r="MID16" s="112"/>
      <c r="MIE16" s="112"/>
      <c r="MIF16" s="112"/>
      <c r="MIG16" s="112"/>
      <c r="MIH16" s="112"/>
      <c r="MII16" s="112"/>
      <c r="MIJ16" s="112"/>
      <c r="MIK16" s="112"/>
      <c r="MIL16" s="112"/>
      <c r="MIM16" s="112"/>
      <c r="MIN16" s="112"/>
      <c r="MIO16" s="112"/>
      <c r="MIP16" s="112"/>
      <c r="MIQ16" s="112"/>
      <c r="MIR16" s="112"/>
      <c r="MIS16" s="112"/>
      <c r="MIT16" s="112"/>
      <c r="MIU16" s="112"/>
      <c r="MIV16" s="112"/>
      <c r="MIW16" s="112"/>
      <c r="MIX16" s="112"/>
      <c r="MIY16" s="112"/>
      <c r="MIZ16" s="112"/>
      <c r="MJA16" s="112"/>
      <c r="MJB16" s="112"/>
      <c r="MJC16" s="112"/>
      <c r="MJD16" s="112"/>
      <c r="MJE16" s="112"/>
      <c r="MJF16" s="112"/>
      <c r="MJG16" s="112"/>
      <c r="MJH16" s="112"/>
      <c r="MJI16" s="112"/>
      <c r="MJJ16" s="112"/>
      <c r="MJK16" s="112"/>
      <c r="MJL16" s="112"/>
      <c r="MJM16" s="112"/>
      <c r="MJN16" s="112"/>
      <c r="MJO16" s="112"/>
      <c r="MJP16" s="112"/>
      <c r="MJQ16" s="112"/>
      <c r="MJR16" s="112"/>
      <c r="MJS16" s="112"/>
      <c r="MJT16" s="112"/>
      <c r="MJU16" s="112"/>
      <c r="MJV16" s="112"/>
      <c r="MJW16" s="112"/>
      <c r="MJX16" s="112"/>
      <c r="MJY16" s="112"/>
      <c r="MJZ16" s="112"/>
      <c r="MKA16" s="112"/>
      <c r="MKB16" s="112"/>
      <c r="MKC16" s="112"/>
      <c r="MKD16" s="112"/>
      <c r="MKE16" s="112"/>
      <c r="MKF16" s="112"/>
      <c r="MKG16" s="112"/>
      <c r="MKH16" s="112"/>
      <c r="MKI16" s="112"/>
      <c r="MKJ16" s="112"/>
      <c r="MKK16" s="112"/>
      <c r="MKL16" s="112"/>
      <c r="MKM16" s="112"/>
      <c r="MKN16" s="112"/>
      <c r="MKO16" s="112"/>
      <c r="MKP16" s="112"/>
      <c r="MKQ16" s="112"/>
      <c r="MKR16" s="112"/>
      <c r="MKS16" s="112"/>
      <c r="MKT16" s="112"/>
      <c r="MKU16" s="112"/>
      <c r="MKV16" s="112"/>
      <c r="MKW16" s="112"/>
      <c r="MKX16" s="112"/>
      <c r="MKY16" s="112"/>
      <c r="MKZ16" s="112"/>
      <c r="MLA16" s="112"/>
      <c r="MLB16" s="112"/>
      <c r="MLC16" s="112"/>
      <c r="MLD16" s="112"/>
      <c r="MLE16" s="112"/>
      <c r="MLF16" s="112"/>
      <c r="MLG16" s="112"/>
      <c r="MLH16" s="112"/>
      <c r="MLI16" s="112"/>
      <c r="MLJ16" s="112"/>
      <c r="MLK16" s="112"/>
      <c r="MLL16" s="112"/>
      <c r="MLM16" s="112"/>
      <c r="MLN16" s="112"/>
      <c r="MLO16" s="112"/>
      <c r="MLP16" s="112"/>
      <c r="MLQ16" s="112"/>
      <c r="MLR16" s="112"/>
      <c r="MLS16" s="112"/>
      <c r="MLT16" s="112"/>
      <c r="MLU16" s="112"/>
      <c r="MLV16" s="112"/>
      <c r="MLW16" s="112"/>
      <c r="MLX16" s="112"/>
      <c r="MLY16" s="112"/>
      <c r="MLZ16" s="112"/>
      <c r="MMA16" s="112"/>
      <c r="MMB16" s="112"/>
      <c r="MMC16" s="112"/>
      <c r="MMD16" s="112"/>
      <c r="MME16" s="112"/>
      <c r="MMF16" s="112"/>
      <c r="MMG16" s="112"/>
      <c r="MMH16" s="112"/>
      <c r="MMI16" s="112"/>
      <c r="MMJ16" s="112"/>
      <c r="MMK16" s="112"/>
      <c r="MML16" s="112"/>
      <c r="MMM16" s="112"/>
      <c r="MMN16" s="112"/>
      <c r="MMO16" s="112"/>
      <c r="MMP16" s="112"/>
      <c r="MMQ16" s="112"/>
      <c r="MMR16" s="112"/>
      <c r="MMS16" s="112"/>
      <c r="MMT16" s="112"/>
      <c r="MMU16" s="112"/>
      <c r="MMV16" s="112"/>
      <c r="MMW16" s="112"/>
      <c r="MMX16" s="112"/>
      <c r="MMY16" s="112"/>
      <c r="MMZ16" s="112"/>
      <c r="MNA16" s="112"/>
      <c r="MNB16" s="112"/>
      <c r="MNC16" s="112"/>
      <c r="MND16" s="112"/>
      <c r="MNE16" s="112"/>
      <c r="MNF16" s="112"/>
      <c r="MNG16" s="112"/>
      <c r="MNH16" s="112"/>
      <c r="MNI16" s="112"/>
      <c r="MNJ16" s="112"/>
      <c r="MNK16" s="112"/>
      <c r="MNL16" s="112"/>
      <c r="MNM16" s="112"/>
      <c r="MNN16" s="112"/>
      <c r="MNO16" s="112"/>
      <c r="MNP16" s="112"/>
      <c r="MNQ16" s="112"/>
      <c r="MNR16" s="112"/>
      <c r="MNS16" s="112"/>
      <c r="MNT16" s="112"/>
      <c r="MNU16" s="112"/>
      <c r="MNV16" s="112"/>
      <c r="MNW16" s="112"/>
      <c r="MNX16" s="112"/>
      <c r="MNY16" s="112"/>
      <c r="MNZ16" s="112"/>
      <c r="MOA16" s="112"/>
      <c r="MOB16" s="112"/>
      <c r="MOC16" s="112"/>
      <c r="MOD16" s="112"/>
      <c r="MOE16" s="112"/>
      <c r="MOF16" s="112"/>
      <c r="MOG16" s="112"/>
      <c r="MOH16" s="112"/>
      <c r="MOI16" s="112"/>
      <c r="MOJ16" s="112"/>
      <c r="MOK16" s="112"/>
      <c r="MOL16" s="112"/>
      <c r="MOM16" s="112"/>
      <c r="MON16" s="112"/>
      <c r="MOO16" s="112"/>
      <c r="MOP16" s="112"/>
      <c r="MOQ16" s="112"/>
      <c r="MOR16" s="112"/>
      <c r="MOS16" s="112"/>
      <c r="MOT16" s="112"/>
      <c r="MOU16" s="112"/>
      <c r="MOV16" s="112"/>
      <c r="MOW16" s="112"/>
      <c r="MOX16" s="112"/>
      <c r="MOY16" s="112"/>
      <c r="MOZ16" s="112"/>
      <c r="MPA16" s="112"/>
      <c r="MPB16" s="112"/>
      <c r="MPC16" s="112"/>
      <c r="MPD16" s="112"/>
      <c r="MPE16" s="112"/>
      <c r="MPF16" s="112"/>
      <c r="MPG16" s="112"/>
      <c r="MPH16" s="112"/>
      <c r="MPI16" s="112"/>
      <c r="MPJ16" s="112"/>
      <c r="MPK16" s="112"/>
      <c r="MPL16" s="112"/>
      <c r="MPM16" s="112"/>
      <c r="MPN16" s="112"/>
      <c r="MPO16" s="112"/>
      <c r="MPP16" s="112"/>
      <c r="MPQ16" s="112"/>
      <c r="MPR16" s="112"/>
      <c r="MPS16" s="112"/>
      <c r="MPT16" s="112"/>
      <c r="MPU16" s="112"/>
      <c r="MPV16" s="112"/>
      <c r="MPW16" s="112"/>
      <c r="MPX16" s="112"/>
      <c r="MPY16" s="112"/>
      <c r="MPZ16" s="112"/>
      <c r="MQA16" s="112"/>
      <c r="MQB16" s="112"/>
      <c r="MQC16" s="112"/>
      <c r="MQD16" s="112"/>
      <c r="MQE16" s="112"/>
      <c r="MQF16" s="112"/>
      <c r="MQG16" s="112"/>
      <c r="MQH16" s="112"/>
      <c r="MQI16" s="112"/>
      <c r="MQJ16" s="112"/>
      <c r="MQK16" s="112"/>
      <c r="MQL16" s="112"/>
      <c r="MQM16" s="112"/>
      <c r="MQN16" s="112"/>
      <c r="MQO16" s="112"/>
      <c r="MQP16" s="112"/>
      <c r="MQQ16" s="112"/>
      <c r="MQR16" s="112"/>
      <c r="MQS16" s="112"/>
      <c r="MQT16" s="112"/>
      <c r="MQU16" s="112"/>
      <c r="MQV16" s="112"/>
      <c r="MQW16" s="112"/>
      <c r="MQX16" s="112"/>
      <c r="MQY16" s="112"/>
      <c r="MQZ16" s="112"/>
      <c r="MRA16" s="112"/>
      <c r="MRB16" s="112"/>
      <c r="MRC16" s="112"/>
      <c r="MRD16" s="112"/>
      <c r="MRE16" s="112"/>
      <c r="MRF16" s="112"/>
      <c r="MRG16" s="112"/>
      <c r="MRH16" s="112"/>
      <c r="MRI16" s="112"/>
      <c r="MRJ16" s="112"/>
      <c r="MRK16" s="112"/>
      <c r="MRL16" s="112"/>
      <c r="MRM16" s="112"/>
      <c r="MRN16" s="112"/>
      <c r="MRO16" s="112"/>
      <c r="MRP16" s="112"/>
      <c r="MRQ16" s="112"/>
      <c r="MRR16" s="112"/>
      <c r="MRS16" s="112"/>
      <c r="MRT16" s="112"/>
      <c r="MRU16" s="112"/>
      <c r="MRV16" s="112"/>
      <c r="MRW16" s="112"/>
      <c r="MRX16" s="112"/>
      <c r="MRY16" s="112"/>
      <c r="MRZ16" s="112"/>
      <c r="MSA16" s="112"/>
      <c r="MSB16" s="112"/>
      <c r="MSC16" s="112"/>
      <c r="MSD16" s="112"/>
      <c r="MSE16" s="112"/>
      <c r="MSF16" s="112"/>
      <c r="MSG16" s="112"/>
      <c r="MSH16" s="112"/>
      <c r="MSI16" s="112"/>
      <c r="MSJ16" s="112"/>
      <c r="MSK16" s="112"/>
      <c r="MSL16" s="112"/>
      <c r="MSM16" s="112"/>
      <c r="MSN16" s="112"/>
      <c r="MSO16" s="112"/>
      <c r="MSP16" s="112"/>
      <c r="MSQ16" s="112"/>
      <c r="MSR16" s="112"/>
      <c r="MSS16" s="112"/>
      <c r="MST16" s="112"/>
      <c r="MSU16" s="112"/>
      <c r="MSV16" s="112"/>
      <c r="MSW16" s="112"/>
      <c r="MSX16" s="112"/>
      <c r="MSY16" s="112"/>
      <c r="MSZ16" s="112"/>
      <c r="MTA16" s="112"/>
      <c r="MTB16" s="112"/>
      <c r="MTC16" s="112"/>
      <c r="MTD16" s="112"/>
      <c r="MTE16" s="112"/>
      <c r="MTF16" s="112"/>
      <c r="MTG16" s="112"/>
      <c r="MTH16" s="112"/>
      <c r="MTI16" s="112"/>
      <c r="MTJ16" s="112"/>
      <c r="MTK16" s="112"/>
      <c r="MTL16" s="112"/>
      <c r="MTM16" s="112"/>
      <c r="MTN16" s="112"/>
      <c r="MTO16" s="112"/>
      <c r="MTP16" s="112"/>
      <c r="MTQ16" s="112"/>
      <c r="MTR16" s="112"/>
      <c r="MTS16" s="112"/>
      <c r="MTT16" s="112"/>
      <c r="MTU16" s="112"/>
      <c r="MTV16" s="112"/>
      <c r="MTW16" s="112"/>
      <c r="MTX16" s="112"/>
      <c r="MTY16" s="112"/>
      <c r="MTZ16" s="112"/>
      <c r="MUA16" s="112"/>
      <c r="MUB16" s="112"/>
      <c r="MUC16" s="112"/>
      <c r="MUD16" s="112"/>
      <c r="MUE16" s="112"/>
      <c r="MUF16" s="112"/>
      <c r="MUG16" s="112"/>
      <c r="MUH16" s="112"/>
      <c r="MUI16" s="112"/>
      <c r="MUJ16" s="112"/>
      <c r="MUK16" s="112"/>
      <c r="MUL16" s="112"/>
      <c r="MUM16" s="112"/>
      <c r="MUN16" s="112"/>
      <c r="MUO16" s="112"/>
      <c r="MUP16" s="112"/>
      <c r="MUQ16" s="112"/>
      <c r="MUR16" s="112"/>
      <c r="MUS16" s="112"/>
      <c r="MUT16" s="112"/>
      <c r="MUU16" s="112"/>
      <c r="MUV16" s="112"/>
      <c r="MUW16" s="112"/>
      <c r="MUX16" s="112"/>
      <c r="MUY16" s="112"/>
      <c r="MUZ16" s="112"/>
      <c r="MVA16" s="112"/>
      <c r="MVB16" s="112"/>
      <c r="MVC16" s="112"/>
      <c r="MVD16" s="112"/>
      <c r="MVE16" s="112"/>
      <c r="MVF16" s="112"/>
      <c r="MVG16" s="112"/>
      <c r="MVH16" s="112"/>
      <c r="MVI16" s="112"/>
      <c r="MVJ16" s="112"/>
      <c r="MVK16" s="112"/>
      <c r="MVL16" s="112"/>
      <c r="MVM16" s="112"/>
      <c r="MVN16" s="112"/>
      <c r="MVO16" s="112"/>
      <c r="MVP16" s="112"/>
      <c r="MVQ16" s="112"/>
      <c r="MVR16" s="112"/>
      <c r="MVS16" s="112"/>
      <c r="MVT16" s="112"/>
      <c r="MVU16" s="112"/>
      <c r="MVV16" s="112"/>
      <c r="MVW16" s="112"/>
      <c r="MVX16" s="112"/>
      <c r="MVY16" s="112"/>
      <c r="MVZ16" s="112"/>
      <c r="MWA16" s="112"/>
      <c r="MWB16" s="112"/>
      <c r="MWC16" s="112"/>
      <c r="MWD16" s="112"/>
      <c r="MWE16" s="112"/>
      <c r="MWF16" s="112"/>
      <c r="MWG16" s="112"/>
      <c r="MWH16" s="112"/>
      <c r="MWI16" s="112"/>
      <c r="MWJ16" s="112"/>
      <c r="MWK16" s="112"/>
      <c r="MWL16" s="112"/>
      <c r="MWM16" s="112"/>
      <c r="MWN16" s="112"/>
      <c r="MWO16" s="112"/>
      <c r="MWP16" s="112"/>
      <c r="MWQ16" s="112"/>
      <c r="MWR16" s="112"/>
      <c r="MWS16" s="112"/>
      <c r="MWT16" s="112"/>
      <c r="MWU16" s="112"/>
      <c r="MWV16" s="112"/>
      <c r="MWW16" s="112"/>
      <c r="MWX16" s="112"/>
      <c r="MWY16" s="112"/>
      <c r="MWZ16" s="112"/>
      <c r="MXA16" s="112"/>
      <c r="MXB16" s="112"/>
      <c r="MXC16" s="112"/>
      <c r="MXD16" s="112"/>
      <c r="MXE16" s="112"/>
      <c r="MXF16" s="112"/>
      <c r="MXG16" s="112"/>
      <c r="MXH16" s="112"/>
      <c r="MXI16" s="112"/>
      <c r="MXJ16" s="112"/>
      <c r="MXK16" s="112"/>
      <c r="MXL16" s="112"/>
      <c r="MXM16" s="112"/>
      <c r="MXN16" s="112"/>
      <c r="MXO16" s="112"/>
      <c r="MXP16" s="112"/>
      <c r="MXQ16" s="112"/>
      <c r="MXR16" s="112"/>
      <c r="MXS16" s="112"/>
      <c r="MXT16" s="112"/>
      <c r="MXU16" s="112"/>
      <c r="MXV16" s="112"/>
      <c r="MXW16" s="112"/>
      <c r="MXX16" s="112"/>
      <c r="MXY16" s="112"/>
      <c r="MXZ16" s="112"/>
      <c r="MYA16" s="112"/>
      <c r="MYB16" s="112"/>
      <c r="MYC16" s="112"/>
      <c r="MYD16" s="112"/>
      <c r="MYE16" s="112"/>
      <c r="MYF16" s="112"/>
      <c r="MYG16" s="112"/>
      <c r="MYH16" s="112"/>
      <c r="MYI16" s="112"/>
      <c r="MYJ16" s="112"/>
      <c r="MYK16" s="112"/>
      <c r="MYL16" s="112"/>
      <c r="MYM16" s="112"/>
      <c r="MYN16" s="112"/>
      <c r="MYO16" s="112"/>
      <c r="MYP16" s="112"/>
      <c r="MYQ16" s="112"/>
      <c r="MYR16" s="112"/>
      <c r="MYS16" s="112"/>
      <c r="MYT16" s="112"/>
      <c r="MYU16" s="112"/>
      <c r="MYV16" s="112"/>
      <c r="MYW16" s="112"/>
      <c r="MYX16" s="112"/>
      <c r="MYY16" s="112"/>
      <c r="MYZ16" s="112"/>
      <c r="MZA16" s="112"/>
      <c r="MZB16" s="112"/>
      <c r="MZC16" s="112"/>
      <c r="MZD16" s="112"/>
      <c r="MZE16" s="112"/>
      <c r="MZF16" s="112"/>
      <c r="MZG16" s="112"/>
      <c r="MZH16" s="112"/>
      <c r="MZI16" s="112"/>
      <c r="MZJ16" s="112"/>
      <c r="MZK16" s="112"/>
      <c r="MZL16" s="112"/>
      <c r="MZM16" s="112"/>
      <c r="MZN16" s="112"/>
      <c r="MZO16" s="112"/>
      <c r="MZP16" s="112"/>
      <c r="MZQ16" s="112"/>
      <c r="MZR16" s="112"/>
      <c r="MZS16" s="112"/>
      <c r="MZT16" s="112"/>
      <c r="MZU16" s="112"/>
      <c r="MZV16" s="112"/>
      <c r="MZW16" s="112"/>
      <c r="MZX16" s="112"/>
      <c r="MZY16" s="112"/>
      <c r="MZZ16" s="112"/>
      <c r="NAA16" s="112"/>
      <c r="NAB16" s="112"/>
      <c r="NAC16" s="112"/>
      <c r="NAD16" s="112"/>
      <c r="NAE16" s="112"/>
      <c r="NAF16" s="112"/>
      <c r="NAG16" s="112"/>
      <c r="NAH16" s="112"/>
      <c r="NAI16" s="112"/>
      <c r="NAJ16" s="112"/>
      <c r="NAK16" s="112"/>
      <c r="NAL16" s="112"/>
      <c r="NAM16" s="112"/>
      <c r="NAN16" s="112"/>
      <c r="NAO16" s="112"/>
      <c r="NAP16" s="112"/>
      <c r="NAQ16" s="112"/>
      <c r="NAR16" s="112"/>
      <c r="NAS16" s="112"/>
      <c r="NAT16" s="112"/>
      <c r="NAU16" s="112"/>
      <c r="NAV16" s="112"/>
      <c r="NAW16" s="112"/>
      <c r="NAX16" s="112"/>
      <c r="NAY16" s="112"/>
      <c r="NAZ16" s="112"/>
      <c r="NBA16" s="112"/>
      <c r="NBB16" s="112"/>
      <c r="NBC16" s="112"/>
      <c r="NBD16" s="112"/>
      <c r="NBE16" s="112"/>
      <c r="NBF16" s="112"/>
      <c r="NBG16" s="112"/>
      <c r="NBH16" s="112"/>
      <c r="NBI16" s="112"/>
      <c r="NBJ16" s="112"/>
      <c r="NBK16" s="112"/>
      <c r="NBL16" s="112"/>
      <c r="NBM16" s="112"/>
      <c r="NBN16" s="112"/>
      <c r="NBO16" s="112"/>
      <c r="NBP16" s="112"/>
      <c r="NBQ16" s="112"/>
      <c r="NBR16" s="112"/>
      <c r="NBS16" s="112"/>
      <c r="NBT16" s="112"/>
      <c r="NBU16" s="112"/>
      <c r="NBV16" s="112"/>
      <c r="NBW16" s="112"/>
      <c r="NBX16" s="112"/>
      <c r="NBY16" s="112"/>
      <c r="NBZ16" s="112"/>
      <c r="NCA16" s="112"/>
      <c r="NCB16" s="112"/>
      <c r="NCC16" s="112"/>
      <c r="NCD16" s="112"/>
      <c r="NCE16" s="112"/>
      <c r="NCF16" s="112"/>
      <c r="NCG16" s="112"/>
      <c r="NCH16" s="112"/>
      <c r="NCI16" s="112"/>
      <c r="NCJ16" s="112"/>
      <c r="NCK16" s="112"/>
      <c r="NCL16" s="112"/>
      <c r="NCM16" s="112"/>
      <c r="NCN16" s="112"/>
      <c r="NCO16" s="112"/>
      <c r="NCP16" s="112"/>
      <c r="NCQ16" s="112"/>
      <c r="NCR16" s="112"/>
      <c r="NCS16" s="112"/>
      <c r="NCT16" s="112"/>
      <c r="NCU16" s="112"/>
      <c r="NCV16" s="112"/>
      <c r="NCW16" s="112"/>
      <c r="NCX16" s="112"/>
      <c r="NCY16" s="112"/>
      <c r="NCZ16" s="112"/>
      <c r="NDA16" s="112"/>
      <c r="NDB16" s="112"/>
      <c r="NDC16" s="112"/>
      <c r="NDD16" s="112"/>
      <c r="NDE16" s="112"/>
      <c r="NDF16" s="112"/>
      <c r="NDG16" s="112"/>
      <c r="NDH16" s="112"/>
      <c r="NDI16" s="112"/>
      <c r="NDJ16" s="112"/>
      <c r="NDK16" s="112"/>
      <c r="NDL16" s="112"/>
      <c r="NDM16" s="112"/>
      <c r="NDN16" s="112"/>
      <c r="NDO16" s="112"/>
      <c r="NDP16" s="112"/>
      <c r="NDQ16" s="112"/>
      <c r="NDR16" s="112"/>
      <c r="NDS16" s="112"/>
      <c r="NDT16" s="112"/>
      <c r="NDU16" s="112"/>
      <c r="NDV16" s="112"/>
      <c r="NDW16" s="112"/>
      <c r="NDX16" s="112"/>
      <c r="NDY16" s="112"/>
      <c r="NDZ16" s="112"/>
      <c r="NEA16" s="112"/>
      <c r="NEB16" s="112"/>
      <c r="NEC16" s="112"/>
      <c r="NED16" s="112"/>
      <c r="NEE16" s="112"/>
      <c r="NEF16" s="112"/>
      <c r="NEG16" s="112"/>
      <c r="NEH16" s="112"/>
      <c r="NEI16" s="112"/>
      <c r="NEJ16" s="112"/>
      <c r="NEK16" s="112"/>
      <c r="NEL16" s="112"/>
      <c r="NEM16" s="112"/>
      <c r="NEN16" s="112"/>
      <c r="NEO16" s="112"/>
      <c r="NEP16" s="112"/>
      <c r="NEQ16" s="112"/>
      <c r="NER16" s="112"/>
      <c r="NES16" s="112"/>
      <c r="NET16" s="112"/>
      <c r="NEU16" s="112"/>
      <c r="NEV16" s="112"/>
      <c r="NEW16" s="112"/>
      <c r="NEX16" s="112"/>
      <c r="NEY16" s="112"/>
      <c r="NEZ16" s="112"/>
      <c r="NFA16" s="112"/>
      <c r="NFB16" s="112"/>
      <c r="NFC16" s="112"/>
      <c r="NFD16" s="112"/>
      <c r="NFE16" s="112"/>
      <c r="NFF16" s="112"/>
      <c r="NFG16" s="112"/>
      <c r="NFH16" s="112"/>
      <c r="NFI16" s="112"/>
      <c r="NFJ16" s="112"/>
      <c r="NFK16" s="112"/>
      <c r="NFL16" s="112"/>
      <c r="NFM16" s="112"/>
      <c r="NFN16" s="112"/>
      <c r="NFO16" s="112"/>
      <c r="NFP16" s="112"/>
      <c r="NFQ16" s="112"/>
      <c r="NFR16" s="112"/>
      <c r="NFS16" s="112"/>
      <c r="NFT16" s="112"/>
      <c r="NFU16" s="112"/>
      <c r="NFV16" s="112"/>
      <c r="NFW16" s="112"/>
      <c r="NFX16" s="112"/>
      <c r="NFY16" s="112"/>
      <c r="NFZ16" s="112"/>
      <c r="NGA16" s="112"/>
      <c r="NGB16" s="112"/>
      <c r="NGC16" s="112"/>
      <c r="NGD16" s="112"/>
      <c r="NGE16" s="112"/>
      <c r="NGF16" s="112"/>
      <c r="NGG16" s="112"/>
      <c r="NGH16" s="112"/>
      <c r="NGI16" s="112"/>
      <c r="NGJ16" s="112"/>
      <c r="NGK16" s="112"/>
      <c r="NGL16" s="112"/>
      <c r="NGM16" s="112"/>
      <c r="NGN16" s="112"/>
      <c r="NGO16" s="112"/>
      <c r="NGP16" s="112"/>
      <c r="NGQ16" s="112"/>
      <c r="NGR16" s="112"/>
      <c r="NGS16" s="112"/>
      <c r="NGT16" s="112"/>
      <c r="NGU16" s="112"/>
      <c r="NGV16" s="112"/>
      <c r="NGW16" s="112"/>
      <c r="NGX16" s="112"/>
      <c r="NGY16" s="112"/>
      <c r="NGZ16" s="112"/>
      <c r="NHA16" s="112"/>
      <c r="NHB16" s="112"/>
      <c r="NHC16" s="112"/>
      <c r="NHD16" s="112"/>
      <c r="NHE16" s="112"/>
      <c r="NHF16" s="112"/>
      <c r="NHG16" s="112"/>
      <c r="NHH16" s="112"/>
      <c r="NHI16" s="112"/>
      <c r="NHJ16" s="112"/>
      <c r="NHK16" s="112"/>
      <c r="NHL16" s="112"/>
      <c r="NHM16" s="112"/>
      <c r="NHN16" s="112"/>
      <c r="NHO16" s="112"/>
      <c r="NHP16" s="112"/>
      <c r="NHQ16" s="112"/>
      <c r="NHR16" s="112"/>
      <c r="NHS16" s="112"/>
      <c r="NHT16" s="112"/>
      <c r="NHU16" s="112"/>
      <c r="NHV16" s="112"/>
      <c r="NHW16" s="112"/>
      <c r="NHX16" s="112"/>
      <c r="NHY16" s="112"/>
      <c r="NHZ16" s="112"/>
      <c r="NIA16" s="112"/>
      <c r="NIB16" s="112"/>
      <c r="NIC16" s="112"/>
      <c r="NID16" s="112"/>
      <c r="NIE16" s="112"/>
      <c r="NIF16" s="112"/>
      <c r="NIG16" s="112"/>
      <c r="NIH16" s="112"/>
      <c r="NII16" s="112"/>
      <c r="NIJ16" s="112"/>
      <c r="NIK16" s="112"/>
      <c r="NIL16" s="112"/>
      <c r="NIM16" s="112"/>
      <c r="NIN16" s="112"/>
      <c r="NIO16" s="112"/>
      <c r="NIP16" s="112"/>
      <c r="NIQ16" s="112"/>
      <c r="NIR16" s="112"/>
      <c r="NIS16" s="112"/>
      <c r="NIT16" s="112"/>
      <c r="NIU16" s="112"/>
      <c r="NIV16" s="112"/>
      <c r="NIW16" s="112"/>
      <c r="NIX16" s="112"/>
      <c r="NIY16" s="112"/>
      <c r="NIZ16" s="112"/>
      <c r="NJA16" s="112"/>
      <c r="NJB16" s="112"/>
      <c r="NJC16" s="112"/>
      <c r="NJD16" s="112"/>
      <c r="NJE16" s="112"/>
      <c r="NJF16" s="112"/>
      <c r="NJG16" s="112"/>
      <c r="NJH16" s="112"/>
      <c r="NJI16" s="112"/>
      <c r="NJJ16" s="112"/>
      <c r="NJK16" s="112"/>
      <c r="NJL16" s="112"/>
      <c r="NJM16" s="112"/>
      <c r="NJN16" s="112"/>
      <c r="NJO16" s="112"/>
      <c r="NJP16" s="112"/>
      <c r="NJQ16" s="112"/>
      <c r="NJR16" s="112"/>
      <c r="NJS16" s="112"/>
      <c r="NJT16" s="112"/>
      <c r="NJU16" s="112"/>
      <c r="NJV16" s="112"/>
      <c r="NJW16" s="112"/>
      <c r="NJX16" s="112"/>
      <c r="NJY16" s="112"/>
      <c r="NJZ16" s="112"/>
      <c r="NKA16" s="112"/>
      <c r="NKB16" s="112"/>
      <c r="NKC16" s="112"/>
      <c r="NKD16" s="112"/>
      <c r="NKE16" s="112"/>
      <c r="NKF16" s="112"/>
      <c r="NKG16" s="112"/>
      <c r="NKH16" s="112"/>
      <c r="NKI16" s="112"/>
      <c r="NKJ16" s="112"/>
      <c r="NKK16" s="112"/>
      <c r="NKL16" s="112"/>
      <c r="NKM16" s="112"/>
      <c r="NKN16" s="112"/>
      <c r="NKO16" s="112"/>
      <c r="NKP16" s="112"/>
      <c r="NKQ16" s="112"/>
      <c r="NKR16" s="112"/>
      <c r="NKS16" s="112"/>
      <c r="NKT16" s="112"/>
      <c r="NKU16" s="112"/>
      <c r="NKV16" s="112"/>
      <c r="NKW16" s="112"/>
      <c r="NKX16" s="112"/>
      <c r="NKY16" s="112"/>
      <c r="NKZ16" s="112"/>
      <c r="NLA16" s="112"/>
      <c r="NLB16" s="112"/>
      <c r="NLC16" s="112"/>
      <c r="NLD16" s="112"/>
      <c r="NLE16" s="112"/>
      <c r="NLF16" s="112"/>
      <c r="NLG16" s="112"/>
      <c r="NLH16" s="112"/>
      <c r="NLI16" s="112"/>
      <c r="NLJ16" s="112"/>
      <c r="NLK16" s="112"/>
      <c r="NLL16" s="112"/>
      <c r="NLM16" s="112"/>
      <c r="NLN16" s="112"/>
      <c r="NLO16" s="112"/>
      <c r="NLP16" s="112"/>
      <c r="NLQ16" s="112"/>
      <c r="NLR16" s="112"/>
      <c r="NLS16" s="112"/>
      <c r="NLT16" s="112"/>
      <c r="NLU16" s="112"/>
      <c r="NLV16" s="112"/>
      <c r="NLW16" s="112"/>
      <c r="NLX16" s="112"/>
      <c r="NLY16" s="112"/>
      <c r="NLZ16" s="112"/>
      <c r="NMA16" s="112"/>
      <c r="NMB16" s="112"/>
      <c r="NMC16" s="112"/>
      <c r="NMD16" s="112"/>
      <c r="NME16" s="112"/>
      <c r="NMF16" s="112"/>
      <c r="NMG16" s="112"/>
      <c r="NMH16" s="112"/>
      <c r="NMI16" s="112"/>
      <c r="NMJ16" s="112"/>
      <c r="NMK16" s="112"/>
      <c r="NML16" s="112"/>
      <c r="NMM16" s="112"/>
      <c r="NMN16" s="112"/>
      <c r="NMO16" s="112"/>
      <c r="NMP16" s="112"/>
      <c r="NMQ16" s="112"/>
      <c r="NMR16" s="112"/>
      <c r="NMS16" s="112"/>
      <c r="NMT16" s="112"/>
      <c r="NMU16" s="112"/>
      <c r="NMV16" s="112"/>
      <c r="NMW16" s="112"/>
      <c r="NMX16" s="112"/>
      <c r="NMY16" s="112"/>
      <c r="NMZ16" s="112"/>
      <c r="NNA16" s="112"/>
      <c r="NNB16" s="112"/>
      <c r="NNC16" s="112"/>
      <c r="NND16" s="112"/>
      <c r="NNE16" s="112"/>
      <c r="NNF16" s="112"/>
      <c r="NNG16" s="112"/>
      <c r="NNH16" s="112"/>
      <c r="NNI16" s="112"/>
      <c r="NNJ16" s="112"/>
      <c r="NNK16" s="112"/>
      <c r="NNL16" s="112"/>
      <c r="NNM16" s="112"/>
      <c r="NNN16" s="112"/>
      <c r="NNO16" s="112"/>
      <c r="NNP16" s="112"/>
      <c r="NNQ16" s="112"/>
      <c r="NNR16" s="112"/>
      <c r="NNS16" s="112"/>
      <c r="NNT16" s="112"/>
      <c r="NNU16" s="112"/>
      <c r="NNV16" s="112"/>
      <c r="NNW16" s="112"/>
      <c r="NNX16" s="112"/>
      <c r="NNY16" s="112"/>
      <c r="NNZ16" s="112"/>
      <c r="NOA16" s="112"/>
      <c r="NOB16" s="112"/>
      <c r="NOC16" s="112"/>
      <c r="NOD16" s="112"/>
      <c r="NOE16" s="112"/>
      <c r="NOF16" s="112"/>
      <c r="NOG16" s="112"/>
      <c r="NOH16" s="112"/>
      <c r="NOI16" s="112"/>
      <c r="NOJ16" s="112"/>
      <c r="NOK16" s="112"/>
      <c r="NOL16" s="112"/>
      <c r="NOM16" s="112"/>
      <c r="NON16" s="112"/>
      <c r="NOO16" s="112"/>
      <c r="NOP16" s="112"/>
      <c r="NOQ16" s="112"/>
      <c r="NOR16" s="112"/>
      <c r="NOS16" s="112"/>
      <c r="NOT16" s="112"/>
      <c r="NOU16" s="112"/>
      <c r="NOV16" s="112"/>
      <c r="NOW16" s="112"/>
      <c r="NOX16" s="112"/>
      <c r="NOY16" s="112"/>
      <c r="NOZ16" s="112"/>
      <c r="NPA16" s="112"/>
      <c r="NPB16" s="112"/>
      <c r="NPC16" s="112"/>
      <c r="NPD16" s="112"/>
      <c r="NPE16" s="112"/>
      <c r="NPF16" s="112"/>
      <c r="NPG16" s="112"/>
      <c r="NPH16" s="112"/>
      <c r="NPI16" s="112"/>
      <c r="NPJ16" s="112"/>
      <c r="NPK16" s="112"/>
      <c r="NPL16" s="112"/>
      <c r="NPM16" s="112"/>
      <c r="NPN16" s="112"/>
      <c r="NPO16" s="112"/>
      <c r="NPP16" s="112"/>
      <c r="NPQ16" s="112"/>
      <c r="NPR16" s="112"/>
      <c r="NPS16" s="112"/>
      <c r="NPT16" s="112"/>
      <c r="NPU16" s="112"/>
      <c r="NPV16" s="112"/>
      <c r="NPW16" s="112"/>
      <c r="NPX16" s="112"/>
      <c r="NPY16" s="112"/>
      <c r="NPZ16" s="112"/>
      <c r="NQA16" s="112"/>
      <c r="NQB16" s="112"/>
      <c r="NQC16" s="112"/>
      <c r="NQD16" s="112"/>
      <c r="NQE16" s="112"/>
      <c r="NQF16" s="112"/>
      <c r="NQG16" s="112"/>
      <c r="NQH16" s="112"/>
      <c r="NQI16" s="112"/>
      <c r="NQJ16" s="112"/>
      <c r="NQK16" s="112"/>
      <c r="NQL16" s="112"/>
      <c r="NQM16" s="112"/>
      <c r="NQN16" s="112"/>
      <c r="NQO16" s="112"/>
      <c r="NQP16" s="112"/>
      <c r="NQQ16" s="112"/>
      <c r="NQR16" s="112"/>
      <c r="NQS16" s="112"/>
      <c r="NQT16" s="112"/>
      <c r="NQU16" s="112"/>
      <c r="NQV16" s="112"/>
      <c r="NQW16" s="112"/>
      <c r="NQX16" s="112"/>
      <c r="NQY16" s="112"/>
      <c r="NQZ16" s="112"/>
      <c r="NRA16" s="112"/>
      <c r="NRB16" s="112"/>
      <c r="NRC16" s="112"/>
      <c r="NRD16" s="112"/>
      <c r="NRE16" s="112"/>
      <c r="NRF16" s="112"/>
      <c r="NRG16" s="112"/>
      <c r="NRH16" s="112"/>
      <c r="NRI16" s="112"/>
      <c r="NRJ16" s="112"/>
      <c r="NRK16" s="112"/>
      <c r="NRL16" s="112"/>
      <c r="NRM16" s="112"/>
      <c r="NRN16" s="112"/>
      <c r="NRO16" s="112"/>
      <c r="NRP16" s="112"/>
      <c r="NRQ16" s="112"/>
      <c r="NRR16" s="112"/>
      <c r="NRS16" s="112"/>
      <c r="NRT16" s="112"/>
      <c r="NRU16" s="112"/>
      <c r="NRV16" s="112"/>
      <c r="NRW16" s="112"/>
      <c r="NRX16" s="112"/>
      <c r="NRY16" s="112"/>
      <c r="NRZ16" s="112"/>
      <c r="NSA16" s="112"/>
      <c r="NSB16" s="112"/>
      <c r="NSC16" s="112"/>
      <c r="NSD16" s="112"/>
      <c r="NSE16" s="112"/>
      <c r="NSF16" s="112"/>
      <c r="NSG16" s="112"/>
      <c r="NSH16" s="112"/>
      <c r="NSI16" s="112"/>
      <c r="NSJ16" s="112"/>
      <c r="NSK16" s="112"/>
      <c r="NSL16" s="112"/>
      <c r="NSM16" s="112"/>
      <c r="NSN16" s="112"/>
      <c r="NSO16" s="112"/>
      <c r="NSP16" s="112"/>
      <c r="NSQ16" s="112"/>
      <c r="NSR16" s="112"/>
      <c r="NSS16" s="112"/>
      <c r="NST16" s="112"/>
      <c r="NSU16" s="112"/>
      <c r="NSV16" s="112"/>
      <c r="NSW16" s="112"/>
      <c r="NSX16" s="112"/>
      <c r="NSY16" s="112"/>
      <c r="NSZ16" s="112"/>
      <c r="NTA16" s="112"/>
      <c r="NTB16" s="112"/>
      <c r="NTC16" s="112"/>
      <c r="NTD16" s="112"/>
      <c r="NTE16" s="112"/>
      <c r="NTF16" s="112"/>
      <c r="NTG16" s="112"/>
      <c r="NTH16" s="112"/>
      <c r="NTI16" s="112"/>
      <c r="NTJ16" s="112"/>
      <c r="NTK16" s="112"/>
      <c r="NTL16" s="112"/>
      <c r="NTM16" s="112"/>
      <c r="NTN16" s="112"/>
      <c r="NTO16" s="112"/>
      <c r="NTP16" s="112"/>
      <c r="NTQ16" s="112"/>
      <c r="NTR16" s="112"/>
      <c r="NTS16" s="112"/>
      <c r="NTT16" s="112"/>
      <c r="NTU16" s="112"/>
      <c r="NTV16" s="112"/>
      <c r="NTW16" s="112"/>
      <c r="NTX16" s="112"/>
      <c r="NTY16" s="112"/>
      <c r="NTZ16" s="112"/>
      <c r="NUA16" s="112"/>
      <c r="NUB16" s="112"/>
      <c r="NUC16" s="112"/>
      <c r="NUD16" s="112"/>
      <c r="NUE16" s="112"/>
      <c r="NUF16" s="112"/>
      <c r="NUG16" s="112"/>
      <c r="NUH16" s="112"/>
      <c r="NUI16" s="112"/>
      <c r="NUJ16" s="112"/>
      <c r="NUK16" s="112"/>
      <c r="NUL16" s="112"/>
      <c r="NUM16" s="112"/>
      <c r="NUN16" s="112"/>
      <c r="NUO16" s="112"/>
      <c r="NUP16" s="112"/>
      <c r="NUQ16" s="112"/>
      <c r="NUR16" s="112"/>
      <c r="NUS16" s="112"/>
      <c r="NUT16" s="112"/>
      <c r="NUU16" s="112"/>
      <c r="NUV16" s="112"/>
      <c r="NUW16" s="112"/>
      <c r="NUX16" s="112"/>
      <c r="NUY16" s="112"/>
      <c r="NUZ16" s="112"/>
      <c r="NVA16" s="112"/>
      <c r="NVB16" s="112"/>
      <c r="NVC16" s="112"/>
      <c r="NVD16" s="112"/>
      <c r="NVE16" s="112"/>
      <c r="NVF16" s="112"/>
      <c r="NVG16" s="112"/>
      <c r="NVH16" s="112"/>
      <c r="NVI16" s="112"/>
      <c r="NVJ16" s="112"/>
      <c r="NVK16" s="112"/>
      <c r="NVL16" s="112"/>
      <c r="NVM16" s="112"/>
      <c r="NVN16" s="112"/>
      <c r="NVO16" s="112"/>
      <c r="NVP16" s="112"/>
      <c r="NVQ16" s="112"/>
      <c r="NVR16" s="112"/>
      <c r="NVS16" s="112"/>
      <c r="NVT16" s="112"/>
      <c r="NVU16" s="112"/>
      <c r="NVV16" s="112"/>
      <c r="NVW16" s="112"/>
      <c r="NVX16" s="112"/>
      <c r="NVY16" s="112"/>
      <c r="NVZ16" s="112"/>
      <c r="NWA16" s="112"/>
      <c r="NWB16" s="112"/>
      <c r="NWC16" s="112"/>
      <c r="NWD16" s="112"/>
      <c r="NWE16" s="112"/>
      <c r="NWF16" s="112"/>
      <c r="NWG16" s="112"/>
      <c r="NWH16" s="112"/>
      <c r="NWI16" s="112"/>
      <c r="NWJ16" s="112"/>
      <c r="NWK16" s="112"/>
      <c r="NWL16" s="112"/>
      <c r="NWM16" s="112"/>
      <c r="NWN16" s="112"/>
      <c r="NWO16" s="112"/>
      <c r="NWP16" s="112"/>
      <c r="NWQ16" s="112"/>
      <c r="NWR16" s="112"/>
      <c r="NWS16" s="112"/>
      <c r="NWT16" s="112"/>
      <c r="NWU16" s="112"/>
      <c r="NWV16" s="112"/>
      <c r="NWW16" s="112"/>
      <c r="NWX16" s="112"/>
      <c r="NWY16" s="112"/>
      <c r="NWZ16" s="112"/>
      <c r="NXA16" s="112"/>
      <c r="NXB16" s="112"/>
      <c r="NXC16" s="112"/>
      <c r="NXD16" s="112"/>
      <c r="NXE16" s="112"/>
      <c r="NXF16" s="112"/>
      <c r="NXG16" s="112"/>
      <c r="NXH16" s="112"/>
      <c r="NXI16" s="112"/>
      <c r="NXJ16" s="112"/>
      <c r="NXK16" s="112"/>
      <c r="NXL16" s="112"/>
      <c r="NXM16" s="112"/>
      <c r="NXN16" s="112"/>
      <c r="NXO16" s="112"/>
      <c r="NXP16" s="112"/>
      <c r="NXQ16" s="112"/>
      <c r="NXR16" s="112"/>
      <c r="NXS16" s="112"/>
      <c r="NXT16" s="112"/>
      <c r="NXU16" s="112"/>
      <c r="NXV16" s="112"/>
      <c r="NXW16" s="112"/>
      <c r="NXX16" s="112"/>
      <c r="NXY16" s="112"/>
      <c r="NXZ16" s="112"/>
      <c r="NYA16" s="112"/>
      <c r="NYB16" s="112"/>
      <c r="NYC16" s="112"/>
      <c r="NYD16" s="112"/>
      <c r="NYE16" s="112"/>
      <c r="NYF16" s="112"/>
      <c r="NYG16" s="112"/>
      <c r="NYH16" s="112"/>
      <c r="NYI16" s="112"/>
      <c r="NYJ16" s="112"/>
      <c r="NYK16" s="112"/>
      <c r="NYL16" s="112"/>
      <c r="NYM16" s="112"/>
      <c r="NYN16" s="112"/>
      <c r="NYO16" s="112"/>
      <c r="NYP16" s="112"/>
      <c r="NYQ16" s="112"/>
      <c r="NYR16" s="112"/>
      <c r="NYS16" s="112"/>
      <c r="NYT16" s="112"/>
      <c r="NYU16" s="112"/>
      <c r="NYV16" s="112"/>
      <c r="NYW16" s="112"/>
      <c r="NYX16" s="112"/>
      <c r="NYY16" s="112"/>
      <c r="NYZ16" s="112"/>
      <c r="NZA16" s="112"/>
      <c r="NZB16" s="112"/>
      <c r="NZC16" s="112"/>
      <c r="NZD16" s="112"/>
      <c r="NZE16" s="112"/>
      <c r="NZF16" s="112"/>
      <c r="NZG16" s="112"/>
      <c r="NZH16" s="112"/>
      <c r="NZI16" s="112"/>
      <c r="NZJ16" s="112"/>
      <c r="NZK16" s="112"/>
      <c r="NZL16" s="112"/>
      <c r="NZM16" s="112"/>
      <c r="NZN16" s="112"/>
      <c r="NZO16" s="112"/>
      <c r="NZP16" s="112"/>
      <c r="NZQ16" s="112"/>
      <c r="NZR16" s="112"/>
      <c r="NZS16" s="112"/>
      <c r="NZT16" s="112"/>
      <c r="NZU16" s="112"/>
      <c r="NZV16" s="112"/>
      <c r="NZW16" s="112"/>
      <c r="NZX16" s="112"/>
      <c r="NZY16" s="112"/>
      <c r="NZZ16" s="112"/>
      <c r="OAA16" s="112"/>
      <c r="OAB16" s="112"/>
      <c r="OAC16" s="112"/>
      <c r="OAD16" s="112"/>
      <c r="OAE16" s="112"/>
      <c r="OAF16" s="112"/>
      <c r="OAG16" s="112"/>
      <c r="OAH16" s="112"/>
      <c r="OAI16" s="112"/>
      <c r="OAJ16" s="112"/>
      <c r="OAK16" s="112"/>
      <c r="OAL16" s="112"/>
      <c r="OAM16" s="112"/>
      <c r="OAN16" s="112"/>
      <c r="OAO16" s="112"/>
      <c r="OAP16" s="112"/>
      <c r="OAQ16" s="112"/>
      <c r="OAR16" s="112"/>
      <c r="OAS16" s="112"/>
      <c r="OAT16" s="112"/>
      <c r="OAU16" s="112"/>
      <c r="OAV16" s="112"/>
      <c r="OAW16" s="112"/>
      <c r="OAX16" s="112"/>
      <c r="OAY16" s="112"/>
      <c r="OAZ16" s="112"/>
      <c r="OBA16" s="112"/>
      <c r="OBB16" s="112"/>
      <c r="OBC16" s="112"/>
      <c r="OBD16" s="112"/>
      <c r="OBE16" s="112"/>
      <c r="OBF16" s="112"/>
      <c r="OBG16" s="112"/>
      <c r="OBH16" s="112"/>
      <c r="OBI16" s="112"/>
      <c r="OBJ16" s="112"/>
      <c r="OBK16" s="112"/>
      <c r="OBL16" s="112"/>
      <c r="OBM16" s="112"/>
      <c r="OBN16" s="112"/>
      <c r="OBO16" s="112"/>
      <c r="OBP16" s="112"/>
      <c r="OBQ16" s="112"/>
      <c r="OBR16" s="112"/>
      <c r="OBS16" s="112"/>
      <c r="OBT16" s="112"/>
      <c r="OBU16" s="112"/>
      <c r="OBV16" s="112"/>
      <c r="OBW16" s="112"/>
      <c r="OBX16" s="112"/>
      <c r="OBY16" s="112"/>
      <c r="OBZ16" s="112"/>
      <c r="OCA16" s="112"/>
      <c r="OCB16" s="112"/>
      <c r="OCC16" s="112"/>
      <c r="OCD16" s="112"/>
      <c r="OCE16" s="112"/>
      <c r="OCF16" s="112"/>
      <c r="OCG16" s="112"/>
      <c r="OCH16" s="112"/>
      <c r="OCI16" s="112"/>
      <c r="OCJ16" s="112"/>
      <c r="OCK16" s="112"/>
      <c r="OCL16" s="112"/>
      <c r="OCM16" s="112"/>
      <c r="OCN16" s="112"/>
      <c r="OCO16" s="112"/>
      <c r="OCP16" s="112"/>
      <c r="OCQ16" s="112"/>
      <c r="OCR16" s="112"/>
      <c r="OCS16" s="112"/>
      <c r="OCT16" s="112"/>
      <c r="OCU16" s="112"/>
      <c r="OCV16" s="112"/>
      <c r="OCW16" s="112"/>
      <c r="OCX16" s="112"/>
      <c r="OCY16" s="112"/>
      <c r="OCZ16" s="112"/>
      <c r="ODA16" s="112"/>
      <c r="ODB16" s="112"/>
      <c r="ODC16" s="112"/>
      <c r="ODD16" s="112"/>
      <c r="ODE16" s="112"/>
      <c r="ODF16" s="112"/>
      <c r="ODG16" s="112"/>
      <c r="ODH16" s="112"/>
      <c r="ODI16" s="112"/>
      <c r="ODJ16" s="112"/>
      <c r="ODK16" s="112"/>
      <c r="ODL16" s="112"/>
      <c r="ODM16" s="112"/>
      <c r="ODN16" s="112"/>
      <c r="ODO16" s="112"/>
      <c r="ODP16" s="112"/>
      <c r="ODQ16" s="112"/>
      <c r="ODR16" s="112"/>
      <c r="ODS16" s="112"/>
      <c r="ODT16" s="112"/>
      <c r="ODU16" s="112"/>
      <c r="ODV16" s="112"/>
      <c r="ODW16" s="112"/>
      <c r="ODX16" s="112"/>
      <c r="ODY16" s="112"/>
      <c r="ODZ16" s="112"/>
      <c r="OEA16" s="112"/>
      <c r="OEB16" s="112"/>
      <c r="OEC16" s="112"/>
      <c r="OED16" s="112"/>
      <c r="OEE16" s="112"/>
      <c r="OEF16" s="112"/>
      <c r="OEG16" s="112"/>
      <c r="OEH16" s="112"/>
      <c r="OEI16" s="112"/>
      <c r="OEJ16" s="112"/>
      <c r="OEK16" s="112"/>
      <c r="OEL16" s="112"/>
      <c r="OEM16" s="112"/>
      <c r="OEN16" s="112"/>
      <c r="OEO16" s="112"/>
      <c r="OEP16" s="112"/>
      <c r="OEQ16" s="112"/>
      <c r="OER16" s="112"/>
      <c r="OES16" s="112"/>
      <c r="OET16" s="112"/>
      <c r="OEU16" s="112"/>
      <c r="OEV16" s="112"/>
      <c r="OEW16" s="112"/>
      <c r="OEX16" s="112"/>
      <c r="OEY16" s="112"/>
      <c r="OEZ16" s="112"/>
      <c r="OFA16" s="112"/>
      <c r="OFB16" s="112"/>
      <c r="OFC16" s="112"/>
      <c r="OFD16" s="112"/>
      <c r="OFE16" s="112"/>
      <c r="OFF16" s="112"/>
      <c r="OFG16" s="112"/>
      <c r="OFH16" s="112"/>
      <c r="OFI16" s="112"/>
      <c r="OFJ16" s="112"/>
      <c r="OFK16" s="112"/>
      <c r="OFL16" s="112"/>
      <c r="OFM16" s="112"/>
      <c r="OFN16" s="112"/>
      <c r="OFO16" s="112"/>
      <c r="OFP16" s="112"/>
      <c r="OFQ16" s="112"/>
      <c r="OFR16" s="112"/>
      <c r="OFS16" s="112"/>
      <c r="OFT16" s="112"/>
      <c r="OFU16" s="112"/>
      <c r="OFV16" s="112"/>
      <c r="OFW16" s="112"/>
      <c r="OFX16" s="112"/>
      <c r="OFY16" s="112"/>
      <c r="OFZ16" s="112"/>
      <c r="OGA16" s="112"/>
      <c r="OGB16" s="112"/>
      <c r="OGC16" s="112"/>
      <c r="OGD16" s="112"/>
      <c r="OGE16" s="112"/>
      <c r="OGF16" s="112"/>
      <c r="OGG16" s="112"/>
      <c r="OGH16" s="112"/>
      <c r="OGI16" s="112"/>
      <c r="OGJ16" s="112"/>
      <c r="OGK16" s="112"/>
      <c r="OGL16" s="112"/>
      <c r="OGM16" s="112"/>
      <c r="OGN16" s="112"/>
      <c r="OGO16" s="112"/>
      <c r="OGP16" s="112"/>
      <c r="OGQ16" s="112"/>
      <c r="OGR16" s="112"/>
      <c r="OGS16" s="112"/>
      <c r="OGT16" s="112"/>
      <c r="OGU16" s="112"/>
      <c r="OGV16" s="112"/>
      <c r="OGW16" s="112"/>
      <c r="OGX16" s="112"/>
      <c r="OGY16" s="112"/>
      <c r="OGZ16" s="112"/>
      <c r="OHA16" s="112"/>
      <c r="OHB16" s="112"/>
      <c r="OHC16" s="112"/>
      <c r="OHD16" s="112"/>
      <c r="OHE16" s="112"/>
      <c r="OHF16" s="112"/>
      <c r="OHG16" s="112"/>
      <c r="OHH16" s="112"/>
      <c r="OHI16" s="112"/>
      <c r="OHJ16" s="112"/>
      <c r="OHK16" s="112"/>
      <c r="OHL16" s="112"/>
      <c r="OHM16" s="112"/>
      <c r="OHN16" s="112"/>
      <c r="OHO16" s="112"/>
      <c r="OHP16" s="112"/>
      <c r="OHQ16" s="112"/>
      <c r="OHR16" s="112"/>
      <c r="OHS16" s="112"/>
      <c r="OHT16" s="112"/>
      <c r="OHU16" s="112"/>
      <c r="OHV16" s="112"/>
      <c r="OHW16" s="112"/>
      <c r="OHX16" s="112"/>
      <c r="OHY16" s="112"/>
      <c r="OHZ16" s="112"/>
      <c r="OIA16" s="112"/>
      <c r="OIB16" s="112"/>
      <c r="OIC16" s="112"/>
      <c r="OID16" s="112"/>
      <c r="OIE16" s="112"/>
      <c r="OIF16" s="112"/>
      <c r="OIG16" s="112"/>
      <c r="OIH16" s="112"/>
      <c r="OII16" s="112"/>
      <c r="OIJ16" s="112"/>
      <c r="OIK16" s="112"/>
      <c r="OIL16" s="112"/>
      <c r="OIM16" s="112"/>
      <c r="OIN16" s="112"/>
      <c r="OIO16" s="112"/>
      <c r="OIP16" s="112"/>
      <c r="OIQ16" s="112"/>
      <c r="OIR16" s="112"/>
      <c r="OIS16" s="112"/>
      <c r="OIT16" s="112"/>
      <c r="OIU16" s="112"/>
      <c r="OIV16" s="112"/>
      <c r="OIW16" s="112"/>
      <c r="OIX16" s="112"/>
      <c r="OIY16" s="112"/>
      <c r="OIZ16" s="112"/>
      <c r="OJA16" s="112"/>
      <c r="OJB16" s="112"/>
      <c r="OJC16" s="112"/>
      <c r="OJD16" s="112"/>
      <c r="OJE16" s="112"/>
      <c r="OJF16" s="112"/>
      <c r="OJG16" s="112"/>
      <c r="OJH16" s="112"/>
      <c r="OJI16" s="112"/>
      <c r="OJJ16" s="112"/>
      <c r="OJK16" s="112"/>
      <c r="OJL16" s="112"/>
      <c r="OJM16" s="112"/>
      <c r="OJN16" s="112"/>
      <c r="OJO16" s="112"/>
      <c r="OJP16" s="112"/>
      <c r="OJQ16" s="112"/>
      <c r="OJR16" s="112"/>
      <c r="OJS16" s="112"/>
      <c r="OJT16" s="112"/>
      <c r="OJU16" s="112"/>
      <c r="OJV16" s="112"/>
      <c r="OJW16" s="112"/>
      <c r="OJX16" s="112"/>
      <c r="OJY16" s="112"/>
      <c r="OJZ16" s="112"/>
      <c r="OKA16" s="112"/>
      <c r="OKB16" s="112"/>
      <c r="OKC16" s="112"/>
      <c r="OKD16" s="112"/>
      <c r="OKE16" s="112"/>
      <c r="OKF16" s="112"/>
      <c r="OKG16" s="112"/>
      <c r="OKH16" s="112"/>
      <c r="OKI16" s="112"/>
      <c r="OKJ16" s="112"/>
      <c r="OKK16" s="112"/>
      <c r="OKL16" s="112"/>
      <c r="OKM16" s="112"/>
      <c r="OKN16" s="112"/>
      <c r="OKO16" s="112"/>
      <c r="OKP16" s="112"/>
      <c r="OKQ16" s="112"/>
      <c r="OKR16" s="112"/>
      <c r="OKS16" s="112"/>
      <c r="OKT16" s="112"/>
      <c r="OKU16" s="112"/>
      <c r="OKV16" s="112"/>
      <c r="OKW16" s="112"/>
      <c r="OKX16" s="112"/>
      <c r="OKY16" s="112"/>
      <c r="OKZ16" s="112"/>
      <c r="OLA16" s="112"/>
      <c r="OLB16" s="112"/>
      <c r="OLC16" s="112"/>
      <c r="OLD16" s="112"/>
      <c r="OLE16" s="112"/>
      <c r="OLF16" s="112"/>
      <c r="OLG16" s="112"/>
      <c r="OLH16" s="112"/>
      <c r="OLI16" s="112"/>
      <c r="OLJ16" s="112"/>
      <c r="OLK16" s="112"/>
      <c r="OLL16" s="112"/>
      <c r="OLM16" s="112"/>
      <c r="OLN16" s="112"/>
      <c r="OLO16" s="112"/>
      <c r="OLP16" s="112"/>
      <c r="OLQ16" s="112"/>
      <c r="OLR16" s="112"/>
      <c r="OLS16" s="112"/>
      <c r="OLT16" s="112"/>
      <c r="OLU16" s="112"/>
      <c r="OLV16" s="112"/>
      <c r="OLW16" s="112"/>
      <c r="OLX16" s="112"/>
      <c r="OLY16" s="112"/>
      <c r="OLZ16" s="112"/>
      <c r="OMA16" s="112"/>
      <c r="OMB16" s="112"/>
      <c r="OMC16" s="112"/>
      <c r="OMD16" s="112"/>
      <c r="OME16" s="112"/>
      <c r="OMF16" s="112"/>
      <c r="OMG16" s="112"/>
      <c r="OMH16" s="112"/>
      <c r="OMI16" s="112"/>
      <c r="OMJ16" s="112"/>
      <c r="OMK16" s="112"/>
      <c r="OML16" s="112"/>
      <c r="OMM16" s="112"/>
      <c r="OMN16" s="112"/>
      <c r="OMO16" s="112"/>
      <c r="OMP16" s="112"/>
      <c r="OMQ16" s="112"/>
      <c r="OMR16" s="112"/>
      <c r="OMS16" s="112"/>
      <c r="OMT16" s="112"/>
      <c r="OMU16" s="112"/>
      <c r="OMV16" s="112"/>
      <c r="OMW16" s="112"/>
      <c r="OMX16" s="112"/>
      <c r="OMY16" s="112"/>
      <c r="OMZ16" s="112"/>
      <c r="ONA16" s="112"/>
      <c r="ONB16" s="112"/>
      <c r="ONC16" s="112"/>
      <c r="OND16" s="112"/>
      <c r="ONE16" s="112"/>
      <c r="ONF16" s="112"/>
      <c r="ONG16" s="112"/>
      <c r="ONH16" s="112"/>
      <c r="ONI16" s="112"/>
      <c r="ONJ16" s="112"/>
      <c r="ONK16" s="112"/>
      <c r="ONL16" s="112"/>
      <c r="ONM16" s="112"/>
      <c r="ONN16" s="112"/>
      <c r="ONO16" s="112"/>
      <c r="ONP16" s="112"/>
      <c r="ONQ16" s="112"/>
      <c r="ONR16" s="112"/>
      <c r="ONS16" s="112"/>
      <c r="ONT16" s="112"/>
      <c r="ONU16" s="112"/>
      <c r="ONV16" s="112"/>
      <c r="ONW16" s="112"/>
      <c r="ONX16" s="112"/>
      <c r="ONY16" s="112"/>
      <c r="ONZ16" s="112"/>
      <c r="OOA16" s="112"/>
      <c r="OOB16" s="112"/>
      <c r="OOC16" s="112"/>
      <c r="OOD16" s="112"/>
      <c r="OOE16" s="112"/>
      <c r="OOF16" s="112"/>
      <c r="OOG16" s="112"/>
      <c r="OOH16" s="112"/>
      <c r="OOI16" s="112"/>
      <c r="OOJ16" s="112"/>
      <c r="OOK16" s="112"/>
      <c r="OOL16" s="112"/>
      <c r="OOM16" s="112"/>
      <c r="OON16" s="112"/>
      <c r="OOO16" s="112"/>
      <c r="OOP16" s="112"/>
      <c r="OOQ16" s="112"/>
      <c r="OOR16" s="112"/>
      <c r="OOS16" s="112"/>
      <c r="OOT16" s="112"/>
      <c r="OOU16" s="112"/>
      <c r="OOV16" s="112"/>
      <c r="OOW16" s="112"/>
      <c r="OOX16" s="112"/>
      <c r="OOY16" s="112"/>
      <c r="OOZ16" s="112"/>
      <c r="OPA16" s="112"/>
      <c r="OPB16" s="112"/>
      <c r="OPC16" s="112"/>
      <c r="OPD16" s="112"/>
      <c r="OPE16" s="112"/>
      <c r="OPF16" s="112"/>
      <c r="OPG16" s="112"/>
      <c r="OPH16" s="112"/>
      <c r="OPI16" s="112"/>
      <c r="OPJ16" s="112"/>
      <c r="OPK16" s="112"/>
      <c r="OPL16" s="112"/>
      <c r="OPM16" s="112"/>
      <c r="OPN16" s="112"/>
      <c r="OPO16" s="112"/>
      <c r="OPP16" s="112"/>
      <c r="OPQ16" s="112"/>
      <c r="OPR16" s="112"/>
      <c r="OPS16" s="112"/>
      <c r="OPT16" s="112"/>
      <c r="OPU16" s="112"/>
      <c r="OPV16" s="112"/>
      <c r="OPW16" s="112"/>
      <c r="OPX16" s="112"/>
      <c r="OPY16" s="112"/>
      <c r="OPZ16" s="112"/>
      <c r="OQA16" s="112"/>
      <c r="OQB16" s="112"/>
      <c r="OQC16" s="112"/>
      <c r="OQD16" s="112"/>
      <c r="OQE16" s="112"/>
      <c r="OQF16" s="112"/>
      <c r="OQG16" s="112"/>
      <c r="OQH16" s="112"/>
      <c r="OQI16" s="112"/>
      <c r="OQJ16" s="112"/>
      <c r="OQK16" s="112"/>
      <c r="OQL16" s="112"/>
      <c r="OQM16" s="112"/>
      <c r="OQN16" s="112"/>
      <c r="OQO16" s="112"/>
      <c r="OQP16" s="112"/>
      <c r="OQQ16" s="112"/>
      <c r="OQR16" s="112"/>
      <c r="OQS16" s="112"/>
      <c r="OQT16" s="112"/>
      <c r="OQU16" s="112"/>
      <c r="OQV16" s="112"/>
      <c r="OQW16" s="112"/>
      <c r="OQX16" s="112"/>
      <c r="OQY16" s="112"/>
      <c r="OQZ16" s="112"/>
      <c r="ORA16" s="112"/>
      <c r="ORB16" s="112"/>
      <c r="ORC16" s="112"/>
      <c r="ORD16" s="112"/>
      <c r="ORE16" s="112"/>
      <c r="ORF16" s="112"/>
      <c r="ORG16" s="112"/>
      <c r="ORH16" s="112"/>
      <c r="ORI16" s="112"/>
      <c r="ORJ16" s="112"/>
      <c r="ORK16" s="112"/>
      <c r="ORL16" s="112"/>
      <c r="ORM16" s="112"/>
      <c r="ORN16" s="112"/>
      <c r="ORO16" s="112"/>
      <c r="ORP16" s="112"/>
      <c r="ORQ16" s="112"/>
      <c r="ORR16" s="112"/>
      <c r="ORS16" s="112"/>
      <c r="ORT16" s="112"/>
      <c r="ORU16" s="112"/>
      <c r="ORV16" s="112"/>
      <c r="ORW16" s="112"/>
      <c r="ORX16" s="112"/>
      <c r="ORY16" s="112"/>
      <c r="ORZ16" s="112"/>
      <c r="OSA16" s="112"/>
      <c r="OSB16" s="112"/>
      <c r="OSC16" s="112"/>
      <c r="OSD16" s="112"/>
      <c r="OSE16" s="112"/>
      <c r="OSF16" s="112"/>
      <c r="OSG16" s="112"/>
      <c r="OSH16" s="112"/>
      <c r="OSI16" s="112"/>
      <c r="OSJ16" s="112"/>
      <c r="OSK16" s="112"/>
      <c r="OSL16" s="112"/>
      <c r="OSM16" s="112"/>
      <c r="OSN16" s="112"/>
      <c r="OSO16" s="112"/>
      <c r="OSP16" s="112"/>
      <c r="OSQ16" s="112"/>
      <c r="OSR16" s="112"/>
      <c r="OSS16" s="112"/>
      <c r="OST16" s="112"/>
      <c r="OSU16" s="112"/>
      <c r="OSV16" s="112"/>
      <c r="OSW16" s="112"/>
      <c r="OSX16" s="112"/>
      <c r="OSY16" s="112"/>
      <c r="OSZ16" s="112"/>
      <c r="OTA16" s="112"/>
      <c r="OTB16" s="112"/>
      <c r="OTC16" s="112"/>
      <c r="OTD16" s="112"/>
      <c r="OTE16" s="112"/>
      <c r="OTF16" s="112"/>
      <c r="OTG16" s="112"/>
      <c r="OTH16" s="112"/>
      <c r="OTI16" s="112"/>
      <c r="OTJ16" s="112"/>
      <c r="OTK16" s="112"/>
      <c r="OTL16" s="112"/>
      <c r="OTM16" s="112"/>
      <c r="OTN16" s="112"/>
      <c r="OTO16" s="112"/>
      <c r="OTP16" s="112"/>
      <c r="OTQ16" s="112"/>
      <c r="OTR16" s="112"/>
      <c r="OTS16" s="112"/>
      <c r="OTT16" s="112"/>
      <c r="OTU16" s="112"/>
      <c r="OTV16" s="112"/>
      <c r="OTW16" s="112"/>
      <c r="OTX16" s="112"/>
      <c r="OTY16" s="112"/>
      <c r="OTZ16" s="112"/>
      <c r="OUA16" s="112"/>
      <c r="OUB16" s="112"/>
      <c r="OUC16" s="112"/>
      <c r="OUD16" s="112"/>
      <c r="OUE16" s="112"/>
      <c r="OUF16" s="112"/>
      <c r="OUG16" s="112"/>
      <c r="OUH16" s="112"/>
      <c r="OUI16" s="112"/>
      <c r="OUJ16" s="112"/>
      <c r="OUK16" s="112"/>
      <c r="OUL16" s="112"/>
      <c r="OUM16" s="112"/>
      <c r="OUN16" s="112"/>
      <c r="OUO16" s="112"/>
      <c r="OUP16" s="112"/>
      <c r="OUQ16" s="112"/>
      <c r="OUR16" s="112"/>
      <c r="OUS16" s="112"/>
      <c r="OUT16" s="112"/>
      <c r="OUU16" s="112"/>
      <c r="OUV16" s="112"/>
      <c r="OUW16" s="112"/>
      <c r="OUX16" s="112"/>
      <c r="OUY16" s="112"/>
      <c r="OUZ16" s="112"/>
      <c r="OVA16" s="112"/>
      <c r="OVB16" s="112"/>
      <c r="OVC16" s="112"/>
      <c r="OVD16" s="112"/>
      <c r="OVE16" s="112"/>
      <c r="OVF16" s="112"/>
      <c r="OVG16" s="112"/>
      <c r="OVH16" s="112"/>
      <c r="OVI16" s="112"/>
      <c r="OVJ16" s="112"/>
      <c r="OVK16" s="112"/>
      <c r="OVL16" s="112"/>
      <c r="OVM16" s="112"/>
      <c r="OVN16" s="112"/>
      <c r="OVO16" s="112"/>
      <c r="OVP16" s="112"/>
      <c r="OVQ16" s="112"/>
      <c r="OVR16" s="112"/>
      <c r="OVS16" s="112"/>
      <c r="OVT16" s="112"/>
      <c r="OVU16" s="112"/>
      <c r="OVV16" s="112"/>
      <c r="OVW16" s="112"/>
      <c r="OVX16" s="112"/>
      <c r="OVY16" s="112"/>
      <c r="OVZ16" s="112"/>
      <c r="OWA16" s="112"/>
      <c r="OWB16" s="112"/>
      <c r="OWC16" s="112"/>
      <c r="OWD16" s="112"/>
      <c r="OWE16" s="112"/>
      <c r="OWF16" s="112"/>
      <c r="OWG16" s="112"/>
      <c r="OWH16" s="112"/>
      <c r="OWI16" s="112"/>
      <c r="OWJ16" s="112"/>
      <c r="OWK16" s="112"/>
      <c r="OWL16" s="112"/>
      <c r="OWM16" s="112"/>
      <c r="OWN16" s="112"/>
      <c r="OWO16" s="112"/>
      <c r="OWP16" s="112"/>
      <c r="OWQ16" s="112"/>
      <c r="OWR16" s="112"/>
      <c r="OWS16" s="112"/>
      <c r="OWT16" s="112"/>
      <c r="OWU16" s="112"/>
      <c r="OWV16" s="112"/>
      <c r="OWW16" s="112"/>
      <c r="OWX16" s="112"/>
      <c r="OWY16" s="112"/>
      <c r="OWZ16" s="112"/>
      <c r="OXA16" s="112"/>
      <c r="OXB16" s="112"/>
      <c r="OXC16" s="112"/>
      <c r="OXD16" s="112"/>
      <c r="OXE16" s="112"/>
      <c r="OXF16" s="112"/>
      <c r="OXG16" s="112"/>
      <c r="OXH16" s="112"/>
      <c r="OXI16" s="112"/>
      <c r="OXJ16" s="112"/>
      <c r="OXK16" s="112"/>
      <c r="OXL16" s="112"/>
      <c r="OXM16" s="112"/>
      <c r="OXN16" s="112"/>
      <c r="OXO16" s="112"/>
      <c r="OXP16" s="112"/>
      <c r="OXQ16" s="112"/>
      <c r="OXR16" s="112"/>
      <c r="OXS16" s="112"/>
      <c r="OXT16" s="112"/>
      <c r="OXU16" s="112"/>
      <c r="OXV16" s="112"/>
      <c r="OXW16" s="112"/>
      <c r="OXX16" s="112"/>
      <c r="OXY16" s="112"/>
      <c r="OXZ16" s="112"/>
      <c r="OYA16" s="112"/>
      <c r="OYB16" s="112"/>
      <c r="OYC16" s="112"/>
      <c r="OYD16" s="112"/>
      <c r="OYE16" s="112"/>
      <c r="OYF16" s="112"/>
      <c r="OYG16" s="112"/>
      <c r="OYH16" s="112"/>
      <c r="OYI16" s="112"/>
      <c r="OYJ16" s="112"/>
      <c r="OYK16" s="112"/>
      <c r="OYL16" s="112"/>
      <c r="OYM16" s="112"/>
      <c r="OYN16" s="112"/>
      <c r="OYO16" s="112"/>
      <c r="OYP16" s="112"/>
      <c r="OYQ16" s="112"/>
      <c r="OYR16" s="112"/>
      <c r="OYS16" s="112"/>
      <c r="OYT16" s="112"/>
      <c r="OYU16" s="112"/>
      <c r="OYV16" s="112"/>
      <c r="OYW16" s="112"/>
      <c r="OYX16" s="112"/>
      <c r="OYY16" s="112"/>
      <c r="OYZ16" s="112"/>
      <c r="OZA16" s="112"/>
      <c r="OZB16" s="112"/>
      <c r="OZC16" s="112"/>
      <c r="OZD16" s="112"/>
      <c r="OZE16" s="112"/>
      <c r="OZF16" s="112"/>
      <c r="OZG16" s="112"/>
      <c r="OZH16" s="112"/>
      <c r="OZI16" s="112"/>
      <c r="OZJ16" s="112"/>
      <c r="OZK16" s="112"/>
      <c r="OZL16" s="112"/>
      <c r="OZM16" s="112"/>
      <c r="OZN16" s="112"/>
      <c r="OZO16" s="112"/>
      <c r="OZP16" s="112"/>
      <c r="OZQ16" s="112"/>
      <c r="OZR16" s="112"/>
      <c r="OZS16" s="112"/>
      <c r="OZT16" s="112"/>
      <c r="OZU16" s="112"/>
      <c r="OZV16" s="112"/>
      <c r="OZW16" s="112"/>
      <c r="OZX16" s="112"/>
      <c r="OZY16" s="112"/>
      <c r="OZZ16" s="112"/>
      <c r="PAA16" s="112"/>
      <c r="PAB16" s="112"/>
      <c r="PAC16" s="112"/>
      <c r="PAD16" s="112"/>
      <c r="PAE16" s="112"/>
      <c r="PAF16" s="112"/>
      <c r="PAG16" s="112"/>
      <c r="PAH16" s="112"/>
      <c r="PAI16" s="112"/>
      <c r="PAJ16" s="112"/>
      <c r="PAK16" s="112"/>
      <c r="PAL16" s="112"/>
      <c r="PAM16" s="112"/>
      <c r="PAN16" s="112"/>
      <c r="PAO16" s="112"/>
      <c r="PAP16" s="112"/>
      <c r="PAQ16" s="112"/>
      <c r="PAR16" s="112"/>
      <c r="PAS16" s="112"/>
      <c r="PAT16" s="112"/>
      <c r="PAU16" s="112"/>
      <c r="PAV16" s="112"/>
      <c r="PAW16" s="112"/>
      <c r="PAX16" s="112"/>
      <c r="PAY16" s="112"/>
      <c r="PAZ16" s="112"/>
      <c r="PBA16" s="112"/>
      <c r="PBB16" s="112"/>
      <c r="PBC16" s="112"/>
      <c r="PBD16" s="112"/>
      <c r="PBE16" s="112"/>
      <c r="PBF16" s="112"/>
      <c r="PBG16" s="112"/>
      <c r="PBH16" s="112"/>
      <c r="PBI16" s="112"/>
      <c r="PBJ16" s="112"/>
      <c r="PBK16" s="112"/>
      <c r="PBL16" s="112"/>
      <c r="PBM16" s="112"/>
      <c r="PBN16" s="112"/>
      <c r="PBO16" s="112"/>
      <c r="PBP16" s="112"/>
      <c r="PBQ16" s="112"/>
      <c r="PBR16" s="112"/>
      <c r="PBS16" s="112"/>
      <c r="PBT16" s="112"/>
      <c r="PBU16" s="112"/>
      <c r="PBV16" s="112"/>
      <c r="PBW16" s="112"/>
      <c r="PBX16" s="112"/>
      <c r="PBY16" s="112"/>
      <c r="PBZ16" s="112"/>
      <c r="PCA16" s="112"/>
      <c r="PCB16" s="112"/>
      <c r="PCC16" s="112"/>
      <c r="PCD16" s="112"/>
      <c r="PCE16" s="112"/>
      <c r="PCF16" s="112"/>
      <c r="PCG16" s="112"/>
      <c r="PCH16" s="112"/>
      <c r="PCI16" s="112"/>
      <c r="PCJ16" s="112"/>
      <c r="PCK16" s="112"/>
      <c r="PCL16" s="112"/>
      <c r="PCM16" s="112"/>
      <c r="PCN16" s="112"/>
      <c r="PCO16" s="112"/>
      <c r="PCP16" s="112"/>
      <c r="PCQ16" s="112"/>
      <c r="PCR16" s="112"/>
      <c r="PCS16" s="112"/>
      <c r="PCT16" s="112"/>
      <c r="PCU16" s="112"/>
      <c r="PCV16" s="112"/>
      <c r="PCW16" s="112"/>
      <c r="PCX16" s="112"/>
      <c r="PCY16" s="112"/>
      <c r="PCZ16" s="112"/>
      <c r="PDA16" s="112"/>
      <c r="PDB16" s="112"/>
      <c r="PDC16" s="112"/>
      <c r="PDD16" s="112"/>
      <c r="PDE16" s="112"/>
      <c r="PDF16" s="112"/>
      <c r="PDG16" s="112"/>
      <c r="PDH16" s="112"/>
      <c r="PDI16" s="112"/>
      <c r="PDJ16" s="112"/>
      <c r="PDK16" s="112"/>
      <c r="PDL16" s="112"/>
      <c r="PDM16" s="112"/>
      <c r="PDN16" s="112"/>
      <c r="PDO16" s="112"/>
      <c r="PDP16" s="112"/>
      <c r="PDQ16" s="112"/>
      <c r="PDR16" s="112"/>
      <c r="PDS16" s="112"/>
      <c r="PDT16" s="112"/>
      <c r="PDU16" s="112"/>
      <c r="PDV16" s="112"/>
      <c r="PDW16" s="112"/>
      <c r="PDX16" s="112"/>
      <c r="PDY16" s="112"/>
      <c r="PDZ16" s="112"/>
      <c r="PEA16" s="112"/>
      <c r="PEB16" s="112"/>
      <c r="PEC16" s="112"/>
      <c r="PED16" s="112"/>
      <c r="PEE16" s="112"/>
      <c r="PEF16" s="112"/>
      <c r="PEG16" s="112"/>
      <c r="PEH16" s="112"/>
      <c r="PEI16" s="112"/>
      <c r="PEJ16" s="112"/>
      <c r="PEK16" s="112"/>
      <c r="PEL16" s="112"/>
      <c r="PEM16" s="112"/>
      <c r="PEN16" s="112"/>
      <c r="PEO16" s="112"/>
      <c r="PEP16" s="112"/>
      <c r="PEQ16" s="112"/>
      <c r="PER16" s="112"/>
      <c r="PES16" s="112"/>
      <c r="PET16" s="112"/>
      <c r="PEU16" s="112"/>
      <c r="PEV16" s="112"/>
      <c r="PEW16" s="112"/>
      <c r="PEX16" s="112"/>
      <c r="PEY16" s="112"/>
      <c r="PEZ16" s="112"/>
      <c r="PFA16" s="112"/>
      <c r="PFB16" s="112"/>
      <c r="PFC16" s="112"/>
      <c r="PFD16" s="112"/>
      <c r="PFE16" s="112"/>
      <c r="PFF16" s="112"/>
      <c r="PFG16" s="112"/>
      <c r="PFH16" s="112"/>
      <c r="PFI16" s="112"/>
      <c r="PFJ16" s="112"/>
      <c r="PFK16" s="112"/>
      <c r="PFL16" s="112"/>
      <c r="PFM16" s="112"/>
      <c r="PFN16" s="112"/>
      <c r="PFO16" s="112"/>
      <c r="PFP16" s="112"/>
      <c r="PFQ16" s="112"/>
      <c r="PFR16" s="112"/>
      <c r="PFS16" s="112"/>
      <c r="PFT16" s="112"/>
      <c r="PFU16" s="112"/>
      <c r="PFV16" s="112"/>
      <c r="PFW16" s="112"/>
      <c r="PFX16" s="112"/>
      <c r="PFY16" s="112"/>
      <c r="PFZ16" s="112"/>
      <c r="PGA16" s="112"/>
      <c r="PGB16" s="112"/>
      <c r="PGC16" s="112"/>
      <c r="PGD16" s="112"/>
      <c r="PGE16" s="112"/>
      <c r="PGF16" s="112"/>
      <c r="PGG16" s="112"/>
      <c r="PGH16" s="112"/>
      <c r="PGI16" s="112"/>
      <c r="PGJ16" s="112"/>
      <c r="PGK16" s="112"/>
      <c r="PGL16" s="112"/>
      <c r="PGM16" s="112"/>
      <c r="PGN16" s="112"/>
      <c r="PGO16" s="112"/>
      <c r="PGP16" s="112"/>
      <c r="PGQ16" s="112"/>
      <c r="PGR16" s="112"/>
      <c r="PGS16" s="112"/>
      <c r="PGT16" s="112"/>
      <c r="PGU16" s="112"/>
      <c r="PGV16" s="112"/>
      <c r="PGW16" s="112"/>
      <c r="PGX16" s="112"/>
      <c r="PGY16" s="112"/>
      <c r="PGZ16" s="112"/>
      <c r="PHA16" s="112"/>
      <c r="PHB16" s="112"/>
      <c r="PHC16" s="112"/>
      <c r="PHD16" s="112"/>
      <c r="PHE16" s="112"/>
      <c r="PHF16" s="112"/>
      <c r="PHG16" s="112"/>
      <c r="PHH16" s="112"/>
      <c r="PHI16" s="112"/>
      <c r="PHJ16" s="112"/>
      <c r="PHK16" s="112"/>
      <c r="PHL16" s="112"/>
      <c r="PHM16" s="112"/>
      <c r="PHN16" s="112"/>
      <c r="PHO16" s="112"/>
      <c r="PHP16" s="112"/>
      <c r="PHQ16" s="112"/>
      <c r="PHR16" s="112"/>
      <c r="PHS16" s="112"/>
      <c r="PHT16" s="112"/>
      <c r="PHU16" s="112"/>
      <c r="PHV16" s="112"/>
      <c r="PHW16" s="112"/>
      <c r="PHX16" s="112"/>
      <c r="PHY16" s="112"/>
      <c r="PHZ16" s="112"/>
      <c r="PIA16" s="112"/>
      <c r="PIB16" s="112"/>
      <c r="PIC16" s="112"/>
      <c r="PID16" s="112"/>
      <c r="PIE16" s="112"/>
      <c r="PIF16" s="112"/>
      <c r="PIG16" s="112"/>
      <c r="PIH16" s="112"/>
      <c r="PII16" s="112"/>
      <c r="PIJ16" s="112"/>
      <c r="PIK16" s="112"/>
      <c r="PIL16" s="112"/>
      <c r="PIM16" s="112"/>
      <c r="PIN16" s="112"/>
      <c r="PIO16" s="112"/>
      <c r="PIP16" s="112"/>
      <c r="PIQ16" s="112"/>
      <c r="PIR16" s="112"/>
      <c r="PIS16" s="112"/>
      <c r="PIT16" s="112"/>
      <c r="PIU16" s="112"/>
      <c r="PIV16" s="112"/>
      <c r="PIW16" s="112"/>
      <c r="PIX16" s="112"/>
      <c r="PIY16" s="112"/>
      <c r="PIZ16" s="112"/>
      <c r="PJA16" s="112"/>
      <c r="PJB16" s="112"/>
      <c r="PJC16" s="112"/>
      <c r="PJD16" s="112"/>
      <c r="PJE16" s="112"/>
      <c r="PJF16" s="112"/>
      <c r="PJG16" s="112"/>
      <c r="PJH16" s="112"/>
      <c r="PJI16" s="112"/>
      <c r="PJJ16" s="112"/>
      <c r="PJK16" s="112"/>
      <c r="PJL16" s="112"/>
      <c r="PJM16" s="112"/>
      <c r="PJN16" s="112"/>
      <c r="PJO16" s="112"/>
      <c r="PJP16" s="112"/>
      <c r="PJQ16" s="112"/>
      <c r="PJR16" s="112"/>
      <c r="PJS16" s="112"/>
      <c r="PJT16" s="112"/>
      <c r="PJU16" s="112"/>
      <c r="PJV16" s="112"/>
      <c r="PJW16" s="112"/>
      <c r="PJX16" s="112"/>
      <c r="PJY16" s="112"/>
      <c r="PJZ16" s="112"/>
      <c r="PKA16" s="112"/>
      <c r="PKB16" s="112"/>
      <c r="PKC16" s="112"/>
      <c r="PKD16" s="112"/>
      <c r="PKE16" s="112"/>
      <c r="PKF16" s="112"/>
      <c r="PKG16" s="112"/>
      <c r="PKH16" s="112"/>
      <c r="PKI16" s="112"/>
      <c r="PKJ16" s="112"/>
      <c r="PKK16" s="112"/>
      <c r="PKL16" s="112"/>
      <c r="PKM16" s="112"/>
      <c r="PKN16" s="112"/>
      <c r="PKO16" s="112"/>
      <c r="PKP16" s="112"/>
      <c r="PKQ16" s="112"/>
      <c r="PKR16" s="112"/>
      <c r="PKS16" s="112"/>
      <c r="PKT16" s="112"/>
      <c r="PKU16" s="112"/>
      <c r="PKV16" s="112"/>
      <c r="PKW16" s="112"/>
      <c r="PKX16" s="112"/>
      <c r="PKY16" s="112"/>
      <c r="PKZ16" s="112"/>
      <c r="PLA16" s="112"/>
      <c r="PLB16" s="112"/>
      <c r="PLC16" s="112"/>
      <c r="PLD16" s="112"/>
      <c r="PLE16" s="112"/>
      <c r="PLF16" s="112"/>
      <c r="PLG16" s="112"/>
      <c r="PLH16" s="112"/>
      <c r="PLI16" s="112"/>
      <c r="PLJ16" s="112"/>
      <c r="PLK16" s="112"/>
      <c r="PLL16" s="112"/>
      <c r="PLM16" s="112"/>
      <c r="PLN16" s="112"/>
      <c r="PLO16" s="112"/>
      <c r="PLP16" s="112"/>
      <c r="PLQ16" s="112"/>
      <c r="PLR16" s="112"/>
      <c r="PLS16" s="112"/>
      <c r="PLT16" s="112"/>
      <c r="PLU16" s="112"/>
      <c r="PLV16" s="112"/>
      <c r="PLW16" s="112"/>
      <c r="PLX16" s="112"/>
      <c r="PLY16" s="112"/>
      <c r="PLZ16" s="112"/>
      <c r="PMA16" s="112"/>
      <c r="PMB16" s="112"/>
      <c r="PMC16" s="112"/>
      <c r="PMD16" s="112"/>
      <c r="PME16" s="112"/>
      <c r="PMF16" s="112"/>
      <c r="PMG16" s="112"/>
      <c r="PMH16" s="112"/>
      <c r="PMI16" s="112"/>
      <c r="PMJ16" s="112"/>
      <c r="PMK16" s="112"/>
      <c r="PML16" s="112"/>
      <c r="PMM16" s="112"/>
      <c r="PMN16" s="112"/>
      <c r="PMO16" s="112"/>
      <c r="PMP16" s="112"/>
      <c r="PMQ16" s="112"/>
      <c r="PMR16" s="112"/>
      <c r="PMS16" s="112"/>
      <c r="PMT16" s="112"/>
      <c r="PMU16" s="112"/>
      <c r="PMV16" s="112"/>
      <c r="PMW16" s="112"/>
      <c r="PMX16" s="112"/>
      <c r="PMY16" s="112"/>
      <c r="PMZ16" s="112"/>
      <c r="PNA16" s="112"/>
      <c r="PNB16" s="112"/>
      <c r="PNC16" s="112"/>
      <c r="PND16" s="112"/>
      <c r="PNE16" s="112"/>
      <c r="PNF16" s="112"/>
      <c r="PNG16" s="112"/>
      <c r="PNH16" s="112"/>
      <c r="PNI16" s="112"/>
      <c r="PNJ16" s="112"/>
      <c r="PNK16" s="112"/>
      <c r="PNL16" s="112"/>
      <c r="PNM16" s="112"/>
      <c r="PNN16" s="112"/>
      <c r="PNO16" s="112"/>
      <c r="PNP16" s="112"/>
      <c r="PNQ16" s="112"/>
      <c r="PNR16" s="112"/>
      <c r="PNS16" s="112"/>
      <c r="PNT16" s="112"/>
      <c r="PNU16" s="112"/>
      <c r="PNV16" s="112"/>
      <c r="PNW16" s="112"/>
      <c r="PNX16" s="112"/>
      <c r="PNY16" s="112"/>
      <c r="PNZ16" s="112"/>
      <c r="POA16" s="112"/>
      <c r="POB16" s="112"/>
      <c r="POC16" s="112"/>
      <c r="POD16" s="112"/>
      <c r="POE16" s="112"/>
      <c r="POF16" s="112"/>
      <c r="POG16" s="112"/>
      <c r="POH16" s="112"/>
      <c r="POI16" s="112"/>
      <c r="POJ16" s="112"/>
      <c r="POK16" s="112"/>
      <c r="POL16" s="112"/>
      <c r="POM16" s="112"/>
      <c r="PON16" s="112"/>
      <c r="POO16" s="112"/>
      <c r="POP16" s="112"/>
      <c r="POQ16" s="112"/>
      <c r="POR16" s="112"/>
      <c r="POS16" s="112"/>
      <c r="POT16" s="112"/>
      <c r="POU16" s="112"/>
      <c r="POV16" s="112"/>
      <c r="POW16" s="112"/>
      <c r="POX16" s="112"/>
      <c r="POY16" s="112"/>
      <c r="POZ16" s="112"/>
      <c r="PPA16" s="112"/>
      <c r="PPB16" s="112"/>
      <c r="PPC16" s="112"/>
      <c r="PPD16" s="112"/>
      <c r="PPE16" s="112"/>
      <c r="PPF16" s="112"/>
      <c r="PPG16" s="112"/>
      <c r="PPH16" s="112"/>
      <c r="PPI16" s="112"/>
      <c r="PPJ16" s="112"/>
      <c r="PPK16" s="112"/>
      <c r="PPL16" s="112"/>
      <c r="PPM16" s="112"/>
      <c r="PPN16" s="112"/>
      <c r="PPO16" s="112"/>
      <c r="PPP16" s="112"/>
      <c r="PPQ16" s="112"/>
      <c r="PPR16" s="112"/>
      <c r="PPS16" s="112"/>
      <c r="PPT16" s="112"/>
      <c r="PPU16" s="112"/>
      <c r="PPV16" s="112"/>
      <c r="PPW16" s="112"/>
      <c r="PPX16" s="112"/>
      <c r="PPY16" s="112"/>
      <c r="PPZ16" s="112"/>
      <c r="PQA16" s="112"/>
      <c r="PQB16" s="112"/>
      <c r="PQC16" s="112"/>
      <c r="PQD16" s="112"/>
      <c r="PQE16" s="112"/>
      <c r="PQF16" s="112"/>
      <c r="PQG16" s="112"/>
      <c r="PQH16" s="112"/>
      <c r="PQI16" s="112"/>
      <c r="PQJ16" s="112"/>
      <c r="PQK16" s="112"/>
      <c r="PQL16" s="112"/>
      <c r="PQM16" s="112"/>
      <c r="PQN16" s="112"/>
      <c r="PQO16" s="112"/>
      <c r="PQP16" s="112"/>
      <c r="PQQ16" s="112"/>
      <c r="PQR16" s="112"/>
      <c r="PQS16" s="112"/>
      <c r="PQT16" s="112"/>
      <c r="PQU16" s="112"/>
      <c r="PQV16" s="112"/>
      <c r="PQW16" s="112"/>
      <c r="PQX16" s="112"/>
      <c r="PQY16" s="112"/>
      <c r="PQZ16" s="112"/>
      <c r="PRA16" s="112"/>
      <c r="PRB16" s="112"/>
      <c r="PRC16" s="112"/>
      <c r="PRD16" s="112"/>
      <c r="PRE16" s="112"/>
      <c r="PRF16" s="112"/>
      <c r="PRG16" s="112"/>
      <c r="PRH16" s="112"/>
      <c r="PRI16" s="112"/>
      <c r="PRJ16" s="112"/>
      <c r="PRK16" s="112"/>
      <c r="PRL16" s="112"/>
      <c r="PRM16" s="112"/>
      <c r="PRN16" s="112"/>
      <c r="PRO16" s="112"/>
      <c r="PRP16" s="112"/>
      <c r="PRQ16" s="112"/>
      <c r="PRR16" s="112"/>
      <c r="PRS16" s="112"/>
      <c r="PRT16" s="112"/>
      <c r="PRU16" s="112"/>
      <c r="PRV16" s="112"/>
      <c r="PRW16" s="112"/>
      <c r="PRX16" s="112"/>
      <c r="PRY16" s="112"/>
      <c r="PRZ16" s="112"/>
      <c r="PSA16" s="112"/>
      <c r="PSB16" s="112"/>
      <c r="PSC16" s="112"/>
      <c r="PSD16" s="112"/>
      <c r="PSE16" s="112"/>
      <c r="PSF16" s="112"/>
      <c r="PSG16" s="112"/>
      <c r="PSH16" s="112"/>
      <c r="PSI16" s="112"/>
      <c r="PSJ16" s="112"/>
      <c r="PSK16" s="112"/>
      <c r="PSL16" s="112"/>
      <c r="PSM16" s="112"/>
      <c r="PSN16" s="112"/>
      <c r="PSO16" s="112"/>
      <c r="PSP16" s="112"/>
      <c r="PSQ16" s="112"/>
      <c r="PSR16" s="112"/>
      <c r="PSS16" s="112"/>
      <c r="PST16" s="112"/>
      <c r="PSU16" s="112"/>
      <c r="PSV16" s="112"/>
      <c r="PSW16" s="112"/>
      <c r="PSX16" s="112"/>
      <c r="PSY16" s="112"/>
      <c r="PSZ16" s="112"/>
      <c r="PTA16" s="112"/>
      <c r="PTB16" s="112"/>
      <c r="PTC16" s="112"/>
      <c r="PTD16" s="112"/>
      <c r="PTE16" s="112"/>
      <c r="PTF16" s="112"/>
      <c r="PTG16" s="112"/>
      <c r="PTH16" s="112"/>
      <c r="PTI16" s="112"/>
      <c r="PTJ16" s="112"/>
      <c r="PTK16" s="112"/>
      <c r="PTL16" s="112"/>
      <c r="PTM16" s="112"/>
      <c r="PTN16" s="112"/>
      <c r="PTO16" s="112"/>
      <c r="PTP16" s="112"/>
      <c r="PTQ16" s="112"/>
      <c r="PTR16" s="112"/>
      <c r="PTS16" s="112"/>
      <c r="PTT16" s="112"/>
      <c r="PTU16" s="112"/>
      <c r="PTV16" s="112"/>
      <c r="PTW16" s="112"/>
      <c r="PTX16" s="112"/>
      <c r="PTY16" s="112"/>
      <c r="PTZ16" s="112"/>
      <c r="PUA16" s="112"/>
      <c r="PUB16" s="112"/>
      <c r="PUC16" s="112"/>
      <c r="PUD16" s="112"/>
      <c r="PUE16" s="112"/>
      <c r="PUF16" s="112"/>
      <c r="PUG16" s="112"/>
      <c r="PUH16" s="112"/>
      <c r="PUI16" s="112"/>
      <c r="PUJ16" s="112"/>
      <c r="PUK16" s="112"/>
      <c r="PUL16" s="112"/>
      <c r="PUM16" s="112"/>
      <c r="PUN16" s="112"/>
      <c r="PUO16" s="112"/>
      <c r="PUP16" s="112"/>
      <c r="PUQ16" s="112"/>
      <c r="PUR16" s="112"/>
      <c r="PUS16" s="112"/>
      <c r="PUT16" s="112"/>
      <c r="PUU16" s="112"/>
      <c r="PUV16" s="112"/>
      <c r="PUW16" s="112"/>
      <c r="PUX16" s="112"/>
      <c r="PUY16" s="112"/>
      <c r="PUZ16" s="112"/>
      <c r="PVA16" s="112"/>
      <c r="PVB16" s="112"/>
      <c r="PVC16" s="112"/>
      <c r="PVD16" s="112"/>
      <c r="PVE16" s="112"/>
      <c r="PVF16" s="112"/>
      <c r="PVG16" s="112"/>
      <c r="PVH16" s="112"/>
      <c r="PVI16" s="112"/>
      <c r="PVJ16" s="112"/>
      <c r="PVK16" s="112"/>
      <c r="PVL16" s="112"/>
      <c r="PVM16" s="112"/>
      <c r="PVN16" s="112"/>
      <c r="PVO16" s="112"/>
      <c r="PVP16" s="112"/>
      <c r="PVQ16" s="112"/>
      <c r="PVR16" s="112"/>
      <c r="PVS16" s="112"/>
      <c r="PVT16" s="112"/>
      <c r="PVU16" s="112"/>
      <c r="PVV16" s="112"/>
      <c r="PVW16" s="112"/>
      <c r="PVX16" s="112"/>
      <c r="PVY16" s="112"/>
      <c r="PVZ16" s="112"/>
      <c r="PWA16" s="112"/>
      <c r="PWB16" s="112"/>
      <c r="PWC16" s="112"/>
      <c r="PWD16" s="112"/>
      <c r="PWE16" s="112"/>
      <c r="PWF16" s="112"/>
      <c r="PWG16" s="112"/>
      <c r="PWH16" s="112"/>
      <c r="PWI16" s="112"/>
      <c r="PWJ16" s="112"/>
      <c r="PWK16" s="112"/>
      <c r="PWL16" s="112"/>
      <c r="PWM16" s="112"/>
      <c r="PWN16" s="112"/>
      <c r="PWO16" s="112"/>
      <c r="PWP16" s="112"/>
      <c r="PWQ16" s="112"/>
      <c r="PWR16" s="112"/>
      <c r="PWS16" s="112"/>
      <c r="PWT16" s="112"/>
      <c r="PWU16" s="112"/>
      <c r="PWV16" s="112"/>
      <c r="PWW16" s="112"/>
      <c r="PWX16" s="112"/>
      <c r="PWY16" s="112"/>
      <c r="PWZ16" s="112"/>
      <c r="PXA16" s="112"/>
      <c r="PXB16" s="112"/>
      <c r="PXC16" s="112"/>
      <c r="PXD16" s="112"/>
      <c r="PXE16" s="112"/>
      <c r="PXF16" s="112"/>
      <c r="PXG16" s="112"/>
      <c r="PXH16" s="112"/>
      <c r="PXI16" s="112"/>
      <c r="PXJ16" s="112"/>
      <c r="PXK16" s="112"/>
      <c r="PXL16" s="112"/>
      <c r="PXM16" s="112"/>
      <c r="PXN16" s="112"/>
      <c r="PXO16" s="112"/>
      <c r="PXP16" s="112"/>
      <c r="PXQ16" s="112"/>
      <c r="PXR16" s="112"/>
      <c r="PXS16" s="112"/>
      <c r="PXT16" s="112"/>
      <c r="PXU16" s="112"/>
      <c r="PXV16" s="112"/>
      <c r="PXW16" s="112"/>
      <c r="PXX16" s="112"/>
      <c r="PXY16" s="112"/>
      <c r="PXZ16" s="112"/>
      <c r="PYA16" s="112"/>
      <c r="PYB16" s="112"/>
      <c r="PYC16" s="112"/>
      <c r="PYD16" s="112"/>
      <c r="PYE16" s="112"/>
      <c r="PYF16" s="112"/>
      <c r="PYG16" s="112"/>
      <c r="PYH16" s="112"/>
      <c r="PYI16" s="112"/>
      <c r="PYJ16" s="112"/>
      <c r="PYK16" s="112"/>
      <c r="PYL16" s="112"/>
      <c r="PYM16" s="112"/>
      <c r="PYN16" s="112"/>
      <c r="PYO16" s="112"/>
      <c r="PYP16" s="112"/>
      <c r="PYQ16" s="112"/>
      <c r="PYR16" s="112"/>
      <c r="PYS16" s="112"/>
      <c r="PYT16" s="112"/>
      <c r="PYU16" s="112"/>
      <c r="PYV16" s="112"/>
      <c r="PYW16" s="112"/>
      <c r="PYX16" s="112"/>
      <c r="PYY16" s="112"/>
      <c r="PYZ16" s="112"/>
      <c r="PZA16" s="112"/>
      <c r="PZB16" s="112"/>
      <c r="PZC16" s="112"/>
      <c r="PZD16" s="112"/>
      <c r="PZE16" s="112"/>
      <c r="PZF16" s="112"/>
      <c r="PZG16" s="112"/>
      <c r="PZH16" s="112"/>
      <c r="PZI16" s="112"/>
      <c r="PZJ16" s="112"/>
      <c r="PZK16" s="112"/>
      <c r="PZL16" s="112"/>
      <c r="PZM16" s="112"/>
      <c r="PZN16" s="112"/>
      <c r="PZO16" s="112"/>
      <c r="PZP16" s="112"/>
      <c r="PZQ16" s="112"/>
      <c r="PZR16" s="112"/>
      <c r="PZS16" s="112"/>
      <c r="PZT16" s="112"/>
      <c r="PZU16" s="112"/>
      <c r="PZV16" s="112"/>
      <c r="PZW16" s="112"/>
      <c r="PZX16" s="112"/>
      <c r="PZY16" s="112"/>
      <c r="PZZ16" s="112"/>
      <c r="QAA16" s="112"/>
      <c r="QAB16" s="112"/>
      <c r="QAC16" s="112"/>
      <c r="QAD16" s="112"/>
      <c r="QAE16" s="112"/>
      <c r="QAF16" s="112"/>
      <c r="QAG16" s="112"/>
      <c r="QAH16" s="112"/>
      <c r="QAI16" s="112"/>
      <c r="QAJ16" s="112"/>
      <c r="QAK16" s="112"/>
      <c r="QAL16" s="112"/>
      <c r="QAM16" s="112"/>
      <c r="QAN16" s="112"/>
      <c r="QAO16" s="112"/>
      <c r="QAP16" s="112"/>
      <c r="QAQ16" s="112"/>
      <c r="QAR16" s="112"/>
      <c r="QAS16" s="112"/>
      <c r="QAT16" s="112"/>
      <c r="QAU16" s="112"/>
      <c r="QAV16" s="112"/>
      <c r="QAW16" s="112"/>
      <c r="QAX16" s="112"/>
      <c r="QAY16" s="112"/>
      <c r="QAZ16" s="112"/>
      <c r="QBA16" s="112"/>
      <c r="QBB16" s="112"/>
      <c r="QBC16" s="112"/>
      <c r="QBD16" s="112"/>
      <c r="QBE16" s="112"/>
      <c r="QBF16" s="112"/>
      <c r="QBG16" s="112"/>
      <c r="QBH16" s="112"/>
      <c r="QBI16" s="112"/>
      <c r="QBJ16" s="112"/>
      <c r="QBK16" s="112"/>
      <c r="QBL16" s="112"/>
      <c r="QBM16" s="112"/>
      <c r="QBN16" s="112"/>
      <c r="QBO16" s="112"/>
      <c r="QBP16" s="112"/>
      <c r="QBQ16" s="112"/>
      <c r="QBR16" s="112"/>
      <c r="QBS16" s="112"/>
      <c r="QBT16" s="112"/>
      <c r="QBU16" s="112"/>
      <c r="QBV16" s="112"/>
      <c r="QBW16" s="112"/>
      <c r="QBX16" s="112"/>
      <c r="QBY16" s="112"/>
      <c r="QBZ16" s="112"/>
      <c r="QCA16" s="112"/>
      <c r="QCB16" s="112"/>
      <c r="QCC16" s="112"/>
      <c r="QCD16" s="112"/>
      <c r="QCE16" s="112"/>
      <c r="QCF16" s="112"/>
      <c r="QCG16" s="112"/>
      <c r="QCH16" s="112"/>
      <c r="QCI16" s="112"/>
      <c r="QCJ16" s="112"/>
      <c r="QCK16" s="112"/>
      <c r="QCL16" s="112"/>
      <c r="QCM16" s="112"/>
      <c r="QCN16" s="112"/>
      <c r="QCO16" s="112"/>
      <c r="QCP16" s="112"/>
      <c r="QCQ16" s="112"/>
      <c r="QCR16" s="112"/>
      <c r="QCS16" s="112"/>
      <c r="QCT16" s="112"/>
      <c r="QCU16" s="112"/>
      <c r="QCV16" s="112"/>
      <c r="QCW16" s="112"/>
      <c r="QCX16" s="112"/>
      <c r="QCY16" s="112"/>
      <c r="QCZ16" s="112"/>
      <c r="QDA16" s="112"/>
      <c r="QDB16" s="112"/>
      <c r="QDC16" s="112"/>
      <c r="QDD16" s="112"/>
      <c r="QDE16" s="112"/>
      <c r="QDF16" s="112"/>
      <c r="QDG16" s="112"/>
      <c r="QDH16" s="112"/>
      <c r="QDI16" s="112"/>
      <c r="QDJ16" s="112"/>
      <c r="QDK16" s="112"/>
      <c r="QDL16" s="112"/>
      <c r="QDM16" s="112"/>
      <c r="QDN16" s="112"/>
      <c r="QDO16" s="112"/>
      <c r="QDP16" s="112"/>
      <c r="QDQ16" s="112"/>
      <c r="QDR16" s="112"/>
      <c r="QDS16" s="112"/>
      <c r="QDT16" s="112"/>
      <c r="QDU16" s="112"/>
      <c r="QDV16" s="112"/>
      <c r="QDW16" s="112"/>
      <c r="QDX16" s="112"/>
      <c r="QDY16" s="112"/>
      <c r="QDZ16" s="112"/>
      <c r="QEA16" s="112"/>
      <c r="QEB16" s="112"/>
      <c r="QEC16" s="112"/>
      <c r="QED16" s="112"/>
      <c r="QEE16" s="112"/>
      <c r="QEF16" s="112"/>
      <c r="QEG16" s="112"/>
      <c r="QEH16" s="112"/>
      <c r="QEI16" s="112"/>
      <c r="QEJ16" s="112"/>
      <c r="QEK16" s="112"/>
      <c r="QEL16" s="112"/>
      <c r="QEM16" s="112"/>
      <c r="QEN16" s="112"/>
      <c r="QEO16" s="112"/>
      <c r="QEP16" s="112"/>
      <c r="QEQ16" s="112"/>
      <c r="QER16" s="112"/>
      <c r="QES16" s="112"/>
      <c r="QET16" s="112"/>
      <c r="QEU16" s="112"/>
      <c r="QEV16" s="112"/>
      <c r="QEW16" s="112"/>
      <c r="QEX16" s="112"/>
      <c r="QEY16" s="112"/>
      <c r="QEZ16" s="112"/>
      <c r="QFA16" s="112"/>
      <c r="QFB16" s="112"/>
      <c r="QFC16" s="112"/>
      <c r="QFD16" s="112"/>
      <c r="QFE16" s="112"/>
      <c r="QFF16" s="112"/>
      <c r="QFG16" s="112"/>
      <c r="QFH16" s="112"/>
      <c r="QFI16" s="112"/>
      <c r="QFJ16" s="112"/>
      <c r="QFK16" s="112"/>
      <c r="QFL16" s="112"/>
      <c r="QFM16" s="112"/>
      <c r="QFN16" s="112"/>
      <c r="QFO16" s="112"/>
      <c r="QFP16" s="112"/>
      <c r="QFQ16" s="112"/>
      <c r="QFR16" s="112"/>
      <c r="QFS16" s="112"/>
      <c r="QFT16" s="112"/>
      <c r="QFU16" s="112"/>
      <c r="QFV16" s="112"/>
      <c r="QFW16" s="112"/>
      <c r="QFX16" s="112"/>
      <c r="QFY16" s="112"/>
      <c r="QFZ16" s="112"/>
      <c r="QGA16" s="112"/>
      <c r="QGB16" s="112"/>
      <c r="QGC16" s="112"/>
      <c r="QGD16" s="112"/>
      <c r="QGE16" s="112"/>
      <c r="QGF16" s="112"/>
      <c r="QGG16" s="112"/>
      <c r="QGH16" s="112"/>
      <c r="QGI16" s="112"/>
      <c r="QGJ16" s="112"/>
      <c r="QGK16" s="112"/>
      <c r="QGL16" s="112"/>
      <c r="QGM16" s="112"/>
      <c r="QGN16" s="112"/>
      <c r="QGO16" s="112"/>
      <c r="QGP16" s="112"/>
      <c r="QGQ16" s="112"/>
      <c r="QGR16" s="112"/>
      <c r="QGS16" s="112"/>
      <c r="QGT16" s="112"/>
      <c r="QGU16" s="112"/>
      <c r="QGV16" s="112"/>
      <c r="QGW16" s="112"/>
      <c r="QGX16" s="112"/>
      <c r="QGY16" s="112"/>
      <c r="QGZ16" s="112"/>
      <c r="QHA16" s="112"/>
      <c r="QHB16" s="112"/>
      <c r="QHC16" s="112"/>
      <c r="QHD16" s="112"/>
      <c r="QHE16" s="112"/>
      <c r="QHF16" s="112"/>
      <c r="QHG16" s="112"/>
      <c r="QHH16" s="112"/>
      <c r="QHI16" s="112"/>
      <c r="QHJ16" s="112"/>
      <c r="QHK16" s="112"/>
      <c r="QHL16" s="112"/>
      <c r="QHM16" s="112"/>
      <c r="QHN16" s="112"/>
      <c r="QHO16" s="112"/>
      <c r="QHP16" s="112"/>
      <c r="QHQ16" s="112"/>
      <c r="QHR16" s="112"/>
      <c r="QHS16" s="112"/>
      <c r="QHT16" s="112"/>
      <c r="QHU16" s="112"/>
      <c r="QHV16" s="112"/>
      <c r="QHW16" s="112"/>
      <c r="QHX16" s="112"/>
      <c r="QHY16" s="112"/>
      <c r="QHZ16" s="112"/>
      <c r="QIA16" s="112"/>
      <c r="QIB16" s="112"/>
      <c r="QIC16" s="112"/>
      <c r="QID16" s="112"/>
      <c r="QIE16" s="112"/>
      <c r="QIF16" s="112"/>
      <c r="QIG16" s="112"/>
      <c r="QIH16" s="112"/>
      <c r="QII16" s="112"/>
      <c r="QIJ16" s="112"/>
      <c r="QIK16" s="112"/>
      <c r="QIL16" s="112"/>
      <c r="QIM16" s="112"/>
      <c r="QIN16" s="112"/>
      <c r="QIO16" s="112"/>
      <c r="QIP16" s="112"/>
      <c r="QIQ16" s="112"/>
      <c r="QIR16" s="112"/>
      <c r="QIS16" s="112"/>
      <c r="QIT16" s="112"/>
      <c r="QIU16" s="112"/>
      <c r="QIV16" s="112"/>
      <c r="QIW16" s="112"/>
      <c r="QIX16" s="112"/>
      <c r="QIY16" s="112"/>
      <c r="QIZ16" s="112"/>
      <c r="QJA16" s="112"/>
      <c r="QJB16" s="112"/>
      <c r="QJC16" s="112"/>
      <c r="QJD16" s="112"/>
      <c r="QJE16" s="112"/>
      <c r="QJF16" s="112"/>
      <c r="QJG16" s="112"/>
      <c r="QJH16" s="112"/>
      <c r="QJI16" s="112"/>
      <c r="QJJ16" s="112"/>
      <c r="QJK16" s="112"/>
      <c r="QJL16" s="112"/>
      <c r="QJM16" s="112"/>
      <c r="QJN16" s="112"/>
      <c r="QJO16" s="112"/>
      <c r="QJP16" s="112"/>
      <c r="QJQ16" s="112"/>
      <c r="QJR16" s="112"/>
      <c r="QJS16" s="112"/>
      <c r="QJT16" s="112"/>
      <c r="QJU16" s="112"/>
      <c r="QJV16" s="112"/>
      <c r="QJW16" s="112"/>
      <c r="QJX16" s="112"/>
      <c r="QJY16" s="112"/>
      <c r="QJZ16" s="112"/>
      <c r="QKA16" s="112"/>
      <c r="QKB16" s="112"/>
      <c r="QKC16" s="112"/>
      <c r="QKD16" s="112"/>
      <c r="QKE16" s="112"/>
      <c r="QKF16" s="112"/>
      <c r="QKG16" s="112"/>
      <c r="QKH16" s="112"/>
      <c r="QKI16" s="112"/>
      <c r="QKJ16" s="112"/>
      <c r="QKK16" s="112"/>
      <c r="QKL16" s="112"/>
      <c r="QKM16" s="112"/>
      <c r="QKN16" s="112"/>
      <c r="QKO16" s="112"/>
      <c r="QKP16" s="112"/>
      <c r="QKQ16" s="112"/>
      <c r="QKR16" s="112"/>
      <c r="QKS16" s="112"/>
      <c r="QKT16" s="112"/>
      <c r="QKU16" s="112"/>
      <c r="QKV16" s="112"/>
      <c r="QKW16" s="112"/>
      <c r="QKX16" s="112"/>
      <c r="QKY16" s="112"/>
      <c r="QKZ16" s="112"/>
      <c r="QLA16" s="112"/>
      <c r="QLB16" s="112"/>
      <c r="QLC16" s="112"/>
      <c r="QLD16" s="112"/>
      <c r="QLE16" s="112"/>
      <c r="QLF16" s="112"/>
      <c r="QLG16" s="112"/>
      <c r="QLH16" s="112"/>
      <c r="QLI16" s="112"/>
      <c r="QLJ16" s="112"/>
      <c r="QLK16" s="112"/>
      <c r="QLL16" s="112"/>
      <c r="QLM16" s="112"/>
      <c r="QLN16" s="112"/>
      <c r="QLO16" s="112"/>
      <c r="QLP16" s="112"/>
      <c r="QLQ16" s="112"/>
      <c r="QLR16" s="112"/>
      <c r="QLS16" s="112"/>
      <c r="QLT16" s="112"/>
      <c r="QLU16" s="112"/>
      <c r="QLV16" s="112"/>
      <c r="QLW16" s="112"/>
      <c r="QLX16" s="112"/>
      <c r="QLY16" s="112"/>
      <c r="QLZ16" s="112"/>
      <c r="QMA16" s="112"/>
      <c r="QMB16" s="112"/>
      <c r="QMC16" s="112"/>
      <c r="QMD16" s="112"/>
      <c r="QME16" s="112"/>
      <c r="QMF16" s="112"/>
      <c r="QMG16" s="112"/>
      <c r="QMH16" s="112"/>
      <c r="QMI16" s="112"/>
      <c r="QMJ16" s="112"/>
      <c r="QMK16" s="112"/>
      <c r="QML16" s="112"/>
      <c r="QMM16" s="112"/>
      <c r="QMN16" s="112"/>
      <c r="QMO16" s="112"/>
      <c r="QMP16" s="112"/>
      <c r="QMQ16" s="112"/>
      <c r="QMR16" s="112"/>
      <c r="QMS16" s="112"/>
      <c r="QMT16" s="112"/>
      <c r="QMU16" s="112"/>
      <c r="QMV16" s="112"/>
      <c r="QMW16" s="112"/>
      <c r="QMX16" s="112"/>
      <c r="QMY16" s="112"/>
      <c r="QMZ16" s="112"/>
      <c r="QNA16" s="112"/>
      <c r="QNB16" s="112"/>
      <c r="QNC16" s="112"/>
      <c r="QND16" s="112"/>
      <c r="QNE16" s="112"/>
      <c r="QNF16" s="112"/>
      <c r="QNG16" s="112"/>
      <c r="QNH16" s="112"/>
      <c r="QNI16" s="112"/>
      <c r="QNJ16" s="112"/>
      <c r="QNK16" s="112"/>
      <c r="QNL16" s="112"/>
      <c r="QNM16" s="112"/>
      <c r="QNN16" s="112"/>
      <c r="QNO16" s="112"/>
      <c r="QNP16" s="112"/>
      <c r="QNQ16" s="112"/>
      <c r="QNR16" s="112"/>
      <c r="QNS16" s="112"/>
      <c r="QNT16" s="112"/>
      <c r="QNU16" s="112"/>
      <c r="QNV16" s="112"/>
      <c r="QNW16" s="112"/>
      <c r="QNX16" s="112"/>
      <c r="QNY16" s="112"/>
      <c r="QNZ16" s="112"/>
      <c r="QOA16" s="112"/>
      <c r="QOB16" s="112"/>
      <c r="QOC16" s="112"/>
      <c r="QOD16" s="112"/>
      <c r="QOE16" s="112"/>
      <c r="QOF16" s="112"/>
      <c r="QOG16" s="112"/>
      <c r="QOH16" s="112"/>
      <c r="QOI16" s="112"/>
      <c r="QOJ16" s="112"/>
      <c r="QOK16" s="112"/>
      <c r="QOL16" s="112"/>
      <c r="QOM16" s="112"/>
      <c r="QON16" s="112"/>
      <c r="QOO16" s="112"/>
      <c r="QOP16" s="112"/>
      <c r="QOQ16" s="112"/>
      <c r="QOR16" s="112"/>
      <c r="QOS16" s="112"/>
      <c r="QOT16" s="112"/>
      <c r="QOU16" s="112"/>
      <c r="QOV16" s="112"/>
      <c r="QOW16" s="112"/>
      <c r="QOX16" s="112"/>
      <c r="QOY16" s="112"/>
      <c r="QOZ16" s="112"/>
      <c r="QPA16" s="112"/>
      <c r="QPB16" s="112"/>
      <c r="QPC16" s="112"/>
      <c r="QPD16" s="112"/>
      <c r="QPE16" s="112"/>
      <c r="QPF16" s="112"/>
      <c r="QPG16" s="112"/>
      <c r="QPH16" s="112"/>
      <c r="QPI16" s="112"/>
      <c r="QPJ16" s="112"/>
      <c r="QPK16" s="112"/>
      <c r="QPL16" s="112"/>
      <c r="QPM16" s="112"/>
      <c r="QPN16" s="112"/>
      <c r="QPO16" s="112"/>
      <c r="QPP16" s="112"/>
      <c r="QPQ16" s="112"/>
      <c r="QPR16" s="112"/>
      <c r="QPS16" s="112"/>
      <c r="QPT16" s="112"/>
      <c r="QPU16" s="112"/>
      <c r="QPV16" s="112"/>
      <c r="QPW16" s="112"/>
      <c r="QPX16" s="112"/>
      <c r="QPY16" s="112"/>
      <c r="QPZ16" s="112"/>
      <c r="QQA16" s="112"/>
      <c r="QQB16" s="112"/>
      <c r="QQC16" s="112"/>
      <c r="QQD16" s="112"/>
      <c r="QQE16" s="112"/>
      <c r="QQF16" s="112"/>
      <c r="QQG16" s="112"/>
      <c r="QQH16" s="112"/>
      <c r="QQI16" s="112"/>
      <c r="QQJ16" s="112"/>
      <c r="QQK16" s="112"/>
      <c r="QQL16" s="112"/>
      <c r="QQM16" s="112"/>
      <c r="QQN16" s="112"/>
      <c r="QQO16" s="112"/>
      <c r="QQP16" s="112"/>
      <c r="QQQ16" s="112"/>
      <c r="QQR16" s="112"/>
      <c r="QQS16" s="112"/>
      <c r="QQT16" s="112"/>
      <c r="QQU16" s="112"/>
      <c r="QQV16" s="112"/>
      <c r="QQW16" s="112"/>
      <c r="QQX16" s="112"/>
      <c r="QQY16" s="112"/>
      <c r="QQZ16" s="112"/>
      <c r="QRA16" s="112"/>
      <c r="QRB16" s="112"/>
      <c r="QRC16" s="112"/>
      <c r="QRD16" s="112"/>
      <c r="QRE16" s="112"/>
      <c r="QRF16" s="112"/>
      <c r="QRG16" s="112"/>
      <c r="QRH16" s="112"/>
      <c r="QRI16" s="112"/>
      <c r="QRJ16" s="112"/>
      <c r="QRK16" s="112"/>
      <c r="QRL16" s="112"/>
      <c r="QRM16" s="112"/>
      <c r="QRN16" s="112"/>
      <c r="QRO16" s="112"/>
      <c r="QRP16" s="112"/>
      <c r="QRQ16" s="112"/>
      <c r="QRR16" s="112"/>
      <c r="QRS16" s="112"/>
      <c r="QRT16" s="112"/>
      <c r="QRU16" s="112"/>
      <c r="QRV16" s="112"/>
      <c r="QRW16" s="112"/>
      <c r="QRX16" s="112"/>
      <c r="QRY16" s="112"/>
      <c r="QRZ16" s="112"/>
      <c r="QSA16" s="112"/>
      <c r="QSB16" s="112"/>
      <c r="QSC16" s="112"/>
      <c r="QSD16" s="112"/>
      <c r="QSE16" s="112"/>
      <c r="QSF16" s="112"/>
      <c r="QSG16" s="112"/>
      <c r="QSH16" s="112"/>
      <c r="QSI16" s="112"/>
      <c r="QSJ16" s="112"/>
      <c r="QSK16" s="112"/>
      <c r="QSL16" s="112"/>
      <c r="QSM16" s="112"/>
      <c r="QSN16" s="112"/>
      <c r="QSO16" s="112"/>
      <c r="QSP16" s="112"/>
      <c r="QSQ16" s="112"/>
      <c r="QSR16" s="112"/>
      <c r="QSS16" s="112"/>
      <c r="QST16" s="112"/>
      <c r="QSU16" s="112"/>
      <c r="QSV16" s="112"/>
      <c r="QSW16" s="112"/>
      <c r="QSX16" s="112"/>
      <c r="QSY16" s="112"/>
      <c r="QSZ16" s="112"/>
      <c r="QTA16" s="112"/>
      <c r="QTB16" s="112"/>
      <c r="QTC16" s="112"/>
      <c r="QTD16" s="112"/>
      <c r="QTE16" s="112"/>
      <c r="QTF16" s="112"/>
      <c r="QTG16" s="112"/>
      <c r="QTH16" s="112"/>
      <c r="QTI16" s="112"/>
      <c r="QTJ16" s="112"/>
      <c r="QTK16" s="112"/>
      <c r="QTL16" s="112"/>
      <c r="QTM16" s="112"/>
      <c r="QTN16" s="112"/>
      <c r="QTO16" s="112"/>
      <c r="QTP16" s="112"/>
      <c r="QTQ16" s="112"/>
      <c r="QTR16" s="112"/>
      <c r="QTS16" s="112"/>
      <c r="QTT16" s="112"/>
      <c r="QTU16" s="112"/>
      <c r="QTV16" s="112"/>
      <c r="QTW16" s="112"/>
      <c r="QTX16" s="112"/>
      <c r="QTY16" s="112"/>
      <c r="QTZ16" s="112"/>
      <c r="QUA16" s="112"/>
      <c r="QUB16" s="112"/>
      <c r="QUC16" s="112"/>
      <c r="QUD16" s="112"/>
      <c r="QUE16" s="112"/>
      <c r="QUF16" s="112"/>
      <c r="QUG16" s="112"/>
      <c r="QUH16" s="112"/>
      <c r="QUI16" s="112"/>
      <c r="QUJ16" s="112"/>
      <c r="QUK16" s="112"/>
      <c r="QUL16" s="112"/>
      <c r="QUM16" s="112"/>
      <c r="QUN16" s="112"/>
      <c r="QUO16" s="112"/>
      <c r="QUP16" s="112"/>
      <c r="QUQ16" s="112"/>
      <c r="QUR16" s="112"/>
      <c r="QUS16" s="112"/>
      <c r="QUT16" s="112"/>
      <c r="QUU16" s="112"/>
      <c r="QUV16" s="112"/>
      <c r="QUW16" s="112"/>
      <c r="QUX16" s="112"/>
      <c r="QUY16" s="112"/>
      <c r="QUZ16" s="112"/>
      <c r="QVA16" s="112"/>
      <c r="QVB16" s="112"/>
      <c r="QVC16" s="112"/>
      <c r="QVD16" s="112"/>
      <c r="QVE16" s="112"/>
      <c r="QVF16" s="112"/>
      <c r="QVG16" s="112"/>
      <c r="QVH16" s="112"/>
      <c r="QVI16" s="112"/>
      <c r="QVJ16" s="112"/>
      <c r="QVK16" s="112"/>
      <c r="QVL16" s="112"/>
      <c r="QVM16" s="112"/>
      <c r="QVN16" s="112"/>
      <c r="QVO16" s="112"/>
      <c r="QVP16" s="112"/>
      <c r="QVQ16" s="112"/>
      <c r="QVR16" s="112"/>
      <c r="QVS16" s="112"/>
      <c r="QVT16" s="112"/>
      <c r="QVU16" s="112"/>
      <c r="QVV16" s="112"/>
      <c r="QVW16" s="112"/>
      <c r="QVX16" s="112"/>
      <c r="QVY16" s="112"/>
      <c r="QVZ16" s="112"/>
      <c r="QWA16" s="112"/>
      <c r="QWB16" s="112"/>
      <c r="QWC16" s="112"/>
      <c r="QWD16" s="112"/>
      <c r="QWE16" s="112"/>
      <c r="QWF16" s="112"/>
      <c r="QWG16" s="112"/>
      <c r="QWH16" s="112"/>
      <c r="QWI16" s="112"/>
      <c r="QWJ16" s="112"/>
      <c r="QWK16" s="112"/>
      <c r="QWL16" s="112"/>
      <c r="QWM16" s="112"/>
      <c r="QWN16" s="112"/>
      <c r="QWO16" s="112"/>
      <c r="QWP16" s="112"/>
      <c r="QWQ16" s="112"/>
      <c r="QWR16" s="112"/>
      <c r="QWS16" s="112"/>
      <c r="QWT16" s="112"/>
      <c r="QWU16" s="112"/>
      <c r="QWV16" s="112"/>
      <c r="QWW16" s="112"/>
      <c r="QWX16" s="112"/>
      <c r="QWY16" s="112"/>
      <c r="QWZ16" s="112"/>
      <c r="QXA16" s="112"/>
      <c r="QXB16" s="112"/>
      <c r="QXC16" s="112"/>
      <c r="QXD16" s="112"/>
      <c r="QXE16" s="112"/>
      <c r="QXF16" s="112"/>
      <c r="QXG16" s="112"/>
      <c r="QXH16" s="112"/>
      <c r="QXI16" s="112"/>
      <c r="QXJ16" s="112"/>
      <c r="QXK16" s="112"/>
      <c r="QXL16" s="112"/>
      <c r="QXM16" s="112"/>
      <c r="QXN16" s="112"/>
      <c r="QXO16" s="112"/>
      <c r="QXP16" s="112"/>
      <c r="QXQ16" s="112"/>
      <c r="QXR16" s="112"/>
      <c r="QXS16" s="112"/>
      <c r="QXT16" s="112"/>
      <c r="QXU16" s="112"/>
      <c r="QXV16" s="112"/>
      <c r="QXW16" s="112"/>
      <c r="QXX16" s="112"/>
      <c r="QXY16" s="112"/>
      <c r="QXZ16" s="112"/>
      <c r="QYA16" s="112"/>
      <c r="QYB16" s="112"/>
      <c r="QYC16" s="112"/>
      <c r="QYD16" s="112"/>
      <c r="QYE16" s="112"/>
      <c r="QYF16" s="112"/>
      <c r="QYG16" s="112"/>
      <c r="QYH16" s="112"/>
      <c r="QYI16" s="112"/>
      <c r="QYJ16" s="112"/>
      <c r="QYK16" s="112"/>
      <c r="QYL16" s="112"/>
      <c r="QYM16" s="112"/>
      <c r="QYN16" s="112"/>
      <c r="QYO16" s="112"/>
      <c r="QYP16" s="112"/>
      <c r="QYQ16" s="112"/>
      <c r="QYR16" s="112"/>
      <c r="QYS16" s="112"/>
      <c r="QYT16" s="112"/>
      <c r="QYU16" s="112"/>
      <c r="QYV16" s="112"/>
      <c r="QYW16" s="112"/>
      <c r="QYX16" s="112"/>
      <c r="QYY16" s="112"/>
      <c r="QYZ16" s="112"/>
      <c r="QZA16" s="112"/>
      <c r="QZB16" s="112"/>
      <c r="QZC16" s="112"/>
      <c r="QZD16" s="112"/>
      <c r="QZE16" s="112"/>
      <c r="QZF16" s="112"/>
      <c r="QZG16" s="112"/>
      <c r="QZH16" s="112"/>
      <c r="QZI16" s="112"/>
      <c r="QZJ16" s="112"/>
      <c r="QZK16" s="112"/>
      <c r="QZL16" s="112"/>
      <c r="QZM16" s="112"/>
      <c r="QZN16" s="112"/>
      <c r="QZO16" s="112"/>
      <c r="QZP16" s="112"/>
      <c r="QZQ16" s="112"/>
      <c r="QZR16" s="112"/>
      <c r="QZS16" s="112"/>
      <c r="QZT16" s="112"/>
      <c r="QZU16" s="112"/>
      <c r="QZV16" s="112"/>
      <c r="QZW16" s="112"/>
      <c r="QZX16" s="112"/>
      <c r="QZY16" s="112"/>
      <c r="QZZ16" s="112"/>
      <c r="RAA16" s="112"/>
      <c r="RAB16" s="112"/>
      <c r="RAC16" s="112"/>
      <c r="RAD16" s="112"/>
      <c r="RAE16" s="112"/>
      <c r="RAF16" s="112"/>
      <c r="RAG16" s="112"/>
      <c r="RAH16" s="112"/>
      <c r="RAI16" s="112"/>
      <c r="RAJ16" s="112"/>
      <c r="RAK16" s="112"/>
      <c r="RAL16" s="112"/>
      <c r="RAM16" s="112"/>
      <c r="RAN16" s="112"/>
      <c r="RAO16" s="112"/>
      <c r="RAP16" s="112"/>
      <c r="RAQ16" s="112"/>
      <c r="RAR16" s="112"/>
      <c r="RAS16" s="112"/>
      <c r="RAT16" s="112"/>
      <c r="RAU16" s="112"/>
      <c r="RAV16" s="112"/>
      <c r="RAW16" s="112"/>
      <c r="RAX16" s="112"/>
      <c r="RAY16" s="112"/>
      <c r="RAZ16" s="112"/>
      <c r="RBA16" s="112"/>
      <c r="RBB16" s="112"/>
      <c r="RBC16" s="112"/>
      <c r="RBD16" s="112"/>
      <c r="RBE16" s="112"/>
      <c r="RBF16" s="112"/>
      <c r="RBG16" s="112"/>
      <c r="RBH16" s="112"/>
      <c r="RBI16" s="112"/>
      <c r="RBJ16" s="112"/>
      <c r="RBK16" s="112"/>
      <c r="RBL16" s="112"/>
      <c r="RBM16" s="112"/>
      <c r="RBN16" s="112"/>
      <c r="RBO16" s="112"/>
      <c r="RBP16" s="112"/>
      <c r="RBQ16" s="112"/>
      <c r="RBR16" s="112"/>
      <c r="RBS16" s="112"/>
      <c r="RBT16" s="112"/>
      <c r="RBU16" s="112"/>
      <c r="RBV16" s="112"/>
      <c r="RBW16" s="112"/>
      <c r="RBX16" s="112"/>
      <c r="RBY16" s="112"/>
      <c r="RBZ16" s="112"/>
      <c r="RCA16" s="112"/>
      <c r="RCB16" s="112"/>
      <c r="RCC16" s="112"/>
      <c r="RCD16" s="112"/>
      <c r="RCE16" s="112"/>
      <c r="RCF16" s="112"/>
      <c r="RCG16" s="112"/>
      <c r="RCH16" s="112"/>
      <c r="RCI16" s="112"/>
      <c r="RCJ16" s="112"/>
      <c r="RCK16" s="112"/>
      <c r="RCL16" s="112"/>
      <c r="RCM16" s="112"/>
      <c r="RCN16" s="112"/>
      <c r="RCO16" s="112"/>
      <c r="RCP16" s="112"/>
      <c r="RCQ16" s="112"/>
      <c r="RCR16" s="112"/>
      <c r="RCS16" s="112"/>
      <c r="RCT16" s="112"/>
      <c r="RCU16" s="112"/>
      <c r="RCV16" s="112"/>
      <c r="RCW16" s="112"/>
      <c r="RCX16" s="112"/>
      <c r="RCY16" s="112"/>
      <c r="RCZ16" s="112"/>
      <c r="RDA16" s="112"/>
      <c r="RDB16" s="112"/>
      <c r="RDC16" s="112"/>
      <c r="RDD16" s="112"/>
      <c r="RDE16" s="112"/>
      <c r="RDF16" s="112"/>
      <c r="RDG16" s="112"/>
      <c r="RDH16" s="112"/>
      <c r="RDI16" s="112"/>
      <c r="RDJ16" s="112"/>
      <c r="RDK16" s="112"/>
      <c r="RDL16" s="112"/>
      <c r="RDM16" s="112"/>
      <c r="RDN16" s="112"/>
      <c r="RDO16" s="112"/>
      <c r="RDP16" s="112"/>
      <c r="RDQ16" s="112"/>
      <c r="RDR16" s="112"/>
      <c r="RDS16" s="112"/>
      <c r="RDT16" s="112"/>
      <c r="RDU16" s="112"/>
      <c r="RDV16" s="112"/>
      <c r="RDW16" s="112"/>
      <c r="RDX16" s="112"/>
      <c r="RDY16" s="112"/>
      <c r="RDZ16" s="112"/>
      <c r="REA16" s="112"/>
      <c r="REB16" s="112"/>
      <c r="REC16" s="112"/>
      <c r="RED16" s="112"/>
      <c r="REE16" s="112"/>
      <c r="REF16" s="112"/>
      <c r="REG16" s="112"/>
      <c r="REH16" s="112"/>
      <c r="REI16" s="112"/>
      <c r="REJ16" s="112"/>
      <c r="REK16" s="112"/>
      <c r="REL16" s="112"/>
      <c r="REM16" s="112"/>
      <c r="REN16" s="112"/>
      <c r="REO16" s="112"/>
      <c r="REP16" s="112"/>
      <c r="REQ16" s="112"/>
      <c r="RER16" s="112"/>
      <c r="RES16" s="112"/>
      <c r="RET16" s="112"/>
      <c r="REU16" s="112"/>
      <c r="REV16" s="112"/>
      <c r="REW16" s="112"/>
      <c r="REX16" s="112"/>
      <c r="REY16" s="112"/>
      <c r="REZ16" s="112"/>
      <c r="RFA16" s="112"/>
      <c r="RFB16" s="112"/>
      <c r="RFC16" s="112"/>
      <c r="RFD16" s="112"/>
      <c r="RFE16" s="112"/>
      <c r="RFF16" s="112"/>
      <c r="RFG16" s="112"/>
      <c r="RFH16" s="112"/>
      <c r="RFI16" s="112"/>
      <c r="RFJ16" s="112"/>
      <c r="RFK16" s="112"/>
      <c r="RFL16" s="112"/>
      <c r="RFM16" s="112"/>
      <c r="RFN16" s="112"/>
      <c r="RFO16" s="112"/>
      <c r="RFP16" s="112"/>
      <c r="RFQ16" s="112"/>
      <c r="RFR16" s="112"/>
      <c r="RFS16" s="112"/>
      <c r="RFT16" s="112"/>
      <c r="RFU16" s="112"/>
      <c r="RFV16" s="112"/>
      <c r="RFW16" s="112"/>
      <c r="RFX16" s="112"/>
      <c r="RFY16" s="112"/>
      <c r="RFZ16" s="112"/>
      <c r="RGA16" s="112"/>
      <c r="RGB16" s="112"/>
      <c r="RGC16" s="112"/>
      <c r="RGD16" s="112"/>
      <c r="RGE16" s="112"/>
      <c r="RGF16" s="112"/>
      <c r="RGG16" s="112"/>
      <c r="RGH16" s="112"/>
      <c r="RGI16" s="112"/>
      <c r="RGJ16" s="112"/>
      <c r="RGK16" s="112"/>
      <c r="RGL16" s="112"/>
      <c r="RGM16" s="112"/>
      <c r="RGN16" s="112"/>
      <c r="RGO16" s="112"/>
      <c r="RGP16" s="112"/>
      <c r="RGQ16" s="112"/>
      <c r="RGR16" s="112"/>
      <c r="RGS16" s="112"/>
      <c r="RGT16" s="112"/>
      <c r="RGU16" s="112"/>
      <c r="RGV16" s="112"/>
      <c r="RGW16" s="112"/>
      <c r="RGX16" s="112"/>
      <c r="RGY16" s="112"/>
      <c r="RGZ16" s="112"/>
      <c r="RHA16" s="112"/>
      <c r="RHB16" s="112"/>
      <c r="RHC16" s="112"/>
      <c r="RHD16" s="112"/>
      <c r="RHE16" s="112"/>
      <c r="RHF16" s="112"/>
      <c r="RHG16" s="112"/>
      <c r="RHH16" s="112"/>
      <c r="RHI16" s="112"/>
      <c r="RHJ16" s="112"/>
      <c r="RHK16" s="112"/>
      <c r="RHL16" s="112"/>
      <c r="RHM16" s="112"/>
      <c r="RHN16" s="112"/>
      <c r="RHO16" s="112"/>
      <c r="RHP16" s="112"/>
      <c r="RHQ16" s="112"/>
      <c r="RHR16" s="112"/>
      <c r="RHS16" s="112"/>
      <c r="RHT16" s="112"/>
      <c r="RHU16" s="112"/>
      <c r="RHV16" s="112"/>
      <c r="RHW16" s="112"/>
      <c r="RHX16" s="112"/>
      <c r="RHY16" s="112"/>
      <c r="RHZ16" s="112"/>
      <c r="RIA16" s="112"/>
      <c r="RIB16" s="112"/>
      <c r="RIC16" s="112"/>
      <c r="RID16" s="112"/>
      <c r="RIE16" s="112"/>
      <c r="RIF16" s="112"/>
      <c r="RIG16" s="112"/>
      <c r="RIH16" s="112"/>
      <c r="RII16" s="112"/>
      <c r="RIJ16" s="112"/>
      <c r="RIK16" s="112"/>
      <c r="RIL16" s="112"/>
      <c r="RIM16" s="112"/>
      <c r="RIN16" s="112"/>
      <c r="RIO16" s="112"/>
      <c r="RIP16" s="112"/>
      <c r="RIQ16" s="112"/>
      <c r="RIR16" s="112"/>
      <c r="RIS16" s="112"/>
      <c r="RIT16" s="112"/>
      <c r="RIU16" s="112"/>
      <c r="RIV16" s="112"/>
      <c r="RIW16" s="112"/>
      <c r="RIX16" s="112"/>
      <c r="RIY16" s="112"/>
      <c r="RIZ16" s="112"/>
      <c r="RJA16" s="112"/>
      <c r="RJB16" s="112"/>
      <c r="RJC16" s="112"/>
      <c r="RJD16" s="112"/>
      <c r="RJE16" s="112"/>
      <c r="RJF16" s="112"/>
      <c r="RJG16" s="112"/>
      <c r="RJH16" s="112"/>
      <c r="RJI16" s="112"/>
      <c r="RJJ16" s="112"/>
      <c r="RJK16" s="112"/>
      <c r="RJL16" s="112"/>
      <c r="RJM16" s="112"/>
      <c r="RJN16" s="112"/>
      <c r="RJO16" s="112"/>
      <c r="RJP16" s="112"/>
      <c r="RJQ16" s="112"/>
      <c r="RJR16" s="112"/>
      <c r="RJS16" s="112"/>
      <c r="RJT16" s="112"/>
      <c r="RJU16" s="112"/>
      <c r="RJV16" s="112"/>
      <c r="RJW16" s="112"/>
      <c r="RJX16" s="112"/>
      <c r="RJY16" s="112"/>
      <c r="RJZ16" s="112"/>
      <c r="RKA16" s="112"/>
      <c r="RKB16" s="112"/>
      <c r="RKC16" s="112"/>
      <c r="RKD16" s="112"/>
      <c r="RKE16" s="112"/>
      <c r="RKF16" s="112"/>
      <c r="RKG16" s="112"/>
      <c r="RKH16" s="112"/>
      <c r="RKI16" s="112"/>
      <c r="RKJ16" s="112"/>
      <c r="RKK16" s="112"/>
      <c r="RKL16" s="112"/>
      <c r="RKM16" s="112"/>
      <c r="RKN16" s="112"/>
      <c r="RKO16" s="112"/>
      <c r="RKP16" s="112"/>
      <c r="RKQ16" s="112"/>
      <c r="RKR16" s="112"/>
      <c r="RKS16" s="112"/>
      <c r="RKT16" s="112"/>
      <c r="RKU16" s="112"/>
      <c r="RKV16" s="112"/>
      <c r="RKW16" s="112"/>
      <c r="RKX16" s="112"/>
      <c r="RKY16" s="112"/>
      <c r="RKZ16" s="112"/>
      <c r="RLA16" s="112"/>
      <c r="RLB16" s="112"/>
      <c r="RLC16" s="112"/>
      <c r="RLD16" s="112"/>
      <c r="RLE16" s="112"/>
      <c r="RLF16" s="112"/>
      <c r="RLG16" s="112"/>
      <c r="RLH16" s="112"/>
      <c r="RLI16" s="112"/>
      <c r="RLJ16" s="112"/>
      <c r="RLK16" s="112"/>
      <c r="RLL16" s="112"/>
      <c r="RLM16" s="112"/>
      <c r="RLN16" s="112"/>
      <c r="RLO16" s="112"/>
      <c r="RLP16" s="112"/>
      <c r="RLQ16" s="112"/>
      <c r="RLR16" s="112"/>
      <c r="RLS16" s="112"/>
      <c r="RLT16" s="112"/>
      <c r="RLU16" s="112"/>
      <c r="RLV16" s="112"/>
      <c r="RLW16" s="112"/>
      <c r="RLX16" s="112"/>
      <c r="RLY16" s="112"/>
      <c r="RLZ16" s="112"/>
      <c r="RMA16" s="112"/>
      <c r="RMB16" s="112"/>
      <c r="RMC16" s="112"/>
      <c r="RMD16" s="112"/>
      <c r="RME16" s="112"/>
      <c r="RMF16" s="112"/>
      <c r="RMG16" s="112"/>
      <c r="RMH16" s="112"/>
      <c r="RMI16" s="112"/>
      <c r="RMJ16" s="112"/>
      <c r="RMK16" s="112"/>
      <c r="RML16" s="112"/>
      <c r="RMM16" s="112"/>
      <c r="RMN16" s="112"/>
      <c r="RMO16" s="112"/>
      <c r="RMP16" s="112"/>
      <c r="RMQ16" s="112"/>
      <c r="RMR16" s="112"/>
      <c r="RMS16" s="112"/>
      <c r="RMT16" s="112"/>
      <c r="RMU16" s="112"/>
      <c r="RMV16" s="112"/>
      <c r="RMW16" s="112"/>
      <c r="RMX16" s="112"/>
      <c r="RMY16" s="112"/>
      <c r="RMZ16" s="112"/>
      <c r="RNA16" s="112"/>
      <c r="RNB16" s="112"/>
      <c r="RNC16" s="112"/>
      <c r="RND16" s="112"/>
      <c r="RNE16" s="112"/>
      <c r="RNF16" s="112"/>
      <c r="RNG16" s="112"/>
      <c r="RNH16" s="112"/>
      <c r="RNI16" s="112"/>
      <c r="RNJ16" s="112"/>
      <c r="RNK16" s="112"/>
      <c r="RNL16" s="112"/>
      <c r="RNM16" s="112"/>
      <c r="RNN16" s="112"/>
      <c r="RNO16" s="112"/>
      <c r="RNP16" s="112"/>
      <c r="RNQ16" s="112"/>
      <c r="RNR16" s="112"/>
      <c r="RNS16" s="112"/>
      <c r="RNT16" s="112"/>
      <c r="RNU16" s="112"/>
      <c r="RNV16" s="112"/>
      <c r="RNW16" s="112"/>
      <c r="RNX16" s="112"/>
      <c r="RNY16" s="112"/>
      <c r="RNZ16" s="112"/>
      <c r="ROA16" s="112"/>
      <c r="ROB16" s="112"/>
      <c r="ROC16" s="112"/>
      <c r="ROD16" s="112"/>
      <c r="ROE16" s="112"/>
      <c r="ROF16" s="112"/>
      <c r="ROG16" s="112"/>
      <c r="ROH16" s="112"/>
      <c r="ROI16" s="112"/>
      <c r="ROJ16" s="112"/>
      <c r="ROK16" s="112"/>
      <c r="ROL16" s="112"/>
      <c r="ROM16" s="112"/>
      <c r="RON16" s="112"/>
      <c r="ROO16" s="112"/>
      <c r="ROP16" s="112"/>
      <c r="ROQ16" s="112"/>
      <c r="ROR16" s="112"/>
      <c r="ROS16" s="112"/>
      <c r="ROT16" s="112"/>
      <c r="ROU16" s="112"/>
      <c r="ROV16" s="112"/>
      <c r="ROW16" s="112"/>
      <c r="ROX16" s="112"/>
      <c r="ROY16" s="112"/>
      <c r="ROZ16" s="112"/>
      <c r="RPA16" s="112"/>
      <c r="RPB16" s="112"/>
      <c r="RPC16" s="112"/>
      <c r="RPD16" s="112"/>
      <c r="RPE16" s="112"/>
      <c r="RPF16" s="112"/>
      <c r="RPG16" s="112"/>
      <c r="RPH16" s="112"/>
      <c r="RPI16" s="112"/>
      <c r="RPJ16" s="112"/>
      <c r="RPK16" s="112"/>
      <c r="RPL16" s="112"/>
      <c r="RPM16" s="112"/>
      <c r="RPN16" s="112"/>
      <c r="RPO16" s="112"/>
      <c r="RPP16" s="112"/>
      <c r="RPQ16" s="112"/>
      <c r="RPR16" s="112"/>
      <c r="RPS16" s="112"/>
      <c r="RPT16" s="112"/>
      <c r="RPU16" s="112"/>
      <c r="RPV16" s="112"/>
      <c r="RPW16" s="112"/>
      <c r="RPX16" s="112"/>
      <c r="RPY16" s="112"/>
      <c r="RPZ16" s="112"/>
      <c r="RQA16" s="112"/>
      <c r="RQB16" s="112"/>
      <c r="RQC16" s="112"/>
      <c r="RQD16" s="112"/>
      <c r="RQE16" s="112"/>
      <c r="RQF16" s="112"/>
      <c r="RQG16" s="112"/>
      <c r="RQH16" s="112"/>
      <c r="RQI16" s="112"/>
      <c r="RQJ16" s="112"/>
      <c r="RQK16" s="112"/>
      <c r="RQL16" s="112"/>
      <c r="RQM16" s="112"/>
      <c r="RQN16" s="112"/>
      <c r="RQO16" s="112"/>
      <c r="RQP16" s="112"/>
      <c r="RQQ16" s="112"/>
      <c r="RQR16" s="112"/>
      <c r="RQS16" s="112"/>
      <c r="RQT16" s="112"/>
      <c r="RQU16" s="112"/>
      <c r="RQV16" s="112"/>
      <c r="RQW16" s="112"/>
      <c r="RQX16" s="112"/>
      <c r="RQY16" s="112"/>
      <c r="RQZ16" s="112"/>
      <c r="RRA16" s="112"/>
      <c r="RRB16" s="112"/>
      <c r="RRC16" s="112"/>
      <c r="RRD16" s="112"/>
      <c r="RRE16" s="112"/>
      <c r="RRF16" s="112"/>
      <c r="RRG16" s="112"/>
      <c r="RRH16" s="112"/>
      <c r="RRI16" s="112"/>
      <c r="RRJ16" s="112"/>
      <c r="RRK16" s="112"/>
      <c r="RRL16" s="112"/>
      <c r="RRM16" s="112"/>
      <c r="RRN16" s="112"/>
      <c r="RRO16" s="112"/>
      <c r="RRP16" s="112"/>
      <c r="RRQ16" s="112"/>
      <c r="RRR16" s="112"/>
      <c r="RRS16" s="112"/>
      <c r="RRT16" s="112"/>
      <c r="RRU16" s="112"/>
      <c r="RRV16" s="112"/>
      <c r="RRW16" s="112"/>
      <c r="RRX16" s="112"/>
      <c r="RRY16" s="112"/>
      <c r="RRZ16" s="112"/>
      <c r="RSA16" s="112"/>
      <c r="RSB16" s="112"/>
      <c r="RSC16" s="112"/>
      <c r="RSD16" s="112"/>
      <c r="RSE16" s="112"/>
      <c r="RSF16" s="112"/>
      <c r="RSG16" s="112"/>
      <c r="RSH16" s="112"/>
      <c r="RSI16" s="112"/>
      <c r="RSJ16" s="112"/>
      <c r="RSK16" s="112"/>
      <c r="RSL16" s="112"/>
      <c r="RSM16" s="112"/>
      <c r="RSN16" s="112"/>
      <c r="RSO16" s="112"/>
      <c r="RSP16" s="112"/>
      <c r="RSQ16" s="112"/>
      <c r="RSR16" s="112"/>
      <c r="RSS16" s="112"/>
      <c r="RST16" s="112"/>
      <c r="RSU16" s="112"/>
      <c r="RSV16" s="112"/>
      <c r="RSW16" s="112"/>
      <c r="RSX16" s="112"/>
      <c r="RSY16" s="112"/>
      <c r="RSZ16" s="112"/>
      <c r="RTA16" s="112"/>
      <c r="RTB16" s="112"/>
      <c r="RTC16" s="112"/>
      <c r="RTD16" s="112"/>
      <c r="RTE16" s="112"/>
      <c r="RTF16" s="112"/>
      <c r="RTG16" s="112"/>
      <c r="RTH16" s="112"/>
      <c r="RTI16" s="112"/>
      <c r="RTJ16" s="112"/>
      <c r="RTK16" s="112"/>
      <c r="RTL16" s="112"/>
      <c r="RTM16" s="112"/>
      <c r="RTN16" s="112"/>
      <c r="RTO16" s="112"/>
      <c r="RTP16" s="112"/>
      <c r="RTQ16" s="112"/>
      <c r="RTR16" s="112"/>
      <c r="RTS16" s="112"/>
      <c r="RTT16" s="112"/>
      <c r="RTU16" s="112"/>
      <c r="RTV16" s="112"/>
      <c r="RTW16" s="112"/>
      <c r="RTX16" s="112"/>
      <c r="RTY16" s="112"/>
      <c r="RTZ16" s="112"/>
      <c r="RUA16" s="112"/>
      <c r="RUB16" s="112"/>
      <c r="RUC16" s="112"/>
      <c r="RUD16" s="112"/>
      <c r="RUE16" s="112"/>
      <c r="RUF16" s="112"/>
      <c r="RUG16" s="112"/>
      <c r="RUH16" s="112"/>
      <c r="RUI16" s="112"/>
      <c r="RUJ16" s="112"/>
      <c r="RUK16" s="112"/>
      <c r="RUL16" s="112"/>
      <c r="RUM16" s="112"/>
      <c r="RUN16" s="112"/>
      <c r="RUO16" s="112"/>
      <c r="RUP16" s="112"/>
      <c r="RUQ16" s="112"/>
      <c r="RUR16" s="112"/>
      <c r="RUS16" s="112"/>
      <c r="RUT16" s="112"/>
      <c r="RUU16" s="112"/>
      <c r="RUV16" s="112"/>
      <c r="RUW16" s="112"/>
      <c r="RUX16" s="112"/>
      <c r="RUY16" s="112"/>
      <c r="RUZ16" s="112"/>
      <c r="RVA16" s="112"/>
      <c r="RVB16" s="112"/>
      <c r="RVC16" s="112"/>
      <c r="RVD16" s="112"/>
      <c r="RVE16" s="112"/>
      <c r="RVF16" s="112"/>
      <c r="RVG16" s="112"/>
      <c r="RVH16" s="112"/>
      <c r="RVI16" s="112"/>
      <c r="RVJ16" s="112"/>
      <c r="RVK16" s="112"/>
      <c r="RVL16" s="112"/>
      <c r="RVM16" s="112"/>
      <c r="RVN16" s="112"/>
      <c r="RVO16" s="112"/>
      <c r="RVP16" s="112"/>
      <c r="RVQ16" s="112"/>
      <c r="RVR16" s="112"/>
      <c r="RVS16" s="112"/>
      <c r="RVT16" s="112"/>
      <c r="RVU16" s="112"/>
      <c r="RVV16" s="112"/>
      <c r="RVW16" s="112"/>
      <c r="RVX16" s="112"/>
      <c r="RVY16" s="112"/>
      <c r="RVZ16" s="112"/>
      <c r="RWA16" s="112"/>
      <c r="RWB16" s="112"/>
      <c r="RWC16" s="112"/>
      <c r="RWD16" s="112"/>
      <c r="RWE16" s="112"/>
      <c r="RWF16" s="112"/>
      <c r="RWG16" s="112"/>
      <c r="RWH16" s="112"/>
      <c r="RWI16" s="112"/>
      <c r="RWJ16" s="112"/>
      <c r="RWK16" s="112"/>
      <c r="RWL16" s="112"/>
      <c r="RWM16" s="112"/>
      <c r="RWN16" s="112"/>
      <c r="RWO16" s="112"/>
      <c r="RWP16" s="112"/>
      <c r="RWQ16" s="112"/>
      <c r="RWR16" s="112"/>
      <c r="RWS16" s="112"/>
      <c r="RWT16" s="112"/>
      <c r="RWU16" s="112"/>
      <c r="RWV16" s="112"/>
      <c r="RWW16" s="112"/>
      <c r="RWX16" s="112"/>
      <c r="RWY16" s="112"/>
      <c r="RWZ16" s="112"/>
      <c r="RXA16" s="112"/>
      <c r="RXB16" s="112"/>
      <c r="RXC16" s="112"/>
      <c r="RXD16" s="112"/>
      <c r="RXE16" s="112"/>
      <c r="RXF16" s="112"/>
      <c r="RXG16" s="112"/>
      <c r="RXH16" s="112"/>
      <c r="RXI16" s="112"/>
      <c r="RXJ16" s="112"/>
      <c r="RXK16" s="112"/>
      <c r="RXL16" s="112"/>
      <c r="RXM16" s="112"/>
      <c r="RXN16" s="112"/>
      <c r="RXO16" s="112"/>
      <c r="RXP16" s="112"/>
      <c r="RXQ16" s="112"/>
      <c r="RXR16" s="112"/>
      <c r="RXS16" s="112"/>
      <c r="RXT16" s="112"/>
      <c r="RXU16" s="112"/>
      <c r="RXV16" s="112"/>
      <c r="RXW16" s="112"/>
      <c r="RXX16" s="112"/>
      <c r="RXY16" s="112"/>
      <c r="RXZ16" s="112"/>
      <c r="RYA16" s="112"/>
      <c r="RYB16" s="112"/>
      <c r="RYC16" s="112"/>
      <c r="RYD16" s="112"/>
      <c r="RYE16" s="112"/>
      <c r="RYF16" s="112"/>
      <c r="RYG16" s="112"/>
      <c r="RYH16" s="112"/>
      <c r="RYI16" s="112"/>
      <c r="RYJ16" s="112"/>
      <c r="RYK16" s="112"/>
      <c r="RYL16" s="112"/>
      <c r="RYM16" s="112"/>
      <c r="RYN16" s="112"/>
      <c r="RYO16" s="112"/>
      <c r="RYP16" s="112"/>
      <c r="RYQ16" s="112"/>
      <c r="RYR16" s="112"/>
      <c r="RYS16" s="112"/>
      <c r="RYT16" s="112"/>
      <c r="RYU16" s="112"/>
      <c r="RYV16" s="112"/>
      <c r="RYW16" s="112"/>
      <c r="RYX16" s="112"/>
      <c r="RYY16" s="112"/>
      <c r="RYZ16" s="112"/>
      <c r="RZA16" s="112"/>
      <c r="RZB16" s="112"/>
      <c r="RZC16" s="112"/>
      <c r="RZD16" s="112"/>
      <c r="RZE16" s="112"/>
      <c r="RZF16" s="112"/>
      <c r="RZG16" s="112"/>
      <c r="RZH16" s="112"/>
      <c r="RZI16" s="112"/>
      <c r="RZJ16" s="112"/>
      <c r="RZK16" s="112"/>
      <c r="RZL16" s="112"/>
      <c r="RZM16" s="112"/>
      <c r="RZN16" s="112"/>
      <c r="RZO16" s="112"/>
      <c r="RZP16" s="112"/>
      <c r="RZQ16" s="112"/>
      <c r="RZR16" s="112"/>
      <c r="RZS16" s="112"/>
      <c r="RZT16" s="112"/>
      <c r="RZU16" s="112"/>
      <c r="RZV16" s="112"/>
      <c r="RZW16" s="112"/>
      <c r="RZX16" s="112"/>
      <c r="RZY16" s="112"/>
      <c r="RZZ16" s="112"/>
      <c r="SAA16" s="112"/>
      <c r="SAB16" s="112"/>
      <c r="SAC16" s="112"/>
      <c r="SAD16" s="112"/>
      <c r="SAE16" s="112"/>
      <c r="SAF16" s="112"/>
      <c r="SAG16" s="112"/>
      <c r="SAH16" s="112"/>
      <c r="SAI16" s="112"/>
      <c r="SAJ16" s="112"/>
      <c r="SAK16" s="112"/>
      <c r="SAL16" s="112"/>
      <c r="SAM16" s="112"/>
      <c r="SAN16" s="112"/>
      <c r="SAO16" s="112"/>
      <c r="SAP16" s="112"/>
      <c r="SAQ16" s="112"/>
      <c r="SAR16" s="112"/>
      <c r="SAS16" s="112"/>
      <c r="SAT16" s="112"/>
      <c r="SAU16" s="112"/>
      <c r="SAV16" s="112"/>
      <c r="SAW16" s="112"/>
      <c r="SAX16" s="112"/>
      <c r="SAY16" s="112"/>
      <c r="SAZ16" s="112"/>
      <c r="SBA16" s="112"/>
      <c r="SBB16" s="112"/>
      <c r="SBC16" s="112"/>
      <c r="SBD16" s="112"/>
      <c r="SBE16" s="112"/>
      <c r="SBF16" s="112"/>
      <c r="SBG16" s="112"/>
      <c r="SBH16" s="112"/>
      <c r="SBI16" s="112"/>
      <c r="SBJ16" s="112"/>
      <c r="SBK16" s="112"/>
      <c r="SBL16" s="112"/>
      <c r="SBM16" s="112"/>
      <c r="SBN16" s="112"/>
      <c r="SBO16" s="112"/>
      <c r="SBP16" s="112"/>
      <c r="SBQ16" s="112"/>
      <c r="SBR16" s="112"/>
      <c r="SBS16" s="112"/>
      <c r="SBT16" s="112"/>
      <c r="SBU16" s="112"/>
      <c r="SBV16" s="112"/>
      <c r="SBW16" s="112"/>
      <c r="SBX16" s="112"/>
      <c r="SBY16" s="112"/>
      <c r="SBZ16" s="112"/>
      <c r="SCA16" s="112"/>
      <c r="SCB16" s="112"/>
      <c r="SCC16" s="112"/>
      <c r="SCD16" s="112"/>
      <c r="SCE16" s="112"/>
      <c r="SCF16" s="112"/>
      <c r="SCG16" s="112"/>
      <c r="SCH16" s="112"/>
      <c r="SCI16" s="112"/>
      <c r="SCJ16" s="112"/>
      <c r="SCK16" s="112"/>
      <c r="SCL16" s="112"/>
      <c r="SCM16" s="112"/>
      <c r="SCN16" s="112"/>
      <c r="SCO16" s="112"/>
      <c r="SCP16" s="112"/>
      <c r="SCQ16" s="112"/>
      <c r="SCR16" s="112"/>
      <c r="SCS16" s="112"/>
      <c r="SCT16" s="112"/>
      <c r="SCU16" s="112"/>
      <c r="SCV16" s="112"/>
      <c r="SCW16" s="112"/>
      <c r="SCX16" s="112"/>
      <c r="SCY16" s="112"/>
      <c r="SCZ16" s="112"/>
      <c r="SDA16" s="112"/>
      <c r="SDB16" s="112"/>
      <c r="SDC16" s="112"/>
      <c r="SDD16" s="112"/>
      <c r="SDE16" s="112"/>
      <c r="SDF16" s="112"/>
      <c r="SDG16" s="112"/>
      <c r="SDH16" s="112"/>
      <c r="SDI16" s="112"/>
      <c r="SDJ16" s="112"/>
      <c r="SDK16" s="112"/>
      <c r="SDL16" s="112"/>
      <c r="SDM16" s="112"/>
      <c r="SDN16" s="112"/>
      <c r="SDO16" s="112"/>
      <c r="SDP16" s="112"/>
      <c r="SDQ16" s="112"/>
      <c r="SDR16" s="112"/>
      <c r="SDS16" s="112"/>
      <c r="SDT16" s="112"/>
      <c r="SDU16" s="112"/>
      <c r="SDV16" s="112"/>
      <c r="SDW16" s="112"/>
      <c r="SDX16" s="112"/>
      <c r="SDY16" s="112"/>
      <c r="SDZ16" s="112"/>
      <c r="SEA16" s="112"/>
      <c r="SEB16" s="112"/>
      <c r="SEC16" s="112"/>
      <c r="SED16" s="112"/>
      <c r="SEE16" s="112"/>
      <c r="SEF16" s="112"/>
      <c r="SEG16" s="112"/>
      <c r="SEH16" s="112"/>
      <c r="SEI16" s="112"/>
      <c r="SEJ16" s="112"/>
      <c r="SEK16" s="112"/>
      <c r="SEL16" s="112"/>
      <c r="SEM16" s="112"/>
      <c r="SEN16" s="112"/>
      <c r="SEO16" s="112"/>
      <c r="SEP16" s="112"/>
      <c r="SEQ16" s="112"/>
      <c r="SER16" s="112"/>
      <c r="SES16" s="112"/>
      <c r="SET16" s="112"/>
      <c r="SEU16" s="112"/>
      <c r="SEV16" s="112"/>
      <c r="SEW16" s="112"/>
      <c r="SEX16" s="112"/>
      <c r="SEY16" s="112"/>
      <c r="SEZ16" s="112"/>
      <c r="SFA16" s="112"/>
      <c r="SFB16" s="112"/>
      <c r="SFC16" s="112"/>
      <c r="SFD16" s="112"/>
      <c r="SFE16" s="112"/>
      <c r="SFF16" s="112"/>
      <c r="SFG16" s="112"/>
      <c r="SFH16" s="112"/>
      <c r="SFI16" s="112"/>
      <c r="SFJ16" s="112"/>
      <c r="SFK16" s="112"/>
      <c r="SFL16" s="112"/>
      <c r="SFM16" s="112"/>
      <c r="SFN16" s="112"/>
      <c r="SFO16" s="112"/>
      <c r="SFP16" s="112"/>
      <c r="SFQ16" s="112"/>
      <c r="SFR16" s="112"/>
      <c r="SFS16" s="112"/>
      <c r="SFT16" s="112"/>
      <c r="SFU16" s="112"/>
      <c r="SFV16" s="112"/>
      <c r="SFW16" s="112"/>
      <c r="SFX16" s="112"/>
      <c r="SFY16" s="112"/>
      <c r="SFZ16" s="112"/>
      <c r="SGA16" s="112"/>
      <c r="SGB16" s="112"/>
      <c r="SGC16" s="112"/>
      <c r="SGD16" s="112"/>
      <c r="SGE16" s="112"/>
      <c r="SGF16" s="112"/>
      <c r="SGG16" s="112"/>
      <c r="SGH16" s="112"/>
      <c r="SGI16" s="112"/>
      <c r="SGJ16" s="112"/>
      <c r="SGK16" s="112"/>
      <c r="SGL16" s="112"/>
      <c r="SGM16" s="112"/>
      <c r="SGN16" s="112"/>
      <c r="SGO16" s="112"/>
      <c r="SGP16" s="112"/>
      <c r="SGQ16" s="112"/>
      <c r="SGR16" s="112"/>
      <c r="SGS16" s="112"/>
      <c r="SGT16" s="112"/>
      <c r="SGU16" s="112"/>
      <c r="SGV16" s="112"/>
      <c r="SGW16" s="112"/>
      <c r="SGX16" s="112"/>
      <c r="SGY16" s="112"/>
      <c r="SGZ16" s="112"/>
      <c r="SHA16" s="112"/>
      <c r="SHB16" s="112"/>
      <c r="SHC16" s="112"/>
      <c r="SHD16" s="112"/>
      <c r="SHE16" s="112"/>
      <c r="SHF16" s="112"/>
      <c r="SHG16" s="112"/>
      <c r="SHH16" s="112"/>
      <c r="SHI16" s="112"/>
      <c r="SHJ16" s="112"/>
      <c r="SHK16" s="112"/>
      <c r="SHL16" s="112"/>
      <c r="SHM16" s="112"/>
      <c r="SHN16" s="112"/>
      <c r="SHO16" s="112"/>
      <c r="SHP16" s="112"/>
      <c r="SHQ16" s="112"/>
      <c r="SHR16" s="112"/>
      <c r="SHS16" s="112"/>
      <c r="SHT16" s="112"/>
      <c r="SHU16" s="112"/>
      <c r="SHV16" s="112"/>
      <c r="SHW16" s="112"/>
      <c r="SHX16" s="112"/>
      <c r="SHY16" s="112"/>
      <c r="SHZ16" s="112"/>
      <c r="SIA16" s="112"/>
      <c r="SIB16" s="112"/>
      <c r="SIC16" s="112"/>
      <c r="SID16" s="112"/>
      <c r="SIE16" s="112"/>
      <c r="SIF16" s="112"/>
      <c r="SIG16" s="112"/>
      <c r="SIH16" s="112"/>
      <c r="SII16" s="112"/>
      <c r="SIJ16" s="112"/>
      <c r="SIK16" s="112"/>
      <c r="SIL16" s="112"/>
      <c r="SIM16" s="112"/>
      <c r="SIN16" s="112"/>
      <c r="SIO16" s="112"/>
      <c r="SIP16" s="112"/>
      <c r="SIQ16" s="112"/>
      <c r="SIR16" s="112"/>
      <c r="SIS16" s="112"/>
      <c r="SIT16" s="112"/>
      <c r="SIU16" s="112"/>
      <c r="SIV16" s="112"/>
      <c r="SIW16" s="112"/>
      <c r="SIX16" s="112"/>
      <c r="SIY16" s="112"/>
      <c r="SIZ16" s="112"/>
      <c r="SJA16" s="112"/>
      <c r="SJB16" s="112"/>
      <c r="SJC16" s="112"/>
      <c r="SJD16" s="112"/>
      <c r="SJE16" s="112"/>
      <c r="SJF16" s="112"/>
      <c r="SJG16" s="112"/>
      <c r="SJH16" s="112"/>
      <c r="SJI16" s="112"/>
      <c r="SJJ16" s="112"/>
      <c r="SJK16" s="112"/>
      <c r="SJL16" s="112"/>
      <c r="SJM16" s="112"/>
      <c r="SJN16" s="112"/>
      <c r="SJO16" s="112"/>
      <c r="SJP16" s="112"/>
      <c r="SJQ16" s="112"/>
      <c r="SJR16" s="112"/>
      <c r="SJS16" s="112"/>
      <c r="SJT16" s="112"/>
      <c r="SJU16" s="112"/>
      <c r="SJV16" s="112"/>
      <c r="SJW16" s="112"/>
      <c r="SJX16" s="112"/>
      <c r="SJY16" s="112"/>
      <c r="SJZ16" s="112"/>
      <c r="SKA16" s="112"/>
      <c r="SKB16" s="112"/>
      <c r="SKC16" s="112"/>
      <c r="SKD16" s="112"/>
      <c r="SKE16" s="112"/>
      <c r="SKF16" s="112"/>
      <c r="SKG16" s="112"/>
      <c r="SKH16" s="112"/>
      <c r="SKI16" s="112"/>
      <c r="SKJ16" s="112"/>
      <c r="SKK16" s="112"/>
      <c r="SKL16" s="112"/>
      <c r="SKM16" s="112"/>
      <c r="SKN16" s="112"/>
      <c r="SKO16" s="112"/>
      <c r="SKP16" s="112"/>
      <c r="SKQ16" s="112"/>
      <c r="SKR16" s="112"/>
      <c r="SKS16" s="112"/>
      <c r="SKT16" s="112"/>
      <c r="SKU16" s="112"/>
      <c r="SKV16" s="112"/>
      <c r="SKW16" s="112"/>
      <c r="SKX16" s="112"/>
      <c r="SKY16" s="112"/>
      <c r="SKZ16" s="112"/>
      <c r="SLA16" s="112"/>
      <c r="SLB16" s="112"/>
      <c r="SLC16" s="112"/>
      <c r="SLD16" s="112"/>
      <c r="SLE16" s="112"/>
      <c r="SLF16" s="112"/>
      <c r="SLG16" s="112"/>
      <c r="SLH16" s="112"/>
      <c r="SLI16" s="112"/>
      <c r="SLJ16" s="112"/>
      <c r="SLK16" s="112"/>
      <c r="SLL16" s="112"/>
      <c r="SLM16" s="112"/>
      <c r="SLN16" s="112"/>
      <c r="SLO16" s="112"/>
      <c r="SLP16" s="112"/>
      <c r="SLQ16" s="112"/>
      <c r="SLR16" s="112"/>
      <c r="SLS16" s="112"/>
      <c r="SLT16" s="112"/>
      <c r="SLU16" s="112"/>
      <c r="SLV16" s="112"/>
      <c r="SLW16" s="112"/>
      <c r="SLX16" s="112"/>
      <c r="SLY16" s="112"/>
      <c r="SLZ16" s="112"/>
      <c r="SMA16" s="112"/>
      <c r="SMB16" s="112"/>
      <c r="SMC16" s="112"/>
      <c r="SMD16" s="112"/>
      <c r="SME16" s="112"/>
      <c r="SMF16" s="112"/>
      <c r="SMG16" s="112"/>
      <c r="SMH16" s="112"/>
      <c r="SMI16" s="112"/>
      <c r="SMJ16" s="112"/>
      <c r="SMK16" s="112"/>
      <c r="SML16" s="112"/>
      <c r="SMM16" s="112"/>
      <c r="SMN16" s="112"/>
      <c r="SMO16" s="112"/>
      <c r="SMP16" s="112"/>
      <c r="SMQ16" s="112"/>
      <c r="SMR16" s="112"/>
      <c r="SMS16" s="112"/>
      <c r="SMT16" s="112"/>
      <c r="SMU16" s="112"/>
      <c r="SMV16" s="112"/>
      <c r="SMW16" s="112"/>
      <c r="SMX16" s="112"/>
      <c r="SMY16" s="112"/>
      <c r="SMZ16" s="112"/>
      <c r="SNA16" s="112"/>
      <c r="SNB16" s="112"/>
      <c r="SNC16" s="112"/>
      <c r="SND16" s="112"/>
      <c r="SNE16" s="112"/>
      <c r="SNF16" s="112"/>
      <c r="SNG16" s="112"/>
      <c r="SNH16" s="112"/>
      <c r="SNI16" s="112"/>
      <c r="SNJ16" s="112"/>
      <c r="SNK16" s="112"/>
      <c r="SNL16" s="112"/>
      <c r="SNM16" s="112"/>
      <c r="SNN16" s="112"/>
      <c r="SNO16" s="112"/>
      <c r="SNP16" s="112"/>
      <c r="SNQ16" s="112"/>
      <c r="SNR16" s="112"/>
      <c r="SNS16" s="112"/>
      <c r="SNT16" s="112"/>
      <c r="SNU16" s="112"/>
      <c r="SNV16" s="112"/>
      <c r="SNW16" s="112"/>
      <c r="SNX16" s="112"/>
      <c r="SNY16" s="112"/>
      <c r="SNZ16" s="112"/>
      <c r="SOA16" s="112"/>
      <c r="SOB16" s="112"/>
      <c r="SOC16" s="112"/>
      <c r="SOD16" s="112"/>
      <c r="SOE16" s="112"/>
      <c r="SOF16" s="112"/>
      <c r="SOG16" s="112"/>
      <c r="SOH16" s="112"/>
      <c r="SOI16" s="112"/>
      <c r="SOJ16" s="112"/>
      <c r="SOK16" s="112"/>
      <c r="SOL16" s="112"/>
      <c r="SOM16" s="112"/>
      <c r="SON16" s="112"/>
      <c r="SOO16" s="112"/>
      <c r="SOP16" s="112"/>
      <c r="SOQ16" s="112"/>
      <c r="SOR16" s="112"/>
      <c r="SOS16" s="112"/>
      <c r="SOT16" s="112"/>
      <c r="SOU16" s="112"/>
      <c r="SOV16" s="112"/>
      <c r="SOW16" s="112"/>
      <c r="SOX16" s="112"/>
      <c r="SOY16" s="112"/>
      <c r="SOZ16" s="112"/>
      <c r="SPA16" s="112"/>
      <c r="SPB16" s="112"/>
      <c r="SPC16" s="112"/>
      <c r="SPD16" s="112"/>
      <c r="SPE16" s="112"/>
      <c r="SPF16" s="112"/>
      <c r="SPG16" s="112"/>
      <c r="SPH16" s="112"/>
      <c r="SPI16" s="112"/>
      <c r="SPJ16" s="112"/>
      <c r="SPK16" s="112"/>
      <c r="SPL16" s="112"/>
      <c r="SPM16" s="112"/>
      <c r="SPN16" s="112"/>
      <c r="SPO16" s="112"/>
      <c r="SPP16" s="112"/>
      <c r="SPQ16" s="112"/>
      <c r="SPR16" s="112"/>
      <c r="SPS16" s="112"/>
      <c r="SPT16" s="112"/>
      <c r="SPU16" s="112"/>
      <c r="SPV16" s="112"/>
      <c r="SPW16" s="112"/>
      <c r="SPX16" s="112"/>
      <c r="SPY16" s="112"/>
      <c r="SPZ16" s="112"/>
      <c r="SQA16" s="112"/>
      <c r="SQB16" s="112"/>
      <c r="SQC16" s="112"/>
      <c r="SQD16" s="112"/>
      <c r="SQE16" s="112"/>
      <c r="SQF16" s="112"/>
      <c r="SQG16" s="112"/>
      <c r="SQH16" s="112"/>
      <c r="SQI16" s="112"/>
      <c r="SQJ16" s="112"/>
      <c r="SQK16" s="112"/>
      <c r="SQL16" s="112"/>
      <c r="SQM16" s="112"/>
      <c r="SQN16" s="112"/>
      <c r="SQO16" s="112"/>
      <c r="SQP16" s="112"/>
      <c r="SQQ16" s="112"/>
      <c r="SQR16" s="112"/>
      <c r="SQS16" s="112"/>
      <c r="SQT16" s="112"/>
      <c r="SQU16" s="112"/>
      <c r="SQV16" s="112"/>
      <c r="SQW16" s="112"/>
      <c r="SQX16" s="112"/>
      <c r="SQY16" s="112"/>
      <c r="SQZ16" s="112"/>
      <c r="SRA16" s="112"/>
      <c r="SRB16" s="112"/>
      <c r="SRC16" s="112"/>
      <c r="SRD16" s="112"/>
      <c r="SRE16" s="112"/>
      <c r="SRF16" s="112"/>
      <c r="SRG16" s="112"/>
      <c r="SRH16" s="112"/>
      <c r="SRI16" s="112"/>
      <c r="SRJ16" s="112"/>
      <c r="SRK16" s="112"/>
      <c r="SRL16" s="112"/>
      <c r="SRM16" s="112"/>
      <c r="SRN16" s="112"/>
      <c r="SRO16" s="112"/>
      <c r="SRP16" s="112"/>
      <c r="SRQ16" s="112"/>
      <c r="SRR16" s="112"/>
      <c r="SRS16" s="112"/>
      <c r="SRT16" s="112"/>
      <c r="SRU16" s="112"/>
      <c r="SRV16" s="112"/>
      <c r="SRW16" s="112"/>
      <c r="SRX16" s="112"/>
      <c r="SRY16" s="112"/>
      <c r="SRZ16" s="112"/>
      <c r="SSA16" s="112"/>
      <c r="SSB16" s="112"/>
      <c r="SSC16" s="112"/>
      <c r="SSD16" s="112"/>
      <c r="SSE16" s="112"/>
      <c r="SSF16" s="112"/>
      <c r="SSG16" s="112"/>
      <c r="SSH16" s="112"/>
      <c r="SSI16" s="112"/>
      <c r="SSJ16" s="112"/>
      <c r="SSK16" s="112"/>
      <c r="SSL16" s="112"/>
      <c r="SSM16" s="112"/>
      <c r="SSN16" s="112"/>
      <c r="SSO16" s="112"/>
      <c r="SSP16" s="112"/>
      <c r="SSQ16" s="112"/>
      <c r="SSR16" s="112"/>
      <c r="SSS16" s="112"/>
      <c r="SST16" s="112"/>
      <c r="SSU16" s="112"/>
      <c r="SSV16" s="112"/>
      <c r="SSW16" s="112"/>
      <c r="SSX16" s="112"/>
      <c r="SSY16" s="112"/>
      <c r="SSZ16" s="112"/>
      <c r="STA16" s="112"/>
      <c r="STB16" s="112"/>
      <c r="STC16" s="112"/>
      <c r="STD16" s="112"/>
      <c r="STE16" s="112"/>
      <c r="STF16" s="112"/>
      <c r="STG16" s="112"/>
      <c r="STH16" s="112"/>
      <c r="STI16" s="112"/>
      <c r="STJ16" s="112"/>
      <c r="STK16" s="112"/>
      <c r="STL16" s="112"/>
      <c r="STM16" s="112"/>
      <c r="STN16" s="112"/>
      <c r="STO16" s="112"/>
      <c r="STP16" s="112"/>
      <c r="STQ16" s="112"/>
      <c r="STR16" s="112"/>
      <c r="STS16" s="112"/>
      <c r="STT16" s="112"/>
      <c r="STU16" s="112"/>
      <c r="STV16" s="112"/>
      <c r="STW16" s="112"/>
      <c r="STX16" s="112"/>
      <c r="STY16" s="112"/>
      <c r="STZ16" s="112"/>
      <c r="SUA16" s="112"/>
      <c r="SUB16" s="112"/>
      <c r="SUC16" s="112"/>
      <c r="SUD16" s="112"/>
      <c r="SUE16" s="112"/>
      <c r="SUF16" s="112"/>
      <c r="SUG16" s="112"/>
      <c r="SUH16" s="112"/>
      <c r="SUI16" s="112"/>
      <c r="SUJ16" s="112"/>
      <c r="SUK16" s="112"/>
      <c r="SUL16" s="112"/>
      <c r="SUM16" s="112"/>
      <c r="SUN16" s="112"/>
      <c r="SUO16" s="112"/>
      <c r="SUP16" s="112"/>
      <c r="SUQ16" s="112"/>
      <c r="SUR16" s="112"/>
      <c r="SUS16" s="112"/>
      <c r="SUT16" s="112"/>
      <c r="SUU16" s="112"/>
      <c r="SUV16" s="112"/>
      <c r="SUW16" s="112"/>
      <c r="SUX16" s="112"/>
      <c r="SUY16" s="112"/>
      <c r="SUZ16" s="112"/>
      <c r="SVA16" s="112"/>
      <c r="SVB16" s="112"/>
      <c r="SVC16" s="112"/>
      <c r="SVD16" s="112"/>
      <c r="SVE16" s="112"/>
      <c r="SVF16" s="112"/>
      <c r="SVG16" s="112"/>
      <c r="SVH16" s="112"/>
      <c r="SVI16" s="112"/>
      <c r="SVJ16" s="112"/>
      <c r="SVK16" s="112"/>
      <c r="SVL16" s="112"/>
      <c r="SVM16" s="112"/>
      <c r="SVN16" s="112"/>
      <c r="SVO16" s="112"/>
      <c r="SVP16" s="112"/>
      <c r="SVQ16" s="112"/>
      <c r="SVR16" s="112"/>
      <c r="SVS16" s="112"/>
      <c r="SVT16" s="112"/>
      <c r="SVU16" s="112"/>
      <c r="SVV16" s="112"/>
      <c r="SVW16" s="112"/>
      <c r="SVX16" s="112"/>
      <c r="SVY16" s="112"/>
      <c r="SVZ16" s="112"/>
      <c r="SWA16" s="112"/>
      <c r="SWB16" s="112"/>
      <c r="SWC16" s="112"/>
      <c r="SWD16" s="112"/>
      <c r="SWE16" s="112"/>
      <c r="SWF16" s="112"/>
      <c r="SWG16" s="112"/>
      <c r="SWH16" s="112"/>
      <c r="SWI16" s="112"/>
      <c r="SWJ16" s="112"/>
      <c r="SWK16" s="112"/>
      <c r="SWL16" s="112"/>
      <c r="SWM16" s="112"/>
      <c r="SWN16" s="112"/>
      <c r="SWO16" s="112"/>
      <c r="SWP16" s="112"/>
      <c r="SWQ16" s="112"/>
      <c r="SWR16" s="112"/>
      <c r="SWS16" s="112"/>
      <c r="SWT16" s="112"/>
      <c r="SWU16" s="112"/>
      <c r="SWV16" s="112"/>
      <c r="SWW16" s="112"/>
      <c r="SWX16" s="112"/>
      <c r="SWY16" s="112"/>
      <c r="SWZ16" s="112"/>
      <c r="SXA16" s="112"/>
      <c r="SXB16" s="112"/>
      <c r="SXC16" s="112"/>
      <c r="SXD16" s="112"/>
      <c r="SXE16" s="112"/>
      <c r="SXF16" s="112"/>
      <c r="SXG16" s="112"/>
      <c r="SXH16" s="112"/>
      <c r="SXI16" s="112"/>
      <c r="SXJ16" s="112"/>
      <c r="SXK16" s="112"/>
      <c r="SXL16" s="112"/>
      <c r="SXM16" s="112"/>
      <c r="SXN16" s="112"/>
      <c r="SXO16" s="112"/>
      <c r="SXP16" s="112"/>
      <c r="SXQ16" s="112"/>
      <c r="SXR16" s="112"/>
      <c r="SXS16" s="112"/>
      <c r="SXT16" s="112"/>
      <c r="SXU16" s="112"/>
      <c r="SXV16" s="112"/>
      <c r="SXW16" s="112"/>
      <c r="SXX16" s="112"/>
      <c r="SXY16" s="112"/>
      <c r="SXZ16" s="112"/>
      <c r="SYA16" s="112"/>
      <c r="SYB16" s="112"/>
      <c r="SYC16" s="112"/>
      <c r="SYD16" s="112"/>
      <c r="SYE16" s="112"/>
      <c r="SYF16" s="112"/>
      <c r="SYG16" s="112"/>
      <c r="SYH16" s="112"/>
      <c r="SYI16" s="112"/>
      <c r="SYJ16" s="112"/>
      <c r="SYK16" s="112"/>
      <c r="SYL16" s="112"/>
      <c r="SYM16" s="112"/>
      <c r="SYN16" s="112"/>
      <c r="SYO16" s="112"/>
      <c r="SYP16" s="112"/>
      <c r="SYQ16" s="112"/>
      <c r="SYR16" s="112"/>
      <c r="SYS16" s="112"/>
      <c r="SYT16" s="112"/>
      <c r="SYU16" s="112"/>
      <c r="SYV16" s="112"/>
      <c r="SYW16" s="112"/>
      <c r="SYX16" s="112"/>
      <c r="SYY16" s="112"/>
      <c r="SYZ16" s="112"/>
      <c r="SZA16" s="112"/>
      <c r="SZB16" s="112"/>
      <c r="SZC16" s="112"/>
      <c r="SZD16" s="112"/>
      <c r="SZE16" s="112"/>
      <c r="SZF16" s="112"/>
      <c r="SZG16" s="112"/>
      <c r="SZH16" s="112"/>
      <c r="SZI16" s="112"/>
      <c r="SZJ16" s="112"/>
      <c r="SZK16" s="112"/>
      <c r="SZL16" s="112"/>
      <c r="SZM16" s="112"/>
      <c r="SZN16" s="112"/>
      <c r="SZO16" s="112"/>
      <c r="SZP16" s="112"/>
      <c r="SZQ16" s="112"/>
      <c r="SZR16" s="112"/>
      <c r="SZS16" s="112"/>
      <c r="SZT16" s="112"/>
      <c r="SZU16" s="112"/>
      <c r="SZV16" s="112"/>
      <c r="SZW16" s="112"/>
      <c r="SZX16" s="112"/>
      <c r="SZY16" s="112"/>
      <c r="SZZ16" s="112"/>
      <c r="TAA16" s="112"/>
      <c r="TAB16" s="112"/>
      <c r="TAC16" s="112"/>
      <c r="TAD16" s="112"/>
      <c r="TAE16" s="112"/>
      <c r="TAF16" s="112"/>
      <c r="TAG16" s="112"/>
      <c r="TAH16" s="112"/>
      <c r="TAI16" s="112"/>
      <c r="TAJ16" s="112"/>
      <c r="TAK16" s="112"/>
      <c r="TAL16" s="112"/>
      <c r="TAM16" s="112"/>
      <c r="TAN16" s="112"/>
      <c r="TAO16" s="112"/>
      <c r="TAP16" s="112"/>
      <c r="TAQ16" s="112"/>
      <c r="TAR16" s="112"/>
      <c r="TAS16" s="112"/>
      <c r="TAT16" s="112"/>
      <c r="TAU16" s="112"/>
      <c r="TAV16" s="112"/>
      <c r="TAW16" s="112"/>
      <c r="TAX16" s="112"/>
      <c r="TAY16" s="112"/>
      <c r="TAZ16" s="112"/>
      <c r="TBA16" s="112"/>
      <c r="TBB16" s="112"/>
      <c r="TBC16" s="112"/>
      <c r="TBD16" s="112"/>
      <c r="TBE16" s="112"/>
      <c r="TBF16" s="112"/>
      <c r="TBG16" s="112"/>
      <c r="TBH16" s="112"/>
      <c r="TBI16" s="112"/>
      <c r="TBJ16" s="112"/>
      <c r="TBK16" s="112"/>
      <c r="TBL16" s="112"/>
      <c r="TBM16" s="112"/>
      <c r="TBN16" s="112"/>
      <c r="TBO16" s="112"/>
      <c r="TBP16" s="112"/>
      <c r="TBQ16" s="112"/>
      <c r="TBR16" s="112"/>
      <c r="TBS16" s="112"/>
      <c r="TBT16" s="112"/>
      <c r="TBU16" s="112"/>
      <c r="TBV16" s="112"/>
      <c r="TBW16" s="112"/>
      <c r="TBX16" s="112"/>
      <c r="TBY16" s="112"/>
      <c r="TBZ16" s="112"/>
      <c r="TCA16" s="112"/>
      <c r="TCB16" s="112"/>
      <c r="TCC16" s="112"/>
      <c r="TCD16" s="112"/>
      <c r="TCE16" s="112"/>
      <c r="TCF16" s="112"/>
      <c r="TCG16" s="112"/>
      <c r="TCH16" s="112"/>
      <c r="TCI16" s="112"/>
      <c r="TCJ16" s="112"/>
      <c r="TCK16" s="112"/>
      <c r="TCL16" s="112"/>
      <c r="TCM16" s="112"/>
      <c r="TCN16" s="112"/>
      <c r="TCO16" s="112"/>
      <c r="TCP16" s="112"/>
      <c r="TCQ16" s="112"/>
      <c r="TCR16" s="112"/>
      <c r="TCS16" s="112"/>
      <c r="TCT16" s="112"/>
      <c r="TCU16" s="112"/>
      <c r="TCV16" s="112"/>
      <c r="TCW16" s="112"/>
      <c r="TCX16" s="112"/>
      <c r="TCY16" s="112"/>
      <c r="TCZ16" s="112"/>
      <c r="TDA16" s="112"/>
      <c r="TDB16" s="112"/>
      <c r="TDC16" s="112"/>
      <c r="TDD16" s="112"/>
      <c r="TDE16" s="112"/>
      <c r="TDF16" s="112"/>
      <c r="TDG16" s="112"/>
      <c r="TDH16" s="112"/>
      <c r="TDI16" s="112"/>
      <c r="TDJ16" s="112"/>
      <c r="TDK16" s="112"/>
      <c r="TDL16" s="112"/>
      <c r="TDM16" s="112"/>
      <c r="TDN16" s="112"/>
      <c r="TDO16" s="112"/>
      <c r="TDP16" s="112"/>
      <c r="TDQ16" s="112"/>
      <c r="TDR16" s="112"/>
      <c r="TDS16" s="112"/>
      <c r="TDT16" s="112"/>
      <c r="TDU16" s="112"/>
      <c r="TDV16" s="112"/>
      <c r="TDW16" s="112"/>
      <c r="TDX16" s="112"/>
      <c r="TDY16" s="112"/>
      <c r="TDZ16" s="112"/>
      <c r="TEA16" s="112"/>
      <c r="TEB16" s="112"/>
      <c r="TEC16" s="112"/>
      <c r="TED16" s="112"/>
      <c r="TEE16" s="112"/>
      <c r="TEF16" s="112"/>
      <c r="TEG16" s="112"/>
      <c r="TEH16" s="112"/>
      <c r="TEI16" s="112"/>
      <c r="TEJ16" s="112"/>
      <c r="TEK16" s="112"/>
      <c r="TEL16" s="112"/>
      <c r="TEM16" s="112"/>
      <c r="TEN16" s="112"/>
      <c r="TEO16" s="112"/>
      <c r="TEP16" s="112"/>
      <c r="TEQ16" s="112"/>
      <c r="TER16" s="112"/>
      <c r="TES16" s="112"/>
      <c r="TET16" s="112"/>
      <c r="TEU16" s="112"/>
      <c r="TEV16" s="112"/>
      <c r="TEW16" s="112"/>
      <c r="TEX16" s="112"/>
      <c r="TEY16" s="112"/>
      <c r="TEZ16" s="112"/>
      <c r="TFA16" s="112"/>
      <c r="TFB16" s="112"/>
      <c r="TFC16" s="112"/>
      <c r="TFD16" s="112"/>
      <c r="TFE16" s="112"/>
      <c r="TFF16" s="112"/>
      <c r="TFG16" s="112"/>
      <c r="TFH16" s="112"/>
      <c r="TFI16" s="112"/>
      <c r="TFJ16" s="112"/>
      <c r="TFK16" s="112"/>
      <c r="TFL16" s="112"/>
      <c r="TFM16" s="112"/>
      <c r="TFN16" s="112"/>
      <c r="TFO16" s="112"/>
      <c r="TFP16" s="112"/>
      <c r="TFQ16" s="112"/>
      <c r="TFR16" s="112"/>
      <c r="TFS16" s="112"/>
      <c r="TFT16" s="112"/>
      <c r="TFU16" s="112"/>
      <c r="TFV16" s="112"/>
      <c r="TFW16" s="112"/>
      <c r="TFX16" s="112"/>
      <c r="TFY16" s="112"/>
      <c r="TFZ16" s="112"/>
      <c r="TGA16" s="112"/>
      <c r="TGB16" s="112"/>
      <c r="TGC16" s="112"/>
      <c r="TGD16" s="112"/>
      <c r="TGE16" s="112"/>
      <c r="TGF16" s="112"/>
      <c r="TGG16" s="112"/>
      <c r="TGH16" s="112"/>
      <c r="TGI16" s="112"/>
      <c r="TGJ16" s="112"/>
      <c r="TGK16" s="112"/>
      <c r="TGL16" s="112"/>
      <c r="TGM16" s="112"/>
      <c r="TGN16" s="112"/>
      <c r="TGO16" s="112"/>
      <c r="TGP16" s="112"/>
      <c r="TGQ16" s="112"/>
      <c r="TGR16" s="112"/>
      <c r="TGS16" s="112"/>
      <c r="TGT16" s="112"/>
      <c r="TGU16" s="112"/>
      <c r="TGV16" s="112"/>
      <c r="TGW16" s="112"/>
      <c r="TGX16" s="112"/>
      <c r="TGY16" s="112"/>
      <c r="TGZ16" s="112"/>
      <c r="THA16" s="112"/>
      <c r="THB16" s="112"/>
      <c r="THC16" s="112"/>
      <c r="THD16" s="112"/>
      <c r="THE16" s="112"/>
      <c r="THF16" s="112"/>
      <c r="THG16" s="112"/>
      <c r="THH16" s="112"/>
      <c r="THI16" s="112"/>
      <c r="THJ16" s="112"/>
      <c r="THK16" s="112"/>
      <c r="THL16" s="112"/>
      <c r="THM16" s="112"/>
      <c r="THN16" s="112"/>
      <c r="THO16" s="112"/>
      <c r="THP16" s="112"/>
      <c r="THQ16" s="112"/>
      <c r="THR16" s="112"/>
      <c r="THS16" s="112"/>
      <c r="THT16" s="112"/>
      <c r="THU16" s="112"/>
      <c r="THV16" s="112"/>
      <c r="THW16" s="112"/>
      <c r="THX16" s="112"/>
      <c r="THY16" s="112"/>
      <c r="THZ16" s="112"/>
      <c r="TIA16" s="112"/>
      <c r="TIB16" s="112"/>
      <c r="TIC16" s="112"/>
      <c r="TID16" s="112"/>
      <c r="TIE16" s="112"/>
      <c r="TIF16" s="112"/>
      <c r="TIG16" s="112"/>
      <c r="TIH16" s="112"/>
      <c r="TII16" s="112"/>
      <c r="TIJ16" s="112"/>
      <c r="TIK16" s="112"/>
      <c r="TIL16" s="112"/>
      <c r="TIM16" s="112"/>
      <c r="TIN16" s="112"/>
      <c r="TIO16" s="112"/>
      <c r="TIP16" s="112"/>
      <c r="TIQ16" s="112"/>
      <c r="TIR16" s="112"/>
      <c r="TIS16" s="112"/>
      <c r="TIT16" s="112"/>
      <c r="TIU16" s="112"/>
      <c r="TIV16" s="112"/>
      <c r="TIW16" s="112"/>
      <c r="TIX16" s="112"/>
      <c r="TIY16" s="112"/>
      <c r="TIZ16" s="112"/>
      <c r="TJA16" s="112"/>
      <c r="TJB16" s="112"/>
      <c r="TJC16" s="112"/>
      <c r="TJD16" s="112"/>
      <c r="TJE16" s="112"/>
      <c r="TJF16" s="112"/>
      <c r="TJG16" s="112"/>
      <c r="TJH16" s="112"/>
      <c r="TJI16" s="112"/>
      <c r="TJJ16" s="112"/>
      <c r="TJK16" s="112"/>
      <c r="TJL16" s="112"/>
      <c r="TJM16" s="112"/>
      <c r="TJN16" s="112"/>
      <c r="TJO16" s="112"/>
      <c r="TJP16" s="112"/>
      <c r="TJQ16" s="112"/>
      <c r="TJR16" s="112"/>
      <c r="TJS16" s="112"/>
      <c r="TJT16" s="112"/>
      <c r="TJU16" s="112"/>
      <c r="TJV16" s="112"/>
      <c r="TJW16" s="112"/>
      <c r="TJX16" s="112"/>
      <c r="TJY16" s="112"/>
      <c r="TJZ16" s="112"/>
      <c r="TKA16" s="112"/>
      <c r="TKB16" s="112"/>
      <c r="TKC16" s="112"/>
      <c r="TKD16" s="112"/>
      <c r="TKE16" s="112"/>
      <c r="TKF16" s="112"/>
      <c r="TKG16" s="112"/>
      <c r="TKH16" s="112"/>
      <c r="TKI16" s="112"/>
      <c r="TKJ16" s="112"/>
      <c r="TKK16" s="112"/>
      <c r="TKL16" s="112"/>
      <c r="TKM16" s="112"/>
      <c r="TKN16" s="112"/>
      <c r="TKO16" s="112"/>
      <c r="TKP16" s="112"/>
      <c r="TKQ16" s="112"/>
      <c r="TKR16" s="112"/>
      <c r="TKS16" s="112"/>
      <c r="TKT16" s="112"/>
      <c r="TKU16" s="112"/>
      <c r="TKV16" s="112"/>
      <c r="TKW16" s="112"/>
      <c r="TKX16" s="112"/>
      <c r="TKY16" s="112"/>
      <c r="TKZ16" s="112"/>
      <c r="TLA16" s="112"/>
      <c r="TLB16" s="112"/>
      <c r="TLC16" s="112"/>
      <c r="TLD16" s="112"/>
      <c r="TLE16" s="112"/>
      <c r="TLF16" s="112"/>
      <c r="TLG16" s="112"/>
      <c r="TLH16" s="112"/>
      <c r="TLI16" s="112"/>
      <c r="TLJ16" s="112"/>
      <c r="TLK16" s="112"/>
      <c r="TLL16" s="112"/>
      <c r="TLM16" s="112"/>
      <c r="TLN16" s="112"/>
      <c r="TLO16" s="112"/>
      <c r="TLP16" s="112"/>
      <c r="TLQ16" s="112"/>
      <c r="TLR16" s="112"/>
      <c r="TLS16" s="112"/>
      <c r="TLT16" s="112"/>
      <c r="TLU16" s="112"/>
      <c r="TLV16" s="112"/>
      <c r="TLW16" s="112"/>
      <c r="TLX16" s="112"/>
      <c r="TLY16" s="112"/>
      <c r="TLZ16" s="112"/>
      <c r="TMA16" s="112"/>
      <c r="TMB16" s="112"/>
      <c r="TMC16" s="112"/>
      <c r="TMD16" s="112"/>
      <c r="TME16" s="112"/>
      <c r="TMF16" s="112"/>
      <c r="TMG16" s="112"/>
      <c r="TMH16" s="112"/>
      <c r="TMI16" s="112"/>
      <c r="TMJ16" s="112"/>
      <c r="TMK16" s="112"/>
      <c r="TML16" s="112"/>
      <c r="TMM16" s="112"/>
      <c r="TMN16" s="112"/>
      <c r="TMO16" s="112"/>
      <c r="TMP16" s="112"/>
      <c r="TMQ16" s="112"/>
      <c r="TMR16" s="112"/>
      <c r="TMS16" s="112"/>
      <c r="TMT16" s="112"/>
      <c r="TMU16" s="112"/>
      <c r="TMV16" s="112"/>
      <c r="TMW16" s="112"/>
      <c r="TMX16" s="112"/>
      <c r="TMY16" s="112"/>
      <c r="TMZ16" s="112"/>
      <c r="TNA16" s="112"/>
      <c r="TNB16" s="112"/>
      <c r="TNC16" s="112"/>
      <c r="TND16" s="112"/>
      <c r="TNE16" s="112"/>
      <c r="TNF16" s="112"/>
      <c r="TNG16" s="112"/>
      <c r="TNH16" s="112"/>
      <c r="TNI16" s="112"/>
      <c r="TNJ16" s="112"/>
      <c r="TNK16" s="112"/>
      <c r="TNL16" s="112"/>
      <c r="TNM16" s="112"/>
      <c r="TNN16" s="112"/>
      <c r="TNO16" s="112"/>
      <c r="TNP16" s="112"/>
      <c r="TNQ16" s="112"/>
      <c r="TNR16" s="112"/>
      <c r="TNS16" s="112"/>
      <c r="TNT16" s="112"/>
      <c r="TNU16" s="112"/>
      <c r="TNV16" s="112"/>
      <c r="TNW16" s="112"/>
      <c r="TNX16" s="112"/>
      <c r="TNY16" s="112"/>
      <c r="TNZ16" s="112"/>
      <c r="TOA16" s="112"/>
      <c r="TOB16" s="112"/>
      <c r="TOC16" s="112"/>
      <c r="TOD16" s="112"/>
      <c r="TOE16" s="112"/>
      <c r="TOF16" s="112"/>
      <c r="TOG16" s="112"/>
      <c r="TOH16" s="112"/>
      <c r="TOI16" s="112"/>
      <c r="TOJ16" s="112"/>
      <c r="TOK16" s="112"/>
      <c r="TOL16" s="112"/>
      <c r="TOM16" s="112"/>
      <c r="TON16" s="112"/>
      <c r="TOO16" s="112"/>
      <c r="TOP16" s="112"/>
      <c r="TOQ16" s="112"/>
      <c r="TOR16" s="112"/>
      <c r="TOS16" s="112"/>
      <c r="TOT16" s="112"/>
      <c r="TOU16" s="112"/>
      <c r="TOV16" s="112"/>
      <c r="TOW16" s="112"/>
      <c r="TOX16" s="112"/>
      <c r="TOY16" s="112"/>
      <c r="TOZ16" s="112"/>
      <c r="TPA16" s="112"/>
      <c r="TPB16" s="112"/>
      <c r="TPC16" s="112"/>
      <c r="TPD16" s="112"/>
      <c r="TPE16" s="112"/>
      <c r="TPF16" s="112"/>
      <c r="TPG16" s="112"/>
      <c r="TPH16" s="112"/>
      <c r="TPI16" s="112"/>
      <c r="TPJ16" s="112"/>
      <c r="TPK16" s="112"/>
      <c r="TPL16" s="112"/>
      <c r="TPM16" s="112"/>
      <c r="TPN16" s="112"/>
      <c r="TPO16" s="112"/>
      <c r="TPP16" s="112"/>
      <c r="TPQ16" s="112"/>
      <c r="TPR16" s="112"/>
      <c r="TPS16" s="112"/>
      <c r="TPT16" s="112"/>
      <c r="TPU16" s="112"/>
      <c r="TPV16" s="112"/>
      <c r="TPW16" s="112"/>
      <c r="TPX16" s="112"/>
      <c r="TPY16" s="112"/>
      <c r="TPZ16" s="112"/>
      <c r="TQA16" s="112"/>
      <c r="TQB16" s="112"/>
      <c r="TQC16" s="112"/>
      <c r="TQD16" s="112"/>
      <c r="TQE16" s="112"/>
      <c r="TQF16" s="112"/>
      <c r="TQG16" s="112"/>
      <c r="TQH16" s="112"/>
      <c r="TQI16" s="112"/>
      <c r="TQJ16" s="112"/>
      <c r="TQK16" s="112"/>
      <c r="TQL16" s="112"/>
      <c r="TQM16" s="112"/>
      <c r="TQN16" s="112"/>
      <c r="TQO16" s="112"/>
      <c r="TQP16" s="112"/>
      <c r="TQQ16" s="112"/>
      <c r="TQR16" s="112"/>
      <c r="TQS16" s="112"/>
      <c r="TQT16" s="112"/>
      <c r="TQU16" s="112"/>
      <c r="TQV16" s="112"/>
      <c r="TQW16" s="112"/>
      <c r="TQX16" s="112"/>
      <c r="TQY16" s="112"/>
      <c r="TQZ16" s="112"/>
      <c r="TRA16" s="112"/>
      <c r="TRB16" s="112"/>
      <c r="TRC16" s="112"/>
      <c r="TRD16" s="112"/>
      <c r="TRE16" s="112"/>
      <c r="TRF16" s="112"/>
      <c r="TRG16" s="112"/>
      <c r="TRH16" s="112"/>
      <c r="TRI16" s="112"/>
      <c r="TRJ16" s="112"/>
      <c r="TRK16" s="112"/>
      <c r="TRL16" s="112"/>
      <c r="TRM16" s="112"/>
      <c r="TRN16" s="112"/>
      <c r="TRO16" s="112"/>
      <c r="TRP16" s="112"/>
      <c r="TRQ16" s="112"/>
      <c r="TRR16" s="112"/>
      <c r="TRS16" s="112"/>
      <c r="TRT16" s="112"/>
      <c r="TRU16" s="112"/>
      <c r="TRV16" s="112"/>
      <c r="TRW16" s="112"/>
      <c r="TRX16" s="112"/>
      <c r="TRY16" s="112"/>
      <c r="TRZ16" s="112"/>
      <c r="TSA16" s="112"/>
      <c r="TSB16" s="112"/>
      <c r="TSC16" s="112"/>
      <c r="TSD16" s="112"/>
      <c r="TSE16" s="112"/>
      <c r="TSF16" s="112"/>
      <c r="TSG16" s="112"/>
      <c r="TSH16" s="112"/>
      <c r="TSI16" s="112"/>
      <c r="TSJ16" s="112"/>
      <c r="TSK16" s="112"/>
      <c r="TSL16" s="112"/>
      <c r="TSM16" s="112"/>
      <c r="TSN16" s="112"/>
      <c r="TSO16" s="112"/>
      <c r="TSP16" s="112"/>
      <c r="TSQ16" s="112"/>
      <c r="TSR16" s="112"/>
      <c r="TSS16" s="112"/>
      <c r="TST16" s="112"/>
      <c r="TSU16" s="112"/>
      <c r="TSV16" s="112"/>
      <c r="TSW16" s="112"/>
      <c r="TSX16" s="112"/>
      <c r="TSY16" s="112"/>
      <c r="TSZ16" s="112"/>
      <c r="TTA16" s="112"/>
      <c r="TTB16" s="112"/>
      <c r="TTC16" s="112"/>
      <c r="TTD16" s="112"/>
      <c r="TTE16" s="112"/>
      <c r="TTF16" s="112"/>
      <c r="TTG16" s="112"/>
      <c r="TTH16" s="112"/>
      <c r="TTI16" s="112"/>
      <c r="TTJ16" s="112"/>
      <c r="TTK16" s="112"/>
      <c r="TTL16" s="112"/>
      <c r="TTM16" s="112"/>
      <c r="TTN16" s="112"/>
      <c r="TTO16" s="112"/>
      <c r="TTP16" s="112"/>
      <c r="TTQ16" s="112"/>
      <c r="TTR16" s="112"/>
      <c r="TTS16" s="112"/>
      <c r="TTT16" s="112"/>
      <c r="TTU16" s="112"/>
      <c r="TTV16" s="112"/>
      <c r="TTW16" s="112"/>
      <c r="TTX16" s="112"/>
      <c r="TTY16" s="112"/>
      <c r="TTZ16" s="112"/>
      <c r="TUA16" s="112"/>
      <c r="TUB16" s="112"/>
      <c r="TUC16" s="112"/>
      <c r="TUD16" s="112"/>
      <c r="TUE16" s="112"/>
      <c r="TUF16" s="112"/>
      <c r="TUG16" s="112"/>
      <c r="TUH16" s="112"/>
      <c r="TUI16" s="112"/>
      <c r="TUJ16" s="112"/>
      <c r="TUK16" s="112"/>
      <c r="TUL16" s="112"/>
      <c r="TUM16" s="112"/>
      <c r="TUN16" s="112"/>
      <c r="TUO16" s="112"/>
      <c r="TUP16" s="112"/>
      <c r="TUQ16" s="112"/>
      <c r="TUR16" s="112"/>
      <c r="TUS16" s="112"/>
      <c r="TUT16" s="112"/>
      <c r="TUU16" s="112"/>
      <c r="TUV16" s="112"/>
      <c r="TUW16" s="112"/>
      <c r="TUX16" s="112"/>
      <c r="TUY16" s="112"/>
      <c r="TUZ16" s="112"/>
      <c r="TVA16" s="112"/>
      <c r="TVB16" s="112"/>
      <c r="TVC16" s="112"/>
      <c r="TVD16" s="112"/>
      <c r="TVE16" s="112"/>
      <c r="TVF16" s="112"/>
      <c r="TVG16" s="112"/>
      <c r="TVH16" s="112"/>
      <c r="TVI16" s="112"/>
      <c r="TVJ16" s="112"/>
      <c r="TVK16" s="112"/>
      <c r="TVL16" s="112"/>
      <c r="TVM16" s="112"/>
      <c r="TVN16" s="112"/>
      <c r="TVO16" s="112"/>
      <c r="TVP16" s="112"/>
      <c r="TVQ16" s="112"/>
      <c r="TVR16" s="112"/>
      <c r="TVS16" s="112"/>
      <c r="TVT16" s="112"/>
      <c r="TVU16" s="112"/>
      <c r="TVV16" s="112"/>
      <c r="TVW16" s="112"/>
      <c r="TVX16" s="112"/>
      <c r="TVY16" s="112"/>
      <c r="TVZ16" s="112"/>
      <c r="TWA16" s="112"/>
      <c r="TWB16" s="112"/>
      <c r="TWC16" s="112"/>
      <c r="TWD16" s="112"/>
      <c r="TWE16" s="112"/>
      <c r="TWF16" s="112"/>
      <c r="TWG16" s="112"/>
      <c r="TWH16" s="112"/>
      <c r="TWI16" s="112"/>
      <c r="TWJ16" s="112"/>
      <c r="TWK16" s="112"/>
      <c r="TWL16" s="112"/>
      <c r="TWM16" s="112"/>
      <c r="TWN16" s="112"/>
      <c r="TWO16" s="112"/>
      <c r="TWP16" s="112"/>
      <c r="TWQ16" s="112"/>
      <c r="TWR16" s="112"/>
      <c r="TWS16" s="112"/>
      <c r="TWT16" s="112"/>
      <c r="TWU16" s="112"/>
      <c r="TWV16" s="112"/>
      <c r="TWW16" s="112"/>
      <c r="TWX16" s="112"/>
      <c r="TWY16" s="112"/>
      <c r="TWZ16" s="112"/>
      <c r="TXA16" s="112"/>
      <c r="TXB16" s="112"/>
      <c r="TXC16" s="112"/>
      <c r="TXD16" s="112"/>
      <c r="TXE16" s="112"/>
      <c r="TXF16" s="112"/>
      <c r="TXG16" s="112"/>
      <c r="TXH16" s="112"/>
      <c r="TXI16" s="112"/>
      <c r="TXJ16" s="112"/>
      <c r="TXK16" s="112"/>
      <c r="TXL16" s="112"/>
      <c r="TXM16" s="112"/>
      <c r="TXN16" s="112"/>
      <c r="TXO16" s="112"/>
      <c r="TXP16" s="112"/>
      <c r="TXQ16" s="112"/>
      <c r="TXR16" s="112"/>
      <c r="TXS16" s="112"/>
      <c r="TXT16" s="112"/>
      <c r="TXU16" s="112"/>
      <c r="TXV16" s="112"/>
      <c r="TXW16" s="112"/>
      <c r="TXX16" s="112"/>
      <c r="TXY16" s="112"/>
      <c r="TXZ16" s="112"/>
      <c r="TYA16" s="112"/>
      <c r="TYB16" s="112"/>
      <c r="TYC16" s="112"/>
      <c r="TYD16" s="112"/>
      <c r="TYE16" s="112"/>
      <c r="TYF16" s="112"/>
      <c r="TYG16" s="112"/>
      <c r="TYH16" s="112"/>
      <c r="TYI16" s="112"/>
      <c r="TYJ16" s="112"/>
      <c r="TYK16" s="112"/>
      <c r="TYL16" s="112"/>
      <c r="TYM16" s="112"/>
      <c r="TYN16" s="112"/>
      <c r="TYO16" s="112"/>
      <c r="TYP16" s="112"/>
      <c r="TYQ16" s="112"/>
      <c r="TYR16" s="112"/>
      <c r="TYS16" s="112"/>
      <c r="TYT16" s="112"/>
      <c r="TYU16" s="112"/>
      <c r="TYV16" s="112"/>
      <c r="TYW16" s="112"/>
      <c r="TYX16" s="112"/>
      <c r="TYY16" s="112"/>
      <c r="TYZ16" s="112"/>
      <c r="TZA16" s="112"/>
      <c r="TZB16" s="112"/>
      <c r="TZC16" s="112"/>
      <c r="TZD16" s="112"/>
      <c r="TZE16" s="112"/>
      <c r="TZF16" s="112"/>
      <c r="TZG16" s="112"/>
      <c r="TZH16" s="112"/>
      <c r="TZI16" s="112"/>
      <c r="TZJ16" s="112"/>
      <c r="TZK16" s="112"/>
      <c r="TZL16" s="112"/>
      <c r="TZM16" s="112"/>
      <c r="TZN16" s="112"/>
      <c r="TZO16" s="112"/>
      <c r="TZP16" s="112"/>
      <c r="TZQ16" s="112"/>
      <c r="TZR16" s="112"/>
      <c r="TZS16" s="112"/>
      <c r="TZT16" s="112"/>
      <c r="TZU16" s="112"/>
      <c r="TZV16" s="112"/>
      <c r="TZW16" s="112"/>
      <c r="TZX16" s="112"/>
      <c r="TZY16" s="112"/>
      <c r="TZZ16" s="112"/>
      <c r="UAA16" s="112"/>
      <c r="UAB16" s="112"/>
      <c r="UAC16" s="112"/>
      <c r="UAD16" s="112"/>
      <c r="UAE16" s="112"/>
      <c r="UAF16" s="112"/>
      <c r="UAG16" s="112"/>
      <c r="UAH16" s="112"/>
      <c r="UAI16" s="112"/>
      <c r="UAJ16" s="112"/>
      <c r="UAK16" s="112"/>
      <c r="UAL16" s="112"/>
      <c r="UAM16" s="112"/>
      <c r="UAN16" s="112"/>
      <c r="UAO16" s="112"/>
      <c r="UAP16" s="112"/>
      <c r="UAQ16" s="112"/>
      <c r="UAR16" s="112"/>
      <c r="UAS16" s="112"/>
      <c r="UAT16" s="112"/>
      <c r="UAU16" s="112"/>
      <c r="UAV16" s="112"/>
      <c r="UAW16" s="112"/>
      <c r="UAX16" s="112"/>
      <c r="UAY16" s="112"/>
      <c r="UAZ16" s="112"/>
      <c r="UBA16" s="112"/>
      <c r="UBB16" s="112"/>
      <c r="UBC16" s="112"/>
      <c r="UBD16" s="112"/>
      <c r="UBE16" s="112"/>
      <c r="UBF16" s="112"/>
      <c r="UBG16" s="112"/>
      <c r="UBH16" s="112"/>
      <c r="UBI16" s="112"/>
      <c r="UBJ16" s="112"/>
      <c r="UBK16" s="112"/>
      <c r="UBL16" s="112"/>
      <c r="UBM16" s="112"/>
      <c r="UBN16" s="112"/>
      <c r="UBO16" s="112"/>
      <c r="UBP16" s="112"/>
      <c r="UBQ16" s="112"/>
      <c r="UBR16" s="112"/>
      <c r="UBS16" s="112"/>
      <c r="UBT16" s="112"/>
      <c r="UBU16" s="112"/>
      <c r="UBV16" s="112"/>
      <c r="UBW16" s="112"/>
      <c r="UBX16" s="112"/>
      <c r="UBY16" s="112"/>
      <c r="UBZ16" s="112"/>
      <c r="UCA16" s="112"/>
      <c r="UCB16" s="112"/>
      <c r="UCC16" s="112"/>
      <c r="UCD16" s="112"/>
      <c r="UCE16" s="112"/>
      <c r="UCF16" s="112"/>
      <c r="UCG16" s="112"/>
      <c r="UCH16" s="112"/>
      <c r="UCI16" s="112"/>
      <c r="UCJ16" s="112"/>
      <c r="UCK16" s="112"/>
      <c r="UCL16" s="112"/>
      <c r="UCM16" s="112"/>
      <c r="UCN16" s="112"/>
      <c r="UCO16" s="112"/>
      <c r="UCP16" s="112"/>
      <c r="UCQ16" s="112"/>
      <c r="UCR16" s="112"/>
      <c r="UCS16" s="112"/>
      <c r="UCT16" s="112"/>
      <c r="UCU16" s="112"/>
      <c r="UCV16" s="112"/>
      <c r="UCW16" s="112"/>
      <c r="UCX16" s="112"/>
      <c r="UCY16" s="112"/>
      <c r="UCZ16" s="112"/>
      <c r="UDA16" s="112"/>
      <c r="UDB16" s="112"/>
      <c r="UDC16" s="112"/>
      <c r="UDD16" s="112"/>
      <c r="UDE16" s="112"/>
      <c r="UDF16" s="112"/>
      <c r="UDG16" s="112"/>
      <c r="UDH16" s="112"/>
      <c r="UDI16" s="112"/>
      <c r="UDJ16" s="112"/>
      <c r="UDK16" s="112"/>
      <c r="UDL16" s="112"/>
      <c r="UDM16" s="112"/>
      <c r="UDN16" s="112"/>
      <c r="UDO16" s="112"/>
      <c r="UDP16" s="112"/>
      <c r="UDQ16" s="112"/>
      <c r="UDR16" s="112"/>
      <c r="UDS16" s="112"/>
      <c r="UDT16" s="112"/>
      <c r="UDU16" s="112"/>
      <c r="UDV16" s="112"/>
      <c r="UDW16" s="112"/>
      <c r="UDX16" s="112"/>
      <c r="UDY16" s="112"/>
      <c r="UDZ16" s="112"/>
      <c r="UEA16" s="112"/>
      <c r="UEB16" s="112"/>
      <c r="UEC16" s="112"/>
      <c r="UED16" s="112"/>
      <c r="UEE16" s="112"/>
      <c r="UEF16" s="112"/>
      <c r="UEG16" s="112"/>
      <c r="UEH16" s="112"/>
      <c r="UEI16" s="112"/>
      <c r="UEJ16" s="112"/>
      <c r="UEK16" s="112"/>
      <c r="UEL16" s="112"/>
      <c r="UEM16" s="112"/>
      <c r="UEN16" s="112"/>
      <c r="UEO16" s="112"/>
      <c r="UEP16" s="112"/>
      <c r="UEQ16" s="112"/>
      <c r="UER16" s="112"/>
      <c r="UES16" s="112"/>
      <c r="UET16" s="112"/>
      <c r="UEU16" s="112"/>
      <c r="UEV16" s="112"/>
      <c r="UEW16" s="112"/>
      <c r="UEX16" s="112"/>
      <c r="UEY16" s="112"/>
      <c r="UEZ16" s="112"/>
      <c r="UFA16" s="112"/>
      <c r="UFB16" s="112"/>
      <c r="UFC16" s="112"/>
      <c r="UFD16" s="112"/>
      <c r="UFE16" s="112"/>
      <c r="UFF16" s="112"/>
      <c r="UFG16" s="112"/>
      <c r="UFH16" s="112"/>
      <c r="UFI16" s="112"/>
      <c r="UFJ16" s="112"/>
      <c r="UFK16" s="112"/>
      <c r="UFL16" s="112"/>
      <c r="UFM16" s="112"/>
      <c r="UFN16" s="112"/>
      <c r="UFO16" s="112"/>
      <c r="UFP16" s="112"/>
      <c r="UFQ16" s="112"/>
      <c r="UFR16" s="112"/>
      <c r="UFS16" s="112"/>
      <c r="UFT16" s="112"/>
      <c r="UFU16" s="112"/>
      <c r="UFV16" s="112"/>
      <c r="UFW16" s="112"/>
      <c r="UFX16" s="112"/>
      <c r="UFY16" s="112"/>
      <c r="UFZ16" s="112"/>
      <c r="UGA16" s="112"/>
      <c r="UGB16" s="112"/>
      <c r="UGC16" s="112"/>
      <c r="UGD16" s="112"/>
      <c r="UGE16" s="112"/>
      <c r="UGF16" s="112"/>
      <c r="UGG16" s="112"/>
      <c r="UGH16" s="112"/>
      <c r="UGI16" s="112"/>
      <c r="UGJ16" s="112"/>
      <c r="UGK16" s="112"/>
      <c r="UGL16" s="112"/>
      <c r="UGM16" s="112"/>
      <c r="UGN16" s="112"/>
      <c r="UGO16" s="112"/>
      <c r="UGP16" s="112"/>
      <c r="UGQ16" s="112"/>
      <c r="UGR16" s="112"/>
      <c r="UGS16" s="112"/>
      <c r="UGT16" s="112"/>
      <c r="UGU16" s="112"/>
      <c r="UGV16" s="112"/>
      <c r="UGW16" s="112"/>
      <c r="UGX16" s="112"/>
      <c r="UGY16" s="112"/>
      <c r="UGZ16" s="112"/>
      <c r="UHA16" s="112"/>
      <c r="UHB16" s="112"/>
      <c r="UHC16" s="112"/>
      <c r="UHD16" s="112"/>
      <c r="UHE16" s="112"/>
      <c r="UHF16" s="112"/>
      <c r="UHG16" s="112"/>
      <c r="UHH16" s="112"/>
      <c r="UHI16" s="112"/>
      <c r="UHJ16" s="112"/>
      <c r="UHK16" s="112"/>
      <c r="UHL16" s="112"/>
      <c r="UHM16" s="112"/>
      <c r="UHN16" s="112"/>
      <c r="UHO16" s="112"/>
      <c r="UHP16" s="112"/>
      <c r="UHQ16" s="112"/>
      <c r="UHR16" s="112"/>
      <c r="UHS16" s="112"/>
      <c r="UHT16" s="112"/>
      <c r="UHU16" s="112"/>
      <c r="UHV16" s="112"/>
      <c r="UHW16" s="112"/>
      <c r="UHX16" s="112"/>
      <c r="UHY16" s="112"/>
      <c r="UHZ16" s="112"/>
      <c r="UIA16" s="112"/>
      <c r="UIB16" s="112"/>
      <c r="UIC16" s="112"/>
      <c r="UID16" s="112"/>
      <c r="UIE16" s="112"/>
      <c r="UIF16" s="112"/>
      <c r="UIG16" s="112"/>
      <c r="UIH16" s="112"/>
      <c r="UII16" s="112"/>
      <c r="UIJ16" s="112"/>
      <c r="UIK16" s="112"/>
      <c r="UIL16" s="112"/>
      <c r="UIM16" s="112"/>
      <c r="UIN16" s="112"/>
      <c r="UIO16" s="112"/>
      <c r="UIP16" s="112"/>
      <c r="UIQ16" s="112"/>
      <c r="UIR16" s="112"/>
      <c r="UIS16" s="112"/>
      <c r="UIT16" s="112"/>
      <c r="UIU16" s="112"/>
      <c r="UIV16" s="112"/>
      <c r="UIW16" s="112"/>
      <c r="UIX16" s="112"/>
      <c r="UIY16" s="112"/>
      <c r="UIZ16" s="112"/>
      <c r="UJA16" s="112"/>
      <c r="UJB16" s="112"/>
      <c r="UJC16" s="112"/>
      <c r="UJD16" s="112"/>
      <c r="UJE16" s="112"/>
      <c r="UJF16" s="112"/>
      <c r="UJG16" s="112"/>
      <c r="UJH16" s="112"/>
      <c r="UJI16" s="112"/>
      <c r="UJJ16" s="112"/>
      <c r="UJK16" s="112"/>
      <c r="UJL16" s="112"/>
      <c r="UJM16" s="112"/>
      <c r="UJN16" s="112"/>
      <c r="UJO16" s="112"/>
      <c r="UJP16" s="112"/>
      <c r="UJQ16" s="112"/>
      <c r="UJR16" s="112"/>
      <c r="UJS16" s="112"/>
      <c r="UJT16" s="112"/>
      <c r="UJU16" s="112"/>
      <c r="UJV16" s="112"/>
      <c r="UJW16" s="112"/>
      <c r="UJX16" s="112"/>
      <c r="UJY16" s="112"/>
      <c r="UJZ16" s="112"/>
      <c r="UKA16" s="112"/>
      <c r="UKB16" s="112"/>
      <c r="UKC16" s="112"/>
      <c r="UKD16" s="112"/>
      <c r="UKE16" s="112"/>
      <c r="UKF16" s="112"/>
      <c r="UKG16" s="112"/>
      <c r="UKH16" s="112"/>
      <c r="UKI16" s="112"/>
      <c r="UKJ16" s="112"/>
      <c r="UKK16" s="112"/>
      <c r="UKL16" s="112"/>
      <c r="UKM16" s="112"/>
      <c r="UKN16" s="112"/>
      <c r="UKO16" s="112"/>
      <c r="UKP16" s="112"/>
      <c r="UKQ16" s="112"/>
      <c r="UKR16" s="112"/>
      <c r="UKS16" s="112"/>
      <c r="UKT16" s="112"/>
      <c r="UKU16" s="112"/>
      <c r="UKV16" s="112"/>
      <c r="UKW16" s="112"/>
      <c r="UKX16" s="112"/>
      <c r="UKY16" s="112"/>
      <c r="UKZ16" s="112"/>
      <c r="ULA16" s="112"/>
      <c r="ULB16" s="112"/>
      <c r="ULC16" s="112"/>
      <c r="ULD16" s="112"/>
      <c r="ULE16" s="112"/>
      <c r="ULF16" s="112"/>
      <c r="ULG16" s="112"/>
      <c r="ULH16" s="112"/>
      <c r="ULI16" s="112"/>
      <c r="ULJ16" s="112"/>
      <c r="ULK16" s="112"/>
      <c r="ULL16" s="112"/>
      <c r="ULM16" s="112"/>
      <c r="ULN16" s="112"/>
      <c r="ULO16" s="112"/>
      <c r="ULP16" s="112"/>
      <c r="ULQ16" s="112"/>
      <c r="ULR16" s="112"/>
      <c r="ULS16" s="112"/>
      <c r="ULT16" s="112"/>
      <c r="ULU16" s="112"/>
      <c r="ULV16" s="112"/>
      <c r="ULW16" s="112"/>
      <c r="ULX16" s="112"/>
      <c r="ULY16" s="112"/>
      <c r="ULZ16" s="112"/>
      <c r="UMA16" s="112"/>
      <c r="UMB16" s="112"/>
      <c r="UMC16" s="112"/>
      <c r="UMD16" s="112"/>
      <c r="UME16" s="112"/>
      <c r="UMF16" s="112"/>
      <c r="UMG16" s="112"/>
      <c r="UMH16" s="112"/>
      <c r="UMI16" s="112"/>
      <c r="UMJ16" s="112"/>
      <c r="UMK16" s="112"/>
      <c r="UML16" s="112"/>
      <c r="UMM16" s="112"/>
      <c r="UMN16" s="112"/>
      <c r="UMO16" s="112"/>
      <c r="UMP16" s="112"/>
      <c r="UMQ16" s="112"/>
      <c r="UMR16" s="112"/>
      <c r="UMS16" s="112"/>
      <c r="UMT16" s="112"/>
      <c r="UMU16" s="112"/>
      <c r="UMV16" s="112"/>
      <c r="UMW16" s="112"/>
      <c r="UMX16" s="112"/>
      <c r="UMY16" s="112"/>
      <c r="UMZ16" s="112"/>
      <c r="UNA16" s="112"/>
      <c r="UNB16" s="112"/>
      <c r="UNC16" s="112"/>
      <c r="UND16" s="112"/>
      <c r="UNE16" s="112"/>
      <c r="UNF16" s="112"/>
      <c r="UNG16" s="112"/>
      <c r="UNH16" s="112"/>
      <c r="UNI16" s="112"/>
      <c r="UNJ16" s="112"/>
      <c r="UNK16" s="112"/>
      <c r="UNL16" s="112"/>
      <c r="UNM16" s="112"/>
      <c r="UNN16" s="112"/>
      <c r="UNO16" s="112"/>
      <c r="UNP16" s="112"/>
      <c r="UNQ16" s="112"/>
      <c r="UNR16" s="112"/>
      <c r="UNS16" s="112"/>
      <c r="UNT16" s="112"/>
      <c r="UNU16" s="112"/>
      <c r="UNV16" s="112"/>
      <c r="UNW16" s="112"/>
      <c r="UNX16" s="112"/>
      <c r="UNY16" s="112"/>
      <c r="UNZ16" s="112"/>
      <c r="UOA16" s="112"/>
      <c r="UOB16" s="112"/>
      <c r="UOC16" s="112"/>
      <c r="UOD16" s="112"/>
      <c r="UOE16" s="112"/>
      <c r="UOF16" s="112"/>
      <c r="UOG16" s="112"/>
      <c r="UOH16" s="112"/>
      <c r="UOI16" s="112"/>
      <c r="UOJ16" s="112"/>
      <c r="UOK16" s="112"/>
      <c r="UOL16" s="112"/>
      <c r="UOM16" s="112"/>
      <c r="UON16" s="112"/>
      <c r="UOO16" s="112"/>
      <c r="UOP16" s="112"/>
      <c r="UOQ16" s="112"/>
      <c r="UOR16" s="112"/>
      <c r="UOS16" s="112"/>
      <c r="UOT16" s="112"/>
      <c r="UOU16" s="112"/>
      <c r="UOV16" s="112"/>
      <c r="UOW16" s="112"/>
      <c r="UOX16" s="112"/>
      <c r="UOY16" s="112"/>
      <c r="UOZ16" s="112"/>
      <c r="UPA16" s="112"/>
      <c r="UPB16" s="112"/>
      <c r="UPC16" s="112"/>
      <c r="UPD16" s="112"/>
      <c r="UPE16" s="112"/>
      <c r="UPF16" s="112"/>
      <c r="UPG16" s="112"/>
      <c r="UPH16" s="112"/>
      <c r="UPI16" s="112"/>
      <c r="UPJ16" s="112"/>
      <c r="UPK16" s="112"/>
      <c r="UPL16" s="112"/>
      <c r="UPM16" s="112"/>
      <c r="UPN16" s="112"/>
      <c r="UPO16" s="112"/>
      <c r="UPP16" s="112"/>
      <c r="UPQ16" s="112"/>
      <c r="UPR16" s="112"/>
      <c r="UPS16" s="112"/>
      <c r="UPT16" s="112"/>
      <c r="UPU16" s="112"/>
      <c r="UPV16" s="112"/>
      <c r="UPW16" s="112"/>
      <c r="UPX16" s="112"/>
      <c r="UPY16" s="112"/>
      <c r="UPZ16" s="112"/>
      <c r="UQA16" s="112"/>
      <c r="UQB16" s="112"/>
      <c r="UQC16" s="112"/>
      <c r="UQD16" s="112"/>
      <c r="UQE16" s="112"/>
      <c r="UQF16" s="112"/>
      <c r="UQG16" s="112"/>
      <c r="UQH16" s="112"/>
      <c r="UQI16" s="112"/>
      <c r="UQJ16" s="112"/>
      <c r="UQK16" s="112"/>
      <c r="UQL16" s="112"/>
      <c r="UQM16" s="112"/>
      <c r="UQN16" s="112"/>
      <c r="UQO16" s="112"/>
      <c r="UQP16" s="112"/>
      <c r="UQQ16" s="112"/>
      <c r="UQR16" s="112"/>
      <c r="UQS16" s="112"/>
      <c r="UQT16" s="112"/>
      <c r="UQU16" s="112"/>
      <c r="UQV16" s="112"/>
      <c r="UQW16" s="112"/>
      <c r="UQX16" s="112"/>
      <c r="UQY16" s="112"/>
      <c r="UQZ16" s="112"/>
      <c r="URA16" s="112"/>
      <c r="URB16" s="112"/>
      <c r="URC16" s="112"/>
      <c r="URD16" s="112"/>
      <c r="URE16" s="112"/>
      <c r="URF16" s="112"/>
      <c r="URG16" s="112"/>
      <c r="URH16" s="112"/>
      <c r="URI16" s="112"/>
      <c r="URJ16" s="112"/>
      <c r="URK16" s="112"/>
      <c r="URL16" s="112"/>
      <c r="URM16" s="112"/>
      <c r="URN16" s="112"/>
      <c r="URO16" s="112"/>
      <c r="URP16" s="112"/>
      <c r="URQ16" s="112"/>
      <c r="URR16" s="112"/>
      <c r="URS16" s="112"/>
      <c r="URT16" s="112"/>
      <c r="URU16" s="112"/>
      <c r="URV16" s="112"/>
      <c r="URW16" s="112"/>
      <c r="URX16" s="112"/>
      <c r="URY16" s="112"/>
      <c r="URZ16" s="112"/>
      <c r="USA16" s="112"/>
      <c r="USB16" s="112"/>
      <c r="USC16" s="112"/>
      <c r="USD16" s="112"/>
      <c r="USE16" s="112"/>
      <c r="USF16" s="112"/>
      <c r="USG16" s="112"/>
      <c r="USH16" s="112"/>
      <c r="USI16" s="112"/>
      <c r="USJ16" s="112"/>
      <c r="USK16" s="112"/>
      <c r="USL16" s="112"/>
      <c r="USM16" s="112"/>
      <c r="USN16" s="112"/>
      <c r="USO16" s="112"/>
      <c r="USP16" s="112"/>
      <c r="USQ16" s="112"/>
      <c r="USR16" s="112"/>
      <c r="USS16" s="112"/>
      <c r="UST16" s="112"/>
      <c r="USU16" s="112"/>
      <c r="USV16" s="112"/>
      <c r="USW16" s="112"/>
      <c r="USX16" s="112"/>
      <c r="USY16" s="112"/>
      <c r="USZ16" s="112"/>
      <c r="UTA16" s="112"/>
      <c r="UTB16" s="112"/>
      <c r="UTC16" s="112"/>
      <c r="UTD16" s="112"/>
      <c r="UTE16" s="112"/>
      <c r="UTF16" s="112"/>
      <c r="UTG16" s="112"/>
      <c r="UTH16" s="112"/>
      <c r="UTI16" s="112"/>
      <c r="UTJ16" s="112"/>
      <c r="UTK16" s="112"/>
      <c r="UTL16" s="112"/>
      <c r="UTM16" s="112"/>
      <c r="UTN16" s="112"/>
      <c r="UTO16" s="112"/>
      <c r="UTP16" s="112"/>
      <c r="UTQ16" s="112"/>
      <c r="UTR16" s="112"/>
      <c r="UTS16" s="112"/>
      <c r="UTT16" s="112"/>
      <c r="UTU16" s="112"/>
      <c r="UTV16" s="112"/>
      <c r="UTW16" s="112"/>
      <c r="UTX16" s="112"/>
      <c r="UTY16" s="112"/>
      <c r="UTZ16" s="112"/>
      <c r="UUA16" s="112"/>
      <c r="UUB16" s="112"/>
      <c r="UUC16" s="112"/>
      <c r="UUD16" s="112"/>
      <c r="UUE16" s="112"/>
      <c r="UUF16" s="112"/>
      <c r="UUG16" s="112"/>
      <c r="UUH16" s="112"/>
      <c r="UUI16" s="112"/>
      <c r="UUJ16" s="112"/>
      <c r="UUK16" s="112"/>
      <c r="UUL16" s="112"/>
      <c r="UUM16" s="112"/>
      <c r="UUN16" s="112"/>
      <c r="UUO16" s="112"/>
      <c r="UUP16" s="112"/>
      <c r="UUQ16" s="112"/>
      <c r="UUR16" s="112"/>
      <c r="UUS16" s="112"/>
      <c r="UUT16" s="112"/>
      <c r="UUU16" s="112"/>
      <c r="UUV16" s="112"/>
      <c r="UUW16" s="112"/>
      <c r="UUX16" s="112"/>
      <c r="UUY16" s="112"/>
      <c r="UUZ16" s="112"/>
      <c r="UVA16" s="112"/>
      <c r="UVB16" s="112"/>
      <c r="UVC16" s="112"/>
      <c r="UVD16" s="112"/>
      <c r="UVE16" s="112"/>
      <c r="UVF16" s="112"/>
      <c r="UVG16" s="112"/>
      <c r="UVH16" s="112"/>
      <c r="UVI16" s="112"/>
      <c r="UVJ16" s="112"/>
      <c r="UVK16" s="112"/>
      <c r="UVL16" s="112"/>
      <c r="UVM16" s="112"/>
      <c r="UVN16" s="112"/>
      <c r="UVO16" s="112"/>
      <c r="UVP16" s="112"/>
      <c r="UVQ16" s="112"/>
      <c r="UVR16" s="112"/>
      <c r="UVS16" s="112"/>
      <c r="UVT16" s="112"/>
      <c r="UVU16" s="112"/>
      <c r="UVV16" s="112"/>
      <c r="UVW16" s="112"/>
      <c r="UVX16" s="112"/>
      <c r="UVY16" s="112"/>
      <c r="UVZ16" s="112"/>
      <c r="UWA16" s="112"/>
      <c r="UWB16" s="112"/>
      <c r="UWC16" s="112"/>
      <c r="UWD16" s="112"/>
      <c r="UWE16" s="112"/>
      <c r="UWF16" s="112"/>
      <c r="UWG16" s="112"/>
      <c r="UWH16" s="112"/>
      <c r="UWI16" s="112"/>
      <c r="UWJ16" s="112"/>
      <c r="UWK16" s="112"/>
      <c r="UWL16" s="112"/>
      <c r="UWM16" s="112"/>
      <c r="UWN16" s="112"/>
      <c r="UWO16" s="112"/>
      <c r="UWP16" s="112"/>
      <c r="UWQ16" s="112"/>
      <c r="UWR16" s="112"/>
      <c r="UWS16" s="112"/>
      <c r="UWT16" s="112"/>
      <c r="UWU16" s="112"/>
      <c r="UWV16" s="112"/>
      <c r="UWW16" s="112"/>
      <c r="UWX16" s="112"/>
      <c r="UWY16" s="112"/>
      <c r="UWZ16" s="112"/>
      <c r="UXA16" s="112"/>
      <c r="UXB16" s="112"/>
      <c r="UXC16" s="112"/>
      <c r="UXD16" s="112"/>
      <c r="UXE16" s="112"/>
      <c r="UXF16" s="112"/>
      <c r="UXG16" s="112"/>
      <c r="UXH16" s="112"/>
      <c r="UXI16" s="112"/>
      <c r="UXJ16" s="112"/>
      <c r="UXK16" s="112"/>
      <c r="UXL16" s="112"/>
      <c r="UXM16" s="112"/>
      <c r="UXN16" s="112"/>
      <c r="UXO16" s="112"/>
      <c r="UXP16" s="112"/>
      <c r="UXQ16" s="112"/>
      <c r="UXR16" s="112"/>
      <c r="UXS16" s="112"/>
      <c r="UXT16" s="112"/>
      <c r="UXU16" s="112"/>
      <c r="UXV16" s="112"/>
      <c r="UXW16" s="112"/>
      <c r="UXX16" s="112"/>
      <c r="UXY16" s="112"/>
      <c r="UXZ16" s="112"/>
      <c r="UYA16" s="112"/>
      <c r="UYB16" s="112"/>
      <c r="UYC16" s="112"/>
      <c r="UYD16" s="112"/>
      <c r="UYE16" s="112"/>
      <c r="UYF16" s="112"/>
      <c r="UYG16" s="112"/>
      <c r="UYH16" s="112"/>
      <c r="UYI16" s="112"/>
      <c r="UYJ16" s="112"/>
      <c r="UYK16" s="112"/>
      <c r="UYL16" s="112"/>
      <c r="UYM16" s="112"/>
      <c r="UYN16" s="112"/>
      <c r="UYO16" s="112"/>
      <c r="UYP16" s="112"/>
      <c r="UYQ16" s="112"/>
      <c r="UYR16" s="112"/>
      <c r="UYS16" s="112"/>
      <c r="UYT16" s="112"/>
      <c r="UYU16" s="112"/>
      <c r="UYV16" s="112"/>
      <c r="UYW16" s="112"/>
      <c r="UYX16" s="112"/>
      <c r="UYY16" s="112"/>
      <c r="UYZ16" s="112"/>
      <c r="UZA16" s="112"/>
      <c r="UZB16" s="112"/>
      <c r="UZC16" s="112"/>
      <c r="UZD16" s="112"/>
      <c r="UZE16" s="112"/>
      <c r="UZF16" s="112"/>
      <c r="UZG16" s="112"/>
      <c r="UZH16" s="112"/>
      <c r="UZI16" s="112"/>
      <c r="UZJ16" s="112"/>
      <c r="UZK16" s="112"/>
      <c r="UZL16" s="112"/>
      <c r="UZM16" s="112"/>
      <c r="UZN16" s="112"/>
      <c r="UZO16" s="112"/>
      <c r="UZP16" s="112"/>
      <c r="UZQ16" s="112"/>
      <c r="UZR16" s="112"/>
      <c r="UZS16" s="112"/>
      <c r="UZT16" s="112"/>
      <c r="UZU16" s="112"/>
      <c r="UZV16" s="112"/>
      <c r="UZW16" s="112"/>
      <c r="UZX16" s="112"/>
      <c r="UZY16" s="112"/>
      <c r="UZZ16" s="112"/>
      <c r="VAA16" s="112"/>
      <c r="VAB16" s="112"/>
      <c r="VAC16" s="112"/>
      <c r="VAD16" s="112"/>
      <c r="VAE16" s="112"/>
      <c r="VAF16" s="112"/>
      <c r="VAG16" s="112"/>
      <c r="VAH16" s="112"/>
      <c r="VAI16" s="112"/>
      <c r="VAJ16" s="112"/>
      <c r="VAK16" s="112"/>
      <c r="VAL16" s="112"/>
      <c r="VAM16" s="112"/>
      <c r="VAN16" s="112"/>
      <c r="VAO16" s="112"/>
      <c r="VAP16" s="112"/>
      <c r="VAQ16" s="112"/>
      <c r="VAR16" s="112"/>
      <c r="VAS16" s="112"/>
      <c r="VAT16" s="112"/>
      <c r="VAU16" s="112"/>
      <c r="VAV16" s="112"/>
      <c r="VAW16" s="112"/>
      <c r="VAX16" s="112"/>
      <c r="VAY16" s="112"/>
      <c r="VAZ16" s="112"/>
      <c r="VBA16" s="112"/>
      <c r="VBB16" s="112"/>
      <c r="VBC16" s="112"/>
      <c r="VBD16" s="112"/>
      <c r="VBE16" s="112"/>
      <c r="VBF16" s="112"/>
      <c r="VBG16" s="112"/>
      <c r="VBH16" s="112"/>
      <c r="VBI16" s="112"/>
      <c r="VBJ16" s="112"/>
      <c r="VBK16" s="112"/>
      <c r="VBL16" s="112"/>
      <c r="VBM16" s="112"/>
      <c r="VBN16" s="112"/>
      <c r="VBO16" s="112"/>
      <c r="VBP16" s="112"/>
      <c r="VBQ16" s="112"/>
      <c r="VBR16" s="112"/>
      <c r="VBS16" s="112"/>
      <c r="VBT16" s="112"/>
      <c r="VBU16" s="112"/>
      <c r="VBV16" s="112"/>
      <c r="VBW16" s="112"/>
      <c r="VBX16" s="112"/>
      <c r="VBY16" s="112"/>
      <c r="VBZ16" s="112"/>
      <c r="VCA16" s="112"/>
      <c r="VCB16" s="112"/>
      <c r="VCC16" s="112"/>
      <c r="VCD16" s="112"/>
      <c r="VCE16" s="112"/>
      <c r="VCF16" s="112"/>
      <c r="VCG16" s="112"/>
      <c r="VCH16" s="112"/>
      <c r="VCI16" s="112"/>
      <c r="VCJ16" s="112"/>
      <c r="VCK16" s="112"/>
      <c r="VCL16" s="112"/>
      <c r="VCM16" s="112"/>
      <c r="VCN16" s="112"/>
      <c r="VCO16" s="112"/>
      <c r="VCP16" s="112"/>
      <c r="VCQ16" s="112"/>
      <c r="VCR16" s="112"/>
      <c r="VCS16" s="112"/>
      <c r="VCT16" s="112"/>
      <c r="VCU16" s="112"/>
      <c r="VCV16" s="112"/>
      <c r="VCW16" s="112"/>
      <c r="VCX16" s="112"/>
      <c r="VCY16" s="112"/>
      <c r="VCZ16" s="112"/>
      <c r="VDA16" s="112"/>
      <c r="VDB16" s="112"/>
      <c r="VDC16" s="112"/>
      <c r="VDD16" s="112"/>
      <c r="VDE16" s="112"/>
      <c r="VDF16" s="112"/>
      <c r="VDG16" s="112"/>
      <c r="VDH16" s="112"/>
      <c r="VDI16" s="112"/>
      <c r="VDJ16" s="112"/>
      <c r="VDK16" s="112"/>
      <c r="VDL16" s="112"/>
      <c r="VDM16" s="112"/>
      <c r="VDN16" s="112"/>
      <c r="VDO16" s="112"/>
      <c r="VDP16" s="112"/>
      <c r="VDQ16" s="112"/>
      <c r="VDR16" s="112"/>
      <c r="VDS16" s="112"/>
      <c r="VDT16" s="112"/>
      <c r="VDU16" s="112"/>
      <c r="VDV16" s="112"/>
      <c r="VDW16" s="112"/>
      <c r="VDX16" s="112"/>
      <c r="VDY16" s="112"/>
      <c r="VDZ16" s="112"/>
      <c r="VEA16" s="112"/>
      <c r="VEB16" s="112"/>
      <c r="VEC16" s="112"/>
      <c r="VED16" s="112"/>
      <c r="VEE16" s="112"/>
      <c r="VEF16" s="112"/>
      <c r="VEG16" s="112"/>
      <c r="VEH16" s="112"/>
      <c r="VEI16" s="112"/>
      <c r="VEJ16" s="112"/>
      <c r="VEK16" s="112"/>
      <c r="VEL16" s="112"/>
      <c r="VEM16" s="112"/>
      <c r="VEN16" s="112"/>
      <c r="VEO16" s="112"/>
      <c r="VEP16" s="112"/>
      <c r="VEQ16" s="112"/>
      <c r="VER16" s="112"/>
      <c r="VES16" s="112"/>
      <c r="VET16" s="112"/>
      <c r="VEU16" s="112"/>
      <c r="VEV16" s="112"/>
      <c r="VEW16" s="112"/>
      <c r="VEX16" s="112"/>
      <c r="VEY16" s="112"/>
      <c r="VEZ16" s="112"/>
      <c r="VFA16" s="112"/>
      <c r="VFB16" s="112"/>
      <c r="VFC16" s="112"/>
      <c r="VFD16" s="112"/>
      <c r="VFE16" s="112"/>
      <c r="VFF16" s="112"/>
      <c r="VFG16" s="112"/>
      <c r="VFH16" s="112"/>
      <c r="VFI16" s="112"/>
      <c r="VFJ16" s="112"/>
      <c r="VFK16" s="112"/>
      <c r="VFL16" s="112"/>
      <c r="VFM16" s="112"/>
      <c r="VFN16" s="112"/>
      <c r="VFO16" s="112"/>
      <c r="VFP16" s="112"/>
      <c r="VFQ16" s="112"/>
      <c r="VFR16" s="112"/>
      <c r="VFS16" s="112"/>
      <c r="VFT16" s="112"/>
      <c r="VFU16" s="112"/>
      <c r="VFV16" s="112"/>
      <c r="VFW16" s="112"/>
      <c r="VFX16" s="112"/>
      <c r="VFY16" s="112"/>
      <c r="VFZ16" s="112"/>
      <c r="VGA16" s="112"/>
      <c r="VGB16" s="112"/>
      <c r="VGC16" s="112"/>
      <c r="VGD16" s="112"/>
      <c r="VGE16" s="112"/>
      <c r="VGF16" s="112"/>
      <c r="VGG16" s="112"/>
      <c r="VGH16" s="112"/>
      <c r="VGI16" s="112"/>
      <c r="VGJ16" s="112"/>
      <c r="VGK16" s="112"/>
      <c r="VGL16" s="112"/>
      <c r="VGM16" s="112"/>
      <c r="VGN16" s="112"/>
      <c r="VGO16" s="112"/>
      <c r="VGP16" s="112"/>
      <c r="VGQ16" s="112"/>
      <c r="VGR16" s="112"/>
      <c r="VGS16" s="112"/>
      <c r="VGT16" s="112"/>
      <c r="VGU16" s="112"/>
      <c r="VGV16" s="112"/>
      <c r="VGW16" s="112"/>
      <c r="VGX16" s="112"/>
      <c r="VGY16" s="112"/>
      <c r="VGZ16" s="112"/>
      <c r="VHA16" s="112"/>
      <c r="VHB16" s="112"/>
      <c r="VHC16" s="112"/>
      <c r="VHD16" s="112"/>
      <c r="VHE16" s="112"/>
      <c r="VHF16" s="112"/>
      <c r="VHG16" s="112"/>
      <c r="VHH16" s="112"/>
      <c r="VHI16" s="112"/>
      <c r="VHJ16" s="112"/>
      <c r="VHK16" s="112"/>
      <c r="VHL16" s="112"/>
      <c r="VHM16" s="112"/>
      <c r="VHN16" s="112"/>
      <c r="VHO16" s="112"/>
      <c r="VHP16" s="112"/>
      <c r="VHQ16" s="112"/>
      <c r="VHR16" s="112"/>
      <c r="VHS16" s="112"/>
      <c r="VHT16" s="112"/>
      <c r="VHU16" s="112"/>
      <c r="VHV16" s="112"/>
      <c r="VHW16" s="112"/>
      <c r="VHX16" s="112"/>
      <c r="VHY16" s="112"/>
      <c r="VHZ16" s="112"/>
      <c r="VIA16" s="112"/>
      <c r="VIB16" s="112"/>
      <c r="VIC16" s="112"/>
      <c r="VID16" s="112"/>
      <c r="VIE16" s="112"/>
      <c r="VIF16" s="112"/>
      <c r="VIG16" s="112"/>
      <c r="VIH16" s="112"/>
      <c r="VII16" s="112"/>
      <c r="VIJ16" s="112"/>
      <c r="VIK16" s="112"/>
      <c r="VIL16" s="112"/>
      <c r="VIM16" s="112"/>
      <c r="VIN16" s="112"/>
      <c r="VIO16" s="112"/>
      <c r="VIP16" s="112"/>
      <c r="VIQ16" s="112"/>
      <c r="VIR16" s="112"/>
      <c r="VIS16" s="112"/>
      <c r="VIT16" s="112"/>
      <c r="VIU16" s="112"/>
      <c r="VIV16" s="112"/>
      <c r="VIW16" s="112"/>
      <c r="VIX16" s="112"/>
      <c r="VIY16" s="112"/>
      <c r="VIZ16" s="112"/>
      <c r="VJA16" s="112"/>
      <c r="VJB16" s="112"/>
      <c r="VJC16" s="112"/>
      <c r="VJD16" s="112"/>
      <c r="VJE16" s="112"/>
      <c r="VJF16" s="112"/>
      <c r="VJG16" s="112"/>
      <c r="VJH16" s="112"/>
      <c r="VJI16" s="112"/>
      <c r="VJJ16" s="112"/>
      <c r="VJK16" s="112"/>
      <c r="VJL16" s="112"/>
      <c r="VJM16" s="112"/>
      <c r="VJN16" s="112"/>
      <c r="VJO16" s="112"/>
      <c r="VJP16" s="112"/>
      <c r="VJQ16" s="112"/>
      <c r="VJR16" s="112"/>
      <c r="VJS16" s="112"/>
      <c r="VJT16" s="112"/>
      <c r="VJU16" s="112"/>
      <c r="VJV16" s="112"/>
      <c r="VJW16" s="112"/>
      <c r="VJX16" s="112"/>
      <c r="VJY16" s="112"/>
      <c r="VJZ16" s="112"/>
      <c r="VKA16" s="112"/>
      <c r="VKB16" s="112"/>
      <c r="VKC16" s="112"/>
      <c r="VKD16" s="112"/>
      <c r="VKE16" s="112"/>
      <c r="VKF16" s="112"/>
      <c r="VKG16" s="112"/>
      <c r="VKH16" s="112"/>
      <c r="VKI16" s="112"/>
      <c r="VKJ16" s="112"/>
      <c r="VKK16" s="112"/>
      <c r="VKL16" s="112"/>
      <c r="VKM16" s="112"/>
      <c r="VKN16" s="112"/>
      <c r="VKO16" s="112"/>
      <c r="VKP16" s="112"/>
      <c r="VKQ16" s="112"/>
      <c r="VKR16" s="112"/>
      <c r="VKS16" s="112"/>
      <c r="VKT16" s="112"/>
      <c r="VKU16" s="112"/>
      <c r="VKV16" s="112"/>
      <c r="VKW16" s="112"/>
      <c r="VKX16" s="112"/>
      <c r="VKY16" s="112"/>
      <c r="VKZ16" s="112"/>
      <c r="VLA16" s="112"/>
      <c r="VLB16" s="112"/>
      <c r="VLC16" s="112"/>
      <c r="VLD16" s="112"/>
      <c r="VLE16" s="112"/>
      <c r="VLF16" s="112"/>
      <c r="VLG16" s="112"/>
      <c r="VLH16" s="112"/>
      <c r="VLI16" s="112"/>
      <c r="VLJ16" s="112"/>
      <c r="VLK16" s="112"/>
      <c r="VLL16" s="112"/>
      <c r="VLM16" s="112"/>
      <c r="VLN16" s="112"/>
      <c r="VLO16" s="112"/>
      <c r="VLP16" s="112"/>
      <c r="VLQ16" s="112"/>
      <c r="VLR16" s="112"/>
      <c r="VLS16" s="112"/>
      <c r="VLT16" s="112"/>
      <c r="VLU16" s="112"/>
      <c r="VLV16" s="112"/>
      <c r="VLW16" s="112"/>
      <c r="VLX16" s="112"/>
      <c r="VLY16" s="112"/>
      <c r="VLZ16" s="112"/>
      <c r="VMA16" s="112"/>
      <c r="VMB16" s="112"/>
      <c r="VMC16" s="112"/>
      <c r="VMD16" s="112"/>
      <c r="VME16" s="112"/>
      <c r="VMF16" s="112"/>
      <c r="VMG16" s="112"/>
      <c r="VMH16" s="112"/>
      <c r="VMI16" s="112"/>
      <c r="VMJ16" s="112"/>
      <c r="VMK16" s="112"/>
      <c r="VML16" s="112"/>
      <c r="VMM16" s="112"/>
      <c r="VMN16" s="112"/>
      <c r="VMO16" s="112"/>
      <c r="VMP16" s="112"/>
      <c r="VMQ16" s="112"/>
      <c r="VMR16" s="112"/>
      <c r="VMS16" s="112"/>
      <c r="VMT16" s="112"/>
      <c r="VMU16" s="112"/>
      <c r="VMV16" s="112"/>
      <c r="VMW16" s="112"/>
      <c r="VMX16" s="112"/>
      <c r="VMY16" s="112"/>
      <c r="VMZ16" s="112"/>
      <c r="VNA16" s="112"/>
      <c r="VNB16" s="112"/>
      <c r="VNC16" s="112"/>
      <c r="VND16" s="112"/>
      <c r="VNE16" s="112"/>
      <c r="VNF16" s="112"/>
      <c r="VNG16" s="112"/>
      <c r="VNH16" s="112"/>
      <c r="VNI16" s="112"/>
      <c r="VNJ16" s="112"/>
      <c r="VNK16" s="112"/>
      <c r="VNL16" s="112"/>
      <c r="VNM16" s="112"/>
      <c r="VNN16" s="112"/>
      <c r="VNO16" s="112"/>
      <c r="VNP16" s="112"/>
      <c r="VNQ16" s="112"/>
      <c r="VNR16" s="112"/>
      <c r="VNS16" s="112"/>
      <c r="VNT16" s="112"/>
      <c r="VNU16" s="112"/>
      <c r="VNV16" s="112"/>
      <c r="VNW16" s="112"/>
      <c r="VNX16" s="112"/>
      <c r="VNY16" s="112"/>
      <c r="VNZ16" s="112"/>
      <c r="VOA16" s="112"/>
      <c r="VOB16" s="112"/>
      <c r="VOC16" s="112"/>
      <c r="VOD16" s="112"/>
      <c r="VOE16" s="112"/>
      <c r="VOF16" s="112"/>
      <c r="VOG16" s="112"/>
      <c r="VOH16" s="112"/>
      <c r="VOI16" s="112"/>
      <c r="VOJ16" s="112"/>
      <c r="VOK16" s="112"/>
      <c r="VOL16" s="112"/>
      <c r="VOM16" s="112"/>
      <c r="VON16" s="112"/>
      <c r="VOO16" s="112"/>
      <c r="VOP16" s="112"/>
      <c r="VOQ16" s="112"/>
      <c r="VOR16" s="112"/>
      <c r="VOS16" s="112"/>
      <c r="VOT16" s="112"/>
      <c r="VOU16" s="112"/>
      <c r="VOV16" s="112"/>
      <c r="VOW16" s="112"/>
      <c r="VOX16" s="112"/>
      <c r="VOY16" s="112"/>
      <c r="VOZ16" s="112"/>
      <c r="VPA16" s="112"/>
      <c r="VPB16" s="112"/>
      <c r="VPC16" s="112"/>
      <c r="VPD16" s="112"/>
      <c r="VPE16" s="112"/>
      <c r="VPF16" s="112"/>
      <c r="VPG16" s="112"/>
      <c r="VPH16" s="112"/>
      <c r="VPI16" s="112"/>
      <c r="VPJ16" s="112"/>
      <c r="VPK16" s="112"/>
      <c r="VPL16" s="112"/>
      <c r="VPM16" s="112"/>
      <c r="VPN16" s="112"/>
      <c r="VPO16" s="112"/>
      <c r="VPP16" s="112"/>
      <c r="VPQ16" s="112"/>
      <c r="VPR16" s="112"/>
      <c r="VPS16" s="112"/>
      <c r="VPT16" s="112"/>
      <c r="VPU16" s="112"/>
      <c r="VPV16" s="112"/>
      <c r="VPW16" s="112"/>
      <c r="VPX16" s="112"/>
      <c r="VPY16" s="112"/>
      <c r="VPZ16" s="112"/>
      <c r="VQA16" s="112"/>
      <c r="VQB16" s="112"/>
      <c r="VQC16" s="112"/>
      <c r="VQD16" s="112"/>
      <c r="VQE16" s="112"/>
      <c r="VQF16" s="112"/>
      <c r="VQG16" s="112"/>
      <c r="VQH16" s="112"/>
      <c r="VQI16" s="112"/>
      <c r="VQJ16" s="112"/>
      <c r="VQK16" s="112"/>
      <c r="VQL16" s="112"/>
      <c r="VQM16" s="112"/>
      <c r="VQN16" s="112"/>
      <c r="VQO16" s="112"/>
      <c r="VQP16" s="112"/>
      <c r="VQQ16" s="112"/>
      <c r="VQR16" s="112"/>
      <c r="VQS16" s="112"/>
      <c r="VQT16" s="112"/>
      <c r="VQU16" s="112"/>
      <c r="VQV16" s="112"/>
      <c r="VQW16" s="112"/>
      <c r="VQX16" s="112"/>
      <c r="VQY16" s="112"/>
      <c r="VQZ16" s="112"/>
      <c r="VRA16" s="112"/>
      <c r="VRB16" s="112"/>
      <c r="VRC16" s="112"/>
      <c r="VRD16" s="112"/>
      <c r="VRE16" s="112"/>
      <c r="VRF16" s="112"/>
      <c r="VRG16" s="112"/>
      <c r="VRH16" s="112"/>
      <c r="VRI16" s="112"/>
      <c r="VRJ16" s="112"/>
      <c r="VRK16" s="112"/>
      <c r="VRL16" s="112"/>
      <c r="VRM16" s="112"/>
      <c r="VRN16" s="112"/>
      <c r="VRO16" s="112"/>
      <c r="VRP16" s="112"/>
      <c r="VRQ16" s="112"/>
      <c r="VRR16" s="112"/>
      <c r="VRS16" s="112"/>
      <c r="VRT16" s="112"/>
      <c r="VRU16" s="112"/>
      <c r="VRV16" s="112"/>
      <c r="VRW16" s="112"/>
      <c r="VRX16" s="112"/>
      <c r="VRY16" s="112"/>
      <c r="VRZ16" s="112"/>
      <c r="VSA16" s="112"/>
      <c r="VSB16" s="112"/>
      <c r="VSC16" s="112"/>
      <c r="VSD16" s="112"/>
      <c r="VSE16" s="112"/>
      <c r="VSF16" s="112"/>
      <c r="VSG16" s="112"/>
      <c r="VSH16" s="112"/>
      <c r="VSI16" s="112"/>
      <c r="VSJ16" s="112"/>
      <c r="VSK16" s="112"/>
      <c r="VSL16" s="112"/>
      <c r="VSM16" s="112"/>
      <c r="VSN16" s="112"/>
      <c r="VSO16" s="112"/>
      <c r="VSP16" s="112"/>
      <c r="VSQ16" s="112"/>
      <c r="VSR16" s="112"/>
      <c r="VSS16" s="112"/>
      <c r="VST16" s="112"/>
      <c r="VSU16" s="112"/>
      <c r="VSV16" s="112"/>
      <c r="VSW16" s="112"/>
      <c r="VSX16" s="112"/>
      <c r="VSY16" s="112"/>
      <c r="VSZ16" s="112"/>
      <c r="VTA16" s="112"/>
      <c r="VTB16" s="112"/>
      <c r="VTC16" s="112"/>
      <c r="VTD16" s="112"/>
      <c r="VTE16" s="112"/>
      <c r="VTF16" s="112"/>
      <c r="VTG16" s="112"/>
      <c r="VTH16" s="112"/>
      <c r="VTI16" s="112"/>
      <c r="VTJ16" s="112"/>
      <c r="VTK16" s="112"/>
      <c r="VTL16" s="112"/>
      <c r="VTM16" s="112"/>
      <c r="VTN16" s="112"/>
      <c r="VTO16" s="112"/>
      <c r="VTP16" s="112"/>
      <c r="VTQ16" s="112"/>
      <c r="VTR16" s="112"/>
      <c r="VTS16" s="112"/>
      <c r="VTT16" s="112"/>
      <c r="VTU16" s="112"/>
      <c r="VTV16" s="112"/>
      <c r="VTW16" s="112"/>
      <c r="VTX16" s="112"/>
      <c r="VTY16" s="112"/>
      <c r="VTZ16" s="112"/>
      <c r="VUA16" s="112"/>
      <c r="VUB16" s="112"/>
      <c r="VUC16" s="112"/>
      <c r="VUD16" s="112"/>
      <c r="VUE16" s="112"/>
      <c r="VUF16" s="112"/>
      <c r="VUG16" s="112"/>
      <c r="VUH16" s="112"/>
      <c r="VUI16" s="112"/>
      <c r="VUJ16" s="112"/>
      <c r="VUK16" s="112"/>
      <c r="VUL16" s="112"/>
      <c r="VUM16" s="112"/>
      <c r="VUN16" s="112"/>
      <c r="VUO16" s="112"/>
      <c r="VUP16" s="112"/>
      <c r="VUQ16" s="112"/>
      <c r="VUR16" s="112"/>
      <c r="VUS16" s="112"/>
      <c r="VUT16" s="112"/>
      <c r="VUU16" s="112"/>
      <c r="VUV16" s="112"/>
      <c r="VUW16" s="112"/>
      <c r="VUX16" s="112"/>
      <c r="VUY16" s="112"/>
      <c r="VUZ16" s="112"/>
      <c r="VVA16" s="112"/>
      <c r="VVB16" s="112"/>
      <c r="VVC16" s="112"/>
      <c r="VVD16" s="112"/>
      <c r="VVE16" s="112"/>
      <c r="VVF16" s="112"/>
      <c r="VVG16" s="112"/>
      <c r="VVH16" s="112"/>
      <c r="VVI16" s="112"/>
      <c r="VVJ16" s="112"/>
      <c r="VVK16" s="112"/>
      <c r="VVL16" s="112"/>
      <c r="VVM16" s="112"/>
      <c r="VVN16" s="112"/>
      <c r="VVO16" s="112"/>
      <c r="VVP16" s="112"/>
      <c r="VVQ16" s="112"/>
      <c r="VVR16" s="112"/>
      <c r="VVS16" s="112"/>
      <c r="VVT16" s="112"/>
      <c r="VVU16" s="112"/>
      <c r="VVV16" s="112"/>
      <c r="VVW16" s="112"/>
      <c r="VVX16" s="112"/>
      <c r="VVY16" s="112"/>
      <c r="VVZ16" s="112"/>
      <c r="VWA16" s="112"/>
      <c r="VWB16" s="112"/>
      <c r="VWC16" s="112"/>
      <c r="VWD16" s="112"/>
      <c r="VWE16" s="112"/>
      <c r="VWF16" s="112"/>
      <c r="VWG16" s="112"/>
      <c r="VWH16" s="112"/>
      <c r="VWI16" s="112"/>
      <c r="VWJ16" s="112"/>
      <c r="VWK16" s="112"/>
      <c r="VWL16" s="112"/>
      <c r="VWM16" s="112"/>
      <c r="VWN16" s="112"/>
      <c r="VWO16" s="112"/>
      <c r="VWP16" s="112"/>
      <c r="VWQ16" s="112"/>
      <c r="VWR16" s="112"/>
      <c r="VWS16" s="112"/>
      <c r="VWT16" s="112"/>
      <c r="VWU16" s="112"/>
      <c r="VWV16" s="112"/>
      <c r="VWW16" s="112"/>
      <c r="VWX16" s="112"/>
      <c r="VWY16" s="112"/>
      <c r="VWZ16" s="112"/>
      <c r="VXA16" s="112"/>
      <c r="VXB16" s="112"/>
      <c r="VXC16" s="112"/>
      <c r="VXD16" s="112"/>
      <c r="VXE16" s="112"/>
      <c r="VXF16" s="112"/>
      <c r="VXG16" s="112"/>
      <c r="VXH16" s="112"/>
      <c r="VXI16" s="112"/>
      <c r="VXJ16" s="112"/>
      <c r="VXK16" s="112"/>
      <c r="VXL16" s="112"/>
      <c r="VXM16" s="112"/>
      <c r="VXN16" s="112"/>
      <c r="VXO16" s="112"/>
      <c r="VXP16" s="112"/>
      <c r="VXQ16" s="112"/>
      <c r="VXR16" s="112"/>
      <c r="VXS16" s="112"/>
      <c r="VXT16" s="112"/>
      <c r="VXU16" s="112"/>
      <c r="VXV16" s="112"/>
      <c r="VXW16" s="112"/>
      <c r="VXX16" s="112"/>
      <c r="VXY16" s="112"/>
      <c r="VXZ16" s="112"/>
      <c r="VYA16" s="112"/>
      <c r="VYB16" s="112"/>
      <c r="VYC16" s="112"/>
      <c r="VYD16" s="112"/>
      <c r="VYE16" s="112"/>
      <c r="VYF16" s="112"/>
      <c r="VYG16" s="112"/>
      <c r="VYH16" s="112"/>
      <c r="VYI16" s="112"/>
      <c r="VYJ16" s="112"/>
      <c r="VYK16" s="112"/>
      <c r="VYL16" s="112"/>
      <c r="VYM16" s="112"/>
      <c r="VYN16" s="112"/>
      <c r="VYO16" s="112"/>
      <c r="VYP16" s="112"/>
      <c r="VYQ16" s="112"/>
      <c r="VYR16" s="112"/>
      <c r="VYS16" s="112"/>
      <c r="VYT16" s="112"/>
      <c r="VYU16" s="112"/>
      <c r="VYV16" s="112"/>
      <c r="VYW16" s="112"/>
      <c r="VYX16" s="112"/>
      <c r="VYY16" s="112"/>
      <c r="VYZ16" s="112"/>
      <c r="VZA16" s="112"/>
      <c r="VZB16" s="112"/>
      <c r="VZC16" s="112"/>
      <c r="VZD16" s="112"/>
      <c r="VZE16" s="112"/>
      <c r="VZF16" s="112"/>
      <c r="VZG16" s="112"/>
      <c r="VZH16" s="112"/>
      <c r="VZI16" s="112"/>
      <c r="VZJ16" s="112"/>
      <c r="VZK16" s="112"/>
      <c r="VZL16" s="112"/>
      <c r="VZM16" s="112"/>
      <c r="VZN16" s="112"/>
      <c r="VZO16" s="112"/>
      <c r="VZP16" s="112"/>
      <c r="VZQ16" s="112"/>
      <c r="VZR16" s="112"/>
      <c r="VZS16" s="112"/>
      <c r="VZT16" s="112"/>
      <c r="VZU16" s="112"/>
      <c r="VZV16" s="112"/>
      <c r="VZW16" s="112"/>
      <c r="VZX16" s="112"/>
      <c r="VZY16" s="112"/>
      <c r="VZZ16" s="112"/>
      <c r="WAA16" s="112"/>
      <c r="WAB16" s="112"/>
      <c r="WAC16" s="112"/>
      <c r="WAD16" s="112"/>
      <c r="WAE16" s="112"/>
      <c r="WAF16" s="112"/>
      <c r="WAG16" s="112"/>
      <c r="WAH16" s="112"/>
      <c r="WAI16" s="112"/>
      <c r="WAJ16" s="112"/>
      <c r="WAK16" s="112"/>
      <c r="WAL16" s="112"/>
      <c r="WAM16" s="112"/>
      <c r="WAN16" s="112"/>
      <c r="WAO16" s="112"/>
      <c r="WAP16" s="112"/>
      <c r="WAQ16" s="112"/>
      <c r="WAR16" s="112"/>
      <c r="WAS16" s="112"/>
      <c r="WAT16" s="112"/>
      <c r="WAU16" s="112"/>
      <c r="WAV16" s="112"/>
      <c r="WAW16" s="112"/>
      <c r="WAX16" s="112"/>
      <c r="WAY16" s="112"/>
      <c r="WAZ16" s="112"/>
      <c r="WBA16" s="112"/>
      <c r="WBB16" s="112"/>
      <c r="WBC16" s="112"/>
      <c r="WBD16" s="112"/>
      <c r="WBE16" s="112"/>
      <c r="WBF16" s="112"/>
      <c r="WBG16" s="112"/>
      <c r="WBH16" s="112"/>
      <c r="WBI16" s="112"/>
      <c r="WBJ16" s="112"/>
      <c r="WBK16" s="112"/>
      <c r="WBL16" s="112"/>
      <c r="WBM16" s="112"/>
      <c r="WBN16" s="112"/>
      <c r="WBO16" s="112"/>
      <c r="WBP16" s="112"/>
      <c r="WBQ16" s="112"/>
      <c r="WBR16" s="112"/>
      <c r="WBS16" s="112"/>
      <c r="WBT16" s="112"/>
      <c r="WBU16" s="112"/>
      <c r="WBV16" s="112"/>
      <c r="WBW16" s="112"/>
      <c r="WBX16" s="112"/>
      <c r="WBY16" s="112"/>
      <c r="WBZ16" s="112"/>
      <c r="WCA16" s="112"/>
      <c r="WCB16" s="112"/>
      <c r="WCC16" s="112"/>
      <c r="WCD16" s="112"/>
      <c r="WCE16" s="112"/>
      <c r="WCF16" s="112"/>
      <c r="WCG16" s="112"/>
      <c r="WCH16" s="112"/>
      <c r="WCI16" s="112"/>
      <c r="WCJ16" s="112"/>
      <c r="WCK16" s="112"/>
      <c r="WCL16" s="112"/>
      <c r="WCM16" s="112"/>
      <c r="WCN16" s="112"/>
      <c r="WCO16" s="112"/>
      <c r="WCP16" s="112"/>
      <c r="WCQ16" s="112"/>
      <c r="WCR16" s="112"/>
      <c r="WCS16" s="112"/>
      <c r="WCT16" s="112"/>
      <c r="WCU16" s="112"/>
      <c r="WCV16" s="112"/>
      <c r="WCW16" s="112"/>
      <c r="WCX16" s="112"/>
      <c r="WCY16" s="112"/>
      <c r="WCZ16" s="112"/>
      <c r="WDA16" s="112"/>
      <c r="WDB16" s="112"/>
      <c r="WDC16" s="112"/>
      <c r="WDD16" s="112"/>
      <c r="WDE16" s="112"/>
      <c r="WDF16" s="112"/>
      <c r="WDG16" s="112"/>
      <c r="WDH16" s="112"/>
      <c r="WDI16" s="112"/>
      <c r="WDJ16" s="112"/>
      <c r="WDK16" s="112"/>
      <c r="WDL16" s="112"/>
      <c r="WDM16" s="112"/>
      <c r="WDN16" s="112"/>
      <c r="WDO16" s="112"/>
      <c r="WDP16" s="112"/>
      <c r="WDQ16" s="112"/>
      <c r="WDR16" s="112"/>
      <c r="WDS16" s="112"/>
      <c r="WDT16" s="112"/>
      <c r="WDU16" s="112"/>
      <c r="WDV16" s="112"/>
      <c r="WDW16" s="112"/>
      <c r="WDX16" s="112"/>
      <c r="WDY16" s="112"/>
      <c r="WDZ16" s="112"/>
      <c r="WEA16" s="112"/>
      <c r="WEB16" s="112"/>
      <c r="WEC16" s="112"/>
      <c r="WED16" s="112"/>
      <c r="WEE16" s="112"/>
      <c r="WEF16" s="112"/>
      <c r="WEG16" s="112"/>
      <c r="WEH16" s="112"/>
      <c r="WEI16" s="112"/>
      <c r="WEJ16" s="112"/>
      <c r="WEK16" s="112"/>
      <c r="WEL16" s="112"/>
      <c r="WEM16" s="112"/>
      <c r="WEN16" s="112"/>
      <c r="WEO16" s="112"/>
      <c r="WEP16" s="112"/>
      <c r="WEQ16" s="112"/>
      <c r="WER16" s="112"/>
      <c r="WES16" s="112"/>
      <c r="WET16" s="112"/>
      <c r="WEU16" s="112"/>
      <c r="WEV16" s="112"/>
      <c r="WEW16" s="112"/>
      <c r="WEX16" s="112"/>
      <c r="WEY16" s="112"/>
      <c r="WEZ16" s="112"/>
      <c r="WFA16" s="112"/>
      <c r="WFB16" s="112"/>
      <c r="WFC16" s="112"/>
      <c r="WFD16" s="112"/>
      <c r="WFE16" s="112"/>
      <c r="WFF16" s="112"/>
      <c r="WFG16" s="112"/>
      <c r="WFH16" s="112"/>
      <c r="WFI16" s="112"/>
      <c r="WFJ16" s="112"/>
      <c r="WFK16" s="112"/>
      <c r="WFL16" s="112"/>
      <c r="WFM16" s="112"/>
      <c r="WFN16" s="112"/>
      <c r="WFO16" s="112"/>
      <c r="WFP16" s="112"/>
      <c r="WFQ16" s="112"/>
      <c r="WFR16" s="112"/>
      <c r="WFS16" s="112"/>
      <c r="WFT16" s="112"/>
      <c r="WFU16" s="112"/>
      <c r="WFV16" s="112"/>
      <c r="WFW16" s="112"/>
      <c r="WFX16" s="112"/>
      <c r="WFY16" s="112"/>
      <c r="WFZ16" s="112"/>
      <c r="WGA16" s="112"/>
      <c r="WGB16" s="112"/>
      <c r="WGC16" s="112"/>
      <c r="WGD16" s="112"/>
      <c r="WGE16" s="112"/>
      <c r="WGF16" s="112"/>
      <c r="WGG16" s="112"/>
      <c r="WGH16" s="112"/>
      <c r="WGI16" s="112"/>
      <c r="WGJ16" s="112"/>
      <c r="WGK16" s="112"/>
      <c r="WGL16" s="112"/>
      <c r="WGM16" s="112"/>
      <c r="WGN16" s="112"/>
      <c r="WGO16" s="112"/>
      <c r="WGP16" s="112"/>
      <c r="WGQ16" s="112"/>
      <c r="WGR16" s="112"/>
      <c r="WGS16" s="112"/>
      <c r="WGT16" s="112"/>
      <c r="WGU16" s="112"/>
      <c r="WGV16" s="112"/>
      <c r="WGW16" s="112"/>
      <c r="WGX16" s="112"/>
      <c r="WGY16" s="112"/>
      <c r="WGZ16" s="112"/>
      <c r="WHA16" s="112"/>
      <c r="WHB16" s="112"/>
      <c r="WHC16" s="112"/>
      <c r="WHD16" s="112"/>
      <c r="WHE16" s="112"/>
      <c r="WHF16" s="112"/>
      <c r="WHG16" s="112"/>
      <c r="WHH16" s="112"/>
      <c r="WHI16" s="112"/>
      <c r="WHJ16" s="112"/>
      <c r="WHK16" s="112"/>
      <c r="WHL16" s="112"/>
      <c r="WHM16" s="112"/>
      <c r="WHN16" s="112"/>
      <c r="WHO16" s="112"/>
      <c r="WHP16" s="112"/>
      <c r="WHQ16" s="112"/>
      <c r="WHR16" s="112"/>
      <c r="WHS16" s="112"/>
      <c r="WHT16" s="112"/>
      <c r="WHU16" s="112"/>
      <c r="WHV16" s="112"/>
      <c r="WHW16" s="112"/>
      <c r="WHX16" s="112"/>
      <c r="WHY16" s="112"/>
      <c r="WHZ16" s="112"/>
      <c r="WIA16" s="112"/>
      <c r="WIB16" s="112"/>
      <c r="WIC16" s="112"/>
      <c r="WID16" s="112"/>
      <c r="WIE16" s="112"/>
      <c r="WIF16" s="112"/>
      <c r="WIG16" s="112"/>
      <c r="WIH16" s="112"/>
      <c r="WII16" s="112"/>
      <c r="WIJ16" s="112"/>
      <c r="WIK16" s="112"/>
      <c r="WIL16" s="112"/>
      <c r="WIM16" s="112"/>
      <c r="WIN16" s="112"/>
      <c r="WIO16" s="112"/>
      <c r="WIP16" s="112"/>
      <c r="WIQ16" s="112"/>
      <c r="WIR16" s="112"/>
      <c r="WIS16" s="112"/>
      <c r="WIT16" s="112"/>
      <c r="WIU16" s="112"/>
      <c r="WIV16" s="112"/>
      <c r="WIW16" s="112"/>
      <c r="WIX16" s="112"/>
      <c r="WIY16" s="112"/>
      <c r="WIZ16" s="112"/>
      <c r="WJA16" s="112"/>
      <c r="WJB16" s="112"/>
      <c r="WJC16" s="112"/>
      <c r="WJD16" s="112"/>
      <c r="WJE16" s="112"/>
      <c r="WJF16" s="112"/>
      <c r="WJG16" s="112"/>
      <c r="WJH16" s="112"/>
      <c r="WJI16" s="112"/>
      <c r="WJJ16" s="112"/>
      <c r="WJK16" s="112"/>
      <c r="WJL16" s="112"/>
      <c r="WJM16" s="112"/>
      <c r="WJN16" s="112"/>
      <c r="WJO16" s="112"/>
      <c r="WJP16" s="112"/>
      <c r="WJQ16" s="112"/>
      <c r="WJR16" s="112"/>
      <c r="WJS16" s="112"/>
      <c r="WJT16" s="112"/>
      <c r="WJU16" s="112"/>
      <c r="WJV16" s="112"/>
      <c r="WJW16" s="112"/>
      <c r="WJX16" s="112"/>
      <c r="WJY16" s="112"/>
      <c r="WJZ16" s="112"/>
      <c r="WKA16" s="112"/>
      <c r="WKB16" s="112"/>
      <c r="WKC16" s="112"/>
      <c r="WKD16" s="112"/>
      <c r="WKE16" s="112"/>
      <c r="WKF16" s="112"/>
      <c r="WKG16" s="112"/>
      <c r="WKH16" s="112"/>
      <c r="WKI16" s="112"/>
      <c r="WKJ16" s="112"/>
      <c r="WKK16" s="112"/>
      <c r="WKL16" s="112"/>
      <c r="WKM16" s="112"/>
      <c r="WKN16" s="112"/>
      <c r="WKO16" s="112"/>
      <c r="WKP16" s="112"/>
      <c r="WKQ16" s="112"/>
      <c r="WKR16" s="112"/>
      <c r="WKS16" s="112"/>
      <c r="WKT16" s="112"/>
      <c r="WKU16" s="112"/>
      <c r="WKV16" s="112"/>
      <c r="WKW16" s="112"/>
      <c r="WKX16" s="112"/>
      <c r="WKY16" s="112"/>
      <c r="WKZ16" s="112"/>
      <c r="WLA16" s="112"/>
      <c r="WLB16" s="112"/>
      <c r="WLC16" s="112"/>
      <c r="WLD16" s="112"/>
      <c r="WLE16" s="112"/>
      <c r="WLF16" s="112"/>
      <c r="WLG16" s="112"/>
      <c r="WLH16" s="112"/>
      <c r="WLI16" s="112"/>
      <c r="WLJ16" s="112"/>
      <c r="WLK16" s="112"/>
      <c r="WLL16" s="112"/>
      <c r="WLM16" s="112"/>
      <c r="WLN16" s="112"/>
      <c r="WLO16" s="112"/>
      <c r="WLP16" s="112"/>
      <c r="WLQ16" s="112"/>
      <c r="WLR16" s="112"/>
      <c r="WLS16" s="112"/>
      <c r="WLT16" s="112"/>
      <c r="WLU16" s="112"/>
      <c r="WLV16" s="112"/>
      <c r="WLW16" s="112"/>
      <c r="WLX16" s="112"/>
      <c r="WLY16" s="112"/>
      <c r="WLZ16" s="112"/>
      <c r="WMA16" s="112"/>
      <c r="WMB16" s="112"/>
      <c r="WMC16" s="112"/>
      <c r="WMD16" s="112"/>
      <c r="WME16" s="112"/>
      <c r="WMF16" s="112"/>
      <c r="WMG16" s="112"/>
      <c r="WMH16" s="112"/>
      <c r="WMI16" s="112"/>
      <c r="WMJ16" s="112"/>
      <c r="WMK16" s="112"/>
      <c r="WML16" s="112"/>
      <c r="WMM16" s="112"/>
      <c r="WMN16" s="112"/>
      <c r="WMO16" s="112"/>
      <c r="WMP16" s="112"/>
      <c r="WMQ16" s="112"/>
      <c r="WMR16" s="112"/>
      <c r="WMS16" s="112"/>
      <c r="WMT16" s="112"/>
      <c r="WMU16" s="112"/>
      <c r="WMV16" s="112"/>
      <c r="WMW16" s="112"/>
      <c r="WMX16" s="112"/>
      <c r="WMY16" s="112"/>
      <c r="WMZ16" s="112"/>
      <c r="WNA16" s="112"/>
      <c r="WNB16" s="112"/>
      <c r="WNC16" s="112"/>
      <c r="WND16" s="112"/>
      <c r="WNE16" s="112"/>
      <c r="WNF16" s="112"/>
      <c r="WNG16" s="112"/>
      <c r="WNH16" s="112"/>
      <c r="WNI16" s="112"/>
      <c r="WNJ16" s="112"/>
      <c r="WNK16" s="112"/>
      <c r="WNL16" s="112"/>
      <c r="WNM16" s="112"/>
      <c r="WNN16" s="112"/>
      <c r="WNO16" s="112"/>
      <c r="WNP16" s="112"/>
      <c r="WNQ16" s="112"/>
      <c r="WNR16" s="112"/>
      <c r="WNS16" s="112"/>
      <c r="WNT16" s="112"/>
      <c r="WNU16" s="112"/>
      <c r="WNV16" s="112"/>
      <c r="WNW16" s="112"/>
      <c r="WNX16" s="112"/>
      <c r="WNY16" s="112"/>
      <c r="WNZ16" s="112"/>
      <c r="WOA16" s="112"/>
      <c r="WOB16" s="112"/>
      <c r="WOC16" s="112"/>
      <c r="WOD16" s="112"/>
      <c r="WOE16" s="112"/>
      <c r="WOF16" s="112"/>
      <c r="WOG16" s="112"/>
      <c r="WOH16" s="112"/>
      <c r="WOI16" s="112"/>
      <c r="WOJ16" s="112"/>
      <c r="WOK16" s="112"/>
      <c r="WOL16" s="112"/>
      <c r="WOM16" s="112"/>
      <c r="WON16" s="112"/>
      <c r="WOO16" s="112"/>
      <c r="WOP16" s="112"/>
      <c r="WOQ16" s="112"/>
      <c r="WOR16" s="112"/>
      <c r="WOS16" s="112"/>
      <c r="WOT16" s="112"/>
      <c r="WOU16" s="112"/>
      <c r="WOV16" s="112"/>
      <c r="WOW16" s="112"/>
      <c r="WOX16" s="112"/>
      <c r="WOY16" s="112"/>
      <c r="WOZ16" s="112"/>
      <c r="WPA16" s="112"/>
      <c r="WPB16" s="112"/>
      <c r="WPC16" s="112"/>
      <c r="WPD16" s="112"/>
      <c r="WPE16" s="112"/>
      <c r="WPF16" s="112"/>
      <c r="WPG16" s="112"/>
      <c r="WPH16" s="112"/>
      <c r="WPI16" s="112"/>
      <c r="WPJ16" s="112"/>
      <c r="WPK16" s="112"/>
      <c r="WPL16" s="112"/>
      <c r="WPM16" s="112"/>
      <c r="WPN16" s="112"/>
      <c r="WPO16" s="112"/>
      <c r="WPP16" s="112"/>
      <c r="WPQ16" s="112"/>
      <c r="WPR16" s="112"/>
      <c r="WPS16" s="112"/>
      <c r="WPT16" s="112"/>
      <c r="WPU16" s="112"/>
      <c r="WPV16" s="112"/>
      <c r="WPW16" s="112"/>
      <c r="WPX16" s="112"/>
      <c r="WPY16" s="112"/>
      <c r="WPZ16" s="112"/>
      <c r="WQA16" s="112"/>
      <c r="WQB16" s="112"/>
      <c r="WQC16" s="112"/>
      <c r="WQD16" s="112"/>
      <c r="WQE16" s="112"/>
      <c r="WQF16" s="112"/>
      <c r="WQG16" s="112"/>
      <c r="WQH16" s="112"/>
      <c r="WQI16" s="112"/>
      <c r="WQJ16" s="112"/>
      <c r="WQK16" s="112"/>
      <c r="WQL16" s="112"/>
      <c r="WQM16" s="112"/>
      <c r="WQN16" s="112"/>
      <c r="WQO16" s="112"/>
      <c r="WQP16" s="112"/>
      <c r="WQQ16" s="112"/>
      <c r="WQR16" s="112"/>
      <c r="WQS16" s="112"/>
      <c r="WQT16" s="112"/>
      <c r="WQU16" s="112"/>
      <c r="WQV16" s="112"/>
      <c r="WQW16" s="112"/>
      <c r="WQX16" s="112"/>
      <c r="WQY16" s="112"/>
      <c r="WQZ16" s="112"/>
      <c r="WRA16" s="112"/>
      <c r="WRB16" s="112"/>
      <c r="WRC16" s="112"/>
      <c r="WRD16" s="112"/>
      <c r="WRE16" s="112"/>
      <c r="WRF16" s="112"/>
      <c r="WRG16" s="112"/>
      <c r="WRH16" s="112"/>
      <c r="WRI16" s="112"/>
      <c r="WRJ16" s="112"/>
      <c r="WRK16" s="112"/>
      <c r="WRL16" s="112"/>
      <c r="WRM16" s="112"/>
      <c r="WRN16" s="112"/>
      <c r="WRO16" s="112"/>
      <c r="WRP16" s="112"/>
      <c r="WRQ16" s="112"/>
      <c r="WRR16" s="112"/>
      <c r="WRS16" s="112"/>
      <c r="WRT16" s="112"/>
      <c r="WRU16" s="112"/>
      <c r="WRV16" s="112"/>
      <c r="WRW16" s="112"/>
      <c r="WRX16" s="112"/>
      <c r="WRY16" s="112"/>
      <c r="WRZ16" s="112"/>
      <c r="WSA16" s="112"/>
      <c r="WSB16" s="112"/>
      <c r="WSC16" s="112"/>
      <c r="WSD16" s="112"/>
      <c r="WSE16" s="112"/>
      <c r="WSF16" s="112"/>
      <c r="WSG16" s="112"/>
      <c r="WSH16" s="112"/>
      <c r="WSI16" s="112"/>
      <c r="WSJ16" s="112"/>
      <c r="WSK16" s="112"/>
      <c r="WSL16" s="112"/>
      <c r="WSM16" s="112"/>
      <c r="WSN16" s="112"/>
      <c r="WSO16" s="112"/>
      <c r="WSP16" s="112"/>
      <c r="WSQ16" s="112"/>
      <c r="WSR16" s="112"/>
      <c r="WSS16" s="112"/>
      <c r="WST16" s="112"/>
      <c r="WSU16" s="112"/>
      <c r="WSV16" s="112"/>
      <c r="WSW16" s="112"/>
      <c r="WSX16" s="112"/>
      <c r="WSY16" s="112"/>
      <c r="WSZ16" s="112"/>
      <c r="WTA16" s="112"/>
      <c r="WTB16" s="112"/>
      <c r="WTC16" s="112"/>
      <c r="WTD16" s="112"/>
      <c r="WTE16" s="112"/>
      <c r="WTF16" s="112"/>
      <c r="WTG16" s="112"/>
      <c r="WTH16" s="112"/>
      <c r="WTI16" s="112"/>
      <c r="WTJ16" s="112"/>
      <c r="WTK16" s="112"/>
      <c r="WTL16" s="112"/>
      <c r="WTM16" s="112"/>
      <c r="WTN16" s="112"/>
      <c r="WTO16" s="112"/>
      <c r="WTP16" s="112"/>
      <c r="WTQ16" s="112"/>
      <c r="WTR16" s="112"/>
      <c r="WTS16" s="112"/>
      <c r="WTT16" s="112"/>
      <c r="WTU16" s="112"/>
      <c r="WTV16" s="112"/>
      <c r="WTW16" s="112"/>
      <c r="WTX16" s="112"/>
      <c r="WTY16" s="112"/>
      <c r="WTZ16" s="112"/>
      <c r="WUA16" s="112"/>
      <c r="WUB16" s="112"/>
      <c r="WUC16" s="112"/>
      <c r="WUD16" s="112"/>
      <c r="WUE16" s="112"/>
      <c r="WUF16" s="112"/>
      <c r="WUG16" s="112"/>
      <c r="WUH16" s="112"/>
      <c r="WUI16" s="112"/>
      <c r="WUJ16" s="112"/>
      <c r="WUK16" s="112"/>
      <c r="WUL16" s="112"/>
      <c r="WUM16" s="112"/>
      <c r="WUN16" s="112"/>
      <c r="WUO16" s="112"/>
      <c r="WUP16" s="112"/>
      <c r="WUQ16" s="112"/>
      <c r="WUR16" s="112"/>
      <c r="WUS16" s="112"/>
      <c r="WUT16" s="112"/>
      <c r="WUU16" s="112"/>
      <c r="WUV16" s="112"/>
      <c r="WUW16" s="112"/>
      <c r="WUX16" s="112"/>
      <c r="WUY16" s="112"/>
      <c r="WUZ16" s="112"/>
      <c r="WVA16" s="112"/>
      <c r="WVB16" s="112"/>
      <c r="WVC16" s="112"/>
      <c r="WVD16" s="112"/>
      <c r="WVE16" s="112"/>
      <c r="WVF16" s="112"/>
      <c r="WVG16" s="112"/>
      <c r="WVH16" s="112"/>
      <c r="WVI16" s="112"/>
      <c r="WVJ16" s="112"/>
      <c r="WVK16" s="112"/>
      <c r="WVL16" s="112"/>
      <c r="WVM16" s="112"/>
      <c r="WVN16" s="112"/>
      <c r="WVO16" s="112"/>
      <c r="WVP16" s="112"/>
      <c r="WVQ16" s="112"/>
      <c r="WVR16" s="112"/>
      <c r="WVS16" s="112"/>
      <c r="WVT16" s="112"/>
      <c r="WVU16" s="112"/>
      <c r="WVV16" s="112"/>
      <c r="WVW16" s="112"/>
      <c r="WVX16" s="112"/>
      <c r="WVY16" s="112"/>
      <c r="WVZ16" s="112"/>
      <c r="WWA16" s="112"/>
      <c r="WWB16" s="112"/>
      <c r="WWC16" s="112"/>
      <c r="WWD16" s="112"/>
      <c r="WWE16" s="112"/>
      <c r="WWF16" s="112"/>
      <c r="WWG16" s="112"/>
      <c r="WWH16" s="112"/>
      <c r="WWI16" s="112"/>
      <c r="WWJ16" s="112"/>
      <c r="WWK16" s="112"/>
      <c r="WWL16" s="112"/>
      <c r="WWM16" s="112"/>
      <c r="WWN16" s="112"/>
      <c r="WWO16" s="112"/>
      <c r="WWP16" s="112"/>
      <c r="WWQ16" s="112"/>
      <c r="WWR16" s="112"/>
      <c r="WWS16" s="112"/>
      <c r="WWT16" s="112"/>
      <c r="WWU16" s="112"/>
      <c r="WWV16" s="112"/>
      <c r="WWW16" s="112"/>
      <c r="WWX16" s="112"/>
      <c r="WWY16" s="112"/>
      <c r="WWZ16" s="112"/>
      <c r="WXA16" s="112"/>
      <c r="WXB16" s="112"/>
      <c r="WXC16" s="112"/>
      <c r="WXD16" s="112"/>
      <c r="WXE16" s="112"/>
      <c r="WXF16" s="112"/>
      <c r="WXG16" s="112"/>
      <c r="WXH16" s="112"/>
      <c r="WXI16" s="112"/>
      <c r="WXJ16" s="112"/>
      <c r="WXK16" s="112"/>
      <c r="WXL16" s="112"/>
      <c r="WXM16" s="112"/>
      <c r="WXN16" s="112"/>
      <c r="WXO16" s="112"/>
      <c r="WXP16" s="112"/>
      <c r="WXQ16" s="112"/>
      <c r="WXR16" s="112"/>
      <c r="WXS16" s="112"/>
      <c r="WXT16" s="112"/>
      <c r="WXU16" s="112"/>
      <c r="WXV16" s="112"/>
      <c r="WXW16" s="112"/>
      <c r="WXX16" s="112"/>
      <c r="WXY16" s="112"/>
      <c r="WXZ16" s="112"/>
      <c r="WYA16" s="112"/>
      <c r="WYB16" s="112"/>
      <c r="WYC16" s="112"/>
      <c r="WYD16" s="112"/>
      <c r="WYE16" s="112"/>
      <c r="WYF16" s="112"/>
      <c r="WYG16" s="112"/>
      <c r="WYH16" s="112"/>
      <c r="WYI16" s="112"/>
      <c r="WYJ16" s="112"/>
      <c r="WYK16" s="112"/>
      <c r="WYL16" s="112"/>
      <c r="WYM16" s="112"/>
      <c r="WYN16" s="112"/>
      <c r="WYO16" s="112"/>
      <c r="WYP16" s="112"/>
      <c r="WYQ16" s="112"/>
      <c r="WYR16" s="112"/>
      <c r="WYS16" s="112"/>
      <c r="WYT16" s="112"/>
      <c r="WYU16" s="112"/>
      <c r="WYV16" s="112"/>
      <c r="WYW16" s="112"/>
      <c r="WYX16" s="112"/>
      <c r="WYY16" s="112"/>
      <c r="WYZ16" s="112"/>
      <c r="WZA16" s="112"/>
      <c r="WZB16" s="112"/>
      <c r="WZC16" s="112"/>
      <c r="WZD16" s="112"/>
      <c r="WZE16" s="112"/>
      <c r="WZF16" s="112"/>
      <c r="WZG16" s="112"/>
      <c r="WZH16" s="112"/>
      <c r="WZI16" s="112"/>
      <c r="WZJ16" s="112"/>
      <c r="WZK16" s="112"/>
      <c r="WZL16" s="112"/>
      <c r="WZM16" s="112"/>
      <c r="WZN16" s="112"/>
      <c r="WZO16" s="112"/>
      <c r="WZP16" s="112"/>
      <c r="WZQ16" s="112"/>
      <c r="WZR16" s="112"/>
      <c r="WZS16" s="112"/>
      <c r="WZT16" s="112"/>
      <c r="WZU16" s="112"/>
      <c r="WZV16" s="112"/>
      <c r="WZW16" s="112"/>
      <c r="WZX16" s="112"/>
      <c r="WZY16" s="112"/>
      <c r="WZZ16" s="112"/>
      <c r="XAA16" s="112"/>
      <c r="XAB16" s="112"/>
      <c r="XAC16" s="112"/>
      <c r="XAD16" s="112"/>
      <c r="XAE16" s="112"/>
      <c r="XAF16" s="112"/>
      <c r="XAG16" s="112"/>
      <c r="XAH16" s="112"/>
      <c r="XAI16" s="112"/>
      <c r="XAJ16" s="112"/>
      <c r="XAK16" s="112"/>
      <c r="XAL16" s="112"/>
      <c r="XAM16" s="112"/>
      <c r="XAN16" s="112"/>
      <c r="XAO16" s="112"/>
      <c r="XAP16" s="112"/>
      <c r="XAQ16" s="112"/>
      <c r="XAR16" s="112"/>
      <c r="XAS16" s="112"/>
      <c r="XAT16" s="112"/>
      <c r="XAU16" s="112"/>
      <c r="XAV16" s="112"/>
      <c r="XAW16" s="112"/>
      <c r="XAX16" s="112"/>
      <c r="XAY16" s="112"/>
      <c r="XAZ16" s="112"/>
      <c r="XBA16" s="112"/>
      <c r="XBB16" s="112"/>
      <c r="XBC16" s="112"/>
      <c r="XBD16" s="112"/>
      <c r="XBE16" s="112"/>
      <c r="XBF16" s="112"/>
      <c r="XBG16" s="112"/>
      <c r="XBH16" s="112"/>
      <c r="XBI16" s="112"/>
      <c r="XBJ16" s="112"/>
      <c r="XBK16" s="112"/>
      <c r="XBL16" s="112"/>
      <c r="XBM16" s="112"/>
      <c r="XBN16" s="112"/>
      <c r="XBO16" s="112"/>
      <c r="XBP16" s="112"/>
      <c r="XBQ16" s="112"/>
      <c r="XBR16" s="112"/>
      <c r="XBS16" s="112"/>
      <c r="XBT16" s="112"/>
      <c r="XBU16" s="112"/>
      <c r="XBV16" s="112"/>
      <c r="XBW16" s="112"/>
      <c r="XBX16" s="112"/>
      <c r="XBY16" s="112"/>
    </row>
    <row r="17" spans="1:28" hidden="1" x14ac:dyDescent="0.25">
      <c r="A17" s="135">
        <v>9</v>
      </c>
      <c r="B17" s="161" t="s">
        <v>840</v>
      </c>
      <c r="C17" s="161" t="s">
        <v>73</v>
      </c>
      <c r="D17" s="140"/>
      <c r="E17" s="141"/>
      <c r="F17" s="141"/>
      <c r="G17" s="139"/>
      <c r="H17" s="139"/>
      <c r="I17" s="139"/>
      <c r="J17" s="142"/>
      <c r="K17" s="142"/>
      <c r="L17" s="142"/>
      <c r="M17" s="144">
        <f>IF(I17&lt;VLOOKUP(L17,$M$405:$Q$413,2),0,VLOOKUP(L17,$M$405:$Q$413,3))</f>
        <v>0</v>
      </c>
      <c r="N17" s="219">
        <f t="shared" si="0"/>
        <v>0</v>
      </c>
      <c r="O17" s="146">
        <f t="shared" si="1"/>
        <v>0</v>
      </c>
      <c r="P17" s="145">
        <f t="shared" si="2"/>
        <v>0</v>
      </c>
      <c r="Q17" s="146">
        <f t="shared" si="3"/>
        <v>0</v>
      </c>
      <c r="R17" s="145">
        <f>IF(I17&lt;VLOOKUP(L17,$M$405:$Q$413,2),0,VLOOKUP(L17,$M$405:$Q$413,4))</f>
        <v>0</v>
      </c>
      <c r="S17" s="145">
        <f t="shared" si="4"/>
        <v>0</v>
      </c>
      <c r="T17" s="145">
        <f t="shared" si="5"/>
        <v>0</v>
      </c>
      <c r="U17" s="146">
        <f t="shared" si="6"/>
        <v>0</v>
      </c>
      <c r="V17" s="145">
        <f>IF(I17&lt;VLOOKUP(L17,$M$405:$Q$413,2),0,VLOOKUP(L17,$M$405:$Q$413,5))</f>
        <v>0</v>
      </c>
      <c r="W17" s="179"/>
      <c r="X17" s="179"/>
      <c r="Y17" s="247"/>
      <c r="AA17" s="112"/>
      <c r="AB17" s="282"/>
    </row>
    <row r="18" spans="1:28" hidden="1" x14ac:dyDescent="0.25">
      <c r="A18" s="135">
        <v>10</v>
      </c>
      <c r="B18" s="294" t="s">
        <v>2</v>
      </c>
      <c r="C18" s="294" t="s">
        <v>73</v>
      </c>
      <c r="D18" s="140"/>
      <c r="E18" s="141"/>
      <c r="F18" s="142">
        <v>116.62</v>
      </c>
      <c r="G18" s="139"/>
      <c r="H18" s="139">
        <v>29</v>
      </c>
      <c r="I18" s="139">
        <v>52</v>
      </c>
      <c r="J18" s="142"/>
      <c r="K18" s="142">
        <v>0.25</v>
      </c>
      <c r="L18" s="142">
        <f t="shared" si="7"/>
        <v>0.44589264277139423</v>
      </c>
      <c r="M18" s="144">
        <v>0</v>
      </c>
      <c r="N18" s="219">
        <f t="shared" si="0"/>
        <v>0</v>
      </c>
      <c r="O18" s="146">
        <f t="shared" si="1"/>
        <v>0</v>
      </c>
      <c r="P18" s="203">
        <f t="shared" si="2"/>
        <v>0</v>
      </c>
      <c r="Q18" s="202">
        <f t="shared" si="3"/>
        <v>0</v>
      </c>
      <c r="R18" s="203">
        <v>25</v>
      </c>
      <c r="S18" s="203">
        <f t="shared" si="4"/>
        <v>0</v>
      </c>
      <c r="T18" s="203">
        <f t="shared" si="5"/>
        <v>0</v>
      </c>
      <c r="U18" s="202">
        <f t="shared" si="6"/>
        <v>0</v>
      </c>
      <c r="V18" s="203">
        <v>20</v>
      </c>
      <c r="W18" s="203"/>
      <c r="X18" s="203"/>
      <c r="Y18" s="203"/>
      <c r="Z18" s="281">
        <v>0</v>
      </c>
      <c r="AA18" s="287"/>
      <c r="AB18" s="287">
        <f>N18-W18</f>
        <v>0</v>
      </c>
    </row>
    <row r="19" spans="1:28" hidden="1" x14ac:dyDescent="0.25">
      <c r="A19" s="135">
        <v>11</v>
      </c>
      <c r="B19" s="161" t="s">
        <v>444</v>
      </c>
      <c r="C19" s="161" t="s">
        <v>73</v>
      </c>
      <c r="D19" s="140"/>
      <c r="E19" s="141"/>
      <c r="F19" s="141"/>
      <c r="G19" s="139"/>
      <c r="H19" s="139"/>
      <c r="I19" s="139"/>
      <c r="J19" s="142"/>
      <c r="K19" s="142"/>
      <c r="L19" s="142"/>
      <c r="M19" s="144">
        <f t="shared" ref="M19:M24" si="8">IF(I19&lt;VLOOKUP(L19,$M$405:$Q$413,2),0,VLOOKUP(L19,$M$405:$Q$413,3))</f>
        <v>0</v>
      </c>
      <c r="N19" s="219">
        <f t="shared" si="0"/>
        <v>0</v>
      </c>
      <c r="O19" s="146">
        <f t="shared" si="1"/>
        <v>0</v>
      </c>
      <c r="P19" s="145">
        <f t="shared" si="2"/>
        <v>0</v>
      </c>
      <c r="Q19" s="146">
        <f t="shared" si="3"/>
        <v>0</v>
      </c>
      <c r="R19" s="145">
        <f t="shared" ref="R19:R24" si="9">IF(I19&lt;VLOOKUP(L19,$M$405:$Q$413,2),0,VLOOKUP(L19,$M$405:$Q$413,4))</f>
        <v>0</v>
      </c>
      <c r="S19" s="145">
        <f t="shared" si="4"/>
        <v>0</v>
      </c>
      <c r="T19" s="145">
        <f t="shared" si="5"/>
        <v>0</v>
      </c>
      <c r="U19" s="146">
        <f t="shared" si="6"/>
        <v>0</v>
      </c>
      <c r="V19" s="145">
        <f t="shared" ref="V19:V24" si="10">IF(I19&lt;VLOOKUP(L19,$M$405:$Q$413,2),0,VLOOKUP(L19,$M$405:$Q$413,5))</f>
        <v>0</v>
      </c>
      <c r="W19" s="179"/>
      <c r="X19" s="179"/>
      <c r="Y19" s="247"/>
      <c r="AA19" s="112"/>
      <c r="AB19" s="283"/>
    </row>
    <row r="20" spans="1:28" hidden="1" x14ac:dyDescent="0.25">
      <c r="A20" s="135">
        <v>12</v>
      </c>
      <c r="B20" s="161" t="s">
        <v>841</v>
      </c>
      <c r="C20" s="161" t="s">
        <v>670</v>
      </c>
      <c r="D20" s="140"/>
      <c r="E20" s="141"/>
      <c r="F20" s="141"/>
      <c r="G20" s="139"/>
      <c r="H20" s="139"/>
      <c r="I20" s="139"/>
      <c r="J20" s="142"/>
      <c r="K20" s="142"/>
      <c r="L20" s="142"/>
      <c r="M20" s="144">
        <f t="shared" si="8"/>
        <v>0</v>
      </c>
      <c r="N20" s="219">
        <f t="shared" si="0"/>
        <v>0</v>
      </c>
      <c r="O20" s="146">
        <f t="shared" si="1"/>
        <v>0</v>
      </c>
      <c r="P20" s="145">
        <f t="shared" si="2"/>
        <v>0</v>
      </c>
      <c r="Q20" s="146">
        <f t="shared" si="3"/>
        <v>0</v>
      </c>
      <c r="R20" s="145">
        <f t="shared" si="9"/>
        <v>0</v>
      </c>
      <c r="S20" s="145">
        <f t="shared" si="4"/>
        <v>0</v>
      </c>
      <c r="T20" s="145">
        <f t="shared" si="5"/>
        <v>0</v>
      </c>
      <c r="U20" s="146">
        <f t="shared" si="6"/>
        <v>0</v>
      </c>
      <c r="V20" s="145">
        <f t="shared" si="10"/>
        <v>0</v>
      </c>
      <c r="W20" s="179"/>
      <c r="X20" s="179"/>
      <c r="Y20" s="247"/>
      <c r="AA20" s="112"/>
      <c r="AB20" s="212"/>
    </row>
    <row r="21" spans="1:28" hidden="1" x14ac:dyDescent="0.25">
      <c r="A21" s="135">
        <v>13</v>
      </c>
      <c r="B21" s="161" t="s">
        <v>842</v>
      </c>
      <c r="C21" s="161" t="s">
        <v>670</v>
      </c>
      <c r="D21" s="140"/>
      <c r="E21" s="141"/>
      <c r="F21" s="141"/>
      <c r="G21" s="139"/>
      <c r="H21" s="139"/>
      <c r="I21" s="139"/>
      <c r="J21" s="142"/>
      <c r="K21" s="142"/>
      <c r="L21" s="142"/>
      <c r="M21" s="144">
        <f t="shared" si="8"/>
        <v>0</v>
      </c>
      <c r="N21" s="219">
        <f t="shared" si="0"/>
        <v>0</v>
      </c>
      <c r="O21" s="146">
        <f t="shared" si="1"/>
        <v>0</v>
      </c>
      <c r="P21" s="145">
        <f t="shared" si="2"/>
        <v>0</v>
      </c>
      <c r="Q21" s="146">
        <f t="shared" si="3"/>
        <v>0</v>
      </c>
      <c r="R21" s="145">
        <f t="shared" si="9"/>
        <v>0</v>
      </c>
      <c r="S21" s="145">
        <f t="shared" si="4"/>
        <v>0</v>
      </c>
      <c r="T21" s="145">
        <f t="shared" si="5"/>
        <v>0</v>
      </c>
      <c r="U21" s="146">
        <f t="shared" si="6"/>
        <v>0</v>
      </c>
      <c r="V21" s="145">
        <f t="shared" si="10"/>
        <v>0</v>
      </c>
      <c r="W21" s="179"/>
      <c r="X21" s="179"/>
      <c r="Y21" s="247"/>
      <c r="AA21" s="112"/>
      <c r="AB21" s="212"/>
    </row>
    <row r="22" spans="1:28" hidden="1" x14ac:dyDescent="0.25">
      <c r="A22" s="135">
        <v>14</v>
      </c>
      <c r="B22" s="161" t="s">
        <v>843</v>
      </c>
      <c r="C22" s="161" t="s">
        <v>670</v>
      </c>
      <c r="D22" s="140"/>
      <c r="E22" s="141"/>
      <c r="F22" s="141"/>
      <c r="G22" s="139"/>
      <c r="H22" s="139"/>
      <c r="I22" s="139"/>
      <c r="J22" s="142"/>
      <c r="K22" s="142"/>
      <c r="L22" s="142"/>
      <c r="M22" s="144">
        <f t="shared" si="8"/>
        <v>0</v>
      </c>
      <c r="N22" s="219">
        <f t="shared" si="0"/>
        <v>0</v>
      </c>
      <c r="O22" s="146">
        <f t="shared" si="1"/>
        <v>0</v>
      </c>
      <c r="P22" s="145">
        <f t="shared" si="2"/>
        <v>0</v>
      </c>
      <c r="Q22" s="146">
        <f t="shared" si="3"/>
        <v>0</v>
      </c>
      <c r="R22" s="145">
        <f t="shared" si="9"/>
        <v>0</v>
      </c>
      <c r="S22" s="145">
        <f t="shared" si="4"/>
        <v>0</v>
      </c>
      <c r="T22" s="145">
        <f t="shared" si="5"/>
        <v>0</v>
      </c>
      <c r="U22" s="146">
        <f t="shared" si="6"/>
        <v>0</v>
      </c>
      <c r="V22" s="145">
        <f t="shared" si="10"/>
        <v>0</v>
      </c>
      <c r="W22" s="179"/>
      <c r="X22" s="179"/>
      <c r="Y22" s="247"/>
      <c r="AA22" s="112"/>
      <c r="AB22" s="212"/>
    </row>
    <row r="23" spans="1:28" hidden="1" x14ac:dyDescent="0.25">
      <c r="A23" s="135">
        <v>15</v>
      </c>
      <c r="B23" s="161" t="s">
        <v>844</v>
      </c>
      <c r="C23" s="161" t="s">
        <v>670</v>
      </c>
      <c r="D23" s="140"/>
      <c r="E23" s="141"/>
      <c r="F23" s="141"/>
      <c r="G23" s="139"/>
      <c r="H23" s="139"/>
      <c r="I23" s="139"/>
      <c r="J23" s="142"/>
      <c r="K23" s="142"/>
      <c r="L23" s="142"/>
      <c r="M23" s="144">
        <f t="shared" si="8"/>
        <v>0</v>
      </c>
      <c r="N23" s="219">
        <f t="shared" si="0"/>
        <v>0</v>
      </c>
      <c r="O23" s="146">
        <f t="shared" si="1"/>
        <v>0</v>
      </c>
      <c r="P23" s="145">
        <f t="shared" si="2"/>
        <v>0</v>
      </c>
      <c r="Q23" s="146">
        <f t="shared" si="3"/>
        <v>0</v>
      </c>
      <c r="R23" s="145">
        <f t="shared" si="9"/>
        <v>0</v>
      </c>
      <c r="S23" s="145">
        <f t="shared" si="4"/>
        <v>0</v>
      </c>
      <c r="T23" s="145">
        <f t="shared" si="5"/>
        <v>0</v>
      </c>
      <c r="U23" s="146">
        <f t="shared" si="6"/>
        <v>0</v>
      </c>
      <c r="V23" s="145">
        <f t="shared" si="10"/>
        <v>0</v>
      </c>
      <c r="W23" s="179"/>
      <c r="X23" s="179"/>
      <c r="Y23" s="247"/>
      <c r="AA23" s="112"/>
      <c r="AB23" s="212"/>
    </row>
    <row r="24" spans="1:28" hidden="1" x14ac:dyDescent="0.25">
      <c r="A24" s="135">
        <v>16</v>
      </c>
      <c r="B24" s="161" t="s">
        <v>845</v>
      </c>
      <c r="C24" s="161" t="s">
        <v>670</v>
      </c>
      <c r="D24" s="140"/>
      <c r="E24" s="141"/>
      <c r="F24" s="141"/>
      <c r="G24" s="139"/>
      <c r="H24" s="139"/>
      <c r="I24" s="139"/>
      <c r="J24" s="142"/>
      <c r="K24" s="142"/>
      <c r="L24" s="142"/>
      <c r="M24" s="144">
        <f t="shared" si="8"/>
        <v>0</v>
      </c>
      <c r="N24" s="219">
        <f t="shared" si="0"/>
        <v>0</v>
      </c>
      <c r="O24" s="146">
        <f t="shared" si="1"/>
        <v>0</v>
      </c>
      <c r="P24" s="145">
        <f t="shared" si="2"/>
        <v>0</v>
      </c>
      <c r="Q24" s="146">
        <f t="shared" si="3"/>
        <v>0</v>
      </c>
      <c r="R24" s="145">
        <f t="shared" si="9"/>
        <v>0</v>
      </c>
      <c r="S24" s="145">
        <f t="shared" si="4"/>
        <v>0</v>
      </c>
      <c r="T24" s="145">
        <f t="shared" si="5"/>
        <v>0</v>
      </c>
      <c r="U24" s="146">
        <f t="shared" si="6"/>
        <v>0</v>
      </c>
      <c r="V24" s="145">
        <f t="shared" si="10"/>
        <v>0</v>
      </c>
      <c r="W24" s="179"/>
      <c r="X24" s="179"/>
      <c r="Y24" s="247"/>
      <c r="AA24" s="112"/>
      <c r="AB24" s="282"/>
    </row>
    <row r="25" spans="1:28" ht="31.5" hidden="1" x14ac:dyDescent="0.25">
      <c r="A25" s="135">
        <v>17</v>
      </c>
      <c r="B25" s="294" t="s">
        <v>176</v>
      </c>
      <c r="C25" s="294" t="s">
        <v>670</v>
      </c>
      <c r="D25" s="140"/>
      <c r="E25" s="141"/>
      <c r="F25" s="142">
        <v>21.16</v>
      </c>
      <c r="G25" s="139"/>
      <c r="H25" s="139">
        <v>44</v>
      </c>
      <c r="I25" s="139">
        <v>48</v>
      </c>
      <c r="J25" s="142"/>
      <c r="K25" s="142">
        <v>2.08</v>
      </c>
      <c r="L25" s="142">
        <f t="shared" si="7"/>
        <v>2.2684310018903591</v>
      </c>
      <c r="M25" s="144">
        <v>0</v>
      </c>
      <c r="N25" s="219">
        <f t="shared" si="0"/>
        <v>0</v>
      </c>
      <c r="O25" s="146">
        <f t="shared" si="1"/>
        <v>0</v>
      </c>
      <c r="P25" s="203">
        <f t="shared" si="2"/>
        <v>0</v>
      </c>
      <c r="Q25" s="202">
        <f t="shared" si="3"/>
        <v>0</v>
      </c>
      <c r="R25" s="203">
        <v>25</v>
      </c>
      <c r="S25" s="203">
        <f t="shared" si="4"/>
        <v>0</v>
      </c>
      <c r="T25" s="203">
        <f t="shared" si="5"/>
        <v>0</v>
      </c>
      <c r="U25" s="202">
        <f t="shared" si="6"/>
        <v>0</v>
      </c>
      <c r="V25" s="203">
        <v>20</v>
      </c>
      <c r="W25" s="203">
        <v>0</v>
      </c>
      <c r="X25" s="203"/>
      <c r="Y25" s="203"/>
      <c r="Z25" s="281">
        <v>0</v>
      </c>
      <c r="AA25" s="287"/>
      <c r="AB25" s="287">
        <f>N25-W25</f>
        <v>0</v>
      </c>
    </row>
    <row r="26" spans="1:28" ht="1.5" hidden="1" customHeight="1" x14ac:dyDescent="0.25">
      <c r="A26" s="135">
        <v>18</v>
      </c>
      <c r="B26" s="161" t="s">
        <v>671</v>
      </c>
      <c r="C26" s="161" t="s">
        <v>670</v>
      </c>
      <c r="D26" s="140"/>
      <c r="E26" s="141"/>
      <c r="F26" s="142">
        <v>5.22</v>
      </c>
      <c r="G26" s="139"/>
      <c r="H26" s="139"/>
      <c r="I26" s="139">
        <v>12</v>
      </c>
      <c r="J26" s="142"/>
      <c r="K26" s="142"/>
      <c r="L26" s="142">
        <f t="shared" si="7"/>
        <v>2.298850574712644</v>
      </c>
      <c r="M26" s="144">
        <f t="shared" ref="M26:M34" si="11">IF(I26&lt;VLOOKUP(L26,$M$405:$Q$413,2),0,VLOOKUP(L26,$M$405:$Q$413,3))</f>
        <v>0</v>
      </c>
      <c r="N26" s="219">
        <f t="shared" si="0"/>
        <v>0</v>
      </c>
      <c r="O26" s="146">
        <f t="shared" si="1"/>
        <v>0</v>
      </c>
      <c r="P26" s="203">
        <f t="shared" si="2"/>
        <v>0</v>
      </c>
      <c r="Q26" s="202">
        <f t="shared" si="3"/>
        <v>0</v>
      </c>
      <c r="R26" s="203">
        <v>25</v>
      </c>
      <c r="S26" s="203">
        <f t="shared" si="4"/>
        <v>0</v>
      </c>
      <c r="T26" s="203">
        <f t="shared" si="5"/>
        <v>0</v>
      </c>
      <c r="U26" s="202">
        <f t="shared" si="6"/>
        <v>0</v>
      </c>
      <c r="V26" s="203">
        <v>20</v>
      </c>
      <c r="W26" s="203"/>
      <c r="X26" s="203"/>
      <c r="Y26" s="203"/>
      <c r="Z26" s="281"/>
      <c r="AA26" s="287"/>
      <c r="AB26" s="287">
        <f>N26-W26</f>
        <v>0</v>
      </c>
    </row>
    <row r="27" spans="1:28" ht="31.5" x14ac:dyDescent="0.25">
      <c r="A27" s="318">
        <v>19</v>
      </c>
      <c r="B27" s="263" t="s">
        <v>672</v>
      </c>
      <c r="C27" s="263" t="s">
        <v>670</v>
      </c>
      <c r="D27" s="140"/>
      <c r="E27" s="141"/>
      <c r="F27" s="255">
        <v>9.5299999999999994</v>
      </c>
      <c r="G27" s="257">
        <v>25</v>
      </c>
      <c r="H27" s="257">
        <v>22</v>
      </c>
      <c r="I27" s="257">
        <v>22</v>
      </c>
      <c r="J27" s="255">
        <v>2.62</v>
      </c>
      <c r="K27" s="255">
        <v>2.31</v>
      </c>
      <c r="L27" s="255">
        <f t="shared" si="7"/>
        <v>2.3084994753410286</v>
      </c>
      <c r="M27" s="200">
        <f t="shared" si="11"/>
        <v>7</v>
      </c>
      <c r="N27" s="219">
        <f t="shared" si="0"/>
        <v>1</v>
      </c>
      <c r="O27" s="146">
        <f t="shared" si="1"/>
        <v>1.54</v>
      </c>
      <c r="P27" s="203">
        <f t="shared" si="2"/>
        <v>0</v>
      </c>
      <c r="Q27" s="202">
        <f t="shared" si="3"/>
        <v>0.25</v>
      </c>
      <c r="R27" s="203">
        <v>25</v>
      </c>
      <c r="S27" s="203">
        <f t="shared" si="4"/>
        <v>1</v>
      </c>
      <c r="T27" s="203">
        <f t="shared" si="5"/>
        <v>0</v>
      </c>
      <c r="U27" s="202">
        <f t="shared" si="6"/>
        <v>0.2</v>
      </c>
      <c r="V27" s="203">
        <v>20</v>
      </c>
      <c r="W27" s="203">
        <v>1</v>
      </c>
      <c r="X27" s="203">
        <v>0</v>
      </c>
      <c r="Y27" s="203">
        <v>1</v>
      </c>
      <c r="Z27" s="281">
        <v>1</v>
      </c>
      <c r="AA27" s="287">
        <v>1</v>
      </c>
      <c r="AB27" s="287"/>
    </row>
    <row r="28" spans="1:28" ht="47.25" x14ac:dyDescent="0.25">
      <c r="A28" s="318">
        <v>20</v>
      </c>
      <c r="B28" s="263" t="s">
        <v>673</v>
      </c>
      <c r="C28" s="263" t="s">
        <v>670</v>
      </c>
      <c r="D28" s="140"/>
      <c r="E28" s="141"/>
      <c r="F28" s="255">
        <v>26.93</v>
      </c>
      <c r="G28" s="257">
        <v>53</v>
      </c>
      <c r="H28" s="257">
        <v>42</v>
      </c>
      <c r="I28" s="257">
        <v>49</v>
      </c>
      <c r="J28" s="255">
        <v>1.97</v>
      </c>
      <c r="K28" s="255">
        <v>1.56</v>
      </c>
      <c r="L28" s="255">
        <f t="shared" si="7"/>
        <v>1.8195321203119199</v>
      </c>
      <c r="M28" s="200">
        <f t="shared" si="11"/>
        <v>5</v>
      </c>
      <c r="N28" s="219">
        <f t="shared" si="0"/>
        <v>2</v>
      </c>
      <c r="O28" s="146">
        <f t="shared" si="1"/>
        <v>2.4500000000000002</v>
      </c>
      <c r="P28" s="203">
        <f t="shared" si="2"/>
        <v>0</v>
      </c>
      <c r="Q28" s="202">
        <f t="shared" si="3"/>
        <v>0.5</v>
      </c>
      <c r="R28" s="203">
        <v>25</v>
      </c>
      <c r="S28" s="203">
        <f t="shared" si="4"/>
        <v>2</v>
      </c>
      <c r="T28" s="203">
        <f t="shared" si="5"/>
        <v>0</v>
      </c>
      <c r="U28" s="202">
        <f t="shared" si="6"/>
        <v>0.4</v>
      </c>
      <c r="V28" s="203">
        <v>20</v>
      </c>
      <c r="W28" s="203">
        <v>2</v>
      </c>
      <c r="X28" s="203"/>
      <c r="Y28" s="203"/>
      <c r="Z28" s="281">
        <v>2</v>
      </c>
      <c r="AA28" s="287">
        <v>0</v>
      </c>
      <c r="AB28" s="287"/>
    </row>
    <row r="29" spans="1:28" ht="31.5" x14ac:dyDescent="0.25">
      <c r="A29" s="318">
        <v>21</v>
      </c>
      <c r="B29" s="263" t="s">
        <v>674</v>
      </c>
      <c r="C29" s="263" t="s">
        <v>658</v>
      </c>
      <c r="D29" s="140"/>
      <c r="E29" s="141"/>
      <c r="F29" s="255">
        <v>51.4</v>
      </c>
      <c r="G29" s="257">
        <v>51</v>
      </c>
      <c r="H29" s="257">
        <v>44</v>
      </c>
      <c r="I29" s="257">
        <v>38</v>
      </c>
      <c r="J29" s="255">
        <v>0.99</v>
      </c>
      <c r="K29" s="255">
        <v>0.86</v>
      </c>
      <c r="L29" s="255">
        <f t="shared" si="7"/>
        <v>0.73929961089494167</v>
      </c>
      <c r="M29" s="200">
        <f t="shared" si="11"/>
        <v>3</v>
      </c>
      <c r="N29" s="219">
        <f t="shared" si="0"/>
        <v>1</v>
      </c>
      <c r="O29" s="146">
        <f t="shared" si="1"/>
        <v>1.1399999999999999</v>
      </c>
      <c r="P29" s="203">
        <f t="shared" si="2"/>
        <v>0</v>
      </c>
      <c r="Q29" s="202">
        <f t="shared" si="3"/>
        <v>0.25</v>
      </c>
      <c r="R29" s="203">
        <v>25</v>
      </c>
      <c r="S29" s="203">
        <f t="shared" si="4"/>
        <v>1</v>
      </c>
      <c r="T29" s="203">
        <f t="shared" si="5"/>
        <v>0</v>
      </c>
      <c r="U29" s="202">
        <f t="shared" si="6"/>
        <v>0.2</v>
      </c>
      <c r="V29" s="203">
        <v>20</v>
      </c>
      <c r="W29" s="203">
        <v>1</v>
      </c>
      <c r="X29" s="203"/>
      <c r="Y29" s="203"/>
      <c r="Z29" s="281">
        <v>1</v>
      </c>
      <c r="AA29" s="287">
        <v>0</v>
      </c>
      <c r="AB29" s="287"/>
    </row>
    <row r="30" spans="1:28" ht="47.25" x14ac:dyDescent="0.25">
      <c r="A30" s="318">
        <v>22</v>
      </c>
      <c r="B30" s="263" t="s">
        <v>675</v>
      </c>
      <c r="C30" s="263" t="s">
        <v>670</v>
      </c>
      <c r="D30" s="140"/>
      <c r="E30" s="141"/>
      <c r="F30" s="255">
        <v>18.670000000000002</v>
      </c>
      <c r="G30" s="257"/>
      <c r="H30" s="257">
        <v>34</v>
      </c>
      <c r="I30" s="257">
        <v>41</v>
      </c>
      <c r="J30" s="255"/>
      <c r="K30" s="255">
        <v>1.82</v>
      </c>
      <c r="L30" s="255">
        <f t="shared" si="7"/>
        <v>2.1960364220674879</v>
      </c>
      <c r="M30" s="200">
        <f t="shared" si="11"/>
        <v>7</v>
      </c>
      <c r="N30" s="219">
        <f t="shared" si="0"/>
        <v>2</v>
      </c>
      <c r="O30" s="146">
        <f t="shared" si="1"/>
        <v>2.87</v>
      </c>
      <c r="P30" s="203">
        <f t="shared" si="2"/>
        <v>0</v>
      </c>
      <c r="Q30" s="202">
        <f t="shared" si="3"/>
        <v>0.5</v>
      </c>
      <c r="R30" s="203">
        <v>25</v>
      </c>
      <c r="S30" s="203">
        <f t="shared" si="4"/>
        <v>2</v>
      </c>
      <c r="T30" s="203">
        <f t="shared" si="5"/>
        <v>0</v>
      </c>
      <c r="U30" s="202">
        <f t="shared" si="6"/>
        <v>0.4</v>
      </c>
      <c r="V30" s="203">
        <v>20</v>
      </c>
      <c r="W30" s="203">
        <v>2</v>
      </c>
      <c r="X30" s="203"/>
      <c r="Y30" s="203"/>
      <c r="Z30" s="281">
        <v>1</v>
      </c>
      <c r="AA30" s="287">
        <v>1</v>
      </c>
      <c r="AB30" s="287"/>
    </row>
    <row r="31" spans="1:28" ht="30.75" customHeight="1" x14ac:dyDescent="0.25">
      <c r="A31" s="318">
        <v>23</v>
      </c>
      <c r="B31" s="263" t="s">
        <v>676</v>
      </c>
      <c r="C31" s="263" t="s">
        <v>670</v>
      </c>
      <c r="D31" s="140"/>
      <c r="E31" s="141"/>
      <c r="F31" s="255">
        <v>28.76</v>
      </c>
      <c r="G31" s="257">
        <v>57</v>
      </c>
      <c r="H31" s="257">
        <v>62</v>
      </c>
      <c r="I31" s="257">
        <v>63</v>
      </c>
      <c r="J31" s="255">
        <v>1.98</v>
      </c>
      <c r="K31" s="255">
        <v>2.16</v>
      </c>
      <c r="L31" s="255">
        <f t="shared" si="7"/>
        <v>2.1905424200278163</v>
      </c>
      <c r="M31" s="200">
        <f t="shared" si="11"/>
        <v>7</v>
      </c>
      <c r="N31" s="219">
        <f t="shared" si="0"/>
        <v>4</v>
      </c>
      <c r="O31" s="146">
        <f t="shared" si="1"/>
        <v>4.41</v>
      </c>
      <c r="P31" s="203">
        <f t="shared" si="2"/>
        <v>1</v>
      </c>
      <c r="Q31" s="202">
        <f t="shared" si="3"/>
        <v>1</v>
      </c>
      <c r="R31" s="203">
        <v>25</v>
      </c>
      <c r="S31" s="203">
        <f t="shared" si="4"/>
        <v>3</v>
      </c>
      <c r="T31" s="203">
        <f t="shared" si="5"/>
        <v>0</v>
      </c>
      <c r="U31" s="202">
        <f t="shared" si="6"/>
        <v>0.8</v>
      </c>
      <c r="V31" s="203">
        <v>20</v>
      </c>
      <c r="W31" s="203">
        <v>4</v>
      </c>
      <c r="X31" s="203">
        <v>1</v>
      </c>
      <c r="Y31" s="203">
        <v>0</v>
      </c>
      <c r="Z31" s="281">
        <v>4</v>
      </c>
      <c r="AA31" s="287">
        <v>2</v>
      </c>
      <c r="AB31" s="287"/>
    </row>
    <row r="32" spans="1:28" ht="0.75" hidden="1" customHeight="1" x14ac:dyDescent="0.25">
      <c r="A32" s="135">
        <v>24</v>
      </c>
      <c r="B32" s="161" t="s">
        <v>677</v>
      </c>
      <c r="C32" s="161" t="s">
        <v>670</v>
      </c>
      <c r="D32" s="140"/>
      <c r="E32" s="141"/>
      <c r="F32" s="141">
        <v>57.64</v>
      </c>
      <c r="G32" s="139"/>
      <c r="H32" s="139"/>
      <c r="I32" s="139"/>
      <c r="J32" s="142"/>
      <c r="K32" s="142"/>
      <c r="L32" s="142">
        <f t="shared" si="7"/>
        <v>0</v>
      </c>
      <c r="M32" s="144">
        <f t="shared" si="11"/>
        <v>0</v>
      </c>
      <c r="N32" s="145">
        <f t="shared" si="0"/>
        <v>0</v>
      </c>
      <c r="O32" s="146">
        <f t="shared" si="1"/>
        <v>0</v>
      </c>
      <c r="P32" s="145">
        <f t="shared" si="2"/>
        <v>0</v>
      </c>
      <c r="Q32" s="146">
        <f t="shared" si="3"/>
        <v>0</v>
      </c>
      <c r="R32" s="145">
        <f>IF(I32&lt;VLOOKUP(L32,$M$405:$Q$413,2),0,VLOOKUP(L32,$M$405:$Q$413,4))</f>
        <v>0</v>
      </c>
      <c r="S32" s="145">
        <f t="shared" si="4"/>
        <v>0</v>
      </c>
      <c r="T32" s="145">
        <f t="shared" si="5"/>
        <v>0</v>
      </c>
      <c r="U32" s="146">
        <f t="shared" si="6"/>
        <v>0</v>
      </c>
      <c r="V32" s="145">
        <f>IF(I32&lt;VLOOKUP(L32,$M$405:$Q$413,2),0,VLOOKUP(L32,$M$405:$Q$413,5))</f>
        <v>0</v>
      </c>
      <c r="W32" s="179"/>
      <c r="X32" s="179"/>
      <c r="Y32" s="247"/>
      <c r="AA32" s="112"/>
      <c r="AB32" s="284"/>
    </row>
    <row r="33" spans="1:28" ht="31.5" x14ac:dyDescent="0.25">
      <c r="A33" s="318">
        <v>25</v>
      </c>
      <c r="B33" s="263" t="s">
        <v>678</v>
      </c>
      <c r="C33" s="263" t="s">
        <v>670</v>
      </c>
      <c r="D33" s="140"/>
      <c r="E33" s="141"/>
      <c r="F33" s="255">
        <v>68.53</v>
      </c>
      <c r="G33" s="257">
        <v>157</v>
      </c>
      <c r="H33" s="257">
        <v>157</v>
      </c>
      <c r="I33" s="257">
        <v>159</v>
      </c>
      <c r="J33" s="255">
        <v>3.09</v>
      </c>
      <c r="K33" s="255">
        <v>3.09</v>
      </c>
      <c r="L33" s="255">
        <f t="shared" si="7"/>
        <v>2.3201517583540054</v>
      </c>
      <c r="M33" s="200">
        <f t="shared" si="11"/>
        <v>7</v>
      </c>
      <c r="N33" s="219">
        <f t="shared" si="0"/>
        <v>11</v>
      </c>
      <c r="O33" s="146">
        <f t="shared" si="1"/>
        <v>11.13</v>
      </c>
      <c r="P33" s="203">
        <f t="shared" si="2"/>
        <v>2</v>
      </c>
      <c r="Q33" s="202">
        <f t="shared" si="3"/>
        <v>2.75</v>
      </c>
      <c r="R33" s="203">
        <v>25</v>
      </c>
      <c r="S33" s="203">
        <f t="shared" si="4"/>
        <v>7</v>
      </c>
      <c r="T33" s="203">
        <f t="shared" si="5"/>
        <v>2</v>
      </c>
      <c r="U33" s="202">
        <f t="shared" si="6"/>
        <v>2.2000000000000002</v>
      </c>
      <c r="V33" s="203">
        <v>20</v>
      </c>
      <c r="W33" s="203">
        <v>11</v>
      </c>
      <c r="X33" s="203">
        <v>2</v>
      </c>
      <c r="Y33" s="203">
        <v>2</v>
      </c>
      <c r="Z33" s="281">
        <v>10</v>
      </c>
      <c r="AA33" s="287">
        <v>6</v>
      </c>
      <c r="AB33" s="287"/>
    </row>
    <row r="34" spans="1:28" ht="30" customHeight="1" x14ac:dyDescent="0.25">
      <c r="A34" s="318">
        <v>26</v>
      </c>
      <c r="B34" s="263" t="s">
        <v>837</v>
      </c>
      <c r="C34" s="263" t="s">
        <v>670</v>
      </c>
      <c r="D34" s="140"/>
      <c r="E34" s="141"/>
      <c r="F34" s="255">
        <v>60.88</v>
      </c>
      <c r="G34" s="257">
        <v>106</v>
      </c>
      <c r="H34" s="257">
        <v>116</v>
      </c>
      <c r="I34" s="257">
        <v>105.25143143031855</v>
      </c>
      <c r="J34" s="255">
        <v>1.76</v>
      </c>
      <c r="K34" s="255">
        <v>1.92</v>
      </c>
      <c r="L34" s="255">
        <f t="shared" si="7"/>
        <v>1.7288342876202125</v>
      </c>
      <c r="M34" s="200">
        <f t="shared" si="11"/>
        <v>5</v>
      </c>
      <c r="N34" s="219">
        <f t="shared" si="0"/>
        <v>5</v>
      </c>
      <c r="O34" s="146">
        <f t="shared" si="1"/>
        <v>5.2625715715159274</v>
      </c>
      <c r="P34" s="203">
        <f t="shared" si="2"/>
        <v>0</v>
      </c>
      <c r="Q34" s="202">
        <f t="shared" si="3"/>
        <v>0</v>
      </c>
      <c r="R34" s="203">
        <v>0</v>
      </c>
      <c r="S34" s="203">
        <f t="shared" si="4"/>
        <v>4</v>
      </c>
      <c r="T34" s="203">
        <f t="shared" si="5"/>
        <v>1</v>
      </c>
      <c r="U34" s="202">
        <f t="shared" si="6"/>
        <v>1</v>
      </c>
      <c r="V34" s="203">
        <v>20</v>
      </c>
      <c r="W34" s="203" t="s">
        <v>916</v>
      </c>
      <c r="X34" s="203"/>
      <c r="Y34" s="203"/>
      <c r="Z34" s="281">
        <v>5</v>
      </c>
      <c r="AA34" s="287">
        <v>3</v>
      </c>
      <c r="AB34" s="287"/>
    </row>
    <row r="35" spans="1:28" ht="31.5" hidden="1" x14ac:dyDescent="0.25">
      <c r="A35" s="135">
        <v>27</v>
      </c>
      <c r="B35" s="294" t="s">
        <v>118</v>
      </c>
      <c r="C35" s="294" t="s">
        <v>670</v>
      </c>
      <c r="D35" s="140"/>
      <c r="E35" s="141"/>
      <c r="F35" s="142">
        <v>29.44</v>
      </c>
      <c r="G35" s="139"/>
      <c r="H35" s="139">
        <v>14</v>
      </c>
      <c r="I35" s="139">
        <v>83</v>
      </c>
      <c r="J35" s="142"/>
      <c r="K35" s="142">
        <v>0.48</v>
      </c>
      <c r="L35" s="142">
        <f t="shared" si="7"/>
        <v>2.8192934782608696</v>
      </c>
      <c r="M35" s="144">
        <v>0</v>
      </c>
      <c r="N35" s="219">
        <f t="shared" si="0"/>
        <v>0</v>
      </c>
      <c r="O35" s="146">
        <f t="shared" si="1"/>
        <v>0</v>
      </c>
      <c r="P35" s="203">
        <f t="shared" si="2"/>
        <v>0</v>
      </c>
      <c r="Q35" s="202">
        <f t="shared" si="3"/>
        <v>0</v>
      </c>
      <c r="R35" s="203">
        <v>25</v>
      </c>
      <c r="S35" s="203">
        <f t="shared" si="4"/>
        <v>0</v>
      </c>
      <c r="T35" s="203">
        <f t="shared" si="5"/>
        <v>0</v>
      </c>
      <c r="U35" s="202">
        <f t="shared" si="6"/>
        <v>0</v>
      </c>
      <c r="V35" s="203">
        <v>20</v>
      </c>
      <c r="W35" s="203">
        <v>0</v>
      </c>
      <c r="X35" s="203"/>
      <c r="Y35" s="203"/>
      <c r="Z35" s="281">
        <v>0</v>
      </c>
      <c r="AA35" s="287"/>
      <c r="AB35" s="287">
        <f>N35-W35</f>
        <v>0</v>
      </c>
    </row>
    <row r="36" spans="1:28" ht="0.75" hidden="1" customHeight="1" x14ac:dyDescent="0.25">
      <c r="A36" s="135">
        <v>28</v>
      </c>
      <c r="B36" s="294" t="s">
        <v>115</v>
      </c>
      <c r="C36" s="294" t="s">
        <v>670</v>
      </c>
      <c r="D36" s="140"/>
      <c r="E36" s="141"/>
      <c r="F36" s="142">
        <v>110.43</v>
      </c>
      <c r="G36" s="139"/>
      <c r="H36" s="139">
        <v>145</v>
      </c>
      <c r="I36" s="139">
        <v>155</v>
      </c>
      <c r="J36" s="142"/>
      <c r="K36" s="142">
        <v>1.31</v>
      </c>
      <c r="L36" s="142">
        <f t="shared" si="7"/>
        <v>1.4036040930906455</v>
      </c>
      <c r="M36" s="144">
        <v>0</v>
      </c>
      <c r="N36" s="219">
        <f t="shared" si="0"/>
        <v>0</v>
      </c>
      <c r="O36" s="146">
        <f t="shared" si="1"/>
        <v>0</v>
      </c>
      <c r="P36" s="203">
        <f t="shared" si="2"/>
        <v>0</v>
      </c>
      <c r="Q36" s="202">
        <f t="shared" si="3"/>
        <v>0</v>
      </c>
      <c r="R36" s="203">
        <v>25</v>
      </c>
      <c r="S36" s="203">
        <f t="shared" si="4"/>
        <v>0</v>
      </c>
      <c r="T36" s="203">
        <f t="shared" si="5"/>
        <v>0</v>
      </c>
      <c r="U36" s="202">
        <f t="shared" si="6"/>
        <v>0</v>
      </c>
      <c r="V36" s="203">
        <v>20</v>
      </c>
      <c r="W36" s="203"/>
      <c r="X36" s="203"/>
      <c r="Y36" s="203"/>
      <c r="Z36" s="281">
        <v>0</v>
      </c>
      <c r="AA36" s="287"/>
      <c r="AB36" s="287">
        <f>N36-W36</f>
        <v>0</v>
      </c>
    </row>
    <row r="37" spans="1:28" ht="31.5" x14ac:dyDescent="0.25">
      <c r="A37" s="318">
        <v>29</v>
      </c>
      <c r="B37" s="263" t="s">
        <v>117</v>
      </c>
      <c r="C37" s="263" t="s">
        <v>670</v>
      </c>
      <c r="D37" s="140"/>
      <c r="E37" s="141"/>
      <c r="F37" s="255">
        <v>13.57</v>
      </c>
      <c r="G37" s="257">
        <v>38</v>
      </c>
      <c r="H37" s="257">
        <v>42</v>
      </c>
      <c r="I37" s="257">
        <v>43</v>
      </c>
      <c r="J37" s="255">
        <v>2.8</v>
      </c>
      <c r="K37" s="255">
        <v>3.1</v>
      </c>
      <c r="L37" s="255">
        <f t="shared" si="7"/>
        <v>3.1687546057479734</v>
      </c>
      <c r="M37" s="200">
        <v>5</v>
      </c>
      <c r="N37" s="219">
        <f t="shared" si="0"/>
        <v>2</v>
      </c>
      <c r="O37" s="146">
        <f t="shared" si="1"/>
        <v>2.15</v>
      </c>
      <c r="P37" s="203">
        <f t="shared" si="2"/>
        <v>0</v>
      </c>
      <c r="Q37" s="202">
        <f t="shared" si="3"/>
        <v>0.5</v>
      </c>
      <c r="R37" s="203">
        <v>25</v>
      </c>
      <c r="S37" s="203">
        <f t="shared" si="4"/>
        <v>2</v>
      </c>
      <c r="T37" s="203">
        <f t="shared" si="5"/>
        <v>0</v>
      </c>
      <c r="U37" s="202">
        <f t="shared" si="6"/>
        <v>0.4</v>
      </c>
      <c r="V37" s="203">
        <v>20</v>
      </c>
      <c r="W37" s="203">
        <v>2</v>
      </c>
      <c r="X37" s="203">
        <v>0</v>
      </c>
      <c r="Y37" s="203">
        <v>0</v>
      </c>
      <c r="Z37" s="281">
        <v>2</v>
      </c>
      <c r="AA37" s="287">
        <v>2</v>
      </c>
      <c r="AB37" s="287"/>
    </row>
    <row r="38" spans="1:28" ht="31.5" hidden="1" x14ac:dyDescent="0.25">
      <c r="A38" s="135">
        <v>30</v>
      </c>
      <c r="B38" s="161" t="s">
        <v>199</v>
      </c>
      <c r="C38" s="161" t="s">
        <v>670</v>
      </c>
      <c r="D38" s="140"/>
      <c r="E38" s="141"/>
      <c r="F38" s="142">
        <v>13.83</v>
      </c>
      <c r="G38" s="139"/>
      <c r="H38" s="139">
        <v>22</v>
      </c>
      <c r="I38" s="139">
        <v>32</v>
      </c>
      <c r="J38" s="142"/>
      <c r="K38" s="142">
        <v>1.59</v>
      </c>
      <c r="L38" s="142">
        <f t="shared" si="7"/>
        <v>2.3138105567606653</v>
      </c>
      <c r="M38" s="144">
        <v>0</v>
      </c>
      <c r="N38" s="219">
        <f t="shared" si="0"/>
        <v>0</v>
      </c>
      <c r="O38" s="146">
        <f t="shared" si="1"/>
        <v>0</v>
      </c>
      <c r="P38" s="203">
        <f t="shared" si="2"/>
        <v>0</v>
      </c>
      <c r="Q38" s="202">
        <f t="shared" si="3"/>
        <v>0</v>
      </c>
      <c r="R38" s="203">
        <v>25</v>
      </c>
      <c r="S38" s="203">
        <f t="shared" si="4"/>
        <v>0</v>
      </c>
      <c r="T38" s="203">
        <f t="shared" si="5"/>
        <v>0</v>
      </c>
      <c r="U38" s="202">
        <f t="shared" si="6"/>
        <v>0</v>
      </c>
      <c r="V38" s="203">
        <v>20</v>
      </c>
      <c r="W38" s="203">
        <v>0</v>
      </c>
      <c r="X38" s="203"/>
      <c r="Y38" s="203"/>
      <c r="Z38" s="281">
        <v>0</v>
      </c>
      <c r="AA38" s="287"/>
      <c r="AB38" s="287">
        <f>N38-W38</f>
        <v>0</v>
      </c>
    </row>
    <row r="39" spans="1:28" ht="35.25" customHeight="1" x14ac:dyDescent="0.25">
      <c r="A39" s="318">
        <v>31</v>
      </c>
      <c r="B39" s="263" t="s">
        <v>679</v>
      </c>
      <c r="C39" s="263" t="s">
        <v>670</v>
      </c>
      <c r="D39" s="140"/>
      <c r="E39" s="141"/>
      <c r="F39" s="255">
        <v>12.07</v>
      </c>
      <c r="G39" s="257">
        <v>36</v>
      </c>
      <c r="H39" s="257">
        <v>35</v>
      </c>
      <c r="I39" s="257">
        <v>33</v>
      </c>
      <c r="J39" s="255">
        <v>2.98</v>
      </c>
      <c r="K39" s="255">
        <v>2.9</v>
      </c>
      <c r="L39" s="255">
        <f t="shared" si="7"/>
        <v>2.7340513670256836</v>
      </c>
      <c r="M39" s="200">
        <f>IF(I39&lt;VLOOKUP(L39,$M$405:$Q$413,2),0,VLOOKUP(L39,$M$405:$Q$413,3))</f>
        <v>7</v>
      </c>
      <c r="N39" s="219">
        <f t="shared" si="0"/>
        <v>2</v>
      </c>
      <c r="O39" s="146">
        <f t="shared" si="1"/>
        <v>2.31</v>
      </c>
      <c r="P39" s="203">
        <f t="shared" si="2"/>
        <v>0</v>
      </c>
      <c r="Q39" s="202">
        <f t="shared" si="3"/>
        <v>0.5</v>
      </c>
      <c r="R39" s="203">
        <v>25</v>
      </c>
      <c r="S39" s="203">
        <f t="shared" si="4"/>
        <v>2</v>
      </c>
      <c r="T39" s="203">
        <f t="shared" si="5"/>
        <v>0</v>
      </c>
      <c r="U39" s="202">
        <f t="shared" si="6"/>
        <v>0.4</v>
      </c>
      <c r="V39" s="203">
        <v>20</v>
      </c>
      <c r="W39" s="203">
        <v>2</v>
      </c>
      <c r="X39" s="203">
        <v>0</v>
      </c>
      <c r="Y39" s="203">
        <v>0</v>
      </c>
      <c r="Z39" s="281">
        <v>2</v>
      </c>
      <c r="AA39" s="287"/>
      <c r="AB39" s="287"/>
    </row>
    <row r="40" spans="1:28" ht="31.5" hidden="1" x14ac:dyDescent="0.25">
      <c r="A40" s="135">
        <v>32</v>
      </c>
      <c r="B40" s="161" t="s">
        <v>196</v>
      </c>
      <c r="C40" s="161" t="s">
        <v>670</v>
      </c>
      <c r="D40" s="140"/>
      <c r="E40" s="141"/>
      <c r="F40" s="141">
        <v>11.74</v>
      </c>
      <c r="G40" s="139"/>
      <c r="H40" s="139"/>
      <c r="I40" s="139"/>
      <c r="J40" s="142"/>
      <c r="K40" s="142"/>
      <c r="L40" s="142">
        <f t="shared" si="7"/>
        <v>0</v>
      </c>
      <c r="M40" s="144">
        <v>0</v>
      </c>
      <c r="N40" s="145">
        <f t="shared" si="0"/>
        <v>0</v>
      </c>
      <c r="O40" s="146">
        <f t="shared" si="1"/>
        <v>0</v>
      </c>
      <c r="P40" s="145">
        <f t="shared" si="2"/>
        <v>0</v>
      </c>
      <c r="Q40" s="146">
        <f t="shared" si="3"/>
        <v>0</v>
      </c>
      <c r="R40" s="145">
        <f>IF(I40&lt;VLOOKUP(L40,$M$405:$Q$413,2),0,VLOOKUP(L40,$M$405:$Q$413,4))</f>
        <v>0</v>
      </c>
      <c r="S40" s="145">
        <f t="shared" si="4"/>
        <v>0</v>
      </c>
      <c r="T40" s="145">
        <f t="shared" si="5"/>
        <v>0</v>
      </c>
      <c r="U40" s="146">
        <f t="shared" si="6"/>
        <v>0</v>
      </c>
      <c r="V40" s="145">
        <f>IF(I40&lt;VLOOKUP(L40,$M$405:$Q$413,2),0,VLOOKUP(L40,$M$405:$Q$413,5))</f>
        <v>0</v>
      </c>
      <c r="W40" s="179"/>
      <c r="X40" s="179"/>
      <c r="Y40" s="247"/>
      <c r="AA40" s="112"/>
      <c r="AB40" s="283"/>
    </row>
    <row r="41" spans="1:28" ht="31.5" hidden="1" x14ac:dyDescent="0.25">
      <c r="A41" s="135">
        <v>33</v>
      </c>
      <c r="B41" s="161" t="s">
        <v>116</v>
      </c>
      <c r="C41" s="161" t="s">
        <v>670</v>
      </c>
      <c r="D41" s="140"/>
      <c r="E41" s="141"/>
      <c r="F41" s="141">
        <v>0</v>
      </c>
      <c r="G41" s="139"/>
      <c r="H41" s="139"/>
      <c r="I41" s="139"/>
      <c r="J41" s="142"/>
      <c r="K41" s="142"/>
      <c r="L41" s="142"/>
      <c r="M41" s="144">
        <v>0</v>
      </c>
      <c r="N41" s="145">
        <f t="shared" si="0"/>
        <v>0</v>
      </c>
      <c r="O41" s="146">
        <f t="shared" si="1"/>
        <v>0</v>
      </c>
      <c r="P41" s="145">
        <f t="shared" si="2"/>
        <v>0</v>
      </c>
      <c r="Q41" s="146">
        <f t="shared" si="3"/>
        <v>0</v>
      </c>
      <c r="R41" s="145">
        <f>IF(I41&lt;VLOOKUP(L41,$M$405:$Q$413,2),0,VLOOKUP(L41,$M$405:$Q$413,4))</f>
        <v>0</v>
      </c>
      <c r="S41" s="145">
        <f t="shared" si="4"/>
        <v>0</v>
      </c>
      <c r="T41" s="145">
        <f t="shared" si="5"/>
        <v>0</v>
      </c>
      <c r="U41" s="146">
        <f t="shared" si="6"/>
        <v>0</v>
      </c>
      <c r="V41" s="145">
        <f>IF(I41&lt;VLOOKUP(L41,$M$405:$Q$413,2),0,VLOOKUP(L41,$M$405:$Q$413,5))</f>
        <v>0</v>
      </c>
      <c r="W41" s="179"/>
      <c r="X41" s="179"/>
      <c r="Y41" s="247"/>
      <c r="AA41" s="112"/>
      <c r="AB41" s="282"/>
    </row>
    <row r="42" spans="1:28" ht="31.5" hidden="1" x14ac:dyDescent="0.25">
      <c r="A42" s="135">
        <v>34</v>
      </c>
      <c r="B42" s="294" t="s">
        <v>126</v>
      </c>
      <c r="C42" s="294" t="s">
        <v>670</v>
      </c>
      <c r="D42" s="140"/>
      <c r="E42" s="141"/>
      <c r="F42" s="142">
        <v>15.14</v>
      </c>
      <c r="G42" s="139"/>
      <c r="H42" s="139">
        <v>36</v>
      </c>
      <c r="I42" s="139">
        <v>37</v>
      </c>
      <c r="J42" s="142"/>
      <c r="K42" s="142">
        <v>2.38</v>
      </c>
      <c r="L42" s="142">
        <f t="shared" si="7"/>
        <v>2.4438573315719947</v>
      </c>
      <c r="M42" s="144">
        <v>0</v>
      </c>
      <c r="N42" s="219">
        <f t="shared" si="0"/>
        <v>0</v>
      </c>
      <c r="O42" s="146">
        <f t="shared" si="1"/>
        <v>0</v>
      </c>
      <c r="P42" s="203">
        <f t="shared" si="2"/>
        <v>0</v>
      </c>
      <c r="Q42" s="202">
        <f t="shared" si="3"/>
        <v>0</v>
      </c>
      <c r="R42" s="203">
        <v>25</v>
      </c>
      <c r="S42" s="203">
        <f t="shared" si="4"/>
        <v>0</v>
      </c>
      <c r="T42" s="203">
        <f t="shared" si="5"/>
        <v>0</v>
      </c>
      <c r="U42" s="202">
        <f t="shared" si="6"/>
        <v>0</v>
      </c>
      <c r="V42" s="203">
        <v>20</v>
      </c>
      <c r="W42" s="203">
        <v>0</v>
      </c>
      <c r="X42" s="203"/>
      <c r="Y42" s="203"/>
      <c r="Z42" s="281">
        <v>0</v>
      </c>
      <c r="AA42" s="287"/>
      <c r="AB42" s="287">
        <f t="shared" ref="AB42:AB47" si="12">N42-W42</f>
        <v>0</v>
      </c>
    </row>
    <row r="43" spans="1:28" ht="31.5" x14ac:dyDescent="0.25">
      <c r="A43" s="318">
        <v>35</v>
      </c>
      <c r="B43" s="263" t="s">
        <v>88</v>
      </c>
      <c r="C43" s="263" t="s">
        <v>670</v>
      </c>
      <c r="D43" s="140"/>
      <c r="E43" s="141"/>
      <c r="F43" s="255">
        <v>73.3</v>
      </c>
      <c r="G43" s="257">
        <v>71</v>
      </c>
      <c r="H43" s="257">
        <v>87</v>
      </c>
      <c r="I43" s="257">
        <v>100</v>
      </c>
      <c r="J43" s="255">
        <v>1</v>
      </c>
      <c r="K43" s="255">
        <v>1.23</v>
      </c>
      <c r="L43" s="255">
        <f t="shared" si="7"/>
        <v>1.3642564802182811</v>
      </c>
      <c r="M43" s="200">
        <f>IF(I43&lt;VLOOKUP(L43,$M$405:$Q$413,2),0,VLOOKUP(L43,$M$405:$Q$413,3))</f>
        <v>5</v>
      </c>
      <c r="N43" s="219">
        <f t="shared" si="0"/>
        <v>5</v>
      </c>
      <c r="O43" s="146">
        <f t="shared" si="1"/>
        <v>5</v>
      </c>
      <c r="P43" s="203">
        <f t="shared" si="2"/>
        <v>1</v>
      </c>
      <c r="Q43" s="202">
        <f t="shared" si="3"/>
        <v>1.25</v>
      </c>
      <c r="R43" s="203">
        <v>25</v>
      </c>
      <c r="S43" s="203">
        <f t="shared" si="4"/>
        <v>3</v>
      </c>
      <c r="T43" s="203">
        <f t="shared" si="5"/>
        <v>1</v>
      </c>
      <c r="U43" s="202">
        <f t="shared" si="6"/>
        <v>1</v>
      </c>
      <c r="V43" s="203">
        <v>20</v>
      </c>
      <c r="W43" s="203">
        <v>5</v>
      </c>
      <c r="X43" s="203">
        <v>1</v>
      </c>
      <c r="Y43" s="203">
        <v>1</v>
      </c>
      <c r="Z43" s="281">
        <v>4</v>
      </c>
      <c r="AA43" s="287">
        <v>0</v>
      </c>
      <c r="AB43" s="287"/>
    </row>
    <row r="44" spans="1:28" ht="31.5" x14ac:dyDescent="0.25">
      <c r="A44" s="318">
        <v>36</v>
      </c>
      <c r="B44" s="263" t="s">
        <v>680</v>
      </c>
      <c r="C44" s="263" t="s">
        <v>670</v>
      </c>
      <c r="D44" s="140"/>
      <c r="E44" s="141"/>
      <c r="F44" s="255">
        <v>24.51</v>
      </c>
      <c r="G44" s="257"/>
      <c r="H44" s="257">
        <v>39</v>
      </c>
      <c r="I44" s="257">
        <v>45</v>
      </c>
      <c r="J44" s="255"/>
      <c r="K44" s="255">
        <v>1.59</v>
      </c>
      <c r="L44" s="255">
        <f t="shared" si="7"/>
        <v>1.8359853121175029</v>
      </c>
      <c r="M44" s="200">
        <f>IF(I44&lt;VLOOKUP(L44,$M$405:$Q$413,2),0,VLOOKUP(L44,$M$405:$Q$413,3))</f>
        <v>5</v>
      </c>
      <c r="N44" s="219">
        <f t="shared" si="0"/>
        <v>2</v>
      </c>
      <c r="O44" s="146">
        <f t="shared" si="1"/>
        <v>2.25</v>
      </c>
      <c r="P44" s="203">
        <f t="shared" si="2"/>
        <v>0</v>
      </c>
      <c r="Q44" s="202">
        <f t="shared" si="3"/>
        <v>0.5</v>
      </c>
      <c r="R44" s="203">
        <v>25</v>
      </c>
      <c r="S44" s="203">
        <f t="shared" si="4"/>
        <v>2</v>
      </c>
      <c r="T44" s="203">
        <f t="shared" si="5"/>
        <v>0</v>
      </c>
      <c r="U44" s="202">
        <f t="shared" si="6"/>
        <v>0.4</v>
      </c>
      <c r="V44" s="203">
        <v>20</v>
      </c>
      <c r="W44" s="203">
        <v>2</v>
      </c>
      <c r="X44" s="203"/>
      <c r="Y44" s="203"/>
      <c r="Z44" s="281">
        <v>1</v>
      </c>
      <c r="AA44" s="287">
        <v>1</v>
      </c>
      <c r="AB44" s="287"/>
    </row>
    <row r="45" spans="1:28" ht="31.5" x14ac:dyDescent="0.25">
      <c r="A45" s="318">
        <v>37</v>
      </c>
      <c r="B45" s="263" t="s">
        <v>681</v>
      </c>
      <c r="C45" s="263" t="s">
        <v>670</v>
      </c>
      <c r="D45" s="140"/>
      <c r="E45" s="141"/>
      <c r="F45" s="255">
        <v>15.05</v>
      </c>
      <c r="G45" s="257"/>
      <c r="H45" s="257">
        <v>24</v>
      </c>
      <c r="I45" s="257">
        <v>29</v>
      </c>
      <c r="J45" s="255"/>
      <c r="K45" s="255">
        <v>1.59</v>
      </c>
      <c r="L45" s="255">
        <f t="shared" si="7"/>
        <v>1.9269102990033222</v>
      </c>
      <c r="M45" s="200">
        <f>IF(I45&lt;VLOOKUP(L45,$M$405:$Q$413,2),0,VLOOKUP(L45,$M$405:$Q$413,3))</f>
        <v>5</v>
      </c>
      <c r="N45" s="219">
        <f t="shared" si="0"/>
        <v>1</v>
      </c>
      <c r="O45" s="146">
        <f t="shared" si="1"/>
        <v>1.45</v>
      </c>
      <c r="P45" s="203">
        <f t="shared" si="2"/>
        <v>0</v>
      </c>
      <c r="Q45" s="202">
        <f t="shared" si="3"/>
        <v>0.25</v>
      </c>
      <c r="R45" s="203">
        <v>25</v>
      </c>
      <c r="S45" s="203">
        <f t="shared" si="4"/>
        <v>1</v>
      </c>
      <c r="T45" s="203">
        <f t="shared" si="5"/>
        <v>0</v>
      </c>
      <c r="U45" s="202">
        <f t="shared" si="6"/>
        <v>0.2</v>
      </c>
      <c r="V45" s="203">
        <v>20</v>
      </c>
      <c r="W45" s="203">
        <v>1</v>
      </c>
      <c r="X45" s="203"/>
      <c r="Y45" s="203"/>
      <c r="Z45" s="281">
        <v>0</v>
      </c>
      <c r="AA45" s="287">
        <v>0</v>
      </c>
      <c r="AB45" s="287"/>
    </row>
    <row r="46" spans="1:28" ht="31.5" hidden="1" x14ac:dyDescent="0.25">
      <c r="A46" s="135">
        <v>38</v>
      </c>
      <c r="B46" s="294" t="s">
        <v>133</v>
      </c>
      <c r="C46" s="294" t="s">
        <v>670</v>
      </c>
      <c r="D46" s="140"/>
      <c r="E46" s="141"/>
      <c r="F46" s="142">
        <v>32.6</v>
      </c>
      <c r="G46" s="139"/>
      <c r="H46" s="139">
        <v>62</v>
      </c>
      <c r="I46" s="139">
        <v>69</v>
      </c>
      <c r="J46" s="142"/>
      <c r="K46" s="142">
        <v>1.9</v>
      </c>
      <c r="L46" s="142">
        <f t="shared" si="7"/>
        <v>2.1165644171779139</v>
      </c>
      <c r="M46" s="144">
        <v>0</v>
      </c>
      <c r="N46" s="219">
        <f t="shared" si="0"/>
        <v>0</v>
      </c>
      <c r="O46" s="146">
        <f t="shared" si="1"/>
        <v>0</v>
      </c>
      <c r="P46" s="203">
        <f t="shared" si="2"/>
        <v>0</v>
      </c>
      <c r="Q46" s="202">
        <f t="shared" si="3"/>
        <v>0</v>
      </c>
      <c r="R46" s="203">
        <v>25</v>
      </c>
      <c r="S46" s="203">
        <f t="shared" si="4"/>
        <v>0</v>
      </c>
      <c r="T46" s="203">
        <f t="shared" si="5"/>
        <v>0</v>
      </c>
      <c r="U46" s="202">
        <f t="shared" si="6"/>
        <v>0</v>
      </c>
      <c r="V46" s="203">
        <v>20</v>
      </c>
      <c r="W46" s="203"/>
      <c r="X46" s="203"/>
      <c r="Y46" s="203"/>
      <c r="Z46" s="281">
        <v>0</v>
      </c>
      <c r="AA46" s="287"/>
      <c r="AB46" s="287">
        <f t="shared" si="12"/>
        <v>0</v>
      </c>
    </row>
    <row r="47" spans="1:28" ht="47.25" hidden="1" x14ac:dyDescent="0.25">
      <c r="A47" s="135">
        <v>39</v>
      </c>
      <c r="B47" s="161" t="s">
        <v>86</v>
      </c>
      <c r="C47" s="161" t="s">
        <v>670</v>
      </c>
      <c r="D47" s="140"/>
      <c r="E47" s="141"/>
      <c r="F47" s="142">
        <v>9.39</v>
      </c>
      <c r="G47" s="139"/>
      <c r="H47" s="139"/>
      <c r="I47" s="139">
        <v>5</v>
      </c>
      <c r="J47" s="142"/>
      <c r="K47" s="142"/>
      <c r="L47" s="142">
        <f t="shared" si="7"/>
        <v>0.53248136315228967</v>
      </c>
      <c r="M47" s="144">
        <f>IF(I47&lt;VLOOKUP(L47,$M$405:$Q$413,2),0,VLOOKUP(L47,$M$405:$Q$413,3))</f>
        <v>0</v>
      </c>
      <c r="N47" s="219">
        <f t="shared" si="0"/>
        <v>0</v>
      </c>
      <c r="O47" s="146">
        <f t="shared" si="1"/>
        <v>0</v>
      </c>
      <c r="P47" s="203">
        <f t="shared" si="2"/>
        <v>0</v>
      </c>
      <c r="Q47" s="202">
        <f t="shared" si="3"/>
        <v>0</v>
      </c>
      <c r="R47" s="203">
        <v>25</v>
      </c>
      <c r="S47" s="203">
        <f t="shared" si="4"/>
        <v>0</v>
      </c>
      <c r="T47" s="203">
        <f t="shared" si="5"/>
        <v>0</v>
      </c>
      <c r="U47" s="202">
        <f t="shared" si="6"/>
        <v>0</v>
      </c>
      <c r="V47" s="203">
        <v>20</v>
      </c>
      <c r="W47" s="203"/>
      <c r="X47" s="203"/>
      <c r="Y47" s="203"/>
      <c r="Z47" s="281"/>
      <c r="AA47" s="287"/>
      <c r="AB47" s="287">
        <f t="shared" si="12"/>
        <v>0</v>
      </c>
    </row>
    <row r="48" spans="1:28" hidden="1" x14ac:dyDescent="0.25">
      <c r="A48" s="135">
        <v>40</v>
      </c>
      <c r="B48" s="161" t="s">
        <v>444</v>
      </c>
      <c r="C48" s="161" t="s">
        <v>670</v>
      </c>
      <c r="D48" s="140"/>
      <c r="E48" s="141"/>
      <c r="F48" s="141"/>
      <c r="G48" s="139"/>
      <c r="H48" s="139"/>
      <c r="I48" s="139"/>
      <c r="J48" s="142"/>
      <c r="K48" s="142"/>
      <c r="L48" s="142"/>
      <c r="M48" s="144">
        <f>IF(I48&lt;VLOOKUP(L48,$M$405:$Q$413,2),0,VLOOKUP(L48,$M$405:$Q$413,3))</f>
        <v>0</v>
      </c>
      <c r="N48" s="219">
        <f t="shared" si="0"/>
        <v>0</v>
      </c>
      <c r="O48" s="146">
        <f t="shared" si="1"/>
        <v>0</v>
      </c>
      <c r="P48" s="145">
        <f t="shared" si="2"/>
        <v>0</v>
      </c>
      <c r="Q48" s="146">
        <f t="shared" si="3"/>
        <v>0</v>
      </c>
      <c r="R48" s="145">
        <f>IF(I48&lt;VLOOKUP(L48,$M$405:$Q$413,2),0,VLOOKUP(L48,$M$405:$Q$413,4))</f>
        <v>0</v>
      </c>
      <c r="S48" s="145">
        <f t="shared" si="4"/>
        <v>0</v>
      </c>
      <c r="T48" s="145">
        <f t="shared" si="5"/>
        <v>0</v>
      </c>
      <c r="U48" s="146">
        <f t="shared" si="6"/>
        <v>0</v>
      </c>
      <c r="V48" s="145">
        <f>IF(I48&lt;VLOOKUP(L48,$M$405:$Q$413,2),0,VLOOKUP(L48,$M$405:$Q$413,5))</f>
        <v>0</v>
      </c>
      <c r="W48" s="179"/>
      <c r="X48" s="179"/>
      <c r="Y48" s="247"/>
      <c r="AA48" s="112"/>
      <c r="AB48" s="283"/>
    </row>
    <row r="49" spans="1:28" hidden="1" x14ac:dyDescent="0.25">
      <c r="A49" s="135">
        <v>41</v>
      </c>
      <c r="B49" s="161" t="s">
        <v>846</v>
      </c>
      <c r="C49" s="161" t="s">
        <v>682</v>
      </c>
      <c r="D49" s="140"/>
      <c r="E49" s="141"/>
      <c r="F49" s="141"/>
      <c r="G49" s="139"/>
      <c r="H49" s="139"/>
      <c r="I49" s="139"/>
      <c r="J49" s="142"/>
      <c r="K49" s="142"/>
      <c r="L49" s="142"/>
      <c r="M49" s="144">
        <f>IF(I49&lt;VLOOKUP(L49,$M$405:$Q$413,2),0,VLOOKUP(L49,$M$405:$Q$413,3))</f>
        <v>0</v>
      </c>
      <c r="N49" s="219">
        <f t="shared" si="0"/>
        <v>0</v>
      </c>
      <c r="O49" s="146">
        <f t="shared" si="1"/>
        <v>0</v>
      </c>
      <c r="P49" s="145">
        <f t="shared" si="2"/>
        <v>0</v>
      </c>
      <c r="Q49" s="146">
        <f t="shared" si="3"/>
        <v>0</v>
      </c>
      <c r="R49" s="145">
        <f>IF(I49&lt;VLOOKUP(L49,$M$405:$Q$413,2),0,VLOOKUP(L49,$M$405:$Q$413,4))</f>
        <v>0</v>
      </c>
      <c r="S49" s="145">
        <f t="shared" si="4"/>
        <v>0</v>
      </c>
      <c r="T49" s="145">
        <f t="shared" si="5"/>
        <v>0</v>
      </c>
      <c r="U49" s="146">
        <f t="shared" si="6"/>
        <v>0</v>
      </c>
      <c r="V49" s="145">
        <f>IF(I49&lt;VLOOKUP(L49,$M$405:$Q$413,2),0,VLOOKUP(L49,$M$405:$Q$413,5))</f>
        <v>0</v>
      </c>
      <c r="W49" s="179"/>
      <c r="X49" s="179"/>
      <c r="Y49" s="247"/>
      <c r="AA49" s="112"/>
      <c r="AB49" s="282"/>
    </row>
    <row r="50" spans="1:28" ht="47.25" hidden="1" x14ac:dyDescent="0.25">
      <c r="A50" s="135">
        <v>42</v>
      </c>
      <c r="B50" s="161" t="s">
        <v>134</v>
      </c>
      <c r="C50" s="161" t="s">
        <v>682</v>
      </c>
      <c r="D50" s="140"/>
      <c r="E50" s="141"/>
      <c r="F50" s="142">
        <v>25.64</v>
      </c>
      <c r="G50" s="139"/>
      <c r="H50" s="139">
        <v>26</v>
      </c>
      <c r="I50" s="139">
        <v>28</v>
      </c>
      <c r="J50" s="142"/>
      <c r="K50" s="142">
        <v>1.01</v>
      </c>
      <c r="L50" s="142">
        <f t="shared" si="7"/>
        <v>1.0920436817472698</v>
      </c>
      <c r="M50" s="144">
        <v>0</v>
      </c>
      <c r="N50" s="219">
        <f t="shared" si="0"/>
        <v>0</v>
      </c>
      <c r="O50" s="146">
        <f t="shared" si="1"/>
        <v>0</v>
      </c>
      <c r="P50" s="203">
        <f t="shared" si="2"/>
        <v>0</v>
      </c>
      <c r="Q50" s="202">
        <f t="shared" si="3"/>
        <v>0</v>
      </c>
      <c r="R50" s="203">
        <v>25</v>
      </c>
      <c r="S50" s="203">
        <f t="shared" si="4"/>
        <v>0</v>
      </c>
      <c r="T50" s="203">
        <f t="shared" si="5"/>
        <v>0</v>
      </c>
      <c r="U50" s="202">
        <f t="shared" si="6"/>
        <v>0</v>
      </c>
      <c r="V50" s="203">
        <v>20</v>
      </c>
      <c r="W50" s="203">
        <v>0</v>
      </c>
      <c r="X50" s="203"/>
      <c r="Y50" s="203"/>
      <c r="Z50" s="281">
        <v>0</v>
      </c>
      <c r="AA50" s="287"/>
      <c r="AB50" s="287">
        <f>N50-W50</f>
        <v>0</v>
      </c>
    </row>
    <row r="51" spans="1:28" ht="35.25" customHeight="1" x14ac:dyDescent="0.25">
      <c r="A51" s="318">
        <v>43</v>
      </c>
      <c r="B51" s="263" t="s">
        <v>48</v>
      </c>
      <c r="C51" s="263" t="s">
        <v>657</v>
      </c>
      <c r="D51" s="140"/>
      <c r="E51" s="141"/>
      <c r="F51" s="255">
        <v>17.899999999999999</v>
      </c>
      <c r="G51" s="257">
        <v>122</v>
      </c>
      <c r="H51" s="257">
        <v>124</v>
      </c>
      <c r="I51" s="257">
        <v>128</v>
      </c>
      <c r="J51" s="255">
        <v>6.82</v>
      </c>
      <c r="K51" s="255">
        <v>6.94</v>
      </c>
      <c r="L51" s="255">
        <f t="shared" si="7"/>
        <v>7.1508379888268161</v>
      </c>
      <c r="M51" s="200">
        <v>7</v>
      </c>
      <c r="N51" s="219">
        <f t="shared" si="0"/>
        <v>8</v>
      </c>
      <c r="O51" s="146">
        <f t="shared" si="1"/>
        <v>8.9600000000000009</v>
      </c>
      <c r="P51" s="203">
        <f t="shared" si="2"/>
        <v>1</v>
      </c>
      <c r="Q51" s="202">
        <f t="shared" si="3"/>
        <v>1.2</v>
      </c>
      <c r="R51" s="203">
        <v>15</v>
      </c>
      <c r="S51" s="203">
        <f t="shared" si="4"/>
        <v>6</v>
      </c>
      <c r="T51" s="203">
        <f t="shared" si="5"/>
        <v>1</v>
      </c>
      <c r="U51" s="202">
        <f t="shared" si="6"/>
        <v>1.6</v>
      </c>
      <c r="V51" s="203">
        <v>20</v>
      </c>
      <c r="W51" s="203">
        <v>8</v>
      </c>
      <c r="X51" s="203">
        <v>1</v>
      </c>
      <c r="Y51" s="203">
        <v>1</v>
      </c>
      <c r="Z51" s="281">
        <v>8</v>
      </c>
      <c r="AA51" s="287">
        <v>6</v>
      </c>
      <c r="AB51" s="287"/>
    </row>
    <row r="52" spans="1:28" x14ac:dyDescent="0.25">
      <c r="A52" s="318">
        <v>44</v>
      </c>
      <c r="B52" s="263" t="s">
        <v>7</v>
      </c>
      <c r="C52" s="263" t="s">
        <v>682</v>
      </c>
      <c r="D52" s="140"/>
      <c r="E52" s="141"/>
      <c r="F52" s="255">
        <v>17.600000000000001</v>
      </c>
      <c r="G52" s="257">
        <v>60</v>
      </c>
      <c r="H52" s="257">
        <v>59</v>
      </c>
      <c r="I52" s="257">
        <v>76</v>
      </c>
      <c r="J52" s="255">
        <v>3.41</v>
      </c>
      <c r="K52" s="255">
        <v>3.35</v>
      </c>
      <c r="L52" s="255">
        <f t="shared" si="7"/>
        <v>4.3181818181818175</v>
      </c>
      <c r="M52" s="200">
        <v>6</v>
      </c>
      <c r="N52" s="219">
        <f t="shared" si="0"/>
        <v>4</v>
      </c>
      <c r="O52" s="146">
        <f t="shared" si="1"/>
        <v>4.5599999999999996</v>
      </c>
      <c r="P52" s="203">
        <f t="shared" si="2"/>
        <v>1</v>
      </c>
      <c r="Q52" s="202">
        <f t="shared" si="3"/>
        <v>1</v>
      </c>
      <c r="R52" s="203">
        <v>25</v>
      </c>
      <c r="S52" s="203">
        <f t="shared" si="4"/>
        <v>3</v>
      </c>
      <c r="T52" s="203">
        <f t="shared" si="5"/>
        <v>0</v>
      </c>
      <c r="U52" s="202">
        <f t="shared" si="6"/>
        <v>0.8</v>
      </c>
      <c r="V52" s="203">
        <v>20</v>
      </c>
      <c r="W52" s="203">
        <v>4</v>
      </c>
      <c r="X52" s="203">
        <v>1</v>
      </c>
      <c r="Y52" s="203">
        <v>1</v>
      </c>
      <c r="Z52" s="281">
        <v>1</v>
      </c>
      <c r="AA52" s="287">
        <v>1</v>
      </c>
      <c r="AB52" s="287"/>
    </row>
    <row r="53" spans="1:28" ht="47.25" hidden="1" x14ac:dyDescent="0.25">
      <c r="A53" s="135">
        <v>45</v>
      </c>
      <c r="B53" s="161" t="s">
        <v>288</v>
      </c>
      <c r="C53" s="161" t="s">
        <v>832</v>
      </c>
      <c r="D53" s="140"/>
      <c r="E53" s="141"/>
      <c r="F53" s="141"/>
      <c r="G53" s="139"/>
      <c r="H53" s="139"/>
      <c r="I53" s="139"/>
      <c r="J53" s="142"/>
      <c r="K53" s="142"/>
      <c r="L53" s="142"/>
      <c r="M53" s="144">
        <f>IF(I53&lt;VLOOKUP(L53,$M$405:$Q$413,2),0,VLOOKUP(L53,$M$405:$Q$413,3))</f>
        <v>0</v>
      </c>
      <c r="N53" s="219">
        <f t="shared" si="0"/>
        <v>0</v>
      </c>
      <c r="O53" s="146">
        <f t="shared" si="1"/>
        <v>0</v>
      </c>
      <c r="P53" s="219">
        <f t="shared" si="2"/>
        <v>0</v>
      </c>
      <c r="Q53" s="146">
        <f t="shared" si="3"/>
        <v>0</v>
      </c>
      <c r="R53" s="145">
        <v>25</v>
      </c>
      <c r="S53" s="145">
        <f t="shared" si="4"/>
        <v>0</v>
      </c>
      <c r="T53" s="219">
        <f t="shared" si="5"/>
        <v>0</v>
      </c>
      <c r="U53" s="146">
        <f t="shared" si="6"/>
        <v>0</v>
      </c>
      <c r="V53" s="145">
        <v>20</v>
      </c>
      <c r="W53" s="251"/>
      <c r="X53" s="145"/>
      <c r="Y53" s="145"/>
      <c r="Z53" s="212"/>
      <c r="AA53" s="283"/>
      <c r="AB53" s="283"/>
    </row>
    <row r="54" spans="1:28" hidden="1" x14ac:dyDescent="0.25">
      <c r="A54" s="135">
        <v>46</v>
      </c>
      <c r="B54" s="161" t="s">
        <v>2</v>
      </c>
      <c r="C54" s="161" t="s">
        <v>682</v>
      </c>
      <c r="D54" s="140"/>
      <c r="E54" s="141"/>
      <c r="F54" s="141">
        <v>0</v>
      </c>
      <c r="G54" s="139"/>
      <c r="H54" s="139"/>
      <c r="I54" s="139"/>
      <c r="J54" s="142"/>
      <c r="K54" s="142"/>
      <c r="L54" s="142"/>
      <c r="M54" s="144">
        <f>IF(I54&lt;VLOOKUP(L54,$M$405:$Q$413,2),0,VLOOKUP(L54,$M$405:$Q$413,3))</f>
        <v>0</v>
      </c>
      <c r="N54" s="145">
        <f t="shared" si="0"/>
        <v>0</v>
      </c>
      <c r="O54" s="146">
        <f t="shared" si="1"/>
        <v>0</v>
      </c>
      <c r="P54" s="145">
        <f t="shared" si="2"/>
        <v>0</v>
      </c>
      <c r="Q54" s="146">
        <f t="shared" si="3"/>
        <v>0</v>
      </c>
      <c r="R54" s="145">
        <f>IF(I54&lt;VLOOKUP(L54,$M$405:$Q$413,2),0,VLOOKUP(L54,$M$405:$Q$413,4))</f>
        <v>0</v>
      </c>
      <c r="S54" s="145">
        <f t="shared" si="4"/>
        <v>0</v>
      </c>
      <c r="T54" s="145">
        <f t="shared" si="5"/>
        <v>0</v>
      </c>
      <c r="U54" s="146">
        <f t="shared" si="6"/>
        <v>0</v>
      </c>
      <c r="V54" s="145">
        <f>IF(I54&lt;VLOOKUP(L54,$M$405:$Q$413,2),0,VLOOKUP(L54,$M$405:$Q$413,5))</f>
        <v>0</v>
      </c>
      <c r="W54" s="203"/>
      <c r="X54" s="179"/>
      <c r="Y54" s="247"/>
      <c r="AA54" s="112"/>
      <c r="AB54" s="282"/>
    </row>
    <row r="55" spans="1:28" ht="31.5" x14ac:dyDescent="0.25">
      <c r="A55" s="318">
        <v>47</v>
      </c>
      <c r="B55" s="263" t="s">
        <v>89</v>
      </c>
      <c r="C55" s="263" t="s">
        <v>657</v>
      </c>
      <c r="D55" s="140"/>
      <c r="E55" s="141"/>
      <c r="F55" s="255">
        <v>39.6</v>
      </c>
      <c r="G55" s="257">
        <v>64</v>
      </c>
      <c r="H55" s="257">
        <v>65</v>
      </c>
      <c r="I55" s="257">
        <v>97</v>
      </c>
      <c r="J55" s="255">
        <v>1.62</v>
      </c>
      <c r="K55" s="255">
        <v>1.64</v>
      </c>
      <c r="L55" s="255">
        <f t="shared" si="7"/>
        <v>2.4494949494949494</v>
      </c>
      <c r="M55" s="200">
        <v>5</v>
      </c>
      <c r="N55" s="219">
        <f t="shared" si="0"/>
        <v>4</v>
      </c>
      <c r="O55" s="146">
        <f t="shared" si="1"/>
        <v>4.8499999999999996</v>
      </c>
      <c r="P55" s="203">
        <f t="shared" si="2"/>
        <v>1</v>
      </c>
      <c r="Q55" s="202">
        <f t="shared" si="3"/>
        <v>1</v>
      </c>
      <c r="R55" s="203">
        <v>25</v>
      </c>
      <c r="S55" s="203">
        <f t="shared" si="4"/>
        <v>3</v>
      </c>
      <c r="T55" s="203">
        <f t="shared" si="5"/>
        <v>0</v>
      </c>
      <c r="U55" s="202">
        <f t="shared" si="6"/>
        <v>0.8</v>
      </c>
      <c r="V55" s="203">
        <v>20</v>
      </c>
      <c r="W55" s="203">
        <v>4</v>
      </c>
      <c r="X55" s="203">
        <v>1</v>
      </c>
      <c r="Y55" s="203">
        <v>0</v>
      </c>
      <c r="Z55" s="281">
        <v>3</v>
      </c>
      <c r="AA55" s="287">
        <v>2</v>
      </c>
      <c r="AB55" s="287"/>
    </row>
    <row r="56" spans="1:28" ht="47.25" x14ac:dyDescent="0.25">
      <c r="A56" s="318">
        <v>48</v>
      </c>
      <c r="B56" s="263" t="s">
        <v>86</v>
      </c>
      <c r="C56" s="263" t="s">
        <v>682</v>
      </c>
      <c r="D56" s="140"/>
      <c r="E56" s="141"/>
      <c r="F56" s="255">
        <v>43.33</v>
      </c>
      <c r="G56" s="257">
        <v>78</v>
      </c>
      <c r="H56" s="257">
        <v>79</v>
      </c>
      <c r="I56" s="257">
        <v>86</v>
      </c>
      <c r="J56" s="255">
        <v>1.8</v>
      </c>
      <c r="K56" s="255">
        <v>1.82</v>
      </c>
      <c r="L56" s="255">
        <f t="shared" si="7"/>
        <v>1.9847680590814678</v>
      </c>
      <c r="M56" s="200">
        <v>4</v>
      </c>
      <c r="N56" s="219">
        <f t="shared" si="0"/>
        <v>3</v>
      </c>
      <c r="O56" s="146">
        <f t="shared" si="1"/>
        <v>3.44</v>
      </c>
      <c r="P56" s="203">
        <f t="shared" si="2"/>
        <v>0</v>
      </c>
      <c r="Q56" s="202">
        <f t="shared" si="3"/>
        <v>0.75</v>
      </c>
      <c r="R56" s="203">
        <v>25</v>
      </c>
      <c r="S56" s="203">
        <f t="shared" si="4"/>
        <v>3</v>
      </c>
      <c r="T56" s="203">
        <f t="shared" si="5"/>
        <v>0</v>
      </c>
      <c r="U56" s="202">
        <f t="shared" si="6"/>
        <v>0.6</v>
      </c>
      <c r="V56" s="203">
        <v>20</v>
      </c>
      <c r="W56" s="203">
        <v>3</v>
      </c>
      <c r="X56" s="203"/>
      <c r="Y56" s="203"/>
      <c r="Z56" s="281">
        <v>3</v>
      </c>
      <c r="AA56" s="287">
        <v>2</v>
      </c>
      <c r="AB56" s="287"/>
    </row>
    <row r="57" spans="1:28" hidden="1" x14ac:dyDescent="0.25">
      <c r="A57" s="135">
        <v>49</v>
      </c>
      <c r="B57" s="161" t="s">
        <v>444</v>
      </c>
      <c r="C57" s="161" t="s">
        <v>682</v>
      </c>
      <c r="D57" s="140"/>
      <c r="E57" s="141"/>
      <c r="F57" s="141"/>
      <c r="G57" s="139"/>
      <c r="H57" s="139"/>
      <c r="I57" s="139"/>
      <c r="J57" s="142"/>
      <c r="K57" s="142"/>
      <c r="L57" s="142"/>
      <c r="M57" s="144">
        <f t="shared" ref="M57:M64" si="13">IF(I57&lt;VLOOKUP(L57,$M$405:$Q$413,2),0,VLOOKUP(L57,$M$405:$Q$413,3))</f>
        <v>0</v>
      </c>
      <c r="N57" s="219">
        <f t="shared" si="0"/>
        <v>0</v>
      </c>
      <c r="O57" s="146">
        <f t="shared" si="1"/>
        <v>0</v>
      </c>
      <c r="P57" s="145">
        <f t="shared" si="2"/>
        <v>0</v>
      </c>
      <c r="Q57" s="146">
        <f t="shared" si="3"/>
        <v>0</v>
      </c>
      <c r="R57" s="145">
        <f>IF(I57&lt;VLOOKUP(L57,$M$405:$Q$413,2),0,VLOOKUP(L57,$M$405:$Q$413,4))</f>
        <v>0</v>
      </c>
      <c r="S57" s="145">
        <f t="shared" si="4"/>
        <v>0</v>
      </c>
      <c r="T57" s="145">
        <f t="shared" si="5"/>
        <v>0</v>
      </c>
      <c r="U57" s="146">
        <f t="shared" si="6"/>
        <v>0</v>
      </c>
      <c r="V57" s="145">
        <f>IF(I57&lt;VLOOKUP(L57,$M$405:$Q$413,2),0,VLOOKUP(L57,$M$405:$Q$413,5))</f>
        <v>0</v>
      </c>
      <c r="W57" s="179"/>
      <c r="X57" s="179"/>
      <c r="Y57" s="247"/>
      <c r="AA57" s="112"/>
      <c r="AB57" s="283"/>
    </row>
    <row r="58" spans="1:28" hidden="1" x14ac:dyDescent="0.25">
      <c r="A58" s="135">
        <v>50</v>
      </c>
      <c r="B58" s="161" t="s">
        <v>847</v>
      </c>
      <c r="C58" s="161" t="s">
        <v>49</v>
      </c>
      <c r="D58" s="140"/>
      <c r="E58" s="141"/>
      <c r="F58" s="141"/>
      <c r="G58" s="139"/>
      <c r="H58" s="139"/>
      <c r="I58" s="139"/>
      <c r="J58" s="142"/>
      <c r="K58" s="142"/>
      <c r="L58" s="142"/>
      <c r="M58" s="144">
        <f t="shared" si="13"/>
        <v>0</v>
      </c>
      <c r="N58" s="219">
        <f t="shared" si="0"/>
        <v>0</v>
      </c>
      <c r="O58" s="146">
        <f t="shared" si="1"/>
        <v>0</v>
      </c>
      <c r="P58" s="145">
        <f t="shared" si="2"/>
        <v>0</v>
      </c>
      <c r="Q58" s="146">
        <f t="shared" si="3"/>
        <v>0</v>
      </c>
      <c r="R58" s="145">
        <f>IF(I58&lt;VLOOKUP(L58,$M$405:$Q$413,2),0,VLOOKUP(L58,$M$405:$Q$413,4))</f>
        <v>0</v>
      </c>
      <c r="S58" s="145">
        <f t="shared" si="4"/>
        <v>0</v>
      </c>
      <c r="T58" s="145">
        <f t="shared" si="5"/>
        <v>0</v>
      </c>
      <c r="U58" s="146">
        <f t="shared" si="6"/>
        <v>0</v>
      </c>
      <c r="V58" s="145">
        <f>IF(I58&lt;VLOOKUP(L58,$M$405:$Q$413,2),0,VLOOKUP(L58,$M$405:$Q$413,5))</f>
        <v>0</v>
      </c>
      <c r="W58" s="179"/>
      <c r="X58" s="179"/>
      <c r="Y58" s="247"/>
      <c r="AA58" s="112"/>
      <c r="AB58" s="212"/>
    </row>
    <row r="59" spans="1:28" hidden="1" x14ac:dyDescent="0.25">
      <c r="A59" s="135">
        <v>51</v>
      </c>
      <c r="B59" s="161" t="s">
        <v>848</v>
      </c>
      <c r="C59" s="161" t="s">
        <v>49</v>
      </c>
      <c r="D59" s="140"/>
      <c r="E59" s="141"/>
      <c r="F59" s="141"/>
      <c r="G59" s="139"/>
      <c r="H59" s="139"/>
      <c r="I59" s="139"/>
      <c r="J59" s="142"/>
      <c r="K59" s="142"/>
      <c r="L59" s="142"/>
      <c r="M59" s="144">
        <f t="shared" si="13"/>
        <v>0</v>
      </c>
      <c r="N59" s="219">
        <f t="shared" si="0"/>
        <v>0</v>
      </c>
      <c r="O59" s="146">
        <f t="shared" si="1"/>
        <v>0</v>
      </c>
      <c r="P59" s="145">
        <f t="shared" si="2"/>
        <v>0</v>
      </c>
      <c r="Q59" s="146">
        <f t="shared" si="3"/>
        <v>0</v>
      </c>
      <c r="R59" s="145">
        <f>IF(I59&lt;VLOOKUP(L59,$M$405:$Q$413,2),0,VLOOKUP(L59,$M$405:$Q$413,4))</f>
        <v>0</v>
      </c>
      <c r="S59" s="145">
        <f t="shared" si="4"/>
        <v>0</v>
      </c>
      <c r="T59" s="145">
        <f t="shared" si="5"/>
        <v>0</v>
      </c>
      <c r="U59" s="146">
        <f t="shared" si="6"/>
        <v>0</v>
      </c>
      <c r="V59" s="145">
        <f>IF(I59&lt;VLOOKUP(L59,$M$405:$Q$413,2),0,VLOOKUP(L59,$M$405:$Q$413,5))</f>
        <v>0</v>
      </c>
      <c r="W59" s="179"/>
      <c r="X59" s="179"/>
      <c r="Y59" s="247"/>
      <c r="AA59" s="112"/>
      <c r="AB59" s="282"/>
    </row>
    <row r="60" spans="1:28" ht="31.5" x14ac:dyDescent="0.25">
      <c r="A60" s="318">
        <v>52</v>
      </c>
      <c r="B60" s="263" t="s">
        <v>683</v>
      </c>
      <c r="C60" s="263" t="s">
        <v>49</v>
      </c>
      <c r="D60" s="140"/>
      <c r="E60" s="141"/>
      <c r="F60" s="255">
        <v>6.45</v>
      </c>
      <c r="G60" s="257">
        <v>19</v>
      </c>
      <c r="H60" s="257">
        <v>21</v>
      </c>
      <c r="I60" s="257">
        <v>22</v>
      </c>
      <c r="J60" s="255">
        <v>2.95</v>
      </c>
      <c r="K60" s="255">
        <v>3.26</v>
      </c>
      <c r="L60" s="255">
        <f t="shared" si="7"/>
        <v>3.4108527131782944</v>
      </c>
      <c r="M60" s="200">
        <f t="shared" si="13"/>
        <v>7</v>
      </c>
      <c r="N60" s="219">
        <f t="shared" si="0"/>
        <v>1</v>
      </c>
      <c r="O60" s="146">
        <f t="shared" si="1"/>
        <v>1.54</v>
      </c>
      <c r="P60" s="203">
        <f t="shared" si="2"/>
        <v>0</v>
      </c>
      <c r="Q60" s="202">
        <f t="shared" si="3"/>
        <v>0.25</v>
      </c>
      <c r="R60" s="203">
        <v>25</v>
      </c>
      <c r="S60" s="203">
        <f t="shared" si="4"/>
        <v>1</v>
      </c>
      <c r="T60" s="203">
        <f t="shared" si="5"/>
        <v>0</v>
      </c>
      <c r="U60" s="202">
        <f t="shared" si="6"/>
        <v>0.2</v>
      </c>
      <c r="V60" s="203">
        <v>20</v>
      </c>
      <c r="W60" s="203">
        <v>1</v>
      </c>
      <c r="X60" s="203"/>
      <c r="Y60" s="203"/>
      <c r="Z60" s="281">
        <v>1</v>
      </c>
      <c r="AA60" s="287">
        <v>1</v>
      </c>
      <c r="AB60" s="287"/>
    </row>
    <row r="61" spans="1:28" ht="31.5" x14ac:dyDescent="0.25">
      <c r="A61" s="318">
        <v>53</v>
      </c>
      <c r="B61" s="263" t="s">
        <v>684</v>
      </c>
      <c r="C61" s="263" t="s">
        <v>49</v>
      </c>
      <c r="D61" s="140"/>
      <c r="E61" s="141"/>
      <c r="F61" s="255">
        <v>6.49</v>
      </c>
      <c r="G61" s="257">
        <v>18</v>
      </c>
      <c r="H61" s="257">
        <v>18</v>
      </c>
      <c r="I61" s="257">
        <v>22</v>
      </c>
      <c r="J61" s="255">
        <v>2.77</v>
      </c>
      <c r="K61" s="255">
        <v>2.77</v>
      </c>
      <c r="L61" s="255">
        <f t="shared" si="7"/>
        <v>3.3898305084745761</v>
      </c>
      <c r="M61" s="200">
        <f t="shared" si="13"/>
        <v>7</v>
      </c>
      <c r="N61" s="219">
        <f t="shared" si="0"/>
        <v>1</v>
      </c>
      <c r="O61" s="146">
        <f t="shared" si="1"/>
        <v>1.54</v>
      </c>
      <c r="P61" s="203">
        <f t="shared" si="2"/>
        <v>0</v>
      </c>
      <c r="Q61" s="202">
        <f t="shared" si="3"/>
        <v>0.25</v>
      </c>
      <c r="R61" s="203">
        <v>25</v>
      </c>
      <c r="S61" s="203">
        <f t="shared" si="4"/>
        <v>1</v>
      </c>
      <c r="T61" s="203">
        <f t="shared" si="5"/>
        <v>0</v>
      </c>
      <c r="U61" s="202">
        <f t="shared" si="6"/>
        <v>0.2</v>
      </c>
      <c r="V61" s="203">
        <v>20</v>
      </c>
      <c r="W61" s="203">
        <v>1</v>
      </c>
      <c r="X61" s="203"/>
      <c r="Y61" s="203"/>
      <c r="Z61" s="281">
        <v>1</v>
      </c>
      <c r="AA61" s="287">
        <v>1</v>
      </c>
      <c r="AB61" s="287"/>
    </row>
    <row r="62" spans="1:28" ht="31.5" x14ac:dyDescent="0.25">
      <c r="A62" s="318">
        <v>54</v>
      </c>
      <c r="B62" s="263" t="s">
        <v>50</v>
      </c>
      <c r="C62" s="263" t="s">
        <v>49</v>
      </c>
      <c r="D62" s="140"/>
      <c r="E62" s="141"/>
      <c r="F62" s="255">
        <v>672.93</v>
      </c>
      <c r="G62" s="257">
        <v>823</v>
      </c>
      <c r="H62" s="257">
        <v>872</v>
      </c>
      <c r="I62" s="257">
        <v>970</v>
      </c>
      <c r="J62" s="255">
        <v>1.27</v>
      </c>
      <c r="K62" s="255">
        <v>1.35</v>
      </c>
      <c r="L62" s="255">
        <f t="shared" si="7"/>
        <v>1.4414575067243252</v>
      </c>
      <c r="M62" s="200">
        <f t="shared" si="13"/>
        <v>5</v>
      </c>
      <c r="N62" s="219">
        <f t="shared" si="0"/>
        <v>48</v>
      </c>
      <c r="O62" s="146">
        <f t="shared" si="1"/>
        <v>48.5</v>
      </c>
      <c r="P62" s="203">
        <f t="shared" si="2"/>
        <v>1</v>
      </c>
      <c r="Q62" s="202">
        <f t="shared" si="3"/>
        <v>1.44</v>
      </c>
      <c r="R62" s="203">
        <v>3</v>
      </c>
      <c r="S62" s="203">
        <f t="shared" si="4"/>
        <v>38</v>
      </c>
      <c r="T62" s="203">
        <f t="shared" si="5"/>
        <v>9</v>
      </c>
      <c r="U62" s="202">
        <f t="shared" si="6"/>
        <v>9.6</v>
      </c>
      <c r="V62" s="203">
        <v>20</v>
      </c>
      <c r="W62" s="203">
        <v>48</v>
      </c>
      <c r="X62" s="203">
        <v>1</v>
      </c>
      <c r="Y62" s="203">
        <v>10</v>
      </c>
      <c r="Z62" s="281">
        <v>40</v>
      </c>
      <c r="AA62" s="287">
        <v>32</v>
      </c>
      <c r="AB62" s="287"/>
    </row>
    <row r="63" spans="1:28" x14ac:dyDescent="0.25">
      <c r="A63" s="318">
        <v>55</v>
      </c>
      <c r="B63" s="263" t="s">
        <v>2</v>
      </c>
      <c r="C63" s="263" t="s">
        <v>49</v>
      </c>
      <c r="D63" s="140"/>
      <c r="E63" s="141"/>
      <c r="F63" s="255">
        <v>274.29000000000002</v>
      </c>
      <c r="G63" s="257">
        <v>577</v>
      </c>
      <c r="H63" s="257">
        <v>577</v>
      </c>
      <c r="I63" s="257">
        <v>288</v>
      </c>
      <c r="J63" s="255">
        <v>2.1</v>
      </c>
      <c r="K63" s="255">
        <v>2.1</v>
      </c>
      <c r="L63" s="255">
        <f t="shared" si="7"/>
        <v>1.0499835940063436</v>
      </c>
      <c r="M63" s="200">
        <f t="shared" si="13"/>
        <v>5</v>
      </c>
      <c r="N63" s="219">
        <f t="shared" si="0"/>
        <v>14</v>
      </c>
      <c r="O63" s="146">
        <f t="shared" si="1"/>
        <v>14.4</v>
      </c>
      <c r="P63" s="203">
        <f t="shared" si="2"/>
        <v>0</v>
      </c>
      <c r="Q63" s="202">
        <f t="shared" si="3"/>
        <v>0</v>
      </c>
      <c r="R63" s="203">
        <v>0</v>
      </c>
      <c r="S63" s="203">
        <f t="shared" si="4"/>
        <v>12</v>
      </c>
      <c r="T63" s="203">
        <f t="shared" si="5"/>
        <v>2</v>
      </c>
      <c r="U63" s="202">
        <f t="shared" si="6"/>
        <v>2.8</v>
      </c>
      <c r="V63" s="203">
        <v>20</v>
      </c>
      <c r="W63" s="203" t="s">
        <v>916</v>
      </c>
      <c r="X63" s="203"/>
      <c r="Y63" s="203"/>
      <c r="Z63" s="281">
        <v>40</v>
      </c>
      <c r="AA63" s="287">
        <v>35</v>
      </c>
      <c r="AB63" s="287"/>
    </row>
    <row r="64" spans="1:28" ht="31.5" x14ac:dyDescent="0.25">
      <c r="A64" s="318">
        <v>56</v>
      </c>
      <c r="B64" s="263" t="s">
        <v>685</v>
      </c>
      <c r="C64" s="263" t="s">
        <v>49</v>
      </c>
      <c r="D64" s="140"/>
      <c r="E64" s="141"/>
      <c r="F64" s="255">
        <v>30.15</v>
      </c>
      <c r="G64" s="257">
        <v>87</v>
      </c>
      <c r="H64" s="257">
        <v>93</v>
      </c>
      <c r="I64" s="257">
        <v>94</v>
      </c>
      <c r="J64" s="255">
        <v>2.89</v>
      </c>
      <c r="K64" s="255">
        <v>3.08</v>
      </c>
      <c r="L64" s="255">
        <f t="shared" si="7"/>
        <v>3.1177446102819237</v>
      </c>
      <c r="M64" s="200">
        <f t="shared" si="13"/>
        <v>7</v>
      </c>
      <c r="N64" s="219">
        <f t="shared" si="0"/>
        <v>6</v>
      </c>
      <c r="O64" s="146">
        <f t="shared" si="1"/>
        <v>6.58</v>
      </c>
      <c r="P64" s="203">
        <f t="shared" si="2"/>
        <v>0</v>
      </c>
      <c r="Q64" s="202">
        <f t="shared" si="3"/>
        <v>0</v>
      </c>
      <c r="R64" s="203">
        <v>0</v>
      </c>
      <c r="S64" s="203">
        <f t="shared" si="4"/>
        <v>5</v>
      </c>
      <c r="T64" s="203">
        <f t="shared" si="5"/>
        <v>1</v>
      </c>
      <c r="U64" s="202">
        <f t="shared" si="6"/>
        <v>1.2</v>
      </c>
      <c r="V64" s="203">
        <v>20</v>
      </c>
      <c r="W64" s="203">
        <v>6</v>
      </c>
      <c r="X64" s="203">
        <v>0</v>
      </c>
      <c r="Y64" s="203">
        <v>1</v>
      </c>
      <c r="Z64" s="281">
        <v>6</v>
      </c>
      <c r="AA64" s="287">
        <v>6</v>
      </c>
      <c r="AB64" s="287"/>
    </row>
    <row r="65" spans="1:28" ht="31.5" x14ac:dyDescent="0.25">
      <c r="A65" s="318">
        <v>57</v>
      </c>
      <c r="B65" s="263" t="s">
        <v>91</v>
      </c>
      <c r="C65" s="263" t="s">
        <v>49</v>
      </c>
      <c r="D65" s="140"/>
      <c r="E65" s="141"/>
      <c r="F65" s="255">
        <v>19</v>
      </c>
      <c r="G65" s="257"/>
      <c r="H65" s="257"/>
      <c r="I65" s="257"/>
      <c r="J65" s="255"/>
      <c r="K65" s="255"/>
      <c r="L65" s="255"/>
      <c r="M65" s="200">
        <v>0</v>
      </c>
      <c r="N65" s="219">
        <f t="shared" si="0"/>
        <v>0</v>
      </c>
      <c r="O65" s="146">
        <f t="shared" si="1"/>
        <v>0</v>
      </c>
      <c r="P65" s="203">
        <f t="shared" si="2"/>
        <v>0</v>
      </c>
      <c r="Q65" s="202">
        <f t="shared" si="3"/>
        <v>0</v>
      </c>
      <c r="R65" s="203">
        <v>25</v>
      </c>
      <c r="S65" s="203">
        <f t="shared" si="4"/>
        <v>0</v>
      </c>
      <c r="T65" s="203">
        <f t="shared" si="5"/>
        <v>0</v>
      </c>
      <c r="U65" s="202">
        <f t="shared" si="6"/>
        <v>0</v>
      </c>
      <c r="V65" s="203">
        <v>20</v>
      </c>
      <c r="W65" s="203">
        <v>7</v>
      </c>
      <c r="X65" s="203"/>
      <c r="Y65" s="203"/>
      <c r="Z65" s="281">
        <v>0</v>
      </c>
      <c r="AA65" s="287">
        <v>0</v>
      </c>
      <c r="AB65" s="287" t="s">
        <v>973</v>
      </c>
    </row>
    <row r="66" spans="1:28" ht="31.5" x14ac:dyDescent="0.25">
      <c r="A66" s="318">
        <v>58</v>
      </c>
      <c r="B66" s="263" t="s">
        <v>686</v>
      </c>
      <c r="C66" s="263" t="s">
        <v>49</v>
      </c>
      <c r="D66" s="140"/>
      <c r="E66" s="141"/>
      <c r="F66" s="255">
        <v>44.38</v>
      </c>
      <c r="G66" s="257"/>
      <c r="H66" s="257">
        <v>165</v>
      </c>
      <c r="I66" s="257">
        <v>159</v>
      </c>
      <c r="J66" s="255"/>
      <c r="K66" s="255">
        <v>3.72</v>
      </c>
      <c r="L66" s="255">
        <f t="shared" si="7"/>
        <v>3.5826949076160433</v>
      </c>
      <c r="M66" s="200">
        <v>5</v>
      </c>
      <c r="N66" s="219">
        <f t="shared" si="0"/>
        <v>7</v>
      </c>
      <c r="O66" s="146">
        <f t="shared" si="1"/>
        <v>7.95</v>
      </c>
      <c r="P66" s="203">
        <f t="shared" si="2"/>
        <v>1</v>
      </c>
      <c r="Q66" s="202">
        <f t="shared" si="3"/>
        <v>1.75</v>
      </c>
      <c r="R66" s="203">
        <v>25</v>
      </c>
      <c r="S66" s="203">
        <f t="shared" si="4"/>
        <v>5</v>
      </c>
      <c r="T66" s="203">
        <f t="shared" si="5"/>
        <v>1</v>
      </c>
      <c r="U66" s="202">
        <f t="shared" si="6"/>
        <v>1.4</v>
      </c>
      <c r="V66" s="203">
        <v>20</v>
      </c>
      <c r="W66" s="203">
        <v>7</v>
      </c>
      <c r="X66" s="203">
        <v>1</v>
      </c>
      <c r="Y66" s="203">
        <v>1</v>
      </c>
      <c r="Z66" s="281">
        <v>7</v>
      </c>
      <c r="AA66" s="287">
        <v>4</v>
      </c>
      <c r="AB66" s="287"/>
    </row>
    <row r="67" spans="1:28" ht="31.5" x14ac:dyDescent="0.25">
      <c r="A67" s="318">
        <v>59</v>
      </c>
      <c r="B67" s="263" t="s">
        <v>242</v>
      </c>
      <c r="C67" s="263" t="s">
        <v>49</v>
      </c>
      <c r="D67" s="140"/>
      <c r="E67" s="141"/>
      <c r="F67" s="255">
        <v>45.41</v>
      </c>
      <c r="G67" s="257">
        <v>127</v>
      </c>
      <c r="H67" s="257">
        <v>135</v>
      </c>
      <c r="I67" s="257">
        <v>147</v>
      </c>
      <c r="J67" s="255">
        <v>2.97</v>
      </c>
      <c r="K67" s="255">
        <v>3.16</v>
      </c>
      <c r="L67" s="255">
        <f t="shared" si="7"/>
        <v>3.2371724289804011</v>
      </c>
      <c r="M67" s="200">
        <f>IF(I67&lt;VLOOKUP(L67,$M$405:$Q$413,2),0,VLOOKUP(L67,$M$405:$Q$413,3))</f>
        <v>7</v>
      </c>
      <c r="N67" s="219">
        <f t="shared" si="0"/>
        <v>10</v>
      </c>
      <c r="O67" s="146">
        <f t="shared" si="1"/>
        <v>10.29</v>
      </c>
      <c r="P67" s="203">
        <f t="shared" si="2"/>
        <v>2</v>
      </c>
      <c r="Q67" s="202">
        <f t="shared" si="3"/>
        <v>2.5</v>
      </c>
      <c r="R67" s="203">
        <v>25</v>
      </c>
      <c r="S67" s="203">
        <f t="shared" si="4"/>
        <v>6</v>
      </c>
      <c r="T67" s="203">
        <f t="shared" si="5"/>
        <v>2</v>
      </c>
      <c r="U67" s="202">
        <f t="shared" si="6"/>
        <v>2</v>
      </c>
      <c r="V67" s="203">
        <v>20</v>
      </c>
      <c r="W67" s="203">
        <v>10</v>
      </c>
      <c r="X67" s="203">
        <v>2</v>
      </c>
      <c r="Y67" s="203">
        <v>2</v>
      </c>
      <c r="Z67" s="281">
        <v>8</v>
      </c>
      <c r="AA67" s="287">
        <v>6</v>
      </c>
      <c r="AB67" s="287"/>
    </row>
    <row r="68" spans="1:28" hidden="1" x14ac:dyDescent="0.25">
      <c r="A68" s="135">
        <v>60</v>
      </c>
      <c r="B68" s="161" t="s">
        <v>444</v>
      </c>
      <c r="C68" s="161" t="s">
        <v>49</v>
      </c>
      <c r="D68" s="140"/>
      <c r="E68" s="141"/>
      <c r="F68" s="141"/>
      <c r="G68" s="139"/>
      <c r="H68" s="139"/>
      <c r="I68" s="139"/>
      <c r="J68" s="142"/>
      <c r="K68" s="142"/>
      <c r="L68" s="142"/>
      <c r="M68" s="144">
        <f>IF(I68&lt;VLOOKUP(L68,$M$405:$Q$413,2),0,VLOOKUP(L68,$M$405:$Q$413,3))</f>
        <v>0</v>
      </c>
      <c r="N68" s="219">
        <f t="shared" si="0"/>
        <v>0</v>
      </c>
      <c r="O68" s="146">
        <f t="shared" si="1"/>
        <v>0</v>
      </c>
      <c r="P68" s="145">
        <f t="shared" si="2"/>
        <v>0</v>
      </c>
      <c r="Q68" s="146">
        <f t="shared" si="3"/>
        <v>0</v>
      </c>
      <c r="R68" s="145">
        <f>IF(I68&lt;VLOOKUP(L68,$M$405:$Q$413,2),0,VLOOKUP(L68,$M$405:$Q$413,4))</f>
        <v>0</v>
      </c>
      <c r="S68" s="145">
        <f t="shared" si="4"/>
        <v>0</v>
      </c>
      <c r="T68" s="145">
        <f t="shared" si="5"/>
        <v>0</v>
      </c>
      <c r="U68" s="146">
        <f t="shared" si="6"/>
        <v>0</v>
      </c>
      <c r="V68" s="145">
        <f>IF(I68&lt;VLOOKUP(L68,$M$405:$Q$413,2),0,VLOOKUP(L68,$M$405:$Q$413,5))</f>
        <v>0</v>
      </c>
      <c r="W68" s="179"/>
      <c r="X68" s="179"/>
      <c r="Y68" s="247"/>
      <c r="AA68" s="112"/>
      <c r="AB68" s="283"/>
    </row>
    <row r="69" spans="1:28" hidden="1" x14ac:dyDescent="0.25">
      <c r="A69" s="135">
        <v>61</v>
      </c>
      <c r="B69" s="161" t="s">
        <v>839</v>
      </c>
      <c r="C69" s="161" t="s">
        <v>74</v>
      </c>
      <c r="D69" s="140"/>
      <c r="E69" s="141"/>
      <c r="F69" s="141"/>
      <c r="G69" s="139"/>
      <c r="H69" s="139"/>
      <c r="I69" s="139"/>
      <c r="J69" s="142"/>
      <c r="K69" s="142"/>
      <c r="L69" s="142"/>
      <c r="M69" s="144">
        <f>IF(I69&lt;VLOOKUP(L69,$M$405:$Q$413,2),0,VLOOKUP(L69,$M$405:$Q$413,3))</f>
        <v>0</v>
      </c>
      <c r="N69" s="219">
        <f t="shared" si="0"/>
        <v>0</v>
      </c>
      <c r="O69" s="146">
        <f t="shared" si="1"/>
        <v>0</v>
      </c>
      <c r="P69" s="145">
        <f t="shared" si="2"/>
        <v>0</v>
      </c>
      <c r="Q69" s="146">
        <f t="shared" si="3"/>
        <v>0</v>
      </c>
      <c r="R69" s="145">
        <f>IF(I69&lt;VLOOKUP(L69,$M$405:$Q$413,2),0,VLOOKUP(L69,$M$405:$Q$413,4))</f>
        <v>0</v>
      </c>
      <c r="S69" s="145">
        <f t="shared" si="4"/>
        <v>0</v>
      </c>
      <c r="T69" s="145">
        <f t="shared" si="5"/>
        <v>0</v>
      </c>
      <c r="U69" s="146">
        <f t="shared" si="6"/>
        <v>0</v>
      </c>
      <c r="V69" s="145">
        <f>IF(I69&lt;VLOOKUP(L69,$M$405:$Q$413,2),0,VLOOKUP(L69,$M$405:$Q$413,5))</f>
        <v>0</v>
      </c>
      <c r="W69" s="179"/>
      <c r="X69" s="179"/>
      <c r="Y69" s="247"/>
      <c r="AA69" s="112"/>
      <c r="AB69" s="212"/>
    </row>
    <row r="70" spans="1:28" hidden="1" x14ac:dyDescent="0.25">
      <c r="A70" s="135">
        <v>62</v>
      </c>
      <c r="B70" s="161" t="s">
        <v>840</v>
      </c>
      <c r="C70" s="161" t="s">
        <v>74</v>
      </c>
      <c r="D70" s="140"/>
      <c r="E70" s="141"/>
      <c r="F70" s="141"/>
      <c r="G70" s="139"/>
      <c r="H70" s="139"/>
      <c r="I70" s="139"/>
      <c r="J70" s="142"/>
      <c r="K70" s="142"/>
      <c r="L70" s="142"/>
      <c r="M70" s="144">
        <f>IF(I70&lt;VLOOKUP(L70,$M$405:$Q$413,2),0,VLOOKUP(L70,$M$405:$Q$413,3))</f>
        <v>0</v>
      </c>
      <c r="N70" s="219">
        <f t="shared" si="0"/>
        <v>0</v>
      </c>
      <c r="O70" s="146">
        <f t="shared" si="1"/>
        <v>0</v>
      </c>
      <c r="P70" s="145">
        <f t="shared" si="2"/>
        <v>0</v>
      </c>
      <c r="Q70" s="146">
        <f t="shared" si="3"/>
        <v>0</v>
      </c>
      <c r="R70" s="145">
        <f>IF(I70&lt;VLOOKUP(L70,$M$405:$Q$413,2),0,VLOOKUP(L70,$M$405:$Q$413,4))</f>
        <v>0</v>
      </c>
      <c r="S70" s="145">
        <f t="shared" si="4"/>
        <v>0</v>
      </c>
      <c r="T70" s="145">
        <f t="shared" si="5"/>
        <v>0</v>
      </c>
      <c r="U70" s="146">
        <f t="shared" si="6"/>
        <v>0</v>
      </c>
      <c r="V70" s="145">
        <f>IF(I70&lt;VLOOKUP(L70,$M$405:$Q$413,2),0,VLOOKUP(L70,$M$405:$Q$413,5))</f>
        <v>0</v>
      </c>
      <c r="W70" s="179"/>
      <c r="X70" s="179"/>
      <c r="Y70" s="247"/>
      <c r="AA70" s="112"/>
      <c r="AB70" s="282"/>
    </row>
    <row r="71" spans="1:28" hidden="1" x14ac:dyDescent="0.25">
      <c r="A71" s="135">
        <v>63</v>
      </c>
      <c r="B71" s="294" t="s">
        <v>2</v>
      </c>
      <c r="C71" s="294" t="s">
        <v>74</v>
      </c>
      <c r="D71" s="140"/>
      <c r="E71" s="141"/>
      <c r="F71" s="142">
        <v>188.59</v>
      </c>
      <c r="G71" s="139"/>
      <c r="H71" s="139">
        <v>79</v>
      </c>
      <c r="I71" s="139">
        <v>79</v>
      </c>
      <c r="J71" s="142"/>
      <c r="K71" s="142">
        <v>0.42</v>
      </c>
      <c r="L71" s="142">
        <f t="shared" si="7"/>
        <v>0.4188981388196617</v>
      </c>
      <c r="M71" s="144">
        <v>0</v>
      </c>
      <c r="N71" s="219">
        <f t="shared" si="0"/>
        <v>0</v>
      </c>
      <c r="O71" s="146">
        <f t="shared" si="1"/>
        <v>0</v>
      </c>
      <c r="P71" s="203">
        <f t="shared" si="2"/>
        <v>0</v>
      </c>
      <c r="Q71" s="202">
        <f t="shared" si="3"/>
        <v>0</v>
      </c>
      <c r="R71" s="203">
        <v>25</v>
      </c>
      <c r="S71" s="203">
        <f t="shared" si="4"/>
        <v>0</v>
      </c>
      <c r="T71" s="203">
        <f t="shared" si="5"/>
        <v>0</v>
      </c>
      <c r="U71" s="202">
        <f t="shared" si="6"/>
        <v>0</v>
      </c>
      <c r="V71" s="203">
        <v>20</v>
      </c>
      <c r="W71" s="203"/>
      <c r="X71" s="203"/>
      <c r="Y71" s="203"/>
      <c r="Z71" s="281">
        <v>0</v>
      </c>
      <c r="AA71" s="287"/>
      <c r="AB71" s="287">
        <f>N71-W71</f>
        <v>0</v>
      </c>
    </row>
    <row r="72" spans="1:28" ht="31.5" hidden="1" x14ac:dyDescent="0.25">
      <c r="A72" s="135">
        <v>64</v>
      </c>
      <c r="B72" s="294" t="s">
        <v>687</v>
      </c>
      <c r="C72" s="294" t="s">
        <v>74</v>
      </c>
      <c r="D72" s="140"/>
      <c r="E72" s="141"/>
      <c r="F72" s="142">
        <v>14.64</v>
      </c>
      <c r="G72" s="139"/>
      <c r="H72" s="139"/>
      <c r="I72" s="139">
        <v>19</v>
      </c>
      <c r="J72" s="142"/>
      <c r="K72" s="142"/>
      <c r="L72" s="142">
        <f t="shared" si="7"/>
        <v>1.2978142076502732</v>
      </c>
      <c r="M72" s="144">
        <f>IF(I72&lt;VLOOKUP(L72,$M$405:$Q$413,2),0,VLOOKUP(L72,$M$405:$Q$413,3))</f>
        <v>0</v>
      </c>
      <c r="N72" s="219">
        <f t="shared" si="0"/>
        <v>0</v>
      </c>
      <c r="O72" s="146">
        <f t="shared" si="1"/>
        <v>0</v>
      </c>
      <c r="P72" s="203">
        <f t="shared" si="2"/>
        <v>0</v>
      </c>
      <c r="Q72" s="202">
        <f t="shared" si="3"/>
        <v>0</v>
      </c>
      <c r="R72" s="203">
        <v>25</v>
      </c>
      <c r="S72" s="203">
        <f t="shared" si="4"/>
        <v>0</v>
      </c>
      <c r="T72" s="203">
        <f t="shared" si="5"/>
        <v>0</v>
      </c>
      <c r="U72" s="202">
        <f t="shared" si="6"/>
        <v>0</v>
      </c>
      <c r="V72" s="203">
        <v>20</v>
      </c>
      <c r="W72" s="203"/>
      <c r="X72" s="203"/>
      <c r="Y72" s="203"/>
      <c r="Z72" s="281"/>
      <c r="AA72" s="287"/>
      <c r="AB72" s="287">
        <f>N72-W72</f>
        <v>0</v>
      </c>
    </row>
    <row r="73" spans="1:28" hidden="1" x14ac:dyDescent="0.25">
      <c r="A73" s="135">
        <v>65</v>
      </c>
      <c r="B73" s="161" t="s">
        <v>444</v>
      </c>
      <c r="C73" s="161" t="s">
        <v>74</v>
      </c>
      <c r="D73" s="140"/>
      <c r="E73" s="141"/>
      <c r="F73" s="141"/>
      <c r="G73" s="139"/>
      <c r="H73" s="139"/>
      <c r="I73" s="139"/>
      <c r="J73" s="142"/>
      <c r="K73" s="142"/>
      <c r="L73" s="142"/>
      <c r="M73" s="144">
        <f>IF(I73&lt;VLOOKUP(L73,$M$405:$Q$413,2),0,VLOOKUP(L73,$M$405:$Q$413,3))</f>
        <v>0</v>
      </c>
      <c r="N73" s="219">
        <f t="shared" si="0"/>
        <v>0</v>
      </c>
      <c r="O73" s="146">
        <f t="shared" si="1"/>
        <v>0</v>
      </c>
      <c r="P73" s="145">
        <f t="shared" si="2"/>
        <v>0</v>
      </c>
      <c r="Q73" s="146">
        <f t="shared" si="3"/>
        <v>0</v>
      </c>
      <c r="R73" s="145">
        <f>IF(I73&lt;VLOOKUP(L73,$M$405:$Q$413,2),0,VLOOKUP(L73,$M$405:$Q$413,4))</f>
        <v>0</v>
      </c>
      <c r="S73" s="145">
        <f t="shared" si="4"/>
        <v>0</v>
      </c>
      <c r="T73" s="145">
        <f t="shared" si="5"/>
        <v>0</v>
      </c>
      <c r="U73" s="146">
        <f t="shared" si="6"/>
        <v>0</v>
      </c>
      <c r="V73" s="145">
        <f>IF(I73&lt;VLOOKUP(L73,$M$405:$Q$413,2),0,VLOOKUP(L73,$M$405:$Q$413,5))</f>
        <v>0</v>
      </c>
      <c r="W73" s="179"/>
      <c r="X73" s="179"/>
      <c r="Y73" s="247"/>
      <c r="AA73" s="112"/>
      <c r="AB73" s="283"/>
    </row>
    <row r="74" spans="1:28" hidden="1" x14ac:dyDescent="0.25">
      <c r="A74" s="135">
        <v>66</v>
      </c>
      <c r="B74" s="161" t="s">
        <v>849</v>
      </c>
      <c r="C74" s="161" t="s">
        <v>689</v>
      </c>
      <c r="D74" s="140"/>
      <c r="E74" s="141"/>
      <c r="F74" s="141"/>
      <c r="G74" s="139"/>
      <c r="H74" s="139"/>
      <c r="I74" s="139"/>
      <c r="J74" s="142"/>
      <c r="K74" s="142"/>
      <c r="L74" s="142"/>
      <c r="M74" s="144">
        <f>IF(I74&lt;VLOOKUP(L74,$M$405:$Q$413,2),0,VLOOKUP(L74,$M$405:$Q$413,3))</f>
        <v>0</v>
      </c>
      <c r="N74" s="219">
        <f t="shared" si="0"/>
        <v>0</v>
      </c>
      <c r="O74" s="146">
        <f t="shared" si="1"/>
        <v>0</v>
      </c>
      <c r="P74" s="145">
        <f t="shared" si="2"/>
        <v>0</v>
      </c>
      <c r="Q74" s="146">
        <f t="shared" si="3"/>
        <v>0</v>
      </c>
      <c r="R74" s="145">
        <f>IF(I74&lt;VLOOKUP(L74,$M$405:$Q$413,2),0,VLOOKUP(L74,$M$405:$Q$413,4))</f>
        <v>0</v>
      </c>
      <c r="S74" s="145">
        <f t="shared" si="4"/>
        <v>0</v>
      </c>
      <c r="T74" s="145">
        <f t="shared" si="5"/>
        <v>0</v>
      </c>
      <c r="U74" s="146">
        <f t="shared" si="6"/>
        <v>0</v>
      </c>
      <c r="V74" s="145">
        <f>IF(I74&lt;VLOOKUP(L74,$M$405:$Q$413,2),0,VLOOKUP(L74,$M$405:$Q$413,5))</f>
        <v>0</v>
      </c>
      <c r="W74" s="179"/>
      <c r="X74" s="179"/>
      <c r="Y74" s="247"/>
      <c r="AA74" s="112"/>
      <c r="AB74" s="282"/>
    </row>
    <row r="75" spans="1:28" ht="31.5" x14ac:dyDescent="0.25">
      <c r="A75" s="318">
        <v>67</v>
      </c>
      <c r="B75" s="263" t="s">
        <v>688</v>
      </c>
      <c r="C75" s="263" t="s">
        <v>689</v>
      </c>
      <c r="D75" s="140"/>
      <c r="E75" s="141"/>
      <c r="F75" s="255">
        <v>12.6</v>
      </c>
      <c r="G75" s="257">
        <v>28</v>
      </c>
      <c r="H75" s="257">
        <v>30</v>
      </c>
      <c r="I75" s="257">
        <v>26</v>
      </c>
      <c r="J75" s="255">
        <v>2.2200000000000002</v>
      </c>
      <c r="K75" s="255">
        <v>2.38</v>
      </c>
      <c r="L75" s="255">
        <f t="shared" si="7"/>
        <v>2.0634920634920637</v>
      </c>
      <c r="M75" s="200">
        <f>IF(I75&lt;VLOOKUP(L75,$M$405:$Q$413,2),0,VLOOKUP(L75,$M$405:$Q$413,3))</f>
        <v>7</v>
      </c>
      <c r="N75" s="219">
        <f t="shared" ref="N75:N138" si="14">ROUNDDOWN(O75,0)</f>
        <v>1</v>
      </c>
      <c r="O75" s="146">
        <f t="shared" ref="O75:O138" si="15">I75*M75/100</f>
        <v>1.82</v>
      </c>
      <c r="P75" s="203">
        <f t="shared" ref="P75:P138" si="16">ROUNDDOWN(Q75,0)</f>
        <v>0</v>
      </c>
      <c r="Q75" s="202">
        <f t="shared" ref="Q75:Q138" si="17">N75*R75/100</f>
        <v>0.25</v>
      </c>
      <c r="R75" s="203">
        <v>25</v>
      </c>
      <c r="S75" s="203">
        <f t="shared" ref="S75:S138" si="18">N75-P75-T75</f>
        <v>1</v>
      </c>
      <c r="T75" s="203">
        <f t="shared" ref="T75:T138" si="19">ROUNDDOWN(U75,0)</f>
        <v>0</v>
      </c>
      <c r="U75" s="202">
        <f t="shared" ref="U75:U138" si="20">N75*V75/100</f>
        <v>0.2</v>
      </c>
      <c r="V75" s="203">
        <v>20</v>
      </c>
      <c r="W75" s="203">
        <v>2</v>
      </c>
      <c r="X75" s="203">
        <v>0</v>
      </c>
      <c r="Y75" s="203">
        <v>0</v>
      </c>
      <c r="Z75" s="281">
        <v>2</v>
      </c>
      <c r="AA75" s="287">
        <v>0</v>
      </c>
      <c r="AB75" s="287" t="s">
        <v>1010</v>
      </c>
    </row>
    <row r="76" spans="1:28" ht="31.5" hidden="1" x14ac:dyDescent="0.25">
      <c r="A76" s="135">
        <v>68</v>
      </c>
      <c r="B76" s="161" t="s">
        <v>674</v>
      </c>
      <c r="C76" s="161" t="s">
        <v>689</v>
      </c>
      <c r="D76" s="140"/>
      <c r="E76" s="141"/>
      <c r="F76" s="142">
        <v>21.47</v>
      </c>
      <c r="G76" s="139">
        <v>22</v>
      </c>
      <c r="H76" s="139">
        <v>26</v>
      </c>
      <c r="I76" s="139">
        <v>25</v>
      </c>
      <c r="J76" s="142">
        <v>1.03</v>
      </c>
      <c r="K76" s="142">
        <v>1.21</v>
      </c>
      <c r="L76" s="142">
        <f t="shared" si="7"/>
        <v>1.1644154634373545</v>
      </c>
      <c r="M76" s="144">
        <v>0</v>
      </c>
      <c r="N76" s="219">
        <f t="shared" si="14"/>
        <v>0</v>
      </c>
      <c r="O76" s="146">
        <f t="shared" si="15"/>
        <v>0</v>
      </c>
      <c r="P76" s="203">
        <f t="shared" si="16"/>
        <v>0</v>
      </c>
      <c r="Q76" s="202">
        <f t="shared" si="17"/>
        <v>0</v>
      </c>
      <c r="R76" s="203">
        <v>25</v>
      </c>
      <c r="S76" s="203">
        <f t="shared" si="18"/>
        <v>0</v>
      </c>
      <c r="T76" s="203">
        <f t="shared" si="19"/>
        <v>0</v>
      </c>
      <c r="U76" s="202">
        <f t="shared" si="20"/>
        <v>0</v>
      </c>
      <c r="V76" s="203">
        <v>20</v>
      </c>
      <c r="W76" s="203" t="s">
        <v>834</v>
      </c>
      <c r="X76" s="203"/>
      <c r="Y76" s="203"/>
      <c r="Z76" s="281">
        <v>1</v>
      </c>
      <c r="AA76" s="287"/>
      <c r="AB76" s="287"/>
    </row>
    <row r="77" spans="1:28" ht="47.25" x14ac:dyDescent="0.25">
      <c r="A77" s="318">
        <v>69</v>
      </c>
      <c r="B77" s="263" t="s">
        <v>170</v>
      </c>
      <c r="C77" s="263" t="s">
        <v>689</v>
      </c>
      <c r="D77" s="140"/>
      <c r="E77" s="141"/>
      <c r="F77" s="255">
        <v>993.68</v>
      </c>
      <c r="G77" s="257">
        <v>1584</v>
      </c>
      <c r="H77" s="257">
        <v>1396</v>
      </c>
      <c r="I77" s="257">
        <v>1507</v>
      </c>
      <c r="J77" s="255">
        <v>1.6</v>
      </c>
      <c r="K77" s="255">
        <v>1.41</v>
      </c>
      <c r="L77" s="255">
        <f t="shared" ref="L77:L140" si="21">I77/F77</f>
        <v>1.5165848160373561</v>
      </c>
      <c r="M77" s="200">
        <v>4.95</v>
      </c>
      <c r="N77" s="219">
        <f t="shared" si="14"/>
        <v>74</v>
      </c>
      <c r="O77" s="146">
        <f t="shared" si="15"/>
        <v>74.596500000000006</v>
      </c>
      <c r="P77" s="203">
        <f t="shared" si="16"/>
        <v>6</v>
      </c>
      <c r="Q77" s="202">
        <f t="shared" si="17"/>
        <v>6.66</v>
      </c>
      <c r="R77" s="203">
        <v>9</v>
      </c>
      <c r="S77" s="203">
        <f t="shared" si="18"/>
        <v>62</v>
      </c>
      <c r="T77" s="203">
        <f t="shared" si="19"/>
        <v>6</v>
      </c>
      <c r="U77" s="202">
        <f t="shared" si="20"/>
        <v>6.66</v>
      </c>
      <c r="V77" s="203">
        <v>9</v>
      </c>
      <c r="W77" s="203">
        <v>74</v>
      </c>
      <c r="X77" s="203">
        <v>6</v>
      </c>
      <c r="Y77" s="203">
        <v>6</v>
      </c>
      <c r="Z77" s="281">
        <v>46</v>
      </c>
      <c r="AA77" s="287">
        <v>37</v>
      </c>
      <c r="AB77" s="287"/>
    </row>
    <row r="78" spans="1:28" x14ac:dyDescent="0.25">
      <c r="A78" s="318">
        <v>70</v>
      </c>
      <c r="B78" s="263" t="s">
        <v>2</v>
      </c>
      <c r="C78" s="263" t="s">
        <v>689</v>
      </c>
      <c r="D78" s="140"/>
      <c r="E78" s="141"/>
      <c r="F78" s="255">
        <v>1057.96</v>
      </c>
      <c r="G78" s="257">
        <v>767</v>
      </c>
      <c r="H78" s="257">
        <v>794</v>
      </c>
      <c r="I78" s="257">
        <v>748</v>
      </c>
      <c r="J78" s="255">
        <v>0.72</v>
      </c>
      <c r="K78" s="255">
        <v>0.75</v>
      </c>
      <c r="L78" s="255">
        <f t="shared" si="21"/>
        <v>0.70702105939733073</v>
      </c>
      <c r="M78" s="200">
        <f>IF(I78&lt;VLOOKUP(L78,$M$405:$Q$413,2),0,VLOOKUP(L78,$M$405:$Q$413,3))</f>
        <v>3</v>
      </c>
      <c r="N78" s="219">
        <f t="shared" si="14"/>
        <v>22</v>
      </c>
      <c r="O78" s="146">
        <f t="shared" si="15"/>
        <v>22.44</v>
      </c>
      <c r="P78" s="203">
        <f t="shared" si="16"/>
        <v>5</v>
      </c>
      <c r="Q78" s="202">
        <f t="shared" si="17"/>
        <v>5.5</v>
      </c>
      <c r="R78" s="203">
        <v>25</v>
      </c>
      <c r="S78" s="203">
        <f t="shared" si="18"/>
        <v>13</v>
      </c>
      <c r="T78" s="203">
        <f t="shared" si="19"/>
        <v>4</v>
      </c>
      <c r="U78" s="202">
        <f t="shared" si="20"/>
        <v>4.4000000000000004</v>
      </c>
      <c r="V78" s="203">
        <v>20</v>
      </c>
      <c r="W78" s="203" t="s">
        <v>916</v>
      </c>
      <c r="X78" s="203"/>
      <c r="Y78" s="203"/>
      <c r="Z78" s="281">
        <v>23</v>
      </c>
      <c r="AA78" s="287">
        <v>19</v>
      </c>
      <c r="AB78" s="287"/>
    </row>
    <row r="79" spans="1:28" ht="47.25" x14ac:dyDescent="0.25">
      <c r="A79" s="318">
        <v>71</v>
      </c>
      <c r="B79" s="263" t="s">
        <v>203</v>
      </c>
      <c r="C79" s="263" t="s">
        <v>689</v>
      </c>
      <c r="D79" s="140"/>
      <c r="E79" s="141"/>
      <c r="F79" s="255">
        <v>56.25</v>
      </c>
      <c r="G79" s="257">
        <v>71</v>
      </c>
      <c r="H79" s="257">
        <v>71</v>
      </c>
      <c r="I79" s="257">
        <v>81</v>
      </c>
      <c r="J79" s="255">
        <v>1.26</v>
      </c>
      <c r="K79" s="255">
        <v>1.26</v>
      </c>
      <c r="L79" s="255">
        <f t="shared" si="21"/>
        <v>1.44</v>
      </c>
      <c r="M79" s="200">
        <f>IF(I79&lt;VLOOKUP(L79,$M$405:$Q$413,2),0,VLOOKUP(L79,$M$405:$Q$413,3))</f>
        <v>5</v>
      </c>
      <c r="N79" s="219">
        <f t="shared" si="14"/>
        <v>4</v>
      </c>
      <c r="O79" s="146">
        <f t="shared" si="15"/>
        <v>4.05</v>
      </c>
      <c r="P79" s="203">
        <f t="shared" si="16"/>
        <v>1</v>
      </c>
      <c r="Q79" s="202">
        <f t="shared" si="17"/>
        <v>1</v>
      </c>
      <c r="R79" s="203">
        <v>25</v>
      </c>
      <c r="S79" s="203">
        <f t="shared" si="18"/>
        <v>3</v>
      </c>
      <c r="T79" s="203">
        <f t="shared" si="19"/>
        <v>0</v>
      </c>
      <c r="U79" s="202">
        <f t="shared" si="20"/>
        <v>0.8</v>
      </c>
      <c r="V79" s="203">
        <v>20</v>
      </c>
      <c r="W79" s="203">
        <v>4</v>
      </c>
      <c r="X79" s="203">
        <v>1</v>
      </c>
      <c r="Y79" s="203">
        <v>0</v>
      </c>
      <c r="Z79" s="281">
        <v>3</v>
      </c>
      <c r="AA79" s="287">
        <v>1</v>
      </c>
      <c r="AB79" s="287"/>
    </row>
    <row r="80" spans="1:28" ht="33" customHeight="1" x14ac:dyDescent="0.25">
      <c r="A80" s="318">
        <v>72</v>
      </c>
      <c r="B80" s="263" t="s">
        <v>92</v>
      </c>
      <c r="C80" s="263" t="s">
        <v>689</v>
      </c>
      <c r="D80" s="140"/>
      <c r="E80" s="141"/>
      <c r="F80" s="255">
        <v>1569.54</v>
      </c>
      <c r="G80" s="257">
        <v>1876</v>
      </c>
      <c r="H80" s="257">
        <v>1530</v>
      </c>
      <c r="I80" s="257">
        <v>1680</v>
      </c>
      <c r="J80" s="255">
        <v>1.2</v>
      </c>
      <c r="K80" s="255">
        <v>0.97</v>
      </c>
      <c r="L80" s="255">
        <f t="shared" si="21"/>
        <v>1.0703773080010703</v>
      </c>
      <c r="M80" s="200">
        <v>4.2</v>
      </c>
      <c r="N80" s="219">
        <f t="shared" si="14"/>
        <v>70</v>
      </c>
      <c r="O80" s="146">
        <f t="shared" si="15"/>
        <v>70.56</v>
      </c>
      <c r="P80" s="203">
        <f t="shared" si="16"/>
        <v>15</v>
      </c>
      <c r="Q80" s="202">
        <f t="shared" si="17"/>
        <v>15.4</v>
      </c>
      <c r="R80" s="203">
        <v>22</v>
      </c>
      <c r="S80" s="203">
        <f t="shared" si="18"/>
        <v>41</v>
      </c>
      <c r="T80" s="203">
        <f t="shared" si="19"/>
        <v>14</v>
      </c>
      <c r="U80" s="202">
        <f t="shared" si="20"/>
        <v>14</v>
      </c>
      <c r="V80" s="203">
        <v>20</v>
      </c>
      <c r="W80" s="203">
        <v>70</v>
      </c>
      <c r="X80" s="203">
        <v>5</v>
      </c>
      <c r="Y80" s="203">
        <v>15</v>
      </c>
      <c r="Z80" s="281">
        <v>45</v>
      </c>
      <c r="AA80" s="287">
        <v>39</v>
      </c>
      <c r="AB80" s="287"/>
    </row>
    <row r="81" spans="1:28" ht="31.5" x14ac:dyDescent="0.25">
      <c r="A81" s="318">
        <v>73</v>
      </c>
      <c r="B81" s="263" t="s">
        <v>211</v>
      </c>
      <c r="C81" s="263" t="s">
        <v>689</v>
      </c>
      <c r="D81" s="140"/>
      <c r="E81" s="141"/>
      <c r="F81" s="255">
        <v>1415.98</v>
      </c>
      <c r="G81" s="257">
        <v>1568</v>
      </c>
      <c r="H81" s="257">
        <v>1329</v>
      </c>
      <c r="I81" s="257">
        <v>1574</v>
      </c>
      <c r="J81" s="255">
        <v>1.17</v>
      </c>
      <c r="K81" s="255">
        <v>0.99</v>
      </c>
      <c r="L81" s="255">
        <f t="shared" si="21"/>
        <v>1.1115976214353309</v>
      </c>
      <c r="M81" s="200">
        <f t="shared" ref="M81:M94" si="22">IF(I81&lt;VLOOKUP(L81,$M$405:$Q$413,2),0,VLOOKUP(L81,$M$405:$Q$413,3))</f>
        <v>5</v>
      </c>
      <c r="N81" s="219">
        <f t="shared" si="14"/>
        <v>78</v>
      </c>
      <c r="O81" s="146">
        <f t="shared" si="15"/>
        <v>78.7</v>
      </c>
      <c r="P81" s="203">
        <f t="shared" si="16"/>
        <v>19</v>
      </c>
      <c r="Q81" s="202">
        <f t="shared" si="17"/>
        <v>19.5</v>
      </c>
      <c r="R81" s="203">
        <v>25</v>
      </c>
      <c r="S81" s="203">
        <f t="shared" si="18"/>
        <v>44</v>
      </c>
      <c r="T81" s="203">
        <f t="shared" si="19"/>
        <v>15</v>
      </c>
      <c r="U81" s="202">
        <f t="shared" si="20"/>
        <v>15.6</v>
      </c>
      <c r="V81" s="203">
        <v>20</v>
      </c>
      <c r="W81" s="203">
        <v>78</v>
      </c>
      <c r="X81" s="203">
        <v>19</v>
      </c>
      <c r="Y81" s="203">
        <v>15</v>
      </c>
      <c r="Z81" s="281">
        <v>39</v>
      </c>
      <c r="AA81" s="287">
        <v>32</v>
      </c>
      <c r="AB81" s="287"/>
    </row>
    <row r="82" spans="1:28" ht="31.5" x14ac:dyDescent="0.25">
      <c r="A82" s="318">
        <v>74</v>
      </c>
      <c r="B82" s="263" t="s">
        <v>690</v>
      </c>
      <c r="C82" s="263" t="s">
        <v>689</v>
      </c>
      <c r="D82" s="140"/>
      <c r="E82" s="141"/>
      <c r="F82" s="255">
        <v>54.22</v>
      </c>
      <c r="G82" s="257">
        <v>89</v>
      </c>
      <c r="H82" s="257">
        <v>78</v>
      </c>
      <c r="I82" s="257">
        <v>89</v>
      </c>
      <c r="J82" s="255">
        <v>1.68</v>
      </c>
      <c r="K82" s="255">
        <v>1.48</v>
      </c>
      <c r="L82" s="255">
        <f t="shared" si="21"/>
        <v>1.6414607156030985</v>
      </c>
      <c r="M82" s="200">
        <f t="shared" si="22"/>
        <v>5</v>
      </c>
      <c r="N82" s="219">
        <f t="shared" si="14"/>
        <v>4</v>
      </c>
      <c r="O82" s="146">
        <f t="shared" si="15"/>
        <v>4.45</v>
      </c>
      <c r="P82" s="203">
        <f t="shared" si="16"/>
        <v>1</v>
      </c>
      <c r="Q82" s="202">
        <f t="shared" si="17"/>
        <v>1</v>
      </c>
      <c r="R82" s="203">
        <v>25</v>
      </c>
      <c r="S82" s="203">
        <f t="shared" si="18"/>
        <v>3</v>
      </c>
      <c r="T82" s="203">
        <f t="shared" si="19"/>
        <v>0</v>
      </c>
      <c r="U82" s="202">
        <f t="shared" si="20"/>
        <v>0.8</v>
      </c>
      <c r="V82" s="203">
        <v>20</v>
      </c>
      <c r="W82" s="203">
        <v>4</v>
      </c>
      <c r="X82" s="203">
        <v>1</v>
      </c>
      <c r="Y82" s="203">
        <v>0</v>
      </c>
      <c r="Z82" s="281">
        <v>3</v>
      </c>
      <c r="AA82" s="287">
        <v>3</v>
      </c>
      <c r="AB82" s="287"/>
    </row>
    <row r="83" spans="1:28" hidden="1" x14ac:dyDescent="0.25">
      <c r="A83" s="135">
        <v>75</v>
      </c>
      <c r="B83" s="161" t="s">
        <v>444</v>
      </c>
      <c r="C83" s="161" t="s">
        <v>689</v>
      </c>
      <c r="D83" s="140"/>
      <c r="E83" s="141"/>
      <c r="F83" s="141"/>
      <c r="G83" s="139"/>
      <c r="H83" s="139"/>
      <c r="I83" s="139"/>
      <c r="J83" s="142"/>
      <c r="K83" s="142"/>
      <c r="L83" s="142"/>
      <c r="M83" s="144">
        <f t="shared" si="22"/>
        <v>0</v>
      </c>
      <c r="N83" s="219">
        <f t="shared" si="14"/>
        <v>0</v>
      </c>
      <c r="O83" s="146">
        <f t="shared" si="15"/>
        <v>0</v>
      </c>
      <c r="P83" s="145">
        <f t="shared" si="16"/>
        <v>0</v>
      </c>
      <c r="Q83" s="146">
        <f t="shared" si="17"/>
        <v>0</v>
      </c>
      <c r="R83" s="145">
        <f>IF(I83&lt;VLOOKUP(L83,$M$405:$Q$413,2),0,VLOOKUP(L83,$M$405:$Q$413,4))</f>
        <v>0</v>
      </c>
      <c r="S83" s="145">
        <f t="shared" si="18"/>
        <v>0</v>
      </c>
      <c r="T83" s="145">
        <f t="shared" si="19"/>
        <v>0</v>
      </c>
      <c r="U83" s="146">
        <f t="shared" si="20"/>
        <v>0</v>
      </c>
      <c r="V83" s="145">
        <f>IF(I83&lt;VLOOKUP(L83,$M$405:$Q$413,2),0,VLOOKUP(L83,$M$405:$Q$413,5))</f>
        <v>0</v>
      </c>
      <c r="W83" s="179"/>
      <c r="X83" s="179"/>
      <c r="Y83" s="179"/>
      <c r="Z83" s="179"/>
      <c r="AA83" s="285"/>
      <c r="AB83" s="283"/>
    </row>
    <row r="84" spans="1:28" hidden="1" x14ac:dyDescent="0.25">
      <c r="A84" s="135">
        <v>76</v>
      </c>
      <c r="B84" s="161" t="s">
        <v>850</v>
      </c>
      <c r="C84" s="161" t="s">
        <v>51</v>
      </c>
      <c r="D84" s="140"/>
      <c r="E84" s="141"/>
      <c r="F84" s="141"/>
      <c r="G84" s="139"/>
      <c r="H84" s="139"/>
      <c r="I84" s="139"/>
      <c r="J84" s="142"/>
      <c r="K84" s="142"/>
      <c r="L84" s="142"/>
      <c r="M84" s="144">
        <f t="shared" si="22"/>
        <v>0</v>
      </c>
      <c r="N84" s="219">
        <f t="shared" si="14"/>
        <v>0</v>
      </c>
      <c r="O84" s="146">
        <f t="shared" si="15"/>
        <v>0</v>
      </c>
      <c r="P84" s="145">
        <f t="shared" si="16"/>
        <v>0</v>
      </c>
      <c r="Q84" s="146">
        <f t="shared" si="17"/>
        <v>0</v>
      </c>
      <c r="R84" s="145">
        <f>IF(I84&lt;VLOOKUP(L84,$M$405:$Q$413,2),0,VLOOKUP(L84,$M$405:$Q$413,4))</f>
        <v>0</v>
      </c>
      <c r="S84" s="145">
        <f t="shared" si="18"/>
        <v>0</v>
      </c>
      <c r="T84" s="145">
        <f t="shared" si="19"/>
        <v>0</v>
      </c>
      <c r="U84" s="146">
        <f t="shared" si="20"/>
        <v>0</v>
      </c>
      <c r="V84" s="145">
        <f>IF(I84&lt;VLOOKUP(L84,$M$405:$Q$413,2),0,VLOOKUP(L84,$M$405:$Q$413,5))</f>
        <v>0</v>
      </c>
      <c r="W84" s="179"/>
      <c r="X84" s="179"/>
      <c r="Y84" s="247"/>
      <c r="AA84" s="112"/>
      <c r="AB84" s="212"/>
    </row>
    <row r="85" spans="1:28" hidden="1" x14ac:dyDescent="0.25">
      <c r="A85" s="135">
        <v>77</v>
      </c>
      <c r="B85" s="161" t="s">
        <v>851</v>
      </c>
      <c r="C85" s="161" t="s">
        <v>51</v>
      </c>
      <c r="D85" s="140"/>
      <c r="E85" s="141"/>
      <c r="F85" s="141"/>
      <c r="G85" s="139"/>
      <c r="H85" s="139"/>
      <c r="I85" s="139"/>
      <c r="J85" s="142"/>
      <c r="K85" s="142"/>
      <c r="L85" s="142"/>
      <c r="M85" s="144">
        <f t="shared" si="22"/>
        <v>0</v>
      </c>
      <c r="N85" s="219">
        <f t="shared" si="14"/>
        <v>0</v>
      </c>
      <c r="O85" s="146">
        <f t="shared" si="15"/>
        <v>0</v>
      </c>
      <c r="P85" s="145">
        <f t="shared" si="16"/>
        <v>0</v>
      </c>
      <c r="Q85" s="146">
        <f t="shared" si="17"/>
        <v>0</v>
      </c>
      <c r="R85" s="145">
        <f>IF(I85&lt;VLOOKUP(L85,$M$405:$Q$413,2),0,VLOOKUP(L85,$M$405:$Q$413,4))</f>
        <v>0</v>
      </c>
      <c r="S85" s="145">
        <f t="shared" si="18"/>
        <v>0</v>
      </c>
      <c r="T85" s="145">
        <f t="shared" si="19"/>
        <v>0</v>
      </c>
      <c r="U85" s="146">
        <f t="shared" si="20"/>
        <v>0</v>
      </c>
      <c r="V85" s="145">
        <f>IF(I85&lt;VLOOKUP(L85,$M$405:$Q$413,2),0,VLOOKUP(L85,$M$405:$Q$413,5))</f>
        <v>0</v>
      </c>
      <c r="W85" s="179"/>
      <c r="X85" s="179"/>
      <c r="Y85" s="247"/>
      <c r="AA85" s="112"/>
      <c r="AB85" s="212"/>
    </row>
    <row r="86" spans="1:28" hidden="1" x14ac:dyDescent="0.25">
      <c r="A86" s="135">
        <v>78</v>
      </c>
      <c r="B86" s="161" t="s">
        <v>852</v>
      </c>
      <c r="C86" s="161" t="s">
        <v>51</v>
      </c>
      <c r="D86" s="140"/>
      <c r="E86" s="141"/>
      <c r="F86" s="141"/>
      <c r="G86" s="139"/>
      <c r="H86" s="139"/>
      <c r="I86" s="139"/>
      <c r="J86" s="142"/>
      <c r="K86" s="142"/>
      <c r="L86" s="142"/>
      <c r="M86" s="144">
        <f t="shared" si="22"/>
        <v>0</v>
      </c>
      <c r="N86" s="219">
        <f t="shared" si="14"/>
        <v>0</v>
      </c>
      <c r="O86" s="146">
        <f t="shared" si="15"/>
        <v>0</v>
      </c>
      <c r="P86" s="145">
        <f t="shared" si="16"/>
        <v>0</v>
      </c>
      <c r="Q86" s="146">
        <f t="shared" si="17"/>
        <v>0</v>
      </c>
      <c r="R86" s="145">
        <f>IF(I86&lt;VLOOKUP(L86,$M$405:$Q$413,2),0,VLOOKUP(L86,$M$405:$Q$413,4))</f>
        <v>0</v>
      </c>
      <c r="S86" s="145">
        <f t="shared" si="18"/>
        <v>0</v>
      </c>
      <c r="T86" s="145">
        <f t="shared" si="19"/>
        <v>0</v>
      </c>
      <c r="U86" s="146">
        <f t="shared" si="20"/>
        <v>0</v>
      </c>
      <c r="V86" s="145">
        <f>IF(I86&lt;VLOOKUP(L86,$M$405:$Q$413,2),0,VLOOKUP(L86,$M$405:$Q$413,5))</f>
        <v>0</v>
      </c>
      <c r="W86" s="179"/>
      <c r="X86" s="179"/>
      <c r="Y86" s="247"/>
      <c r="AA86" s="112"/>
      <c r="AB86" s="282"/>
    </row>
    <row r="87" spans="1:28" ht="47.25" x14ac:dyDescent="0.25">
      <c r="A87" s="318">
        <v>79</v>
      </c>
      <c r="B87" s="263" t="s">
        <v>52</v>
      </c>
      <c r="C87" s="263" t="s">
        <v>51</v>
      </c>
      <c r="D87" s="140"/>
      <c r="E87" s="141"/>
      <c r="F87" s="255">
        <v>99.68</v>
      </c>
      <c r="G87" s="257">
        <v>253</v>
      </c>
      <c r="H87" s="257">
        <v>263</v>
      </c>
      <c r="I87" s="257">
        <v>322</v>
      </c>
      <c r="J87" s="255">
        <v>2.54</v>
      </c>
      <c r="K87" s="255">
        <v>2.64</v>
      </c>
      <c r="L87" s="255">
        <f t="shared" si="21"/>
        <v>3.2303370786516852</v>
      </c>
      <c r="M87" s="200">
        <v>4.5</v>
      </c>
      <c r="N87" s="219">
        <f t="shared" si="14"/>
        <v>14</v>
      </c>
      <c r="O87" s="146">
        <f t="shared" si="15"/>
        <v>14.49</v>
      </c>
      <c r="P87" s="203">
        <f t="shared" si="16"/>
        <v>0</v>
      </c>
      <c r="Q87" s="202">
        <f t="shared" si="17"/>
        <v>0</v>
      </c>
      <c r="R87" s="203">
        <v>0</v>
      </c>
      <c r="S87" s="203">
        <f t="shared" si="18"/>
        <v>12</v>
      </c>
      <c r="T87" s="203">
        <f t="shared" si="19"/>
        <v>2</v>
      </c>
      <c r="U87" s="202">
        <f t="shared" si="20"/>
        <v>2.8</v>
      </c>
      <c r="V87" s="203">
        <v>20</v>
      </c>
      <c r="W87" s="203">
        <v>14</v>
      </c>
      <c r="X87" s="203">
        <v>0</v>
      </c>
      <c r="Y87" s="203">
        <v>2</v>
      </c>
      <c r="Z87" s="281">
        <v>14</v>
      </c>
      <c r="AA87" s="287">
        <v>5</v>
      </c>
      <c r="AB87" s="287"/>
    </row>
    <row r="88" spans="1:28" ht="21.75" customHeight="1" x14ac:dyDescent="0.25">
      <c r="A88" s="318">
        <v>80</v>
      </c>
      <c r="B88" s="263" t="s">
        <v>2</v>
      </c>
      <c r="C88" s="263" t="s">
        <v>51</v>
      </c>
      <c r="D88" s="140"/>
      <c r="E88" s="141"/>
      <c r="F88" s="255">
        <v>129.57</v>
      </c>
      <c r="G88" s="257">
        <v>496</v>
      </c>
      <c r="H88" s="257">
        <v>315</v>
      </c>
      <c r="I88" s="257">
        <v>257</v>
      </c>
      <c r="J88" s="255">
        <v>2.84</v>
      </c>
      <c r="K88" s="255">
        <v>1.8</v>
      </c>
      <c r="L88" s="255">
        <f t="shared" si="21"/>
        <v>1.9834838311337502</v>
      </c>
      <c r="M88" s="200">
        <f t="shared" si="22"/>
        <v>5</v>
      </c>
      <c r="N88" s="219">
        <f t="shared" si="14"/>
        <v>12</v>
      </c>
      <c r="O88" s="146">
        <f t="shared" si="15"/>
        <v>12.85</v>
      </c>
      <c r="P88" s="203">
        <f t="shared" si="16"/>
        <v>3</v>
      </c>
      <c r="Q88" s="202">
        <f t="shared" si="17"/>
        <v>3</v>
      </c>
      <c r="R88" s="203">
        <v>25</v>
      </c>
      <c r="S88" s="203">
        <f t="shared" si="18"/>
        <v>7</v>
      </c>
      <c r="T88" s="203">
        <f t="shared" si="19"/>
        <v>2</v>
      </c>
      <c r="U88" s="202">
        <f t="shared" si="20"/>
        <v>2.4</v>
      </c>
      <c r="V88" s="203">
        <v>20</v>
      </c>
      <c r="W88" s="203" t="s">
        <v>916</v>
      </c>
      <c r="X88" s="203"/>
      <c r="Y88" s="203"/>
      <c r="Z88" s="281">
        <v>12</v>
      </c>
      <c r="AA88" s="287">
        <v>9</v>
      </c>
      <c r="AB88" s="287"/>
    </row>
    <row r="89" spans="1:28" ht="31.5" x14ac:dyDescent="0.25">
      <c r="A89" s="318">
        <v>81</v>
      </c>
      <c r="B89" s="263" t="s">
        <v>209</v>
      </c>
      <c r="C89" s="263" t="s">
        <v>51</v>
      </c>
      <c r="D89" s="140"/>
      <c r="E89" s="141"/>
      <c r="F89" s="255">
        <v>16.29</v>
      </c>
      <c r="G89" s="257">
        <v>40</v>
      </c>
      <c r="H89" s="257">
        <v>41</v>
      </c>
      <c r="I89" s="257">
        <v>49</v>
      </c>
      <c r="J89" s="255">
        <v>2.46</v>
      </c>
      <c r="K89" s="255">
        <v>2.52</v>
      </c>
      <c r="L89" s="255">
        <f t="shared" si="21"/>
        <v>3.0079803560466547</v>
      </c>
      <c r="M89" s="200">
        <f t="shared" si="22"/>
        <v>7</v>
      </c>
      <c r="N89" s="219">
        <f t="shared" si="14"/>
        <v>3</v>
      </c>
      <c r="O89" s="146">
        <f t="shared" si="15"/>
        <v>3.43</v>
      </c>
      <c r="P89" s="203">
        <f t="shared" si="16"/>
        <v>0</v>
      </c>
      <c r="Q89" s="202">
        <f t="shared" si="17"/>
        <v>0.75</v>
      </c>
      <c r="R89" s="203">
        <v>25</v>
      </c>
      <c r="S89" s="203">
        <f t="shared" si="18"/>
        <v>3</v>
      </c>
      <c r="T89" s="203">
        <f t="shared" si="19"/>
        <v>0</v>
      </c>
      <c r="U89" s="202">
        <f t="shared" si="20"/>
        <v>0.6</v>
      </c>
      <c r="V89" s="203">
        <v>20</v>
      </c>
      <c r="W89" s="203">
        <v>3</v>
      </c>
      <c r="X89" s="203">
        <v>0</v>
      </c>
      <c r="Y89" s="203">
        <v>0</v>
      </c>
      <c r="Z89" s="281">
        <v>2</v>
      </c>
      <c r="AA89" s="287">
        <v>2</v>
      </c>
      <c r="AB89" s="287"/>
    </row>
    <row r="90" spans="1:28" ht="35.25" customHeight="1" x14ac:dyDescent="0.25">
      <c r="A90" s="318">
        <v>82</v>
      </c>
      <c r="B90" s="263" t="s">
        <v>93</v>
      </c>
      <c r="C90" s="263" t="s">
        <v>51</v>
      </c>
      <c r="D90" s="140"/>
      <c r="E90" s="141"/>
      <c r="F90" s="255">
        <v>31.84</v>
      </c>
      <c r="G90" s="257">
        <v>137</v>
      </c>
      <c r="H90" s="257">
        <v>111</v>
      </c>
      <c r="I90" s="257">
        <v>125</v>
      </c>
      <c r="J90" s="255">
        <v>4.3</v>
      </c>
      <c r="K90" s="255">
        <v>3.49</v>
      </c>
      <c r="L90" s="255">
        <f t="shared" si="21"/>
        <v>3.9258793969849246</v>
      </c>
      <c r="M90" s="200">
        <f t="shared" si="22"/>
        <v>7</v>
      </c>
      <c r="N90" s="219">
        <f t="shared" si="14"/>
        <v>8</v>
      </c>
      <c r="O90" s="146">
        <f t="shared" si="15"/>
        <v>8.75</v>
      </c>
      <c r="P90" s="203">
        <v>1</v>
      </c>
      <c r="Q90" s="202">
        <f t="shared" si="17"/>
        <v>2</v>
      </c>
      <c r="R90" s="203">
        <v>25</v>
      </c>
      <c r="S90" s="203">
        <f t="shared" si="18"/>
        <v>6</v>
      </c>
      <c r="T90" s="203">
        <f t="shared" si="19"/>
        <v>1</v>
      </c>
      <c r="U90" s="202">
        <f t="shared" si="20"/>
        <v>1.6</v>
      </c>
      <c r="V90" s="203">
        <v>20</v>
      </c>
      <c r="W90" s="145">
        <v>8</v>
      </c>
      <c r="X90" s="203">
        <v>1</v>
      </c>
      <c r="Y90" s="203">
        <v>1</v>
      </c>
      <c r="Z90" s="281">
        <v>6</v>
      </c>
      <c r="AA90" s="287">
        <v>2</v>
      </c>
      <c r="AB90" s="287"/>
    </row>
    <row r="91" spans="1:28" ht="31.5" x14ac:dyDescent="0.25">
      <c r="A91" s="318">
        <v>83</v>
      </c>
      <c r="B91" s="263" t="s">
        <v>691</v>
      </c>
      <c r="C91" s="263" t="s">
        <v>51</v>
      </c>
      <c r="D91" s="140"/>
      <c r="E91" s="141"/>
      <c r="F91" s="255">
        <v>16.170000000000002</v>
      </c>
      <c r="G91" s="257">
        <v>73</v>
      </c>
      <c r="H91" s="257">
        <v>62</v>
      </c>
      <c r="I91" s="257">
        <v>64</v>
      </c>
      <c r="J91" s="255">
        <v>4.53</v>
      </c>
      <c r="K91" s="255">
        <v>3.85</v>
      </c>
      <c r="L91" s="255">
        <f t="shared" si="21"/>
        <v>3.9579468150896719</v>
      </c>
      <c r="M91" s="200">
        <f t="shared" si="22"/>
        <v>7</v>
      </c>
      <c r="N91" s="219">
        <f t="shared" si="14"/>
        <v>4</v>
      </c>
      <c r="O91" s="146">
        <f t="shared" si="15"/>
        <v>4.4800000000000004</v>
      </c>
      <c r="P91" s="203">
        <f t="shared" si="16"/>
        <v>1</v>
      </c>
      <c r="Q91" s="202">
        <f t="shared" si="17"/>
        <v>1</v>
      </c>
      <c r="R91" s="203">
        <v>25</v>
      </c>
      <c r="S91" s="203">
        <f t="shared" si="18"/>
        <v>3</v>
      </c>
      <c r="T91" s="203">
        <f t="shared" si="19"/>
        <v>0</v>
      </c>
      <c r="U91" s="202">
        <f t="shared" si="20"/>
        <v>0.8</v>
      </c>
      <c r="V91" s="203">
        <v>20</v>
      </c>
      <c r="W91" s="203">
        <v>4</v>
      </c>
      <c r="X91" s="203">
        <v>1</v>
      </c>
      <c r="Y91" s="203">
        <v>0</v>
      </c>
      <c r="Z91" s="281">
        <v>4</v>
      </c>
      <c r="AA91" s="287">
        <v>2</v>
      </c>
      <c r="AB91" s="287"/>
    </row>
    <row r="92" spans="1:28" ht="35.25" customHeight="1" x14ac:dyDescent="0.25">
      <c r="A92" s="318">
        <v>84</v>
      </c>
      <c r="B92" s="263" t="s">
        <v>853</v>
      </c>
      <c r="C92" s="263" t="s">
        <v>51</v>
      </c>
      <c r="D92" s="140"/>
      <c r="E92" s="141"/>
      <c r="F92" s="255">
        <v>50.54</v>
      </c>
      <c r="G92" s="257"/>
      <c r="H92" s="257"/>
      <c r="I92" s="257">
        <v>141</v>
      </c>
      <c r="J92" s="255"/>
      <c r="K92" s="255"/>
      <c r="L92" s="255">
        <f t="shared" si="21"/>
        <v>2.7898694103680253</v>
      </c>
      <c r="M92" s="200">
        <v>5</v>
      </c>
      <c r="N92" s="219">
        <f t="shared" si="14"/>
        <v>7</v>
      </c>
      <c r="O92" s="146">
        <f t="shared" si="15"/>
        <v>7.05</v>
      </c>
      <c r="P92" s="203">
        <f t="shared" si="16"/>
        <v>1</v>
      </c>
      <c r="Q92" s="202">
        <f t="shared" si="17"/>
        <v>1.75</v>
      </c>
      <c r="R92" s="203">
        <v>25</v>
      </c>
      <c r="S92" s="203">
        <f t="shared" si="18"/>
        <v>5</v>
      </c>
      <c r="T92" s="203">
        <f t="shared" si="19"/>
        <v>1</v>
      </c>
      <c r="U92" s="202">
        <f t="shared" si="20"/>
        <v>1.4</v>
      </c>
      <c r="V92" s="203">
        <v>20</v>
      </c>
      <c r="W92" s="145">
        <v>7</v>
      </c>
      <c r="X92" s="203">
        <v>1</v>
      </c>
      <c r="Y92" s="203">
        <v>2</v>
      </c>
      <c r="Z92" s="281">
        <v>0</v>
      </c>
      <c r="AA92" s="287">
        <v>0</v>
      </c>
      <c r="AB92" s="287"/>
    </row>
    <row r="93" spans="1:28" ht="47.25" x14ac:dyDescent="0.25">
      <c r="A93" s="318">
        <v>85</v>
      </c>
      <c r="B93" s="263" t="s">
        <v>86</v>
      </c>
      <c r="C93" s="263" t="s">
        <v>51</v>
      </c>
      <c r="D93" s="140"/>
      <c r="E93" s="141"/>
      <c r="F93" s="255">
        <v>252.31</v>
      </c>
      <c r="G93" s="257">
        <v>210</v>
      </c>
      <c r="H93" s="257">
        <v>192</v>
      </c>
      <c r="I93" s="257">
        <v>157</v>
      </c>
      <c r="J93" s="255">
        <v>1.26</v>
      </c>
      <c r="K93" s="255">
        <v>1.1499999999999999</v>
      </c>
      <c r="L93" s="255">
        <f t="shared" si="21"/>
        <v>0.62225040624628436</v>
      </c>
      <c r="M93" s="200">
        <f t="shared" si="22"/>
        <v>3</v>
      </c>
      <c r="N93" s="219">
        <f t="shared" si="14"/>
        <v>4</v>
      </c>
      <c r="O93" s="146">
        <f t="shared" si="15"/>
        <v>4.71</v>
      </c>
      <c r="P93" s="203">
        <f t="shared" si="16"/>
        <v>1</v>
      </c>
      <c r="Q93" s="202">
        <f t="shared" si="17"/>
        <v>1</v>
      </c>
      <c r="R93" s="203">
        <v>25</v>
      </c>
      <c r="S93" s="203">
        <f t="shared" si="18"/>
        <v>3</v>
      </c>
      <c r="T93" s="203">
        <f t="shared" si="19"/>
        <v>0</v>
      </c>
      <c r="U93" s="202">
        <f t="shared" si="20"/>
        <v>0.8</v>
      </c>
      <c r="V93" s="203">
        <v>20</v>
      </c>
      <c r="W93" s="203">
        <v>4</v>
      </c>
      <c r="X93" s="203">
        <v>1</v>
      </c>
      <c r="Y93" s="203"/>
      <c r="Z93" s="281">
        <v>9</v>
      </c>
      <c r="AA93" s="287">
        <v>8</v>
      </c>
      <c r="AB93" s="287"/>
    </row>
    <row r="94" spans="1:28" hidden="1" x14ac:dyDescent="0.25">
      <c r="A94" s="135">
        <v>86</v>
      </c>
      <c r="B94" s="161" t="s">
        <v>444</v>
      </c>
      <c r="C94" s="161" t="s">
        <v>51</v>
      </c>
      <c r="D94" s="140"/>
      <c r="E94" s="141"/>
      <c r="F94" s="141"/>
      <c r="G94" s="139"/>
      <c r="H94" s="139"/>
      <c r="I94" s="139"/>
      <c r="J94" s="142"/>
      <c r="K94" s="142"/>
      <c r="L94" s="142"/>
      <c r="M94" s="144">
        <f t="shared" si="22"/>
        <v>0</v>
      </c>
      <c r="N94" s="219">
        <f t="shared" si="14"/>
        <v>0</v>
      </c>
      <c r="O94" s="146">
        <f t="shared" si="15"/>
        <v>0</v>
      </c>
      <c r="P94" s="145">
        <f t="shared" si="16"/>
        <v>0</v>
      </c>
      <c r="Q94" s="146">
        <f t="shared" si="17"/>
        <v>0</v>
      </c>
      <c r="R94" s="145">
        <f>IF(I94&lt;VLOOKUP(L94,$M$405:$Q$413,2),0,VLOOKUP(L94,$M$405:$Q$413,4))</f>
        <v>0</v>
      </c>
      <c r="S94" s="145">
        <f t="shared" si="18"/>
        <v>0</v>
      </c>
      <c r="T94" s="145">
        <f t="shared" si="19"/>
        <v>0</v>
      </c>
      <c r="U94" s="146">
        <f t="shared" si="20"/>
        <v>0</v>
      </c>
      <c r="V94" s="145">
        <f>IF(I94&lt;VLOOKUP(L94,$M$405:$Q$413,2),0,VLOOKUP(L94,$M$405:$Q$413,5))</f>
        <v>0</v>
      </c>
      <c r="W94" s="179"/>
      <c r="X94" s="179"/>
      <c r="Y94" s="247"/>
      <c r="AA94" s="112"/>
      <c r="AB94" s="284"/>
    </row>
    <row r="95" spans="1:28" ht="31.5" x14ac:dyDescent="0.25">
      <c r="A95" s="318">
        <v>87</v>
      </c>
      <c r="B95" s="263" t="s">
        <v>54</v>
      </c>
      <c r="C95" s="263" t="s">
        <v>53</v>
      </c>
      <c r="D95" s="140"/>
      <c r="E95" s="141"/>
      <c r="F95" s="255">
        <v>193.8</v>
      </c>
      <c r="G95" s="257">
        <v>619</v>
      </c>
      <c r="H95" s="257">
        <v>580</v>
      </c>
      <c r="I95" s="257">
        <v>521</v>
      </c>
      <c r="J95" s="255">
        <v>3.19</v>
      </c>
      <c r="K95" s="255">
        <v>2.99</v>
      </c>
      <c r="L95" s="255">
        <f t="shared" si="21"/>
        <v>2.6883384932920533</v>
      </c>
      <c r="M95" s="200">
        <v>2.2000000000000002</v>
      </c>
      <c r="N95" s="219">
        <f t="shared" si="14"/>
        <v>11</v>
      </c>
      <c r="O95" s="146">
        <f t="shared" si="15"/>
        <v>11.462</v>
      </c>
      <c r="P95" s="203">
        <f t="shared" si="16"/>
        <v>1</v>
      </c>
      <c r="Q95" s="202">
        <f t="shared" si="17"/>
        <v>1.43</v>
      </c>
      <c r="R95" s="203">
        <v>13</v>
      </c>
      <c r="S95" s="203">
        <f t="shared" si="18"/>
        <v>8</v>
      </c>
      <c r="T95" s="203">
        <f t="shared" si="19"/>
        <v>2</v>
      </c>
      <c r="U95" s="202">
        <f t="shared" si="20"/>
        <v>2.2000000000000002</v>
      </c>
      <c r="V95" s="203">
        <f>IF(I95&lt;VLOOKUP(L95,$M$405:$Q$413,2),0,VLOOKUP(L95,$M$405:$Q$413,5))</f>
        <v>20</v>
      </c>
      <c r="W95" s="223">
        <v>11</v>
      </c>
      <c r="X95" s="203">
        <v>1</v>
      </c>
      <c r="Y95" s="203">
        <v>2</v>
      </c>
      <c r="Z95" s="281">
        <v>10</v>
      </c>
      <c r="AA95" s="287">
        <v>4</v>
      </c>
      <c r="AB95" s="287"/>
    </row>
    <row r="96" spans="1:28" x14ac:dyDescent="0.25">
      <c r="A96" s="318">
        <v>88</v>
      </c>
      <c r="B96" s="263" t="s">
        <v>2</v>
      </c>
      <c r="C96" s="263" t="s">
        <v>53</v>
      </c>
      <c r="D96" s="140"/>
      <c r="E96" s="141"/>
      <c r="F96" s="255">
        <v>65.55</v>
      </c>
      <c r="G96" s="257">
        <v>177</v>
      </c>
      <c r="H96" s="257">
        <v>163</v>
      </c>
      <c r="I96" s="257">
        <v>150</v>
      </c>
      <c r="J96" s="255">
        <v>2.7</v>
      </c>
      <c r="K96" s="255">
        <v>2.4900000000000002</v>
      </c>
      <c r="L96" s="255">
        <f t="shared" si="21"/>
        <v>2.2883295194508011</v>
      </c>
      <c r="M96" s="200">
        <f>IF(I96&lt;VLOOKUP(L96,$M$405:$Q$413,2),0,VLOOKUP(L96,$M$405:$Q$413,3))</f>
        <v>7</v>
      </c>
      <c r="N96" s="219">
        <f t="shared" si="14"/>
        <v>10</v>
      </c>
      <c r="O96" s="146">
        <f t="shared" si="15"/>
        <v>10.5</v>
      </c>
      <c r="P96" s="203">
        <f t="shared" si="16"/>
        <v>2</v>
      </c>
      <c r="Q96" s="202">
        <f t="shared" si="17"/>
        <v>2.5</v>
      </c>
      <c r="R96" s="203">
        <v>25</v>
      </c>
      <c r="S96" s="203">
        <f t="shared" si="18"/>
        <v>6</v>
      </c>
      <c r="T96" s="203">
        <f t="shared" si="19"/>
        <v>2</v>
      </c>
      <c r="U96" s="202">
        <f t="shared" si="20"/>
        <v>2</v>
      </c>
      <c r="V96" s="203">
        <v>20</v>
      </c>
      <c r="W96" s="203" t="s">
        <v>916</v>
      </c>
      <c r="X96" s="203"/>
      <c r="Y96" s="203"/>
      <c r="Z96" s="281">
        <v>9</v>
      </c>
      <c r="AA96" s="287">
        <v>5</v>
      </c>
      <c r="AB96" s="287"/>
    </row>
    <row r="97" spans="1:28" hidden="1" x14ac:dyDescent="0.25">
      <c r="A97" s="135">
        <v>89</v>
      </c>
      <c r="B97" s="161" t="s">
        <v>444</v>
      </c>
      <c r="C97" s="161" t="s">
        <v>53</v>
      </c>
      <c r="D97" s="140"/>
      <c r="E97" s="141"/>
      <c r="F97" s="141"/>
      <c r="G97" s="139"/>
      <c r="H97" s="139"/>
      <c r="I97" s="139"/>
      <c r="J97" s="142"/>
      <c r="K97" s="142"/>
      <c r="L97" s="142"/>
      <c r="M97" s="144">
        <f>IF(I97&lt;VLOOKUP(L97,$M$405:$Q$413,2),0,VLOOKUP(L97,$M$405:$Q$413,3))</f>
        <v>0</v>
      </c>
      <c r="N97" s="219">
        <f t="shared" si="14"/>
        <v>0</v>
      </c>
      <c r="O97" s="146">
        <f t="shared" si="15"/>
        <v>0</v>
      </c>
      <c r="P97" s="145">
        <f t="shared" si="16"/>
        <v>0</v>
      </c>
      <c r="Q97" s="146">
        <f t="shared" si="17"/>
        <v>0</v>
      </c>
      <c r="R97" s="145">
        <f>IF(I97&lt;VLOOKUP(L97,$M$405:$Q$413,2),0,VLOOKUP(L97,$M$405:$Q$413,4))</f>
        <v>0</v>
      </c>
      <c r="S97" s="145">
        <f t="shared" si="18"/>
        <v>0</v>
      </c>
      <c r="T97" s="145">
        <f t="shared" si="19"/>
        <v>0</v>
      </c>
      <c r="U97" s="146">
        <f t="shared" si="20"/>
        <v>0</v>
      </c>
      <c r="V97" s="145">
        <f>IF(I97&lt;VLOOKUP(L97,$M$405:$Q$413,2),0,VLOOKUP(L97,$M$405:$Q$413,5))</f>
        <v>0</v>
      </c>
      <c r="W97" s="179"/>
      <c r="X97" s="179"/>
      <c r="Y97" s="247"/>
      <c r="AA97" s="112"/>
      <c r="AB97" s="283"/>
    </row>
    <row r="98" spans="1:28" hidden="1" x14ac:dyDescent="0.25">
      <c r="A98" s="135">
        <v>90</v>
      </c>
      <c r="B98" s="161" t="s">
        <v>854</v>
      </c>
      <c r="C98" s="161" t="s">
        <v>9</v>
      </c>
      <c r="D98" s="140"/>
      <c r="E98" s="141"/>
      <c r="F98" s="141"/>
      <c r="G98" s="139"/>
      <c r="H98" s="139"/>
      <c r="I98" s="139"/>
      <c r="J98" s="142"/>
      <c r="K98" s="142"/>
      <c r="L98" s="142"/>
      <c r="M98" s="144">
        <f>IF(I98&lt;VLOOKUP(L98,$M$405:$Q$413,2),0,VLOOKUP(L98,$M$405:$Q$413,3))</f>
        <v>0</v>
      </c>
      <c r="N98" s="219">
        <f t="shared" si="14"/>
        <v>0</v>
      </c>
      <c r="O98" s="146">
        <f t="shared" si="15"/>
        <v>0</v>
      </c>
      <c r="P98" s="145">
        <f t="shared" si="16"/>
        <v>0</v>
      </c>
      <c r="Q98" s="146">
        <f t="shared" si="17"/>
        <v>0</v>
      </c>
      <c r="R98" s="145">
        <f>IF(I98&lt;VLOOKUP(L98,$M$405:$Q$413,2),0,VLOOKUP(L98,$M$405:$Q$413,4))</f>
        <v>0</v>
      </c>
      <c r="S98" s="145">
        <f t="shared" si="18"/>
        <v>0</v>
      </c>
      <c r="T98" s="145">
        <f t="shared" si="19"/>
        <v>0</v>
      </c>
      <c r="U98" s="146">
        <f t="shared" si="20"/>
        <v>0</v>
      </c>
      <c r="V98" s="145">
        <f>IF(I98&lt;VLOOKUP(L98,$M$405:$Q$413,2),0,VLOOKUP(L98,$M$405:$Q$413,5))</f>
        <v>0</v>
      </c>
      <c r="W98" s="179"/>
      <c r="X98" s="179"/>
      <c r="Y98" s="247"/>
      <c r="AA98" s="112"/>
      <c r="AB98" s="282"/>
    </row>
    <row r="99" spans="1:28" ht="47.25" x14ac:dyDescent="0.25">
      <c r="A99" s="318">
        <v>91</v>
      </c>
      <c r="B99" s="263" t="s">
        <v>668</v>
      </c>
      <c r="C99" s="263" t="s">
        <v>656</v>
      </c>
      <c r="D99" s="140"/>
      <c r="E99" s="141"/>
      <c r="F99" s="255">
        <v>184</v>
      </c>
      <c r="G99" s="257">
        <v>275</v>
      </c>
      <c r="H99" s="257">
        <v>285</v>
      </c>
      <c r="I99" s="257">
        <v>320</v>
      </c>
      <c r="J99" s="255">
        <v>1.49</v>
      </c>
      <c r="K99" s="255">
        <v>1.55</v>
      </c>
      <c r="L99" s="255">
        <f t="shared" si="21"/>
        <v>1.7391304347826086</v>
      </c>
      <c r="M99" s="200">
        <v>4.8</v>
      </c>
      <c r="N99" s="219">
        <f t="shared" si="14"/>
        <v>15</v>
      </c>
      <c r="O99" s="146">
        <f t="shared" si="15"/>
        <v>15.36</v>
      </c>
      <c r="P99" s="203">
        <f t="shared" si="16"/>
        <v>3</v>
      </c>
      <c r="Q99" s="202">
        <f t="shared" si="17"/>
        <v>3.75</v>
      </c>
      <c r="R99" s="203">
        <v>25</v>
      </c>
      <c r="S99" s="203">
        <f t="shared" si="18"/>
        <v>9</v>
      </c>
      <c r="T99" s="203">
        <f t="shared" si="19"/>
        <v>3</v>
      </c>
      <c r="U99" s="202">
        <f t="shared" si="20"/>
        <v>3</v>
      </c>
      <c r="V99" s="203">
        <v>20</v>
      </c>
      <c r="W99" s="203">
        <v>15</v>
      </c>
      <c r="X99" s="203">
        <v>3</v>
      </c>
      <c r="Y99" s="203">
        <v>3</v>
      </c>
      <c r="Z99" s="281">
        <v>14</v>
      </c>
      <c r="AA99" s="287">
        <v>10</v>
      </c>
      <c r="AB99" s="287"/>
    </row>
    <row r="100" spans="1:28" ht="31.5" x14ac:dyDescent="0.25">
      <c r="A100" s="318">
        <v>92</v>
      </c>
      <c r="B100" s="263" t="s">
        <v>10</v>
      </c>
      <c r="C100" s="263" t="s">
        <v>9</v>
      </c>
      <c r="D100" s="140"/>
      <c r="E100" s="141"/>
      <c r="F100" s="255">
        <v>164.4</v>
      </c>
      <c r="G100" s="257">
        <v>87</v>
      </c>
      <c r="H100" s="257">
        <v>303</v>
      </c>
      <c r="I100" s="257">
        <v>350</v>
      </c>
      <c r="J100" s="255">
        <v>0.53</v>
      </c>
      <c r="K100" s="255">
        <v>1.84</v>
      </c>
      <c r="L100" s="255">
        <f t="shared" si="21"/>
        <v>2.1289537712895377</v>
      </c>
      <c r="M100" s="200">
        <v>3</v>
      </c>
      <c r="N100" s="219">
        <f t="shared" si="14"/>
        <v>10</v>
      </c>
      <c r="O100" s="146">
        <f t="shared" si="15"/>
        <v>10.5</v>
      </c>
      <c r="P100" s="203">
        <f t="shared" si="16"/>
        <v>0</v>
      </c>
      <c r="Q100" s="202">
        <f t="shared" si="17"/>
        <v>0</v>
      </c>
      <c r="R100" s="203">
        <v>0</v>
      </c>
      <c r="S100" s="203">
        <f t="shared" si="18"/>
        <v>8</v>
      </c>
      <c r="T100" s="203">
        <f t="shared" si="19"/>
        <v>2</v>
      </c>
      <c r="U100" s="202">
        <f t="shared" si="20"/>
        <v>2</v>
      </c>
      <c r="V100" s="203">
        <v>20</v>
      </c>
      <c r="W100" s="203">
        <v>10</v>
      </c>
      <c r="X100" s="203">
        <v>0</v>
      </c>
      <c r="Y100" s="203">
        <v>3</v>
      </c>
      <c r="Z100" s="281">
        <v>4</v>
      </c>
      <c r="AA100" s="287">
        <v>1</v>
      </c>
      <c r="AB100" s="287"/>
    </row>
    <row r="101" spans="1:28" x14ac:dyDescent="0.25">
      <c r="A101" s="318">
        <v>93</v>
      </c>
      <c r="B101" s="263" t="s">
        <v>2</v>
      </c>
      <c r="C101" s="263" t="s">
        <v>9</v>
      </c>
      <c r="D101" s="140"/>
      <c r="E101" s="141"/>
      <c r="F101" s="255">
        <v>69.3</v>
      </c>
      <c r="G101" s="257"/>
      <c r="H101" s="257">
        <v>30</v>
      </c>
      <c r="I101" s="257">
        <v>36</v>
      </c>
      <c r="J101" s="255"/>
      <c r="K101" s="255">
        <v>0.43</v>
      </c>
      <c r="L101" s="255">
        <f t="shared" si="21"/>
        <v>0.51948051948051954</v>
      </c>
      <c r="M101" s="200">
        <f>IF(I101&lt;VLOOKUP(L101,$M$405:$Q$413,2),0,VLOOKUP(L101,$M$405:$Q$413,3))</f>
        <v>3</v>
      </c>
      <c r="N101" s="219">
        <f t="shared" si="14"/>
        <v>1</v>
      </c>
      <c r="O101" s="146">
        <f t="shared" si="15"/>
        <v>1.08</v>
      </c>
      <c r="P101" s="203">
        <f t="shared" si="16"/>
        <v>0</v>
      </c>
      <c r="Q101" s="202">
        <f t="shared" si="17"/>
        <v>0.25</v>
      </c>
      <c r="R101" s="203">
        <v>25</v>
      </c>
      <c r="S101" s="203">
        <f t="shared" si="18"/>
        <v>1</v>
      </c>
      <c r="T101" s="203">
        <f t="shared" si="19"/>
        <v>0</v>
      </c>
      <c r="U101" s="202">
        <f t="shared" si="20"/>
        <v>0.2</v>
      </c>
      <c r="V101" s="203">
        <v>20</v>
      </c>
      <c r="W101" s="203" t="s">
        <v>916</v>
      </c>
      <c r="X101" s="203"/>
      <c r="Y101" s="203"/>
      <c r="Z101" s="281">
        <v>0</v>
      </c>
      <c r="AA101" s="287">
        <v>0</v>
      </c>
      <c r="AB101" s="287"/>
    </row>
    <row r="102" spans="1:28" hidden="1" x14ac:dyDescent="0.25">
      <c r="A102" s="135">
        <v>94</v>
      </c>
      <c r="B102" s="161" t="s">
        <v>444</v>
      </c>
      <c r="C102" s="161" t="s">
        <v>9</v>
      </c>
      <c r="D102" s="140"/>
      <c r="E102" s="141"/>
      <c r="F102" s="141"/>
      <c r="G102" s="139"/>
      <c r="H102" s="139"/>
      <c r="I102" s="139"/>
      <c r="J102" s="142"/>
      <c r="K102" s="142"/>
      <c r="L102" s="142"/>
      <c r="M102" s="144">
        <f>IF(I102&lt;VLOOKUP(L102,$M$405:$Q$413,2),0,VLOOKUP(L102,$M$405:$Q$413,3))</f>
        <v>0</v>
      </c>
      <c r="N102" s="219">
        <f t="shared" si="14"/>
        <v>0</v>
      </c>
      <c r="O102" s="146">
        <f t="shared" si="15"/>
        <v>0</v>
      </c>
      <c r="P102" s="145">
        <f t="shared" si="16"/>
        <v>0</v>
      </c>
      <c r="Q102" s="146">
        <f t="shared" si="17"/>
        <v>0</v>
      </c>
      <c r="R102" s="145">
        <f>IF(I102&lt;VLOOKUP(L102,$M$405:$Q$413,2),0,VLOOKUP(L102,$M$405:$Q$413,4))</f>
        <v>0</v>
      </c>
      <c r="S102" s="145">
        <f t="shared" si="18"/>
        <v>0</v>
      </c>
      <c r="T102" s="145">
        <f t="shared" si="19"/>
        <v>0</v>
      </c>
      <c r="U102" s="146">
        <f t="shared" si="20"/>
        <v>0</v>
      </c>
      <c r="V102" s="145">
        <f>IF(I102&lt;VLOOKUP(L102,$M$405:$Q$413,2),0,VLOOKUP(L102,$M$405:$Q$413,5))</f>
        <v>0</v>
      </c>
      <c r="W102" s="179"/>
      <c r="X102" s="179"/>
      <c r="Y102" s="247"/>
      <c r="AA102" s="112"/>
      <c r="AB102" s="283"/>
    </row>
    <row r="103" spans="1:28" hidden="1" x14ac:dyDescent="0.25">
      <c r="A103" s="135">
        <v>95</v>
      </c>
      <c r="B103" s="161" t="s">
        <v>855</v>
      </c>
      <c r="C103" s="161" t="s">
        <v>55</v>
      </c>
      <c r="D103" s="140"/>
      <c r="E103" s="141"/>
      <c r="F103" s="141"/>
      <c r="G103" s="139"/>
      <c r="H103" s="139"/>
      <c r="I103" s="139"/>
      <c r="J103" s="142"/>
      <c r="K103" s="142"/>
      <c r="L103" s="142"/>
      <c r="M103" s="144">
        <f>IF(I103&lt;VLOOKUP(L103,$M$405:$Q$413,2),0,VLOOKUP(L103,$M$405:$Q$413,3))</f>
        <v>0</v>
      </c>
      <c r="N103" s="219">
        <f t="shared" si="14"/>
        <v>0</v>
      </c>
      <c r="O103" s="146">
        <f t="shared" si="15"/>
        <v>0</v>
      </c>
      <c r="P103" s="145">
        <f t="shared" si="16"/>
        <v>0</v>
      </c>
      <c r="Q103" s="146">
        <f t="shared" si="17"/>
        <v>0</v>
      </c>
      <c r="R103" s="145">
        <f>IF(I103&lt;VLOOKUP(L103,$M$405:$Q$413,2),0,VLOOKUP(L103,$M$405:$Q$413,4))</f>
        <v>0</v>
      </c>
      <c r="S103" s="145">
        <f t="shared" si="18"/>
        <v>0</v>
      </c>
      <c r="T103" s="145">
        <f t="shared" si="19"/>
        <v>0</v>
      </c>
      <c r="U103" s="146">
        <f t="shared" si="20"/>
        <v>0</v>
      </c>
      <c r="V103" s="145">
        <f>IF(I103&lt;VLOOKUP(L103,$M$405:$Q$413,2),0,VLOOKUP(L103,$M$405:$Q$413,5))</f>
        <v>0</v>
      </c>
      <c r="W103" s="179"/>
      <c r="X103" s="179"/>
      <c r="Y103" s="247"/>
      <c r="AA103" s="112"/>
      <c r="AB103" s="212"/>
    </row>
    <row r="104" spans="1:28" hidden="1" x14ac:dyDescent="0.25">
      <c r="A104" s="135">
        <v>96</v>
      </c>
      <c r="B104" s="161" t="s">
        <v>843</v>
      </c>
      <c r="C104" s="161" t="s">
        <v>55</v>
      </c>
      <c r="D104" s="140"/>
      <c r="E104" s="141"/>
      <c r="F104" s="141"/>
      <c r="G104" s="139"/>
      <c r="H104" s="139"/>
      <c r="I104" s="139"/>
      <c r="J104" s="142"/>
      <c r="K104" s="142"/>
      <c r="L104" s="142"/>
      <c r="M104" s="144">
        <f>IF(I104&lt;VLOOKUP(L104,$M$405:$Q$413,2),0,VLOOKUP(L104,$M$405:$Q$413,3))</f>
        <v>0</v>
      </c>
      <c r="N104" s="219">
        <f t="shared" si="14"/>
        <v>0</v>
      </c>
      <c r="O104" s="146">
        <f t="shared" si="15"/>
        <v>0</v>
      </c>
      <c r="P104" s="145">
        <f t="shared" si="16"/>
        <v>0</v>
      </c>
      <c r="Q104" s="146">
        <f t="shared" si="17"/>
        <v>0</v>
      </c>
      <c r="R104" s="145">
        <f>IF(I104&lt;VLOOKUP(L104,$M$405:$Q$413,2),0,VLOOKUP(L104,$M$405:$Q$413,4))</f>
        <v>0</v>
      </c>
      <c r="S104" s="145">
        <f t="shared" si="18"/>
        <v>0</v>
      </c>
      <c r="T104" s="145">
        <f t="shared" si="19"/>
        <v>0</v>
      </c>
      <c r="U104" s="146">
        <f t="shared" si="20"/>
        <v>0</v>
      </c>
      <c r="V104" s="145">
        <f>IF(I104&lt;VLOOKUP(L104,$M$405:$Q$413,2),0,VLOOKUP(L104,$M$405:$Q$413,5))</f>
        <v>0</v>
      </c>
      <c r="W104" s="179"/>
      <c r="X104" s="179"/>
      <c r="Y104" s="247"/>
      <c r="AA104" s="112"/>
      <c r="AB104" s="212"/>
    </row>
    <row r="105" spans="1:28" hidden="1" x14ac:dyDescent="0.25">
      <c r="A105" s="135">
        <v>97</v>
      </c>
      <c r="B105" s="161" t="s">
        <v>851</v>
      </c>
      <c r="C105" s="161" t="s">
        <v>55</v>
      </c>
      <c r="D105" s="140"/>
      <c r="E105" s="141"/>
      <c r="F105" s="141"/>
      <c r="G105" s="139"/>
      <c r="H105" s="139"/>
      <c r="I105" s="139"/>
      <c r="J105" s="142"/>
      <c r="K105" s="142"/>
      <c r="L105" s="142"/>
      <c r="M105" s="144">
        <f>IF(I105&lt;VLOOKUP(L105,$M$405:$Q$413,2),0,VLOOKUP(L105,$M$405:$Q$413,3))</f>
        <v>0</v>
      </c>
      <c r="N105" s="219">
        <f t="shared" si="14"/>
        <v>0</v>
      </c>
      <c r="O105" s="146">
        <f t="shared" si="15"/>
        <v>0</v>
      </c>
      <c r="P105" s="145">
        <f t="shared" si="16"/>
        <v>0</v>
      </c>
      <c r="Q105" s="146">
        <f t="shared" si="17"/>
        <v>0</v>
      </c>
      <c r="R105" s="145">
        <f>IF(I105&lt;VLOOKUP(L105,$M$405:$Q$413,2),0,VLOOKUP(L105,$M$405:$Q$413,4))</f>
        <v>0</v>
      </c>
      <c r="S105" s="145">
        <f t="shared" si="18"/>
        <v>0</v>
      </c>
      <c r="T105" s="145">
        <f t="shared" si="19"/>
        <v>0</v>
      </c>
      <c r="U105" s="146">
        <f t="shared" si="20"/>
        <v>0</v>
      </c>
      <c r="V105" s="145">
        <f>IF(I105&lt;VLOOKUP(L105,$M$405:$Q$413,2),0,VLOOKUP(L105,$M$405:$Q$413,5))</f>
        <v>0</v>
      </c>
      <c r="W105" s="179"/>
      <c r="X105" s="179"/>
      <c r="Y105" s="247"/>
      <c r="AA105" s="112"/>
      <c r="AB105" s="282"/>
    </row>
    <row r="106" spans="1:28" ht="63" x14ac:dyDescent="0.25">
      <c r="A106" s="318">
        <v>98</v>
      </c>
      <c r="B106" s="263" t="s">
        <v>693</v>
      </c>
      <c r="C106" s="263" t="s">
        <v>55</v>
      </c>
      <c r="D106" s="140"/>
      <c r="E106" s="141"/>
      <c r="F106" s="255">
        <v>40.01</v>
      </c>
      <c r="G106" s="257">
        <v>72</v>
      </c>
      <c r="H106" s="257">
        <v>101</v>
      </c>
      <c r="I106" s="257">
        <v>102</v>
      </c>
      <c r="J106" s="255">
        <v>2.0299999999999998</v>
      </c>
      <c r="K106" s="255">
        <v>2.85</v>
      </c>
      <c r="L106" s="255">
        <f t="shared" si="21"/>
        <v>2.5493626593351664</v>
      </c>
      <c r="M106" s="200">
        <v>3</v>
      </c>
      <c r="N106" s="219">
        <f t="shared" si="14"/>
        <v>3</v>
      </c>
      <c r="O106" s="146">
        <f t="shared" si="15"/>
        <v>3.06</v>
      </c>
      <c r="P106" s="203">
        <f t="shared" si="16"/>
        <v>0</v>
      </c>
      <c r="Q106" s="202">
        <f t="shared" si="17"/>
        <v>0.75</v>
      </c>
      <c r="R106" s="203">
        <v>25</v>
      </c>
      <c r="S106" s="203">
        <f t="shared" si="18"/>
        <v>3</v>
      </c>
      <c r="T106" s="203">
        <f t="shared" si="19"/>
        <v>0</v>
      </c>
      <c r="U106" s="202">
        <f t="shared" si="20"/>
        <v>0.6</v>
      </c>
      <c r="V106" s="203">
        <v>20</v>
      </c>
      <c r="W106" s="203">
        <v>3</v>
      </c>
      <c r="X106" s="203"/>
      <c r="Y106" s="203"/>
      <c r="Z106" s="281">
        <v>2</v>
      </c>
      <c r="AA106" s="287">
        <v>2</v>
      </c>
      <c r="AB106" s="287"/>
    </row>
    <row r="107" spans="1:28" ht="47.25" x14ac:dyDescent="0.25">
      <c r="A107" s="318">
        <v>99</v>
      </c>
      <c r="B107" s="263" t="s">
        <v>694</v>
      </c>
      <c r="C107" s="263" t="s">
        <v>55</v>
      </c>
      <c r="D107" s="140"/>
      <c r="E107" s="141"/>
      <c r="F107" s="255">
        <v>163.58000000000001</v>
      </c>
      <c r="G107" s="257">
        <v>315</v>
      </c>
      <c r="H107" s="257">
        <v>708</v>
      </c>
      <c r="I107" s="257">
        <v>624</v>
      </c>
      <c r="J107" s="255">
        <v>1.93</v>
      </c>
      <c r="K107" s="255">
        <v>4.33</v>
      </c>
      <c r="L107" s="255">
        <f t="shared" si="21"/>
        <v>3.8146472673921012</v>
      </c>
      <c r="M107" s="200">
        <v>4.4000000000000004</v>
      </c>
      <c r="N107" s="219">
        <f t="shared" si="14"/>
        <v>27</v>
      </c>
      <c r="O107" s="146">
        <f t="shared" si="15"/>
        <v>27.456000000000003</v>
      </c>
      <c r="P107" s="203">
        <f t="shared" si="16"/>
        <v>2</v>
      </c>
      <c r="Q107" s="202">
        <f t="shared" si="17"/>
        <v>2.16</v>
      </c>
      <c r="R107" s="203">
        <v>8</v>
      </c>
      <c r="S107" s="203">
        <f t="shared" si="18"/>
        <v>20</v>
      </c>
      <c r="T107" s="203">
        <f t="shared" si="19"/>
        <v>5</v>
      </c>
      <c r="U107" s="202">
        <f t="shared" si="20"/>
        <v>5.4</v>
      </c>
      <c r="V107" s="203">
        <v>20</v>
      </c>
      <c r="W107" s="203">
        <v>27</v>
      </c>
      <c r="X107" s="203">
        <v>2</v>
      </c>
      <c r="Y107" s="203">
        <v>5</v>
      </c>
      <c r="Z107" s="281">
        <v>17</v>
      </c>
      <c r="AA107" s="287">
        <v>10</v>
      </c>
      <c r="AB107" s="287"/>
    </row>
    <row r="108" spans="1:28" x14ac:dyDescent="0.25">
      <c r="A108" s="318">
        <v>100</v>
      </c>
      <c r="B108" s="263" t="s">
        <v>2</v>
      </c>
      <c r="C108" s="263" t="s">
        <v>55</v>
      </c>
      <c r="D108" s="140"/>
      <c r="E108" s="141"/>
      <c r="F108" s="255">
        <v>116.87</v>
      </c>
      <c r="G108" s="257"/>
      <c r="H108" s="257">
        <v>0</v>
      </c>
      <c r="I108" s="257">
        <v>77</v>
      </c>
      <c r="J108" s="255"/>
      <c r="K108" s="255">
        <v>0</v>
      </c>
      <c r="L108" s="255">
        <f t="shared" si="21"/>
        <v>0.6588517155814152</v>
      </c>
      <c r="M108" s="200">
        <f t="shared" ref="M108:M113" si="23">IF(I108&lt;VLOOKUP(L108,$M$405:$Q$413,2),0,VLOOKUP(L108,$M$405:$Q$413,3))</f>
        <v>3</v>
      </c>
      <c r="N108" s="219">
        <f t="shared" si="14"/>
        <v>2</v>
      </c>
      <c r="O108" s="146">
        <f t="shared" si="15"/>
        <v>2.31</v>
      </c>
      <c r="P108" s="203">
        <f t="shared" si="16"/>
        <v>0</v>
      </c>
      <c r="Q108" s="202">
        <f t="shared" si="17"/>
        <v>0.5</v>
      </c>
      <c r="R108" s="203">
        <v>25</v>
      </c>
      <c r="S108" s="203">
        <f t="shared" si="18"/>
        <v>2</v>
      </c>
      <c r="T108" s="203">
        <f t="shared" si="19"/>
        <v>0</v>
      </c>
      <c r="U108" s="202">
        <f t="shared" si="20"/>
        <v>0.4</v>
      </c>
      <c r="V108" s="203">
        <v>20</v>
      </c>
      <c r="W108" s="203" t="s">
        <v>916</v>
      </c>
      <c r="X108" s="203"/>
      <c r="Y108" s="203"/>
      <c r="Z108" s="281">
        <v>0</v>
      </c>
      <c r="AA108" s="287">
        <v>0</v>
      </c>
      <c r="AB108" s="287"/>
    </row>
    <row r="109" spans="1:28" x14ac:dyDescent="0.25">
      <c r="A109" s="318">
        <v>101</v>
      </c>
      <c r="B109" s="263" t="s">
        <v>57</v>
      </c>
      <c r="C109" s="263" t="s">
        <v>55</v>
      </c>
      <c r="D109" s="140"/>
      <c r="E109" s="141"/>
      <c r="F109" s="255">
        <v>46.97</v>
      </c>
      <c r="G109" s="257">
        <v>172</v>
      </c>
      <c r="H109" s="257">
        <v>250</v>
      </c>
      <c r="I109" s="257">
        <v>204</v>
      </c>
      <c r="J109" s="255">
        <v>3.38</v>
      </c>
      <c r="K109" s="255">
        <v>4.91</v>
      </c>
      <c r="L109" s="255">
        <f t="shared" si="21"/>
        <v>4.3431977858207365</v>
      </c>
      <c r="M109" s="200">
        <f t="shared" si="23"/>
        <v>8</v>
      </c>
      <c r="N109" s="219">
        <f t="shared" si="14"/>
        <v>16</v>
      </c>
      <c r="O109" s="146">
        <f t="shared" si="15"/>
        <v>16.32</v>
      </c>
      <c r="P109" s="203">
        <f t="shared" si="16"/>
        <v>4</v>
      </c>
      <c r="Q109" s="202">
        <f t="shared" si="17"/>
        <v>4</v>
      </c>
      <c r="R109" s="203">
        <v>25</v>
      </c>
      <c r="S109" s="203">
        <f t="shared" si="18"/>
        <v>9</v>
      </c>
      <c r="T109" s="203">
        <f t="shared" si="19"/>
        <v>3</v>
      </c>
      <c r="U109" s="202">
        <f t="shared" si="20"/>
        <v>3.2</v>
      </c>
      <c r="V109" s="203">
        <v>20</v>
      </c>
      <c r="W109" s="203">
        <v>16</v>
      </c>
      <c r="X109" s="203">
        <v>4</v>
      </c>
      <c r="Y109" s="203">
        <v>3</v>
      </c>
      <c r="Z109" s="281">
        <v>15</v>
      </c>
      <c r="AA109" s="287">
        <v>6</v>
      </c>
      <c r="AB109" s="287"/>
    </row>
    <row r="110" spans="1:28" ht="47.25" x14ac:dyDescent="0.25">
      <c r="A110" s="318">
        <v>102</v>
      </c>
      <c r="B110" s="263" t="s">
        <v>86</v>
      </c>
      <c r="C110" s="263" t="s">
        <v>971</v>
      </c>
      <c r="D110" s="140"/>
      <c r="E110" s="141"/>
      <c r="F110" s="255">
        <v>39.58</v>
      </c>
      <c r="G110" s="257">
        <v>36</v>
      </c>
      <c r="H110" s="257">
        <v>51</v>
      </c>
      <c r="I110" s="257">
        <v>62</v>
      </c>
      <c r="J110" s="255">
        <v>0.91</v>
      </c>
      <c r="K110" s="255">
        <v>1.29</v>
      </c>
      <c r="L110" s="255">
        <f t="shared" si="21"/>
        <v>1.5664477008590199</v>
      </c>
      <c r="M110" s="200">
        <f t="shared" si="23"/>
        <v>5</v>
      </c>
      <c r="N110" s="219">
        <f t="shared" si="14"/>
        <v>3</v>
      </c>
      <c r="O110" s="146">
        <f t="shared" si="15"/>
        <v>3.1</v>
      </c>
      <c r="P110" s="203">
        <f t="shared" si="16"/>
        <v>0</v>
      </c>
      <c r="Q110" s="202">
        <f t="shared" si="17"/>
        <v>0.75</v>
      </c>
      <c r="R110" s="203">
        <v>25</v>
      </c>
      <c r="S110" s="203">
        <f t="shared" si="18"/>
        <v>3</v>
      </c>
      <c r="T110" s="203">
        <f t="shared" si="19"/>
        <v>0</v>
      </c>
      <c r="U110" s="202">
        <f t="shared" si="20"/>
        <v>0.6</v>
      </c>
      <c r="V110" s="203">
        <v>20</v>
      </c>
      <c r="W110" s="203">
        <v>3</v>
      </c>
      <c r="X110" s="203"/>
      <c r="Y110" s="203"/>
      <c r="Z110" s="281">
        <v>2</v>
      </c>
      <c r="AA110" s="287">
        <v>0</v>
      </c>
      <c r="AB110" s="287"/>
    </row>
    <row r="111" spans="1:28" hidden="1" x14ac:dyDescent="0.25">
      <c r="A111" s="135">
        <v>103</v>
      </c>
      <c r="B111" s="161" t="s">
        <v>444</v>
      </c>
      <c r="C111" s="161" t="s">
        <v>55</v>
      </c>
      <c r="D111" s="140"/>
      <c r="E111" s="141"/>
      <c r="F111" s="141"/>
      <c r="G111" s="139"/>
      <c r="H111" s="139"/>
      <c r="I111" s="139"/>
      <c r="J111" s="142"/>
      <c r="K111" s="142"/>
      <c r="L111" s="142"/>
      <c r="M111" s="144">
        <f t="shared" si="23"/>
        <v>0</v>
      </c>
      <c r="N111" s="219">
        <f t="shared" si="14"/>
        <v>0</v>
      </c>
      <c r="O111" s="146">
        <f t="shared" si="15"/>
        <v>0</v>
      </c>
      <c r="P111" s="145">
        <f t="shared" si="16"/>
        <v>0</v>
      </c>
      <c r="Q111" s="146">
        <f t="shared" si="17"/>
        <v>0</v>
      </c>
      <c r="R111" s="145">
        <f>IF(I111&lt;VLOOKUP(L111,$M$405:$Q$413,2),0,VLOOKUP(L111,$M$405:$Q$413,4))</f>
        <v>0</v>
      </c>
      <c r="S111" s="145">
        <f t="shared" si="18"/>
        <v>0</v>
      </c>
      <c r="T111" s="145">
        <f t="shared" si="19"/>
        <v>0</v>
      </c>
      <c r="U111" s="146">
        <f t="shared" si="20"/>
        <v>0</v>
      </c>
      <c r="V111" s="145">
        <f>IF(I111&lt;VLOOKUP(L111,$M$405:$Q$413,2),0,VLOOKUP(L111,$M$405:$Q$413,5))</f>
        <v>0</v>
      </c>
      <c r="W111" s="179"/>
      <c r="X111" s="179"/>
      <c r="Y111" s="247"/>
      <c r="AA111" s="112"/>
      <c r="AB111" s="283"/>
    </row>
    <row r="112" spans="1:28" hidden="1" x14ac:dyDescent="0.25">
      <c r="A112" s="135">
        <v>104</v>
      </c>
      <c r="B112" s="161" t="s">
        <v>856</v>
      </c>
      <c r="C112" s="161" t="s">
        <v>696</v>
      </c>
      <c r="D112" s="140"/>
      <c r="E112" s="141"/>
      <c r="F112" s="141"/>
      <c r="G112" s="139"/>
      <c r="H112" s="139"/>
      <c r="I112" s="139"/>
      <c r="J112" s="142"/>
      <c r="K112" s="142"/>
      <c r="L112" s="142"/>
      <c r="M112" s="144">
        <f t="shared" si="23"/>
        <v>0</v>
      </c>
      <c r="N112" s="219">
        <f t="shared" si="14"/>
        <v>0</v>
      </c>
      <c r="O112" s="146">
        <f t="shared" si="15"/>
        <v>0</v>
      </c>
      <c r="P112" s="145">
        <f t="shared" si="16"/>
        <v>0</v>
      </c>
      <c r="Q112" s="146">
        <f t="shared" si="17"/>
        <v>0</v>
      </c>
      <c r="R112" s="145">
        <f>IF(I112&lt;VLOOKUP(L112,$M$405:$Q$413,2),0,VLOOKUP(L112,$M$405:$Q$413,4))</f>
        <v>0</v>
      </c>
      <c r="S112" s="145">
        <f t="shared" si="18"/>
        <v>0</v>
      </c>
      <c r="T112" s="145">
        <f t="shared" si="19"/>
        <v>0</v>
      </c>
      <c r="U112" s="146">
        <f t="shared" si="20"/>
        <v>0</v>
      </c>
      <c r="V112" s="145">
        <f>IF(I112&lt;VLOOKUP(L112,$M$405:$Q$413,2),0,VLOOKUP(L112,$M$405:$Q$413,5))</f>
        <v>0</v>
      </c>
      <c r="W112" s="179"/>
      <c r="X112" s="179"/>
      <c r="Y112" s="247"/>
      <c r="AA112" s="112"/>
      <c r="AB112" s="212"/>
    </row>
    <row r="113" spans="1:28" hidden="1" x14ac:dyDescent="0.25">
      <c r="A113" s="135">
        <v>105</v>
      </c>
      <c r="B113" s="161" t="s">
        <v>848</v>
      </c>
      <c r="C113" s="161" t="s">
        <v>696</v>
      </c>
      <c r="D113" s="140"/>
      <c r="E113" s="141"/>
      <c r="F113" s="141"/>
      <c r="G113" s="139"/>
      <c r="H113" s="139"/>
      <c r="I113" s="139"/>
      <c r="J113" s="142"/>
      <c r="K113" s="142"/>
      <c r="L113" s="142"/>
      <c r="M113" s="144">
        <f t="shared" si="23"/>
        <v>0</v>
      </c>
      <c r="N113" s="219">
        <f t="shared" si="14"/>
        <v>0</v>
      </c>
      <c r="O113" s="146">
        <f t="shared" si="15"/>
        <v>0</v>
      </c>
      <c r="P113" s="145">
        <f t="shared" si="16"/>
        <v>0</v>
      </c>
      <c r="Q113" s="146">
        <f t="shared" si="17"/>
        <v>0</v>
      </c>
      <c r="R113" s="145">
        <f>IF(I113&lt;VLOOKUP(L113,$M$405:$Q$413,2),0,VLOOKUP(L113,$M$405:$Q$413,4))</f>
        <v>0</v>
      </c>
      <c r="S113" s="145">
        <f t="shared" si="18"/>
        <v>0</v>
      </c>
      <c r="T113" s="145">
        <f t="shared" si="19"/>
        <v>0</v>
      </c>
      <c r="U113" s="146">
        <f t="shared" si="20"/>
        <v>0</v>
      </c>
      <c r="V113" s="145">
        <f>IF(I113&lt;VLOOKUP(L113,$M$405:$Q$413,2),0,VLOOKUP(L113,$M$405:$Q$413,5))</f>
        <v>0</v>
      </c>
      <c r="W113" s="179"/>
      <c r="X113" s="179"/>
      <c r="Y113" s="247"/>
      <c r="AA113" s="112"/>
      <c r="AB113" s="282"/>
    </row>
    <row r="114" spans="1:28" ht="31.5" x14ac:dyDescent="0.25">
      <c r="A114" s="318">
        <v>106</v>
      </c>
      <c r="B114" s="263" t="s">
        <v>695</v>
      </c>
      <c r="C114" s="263" t="s">
        <v>696</v>
      </c>
      <c r="D114" s="140"/>
      <c r="E114" s="141"/>
      <c r="F114" s="255">
        <v>80.09</v>
      </c>
      <c r="G114" s="257">
        <v>142</v>
      </c>
      <c r="H114" s="257">
        <v>317</v>
      </c>
      <c r="I114" s="257">
        <v>214</v>
      </c>
      <c r="J114" s="255">
        <v>1.77</v>
      </c>
      <c r="K114" s="255">
        <v>3.96</v>
      </c>
      <c r="L114" s="255">
        <f t="shared" si="21"/>
        <v>2.6719940067424148</v>
      </c>
      <c r="M114" s="200">
        <v>3</v>
      </c>
      <c r="N114" s="219">
        <f t="shared" si="14"/>
        <v>6</v>
      </c>
      <c r="O114" s="146">
        <f t="shared" si="15"/>
        <v>6.42</v>
      </c>
      <c r="P114" s="203">
        <f t="shared" si="16"/>
        <v>1</v>
      </c>
      <c r="Q114" s="202">
        <f t="shared" si="17"/>
        <v>1.5</v>
      </c>
      <c r="R114" s="203">
        <v>25</v>
      </c>
      <c r="S114" s="203">
        <f t="shared" si="18"/>
        <v>5</v>
      </c>
      <c r="T114" s="203">
        <f t="shared" si="19"/>
        <v>0</v>
      </c>
      <c r="U114" s="202">
        <f t="shared" si="20"/>
        <v>0</v>
      </c>
      <c r="V114" s="203">
        <v>0</v>
      </c>
      <c r="W114" s="203">
        <v>6</v>
      </c>
      <c r="X114" s="203">
        <v>1</v>
      </c>
      <c r="Y114" s="203"/>
      <c r="Z114" s="281">
        <v>6</v>
      </c>
      <c r="AA114" s="287">
        <v>5</v>
      </c>
      <c r="AB114" s="287"/>
    </row>
    <row r="115" spans="1:28" ht="31.5" x14ac:dyDescent="0.25">
      <c r="A115" s="318">
        <v>107</v>
      </c>
      <c r="B115" s="263" t="s">
        <v>60</v>
      </c>
      <c r="C115" s="263" t="s">
        <v>696</v>
      </c>
      <c r="D115" s="140"/>
      <c r="E115" s="141"/>
      <c r="F115" s="255">
        <v>157.33000000000001</v>
      </c>
      <c r="G115" s="257">
        <v>325</v>
      </c>
      <c r="H115" s="257">
        <v>331</v>
      </c>
      <c r="I115" s="257">
        <v>421</v>
      </c>
      <c r="J115" s="255">
        <v>2.0699999999999998</v>
      </c>
      <c r="K115" s="255">
        <v>2.11</v>
      </c>
      <c r="L115" s="255">
        <f t="shared" si="21"/>
        <v>2.6759041505116632</v>
      </c>
      <c r="M115" s="200">
        <v>3.2</v>
      </c>
      <c r="N115" s="219">
        <f t="shared" si="14"/>
        <v>13</v>
      </c>
      <c r="O115" s="146">
        <f t="shared" si="15"/>
        <v>13.472000000000001</v>
      </c>
      <c r="P115" s="203">
        <f t="shared" si="16"/>
        <v>0</v>
      </c>
      <c r="Q115" s="202">
        <f t="shared" si="17"/>
        <v>0</v>
      </c>
      <c r="R115" s="203">
        <v>0</v>
      </c>
      <c r="S115" s="203">
        <f t="shared" si="18"/>
        <v>11</v>
      </c>
      <c r="T115" s="203">
        <f t="shared" si="19"/>
        <v>2</v>
      </c>
      <c r="U115" s="202">
        <f t="shared" si="20"/>
        <v>2.6</v>
      </c>
      <c r="V115" s="203">
        <v>20</v>
      </c>
      <c r="W115" s="203">
        <v>13</v>
      </c>
      <c r="X115" s="203">
        <v>0</v>
      </c>
      <c r="Y115" s="203">
        <v>2</v>
      </c>
      <c r="Z115" s="281">
        <v>12</v>
      </c>
      <c r="AA115" s="287">
        <v>7</v>
      </c>
      <c r="AB115" s="287"/>
    </row>
    <row r="116" spans="1:28" ht="33" customHeight="1" x14ac:dyDescent="0.25">
      <c r="A116" s="318">
        <v>108</v>
      </c>
      <c r="B116" s="263" t="s">
        <v>59</v>
      </c>
      <c r="C116" s="263" t="s">
        <v>696</v>
      </c>
      <c r="D116" s="140"/>
      <c r="E116" s="141"/>
      <c r="F116" s="255">
        <v>1311.72</v>
      </c>
      <c r="G116" s="257">
        <v>1450</v>
      </c>
      <c r="H116" s="257">
        <v>1482</v>
      </c>
      <c r="I116" s="257">
        <v>1494</v>
      </c>
      <c r="J116" s="255">
        <v>1.1599999999999999</v>
      </c>
      <c r="K116" s="255">
        <v>1.19</v>
      </c>
      <c r="L116" s="255">
        <f t="shared" si="21"/>
        <v>1.1389625834781814</v>
      </c>
      <c r="M116" s="200">
        <v>4.3</v>
      </c>
      <c r="N116" s="219">
        <f t="shared" si="14"/>
        <v>64</v>
      </c>
      <c r="O116" s="146">
        <f t="shared" si="15"/>
        <v>64.242000000000004</v>
      </c>
      <c r="P116" s="203">
        <f t="shared" si="16"/>
        <v>3</v>
      </c>
      <c r="Q116" s="202">
        <f t="shared" si="17"/>
        <v>3.2</v>
      </c>
      <c r="R116" s="203">
        <v>5</v>
      </c>
      <c r="S116" s="203">
        <f t="shared" si="18"/>
        <v>49</v>
      </c>
      <c r="T116" s="203">
        <f t="shared" si="19"/>
        <v>12</v>
      </c>
      <c r="U116" s="202">
        <f t="shared" si="20"/>
        <v>12.8</v>
      </c>
      <c r="V116" s="203">
        <v>20</v>
      </c>
      <c r="W116" s="203">
        <v>64</v>
      </c>
      <c r="X116" s="203">
        <v>3</v>
      </c>
      <c r="Y116" s="203">
        <v>12</v>
      </c>
      <c r="Z116" s="281">
        <v>68</v>
      </c>
      <c r="AA116" s="287">
        <v>55</v>
      </c>
      <c r="AB116" s="287"/>
    </row>
    <row r="117" spans="1:28" ht="31.5" x14ac:dyDescent="0.25">
      <c r="A117" s="318">
        <v>109</v>
      </c>
      <c r="B117" s="263" t="s">
        <v>697</v>
      </c>
      <c r="C117" s="263" t="s">
        <v>696</v>
      </c>
      <c r="D117" s="140"/>
      <c r="E117" s="141"/>
      <c r="F117" s="255">
        <v>44.85</v>
      </c>
      <c r="G117" s="257">
        <v>119</v>
      </c>
      <c r="H117" s="257">
        <v>131</v>
      </c>
      <c r="I117" s="257">
        <v>151</v>
      </c>
      <c r="J117" s="255">
        <v>2.65</v>
      </c>
      <c r="K117" s="255">
        <v>2.92</v>
      </c>
      <c r="L117" s="255">
        <f t="shared" si="21"/>
        <v>3.3667781493868447</v>
      </c>
      <c r="M117" s="200">
        <f>IF(I117&lt;VLOOKUP(L117,$M$405:$Q$413,2),0,VLOOKUP(L117,$M$405:$Q$413,3))</f>
        <v>7</v>
      </c>
      <c r="N117" s="219">
        <f t="shared" si="14"/>
        <v>10</v>
      </c>
      <c r="O117" s="146">
        <f t="shared" si="15"/>
        <v>10.57</v>
      </c>
      <c r="P117" s="203">
        <f t="shared" si="16"/>
        <v>2</v>
      </c>
      <c r="Q117" s="202">
        <f t="shared" si="17"/>
        <v>2.5</v>
      </c>
      <c r="R117" s="203">
        <v>25</v>
      </c>
      <c r="S117" s="203">
        <f t="shared" si="18"/>
        <v>6</v>
      </c>
      <c r="T117" s="203">
        <f t="shared" si="19"/>
        <v>2</v>
      </c>
      <c r="U117" s="202">
        <f t="shared" si="20"/>
        <v>2</v>
      </c>
      <c r="V117" s="203">
        <v>20</v>
      </c>
      <c r="W117" s="203">
        <v>10</v>
      </c>
      <c r="X117" s="203">
        <v>2</v>
      </c>
      <c r="Y117" s="203">
        <v>2</v>
      </c>
      <c r="Z117" s="281">
        <v>8</v>
      </c>
      <c r="AA117" s="287">
        <v>5</v>
      </c>
      <c r="AB117" s="287"/>
    </row>
    <row r="118" spans="1:28" x14ac:dyDescent="0.25">
      <c r="A118" s="318">
        <v>110</v>
      </c>
      <c r="B118" s="263" t="s">
        <v>2</v>
      </c>
      <c r="C118" s="263" t="s">
        <v>696</v>
      </c>
      <c r="D118" s="140"/>
      <c r="E118" s="141"/>
      <c r="F118" s="255">
        <v>2766.11</v>
      </c>
      <c r="G118" s="257">
        <v>1628</v>
      </c>
      <c r="H118" s="257">
        <v>1834</v>
      </c>
      <c r="I118" s="257">
        <v>2263</v>
      </c>
      <c r="J118" s="255">
        <v>0.5</v>
      </c>
      <c r="K118" s="255">
        <v>0.56000000000000005</v>
      </c>
      <c r="L118" s="255">
        <f t="shared" si="21"/>
        <v>0.81811641619458364</v>
      </c>
      <c r="M118" s="200">
        <f>IF(I118&lt;VLOOKUP(L118,$M$405:$Q$413,2),0,VLOOKUP(L118,$M$405:$Q$413,3))</f>
        <v>3</v>
      </c>
      <c r="N118" s="219">
        <f t="shared" si="14"/>
        <v>67</v>
      </c>
      <c r="O118" s="146">
        <f t="shared" si="15"/>
        <v>67.89</v>
      </c>
      <c r="P118" s="203">
        <f t="shared" si="16"/>
        <v>0</v>
      </c>
      <c r="Q118" s="202">
        <f t="shared" si="17"/>
        <v>0</v>
      </c>
      <c r="R118" s="203">
        <v>0</v>
      </c>
      <c r="S118" s="203">
        <f t="shared" si="18"/>
        <v>54</v>
      </c>
      <c r="T118" s="203">
        <f t="shared" si="19"/>
        <v>13</v>
      </c>
      <c r="U118" s="202">
        <f t="shared" si="20"/>
        <v>13.4</v>
      </c>
      <c r="V118" s="203">
        <v>20</v>
      </c>
      <c r="W118" s="203" t="s">
        <v>916</v>
      </c>
      <c r="X118" s="203"/>
      <c r="Y118" s="203"/>
      <c r="Z118" s="281">
        <v>55</v>
      </c>
      <c r="AA118" s="287">
        <v>50</v>
      </c>
      <c r="AB118" s="287"/>
    </row>
    <row r="119" spans="1:28" ht="31.5" x14ac:dyDescent="0.25">
      <c r="A119" s="318">
        <v>111</v>
      </c>
      <c r="B119" s="263" t="s">
        <v>698</v>
      </c>
      <c r="C119" s="263" t="s">
        <v>696</v>
      </c>
      <c r="D119" s="140"/>
      <c r="E119" s="141"/>
      <c r="F119" s="255">
        <v>473.84</v>
      </c>
      <c r="G119" s="257">
        <v>495</v>
      </c>
      <c r="H119" s="257">
        <v>279</v>
      </c>
      <c r="I119" s="257">
        <v>544</v>
      </c>
      <c r="J119" s="255">
        <v>1.04</v>
      </c>
      <c r="K119" s="255">
        <v>0.59</v>
      </c>
      <c r="L119" s="255">
        <f t="shared" si="21"/>
        <v>1.1480668580111431</v>
      </c>
      <c r="M119" s="200">
        <f>IF(I119&lt;VLOOKUP(L119,$M$405:$Q$413,2),0,VLOOKUP(L119,$M$405:$Q$413,3))</f>
        <v>5</v>
      </c>
      <c r="N119" s="219">
        <f t="shared" si="14"/>
        <v>27</v>
      </c>
      <c r="O119" s="146">
        <f t="shared" si="15"/>
        <v>27.2</v>
      </c>
      <c r="P119" s="203">
        <f t="shared" si="16"/>
        <v>6</v>
      </c>
      <c r="Q119" s="202">
        <f t="shared" si="17"/>
        <v>6.75</v>
      </c>
      <c r="R119" s="203">
        <v>25</v>
      </c>
      <c r="S119" s="203">
        <f t="shared" si="18"/>
        <v>16</v>
      </c>
      <c r="T119" s="203">
        <f t="shared" si="19"/>
        <v>5</v>
      </c>
      <c r="U119" s="202">
        <f t="shared" si="20"/>
        <v>5.4</v>
      </c>
      <c r="V119" s="203">
        <v>20</v>
      </c>
      <c r="W119" s="203">
        <v>27</v>
      </c>
      <c r="X119" s="203">
        <v>6</v>
      </c>
      <c r="Y119" s="203">
        <v>5</v>
      </c>
      <c r="Z119" s="281">
        <v>8</v>
      </c>
      <c r="AA119" s="287">
        <v>0</v>
      </c>
      <c r="AB119" s="287"/>
    </row>
    <row r="120" spans="1:28" ht="31.5" x14ac:dyDescent="0.25">
      <c r="A120" s="318">
        <v>112</v>
      </c>
      <c r="B120" s="263" t="s">
        <v>699</v>
      </c>
      <c r="C120" s="263" t="s">
        <v>696</v>
      </c>
      <c r="D120" s="140"/>
      <c r="E120" s="141"/>
      <c r="F120" s="255">
        <v>73.459999999999994</v>
      </c>
      <c r="G120" s="257">
        <v>125</v>
      </c>
      <c r="H120" s="257">
        <v>144</v>
      </c>
      <c r="I120" s="257">
        <v>155</v>
      </c>
      <c r="J120" s="255">
        <v>1.7</v>
      </c>
      <c r="K120" s="255">
        <v>1.96</v>
      </c>
      <c r="L120" s="255">
        <f t="shared" si="21"/>
        <v>2.1099918322896816</v>
      </c>
      <c r="M120" s="200">
        <v>5</v>
      </c>
      <c r="N120" s="219">
        <f t="shared" si="14"/>
        <v>7</v>
      </c>
      <c r="O120" s="146">
        <f t="shared" si="15"/>
        <v>7.75</v>
      </c>
      <c r="P120" s="203">
        <f t="shared" si="16"/>
        <v>1</v>
      </c>
      <c r="Q120" s="202">
        <f t="shared" si="17"/>
        <v>1.75</v>
      </c>
      <c r="R120" s="203">
        <v>25</v>
      </c>
      <c r="S120" s="203">
        <f t="shared" si="18"/>
        <v>5</v>
      </c>
      <c r="T120" s="203">
        <f t="shared" si="19"/>
        <v>1</v>
      </c>
      <c r="U120" s="202">
        <f t="shared" si="20"/>
        <v>1.4</v>
      </c>
      <c r="V120" s="203">
        <v>20</v>
      </c>
      <c r="W120" s="203">
        <v>7</v>
      </c>
      <c r="X120" s="203">
        <v>1</v>
      </c>
      <c r="Y120" s="203">
        <v>1</v>
      </c>
      <c r="Z120" s="281">
        <v>6</v>
      </c>
      <c r="AA120" s="287">
        <v>0</v>
      </c>
      <c r="AB120" s="287"/>
    </row>
    <row r="121" spans="1:28" ht="31.5" x14ac:dyDescent="0.25">
      <c r="A121" s="318">
        <v>113</v>
      </c>
      <c r="B121" s="263" t="s">
        <v>700</v>
      </c>
      <c r="C121" s="263" t="s">
        <v>696</v>
      </c>
      <c r="D121" s="140"/>
      <c r="E121" s="141"/>
      <c r="F121" s="255">
        <v>491.79</v>
      </c>
      <c r="G121" s="257">
        <v>514</v>
      </c>
      <c r="H121" s="257">
        <v>387</v>
      </c>
      <c r="I121" s="257">
        <v>669</v>
      </c>
      <c r="J121" s="255">
        <v>1.05</v>
      </c>
      <c r="K121" s="255">
        <v>0.79</v>
      </c>
      <c r="L121" s="255">
        <f t="shared" si="21"/>
        <v>1.3603367290916855</v>
      </c>
      <c r="M121" s="200">
        <f>IF(I121&lt;VLOOKUP(L121,$M$405:$Q$413,2),0,VLOOKUP(L121,$M$405:$Q$413,3))</f>
        <v>5</v>
      </c>
      <c r="N121" s="219">
        <f t="shared" si="14"/>
        <v>33</v>
      </c>
      <c r="O121" s="146">
        <f t="shared" si="15"/>
        <v>33.450000000000003</v>
      </c>
      <c r="P121" s="203">
        <f t="shared" si="16"/>
        <v>8</v>
      </c>
      <c r="Q121" s="202">
        <f t="shared" si="17"/>
        <v>8.25</v>
      </c>
      <c r="R121" s="203">
        <v>25</v>
      </c>
      <c r="S121" s="203">
        <f t="shared" si="18"/>
        <v>19</v>
      </c>
      <c r="T121" s="203">
        <f t="shared" si="19"/>
        <v>6</v>
      </c>
      <c r="U121" s="202">
        <f t="shared" si="20"/>
        <v>6.6</v>
      </c>
      <c r="V121" s="203">
        <v>20</v>
      </c>
      <c r="W121" s="203">
        <v>33</v>
      </c>
      <c r="X121" s="203">
        <v>8</v>
      </c>
      <c r="Y121" s="203">
        <v>6</v>
      </c>
      <c r="Z121" s="281">
        <v>11</v>
      </c>
      <c r="AA121" s="287">
        <v>2</v>
      </c>
      <c r="AB121" s="287"/>
    </row>
    <row r="122" spans="1:28" ht="33" customHeight="1" x14ac:dyDescent="0.25">
      <c r="A122" s="318">
        <v>114</v>
      </c>
      <c r="B122" s="263" t="s">
        <v>701</v>
      </c>
      <c r="C122" s="263" t="s">
        <v>696</v>
      </c>
      <c r="D122" s="140"/>
      <c r="E122" s="141"/>
      <c r="F122" s="255">
        <v>495.87</v>
      </c>
      <c r="G122" s="257">
        <v>475</v>
      </c>
      <c r="H122" s="257">
        <v>536</v>
      </c>
      <c r="I122" s="257">
        <v>624</v>
      </c>
      <c r="J122" s="255">
        <v>0.96</v>
      </c>
      <c r="K122" s="255">
        <v>1.08</v>
      </c>
      <c r="L122" s="255">
        <f t="shared" si="21"/>
        <v>1.2583943372254824</v>
      </c>
      <c r="M122" s="200">
        <f>IF(I122&lt;VLOOKUP(L122,$M$405:$Q$413,2),0,VLOOKUP(L122,$M$405:$Q$413,3))</f>
        <v>5</v>
      </c>
      <c r="N122" s="219">
        <f t="shared" si="14"/>
        <v>31</v>
      </c>
      <c r="O122" s="146">
        <f t="shared" si="15"/>
        <v>31.2</v>
      </c>
      <c r="P122" s="203">
        <f t="shared" si="16"/>
        <v>7</v>
      </c>
      <c r="Q122" s="202">
        <f t="shared" si="17"/>
        <v>7.75</v>
      </c>
      <c r="R122" s="203">
        <v>25</v>
      </c>
      <c r="S122" s="203">
        <f t="shared" si="18"/>
        <v>18</v>
      </c>
      <c r="T122" s="203">
        <f t="shared" si="19"/>
        <v>6</v>
      </c>
      <c r="U122" s="202">
        <f t="shared" si="20"/>
        <v>6.2</v>
      </c>
      <c r="V122" s="203">
        <v>20</v>
      </c>
      <c r="W122" s="203">
        <v>31</v>
      </c>
      <c r="X122" s="203">
        <v>7</v>
      </c>
      <c r="Y122" s="203">
        <v>6</v>
      </c>
      <c r="Z122" s="281">
        <v>14</v>
      </c>
      <c r="AA122" s="287">
        <v>13</v>
      </c>
      <c r="AB122" s="287"/>
    </row>
    <row r="123" spans="1:28" ht="31.5" customHeight="1" x14ac:dyDescent="0.25">
      <c r="A123" s="318">
        <v>115</v>
      </c>
      <c r="B123" s="263" t="s">
        <v>92</v>
      </c>
      <c r="C123" s="263" t="s">
        <v>696</v>
      </c>
      <c r="D123" s="140"/>
      <c r="E123" s="141"/>
      <c r="F123" s="255">
        <v>2033.81</v>
      </c>
      <c r="G123" s="257">
        <v>1669</v>
      </c>
      <c r="H123" s="257">
        <v>1509</v>
      </c>
      <c r="I123" s="257">
        <v>1717</v>
      </c>
      <c r="J123" s="255">
        <v>0.82</v>
      </c>
      <c r="K123" s="255">
        <v>0.74</v>
      </c>
      <c r="L123" s="255">
        <f t="shared" si="21"/>
        <v>0.8442283202462374</v>
      </c>
      <c r="M123" s="200">
        <v>2.5</v>
      </c>
      <c r="N123" s="219">
        <f t="shared" si="14"/>
        <v>42</v>
      </c>
      <c r="O123" s="146">
        <f t="shared" si="15"/>
        <v>42.924999999999997</v>
      </c>
      <c r="P123" s="203">
        <f t="shared" si="16"/>
        <v>0</v>
      </c>
      <c r="Q123" s="202">
        <f t="shared" si="17"/>
        <v>0</v>
      </c>
      <c r="R123" s="203">
        <v>0</v>
      </c>
      <c r="S123" s="203">
        <f t="shared" si="18"/>
        <v>34</v>
      </c>
      <c r="T123" s="203">
        <f t="shared" si="19"/>
        <v>8</v>
      </c>
      <c r="U123" s="202">
        <f t="shared" si="20"/>
        <v>8.4</v>
      </c>
      <c r="V123" s="203">
        <v>20</v>
      </c>
      <c r="W123" s="203">
        <v>42</v>
      </c>
      <c r="X123" s="203">
        <v>0</v>
      </c>
      <c r="Y123" s="203">
        <v>12</v>
      </c>
      <c r="Z123" s="281">
        <v>40</v>
      </c>
      <c r="AA123" s="287">
        <v>22</v>
      </c>
      <c r="AB123" s="287"/>
    </row>
    <row r="124" spans="1:28" ht="33" customHeight="1" x14ac:dyDescent="0.25">
      <c r="A124" s="318">
        <v>116</v>
      </c>
      <c r="B124" s="263" t="s">
        <v>726</v>
      </c>
      <c r="C124" s="263" t="s">
        <v>696</v>
      </c>
      <c r="D124" s="140"/>
      <c r="E124" s="141"/>
      <c r="F124" s="255">
        <v>492.9</v>
      </c>
      <c r="G124" s="257"/>
      <c r="H124" s="257"/>
      <c r="I124" s="257">
        <v>465</v>
      </c>
      <c r="J124" s="255"/>
      <c r="K124" s="255"/>
      <c r="L124" s="255">
        <f t="shared" si="21"/>
        <v>0.94339622641509435</v>
      </c>
      <c r="M124" s="200">
        <f t="shared" ref="M124:M134" si="24">IF(I124&lt;VLOOKUP(L124,$M$405:$Q$413,2),0,VLOOKUP(L124,$M$405:$Q$413,3))</f>
        <v>3</v>
      </c>
      <c r="N124" s="219">
        <f t="shared" si="14"/>
        <v>13</v>
      </c>
      <c r="O124" s="146">
        <f t="shared" si="15"/>
        <v>13.95</v>
      </c>
      <c r="P124" s="203">
        <f t="shared" si="16"/>
        <v>3</v>
      </c>
      <c r="Q124" s="202">
        <f t="shared" si="17"/>
        <v>3.25</v>
      </c>
      <c r="R124" s="203">
        <v>25</v>
      </c>
      <c r="S124" s="203">
        <f t="shared" si="18"/>
        <v>8</v>
      </c>
      <c r="T124" s="203">
        <f t="shared" si="19"/>
        <v>2</v>
      </c>
      <c r="U124" s="202">
        <f t="shared" si="20"/>
        <v>2.6</v>
      </c>
      <c r="V124" s="203">
        <v>20</v>
      </c>
      <c r="W124" s="203">
        <v>13</v>
      </c>
      <c r="X124" s="203">
        <v>3</v>
      </c>
      <c r="Y124" s="203">
        <v>2</v>
      </c>
      <c r="Z124" s="281">
        <v>0</v>
      </c>
      <c r="AA124" s="287">
        <v>0</v>
      </c>
      <c r="AB124" s="287"/>
    </row>
    <row r="125" spans="1:28" ht="31.5" x14ac:dyDescent="0.25">
      <c r="A125" s="318">
        <v>117</v>
      </c>
      <c r="B125" s="263" t="s">
        <v>857</v>
      </c>
      <c r="C125" s="263" t="s">
        <v>696</v>
      </c>
      <c r="D125" s="140"/>
      <c r="E125" s="141"/>
      <c r="F125" s="255">
        <v>499.13</v>
      </c>
      <c r="G125" s="257"/>
      <c r="H125" s="257"/>
      <c r="I125" s="257">
        <v>471</v>
      </c>
      <c r="J125" s="255"/>
      <c r="K125" s="255"/>
      <c r="L125" s="255">
        <f t="shared" si="21"/>
        <v>0.94364193697032839</v>
      </c>
      <c r="M125" s="200">
        <f t="shared" si="24"/>
        <v>3</v>
      </c>
      <c r="N125" s="219">
        <f t="shared" si="14"/>
        <v>14</v>
      </c>
      <c r="O125" s="146">
        <f t="shared" si="15"/>
        <v>14.13</v>
      </c>
      <c r="P125" s="203">
        <f t="shared" si="16"/>
        <v>3</v>
      </c>
      <c r="Q125" s="202">
        <f t="shared" si="17"/>
        <v>3.5</v>
      </c>
      <c r="R125" s="203">
        <v>25</v>
      </c>
      <c r="S125" s="203">
        <f t="shared" si="18"/>
        <v>9</v>
      </c>
      <c r="T125" s="203">
        <f t="shared" si="19"/>
        <v>2</v>
      </c>
      <c r="U125" s="202">
        <f t="shared" si="20"/>
        <v>2.8</v>
      </c>
      <c r="V125" s="203">
        <v>20</v>
      </c>
      <c r="W125" s="203">
        <v>14</v>
      </c>
      <c r="X125" s="203">
        <v>3</v>
      </c>
      <c r="Y125" s="203">
        <v>2</v>
      </c>
      <c r="Z125" s="281">
        <v>0</v>
      </c>
      <c r="AA125" s="287">
        <v>0</v>
      </c>
      <c r="AB125" s="287"/>
    </row>
    <row r="126" spans="1:28" ht="31.5" x14ac:dyDescent="0.25">
      <c r="A126" s="318">
        <v>118</v>
      </c>
      <c r="B126" s="263" t="s">
        <v>94</v>
      </c>
      <c r="C126" s="263" t="s">
        <v>696</v>
      </c>
      <c r="D126" s="140"/>
      <c r="E126" s="141"/>
      <c r="F126" s="255">
        <v>498.91</v>
      </c>
      <c r="G126" s="257">
        <v>372</v>
      </c>
      <c r="H126" s="257">
        <v>415</v>
      </c>
      <c r="I126" s="257">
        <v>502</v>
      </c>
      <c r="J126" s="255">
        <v>0.75</v>
      </c>
      <c r="K126" s="255">
        <v>0.83</v>
      </c>
      <c r="L126" s="255">
        <f t="shared" si="21"/>
        <v>1.006193501833998</v>
      </c>
      <c r="M126" s="200">
        <f t="shared" si="24"/>
        <v>3</v>
      </c>
      <c r="N126" s="219">
        <f t="shared" si="14"/>
        <v>15</v>
      </c>
      <c r="O126" s="146">
        <f t="shared" si="15"/>
        <v>15.06</v>
      </c>
      <c r="P126" s="203">
        <f t="shared" si="16"/>
        <v>3</v>
      </c>
      <c r="Q126" s="202">
        <f t="shared" si="17"/>
        <v>3.75</v>
      </c>
      <c r="R126" s="203">
        <v>25</v>
      </c>
      <c r="S126" s="203">
        <f t="shared" si="18"/>
        <v>9</v>
      </c>
      <c r="T126" s="203">
        <f t="shared" si="19"/>
        <v>3</v>
      </c>
      <c r="U126" s="202">
        <f t="shared" si="20"/>
        <v>3</v>
      </c>
      <c r="V126" s="203">
        <v>20</v>
      </c>
      <c r="W126" s="203">
        <v>15</v>
      </c>
      <c r="X126" s="203">
        <v>3</v>
      </c>
      <c r="Y126" s="203">
        <v>3</v>
      </c>
      <c r="Z126" s="281">
        <v>12</v>
      </c>
      <c r="AA126" s="287">
        <v>12</v>
      </c>
      <c r="AB126" s="287"/>
    </row>
    <row r="127" spans="1:28" ht="31.5" hidden="1" x14ac:dyDescent="0.25">
      <c r="A127" s="135">
        <v>119</v>
      </c>
      <c r="B127" s="161" t="s">
        <v>94</v>
      </c>
      <c r="C127" s="161" t="s">
        <v>696</v>
      </c>
      <c r="D127" s="140"/>
      <c r="E127" s="141"/>
      <c r="F127" s="142"/>
      <c r="G127" s="139"/>
      <c r="H127" s="139"/>
      <c r="I127" s="139"/>
      <c r="J127" s="142"/>
      <c r="K127" s="142"/>
      <c r="L127" s="142"/>
      <c r="M127" s="144">
        <f t="shared" si="24"/>
        <v>0</v>
      </c>
      <c r="N127" s="219">
        <f t="shared" si="14"/>
        <v>0</v>
      </c>
      <c r="O127" s="146">
        <f t="shared" si="15"/>
        <v>0</v>
      </c>
      <c r="P127" s="219">
        <f t="shared" si="16"/>
        <v>0</v>
      </c>
      <c r="Q127" s="146">
        <f t="shared" si="17"/>
        <v>0</v>
      </c>
      <c r="R127" s="145">
        <v>25</v>
      </c>
      <c r="S127" s="145">
        <f t="shared" si="18"/>
        <v>0</v>
      </c>
      <c r="T127" s="219">
        <f t="shared" si="19"/>
        <v>0</v>
      </c>
      <c r="U127" s="146">
        <f t="shared" si="20"/>
        <v>0</v>
      </c>
      <c r="V127" s="145">
        <v>20</v>
      </c>
      <c r="W127" s="251"/>
      <c r="X127" s="145"/>
      <c r="Y127" s="145"/>
      <c r="Z127" s="212"/>
      <c r="AA127" s="284"/>
      <c r="AB127" s="284"/>
    </row>
    <row r="128" spans="1:28" ht="31.5" x14ac:dyDescent="0.25">
      <c r="A128" s="318">
        <v>120</v>
      </c>
      <c r="B128" s="263" t="s">
        <v>704</v>
      </c>
      <c r="C128" s="263" t="s">
        <v>696</v>
      </c>
      <c r="D128" s="140"/>
      <c r="E128" s="141"/>
      <c r="F128" s="255">
        <v>481.76</v>
      </c>
      <c r="G128" s="257">
        <v>503</v>
      </c>
      <c r="H128" s="257">
        <v>517</v>
      </c>
      <c r="I128" s="257">
        <v>603</v>
      </c>
      <c r="J128" s="255">
        <v>1.04</v>
      </c>
      <c r="K128" s="255">
        <v>1.07</v>
      </c>
      <c r="L128" s="255">
        <f t="shared" si="21"/>
        <v>1.2516605778811027</v>
      </c>
      <c r="M128" s="200">
        <f t="shared" si="24"/>
        <v>5</v>
      </c>
      <c r="N128" s="219">
        <f t="shared" si="14"/>
        <v>30</v>
      </c>
      <c r="O128" s="146">
        <f t="shared" si="15"/>
        <v>30.15</v>
      </c>
      <c r="P128" s="203">
        <f t="shared" si="16"/>
        <v>7</v>
      </c>
      <c r="Q128" s="202">
        <f t="shared" si="17"/>
        <v>7.5</v>
      </c>
      <c r="R128" s="203">
        <v>25</v>
      </c>
      <c r="S128" s="203">
        <f t="shared" si="18"/>
        <v>17</v>
      </c>
      <c r="T128" s="203">
        <f t="shared" si="19"/>
        <v>6</v>
      </c>
      <c r="U128" s="202">
        <f t="shared" si="20"/>
        <v>6</v>
      </c>
      <c r="V128" s="203">
        <v>20</v>
      </c>
      <c r="W128" s="203">
        <v>30</v>
      </c>
      <c r="X128" s="203">
        <v>7</v>
      </c>
      <c r="Y128" s="203">
        <v>6</v>
      </c>
      <c r="Z128" s="281">
        <v>14</v>
      </c>
      <c r="AA128" s="287">
        <v>0</v>
      </c>
      <c r="AB128" s="287"/>
    </row>
    <row r="129" spans="1:28" ht="31.5" x14ac:dyDescent="0.25">
      <c r="A129" s="318">
        <v>121</v>
      </c>
      <c r="B129" s="263" t="s">
        <v>705</v>
      </c>
      <c r="C129" s="263" t="s">
        <v>696</v>
      </c>
      <c r="D129" s="140"/>
      <c r="E129" s="141"/>
      <c r="F129" s="255">
        <v>499.17</v>
      </c>
      <c r="G129" s="257">
        <v>521</v>
      </c>
      <c r="H129" s="257">
        <v>584</v>
      </c>
      <c r="I129" s="257">
        <v>679</v>
      </c>
      <c r="J129" s="255">
        <v>1.04</v>
      </c>
      <c r="K129" s="255">
        <v>1.17</v>
      </c>
      <c r="L129" s="255">
        <f t="shared" si="21"/>
        <v>1.3602580283270229</v>
      </c>
      <c r="M129" s="200">
        <f t="shared" si="24"/>
        <v>5</v>
      </c>
      <c r="N129" s="219">
        <f t="shared" si="14"/>
        <v>33</v>
      </c>
      <c r="O129" s="146">
        <f t="shared" si="15"/>
        <v>33.950000000000003</v>
      </c>
      <c r="P129" s="203">
        <f t="shared" si="16"/>
        <v>8</v>
      </c>
      <c r="Q129" s="202">
        <f t="shared" si="17"/>
        <v>8.25</v>
      </c>
      <c r="R129" s="203">
        <v>25</v>
      </c>
      <c r="S129" s="203">
        <f t="shared" si="18"/>
        <v>19</v>
      </c>
      <c r="T129" s="203">
        <f t="shared" si="19"/>
        <v>6</v>
      </c>
      <c r="U129" s="202">
        <f t="shared" si="20"/>
        <v>6.6</v>
      </c>
      <c r="V129" s="203">
        <v>20</v>
      </c>
      <c r="W129" s="203">
        <v>33</v>
      </c>
      <c r="X129" s="203">
        <v>8</v>
      </c>
      <c r="Y129" s="203">
        <v>6</v>
      </c>
      <c r="Z129" s="281">
        <v>26</v>
      </c>
      <c r="AA129" s="287">
        <v>0</v>
      </c>
      <c r="AB129" s="287"/>
    </row>
    <row r="130" spans="1:28" hidden="1" x14ac:dyDescent="0.25">
      <c r="A130" s="135">
        <v>122</v>
      </c>
      <c r="B130" s="161" t="s">
        <v>444</v>
      </c>
      <c r="C130" s="161" t="s">
        <v>696</v>
      </c>
      <c r="D130" s="140"/>
      <c r="E130" s="141"/>
      <c r="F130" s="141"/>
      <c r="G130" s="139"/>
      <c r="H130" s="139"/>
      <c r="I130" s="139"/>
      <c r="J130" s="142"/>
      <c r="K130" s="142"/>
      <c r="L130" s="142"/>
      <c r="M130" s="144">
        <f t="shared" si="24"/>
        <v>0</v>
      </c>
      <c r="N130" s="219">
        <f t="shared" si="14"/>
        <v>0</v>
      </c>
      <c r="O130" s="146">
        <f t="shared" si="15"/>
        <v>0</v>
      </c>
      <c r="P130" s="145">
        <f t="shared" si="16"/>
        <v>0</v>
      </c>
      <c r="Q130" s="146">
        <f t="shared" si="17"/>
        <v>0</v>
      </c>
      <c r="R130" s="145">
        <f>IF(I130&lt;VLOOKUP(L130,$M$405:$Q$413,2),0,VLOOKUP(L130,$M$405:$Q$413,4))</f>
        <v>0</v>
      </c>
      <c r="S130" s="145">
        <f t="shared" si="18"/>
        <v>0</v>
      </c>
      <c r="T130" s="145">
        <f t="shared" si="19"/>
        <v>0</v>
      </c>
      <c r="U130" s="146">
        <f t="shared" si="20"/>
        <v>0</v>
      </c>
      <c r="V130" s="145">
        <f>IF(I130&lt;VLOOKUP(L130,$M$405:$Q$413,2),0,VLOOKUP(L130,$M$405:$Q$413,5))</f>
        <v>0</v>
      </c>
      <c r="W130" s="179"/>
      <c r="X130" s="179"/>
      <c r="Y130" s="247"/>
      <c r="AA130" s="112"/>
      <c r="AB130" s="283"/>
    </row>
    <row r="131" spans="1:28" hidden="1" x14ac:dyDescent="0.25">
      <c r="A131" s="135">
        <v>123</v>
      </c>
      <c r="B131" s="161" t="s">
        <v>858</v>
      </c>
      <c r="C131" s="161" t="s">
        <v>707</v>
      </c>
      <c r="D131" s="140"/>
      <c r="E131" s="141"/>
      <c r="F131" s="141"/>
      <c r="G131" s="139"/>
      <c r="H131" s="139"/>
      <c r="I131" s="139"/>
      <c r="J131" s="142"/>
      <c r="K131" s="142"/>
      <c r="L131" s="142"/>
      <c r="M131" s="144">
        <f t="shared" si="24"/>
        <v>0</v>
      </c>
      <c r="N131" s="219">
        <f t="shared" si="14"/>
        <v>0</v>
      </c>
      <c r="O131" s="146">
        <f t="shared" si="15"/>
        <v>0</v>
      </c>
      <c r="P131" s="145">
        <f t="shared" si="16"/>
        <v>0</v>
      </c>
      <c r="Q131" s="146">
        <f t="shared" si="17"/>
        <v>0</v>
      </c>
      <c r="R131" s="145">
        <f>IF(I131&lt;VLOOKUP(L131,$M$405:$Q$413,2),0,VLOOKUP(L131,$M$405:$Q$413,4))</f>
        <v>0</v>
      </c>
      <c r="S131" s="145">
        <f t="shared" si="18"/>
        <v>0</v>
      </c>
      <c r="T131" s="145">
        <f t="shared" si="19"/>
        <v>0</v>
      </c>
      <c r="U131" s="146">
        <f t="shared" si="20"/>
        <v>0</v>
      </c>
      <c r="V131" s="145">
        <f>IF(I131&lt;VLOOKUP(L131,$M$405:$Q$413,2),0,VLOOKUP(L131,$M$405:$Q$413,5))</f>
        <v>0</v>
      </c>
      <c r="W131" s="179"/>
      <c r="X131" s="179"/>
      <c r="Y131" s="247"/>
      <c r="AA131" s="112"/>
      <c r="AB131" s="212"/>
    </row>
    <row r="132" spans="1:28" hidden="1" x14ac:dyDescent="0.25">
      <c r="A132" s="135">
        <v>124</v>
      </c>
      <c r="B132" s="161" t="s">
        <v>859</v>
      </c>
      <c r="C132" s="161" t="s">
        <v>707</v>
      </c>
      <c r="D132" s="140"/>
      <c r="E132" s="141"/>
      <c r="F132" s="141"/>
      <c r="G132" s="139"/>
      <c r="H132" s="139"/>
      <c r="I132" s="139"/>
      <c r="J132" s="142"/>
      <c r="K132" s="142"/>
      <c r="L132" s="142"/>
      <c r="M132" s="144">
        <f t="shared" si="24"/>
        <v>0</v>
      </c>
      <c r="N132" s="219">
        <f t="shared" si="14"/>
        <v>0</v>
      </c>
      <c r="O132" s="146">
        <f t="shared" si="15"/>
        <v>0</v>
      </c>
      <c r="P132" s="145">
        <f t="shared" si="16"/>
        <v>0</v>
      </c>
      <c r="Q132" s="146">
        <f t="shared" si="17"/>
        <v>0</v>
      </c>
      <c r="R132" s="145">
        <f>IF(I132&lt;VLOOKUP(L132,$M$405:$Q$413,2),0,VLOOKUP(L132,$M$405:$Q$413,4))</f>
        <v>0</v>
      </c>
      <c r="S132" s="145">
        <f t="shared" si="18"/>
        <v>0</v>
      </c>
      <c r="T132" s="145">
        <f t="shared" si="19"/>
        <v>0</v>
      </c>
      <c r="U132" s="146">
        <f t="shared" si="20"/>
        <v>0</v>
      </c>
      <c r="V132" s="145">
        <f>IF(I132&lt;VLOOKUP(L132,$M$405:$Q$413,2),0,VLOOKUP(L132,$M$405:$Q$413,5))</f>
        <v>0</v>
      </c>
      <c r="W132" s="179"/>
      <c r="X132" s="179"/>
      <c r="Y132" s="247"/>
      <c r="AA132" s="112"/>
      <c r="AB132" s="212"/>
    </row>
    <row r="133" spans="1:28" hidden="1" x14ac:dyDescent="0.25">
      <c r="A133" s="135">
        <v>125</v>
      </c>
      <c r="B133" s="161" t="s">
        <v>860</v>
      </c>
      <c r="C133" s="161" t="s">
        <v>707</v>
      </c>
      <c r="D133" s="140"/>
      <c r="E133" s="141"/>
      <c r="F133" s="141"/>
      <c r="G133" s="139"/>
      <c r="H133" s="139"/>
      <c r="I133" s="139"/>
      <c r="J133" s="142"/>
      <c r="K133" s="142"/>
      <c r="L133" s="142"/>
      <c r="M133" s="144">
        <f t="shared" si="24"/>
        <v>0</v>
      </c>
      <c r="N133" s="219">
        <f t="shared" si="14"/>
        <v>0</v>
      </c>
      <c r="O133" s="146">
        <f t="shared" si="15"/>
        <v>0</v>
      </c>
      <c r="P133" s="145">
        <f t="shared" si="16"/>
        <v>0</v>
      </c>
      <c r="Q133" s="146">
        <f t="shared" si="17"/>
        <v>0</v>
      </c>
      <c r="R133" s="145">
        <f>IF(I133&lt;VLOOKUP(L133,$M$405:$Q$413,2),0,VLOOKUP(L133,$M$405:$Q$413,4))</f>
        <v>0</v>
      </c>
      <c r="S133" s="145">
        <f t="shared" si="18"/>
        <v>0</v>
      </c>
      <c r="T133" s="145">
        <f t="shared" si="19"/>
        <v>0</v>
      </c>
      <c r="U133" s="146">
        <f t="shared" si="20"/>
        <v>0</v>
      </c>
      <c r="V133" s="145">
        <f>IF(I133&lt;VLOOKUP(L133,$M$405:$Q$413,2),0,VLOOKUP(L133,$M$405:$Q$413,5))</f>
        <v>0</v>
      </c>
      <c r="W133" s="179"/>
      <c r="X133" s="179"/>
      <c r="Y133" s="247"/>
      <c r="AA133" s="112"/>
      <c r="AB133" s="282"/>
    </row>
    <row r="134" spans="1:28" ht="31.5" x14ac:dyDescent="0.25">
      <c r="A134" s="318">
        <v>126</v>
      </c>
      <c r="B134" s="263" t="s">
        <v>706</v>
      </c>
      <c r="C134" s="263" t="s">
        <v>707</v>
      </c>
      <c r="D134" s="140"/>
      <c r="E134" s="141"/>
      <c r="F134" s="255">
        <v>18.93</v>
      </c>
      <c r="G134" s="257"/>
      <c r="H134" s="257">
        <v>22</v>
      </c>
      <c r="I134" s="257">
        <v>24</v>
      </c>
      <c r="J134" s="255"/>
      <c r="K134" s="255">
        <v>1.1599999999999999</v>
      </c>
      <c r="L134" s="255">
        <f t="shared" si="21"/>
        <v>1.2678288431061806</v>
      </c>
      <c r="M134" s="200">
        <f t="shared" si="24"/>
        <v>5</v>
      </c>
      <c r="N134" s="219">
        <f t="shared" si="14"/>
        <v>1</v>
      </c>
      <c r="O134" s="146">
        <f t="shared" si="15"/>
        <v>1.2</v>
      </c>
      <c r="P134" s="203">
        <f t="shared" si="16"/>
        <v>0</v>
      </c>
      <c r="Q134" s="202">
        <f t="shared" si="17"/>
        <v>0.25</v>
      </c>
      <c r="R134" s="203">
        <v>25</v>
      </c>
      <c r="S134" s="203">
        <f t="shared" si="18"/>
        <v>1</v>
      </c>
      <c r="T134" s="203">
        <f t="shared" si="19"/>
        <v>0</v>
      </c>
      <c r="U134" s="202">
        <f t="shared" si="20"/>
        <v>0.2</v>
      </c>
      <c r="V134" s="203">
        <v>20</v>
      </c>
      <c r="W134" s="203">
        <v>1</v>
      </c>
      <c r="X134" s="203"/>
      <c r="Y134" s="203"/>
      <c r="Z134" s="281">
        <v>0</v>
      </c>
      <c r="AA134" s="287">
        <v>0</v>
      </c>
      <c r="AB134" s="287"/>
    </row>
    <row r="135" spans="1:28" ht="31.5" hidden="1" x14ac:dyDescent="0.25">
      <c r="A135" s="135">
        <v>127</v>
      </c>
      <c r="B135" s="161" t="s">
        <v>708</v>
      </c>
      <c r="C135" s="161" t="s">
        <v>707</v>
      </c>
      <c r="D135" s="140"/>
      <c r="E135" s="141"/>
      <c r="F135" s="142">
        <v>325.5</v>
      </c>
      <c r="G135" s="139"/>
      <c r="H135" s="139"/>
      <c r="I135" s="139">
        <v>63</v>
      </c>
      <c r="J135" s="142"/>
      <c r="K135" s="142"/>
      <c r="L135" s="142">
        <f t="shared" si="21"/>
        <v>0.19354838709677419</v>
      </c>
      <c r="M135" s="144">
        <v>0</v>
      </c>
      <c r="N135" s="219">
        <f t="shared" si="14"/>
        <v>0</v>
      </c>
      <c r="O135" s="146">
        <f t="shared" si="15"/>
        <v>0</v>
      </c>
      <c r="P135" s="203">
        <f t="shared" si="16"/>
        <v>0</v>
      </c>
      <c r="Q135" s="202">
        <f t="shared" si="17"/>
        <v>0</v>
      </c>
      <c r="R135" s="203">
        <v>25</v>
      </c>
      <c r="S135" s="203">
        <f t="shared" si="18"/>
        <v>0</v>
      </c>
      <c r="T135" s="203">
        <f t="shared" si="19"/>
        <v>0</v>
      </c>
      <c r="U135" s="202">
        <f t="shared" si="20"/>
        <v>0</v>
      </c>
      <c r="V135" s="203">
        <v>20</v>
      </c>
      <c r="W135" s="203">
        <v>0</v>
      </c>
      <c r="X135" s="203"/>
      <c r="Y135" s="203"/>
      <c r="Z135" s="281"/>
      <c r="AA135" s="287"/>
      <c r="AB135" s="287">
        <f>N135-W135</f>
        <v>0</v>
      </c>
    </row>
    <row r="136" spans="1:28" x14ac:dyDescent="0.25">
      <c r="A136" s="318">
        <v>128</v>
      </c>
      <c r="B136" s="263" t="s">
        <v>2</v>
      </c>
      <c r="C136" s="263" t="s">
        <v>707</v>
      </c>
      <c r="D136" s="140"/>
      <c r="E136" s="141"/>
      <c r="F136" s="255">
        <v>203.57</v>
      </c>
      <c r="G136" s="257">
        <v>247</v>
      </c>
      <c r="H136" s="257">
        <v>191</v>
      </c>
      <c r="I136" s="257">
        <v>84</v>
      </c>
      <c r="J136" s="255">
        <v>0.78</v>
      </c>
      <c r="K136" s="255">
        <v>0.6</v>
      </c>
      <c r="L136" s="255">
        <f t="shared" si="21"/>
        <v>0.41263447462789216</v>
      </c>
      <c r="M136" s="200">
        <f>IF(I136&lt;VLOOKUP(L136,$M$405:$Q$413,2),0,VLOOKUP(L136,$M$405:$Q$413,3))</f>
        <v>3</v>
      </c>
      <c r="N136" s="219">
        <f t="shared" si="14"/>
        <v>2</v>
      </c>
      <c r="O136" s="146">
        <f t="shared" si="15"/>
        <v>2.52</v>
      </c>
      <c r="P136" s="203">
        <f t="shared" si="16"/>
        <v>0</v>
      </c>
      <c r="Q136" s="202">
        <f t="shared" si="17"/>
        <v>0.5</v>
      </c>
      <c r="R136" s="203">
        <v>25</v>
      </c>
      <c r="S136" s="203">
        <f t="shared" si="18"/>
        <v>2</v>
      </c>
      <c r="T136" s="203">
        <f t="shared" si="19"/>
        <v>0</v>
      </c>
      <c r="U136" s="202">
        <f t="shared" si="20"/>
        <v>0.4</v>
      </c>
      <c r="V136" s="203">
        <v>20</v>
      </c>
      <c r="W136" s="203" t="s">
        <v>916</v>
      </c>
      <c r="X136" s="203"/>
      <c r="Y136" s="203"/>
      <c r="Z136" s="281">
        <v>5</v>
      </c>
      <c r="AA136" s="287">
        <v>4</v>
      </c>
      <c r="AB136" s="287"/>
    </row>
    <row r="137" spans="1:28" ht="31.5" hidden="1" x14ac:dyDescent="0.25">
      <c r="A137" s="135">
        <v>129</v>
      </c>
      <c r="B137" s="161" t="s">
        <v>119</v>
      </c>
      <c r="C137" s="161" t="s">
        <v>707</v>
      </c>
      <c r="D137" s="140"/>
      <c r="E137" s="141"/>
      <c r="F137" s="141">
        <v>74.75</v>
      </c>
      <c r="G137" s="139"/>
      <c r="H137" s="139"/>
      <c r="I137" s="139"/>
      <c r="J137" s="142"/>
      <c r="K137" s="142"/>
      <c r="L137" s="142">
        <f t="shared" si="21"/>
        <v>0</v>
      </c>
      <c r="M137" s="144">
        <f>IF(I137&lt;VLOOKUP(L137,$M$405:$Q$413,2),0,VLOOKUP(L137,$M$405:$Q$413,3))</f>
        <v>0</v>
      </c>
      <c r="N137" s="145">
        <f t="shared" si="14"/>
        <v>0</v>
      </c>
      <c r="O137" s="146">
        <f t="shared" si="15"/>
        <v>0</v>
      </c>
      <c r="P137" s="145">
        <f t="shared" si="16"/>
        <v>0</v>
      </c>
      <c r="Q137" s="146">
        <f t="shared" si="17"/>
        <v>0</v>
      </c>
      <c r="R137" s="145">
        <f>IF(I137&lt;VLOOKUP(L137,$M$405:$Q$413,2),0,VLOOKUP(L137,$M$405:$Q$413,4))</f>
        <v>0</v>
      </c>
      <c r="S137" s="145">
        <f t="shared" si="18"/>
        <v>0</v>
      </c>
      <c r="T137" s="145">
        <f t="shared" si="19"/>
        <v>0</v>
      </c>
      <c r="U137" s="146">
        <f t="shared" si="20"/>
        <v>0</v>
      </c>
      <c r="V137" s="145">
        <f>IF(I137&lt;VLOOKUP(L137,$M$405:$Q$413,2),0,VLOOKUP(L137,$M$405:$Q$413,5))</f>
        <v>0</v>
      </c>
      <c r="W137" s="179"/>
      <c r="X137" s="179"/>
      <c r="Y137" s="247"/>
      <c r="AA137" s="112"/>
      <c r="AB137" s="286"/>
    </row>
    <row r="138" spans="1:28" ht="31.5" hidden="1" x14ac:dyDescent="0.25">
      <c r="A138" s="135">
        <v>130</v>
      </c>
      <c r="B138" s="161" t="s">
        <v>121</v>
      </c>
      <c r="C138" s="161" t="s">
        <v>707</v>
      </c>
      <c r="D138" s="140"/>
      <c r="E138" s="141"/>
      <c r="F138" s="141">
        <v>0</v>
      </c>
      <c r="G138" s="139"/>
      <c r="H138" s="139"/>
      <c r="I138" s="139"/>
      <c r="J138" s="142"/>
      <c r="K138" s="142"/>
      <c r="L138" s="142"/>
      <c r="M138" s="144">
        <f>IF(I138&lt;VLOOKUP(L138,$M$405:$Q$413,2),0,VLOOKUP(L138,$M$405:$Q$413,3))</f>
        <v>0</v>
      </c>
      <c r="N138" s="145">
        <f t="shared" si="14"/>
        <v>0</v>
      </c>
      <c r="O138" s="146">
        <f t="shared" si="15"/>
        <v>0</v>
      </c>
      <c r="P138" s="145">
        <f t="shared" si="16"/>
        <v>0</v>
      </c>
      <c r="Q138" s="146">
        <f t="shared" si="17"/>
        <v>0</v>
      </c>
      <c r="R138" s="145">
        <f>IF(I138&lt;VLOOKUP(L138,$M$405:$Q$413,2),0,VLOOKUP(L138,$M$405:$Q$413,4))</f>
        <v>0</v>
      </c>
      <c r="S138" s="145">
        <f t="shared" si="18"/>
        <v>0</v>
      </c>
      <c r="T138" s="145">
        <f t="shared" si="19"/>
        <v>0</v>
      </c>
      <c r="U138" s="146">
        <f t="shared" si="20"/>
        <v>0</v>
      </c>
      <c r="V138" s="145">
        <f>IF(I138&lt;VLOOKUP(L138,$M$405:$Q$413,2),0,VLOOKUP(L138,$M$405:$Q$413,5))</f>
        <v>0</v>
      </c>
      <c r="W138" s="179"/>
      <c r="X138" s="179"/>
      <c r="Y138" s="247"/>
      <c r="AA138" s="112"/>
      <c r="AB138" s="282"/>
    </row>
    <row r="139" spans="1:28" ht="32.25" customHeight="1" x14ac:dyDescent="0.25">
      <c r="A139" s="318">
        <v>131</v>
      </c>
      <c r="B139" s="263" t="s">
        <v>95</v>
      </c>
      <c r="C139" s="263" t="s">
        <v>707</v>
      </c>
      <c r="D139" s="140"/>
      <c r="E139" s="141"/>
      <c r="F139" s="255">
        <v>245.14</v>
      </c>
      <c r="G139" s="257">
        <v>165</v>
      </c>
      <c r="H139" s="257">
        <v>196</v>
      </c>
      <c r="I139" s="257">
        <v>203</v>
      </c>
      <c r="J139" s="255">
        <v>0.74</v>
      </c>
      <c r="K139" s="255">
        <v>0.87</v>
      </c>
      <c r="L139" s="255">
        <f t="shared" si="21"/>
        <v>0.82809822958309542</v>
      </c>
      <c r="M139" s="200">
        <f>IF(I139&lt;VLOOKUP(L139,$M$405:$Q$413,2),0,VLOOKUP(L139,$M$405:$Q$413,3))</f>
        <v>3</v>
      </c>
      <c r="N139" s="219">
        <f t="shared" ref="N139:N202" si="25">ROUNDDOWN(O139,0)</f>
        <v>6</v>
      </c>
      <c r="O139" s="146">
        <f t="shared" ref="O139:O202" si="26">I139*M139/100</f>
        <v>6.09</v>
      </c>
      <c r="P139" s="203">
        <f t="shared" ref="P139:P202" si="27">ROUNDDOWN(Q139,0)</f>
        <v>1</v>
      </c>
      <c r="Q139" s="202">
        <f t="shared" ref="Q139:Q202" si="28">N139*R139/100</f>
        <v>1.5</v>
      </c>
      <c r="R139" s="203">
        <v>25</v>
      </c>
      <c r="S139" s="203">
        <f t="shared" ref="S139:S202" si="29">N139-P139-T139</f>
        <v>4</v>
      </c>
      <c r="T139" s="203">
        <f t="shared" ref="T139:T202" si="30">ROUNDDOWN(U139,0)</f>
        <v>1</v>
      </c>
      <c r="U139" s="202">
        <f t="shared" ref="U139:U202" si="31">N139*V139/100</f>
        <v>1.2</v>
      </c>
      <c r="V139" s="203">
        <v>20</v>
      </c>
      <c r="W139" s="203">
        <v>6</v>
      </c>
      <c r="X139" s="203">
        <v>1</v>
      </c>
      <c r="Y139" s="203">
        <v>1</v>
      </c>
      <c r="Z139" s="281">
        <v>5</v>
      </c>
      <c r="AA139" s="287">
        <v>2</v>
      </c>
      <c r="AB139" s="287"/>
    </row>
    <row r="140" spans="1:28" ht="31.5" x14ac:dyDescent="0.25">
      <c r="A140" s="318">
        <v>132</v>
      </c>
      <c r="B140" s="263" t="s">
        <v>709</v>
      </c>
      <c r="C140" s="263" t="s">
        <v>707</v>
      </c>
      <c r="D140" s="140"/>
      <c r="E140" s="141"/>
      <c r="F140" s="255">
        <v>41.43</v>
      </c>
      <c r="G140" s="257"/>
      <c r="H140" s="257">
        <v>0</v>
      </c>
      <c r="I140" s="257">
        <v>43</v>
      </c>
      <c r="J140" s="255"/>
      <c r="K140" s="255">
        <v>0</v>
      </c>
      <c r="L140" s="255">
        <f t="shared" si="21"/>
        <v>1.0378952449915519</v>
      </c>
      <c r="M140" s="200">
        <v>3</v>
      </c>
      <c r="N140" s="219">
        <f t="shared" si="25"/>
        <v>1</v>
      </c>
      <c r="O140" s="146">
        <f t="shared" si="26"/>
        <v>1.29</v>
      </c>
      <c r="P140" s="203">
        <f t="shared" si="27"/>
        <v>0</v>
      </c>
      <c r="Q140" s="202">
        <f t="shared" si="28"/>
        <v>0.25</v>
      </c>
      <c r="R140" s="203">
        <v>25</v>
      </c>
      <c r="S140" s="203">
        <f t="shared" si="29"/>
        <v>1</v>
      </c>
      <c r="T140" s="203">
        <f t="shared" si="30"/>
        <v>0</v>
      </c>
      <c r="U140" s="202">
        <f t="shared" si="31"/>
        <v>0.2</v>
      </c>
      <c r="V140" s="203">
        <v>20</v>
      </c>
      <c r="W140" s="203">
        <v>1</v>
      </c>
      <c r="X140" s="203"/>
      <c r="Y140" s="203"/>
      <c r="Z140" s="281">
        <v>0</v>
      </c>
      <c r="AA140" s="287">
        <v>0</v>
      </c>
      <c r="AB140" s="287"/>
    </row>
    <row r="141" spans="1:28" ht="31.5" hidden="1" x14ac:dyDescent="0.25">
      <c r="A141" s="135">
        <v>133</v>
      </c>
      <c r="B141" s="161" t="s">
        <v>120</v>
      </c>
      <c r="C141" s="161" t="s">
        <v>707</v>
      </c>
      <c r="D141" s="140"/>
      <c r="E141" s="141"/>
      <c r="F141" s="142">
        <v>197.6</v>
      </c>
      <c r="G141" s="139"/>
      <c r="H141" s="139"/>
      <c r="I141" s="139">
        <v>71</v>
      </c>
      <c r="J141" s="142"/>
      <c r="K141" s="142"/>
      <c r="L141" s="142">
        <f t="shared" ref="L141:L204" si="32">I141/F141</f>
        <v>0.35931174089068829</v>
      </c>
      <c r="M141" s="144">
        <v>0</v>
      </c>
      <c r="N141" s="219">
        <f t="shared" si="25"/>
        <v>0</v>
      </c>
      <c r="O141" s="146">
        <f t="shared" si="26"/>
        <v>0</v>
      </c>
      <c r="P141" s="203">
        <f t="shared" si="27"/>
        <v>0</v>
      </c>
      <c r="Q141" s="202">
        <f t="shared" si="28"/>
        <v>0</v>
      </c>
      <c r="R141" s="203">
        <v>25</v>
      </c>
      <c r="S141" s="203">
        <f t="shared" si="29"/>
        <v>0</v>
      </c>
      <c r="T141" s="203">
        <f t="shared" si="30"/>
        <v>0</v>
      </c>
      <c r="U141" s="202">
        <f t="shared" si="31"/>
        <v>0</v>
      </c>
      <c r="V141" s="203">
        <v>20</v>
      </c>
      <c r="W141" s="203">
        <v>0</v>
      </c>
      <c r="X141" s="203"/>
      <c r="Y141" s="203"/>
      <c r="Z141" s="281"/>
      <c r="AA141" s="287"/>
      <c r="AB141" s="287">
        <f>N141-W141</f>
        <v>0</v>
      </c>
    </row>
    <row r="142" spans="1:28" ht="31.5" hidden="1" x14ac:dyDescent="0.25">
      <c r="A142" s="135">
        <v>134</v>
      </c>
      <c r="B142" s="161" t="s">
        <v>127</v>
      </c>
      <c r="C142" s="161" t="s">
        <v>707</v>
      </c>
      <c r="D142" s="140"/>
      <c r="E142" s="141"/>
      <c r="F142" s="141">
        <v>0</v>
      </c>
      <c r="G142" s="139"/>
      <c r="H142" s="139"/>
      <c r="I142" s="139"/>
      <c r="J142" s="142"/>
      <c r="K142" s="142"/>
      <c r="L142" s="142"/>
      <c r="M142" s="144">
        <f t="shared" ref="M142:M149" si="33">IF(I142&lt;VLOOKUP(L142,$M$405:$Q$413,2),0,VLOOKUP(L142,$M$405:$Q$413,3))</f>
        <v>0</v>
      </c>
      <c r="N142" s="145">
        <f t="shared" si="25"/>
        <v>0</v>
      </c>
      <c r="O142" s="146">
        <f t="shared" si="26"/>
        <v>0</v>
      </c>
      <c r="P142" s="145">
        <f t="shared" si="27"/>
        <v>0</v>
      </c>
      <c r="Q142" s="146">
        <f t="shared" si="28"/>
        <v>0</v>
      </c>
      <c r="R142" s="145">
        <f>IF(I142&lt;VLOOKUP(L142,$M$405:$Q$413,2),0,VLOOKUP(L142,$M$405:$Q$413,4))</f>
        <v>0</v>
      </c>
      <c r="S142" s="145">
        <f t="shared" si="29"/>
        <v>0</v>
      </c>
      <c r="T142" s="145">
        <f t="shared" si="30"/>
        <v>0</v>
      </c>
      <c r="U142" s="146">
        <f t="shared" si="31"/>
        <v>0</v>
      </c>
      <c r="V142" s="145">
        <f>IF(I142&lt;VLOOKUP(L142,$M$405:$Q$413,2),0,VLOOKUP(L142,$M$405:$Q$413,5))</f>
        <v>0</v>
      </c>
      <c r="W142" s="179"/>
      <c r="X142" s="179"/>
      <c r="Y142" s="247"/>
      <c r="AA142" s="112"/>
      <c r="AB142" s="283"/>
    </row>
    <row r="143" spans="1:28" ht="31.5" hidden="1" x14ac:dyDescent="0.25">
      <c r="A143" s="135">
        <v>135</v>
      </c>
      <c r="B143" s="161" t="s">
        <v>223</v>
      </c>
      <c r="C143" s="161" t="s">
        <v>707</v>
      </c>
      <c r="D143" s="140"/>
      <c r="E143" s="141"/>
      <c r="F143" s="141">
        <v>9.48</v>
      </c>
      <c r="G143" s="139"/>
      <c r="H143" s="139"/>
      <c r="I143" s="139"/>
      <c r="J143" s="142"/>
      <c r="K143" s="142"/>
      <c r="L143" s="142">
        <f t="shared" si="32"/>
        <v>0</v>
      </c>
      <c r="M143" s="144">
        <f t="shared" si="33"/>
        <v>0</v>
      </c>
      <c r="N143" s="145">
        <f t="shared" si="25"/>
        <v>0</v>
      </c>
      <c r="O143" s="146">
        <f t="shared" si="26"/>
        <v>0</v>
      </c>
      <c r="P143" s="145">
        <f t="shared" si="27"/>
        <v>0</v>
      </c>
      <c r="Q143" s="146">
        <f t="shared" si="28"/>
        <v>0</v>
      </c>
      <c r="R143" s="145">
        <f>IF(I143&lt;VLOOKUP(L143,$M$405:$Q$413,2),0,VLOOKUP(L143,$M$405:$Q$413,4))</f>
        <v>0</v>
      </c>
      <c r="S143" s="145">
        <f t="shared" si="29"/>
        <v>0</v>
      </c>
      <c r="T143" s="145">
        <f t="shared" si="30"/>
        <v>0</v>
      </c>
      <c r="U143" s="146">
        <f t="shared" si="31"/>
        <v>0</v>
      </c>
      <c r="V143" s="145">
        <f>IF(I143&lt;VLOOKUP(L143,$M$405:$Q$413,2),0,VLOOKUP(L143,$M$405:$Q$413,5))</f>
        <v>0</v>
      </c>
      <c r="W143" s="179"/>
      <c r="X143" s="179"/>
      <c r="Y143" s="247"/>
      <c r="AA143" s="112"/>
      <c r="AB143" s="282"/>
    </row>
    <row r="144" spans="1:28" ht="31.5" x14ac:dyDescent="0.25">
      <c r="A144" s="318">
        <v>136</v>
      </c>
      <c r="B144" s="263" t="s">
        <v>861</v>
      </c>
      <c r="C144" s="263" t="s">
        <v>707</v>
      </c>
      <c r="D144" s="140"/>
      <c r="E144" s="141"/>
      <c r="F144" s="255">
        <v>60.26</v>
      </c>
      <c r="G144" s="257"/>
      <c r="H144" s="257"/>
      <c r="I144" s="257">
        <v>40</v>
      </c>
      <c r="J144" s="255"/>
      <c r="K144" s="255"/>
      <c r="L144" s="255">
        <f t="shared" si="32"/>
        <v>0.66379024228343841</v>
      </c>
      <c r="M144" s="200">
        <f t="shared" si="33"/>
        <v>3</v>
      </c>
      <c r="N144" s="219">
        <f t="shared" si="25"/>
        <v>1</v>
      </c>
      <c r="O144" s="146">
        <f t="shared" si="26"/>
        <v>1.2</v>
      </c>
      <c r="P144" s="203">
        <f t="shared" si="27"/>
        <v>0</v>
      </c>
      <c r="Q144" s="202">
        <f t="shared" si="28"/>
        <v>0.25</v>
      </c>
      <c r="R144" s="203">
        <v>25</v>
      </c>
      <c r="S144" s="203">
        <f t="shared" si="29"/>
        <v>1</v>
      </c>
      <c r="T144" s="203">
        <f t="shared" si="30"/>
        <v>0</v>
      </c>
      <c r="U144" s="202">
        <f t="shared" si="31"/>
        <v>0.2</v>
      </c>
      <c r="V144" s="203">
        <v>20</v>
      </c>
      <c r="W144" s="203">
        <v>1</v>
      </c>
      <c r="X144" s="203"/>
      <c r="Y144" s="203"/>
      <c r="Z144" s="281">
        <v>0</v>
      </c>
      <c r="AA144" s="287">
        <v>0</v>
      </c>
      <c r="AB144" s="287"/>
    </row>
    <row r="145" spans="1:28" hidden="1" x14ac:dyDescent="0.25">
      <c r="A145" s="135">
        <v>137</v>
      </c>
      <c r="B145" s="161" t="s">
        <v>444</v>
      </c>
      <c r="C145" s="161" t="s">
        <v>707</v>
      </c>
      <c r="D145" s="140"/>
      <c r="E145" s="141"/>
      <c r="F145" s="141"/>
      <c r="G145" s="139"/>
      <c r="H145" s="139"/>
      <c r="I145" s="139"/>
      <c r="J145" s="142"/>
      <c r="K145" s="142"/>
      <c r="L145" s="142"/>
      <c r="M145" s="144">
        <f t="shared" si="33"/>
        <v>0</v>
      </c>
      <c r="N145" s="219">
        <f t="shared" si="25"/>
        <v>0</v>
      </c>
      <c r="O145" s="146">
        <f t="shared" si="26"/>
        <v>0</v>
      </c>
      <c r="P145" s="145">
        <f t="shared" si="27"/>
        <v>0</v>
      </c>
      <c r="Q145" s="146">
        <f t="shared" si="28"/>
        <v>0</v>
      </c>
      <c r="R145" s="145">
        <f>IF(I145&lt;VLOOKUP(L145,$M$405:$Q$413,2),0,VLOOKUP(L145,$M$405:$Q$413,4))</f>
        <v>0</v>
      </c>
      <c r="S145" s="145">
        <f t="shared" si="29"/>
        <v>0</v>
      </c>
      <c r="T145" s="145">
        <f t="shared" si="30"/>
        <v>0</v>
      </c>
      <c r="U145" s="146">
        <f t="shared" si="31"/>
        <v>0</v>
      </c>
      <c r="V145" s="145">
        <f>IF(I145&lt;VLOOKUP(L145,$M$405:$Q$413,2),0,VLOOKUP(L145,$M$405:$Q$413,5))</f>
        <v>0</v>
      </c>
      <c r="W145" s="179"/>
      <c r="X145" s="179"/>
      <c r="Y145" s="247"/>
      <c r="AA145" s="112"/>
      <c r="AB145" s="283"/>
    </row>
    <row r="146" spans="1:28" hidden="1" x14ac:dyDescent="0.25">
      <c r="A146" s="135">
        <v>138</v>
      </c>
      <c r="B146" s="161" t="s">
        <v>862</v>
      </c>
      <c r="C146" s="161" t="s">
        <v>712</v>
      </c>
      <c r="D146" s="140"/>
      <c r="E146" s="141"/>
      <c r="F146" s="141"/>
      <c r="G146" s="139"/>
      <c r="H146" s="139"/>
      <c r="I146" s="139"/>
      <c r="J146" s="142"/>
      <c r="K146" s="142"/>
      <c r="L146" s="142"/>
      <c r="M146" s="144">
        <f t="shared" si="33"/>
        <v>0</v>
      </c>
      <c r="N146" s="219">
        <f t="shared" si="25"/>
        <v>0</v>
      </c>
      <c r="O146" s="146">
        <f t="shared" si="26"/>
        <v>0</v>
      </c>
      <c r="P146" s="145">
        <f t="shared" si="27"/>
        <v>0</v>
      </c>
      <c r="Q146" s="146">
        <f t="shared" si="28"/>
        <v>0</v>
      </c>
      <c r="R146" s="145">
        <f>IF(I146&lt;VLOOKUP(L146,$M$405:$Q$413,2),0,VLOOKUP(L146,$M$405:$Q$413,4))</f>
        <v>0</v>
      </c>
      <c r="S146" s="145">
        <f t="shared" si="29"/>
        <v>0</v>
      </c>
      <c r="T146" s="145">
        <f t="shared" si="30"/>
        <v>0</v>
      </c>
      <c r="U146" s="146">
        <f t="shared" si="31"/>
        <v>0</v>
      </c>
      <c r="V146" s="145">
        <f>IF(I146&lt;VLOOKUP(L146,$M$405:$Q$413,2),0,VLOOKUP(L146,$M$405:$Q$413,5))</f>
        <v>0</v>
      </c>
      <c r="W146" s="179"/>
      <c r="X146" s="179"/>
      <c r="Y146" s="247"/>
      <c r="AA146" s="112"/>
      <c r="AB146" s="212"/>
    </row>
    <row r="147" spans="1:28" hidden="1" x14ac:dyDescent="0.25">
      <c r="A147" s="135">
        <v>139</v>
      </c>
      <c r="B147" s="161" t="s">
        <v>863</v>
      </c>
      <c r="C147" s="161" t="s">
        <v>712</v>
      </c>
      <c r="D147" s="140"/>
      <c r="E147" s="141"/>
      <c r="F147" s="141"/>
      <c r="G147" s="139"/>
      <c r="H147" s="139"/>
      <c r="I147" s="139"/>
      <c r="J147" s="142"/>
      <c r="K147" s="142"/>
      <c r="L147" s="142"/>
      <c r="M147" s="144">
        <f t="shared" si="33"/>
        <v>0</v>
      </c>
      <c r="N147" s="219">
        <f t="shared" si="25"/>
        <v>0</v>
      </c>
      <c r="O147" s="146">
        <f t="shared" si="26"/>
        <v>0</v>
      </c>
      <c r="P147" s="145">
        <f t="shared" si="27"/>
        <v>0</v>
      </c>
      <c r="Q147" s="146">
        <f t="shared" si="28"/>
        <v>0</v>
      </c>
      <c r="R147" s="145">
        <f>IF(I147&lt;VLOOKUP(L147,$M$405:$Q$413,2),0,VLOOKUP(L147,$M$405:$Q$413,4))</f>
        <v>0</v>
      </c>
      <c r="S147" s="145">
        <f t="shared" si="29"/>
        <v>0</v>
      </c>
      <c r="T147" s="145">
        <f t="shared" si="30"/>
        <v>0</v>
      </c>
      <c r="U147" s="146">
        <f t="shared" si="31"/>
        <v>0</v>
      </c>
      <c r="V147" s="145">
        <f>IF(I147&lt;VLOOKUP(L147,$M$405:$Q$413,2),0,VLOOKUP(L147,$M$405:$Q$413,5))</f>
        <v>0</v>
      </c>
      <c r="W147" s="179"/>
      <c r="X147" s="179"/>
      <c r="Y147" s="247"/>
      <c r="AA147" s="112"/>
      <c r="AB147" s="282"/>
    </row>
    <row r="148" spans="1:28" ht="31.5" x14ac:dyDescent="0.25">
      <c r="A148" s="318">
        <v>140</v>
      </c>
      <c r="B148" s="263" t="s">
        <v>711</v>
      </c>
      <c r="C148" s="263" t="s">
        <v>712</v>
      </c>
      <c r="D148" s="140"/>
      <c r="E148" s="141"/>
      <c r="F148" s="255">
        <v>349.38</v>
      </c>
      <c r="G148" s="257">
        <v>289</v>
      </c>
      <c r="H148" s="257">
        <v>239</v>
      </c>
      <c r="I148" s="257">
        <v>164</v>
      </c>
      <c r="J148" s="255">
        <v>0.83</v>
      </c>
      <c r="K148" s="255">
        <v>0.68</v>
      </c>
      <c r="L148" s="255">
        <f t="shared" si="32"/>
        <v>0.46940294235502894</v>
      </c>
      <c r="M148" s="200">
        <f t="shared" si="33"/>
        <v>3</v>
      </c>
      <c r="N148" s="219">
        <f t="shared" si="25"/>
        <v>4</v>
      </c>
      <c r="O148" s="146">
        <f t="shared" si="26"/>
        <v>4.92</v>
      </c>
      <c r="P148" s="203">
        <f t="shared" si="27"/>
        <v>1</v>
      </c>
      <c r="Q148" s="202">
        <f t="shared" si="28"/>
        <v>1</v>
      </c>
      <c r="R148" s="203">
        <v>25</v>
      </c>
      <c r="S148" s="203">
        <f t="shared" si="29"/>
        <v>3</v>
      </c>
      <c r="T148" s="203">
        <f t="shared" si="30"/>
        <v>0</v>
      </c>
      <c r="U148" s="202">
        <f t="shared" si="31"/>
        <v>0.8</v>
      </c>
      <c r="V148" s="203">
        <v>20</v>
      </c>
      <c r="W148" s="203">
        <v>4</v>
      </c>
      <c r="X148" s="203">
        <v>1</v>
      </c>
      <c r="Y148" s="203"/>
      <c r="Z148" s="281">
        <v>6</v>
      </c>
      <c r="AA148" s="287">
        <v>6</v>
      </c>
      <c r="AB148" s="287"/>
    </row>
    <row r="149" spans="1:28" hidden="1" x14ac:dyDescent="0.25">
      <c r="A149" s="135">
        <v>141</v>
      </c>
      <c r="B149" s="161" t="s">
        <v>2</v>
      </c>
      <c r="C149" s="161" t="s">
        <v>712</v>
      </c>
      <c r="D149" s="140"/>
      <c r="E149" s="141"/>
      <c r="F149" s="141">
        <v>0</v>
      </c>
      <c r="G149" s="139"/>
      <c r="H149" s="139"/>
      <c r="I149" s="139"/>
      <c r="J149" s="142"/>
      <c r="K149" s="142"/>
      <c r="L149" s="142"/>
      <c r="M149" s="144">
        <f t="shared" si="33"/>
        <v>0</v>
      </c>
      <c r="N149" s="145">
        <f t="shared" si="25"/>
        <v>0</v>
      </c>
      <c r="O149" s="146">
        <f t="shared" si="26"/>
        <v>0</v>
      </c>
      <c r="P149" s="145">
        <f t="shared" si="27"/>
        <v>0</v>
      </c>
      <c r="Q149" s="146">
        <f t="shared" si="28"/>
        <v>0</v>
      </c>
      <c r="R149" s="145">
        <f>IF(I149&lt;VLOOKUP(L149,$M$405:$Q$413,2),0,VLOOKUP(L149,$M$405:$Q$413,4))</f>
        <v>0</v>
      </c>
      <c r="S149" s="145">
        <f t="shared" si="29"/>
        <v>0</v>
      </c>
      <c r="T149" s="145">
        <f t="shared" si="30"/>
        <v>0</v>
      </c>
      <c r="U149" s="146">
        <f t="shared" si="31"/>
        <v>0</v>
      </c>
      <c r="V149" s="145">
        <f>IF(I149&lt;VLOOKUP(L149,$M$405:$Q$413,2),0,VLOOKUP(L149,$M$405:$Q$413,5))</f>
        <v>0</v>
      </c>
      <c r="W149" s="203"/>
      <c r="X149" s="179"/>
      <c r="Y149" s="247"/>
      <c r="AA149" s="112"/>
      <c r="AB149" s="284"/>
    </row>
    <row r="150" spans="1:28" ht="31.5" x14ac:dyDescent="0.25">
      <c r="A150" s="318">
        <v>142</v>
      </c>
      <c r="B150" s="263" t="s">
        <v>96</v>
      </c>
      <c r="C150" s="263" t="s">
        <v>712</v>
      </c>
      <c r="D150" s="140"/>
      <c r="E150" s="141"/>
      <c r="F150" s="255">
        <v>22.38</v>
      </c>
      <c r="G150" s="257">
        <v>72</v>
      </c>
      <c r="H150" s="257">
        <v>59</v>
      </c>
      <c r="I150" s="257">
        <v>100</v>
      </c>
      <c r="J150" s="255">
        <v>3.22</v>
      </c>
      <c r="K150" s="255">
        <v>2.64</v>
      </c>
      <c r="L150" s="255">
        <f t="shared" si="32"/>
        <v>4.4682752457551391</v>
      </c>
      <c r="M150" s="200">
        <v>5</v>
      </c>
      <c r="N150" s="219">
        <f t="shared" si="25"/>
        <v>5</v>
      </c>
      <c r="O150" s="146">
        <f t="shared" si="26"/>
        <v>5</v>
      </c>
      <c r="P150" s="203">
        <f t="shared" si="27"/>
        <v>1</v>
      </c>
      <c r="Q150" s="202">
        <f t="shared" si="28"/>
        <v>1.25</v>
      </c>
      <c r="R150" s="203">
        <v>25</v>
      </c>
      <c r="S150" s="203">
        <f t="shared" si="29"/>
        <v>3</v>
      </c>
      <c r="T150" s="203">
        <f t="shared" si="30"/>
        <v>1</v>
      </c>
      <c r="U150" s="202">
        <f t="shared" si="31"/>
        <v>1</v>
      </c>
      <c r="V150" s="203">
        <v>20</v>
      </c>
      <c r="W150" s="203">
        <v>5</v>
      </c>
      <c r="X150" s="203">
        <v>1</v>
      </c>
      <c r="Y150" s="203">
        <v>1</v>
      </c>
      <c r="Z150" s="281">
        <v>3</v>
      </c>
      <c r="AA150" s="287">
        <v>0</v>
      </c>
      <c r="AB150" s="287"/>
    </row>
    <row r="151" spans="1:28" ht="31.5" x14ac:dyDescent="0.25">
      <c r="A151" s="318">
        <v>143</v>
      </c>
      <c r="B151" s="263" t="s">
        <v>681</v>
      </c>
      <c r="C151" s="263" t="s">
        <v>712</v>
      </c>
      <c r="D151" s="140"/>
      <c r="E151" s="141"/>
      <c r="F151" s="255">
        <v>16.11</v>
      </c>
      <c r="G151" s="257"/>
      <c r="H151" s="257">
        <v>32</v>
      </c>
      <c r="I151" s="257">
        <v>41</v>
      </c>
      <c r="J151" s="255"/>
      <c r="K151" s="255">
        <v>1.99</v>
      </c>
      <c r="L151" s="255">
        <f t="shared" si="32"/>
        <v>2.5450031036623217</v>
      </c>
      <c r="M151" s="200">
        <f t="shared" ref="M151:M180" si="34">IF(I151&lt;VLOOKUP(L151,$M$405:$Q$413,2),0,VLOOKUP(L151,$M$405:$Q$413,3))</f>
        <v>7</v>
      </c>
      <c r="N151" s="219">
        <f t="shared" si="25"/>
        <v>2</v>
      </c>
      <c r="O151" s="146">
        <f t="shared" si="26"/>
        <v>2.87</v>
      </c>
      <c r="P151" s="203">
        <f t="shared" si="27"/>
        <v>0</v>
      </c>
      <c r="Q151" s="202">
        <f t="shared" si="28"/>
        <v>0.5</v>
      </c>
      <c r="R151" s="203">
        <v>25</v>
      </c>
      <c r="S151" s="203">
        <f t="shared" si="29"/>
        <v>2</v>
      </c>
      <c r="T151" s="203">
        <f t="shared" si="30"/>
        <v>0</v>
      </c>
      <c r="U151" s="202">
        <f t="shared" si="31"/>
        <v>0.4</v>
      </c>
      <c r="V151" s="203">
        <v>20</v>
      </c>
      <c r="W151" s="203">
        <v>2</v>
      </c>
      <c r="X151" s="203"/>
      <c r="Y151" s="203"/>
      <c r="Z151" s="281">
        <v>0</v>
      </c>
      <c r="AA151" s="287">
        <v>0</v>
      </c>
      <c r="AB151" s="287"/>
    </row>
    <row r="152" spans="1:28" hidden="1" x14ac:dyDescent="0.25">
      <c r="A152" s="135">
        <v>144</v>
      </c>
      <c r="B152" s="161" t="s">
        <v>444</v>
      </c>
      <c r="C152" s="161" t="s">
        <v>712</v>
      </c>
      <c r="D152" s="140"/>
      <c r="E152" s="141"/>
      <c r="F152" s="141"/>
      <c r="G152" s="139"/>
      <c r="H152" s="139"/>
      <c r="I152" s="139"/>
      <c r="J152" s="142"/>
      <c r="K152" s="142"/>
      <c r="L152" s="142"/>
      <c r="M152" s="144">
        <f t="shared" si="34"/>
        <v>0</v>
      </c>
      <c r="N152" s="219">
        <f t="shared" si="25"/>
        <v>0</v>
      </c>
      <c r="O152" s="146">
        <f t="shared" si="26"/>
        <v>0</v>
      </c>
      <c r="P152" s="145">
        <f t="shared" si="27"/>
        <v>0</v>
      </c>
      <c r="Q152" s="146">
        <f t="shared" si="28"/>
        <v>0</v>
      </c>
      <c r="R152" s="145">
        <f>IF(I152&lt;VLOOKUP(L152,$M$405:$Q$413,2),0,VLOOKUP(L152,$M$405:$Q$413,4))</f>
        <v>0</v>
      </c>
      <c r="S152" s="145">
        <f t="shared" si="29"/>
        <v>0</v>
      </c>
      <c r="T152" s="145">
        <f t="shared" si="30"/>
        <v>0</v>
      </c>
      <c r="U152" s="146">
        <f t="shared" si="31"/>
        <v>0</v>
      </c>
      <c r="V152" s="145">
        <f>IF(I152&lt;VLOOKUP(L152,$M$405:$Q$413,2),0,VLOOKUP(L152,$M$405:$Q$413,5))</f>
        <v>0</v>
      </c>
      <c r="W152" s="179"/>
      <c r="X152" s="179"/>
      <c r="Y152" s="247"/>
      <c r="AA152" s="112"/>
      <c r="AB152" s="284"/>
    </row>
    <row r="153" spans="1:28" ht="31.5" x14ac:dyDescent="0.25">
      <c r="A153" s="318">
        <v>145</v>
      </c>
      <c r="B153" s="263" t="s">
        <v>221</v>
      </c>
      <c r="C153" s="263" t="s">
        <v>61</v>
      </c>
      <c r="D153" s="140"/>
      <c r="E153" s="141"/>
      <c r="F153" s="255">
        <v>165.23</v>
      </c>
      <c r="G153" s="257">
        <v>215</v>
      </c>
      <c r="H153" s="257">
        <v>239</v>
      </c>
      <c r="I153" s="257">
        <v>239</v>
      </c>
      <c r="J153" s="255">
        <v>1.3</v>
      </c>
      <c r="K153" s="255">
        <v>1.45</v>
      </c>
      <c r="L153" s="255">
        <f t="shared" si="32"/>
        <v>1.4464685589783939</v>
      </c>
      <c r="M153" s="200">
        <f t="shared" si="34"/>
        <v>5</v>
      </c>
      <c r="N153" s="219">
        <f t="shared" si="25"/>
        <v>11</v>
      </c>
      <c r="O153" s="146">
        <f t="shared" si="26"/>
        <v>11.95</v>
      </c>
      <c r="P153" s="203">
        <f t="shared" si="27"/>
        <v>2</v>
      </c>
      <c r="Q153" s="202">
        <f t="shared" si="28"/>
        <v>2.75</v>
      </c>
      <c r="R153" s="203">
        <v>25</v>
      </c>
      <c r="S153" s="203">
        <f t="shared" si="29"/>
        <v>7</v>
      </c>
      <c r="T153" s="203">
        <f t="shared" si="30"/>
        <v>2</v>
      </c>
      <c r="U153" s="202">
        <f t="shared" si="31"/>
        <v>2.2000000000000002</v>
      </c>
      <c r="V153" s="203">
        <v>20</v>
      </c>
      <c r="W153" s="203">
        <v>13</v>
      </c>
      <c r="X153" s="203">
        <v>0</v>
      </c>
      <c r="Y153" s="203">
        <v>1</v>
      </c>
      <c r="Z153" s="281">
        <v>11</v>
      </c>
      <c r="AA153" s="287">
        <v>8</v>
      </c>
      <c r="AB153" s="287" t="s">
        <v>1010</v>
      </c>
    </row>
    <row r="154" spans="1:28" hidden="1" x14ac:dyDescent="0.25">
      <c r="A154" s="135">
        <v>146</v>
      </c>
      <c r="B154" s="161" t="s">
        <v>2</v>
      </c>
      <c r="C154" s="161" t="s">
        <v>61</v>
      </c>
      <c r="D154" s="140"/>
      <c r="E154" s="141"/>
      <c r="F154" s="141">
        <v>196.8</v>
      </c>
      <c r="G154" s="139"/>
      <c r="H154" s="139"/>
      <c r="I154" s="139"/>
      <c r="J154" s="142"/>
      <c r="K154" s="142"/>
      <c r="L154" s="142">
        <f t="shared" si="32"/>
        <v>0</v>
      </c>
      <c r="M154" s="144">
        <f t="shared" si="34"/>
        <v>0</v>
      </c>
      <c r="N154" s="145">
        <f t="shared" si="25"/>
        <v>0</v>
      </c>
      <c r="O154" s="146">
        <f t="shared" si="26"/>
        <v>0</v>
      </c>
      <c r="P154" s="145">
        <f t="shared" si="27"/>
        <v>0</v>
      </c>
      <c r="Q154" s="146">
        <f t="shared" si="28"/>
        <v>0</v>
      </c>
      <c r="R154" s="145">
        <f>IF(I154&lt;VLOOKUP(L154,$M$405:$Q$413,2),0,VLOOKUP(L154,$M$405:$Q$413,4))</f>
        <v>0</v>
      </c>
      <c r="S154" s="145">
        <f t="shared" si="29"/>
        <v>0</v>
      </c>
      <c r="T154" s="145">
        <f t="shared" si="30"/>
        <v>0</v>
      </c>
      <c r="U154" s="146">
        <f t="shared" si="31"/>
        <v>0</v>
      </c>
      <c r="V154" s="145">
        <f>IF(I154&lt;VLOOKUP(L154,$M$405:$Q$413,2),0,VLOOKUP(L154,$M$405:$Q$413,5))</f>
        <v>0</v>
      </c>
      <c r="W154" s="203"/>
      <c r="X154" s="179"/>
      <c r="Y154" s="247"/>
      <c r="AA154" s="112"/>
      <c r="AB154" s="283"/>
    </row>
    <row r="155" spans="1:28" hidden="1" x14ac:dyDescent="0.25">
      <c r="A155" s="135">
        <v>147</v>
      </c>
      <c r="B155" s="161" t="s">
        <v>444</v>
      </c>
      <c r="C155" s="161" t="s">
        <v>61</v>
      </c>
      <c r="D155" s="140"/>
      <c r="E155" s="141"/>
      <c r="F155" s="141"/>
      <c r="G155" s="139"/>
      <c r="H155" s="139"/>
      <c r="I155" s="139"/>
      <c r="J155" s="142"/>
      <c r="K155" s="142"/>
      <c r="L155" s="142"/>
      <c r="M155" s="144">
        <f t="shared" si="34"/>
        <v>0</v>
      </c>
      <c r="N155" s="219">
        <f t="shared" si="25"/>
        <v>0</v>
      </c>
      <c r="O155" s="146">
        <f t="shared" si="26"/>
        <v>0</v>
      </c>
      <c r="P155" s="145">
        <f t="shared" si="27"/>
        <v>0</v>
      </c>
      <c r="Q155" s="146">
        <f t="shared" si="28"/>
        <v>0</v>
      </c>
      <c r="R155" s="145">
        <f>IF(I155&lt;VLOOKUP(L155,$M$405:$Q$413,2),0,VLOOKUP(L155,$M$405:$Q$413,4))</f>
        <v>0</v>
      </c>
      <c r="S155" s="145">
        <f t="shared" si="29"/>
        <v>0</v>
      </c>
      <c r="T155" s="145">
        <f t="shared" si="30"/>
        <v>0</v>
      </c>
      <c r="U155" s="146">
        <f t="shared" si="31"/>
        <v>0</v>
      </c>
      <c r="V155" s="145">
        <f>IF(I155&lt;VLOOKUP(L155,$M$405:$Q$413,2),0,VLOOKUP(L155,$M$405:$Q$413,5))</f>
        <v>0</v>
      </c>
      <c r="W155" s="179"/>
      <c r="X155" s="179"/>
      <c r="Y155" s="247"/>
      <c r="AA155" s="112"/>
      <c r="AB155" s="212"/>
    </row>
    <row r="156" spans="1:28" hidden="1" x14ac:dyDescent="0.25">
      <c r="A156" s="135">
        <v>148</v>
      </c>
      <c r="B156" s="161" t="s">
        <v>864</v>
      </c>
      <c r="C156" s="161" t="s">
        <v>16</v>
      </c>
      <c r="D156" s="140"/>
      <c r="E156" s="141"/>
      <c r="F156" s="141"/>
      <c r="G156" s="139"/>
      <c r="H156" s="139"/>
      <c r="I156" s="139"/>
      <c r="J156" s="142"/>
      <c r="K156" s="142"/>
      <c r="L156" s="142"/>
      <c r="M156" s="144">
        <f t="shared" si="34"/>
        <v>0</v>
      </c>
      <c r="N156" s="219">
        <f t="shared" si="25"/>
        <v>0</v>
      </c>
      <c r="O156" s="146">
        <f t="shared" si="26"/>
        <v>0</v>
      </c>
      <c r="P156" s="145">
        <f t="shared" si="27"/>
        <v>0</v>
      </c>
      <c r="Q156" s="146">
        <f t="shared" si="28"/>
        <v>0</v>
      </c>
      <c r="R156" s="145">
        <f>IF(I156&lt;VLOOKUP(L156,$M$405:$Q$413,2),0,VLOOKUP(L156,$M$405:$Q$413,4))</f>
        <v>0</v>
      </c>
      <c r="S156" s="145">
        <f t="shared" si="29"/>
        <v>0</v>
      </c>
      <c r="T156" s="145">
        <f t="shared" si="30"/>
        <v>0</v>
      </c>
      <c r="U156" s="146">
        <f t="shared" si="31"/>
        <v>0</v>
      </c>
      <c r="V156" s="145">
        <f>IF(I156&lt;VLOOKUP(L156,$M$405:$Q$413,2),0,VLOOKUP(L156,$M$405:$Q$413,5))</f>
        <v>0</v>
      </c>
      <c r="W156" s="179"/>
      <c r="X156" s="179"/>
      <c r="Y156" s="247"/>
      <c r="AA156" s="112"/>
      <c r="AB156" s="282"/>
    </row>
    <row r="157" spans="1:28" ht="31.5" x14ac:dyDescent="0.25">
      <c r="A157" s="318">
        <v>149</v>
      </c>
      <c r="B157" s="263" t="s">
        <v>87</v>
      </c>
      <c r="C157" s="263" t="s">
        <v>16</v>
      </c>
      <c r="D157" s="140"/>
      <c r="E157" s="141"/>
      <c r="F157" s="255">
        <v>241.09</v>
      </c>
      <c r="G157" s="257">
        <v>205</v>
      </c>
      <c r="H157" s="257">
        <v>189</v>
      </c>
      <c r="I157" s="257">
        <v>190</v>
      </c>
      <c r="J157" s="255">
        <v>0.85</v>
      </c>
      <c r="K157" s="255">
        <v>0.78</v>
      </c>
      <c r="L157" s="255">
        <f t="shared" si="32"/>
        <v>0.78808743622713506</v>
      </c>
      <c r="M157" s="200">
        <f t="shared" si="34"/>
        <v>3</v>
      </c>
      <c r="N157" s="219">
        <f t="shared" si="25"/>
        <v>5</v>
      </c>
      <c r="O157" s="146">
        <f t="shared" si="26"/>
        <v>5.7</v>
      </c>
      <c r="P157" s="203">
        <f t="shared" si="27"/>
        <v>1</v>
      </c>
      <c r="Q157" s="202">
        <f t="shared" si="28"/>
        <v>1.25</v>
      </c>
      <c r="R157" s="203">
        <v>25</v>
      </c>
      <c r="S157" s="203">
        <f t="shared" si="29"/>
        <v>3</v>
      </c>
      <c r="T157" s="203">
        <f t="shared" si="30"/>
        <v>1</v>
      </c>
      <c r="U157" s="202">
        <f t="shared" si="31"/>
        <v>1</v>
      </c>
      <c r="V157" s="203">
        <v>20</v>
      </c>
      <c r="W157" s="203">
        <v>8</v>
      </c>
      <c r="X157" s="203">
        <v>2</v>
      </c>
      <c r="Y157" s="203">
        <v>1</v>
      </c>
      <c r="Z157" s="281">
        <v>5</v>
      </c>
      <c r="AA157" s="287">
        <v>0</v>
      </c>
      <c r="AB157" s="287" t="s">
        <v>1010</v>
      </c>
    </row>
    <row r="158" spans="1:28" x14ac:dyDescent="0.25">
      <c r="A158" s="318">
        <v>150</v>
      </c>
      <c r="B158" s="263" t="s">
        <v>2</v>
      </c>
      <c r="C158" s="263" t="s">
        <v>16</v>
      </c>
      <c r="D158" s="140"/>
      <c r="E158" s="141"/>
      <c r="F158" s="255">
        <v>348.04</v>
      </c>
      <c r="G158" s="257">
        <v>345</v>
      </c>
      <c r="H158" s="257">
        <v>226</v>
      </c>
      <c r="I158" s="257">
        <v>65</v>
      </c>
      <c r="J158" s="255">
        <v>0.56000000000000005</v>
      </c>
      <c r="K158" s="255">
        <v>0.36</v>
      </c>
      <c r="L158" s="255">
        <f t="shared" si="32"/>
        <v>0.1867601425123549</v>
      </c>
      <c r="M158" s="200">
        <f t="shared" si="34"/>
        <v>3</v>
      </c>
      <c r="N158" s="219">
        <f t="shared" si="25"/>
        <v>1</v>
      </c>
      <c r="O158" s="146">
        <f t="shared" si="26"/>
        <v>1.95</v>
      </c>
      <c r="P158" s="203">
        <f t="shared" si="27"/>
        <v>0</v>
      </c>
      <c r="Q158" s="202">
        <f t="shared" si="28"/>
        <v>0.25</v>
      </c>
      <c r="R158" s="203">
        <v>25</v>
      </c>
      <c r="S158" s="203">
        <f t="shared" si="29"/>
        <v>1</v>
      </c>
      <c r="T158" s="203">
        <f t="shared" si="30"/>
        <v>0</v>
      </c>
      <c r="U158" s="202">
        <f t="shared" si="31"/>
        <v>0.2</v>
      </c>
      <c r="V158" s="203">
        <v>20</v>
      </c>
      <c r="W158" s="203" t="s">
        <v>916</v>
      </c>
      <c r="X158" s="203"/>
      <c r="Y158" s="203"/>
      <c r="Z158" s="281">
        <v>6</v>
      </c>
      <c r="AA158" s="287">
        <v>2</v>
      </c>
      <c r="AB158" s="287"/>
    </row>
    <row r="159" spans="1:28" ht="31.5" x14ac:dyDescent="0.25">
      <c r="A159" s="318">
        <v>151</v>
      </c>
      <c r="B159" s="263" t="s">
        <v>129</v>
      </c>
      <c r="C159" s="263" t="s">
        <v>16</v>
      </c>
      <c r="D159" s="140"/>
      <c r="E159" s="141"/>
      <c r="F159" s="255">
        <v>27.24</v>
      </c>
      <c r="G159" s="257">
        <v>41</v>
      </c>
      <c r="H159" s="257">
        <v>46</v>
      </c>
      <c r="I159" s="257">
        <v>54</v>
      </c>
      <c r="J159" s="255">
        <v>1.51</v>
      </c>
      <c r="K159" s="255">
        <v>1.69</v>
      </c>
      <c r="L159" s="255">
        <f t="shared" si="32"/>
        <v>1.9823788546255507</v>
      </c>
      <c r="M159" s="200">
        <f t="shared" si="34"/>
        <v>5</v>
      </c>
      <c r="N159" s="219">
        <f t="shared" si="25"/>
        <v>2</v>
      </c>
      <c r="O159" s="146">
        <f t="shared" si="26"/>
        <v>2.7</v>
      </c>
      <c r="P159" s="203">
        <f t="shared" si="27"/>
        <v>0</v>
      </c>
      <c r="Q159" s="202">
        <f t="shared" si="28"/>
        <v>0.5</v>
      </c>
      <c r="R159" s="203">
        <v>25</v>
      </c>
      <c r="S159" s="203">
        <f t="shared" si="29"/>
        <v>2</v>
      </c>
      <c r="T159" s="203">
        <f t="shared" si="30"/>
        <v>0</v>
      </c>
      <c r="U159" s="202">
        <f t="shared" si="31"/>
        <v>0.4</v>
      </c>
      <c r="V159" s="203">
        <v>20</v>
      </c>
      <c r="W159" s="203">
        <v>2</v>
      </c>
      <c r="X159" s="203">
        <v>0</v>
      </c>
      <c r="Y159" s="203">
        <v>0</v>
      </c>
      <c r="Z159" s="281">
        <v>2</v>
      </c>
      <c r="AA159" s="287">
        <v>0</v>
      </c>
      <c r="AB159" s="287"/>
    </row>
    <row r="160" spans="1:28" ht="31.5" x14ac:dyDescent="0.25">
      <c r="A160" s="318">
        <v>152</v>
      </c>
      <c r="B160" s="263" t="s">
        <v>713</v>
      </c>
      <c r="C160" s="263" t="s">
        <v>16</v>
      </c>
      <c r="D160" s="140"/>
      <c r="E160" s="141"/>
      <c r="F160" s="255">
        <v>69.28</v>
      </c>
      <c r="G160" s="257">
        <v>90</v>
      </c>
      <c r="H160" s="257">
        <v>105</v>
      </c>
      <c r="I160" s="257">
        <v>125</v>
      </c>
      <c r="J160" s="255">
        <v>1.3</v>
      </c>
      <c r="K160" s="255">
        <v>1.52</v>
      </c>
      <c r="L160" s="255">
        <f t="shared" si="32"/>
        <v>1.8042725173210161</v>
      </c>
      <c r="M160" s="200">
        <f t="shared" si="34"/>
        <v>5</v>
      </c>
      <c r="N160" s="219">
        <f t="shared" si="25"/>
        <v>6</v>
      </c>
      <c r="O160" s="146">
        <f t="shared" si="26"/>
        <v>6.25</v>
      </c>
      <c r="P160" s="203">
        <f t="shared" si="27"/>
        <v>1</v>
      </c>
      <c r="Q160" s="202">
        <f t="shared" si="28"/>
        <v>1.5</v>
      </c>
      <c r="R160" s="203">
        <v>25</v>
      </c>
      <c r="S160" s="203">
        <f t="shared" si="29"/>
        <v>4</v>
      </c>
      <c r="T160" s="203">
        <f t="shared" si="30"/>
        <v>1</v>
      </c>
      <c r="U160" s="202">
        <f t="shared" si="31"/>
        <v>1.2</v>
      </c>
      <c r="V160" s="203">
        <v>20</v>
      </c>
      <c r="W160" s="203">
        <v>6</v>
      </c>
      <c r="X160" s="203">
        <v>1</v>
      </c>
      <c r="Y160" s="203">
        <v>1</v>
      </c>
      <c r="Z160" s="281">
        <v>5</v>
      </c>
      <c r="AA160" s="287">
        <v>0</v>
      </c>
      <c r="AB160" s="287"/>
    </row>
    <row r="161" spans="1:28" ht="31.5" x14ac:dyDescent="0.25">
      <c r="A161" s="318">
        <v>153</v>
      </c>
      <c r="B161" s="263" t="s">
        <v>865</v>
      </c>
      <c r="C161" s="263" t="s">
        <v>16</v>
      </c>
      <c r="D161" s="140"/>
      <c r="E161" s="141"/>
      <c r="F161" s="255">
        <v>73.510000000000005</v>
      </c>
      <c r="G161" s="257"/>
      <c r="H161" s="257"/>
      <c r="I161" s="257">
        <v>116</v>
      </c>
      <c r="J161" s="255"/>
      <c r="K161" s="255"/>
      <c r="L161" s="255">
        <f t="shared" si="32"/>
        <v>1.5780165963814445</v>
      </c>
      <c r="M161" s="200">
        <f t="shared" si="34"/>
        <v>5</v>
      </c>
      <c r="N161" s="219">
        <f t="shared" si="25"/>
        <v>5</v>
      </c>
      <c r="O161" s="146">
        <f t="shared" si="26"/>
        <v>5.8</v>
      </c>
      <c r="P161" s="203">
        <f t="shared" si="27"/>
        <v>1</v>
      </c>
      <c r="Q161" s="202">
        <f t="shared" si="28"/>
        <v>1.25</v>
      </c>
      <c r="R161" s="203">
        <v>25</v>
      </c>
      <c r="S161" s="203">
        <f t="shared" si="29"/>
        <v>3</v>
      </c>
      <c r="T161" s="203">
        <f t="shared" si="30"/>
        <v>1</v>
      </c>
      <c r="U161" s="202">
        <f t="shared" si="31"/>
        <v>1</v>
      </c>
      <c r="V161" s="203">
        <v>20</v>
      </c>
      <c r="W161" s="203">
        <v>5</v>
      </c>
      <c r="X161" s="203">
        <v>1</v>
      </c>
      <c r="Y161" s="203">
        <v>1</v>
      </c>
      <c r="Z161" s="281">
        <v>0</v>
      </c>
      <c r="AA161" s="287">
        <v>0</v>
      </c>
      <c r="AB161" s="287"/>
    </row>
    <row r="162" spans="1:28" ht="31.5" x14ac:dyDescent="0.25">
      <c r="A162" s="318">
        <v>154</v>
      </c>
      <c r="B162" s="263" t="s">
        <v>866</v>
      </c>
      <c r="C162" s="263" t="s">
        <v>16</v>
      </c>
      <c r="D162" s="140"/>
      <c r="E162" s="141"/>
      <c r="F162" s="255">
        <v>56.06</v>
      </c>
      <c r="G162" s="257"/>
      <c r="H162" s="257"/>
      <c r="I162" s="257">
        <v>71</v>
      </c>
      <c r="J162" s="255"/>
      <c r="K162" s="255"/>
      <c r="L162" s="255">
        <f t="shared" si="32"/>
        <v>1.2665001783803067</v>
      </c>
      <c r="M162" s="200">
        <f t="shared" si="34"/>
        <v>5</v>
      </c>
      <c r="N162" s="219">
        <f t="shared" si="25"/>
        <v>3</v>
      </c>
      <c r="O162" s="146">
        <f t="shared" si="26"/>
        <v>3.55</v>
      </c>
      <c r="P162" s="203">
        <f t="shared" si="27"/>
        <v>0</v>
      </c>
      <c r="Q162" s="202">
        <f t="shared" si="28"/>
        <v>0.75</v>
      </c>
      <c r="R162" s="203">
        <v>25</v>
      </c>
      <c r="S162" s="203">
        <f t="shared" si="29"/>
        <v>3</v>
      </c>
      <c r="T162" s="203">
        <f t="shared" si="30"/>
        <v>0</v>
      </c>
      <c r="U162" s="202">
        <f t="shared" si="31"/>
        <v>0.6</v>
      </c>
      <c r="V162" s="203">
        <v>20</v>
      </c>
      <c r="W162" s="203">
        <v>3</v>
      </c>
      <c r="X162" s="203">
        <v>0</v>
      </c>
      <c r="Y162" s="203">
        <v>0</v>
      </c>
      <c r="Z162" s="281">
        <v>0</v>
      </c>
      <c r="AA162" s="287">
        <v>0</v>
      </c>
      <c r="AB162" s="287"/>
    </row>
    <row r="163" spans="1:28" ht="31.5" x14ac:dyDescent="0.25">
      <c r="A163" s="318">
        <v>155</v>
      </c>
      <c r="B163" s="263" t="s">
        <v>867</v>
      </c>
      <c r="C163" s="263" t="s">
        <v>16</v>
      </c>
      <c r="D163" s="140"/>
      <c r="E163" s="141"/>
      <c r="F163" s="255">
        <v>68.819999999999993</v>
      </c>
      <c r="G163" s="257"/>
      <c r="H163" s="257"/>
      <c r="I163" s="257">
        <v>109</v>
      </c>
      <c r="J163" s="255"/>
      <c r="K163" s="255"/>
      <c r="L163" s="255">
        <f t="shared" si="32"/>
        <v>1.5838419064225517</v>
      </c>
      <c r="M163" s="200">
        <f t="shared" si="34"/>
        <v>5</v>
      </c>
      <c r="N163" s="219">
        <f t="shared" si="25"/>
        <v>5</v>
      </c>
      <c r="O163" s="146">
        <f t="shared" si="26"/>
        <v>5.45</v>
      </c>
      <c r="P163" s="203">
        <f t="shared" si="27"/>
        <v>1</v>
      </c>
      <c r="Q163" s="202">
        <f t="shared" si="28"/>
        <v>1.25</v>
      </c>
      <c r="R163" s="203">
        <v>25</v>
      </c>
      <c r="S163" s="203">
        <f t="shared" si="29"/>
        <v>3</v>
      </c>
      <c r="T163" s="203">
        <f t="shared" si="30"/>
        <v>1</v>
      </c>
      <c r="U163" s="202">
        <f t="shared" si="31"/>
        <v>1</v>
      </c>
      <c r="V163" s="203">
        <v>20</v>
      </c>
      <c r="W163" s="203">
        <v>5</v>
      </c>
      <c r="X163" s="203">
        <v>1</v>
      </c>
      <c r="Y163" s="203">
        <v>1</v>
      </c>
      <c r="Z163" s="281">
        <v>0</v>
      </c>
      <c r="AA163" s="287">
        <v>0</v>
      </c>
      <c r="AB163" s="287"/>
    </row>
    <row r="164" spans="1:28" ht="31.5" x14ac:dyDescent="0.25">
      <c r="A164" s="318">
        <v>156</v>
      </c>
      <c r="B164" s="263" t="s">
        <v>714</v>
      </c>
      <c r="C164" s="263" t="s">
        <v>16</v>
      </c>
      <c r="D164" s="140"/>
      <c r="E164" s="141"/>
      <c r="F164" s="255">
        <v>66.61</v>
      </c>
      <c r="G164" s="257">
        <v>58</v>
      </c>
      <c r="H164" s="257">
        <v>72</v>
      </c>
      <c r="I164" s="257">
        <v>90</v>
      </c>
      <c r="J164" s="255">
        <v>0.87</v>
      </c>
      <c r="K164" s="255">
        <v>1.08</v>
      </c>
      <c r="L164" s="255">
        <f t="shared" si="32"/>
        <v>1.3511484762047741</v>
      </c>
      <c r="M164" s="200">
        <f t="shared" si="34"/>
        <v>5</v>
      </c>
      <c r="N164" s="219">
        <f t="shared" si="25"/>
        <v>4</v>
      </c>
      <c r="O164" s="146">
        <f t="shared" si="26"/>
        <v>4.5</v>
      </c>
      <c r="P164" s="203">
        <f t="shared" si="27"/>
        <v>1</v>
      </c>
      <c r="Q164" s="202">
        <f t="shared" si="28"/>
        <v>1</v>
      </c>
      <c r="R164" s="203">
        <v>25</v>
      </c>
      <c r="S164" s="203">
        <f t="shared" si="29"/>
        <v>3</v>
      </c>
      <c r="T164" s="203">
        <f t="shared" si="30"/>
        <v>0</v>
      </c>
      <c r="U164" s="202">
        <f t="shared" si="31"/>
        <v>0.8</v>
      </c>
      <c r="V164" s="203">
        <v>20</v>
      </c>
      <c r="W164" s="203">
        <v>4</v>
      </c>
      <c r="X164" s="203">
        <v>1</v>
      </c>
      <c r="Y164" s="203">
        <v>0</v>
      </c>
      <c r="Z164" s="281">
        <v>3</v>
      </c>
      <c r="AA164" s="287">
        <v>0</v>
      </c>
      <c r="AB164" s="287"/>
    </row>
    <row r="165" spans="1:28" ht="31.5" x14ac:dyDescent="0.25">
      <c r="A165" s="318">
        <v>157</v>
      </c>
      <c r="B165" s="263" t="s">
        <v>868</v>
      </c>
      <c r="C165" s="263" t="s">
        <v>16</v>
      </c>
      <c r="D165" s="140"/>
      <c r="E165" s="141"/>
      <c r="F165" s="255">
        <v>73.86</v>
      </c>
      <c r="G165" s="257"/>
      <c r="H165" s="257"/>
      <c r="I165" s="257">
        <v>116</v>
      </c>
      <c r="J165" s="255"/>
      <c r="K165" s="255"/>
      <c r="L165" s="255">
        <f t="shared" si="32"/>
        <v>1.57053885729759</v>
      </c>
      <c r="M165" s="200">
        <f t="shared" si="34"/>
        <v>5</v>
      </c>
      <c r="N165" s="219">
        <f t="shared" si="25"/>
        <v>5</v>
      </c>
      <c r="O165" s="146">
        <f t="shared" si="26"/>
        <v>5.8</v>
      </c>
      <c r="P165" s="203">
        <f t="shared" si="27"/>
        <v>1</v>
      </c>
      <c r="Q165" s="202">
        <f t="shared" si="28"/>
        <v>1.25</v>
      </c>
      <c r="R165" s="203">
        <v>25</v>
      </c>
      <c r="S165" s="203">
        <f t="shared" si="29"/>
        <v>3</v>
      </c>
      <c r="T165" s="203">
        <f t="shared" si="30"/>
        <v>1</v>
      </c>
      <c r="U165" s="202">
        <f t="shared" si="31"/>
        <v>1</v>
      </c>
      <c r="V165" s="203">
        <v>20</v>
      </c>
      <c r="W165" s="203">
        <v>5</v>
      </c>
      <c r="X165" s="203">
        <v>1</v>
      </c>
      <c r="Y165" s="203">
        <v>1</v>
      </c>
      <c r="Z165" s="281">
        <v>0</v>
      </c>
      <c r="AA165" s="287">
        <v>0</v>
      </c>
      <c r="AB165" s="287"/>
    </row>
    <row r="166" spans="1:28" hidden="1" x14ac:dyDescent="0.25">
      <c r="A166" s="135">
        <v>158</v>
      </c>
      <c r="B166" s="161" t="s">
        <v>444</v>
      </c>
      <c r="C166" s="161" t="s">
        <v>16</v>
      </c>
      <c r="D166" s="140"/>
      <c r="E166" s="141"/>
      <c r="F166" s="141"/>
      <c r="G166" s="139"/>
      <c r="H166" s="139"/>
      <c r="I166" s="139"/>
      <c r="J166" s="142"/>
      <c r="K166" s="142"/>
      <c r="L166" s="142"/>
      <c r="M166" s="144">
        <f t="shared" si="34"/>
        <v>0</v>
      </c>
      <c r="N166" s="219">
        <f t="shared" si="25"/>
        <v>0</v>
      </c>
      <c r="O166" s="146">
        <f t="shared" si="26"/>
        <v>0</v>
      </c>
      <c r="P166" s="145">
        <f t="shared" si="27"/>
        <v>0</v>
      </c>
      <c r="Q166" s="146">
        <f t="shared" si="28"/>
        <v>0</v>
      </c>
      <c r="R166" s="145">
        <f>IF(I166&lt;VLOOKUP(L166,$M$405:$Q$413,2),0,VLOOKUP(L166,$M$405:$Q$413,4))</f>
        <v>0</v>
      </c>
      <c r="S166" s="145">
        <f t="shared" si="29"/>
        <v>0</v>
      </c>
      <c r="T166" s="145">
        <f t="shared" si="30"/>
        <v>0</v>
      </c>
      <c r="U166" s="146">
        <f t="shared" si="31"/>
        <v>0</v>
      </c>
      <c r="V166" s="145">
        <f>IF(I166&lt;VLOOKUP(L166,$M$405:$Q$413,2),0,VLOOKUP(L166,$M$405:$Q$413,5))</f>
        <v>0</v>
      </c>
      <c r="W166" s="179"/>
      <c r="X166" s="179"/>
      <c r="Y166" s="247"/>
      <c r="AA166" s="112"/>
      <c r="AB166" s="283"/>
    </row>
    <row r="167" spans="1:28" hidden="1" x14ac:dyDescent="0.25">
      <c r="A167" s="135">
        <v>159</v>
      </c>
      <c r="B167" s="161" t="s">
        <v>869</v>
      </c>
      <c r="C167" s="161" t="s">
        <v>17</v>
      </c>
      <c r="D167" s="140"/>
      <c r="E167" s="141"/>
      <c r="F167" s="141"/>
      <c r="G167" s="139"/>
      <c r="H167" s="139"/>
      <c r="I167" s="139"/>
      <c r="J167" s="142"/>
      <c r="K167" s="142"/>
      <c r="L167" s="142"/>
      <c r="M167" s="144">
        <f t="shared" si="34"/>
        <v>0</v>
      </c>
      <c r="N167" s="219">
        <f t="shared" si="25"/>
        <v>0</v>
      </c>
      <c r="O167" s="146">
        <f t="shared" si="26"/>
        <v>0</v>
      </c>
      <c r="P167" s="145">
        <f t="shared" si="27"/>
        <v>0</v>
      </c>
      <c r="Q167" s="146">
        <f t="shared" si="28"/>
        <v>0</v>
      </c>
      <c r="R167" s="145">
        <f>IF(I167&lt;VLOOKUP(L167,$M$405:$Q$413,2),0,VLOOKUP(L167,$M$405:$Q$413,4))</f>
        <v>0</v>
      </c>
      <c r="S167" s="145">
        <f t="shared" si="29"/>
        <v>0</v>
      </c>
      <c r="T167" s="145">
        <f t="shared" si="30"/>
        <v>0</v>
      </c>
      <c r="U167" s="146">
        <f t="shared" si="31"/>
        <v>0</v>
      </c>
      <c r="V167" s="145">
        <f>IF(I167&lt;VLOOKUP(L167,$M$405:$Q$413,2),0,VLOOKUP(L167,$M$405:$Q$413,5))</f>
        <v>0</v>
      </c>
      <c r="W167" s="179"/>
      <c r="X167" s="179"/>
      <c r="Y167" s="247"/>
      <c r="AA167" s="112"/>
      <c r="AB167" s="282"/>
    </row>
    <row r="168" spans="1:28" ht="31.5" x14ac:dyDescent="0.25">
      <c r="A168" s="318">
        <v>160</v>
      </c>
      <c r="B168" s="263" t="s">
        <v>715</v>
      </c>
      <c r="C168" s="263" t="s">
        <v>17</v>
      </c>
      <c r="D168" s="140"/>
      <c r="E168" s="141"/>
      <c r="F168" s="255">
        <v>70.53</v>
      </c>
      <c r="G168" s="257">
        <v>71</v>
      </c>
      <c r="H168" s="257">
        <v>142</v>
      </c>
      <c r="I168" s="257">
        <v>228</v>
      </c>
      <c r="J168" s="255">
        <v>1.01</v>
      </c>
      <c r="K168" s="255">
        <v>2.0099999999999998</v>
      </c>
      <c r="L168" s="255">
        <f t="shared" si="32"/>
        <v>3.2326669502339431</v>
      </c>
      <c r="M168" s="200">
        <f t="shared" si="34"/>
        <v>7</v>
      </c>
      <c r="N168" s="219">
        <f t="shared" si="25"/>
        <v>15</v>
      </c>
      <c r="O168" s="146">
        <f t="shared" si="26"/>
        <v>15.96</v>
      </c>
      <c r="P168" s="203">
        <f t="shared" si="27"/>
        <v>3</v>
      </c>
      <c r="Q168" s="202">
        <f t="shared" si="28"/>
        <v>3.75</v>
      </c>
      <c r="R168" s="203">
        <v>25</v>
      </c>
      <c r="S168" s="203">
        <f t="shared" si="29"/>
        <v>9</v>
      </c>
      <c r="T168" s="203">
        <f t="shared" si="30"/>
        <v>3</v>
      </c>
      <c r="U168" s="202">
        <f t="shared" si="31"/>
        <v>3</v>
      </c>
      <c r="V168" s="203">
        <v>20</v>
      </c>
      <c r="W168" s="203">
        <v>15</v>
      </c>
      <c r="X168" s="203">
        <v>3</v>
      </c>
      <c r="Y168" s="203">
        <v>3</v>
      </c>
      <c r="Z168" s="281">
        <v>7</v>
      </c>
      <c r="AA168" s="287">
        <v>7</v>
      </c>
      <c r="AB168" s="287"/>
    </row>
    <row r="169" spans="1:28" ht="47.25" x14ac:dyDescent="0.25">
      <c r="A169" s="318">
        <v>161</v>
      </c>
      <c r="B169" s="263" t="s">
        <v>62</v>
      </c>
      <c r="C169" s="263" t="s">
        <v>17</v>
      </c>
      <c r="D169" s="140"/>
      <c r="E169" s="141"/>
      <c r="F169" s="255">
        <v>55.27</v>
      </c>
      <c r="G169" s="257">
        <v>50</v>
      </c>
      <c r="H169" s="257">
        <v>51</v>
      </c>
      <c r="I169" s="257">
        <v>68</v>
      </c>
      <c r="J169" s="255">
        <v>1.5</v>
      </c>
      <c r="K169" s="255">
        <v>1.53</v>
      </c>
      <c r="L169" s="255">
        <f t="shared" si="32"/>
        <v>1.2303238646643748</v>
      </c>
      <c r="M169" s="200">
        <f t="shared" si="34"/>
        <v>5</v>
      </c>
      <c r="N169" s="219">
        <f t="shared" si="25"/>
        <v>3</v>
      </c>
      <c r="O169" s="146">
        <f t="shared" si="26"/>
        <v>3.4</v>
      </c>
      <c r="P169" s="203">
        <f t="shared" si="27"/>
        <v>0</v>
      </c>
      <c r="Q169" s="202">
        <f t="shared" si="28"/>
        <v>0.75</v>
      </c>
      <c r="R169" s="203">
        <v>25</v>
      </c>
      <c r="S169" s="203">
        <f t="shared" si="29"/>
        <v>3</v>
      </c>
      <c r="T169" s="203">
        <f t="shared" si="30"/>
        <v>0</v>
      </c>
      <c r="U169" s="202">
        <f t="shared" si="31"/>
        <v>0.6</v>
      </c>
      <c r="V169" s="203">
        <v>20</v>
      </c>
      <c r="W169" s="203">
        <v>3</v>
      </c>
      <c r="X169" s="203"/>
      <c r="Y169" s="203"/>
      <c r="Z169" s="281">
        <v>2</v>
      </c>
      <c r="AA169" s="287">
        <v>1</v>
      </c>
      <c r="AB169" s="287"/>
    </row>
    <row r="170" spans="1:28" x14ac:dyDescent="0.25">
      <c r="A170" s="318">
        <v>162</v>
      </c>
      <c r="B170" s="263" t="s">
        <v>2</v>
      </c>
      <c r="C170" s="263" t="s">
        <v>17</v>
      </c>
      <c r="D170" s="140"/>
      <c r="E170" s="141"/>
      <c r="F170" s="255">
        <v>123.43</v>
      </c>
      <c r="G170" s="257">
        <v>92</v>
      </c>
      <c r="H170" s="257">
        <v>70</v>
      </c>
      <c r="I170" s="257">
        <v>61</v>
      </c>
      <c r="J170" s="255">
        <v>0.78</v>
      </c>
      <c r="K170" s="255">
        <v>0.59</v>
      </c>
      <c r="L170" s="255">
        <f t="shared" si="32"/>
        <v>0.49420724297172486</v>
      </c>
      <c r="M170" s="200">
        <f t="shared" si="34"/>
        <v>3</v>
      </c>
      <c r="N170" s="219">
        <f t="shared" si="25"/>
        <v>1</v>
      </c>
      <c r="O170" s="146">
        <f t="shared" si="26"/>
        <v>1.83</v>
      </c>
      <c r="P170" s="203">
        <f t="shared" si="27"/>
        <v>0</v>
      </c>
      <c r="Q170" s="202">
        <f t="shared" si="28"/>
        <v>0.25</v>
      </c>
      <c r="R170" s="203">
        <v>25</v>
      </c>
      <c r="S170" s="203">
        <f t="shared" si="29"/>
        <v>1</v>
      </c>
      <c r="T170" s="203">
        <f t="shared" si="30"/>
        <v>0</v>
      </c>
      <c r="U170" s="202">
        <f t="shared" si="31"/>
        <v>0.2</v>
      </c>
      <c r="V170" s="203">
        <v>20</v>
      </c>
      <c r="W170" s="203" t="s">
        <v>916</v>
      </c>
      <c r="X170" s="203"/>
      <c r="Y170" s="203"/>
      <c r="Z170" s="281">
        <v>2</v>
      </c>
      <c r="AA170" s="287">
        <v>0</v>
      </c>
      <c r="AB170" s="287"/>
    </row>
    <row r="171" spans="1:28" ht="47.25" x14ac:dyDescent="0.25">
      <c r="A171" s="318">
        <v>163</v>
      </c>
      <c r="B171" s="263" t="s">
        <v>86</v>
      </c>
      <c r="C171" s="263" t="s">
        <v>17</v>
      </c>
      <c r="D171" s="140"/>
      <c r="E171" s="141"/>
      <c r="F171" s="255">
        <v>211.69</v>
      </c>
      <c r="G171" s="257">
        <v>170</v>
      </c>
      <c r="H171" s="257">
        <v>191</v>
      </c>
      <c r="I171" s="257">
        <v>233</v>
      </c>
      <c r="J171" s="255">
        <v>0.68</v>
      </c>
      <c r="K171" s="255">
        <v>0.76</v>
      </c>
      <c r="L171" s="255">
        <f t="shared" si="32"/>
        <v>1.1006660683074307</v>
      </c>
      <c r="M171" s="200">
        <f t="shared" si="34"/>
        <v>5</v>
      </c>
      <c r="N171" s="219">
        <f t="shared" si="25"/>
        <v>11</v>
      </c>
      <c r="O171" s="146">
        <f t="shared" si="26"/>
        <v>11.65</v>
      </c>
      <c r="P171" s="203">
        <f t="shared" si="27"/>
        <v>2</v>
      </c>
      <c r="Q171" s="202">
        <f t="shared" si="28"/>
        <v>2.75</v>
      </c>
      <c r="R171" s="203">
        <v>25</v>
      </c>
      <c r="S171" s="203">
        <f t="shared" si="29"/>
        <v>7</v>
      </c>
      <c r="T171" s="203">
        <f t="shared" si="30"/>
        <v>2</v>
      </c>
      <c r="U171" s="202">
        <f t="shared" si="31"/>
        <v>2.2000000000000002</v>
      </c>
      <c r="V171" s="203">
        <v>20</v>
      </c>
      <c r="W171" s="203">
        <v>11</v>
      </c>
      <c r="X171" s="203">
        <v>2</v>
      </c>
      <c r="Y171" s="203">
        <v>2</v>
      </c>
      <c r="Z171" s="281">
        <v>5</v>
      </c>
      <c r="AA171" s="287">
        <v>3</v>
      </c>
      <c r="AB171" s="287"/>
    </row>
    <row r="172" spans="1:28" hidden="1" x14ac:dyDescent="0.25">
      <c r="A172" s="135">
        <v>164</v>
      </c>
      <c r="B172" s="161" t="s">
        <v>444</v>
      </c>
      <c r="C172" s="161" t="s">
        <v>17</v>
      </c>
      <c r="D172" s="140"/>
      <c r="E172" s="141"/>
      <c r="F172" s="141"/>
      <c r="G172" s="139"/>
      <c r="H172" s="139"/>
      <c r="I172" s="139"/>
      <c r="J172" s="142"/>
      <c r="K172" s="142"/>
      <c r="L172" s="142"/>
      <c r="M172" s="144">
        <f t="shared" si="34"/>
        <v>0</v>
      </c>
      <c r="N172" s="219">
        <f t="shared" si="25"/>
        <v>0</v>
      </c>
      <c r="O172" s="146">
        <f t="shared" si="26"/>
        <v>0</v>
      </c>
      <c r="P172" s="145">
        <f t="shared" si="27"/>
        <v>0</v>
      </c>
      <c r="Q172" s="146">
        <f t="shared" si="28"/>
        <v>0</v>
      </c>
      <c r="R172" s="145">
        <f>IF(I172&lt;VLOOKUP(L172,$M$405:$Q$413,2),0,VLOOKUP(L172,$M$405:$Q$413,4))</f>
        <v>0</v>
      </c>
      <c r="S172" s="145">
        <f t="shared" si="29"/>
        <v>0</v>
      </c>
      <c r="T172" s="145">
        <f t="shared" si="30"/>
        <v>0</v>
      </c>
      <c r="U172" s="146">
        <f t="shared" si="31"/>
        <v>0</v>
      </c>
      <c r="V172" s="145">
        <f>IF(I172&lt;VLOOKUP(L172,$M$405:$Q$413,2),0,VLOOKUP(L172,$M$405:$Q$413,5))</f>
        <v>0</v>
      </c>
      <c r="W172" s="179"/>
      <c r="X172" s="179"/>
      <c r="Y172" s="247"/>
      <c r="AA172" s="112"/>
      <c r="AB172" s="284"/>
    </row>
    <row r="173" spans="1:28" ht="31.5" x14ac:dyDescent="0.25">
      <c r="A173" s="318">
        <v>165</v>
      </c>
      <c r="B173" s="263" t="s">
        <v>19</v>
      </c>
      <c r="C173" s="263" t="s">
        <v>18</v>
      </c>
      <c r="D173" s="140"/>
      <c r="E173" s="141"/>
      <c r="F173" s="255">
        <v>161.28</v>
      </c>
      <c r="G173" s="257">
        <v>202</v>
      </c>
      <c r="H173" s="257">
        <v>167</v>
      </c>
      <c r="I173" s="257">
        <v>165</v>
      </c>
      <c r="J173" s="255">
        <v>1.25</v>
      </c>
      <c r="K173" s="255">
        <v>1.04</v>
      </c>
      <c r="L173" s="255">
        <f t="shared" si="32"/>
        <v>1.0230654761904763</v>
      </c>
      <c r="M173" s="200">
        <f t="shared" si="34"/>
        <v>5</v>
      </c>
      <c r="N173" s="219">
        <f t="shared" si="25"/>
        <v>8</v>
      </c>
      <c r="O173" s="146">
        <f t="shared" si="26"/>
        <v>8.25</v>
      </c>
      <c r="P173" s="203">
        <f t="shared" si="27"/>
        <v>2</v>
      </c>
      <c r="Q173" s="202">
        <f t="shared" si="28"/>
        <v>2</v>
      </c>
      <c r="R173" s="203">
        <v>25</v>
      </c>
      <c r="S173" s="203">
        <f t="shared" si="29"/>
        <v>5</v>
      </c>
      <c r="T173" s="203">
        <f t="shared" si="30"/>
        <v>1</v>
      </c>
      <c r="U173" s="202">
        <f t="shared" si="31"/>
        <v>1.6</v>
      </c>
      <c r="V173" s="203">
        <v>20</v>
      </c>
      <c r="W173" s="203">
        <v>9</v>
      </c>
      <c r="X173" s="203">
        <v>0</v>
      </c>
      <c r="Y173" s="203">
        <v>0</v>
      </c>
      <c r="Z173" s="281">
        <v>7</v>
      </c>
      <c r="AA173" s="287">
        <v>6</v>
      </c>
      <c r="AB173" s="287" t="s">
        <v>1010</v>
      </c>
    </row>
    <row r="174" spans="1:28" hidden="1" x14ac:dyDescent="0.25">
      <c r="A174" s="135">
        <v>166</v>
      </c>
      <c r="B174" s="161" t="s">
        <v>2</v>
      </c>
      <c r="C174" s="161" t="s">
        <v>18</v>
      </c>
      <c r="D174" s="140"/>
      <c r="E174" s="141"/>
      <c r="F174" s="141">
        <v>0</v>
      </c>
      <c r="G174" s="139"/>
      <c r="H174" s="139"/>
      <c r="I174" s="139"/>
      <c r="J174" s="142"/>
      <c r="K174" s="142"/>
      <c r="L174" s="142"/>
      <c r="M174" s="144">
        <f t="shared" si="34"/>
        <v>0</v>
      </c>
      <c r="N174" s="145">
        <f t="shared" si="25"/>
        <v>0</v>
      </c>
      <c r="O174" s="146">
        <f t="shared" si="26"/>
        <v>0</v>
      </c>
      <c r="P174" s="145">
        <f t="shared" si="27"/>
        <v>0</v>
      </c>
      <c r="Q174" s="146">
        <f t="shared" si="28"/>
        <v>0</v>
      </c>
      <c r="R174" s="145">
        <f>IF(I174&lt;VLOOKUP(L174,$M$405:$Q$413,2),0,VLOOKUP(L174,$M$405:$Q$413,4))</f>
        <v>0</v>
      </c>
      <c r="S174" s="145">
        <f t="shared" si="29"/>
        <v>0</v>
      </c>
      <c r="T174" s="145">
        <f t="shared" si="30"/>
        <v>0</v>
      </c>
      <c r="U174" s="146">
        <f t="shared" si="31"/>
        <v>0</v>
      </c>
      <c r="V174" s="145">
        <f>IF(I174&lt;VLOOKUP(L174,$M$405:$Q$413,2),0,VLOOKUP(L174,$M$405:$Q$413,5))</f>
        <v>0</v>
      </c>
      <c r="W174" s="203"/>
      <c r="X174" s="179"/>
      <c r="Y174" s="247"/>
      <c r="AA174" s="112"/>
      <c r="AB174" s="284"/>
    </row>
    <row r="175" spans="1:28" ht="31.5" x14ac:dyDescent="0.25">
      <c r="A175" s="318">
        <v>167</v>
      </c>
      <c r="B175" s="263" t="s">
        <v>142</v>
      </c>
      <c r="C175" s="263" t="s">
        <v>18</v>
      </c>
      <c r="D175" s="140"/>
      <c r="E175" s="141"/>
      <c r="F175" s="255">
        <v>165.08</v>
      </c>
      <c r="G175" s="257">
        <v>75</v>
      </c>
      <c r="H175" s="257">
        <v>178</v>
      </c>
      <c r="I175" s="257">
        <v>99</v>
      </c>
      <c r="J175" s="255">
        <v>0.47</v>
      </c>
      <c r="K175" s="255">
        <v>1.08</v>
      </c>
      <c r="L175" s="255">
        <f t="shared" si="32"/>
        <v>0.59970923188756964</v>
      </c>
      <c r="M175" s="200">
        <f t="shared" si="34"/>
        <v>3</v>
      </c>
      <c r="N175" s="219">
        <f t="shared" si="25"/>
        <v>2</v>
      </c>
      <c r="O175" s="146">
        <f t="shared" si="26"/>
        <v>2.97</v>
      </c>
      <c r="P175" s="203">
        <f t="shared" si="27"/>
        <v>0</v>
      </c>
      <c r="Q175" s="202">
        <f t="shared" si="28"/>
        <v>0.5</v>
      </c>
      <c r="R175" s="203">
        <v>25</v>
      </c>
      <c r="S175" s="203">
        <f t="shared" si="29"/>
        <v>2</v>
      </c>
      <c r="T175" s="203">
        <f t="shared" si="30"/>
        <v>0</v>
      </c>
      <c r="U175" s="202">
        <f t="shared" si="31"/>
        <v>0.4</v>
      </c>
      <c r="V175" s="203">
        <v>20</v>
      </c>
      <c r="W175" s="203">
        <v>3</v>
      </c>
      <c r="X175" s="203"/>
      <c r="Y175" s="203"/>
      <c r="Z175" s="281">
        <v>4</v>
      </c>
      <c r="AA175" s="287">
        <v>4</v>
      </c>
      <c r="AB175" s="287" t="s">
        <v>1010</v>
      </c>
    </row>
    <row r="176" spans="1:28" hidden="1" x14ac:dyDescent="0.25">
      <c r="A176" s="135">
        <v>168</v>
      </c>
      <c r="B176" s="161" t="s">
        <v>444</v>
      </c>
      <c r="C176" s="161" t="s">
        <v>18</v>
      </c>
      <c r="D176" s="140"/>
      <c r="E176" s="141"/>
      <c r="F176" s="141"/>
      <c r="G176" s="139"/>
      <c r="H176" s="139"/>
      <c r="I176" s="139"/>
      <c r="J176" s="142"/>
      <c r="K176" s="142"/>
      <c r="L176" s="142"/>
      <c r="M176" s="144">
        <f t="shared" si="34"/>
        <v>0</v>
      </c>
      <c r="N176" s="219">
        <f t="shared" si="25"/>
        <v>0</v>
      </c>
      <c r="O176" s="146">
        <f t="shared" si="26"/>
        <v>0</v>
      </c>
      <c r="P176" s="145">
        <f t="shared" si="27"/>
        <v>0</v>
      </c>
      <c r="Q176" s="146">
        <f t="shared" si="28"/>
        <v>0</v>
      </c>
      <c r="R176" s="145">
        <f>IF(I176&lt;VLOOKUP(L176,$M$405:$Q$413,2),0,VLOOKUP(L176,$M$405:$Q$413,4))</f>
        <v>0</v>
      </c>
      <c r="S176" s="145">
        <f t="shared" si="29"/>
        <v>0</v>
      </c>
      <c r="T176" s="145">
        <f t="shared" si="30"/>
        <v>0</v>
      </c>
      <c r="U176" s="146">
        <f t="shared" si="31"/>
        <v>0</v>
      </c>
      <c r="V176" s="145">
        <f>IF(I176&lt;VLOOKUP(L176,$M$405:$Q$413,2),0,VLOOKUP(L176,$M$405:$Q$413,5))</f>
        <v>0</v>
      </c>
      <c r="W176" s="179"/>
      <c r="X176" s="179"/>
      <c r="Y176" s="247"/>
      <c r="AA176" s="112"/>
      <c r="AB176" s="283"/>
    </row>
    <row r="177" spans="1:28" hidden="1" x14ac:dyDescent="0.25">
      <c r="A177" s="135">
        <v>169</v>
      </c>
      <c r="B177" s="161" t="s">
        <v>859</v>
      </c>
      <c r="C177" s="161" t="s">
        <v>20</v>
      </c>
      <c r="D177" s="140"/>
      <c r="E177" s="141"/>
      <c r="F177" s="141"/>
      <c r="G177" s="139"/>
      <c r="H177" s="139"/>
      <c r="I177" s="139"/>
      <c r="J177" s="142"/>
      <c r="K177" s="142"/>
      <c r="L177" s="142"/>
      <c r="M177" s="144">
        <f t="shared" si="34"/>
        <v>0</v>
      </c>
      <c r="N177" s="219">
        <f t="shared" si="25"/>
        <v>0</v>
      </c>
      <c r="O177" s="146">
        <f t="shared" si="26"/>
        <v>0</v>
      </c>
      <c r="P177" s="145">
        <f t="shared" si="27"/>
        <v>0</v>
      </c>
      <c r="Q177" s="146">
        <f t="shared" si="28"/>
        <v>0</v>
      </c>
      <c r="R177" s="145">
        <f>IF(I177&lt;VLOOKUP(L177,$M$405:$Q$413,2),0,VLOOKUP(L177,$M$405:$Q$413,4))</f>
        <v>0</v>
      </c>
      <c r="S177" s="145">
        <f t="shared" si="29"/>
        <v>0</v>
      </c>
      <c r="T177" s="145">
        <f t="shared" si="30"/>
        <v>0</v>
      </c>
      <c r="U177" s="146">
        <f t="shared" si="31"/>
        <v>0</v>
      </c>
      <c r="V177" s="145">
        <f>IF(I177&lt;VLOOKUP(L177,$M$405:$Q$413,2),0,VLOOKUP(L177,$M$405:$Q$413,5))</f>
        <v>0</v>
      </c>
      <c r="W177" s="179"/>
      <c r="X177" s="179"/>
      <c r="Y177" s="247"/>
      <c r="AA177" s="112"/>
      <c r="AB177" s="212"/>
    </row>
    <row r="178" spans="1:28" hidden="1" x14ac:dyDescent="0.25">
      <c r="A178" s="135">
        <v>170</v>
      </c>
      <c r="B178" s="161" t="s">
        <v>870</v>
      </c>
      <c r="C178" s="161" t="s">
        <v>20</v>
      </c>
      <c r="D178" s="140"/>
      <c r="E178" s="141"/>
      <c r="F178" s="141"/>
      <c r="G178" s="139"/>
      <c r="H178" s="139"/>
      <c r="I178" s="139"/>
      <c r="J178" s="142"/>
      <c r="K178" s="142"/>
      <c r="L178" s="142"/>
      <c r="M178" s="144">
        <f t="shared" si="34"/>
        <v>0</v>
      </c>
      <c r="N178" s="219">
        <f t="shared" si="25"/>
        <v>0</v>
      </c>
      <c r="O178" s="146">
        <f t="shared" si="26"/>
        <v>0</v>
      </c>
      <c r="P178" s="145">
        <f t="shared" si="27"/>
        <v>0</v>
      </c>
      <c r="Q178" s="146">
        <f t="shared" si="28"/>
        <v>0</v>
      </c>
      <c r="R178" s="145">
        <f>IF(I178&lt;VLOOKUP(L178,$M$405:$Q$413,2),0,VLOOKUP(L178,$M$405:$Q$413,4))</f>
        <v>0</v>
      </c>
      <c r="S178" s="145">
        <f t="shared" si="29"/>
        <v>0</v>
      </c>
      <c r="T178" s="145">
        <f t="shared" si="30"/>
        <v>0</v>
      </c>
      <c r="U178" s="146">
        <f t="shared" si="31"/>
        <v>0</v>
      </c>
      <c r="V178" s="145">
        <f>IF(I178&lt;VLOOKUP(L178,$M$405:$Q$413,2),0,VLOOKUP(L178,$M$405:$Q$413,5))</f>
        <v>0</v>
      </c>
      <c r="W178" s="179"/>
      <c r="X178" s="179"/>
      <c r="Y178" s="247"/>
      <c r="AA178" s="112"/>
      <c r="AB178" s="282"/>
    </row>
    <row r="179" spans="1:28" ht="34.5" customHeight="1" x14ac:dyDescent="0.25">
      <c r="A179" s="318">
        <v>171</v>
      </c>
      <c r="B179" s="263" t="s">
        <v>186</v>
      </c>
      <c r="C179" s="263" t="s">
        <v>20</v>
      </c>
      <c r="D179" s="140"/>
      <c r="E179" s="141"/>
      <c r="F179" s="255">
        <v>394.51</v>
      </c>
      <c r="G179" s="257">
        <v>401</v>
      </c>
      <c r="H179" s="257">
        <v>425</v>
      </c>
      <c r="I179" s="257">
        <v>419</v>
      </c>
      <c r="J179" s="255">
        <v>1.02</v>
      </c>
      <c r="K179" s="255">
        <v>1.08</v>
      </c>
      <c r="L179" s="255">
        <f t="shared" si="32"/>
        <v>1.0620770069199768</v>
      </c>
      <c r="M179" s="200">
        <f t="shared" si="34"/>
        <v>5</v>
      </c>
      <c r="N179" s="219">
        <f t="shared" si="25"/>
        <v>20</v>
      </c>
      <c r="O179" s="146">
        <f t="shared" si="26"/>
        <v>20.95</v>
      </c>
      <c r="P179" s="203">
        <f t="shared" si="27"/>
        <v>2</v>
      </c>
      <c r="Q179" s="202">
        <f t="shared" si="28"/>
        <v>2</v>
      </c>
      <c r="R179" s="203">
        <v>10</v>
      </c>
      <c r="S179" s="203">
        <f t="shared" si="29"/>
        <v>15</v>
      </c>
      <c r="T179" s="203">
        <f t="shared" si="30"/>
        <v>3</v>
      </c>
      <c r="U179" s="202">
        <f t="shared" si="31"/>
        <v>3</v>
      </c>
      <c r="V179" s="203">
        <v>15</v>
      </c>
      <c r="W179" s="203">
        <v>20</v>
      </c>
      <c r="X179" s="203">
        <v>2</v>
      </c>
      <c r="Y179" s="203">
        <v>3</v>
      </c>
      <c r="Z179" s="281">
        <v>20</v>
      </c>
      <c r="AA179" s="287">
        <v>10</v>
      </c>
      <c r="AB179" s="287"/>
    </row>
    <row r="180" spans="1:28" ht="31.5" hidden="1" x14ac:dyDescent="0.25">
      <c r="A180" s="135">
        <v>172</v>
      </c>
      <c r="B180" s="161" t="s">
        <v>708</v>
      </c>
      <c r="C180" s="161" t="s">
        <v>20</v>
      </c>
      <c r="D180" s="140"/>
      <c r="E180" s="141"/>
      <c r="F180" s="141">
        <v>17.350000000000001</v>
      </c>
      <c r="G180" s="139"/>
      <c r="H180" s="139"/>
      <c r="I180" s="139"/>
      <c r="J180" s="142"/>
      <c r="K180" s="142"/>
      <c r="L180" s="142">
        <f t="shared" si="32"/>
        <v>0</v>
      </c>
      <c r="M180" s="144">
        <f t="shared" si="34"/>
        <v>0</v>
      </c>
      <c r="N180" s="145">
        <f t="shared" si="25"/>
        <v>0</v>
      </c>
      <c r="O180" s="146">
        <f t="shared" si="26"/>
        <v>0</v>
      </c>
      <c r="P180" s="145">
        <f t="shared" si="27"/>
        <v>0</v>
      </c>
      <c r="Q180" s="146">
        <f t="shared" si="28"/>
        <v>0</v>
      </c>
      <c r="R180" s="145">
        <f>IF(I180&lt;VLOOKUP(L180,$M$405:$Q$413,2),0,VLOOKUP(L180,$M$405:$Q$413,4))</f>
        <v>0</v>
      </c>
      <c r="S180" s="145">
        <f t="shared" si="29"/>
        <v>0</v>
      </c>
      <c r="T180" s="145">
        <f t="shared" si="30"/>
        <v>0</v>
      </c>
      <c r="U180" s="146">
        <f t="shared" si="31"/>
        <v>0</v>
      </c>
      <c r="V180" s="145">
        <f>IF(I180&lt;VLOOKUP(L180,$M$405:$Q$413,2),0,VLOOKUP(L180,$M$405:$Q$413,5))</f>
        <v>0</v>
      </c>
      <c r="W180" s="179"/>
      <c r="X180" s="179"/>
      <c r="Y180" s="247"/>
      <c r="AA180" s="112"/>
      <c r="AB180" s="284"/>
    </row>
    <row r="181" spans="1:28" ht="31.5" x14ac:dyDescent="0.25">
      <c r="A181" s="318">
        <v>173</v>
      </c>
      <c r="B181" s="263" t="s">
        <v>21</v>
      </c>
      <c r="C181" s="263" t="s">
        <v>20</v>
      </c>
      <c r="D181" s="140"/>
      <c r="E181" s="141"/>
      <c r="F181" s="255">
        <v>227.38</v>
      </c>
      <c r="G181" s="257">
        <v>266</v>
      </c>
      <c r="H181" s="257">
        <v>284</v>
      </c>
      <c r="I181" s="257">
        <v>347</v>
      </c>
      <c r="J181" s="255">
        <v>1.71</v>
      </c>
      <c r="K181" s="255">
        <v>1.83</v>
      </c>
      <c r="L181" s="255">
        <f t="shared" si="32"/>
        <v>1.5260796903861378</v>
      </c>
      <c r="M181" s="200">
        <v>4.5</v>
      </c>
      <c r="N181" s="219">
        <f t="shared" si="25"/>
        <v>15</v>
      </c>
      <c r="O181" s="146">
        <f t="shared" si="26"/>
        <v>15.615</v>
      </c>
      <c r="P181" s="203">
        <f t="shared" si="27"/>
        <v>2</v>
      </c>
      <c r="Q181" s="202">
        <f t="shared" si="28"/>
        <v>2.25</v>
      </c>
      <c r="R181" s="203">
        <v>15</v>
      </c>
      <c r="S181" s="203">
        <f t="shared" si="29"/>
        <v>10</v>
      </c>
      <c r="T181" s="203">
        <f t="shared" si="30"/>
        <v>3</v>
      </c>
      <c r="U181" s="202">
        <f t="shared" si="31"/>
        <v>3</v>
      </c>
      <c r="V181" s="203">
        <v>20</v>
      </c>
      <c r="W181" s="203">
        <v>15</v>
      </c>
      <c r="X181" s="203">
        <v>2</v>
      </c>
      <c r="Y181" s="203">
        <v>3</v>
      </c>
      <c r="Z181" s="281">
        <v>13</v>
      </c>
      <c r="AA181" s="287">
        <v>6</v>
      </c>
      <c r="AB181" s="287"/>
    </row>
    <row r="182" spans="1:28" x14ac:dyDescent="0.25">
      <c r="A182" s="318">
        <v>174</v>
      </c>
      <c r="B182" s="263" t="s">
        <v>2</v>
      </c>
      <c r="C182" s="263" t="s">
        <v>20</v>
      </c>
      <c r="D182" s="140"/>
      <c r="E182" s="141"/>
      <c r="F182" s="255">
        <v>257.27999999999997</v>
      </c>
      <c r="G182" s="257">
        <v>163</v>
      </c>
      <c r="H182" s="257">
        <v>179</v>
      </c>
      <c r="I182" s="257">
        <v>149</v>
      </c>
      <c r="J182" s="255">
        <v>0.63</v>
      </c>
      <c r="K182" s="255">
        <v>0.7</v>
      </c>
      <c r="L182" s="255">
        <f t="shared" si="32"/>
        <v>0.57913557213930356</v>
      </c>
      <c r="M182" s="200">
        <f>IF(I182&lt;VLOOKUP(L182,$M$405:$Q$413,2),0,VLOOKUP(L182,$M$405:$Q$413,3))</f>
        <v>3</v>
      </c>
      <c r="N182" s="219">
        <f t="shared" si="25"/>
        <v>4</v>
      </c>
      <c r="O182" s="146">
        <f t="shared" si="26"/>
        <v>4.47</v>
      </c>
      <c r="P182" s="203">
        <f t="shared" si="27"/>
        <v>0</v>
      </c>
      <c r="Q182" s="202">
        <f t="shared" si="28"/>
        <v>0</v>
      </c>
      <c r="R182" s="203">
        <v>0</v>
      </c>
      <c r="S182" s="203">
        <f t="shared" si="29"/>
        <v>4</v>
      </c>
      <c r="T182" s="203">
        <f t="shared" si="30"/>
        <v>0</v>
      </c>
      <c r="U182" s="202">
        <f t="shared" si="31"/>
        <v>0.8</v>
      </c>
      <c r="V182" s="203">
        <v>20</v>
      </c>
      <c r="W182" s="203" t="s">
        <v>916</v>
      </c>
      <c r="X182" s="203"/>
      <c r="Y182" s="203"/>
      <c r="Z182" s="281">
        <v>5</v>
      </c>
      <c r="AA182" s="287">
        <v>1</v>
      </c>
      <c r="AB182" s="287"/>
    </row>
    <row r="183" spans="1:28" hidden="1" x14ac:dyDescent="0.25">
      <c r="A183" s="135">
        <v>175</v>
      </c>
      <c r="B183" s="161" t="s">
        <v>444</v>
      </c>
      <c r="C183" s="161" t="s">
        <v>20</v>
      </c>
      <c r="D183" s="140"/>
      <c r="E183" s="141"/>
      <c r="F183" s="141"/>
      <c r="G183" s="139"/>
      <c r="H183" s="139"/>
      <c r="I183" s="139"/>
      <c r="J183" s="142"/>
      <c r="K183" s="142"/>
      <c r="L183" s="142"/>
      <c r="M183" s="144">
        <f>IF(I183&lt;VLOOKUP(L183,$M$405:$Q$413,2),0,VLOOKUP(L183,$M$405:$Q$413,3))</f>
        <v>0</v>
      </c>
      <c r="N183" s="219">
        <f t="shared" si="25"/>
        <v>0</v>
      </c>
      <c r="O183" s="146">
        <f t="shared" si="26"/>
        <v>0</v>
      </c>
      <c r="P183" s="145">
        <f t="shared" si="27"/>
        <v>0</v>
      </c>
      <c r="Q183" s="146">
        <f t="shared" si="28"/>
        <v>0</v>
      </c>
      <c r="R183" s="145">
        <f>IF(I183&lt;VLOOKUP(L183,$M$405:$Q$413,2),0,VLOOKUP(L183,$M$405:$Q$413,4))</f>
        <v>0</v>
      </c>
      <c r="S183" s="145">
        <f t="shared" si="29"/>
        <v>0</v>
      </c>
      <c r="T183" s="145">
        <f t="shared" si="30"/>
        <v>0</v>
      </c>
      <c r="U183" s="146">
        <f t="shared" si="31"/>
        <v>0</v>
      </c>
      <c r="V183" s="145">
        <f>IF(I183&lt;VLOOKUP(L183,$M$405:$Q$413,2),0,VLOOKUP(L183,$M$405:$Q$413,5))</f>
        <v>0</v>
      </c>
      <c r="W183" s="179"/>
      <c r="X183" s="179"/>
      <c r="Y183" s="247"/>
      <c r="AA183" s="112"/>
      <c r="AB183" s="284"/>
    </row>
    <row r="184" spans="1:28" x14ac:dyDescent="0.25">
      <c r="A184" s="318">
        <v>176</v>
      </c>
      <c r="B184" s="263" t="s">
        <v>2</v>
      </c>
      <c r="C184" s="263" t="s">
        <v>716</v>
      </c>
      <c r="D184" s="140"/>
      <c r="E184" s="141"/>
      <c r="F184" s="255">
        <v>891.37</v>
      </c>
      <c r="G184" s="257">
        <v>555</v>
      </c>
      <c r="H184" s="257">
        <v>618</v>
      </c>
      <c r="I184" s="257">
        <v>579</v>
      </c>
      <c r="J184" s="255">
        <v>0.62</v>
      </c>
      <c r="K184" s="255">
        <v>0.69</v>
      </c>
      <c r="L184" s="255">
        <f t="shared" si="32"/>
        <v>0.6495619103178254</v>
      </c>
      <c r="M184" s="200">
        <f>IF(I184&lt;VLOOKUP(L184,$M$405:$Q$413,2),0,VLOOKUP(L184,$M$405:$Q$413,3))</f>
        <v>3</v>
      </c>
      <c r="N184" s="219">
        <f t="shared" si="25"/>
        <v>17</v>
      </c>
      <c r="O184" s="146">
        <f t="shared" si="26"/>
        <v>17.37</v>
      </c>
      <c r="P184" s="203">
        <f t="shared" si="27"/>
        <v>0</v>
      </c>
      <c r="Q184" s="202">
        <f t="shared" si="28"/>
        <v>0</v>
      </c>
      <c r="R184" s="203">
        <v>0</v>
      </c>
      <c r="S184" s="203">
        <f t="shared" si="29"/>
        <v>14</v>
      </c>
      <c r="T184" s="203">
        <f t="shared" si="30"/>
        <v>3</v>
      </c>
      <c r="U184" s="202">
        <f t="shared" si="31"/>
        <v>3.4</v>
      </c>
      <c r="V184" s="203">
        <v>20</v>
      </c>
      <c r="W184" s="203" t="s">
        <v>916</v>
      </c>
      <c r="X184" s="203"/>
      <c r="Y184" s="203"/>
      <c r="Z184" s="281">
        <v>18</v>
      </c>
      <c r="AA184" s="287">
        <v>11</v>
      </c>
      <c r="AB184" s="287"/>
    </row>
    <row r="185" spans="1:28" ht="32.25" customHeight="1" x14ac:dyDescent="0.25">
      <c r="A185" s="318">
        <v>177</v>
      </c>
      <c r="B185" s="263" t="s">
        <v>717</v>
      </c>
      <c r="C185" s="263" t="s">
        <v>716</v>
      </c>
      <c r="D185" s="140"/>
      <c r="E185" s="141"/>
      <c r="F185" s="255">
        <v>837.74</v>
      </c>
      <c r="G185" s="257">
        <v>761</v>
      </c>
      <c r="H185" s="257">
        <v>797</v>
      </c>
      <c r="I185" s="257">
        <v>989</v>
      </c>
      <c r="J185" s="255">
        <v>0.91</v>
      </c>
      <c r="K185" s="255">
        <v>0.95</v>
      </c>
      <c r="L185" s="255">
        <f t="shared" si="32"/>
        <v>1.1805572134552487</v>
      </c>
      <c r="M185" s="200">
        <v>3.1</v>
      </c>
      <c r="N185" s="219">
        <f t="shared" si="25"/>
        <v>30</v>
      </c>
      <c r="O185" s="146">
        <f t="shared" si="26"/>
        <v>30.659000000000002</v>
      </c>
      <c r="P185" s="203">
        <f t="shared" si="27"/>
        <v>7</v>
      </c>
      <c r="Q185" s="202">
        <f t="shared" si="28"/>
        <v>7.5</v>
      </c>
      <c r="R185" s="203">
        <v>25</v>
      </c>
      <c r="S185" s="203">
        <f t="shared" si="29"/>
        <v>23</v>
      </c>
      <c r="T185" s="203">
        <f t="shared" si="30"/>
        <v>0</v>
      </c>
      <c r="U185" s="202">
        <f t="shared" si="31"/>
        <v>0</v>
      </c>
      <c r="V185" s="203">
        <v>0</v>
      </c>
      <c r="W185" s="203">
        <v>30</v>
      </c>
      <c r="X185" s="203">
        <v>7</v>
      </c>
      <c r="Y185" s="203">
        <v>0</v>
      </c>
      <c r="Z185" s="281">
        <v>23</v>
      </c>
      <c r="AA185" s="287">
        <v>16</v>
      </c>
      <c r="AB185" s="287"/>
    </row>
    <row r="186" spans="1:28" ht="30.75" customHeight="1" x14ac:dyDescent="0.25">
      <c r="A186" s="318">
        <v>178</v>
      </c>
      <c r="B186" s="263" t="s">
        <v>165</v>
      </c>
      <c r="C186" s="263" t="s">
        <v>716</v>
      </c>
      <c r="D186" s="140"/>
      <c r="E186" s="141"/>
      <c r="F186" s="255">
        <v>1700.17</v>
      </c>
      <c r="G186" s="257">
        <v>1292</v>
      </c>
      <c r="H186" s="257">
        <v>1328</v>
      </c>
      <c r="I186" s="257">
        <v>1349</v>
      </c>
      <c r="J186" s="255">
        <v>0.76</v>
      </c>
      <c r="K186" s="255">
        <v>0.78</v>
      </c>
      <c r="L186" s="255">
        <f t="shared" si="32"/>
        <v>0.79345006675803009</v>
      </c>
      <c r="M186" s="200">
        <f>IF(I186&lt;VLOOKUP(L186,$M$405:$Q$413,2),0,VLOOKUP(L186,$M$405:$Q$413,3))</f>
        <v>3</v>
      </c>
      <c r="N186" s="219">
        <f t="shared" si="25"/>
        <v>40</v>
      </c>
      <c r="O186" s="146">
        <f t="shared" si="26"/>
        <v>40.47</v>
      </c>
      <c r="P186" s="203">
        <f t="shared" si="27"/>
        <v>7</v>
      </c>
      <c r="Q186" s="202">
        <f t="shared" si="28"/>
        <v>7.2</v>
      </c>
      <c r="R186" s="203">
        <v>18</v>
      </c>
      <c r="S186" s="203">
        <f t="shared" si="29"/>
        <v>26</v>
      </c>
      <c r="T186" s="203">
        <f t="shared" si="30"/>
        <v>7</v>
      </c>
      <c r="U186" s="202">
        <f t="shared" si="31"/>
        <v>7.2</v>
      </c>
      <c r="V186" s="203">
        <v>18</v>
      </c>
      <c r="W186" s="203">
        <v>40</v>
      </c>
      <c r="X186" s="203">
        <v>7</v>
      </c>
      <c r="Y186" s="203">
        <v>7</v>
      </c>
      <c r="Z186" s="281">
        <v>39</v>
      </c>
      <c r="AA186" s="287">
        <v>30</v>
      </c>
      <c r="AB186" s="287"/>
    </row>
    <row r="187" spans="1:28" hidden="1" x14ac:dyDescent="0.25">
      <c r="A187" s="135">
        <v>179</v>
      </c>
      <c r="B187" s="161" t="s">
        <v>444</v>
      </c>
      <c r="C187" s="161" t="s">
        <v>716</v>
      </c>
      <c r="D187" s="140"/>
      <c r="E187" s="141"/>
      <c r="F187" s="141"/>
      <c r="G187" s="139"/>
      <c r="H187" s="139"/>
      <c r="I187" s="139"/>
      <c r="J187" s="142"/>
      <c r="K187" s="142"/>
      <c r="L187" s="142"/>
      <c r="M187" s="144">
        <f>IF(I187&lt;VLOOKUP(L187,$M$405:$Q$413,2),0,VLOOKUP(L187,$M$405:$Q$413,3))</f>
        <v>0</v>
      </c>
      <c r="N187" s="219">
        <f t="shared" si="25"/>
        <v>0</v>
      </c>
      <c r="O187" s="146">
        <f t="shared" si="26"/>
        <v>0</v>
      </c>
      <c r="P187" s="145">
        <f t="shared" si="27"/>
        <v>0</v>
      </c>
      <c r="Q187" s="146">
        <f t="shared" si="28"/>
        <v>0</v>
      </c>
      <c r="R187" s="145">
        <f>IF(I187&lt;VLOOKUP(L187,$M$405:$Q$413,2),0,VLOOKUP(L187,$M$405:$Q$413,4))</f>
        <v>0</v>
      </c>
      <c r="S187" s="145">
        <f t="shared" si="29"/>
        <v>0</v>
      </c>
      <c r="T187" s="145">
        <f t="shared" si="30"/>
        <v>0</v>
      </c>
      <c r="U187" s="146">
        <f t="shared" si="31"/>
        <v>0</v>
      </c>
      <c r="V187" s="145">
        <f>IF(I187&lt;VLOOKUP(L187,$M$405:$Q$413,2),0,VLOOKUP(L187,$M$405:$Q$413,5))</f>
        <v>0</v>
      </c>
      <c r="W187" s="179"/>
      <c r="X187" s="179"/>
      <c r="Y187" s="247"/>
      <c r="AA187" s="112"/>
      <c r="AB187" s="283"/>
    </row>
    <row r="188" spans="1:28" hidden="1" x14ac:dyDescent="0.25">
      <c r="A188" s="135">
        <v>180</v>
      </c>
      <c r="B188" s="161" t="s">
        <v>855</v>
      </c>
      <c r="C188" s="161" t="s">
        <v>23</v>
      </c>
      <c r="D188" s="140"/>
      <c r="E188" s="141"/>
      <c r="F188" s="141"/>
      <c r="G188" s="139"/>
      <c r="H188" s="139"/>
      <c r="I188" s="139"/>
      <c r="J188" s="142"/>
      <c r="K188" s="142"/>
      <c r="L188" s="142"/>
      <c r="M188" s="144">
        <f>IF(I188&lt;VLOOKUP(L188,$M$405:$Q$413,2),0,VLOOKUP(L188,$M$405:$Q$413,3))</f>
        <v>0</v>
      </c>
      <c r="N188" s="219">
        <f t="shared" si="25"/>
        <v>0</v>
      </c>
      <c r="O188" s="146">
        <f t="shared" si="26"/>
        <v>0</v>
      </c>
      <c r="P188" s="145">
        <f t="shared" si="27"/>
        <v>0</v>
      </c>
      <c r="Q188" s="146">
        <f t="shared" si="28"/>
        <v>0</v>
      </c>
      <c r="R188" s="145">
        <f>IF(I188&lt;VLOOKUP(L188,$M$405:$Q$413,2),0,VLOOKUP(L188,$M$405:$Q$413,4))</f>
        <v>0</v>
      </c>
      <c r="S188" s="145">
        <f t="shared" si="29"/>
        <v>0</v>
      </c>
      <c r="T188" s="145">
        <f t="shared" si="30"/>
        <v>0</v>
      </c>
      <c r="U188" s="146">
        <f t="shared" si="31"/>
        <v>0</v>
      </c>
      <c r="V188" s="145">
        <f>IF(I188&lt;VLOOKUP(L188,$M$405:$Q$413,2),0,VLOOKUP(L188,$M$405:$Q$413,5))</f>
        <v>0</v>
      </c>
      <c r="W188" s="179"/>
      <c r="X188" s="179"/>
      <c r="Y188" s="247"/>
      <c r="AA188" s="112"/>
      <c r="AB188" s="282"/>
    </row>
    <row r="189" spans="1:28" ht="31.5" x14ac:dyDescent="0.25">
      <c r="A189" s="318">
        <v>181</v>
      </c>
      <c r="B189" s="263" t="s">
        <v>24</v>
      </c>
      <c r="C189" s="263" t="s">
        <v>23</v>
      </c>
      <c r="D189" s="140"/>
      <c r="E189" s="141"/>
      <c r="F189" s="255">
        <v>297.57</v>
      </c>
      <c r="G189" s="257">
        <v>403</v>
      </c>
      <c r="H189" s="257">
        <v>359</v>
      </c>
      <c r="I189" s="257">
        <v>399</v>
      </c>
      <c r="J189" s="255">
        <v>1.35</v>
      </c>
      <c r="K189" s="255">
        <v>1.21</v>
      </c>
      <c r="L189" s="255">
        <f t="shared" si="32"/>
        <v>1.3408609738884969</v>
      </c>
      <c r="M189" s="200">
        <f>IF(I189&lt;VLOOKUP(L189,$M$405:$Q$413,2),0,VLOOKUP(L189,$M$405:$Q$413,3))</f>
        <v>5</v>
      </c>
      <c r="N189" s="219">
        <f t="shared" si="25"/>
        <v>19</v>
      </c>
      <c r="O189" s="146">
        <f t="shared" si="26"/>
        <v>19.95</v>
      </c>
      <c r="P189" s="203">
        <f t="shared" si="27"/>
        <v>0</v>
      </c>
      <c r="Q189" s="202">
        <f t="shared" si="28"/>
        <v>0</v>
      </c>
      <c r="R189" s="203">
        <v>0</v>
      </c>
      <c r="S189" s="203">
        <f t="shared" si="29"/>
        <v>17</v>
      </c>
      <c r="T189" s="203">
        <f t="shared" si="30"/>
        <v>2</v>
      </c>
      <c r="U189" s="202">
        <f t="shared" si="31"/>
        <v>2.85</v>
      </c>
      <c r="V189" s="203">
        <v>15</v>
      </c>
      <c r="W189" s="203">
        <v>19</v>
      </c>
      <c r="X189" s="203">
        <v>0</v>
      </c>
      <c r="Y189" s="203">
        <v>2</v>
      </c>
      <c r="Z189" s="281">
        <v>17</v>
      </c>
      <c r="AA189" s="287">
        <v>17</v>
      </c>
      <c r="AB189" s="287"/>
    </row>
    <row r="190" spans="1:28" x14ac:dyDescent="0.25">
      <c r="A190" s="318">
        <v>182</v>
      </c>
      <c r="B190" s="263" t="s">
        <v>2</v>
      </c>
      <c r="C190" s="263" t="s">
        <v>23</v>
      </c>
      <c r="D190" s="140"/>
      <c r="E190" s="141"/>
      <c r="F190" s="255">
        <v>100.68</v>
      </c>
      <c r="G190" s="257"/>
      <c r="H190" s="257">
        <v>23</v>
      </c>
      <c r="I190" s="257">
        <v>95</v>
      </c>
      <c r="J190" s="255"/>
      <c r="K190" s="255">
        <v>0.23</v>
      </c>
      <c r="L190" s="255">
        <f t="shared" si="32"/>
        <v>0.94358363130711154</v>
      </c>
      <c r="M190" s="200">
        <f>IF(I190&lt;VLOOKUP(L190,$M$405:$Q$413,2),0,VLOOKUP(L190,$M$405:$Q$413,3))</f>
        <v>3</v>
      </c>
      <c r="N190" s="219">
        <f t="shared" si="25"/>
        <v>2</v>
      </c>
      <c r="O190" s="146">
        <f t="shared" si="26"/>
        <v>2.85</v>
      </c>
      <c r="P190" s="203">
        <f t="shared" si="27"/>
        <v>0</v>
      </c>
      <c r="Q190" s="202">
        <f t="shared" si="28"/>
        <v>0.5</v>
      </c>
      <c r="R190" s="203">
        <v>25</v>
      </c>
      <c r="S190" s="203">
        <f t="shared" si="29"/>
        <v>2</v>
      </c>
      <c r="T190" s="203">
        <f t="shared" si="30"/>
        <v>0</v>
      </c>
      <c r="U190" s="202">
        <f t="shared" si="31"/>
        <v>0.4</v>
      </c>
      <c r="V190" s="203">
        <v>20</v>
      </c>
      <c r="W190" s="203" t="s">
        <v>916</v>
      </c>
      <c r="X190" s="203"/>
      <c r="Y190" s="203"/>
      <c r="Z190" s="281">
        <v>0</v>
      </c>
      <c r="AA190" s="287">
        <v>0</v>
      </c>
      <c r="AB190" s="287"/>
    </row>
    <row r="191" spans="1:28" ht="36" customHeight="1" x14ac:dyDescent="0.25">
      <c r="A191" s="318">
        <v>183</v>
      </c>
      <c r="B191" s="263" t="s">
        <v>98</v>
      </c>
      <c r="C191" s="263" t="s">
        <v>23</v>
      </c>
      <c r="D191" s="140"/>
      <c r="E191" s="141"/>
      <c r="F191" s="255">
        <v>60.77</v>
      </c>
      <c r="G191" s="257">
        <v>255</v>
      </c>
      <c r="H191" s="257">
        <v>268</v>
      </c>
      <c r="I191" s="257">
        <v>284</v>
      </c>
      <c r="J191" s="255">
        <v>4.2</v>
      </c>
      <c r="K191" s="255">
        <v>4.41</v>
      </c>
      <c r="L191" s="255">
        <f t="shared" si="32"/>
        <v>4.6733585650814549</v>
      </c>
      <c r="M191" s="200">
        <v>4.8</v>
      </c>
      <c r="N191" s="219">
        <f t="shared" si="25"/>
        <v>13</v>
      </c>
      <c r="O191" s="146">
        <f t="shared" si="26"/>
        <v>13.632</v>
      </c>
      <c r="P191" s="203">
        <f t="shared" si="27"/>
        <v>0</v>
      </c>
      <c r="Q191" s="202">
        <f t="shared" si="28"/>
        <v>0</v>
      </c>
      <c r="R191" s="203">
        <v>0</v>
      </c>
      <c r="S191" s="203">
        <f t="shared" si="29"/>
        <v>11</v>
      </c>
      <c r="T191" s="203">
        <f t="shared" si="30"/>
        <v>2</v>
      </c>
      <c r="U191" s="202">
        <f t="shared" si="31"/>
        <v>2.6</v>
      </c>
      <c r="V191" s="203">
        <v>20</v>
      </c>
      <c r="W191" s="203">
        <v>13</v>
      </c>
      <c r="X191" s="203">
        <v>0</v>
      </c>
      <c r="Y191" s="203">
        <v>2</v>
      </c>
      <c r="Z191" s="281">
        <v>10</v>
      </c>
      <c r="AA191" s="287">
        <v>9</v>
      </c>
      <c r="AB191" s="287"/>
    </row>
    <row r="192" spans="1:28" ht="31.5" x14ac:dyDescent="0.25">
      <c r="A192" s="318">
        <v>184</v>
      </c>
      <c r="B192" s="263" t="s">
        <v>97</v>
      </c>
      <c r="C192" s="263" t="s">
        <v>23</v>
      </c>
      <c r="D192" s="140"/>
      <c r="E192" s="141"/>
      <c r="F192" s="255">
        <v>17.87</v>
      </c>
      <c r="G192" s="257">
        <v>35</v>
      </c>
      <c r="H192" s="257">
        <v>43</v>
      </c>
      <c r="I192" s="257">
        <v>62</v>
      </c>
      <c r="J192" s="255">
        <v>2.13</v>
      </c>
      <c r="K192" s="255">
        <v>2.62</v>
      </c>
      <c r="L192" s="255">
        <f t="shared" si="32"/>
        <v>3.4695019585898152</v>
      </c>
      <c r="M192" s="200">
        <f t="shared" ref="M192:M203" si="35">IF(I192&lt;VLOOKUP(L192,$M$405:$Q$413,2),0,VLOOKUP(L192,$M$405:$Q$413,3))</f>
        <v>7</v>
      </c>
      <c r="N192" s="219">
        <f t="shared" si="25"/>
        <v>4</v>
      </c>
      <c r="O192" s="146">
        <f t="shared" si="26"/>
        <v>4.34</v>
      </c>
      <c r="P192" s="203">
        <f t="shared" si="27"/>
        <v>1</v>
      </c>
      <c r="Q192" s="202">
        <f t="shared" si="28"/>
        <v>1</v>
      </c>
      <c r="R192" s="203">
        <v>25</v>
      </c>
      <c r="S192" s="203">
        <f t="shared" si="29"/>
        <v>3</v>
      </c>
      <c r="T192" s="203">
        <f t="shared" si="30"/>
        <v>0</v>
      </c>
      <c r="U192" s="202">
        <f t="shared" si="31"/>
        <v>0.8</v>
      </c>
      <c r="V192" s="203">
        <v>20</v>
      </c>
      <c r="W192" s="203">
        <v>4</v>
      </c>
      <c r="X192" s="203">
        <v>1</v>
      </c>
      <c r="Y192" s="203">
        <v>0</v>
      </c>
      <c r="Z192" s="281">
        <v>3</v>
      </c>
      <c r="AA192" s="287">
        <v>1</v>
      </c>
      <c r="AB192" s="287"/>
    </row>
    <row r="193" spans="1:28" hidden="1" x14ac:dyDescent="0.25">
      <c r="A193" s="135">
        <v>185</v>
      </c>
      <c r="B193" s="161" t="s">
        <v>444</v>
      </c>
      <c r="C193" s="161" t="s">
        <v>23</v>
      </c>
      <c r="D193" s="140"/>
      <c r="E193" s="141"/>
      <c r="F193" s="141"/>
      <c r="G193" s="139"/>
      <c r="H193" s="139"/>
      <c r="I193" s="139"/>
      <c r="J193" s="142"/>
      <c r="K193" s="142"/>
      <c r="L193" s="142"/>
      <c r="M193" s="144">
        <f t="shared" si="35"/>
        <v>0</v>
      </c>
      <c r="N193" s="219">
        <f t="shared" si="25"/>
        <v>0</v>
      </c>
      <c r="O193" s="146">
        <f t="shared" si="26"/>
        <v>0</v>
      </c>
      <c r="P193" s="145">
        <f t="shared" si="27"/>
        <v>0</v>
      </c>
      <c r="Q193" s="146">
        <f t="shared" si="28"/>
        <v>0</v>
      </c>
      <c r="R193" s="145">
        <f>IF(I193&lt;VLOOKUP(L193,$M$405:$Q$413,2),0,VLOOKUP(L193,$M$405:$Q$413,4))</f>
        <v>0</v>
      </c>
      <c r="S193" s="145">
        <f t="shared" si="29"/>
        <v>0</v>
      </c>
      <c r="T193" s="145">
        <f t="shared" si="30"/>
        <v>0</v>
      </c>
      <c r="U193" s="146">
        <f t="shared" si="31"/>
        <v>0</v>
      </c>
      <c r="V193" s="145">
        <f>IF(I193&lt;VLOOKUP(L193,$M$405:$Q$413,2),0,VLOOKUP(L193,$M$405:$Q$413,5))</f>
        <v>0</v>
      </c>
      <c r="W193" s="179"/>
      <c r="X193" s="179"/>
      <c r="Y193" s="247"/>
      <c r="AA193" s="112"/>
      <c r="AB193" s="283"/>
    </row>
    <row r="194" spans="1:28" hidden="1" x14ac:dyDescent="0.25">
      <c r="A194" s="135">
        <v>186</v>
      </c>
      <c r="B194" s="161" t="s">
        <v>871</v>
      </c>
      <c r="C194" s="161" t="s">
        <v>718</v>
      </c>
      <c r="D194" s="140"/>
      <c r="E194" s="141"/>
      <c r="F194" s="141"/>
      <c r="G194" s="139"/>
      <c r="H194" s="139"/>
      <c r="I194" s="139"/>
      <c r="J194" s="142"/>
      <c r="K194" s="142"/>
      <c r="L194" s="142"/>
      <c r="M194" s="144">
        <f t="shared" si="35"/>
        <v>0</v>
      </c>
      <c r="N194" s="219">
        <f t="shared" si="25"/>
        <v>0</v>
      </c>
      <c r="O194" s="146">
        <f t="shared" si="26"/>
        <v>0</v>
      </c>
      <c r="P194" s="145">
        <f t="shared" si="27"/>
        <v>0</v>
      </c>
      <c r="Q194" s="146">
        <f t="shared" si="28"/>
        <v>0</v>
      </c>
      <c r="R194" s="145">
        <f>IF(I194&lt;VLOOKUP(L194,$M$405:$Q$413,2),0,VLOOKUP(L194,$M$405:$Q$413,4))</f>
        <v>0</v>
      </c>
      <c r="S194" s="145">
        <f t="shared" si="29"/>
        <v>0</v>
      </c>
      <c r="T194" s="145">
        <f t="shared" si="30"/>
        <v>0</v>
      </c>
      <c r="U194" s="146">
        <f t="shared" si="31"/>
        <v>0</v>
      </c>
      <c r="V194" s="145">
        <f>IF(I194&lt;VLOOKUP(L194,$M$405:$Q$413,2),0,VLOOKUP(L194,$M$405:$Q$413,5))</f>
        <v>0</v>
      </c>
      <c r="W194" s="179"/>
      <c r="X194" s="179"/>
      <c r="Y194" s="247"/>
      <c r="AA194" s="112"/>
      <c r="AB194" s="212"/>
    </row>
    <row r="195" spans="1:28" hidden="1" x14ac:dyDescent="0.25">
      <c r="A195" s="135">
        <v>187</v>
      </c>
      <c r="B195" s="161" t="s">
        <v>2</v>
      </c>
      <c r="C195" s="161" t="s">
        <v>718</v>
      </c>
      <c r="D195" s="140"/>
      <c r="E195" s="141"/>
      <c r="F195" s="141">
        <v>0</v>
      </c>
      <c r="G195" s="139"/>
      <c r="H195" s="139"/>
      <c r="I195" s="139"/>
      <c r="J195" s="142"/>
      <c r="K195" s="142"/>
      <c r="L195" s="142"/>
      <c r="M195" s="144">
        <f t="shared" si="35"/>
        <v>0</v>
      </c>
      <c r="N195" s="145">
        <f t="shared" si="25"/>
        <v>0</v>
      </c>
      <c r="O195" s="146">
        <f t="shared" si="26"/>
        <v>0</v>
      </c>
      <c r="P195" s="145">
        <f t="shared" si="27"/>
        <v>0</v>
      </c>
      <c r="Q195" s="146">
        <f t="shared" si="28"/>
        <v>0</v>
      </c>
      <c r="R195" s="145">
        <f>IF(I195&lt;VLOOKUP(L195,$M$405:$Q$413,2),0,VLOOKUP(L195,$M$405:$Q$413,4))</f>
        <v>0</v>
      </c>
      <c r="S195" s="145">
        <f t="shared" si="29"/>
        <v>0</v>
      </c>
      <c r="T195" s="145">
        <f t="shared" si="30"/>
        <v>0</v>
      </c>
      <c r="U195" s="146">
        <f t="shared" si="31"/>
        <v>0</v>
      </c>
      <c r="V195" s="145">
        <f>IF(I195&lt;VLOOKUP(L195,$M$405:$Q$413,2),0,VLOOKUP(L195,$M$405:$Q$413,5))</f>
        <v>0</v>
      </c>
      <c r="W195" s="203"/>
      <c r="X195" s="179"/>
      <c r="Y195" s="247"/>
      <c r="AA195" s="112"/>
      <c r="AB195" s="212"/>
    </row>
    <row r="196" spans="1:28" ht="31.5" hidden="1" x14ac:dyDescent="0.25">
      <c r="A196" s="135">
        <v>188</v>
      </c>
      <c r="B196" s="161" t="s">
        <v>115</v>
      </c>
      <c r="C196" s="161" t="s">
        <v>718</v>
      </c>
      <c r="D196" s="140"/>
      <c r="E196" s="141"/>
      <c r="F196" s="141">
        <v>0</v>
      </c>
      <c r="G196" s="139"/>
      <c r="H196" s="139"/>
      <c r="I196" s="139"/>
      <c r="J196" s="142"/>
      <c r="K196" s="142"/>
      <c r="L196" s="142"/>
      <c r="M196" s="144">
        <f t="shared" si="35"/>
        <v>0</v>
      </c>
      <c r="N196" s="145">
        <f t="shared" si="25"/>
        <v>0</v>
      </c>
      <c r="O196" s="146">
        <f t="shared" si="26"/>
        <v>0</v>
      </c>
      <c r="P196" s="145">
        <f t="shared" si="27"/>
        <v>0</v>
      </c>
      <c r="Q196" s="146">
        <f t="shared" si="28"/>
        <v>0</v>
      </c>
      <c r="R196" s="145">
        <f>IF(I196&lt;VLOOKUP(L196,$M$405:$Q$413,2),0,VLOOKUP(L196,$M$405:$Q$413,4))</f>
        <v>0</v>
      </c>
      <c r="S196" s="145">
        <f t="shared" si="29"/>
        <v>0</v>
      </c>
      <c r="T196" s="145">
        <f t="shared" si="30"/>
        <v>0</v>
      </c>
      <c r="U196" s="146">
        <f t="shared" si="31"/>
        <v>0</v>
      </c>
      <c r="V196" s="145">
        <f>IF(I196&lt;VLOOKUP(L196,$M$405:$Q$413,2),0,VLOOKUP(L196,$M$405:$Q$413,5))</f>
        <v>0</v>
      </c>
      <c r="W196" s="179"/>
      <c r="X196" s="179"/>
      <c r="Y196" s="247"/>
      <c r="AA196" s="112"/>
      <c r="AB196" s="282"/>
    </row>
    <row r="197" spans="1:28" ht="31.5" hidden="1" x14ac:dyDescent="0.25">
      <c r="A197" s="135">
        <v>189</v>
      </c>
      <c r="B197" s="161" t="s">
        <v>235</v>
      </c>
      <c r="C197" s="161" t="s">
        <v>718</v>
      </c>
      <c r="D197" s="140"/>
      <c r="E197" s="141"/>
      <c r="F197" s="142">
        <v>20.38</v>
      </c>
      <c r="G197" s="139"/>
      <c r="H197" s="139"/>
      <c r="I197" s="139">
        <v>20</v>
      </c>
      <c r="J197" s="142"/>
      <c r="K197" s="142"/>
      <c r="L197" s="142">
        <f t="shared" si="32"/>
        <v>0.98135426889106969</v>
      </c>
      <c r="M197" s="144">
        <f t="shared" si="35"/>
        <v>0</v>
      </c>
      <c r="N197" s="219">
        <f t="shared" si="25"/>
        <v>0</v>
      </c>
      <c r="O197" s="146">
        <f t="shared" si="26"/>
        <v>0</v>
      </c>
      <c r="P197" s="203">
        <f t="shared" si="27"/>
        <v>0</v>
      </c>
      <c r="Q197" s="202">
        <f t="shared" si="28"/>
        <v>0</v>
      </c>
      <c r="R197" s="203">
        <v>25</v>
      </c>
      <c r="S197" s="203">
        <f t="shared" si="29"/>
        <v>0</v>
      </c>
      <c r="T197" s="203">
        <f t="shared" si="30"/>
        <v>0</v>
      </c>
      <c r="U197" s="202">
        <f t="shared" si="31"/>
        <v>0</v>
      </c>
      <c r="V197" s="203">
        <v>20</v>
      </c>
      <c r="W197" s="203"/>
      <c r="X197" s="203"/>
      <c r="Y197" s="203"/>
      <c r="Z197" s="281"/>
      <c r="AA197" s="287"/>
      <c r="AB197" s="287">
        <f>N197-W197</f>
        <v>0</v>
      </c>
    </row>
    <row r="198" spans="1:28" hidden="1" x14ac:dyDescent="0.25">
      <c r="A198" s="135">
        <v>190</v>
      </c>
      <c r="B198" s="161" t="s">
        <v>444</v>
      </c>
      <c r="C198" s="161" t="s">
        <v>718</v>
      </c>
      <c r="D198" s="140"/>
      <c r="E198" s="141"/>
      <c r="F198" s="141"/>
      <c r="G198" s="139"/>
      <c r="H198" s="139"/>
      <c r="I198" s="139"/>
      <c r="J198" s="142"/>
      <c r="K198" s="142"/>
      <c r="L198" s="142"/>
      <c r="M198" s="144">
        <f t="shared" si="35"/>
        <v>0</v>
      </c>
      <c r="N198" s="219">
        <f t="shared" si="25"/>
        <v>0</v>
      </c>
      <c r="O198" s="146">
        <f t="shared" si="26"/>
        <v>0</v>
      </c>
      <c r="P198" s="145">
        <f t="shared" si="27"/>
        <v>0</v>
      </c>
      <c r="Q198" s="146">
        <f t="shared" si="28"/>
        <v>0</v>
      </c>
      <c r="R198" s="145">
        <f>IF(I198&lt;VLOOKUP(L198,$M$405:$Q$413,2),0,VLOOKUP(L198,$M$405:$Q$413,4))</f>
        <v>0</v>
      </c>
      <c r="S198" s="145">
        <f t="shared" si="29"/>
        <v>0</v>
      </c>
      <c r="T198" s="145">
        <f t="shared" si="30"/>
        <v>0</v>
      </c>
      <c r="U198" s="146">
        <f t="shared" si="31"/>
        <v>0</v>
      </c>
      <c r="V198" s="145">
        <f>IF(I198&lt;VLOOKUP(L198,$M$405:$Q$413,2),0,VLOOKUP(L198,$M$405:$Q$413,5))</f>
        <v>0</v>
      </c>
      <c r="W198" s="179"/>
      <c r="X198" s="179"/>
      <c r="Y198" s="247"/>
      <c r="AA198" s="112"/>
      <c r="AB198" s="283"/>
    </row>
    <row r="199" spans="1:28" hidden="1" x14ac:dyDescent="0.25">
      <c r="A199" s="135">
        <v>191</v>
      </c>
      <c r="B199" s="161" t="s">
        <v>862</v>
      </c>
      <c r="C199" s="161" t="s">
        <v>26</v>
      </c>
      <c r="D199" s="140"/>
      <c r="E199" s="141"/>
      <c r="F199" s="141"/>
      <c r="G199" s="139"/>
      <c r="H199" s="139"/>
      <c r="I199" s="139"/>
      <c r="J199" s="142"/>
      <c r="K199" s="142"/>
      <c r="L199" s="142"/>
      <c r="M199" s="144">
        <f t="shared" si="35"/>
        <v>0</v>
      </c>
      <c r="N199" s="219">
        <f t="shared" si="25"/>
        <v>0</v>
      </c>
      <c r="O199" s="146">
        <f t="shared" si="26"/>
        <v>0</v>
      </c>
      <c r="P199" s="145">
        <f t="shared" si="27"/>
        <v>0</v>
      </c>
      <c r="Q199" s="146">
        <f t="shared" si="28"/>
        <v>0</v>
      </c>
      <c r="R199" s="145">
        <f>IF(I199&lt;VLOOKUP(L199,$M$405:$Q$413,2),0,VLOOKUP(L199,$M$405:$Q$413,4))</f>
        <v>0</v>
      </c>
      <c r="S199" s="145">
        <f t="shared" si="29"/>
        <v>0</v>
      </c>
      <c r="T199" s="145">
        <f t="shared" si="30"/>
        <v>0</v>
      </c>
      <c r="U199" s="146">
        <f t="shared" si="31"/>
        <v>0</v>
      </c>
      <c r="V199" s="145">
        <f>IF(I199&lt;VLOOKUP(L199,$M$405:$Q$413,2),0,VLOOKUP(L199,$M$405:$Q$413,5))</f>
        <v>0</v>
      </c>
      <c r="W199" s="179"/>
      <c r="X199" s="179"/>
      <c r="Y199" s="247"/>
      <c r="AA199" s="112"/>
      <c r="AB199" s="212"/>
    </row>
    <row r="200" spans="1:28" ht="31.5" hidden="1" x14ac:dyDescent="0.25">
      <c r="A200" s="135">
        <v>192</v>
      </c>
      <c r="B200" s="161" t="s">
        <v>719</v>
      </c>
      <c r="C200" s="161" t="s">
        <v>26</v>
      </c>
      <c r="D200" s="140"/>
      <c r="E200" s="141"/>
      <c r="F200" s="141">
        <v>14.85</v>
      </c>
      <c r="G200" s="139"/>
      <c r="H200" s="139"/>
      <c r="I200" s="139"/>
      <c r="J200" s="142"/>
      <c r="K200" s="142"/>
      <c r="L200" s="142">
        <f t="shared" si="32"/>
        <v>0</v>
      </c>
      <c r="M200" s="144">
        <f t="shared" si="35"/>
        <v>0</v>
      </c>
      <c r="N200" s="145">
        <f t="shared" si="25"/>
        <v>0</v>
      </c>
      <c r="O200" s="146">
        <f t="shared" si="26"/>
        <v>0</v>
      </c>
      <c r="P200" s="145">
        <f t="shared" si="27"/>
        <v>0</v>
      </c>
      <c r="Q200" s="146">
        <f t="shared" si="28"/>
        <v>0</v>
      </c>
      <c r="R200" s="145">
        <f>IF(I200&lt;VLOOKUP(L200,$M$405:$Q$413,2),0,VLOOKUP(L200,$M$405:$Q$413,4))</f>
        <v>0</v>
      </c>
      <c r="S200" s="145">
        <f t="shared" si="29"/>
        <v>0</v>
      </c>
      <c r="T200" s="145">
        <f t="shared" si="30"/>
        <v>0</v>
      </c>
      <c r="U200" s="146">
        <f t="shared" si="31"/>
        <v>0</v>
      </c>
      <c r="V200" s="145">
        <f>IF(I200&lt;VLOOKUP(L200,$M$405:$Q$413,2),0,VLOOKUP(L200,$M$405:$Q$413,5))</f>
        <v>0</v>
      </c>
      <c r="W200" s="179"/>
      <c r="X200" s="179"/>
      <c r="Y200" s="247"/>
      <c r="AA200" s="112"/>
      <c r="AB200" s="212"/>
    </row>
    <row r="201" spans="1:28" ht="31.5" hidden="1" x14ac:dyDescent="0.25">
      <c r="A201" s="135">
        <v>193</v>
      </c>
      <c r="B201" s="161" t="s">
        <v>252</v>
      </c>
      <c r="C201" s="161" t="s">
        <v>26</v>
      </c>
      <c r="D201" s="140"/>
      <c r="E201" s="141"/>
      <c r="F201" s="141">
        <v>6.66</v>
      </c>
      <c r="G201" s="139"/>
      <c r="H201" s="139"/>
      <c r="I201" s="139"/>
      <c r="J201" s="142"/>
      <c r="K201" s="142"/>
      <c r="L201" s="142">
        <f t="shared" si="32"/>
        <v>0</v>
      </c>
      <c r="M201" s="144">
        <f t="shared" si="35"/>
        <v>0</v>
      </c>
      <c r="N201" s="145">
        <f t="shared" si="25"/>
        <v>0</v>
      </c>
      <c r="O201" s="146">
        <f t="shared" si="26"/>
        <v>0</v>
      </c>
      <c r="P201" s="145">
        <f t="shared" si="27"/>
        <v>0</v>
      </c>
      <c r="Q201" s="146">
        <f t="shared" si="28"/>
        <v>0</v>
      </c>
      <c r="R201" s="145">
        <f>IF(I201&lt;VLOOKUP(L201,$M$405:$Q$413,2),0,VLOOKUP(L201,$M$405:$Q$413,4))</f>
        <v>0</v>
      </c>
      <c r="S201" s="145">
        <f t="shared" si="29"/>
        <v>0</v>
      </c>
      <c r="T201" s="145">
        <f t="shared" si="30"/>
        <v>0</v>
      </c>
      <c r="U201" s="146">
        <f t="shared" si="31"/>
        <v>0</v>
      </c>
      <c r="V201" s="145">
        <f>IF(I201&lt;VLOOKUP(L201,$M$405:$Q$413,2),0,VLOOKUP(L201,$M$405:$Q$413,5))</f>
        <v>0</v>
      </c>
      <c r="W201" s="179"/>
      <c r="X201" s="179"/>
      <c r="Y201" s="247"/>
      <c r="AA201" s="112"/>
      <c r="AB201" s="282"/>
    </row>
    <row r="202" spans="1:28" ht="31.5" x14ac:dyDescent="0.25">
      <c r="A202" s="318">
        <v>194</v>
      </c>
      <c r="B202" s="263" t="s">
        <v>872</v>
      </c>
      <c r="C202" s="263" t="s">
        <v>26</v>
      </c>
      <c r="D202" s="140"/>
      <c r="E202" s="141"/>
      <c r="F202" s="255">
        <v>424.38</v>
      </c>
      <c r="G202" s="257">
        <v>81</v>
      </c>
      <c r="H202" s="257">
        <v>112</v>
      </c>
      <c r="I202" s="257">
        <v>120</v>
      </c>
      <c r="J202" s="255">
        <v>0.19</v>
      </c>
      <c r="K202" s="255">
        <v>0.26</v>
      </c>
      <c r="L202" s="255">
        <f t="shared" si="32"/>
        <v>0.28276544606249115</v>
      </c>
      <c r="M202" s="200">
        <f t="shared" si="35"/>
        <v>3</v>
      </c>
      <c r="N202" s="219">
        <f t="shared" si="25"/>
        <v>3</v>
      </c>
      <c r="O202" s="146">
        <f t="shared" si="26"/>
        <v>3.6</v>
      </c>
      <c r="P202" s="203">
        <f t="shared" si="27"/>
        <v>0</v>
      </c>
      <c r="Q202" s="202">
        <f t="shared" si="28"/>
        <v>0.75</v>
      </c>
      <c r="R202" s="203">
        <v>25</v>
      </c>
      <c r="S202" s="203">
        <f t="shared" si="29"/>
        <v>3</v>
      </c>
      <c r="T202" s="203">
        <f t="shared" si="30"/>
        <v>0</v>
      </c>
      <c r="U202" s="202">
        <f t="shared" si="31"/>
        <v>0.6</v>
      </c>
      <c r="V202" s="203">
        <v>20</v>
      </c>
      <c r="W202" s="203">
        <v>4</v>
      </c>
      <c r="X202" s="203"/>
      <c r="Y202" s="203"/>
      <c r="Z202" s="281">
        <v>3</v>
      </c>
      <c r="AA202" s="287">
        <v>3</v>
      </c>
      <c r="AB202" s="287" t="s">
        <v>1010</v>
      </c>
    </row>
    <row r="203" spans="1:28" x14ac:dyDescent="0.25">
      <c r="A203" s="318">
        <v>195</v>
      </c>
      <c r="B203" s="263" t="s">
        <v>2</v>
      </c>
      <c r="C203" s="263" t="s">
        <v>26</v>
      </c>
      <c r="D203" s="140"/>
      <c r="E203" s="141"/>
      <c r="F203" s="255">
        <v>125.05</v>
      </c>
      <c r="G203" s="257">
        <v>94</v>
      </c>
      <c r="H203" s="257">
        <v>111</v>
      </c>
      <c r="I203" s="257">
        <v>80</v>
      </c>
      <c r="J203" s="255">
        <v>0.51</v>
      </c>
      <c r="K203" s="255">
        <v>0.6</v>
      </c>
      <c r="L203" s="255">
        <f t="shared" si="32"/>
        <v>0.63974410235905643</v>
      </c>
      <c r="M203" s="200">
        <f t="shared" si="35"/>
        <v>3</v>
      </c>
      <c r="N203" s="219">
        <f t="shared" ref="N203:N266" si="36">ROUNDDOWN(O203,0)</f>
        <v>2</v>
      </c>
      <c r="O203" s="146">
        <f t="shared" ref="O203:O266" si="37">I203*M203/100</f>
        <v>2.4</v>
      </c>
      <c r="P203" s="203">
        <f t="shared" ref="P203:P266" si="38">ROUNDDOWN(Q203,0)</f>
        <v>0</v>
      </c>
      <c r="Q203" s="202">
        <f t="shared" ref="Q203:Q266" si="39">N203*R203/100</f>
        <v>0.5</v>
      </c>
      <c r="R203" s="203">
        <v>25</v>
      </c>
      <c r="S203" s="203">
        <f t="shared" ref="S203:S266" si="40">N203-P203-T203</f>
        <v>2</v>
      </c>
      <c r="T203" s="203">
        <f t="shared" ref="T203:T266" si="41">ROUNDDOWN(U203,0)</f>
        <v>0</v>
      </c>
      <c r="U203" s="202">
        <f t="shared" ref="U203:U266" si="42">N203*V203/100</f>
        <v>0.4</v>
      </c>
      <c r="V203" s="203">
        <v>20</v>
      </c>
      <c r="W203" s="203" t="s">
        <v>916</v>
      </c>
      <c r="X203" s="203"/>
      <c r="Y203" s="203"/>
      <c r="Z203" s="281">
        <v>3</v>
      </c>
      <c r="AA203" s="287">
        <v>2</v>
      </c>
      <c r="AB203" s="287"/>
    </row>
    <row r="204" spans="1:28" ht="47.25" x14ac:dyDescent="0.25">
      <c r="A204" s="318">
        <v>196</v>
      </c>
      <c r="B204" s="263" t="s">
        <v>99</v>
      </c>
      <c r="C204" s="263" t="s">
        <v>26</v>
      </c>
      <c r="D204" s="140"/>
      <c r="E204" s="141"/>
      <c r="F204" s="255">
        <v>1776.63</v>
      </c>
      <c r="G204" s="257">
        <v>910</v>
      </c>
      <c r="H204" s="257">
        <v>1044</v>
      </c>
      <c r="I204" s="257">
        <v>1054</v>
      </c>
      <c r="J204" s="255">
        <v>0.53</v>
      </c>
      <c r="K204" s="255">
        <v>0.61</v>
      </c>
      <c r="L204" s="255">
        <f t="shared" si="32"/>
        <v>0.59325802221058965</v>
      </c>
      <c r="M204" s="200">
        <v>2.9</v>
      </c>
      <c r="N204" s="219">
        <f t="shared" si="36"/>
        <v>30</v>
      </c>
      <c r="O204" s="146">
        <f t="shared" si="37"/>
        <v>30.565999999999999</v>
      </c>
      <c r="P204" s="203">
        <f t="shared" si="38"/>
        <v>0</v>
      </c>
      <c r="Q204" s="202">
        <f t="shared" si="39"/>
        <v>0</v>
      </c>
      <c r="R204" s="203">
        <v>0</v>
      </c>
      <c r="S204" s="203">
        <f t="shared" si="40"/>
        <v>24</v>
      </c>
      <c r="T204" s="203">
        <f t="shared" si="41"/>
        <v>6</v>
      </c>
      <c r="U204" s="202">
        <f t="shared" si="42"/>
        <v>6</v>
      </c>
      <c r="V204" s="203">
        <v>20</v>
      </c>
      <c r="W204" s="203">
        <v>30</v>
      </c>
      <c r="X204" s="203">
        <v>0</v>
      </c>
      <c r="Y204" s="203">
        <v>10</v>
      </c>
      <c r="Z204" s="281">
        <v>25</v>
      </c>
      <c r="AA204" s="287">
        <v>14</v>
      </c>
      <c r="AB204" s="287"/>
    </row>
    <row r="205" spans="1:28" hidden="1" x14ac:dyDescent="0.25">
      <c r="A205" s="135">
        <v>197</v>
      </c>
      <c r="B205" s="161" t="s">
        <v>444</v>
      </c>
      <c r="C205" s="161" t="s">
        <v>26</v>
      </c>
      <c r="D205" s="140"/>
      <c r="E205" s="141"/>
      <c r="F205" s="141"/>
      <c r="G205" s="139"/>
      <c r="H205" s="139"/>
      <c r="I205" s="139"/>
      <c r="J205" s="142"/>
      <c r="K205" s="142"/>
      <c r="L205" s="142"/>
      <c r="M205" s="144">
        <f t="shared" ref="M205:M245" si="43">IF(I205&lt;VLOOKUP(L205,$M$405:$Q$413,2),0,VLOOKUP(L205,$M$405:$Q$413,3))</f>
        <v>0</v>
      </c>
      <c r="N205" s="219">
        <f t="shared" si="36"/>
        <v>0</v>
      </c>
      <c r="O205" s="146">
        <f t="shared" si="37"/>
        <v>0</v>
      </c>
      <c r="P205" s="145">
        <f t="shared" si="38"/>
        <v>0</v>
      </c>
      <c r="Q205" s="146">
        <f t="shared" si="39"/>
        <v>0</v>
      </c>
      <c r="R205" s="145">
        <f>IF(I205&lt;VLOOKUP(L205,$M$405:$Q$413,2),0,VLOOKUP(L205,$M$405:$Q$413,4))</f>
        <v>0</v>
      </c>
      <c r="S205" s="145">
        <f t="shared" si="40"/>
        <v>0</v>
      </c>
      <c r="T205" s="145">
        <f t="shared" si="41"/>
        <v>0</v>
      </c>
      <c r="U205" s="146">
        <f t="shared" si="42"/>
        <v>0</v>
      </c>
      <c r="V205" s="145">
        <f>IF(I205&lt;VLOOKUP(L205,$M$405:$Q$413,2),0,VLOOKUP(L205,$M$405:$Q$413,5))</f>
        <v>0</v>
      </c>
      <c r="W205" s="179"/>
      <c r="X205" s="179"/>
      <c r="Y205" s="247"/>
      <c r="AA205" s="112"/>
      <c r="AB205" s="283"/>
    </row>
    <row r="206" spans="1:28" hidden="1" x14ac:dyDescent="0.25">
      <c r="A206" s="135">
        <v>198</v>
      </c>
      <c r="B206" s="161" t="s">
        <v>843</v>
      </c>
      <c r="C206" s="161" t="s">
        <v>27</v>
      </c>
      <c r="D206" s="140"/>
      <c r="E206" s="141"/>
      <c r="F206" s="141"/>
      <c r="G206" s="139"/>
      <c r="H206" s="139"/>
      <c r="I206" s="139"/>
      <c r="J206" s="142"/>
      <c r="K206" s="142"/>
      <c r="L206" s="142"/>
      <c r="M206" s="144">
        <f t="shared" si="43"/>
        <v>0</v>
      </c>
      <c r="N206" s="219">
        <f t="shared" si="36"/>
        <v>0</v>
      </c>
      <c r="O206" s="146">
        <f t="shared" si="37"/>
        <v>0</v>
      </c>
      <c r="P206" s="145">
        <f t="shared" si="38"/>
        <v>0</v>
      </c>
      <c r="Q206" s="146">
        <f t="shared" si="39"/>
        <v>0</v>
      </c>
      <c r="R206" s="145">
        <f>IF(I206&lt;VLOOKUP(L206,$M$405:$Q$413,2),0,VLOOKUP(L206,$M$405:$Q$413,4))</f>
        <v>0</v>
      </c>
      <c r="S206" s="145">
        <f t="shared" si="40"/>
        <v>0</v>
      </c>
      <c r="T206" s="145">
        <f t="shared" si="41"/>
        <v>0</v>
      </c>
      <c r="U206" s="146">
        <f t="shared" si="42"/>
        <v>0</v>
      </c>
      <c r="V206" s="145">
        <f>IF(I206&lt;VLOOKUP(L206,$M$405:$Q$413,2),0,VLOOKUP(L206,$M$405:$Q$413,5))</f>
        <v>0</v>
      </c>
      <c r="W206" s="179"/>
      <c r="X206" s="179"/>
      <c r="Y206" s="247"/>
      <c r="AA206" s="112"/>
      <c r="AB206" s="212"/>
    </row>
    <row r="207" spans="1:28" ht="31.5" hidden="1" x14ac:dyDescent="0.25">
      <c r="A207" s="135">
        <v>199</v>
      </c>
      <c r="B207" s="161" t="s">
        <v>48</v>
      </c>
      <c r="C207" s="161" t="s">
        <v>27</v>
      </c>
      <c r="D207" s="140"/>
      <c r="E207" s="141"/>
      <c r="F207" s="141"/>
      <c r="G207" s="139"/>
      <c r="H207" s="139"/>
      <c r="I207" s="139"/>
      <c r="J207" s="142"/>
      <c r="K207" s="142"/>
      <c r="L207" s="142"/>
      <c r="M207" s="144">
        <f t="shared" si="43"/>
        <v>0</v>
      </c>
      <c r="N207" s="219">
        <f t="shared" si="36"/>
        <v>0</v>
      </c>
      <c r="O207" s="146">
        <f t="shared" si="37"/>
        <v>0</v>
      </c>
      <c r="P207" s="219">
        <f t="shared" si="38"/>
        <v>0</v>
      </c>
      <c r="Q207" s="146">
        <f t="shared" si="39"/>
        <v>0</v>
      </c>
      <c r="R207" s="145">
        <v>25</v>
      </c>
      <c r="S207" s="145">
        <f t="shared" si="40"/>
        <v>0</v>
      </c>
      <c r="T207" s="219">
        <f t="shared" si="41"/>
        <v>0</v>
      </c>
      <c r="U207" s="146">
        <f t="shared" si="42"/>
        <v>0</v>
      </c>
      <c r="V207" s="145">
        <v>20</v>
      </c>
      <c r="W207" s="251"/>
      <c r="X207" s="145"/>
      <c r="Y207" s="145"/>
      <c r="Z207" s="212">
        <v>0</v>
      </c>
      <c r="AA207" s="282"/>
      <c r="AB207" s="282"/>
    </row>
    <row r="208" spans="1:28" ht="31.5" x14ac:dyDescent="0.25">
      <c r="A208" s="318">
        <v>200</v>
      </c>
      <c r="B208" s="263" t="s">
        <v>29</v>
      </c>
      <c r="C208" s="263" t="s">
        <v>27</v>
      </c>
      <c r="D208" s="140"/>
      <c r="E208" s="141"/>
      <c r="F208" s="255">
        <v>19.32</v>
      </c>
      <c r="G208" s="257"/>
      <c r="H208" s="257">
        <v>20</v>
      </c>
      <c r="I208" s="257">
        <v>23</v>
      </c>
      <c r="J208" s="255"/>
      <c r="K208" s="255">
        <v>1.04</v>
      </c>
      <c r="L208" s="255">
        <f t="shared" ref="L208:L268" si="44">I208/F208</f>
        <v>1.1904761904761905</v>
      </c>
      <c r="M208" s="200">
        <f t="shared" si="43"/>
        <v>5</v>
      </c>
      <c r="N208" s="219">
        <f t="shared" si="36"/>
        <v>1</v>
      </c>
      <c r="O208" s="146">
        <f t="shared" si="37"/>
        <v>1.1499999999999999</v>
      </c>
      <c r="P208" s="203">
        <f t="shared" si="38"/>
        <v>0</v>
      </c>
      <c r="Q208" s="202">
        <f t="shared" si="39"/>
        <v>0.25</v>
      </c>
      <c r="R208" s="203">
        <v>25</v>
      </c>
      <c r="S208" s="203">
        <f t="shared" si="40"/>
        <v>1</v>
      </c>
      <c r="T208" s="203">
        <f t="shared" si="41"/>
        <v>0</v>
      </c>
      <c r="U208" s="202">
        <f t="shared" si="42"/>
        <v>0.2</v>
      </c>
      <c r="V208" s="203">
        <v>20</v>
      </c>
      <c r="W208" s="203">
        <v>1</v>
      </c>
      <c r="X208" s="203"/>
      <c r="Y208" s="203"/>
      <c r="Z208" s="281">
        <v>0</v>
      </c>
      <c r="AA208" s="287">
        <v>0</v>
      </c>
      <c r="AB208" s="287"/>
    </row>
    <row r="209" spans="1:28" ht="31.5" x14ac:dyDescent="0.25">
      <c r="A209" s="318">
        <v>201</v>
      </c>
      <c r="B209" s="263" t="s">
        <v>28</v>
      </c>
      <c r="C209" s="263" t="s">
        <v>27</v>
      </c>
      <c r="D209" s="140"/>
      <c r="E209" s="141"/>
      <c r="F209" s="255">
        <v>245.29</v>
      </c>
      <c r="G209" s="257">
        <v>256</v>
      </c>
      <c r="H209" s="257">
        <v>120</v>
      </c>
      <c r="I209" s="257">
        <v>164</v>
      </c>
      <c r="J209" s="255">
        <v>1.04</v>
      </c>
      <c r="K209" s="255">
        <v>0.49</v>
      </c>
      <c r="L209" s="255">
        <f t="shared" si="44"/>
        <v>0.66859635533450201</v>
      </c>
      <c r="M209" s="200">
        <f t="shared" si="43"/>
        <v>3</v>
      </c>
      <c r="N209" s="219">
        <f t="shared" si="36"/>
        <v>4</v>
      </c>
      <c r="O209" s="146">
        <f t="shared" si="37"/>
        <v>4.92</v>
      </c>
      <c r="P209" s="203">
        <f t="shared" si="38"/>
        <v>0</v>
      </c>
      <c r="Q209" s="202">
        <f t="shared" si="39"/>
        <v>0</v>
      </c>
      <c r="R209" s="203">
        <v>0</v>
      </c>
      <c r="S209" s="203">
        <f t="shared" si="40"/>
        <v>4</v>
      </c>
      <c r="T209" s="203">
        <f t="shared" si="41"/>
        <v>0</v>
      </c>
      <c r="U209" s="202">
        <f t="shared" si="42"/>
        <v>0.8</v>
      </c>
      <c r="V209" s="203">
        <v>20</v>
      </c>
      <c r="W209" s="203">
        <v>4</v>
      </c>
      <c r="X209" s="203">
        <v>0</v>
      </c>
      <c r="Y209" s="203">
        <v>0</v>
      </c>
      <c r="Z209" s="281">
        <v>3</v>
      </c>
      <c r="AA209" s="287">
        <v>2</v>
      </c>
      <c r="AB209" s="287"/>
    </row>
    <row r="210" spans="1:28" ht="31.5" x14ac:dyDescent="0.25">
      <c r="A210" s="318">
        <v>202</v>
      </c>
      <c r="B210" s="263" t="s">
        <v>721</v>
      </c>
      <c r="C210" s="263" t="s">
        <v>27</v>
      </c>
      <c r="D210" s="140"/>
      <c r="E210" s="141"/>
      <c r="F210" s="255">
        <v>100.1</v>
      </c>
      <c r="G210" s="257">
        <v>106</v>
      </c>
      <c r="H210" s="257">
        <v>115</v>
      </c>
      <c r="I210" s="257">
        <v>97</v>
      </c>
      <c r="J210" s="255">
        <v>0.76</v>
      </c>
      <c r="K210" s="255">
        <v>0.83</v>
      </c>
      <c r="L210" s="255">
        <f t="shared" si="44"/>
        <v>0.96903096903096908</v>
      </c>
      <c r="M210" s="200">
        <f t="shared" si="43"/>
        <v>3</v>
      </c>
      <c r="N210" s="219">
        <f t="shared" si="36"/>
        <v>2</v>
      </c>
      <c r="O210" s="146">
        <f t="shared" si="37"/>
        <v>2.91</v>
      </c>
      <c r="P210" s="203">
        <f t="shared" si="38"/>
        <v>0</v>
      </c>
      <c r="Q210" s="202">
        <f t="shared" si="39"/>
        <v>0.5</v>
      </c>
      <c r="R210" s="203">
        <v>25</v>
      </c>
      <c r="S210" s="203">
        <f t="shared" si="40"/>
        <v>2</v>
      </c>
      <c r="T210" s="203">
        <f t="shared" si="41"/>
        <v>0</v>
      </c>
      <c r="U210" s="202">
        <f t="shared" si="42"/>
        <v>0.4</v>
      </c>
      <c r="V210" s="203">
        <v>20</v>
      </c>
      <c r="W210" s="203">
        <v>6</v>
      </c>
      <c r="X210" s="203">
        <v>1</v>
      </c>
      <c r="Y210" s="203">
        <v>1</v>
      </c>
      <c r="Z210" s="281">
        <v>3</v>
      </c>
      <c r="AA210" s="287">
        <v>2</v>
      </c>
      <c r="AB210" s="287" t="s">
        <v>1010</v>
      </c>
    </row>
    <row r="211" spans="1:28" x14ac:dyDescent="0.25">
      <c r="A211" s="318">
        <v>203</v>
      </c>
      <c r="B211" s="263" t="s">
        <v>2</v>
      </c>
      <c r="C211" s="263" t="s">
        <v>27</v>
      </c>
      <c r="D211" s="140"/>
      <c r="E211" s="141"/>
      <c r="F211" s="255">
        <v>134.47</v>
      </c>
      <c r="G211" s="257"/>
      <c r="H211" s="257">
        <v>36</v>
      </c>
      <c r="I211" s="257">
        <v>40</v>
      </c>
      <c r="J211" s="255"/>
      <c r="K211" s="255">
        <v>0.27</v>
      </c>
      <c r="L211" s="255">
        <f t="shared" si="44"/>
        <v>0.29746411839071912</v>
      </c>
      <c r="M211" s="200">
        <f t="shared" si="43"/>
        <v>3</v>
      </c>
      <c r="N211" s="219">
        <f t="shared" si="36"/>
        <v>1</v>
      </c>
      <c r="O211" s="146">
        <f t="shared" si="37"/>
        <v>1.2</v>
      </c>
      <c r="P211" s="203">
        <f t="shared" si="38"/>
        <v>0</v>
      </c>
      <c r="Q211" s="202">
        <f t="shared" si="39"/>
        <v>0.25</v>
      </c>
      <c r="R211" s="203">
        <v>25</v>
      </c>
      <c r="S211" s="203">
        <f t="shared" si="40"/>
        <v>1</v>
      </c>
      <c r="T211" s="203">
        <f t="shared" si="41"/>
        <v>0</v>
      </c>
      <c r="U211" s="202">
        <f t="shared" si="42"/>
        <v>0.2</v>
      </c>
      <c r="V211" s="203">
        <v>20</v>
      </c>
      <c r="W211" s="203" t="s">
        <v>916</v>
      </c>
      <c r="X211" s="203"/>
      <c r="Y211" s="203"/>
      <c r="Z211" s="281">
        <v>1</v>
      </c>
      <c r="AA211" s="287">
        <v>0</v>
      </c>
      <c r="AB211" s="287"/>
    </row>
    <row r="212" spans="1:28" ht="31.5" hidden="1" x14ac:dyDescent="0.25">
      <c r="A212" s="135">
        <v>204</v>
      </c>
      <c r="B212" s="161" t="s">
        <v>89</v>
      </c>
      <c r="C212" s="161" t="s">
        <v>27</v>
      </c>
      <c r="D212" s="140"/>
      <c r="E212" s="141"/>
      <c r="F212" s="141"/>
      <c r="G212" s="139"/>
      <c r="H212" s="139"/>
      <c r="I212" s="139"/>
      <c r="J212" s="142"/>
      <c r="K212" s="142"/>
      <c r="L212" s="142"/>
      <c r="M212" s="144">
        <f t="shared" si="43"/>
        <v>0</v>
      </c>
      <c r="N212" s="219">
        <f t="shared" si="36"/>
        <v>0</v>
      </c>
      <c r="O212" s="146">
        <f t="shared" si="37"/>
        <v>0</v>
      </c>
      <c r="P212" s="145">
        <f t="shared" si="38"/>
        <v>0</v>
      </c>
      <c r="Q212" s="146">
        <f t="shared" si="39"/>
        <v>0</v>
      </c>
      <c r="R212" s="145">
        <v>25</v>
      </c>
      <c r="S212" s="145">
        <f t="shared" si="40"/>
        <v>0</v>
      </c>
      <c r="T212" s="145">
        <f t="shared" si="41"/>
        <v>0</v>
      </c>
      <c r="U212" s="146">
        <f t="shared" si="42"/>
        <v>0</v>
      </c>
      <c r="V212" s="145">
        <v>20</v>
      </c>
      <c r="W212" s="145"/>
      <c r="X212" s="145"/>
      <c r="Y212" s="145"/>
      <c r="Z212" s="212"/>
      <c r="AA212" s="283"/>
      <c r="AB212" s="283"/>
    </row>
    <row r="213" spans="1:28" hidden="1" x14ac:dyDescent="0.25">
      <c r="A213" s="135">
        <v>205</v>
      </c>
      <c r="B213" s="161" t="s">
        <v>444</v>
      </c>
      <c r="C213" s="161" t="s">
        <v>27</v>
      </c>
      <c r="D213" s="140"/>
      <c r="E213" s="141"/>
      <c r="F213" s="141"/>
      <c r="G213" s="139"/>
      <c r="H213" s="139"/>
      <c r="I213" s="139"/>
      <c r="J213" s="142"/>
      <c r="K213" s="142"/>
      <c r="L213" s="142"/>
      <c r="M213" s="144">
        <f t="shared" si="43"/>
        <v>0</v>
      </c>
      <c r="N213" s="219">
        <f t="shared" si="36"/>
        <v>0</v>
      </c>
      <c r="O213" s="146">
        <f t="shared" si="37"/>
        <v>0</v>
      </c>
      <c r="P213" s="145">
        <f t="shared" si="38"/>
        <v>0</v>
      </c>
      <c r="Q213" s="146">
        <f t="shared" si="39"/>
        <v>0</v>
      </c>
      <c r="R213" s="145">
        <f t="shared" ref="R213:R221" si="45">IF(I213&lt;VLOOKUP(L213,$M$405:$Q$413,2),0,VLOOKUP(L213,$M$405:$Q$413,4))</f>
        <v>0</v>
      </c>
      <c r="S213" s="145">
        <f t="shared" si="40"/>
        <v>0</v>
      </c>
      <c r="T213" s="145">
        <f t="shared" si="41"/>
        <v>0</v>
      </c>
      <c r="U213" s="146">
        <f t="shared" si="42"/>
        <v>0</v>
      </c>
      <c r="V213" s="145">
        <f t="shared" ref="V213:V221" si="46">IF(I213&lt;VLOOKUP(L213,$M$405:$Q$413,2),0,VLOOKUP(L213,$M$405:$Q$413,5))</f>
        <v>0</v>
      </c>
      <c r="W213" s="179"/>
      <c r="X213" s="179"/>
      <c r="Y213" s="145"/>
      <c r="Z213" s="212"/>
      <c r="AA213" s="212"/>
      <c r="AB213" s="212"/>
    </row>
    <row r="214" spans="1:28" ht="31.5" hidden="1" x14ac:dyDescent="0.25">
      <c r="A214" s="135">
        <v>206</v>
      </c>
      <c r="B214" s="161" t="s">
        <v>711</v>
      </c>
      <c r="C214" s="161" t="s">
        <v>30</v>
      </c>
      <c r="D214" s="140"/>
      <c r="E214" s="141"/>
      <c r="F214" s="141">
        <v>37.049999999999997</v>
      </c>
      <c r="G214" s="139"/>
      <c r="H214" s="139"/>
      <c r="I214" s="139"/>
      <c r="J214" s="142"/>
      <c r="K214" s="142"/>
      <c r="L214" s="142">
        <f t="shared" si="44"/>
        <v>0</v>
      </c>
      <c r="M214" s="144">
        <f t="shared" si="43"/>
        <v>0</v>
      </c>
      <c r="N214" s="145">
        <f t="shared" si="36"/>
        <v>0</v>
      </c>
      <c r="O214" s="146">
        <f t="shared" si="37"/>
        <v>0</v>
      </c>
      <c r="P214" s="145">
        <f t="shared" si="38"/>
        <v>0</v>
      </c>
      <c r="Q214" s="146">
        <f t="shared" si="39"/>
        <v>0</v>
      </c>
      <c r="R214" s="145">
        <f t="shared" si="45"/>
        <v>0</v>
      </c>
      <c r="S214" s="145">
        <f t="shared" si="40"/>
        <v>0</v>
      </c>
      <c r="T214" s="145">
        <f t="shared" si="41"/>
        <v>0</v>
      </c>
      <c r="U214" s="146">
        <f t="shared" si="42"/>
        <v>0</v>
      </c>
      <c r="V214" s="145">
        <f t="shared" si="46"/>
        <v>0</v>
      </c>
      <c r="W214" s="179"/>
      <c r="X214" s="179"/>
      <c r="Y214" s="247"/>
      <c r="AA214" s="112"/>
      <c r="AB214" s="212"/>
    </row>
    <row r="215" spans="1:28" ht="31.5" hidden="1" x14ac:dyDescent="0.25">
      <c r="A215" s="135">
        <v>207</v>
      </c>
      <c r="B215" s="161" t="s">
        <v>873</v>
      </c>
      <c r="C215" s="161" t="s">
        <v>30</v>
      </c>
      <c r="D215" s="140"/>
      <c r="E215" s="141"/>
      <c r="F215" s="141">
        <v>0</v>
      </c>
      <c r="G215" s="139"/>
      <c r="H215" s="139"/>
      <c r="I215" s="139"/>
      <c r="J215" s="142"/>
      <c r="K215" s="142"/>
      <c r="L215" s="142"/>
      <c r="M215" s="144">
        <f t="shared" si="43"/>
        <v>0</v>
      </c>
      <c r="N215" s="145">
        <f t="shared" si="36"/>
        <v>0</v>
      </c>
      <c r="O215" s="146">
        <f t="shared" si="37"/>
        <v>0</v>
      </c>
      <c r="P215" s="145">
        <f t="shared" si="38"/>
        <v>0</v>
      </c>
      <c r="Q215" s="146">
        <f t="shared" si="39"/>
        <v>0</v>
      </c>
      <c r="R215" s="145">
        <f t="shared" si="45"/>
        <v>0</v>
      </c>
      <c r="S215" s="145">
        <f t="shared" si="40"/>
        <v>0</v>
      </c>
      <c r="T215" s="145">
        <f t="shared" si="41"/>
        <v>0</v>
      </c>
      <c r="U215" s="146">
        <f t="shared" si="42"/>
        <v>0</v>
      </c>
      <c r="V215" s="145">
        <f t="shared" si="46"/>
        <v>0</v>
      </c>
      <c r="W215" s="179"/>
      <c r="X215" s="179"/>
      <c r="Y215" s="247"/>
      <c r="AA215" s="112"/>
      <c r="AB215" s="212"/>
    </row>
    <row r="216" spans="1:28" ht="31.5" hidden="1" x14ac:dyDescent="0.25">
      <c r="A216" s="135">
        <v>208</v>
      </c>
      <c r="B216" s="161" t="s">
        <v>724</v>
      </c>
      <c r="C216" s="161" t="s">
        <v>30</v>
      </c>
      <c r="D216" s="140"/>
      <c r="E216" s="141"/>
      <c r="F216" s="141">
        <v>0</v>
      </c>
      <c r="G216" s="139"/>
      <c r="H216" s="139"/>
      <c r="I216" s="139"/>
      <c r="J216" s="142"/>
      <c r="K216" s="142"/>
      <c r="L216" s="142"/>
      <c r="M216" s="144">
        <f t="shared" si="43"/>
        <v>0</v>
      </c>
      <c r="N216" s="145">
        <f t="shared" si="36"/>
        <v>0</v>
      </c>
      <c r="O216" s="146">
        <f t="shared" si="37"/>
        <v>0</v>
      </c>
      <c r="P216" s="145">
        <f t="shared" si="38"/>
        <v>0</v>
      </c>
      <c r="Q216" s="146">
        <f t="shared" si="39"/>
        <v>0</v>
      </c>
      <c r="R216" s="145">
        <f t="shared" si="45"/>
        <v>0</v>
      </c>
      <c r="S216" s="145">
        <f t="shared" si="40"/>
        <v>0</v>
      </c>
      <c r="T216" s="145">
        <f t="shared" si="41"/>
        <v>0</v>
      </c>
      <c r="U216" s="146">
        <f t="shared" si="42"/>
        <v>0</v>
      </c>
      <c r="V216" s="145">
        <f t="shared" si="46"/>
        <v>0</v>
      </c>
      <c r="W216" s="179"/>
      <c r="X216" s="179"/>
      <c r="Y216" s="247"/>
      <c r="AA216" s="112"/>
      <c r="AB216" s="212"/>
    </row>
    <row r="217" spans="1:28" hidden="1" x14ac:dyDescent="0.25">
      <c r="A217" s="135">
        <v>209</v>
      </c>
      <c r="B217" s="161" t="s">
        <v>444</v>
      </c>
      <c r="C217" s="161" t="s">
        <v>30</v>
      </c>
      <c r="D217" s="140"/>
      <c r="E217" s="141"/>
      <c r="F217" s="141"/>
      <c r="G217" s="139"/>
      <c r="H217" s="139"/>
      <c r="I217" s="139"/>
      <c r="J217" s="142"/>
      <c r="K217" s="142"/>
      <c r="L217" s="142"/>
      <c r="M217" s="144">
        <f t="shared" si="43"/>
        <v>0</v>
      </c>
      <c r="N217" s="219">
        <f t="shared" si="36"/>
        <v>0</v>
      </c>
      <c r="O217" s="146">
        <f t="shared" si="37"/>
        <v>0</v>
      </c>
      <c r="P217" s="145">
        <f t="shared" si="38"/>
        <v>0</v>
      </c>
      <c r="Q217" s="146">
        <f t="shared" si="39"/>
        <v>0</v>
      </c>
      <c r="R217" s="145">
        <f t="shared" si="45"/>
        <v>0</v>
      </c>
      <c r="S217" s="145">
        <f t="shared" si="40"/>
        <v>0</v>
      </c>
      <c r="T217" s="145">
        <f t="shared" si="41"/>
        <v>0</v>
      </c>
      <c r="U217" s="146">
        <f t="shared" si="42"/>
        <v>0</v>
      </c>
      <c r="V217" s="145">
        <f t="shared" si="46"/>
        <v>0</v>
      </c>
      <c r="W217" s="179"/>
      <c r="X217" s="179"/>
      <c r="Y217" s="145"/>
      <c r="Z217" s="212"/>
      <c r="AA217" s="212"/>
      <c r="AB217" s="212"/>
    </row>
    <row r="218" spans="1:28" hidden="1" x14ac:dyDescent="0.25">
      <c r="A218" s="135">
        <v>210</v>
      </c>
      <c r="B218" s="161" t="s">
        <v>874</v>
      </c>
      <c r="C218" s="161" t="s">
        <v>63</v>
      </c>
      <c r="D218" s="140"/>
      <c r="E218" s="141"/>
      <c r="F218" s="141"/>
      <c r="G218" s="139"/>
      <c r="H218" s="139"/>
      <c r="I218" s="139"/>
      <c r="J218" s="142"/>
      <c r="K218" s="142"/>
      <c r="L218" s="142"/>
      <c r="M218" s="144">
        <f t="shared" si="43"/>
        <v>0</v>
      </c>
      <c r="N218" s="219">
        <f t="shared" si="36"/>
        <v>0</v>
      </c>
      <c r="O218" s="146">
        <f t="shared" si="37"/>
        <v>0</v>
      </c>
      <c r="P218" s="145">
        <f t="shared" si="38"/>
        <v>0</v>
      </c>
      <c r="Q218" s="146">
        <f t="shared" si="39"/>
        <v>0</v>
      </c>
      <c r="R218" s="145">
        <f t="shared" si="45"/>
        <v>0</v>
      </c>
      <c r="S218" s="145">
        <f t="shared" si="40"/>
        <v>0</v>
      </c>
      <c r="T218" s="145">
        <f t="shared" si="41"/>
        <v>0</v>
      </c>
      <c r="U218" s="146">
        <f t="shared" si="42"/>
        <v>0</v>
      </c>
      <c r="V218" s="145">
        <f t="shared" si="46"/>
        <v>0</v>
      </c>
      <c r="W218" s="179"/>
      <c r="X218" s="179"/>
      <c r="Y218" s="145"/>
      <c r="Z218" s="212"/>
      <c r="AA218" s="212"/>
      <c r="AB218" s="212"/>
    </row>
    <row r="219" spans="1:28" hidden="1" x14ac:dyDescent="0.25">
      <c r="A219" s="135">
        <v>211</v>
      </c>
      <c r="B219" s="161" t="s">
        <v>875</v>
      </c>
      <c r="C219" s="161" t="s">
        <v>63</v>
      </c>
      <c r="D219" s="140"/>
      <c r="E219" s="141"/>
      <c r="F219" s="141"/>
      <c r="G219" s="139"/>
      <c r="H219" s="139"/>
      <c r="I219" s="139"/>
      <c r="J219" s="142"/>
      <c r="K219" s="142"/>
      <c r="L219" s="142"/>
      <c r="M219" s="144">
        <f t="shared" si="43"/>
        <v>0</v>
      </c>
      <c r="N219" s="219">
        <f t="shared" si="36"/>
        <v>0</v>
      </c>
      <c r="O219" s="146">
        <f t="shared" si="37"/>
        <v>0</v>
      </c>
      <c r="P219" s="145">
        <f t="shared" si="38"/>
        <v>0</v>
      </c>
      <c r="Q219" s="146">
        <f t="shared" si="39"/>
        <v>0</v>
      </c>
      <c r="R219" s="145">
        <f t="shared" si="45"/>
        <v>0</v>
      </c>
      <c r="S219" s="145">
        <f t="shared" si="40"/>
        <v>0</v>
      </c>
      <c r="T219" s="145">
        <f t="shared" si="41"/>
        <v>0</v>
      </c>
      <c r="U219" s="146">
        <f t="shared" si="42"/>
        <v>0</v>
      </c>
      <c r="V219" s="145">
        <f t="shared" si="46"/>
        <v>0</v>
      </c>
      <c r="W219" s="179"/>
      <c r="X219" s="179"/>
      <c r="Y219" s="145"/>
      <c r="Z219" s="212"/>
      <c r="AA219" s="212"/>
      <c r="AB219" s="212"/>
    </row>
    <row r="220" spans="1:28" hidden="1" x14ac:dyDescent="0.25">
      <c r="A220" s="135">
        <v>212</v>
      </c>
      <c r="B220" s="161" t="s">
        <v>876</v>
      </c>
      <c r="C220" s="161" t="s">
        <v>63</v>
      </c>
      <c r="D220" s="140"/>
      <c r="E220" s="141"/>
      <c r="F220" s="141"/>
      <c r="G220" s="139"/>
      <c r="H220" s="139"/>
      <c r="I220" s="139"/>
      <c r="J220" s="142"/>
      <c r="K220" s="142"/>
      <c r="L220" s="142"/>
      <c r="M220" s="144">
        <f t="shared" si="43"/>
        <v>0</v>
      </c>
      <c r="N220" s="219">
        <f t="shared" si="36"/>
        <v>0</v>
      </c>
      <c r="O220" s="146">
        <f t="shared" si="37"/>
        <v>0</v>
      </c>
      <c r="P220" s="145">
        <f t="shared" si="38"/>
        <v>0</v>
      </c>
      <c r="Q220" s="146">
        <f t="shared" si="39"/>
        <v>0</v>
      </c>
      <c r="R220" s="145">
        <f t="shared" si="45"/>
        <v>0</v>
      </c>
      <c r="S220" s="145">
        <f t="shared" si="40"/>
        <v>0</v>
      </c>
      <c r="T220" s="145">
        <f t="shared" si="41"/>
        <v>0</v>
      </c>
      <c r="U220" s="146">
        <f t="shared" si="42"/>
        <v>0</v>
      </c>
      <c r="V220" s="145">
        <f t="shared" si="46"/>
        <v>0</v>
      </c>
      <c r="W220" s="179"/>
      <c r="X220" s="179"/>
      <c r="Y220" s="145"/>
      <c r="Z220" s="212"/>
      <c r="AA220" s="212"/>
      <c r="AB220" s="212"/>
    </row>
    <row r="221" spans="1:28" hidden="1" x14ac:dyDescent="0.25">
      <c r="A221" s="135">
        <v>213</v>
      </c>
      <c r="B221" s="161" t="s">
        <v>877</v>
      </c>
      <c r="C221" s="161" t="s">
        <v>63</v>
      </c>
      <c r="D221" s="140"/>
      <c r="E221" s="141"/>
      <c r="F221" s="141"/>
      <c r="G221" s="139"/>
      <c r="H221" s="139"/>
      <c r="I221" s="139"/>
      <c r="J221" s="142"/>
      <c r="K221" s="142"/>
      <c r="L221" s="142"/>
      <c r="M221" s="144">
        <f t="shared" si="43"/>
        <v>0</v>
      </c>
      <c r="N221" s="219">
        <f t="shared" si="36"/>
        <v>0</v>
      </c>
      <c r="O221" s="146">
        <f t="shared" si="37"/>
        <v>0</v>
      </c>
      <c r="P221" s="145">
        <f t="shared" si="38"/>
        <v>0</v>
      </c>
      <c r="Q221" s="146">
        <f t="shared" si="39"/>
        <v>0</v>
      </c>
      <c r="R221" s="145">
        <f t="shared" si="45"/>
        <v>0</v>
      </c>
      <c r="S221" s="145">
        <f t="shared" si="40"/>
        <v>0</v>
      </c>
      <c r="T221" s="145">
        <f t="shared" si="41"/>
        <v>0</v>
      </c>
      <c r="U221" s="146">
        <f t="shared" si="42"/>
        <v>0</v>
      </c>
      <c r="V221" s="145">
        <f t="shared" si="46"/>
        <v>0</v>
      </c>
      <c r="W221" s="179"/>
      <c r="X221" s="179"/>
      <c r="Y221" s="145"/>
      <c r="Z221" s="212"/>
      <c r="AA221" s="282"/>
      <c r="AB221" s="282"/>
    </row>
    <row r="222" spans="1:28" ht="31.5" hidden="1" x14ac:dyDescent="0.25">
      <c r="A222" s="135">
        <v>214</v>
      </c>
      <c r="B222" s="161" t="s">
        <v>674</v>
      </c>
      <c r="C222" s="161" t="s">
        <v>63</v>
      </c>
      <c r="D222" s="140"/>
      <c r="E222" s="141"/>
      <c r="F222" s="142">
        <v>10.74</v>
      </c>
      <c r="G222" s="139"/>
      <c r="H222" s="139"/>
      <c r="I222" s="139">
        <v>5</v>
      </c>
      <c r="J222" s="142"/>
      <c r="K222" s="142"/>
      <c r="L222" s="142">
        <f t="shared" si="44"/>
        <v>0.46554934823091249</v>
      </c>
      <c r="M222" s="144">
        <f t="shared" si="43"/>
        <v>0</v>
      </c>
      <c r="N222" s="219">
        <f t="shared" si="36"/>
        <v>0</v>
      </c>
      <c r="O222" s="146">
        <f t="shared" si="37"/>
        <v>0</v>
      </c>
      <c r="P222" s="203">
        <f t="shared" si="38"/>
        <v>0</v>
      </c>
      <c r="Q222" s="202">
        <f t="shared" si="39"/>
        <v>0</v>
      </c>
      <c r="R222" s="203">
        <v>25</v>
      </c>
      <c r="S222" s="203">
        <f t="shared" si="40"/>
        <v>0</v>
      </c>
      <c r="T222" s="203">
        <f t="shared" si="41"/>
        <v>0</v>
      </c>
      <c r="U222" s="202">
        <f t="shared" si="42"/>
        <v>0</v>
      </c>
      <c r="V222" s="203">
        <v>20</v>
      </c>
      <c r="W222" s="203" t="s">
        <v>834</v>
      </c>
      <c r="X222" s="203"/>
      <c r="Y222" s="203"/>
      <c r="Z222" s="281"/>
      <c r="AA222" s="287"/>
      <c r="AB222" s="287"/>
    </row>
    <row r="223" spans="1:28" ht="31.5" x14ac:dyDescent="0.25">
      <c r="A223" s="318">
        <v>215</v>
      </c>
      <c r="B223" s="263" t="s">
        <v>668</v>
      </c>
      <c r="C223" s="263" t="s">
        <v>63</v>
      </c>
      <c r="D223" s="140"/>
      <c r="E223" s="141"/>
      <c r="F223" s="255">
        <v>269.17</v>
      </c>
      <c r="G223" s="257">
        <v>180</v>
      </c>
      <c r="H223" s="257">
        <v>189</v>
      </c>
      <c r="I223" s="257">
        <v>188</v>
      </c>
      <c r="J223" s="255">
        <v>0.67</v>
      </c>
      <c r="K223" s="255">
        <v>0.7</v>
      </c>
      <c r="L223" s="255">
        <f t="shared" si="44"/>
        <v>0.69844336293049003</v>
      </c>
      <c r="M223" s="200">
        <f t="shared" si="43"/>
        <v>3</v>
      </c>
      <c r="N223" s="219">
        <f t="shared" si="36"/>
        <v>5</v>
      </c>
      <c r="O223" s="146">
        <f t="shared" si="37"/>
        <v>5.64</v>
      </c>
      <c r="P223" s="203">
        <f t="shared" si="38"/>
        <v>1</v>
      </c>
      <c r="Q223" s="202">
        <f t="shared" si="39"/>
        <v>1.25</v>
      </c>
      <c r="R223" s="203">
        <v>25</v>
      </c>
      <c r="S223" s="203">
        <f t="shared" si="40"/>
        <v>3</v>
      </c>
      <c r="T223" s="203">
        <f t="shared" si="41"/>
        <v>1</v>
      </c>
      <c r="U223" s="202">
        <f t="shared" si="42"/>
        <v>1</v>
      </c>
      <c r="V223" s="203">
        <v>20</v>
      </c>
      <c r="W223" s="203">
        <v>5</v>
      </c>
      <c r="X223" s="203">
        <v>1</v>
      </c>
      <c r="Y223" s="203">
        <v>1</v>
      </c>
      <c r="Z223" s="281">
        <v>5</v>
      </c>
      <c r="AA223" s="287">
        <v>5</v>
      </c>
      <c r="AB223" s="287"/>
    </row>
    <row r="224" spans="1:28" x14ac:dyDescent="0.25">
      <c r="A224" s="318">
        <v>216</v>
      </c>
      <c r="B224" s="263" t="s">
        <v>2</v>
      </c>
      <c r="C224" s="263" t="s">
        <v>63</v>
      </c>
      <c r="D224" s="140"/>
      <c r="E224" s="141"/>
      <c r="F224" s="255">
        <v>508.54</v>
      </c>
      <c r="G224" s="257">
        <v>337</v>
      </c>
      <c r="H224" s="257">
        <v>276</v>
      </c>
      <c r="I224" s="257">
        <v>407</v>
      </c>
      <c r="J224" s="255">
        <v>0.66</v>
      </c>
      <c r="K224" s="255">
        <v>0.54</v>
      </c>
      <c r="L224" s="255">
        <f t="shared" si="44"/>
        <v>0.80033035749400239</v>
      </c>
      <c r="M224" s="200">
        <f t="shared" si="43"/>
        <v>3</v>
      </c>
      <c r="N224" s="219">
        <f t="shared" si="36"/>
        <v>12</v>
      </c>
      <c r="O224" s="146">
        <f t="shared" si="37"/>
        <v>12.21</v>
      </c>
      <c r="P224" s="203">
        <f t="shared" si="38"/>
        <v>3</v>
      </c>
      <c r="Q224" s="202">
        <f t="shared" si="39"/>
        <v>3</v>
      </c>
      <c r="R224" s="203">
        <v>25</v>
      </c>
      <c r="S224" s="203">
        <f t="shared" si="40"/>
        <v>7</v>
      </c>
      <c r="T224" s="203">
        <f t="shared" si="41"/>
        <v>2</v>
      </c>
      <c r="U224" s="202">
        <f t="shared" si="42"/>
        <v>2.4</v>
      </c>
      <c r="V224" s="203">
        <v>20</v>
      </c>
      <c r="W224" s="203" t="s">
        <v>916</v>
      </c>
      <c r="X224" s="203"/>
      <c r="Y224" s="203"/>
      <c r="Z224" s="281">
        <v>8</v>
      </c>
      <c r="AA224" s="287">
        <v>8</v>
      </c>
      <c r="AB224" s="287"/>
    </row>
    <row r="225" spans="1:28" ht="31.5" x14ac:dyDescent="0.25">
      <c r="A225" s="318">
        <v>217</v>
      </c>
      <c r="B225" s="263" t="s">
        <v>725</v>
      </c>
      <c r="C225" s="263" t="s">
        <v>63</v>
      </c>
      <c r="D225" s="140"/>
      <c r="E225" s="141"/>
      <c r="F225" s="255">
        <v>458.26</v>
      </c>
      <c r="G225" s="257">
        <v>315</v>
      </c>
      <c r="H225" s="257">
        <v>287</v>
      </c>
      <c r="I225" s="257">
        <v>295</v>
      </c>
      <c r="J225" s="255">
        <v>0.69</v>
      </c>
      <c r="K225" s="255">
        <v>0.63</v>
      </c>
      <c r="L225" s="255">
        <f t="shared" si="44"/>
        <v>0.64373936193427317</v>
      </c>
      <c r="M225" s="200">
        <f t="shared" si="43"/>
        <v>3</v>
      </c>
      <c r="N225" s="219">
        <f t="shared" si="36"/>
        <v>8</v>
      </c>
      <c r="O225" s="146">
        <f t="shared" si="37"/>
        <v>8.85</v>
      </c>
      <c r="P225" s="203">
        <f t="shared" si="38"/>
        <v>2</v>
      </c>
      <c r="Q225" s="202">
        <f t="shared" si="39"/>
        <v>2</v>
      </c>
      <c r="R225" s="203">
        <v>25</v>
      </c>
      <c r="S225" s="203">
        <f t="shared" si="40"/>
        <v>5</v>
      </c>
      <c r="T225" s="203">
        <f t="shared" si="41"/>
        <v>1</v>
      </c>
      <c r="U225" s="202">
        <f t="shared" si="42"/>
        <v>1.6</v>
      </c>
      <c r="V225" s="203">
        <v>20</v>
      </c>
      <c r="W225" s="203">
        <v>8</v>
      </c>
      <c r="X225" s="203">
        <v>2</v>
      </c>
      <c r="Y225" s="203">
        <v>1</v>
      </c>
      <c r="Z225" s="281">
        <v>8</v>
      </c>
      <c r="AA225" s="287">
        <v>8</v>
      </c>
      <c r="AB225" s="287"/>
    </row>
    <row r="226" spans="1:28" ht="33.75" customHeight="1" x14ac:dyDescent="0.25">
      <c r="A226" s="318">
        <v>218</v>
      </c>
      <c r="B226" s="263" t="s">
        <v>726</v>
      </c>
      <c r="C226" s="263" t="s">
        <v>63</v>
      </c>
      <c r="D226" s="140"/>
      <c r="E226" s="141"/>
      <c r="F226" s="255">
        <v>280.58</v>
      </c>
      <c r="G226" s="257">
        <v>222</v>
      </c>
      <c r="H226" s="257">
        <v>222</v>
      </c>
      <c r="I226" s="257">
        <v>277</v>
      </c>
      <c r="J226" s="255">
        <v>0.79</v>
      </c>
      <c r="K226" s="255">
        <v>0.79</v>
      </c>
      <c r="L226" s="255">
        <f t="shared" si="44"/>
        <v>0.98724071566041771</v>
      </c>
      <c r="M226" s="200">
        <f t="shared" si="43"/>
        <v>3</v>
      </c>
      <c r="N226" s="219">
        <f t="shared" si="36"/>
        <v>8</v>
      </c>
      <c r="O226" s="146">
        <f t="shared" si="37"/>
        <v>8.31</v>
      </c>
      <c r="P226" s="203">
        <f t="shared" si="38"/>
        <v>2</v>
      </c>
      <c r="Q226" s="202">
        <f t="shared" si="39"/>
        <v>2</v>
      </c>
      <c r="R226" s="203">
        <v>25</v>
      </c>
      <c r="S226" s="203">
        <f t="shared" si="40"/>
        <v>5</v>
      </c>
      <c r="T226" s="203">
        <f t="shared" si="41"/>
        <v>1</v>
      </c>
      <c r="U226" s="202">
        <f t="shared" si="42"/>
        <v>1.6</v>
      </c>
      <c r="V226" s="203">
        <v>20</v>
      </c>
      <c r="W226" s="203">
        <v>14</v>
      </c>
      <c r="X226" s="203">
        <v>0</v>
      </c>
      <c r="Y226" s="203">
        <v>2</v>
      </c>
      <c r="Z226" s="281">
        <v>6</v>
      </c>
      <c r="AA226" s="287">
        <v>6</v>
      </c>
      <c r="AB226" s="287" t="s">
        <v>1010</v>
      </c>
    </row>
    <row r="227" spans="1:28" ht="33.75" customHeight="1" x14ac:dyDescent="0.25">
      <c r="A227" s="318">
        <v>219</v>
      </c>
      <c r="B227" s="263" t="s">
        <v>727</v>
      </c>
      <c r="C227" s="263" t="s">
        <v>63</v>
      </c>
      <c r="D227" s="140"/>
      <c r="E227" s="141"/>
      <c r="F227" s="255">
        <v>50.83</v>
      </c>
      <c r="G227" s="257"/>
      <c r="H227" s="257">
        <v>42</v>
      </c>
      <c r="I227" s="257">
        <v>52</v>
      </c>
      <c r="J227" s="255"/>
      <c r="K227" s="255">
        <v>0.83</v>
      </c>
      <c r="L227" s="255">
        <f t="shared" si="44"/>
        <v>1.0230179028132993</v>
      </c>
      <c r="M227" s="200">
        <f t="shared" si="43"/>
        <v>5</v>
      </c>
      <c r="N227" s="219">
        <f t="shared" si="36"/>
        <v>2</v>
      </c>
      <c r="O227" s="146">
        <f t="shared" si="37"/>
        <v>2.6</v>
      </c>
      <c r="P227" s="203">
        <f t="shared" si="38"/>
        <v>0</v>
      </c>
      <c r="Q227" s="202">
        <f t="shared" si="39"/>
        <v>0.5</v>
      </c>
      <c r="R227" s="203">
        <v>25</v>
      </c>
      <c r="S227" s="203">
        <f t="shared" si="40"/>
        <v>2</v>
      </c>
      <c r="T227" s="203">
        <f t="shared" si="41"/>
        <v>0</v>
      </c>
      <c r="U227" s="202">
        <f t="shared" si="42"/>
        <v>0.4</v>
      </c>
      <c r="V227" s="203">
        <v>20</v>
      </c>
      <c r="W227" s="203">
        <v>2</v>
      </c>
      <c r="X227" s="203"/>
      <c r="Y227" s="203"/>
      <c r="Z227" s="281">
        <v>1</v>
      </c>
      <c r="AA227" s="287"/>
      <c r="AB227" s="287"/>
    </row>
    <row r="228" spans="1:28" hidden="1" x14ac:dyDescent="0.25">
      <c r="A228" s="135">
        <v>220</v>
      </c>
      <c r="B228" s="161" t="s">
        <v>444</v>
      </c>
      <c r="C228" s="161" t="s">
        <v>63</v>
      </c>
      <c r="D228" s="140"/>
      <c r="E228" s="141"/>
      <c r="F228" s="141"/>
      <c r="G228" s="139"/>
      <c r="H228" s="139"/>
      <c r="I228" s="139"/>
      <c r="J228" s="142"/>
      <c r="K228" s="142"/>
      <c r="L228" s="142"/>
      <c r="M228" s="144">
        <f t="shared" si="43"/>
        <v>0</v>
      </c>
      <c r="N228" s="219">
        <f t="shared" si="36"/>
        <v>0</v>
      </c>
      <c r="O228" s="146">
        <f t="shared" si="37"/>
        <v>0</v>
      </c>
      <c r="P228" s="145">
        <f t="shared" si="38"/>
        <v>0</v>
      </c>
      <c r="Q228" s="146">
        <f t="shared" si="39"/>
        <v>0</v>
      </c>
      <c r="R228" s="145">
        <f>IF(I228&lt;VLOOKUP(L228,$M$405:$Q$413,2),0,VLOOKUP(L228,$M$405:$Q$413,4))</f>
        <v>0</v>
      </c>
      <c r="S228" s="145">
        <f t="shared" si="40"/>
        <v>0</v>
      </c>
      <c r="T228" s="145">
        <f t="shared" si="41"/>
        <v>0</v>
      </c>
      <c r="U228" s="146">
        <f t="shared" si="42"/>
        <v>0</v>
      </c>
      <c r="V228" s="145">
        <f>IF(I228&lt;VLOOKUP(L228,$M$405:$Q$413,2),0,VLOOKUP(L228,$M$405:$Q$413,5))</f>
        <v>0</v>
      </c>
      <c r="W228" s="179"/>
      <c r="X228" s="179"/>
      <c r="Y228" s="145"/>
      <c r="Z228" s="212"/>
      <c r="AA228" s="283"/>
      <c r="AB228" s="283"/>
    </row>
    <row r="229" spans="1:28" hidden="1" x14ac:dyDescent="0.25">
      <c r="A229" s="135">
        <v>221</v>
      </c>
      <c r="B229" s="161" t="s">
        <v>878</v>
      </c>
      <c r="C229" s="161" t="s">
        <v>283</v>
      </c>
      <c r="D229" s="140"/>
      <c r="E229" s="141"/>
      <c r="F229" s="141"/>
      <c r="G229" s="139"/>
      <c r="H229" s="139"/>
      <c r="I229" s="139"/>
      <c r="J229" s="142"/>
      <c r="K229" s="142"/>
      <c r="L229" s="142"/>
      <c r="M229" s="144">
        <f t="shared" si="43"/>
        <v>0</v>
      </c>
      <c r="N229" s="219">
        <f t="shared" si="36"/>
        <v>0</v>
      </c>
      <c r="O229" s="146">
        <f t="shared" si="37"/>
        <v>0</v>
      </c>
      <c r="P229" s="145">
        <f t="shared" si="38"/>
        <v>0</v>
      </c>
      <c r="Q229" s="146">
        <f t="shared" si="39"/>
        <v>0</v>
      </c>
      <c r="R229" s="145">
        <f>IF(I229&lt;VLOOKUP(L229,$M$405:$Q$413,2),0,VLOOKUP(L229,$M$405:$Q$413,4))</f>
        <v>0</v>
      </c>
      <c r="S229" s="145">
        <f t="shared" si="40"/>
        <v>0</v>
      </c>
      <c r="T229" s="145">
        <f t="shared" si="41"/>
        <v>0</v>
      </c>
      <c r="U229" s="146">
        <f t="shared" si="42"/>
        <v>0</v>
      </c>
      <c r="V229" s="145">
        <f>IF(I229&lt;VLOOKUP(L229,$M$405:$Q$413,2),0,VLOOKUP(L229,$M$405:$Q$413,5))</f>
        <v>0</v>
      </c>
      <c r="W229" s="179"/>
      <c r="X229" s="179"/>
      <c r="Y229" s="145"/>
      <c r="Z229" s="212"/>
      <c r="AA229" s="212"/>
      <c r="AB229" s="212"/>
    </row>
    <row r="230" spans="1:28" hidden="1" x14ac:dyDescent="0.25">
      <c r="A230" s="135">
        <v>222</v>
      </c>
      <c r="B230" s="161" t="s">
        <v>845</v>
      </c>
      <c r="C230" s="161" t="s">
        <v>283</v>
      </c>
      <c r="D230" s="140"/>
      <c r="E230" s="141"/>
      <c r="F230" s="141"/>
      <c r="G230" s="139"/>
      <c r="H230" s="139"/>
      <c r="I230" s="139"/>
      <c r="J230" s="142"/>
      <c r="K230" s="142"/>
      <c r="L230" s="142"/>
      <c r="M230" s="144">
        <f t="shared" si="43"/>
        <v>0</v>
      </c>
      <c r="N230" s="219">
        <f t="shared" si="36"/>
        <v>0</v>
      </c>
      <c r="O230" s="146">
        <f t="shared" si="37"/>
        <v>0</v>
      </c>
      <c r="P230" s="145">
        <f t="shared" si="38"/>
        <v>0</v>
      </c>
      <c r="Q230" s="146">
        <f t="shared" si="39"/>
        <v>0</v>
      </c>
      <c r="R230" s="145">
        <f>IF(I230&lt;VLOOKUP(L230,$M$405:$Q$413,2),0,VLOOKUP(L230,$M$405:$Q$413,4))</f>
        <v>0</v>
      </c>
      <c r="S230" s="145">
        <f t="shared" si="40"/>
        <v>0</v>
      </c>
      <c r="T230" s="145">
        <f t="shared" si="41"/>
        <v>0</v>
      </c>
      <c r="U230" s="146">
        <f t="shared" si="42"/>
        <v>0</v>
      </c>
      <c r="V230" s="145">
        <f>IF(I230&lt;VLOOKUP(L230,$M$405:$Q$413,2),0,VLOOKUP(L230,$M$405:$Q$413,5))</f>
        <v>0</v>
      </c>
      <c r="W230" s="179"/>
      <c r="X230" s="179"/>
      <c r="Y230" s="145"/>
      <c r="Z230" s="212"/>
      <c r="AA230" s="282"/>
      <c r="AB230" s="282"/>
    </row>
    <row r="231" spans="1:28" ht="47.25" hidden="1" x14ac:dyDescent="0.25">
      <c r="A231" s="135">
        <v>223</v>
      </c>
      <c r="B231" s="294" t="s">
        <v>284</v>
      </c>
      <c r="C231" s="294" t="s">
        <v>283</v>
      </c>
      <c r="D231" s="140"/>
      <c r="E231" s="141"/>
      <c r="F231" s="142">
        <v>182.5</v>
      </c>
      <c r="G231" s="139"/>
      <c r="H231" s="139"/>
      <c r="I231" s="139">
        <v>5</v>
      </c>
      <c r="J231" s="142"/>
      <c r="K231" s="142"/>
      <c r="L231" s="142">
        <f t="shared" si="44"/>
        <v>2.7397260273972601E-2</v>
      </c>
      <c r="M231" s="144">
        <f t="shared" si="43"/>
        <v>0</v>
      </c>
      <c r="N231" s="219">
        <f t="shared" si="36"/>
        <v>0</v>
      </c>
      <c r="O231" s="146">
        <f t="shared" si="37"/>
        <v>0</v>
      </c>
      <c r="P231" s="203">
        <f t="shared" si="38"/>
        <v>0</v>
      </c>
      <c r="Q231" s="202">
        <f t="shared" si="39"/>
        <v>0</v>
      </c>
      <c r="R231" s="203">
        <v>25</v>
      </c>
      <c r="S231" s="203">
        <f t="shared" si="40"/>
        <v>0</v>
      </c>
      <c r="T231" s="203">
        <f t="shared" si="41"/>
        <v>0</v>
      </c>
      <c r="U231" s="202">
        <f t="shared" si="42"/>
        <v>0</v>
      </c>
      <c r="V231" s="203">
        <v>20</v>
      </c>
      <c r="W231" s="203">
        <v>0</v>
      </c>
      <c r="X231" s="203"/>
      <c r="Y231" s="203"/>
      <c r="Z231" s="281"/>
      <c r="AA231" s="287"/>
      <c r="AB231" s="287">
        <f>N231-W231</f>
        <v>0</v>
      </c>
    </row>
    <row r="232" spans="1:28" hidden="1" x14ac:dyDescent="0.25">
      <c r="A232" s="135">
        <v>224</v>
      </c>
      <c r="B232" s="161" t="s">
        <v>2</v>
      </c>
      <c r="C232" s="161" t="s">
        <v>283</v>
      </c>
      <c r="D232" s="140"/>
      <c r="E232" s="141"/>
      <c r="F232" s="141">
        <v>0</v>
      </c>
      <c r="G232" s="139"/>
      <c r="H232" s="139"/>
      <c r="I232" s="139"/>
      <c r="J232" s="142"/>
      <c r="K232" s="142"/>
      <c r="L232" s="142"/>
      <c r="M232" s="144">
        <f t="shared" si="43"/>
        <v>0</v>
      </c>
      <c r="N232" s="145">
        <f t="shared" si="36"/>
        <v>0</v>
      </c>
      <c r="O232" s="146">
        <f t="shared" si="37"/>
        <v>0</v>
      </c>
      <c r="P232" s="145">
        <f t="shared" si="38"/>
        <v>0</v>
      </c>
      <c r="Q232" s="146">
        <f t="shared" si="39"/>
        <v>0</v>
      </c>
      <c r="R232" s="145">
        <f>IF(I232&lt;VLOOKUP(L232,$M$405:$Q$413,2),0,VLOOKUP(L232,$M$405:$Q$413,4))</f>
        <v>0</v>
      </c>
      <c r="S232" s="145">
        <f t="shared" si="40"/>
        <v>0</v>
      </c>
      <c r="T232" s="145">
        <f t="shared" si="41"/>
        <v>0</v>
      </c>
      <c r="U232" s="146">
        <f t="shared" si="42"/>
        <v>0</v>
      </c>
      <c r="V232" s="145">
        <f>IF(I232&lt;VLOOKUP(L232,$M$405:$Q$413,2),0,VLOOKUP(L232,$M$405:$Q$413,5))</f>
        <v>0</v>
      </c>
      <c r="W232" s="203"/>
      <c r="X232" s="179"/>
      <c r="Y232" s="247"/>
      <c r="AA232" s="112"/>
      <c r="AB232" s="283"/>
    </row>
    <row r="233" spans="1:28" hidden="1" x14ac:dyDescent="0.25">
      <c r="A233" s="135">
        <v>225</v>
      </c>
      <c r="B233" s="161" t="s">
        <v>444</v>
      </c>
      <c r="C233" s="161" t="s">
        <v>283</v>
      </c>
      <c r="D233" s="140"/>
      <c r="E233" s="141"/>
      <c r="F233" s="141"/>
      <c r="G233" s="139"/>
      <c r="H233" s="139"/>
      <c r="I233" s="139"/>
      <c r="J233" s="142"/>
      <c r="K233" s="142"/>
      <c r="L233" s="142"/>
      <c r="M233" s="144">
        <f t="shared" si="43"/>
        <v>0</v>
      </c>
      <c r="N233" s="219">
        <f t="shared" si="36"/>
        <v>0</v>
      </c>
      <c r="O233" s="146">
        <f t="shared" si="37"/>
        <v>0</v>
      </c>
      <c r="P233" s="145">
        <f t="shared" si="38"/>
        <v>0</v>
      </c>
      <c r="Q233" s="146">
        <f t="shared" si="39"/>
        <v>0</v>
      </c>
      <c r="R233" s="145">
        <f>IF(I233&lt;VLOOKUP(L233,$M$405:$Q$413,2),0,VLOOKUP(L233,$M$405:$Q$413,4))</f>
        <v>0</v>
      </c>
      <c r="S233" s="145">
        <f t="shared" si="40"/>
        <v>0</v>
      </c>
      <c r="T233" s="145">
        <f t="shared" si="41"/>
        <v>0</v>
      </c>
      <c r="U233" s="146">
        <f t="shared" si="42"/>
        <v>0</v>
      </c>
      <c r="V233" s="145">
        <f>IF(I233&lt;VLOOKUP(L233,$M$405:$Q$413,2),0,VLOOKUP(L233,$M$405:$Q$413,5))</f>
        <v>0</v>
      </c>
      <c r="W233" s="179"/>
      <c r="X233" s="179"/>
      <c r="Y233" s="145"/>
      <c r="Z233" s="212"/>
      <c r="AA233" s="282"/>
      <c r="AB233" s="282"/>
    </row>
    <row r="234" spans="1:28" ht="31.5" x14ac:dyDescent="0.25">
      <c r="A234" s="318">
        <v>226</v>
      </c>
      <c r="B234" s="263" t="s">
        <v>879</v>
      </c>
      <c r="C234" s="263" t="s">
        <v>31</v>
      </c>
      <c r="D234" s="140"/>
      <c r="E234" s="141"/>
      <c r="F234" s="255">
        <v>99.13</v>
      </c>
      <c r="G234" s="257">
        <v>218</v>
      </c>
      <c r="H234" s="257">
        <v>226</v>
      </c>
      <c r="I234" s="257">
        <v>239</v>
      </c>
      <c r="K234" s="255">
        <v>2.2799999999999998</v>
      </c>
      <c r="L234" s="255">
        <f t="shared" si="44"/>
        <v>2.4109754867345909</v>
      </c>
      <c r="M234" s="200">
        <f t="shared" si="43"/>
        <v>7</v>
      </c>
      <c r="N234" s="219">
        <f t="shared" si="36"/>
        <v>16</v>
      </c>
      <c r="O234" s="146">
        <f t="shared" si="37"/>
        <v>16.73</v>
      </c>
      <c r="P234" s="203">
        <f t="shared" si="38"/>
        <v>4</v>
      </c>
      <c r="Q234" s="202">
        <f t="shared" si="39"/>
        <v>4</v>
      </c>
      <c r="R234" s="203">
        <v>25</v>
      </c>
      <c r="S234" s="203">
        <f t="shared" si="40"/>
        <v>9</v>
      </c>
      <c r="T234" s="203">
        <f t="shared" si="41"/>
        <v>3</v>
      </c>
      <c r="U234" s="202">
        <f t="shared" si="42"/>
        <v>3.2</v>
      </c>
      <c r="V234" s="203">
        <v>20</v>
      </c>
      <c r="W234" s="203">
        <v>16</v>
      </c>
      <c r="X234" s="203">
        <v>4</v>
      </c>
      <c r="Y234" s="203">
        <v>3</v>
      </c>
      <c r="Z234" s="281">
        <v>15</v>
      </c>
      <c r="AA234" s="287">
        <v>14</v>
      </c>
      <c r="AB234" s="287"/>
    </row>
    <row r="235" spans="1:28" hidden="1" x14ac:dyDescent="0.25">
      <c r="A235" s="135">
        <v>227</v>
      </c>
      <c r="B235" s="161" t="s">
        <v>838</v>
      </c>
      <c r="C235" s="161" t="s">
        <v>31</v>
      </c>
      <c r="D235" s="140"/>
      <c r="E235" s="141"/>
      <c r="F235" s="141"/>
      <c r="G235" s="139"/>
      <c r="H235" s="139"/>
      <c r="I235" s="139"/>
      <c r="J235" s="142"/>
      <c r="K235" s="142"/>
      <c r="L235" s="142"/>
      <c r="M235" s="144">
        <f t="shared" si="43"/>
        <v>0</v>
      </c>
      <c r="N235" s="219">
        <f t="shared" si="36"/>
        <v>0</v>
      </c>
      <c r="O235" s="146">
        <f t="shared" si="37"/>
        <v>0</v>
      </c>
      <c r="P235" s="145">
        <f t="shared" si="38"/>
        <v>0</v>
      </c>
      <c r="Q235" s="146">
        <f t="shared" si="39"/>
        <v>0</v>
      </c>
      <c r="R235" s="145">
        <f>IF(I235&lt;VLOOKUP(L235,$M$405:$Q$413,2),0,VLOOKUP(L235,$M$405:$Q$413,4))</f>
        <v>0</v>
      </c>
      <c r="S235" s="145">
        <f t="shared" si="40"/>
        <v>0</v>
      </c>
      <c r="T235" s="145">
        <f t="shared" si="41"/>
        <v>0</v>
      </c>
      <c r="U235" s="146">
        <f t="shared" si="42"/>
        <v>0</v>
      </c>
      <c r="V235" s="145">
        <f>IF(I235&lt;VLOOKUP(L235,$M$405:$Q$413,2),0,VLOOKUP(L235,$M$405:$Q$413,5))</f>
        <v>0</v>
      </c>
      <c r="W235" s="179"/>
      <c r="X235" s="179"/>
      <c r="Y235" s="145"/>
      <c r="Z235" s="212"/>
      <c r="AA235" s="284"/>
      <c r="AB235" s="284"/>
    </row>
    <row r="236" spans="1:28" ht="31.5" x14ac:dyDescent="0.25">
      <c r="A236" s="318">
        <v>228</v>
      </c>
      <c r="B236" s="263" t="s">
        <v>728</v>
      </c>
      <c r="C236" s="263" t="s">
        <v>31</v>
      </c>
      <c r="D236" s="140"/>
      <c r="E236" s="141"/>
      <c r="F236" s="255">
        <v>24.9</v>
      </c>
      <c r="G236" s="257">
        <v>45</v>
      </c>
      <c r="H236" s="257">
        <v>49</v>
      </c>
      <c r="I236" s="257">
        <v>42</v>
      </c>
      <c r="J236" s="255">
        <v>1.81</v>
      </c>
      <c r="K236" s="255">
        <v>1.97</v>
      </c>
      <c r="L236" s="255">
        <f t="shared" si="44"/>
        <v>1.6867469879518073</v>
      </c>
      <c r="M236" s="200">
        <f t="shared" si="43"/>
        <v>5</v>
      </c>
      <c r="N236" s="219">
        <f t="shared" si="36"/>
        <v>2</v>
      </c>
      <c r="O236" s="146">
        <f t="shared" si="37"/>
        <v>2.1</v>
      </c>
      <c r="P236" s="203">
        <f t="shared" si="38"/>
        <v>0</v>
      </c>
      <c r="Q236" s="202">
        <f t="shared" si="39"/>
        <v>0.5</v>
      </c>
      <c r="R236" s="203">
        <v>25</v>
      </c>
      <c r="S236" s="203">
        <f t="shared" si="40"/>
        <v>2</v>
      </c>
      <c r="T236" s="203">
        <f t="shared" si="41"/>
        <v>0</v>
      </c>
      <c r="U236" s="202">
        <f t="shared" si="42"/>
        <v>0.4</v>
      </c>
      <c r="V236" s="203">
        <v>20</v>
      </c>
      <c r="W236" s="203">
        <v>2</v>
      </c>
      <c r="X236" s="203"/>
      <c r="Y236" s="203"/>
      <c r="Z236" s="281">
        <v>2</v>
      </c>
      <c r="AA236" s="287">
        <v>2</v>
      </c>
      <c r="AB236" s="287"/>
    </row>
    <row r="237" spans="1:28" ht="47.25" x14ac:dyDescent="0.25">
      <c r="A237" s="318">
        <v>229</v>
      </c>
      <c r="B237" s="263" t="s">
        <v>729</v>
      </c>
      <c r="C237" s="263" t="s">
        <v>31</v>
      </c>
      <c r="D237" s="140"/>
      <c r="E237" s="141"/>
      <c r="F237" s="255">
        <v>145.1</v>
      </c>
      <c r="G237" s="257">
        <v>268</v>
      </c>
      <c r="H237" s="257">
        <v>285</v>
      </c>
      <c r="I237" s="257">
        <v>304</v>
      </c>
      <c r="J237" s="255">
        <v>1.85</v>
      </c>
      <c r="K237" s="255">
        <v>1.96</v>
      </c>
      <c r="L237" s="255">
        <f t="shared" si="44"/>
        <v>2.0951068228807719</v>
      </c>
      <c r="M237" s="200">
        <f t="shared" si="43"/>
        <v>7</v>
      </c>
      <c r="N237" s="219">
        <f t="shared" si="36"/>
        <v>21</v>
      </c>
      <c r="O237" s="146">
        <f t="shared" si="37"/>
        <v>21.28</v>
      </c>
      <c r="P237" s="203">
        <f t="shared" si="38"/>
        <v>1</v>
      </c>
      <c r="Q237" s="202">
        <f t="shared" si="39"/>
        <v>1.05</v>
      </c>
      <c r="R237" s="203">
        <v>5</v>
      </c>
      <c r="S237" s="203">
        <f t="shared" si="40"/>
        <v>19</v>
      </c>
      <c r="T237" s="203">
        <f t="shared" si="41"/>
        <v>1</v>
      </c>
      <c r="U237" s="202">
        <f t="shared" si="42"/>
        <v>1.05</v>
      </c>
      <c r="V237" s="203">
        <v>5</v>
      </c>
      <c r="W237" s="203">
        <v>21</v>
      </c>
      <c r="X237" s="203">
        <v>1</v>
      </c>
      <c r="Y237" s="203">
        <v>1</v>
      </c>
      <c r="Z237" s="281">
        <v>14</v>
      </c>
      <c r="AA237" s="287">
        <v>12</v>
      </c>
      <c r="AB237" s="287"/>
    </row>
    <row r="238" spans="1:28" x14ac:dyDescent="0.25">
      <c r="A238" s="318">
        <v>230</v>
      </c>
      <c r="B238" s="263" t="s">
        <v>2</v>
      </c>
      <c r="C238" s="263" t="s">
        <v>31</v>
      </c>
      <c r="D238" s="140"/>
      <c r="E238" s="141"/>
      <c r="F238" s="255">
        <v>130.16999999999999</v>
      </c>
      <c r="G238" s="257">
        <v>144</v>
      </c>
      <c r="H238" s="257">
        <v>98</v>
      </c>
      <c r="I238" s="257">
        <v>120</v>
      </c>
      <c r="J238" s="255">
        <v>1.1100000000000001</v>
      </c>
      <c r="K238" s="255">
        <v>0.75</v>
      </c>
      <c r="L238" s="255">
        <f t="shared" si="44"/>
        <v>0.92187139893984793</v>
      </c>
      <c r="M238" s="200">
        <f t="shared" si="43"/>
        <v>3</v>
      </c>
      <c r="N238" s="219">
        <f t="shared" si="36"/>
        <v>3</v>
      </c>
      <c r="O238" s="146">
        <f t="shared" si="37"/>
        <v>3.6</v>
      </c>
      <c r="P238" s="203">
        <f t="shared" si="38"/>
        <v>0</v>
      </c>
      <c r="Q238" s="202">
        <f t="shared" si="39"/>
        <v>0.75</v>
      </c>
      <c r="R238" s="203">
        <v>25</v>
      </c>
      <c r="S238" s="203">
        <f t="shared" si="40"/>
        <v>3</v>
      </c>
      <c r="T238" s="203">
        <f t="shared" si="41"/>
        <v>0</v>
      </c>
      <c r="U238" s="202">
        <f t="shared" si="42"/>
        <v>0.6</v>
      </c>
      <c r="V238" s="203">
        <v>20</v>
      </c>
      <c r="W238" s="203" t="s">
        <v>916</v>
      </c>
      <c r="X238" s="203"/>
      <c r="Y238" s="203"/>
      <c r="Z238" s="281">
        <v>2</v>
      </c>
      <c r="AA238" s="287">
        <v>1</v>
      </c>
      <c r="AB238" s="287"/>
    </row>
    <row r="239" spans="1:28" ht="31.5" x14ac:dyDescent="0.25">
      <c r="A239" s="318">
        <v>231</v>
      </c>
      <c r="B239" s="263" t="s">
        <v>730</v>
      </c>
      <c r="C239" s="263" t="s">
        <v>31</v>
      </c>
      <c r="D239" s="140"/>
      <c r="E239" s="141"/>
      <c r="F239" s="255">
        <v>19.66</v>
      </c>
      <c r="G239" s="257"/>
      <c r="H239" s="257">
        <v>41</v>
      </c>
      <c r="I239" s="257">
        <v>49</v>
      </c>
      <c r="J239" s="255"/>
      <c r="K239" s="255">
        <v>1.37</v>
      </c>
      <c r="L239" s="255">
        <f t="shared" si="44"/>
        <v>2.4923702950152595</v>
      </c>
      <c r="M239" s="200">
        <f t="shared" si="43"/>
        <v>7</v>
      </c>
      <c r="N239" s="219">
        <f t="shared" si="36"/>
        <v>3</v>
      </c>
      <c r="O239" s="146">
        <f t="shared" si="37"/>
        <v>3.43</v>
      </c>
      <c r="P239" s="203">
        <f t="shared" si="38"/>
        <v>0</v>
      </c>
      <c r="Q239" s="202">
        <f t="shared" si="39"/>
        <v>0.75</v>
      </c>
      <c r="R239" s="203">
        <v>25</v>
      </c>
      <c r="S239" s="203">
        <f t="shared" si="40"/>
        <v>3</v>
      </c>
      <c r="T239" s="203">
        <f t="shared" si="41"/>
        <v>0</v>
      </c>
      <c r="U239" s="202">
        <f t="shared" si="42"/>
        <v>0.6</v>
      </c>
      <c r="V239" s="203">
        <v>20</v>
      </c>
      <c r="W239" s="203">
        <v>3</v>
      </c>
      <c r="X239" s="203">
        <v>0</v>
      </c>
      <c r="Y239" s="203">
        <v>0</v>
      </c>
      <c r="Z239" s="281">
        <v>2</v>
      </c>
      <c r="AA239" s="287">
        <v>1</v>
      </c>
      <c r="AB239" s="287"/>
    </row>
    <row r="240" spans="1:28" ht="31.5" x14ac:dyDescent="0.25">
      <c r="A240" s="318">
        <v>232</v>
      </c>
      <c r="B240" s="263" t="s">
        <v>100</v>
      </c>
      <c r="C240" s="263" t="s">
        <v>31</v>
      </c>
      <c r="D240" s="140"/>
      <c r="E240" s="141"/>
      <c r="F240" s="255">
        <v>71.48</v>
      </c>
      <c r="G240" s="257">
        <v>172</v>
      </c>
      <c r="H240" s="257">
        <v>183</v>
      </c>
      <c r="I240" s="257">
        <v>187</v>
      </c>
      <c r="J240" s="255">
        <v>2.77</v>
      </c>
      <c r="K240" s="255">
        <v>2.94</v>
      </c>
      <c r="L240" s="255">
        <f t="shared" si="44"/>
        <v>2.6161163961947396</v>
      </c>
      <c r="M240" s="200">
        <f t="shared" si="43"/>
        <v>7</v>
      </c>
      <c r="N240" s="219">
        <f t="shared" si="36"/>
        <v>13</v>
      </c>
      <c r="O240" s="146">
        <f t="shared" si="37"/>
        <v>13.09</v>
      </c>
      <c r="P240" s="203">
        <f t="shared" si="38"/>
        <v>3</v>
      </c>
      <c r="Q240" s="202">
        <f t="shared" si="39"/>
        <v>3.25</v>
      </c>
      <c r="R240" s="203">
        <v>25</v>
      </c>
      <c r="S240" s="203">
        <f t="shared" si="40"/>
        <v>8</v>
      </c>
      <c r="T240" s="203">
        <f t="shared" si="41"/>
        <v>2</v>
      </c>
      <c r="U240" s="202">
        <f t="shared" si="42"/>
        <v>2.6</v>
      </c>
      <c r="V240" s="203">
        <v>20</v>
      </c>
      <c r="W240" s="203">
        <v>13</v>
      </c>
      <c r="X240" s="203">
        <v>3</v>
      </c>
      <c r="Y240" s="203">
        <v>2</v>
      </c>
      <c r="Z240" s="281">
        <v>12</v>
      </c>
      <c r="AA240" s="287">
        <v>12</v>
      </c>
      <c r="AB240" s="287"/>
    </row>
    <row r="241" spans="1:28" hidden="1" x14ac:dyDescent="0.25">
      <c r="A241" s="135">
        <v>233</v>
      </c>
      <c r="B241" s="161" t="s">
        <v>444</v>
      </c>
      <c r="C241" s="161" t="s">
        <v>31</v>
      </c>
      <c r="D241" s="140"/>
      <c r="E241" s="141"/>
      <c r="F241" s="141"/>
      <c r="G241" s="139"/>
      <c r="H241" s="139"/>
      <c r="I241" s="139"/>
      <c r="J241" s="142"/>
      <c r="K241" s="142"/>
      <c r="L241" s="142"/>
      <c r="M241" s="144">
        <f t="shared" si="43"/>
        <v>0</v>
      </c>
      <c r="N241" s="219">
        <f t="shared" si="36"/>
        <v>0</v>
      </c>
      <c r="O241" s="146">
        <f t="shared" si="37"/>
        <v>0</v>
      </c>
      <c r="P241" s="145">
        <f t="shared" si="38"/>
        <v>0</v>
      </c>
      <c r="Q241" s="146">
        <f t="shared" si="39"/>
        <v>0</v>
      </c>
      <c r="R241" s="145">
        <f>IF(I241&lt;VLOOKUP(L241,$M$405:$Q$413,2),0,VLOOKUP(L241,$M$405:$Q$413,4))</f>
        <v>0</v>
      </c>
      <c r="S241" s="145">
        <f t="shared" si="40"/>
        <v>0</v>
      </c>
      <c r="T241" s="145">
        <f t="shared" si="41"/>
        <v>0</v>
      </c>
      <c r="U241" s="146">
        <f t="shared" si="42"/>
        <v>0</v>
      </c>
      <c r="V241" s="145">
        <f>IF(I241&lt;VLOOKUP(L241,$M$405:$Q$413,2),0,VLOOKUP(L241,$M$405:$Q$413,5))</f>
        <v>0</v>
      </c>
      <c r="W241" s="179"/>
      <c r="X241" s="179"/>
      <c r="Y241" s="145"/>
      <c r="Z241" s="212"/>
      <c r="AA241" s="283"/>
      <c r="AB241" s="283"/>
    </row>
    <row r="242" spans="1:28" hidden="1" x14ac:dyDescent="0.25">
      <c r="A242" s="135">
        <v>234</v>
      </c>
      <c r="B242" s="161" t="s">
        <v>880</v>
      </c>
      <c r="C242" s="161" t="s">
        <v>731</v>
      </c>
      <c r="D242" s="140"/>
      <c r="E242" s="141"/>
      <c r="F242" s="141"/>
      <c r="G242" s="139"/>
      <c r="H242" s="139"/>
      <c r="I242" s="139"/>
      <c r="J242" s="142"/>
      <c r="K242" s="142"/>
      <c r="L242" s="142"/>
      <c r="M242" s="144">
        <f t="shared" si="43"/>
        <v>0</v>
      </c>
      <c r="N242" s="219">
        <f t="shared" si="36"/>
        <v>0</v>
      </c>
      <c r="O242" s="146">
        <f t="shared" si="37"/>
        <v>0</v>
      </c>
      <c r="P242" s="145">
        <f t="shared" si="38"/>
        <v>0</v>
      </c>
      <c r="Q242" s="146">
        <f t="shared" si="39"/>
        <v>0</v>
      </c>
      <c r="R242" s="145">
        <f>IF(I242&lt;VLOOKUP(L242,$M$405:$Q$413,2),0,VLOOKUP(L242,$M$405:$Q$413,4))</f>
        <v>0</v>
      </c>
      <c r="S242" s="145">
        <f t="shared" si="40"/>
        <v>0</v>
      </c>
      <c r="T242" s="145">
        <f t="shared" si="41"/>
        <v>0</v>
      </c>
      <c r="U242" s="146">
        <f t="shared" si="42"/>
        <v>0</v>
      </c>
      <c r="V242" s="145">
        <f>IF(I242&lt;VLOOKUP(L242,$M$405:$Q$413,2),0,VLOOKUP(L242,$M$405:$Q$413,5))</f>
        <v>0</v>
      </c>
      <c r="W242" s="179"/>
      <c r="X242" s="179"/>
      <c r="Y242" s="145"/>
      <c r="Z242" s="212"/>
      <c r="AA242" s="212"/>
      <c r="AB242" s="212"/>
    </row>
    <row r="243" spans="1:28" ht="31.5" hidden="1" x14ac:dyDescent="0.25">
      <c r="A243" s="135">
        <v>235</v>
      </c>
      <c r="B243" s="161" t="s">
        <v>674</v>
      </c>
      <c r="C243" s="161" t="s">
        <v>731</v>
      </c>
      <c r="D243" s="140"/>
      <c r="E243" s="141"/>
      <c r="F243" s="141"/>
      <c r="G243" s="139"/>
      <c r="H243" s="139"/>
      <c r="I243" s="139"/>
      <c r="J243" s="142"/>
      <c r="K243" s="142"/>
      <c r="L243" s="142"/>
      <c r="M243" s="144">
        <f t="shared" si="43"/>
        <v>0</v>
      </c>
      <c r="N243" s="219">
        <f t="shared" si="36"/>
        <v>0</v>
      </c>
      <c r="O243" s="146">
        <f t="shared" si="37"/>
        <v>0</v>
      </c>
      <c r="P243" s="145">
        <f t="shared" si="38"/>
        <v>0</v>
      </c>
      <c r="Q243" s="146">
        <f t="shared" si="39"/>
        <v>0</v>
      </c>
      <c r="R243" s="145">
        <v>25</v>
      </c>
      <c r="S243" s="145">
        <f t="shared" si="40"/>
        <v>0</v>
      </c>
      <c r="T243" s="145">
        <f t="shared" si="41"/>
        <v>0</v>
      </c>
      <c r="U243" s="146">
        <f t="shared" si="42"/>
        <v>0</v>
      </c>
      <c r="V243" s="145">
        <v>20</v>
      </c>
      <c r="W243" s="145"/>
      <c r="X243" s="145"/>
      <c r="Y243" s="145"/>
      <c r="Z243" s="212"/>
      <c r="AA243" s="212"/>
      <c r="AB243" s="212"/>
    </row>
    <row r="244" spans="1:28" hidden="1" x14ac:dyDescent="0.25">
      <c r="A244" s="135">
        <v>236</v>
      </c>
      <c r="B244" s="161" t="s">
        <v>2</v>
      </c>
      <c r="C244" s="161" t="s">
        <v>731</v>
      </c>
      <c r="D244" s="140"/>
      <c r="E244" s="141"/>
      <c r="F244" s="141">
        <v>144.78</v>
      </c>
      <c r="G244" s="139"/>
      <c r="H244" s="139"/>
      <c r="I244" s="139"/>
      <c r="J244" s="142"/>
      <c r="K244" s="142"/>
      <c r="L244" s="142">
        <f t="shared" si="44"/>
        <v>0</v>
      </c>
      <c r="M244" s="144">
        <f t="shared" si="43"/>
        <v>0</v>
      </c>
      <c r="N244" s="145">
        <f t="shared" si="36"/>
        <v>0</v>
      </c>
      <c r="O244" s="146">
        <f t="shared" si="37"/>
        <v>0</v>
      </c>
      <c r="P244" s="145">
        <f t="shared" si="38"/>
        <v>0</v>
      </c>
      <c r="Q244" s="146">
        <f t="shared" si="39"/>
        <v>0</v>
      </c>
      <c r="R244" s="145">
        <f>IF(I244&lt;VLOOKUP(L244,$M$405:$Q$413,2),0,VLOOKUP(L244,$M$405:$Q$413,4))</f>
        <v>0</v>
      </c>
      <c r="S244" s="145">
        <f t="shared" si="40"/>
        <v>0</v>
      </c>
      <c r="T244" s="145">
        <f t="shared" si="41"/>
        <v>0</v>
      </c>
      <c r="U244" s="146">
        <f t="shared" si="42"/>
        <v>0</v>
      </c>
      <c r="V244" s="145">
        <f>IF(I244&lt;VLOOKUP(L244,$M$405:$Q$413,2),0,VLOOKUP(L244,$M$405:$Q$413,5))</f>
        <v>0</v>
      </c>
      <c r="W244" s="203"/>
      <c r="X244" s="179"/>
      <c r="Y244" s="247"/>
      <c r="AA244" s="112"/>
      <c r="AB244" s="282"/>
    </row>
    <row r="245" spans="1:28" ht="31.5" x14ac:dyDescent="0.25">
      <c r="A245" s="318">
        <v>237</v>
      </c>
      <c r="B245" s="263" t="s">
        <v>240</v>
      </c>
      <c r="C245" s="263" t="s">
        <v>731</v>
      </c>
      <c r="D245" s="140"/>
      <c r="E245" s="141"/>
      <c r="F245" s="255">
        <v>15.54</v>
      </c>
      <c r="G245" s="257">
        <v>43</v>
      </c>
      <c r="H245" s="257">
        <v>62</v>
      </c>
      <c r="I245" s="257">
        <v>69</v>
      </c>
      <c r="J245" s="255">
        <v>2.77</v>
      </c>
      <c r="K245" s="255">
        <v>3.99</v>
      </c>
      <c r="L245" s="255">
        <f t="shared" si="44"/>
        <v>4.4401544401544406</v>
      </c>
      <c r="M245" s="200">
        <f t="shared" si="43"/>
        <v>8</v>
      </c>
      <c r="N245" s="219">
        <f t="shared" si="36"/>
        <v>5</v>
      </c>
      <c r="O245" s="146">
        <f t="shared" si="37"/>
        <v>5.52</v>
      </c>
      <c r="P245" s="203">
        <f t="shared" si="38"/>
        <v>1</v>
      </c>
      <c r="Q245" s="202">
        <f t="shared" si="39"/>
        <v>1.25</v>
      </c>
      <c r="R245" s="203">
        <v>25</v>
      </c>
      <c r="S245" s="203">
        <f t="shared" si="40"/>
        <v>3</v>
      </c>
      <c r="T245" s="203">
        <f t="shared" si="41"/>
        <v>1</v>
      </c>
      <c r="U245" s="202">
        <f t="shared" si="42"/>
        <v>1</v>
      </c>
      <c r="V245" s="203">
        <v>20</v>
      </c>
      <c r="W245" s="203">
        <v>5</v>
      </c>
      <c r="X245" s="203">
        <v>1</v>
      </c>
      <c r="Y245" s="203">
        <v>1</v>
      </c>
      <c r="Z245" s="281">
        <v>3</v>
      </c>
      <c r="AA245" s="287">
        <v>3</v>
      </c>
      <c r="AB245" s="287"/>
    </row>
    <row r="246" spans="1:28" ht="31.5" hidden="1" x14ac:dyDescent="0.25">
      <c r="A246" s="135">
        <v>238</v>
      </c>
      <c r="B246" s="161" t="s">
        <v>128</v>
      </c>
      <c r="C246" s="161" t="s">
        <v>731</v>
      </c>
      <c r="D246" s="140"/>
      <c r="E246" s="141"/>
      <c r="F246" s="142">
        <v>30.98</v>
      </c>
      <c r="G246" s="139"/>
      <c r="H246" s="139">
        <v>18</v>
      </c>
      <c r="I246" s="139">
        <v>37</v>
      </c>
      <c r="J246" s="142"/>
      <c r="K246" s="142">
        <v>0.57999999999999996</v>
      </c>
      <c r="L246" s="142">
        <f t="shared" si="44"/>
        <v>1.1943189154293092</v>
      </c>
      <c r="M246" s="144">
        <v>0</v>
      </c>
      <c r="N246" s="219">
        <f t="shared" si="36"/>
        <v>0</v>
      </c>
      <c r="O246" s="146">
        <f t="shared" si="37"/>
        <v>0</v>
      </c>
      <c r="P246" s="203">
        <f t="shared" si="38"/>
        <v>0</v>
      </c>
      <c r="Q246" s="202">
        <f t="shared" si="39"/>
        <v>0</v>
      </c>
      <c r="R246" s="203">
        <v>25</v>
      </c>
      <c r="S246" s="203">
        <f t="shared" si="40"/>
        <v>0</v>
      </c>
      <c r="T246" s="203">
        <f t="shared" si="41"/>
        <v>0</v>
      </c>
      <c r="U246" s="202">
        <f t="shared" si="42"/>
        <v>0</v>
      </c>
      <c r="V246" s="203">
        <v>20</v>
      </c>
      <c r="W246" s="203">
        <v>0</v>
      </c>
      <c r="X246" s="203"/>
      <c r="Y246" s="203"/>
      <c r="Z246" s="281">
        <v>0</v>
      </c>
      <c r="AA246" s="287"/>
      <c r="AB246" s="287">
        <f>N246-W246</f>
        <v>0</v>
      </c>
    </row>
    <row r="247" spans="1:28" ht="47.25" hidden="1" x14ac:dyDescent="0.25">
      <c r="A247" s="135">
        <v>239</v>
      </c>
      <c r="B247" s="161" t="s">
        <v>244</v>
      </c>
      <c r="C247" s="161" t="s">
        <v>731</v>
      </c>
      <c r="D247" s="140"/>
      <c r="E247" s="141"/>
      <c r="F247" s="141">
        <v>0</v>
      </c>
      <c r="G247" s="139"/>
      <c r="H247" s="139"/>
      <c r="I247" s="139"/>
      <c r="J247" s="142"/>
      <c r="K247" s="142"/>
      <c r="L247" s="142"/>
      <c r="M247" s="144">
        <f t="shared" ref="M247:M254" si="47">IF(I247&lt;VLOOKUP(L247,$M$405:$Q$413,2),0,VLOOKUP(L247,$M$405:$Q$413,3))</f>
        <v>0</v>
      </c>
      <c r="N247" s="145">
        <f t="shared" si="36"/>
        <v>0</v>
      </c>
      <c r="O247" s="146">
        <f t="shared" si="37"/>
        <v>0</v>
      </c>
      <c r="P247" s="145">
        <f t="shared" si="38"/>
        <v>0</v>
      </c>
      <c r="Q247" s="146">
        <f t="shared" si="39"/>
        <v>0</v>
      </c>
      <c r="R247" s="145">
        <f>IF(I247&lt;VLOOKUP(L247,$M$405:$Q$413,2),0,VLOOKUP(L247,$M$405:$Q$413,4))</f>
        <v>0</v>
      </c>
      <c r="S247" s="145">
        <f t="shared" si="40"/>
        <v>0</v>
      </c>
      <c r="T247" s="145">
        <f t="shared" si="41"/>
        <v>0</v>
      </c>
      <c r="U247" s="146">
        <f t="shared" si="42"/>
        <v>0</v>
      </c>
      <c r="V247" s="145">
        <f>IF(I247&lt;VLOOKUP(L247,$M$405:$Q$413,2),0,VLOOKUP(L247,$M$405:$Q$413,5))</f>
        <v>0</v>
      </c>
      <c r="W247" s="179"/>
      <c r="X247" s="179"/>
      <c r="Y247" s="247"/>
      <c r="AA247" s="112"/>
      <c r="AB247" s="284"/>
    </row>
    <row r="248" spans="1:28" ht="31.5" x14ac:dyDescent="0.25">
      <c r="A248" s="318">
        <v>240</v>
      </c>
      <c r="B248" s="263" t="s">
        <v>101</v>
      </c>
      <c r="C248" s="263" t="s">
        <v>731</v>
      </c>
      <c r="D248" s="140"/>
      <c r="E248" s="141"/>
      <c r="F248" s="255">
        <v>6.27</v>
      </c>
      <c r="G248" s="257">
        <v>23</v>
      </c>
      <c r="H248" s="257">
        <v>30</v>
      </c>
      <c r="I248" s="257">
        <v>29</v>
      </c>
      <c r="J248" s="255">
        <v>4.78</v>
      </c>
      <c r="K248" s="255">
        <v>4</v>
      </c>
      <c r="L248" s="255">
        <f t="shared" si="44"/>
        <v>4.6251993620414673</v>
      </c>
      <c r="M248" s="200">
        <f t="shared" si="47"/>
        <v>8</v>
      </c>
      <c r="N248" s="219">
        <f t="shared" si="36"/>
        <v>2</v>
      </c>
      <c r="O248" s="146">
        <f t="shared" si="37"/>
        <v>2.3199999999999998</v>
      </c>
      <c r="P248" s="203">
        <f t="shared" si="38"/>
        <v>0</v>
      </c>
      <c r="Q248" s="202">
        <f t="shared" si="39"/>
        <v>0.5</v>
      </c>
      <c r="R248" s="203">
        <v>25</v>
      </c>
      <c r="S248" s="203">
        <f t="shared" si="40"/>
        <v>2</v>
      </c>
      <c r="T248" s="203">
        <f t="shared" si="41"/>
        <v>0</v>
      </c>
      <c r="U248" s="202">
        <f t="shared" si="42"/>
        <v>0.4</v>
      </c>
      <c r="V248" s="203">
        <v>20</v>
      </c>
      <c r="W248" s="203">
        <v>2</v>
      </c>
      <c r="X248" s="203">
        <v>0</v>
      </c>
      <c r="Y248" s="203">
        <v>0</v>
      </c>
      <c r="Z248" s="281">
        <v>1</v>
      </c>
      <c r="AA248" s="287">
        <v>1</v>
      </c>
      <c r="AB248" s="287"/>
    </row>
    <row r="249" spans="1:28" ht="31.5" x14ac:dyDescent="0.25">
      <c r="A249" s="318">
        <v>241</v>
      </c>
      <c r="B249" s="263" t="s">
        <v>143</v>
      </c>
      <c r="C249" s="263" t="s">
        <v>731</v>
      </c>
      <c r="D249" s="140"/>
      <c r="E249" s="141"/>
      <c r="F249" s="255">
        <v>72.73</v>
      </c>
      <c r="G249" s="257"/>
      <c r="H249" s="257">
        <v>37</v>
      </c>
      <c r="I249" s="257">
        <v>48</v>
      </c>
      <c r="J249" s="255"/>
      <c r="K249" s="255">
        <v>0.51</v>
      </c>
      <c r="L249" s="255">
        <f t="shared" si="44"/>
        <v>0.65997525092809017</v>
      </c>
      <c r="M249" s="200">
        <f t="shared" si="47"/>
        <v>3</v>
      </c>
      <c r="N249" s="219">
        <f t="shared" si="36"/>
        <v>1</v>
      </c>
      <c r="O249" s="146">
        <f t="shared" si="37"/>
        <v>1.44</v>
      </c>
      <c r="P249" s="203">
        <f t="shared" si="38"/>
        <v>0</v>
      </c>
      <c r="Q249" s="202">
        <f t="shared" si="39"/>
        <v>0.25</v>
      </c>
      <c r="R249" s="203">
        <v>25</v>
      </c>
      <c r="S249" s="203">
        <f t="shared" si="40"/>
        <v>1</v>
      </c>
      <c r="T249" s="203">
        <f t="shared" si="41"/>
        <v>0</v>
      </c>
      <c r="U249" s="202">
        <f t="shared" si="42"/>
        <v>0.2</v>
      </c>
      <c r="V249" s="203">
        <v>20</v>
      </c>
      <c r="W249" s="203">
        <v>1</v>
      </c>
      <c r="X249" s="203"/>
      <c r="Y249" s="203"/>
      <c r="Z249" s="281">
        <v>0</v>
      </c>
      <c r="AA249" s="287">
        <v>0</v>
      </c>
      <c r="AB249" s="287"/>
    </row>
    <row r="250" spans="1:28" ht="31.5" hidden="1" x14ac:dyDescent="0.25">
      <c r="A250" s="135">
        <v>242</v>
      </c>
      <c r="B250" s="161" t="s">
        <v>122</v>
      </c>
      <c r="C250" s="161" t="s">
        <v>731</v>
      </c>
      <c r="D250" s="140"/>
      <c r="E250" s="141"/>
      <c r="F250" s="141">
        <v>0</v>
      </c>
      <c r="G250" s="139"/>
      <c r="H250" s="139"/>
      <c r="I250" s="139"/>
      <c r="J250" s="142"/>
      <c r="K250" s="142"/>
      <c r="L250" s="142"/>
      <c r="M250" s="144">
        <f t="shared" si="47"/>
        <v>0</v>
      </c>
      <c r="N250" s="145">
        <f t="shared" si="36"/>
        <v>0</v>
      </c>
      <c r="O250" s="146">
        <f t="shared" si="37"/>
        <v>0</v>
      </c>
      <c r="P250" s="145">
        <f t="shared" si="38"/>
        <v>0</v>
      </c>
      <c r="Q250" s="146">
        <f t="shared" si="39"/>
        <v>0</v>
      </c>
      <c r="R250" s="145">
        <f>IF(I250&lt;VLOOKUP(L250,$M$405:$Q$413,2),0,VLOOKUP(L250,$M$405:$Q$413,4))</f>
        <v>0</v>
      </c>
      <c r="S250" s="145">
        <f t="shared" si="40"/>
        <v>0</v>
      </c>
      <c r="T250" s="145">
        <f t="shared" si="41"/>
        <v>0</v>
      </c>
      <c r="U250" s="146">
        <f t="shared" si="42"/>
        <v>0</v>
      </c>
      <c r="V250" s="145">
        <f>IF(I250&lt;VLOOKUP(L250,$M$405:$Q$413,2),0,VLOOKUP(L250,$M$405:$Q$413,5))</f>
        <v>0</v>
      </c>
      <c r="W250" s="179"/>
      <c r="X250" s="179"/>
      <c r="Y250" s="247"/>
      <c r="AA250" s="112"/>
      <c r="AB250" s="283"/>
    </row>
    <row r="251" spans="1:28" hidden="1" x14ac:dyDescent="0.25">
      <c r="A251" s="135">
        <v>243</v>
      </c>
      <c r="B251" s="161" t="s">
        <v>881</v>
      </c>
      <c r="C251" s="161" t="s">
        <v>731</v>
      </c>
      <c r="D251" s="140"/>
      <c r="E251" s="141"/>
      <c r="F251" s="141">
        <v>5.85</v>
      </c>
      <c r="G251" s="139"/>
      <c r="H251" s="139"/>
      <c r="I251" s="139"/>
      <c r="J251" s="142"/>
      <c r="K251" s="142"/>
      <c r="L251" s="142">
        <f t="shared" si="44"/>
        <v>0</v>
      </c>
      <c r="M251" s="144">
        <f t="shared" si="47"/>
        <v>0</v>
      </c>
      <c r="N251" s="145">
        <f t="shared" si="36"/>
        <v>0</v>
      </c>
      <c r="O251" s="146">
        <f t="shared" si="37"/>
        <v>0</v>
      </c>
      <c r="P251" s="145">
        <f t="shared" si="38"/>
        <v>0</v>
      </c>
      <c r="Q251" s="146">
        <f t="shared" si="39"/>
        <v>0</v>
      </c>
      <c r="R251" s="145">
        <f>IF(I251&lt;VLOOKUP(L251,$M$405:$Q$413,2),0,VLOOKUP(L251,$M$405:$Q$413,4))</f>
        <v>0</v>
      </c>
      <c r="S251" s="145">
        <f t="shared" si="40"/>
        <v>0</v>
      </c>
      <c r="T251" s="145">
        <f t="shared" si="41"/>
        <v>0</v>
      </c>
      <c r="U251" s="146">
        <f t="shared" si="42"/>
        <v>0</v>
      </c>
      <c r="V251" s="145">
        <f>IF(I251&lt;VLOOKUP(L251,$M$405:$Q$413,2),0,VLOOKUP(L251,$M$405:$Q$413,5))</f>
        <v>0</v>
      </c>
      <c r="W251" s="179"/>
      <c r="X251" s="179"/>
      <c r="Y251" s="247"/>
      <c r="AA251" s="112"/>
      <c r="AB251" s="212"/>
    </row>
    <row r="252" spans="1:28" hidden="1" x14ac:dyDescent="0.25">
      <c r="A252" s="135">
        <v>244</v>
      </c>
      <c r="B252" s="161" t="s">
        <v>444</v>
      </c>
      <c r="C252" s="161" t="s">
        <v>731</v>
      </c>
      <c r="D252" s="140"/>
      <c r="E252" s="141"/>
      <c r="F252" s="141"/>
      <c r="G252" s="139"/>
      <c r="H252" s="139"/>
      <c r="I252" s="139"/>
      <c r="J252" s="142"/>
      <c r="K252" s="142"/>
      <c r="L252" s="142"/>
      <c r="M252" s="144">
        <f t="shared" si="47"/>
        <v>0</v>
      </c>
      <c r="N252" s="219">
        <f t="shared" si="36"/>
        <v>0</v>
      </c>
      <c r="O252" s="146">
        <f t="shared" si="37"/>
        <v>0</v>
      </c>
      <c r="P252" s="145">
        <f t="shared" si="38"/>
        <v>0</v>
      </c>
      <c r="Q252" s="146">
        <f t="shared" si="39"/>
        <v>0</v>
      </c>
      <c r="R252" s="145">
        <f>IF(I252&lt;VLOOKUP(L252,$M$405:$Q$413,2),0,VLOOKUP(L252,$M$405:$Q$413,4))</f>
        <v>0</v>
      </c>
      <c r="S252" s="145">
        <f t="shared" si="40"/>
        <v>0</v>
      </c>
      <c r="T252" s="145">
        <f t="shared" si="41"/>
        <v>0</v>
      </c>
      <c r="U252" s="146">
        <f t="shared" si="42"/>
        <v>0</v>
      </c>
      <c r="V252" s="145">
        <f>IF(I252&lt;VLOOKUP(L252,$M$405:$Q$413,2),0,VLOOKUP(L252,$M$405:$Q$413,5))</f>
        <v>0</v>
      </c>
      <c r="W252" s="179"/>
      <c r="X252" s="179"/>
      <c r="Y252" s="145"/>
      <c r="Z252" s="212"/>
      <c r="AA252" s="282"/>
      <c r="AB252" s="282"/>
    </row>
    <row r="253" spans="1:28" ht="31.5" hidden="1" x14ac:dyDescent="0.25">
      <c r="A253" s="135">
        <v>245</v>
      </c>
      <c r="B253" s="161" t="s">
        <v>732</v>
      </c>
      <c r="C253" s="161" t="s">
        <v>33</v>
      </c>
      <c r="D253" s="140"/>
      <c r="E253" s="141"/>
      <c r="F253" s="142">
        <v>12.32</v>
      </c>
      <c r="G253" s="139"/>
      <c r="H253" s="139"/>
      <c r="I253" s="139">
        <v>11</v>
      </c>
      <c r="J253" s="142"/>
      <c r="K253" s="142"/>
      <c r="L253" s="142">
        <f t="shared" si="44"/>
        <v>0.89285714285714279</v>
      </c>
      <c r="M253" s="144">
        <f t="shared" si="47"/>
        <v>0</v>
      </c>
      <c r="N253" s="219">
        <f t="shared" si="36"/>
        <v>0</v>
      </c>
      <c r="O253" s="146">
        <f t="shared" si="37"/>
        <v>0</v>
      </c>
      <c r="P253" s="203">
        <f t="shared" si="38"/>
        <v>0</v>
      </c>
      <c r="Q253" s="202">
        <f t="shared" si="39"/>
        <v>0</v>
      </c>
      <c r="R253" s="203">
        <v>25</v>
      </c>
      <c r="S253" s="203">
        <f t="shared" si="40"/>
        <v>0</v>
      </c>
      <c r="T253" s="203">
        <f t="shared" si="41"/>
        <v>0</v>
      </c>
      <c r="U253" s="202">
        <f t="shared" si="42"/>
        <v>0</v>
      </c>
      <c r="V253" s="203">
        <v>20</v>
      </c>
      <c r="W253" s="203"/>
      <c r="X253" s="203"/>
      <c r="Y253" s="203"/>
      <c r="Z253" s="281"/>
      <c r="AA253" s="287"/>
      <c r="AB253" s="287">
        <f>N253-W253</f>
        <v>0</v>
      </c>
    </row>
    <row r="254" spans="1:28" ht="47.25" x14ac:dyDescent="0.25">
      <c r="A254" s="318">
        <v>246</v>
      </c>
      <c r="B254" s="263" t="s">
        <v>34</v>
      </c>
      <c r="C254" s="263" t="s">
        <v>33</v>
      </c>
      <c r="D254" s="140"/>
      <c r="E254" s="141"/>
      <c r="F254" s="255">
        <v>54.46</v>
      </c>
      <c r="G254" s="257">
        <v>96</v>
      </c>
      <c r="H254" s="257">
        <v>69</v>
      </c>
      <c r="I254" s="257">
        <v>73</v>
      </c>
      <c r="J254" s="255">
        <v>1.76</v>
      </c>
      <c r="K254" s="255">
        <v>1.27</v>
      </c>
      <c r="L254" s="255">
        <f t="shared" si="44"/>
        <v>1.3404333455747337</v>
      </c>
      <c r="M254" s="200">
        <f t="shared" si="47"/>
        <v>5</v>
      </c>
      <c r="N254" s="219">
        <f t="shared" si="36"/>
        <v>3</v>
      </c>
      <c r="O254" s="146">
        <f t="shared" si="37"/>
        <v>3.65</v>
      </c>
      <c r="P254" s="203">
        <f t="shared" si="38"/>
        <v>0</v>
      </c>
      <c r="Q254" s="202">
        <f t="shared" si="39"/>
        <v>0.75</v>
      </c>
      <c r="R254" s="203">
        <v>25</v>
      </c>
      <c r="S254" s="203">
        <f t="shared" si="40"/>
        <v>3</v>
      </c>
      <c r="T254" s="203">
        <f t="shared" si="41"/>
        <v>0</v>
      </c>
      <c r="U254" s="202">
        <f t="shared" si="42"/>
        <v>0.6</v>
      </c>
      <c r="V254" s="203">
        <v>20</v>
      </c>
      <c r="W254" s="203">
        <v>3</v>
      </c>
      <c r="X254" s="203"/>
      <c r="Y254" s="203"/>
      <c r="Z254" s="281">
        <v>3</v>
      </c>
      <c r="AA254" s="287">
        <v>1</v>
      </c>
      <c r="AB254" s="287"/>
    </row>
    <row r="255" spans="1:28" ht="31.5" x14ac:dyDescent="0.25">
      <c r="A255" s="318">
        <v>247</v>
      </c>
      <c r="B255" s="263" t="s">
        <v>48</v>
      </c>
      <c r="C255" s="263" t="s">
        <v>33</v>
      </c>
      <c r="D255" s="140"/>
      <c r="E255" s="141"/>
      <c r="F255" s="255">
        <v>13.48</v>
      </c>
      <c r="G255" s="257">
        <v>32</v>
      </c>
      <c r="H255" s="257">
        <v>34</v>
      </c>
      <c r="I255" s="257">
        <v>32</v>
      </c>
      <c r="J255" s="255">
        <v>2.37</v>
      </c>
      <c r="K255" s="255">
        <v>2.52</v>
      </c>
      <c r="L255" s="255">
        <f t="shared" si="44"/>
        <v>2.3738872403560829</v>
      </c>
      <c r="M255" s="200">
        <v>5</v>
      </c>
      <c r="N255" s="219">
        <f t="shared" si="36"/>
        <v>1</v>
      </c>
      <c r="O255" s="146">
        <f t="shared" si="37"/>
        <v>1.6</v>
      </c>
      <c r="P255" s="203">
        <f t="shared" si="38"/>
        <v>0</v>
      </c>
      <c r="Q255" s="202">
        <f t="shared" si="39"/>
        <v>0.25</v>
      </c>
      <c r="R255" s="203">
        <v>25</v>
      </c>
      <c r="S255" s="203">
        <f t="shared" si="40"/>
        <v>1</v>
      </c>
      <c r="T255" s="203">
        <f t="shared" si="41"/>
        <v>0</v>
      </c>
      <c r="U255" s="202">
        <f t="shared" si="42"/>
        <v>0.2</v>
      </c>
      <c r="V255" s="203">
        <v>20</v>
      </c>
      <c r="W255" s="203">
        <v>1</v>
      </c>
      <c r="X255" s="203"/>
      <c r="Y255" s="203"/>
      <c r="Z255" s="281">
        <v>1</v>
      </c>
      <c r="AA255" s="287">
        <v>1</v>
      </c>
      <c r="AB255" s="287"/>
    </row>
    <row r="256" spans="1:28" ht="31.5" hidden="1" x14ac:dyDescent="0.25">
      <c r="A256" s="135">
        <v>248</v>
      </c>
      <c r="B256" s="161" t="s">
        <v>29</v>
      </c>
      <c r="C256" s="161" t="s">
        <v>33</v>
      </c>
      <c r="D256" s="140"/>
      <c r="E256" s="141"/>
      <c r="F256" s="142">
        <v>8.51</v>
      </c>
      <c r="G256" s="139"/>
      <c r="H256" s="139"/>
      <c r="I256" s="139">
        <v>10</v>
      </c>
      <c r="J256" s="142"/>
      <c r="K256" s="142"/>
      <c r="L256" s="142">
        <f t="shared" si="44"/>
        <v>1.1750881316098707</v>
      </c>
      <c r="M256" s="144">
        <f t="shared" ref="M256:M278" si="48">IF(I256&lt;VLOOKUP(L256,$M$405:$Q$413,2),0,VLOOKUP(L256,$M$405:$Q$413,3))</f>
        <v>0</v>
      </c>
      <c r="N256" s="219">
        <f t="shared" si="36"/>
        <v>0</v>
      </c>
      <c r="O256" s="146">
        <f t="shared" si="37"/>
        <v>0</v>
      </c>
      <c r="P256" s="203">
        <f t="shared" si="38"/>
        <v>0</v>
      </c>
      <c r="Q256" s="202">
        <f t="shared" si="39"/>
        <v>0</v>
      </c>
      <c r="R256" s="203">
        <v>25</v>
      </c>
      <c r="S256" s="203">
        <f t="shared" si="40"/>
        <v>0</v>
      </c>
      <c r="T256" s="203">
        <f t="shared" si="41"/>
        <v>0</v>
      </c>
      <c r="U256" s="202">
        <f t="shared" si="42"/>
        <v>0</v>
      </c>
      <c r="V256" s="203">
        <v>20</v>
      </c>
      <c r="W256" s="203">
        <v>0</v>
      </c>
      <c r="X256" s="203"/>
      <c r="Y256" s="203"/>
      <c r="Z256" s="281"/>
      <c r="AA256" s="287"/>
      <c r="AB256" s="287">
        <f>N256-W256</f>
        <v>0</v>
      </c>
    </row>
    <row r="257" spans="1:28" hidden="1" x14ac:dyDescent="0.25">
      <c r="A257" s="135">
        <v>249</v>
      </c>
      <c r="B257" s="161" t="s">
        <v>2</v>
      </c>
      <c r="C257" s="161" t="s">
        <v>33</v>
      </c>
      <c r="D257" s="140"/>
      <c r="E257" s="141"/>
      <c r="F257" s="141">
        <v>100.33</v>
      </c>
      <c r="G257" s="139"/>
      <c r="H257" s="139"/>
      <c r="I257" s="139"/>
      <c r="J257" s="142"/>
      <c r="K257" s="142"/>
      <c r="L257" s="142">
        <f t="shared" si="44"/>
        <v>0</v>
      </c>
      <c r="M257" s="144">
        <f t="shared" si="48"/>
        <v>0</v>
      </c>
      <c r="N257" s="145">
        <f t="shared" si="36"/>
        <v>0</v>
      </c>
      <c r="O257" s="146">
        <f t="shared" si="37"/>
        <v>0</v>
      </c>
      <c r="P257" s="145">
        <f t="shared" si="38"/>
        <v>0</v>
      </c>
      <c r="Q257" s="146">
        <f t="shared" si="39"/>
        <v>0</v>
      </c>
      <c r="R257" s="145">
        <f>IF(I257&lt;VLOOKUP(L257,$M$405:$Q$413,2),0,VLOOKUP(L257,$M$405:$Q$413,4))</f>
        <v>0</v>
      </c>
      <c r="S257" s="145">
        <f t="shared" si="40"/>
        <v>0</v>
      </c>
      <c r="T257" s="145">
        <f t="shared" si="41"/>
        <v>0</v>
      </c>
      <c r="U257" s="146">
        <f t="shared" si="42"/>
        <v>0</v>
      </c>
      <c r="V257" s="145">
        <f>IF(I257&lt;VLOOKUP(L257,$M$405:$Q$413,2),0,VLOOKUP(L257,$M$405:$Q$413,5))</f>
        <v>0</v>
      </c>
      <c r="W257" s="203"/>
      <c r="X257" s="179"/>
      <c r="Y257" s="247"/>
      <c r="AA257" s="112"/>
      <c r="AB257" s="112"/>
    </row>
    <row r="258" spans="1:28" ht="31.5" x14ac:dyDescent="0.25">
      <c r="A258" s="318">
        <v>250</v>
      </c>
      <c r="B258" s="263" t="s">
        <v>103</v>
      </c>
      <c r="C258" s="263" t="s">
        <v>33</v>
      </c>
      <c r="D258" s="140"/>
      <c r="E258" s="141"/>
      <c r="F258" s="255">
        <v>35.26</v>
      </c>
      <c r="G258" s="257">
        <v>54</v>
      </c>
      <c r="H258" s="257">
        <v>56</v>
      </c>
      <c r="I258" s="257">
        <v>58</v>
      </c>
      <c r="J258" s="255">
        <v>1.53</v>
      </c>
      <c r="K258" s="255">
        <v>1.59</v>
      </c>
      <c r="L258" s="255">
        <f t="shared" si="44"/>
        <v>1.644923425978446</v>
      </c>
      <c r="M258" s="200">
        <f t="shared" si="48"/>
        <v>5</v>
      </c>
      <c r="N258" s="219">
        <f t="shared" si="36"/>
        <v>2</v>
      </c>
      <c r="O258" s="146">
        <f t="shared" si="37"/>
        <v>2.9</v>
      </c>
      <c r="P258" s="203">
        <f t="shared" si="38"/>
        <v>0</v>
      </c>
      <c r="Q258" s="202">
        <f t="shared" si="39"/>
        <v>0.5</v>
      </c>
      <c r="R258" s="203">
        <v>25</v>
      </c>
      <c r="S258" s="203">
        <f t="shared" si="40"/>
        <v>2</v>
      </c>
      <c r="T258" s="203">
        <f t="shared" si="41"/>
        <v>0</v>
      </c>
      <c r="U258" s="202">
        <f t="shared" si="42"/>
        <v>0.4</v>
      </c>
      <c r="V258" s="203">
        <v>20</v>
      </c>
      <c r="W258" s="203">
        <v>2</v>
      </c>
      <c r="X258" s="203"/>
      <c r="Y258" s="203"/>
      <c r="Z258" s="281">
        <v>2</v>
      </c>
      <c r="AA258" s="287">
        <v>0</v>
      </c>
      <c r="AB258" s="287"/>
    </row>
    <row r="259" spans="1:28" ht="31.5" hidden="1" x14ac:dyDescent="0.25">
      <c r="A259" s="135">
        <v>251</v>
      </c>
      <c r="B259" s="161" t="s">
        <v>733</v>
      </c>
      <c r="C259" s="161" t="s">
        <v>33</v>
      </c>
      <c r="D259" s="140"/>
      <c r="E259" s="141"/>
      <c r="F259" s="142">
        <v>12.31</v>
      </c>
      <c r="G259" s="139"/>
      <c r="H259" s="139"/>
      <c r="I259" s="139">
        <v>15</v>
      </c>
      <c r="J259" s="142"/>
      <c r="K259" s="142"/>
      <c r="L259" s="142">
        <f t="shared" si="44"/>
        <v>1.2185215272136474</v>
      </c>
      <c r="M259" s="144">
        <f t="shared" si="48"/>
        <v>0</v>
      </c>
      <c r="N259" s="219">
        <f t="shared" si="36"/>
        <v>0</v>
      </c>
      <c r="O259" s="146">
        <f t="shared" si="37"/>
        <v>0</v>
      </c>
      <c r="P259" s="203">
        <f t="shared" si="38"/>
        <v>0</v>
      </c>
      <c r="Q259" s="202">
        <f t="shared" si="39"/>
        <v>0</v>
      </c>
      <c r="R259" s="203">
        <v>25</v>
      </c>
      <c r="S259" s="203">
        <f t="shared" si="40"/>
        <v>0</v>
      </c>
      <c r="T259" s="203">
        <f t="shared" si="41"/>
        <v>0</v>
      </c>
      <c r="U259" s="202">
        <f t="shared" si="42"/>
        <v>0</v>
      </c>
      <c r="V259" s="203">
        <v>20</v>
      </c>
      <c r="W259" s="203">
        <v>0</v>
      </c>
      <c r="X259" s="203"/>
      <c r="Y259" s="203"/>
      <c r="Z259" s="281"/>
      <c r="AA259" s="287"/>
      <c r="AB259" s="287">
        <f>N259-W259</f>
        <v>0</v>
      </c>
    </row>
    <row r="260" spans="1:28" ht="31.5" x14ac:dyDescent="0.25">
      <c r="A260" s="318">
        <v>252</v>
      </c>
      <c r="B260" s="263" t="s">
        <v>734</v>
      </c>
      <c r="C260" s="263" t="s">
        <v>33</v>
      </c>
      <c r="D260" s="140"/>
      <c r="E260" s="141"/>
      <c r="F260" s="255">
        <v>53.49</v>
      </c>
      <c r="G260" s="257">
        <v>53</v>
      </c>
      <c r="H260" s="257">
        <v>67</v>
      </c>
      <c r="I260" s="257">
        <v>70</v>
      </c>
      <c r="J260" s="255">
        <v>0.99</v>
      </c>
      <c r="K260" s="255">
        <v>1.25</v>
      </c>
      <c r="L260" s="255">
        <f t="shared" si="44"/>
        <v>1.3086558235184147</v>
      </c>
      <c r="M260" s="200">
        <f t="shared" si="48"/>
        <v>5</v>
      </c>
      <c r="N260" s="219">
        <f t="shared" si="36"/>
        <v>3</v>
      </c>
      <c r="O260" s="146">
        <f t="shared" si="37"/>
        <v>3.5</v>
      </c>
      <c r="P260" s="203">
        <f t="shared" si="38"/>
        <v>0</v>
      </c>
      <c r="Q260" s="202">
        <f t="shared" si="39"/>
        <v>0.75</v>
      </c>
      <c r="R260" s="203">
        <v>25</v>
      </c>
      <c r="S260" s="203">
        <f t="shared" si="40"/>
        <v>3</v>
      </c>
      <c r="T260" s="203">
        <f t="shared" si="41"/>
        <v>0</v>
      </c>
      <c r="U260" s="202">
        <f t="shared" si="42"/>
        <v>0.6</v>
      </c>
      <c r="V260" s="203">
        <v>20</v>
      </c>
      <c r="W260" s="203">
        <v>3</v>
      </c>
      <c r="X260" s="203"/>
      <c r="Y260" s="203"/>
      <c r="Z260" s="281">
        <v>3</v>
      </c>
      <c r="AA260" s="287">
        <v>0</v>
      </c>
      <c r="AB260" s="287"/>
    </row>
    <row r="261" spans="1:28" ht="31.5" hidden="1" x14ac:dyDescent="0.25">
      <c r="A261" s="135">
        <v>253</v>
      </c>
      <c r="B261" s="161" t="s">
        <v>735</v>
      </c>
      <c r="C261" s="161" t="s">
        <v>33</v>
      </c>
      <c r="D261" s="140"/>
      <c r="E261" s="141"/>
      <c r="F261" s="141">
        <v>0</v>
      </c>
      <c r="G261" s="139"/>
      <c r="H261" s="139"/>
      <c r="I261" s="139"/>
      <c r="J261" s="142"/>
      <c r="K261" s="142"/>
      <c r="L261" s="142"/>
      <c r="M261" s="144">
        <f t="shared" si="48"/>
        <v>0</v>
      </c>
      <c r="N261" s="145">
        <f t="shared" si="36"/>
        <v>0</v>
      </c>
      <c r="O261" s="146">
        <f t="shared" si="37"/>
        <v>0</v>
      </c>
      <c r="P261" s="145">
        <f t="shared" si="38"/>
        <v>0</v>
      </c>
      <c r="Q261" s="146">
        <f t="shared" si="39"/>
        <v>0</v>
      </c>
      <c r="R261" s="145">
        <f>IF(I261&lt;VLOOKUP(L261,$M$405:$Q$413,2),0,VLOOKUP(L261,$M$405:$Q$413,4))</f>
        <v>0</v>
      </c>
      <c r="S261" s="145">
        <f t="shared" si="40"/>
        <v>0</v>
      </c>
      <c r="T261" s="145">
        <f t="shared" si="41"/>
        <v>0</v>
      </c>
      <c r="U261" s="146">
        <f t="shared" si="42"/>
        <v>0</v>
      </c>
      <c r="V261" s="145">
        <f>IF(I261&lt;VLOOKUP(L261,$M$405:$Q$413,2),0,VLOOKUP(L261,$M$405:$Q$413,5))</f>
        <v>0</v>
      </c>
      <c r="W261" s="179"/>
      <c r="X261" s="179"/>
      <c r="Y261" s="247"/>
      <c r="AA261" s="112"/>
      <c r="AB261" s="112"/>
    </row>
    <row r="262" spans="1:28" ht="47.25" hidden="1" x14ac:dyDescent="0.25">
      <c r="A262" s="135">
        <v>254</v>
      </c>
      <c r="B262" s="161" t="s">
        <v>178</v>
      </c>
      <c r="C262" s="161" t="s">
        <v>33</v>
      </c>
      <c r="D262" s="140"/>
      <c r="E262" s="141"/>
      <c r="F262" s="141">
        <v>99.98</v>
      </c>
      <c r="G262" s="139"/>
      <c r="H262" s="139"/>
      <c r="I262" s="139"/>
      <c r="J262" s="142"/>
      <c r="K262" s="142"/>
      <c r="L262" s="142">
        <f t="shared" si="44"/>
        <v>0</v>
      </c>
      <c r="M262" s="144">
        <f t="shared" si="48"/>
        <v>0</v>
      </c>
      <c r="N262" s="145">
        <f t="shared" si="36"/>
        <v>0</v>
      </c>
      <c r="O262" s="146">
        <f t="shared" si="37"/>
        <v>0</v>
      </c>
      <c r="P262" s="145">
        <f t="shared" si="38"/>
        <v>0</v>
      </c>
      <c r="Q262" s="146">
        <f t="shared" si="39"/>
        <v>0</v>
      </c>
      <c r="R262" s="145">
        <f>IF(I262&lt;VLOOKUP(L262,$M$405:$Q$413,2),0,VLOOKUP(L262,$M$405:$Q$413,4))</f>
        <v>0</v>
      </c>
      <c r="S262" s="145">
        <f t="shared" si="40"/>
        <v>0</v>
      </c>
      <c r="T262" s="145">
        <f t="shared" si="41"/>
        <v>0</v>
      </c>
      <c r="U262" s="146">
        <f t="shared" si="42"/>
        <v>0</v>
      </c>
      <c r="V262" s="145">
        <f>IF(I262&lt;VLOOKUP(L262,$M$405:$Q$413,2),0,VLOOKUP(L262,$M$405:$Q$413,5))</f>
        <v>0</v>
      </c>
      <c r="W262" s="179"/>
      <c r="X262" s="179"/>
      <c r="Y262" s="247"/>
      <c r="AA262" s="112"/>
      <c r="AB262" s="112"/>
    </row>
    <row r="263" spans="1:28" ht="31.5" x14ac:dyDescent="0.25">
      <c r="A263" s="318">
        <v>255</v>
      </c>
      <c r="B263" s="263" t="s">
        <v>102</v>
      </c>
      <c r="C263" s="263" t="s">
        <v>33</v>
      </c>
      <c r="D263" s="140"/>
      <c r="E263" s="141"/>
      <c r="F263" s="255">
        <v>54.74</v>
      </c>
      <c r="G263" s="257">
        <v>94</v>
      </c>
      <c r="H263" s="257">
        <v>74</v>
      </c>
      <c r="I263" s="257">
        <v>66</v>
      </c>
      <c r="J263" s="255">
        <v>1.72</v>
      </c>
      <c r="K263" s="255">
        <v>1.35</v>
      </c>
      <c r="L263" s="255">
        <f t="shared" si="44"/>
        <v>1.205699671172817</v>
      </c>
      <c r="M263" s="200">
        <f t="shared" si="48"/>
        <v>5</v>
      </c>
      <c r="N263" s="219">
        <f t="shared" si="36"/>
        <v>3</v>
      </c>
      <c r="O263" s="146">
        <f t="shared" si="37"/>
        <v>3.3</v>
      </c>
      <c r="P263" s="203">
        <f t="shared" si="38"/>
        <v>0</v>
      </c>
      <c r="Q263" s="202">
        <f t="shared" si="39"/>
        <v>0.75</v>
      </c>
      <c r="R263" s="203">
        <v>25</v>
      </c>
      <c r="S263" s="203">
        <f t="shared" si="40"/>
        <v>3</v>
      </c>
      <c r="T263" s="203">
        <f t="shared" si="41"/>
        <v>0</v>
      </c>
      <c r="U263" s="202">
        <f t="shared" si="42"/>
        <v>0.6</v>
      </c>
      <c r="V263" s="203">
        <v>20</v>
      </c>
      <c r="W263" s="203">
        <v>3</v>
      </c>
      <c r="X263" s="203"/>
      <c r="Y263" s="203"/>
      <c r="Z263" s="281">
        <v>3</v>
      </c>
      <c r="AA263" s="287">
        <v>1</v>
      </c>
      <c r="AB263" s="287"/>
    </row>
    <row r="264" spans="1:28" hidden="1" x14ac:dyDescent="0.25">
      <c r="A264" s="135">
        <v>256</v>
      </c>
      <c r="B264" s="161" t="s">
        <v>259</v>
      </c>
      <c r="C264" s="161" t="s">
        <v>33</v>
      </c>
      <c r="D264" s="140"/>
      <c r="E264" s="141"/>
      <c r="F264" s="142">
        <v>37.1</v>
      </c>
      <c r="G264" s="139"/>
      <c r="H264" s="139"/>
      <c r="I264" s="139">
        <v>24</v>
      </c>
      <c r="J264" s="142"/>
      <c r="K264" s="142"/>
      <c r="L264" s="142">
        <f t="shared" si="44"/>
        <v>0.64690026954177893</v>
      </c>
      <c r="M264" s="144">
        <f t="shared" si="48"/>
        <v>0</v>
      </c>
      <c r="N264" s="219">
        <f t="shared" si="36"/>
        <v>0</v>
      </c>
      <c r="O264" s="146">
        <f t="shared" si="37"/>
        <v>0</v>
      </c>
      <c r="P264" s="203">
        <f t="shared" si="38"/>
        <v>0</v>
      </c>
      <c r="Q264" s="202">
        <f t="shared" si="39"/>
        <v>0</v>
      </c>
      <c r="R264" s="203">
        <v>25</v>
      </c>
      <c r="S264" s="203">
        <f t="shared" si="40"/>
        <v>0</v>
      </c>
      <c r="T264" s="203">
        <f t="shared" si="41"/>
        <v>0</v>
      </c>
      <c r="U264" s="202">
        <f t="shared" si="42"/>
        <v>0</v>
      </c>
      <c r="V264" s="203">
        <v>20</v>
      </c>
      <c r="W264" s="203">
        <v>0</v>
      </c>
      <c r="X264" s="203"/>
      <c r="Y264" s="203"/>
      <c r="Z264" s="281"/>
      <c r="AA264" s="287"/>
      <c r="AB264" s="287">
        <f>N264-W264</f>
        <v>0</v>
      </c>
    </row>
    <row r="265" spans="1:28" hidden="1" x14ac:dyDescent="0.25">
      <c r="A265" s="135">
        <v>257</v>
      </c>
      <c r="B265" s="161" t="s">
        <v>444</v>
      </c>
      <c r="C265" s="161" t="s">
        <v>33</v>
      </c>
      <c r="D265" s="140"/>
      <c r="E265" s="141"/>
      <c r="F265" s="141"/>
      <c r="G265" s="139"/>
      <c r="H265" s="139"/>
      <c r="I265" s="139"/>
      <c r="J265" s="142"/>
      <c r="K265" s="142"/>
      <c r="L265" s="142"/>
      <c r="M265" s="144">
        <f t="shared" si="48"/>
        <v>0</v>
      </c>
      <c r="N265" s="219">
        <f t="shared" si="36"/>
        <v>0</v>
      </c>
      <c r="O265" s="146">
        <f t="shared" si="37"/>
        <v>0</v>
      </c>
      <c r="P265" s="145">
        <f t="shared" si="38"/>
        <v>0</v>
      </c>
      <c r="Q265" s="146">
        <f t="shared" si="39"/>
        <v>0</v>
      </c>
      <c r="R265" s="145">
        <f>IF(I265&lt;VLOOKUP(L265,$M$405:$Q$413,2),0,VLOOKUP(L265,$M$405:$Q$413,4))</f>
        <v>0</v>
      </c>
      <c r="S265" s="145">
        <f t="shared" si="40"/>
        <v>0</v>
      </c>
      <c r="T265" s="145">
        <f t="shared" si="41"/>
        <v>0</v>
      </c>
      <c r="U265" s="146">
        <f t="shared" si="42"/>
        <v>0</v>
      </c>
      <c r="V265" s="145">
        <f>IF(I265&lt;VLOOKUP(L265,$M$405:$Q$413,2),0,VLOOKUP(L265,$M$405:$Q$413,5))</f>
        <v>0</v>
      </c>
      <c r="W265" s="179"/>
      <c r="X265" s="179"/>
      <c r="Y265" s="145"/>
      <c r="Z265" s="212"/>
      <c r="AA265" s="284"/>
      <c r="AB265" s="112"/>
    </row>
    <row r="266" spans="1:28" ht="31.5" x14ac:dyDescent="0.25">
      <c r="A266" s="318">
        <v>258</v>
      </c>
      <c r="B266" s="263" t="s">
        <v>736</v>
      </c>
      <c r="C266" s="263" t="s">
        <v>35</v>
      </c>
      <c r="D266" s="140"/>
      <c r="E266" s="141"/>
      <c r="F266" s="255">
        <v>68.7</v>
      </c>
      <c r="G266" s="257">
        <v>148</v>
      </c>
      <c r="H266" s="257">
        <v>144</v>
      </c>
      <c r="I266" s="257">
        <v>140</v>
      </c>
      <c r="J266" s="255">
        <v>2.1</v>
      </c>
      <c r="K266" s="255">
        <v>2.04</v>
      </c>
      <c r="L266" s="255">
        <f t="shared" si="44"/>
        <v>2.0378457059679764</v>
      </c>
      <c r="M266" s="200">
        <f t="shared" si="48"/>
        <v>7</v>
      </c>
      <c r="N266" s="219">
        <f t="shared" si="36"/>
        <v>9</v>
      </c>
      <c r="O266" s="146">
        <f t="shared" si="37"/>
        <v>9.8000000000000007</v>
      </c>
      <c r="P266" s="203">
        <f t="shared" si="38"/>
        <v>2</v>
      </c>
      <c r="Q266" s="202">
        <f t="shared" si="39"/>
        <v>2.25</v>
      </c>
      <c r="R266" s="203">
        <v>25</v>
      </c>
      <c r="S266" s="203">
        <f t="shared" si="40"/>
        <v>6</v>
      </c>
      <c r="T266" s="203">
        <f t="shared" si="41"/>
        <v>1</v>
      </c>
      <c r="U266" s="202">
        <f t="shared" si="42"/>
        <v>1.8</v>
      </c>
      <c r="V266" s="203">
        <v>20</v>
      </c>
      <c r="W266" s="203">
        <v>9</v>
      </c>
      <c r="X266" s="203">
        <v>2</v>
      </c>
      <c r="Y266" s="203">
        <v>1</v>
      </c>
      <c r="Z266" s="281">
        <v>9</v>
      </c>
      <c r="AA266" s="287">
        <v>6</v>
      </c>
      <c r="AB266" s="287"/>
    </row>
    <row r="267" spans="1:28" ht="31.5" x14ac:dyDescent="0.25">
      <c r="A267" s="318">
        <v>259</v>
      </c>
      <c r="B267" s="263" t="s">
        <v>697</v>
      </c>
      <c r="C267" s="263" t="s">
        <v>35</v>
      </c>
      <c r="D267" s="140"/>
      <c r="E267" s="141"/>
      <c r="F267" s="255">
        <v>30.76</v>
      </c>
      <c r="G267" s="257">
        <v>73</v>
      </c>
      <c r="H267" s="257">
        <v>67</v>
      </c>
      <c r="I267" s="257">
        <v>68</v>
      </c>
      <c r="J267" s="255">
        <v>2.37</v>
      </c>
      <c r="K267" s="255">
        <v>2.1800000000000002</v>
      </c>
      <c r="L267" s="255">
        <f t="shared" si="44"/>
        <v>2.2106631989596877</v>
      </c>
      <c r="M267" s="200">
        <f t="shared" si="48"/>
        <v>7</v>
      </c>
      <c r="N267" s="219">
        <f t="shared" ref="N267:N331" si="49">ROUNDDOWN(O267,0)</f>
        <v>4</v>
      </c>
      <c r="O267" s="146">
        <f t="shared" ref="O267:O331" si="50">I267*M267/100</f>
        <v>4.76</v>
      </c>
      <c r="P267" s="203">
        <f t="shared" ref="P267:P331" si="51">ROUNDDOWN(Q267,0)</f>
        <v>1</v>
      </c>
      <c r="Q267" s="202">
        <f t="shared" ref="Q267:Q331" si="52">N267*R267/100</f>
        <v>1</v>
      </c>
      <c r="R267" s="203">
        <v>25</v>
      </c>
      <c r="S267" s="203">
        <f t="shared" ref="S267:S331" si="53">N267-P267-T267</f>
        <v>3</v>
      </c>
      <c r="T267" s="203">
        <f t="shared" ref="T267:T331" si="54">ROUNDDOWN(U267,0)</f>
        <v>0</v>
      </c>
      <c r="U267" s="202">
        <f t="shared" ref="U267:U331" si="55">N267*V267/100</f>
        <v>0.8</v>
      </c>
      <c r="V267" s="203">
        <v>20</v>
      </c>
      <c r="W267" s="203">
        <v>4</v>
      </c>
      <c r="X267" s="203">
        <v>1</v>
      </c>
      <c r="Y267" s="203">
        <v>0</v>
      </c>
      <c r="Z267" s="281">
        <v>3</v>
      </c>
      <c r="AA267" s="287">
        <v>3</v>
      </c>
      <c r="AB267" s="287"/>
    </row>
    <row r="268" spans="1:28" x14ac:dyDescent="0.25">
      <c r="A268" s="318">
        <v>260</v>
      </c>
      <c r="B268" s="263" t="s">
        <v>2</v>
      </c>
      <c r="C268" s="263" t="s">
        <v>35</v>
      </c>
      <c r="D268" s="140"/>
      <c r="E268" s="141"/>
      <c r="F268" s="255">
        <v>138.1</v>
      </c>
      <c r="G268" s="257">
        <v>40</v>
      </c>
      <c r="H268" s="257">
        <v>56</v>
      </c>
      <c r="I268" s="257">
        <v>100</v>
      </c>
      <c r="J268" s="255">
        <v>0.28999999999999998</v>
      </c>
      <c r="K268" s="255">
        <v>0.41</v>
      </c>
      <c r="L268" s="255">
        <f t="shared" si="44"/>
        <v>0.72411296162201311</v>
      </c>
      <c r="M268" s="200">
        <f t="shared" si="48"/>
        <v>3</v>
      </c>
      <c r="N268" s="219">
        <f t="shared" si="49"/>
        <v>3</v>
      </c>
      <c r="O268" s="146">
        <f t="shared" si="50"/>
        <v>3</v>
      </c>
      <c r="P268" s="203">
        <f t="shared" si="51"/>
        <v>0</v>
      </c>
      <c r="Q268" s="202">
        <f t="shared" si="52"/>
        <v>0.75</v>
      </c>
      <c r="R268" s="203">
        <v>25</v>
      </c>
      <c r="S268" s="203">
        <f t="shared" si="53"/>
        <v>3</v>
      </c>
      <c r="T268" s="203">
        <f t="shared" si="54"/>
        <v>0</v>
      </c>
      <c r="U268" s="202">
        <f t="shared" si="55"/>
        <v>0.6</v>
      </c>
      <c r="V268" s="203">
        <v>20</v>
      </c>
      <c r="W268" s="203" t="s">
        <v>916</v>
      </c>
      <c r="X268" s="203"/>
      <c r="Y268" s="203"/>
      <c r="Z268" s="281">
        <v>1</v>
      </c>
      <c r="AA268" s="287">
        <v>1</v>
      </c>
      <c r="AB268" s="287"/>
    </row>
    <row r="269" spans="1:28" ht="31.5" x14ac:dyDescent="0.25">
      <c r="A269" s="318">
        <v>261</v>
      </c>
      <c r="B269" s="263" t="s">
        <v>104</v>
      </c>
      <c r="C269" s="263" t="s">
        <v>35</v>
      </c>
      <c r="D269" s="140"/>
      <c r="E269" s="141"/>
      <c r="F269" s="255">
        <v>268.08999999999997</v>
      </c>
      <c r="G269" s="257">
        <v>426</v>
      </c>
      <c r="H269" s="257">
        <v>275</v>
      </c>
      <c r="I269" s="257">
        <v>202</v>
      </c>
      <c r="J269" s="255">
        <v>1.59</v>
      </c>
      <c r="K269" s="255">
        <v>1.03</v>
      </c>
      <c r="L269" s="255">
        <f t="shared" ref="L269:L333" si="56">I269/F269</f>
        <v>0.7534783095229215</v>
      </c>
      <c r="M269" s="200">
        <f t="shared" si="48"/>
        <v>3</v>
      </c>
      <c r="N269" s="219">
        <f t="shared" si="49"/>
        <v>6</v>
      </c>
      <c r="O269" s="146">
        <f t="shared" si="50"/>
        <v>6.06</v>
      </c>
      <c r="P269" s="203">
        <f t="shared" si="51"/>
        <v>1</v>
      </c>
      <c r="Q269" s="202">
        <f t="shared" si="52"/>
        <v>1.5</v>
      </c>
      <c r="R269" s="203">
        <v>25</v>
      </c>
      <c r="S269" s="203">
        <f t="shared" si="53"/>
        <v>4</v>
      </c>
      <c r="T269" s="203">
        <f t="shared" si="54"/>
        <v>1</v>
      </c>
      <c r="U269" s="202">
        <f t="shared" si="55"/>
        <v>1.2</v>
      </c>
      <c r="V269" s="203">
        <v>20</v>
      </c>
      <c r="W269" s="203">
        <v>6</v>
      </c>
      <c r="X269" s="203">
        <v>1</v>
      </c>
      <c r="Y269" s="203">
        <v>1</v>
      </c>
      <c r="Z269" s="281">
        <v>13</v>
      </c>
      <c r="AA269" s="287">
        <v>11</v>
      </c>
      <c r="AB269" s="287"/>
    </row>
    <row r="270" spans="1:28" ht="31.5" x14ac:dyDescent="0.25">
      <c r="A270" s="318">
        <v>262</v>
      </c>
      <c r="B270" s="263" t="s">
        <v>209</v>
      </c>
      <c r="C270" s="263" t="s">
        <v>35</v>
      </c>
      <c r="D270" s="140"/>
      <c r="E270" s="141"/>
      <c r="F270" s="255">
        <v>106.58</v>
      </c>
      <c r="G270" s="257">
        <v>235</v>
      </c>
      <c r="H270" s="257">
        <v>229</v>
      </c>
      <c r="I270" s="257">
        <v>241</v>
      </c>
      <c r="J270" s="255">
        <v>2.2000000000000002</v>
      </c>
      <c r="K270" s="255">
        <v>2.15</v>
      </c>
      <c r="L270" s="255">
        <f t="shared" si="56"/>
        <v>2.2612122349408894</v>
      </c>
      <c r="M270" s="200">
        <f t="shared" si="48"/>
        <v>7</v>
      </c>
      <c r="N270" s="219">
        <f t="shared" si="49"/>
        <v>16</v>
      </c>
      <c r="O270" s="146">
        <f t="shared" si="50"/>
        <v>16.87</v>
      </c>
      <c r="P270" s="203">
        <f t="shared" si="51"/>
        <v>4</v>
      </c>
      <c r="Q270" s="202">
        <f t="shared" si="52"/>
        <v>4</v>
      </c>
      <c r="R270" s="203">
        <v>25</v>
      </c>
      <c r="S270" s="203">
        <f t="shared" si="53"/>
        <v>9</v>
      </c>
      <c r="T270" s="203">
        <f t="shared" si="54"/>
        <v>3</v>
      </c>
      <c r="U270" s="202">
        <f t="shared" si="55"/>
        <v>3.2</v>
      </c>
      <c r="V270" s="203">
        <v>20</v>
      </c>
      <c r="W270" s="203">
        <v>16</v>
      </c>
      <c r="X270" s="203">
        <v>4</v>
      </c>
      <c r="Y270" s="203">
        <v>7</v>
      </c>
      <c r="Z270" s="281">
        <v>16</v>
      </c>
      <c r="AA270" s="287">
        <v>8</v>
      </c>
      <c r="AB270" s="287"/>
    </row>
    <row r="271" spans="1:28" hidden="1" x14ac:dyDescent="0.25">
      <c r="A271" s="135">
        <v>263</v>
      </c>
      <c r="B271" s="161" t="s">
        <v>444</v>
      </c>
      <c r="C271" s="161" t="s">
        <v>35</v>
      </c>
      <c r="D271" s="140"/>
      <c r="E271" s="141"/>
      <c r="F271" s="141"/>
      <c r="G271" s="139"/>
      <c r="H271" s="139"/>
      <c r="I271" s="139"/>
      <c r="J271" s="142"/>
      <c r="K271" s="142"/>
      <c r="L271" s="142"/>
      <c r="M271" s="144">
        <f t="shared" si="48"/>
        <v>0</v>
      </c>
      <c r="N271" s="219">
        <f t="shared" si="49"/>
        <v>0</v>
      </c>
      <c r="O271" s="146">
        <f t="shared" si="50"/>
        <v>0</v>
      </c>
      <c r="P271" s="145">
        <f t="shared" si="51"/>
        <v>0</v>
      </c>
      <c r="Q271" s="146">
        <f t="shared" si="52"/>
        <v>0</v>
      </c>
      <c r="R271" s="145">
        <f>IF(I271&lt;VLOOKUP(L271,$M$405:$Q$413,2),0,VLOOKUP(L271,$M$405:$Q$413,4))</f>
        <v>0</v>
      </c>
      <c r="S271" s="145">
        <f t="shared" si="53"/>
        <v>0</v>
      </c>
      <c r="T271" s="145">
        <f t="shared" si="54"/>
        <v>0</v>
      </c>
      <c r="U271" s="146">
        <f t="shared" si="55"/>
        <v>0</v>
      </c>
      <c r="V271" s="145">
        <f>IF(I271&lt;VLOOKUP(L271,$M$405:$Q$413,2),0,VLOOKUP(L271,$M$405:$Q$413,5))</f>
        <v>0</v>
      </c>
      <c r="W271" s="179"/>
      <c r="X271" s="179"/>
      <c r="Y271" s="145"/>
      <c r="Z271" s="212"/>
      <c r="AA271" s="283"/>
      <c r="AB271" s="112"/>
    </row>
    <row r="272" spans="1:28" hidden="1" x14ac:dyDescent="0.25">
      <c r="A272" s="135">
        <v>264</v>
      </c>
      <c r="B272" s="161" t="s">
        <v>2</v>
      </c>
      <c r="C272" s="161" t="s">
        <v>36</v>
      </c>
      <c r="D272" s="140"/>
      <c r="E272" s="141"/>
      <c r="F272" s="141">
        <v>0</v>
      </c>
      <c r="G272" s="139"/>
      <c r="H272" s="139"/>
      <c r="I272" s="139"/>
      <c r="J272" s="142"/>
      <c r="K272" s="142"/>
      <c r="L272" s="142"/>
      <c r="M272" s="144">
        <f t="shared" si="48"/>
        <v>0</v>
      </c>
      <c r="N272" s="145">
        <f t="shared" si="49"/>
        <v>0</v>
      </c>
      <c r="O272" s="146">
        <f t="shared" si="50"/>
        <v>0</v>
      </c>
      <c r="P272" s="145">
        <f t="shared" si="51"/>
        <v>0</v>
      </c>
      <c r="Q272" s="146">
        <f t="shared" si="52"/>
        <v>0</v>
      </c>
      <c r="R272" s="145">
        <f>IF(I272&lt;VLOOKUP(L272,$M$405:$Q$413,2),0,VLOOKUP(L272,$M$405:$Q$413,4))</f>
        <v>0</v>
      </c>
      <c r="S272" s="145">
        <f t="shared" si="53"/>
        <v>0</v>
      </c>
      <c r="T272" s="145">
        <f t="shared" si="54"/>
        <v>0</v>
      </c>
      <c r="U272" s="146">
        <f t="shared" si="55"/>
        <v>0</v>
      </c>
      <c r="V272" s="145">
        <f>IF(I272&lt;VLOOKUP(L272,$M$405:$Q$413,2),0,VLOOKUP(L272,$M$405:$Q$413,5))</f>
        <v>0</v>
      </c>
      <c r="W272" s="203"/>
      <c r="X272" s="179"/>
      <c r="Y272" s="247"/>
      <c r="AA272" s="112"/>
      <c r="AB272" s="112"/>
    </row>
    <row r="273" spans="1:28" ht="47.25" x14ac:dyDescent="0.25">
      <c r="A273" s="318">
        <v>265</v>
      </c>
      <c r="B273" s="263" t="s">
        <v>883</v>
      </c>
      <c r="C273" s="263" t="s">
        <v>36</v>
      </c>
      <c r="D273" s="140"/>
      <c r="E273" s="141"/>
      <c r="F273" s="255">
        <v>82.98</v>
      </c>
      <c r="G273" s="257">
        <v>163</v>
      </c>
      <c r="H273" s="257">
        <v>159</v>
      </c>
      <c r="I273" s="257">
        <v>129</v>
      </c>
      <c r="J273" s="255">
        <v>1.96</v>
      </c>
      <c r="K273" s="255">
        <v>1.92</v>
      </c>
      <c r="L273" s="255">
        <f t="shared" si="56"/>
        <v>1.5545914678235719</v>
      </c>
      <c r="M273" s="200">
        <f t="shared" si="48"/>
        <v>5</v>
      </c>
      <c r="N273" s="219">
        <f t="shared" si="49"/>
        <v>6</v>
      </c>
      <c r="O273" s="146">
        <f t="shared" si="50"/>
        <v>6.45</v>
      </c>
      <c r="P273" s="203">
        <f t="shared" si="51"/>
        <v>0</v>
      </c>
      <c r="Q273" s="202">
        <f t="shared" si="52"/>
        <v>0</v>
      </c>
      <c r="R273" s="203">
        <v>0</v>
      </c>
      <c r="S273" s="203">
        <f t="shared" si="53"/>
        <v>5</v>
      </c>
      <c r="T273" s="203">
        <f t="shared" si="54"/>
        <v>1</v>
      </c>
      <c r="U273" s="202">
        <f t="shared" si="55"/>
        <v>1.2</v>
      </c>
      <c r="V273" s="203">
        <v>20</v>
      </c>
      <c r="W273" s="203">
        <v>8</v>
      </c>
      <c r="X273" s="203">
        <v>0</v>
      </c>
      <c r="Y273" s="203">
        <v>2</v>
      </c>
      <c r="Z273" s="281">
        <v>6</v>
      </c>
      <c r="AA273" s="287">
        <v>4</v>
      </c>
      <c r="AB273" s="287" t="s">
        <v>1010</v>
      </c>
    </row>
    <row r="274" spans="1:28" hidden="1" x14ac:dyDescent="0.25">
      <c r="A274" s="135">
        <v>266</v>
      </c>
      <c r="B274" s="161" t="s">
        <v>444</v>
      </c>
      <c r="C274" s="161" t="s">
        <v>36</v>
      </c>
      <c r="D274" s="140"/>
      <c r="E274" s="141"/>
      <c r="F274" s="141"/>
      <c r="G274" s="139"/>
      <c r="H274" s="139"/>
      <c r="I274" s="139"/>
      <c r="J274" s="142"/>
      <c r="K274" s="142"/>
      <c r="L274" s="142"/>
      <c r="M274" s="144">
        <f t="shared" si="48"/>
        <v>0</v>
      </c>
      <c r="N274" s="219">
        <f t="shared" si="49"/>
        <v>0</v>
      </c>
      <c r="O274" s="146">
        <f t="shared" si="50"/>
        <v>0</v>
      </c>
      <c r="P274" s="145">
        <f t="shared" si="51"/>
        <v>0</v>
      </c>
      <c r="Q274" s="146">
        <f t="shared" si="52"/>
        <v>0</v>
      </c>
      <c r="R274" s="145">
        <f>IF(I274&lt;VLOOKUP(L274,$M$405:$Q$413,2),0,VLOOKUP(L274,$M$405:$Q$413,4))</f>
        <v>0</v>
      </c>
      <c r="S274" s="145">
        <f t="shared" si="53"/>
        <v>0</v>
      </c>
      <c r="T274" s="145">
        <f t="shared" si="54"/>
        <v>0</v>
      </c>
      <c r="U274" s="146">
        <f t="shared" si="55"/>
        <v>0</v>
      </c>
      <c r="V274" s="145">
        <f>IF(I274&lt;VLOOKUP(L274,$M$405:$Q$413,2),0,VLOOKUP(L274,$M$405:$Q$413,5))</f>
        <v>0</v>
      </c>
      <c r="W274" s="179"/>
      <c r="X274" s="179"/>
      <c r="Y274" s="145"/>
      <c r="Z274" s="212"/>
      <c r="AA274" s="284"/>
      <c r="AB274" s="112"/>
    </row>
    <row r="275" spans="1:28" ht="47.25" x14ac:dyDescent="0.25">
      <c r="A275" s="318">
        <v>267</v>
      </c>
      <c r="B275" s="263" t="s">
        <v>673</v>
      </c>
      <c r="C275" s="263" t="s">
        <v>738</v>
      </c>
      <c r="D275" s="140"/>
      <c r="E275" s="141"/>
      <c r="F275" s="255">
        <v>183.6</v>
      </c>
      <c r="G275" s="257">
        <v>86</v>
      </c>
      <c r="H275" s="257">
        <v>71</v>
      </c>
      <c r="I275" s="257">
        <v>74</v>
      </c>
      <c r="J275" s="255">
        <v>0.47</v>
      </c>
      <c r="K275" s="255">
        <v>0.39</v>
      </c>
      <c r="L275" s="255">
        <f t="shared" si="56"/>
        <v>0.4030501089324619</v>
      </c>
      <c r="M275" s="200">
        <f t="shared" si="48"/>
        <v>3</v>
      </c>
      <c r="N275" s="219">
        <f t="shared" si="49"/>
        <v>2</v>
      </c>
      <c r="O275" s="146">
        <f t="shared" si="50"/>
        <v>2.2200000000000002</v>
      </c>
      <c r="P275" s="203">
        <f t="shared" si="51"/>
        <v>0</v>
      </c>
      <c r="Q275" s="202">
        <f t="shared" si="52"/>
        <v>0.5</v>
      </c>
      <c r="R275" s="203">
        <v>25</v>
      </c>
      <c r="S275" s="203">
        <f t="shared" si="53"/>
        <v>2</v>
      </c>
      <c r="T275" s="203">
        <f t="shared" si="54"/>
        <v>0</v>
      </c>
      <c r="U275" s="202">
        <f t="shared" si="55"/>
        <v>0.4</v>
      </c>
      <c r="V275" s="203">
        <v>20</v>
      </c>
      <c r="W275" s="203">
        <v>2</v>
      </c>
      <c r="X275" s="203"/>
      <c r="Y275" s="203"/>
      <c r="Z275" s="281">
        <v>1</v>
      </c>
      <c r="AA275" s="287">
        <v>0</v>
      </c>
      <c r="AB275" s="287"/>
    </row>
    <row r="276" spans="1:28" ht="31.5" hidden="1" x14ac:dyDescent="0.25">
      <c r="A276" s="135">
        <v>268</v>
      </c>
      <c r="B276" s="161" t="s">
        <v>668</v>
      </c>
      <c r="C276" s="161" t="s">
        <v>738</v>
      </c>
      <c r="D276" s="140"/>
      <c r="E276" s="141"/>
      <c r="F276" s="141">
        <v>0</v>
      </c>
      <c r="G276" s="139"/>
      <c r="H276" s="139"/>
      <c r="I276" s="139"/>
      <c r="J276" s="142"/>
      <c r="K276" s="142"/>
      <c r="L276" s="142"/>
      <c r="M276" s="144">
        <f t="shared" si="48"/>
        <v>0</v>
      </c>
      <c r="N276" s="145">
        <f t="shared" si="49"/>
        <v>0</v>
      </c>
      <c r="O276" s="146">
        <f t="shared" si="50"/>
        <v>0</v>
      </c>
      <c r="P276" s="145">
        <f t="shared" si="51"/>
        <v>0</v>
      </c>
      <c r="Q276" s="146">
        <f t="shared" si="52"/>
        <v>0</v>
      </c>
      <c r="R276" s="145">
        <f>IF(I276&lt;VLOOKUP(L276,$M$405:$Q$413,2),0,VLOOKUP(L276,$M$405:$Q$413,4))</f>
        <v>0</v>
      </c>
      <c r="S276" s="145">
        <f t="shared" si="53"/>
        <v>0</v>
      </c>
      <c r="T276" s="145">
        <f t="shared" si="54"/>
        <v>0</v>
      </c>
      <c r="U276" s="146">
        <f t="shared" si="55"/>
        <v>0</v>
      </c>
      <c r="V276" s="145">
        <f>IF(I276&lt;VLOOKUP(L276,$M$405:$Q$413,2),0,VLOOKUP(L276,$M$405:$Q$413,5))</f>
        <v>0</v>
      </c>
      <c r="W276" s="179"/>
      <c r="X276" s="179"/>
      <c r="Y276" s="247"/>
      <c r="AA276" s="112"/>
      <c r="AB276" s="112"/>
    </row>
    <row r="277" spans="1:28" hidden="1" x14ac:dyDescent="0.25">
      <c r="A277" s="135">
        <v>269</v>
      </c>
      <c r="B277" s="161" t="s">
        <v>2</v>
      </c>
      <c r="C277" s="161" t="s">
        <v>738</v>
      </c>
      <c r="D277" s="140"/>
      <c r="E277" s="141"/>
      <c r="F277" s="141">
        <v>0</v>
      </c>
      <c r="G277" s="139"/>
      <c r="H277" s="139"/>
      <c r="I277" s="139"/>
      <c r="J277" s="142"/>
      <c r="K277" s="142"/>
      <c r="L277" s="142"/>
      <c r="M277" s="144">
        <f t="shared" si="48"/>
        <v>0</v>
      </c>
      <c r="N277" s="145">
        <f t="shared" si="49"/>
        <v>0</v>
      </c>
      <c r="O277" s="146">
        <f t="shared" si="50"/>
        <v>0</v>
      </c>
      <c r="P277" s="145">
        <f t="shared" si="51"/>
        <v>0</v>
      </c>
      <c r="Q277" s="146">
        <f t="shared" si="52"/>
        <v>0</v>
      </c>
      <c r="R277" s="145">
        <f>IF(I277&lt;VLOOKUP(L277,$M$405:$Q$413,2),0,VLOOKUP(L277,$M$405:$Q$413,4))</f>
        <v>0</v>
      </c>
      <c r="S277" s="145">
        <f t="shared" si="53"/>
        <v>0</v>
      </c>
      <c r="T277" s="145">
        <f t="shared" si="54"/>
        <v>0</v>
      </c>
      <c r="U277" s="146">
        <f t="shared" si="55"/>
        <v>0</v>
      </c>
      <c r="V277" s="145">
        <f>IF(I277&lt;VLOOKUP(L277,$M$405:$Q$413,2),0,VLOOKUP(L277,$M$405:$Q$413,5))</f>
        <v>0</v>
      </c>
      <c r="W277" s="203"/>
      <c r="X277" s="179"/>
      <c r="Y277" s="247"/>
      <c r="AA277" s="112"/>
      <c r="AB277" s="112"/>
    </row>
    <row r="278" spans="1:28" ht="31.5" hidden="1" x14ac:dyDescent="0.25">
      <c r="A278" s="135">
        <v>270</v>
      </c>
      <c r="B278" s="161" t="s">
        <v>123</v>
      </c>
      <c r="C278" s="161" t="s">
        <v>738</v>
      </c>
      <c r="D278" s="140"/>
      <c r="E278" s="141"/>
      <c r="F278" s="141">
        <v>0</v>
      </c>
      <c r="G278" s="139"/>
      <c r="H278" s="139"/>
      <c r="I278" s="139"/>
      <c r="J278" s="142"/>
      <c r="K278" s="142"/>
      <c r="L278" s="142"/>
      <c r="M278" s="144">
        <f t="shared" si="48"/>
        <v>0</v>
      </c>
      <c r="N278" s="145">
        <f t="shared" si="49"/>
        <v>0</v>
      </c>
      <c r="O278" s="146">
        <f t="shared" si="50"/>
        <v>0</v>
      </c>
      <c r="P278" s="145">
        <f t="shared" si="51"/>
        <v>0</v>
      </c>
      <c r="Q278" s="146">
        <f t="shared" si="52"/>
        <v>0</v>
      </c>
      <c r="R278" s="145">
        <f>IF(I278&lt;VLOOKUP(L278,$M$405:$Q$413,2),0,VLOOKUP(L278,$M$405:$Q$413,4))</f>
        <v>0</v>
      </c>
      <c r="S278" s="145">
        <f t="shared" si="53"/>
        <v>0</v>
      </c>
      <c r="T278" s="145">
        <f t="shared" si="54"/>
        <v>0</v>
      </c>
      <c r="U278" s="146">
        <f t="shared" si="55"/>
        <v>0</v>
      </c>
      <c r="V278" s="145">
        <f>IF(I278&lt;VLOOKUP(L278,$M$405:$Q$413,2),0,VLOOKUP(L278,$M$405:$Q$413,5))</f>
        <v>0</v>
      </c>
      <c r="W278" s="179"/>
      <c r="X278" s="179"/>
      <c r="Y278" s="247"/>
      <c r="AA278" s="112"/>
      <c r="AB278" s="112"/>
    </row>
    <row r="279" spans="1:28" ht="31.5" x14ac:dyDescent="0.25">
      <c r="A279" s="318">
        <v>271</v>
      </c>
      <c r="B279" s="263" t="s">
        <v>739</v>
      </c>
      <c r="C279" s="263" t="s">
        <v>738</v>
      </c>
      <c r="D279" s="140"/>
      <c r="E279" s="141"/>
      <c r="F279" s="255">
        <v>108.07</v>
      </c>
      <c r="G279" s="257">
        <v>99</v>
      </c>
      <c r="H279" s="257">
        <v>182</v>
      </c>
      <c r="I279" s="257">
        <v>193</v>
      </c>
      <c r="J279" s="255">
        <v>0.92</v>
      </c>
      <c r="K279" s="255">
        <v>1.68</v>
      </c>
      <c r="L279" s="255">
        <f t="shared" si="56"/>
        <v>1.7858795225316926</v>
      </c>
      <c r="M279" s="200">
        <v>3.2</v>
      </c>
      <c r="N279" s="219">
        <f t="shared" si="49"/>
        <v>6</v>
      </c>
      <c r="O279" s="146">
        <f t="shared" si="50"/>
        <v>6.1760000000000002</v>
      </c>
      <c r="P279" s="203">
        <f t="shared" si="51"/>
        <v>1</v>
      </c>
      <c r="Q279" s="202">
        <f t="shared" si="52"/>
        <v>1.5</v>
      </c>
      <c r="R279" s="203">
        <v>25</v>
      </c>
      <c r="S279" s="203">
        <f t="shared" si="53"/>
        <v>4</v>
      </c>
      <c r="T279" s="203">
        <f t="shared" si="54"/>
        <v>1</v>
      </c>
      <c r="U279" s="202">
        <f t="shared" si="55"/>
        <v>1.2</v>
      </c>
      <c r="V279" s="203">
        <v>20</v>
      </c>
      <c r="W279" s="203">
        <v>6</v>
      </c>
      <c r="X279" s="203">
        <v>2</v>
      </c>
      <c r="Y279" s="203">
        <v>2</v>
      </c>
      <c r="Z279" s="281">
        <v>4</v>
      </c>
      <c r="AA279" s="287">
        <v>2</v>
      </c>
      <c r="AB279" s="287"/>
    </row>
    <row r="280" spans="1:28" hidden="1" x14ac:dyDescent="0.25">
      <c r="A280" s="135">
        <v>272</v>
      </c>
      <c r="B280" s="161" t="s">
        <v>444</v>
      </c>
      <c r="C280" s="161" t="s">
        <v>738</v>
      </c>
      <c r="D280" s="140"/>
      <c r="E280" s="141"/>
      <c r="F280" s="141"/>
      <c r="G280" s="139"/>
      <c r="H280" s="139"/>
      <c r="I280" s="139"/>
      <c r="J280" s="142"/>
      <c r="K280" s="142"/>
      <c r="L280" s="142"/>
      <c r="M280" s="144">
        <f>IF(I280&lt;VLOOKUP(L280,$M$405:$Q$413,2),0,VLOOKUP(L280,$M$405:$Q$413,3))</f>
        <v>0</v>
      </c>
      <c r="N280" s="219">
        <f t="shared" si="49"/>
        <v>0</v>
      </c>
      <c r="O280" s="146">
        <f t="shared" si="50"/>
        <v>0</v>
      </c>
      <c r="P280" s="145">
        <f t="shared" si="51"/>
        <v>0</v>
      </c>
      <c r="Q280" s="146">
        <f t="shared" si="52"/>
        <v>0</v>
      </c>
      <c r="R280" s="145">
        <f>IF(I280&lt;VLOOKUP(L280,$M$405:$Q$413,2),0,VLOOKUP(L280,$M$405:$Q$413,4))</f>
        <v>0</v>
      </c>
      <c r="S280" s="145">
        <f t="shared" si="53"/>
        <v>0</v>
      </c>
      <c r="T280" s="145">
        <f t="shared" si="54"/>
        <v>0</v>
      </c>
      <c r="U280" s="146">
        <f t="shared" si="55"/>
        <v>0</v>
      </c>
      <c r="V280" s="145">
        <f>IF(I280&lt;VLOOKUP(L280,$M$405:$Q$413,2),0,VLOOKUP(L280,$M$405:$Q$413,5))</f>
        <v>0</v>
      </c>
      <c r="W280" s="179"/>
      <c r="X280" s="179"/>
      <c r="Y280" s="145"/>
      <c r="Z280" s="212"/>
      <c r="AA280" s="284"/>
      <c r="AB280" s="112"/>
    </row>
    <row r="281" spans="1:28" ht="31.5" x14ac:dyDescent="0.25">
      <c r="A281" s="318">
        <v>273</v>
      </c>
      <c r="B281" s="263" t="s">
        <v>825</v>
      </c>
      <c r="C281" s="263" t="s">
        <v>65</v>
      </c>
      <c r="D281" s="140"/>
      <c r="E281" s="141"/>
      <c r="F281" s="255">
        <v>36.72</v>
      </c>
      <c r="G281" s="257"/>
      <c r="H281" s="257"/>
      <c r="I281" s="257">
        <v>65</v>
      </c>
      <c r="J281" s="255"/>
      <c r="K281" s="255"/>
      <c r="L281" s="255">
        <f t="shared" si="56"/>
        <v>1.7701525054466232</v>
      </c>
      <c r="M281" s="200">
        <f>IF(I281&lt;VLOOKUP(L281,$M$405:$Q$413,2),0,VLOOKUP(L281,$M$405:$Q$413,3))</f>
        <v>5</v>
      </c>
      <c r="N281" s="219">
        <f t="shared" si="49"/>
        <v>3</v>
      </c>
      <c r="O281" s="146">
        <f t="shared" si="50"/>
        <v>3.25</v>
      </c>
      <c r="P281" s="203">
        <f t="shared" si="51"/>
        <v>0</v>
      </c>
      <c r="Q281" s="202">
        <f t="shared" si="52"/>
        <v>0.75</v>
      </c>
      <c r="R281" s="203">
        <v>25</v>
      </c>
      <c r="S281" s="203">
        <f t="shared" si="53"/>
        <v>3</v>
      </c>
      <c r="T281" s="203">
        <f t="shared" si="54"/>
        <v>0</v>
      </c>
      <c r="U281" s="202">
        <f t="shared" si="55"/>
        <v>0.6</v>
      </c>
      <c r="V281" s="203">
        <v>20</v>
      </c>
      <c r="W281" s="203">
        <v>3</v>
      </c>
      <c r="X281" s="203">
        <v>0</v>
      </c>
      <c r="Y281" s="203">
        <v>0</v>
      </c>
      <c r="Z281" s="281">
        <v>0</v>
      </c>
      <c r="AA281" s="287">
        <v>0</v>
      </c>
      <c r="AB281" s="287"/>
    </row>
    <row r="282" spans="1:28" ht="31.5" x14ac:dyDescent="0.25">
      <c r="A282" s="318">
        <v>274</v>
      </c>
      <c r="B282" s="263" t="s">
        <v>740</v>
      </c>
      <c r="C282" s="263" t="s">
        <v>65</v>
      </c>
      <c r="D282" s="140"/>
      <c r="E282" s="141"/>
      <c r="F282" s="255">
        <v>83.4</v>
      </c>
      <c r="G282" s="257">
        <v>236</v>
      </c>
      <c r="H282" s="257">
        <v>298</v>
      </c>
      <c r="I282" s="257">
        <v>375</v>
      </c>
      <c r="J282" s="255">
        <v>4.12</v>
      </c>
      <c r="K282" s="255">
        <v>5.21</v>
      </c>
      <c r="L282" s="255">
        <f t="shared" si="56"/>
        <v>4.4964028776978413</v>
      </c>
      <c r="M282" s="200">
        <f>IF(I282&lt;VLOOKUP(L282,$M$405:$Q$413,2),0,VLOOKUP(L282,$M$405:$Q$413,3))</f>
        <v>8</v>
      </c>
      <c r="N282" s="219">
        <f t="shared" si="49"/>
        <v>30</v>
      </c>
      <c r="O282" s="146">
        <f t="shared" si="50"/>
        <v>30</v>
      </c>
      <c r="P282" s="203">
        <f t="shared" si="51"/>
        <v>6</v>
      </c>
      <c r="Q282" s="202">
        <f t="shared" si="52"/>
        <v>6.6</v>
      </c>
      <c r="R282" s="203">
        <v>22</v>
      </c>
      <c r="S282" s="203">
        <f t="shared" si="53"/>
        <v>18</v>
      </c>
      <c r="T282" s="203">
        <f t="shared" si="54"/>
        <v>6</v>
      </c>
      <c r="U282" s="202">
        <f t="shared" si="55"/>
        <v>6</v>
      </c>
      <c r="V282" s="203">
        <v>20</v>
      </c>
      <c r="W282" s="203">
        <v>30</v>
      </c>
      <c r="X282" s="203">
        <v>6</v>
      </c>
      <c r="Y282" s="203">
        <v>6</v>
      </c>
      <c r="Z282" s="281">
        <v>14</v>
      </c>
      <c r="AA282" s="287">
        <v>14</v>
      </c>
      <c r="AB282" s="287"/>
    </row>
    <row r="283" spans="1:28" ht="31.5" x14ac:dyDescent="0.25">
      <c r="A283" s="318">
        <v>275</v>
      </c>
      <c r="B283" s="263" t="s">
        <v>741</v>
      </c>
      <c r="C283" s="263" t="s">
        <v>65</v>
      </c>
      <c r="D283" s="140"/>
      <c r="E283" s="141"/>
      <c r="F283" s="255">
        <v>33.49</v>
      </c>
      <c r="G283" s="257">
        <v>62</v>
      </c>
      <c r="H283" s="257">
        <v>98</v>
      </c>
      <c r="I283" s="257">
        <v>93</v>
      </c>
      <c r="J283" s="255">
        <v>1.86</v>
      </c>
      <c r="K283" s="255">
        <v>2.93</v>
      </c>
      <c r="L283" s="255">
        <f t="shared" si="56"/>
        <v>2.7769483427888919</v>
      </c>
      <c r="M283" s="200">
        <v>5</v>
      </c>
      <c r="N283" s="219">
        <f t="shared" si="49"/>
        <v>4</v>
      </c>
      <c r="O283" s="146">
        <f t="shared" si="50"/>
        <v>4.6500000000000004</v>
      </c>
      <c r="P283" s="203">
        <f t="shared" si="51"/>
        <v>1</v>
      </c>
      <c r="Q283" s="202">
        <f t="shared" si="52"/>
        <v>1</v>
      </c>
      <c r="R283" s="203">
        <v>25</v>
      </c>
      <c r="S283" s="203">
        <f t="shared" si="53"/>
        <v>3</v>
      </c>
      <c r="T283" s="203">
        <f t="shared" si="54"/>
        <v>0</v>
      </c>
      <c r="U283" s="202">
        <f t="shared" si="55"/>
        <v>0.8</v>
      </c>
      <c r="V283" s="203">
        <v>20</v>
      </c>
      <c r="W283" s="203">
        <v>4</v>
      </c>
      <c r="X283" s="203"/>
      <c r="Y283" s="203"/>
      <c r="Z283" s="281">
        <v>2</v>
      </c>
      <c r="AA283" s="287"/>
      <c r="AB283" s="287"/>
    </row>
    <row r="284" spans="1:28" ht="31.5" x14ac:dyDescent="0.25">
      <c r="A284" s="318">
        <v>276</v>
      </c>
      <c r="B284" s="263" t="s">
        <v>742</v>
      </c>
      <c r="C284" s="263" t="s">
        <v>65</v>
      </c>
      <c r="D284" s="140"/>
      <c r="E284" s="141"/>
      <c r="F284" s="255">
        <v>27.5</v>
      </c>
      <c r="G284" s="257">
        <v>75</v>
      </c>
      <c r="H284" s="257">
        <v>56</v>
      </c>
      <c r="I284" s="257">
        <v>42</v>
      </c>
      <c r="J284" s="255">
        <v>2.73</v>
      </c>
      <c r="K284" s="255">
        <v>2.04</v>
      </c>
      <c r="L284" s="255">
        <f t="shared" si="56"/>
        <v>1.5272727272727273</v>
      </c>
      <c r="M284" s="200">
        <f t="shared" ref="M284:M291" si="57">IF(I284&lt;VLOOKUP(L284,$M$405:$Q$413,2),0,VLOOKUP(L284,$M$405:$Q$413,3))</f>
        <v>5</v>
      </c>
      <c r="N284" s="219">
        <f t="shared" si="49"/>
        <v>2</v>
      </c>
      <c r="O284" s="146">
        <f t="shared" si="50"/>
        <v>2.1</v>
      </c>
      <c r="P284" s="203">
        <f t="shared" si="51"/>
        <v>0</v>
      </c>
      <c r="Q284" s="202">
        <f t="shared" si="52"/>
        <v>0.5</v>
      </c>
      <c r="R284" s="203">
        <v>25</v>
      </c>
      <c r="S284" s="203">
        <f t="shared" si="53"/>
        <v>2</v>
      </c>
      <c r="T284" s="203">
        <f t="shared" si="54"/>
        <v>0</v>
      </c>
      <c r="U284" s="202">
        <f t="shared" si="55"/>
        <v>0.4</v>
      </c>
      <c r="V284" s="203">
        <v>20</v>
      </c>
      <c r="W284" s="203">
        <v>2</v>
      </c>
      <c r="X284" s="203"/>
      <c r="Y284" s="203"/>
      <c r="Z284" s="281">
        <v>2</v>
      </c>
      <c r="AA284" s="287">
        <v>2</v>
      </c>
      <c r="AB284" s="287"/>
    </row>
    <row r="285" spans="1:28" ht="15.75" customHeight="1" x14ac:dyDescent="0.25">
      <c r="A285" s="318">
        <v>277</v>
      </c>
      <c r="B285" s="263" t="s">
        <v>2</v>
      </c>
      <c r="C285" s="263" t="s">
        <v>65</v>
      </c>
      <c r="D285" s="140"/>
      <c r="E285" s="141"/>
      <c r="F285" s="255">
        <v>1161.94</v>
      </c>
      <c r="G285" s="257">
        <v>464</v>
      </c>
      <c r="H285" s="257">
        <v>587</v>
      </c>
      <c r="I285" s="257">
        <v>637</v>
      </c>
      <c r="J285" s="255">
        <v>0.38</v>
      </c>
      <c r="K285" s="255">
        <v>0.48</v>
      </c>
      <c r="L285" s="255">
        <f t="shared" si="56"/>
        <v>0.54822107854106061</v>
      </c>
      <c r="M285" s="200">
        <f t="shared" si="57"/>
        <v>3</v>
      </c>
      <c r="N285" s="219">
        <f t="shared" si="49"/>
        <v>19</v>
      </c>
      <c r="O285" s="146">
        <f t="shared" si="50"/>
        <v>19.11</v>
      </c>
      <c r="P285" s="203">
        <f t="shared" si="51"/>
        <v>4</v>
      </c>
      <c r="Q285" s="202">
        <f t="shared" si="52"/>
        <v>4.75</v>
      </c>
      <c r="R285" s="203">
        <v>25</v>
      </c>
      <c r="S285" s="203">
        <f t="shared" si="53"/>
        <v>12</v>
      </c>
      <c r="T285" s="203">
        <f t="shared" si="54"/>
        <v>3</v>
      </c>
      <c r="U285" s="202">
        <f t="shared" si="55"/>
        <v>3.8</v>
      </c>
      <c r="V285" s="203">
        <v>20</v>
      </c>
      <c r="W285" s="203" t="s">
        <v>916</v>
      </c>
      <c r="X285" s="203"/>
      <c r="Y285" s="203"/>
      <c r="Z285" s="281">
        <v>17</v>
      </c>
      <c r="AA285" s="287">
        <v>12</v>
      </c>
      <c r="AB285" s="287"/>
    </row>
    <row r="286" spans="1:28" ht="34.5" customHeight="1" x14ac:dyDescent="0.25">
      <c r="A286" s="318">
        <v>278</v>
      </c>
      <c r="B286" s="263" t="s">
        <v>884</v>
      </c>
      <c r="C286" s="263" t="s">
        <v>65</v>
      </c>
      <c r="D286" s="140"/>
      <c r="E286" s="141"/>
      <c r="F286" s="255">
        <v>3313.32</v>
      </c>
      <c r="G286" s="257">
        <v>1498</v>
      </c>
      <c r="H286" s="257">
        <v>1861</v>
      </c>
      <c r="I286" s="257">
        <v>2017</v>
      </c>
      <c r="J286" s="255">
        <v>0.45</v>
      </c>
      <c r="K286" s="255">
        <v>0.56000000000000005</v>
      </c>
      <c r="L286" s="255">
        <f t="shared" si="56"/>
        <v>0.6087549648087115</v>
      </c>
      <c r="M286" s="200">
        <f t="shared" si="57"/>
        <v>3</v>
      </c>
      <c r="N286" s="219">
        <f t="shared" si="49"/>
        <v>60</v>
      </c>
      <c r="O286" s="146">
        <f t="shared" si="50"/>
        <v>60.51</v>
      </c>
      <c r="P286" s="203">
        <f t="shared" si="51"/>
        <v>0</v>
      </c>
      <c r="Q286" s="202">
        <f t="shared" si="52"/>
        <v>0</v>
      </c>
      <c r="R286" s="203">
        <v>0</v>
      </c>
      <c r="S286" s="203">
        <f t="shared" si="53"/>
        <v>48</v>
      </c>
      <c r="T286" s="203">
        <f t="shared" si="54"/>
        <v>12</v>
      </c>
      <c r="U286" s="202">
        <f t="shared" si="55"/>
        <v>12</v>
      </c>
      <c r="V286" s="203">
        <v>20</v>
      </c>
      <c r="W286" s="203">
        <v>70</v>
      </c>
      <c r="X286" s="203">
        <v>0</v>
      </c>
      <c r="Y286" s="203">
        <v>15</v>
      </c>
      <c r="Z286" s="281">
        <v>55</v>
      </c>
      <c r="AA286" s="287">
        <v>29</v>
      </c>
      <c r="AB286" s="287" t="s">
        <v>1010</v>
      </c>
    </row>
    <row r="287" spans="1:28" ht="31.5" x14ac:dyDescent="0.25">
      <c r="A287" s="318">
        <v>279</v>
      </c>
      <c r="B287" s="263" t="s">
        <v>744</v>
      </c>
      <c r="C287" s="263" t="s">
        <v>65</v>
      </c>
      <c r="D287" s="140"/>
      <c r="E287" s="141"/>
      <c r="F287" s="255">
        <v>24.83</v>
      </c>
      <c r="G287" s="257"/>
      <c r="H287" s="257">
        <v>20</v>
      </c>
      <c r="I287" s="257">
        <v>41</v>
      </c>
      <c r="J287" s="255"/>
      <c r="K287" s="255">
        <v>0.81</v>
      </c>
      <c r="L287" s="255">
        <f t="shared" si="56"/>
        <v>1.6512283527990335</v>
      </c>
      <c r="M287" s="200">
        <f t="shared" si="57"/>
        <v>5</v>
      </c>
      <c r="N287" s="219">
        <f t="shared" si="49"/>
        <v>2</v>
      </c>
      <c r="O287" s="146">
        <f t="shared" si="50"/>
        <v>2.0499999999999998</v>
      </c>
      <c r="P287" s="203">
        <f t="shared" si="51"/>
        <v>0</v>
      </c>
      <c r="Q287" s="202">
        <f t="shared" si="52"/>
        <v>0.5</v>
      </c>
      <c r="R287" s="203">
        <v>25</v>
      </c>
      <c r="S287" s="203">
        <f t="shared" si="53"/>
        <v>2</v>
      </c>
      <c r="T287" s="203">
        <f t="shared" si="54"/>
        <v>0</v>
      </c>
      <c r="U287" s="202">
        <f t="shared" si="55"/>
        <v>0.4</v>
      </c>
      <c r="V287" s="203">
        <v>20</v>
      </c>
      <c r="W287" s="203">
        <v>2</v>
      </c>
      <c r="X287" s="203">
        <v>0</v>
      </c>
      <c r="Y287" s="203">
        <v>1</v>
      </c>
      <c r="Z287" s="281">
        <v>0</v>
      </c>
      <c r="AA287" s="287">
        <v>0</v>
      </c>
      <c r="AB287" s="287"/>
    </row>
    <row r="288" spans="1:28" hidden="1" x14ac:dyDescent="0.25">
      <c r="A288" s="135">
        <v>280</v>
      </c>
      <c r="B288" s="161" t="s">
        <v>444</v>
      </c>
      <c r="C288" s="161" t="s">
        <v>65</v>
      </c>
      <c r="D288" s="140"/>
      <c r="E288" s="141"/>
      <c r="F288" s="141"/>
      <c r="G288" s="139"/>
      <c r="H288" s="139"/>
      <c r="I288" s="139"/>
      <c r="J288" s="142"/>
      <c r="K288" s="142"/>
      <c r="L288" s="142"/>
      <c r="M288" s="144">
        <f t="shared" si="57"/>
        <v>0</v>
      </c>
      <c r="N288" s="219">
        <f t="shared" si="49"/>
        <v>0</v>
      </c>
      <c r="O288" s="146">
        <f t="shared" si="50"/>
        <v>0</v>
      </c>
      <c r="P288" s="145">
        <f t="shared" si="51"/>
        <v>0</v>
      </c>
      <c r="Q288" s="146">
        <f t="shared" si="52"/>
        <v>0</v>
      </c>
      <c r="R288" s="145">
        <f>IF(I288&lt;VLOOKUP(L288,$M$405:$Q$413,2),0,VLOOKUP(L288,$M$405:$Q$413,4))</f>
        <v>0</v>
      </c>
      <c r="S288" s="145">
        <f t="shared" si="53"/>
        <v>0</v>
      </c>
      <c r="T288" s="145">
        <f t="shared" si="54"/>
        <v>0</v>
      </c>
      <c r="U288" s="146">
        <f t="shared" si="55"/>
        <v>0</v>
      </c>
      <c r="V288" s="145">
        <f>IF(I288&lt;VLOOKUP(L288,$M$405:$Q$413,2),0,VLOOKUP(L288,$M$405:$Q$413,5))</f>
        <v>0</v>
      </c>
      <c r="W288" s="179"/>
      <c r="X288" s="179"/>
      <c r="Y288" s="145"/>
      <c r="Z288" s="212"/>
      <c r="AA288" s="283"/>
      <c r="AB288" s="112"/>
    </row>
    <row r="289" spans="1:28" hidden="1" x14ac:dyDescent="0.25">
      <c r="A289" s="135">
        <v>281</v>
      </c>
      <c r="B289" s="161" t="s">
        <v>850</v>
      </c>
      <c r="C289" s="161" t="s">
        <v>552</v>
      </c>
      <c r="D289" s="140"/>
      <c r="E289" s="141"/>
      <c r="F289" s="141"/>
      <c r="G289" s="139"/>
      <c r="H289" s="139"/>
      <c r="I289" s="139"/>
      <c r="J289" s="142"/>
      <c r="K289" s="142"/>
      <c r="L289" s="142"/>
      <c r="M289" s="144">
        <f t="shared" si="57"/>
        <v>0</v>
      </c>
      <c r="N289" s="219">
        <f t="shared" si="49"/>
        <v>0</v>
      </c>
      <c r="O289" s="146">
        <f t="shared" si="50"/>
        <v>0</v>
      </c>
      <c r="P289" s="145">
        <f t="shared" si="51"/>
        <v>0</v>
      </c>
      <c r="Q289" s="146">
        <f t="shared" si="52"/>
        <v>0</v>
      </c>
      <c r="R289" s="145">
        <f>IF(I289&lt;VLOOKUP(L289,$M$405:$Q$413,2),0,VLOOKUP(L289,$M$405:$Q$413,4))</f>
        <v>0</v>
      </c>
      <c r="S289" s="145">
        <f t="shared" si="53"/>
        <v>0</v>
      </c>
      <c r="T289" s="145">
        <f t="shared" si="54"/>
        <v>0</v>
      </c>
      <c r="U289" s="146">
        <f t="shared" si="55"/>
        <v>0</v>
      </c>
      <c r="V289" s="145">
        <f>IF(I289&lt;VLOOKUP(L289,$M$405:$Q$413,2),0,VLOOKUP(L289,$M$405:$Q$413,5))</f>
        <v>0</v>
      </c>
      <c r="W289" s="179"/>
      <c r="X289" s="179"/>
      <c r="Y289" s="145"/>
      <c r="Z289" s="212"/>
      <c r="AA289" s="212"/>
      <c r="AB289" s="112"/>
    </row>
    <row r="290" spans="1:28" hidden="1" x14ac:dyDescent="0.25">
      <c r="A290" s="135">
        <v>282</v>
      </c>
      <c r="B290" s="161" t="s">
        <v>885</v>
      </c>
      <c r="C290" s="161" t="s">
        <v>552</v>
      </c>
      <c r="D290" s="140"/>
      <c r="E290" s="141"/>
      <c r="F290" s="141"/>
      <c r="G290" s="139"/>
      <c r="H290" s="139"/>
      <c r="I290" s="139"/>
      <c r="J290" s="142"/>
      <c r="K290" s="142"/>
      <c r="L290" s="142"/>
      <c r="M290" s="144">
        <f t="shared" si="57"/>
        <v>0</v>
      </c>
      <c r="N290" s="219">
        <f t="shared" si="49"/>
        <v>0</v>
      </c>
      <c r="O290" s="146">
        <f t="shared" si="50"/>
        <v>0</v>
      </c>
      <c r="P290" s="145">
        <f t="shared" si="51"/>
        <v>0</v>
      </c>
      <c r="Q290" s="146">
        <f t="shared" si="52"/>
        <v>0</v>
      </c>
      <c r="R290" s="145">
        <f>IF(I290&lt;VLOOKUP(L290,$M$405:$Q$413,2),0,VLOOKUP(L290,$M$405:$Q$413,4))</f>
        <v>0</v>
      </c>
      <c r="S290" s="145">
        <f t="shared" si="53"/>
        <v>0</v>
      </c>
      <c r="T290" s="145">
        <f t="shared" si="54"/>
        <v>0</v>
      </c>
      <c r="U290" s="146">
        <f t="shared" si="55"/>
        <v>0</v>
      </c>
      <c r="V290" s="145">
        <f>IF(I290&lt;VLOOKUP(L290,$M$405:$Q$413,2),0,VLOOKUP(L290,$M$405:$Q$413,5))</f>
        <v>0</v>
      </c>
      <c r="W290" s="179"/>
      <c r="X290" s="179"/>
      <c r="Y290" s="145"/>
      <c r="Z290" s="212"/>
      <c r="AA290" s="212"/>
      <c r="AB290" s="112"/>
    </row>
    <row r="291" spans="1:28" hidden="1" x14ac:dyDescent="0.25">
      <c r="A291" s="135">
        <v>283</v>
      </c>
      <c r="B291" s="161" t="s">
        <v>852</v>
      </c>
      <c r="C291" s="161" t="s">
        <v>552</v>
      </c>
      <c r="D291" s="140"/>
      <c r="E291" s="141"/>
      <c r="F291" s="141"/>
      <c r="G291" s="139"/>
      <c r="H291" s="139"/>
      <c r="I291" s="139"/>
      <c r="J291" s="142"/>
      <c r="K291" s="142"/>
      <c r="L291" s="142"/>
      <c r="M291" s="144">
        <f t="shared" si="57"/>
        <v>0</v>
      </c>
      <c r="N291" s="219">
        <f t="shared" si="49"/>
        <v>0</v>
      </c>
      <c r="O291" s="146">
        <f t="shared" si="50"/>
        <v>0</v>
      </c>
      <c r="P291" s="145">
        <f t="shared" si="51"/>
        <v>0</v>
      </c>
      <c r="Q291" s="146">
        <f t="shared" si="52"/>
        <v>0</v>
      </c>
      <c r="R291" s="145">
        <f>IF(I291&lt;VLOOKUP(L291,$M$405:$Q$413,2),0,VLOOKUP(L291,$M$405:$Q$413,4))</f>
        <v>0</v>
      </c>
      <c r="S291" s="145">
        <f t="shared" si="53"/>
        <v>0</v>
      </c>
      <c r="T291" s="145">
        <f t="shared" si="54"/>
        <v>0</v>
      </c>
      <c r="U291" s="146">
        <f t="shared" si="55"/>
        <v>0</v>
      </c>
      <c r="V291" s="145">
        <f>IF(I291&lt;VLOOKUP(L291,$M$405:$Q$413,2),0,VLOOKUP(L291,$M$405:$Q$413,5))</f>
        <v>0</v>
      </c>
      <c r="W291" s="179"/>
      <c r="X291" s="179"/>
      <c r="Y291" s="145"/>
      <c r="Z291" s="212"/>
      <c r="AA291" s="282"/>
      <c r="AB291" s="112"/>
    </row>
    <row r="292" spans="1:28" ht="47.25" x14ac:dyDescent="0.25">
      <c r="A292" s="318">
        <v>284</v>
      </c>
      <c r="B292" s="263" t="s">
        <v>288</v>
      </c>
      <c r="C292" s="263" t="s">
        <v>833</v>
      </c>
      <c r="D292" s="140"/>
      <c r="E292" s="141"/>
      <c r="F292" s="255">
        <v>243.54</v>
      </c>
      <c r="G292" s="257">
        <v>314</v>
      </c>
      <c r="H292" s="257">
        <v>270</v>
      </c>
      <c r="I292" s="257">
        <v>343</v>
      </c>
      <c r="J292" s="255">
        <v>1.2</v>
      </c>
      <c r="K292" s="255">
        <v>1.03</v>
      </c>
      <c r="L292" s="255">
        <f t="shared" si="56"/>
        <v>1.4083928718075061</v>
      </c>
      <c r="M292" s="200">
        <v>3</v>
      </c>
      <c r="N292" s="219">
        <f t="shared" si="49"/>
        <v>10</v>
      </c>
      <c r="O292" s="146">
        <f t="shared" si="50"/>
        <v>10.29</v>
      </c>
      <c r="P292" s="203">
        <f t="shared" si="51"/>
        <v>2</v>
      </c>
      <c r="Q292" s="202">
        <f t="shared" si="52"/>
        <v>2.5</v>
      </c>
      <c r="R292" s="203">
        <v>25</v>
      </c>
      <c r="S292" s="203">
        <f t="shared" si="53"/>
        <v>6</v>
      </c>
      <c r="T292" s="203">
        <f t="shared" si="54"/>
        <v>2</v>
      </c>
      <c r="U292" s="202">
        <f t="shared" si="55"/>
        <v>2</v>
      </c>
      <c r="V292" s="203">
        <v>20</v>
      </c>
      <c r="W292" s="203">
        <v>10</v>
      </c>
      <c r="X292" s="203">
        <v>2</v>
      </c>
      <c r="Y292" s="203">
        <v>2</v>
      </c>
      <c r="Z292" s="281">
        <v>7</v>
      </c>
      <c r="AA292" s="287">
        <v>6</v>
      </c>
      <c r="AB292" s="287"/>
    </row>
    <row r="293" spans="1:28" hidden="1" x14ac:dyDescent="0.25">
      <c r="A293" s="135">
        <v>285</v>
      </c>
      <c r="B293" s="161" t="s">
        <v>2</v>
      </c>
      <c r="C293" s="161" t="s">
        <v>552</v>
      </c>
      <c r="D293" s="140"/>
      <c r="E293" s="141"/>
      <c r="F293" s="141">
        <v>79.39</v>
      </c>
      <c r="G293" s="139"/>
      <c r="H293" s="139"/>
      <c r="I293" s="139"/>
      <c r="J293" s="142"/>
      <c r="K293" s="142"/>
      <c r="L293" s="142">
        <f t="shared" si="56"/>
        <v>0</v>
      </c>
      <c r="M293" s="144">
        <f t="shared" ref="M293:M307" si="58">IF(I293&lt;VLOOKUP(L293,$M$405:$Q$413,2),0,VLOOKUP(L293,$M$405:$Q$413,3))</f>
        <v>0</v>
      </c>
      <c r="N293" s="145">
        <f t="shared" si="49"/>
        <v>0</v>
      </c>
      <c r="O293" s="146">
        <f t="shared" si="50"/>
        <v>0</v>
      </c>
      <c r="P293" s="145">
        <f t="shared" si="51"/>
        <v>0</v>
      </c>
      <c r="Q293" s="146">
        <f t="shared" si="52"/>
        <v>0</v>
      </c>
      <c r="R293" s="145">
        <f>IF(I293&lt;VLOOKUP(L293,$M$405:$Q$413,2),0,VLOOKUP(L293,$M$405:$Q$413,4))</f>
        <v>0</v>
      </c>
      <c r="S293" s="145">
        <f t="shared" si="53"/>
        <v>0</v>
      </c>
      <c r="T293" s="145">
        <f t="shared" si="54"/>
        <v>0</v>
      </c>
      <c r="U293" s="146">
        <f t="shared" si="55"/>
        <v>0</v>
      </c>
      <c r="V293" s="145">
        <f>IF(I293&lt;VLOOKUP(L293,$M$405:$Q$413,2),0,VLOOKUP(L293,$M$405:$Q$413,5))</f>
        <v>0</v>
      </c>
      <c r="W293" s="203"/>
      <c r="X293" s="179"/>
      <c r="Y293" s="247"/>
      <c r="AA293" s="112"/>
      <c r="AB293" s="112"/>
    </row>
    <row r="294" spans="1:28" ht="47.25" x14ac:dyDescent="0.25">
      <c r="A294" s="318">
        <v>286</v>
      </c>
      <c r="B294" s="263" t="s">
        <v>86</v>
      </c>
      <c r="C294" s="263" t="s">
        <v>552</v>
      </c>
      <c r="D294" s="140"/>
      <c r="E294" s="141"/>
      <c r="F294" s="255">
        <v>224.37</v>
      </c>
      <c r="G294" s="257">
        <v>83</v>
      </c>
      <c r="H294" s="257">
        <v>68</v>
      </c>
      <c r="I294" s="257">
        <v>49</v>
      </c>
      <c r="J294" s="255">
        <v>0.82</v>
      </c>
      <c r="K294" s="255">
        <v>0.67</v>
      </c>
      <c r="L294" s="255">
        <f t="shared" si="56"/>
        <v>0.21838926772741454</v>
      </c>
      <c r="M294" s="200">
        <f t="shared" si="58"/>
        <v>3</v>
      </c>
      <c r="N294" s="219">
        <f t="shared" si="49"/>
        <v>1</v>
      </c>
      <c r="O294" s="146">
        <f t="shared" si="50"/>
        <v>1.47</v>
      </c>
      <c r="P294" s="203">
        <f t="shared" si="51"/>
        <v>0</v>
      </c>
      <c r="Q294" s="202">
        <f t="shared" si="52"/>
        <v>0.25</v>
      </c>
      <c r="R294" s="203">
        <v>25</v>
      </c>
      <c r="S294" s="203">
        <f t="shared" si="53"/>
        <v>1</v>
      </c>
      <c r="T294" s="203">
        <f t="shared" si="54"/>
        <v>0</v>
      </c>
      <c r="U294" s="202">
        <f t="shared" si="55"/>
        <v>0.2</v>
      </c>
      <c r="V294" s="203">
        <v>20</v>
      </c>
      <c r="W294" s="203">
        <v>1</v>
      </c>
      <c r="X294" s="203"/>
      <c r="Y294" s="203"/>
      <c r="Z294" s="281">
        <v>2</v>
      </c>
      <c r="AA294" s="287">
        <v>2</v>
      </c>
      <c r="AB294" s="287"/>
    </row>
    <row r="295" spans="1:28" hidden="1" x14ac:dyDescent="0.25">
      <c r="A295" s="135">
        <v>287</v>
      </c>
      <c r="B295" s="161" t="s">
        <v>444</v>
      </c>
      <c r="C295" s="161" t="s">
        <v>552</v>
      </c>
      <c r="D295" s="140"/>
      <c r="E295" s="141"/>
      <c r="F295" s="141"/>
      <c r="G295" s="139"/>
      <c r="H295" s="139"/>
      <c r="I295" s="139"/>
      <c r="J295" s="142"/>
      <c r="K295" s="142"/>
      <c r="L295" s="142"/>
      <c r="M295" s="144">
        <f t="shared" si="58"/>
        <v>0</v>
      </c>
      <c r="N295" s="219">
        <f t="shared" si="49"/>
        <v>0</v>
      </c>
      <c r="O295" s="146">
        <f t="shared" si="50"/>
        <v>0</v>
      </c>
      <c r="P295" s="145">
        <f t="shared" si="51"/>
        <v>0</v>
      </c>
      <c r="Q295" s="146">
        <f t="shared" si="52"/>
        <v>0</v>
      </c>
      <c r="R295" s="145">
        <f>IF(I295&lt;VLOOKUP(L295,$M$405:$Q$413,2),0,VLOOKUP(L295,$M$405:$Q$413,4))</f>
        <v>0</v>
      </c>
      <c r="S295" s="145">
        <f t="shared" si="53"/>
        <v>0</v>
      </c>
      <c r="T295" s="145">
        <f t="shared" si="54"/>
        <v>0</v>
      </c>
      <c r="U295" s="146">
        <f t="shared" si="55"/>
        <v>0</v>
      </c>
      <c r="V295" s="145">
        <f>IF(I295&lt;VLOOKUP(L295,$M$405:$Q$413,2),0,VLOOKUP(L295,$M$405:$Q$413,5))</f>
        <v>0</v>
      </c>
      <c r="W295" s="179"/>
      <c r="X295" s="179"/>
      <c r="Y295" s="145"/>
      <c r="Z295" s="212"/>
      <c r="AA295" s="283"/>
      <c r="AB295" s="112"/>
    </row>
    <row r="296" spans="1:28" ht="31.5" x14ac:dyDescent="0.25">
      <c r="A296" s="318">
        <v>289</v>
      </c>
      <c r="B296" s="263" t="s">
        <v>2</v>
      </c>
      <c r="C296" s="263" t="s">
        <v>994</v>
      </c>
      <c r="D296" s="140"/>
      <c r="E296" s="141"/>
      <c r="F296" s="262">
        <v>9200</v>
      </c>
      <c r="G296" s="257">
        <v>800</v>
      </c>
      <c r="H296" s="257">
        <v>800</v>
      </c>
      <c r="I296" s="257">
        <v>756</v>
      </c>
      <c r="J296" s="255">
        <v>0.08</v>
      </c>
      <c r="K296" s="255">
        <v>0.08</v>
      </c>
      <c r="L296" s="255">
        <f>I296/F296</f>
        <v>8.2173913043478264E-2</v>
      </c>
      <c r="M296" s="200">
        <v>0.9</v>
      </c>
      <c r="N296" s="219">
        <f>ROUNDDOWN(O296,0)</f>
        <v>6</v>
      </c>
      <c r="O296" s="146">
        <f>I296*M296/100</f>
        <v>6.8039999999999994</v>
      </c>
      <c r="P296" s="145">
        <f>ROUNDDOWN(Q296,0)</f>
        <v>0</v>
      </c>
      <c r="Q296" s="146">
        <f>N296*R296/100</f>
        <v>0</v>
      </c>
      <c r="R296" s="145">
        <f>IF(I296&lt;VLOOKUP(L296,$M$405:$Q$413,2),0,VLOOKUP(L296,$M$405:$Q$413,4))</f>
        <v>0</v>
      </c>
      <c r="S296" s="145">
        <f>N296-P296-T296</f>
        <v>6</v>
      </c>
      <c r="T296" s="145"/>
      <c r="U296" s="146"/>
      <c r="V296" s="145"/>
      <c r="W296" s="179" t="s">
        <v>916</v>
      </c>
      <c r="X296" s="179"/>
      <c r="Y296" s="145"/>
      <c r="Z296" s="212">
        <v>7</v>
      </c>
      <c r="AA296" s="283">
        <v>1</v>
      </c>
      <c r="AB296" s="112"/>
    </row>
    <row r="297" spans="1:28" hidden="1" x14ac:dyDescent="0.25">
      <c r="A297" s="135">
        <v>288</v>
      </c>
      <c r="B297" s="161" t="s">
        <v>854</v>
      </c>
      <c r="C297" s="161" t="s">
        <v>40</v>
      </c>
      <c r="D297" s="140"/>
      <c r="E297" s="141"/>
      <c r="F297" s="141"/>
      <c r="G297" s="139"/>
      <c r="H297" s="139"/>
      <c r="I297" s="139"/>
      <c r="J297" s="142"/>
      <c r="K297" s="142"/>
      <c r="L297" s="142"/>
      <c r="M297" s="144">
        <f t="shared" si="58"/>
        <v>0</v>
      </c>
      <c r="N297" s="219">
        <f t="shared" si="49"/>
        <v>0</v>
      </c>
      <c r="O297" s="146">
        <f t="shared" si="50"/>
        <v>0</v>
      </c>
      <c r="P297" s="145">
        <f t="shared" si="51"/>
        <v>0</v>
      </c>
      <c r="Q297" s="146">
        <f t="shared" si="52"/>
        <v>0</v>
      </c>
      <c r="R297" s="145">
        <f>IF(I297&lt;VLOOKUP(L297,$M$405:$Q$413,2),0,VLOOKUP(L297,$M$405:$Q$413,4))</f>
        <v>0</v>
      </c>
      <c r="S297" s="145">
        <f t="shared" si="53"/>
        <v>0</v>
      </c>
      <c r="T297" s="145">
        <f t="shared" si="54"/>
        <v>0</v>
      </c>
      <c r="U297" s="146">
        <f t="shared" si="55"/>
        <v>0</v>
      </c>
      <c r="V297" s="145">
        <f>IF(I297&lt;VLOOKUP(L297,$M$405:$Q$413,2),0,VLOOKUP(L297,$M$405:$Q$413,5))</f>
        <v>0</v>
      </c>
      <c r="W297" s="179"/>
      <c r="X297" s="179"/>
      <c r="Y297" s="145"/>
      <c r="Z297" s="212"/>
      <c r="AA297" s="212"/>
      <c r="AB297" s="112"/>
    </row>
    <row r="298" spans="1:28" ht="31.5" hidden="1" x14ac:dyDescent="0.25">
      <c r="A298" s="135">
        <v>289</v>
      </c>
      <c r="B298" s="161" t="s">
        <v>668</v>
      </c>
      <c r="C298" s="161" t="s">
        <v>40</v>
      </c>
      <c r="D298" s="140"/>
      <c r="E298" s="141"/>
      <c r="F298" s="142"/>
      <c r="G298" s="139"/>
      <c r="H298" s="139"/>
      <c r="I298" s="139"/>
      <c r="J298" s="142"/>
      <c r="K298" s="142"/>
      <c r="L298" s="142"/>
      <c r="M298" s="144">
        <f t="shared" si="58"/>
        <v>0</v>
      </c>
      <c r="N298" s="219">
        <f t="shared" si="49"/>
        <v>0</v>
      </c>
      <c r="O298" s="146">
        <f t="shared" si="50"/>
        <v>0</v>
      </c>
      <c r="P298" s="219">
        <f t="shared" si="51"/>
        <v>0</v>
      </c>
      <c r="Q298" s="146">
        <f t="shared" si="52"/>
        <v>0</v>
      </c>
      <c r="R298" s="145">
        <v>25</v>
      </c>
      <c r="S298" s="145">
        <f t="shared" si="53"/>
        <v>0</v>
      </c>
      <c r="T298" s="219">
        <f t="shared" si="54"/>
        <v>0</v>
      </c>
      <c r="U298" s="146">
        <f t="shared" si="55"/>
        <v>0</v>
      </c>
      <c r="V298" s="145">
        <v>20</v>
      </c>
      <c r="W298" s="251"/>
      <c r="X298" s="145"/>
      <c r="Y298" s="145"/>
      <c r="Z298" s="212">
        <v>0</v>
      </c>
      <c r="AA298" s="282"/>
      <c r="AB298" s="112"/>
    </row>
    <row r="299" spans="1:28" x14ac:dyDescent="0.25">
      <c r="A299" s="318">
        <v>290</v>
      </c>
      <c r="B299" s="263" t="s">
        <v>2</v>
      </c>
      <c r="C299" s="263" t="s">
        <v>40</v>
      </c>
      <c r="D299" s="140"/>
      <c r="E299" s="141"/>
      <c r="F299" s="255">
        <v>237.22</v>
      </c>
      <c r="G299" s="257">
        <v>784</v>
      </c>
      <c r="H299" s="257">
        <v>824</v>
      </c>
      <c r="I299" s="257">
        <v>252</v>
      </c>
      <c r="J299" s="255">
        <v>1.4</v>
      </c>
      <c r="K299" s="255">
        <v>1.47</v>
      </c>
      <c r="L299" s="255">
        <f t="shared" si="56"/>
        <v>1.0623050333024198</v>
      </c>
      <c r="M299" s="200">
        <f t="shared" si="58"/>
        <v>5</v>
      </c>
      <c r="N299" s="219">
        <f t="shared" si="49"/>
        <v>12</v>
      </c>
      <c r="O299" s="146">
        <f t="shared" si="50"/>
        <v>12.6</v>
      </c>
      <c r="P299" s="203">
        <f t="shared" si="51"/>
        <v>3</v>
      </c>
      <c r="Q299" s="202">
        <f t="shared" si="52"/>
        <v>3</v>
      </c>
      <c r="R299" s="203">
        <v>25</v>
      </c>
      <c r="S299" s="203">
        <f t="shared" si="53"/>
        <v>7</v>
      </c>
      <c r="T299" s="203">
        <f t="shared" si="54"/>
        <v>2</v>
      </c>
      <c r="U299" s="202">
        <f t="shared" si="55"/>
        <v>2.4</v>
      </c>
      <c r="V299" s="203">
        <v>20</v>
      </c>
      <c r="W299" s="203" t="s">
        <v>916</v>
      </c>
      <c r="X299" s="203"/>
      <c r="Y299" s="203"/>
      <c r="Z299" s="281">
        <v>41</v>
      </c>
      <c r="AA299" s="287">
        <v>29</v>
      </c>
      <c r="AB299" s="287"/>
    </row>
    <row r="300" spans="1:28" ht="31.5" x14ac:dyDescent="0.25">
      <c r="A300" s="318">
        <v>291</v>
      </c>
      <c r="B300" s="263" t="s">
        <v>105</v>
      </c>
      <c r="C300" s="263" t="s">
        <v>40</v>
      </c>
      <c r="D300" s="140"/>
      <c r="E300" s="141"/>
      <c r="F300" s="255">
        <v>217.72</v>
      </c>
      <c r="G300" s="257">
        <v>231</v>
      </c>
      <c r="H300" s="257">
        <v>239</v>
      </c>
      <c r="I300" s="257">
        <v>250</v>
      </c>
      <c r="J300" s="255">
        <v>1.36</v>
      </c>
      <c r="K300" s="255">
        <v>1.41</v>
      </c>
      <c r="L300" s="255">
        <f t="shared" si="56"/>
        <v>1.1482638250964541</v>
      </c>
      <c r="M300" s="200">
        <f t="shared" si="58"/>
        <v>5</v>
      </c>
      <c r="N300" s="219">
        <f t="shared" si="49"/>
        <v>12</v>
      </c>
      <c r="O300" s="146">
        <f t="shared" si="50"/>
        <v>12.5</v>
      </c>
      <c r="P300" s="203">
        <f t="shared" si="51"/>
        <v>2</v>
      </c>
      <c r="Q300" s="202">
        <f t="shared" si="52"/>
        <v>2.4</v>
      </c>
      <c r="R300" s="203">
        <v>20</v>
      </c>
      <c r="S300" s="203">
        <f t="shared" si="53"/>
        <v>8</v>
      </c>
      <c r="T300" s="203">
        <f t="shared" si="54"/>
        <v>2</v>
      </c>
      <c r="U300" s="202">
        <f t="shared" si="55"/>
        <v>2.4</v>
      </c>
      <c r="V300" s="203">
        <v>20</v>
      </c>
      <c r="W300" s="203">
        <v>12</v>
      </c>
      <c r="X300" s="203">
        <v>2</v>
      </c>
      <c r="Y300" s="203">
        <v>2</v>
      </c>
      <c r="Z300" s="281">
        <v>11</v>
      </c>
      <c r="AA300" s="287">
        <v>7</v>
      </c>
      <c r="AB300" s="287"/>
    </row>
    <row r="301" spans="1:28" ht="31.5" x14ac:dyDescent="0.25">
      <c r="A301" s="318">
        <v>292</v>
      </c>
      <c r="B301" s="263" t="s">
        <v>886</v>
      </c>
      <c r="C301" s="263" t="s">
        <v>40</v>
      </c>
      <c r="D301" s="140"/>
      <c r="E301" s="141"/>
      <c r="F301" s="255">
        <v>59.18</v>
      </c>
      <c r="G301" s="257"/>
      <c r="H301" s="257"/>
      <c r="I301" s="257">
        <v>72</v>
      </c>
      <c r="J301" s="255"/>
      <c r="K301" s="255"/>
      <c r="L301" s="255">
        <f t="shared" si="56"/>
        <v>1.2166272389320716</v>
      </c>
      <c r="M301" s="200">
        <f t="shared" si="58"/>
        <v>5</v>
      </c>
      <c r="N301" s="219">
        <f t="shared" si="49"/>
        <v>3</v>
      </c>
      <c r="O301" s="146">
        <f t="shared" si="50"/>
        <v>3.6</v>
      </c>
      <c r="P301" s="203">
        <f t="shared" si="51"/>
        <v>0</v>
      </c>
      <c r="Q301" s="202">
        <f t="shared" si="52"/>
        <v>0.75</v>
      </c>
      <c r="R301" s="203">
        <v>25</v>
      </c>
      <c r="S301" s="203">
        <f t="shared" si="53"/>
        <v>3</v>
      </c>
      <c r="T301" s="203">
        <f t="shared" si="54"/>
        <v>0</v>
      </c>
      <c r="U301" s="202">
        <f t="shared" si="55"/>
        <v>0.6</v>
      </c>
      <c r="V301" s="203">
        <v>20</v>
      </c>
      <c r="W301" s="203">
        <v>3</v>
      </c>
      <c r="X301" s="203"/>
      <c r="Y301" s="203"/>
      <c r="Z301" s="281">
        <v>0</v>
      </c>
      <c r="AA301" s="287">
        <v>0</v>
      </c>
      <c r="AB301" s="287"/>
    </row>
    <row r="302" spans="1:28" ht="31.5" x14ac:dyDescent="0.25">
      <c r="A302" s="318">
        <v>293</v>
      </c>
      <c r="B302" s="263" t="s">
        <v>887</v>
      </c>
      <c r="C302" s="263" t="s">
        <v>40</v>
      </c>
      <c r="D302" s="140"/>
      <c r="E302" s="141"/>
      <c r="F302" s="255">
        <v>52.43</v>
      </c>
      <c r="G302" s="257"/>
      <c r="H302" s="257"/>
      <c r="I302" s="257">
        <v>75</v>
      </c>
      <c r="J302" s="255"/>
      <c r="K302" s="255"/>
      <c r="L302" s="255">
        <f t="shared" si="56"/>
        <v>1.4304787335494946</v>
      </c>
      <c r="M302" s="200">
        <f t="shared" si="58"/>
        <v>5</v>
      </c>
      <c r="N302" s="219">
        <f t="shared" si="49"/>
        <v>3</v>
      </c>
      <c r="O302" s="146">
        <f t="shared" si="50"/>
        <v>3.75</v>
      </c>
      <c r="P302" s="203">
        <f t="shared" si="51"/>
        <v>0</v>
      </c>
      <c r="Q302" s="202">
        <f t="shared" si="52"/>
        <v>0.75</v>
      </c>
      <c r="R302" s="203">
        <v>25</v>
      </c>
      <c r="S302" s="203">
        <f t="shared" si="53"/>
        <v>3</v>
      </c>
      <c r="T302" s="203">
        <f t="shared" si="54"/>
        <v>0</v>
      </c>
      <c r="U302" s="202">
        <f t="shared" si="55"/>
        <v>0.6</v>
      </c>
      <c r="V302" s="203">
        <v>20</v>
      </c>
      <c r="W302" s="203">
        <v>3</v>
      </c>
      <c r="X302" s="203"/>
      <c r="Y302" s="203"/>
      <c r="Z302" s="281">
        <v>0</v>
      </c>
      <c r="AA302" s="287">
        <v>0</v>
      </c>
      <c r="AB302" s="287"/>
    </row>
    <row r="303" spans="1:28" ht="31.5" x14ac:dyDescent="0.25">
      <c r="A303" s="318">
        <v>294</v>
      </c>
      <c r="B303" s="263" t="s">
        <v>888</v>
      </c>
      <c r="C303" s="263" t="s">
        <v>40</v>
      </c>
      <c r="D303" s="140"/>
      <c r="E303" s="141"/>
      <c r="F303" s="255">
        <v>65.08</v>
      </c>
      <c r="G303" s="257"/>
      <c r="H303" s="257"/>
      <c r="I303" s="257">
        <v>82</v>
      </c>
      <c r="J303" s="255"/>
      <c r="K303" s="255"/>
      <c r="L303" s="255">
        <f t="shared" si="56"/>
        <v>1.2599877074370007</v>
      </c>
      <c r="M303" s="200">
        <f t="shared" si="58"/>
        <v>5</v>
      </c>
      <c r="N303" s="219">
        <f t="shared" si="49"/>
        <v>4</v>
      </c>
      <c r="O303" s="146">
        <f t="shared" si="50"/>
        <v>4.0999999999999996</v>
      </c>
      <c r="P303" s="203">
        <f t="shared" si="51"/>
        <v>0</v>
      </c>
      <c r="Q303" s="202">
        <f t="shared" si="52"/>
        <v>0</v>
      </c>
      <c r="R303" s="203">
        <v>0</v>
      </c>
      <c r="S303" s="203">
        <f t="shared" si="53"/>
        <v>4</v>
      </c>
      <c r="T303" s="203">
        <f t="shared" si="54"/>
        <v>0</v>
      </c>
      <c r="U303" s="202">
        <f t="shared" si="55"/>
        <v>0.8</v>
      </c>
      <c r="V303" s="203">
        <v>20</v>
      </c>
      <c r="W303" s="203">
        <v>4</v>
      </c>
      <c r="X303" s="203">
        <v>0</v>
      </c>
      <c r="Y303" s="203">
        <v>1</v>
      </c>
      <c r="Z303" s="281">
        <v>0</v>
      </c>
      <c r="AA303" s="287">
        <v>0</v>
      </c>
      <c r="AB303" s="287"/>
    </row>
    <row r="304" spans="1:28" ht="31.5" x14ac:dyDescent="0.25">
      <c r="A304" s="318">
        <v>295</v>
      </c>
      <c r="B304" s="263" t="s">
        <v>243</v>
      </c>
      <c r="C304" s="263" t="s">
        <v>40</v>
      </c>
      <c r="D304" s="140"/>
      <c r="E304" s="141"/>
      <c r="F304" s="255">
        <v>75.02</v>
      </c>
      <c r="G304" s="257">
        <v>142</v>
      </c>
      <c r="H304" s="257">
        <v>187</v>
      </c>
      <c r="I304" s="257">
        <v>169</v>
      </c>
      <c r="J304" s="255">
        <v>1.89</v>
      </c>
      <c r="K304" s="255">
        <v>2.4900000000000002</v>
      </c>
      <c r="L304" s="255">
        <f t="shared" si="56"/>
        <v>2.252732604638763</v>
      </c>
      <c r="M304" s="200">
        <f t="shared" si="58"/>
        <v>7</v>
      </c>
      <c r="N304" s="219">
        <f t="shared" si="49"/>
        <v>11</v>
      </c>
      <c r="O304" s="146">
        <f t="shared" si="50"/>
        <v>11.83</v>
      </c>
      <c r="P304" s="203">
        <f t="shared" si="51"/>
        <v>2</v>
      </c>
      <c r="Q304" s="202">
        <f t="shared" si="52"/>
        <v>2.75</v>
      </c>
      <c r="R304" s="203">
        <v>25</v>
      </c>
      <c r="S304" s="203">
        <f t="shared" si="53"/>
        <v>7</v>
      </c>
      <c r="T304" s="203">
        <f t="shared" si="54"/>
        <v>2</v>
      </c>
      <c r="U304" s="202">
        <f t="shared" si="55"/>
        <v>2.2000000000000002</v>
      </c>
      <c r="V304" s="203">
        <v>20</v>
      </c>
      <c r="W304" s="203">
        <v>11</v>
      </c>
      <c r="X304" s="203">
        <v>2</v>
      </c>
      <c r="Y304" s="203">
        <v>2</v>
      </c>
      <c r="Z304" s="281">
        <v>13</v>
      </c>
      <c r="AA304" s="287">
        <v>6</v>
      </c>
      <c r="AB304" s="287"/>
    </row>
    <row r="305" spans="1:28" ht="31.5" x14ac:dyDescent="0.25">
      <c r="A305" s="318">
        <v>296</v>
      </c>
      <c r="B305" s="263" t="s">
        <v>889</v>
      </c>
      <c r="C305" s="263" t="s">
        <v>40</v>
      </c>
      <c r="D305" s="140"/>
      <c r="E305" s="141"/>
      <c r="F305" s="255">
        <v>156.19999999999999</v>
      </c>
      <c r="G305" s="257"/>
      <c r="H305" s="257"/>
      <c r="I305" s="257">
        <v>503</v>
      </c>
      <c r="J305" s="255"/>
      <c r="K305" s="255"/>
      <c r="L305" s="255">
        <f t="shared" si="56"/>
        <v>3.2202304737516005</v>
      </c>
      <c r="M305" s="200">
        <f t="shared" si="58"/>
        <v>7</v>
      </c>
      <c r="N305" s="219">
        <f t="shared" si="49"/>
        <v>35</v>
      </c>
      <c r="O305" s="146">
        <f t="shared" si="50"/>
        <v>35.21</v>
      </c>
      <c r="P305" s="203">
        <f t="shared" si="51"/>
        <v>8</v>
      </c>
      <c r="Q305" s="202">
        <f t="shared" si="52"/>
        <v>8.75</v>
      </c>
      <c r="R305" s="203">
        <v>25</v>
      </c>
      <c r="S305" s="203">
        <f t="shared" si="53"/>
        <v>20</v>
      </c>
      <c r="T305" s="203">
        <f t="shared" si="54"/>
        <v>7</v>
      </c>
      <c r="U305" s="202">
        <f t="shared" si="55"/>
        <v>7</v>
      </c>
      <c r="V305" s="203">
        <v>20</v>
      </c>
      <c r="W305" s="203">
        <v>35</v>
      </c>
      <c r="X305" s="203">
        <v>8</v>
      </c>
      <c r="Y305" s="203">
        <v>7</v>
      </c>
      <c r="Z305" s="281">
        <v>0</v>
      </c>
      <c r="AA305" s="287">
        <v>0</v>
      </c>
      <c r="AB305" s="287"/>
    </row>
    <row r="306" spans="1:28" hidden="1" x14ac:dyDescent="0.25">
      <c r="A306" s="135">
        <v>297</v>
      </c>
      <c r="B306" s="161" t="s">
        <v>444</v>
      </c>
      <c r="C306" s="161" t="s">
        <v>40</v>
      </c>
      <c r="D306" s="140"/>
      <c r="E306" s="141"/>
      <c r="F306" s="141"/>
      <c r="G306" s="139"/>
      <c r="H306" s="139"/>
      <c r="I306" s="139"/>
      <c r="J306" s="142"/>
      <c r="K306" s="142"/>
      <c r="L306" s="142"/>
      <c r="M306" s="144">
        <f t="shared" si="58"/>
        <v>0</v>
      </c>
      <c r="N306" s="219">
        <f t="shared" si="49"/>
        <v>0</v>
      </c>
      <c r="O306" s="146">
        <f t="shared" si="50"/>
        <v>0</v>
      </c>
      <c r="P306" s="145">
        <f t="shared" si="51"/>
        <v>0</v>
      </c>
      <c r="Q306" s="146">
        <f t="shared" si="52"/>
        <v>0</v>
      </c>
      <c r="R306" s="145">
        <f>IF(I306&lt;VLOOKUP(L306,$M$405:$Q$413,2),0,VLOOKUP(L306,$M$405:$Q$413,4))</f>
        <v>0</v>
      </c>
      <c r="S306" s="145">
        <f t="shared" si="53"/>
        <v>0</v>
      </c>
      <c r="T306" s="145">
        <f t="shared" si="54"/>
        <v>0</v>
      </c>
      <c r="U306" s="146">
        <f t="shared" si="55"/>
        <v>0</v>
      </c>
      <c r="V306" s="145">
        <f>IF(I306&lt;VLOOKUP(L306,$M$405:$Q$413,2),0,VLOOKUP(L306,$M$405:$Q$413,5))</f>
        <v>0</v>
      </c>
      <c r="W306" s="179"/>
      <c r="X306" s="179"/>
      <c r="Y306" s="145"/>
      <c r="Z306" s="212"/>
      <c r="AA306" s="283"/>
      <c r="AB306" s="112"/>
    </row>
    <row r="307" spans="1:28" hidden="1" x14ac:dyDescent="0.25">
      <c r="A307" s="135">
        <v>298</v>
      </c>
      <c r="B307" s="161" t="s">
        <v>890</v>
      </c>
      <c r="C307" s="161" t="s">
        <v>67</v>
      </c>
      <c r="D307" s="140"/>
      <c r="E307" s="141"/>
      <c r="F307" s="141"/>
      <c r="G307" s="139"/>
      <c r="H307" s="139"/>
      <c r="I307" s="139"/>
      <c r="J307" s="142"/>
      <c r="K307" s="142"/>
      <c r="L307" s="142"/>
      <c r="M307" s="144">
        <f t="shared" si="58"/>
        <v>0</v>
      </c>
      <c r="N307" s="219">
        <f t="shared" si="49"/>
        <v>0</v>
      </c>
      <c r="O307" s="146">
        <f t="shared" si="50"/>
        <v>0</v>
      </c>
      <c r="P307" s="145">
        <f t="shared" si="51"/>
        <v>0</v>
      </c>
      <c r="Q307" s="146">
        <f t="shared" si="52"/>
        <v>0</v>
      </c>
      <c r="R307" s="145">
        <f>IF(I307&lt;VLOOKUP(L307,$M$405:$Q$413,2),0,VLOOKUP(L307,$M$405:$Q$413,4))</f>
        <v>0</v>
      </c>
      <c r="S307" s="145">
        <f t="shared" si="53"/>
        <v>0</v>
      </c>
      <c r="T307" s="145">
        <f t="shared" si="54"/>
        <v>0</v>
      </c>
      <c r="U307" s="146">
        <f t="shared" si="55"/>
        <v>0</v>
      </c>
      <c r="V307" s="145">
        <f>IF(I307&lt;VLOOKUP(L307,$M$405:$Q$413,2),0,VLOOKUP(L307,$M$405:$Q$413,5))</f>
        <v>0</v>
      </c>
      <c r="W307" s="179"/>
      <c r="X307" s="179"/>
      <c r="Y307" s="145"/>
      <c r="Z307" s="212"/>
      <c r="AA307" s="282"/>
      <c r="AB307" s="112"/>
    </row>
    <row r="308" spans="1:28" ht="31.5" x14ac:dyDescent="0.25">
      <c r="A308" s="318">
        <v>299</v>
      </c>
      <c r="B308" s="263" t="s">
        <v>794</v>
      </c>
      <c r="C308" s="263" t="s">
        <v>67</v>
      </c>
      <c r="D308" s="140"/>
      <c r="E308" s="141"/>
      <c r="F308" s="255">
        <v>14952.17</v>
      </c>
      <c r="G308" s="257">
        <v>9071</v>
      </c>
      <c r="H308" s="257">
        <v>13161</v>
      </c>
      <c r="I308" s="257">
        <v>13059</v>
      </c>
      <c r="J308" s="255">
        <v>0.61</v>
      </c>
      <c r="K308" s="255">
        <v>0.88</v>
      </c>
      <c r="L308" s="255">
        <f t="shared" si="56"/>
        <v>0.87338493342437917</v>
      </c>
      <c r="M308" s="200">
        <v>2.57</v>
      </c>
      <c r="N308" s="219">
        <f t="shared" si="49"/>
        <v>335</v>
      </c>
      <c r="O308" s="146">
        <f t="shared" si="50"/>
        <v>335.61629999999997</v>
      </c>
      <c r="P308" s="203">
        <f t="shared" si="51"/>
        <v>10</v>
      </c>
      <c r="Q308" s="202">
        <f t="shared" si="52"/>
        <v>10.050000000000001</v>
      </c>
      <c r="R308" s="203">
        <v>3</v>
      </c>
      <c r="S308" s="203">
        <f t="shared" si="53"/>
        <v>258</v>
      </c>
      <c r="T308" s="203">
        <f t="shared" si="54"/>
        <v>67</v>
      </c>
      <c r="U308" s="202">
        <f t="shared" si="55"/>
        <v>67</v>
      </c>
      <c r="V308" s="203">
        <v>20</v>
      </c>
      <c r="W308" s="203">
        <v>335</v>
      </c>
      <c r="X308" s="203">
        <v>10</v>
      </c>
      <c r="Y308" s="203">
        <v>67</v>
      </c>
      <c r="Z308" s="281">
        <v>394</v>
      </c>
      <c r="AA308" s="287">
        <v>240</v>
      </c>
      <c r="AB308" s="287"/>
    </row>
    <row r="309" spans="1:28" x14ac:dyDescent="0.25">
      <c r="A309" s="318">
        <v>300</v>
      </c>
      <c r="B309" s="263" t="s">
        <v>2</v>
      </c>
      <c r="C309" s="263" t="s">
        <v>67</v>
      </c>
      <c r="D309" s="140"/>
      <c r="E309" s="141"/>
      <c r="F309" s="255">
        <v>3970.56</v>
      </c>
      <c r="G309" s="257"/>
      <c r="H309" s="257">
        <v>1955</v>
      </c>
      <c r="I309" s="257">
        <v>2266</v>
      </c>
      <c r="J309" s="255"/>
      <c r="K309" s="255">
        <v>0.49</v>
      </c>
      <c r="L309" s="255">
        <f t="shared" si="56"/>
        <v>0.57070035460992907</v>
      </c>
      <c r="M309" s="200">
        <f>IF(I309&lt;VLOOKUP(L309,$M$405:$Q$413,2),0,VLOOKUP(L309,$M$405:$Q$413,3))</f>
        <v>3</v>
      </c>
      <c r="N309" s="219">
        <f t="shared" si="49"/>
        <v>67</v>
      </c>
      <c r="O309" s="146">
        <f t="shared" si="50"/>
        <v>67.98</v>
      </c>
      <c r="P309" s="203">
        <f t="shared" si="51"/>
        <v>0</v>
      </c>
      <c r="Q309" s="202">
        <f t="shared" si="52"/>
        <v>0</v>
      </c>
      <c r="R309" s="203">
        <v>0</v>
      </c>
      <c r="S309" s="203">
        <f t="shared" si="53"/>
        <v>54</v>
      </c>
      <c r="T309" s="203">
        <f t="shared" si="54"/>
        <v>13</v>
      </c>
      <c r="U309" s="202">
        <f t="shared" si="55"/>
        <v>13.4</v>
      </c>
      <c r="V309" s="203">
        <v>20</v>
      </c>
      <c r="W309" s="203" t="s">
        <v>916</v>
      </c>
      <c r="X309" s="203"/>
      <c r="Y309" s="203"/>
      <c r="Z309" s="281">
        <v>58</v>
      </c>
      <c r="AA309" s="287">
        <v>16</v>
      </c>
      <c r="AB309" s="287"/>
    </row>
    <row r="310" spans="1:28" ht="31.5" x14ac:dyDescent="0.25">
      <c r="A310" s="318">
        <v>301</v>
      </c>
      <c r="B310" s="263" t="s">
        <v>795</v>
      </c>
      <c r="C310" s="263" t="s">
        <v>67</v>
      </c>
      <c r="D310" s="140"/>
      <c r="E310" s="141"/>
      <c r="F310" s="255">
        <v>416.08</v>
      </c>
      <c r="G310" s="257">
        <v>261</v>
      </c>
      <c r="H310" s="257">
        <v>534</v>
      </c>
      <c r="I310" s="257">
        <v>629</v>
      </c>
      <c r="J310" s="255">
        <v>0.63</v>
      </c>
      <c r="K310" s="255">
        <v>1.28</v>
      </c>
      <c r="L310" s="255">
        <f t="shared" si="56"/>
        <v>1.5117285137473564</v>
      </c>
      <c r="M310" s="200">
        <f>IF(I310&lt;VLOOKUP(L310,$M$405:$Q$413,2),0,VLOOKUP(L310,$M$405:$Q$413,3))</f>
        <v>5</v>
      </c>
      <c r="N310" s="219">
        <f t="shared" si="49"/>
        <v>31</v>
      </c>
      <c r="O310" s="146">
        <f t="shared" si="50"/>
        <v>31.45</v>
      </c>
      <c r="P310" s="203">
        <f t="shared" si="51"/>
        <v>7</v>
      </c>
      <c r="Q310" s="202">
        <f t="shared" si="52"/>
        <v>7.75</v>
      </c>
      <c r="R310" s="203">
        <v>25</v>
      </c>
      <c r="S310" s="203">
        <f t="shared" si="53"/>
        <v>18</v>
      </c>
      <c r="T310" s="203">
        <f t="shared" si="54"/>
        <v>6</v>
      </c>
      <c r="U310" s="202">
        <f t="shared" si="55"/>
        <v>6.2</v>
      </c>
      <c r="V310" s="203">
        <v>20</v>
      </c>
      <c r="W310" s="203">
        <v>31</v>
      </c>
      <c r="X310" s="203">
        <v>7</v>
      </c>
      <c r="Y310" s="203">
        <v>6</v>
      </c>
      <c r="Z310" s="281">
        <v>25</v>
      </c>
      <c r="AA310" s="287">
        <v>7</v>
      </c>
      <c r="AB310" s="287"/>
    </row>
    <row r="311" spans="1:28" ht="31.5" x14ac:dyDescent="0.25">
      <c r="A311" s="318">
        <v>302</v>
      </c>
      <c r="B311" s="263" t="s">
        <v>796</v>
      </c>
      <c r="C311" s="263" t="s">
        <v>67</v>
      </c>
      <c r="D311" s="140"/>
      <c r="E311" s="141"/>
      <c r="F311" s="255">
        <v>32.86</v>
      </c>
      <c r="G311" s="257"/>
      <c r="H311" s="257">
        <v>70</v>
      </c>
      <c r="I311" s="257">
        <v>87</v>
      </c>
      <c r="J311" s="255"/>
      <c r="K311" s="255">
        <v>2.13</v>
      </c>
      <c r="L311" s="255">
        <f t="shared" si="56"/>
        <v>2.6475958612294583</v>
      </c>
      <c r="M311" s="200">
        <f>IF(I311&lt;VLOOKUP(L311,$M$405:$Q$413,2),0,VLOOKUP(L311,$M$405:$Q$413,3))</f>
        <v>7</v>
      </c>
      <c r="N311" s="219">
        <f t="shared" si="49"/>
        <v>6</v>
      </c>
      <c r="O311" s="146">
        <f t="shared" si="50"/>
        <v>6.09</v>
      </c>
      <c r="P311" s="203">
        <f t="shared" si="51"/>
        <v>1</v>
      </c>
      <c r="Q311" s="202">
        <f t="shared" si="52"/>
        <v>1.5</v>
      </c>
      <c r="R311" s="203">
        <v>25</v>
      </c>
      <c r="S311" s="203">
        <f t="shared" si="53"/>
        <v>4</v>
      </c>
      <c r="T311" s="203">
        <f t="shared" si="54"/>
        <v>1</v>
      </c>
      <c r="U311" s="202">
        <f t="shared" si="55"/>
        <v>1.2</v>
      </c>
      <c r="V311" s="203">
        <v>20</v>
      </c>
      <c r="W311" s="203">
        <v>6</v>
      </c>
      <c r="X311" s="203">
        <v>1</v>
      </c>
      <c r="Y311" s="203">
        <v>1</v>
      </c>
      <c r="Z311" s="281">
        <v>4</v>
      </c>
      <c r="AA311" s="287">
        <v>4</v>
      </c>
      <c r="AB311" s="287"/>
    </row>
    <row r="312" spans="1:28" ht="31.5" x14ac:dyDescent="0.25">
      <c r="A312" s="318">
        <v>303</v>
      </c>
      <c r="B312" s="263" t="s">
        <v>106</v>
      </c>
      <c r="C312" s="263" t="s">
        <v>67</v>
      </c>
      <c r="D312" s="140"/>
      <c r="E312" s="141"/>
      <c r="F312" s="255">
        <v>293.77999999999997</v>
      </c>
      <c r="G312" s="257">
        <v>332</v>
      </c>
      <c r="H312" s="257">
        <v>278</v>
      </c>
      <c r="I312" s="257">
        <v>309</v>
      </c>
      <c r="J312" s="255">
        <v>1.1299999999999999</v>
      </c>
      <c r="K312" s="255">
        <v>0.95</v>
      </c>
      <c r="L312" s="255">
        <f t="shared" si="56"/>
        <v>1.0518074749812787</v>
      </c>
      <c r="M312" s="200">
        <v>3.5</v>
      </c>
      <c r="N312" s="219">
        <f t="shared" si="49"/>
        <v>10</v>
      </c>
      <c r="O312" s="146">
        <f t="shared" si="50"/>
        <v>10.815</v>
      </c>
      <c r="P312" s="203">
        <f t="shared" si="51"/>
        <v>2</v>
      </c>
      <c r="Q312" s="202">
        <f t="shared" si="52"/>
        <v>2.5</v>
      </c>
      <c r="R312" s="203">
        <v>25</v>
      </c>
      <c r="S312" s="203">
        <f t="shared" si="53"/>
        <v>6</v>
      </c>
      <c r="T312" s="203">
        <f t="shared" si="54"/>
        <v>2</v>
      </c>
      <c r="U312" s="202">
        <f t="shared" si="55"/>
        <v>2</v>
      </c>
      <c r="V312" s="203">
        <v>20</v>
      </c>
      <c r="W312" s="203">
        <v>10</v>
      </c>
      <c r="X312" s="203">
        <v>2</v>
      </c>
      <c r="Y312" s="203">
        <v>2</v>
      </c>
      <c r="Z312" s="281">
        <v>7</v>
      </c>
      <c r="AA312" s="287">
        <v>7</v>
      </c>
      <c r="AB312" s="287"/>
    </row>
    <row r="313" spans="1:28" ht="31.5" customHeight="1" x14ac:dyDescent="0.25">
      <c r="A313" s="318">
        <v>304</v>
      </c>
      <c r="B313" s="263" t="s">
        <v>797</v>
      </c>
      <c r="C313" s="263" t="s">
        <v>67</v>
      </c>
      <c r="D313" s="140"/>
      <c r="E313" s="141"/>
      <c r="F313" s="255">
        <v>138.86000000000001</v>
      </c>
      <c r="G313" s="257">
        <v>116</v>
      </c>
      <c r="H313" s="257">
        <v>183</v>
      </c>
      <c r="I313" s="257">
        <v>228</v>
      </c>
      <c r="J313" s="255">
        <v>0.84</v>
      </c>
      <c r="K313" s="255">
        <v>1.32</v>
      </c>
      <c r="L313" s="255">
        <f t="shared" si="56"/>
        <v>1.6419415238369579</v>
      </c>
      <c r="M313" s="200">
        <f t="shared" ref="M313:M321" si="59">IF(I313&lt;VLOOKUP(L313,$M$405:$Q$413,2),0,VLOOKUP(L313,$M$405:$Q$413,3))</f>
        <v>5</v>
      </c>
      <c r="N313" s="219">
        <f t="shared" si="49"/>
        <v>11</v>
      </c>
      <c r="O313" s="146">
        <f t="shared" si="50"/>
        <v>11.4</v>
      </c>
      <c r="P313" s="203">
        <f t="shared" si="51"/>
        <v>2</v>
      </c>
      <c r="Q313" s="202">
        <f t="shared" si="52"/>
        <v>2.75</v>
      </c>
      <c r="R313" s="203">
        <v>25</v>
      </c>
      <c r="S313" s="203">
        <f t="shared" si="53"/>
        <v>7</v>
      </c>
      <c r="T313" s="203">
        <f t="shared" si="54"/>
        <v>2</v>
      </c>
      <c r="U313" s="202">
        <f t="shared" si="55"/>
        <v>2.2000000000000002</v>
      </c>
      <c r="V313" s="203">
        <v>20</v>
      </c>
      <c r="W313" s="203">
        <v>11</v>
      </c>
      <c r="X313" s="203">
        <v>2</v>
      </c>
      <c r="Y313" s="203">
        <v>2</v>
      </c>
      <c r="Z313" s="281">
        <v>8</v>
      </c>
      <c r="AA313" s="287">
        <v>8</v>
      </c>
      <c r="AB313" s="287"/>
    </row>
    <row r="314" spans="1:28" hidden="1" x14ac:dyDescent="0.25">
      <c r="A314" s="135">
        <v>305</v>
      </c>
      <c r="B314" s="161" t="s">
        <v>444</v>
      </c>
      <c r="C314" s="161" t="s">
        <v>67</v>
      </c>
      <c r="D314" s="140"/>
      <c r="E314" s="141"/>
      <c r="F314" s="141"/>
      <c r="G314" s="139"/>
      <c r="H314" s="139"/>
      <c r="I314" s="139"/>
      <c r="J314" s="142"/>
      <c r="K314" s="142"/>
      <c r="L314" s="142"/>
      <c r="M314" s="144">
        <f t="shared" si="59"/>
        <v>0</v>
      </c>
      <c r="N314" s="219">
        <f t="shared" si="49"/>
        <v>0</v>
      </c>
      <c r="O314" s="146">
        <f t="shared" si="50"/>
        <v>0</v>
      </c>
      <c r="P314" s="145">
        <f t="shared" si="51"/>
        <v>0</v>
      </c>
      <c r="Q314" s="146">
        <f t="shared" si="52"/>
        <v>0</v>
      </c>
      <c r="R314" s="145">
        <f>IF(I314&lt;VLOOKUP(L314,$M$405:$Q$413,2),0,VLOOKUP(L314,$M$405:$Q$413,4))</f>
        <v>0</v>
      </c>
      <c r="S314" s="145">
        <f t="shared" si="53"/>
        <v>0</v>
      </c>
      <c r="T314" s="145">
        <f t="shared" si="54"/>
        <v>0</v>
      </c>
      <c r="U314" s="146">
        <f t="shared" si="55"/>
        <v>0</v>
      </c>
      <c r="V314" s="145">
        <f>IF(I314&lt;VLOOKUP(L314,$M$405:$Q$413,2),0,VLOOKUP(L314,$M$405:$Q$413,5))</f>
        <v>0</v>
      </c>
      <c r="W314" s="179"/>
      <c r="X314" s="179"/>
      <c r="Y314" s="145"/>
      <c r="Z314" s="212"/>
      <c r="AA314" s="283"/>
      <c r="AB314" s="112"/>
    </row>
    <row r="315" spans="1:28" hidden="1" x14ac:dyDescent="0.25">
      <c r="A315" s="135">
        <v>306</v>
      </c>
      <c r="B315" s="161" t="s">
        <v>847</v>
      </c>
      <c r="C315" s="161" t="s">
        <v>69</v>
      </c>
      <c r="D315" s="140"/>
      <c r="E315" s="141"/>
      <c r="F315" s="141"/>
      <c r="G315" s="139"/>
      <c r="H315" s="139"/>
      <c r="I315" s="139"/>
      <c r="J315" s="142"/>
      <c r="K315" s="142"/>
      <c r="L315" s="142"/>
      <c r="M315" s="144">
        <f t="shared" si="59"/>
        <v>0</v>
      </c>
      <c r="N315" s="219">
        <f t="shared" si="49"/>
        <v>0</v>
      </c>
      <c r="O315" s="146">
        <f t="shared" si="50"/>
        <v>0</v>
      </c>
      <c r="P315" s="145">
        <f t="shared" si="51"/>
        <v>0</v>
      </c>
      <c r="Q315" s="146">
        <f t="shared" si="52"/>
        <v>0</v>
      </c>
      <c r="R315" s="145">
        <f>IF(I315&lt;VLOOKUP(L315,$M$405:$Q$413,2),0,VLOOKUP(L315,$M$405:$Q$413,4))</f>
        <v>0</v>
      </c>
      <c r="S315" s="145">
        <f t="shared" si="53"/>
        <v>0</v>
      </c>
      <c r="T315" s="145">
        <f t="shared" si="54"/>
        <v>0</v>
      </c>
      <c r="U315" s="146">
        <f t="shared" si="55"/>
        <v>0</v>
      </c>
      <c r="V315" s="145">
        <f>IF(I315&lt;VLOOKUP(L315,$M$405:$Q$413,2),0,VLOOKUP(L315,$M$405:$Q$413,5))</f>
        <v>0</v>
      </c>
      <c r="W315" s="179"/>
      <c r="X315" s="179"/>
      <c r="Y315" s="145"/>
      <c r="Z315" s="212"/>
      <c r="AA315" s="212"/>
      <c r="AB315" s="112"/>
    </row>
    <row r="316" spans="1:28" hidden="1" x14ac:dyDescent="0.25">
      <c r="A316" s="135">
        <v>307</v>
      </c>
      <c r="B316" s="161" t="s">
        <v>891</v>
      </c>
      <c r="C316" s="161" t="s">
        <v>69</v>
      </c>
      <c r="D316" s="140"/>
      <c r="E316" s="141"/>
      <c r="F316" s="141"/>
      <c r="G316" s="139"/>
      <c r="H316" s="139"/>
      <c r="I316" s="139"/>
      <c r="J316" s="142"/>
      <c r="K316" s="142"/>
      <c r="L316" s="142"/>
      <c r="M316" s="144">
        <f t="shared" si="59"/>
        <v>0</v>
      </c>
      <c r="N316" s="219">
        <f t="shared" si="49"/>
        <v>0</v>
      </c>
      <c r="O316" s="146">
        <f t="shared" si="50"/>
        <v>0</v>
      </c>
      <c r="P316" s="145">
        <f t="shared" si="51"/>
        <v>0</v>
      </c>
      <c r="Q316" s="146">
        <f t="shared" si="52"/>
        <v>0</v>
      </c>
      <c r="R316" s="145">
        <f>IF(I316&lt;VLOOKUP(L316,$M$405:$Q$413,2),0,VLOOKUP(L316,$M$405:$Q$413,4))</f>
        <v>0</v>
      </c>
      <c r="S316" s="145">
        <f t="shared" si="53"/>
        <v>0</v>
      </c>
      <c r="T316" s="145">
        <f t="shared" si="54"/>
        <v>0</v>
      </c>
      <c r="U316" s="146">
        <f t="shared" si="55"/>
        <v>0</v>
      </c>
      <c r="V316" s="145">
        <f>IF(I316&lt;VLOOKUP(L316,$M$405:$Q$413,2),0,VLOOKUP(L316,$M$405:$Q$413,5))</f>
        <v>0</v>
      </c>
      <c r="W316" s="179"/>
      <c r="X316" s="179"/>
      <c r="Y316" s="145"/>
      <c r="Z316" s="212"/>
      <c r="AA316" s="282"/>
      <c r="AB316" s="112"/>
    </row>
    <row r="317" spans="1:28" ht="31.5" x14ac:dyDescent="0.25">
      <c r="A317" s="318">
        <v>308</v>
      </c>
      <c r="B317" s="263" t="s">
        <v>798</v>
      </c>
      <c r="C317" s="263" t="s">
        <v>69</v>
      </c>
      <c r="D317" s="140"/>
      <c r="E317" s="141"/>
      <c r="F317" s="255">
        <v>29.53</v>
      </c>
      <c r="G317" s="257">
        <v>96</v>
      </c>
      <c r="H317" s="257">
        <v>108</v>
      </c>
      <c r="I317" s="257">
        <v>122</v>
      </c>
      <c r="J317" s="255">
        <v>3.25</v>
      </c>
      <c r="K317" s="255">
        <v>3.66</v>
      </c>
      <c r="L317" s="255">
        <f t="shared" si="56"/>
        <v>4.1313918049441245</v>
      </c>
      <c r="M317" s="200">
        <f t="shared" si="59"/>
        <v>8</v>
      </c>
      <c r="N317" s="219">
        <f t="shared" si="49"/>
        <v>9</v>
      </c>
      <c r="O317" s="146">
        <f t="shared" si="50"/>
        <v>9.76</v>
      </c>
      <c r="P317" s="203">
        <f t="shared" si="51"/>
        <v>2</v>
      </c>
      <c r="Q317" s="202">
        <f t="shared" si="52"/>
        <v>2.25</v>
      </c>
      <c r="R317" s="203">
        <v>25</v>
      </c>
      <c r="S317" s="203">
        <f t="shared" si="53"/>
        <v>6</v>
      </c>
      <c r="T317" s="203">
        <f t="shared" si="54"/>
        <v>1</v>
      </c>
      <c r="U317" s="202">
        <f t="shared" si="55"/>
        <v>1.8</v>
      </c>
      <c r="V317" s="203">
        <v>20</v>
      </c>
      <c r="W317" s="203">
        <v>9</v>
      </c>
      <c r="X317" s="203">
        <v>2</v>
      </c>
      <c r="Y317" s="203">
        <v>1</v>
      </c>
      <c r="Z317" s="281">
        <v>7</v>
      </c>
      <c r="AA317" s="287">
        <v>7</v>
      </c>
      <c r="AB317" s="287"/>
    </row>
    <row r="318" spans="1:28" x14ac:dyDescent="0.25">
      <c r="A318" s="318">
        <v>309</v>
      </c>
      <c r="B318" s="263" t="s">
        <v>2</v>
      </c>
      <c r="C318" s="263" t="s">
        <v>69</v>
      </c>
      <c r="D318" s="140"/>
      <c r="E318" s="141"/>
      <c r="F318" s="255">
        <v>489.02</v>
      </c>
      <c r="G318" s="257">
        <v>564</v>
      </c>
      <c r="H318" s="257">
        <v>495</v>
      </c>
      <c r="I318" s="257">
        <v>545</v>
      </c>
      <c r="J318" s="255">
        <v>1.1499999999999999</v>
      </c>
      <c r="K318" s="255">
        <v>1.01</v>
      </c>
      <c r="L318" s="255">
        <f t="shared" si="56"/>
        <v>1.1144738456504846</v>
      </c>
      <c r="M318" s="200">
        <f t="shared" si="59"/>
        <v>5</v>
      </c>
      <c r="N318" s="219">
        <f t="shared" si="49"/>
        <v>27</v>
      </c>
      <c r="O318" s="146">
        <f t="shared" si="50"/>
        <v>27.25</v>
      </c>
      <c r="P318" s="203">
        <f t="shared" si="51"/>
        <v>6</v>
      </c>
      <c r="Q318" s="202">
        <f t="shared" si="52"/>
        <v>6.75</v>
      </c>
      <c r="R318" s="203">
        <v>25</v>
      </c>
      <c r="S318" s="203">
        <f t="shared" si="53"/>
        <v>16</v>
      </c>
      <c r="T318" s="203">
        <f t="shared" si="54"/>
        <v>5</v>
      </c>
      <c r="U318" s="202">
        <f t="shared" si="55"/>
        <v>5.4</v>
      </c>
      <c r="V318" s="203">
        <v>20</v>
      </c>
      <c r="W318" s="203" t="s">
        <v>916</v>
      </c>
      <c r="X318" s="203"/>
      <c r="Y318" s="203"/>
      <c r="Z318" s="281">
        <v>24</v>
      </c>
      <c r="AA318" s="287">
        <v>20</v>
      </c>
      <c r="AB318" s="287"/>
    </row>
    <row r="319" spans="1:28" ht="31.5" x14ac:dyDescent="0.25">
      <c r="A319" s="318">
        <v>310</v>
      </c>
      <c r="B319" s="263" t="s">
        <v>799</v>
      </c>
      <c r="C319" s="263" t="s">
        <v>69</v>
      </c>
      <c r="D319" s="140"/>
      <c r="E319" s="141"/>
      <c r="F319" s="255">
        <v>41.94</v>
      </c>
      <c r="G319" s="257"/>
      <c r="H319" s="257">
        <v>68</v>
      </c>
      <c r="I319" s="257">
        <v>83</v>
      </c>
      <c r="J319" s="255"/>
      <c r="K319" s="255">
        <v>1.62</v>
      </c>
      <c r="L319" s="255">
        <f t="shared" si="56"/>
        <v>1.979017644253696</v>
      </c>
      <c r="M319" s="200">
        <f t="shared" si="59"/>
        <v>5</v>
      </c>
      <c r="N319" s="219">
        <f t="shared" si="49"/>
        <v>4</v>
      </c>
      <c r="O319" s="146">
        <f t="shared" si="50"/>
        <v>4.1500000000000004</v>
      </c>
      <c r="P319" s="203">
        <f t="shared" si="51"/>
        <v>1</v>
      </c>
      <c r="Q319" s="202">
        <f t="shared" si="52"/>
        <v>1</v>
      </c>
      <c r="R319" s="203">
        <v>25</v>
      </c>
      <c r="S319" s="203">
        <f t="shared" si="53"/>
        <v>3</v>
      </c>
      <c r="T319" s="203">
        <f t="shared" si="54"/>
        <v>0</v>
      </c>
      <c r="U319" s="202">
        <f t="shared" si="55"/>
        <v>0.8</v>
      </c>
      <c r="V319" s="203">
        <v>20</v>
      </c>
      <c r="W319" s="203">
        <v>4</v>
      </c>
      <c r="X319" s="203">
        <v>1</v>
      </c>
      <c r="Y319" s="203"/>
      <c r="Z319" s="281">
        <v>3</v>
      </c>
      <c r="AA319" s="287">
        <v>2</v>
      </c>
      <c r="AB319" s="287"/>
    </row>
    <row r="320" spans="1:28" ht="31.5" x14ac:dyDescent="0.25">
      <c r="A320" s="318">
        <v>311</v>
      </c>
      <c r="B320" s="263" t="s">
        <v>108</v>
      </c>
      <c r="C320" s="263" t="s">
        <v>69</v>
      </c>
      <c r="D320" s="140"/>
      <c r="E320" s="141"/>
      <c r="F320" s="255">
        <v>24.92</v>
      </c>
      <c r="G320" s="257">
        <v>54</v>
      </c>
      <c r="H320" s="257">
        <v>56</v>
      </c>
      <c r="I320" s="257">
        <v>61</v>
      </c>
      <c r="J320" s="255">
        <v>2.17</v>
      </c>
      <c r="K320" s="255">
        <v>2.25</v>
      </c>
      <c r="L320" s="255">
        <f t="shared" si="56"/>
        <v>2.4478330658105936</v>
      </c>
      <c r="M320" s="200">
        <f t="shared" si="59"/>
        <v>7</v>
      </c>
      <c r="N320" s="219">
        <f t="shared" si="49"/>
        <v>4</v>
      </c>
      <c r="O320" s="146">
        <f t="shared" si="50"/>
        <v>4.2699999999999996</v>
      </c>
      <c r="P320" s="203">
        <f t="shared" si="51"/>
        <v>1</v>
      </c>
      <c r="Q320" s="202">
        <f t="shared" si="52"/>
        <v>1</v>
      </c>
      <c r="R320" s="203">
        <v>25</v>
      </c>
      <c r="S320" s="203">
        <f t="shared" si="53"/>
        <v>3</v>
      </c>
      <c r="T320" s="203">
        <f t="shared" si="54"/>
        <v>0</v>
      </c>
      <c r="U320" s="202">
        <f t="shared" si="55"/>
        <v>0.8</v>
      </c>
      <c r="V320" s="203">
        <v>20</v>
      </c>
      <c r="W320" s="203">
        <v>4</v>
      </c>
      <c r="X320" s="203">
        <v>1</v>
      </c>
      <c r="Y320" s="203"/>
      <c r="Z320" s="281">
        <v>3</v>
      </c>
      <c r="AA320" s="287">
        <v>0</v>
      </c>
      <c r="AB320" s="287"/>
    </row>
    <row r="321" spans="1:28" ht="31.5" x14ac:dyDescent="0.25">
      <c r="A321" s="318">
        <v>312</v>
      </c>
      <c r="B321" s="263" t="s">
        <v>280</v>
      </c>
      <c r="C321" s="263" t="s">
        <v>69</v>
      </c>
      <c r="D321" s="140"/>
      <c r="E321" s="141"/>
      <c r="F321" s="255">
        <v>108.69</v>
      </c>
      <c r="G321" s="257">
        <v>146</v>
      </c>
      <c r="H321" s="257">
        <v>214</v>
      </c>
      <c r="I321" s="257">
        <v>246</v>
      </c>
      <c r="J321" s="255">
        <v>1.34</v>
      </c>
      <c r="K321" s="255">
        <v>1.97</v>
      </c>
      <c r="L321" s="255">
        <f t="shared" si="56"/>
        <v>2.2633176925200109</v>
      </c>
      <c r="M321" s="200">
        <f t="shared" si="59"/>
        <v>7</v>
      </c>
      <c r="N321" s="219">
        <f t="shared" si="49"/>
        <v>17</v>
      </c>
      <c r="O321" s="146">
        <f t="shared" si="50"/>
        <v>17.22</v>
      </c>
      <c r="P321" s="203">
        <f t="shared" si="51"/>
        <v>4</v>
      </c>
      <c r="Q321" s="202">
        <f t="shared" si="52"/>
        <v>4.25</v>
      </c>
      <c r="R321" s="203">
        <v>25</v>
      </c>
      <c r="S321" s="203">
        <f t="shared" si="53"/>
        <v>11</v>
      </c>
      <c r="T321" s="203">
        <f t="shared" si="54"/>
        <v>2</v>
      </c>
      <c r="U321" s="202">
        <f t="shared" si="55"/>
        <v>2.5499999999999998</v>
      </c>
      <c r="V321" s="203">
        <v>15</v>
      </c>
      <c r="W321" s="203">
        <v>17</v>
      </c>
      <c r="X321" s="203">
        <v>4</v>
      </c>
      <c r="Y321" s="203">
        <v>2</v>
      </c>
      <c r="Z321" s="281">
        <v>10</v>
      </c>
      <c r="AA321" s="287">
        <v>8</v>
      </c>
      <c r="AB321" s="287"/>
    </row>
    <row r="322" spans="1:28" ht="31.5" hidden="1" x14ac:dyDescent="0.25">
      <c r="A322" s="135">
        <v>313</v>
      </c>
      <c r="B322" s="161" t="s">
        <v>107</v>
      </c>
      <c r="C322" s="161" t="s">
        <v>69</v>
      </c>
      <c r="D322" s="140"/>
      <c r="E322" s="141"/>
      <c r="F322" s="142">
        <v>59.71</v>
      </c>
      <c r="G322" s="139"/>
      <c r="H322" s="139">
        <v>129</v>
      </c>
      <c r="I322" s="139">
        <v>126</v>
      </c>
      <c r="J322" s="142"/>
      <c r="K322" s="142">
        <v>2.15</v>
      </c>
      <c r="L322" s="142">
        <f t="shared" si="56"/>
        <v>2.1101992966002343</v>
      </c>
      <c r="M322" s="144">
        <v>0</v>
      </c>
      <c r="N322" s="219">
        <f t="shared" si="49"/>
        <v>0</v>
      </c>
      <c r="O322" s="146">
        <f t="shared" si="50"/>
        <v>0</v>
      </c>
      <c r="P322" s="203">
        <f t="shared" si="51"/>
        <v>0</v>
      </c>
      <c r="Q322" s="202">
        <f t="shared" si="52"/>
        <v>0</v>
      </c>
      <c r="R322" s="203">
        <v>25</v>
      </c>
      <c r="S322" s="203">
        <f t="shared" si="53"/>
        <v>0</v>
      </c>
      <c r="T322" s="203">
        <f t="shared" si="54"/>
        <v>0</v>
      </c>
      <c r="U322" s="202">
        <f t="shared" si="55"/>
        <v>0</v>
      </c>
      <c r="V322" s="203">
        <v>20</v>
      </c>
      <c r="W322" s="203">
        <v>0</v>
      </c>
      <c r="X322" s="203"/>
      <c r="Y322" s="203"/>
      <c r="Z322" s="281">
        <v>0</v>
      </c>
      <c r="AA322" s="287">
        <v>0</v>
      </c>
      <c r="AB322" s="287">
        <f>N322-W322</f>
        <v>0</v>
      </c>
    </row>
    <row r="323" spans="1:28" ht="31.5" x14ac:dyDescent="0.25">
      <c r="A323" s="318">
        <v>314</v>
      </c>
      <c r="B323" s="263" t="s">
        <v>800</v>
      </c>
      <c r="C323" s="263" t="s">
        <v>69</v>
      </c>
      <c r="D323" s="140"/>
      <c r="E323" s="141"/>
      <c r="F323" s="255">
        <v>52.71</v>
      </c>
      <c r="G323" s="257">
        <v>95</v>
      </c>
      <c r="H323" s="257">
        <v>102</v>
      </c>
      <c r="I323" s="257">
        <v>124</v>
      </c>
      <c r="J323" s="255">
        <v>1.8</v>
      </c>
      <c r="K323" s="255">
        <v>1.94</v>
      </c>
      <c r="L323" s="255">
        <f t="shared" si="56"/>
        <v>2.3524947827736673</v>
      </c>
      <c r="M323" s="200">
        <f t="shared" ref="M323:M346" si="60">IF(I323&lt;VLOOKUP(L323,$M$405:$Q$413,2),0,VLOOKUP(L323,$M$405:$Q$413,3))</f>
        <v>7</v>
      </c>
      <c r="N323" s="219">
        <f t="shared" si="49"/>
        <v>8</v>
      </c>
      <c r="O323" s="146">
        <f t="shared" si="50"/>
        <v>8.68</v>
      </c>
      <c r="P323" s="203">
        <f t="shared" si="51"/>
        <v>2</v>
      </c>
      <c r="Q323" s="202">
        <f t="shared" si="52"/>
        <v>2</v>
      </c>
      <c r="R323" s="203">
        <v>25</v>
      </c>
      <c r="S323" s="203">
        <f t="shared" si="53"/>
        <v>5</v>
      </c>
      <c r="T323" s="203">
        <f t="shared" si="54"/>
        <v>1</v>
      </c>
      <c r="U323" s="202">
        <f t="shared" si="55"/>
        <v>1.6</v>
      </c>
      <c r="V323" s="203">
        <v>20</v>
      </c>
      <c r="W323" s="203">
        <v>8</v>
      </c>
      <c r="X323" s="203">
        <v>2</v>
      </c>
      <c r="Y323" s="203">
        <v>1</v>
      </c>
      <c r="Z323" s="281">
        <v>5</v>
      </c>
      <c r="AA323" s="287">
        <v>5</v>
      </c>
      <c r="AB323" s="287"/>
    </row>
    <row r="324" spans="1:28" ht="31.5" x14ac:dyDescent="0.25">
      <c r="A324" s="318">
        <v>315</v>
      </c>
      <c r="B324" s="263" t="s">
        <v>109</v>
      </c>
      <c r="C324" s="263" t="s">
        <v>69</v>
      </c>
      <c r="D324" s="140"/>
      <c r="E324" s="141"/>
      <c r="F324" s="255">
        <v>75.680000000000007</v>
      </c>
      <c r="G324" s="257">
        <v>202</v>
      </c>
      <c r="H324" s="257">
        <v>229</v>
      </c>
      <c r="I324" s="257">
        <v>257</v>
      </c>
      <c r="J324" s="255">
        <v>2.67</v>
      </c>
      <c r="K324" s="255">
        <v>3.03</v>
      </c>
      <c r="L324" s="255">
        <f t="shared" si="56"/>
        <v>3.3958773784355176</v>
      </c>
      <c r="M324" s="200">
        <f t="shared" si="60"/>
        <v>7</v>
      </c>
      <c r="N324" s="219">
        <f t="shared" si="49"/>
        <v>17</v>
      </c>
      <c r="O324" s="146">
        <f t="shared" si="50"/>
        <v>17.989999999999998</v>
      </c>
      <c r="P324" s="203">
        <f t="shared" si="51"/>
        <v>4</v>
      </c>
      <c r="Q324" s="202">
        <f t="shared" si="52"/>
        <v>4.25</v>
      </c>
      <c r="R324" s="203">
        <v>25</v>
      </c>
      <c r="S324" s="203">
        <f t="shared" si="53"/>
        <v>10</v>
      </c>
      <c r="T324" s="203">
        <f t="shared" si="54"/>
        <v>3</v>
      </c>
      <c r="U324" s="202">
        <f t="shared" si="55"/>
        <v>3.4</v>
      </c>
      <c r="V324" s="203">
        <v>20</v>
      </c>
      <c r="W324" s="203">
        <v>17</v>
      </c>
      <c r="X324" s="203">
        <v>4</v>
      </c>
      <c r="Y324" s="203">
        <v>3</v>
      </c>
      <c r="Z324" s="281">
        <v>15</v>
      </c>
      <c r="AA324" s="287">
        <v>8</v>
      </c>
      <c r="AB324" s="287"/>
    </row>
    <row r="325" spans="1:28" hidden="1" x14ac:dyDescent="0.25">
      <c r="A325" s="135">
        <v>316</v>
      </c>
      <c r="B325" s="161" t="s">
        <v>444</v>
      </c>
      <c r="C325" s="161" t="s">
        <v>69</v>
      </c>
      <c r="D325" s="140"/>
      <c r="E325" s="141"/>
      <c r="F325" s="141"/>
      <c r="G325" s="139"/>
      <c r="H325" s="139"/>
      <c r="I325" s="139"/>
      <c r="J325" s="142"/>
      <c r="K325" s="142"/>
      <c r="L325" s="142"/>
      <c r="M325" s="144">
        <f t="shared" si="60"/>
        <v>0</v>
      </c>
      <c r="N325" s="219">
        <f t="shared" si="49"/>
        <v>0</v>
      </c>
      <c r="O325" s="146">
        <f t="shared" si="50"/>
        <v>0</v>
      </c>
      <c r="P325" s="145">
        <f t="shared" si="51"/>
        <v>0</v>
      </c>
      <c r="Q325" s="146">
        <f t="shared" si="52"/>
        <v>0</v>
      </c>
      <c r="R325" s="145">
        <f t="shared" ref="R325:R332" si="61">IF(I325&lt;VLOOKUP(L325,$M$405:$Q$413,2),0,VLOOKUP(L325,$M$405:$Q$413,4))</f>
        <v>0</v>
      </c>
      <c r="S325" s="145">
        <f t="shared" si="53"/>
        <v>0</v>
      </c>
      <c r="T325" s="145">
        <f t="shared" si="54"/>
        <v>0</v>
      </c>
      <c r="U325" s="146">
        <f t="shared" si="55"/>
        <v>0</v>
      </c>
      <c r="V325" s="145">
        <f t="shared" ref="V325:V332" si="62">IF(I325&lt;VLOOKUP(L325,$M$405:$Q$413,2),0,VLOOKUP(L325,$M$405:$Q$413,5))</f>
        <v>0</v>
      </c>
      <c r="W325" s="179"/>
      <c r="X325" s="179"/>
      <c r="Y325" s="145"/>
      <c r="Z325" s="212"/>
      <c r="AA325" s="283"/>
      <c r="AB325" s="112"/>
    </row>
    <row r="326" spans="1:28" hidden="1" x14ac:dyDescent="0.25">
      <c r="A326" s="135">
        <v>317</v>
      </c>
      <c r="B326" s="161" t="s">
        <v>892</v>
      </c>
      <c r="C326" s="161" t="s">
        <v>270</v>
      </c>
      <c r="D326" s="140"/>
      <c r="E326" s="141"/>
      <c r="F326" s="141"/>
      <c r="G326" s="139"/>
      <c r="H326" s="139"/>
      <c r="I326" s="139"/>
      <c r="J326" s="142"/>
      <c r="K326" s="142"/>
      <c r="L326" s="142"/>
      <c r="M326" s="144">
        <f t="shared" si="60"/>
        <v>0</v>
      </c>
      <c r="N326" s="219">
        <f t="shared" si="49"/>
        <v>0</v>
      </c>
      <c r="O326" s="146">
        <f t="shared" si="50"/>
        <v>0</v>
      </c>
      <c r="P326" s="145">
        <f t="shared" si="51"/>
        <v>0</v>
      </c>
      <c r="Q326" s="146">
        <f t="shared" si="52"/>
        <v>0</v>
      </c>
      <c r="R326" s="145">
        <f t="shared" si="61"/>
        <v>0</v>
      </c>
      <c r="S326" s="145">
        <f t="shared" si="53"/>
        <v>0</v>
      </c>
      <c r="T326" s="145">
        <f t="shared" si="54"/>
        <v>0</v>
      </c>
      <c r="U326" s="146">
        <f t="shared" si="55"/>
        <v>0</v>
      </c>
      <c r="V326" s="145">
        <f t="shared" si="62"/>
        <v>0</v>
      </c>
      <c r="W326" s="179"/>
      <c r="X326" s="179"/>
      <c r="Y326" s="145"/>
      <c r="Z326" s="212"/>
      <c r="AA326" s="212"/>
      <c r="AB326" s="112"/>
    </row>
    <row r="327" spans="1:28" hidden="1" x14ac:dyDescent="0.25">
      <c r="A327" s="135">
        <v>318</v>
      </c>
      <c r="B327" s="161" t="s">
        <v>845</v>
      </c>
      <c r="C327" s="161" t="s">
        <v>270</v>
      </c>
      <c r="D327" s="140"/>
      <c r="E327" s="141"/>
      <c r="F327" s="141"/>
      <c r="G327" s="139"/>
      <c r="H327" s="139"/>
      <c r="I327" s="139"/>
      <c r="J327" s="142"/>
      <c r="K327" s="142"/>
      <c r="L327" s="142"/>
      <c r="M327" s="144">
        <f t="shared" si="60"/>
        <v>0</v>
      </c>
      <c r="N327" s="219">
        <f t="shared" si="49"/>
        <v>0</v>
      </c>
      <c r="O327" s="146">
        <f t="shared" si="50"/>
        <v>0</v>
      </c>
      <c r="P327" s="145">
        <f t="shared" si="51"/>
        <v>0</v>
      </c>
      <c r="Q327" s="146">
        <f t="shared" si="52"/>
        <v>0</v>
      </c>
      <c r="R327" s="145">
        <f t="shared" si="61"/>
        <v>0</v>
      </c>
      <c r="S327" s="145">
        <f t="shared" si="53"/>
        <v>0</v>
      </c>
      <c r="T327" s="145">
        <f t="shared" si="54"/>
        <v>0</v>
      </c>
      <c r="U327" s="146">
        <f t="shared" si="55"/>
        <v>0</v>
      </c>
      <c r="V327" s="145">
        <f t="shared" si="62"/>
        <v>0</v>
      </c>
      <c r="W327" s="179"/>
      <c r="X327" s="179"/>
      <c r="Y327" s="145"/>
      <c r="Z327" s="212"/>
      <c r="AA327" s="212"/>
      <c r="AB327" s="112"/>
    </row>
    <row r="328" spans="1:28" ht="47.25" hidden="1" x14ac:dyDescent="0.25">
      <c r="A328" s="135">
        <v>319</v>
      </c>
      <c r="B328" s="161" t="s">
        <v>124</v>
      </c>
      <c r="C328" s="161" t="s">
        <v>270</v>
      </c>
      <c r="D328" s="140"/>
      <c r="E328" s="141"/>
      <c r="F328" s="141">
        <v>0</v>
      </c>
      <c r="G328" s="139"/>
      <c r="H328" s="139"/>
      <c r="I328" s="139"/>
      <c r="J328" s="142"/>
      <c r="K328" s="142"/>
      <c r="L328" s="142"/>
      <c r="M328" s="144">
        <f t="shared" si="60"/>
        <v>0</v>
      </c>
      <c r="N328" s="145">
        <f t="shared" si="49"/>
        <v>0</v>
      </c>
      <c r="O328" s="146">
        <f t="shared" si="50"/>
        <v>0</v>
      </c>
      <c r="P328" s="145">
        <f t="shared" si="51"/>
        <v>0</v>
      </c>
      <c r="Q328" s="146">
        <f t="shared" si="52"/>
        <v>0</v>
      </c>
      <c r="R328" s="145">
        <f t="shared" si="61"/>
        <v>0</v>
      </c>
      <c r="S328" s="145">
        <f t="shared" si="53"/>
        <v>0</v>
      </c>
      <c r="T328" s="145">
        <f t="shared" si="54"/>
        <v>0</v>
      </c>
      <c r="U328" s="146">
        <f t="shared" si="55"/>
        <v>0</v>
      </c>
      <c r="V328" s="145">
        <f t="shared" si="62"/>
        <v>0</v>
      </c>
      <c r="W328" s="179"/>
      <c r="X328" s="179"/>
      <c r="Y328" s="145"/>
      <c r="Z328" s="212"/>
      <c r="AA328" s="212"/>
      <c r="AB328" s="112"/>
    </row>
    <row r="329" spans="1:28" hidden="1" x14ac:dyDescent="0.25">
      <c r="A329" s="135">
        <v>320</v>
      </c>
      <c r="B329" s="161" t="s">
        <v>2</v>
      </c>
      <c r="C329" s="161" t="s">
        <v>270</v>
      </c>
      <c r="D329" s="140"/>
      <c r="E329" s="141"/>
      <c r="F329" s="141">
        <v>0</v>
      </c>
      <c r="G329" s="139"/>
      <c r="H329" s="139"/>
      <c r="I329" s="139"/>
      <c r="J329" s="142"/>
      <c r="K329" s="142"/>
      <c r="L329" s="142"/>
      <c r="M329" s="144">
        <f t="shared" si="60"/>
        <v>0</v>
      </c>
      <c r="N329" s="145">
        <f t="shared" si="49"/>
        <v>0</v>
      </c>
      <c r="O329" s="146">
        <f t="shared" si="50"/>
        <v>0</v>
      </c>
      <c r="P329" s="145">
        <f t="shared" si="51"/>
        <v>0</v>
      </c>
      <c r="Q329" s="146">
        <f t="shared" si="52"/>
        <v>0</v>
      </c>
      <c r="R329" s="145">
        <f t="shared" si="61"/>
        <v>0</v>
      </c>
      <c r="S329" s="145">
        <f t="shared" si="53"/>
        <v>0</v>
      </c>
      <c r="T329" s="145">
        <f t="shared" si="54"/>
        <v>0</v>
      </c>
      <c r="U329" s="146">
        <f t="shared" si="55"/>
        <v>0</v>
      </c>
      <c r="V329" s="145">
        <f t="shared" si="62"/>
        <v>0</v>
      </c>
      <c r="W329" s="203"/>
      <c r="X329" s="179"/>
      <c r="Y329" s="145"/>
      <c r="Z329" s="212"/>
      <c r="AA329" s="212"/>
      <c r="AB329" s="112"/>
    </row>
    <row r="330" spans="1:28" ht="47.25" hidden="1" x14ac:dyDescent="0.25">
      <c r="A330" s="135">
        <v>321</v>
      </c>
      <c r="B330" s="161" t="s">
        <v>86</v>
      </c>
      <c r="C330" s="161" t="s">
        <v>270</v>
      </c>
      <c r="D330" s="140"/>
      <c r="E330" s="141"/>
      <c r="F330" s="141">
        <v>0</v>
      </c>
      <c r="G330" s="139"/>
      <c r="H330" s="139"/>
      <c r="I330" s="139"/>
      <c r="J330" s="142"/>
      <c r="K330" s="142"/>
      <c r="L330" s="142"/>
      <c r="M330" s="144">
        <f t="shared" si="60"/>
        <v>0</v>
      </c>
      <c r="N330" s="145">
        <f t="shared" si="49"/>
        <v>0</v>
      </c>
      <c r="O330" s="146">
        <f t="shared" si="50"/>
        <v>0</v>
      </c>
      <c r="P330" s="145">
        <f t="shared" si="51"/>
        <v>0</v>
      </c>
      <c r="Q330" s="146">
        <f t="shared" si="52"/>
        <v>0</v>
      </c>
      <c r="R330" s="145">
        <f t="shared" si="61"/>
        <v>0</v>
      </c>
      <c r="S330" s="145">
        <f t="shared" si="53"/>
        <v>0</v>
      </c>
      <c r="T330" s="145">
        <f t="shared" si="54"/>
        <v>0</v>
      </c>
      <c r="U330" s="146">
        <f t="shared" si="55"/>
        <v>0</v>
      </c>
      <c r="V330" s="145">
        <f t="shared" si="62"/>
        <v>0</v>
      </c>
      <c r="W330" s="179"/>
      <c r="X330" s="179"/>
      <c r="Y330" s="145"/>
      <c r="Z330" s="212"/>
      <c r="AA330" s="212"/>
      <c r="AB330" s="112"/>
    </row>
    <row r="331" spans="1:28" hidden="1" x14ac:dyDescent="0.25">
      <c r="A331" s="135">
        <v>322</v>
      </c>
      <c r="B331" s="161" t="s">
        <v>444</v>
      </c>
      <c r="C331" s="161" t="s">
        <v>270</v>
      </c>
      <c r="D331" s="140"/>
      <c r="E331" s="141"/>
      <c r="F331" s="141"/>
      <c r="G331" s="139"/>
      <c r="H331" s="139"/>
      <c r="I331" s="139"/>
      <c r="J331" s="142"/>
      <c r="K331" s="142"/>
      <c r="L331" s="142"/>
      <c r="M331" s="144">
        <f t="shared" si="60"/>
        <v>0</v>
      </c>
      <c r="N331" s="219">
        <f t="shared" si="49"/>
        <v>0</v>
      </c>
      <c r="O331" s="146">
        <f t="shared" si="50"/>
        <v>0</v>
      </c>
      <c r="P331" s="145">
        <f t="shared" si="51"/>
        <v>0</v>
      </c>
      <c r="Q331" s="146">
        <f t="shared" si="52"/>
        <v>0</v>
      </c>
      <c r="R331" s="145">
        <f t="shared" si="61"/>
        <v>0</v>
      </c>
      <c r="S331" s="145">
        <f t="shared" si="53"/>
        <v>0</v>
      </c>
      <c r="T331" s="145">
        <f t="shared" si="54"/>
        <v>0</v>
      </c>
      <c r="U331" s="146">
        <f t="shared" si="55"/>
        <v>0</v>
      </c>
      <c r="V331" s="145">
        <f t="shared" si="62"/>
        <v>0</v>
      </c>
      <c r="W331" s="179"/>
      <c r="X331" s="179"/>
      <c r="Y331" s="145"/>
      <c r="Z331" s="212"/>
      <c r="AA331" s="212"/>
      <c r="AB331" s="112"/>
    </row>
    <row r="332" spans="1:28" hidden="1" x14ac:dyDescent="0.25">
      <c r="A332" s="135">
        <v>323</v>
      </c>
      <c r="B332" s="161" t="s">
        <v>2</v>
      </c>
      <c r="C332" s="161" t="s">
        <v>41</v>
      </c>
      <c r="D332" s="140"/>
      <c r="E332" s="141"/>
      <c r="F332" s="141">
        <v>0</v>
      </c>
      <c r="G332" s="139"/>
      <c r="H332" s="139"/>
      <c r="I332" s="139"/>
      <c r="J332" s="142"/>
      <c r="K332" s="142"/>
      <c r="L332" s="142"/>
      <c r="M332" s="144">
        <f t="shared" si="60"/>
        <v>0</v>
      </c>
      <c r="N332" s="145">
        <f t="shared" ref="N332:N395" si="63">ROUNDDOWN(O332,0)</f>
        <v>0</v>
      </c>
      <c r="O332" s="146">
        <f t="shared" ref="O332:O395" si="64">I332*M332/100</f>
        <v>0</v>
      </c>
      <c r="P332" s="145">
        <f t="shared" ref="P332:P395" si="65">ROUNDDOWN(Q332,0)</f>
        <v>0</v>
      </c>
      <c r="Q332" s="146">
        <f t="shared" ref="Q332:Q395" si="66">N332*R332/100</f>
        <v>0</v>
      </c>
      <c r="R332" s="145">
        <f t="shared" si="61"/>
        <v>0</v>
      </c>
      <c r="S332" s="145">
        <f t="shared" ref="S332:S395" si="67">N332-P332-T332</f>
        <v>0</v>
      </c>
      <c r="T332" s="145">
        <f t="shared" ref="T332:T395" si="68">ROUNDDOWN(U332,0)</f>
        <v>0</v>
      </c>
      <c r="U332" s="146">
        <f t="shared" ref="U332:U395" si="69">N332*V332/100</f>
        <v>0</v>
      </c>
      <c r="V332" s="145">
        <f t="shared" si="62"/>
        <v>0</v>
      </c>
      <c r="W332" s="203"/>
      <c r="X332" s="179"/>
      <c r="Y332" s="145"/>
      <c r="Z332" s="212"/>
      <c r="AA332" s="282"/>
      <c r="AB332" s="112"/>
    </row>
    <row r="333" spans="1:28" ht="47.25" x14ac:dyDescent="0.25">
      <c r="A333" s="318">
        <v>324</v>
      </c>
      <c r="B333" s="263" t="s">
        <v>86</v>
      </c>
      <c r="C333" s="263" t="s">
        <v>41</v>
      </c>
      <c r="D333" s="140"/>
      <c r="E333" s="141"/>
      <c r="F333" s="255">
        <v>91.36</v>
      </c>
      <c r="G333" s="257">
        <v>139</v>
      </c>
      <c r="H333" s="257">
        <v>149</v>
      </c>
      <c r="I333" s="257">
        <v>152</v>
      </c>
      <c r="J333" s="255">
        <v>1.52</v>
      </c>
      <c r="K333" s="255">
        <v>1.63</v>
      </c>
      <c r="L333" s="255">
        <f t="shared" si="56"/>
        <v>1.6637478108581436</v>
      </c>
      <c r="M333" s="200">
        <f t="shared" si="60"/>
        <v>5</v>
      </c>
      <c r="N333" s="219">
        <f t="shared" si="63"/>
        <v>7</v>
      </c>
      <c r="O333" s="146">
        <f t="shared" si="64"/>
        <v>7.6</v>
      </c>
      <c r="P333" s="203">
        <f t="shared" si="65"/>
        <v>1</v>
      </c>
      <c r="Q333" s="202">
        <f t="shared" si="66"/>
        <v>1.75</v>
      </c>
      <c r="R333" s="203">
        <v>25</v>
      </c>
      <c r="S333" s="203">
        <f t="shared" si="67"/>
        <v>5</v>
      </c>
      <c r="T333" s="203">
        <f t="shared" si="68"/>
        <v>1</v>
      </c>
      <c r="U333" s="202">
        <f t="shared" si="69"/>
        <v>1.4</v>
      </c>
      <c r="V333" s="203">
        <v>20</v>
      </c>
      <c r="W333" s="203">
        <v>7</v>
      </c>
      <c r="X333" s="203">
        <v>1</v>
      </c>
      <c r="Y333" s="203">
        <v>1</v>
      </c>
      <c r="Z333" s="281">
        <v>7</v>
      </c>
      <c r="AA333" s="287">
        <v>4</v>
      </c>
      <c r="AB333" s="287"/>
    </row>
    <row r="334" spans="1:28" hidden="1" x14ac:dyDescent="0.25">
      <c r="A334" s="135">
        <v>325</v>
      </c>
      <c r="B334" s="161" t="s">
        <v>444</v>
      </c>
      <c r="C334" s="161" t="s">
        <v>41</v>
      </c>
      <c r="D334" s="140"/>
      <c r="E334" s="141"/>
      <c r="F334" s="141"/>
      <c r="G334" s="139"/>
      <c r="H334" s="139"/>
      <c r="I334" s="139"/>
      <c r="J334" s="142"/>
      <c r="K334" s="142"/>
      <c r="L334" s="142"/>
      <c r="M334" s="144">
        <f t="shared" si="60"/>
        <v>0</v>
      </c>
      <c r="N334" s="219">
        <f t="shared" si="63"/>
        <v>0</v>
      </c>
      <c r="O334" s="146">
        <f t="shared" si="64"/>
        <v>0</v>
      </c>
      <c r="P334" s="145">
        <f t="shared" si="65"/>
        <v>0</v>
      </c>
      <c r="Q334" s="146">
        <f t="shared" si="66"/>
        <v>0</v>
      </c>
      <c r="R334" s="145">
        <f>IF(I334&lt;VLOOKUP(L334,$M$405:$Q$413,2),0,VLOOKUP(L334,$M$405:$Q$413,4))</f>
        <v>0</v>
      </c>
      <c r="S334" s="145">
        <f t="shared" si="67"/>
        <v>0</v>
      </c>
      <c r="T334" s="145">
        <f t="shared" si="68"/>
        <v>0</v>
      </c>
      <c r="U334" s="146">
        <f t="shared" si="69"/>
        <v>0</v>
      </c>
      <c r="V334" s="145">
        <f>IF(I334&lt;VLOOKUP(L334,$M$405:$Q$413,2),0,VLOOKUP(L334,$M$405:$Q$413,5))</f>
        <v>0</v>
      </c>
      <c r="W334" s="179"/>
      <c r="X334" s="179"/>
      <c r="Y334" s="145"/>
      <c r="Z334" s="212"/>
      <c r="AA334" s="283"/>
      <c r="AB334" s="112"/>
    </row>
    <row r="335" spans="1:28" hidden="1" x14ac:dyDescent="0.25">
      <c r="A335" s="135">
        <v>326</v>
      </c>
      <c r="B335" s="161" t="s">
        <v>878</v>
      </c>
      <c r="C335" s="161" t="s">
        <v>801</v>
      </c>
      <c r="D335" s="140"/>
      <c r="E335" s="141"/>
      <c r="F335" s="141"/>
      <c r="G335" s="139"/>
      <c r="H335" s="139"/>
      <c r="I335" s="139"/>
      <c r="J335" s="142"/>
      <c r="K335" s="142"/>
      <c r="L335" s="142"/>
      <c r="M335" s="144">
        <f t="shared" si="60"/>
        <v>0</v>
      </c>
      <c r="N335" s="219">
        <f t="shared" si="63"/>
        <v>0</v>
      </c>
      <c r="O335" s="146">
        <f t="shared" si="64"/>
        <v>0</v>
      </c>
      <c r="P335" s="145">
        <f t="shared" si="65"/>
        <v>0</v>
      </c>
      <c r="Q335" s="146">
        <f t="shared" si="66"/>
        <v>0</v>
      </c>
      <c r="R335" s="145">
        <f>IF(I335&lt;VLOOKUP(L335,$M$405:$Q$413,2),0,VLOOKUP(L335,$M$405:$Q$413,4))</f>
        <v>0</v>
      </c>
      <c r="S335" s="145">
        <f t="shared" si="67"/>
        <v>0</v>
      </c>
      <c r="T335" s="145">
        <f t="shared" si="68"/>
        <v>0</v>
      </c>
      <c r="U335" s="146">
        <f t="shared" si="69"/>
        <v>0</v>
      </c>
      <c r="V335" s="145">
        <f>IF(I335&lt;VLOOKUP(L335,$M$405:$Q$413,2),0,VLOOKUP(L335,$M$405:$Q$413,5))</f>
        <v>0</v>
      </c>
      <c r="W335" s="179"/>
      <c r="X335" s="179"/>
      <c r="Y335" s="145"/>
      <c r="Z335" s="212"/>
      <c r="AA335" s="212"/>
      <c r="AB335" s="112"/>
    </row>
    <row r="336" spans="1:28" hidden="1" x14ac:dyDescent="0.25">
      <c r="A336" s="135">
        <v>327</v>
      </c>
      <c r="B336" s="161" t="s">
        <v>893</v>
      </c>
      <c r="C336" s="161" t="s">
        <v>801</v>
      </c>
      <c r="D336" s="140"/>
      <c r="E336" s="141"/>
      <c r="F336" s="141"/>
      <c r="G336" s="139"/>
      <c r="H336" s="139"/>
      <c r="I336" s="139"/>
      <c r="J336" s="142"/>
      <c r="K336" s="142"/>
      <c r="L336" s="142"/>
      <c r="M336" s="144">
        <f t="shared" si="60"/>
        <v>0</v>
      </c>
      <c r="N336" s="219">
        <f t="shared" si="63"/>
        <v>0</v>
      </c>
      <c r="O336" s="146">
        <f t="shared" si="64"/>
        <v>0</v>
      </c>
      <c r="P336" s="145">
        <f t="shared" si="65"/>
        <v>0</v>
      </c>
      <c r="Q336" s="146">
        <f t="shared" si="66"/>
        <v>0</v>
      </c>
      <c r="R336" s="145">
        <f>IF(I336&lt;VLOOKUP(L336,$M$405:$Q$413,2),0,VLOOKUP(L336,$M$405:$Q$413,4))</f>
        <v>0</v>
      </c>
      <c r="S336" s="145">
        <f t="shared" si="67"/>
        <v>0</v>
      </c>
      <c r="T336" s="145">
        <f t="shared" si="68"/>
        <v>0</v>
      </c>
      <c r="U336" s="146">
        <f t="shared" si="69"/>
        <v>0</v>
      </c>
      <c r="V336" s="145">
        <f>IF(I336&lt;VLOOKUP(L336,$M$405:$Q$413,2),0,VLOOKUP(L336,$M$405:$Q$413,5))</f>
        <v>0</v>
      </c>
      <c r="W336" s="179"/>
      <c r="X336" s="179"/>
      <c r="Y336" s="145"/>
      <c r="Z336" s="212"/>
      <c r="AA336" s="212"/>
      <c r="AB336" s="112"/>
    </row>
    <row r="337" spans="1:28" hidden="1" x14ac:dyDescent="0.25">
      <c r="A337" s="135">
        <v>328</v>
      </c>
      <c r="B337" s="161" t="s">
        <v>892</v>
      </c>
      <c r="C337" s="161" t="s">
        <v>801</v>
      </c>
      <c r="D337" s="140"/>
      <c r="E337" s="141"/>
      <c r="F337" s="141"/>
      <c r="G337" s="139"/>
      <c r="H337" s="139"/>
      <c r="I337" s="139"/>
      <c r="J337" s="142"/>
      <c r="K337" s="142"/>
      <c r="L337" s="142"/>
      <c r="M337" s="144">
        <f t="shared" si="60"/>
        <v>0</v>
      </c>
      <c r="N337" s="219">
        <f t="shared" si="63"/>
        <v>0</v>
      </c>
      <c r="O337" s="146">
        <f t="shared" si="64"/>
        <v>0</v>
      </c>
      <c r="P337" s="145">
        <f t="shared" si="65"/>
        <v>0</v>
      </c>
      <c r="Q337" s="146">
        <f t="shared" si="66"/>
        <v>0</v>
      </c>
      <c r="R337" s="145">
        <f>IF(I337&lt;VLOOKUP(L337,$M$405:$Q$413,2),0,VLOOKUP(L337,$M$405:$Q$413,4))</f>
        <v>0</v>
      </c>
      <c r="S337" s="145">
        <f t="shared" si="67"/>
        <v>0</v>
      </c>
      <c r="T337" s="145">
        <f t="shared" si="68"/>
        <v>0</v>
      </c>
      <c r="U337" s="146">
        <f t="shared" si="69"/>
        <v>0</v>
      </c>
      <c r="V337" s="145">
        <f>IF(I337&lt;VLOOKUP(L337,$M$405:$Q$413,2),0,VLOOKUP(L337,$M$405:$Q$413,5))</f>
        <v>0</v>
      </c>
      <c r="W337" s="179"/>
      <c r="X337" s="179"/>
      <c r="Y337" s="145"/>
      <c r="Z337" s="212"/>
      <c r="AA337" s="212"/>
      <c r="AB337" s="112"/>
    </row>
    <row r="338" spans="1:28" hidden="1" x14ac:dyDescent="0.25">
      <c r="A338" s="135">
        <v>329</v>
      </c>
      <c r="B338" s="161" t="s">
        <v>2</v>
      </c>
      <c r="C338" s="161" t="s">
        <v>801</v>
      </c>
      <c r="D338" s="140"/>
      <c r="E338" s="141"/>
      <c r="F338" s="141">
        <v>0</v>
      </c>
      <c r="G338" s="139"/>
      <c r="H338" s="139"/>
      <c r="I338" s="139"/>
      <c r="J338" s="142"/>
      <c r="K338" s="142"/>
      <c r="L338" s="142"/>
      <c r="M338" s="144">
        <f t="shared" si="60"/>
        <v>0</v>
      </c>
      <c r="N338" s="145">
        <f t="shared" si="63"/>
        <v>0</v>
      </c>
      <c r="O338" s="146">
        <f t="shared" si="64"/>
        <v>0</v>
      </c>
      <c r="P338" s="145">
        <f t="shared" si="65"/>
        <v>0</v>
      </c>
      <c r="Q338" s="146">
        <f t="shared" si="66"/>
        <v>0</v>
      </c>
      <c r="R338" s="145">
        <f>IF(I338&lt;VLOOKUP(L338,$M$405:$Q$413,2),0,VLOOKUP(L338,$M$405:$Q$413,4))</f>
        <v>0</v>
      </c>
      <c r="S338" s="145">
        <f t="shared" si="67"/>
        <v>0</v>
      </c>
      <c r="T338" s="145">
        <f t="shared" si="68"/>
        <v>0</v>
      </c>
      <c r="U338" s="146">
        <f t="shared" si="69"/>
        <v>0</v>
      </c>
      <c r="V338" s="145">
        <f>IF(I338&lt;VLOOKUP(L338,$M$405:$Q$413,2),0,VLOOKUP(L338,$M$405:$Q$413,5))</f>
        <v>0</v>
      </c>
      <c r="W338" s="203"/>
      <c r="X338" s="179"/>
      <c r="Y338" s="145"/>
      <c r="Z338" s="212"/>
      <c r="AA338" s="282"/>
      <c r="AB338" s="112"/>
    </row>
    <row r="339" spans="1:28" ht="31.5" hidden="1" x14ac:dyDescent="0.25">
      <c r="A339" s="135">
        <v>330</v>
      </c>
      <c r="B339" s="294" t="s">
        <v>125</v>
      </c>
      <c r="C339" s="294" t="s">
        <v>801</v>
      </c>
      <c r="D339" s="140"/>
      <c r="E339" s="141"/>
      <c r="F339" s="142">
        <v>41.59</v>
      </c>
      <c r="G339" s="139"/>
      <c r="H339" s="139"/>
      <c r="I339" s="139">
        <v>26</v>
      </c>
      <c r="J339" s="142"/>
      <c r="K339" s="142"/>
      <c r="L339" s="142">
        <f t="shared" ref="L339:L397" si="70">I339/F339</f>
        <v>0.62515027650877608</v>
      </c>
      <c r="M339" s="144">
        <f t="shared" si="60"/>
        <v>0</v>
      </c>
      <c r="N339" s="219">
        <f t="shared" si="63"/>
        <v>0</v>
      </c>
      <c r="O339" s="146">
        <f t="shared" si="64"/>
        <v>0</v>
      </c>
      <c r="P339" s="203">
        <f t="shared" si="65"/>
        <v>0</v>
      </c>
      <c r="Q339" s="202">
        <f t="shared" si="66"/>
        <v>0</v>
      </c>
      <c r="R339" s="203">
        <v>25</v>
      </c>
      <c r="S339" s="203">
        <f t="shared" si="67"/>
        <v>0</v>
      </c>
      <c r="T339" s="203">
        <f t="shared" si="68"/>
        <v>0</v>
      </c>
      <c r="U339" s="202">
        <f t="shared" si="69"/>
        <v>0</v>
      </c>
      <c r="V339" s="203">
        <v>20</v>
      </c>
      <c r="W339" s="203">
        <v>0</v>
      </c>
      <c r="X339" s="203"/>
      <c r="Y339" s="203"/>
      <c r="Z339" s="281"/>
      <c r="AA339" s="287"/>
      <c r="AB339" s="287">
        <f>N339-W339</f>
        <v>0</v>
      </c>
    </row>
    <row r="340" spans="1:28" ht="31.5" hidden="1" x14ac:dyDescent="0.25">
      <c r="A340" s="135">
        <v>331</v>
      </c>
      <c r="B340" s="161" t="s">
        <v>276</v>
      </c>
      <c r="C340" s="161" t="s">
        <v>801</v>
      </c>
      <c r="D340" s="140"/>
      <c r="E340" s="141"/>
      <c r="F340" s="141">
        <v>0</v>
      </c>
      <c r="G340" s="139"/>
      <c r="H340" s="139"/>
      <c r="I340" s="139"/>
      <c r="J340" s="142"/>
      <c r="K340" s="142"/>
      <c r="L340" s="142"/>
      <c r="M340" s="144">
        <f t="shared" si="60"/>
        <v>0</v>
      </c>
      <c r="N340" s="145">
        <f t="shared" si="63"/>
        <v>0</v>
      </c>
      <c r="O340" s="146">
        <f t="shared" si="64"/>
        <v>0</v>
      </c>
      <c r="P340" s="145">
        <f t="shared" si="65"/>
        <v>0</v>
      </c>
      <c r="Q340" s="146">
        <f t="shared" si="66"/>
        <v>0</v>
      </c>
      <c r="R340" s="145">
        <f>IF(I340&lt;VLOOKUP(L340,$M$405:$Q$413,2),0,VLOOKUP(L340,$M$405:$Q$413,4))</f>
        <v>0</v>
      </c>
      <c r="S340" s="145">
        <f t="shared" si="67"/>
        <v>0</v>
      </c>
      <c r="T340" s="145">
        <f t="shared" si="68"/>
        <v>0</v>
      </c>
      <c r="U340" s="146">
        <f t="shared" si="69"/>
        <v>0</v>
      </c>
      <c r="V340" s="145">
        <f>IF(I340&lt;VLOOKUP(L340,$M$405:$Q$413,2),0,VLOOKUP(L340,$M$405:$Q$413,5))</f>
        <v>0</v>
      </c>
      <c r="W340" s="179"/>
      <c r="X340" s="179"/>
      <c r="Y340" s="145"/>
      <c r="Z340" s="212"/>
      <c r="AA340" s="283"/>
      <c r="AB340" s="112"/>
    </row>
    <row r="341" spans="1:28" ht="63" hidden="1" x14ac:dyDescent="0.25">
      <c r="A341" s="135">
        <v>332</v>
      </c>
      <c r="B341" s="161" t="s">
        <v>43</v>
      </c>
      <c r="C341" s="161" t="s">
        <v>801</v>
      </c>
      <c r="D341" s="140"/>
      <c r="E341" s="141"/>
      <c r="F341" s="141">
        <v>0</v>
      </c>
      <c r="G341" s="139"/>
      <c r="H341" s="139"/>
      <c r="I341" s="139"/>
      <c r="J341" s="142"/>
      <c r="K341" s="142"/>
      <c r="L341" s="142"/>
      <c r="M341" s="144">
        <f t="shared" si="60"/>
        <v>0</v>
      </c>
      <c r="N341" s="145">
        <f t="shared" si="63"/>
        <v>0</v>
      </c>
      <c r="O341" s="146">
        <f t="shared" si="64"/>
        <v>0</v>
      </c>
      <c r="P341" s="145">
        <f t="shared" si="65"/>
        <v>0</v>
      </c>
      <c r="Q341" s="146">
        <f t="shared" si="66"/>
        <v>0</v>
      </c>
      <c r="R341" s="145">
        <f>IF(I341&lt;VLOOKUP(L341,$M$405:$Q$413,2),0,VLOOKUP(L341,$M$405:$Q$413,4))</f>
        <v>0</v>
      </c>
      <c r="S341" s="145">
        <f t="shared" si="67"/>
        <v>0</v>
      </c>
      <c r="T341" s="145">
        <f t="shared" si="68"/>
        <v>0</v>
      </c>
      <c r="U341" s="146">
        <f t="shared" si="69"/>
        <v>0</v>
      </c>
      <c r="V341" s="145">
        <f>IF(I341&lt;VLOOKUP(L341,$M$405:$Q$413,2),0,VLOOKUP(L341,$M$405:$Q$413,5))</f>
        <v>0</v>
      </c>
      <c r="W341" s="179"/>
      <c r="X341" s="179"/>
      <c r="Y341" s="145"/>
      <c r="Z341" s="212"/>
      <c r="AA341" s="212"/>
      <c r="AB341" s="112"/>
    </row>
    <row r="342" spans="1:28" hidden="1" x14ac:dyDescent="0.25">
      <c r="A342" s="135">
        <v>333</v>
      </c>
      <c r="B342" s="161" t="s">
        <v>444</v>
      </c>
      <c r="C342" s="161" t="s">
        <v>801</v>
      </c>
      <c r="D342" s="140"/>
      <c r="E342" s="141"/>
      <c r="F342" s="141"/>
      <c r="G342" s="139"/>
      <c r="H342" s="139"/>
      <c r="I342" s="139"/>
      <c r="J342" s="142"/>
      <c r="K342" s="142"/>
      <c r="L342" s="142"/>
      <c r="M342" s="144">
        <f t="shared" si="60"/>
        <v>0</v>
      </c>
      <c r="N342" s="219">
        <f t="shared" si="63"/>
        <v>0</v>
      </c>
      <c r="O342" s="146">
        <f t="shared" si="64"/>
        <v>0</v>
      </c>
      <c r="P342" s="145">
        <f t="shared" si="65"/>
        <v>0</v>
      </c>
      <c r="Q342" s="146">
        <f t="shared" si="66"/>
        <v>0</v>
      </c>
      <c r="R342" s="145">
        <f>IF(I342&lt;VLOOKUP(L342,$M$405:$Q$413,2),0,VLOOKUP(L342,$M$405:$Q$413,4))</f>
        <v>0</v>
      </c>
      <c r="S342" s="145">
        <f t="shared" si="67"/>
        <v>0</v>
      </c>
      <c r="T342" s="145">
        <f t="shared" si="68"/>
        <v>0</v>
      </c>
      <c r="U342" s="146">
        <f t="shared" si="69"/>
        <v>0</v>
      </c>
      <c r="V342" s="145">
        <f>IF(I342&lt;VLOOKUP(L342,$M$405:$Q$413,2),0,VLOOKUP(L342,$M$405:$Q$413,5))</f>
        <v>0</v>
      </c>
      <c r="W342" s="179"/>
      <c r="X342" s="179"/>
      <c r="Y342" s="145"/>
      <c r="Z342" s="212"/>
      <c r="AA342" s="282"/>
      <c r="AB342" s="112"/>
    </row>
    <row r="343" spans="1:28" ht="31.5" x14ac:dyDescent="0.25">
      <c r="A343" s="318">
        <v>334</v>
      </c>
      <c r="B343" s="263" t="s">
        <v>45</v>
      </c>
      <c r="C343" s="263" t="s">
        <v>44</v>
      </c>
      <c r="D343" s="140"/>
      <c r="E343" s="141"/>
      <c r="F343" s="255">
        <v>177.71</v>
      </c>
      <c r="G343" s="257"/>
      <c r="H343" s="257">
        <v>37</v>
      </c>
      <c r="I343" s="257">
        <v>51</v>
      </c>
      <c r="J343" s="255"/>
      <c r="K343" s="255">
        <v>0.21</v>
      </c>
      <c r="L343" s="255">
        <f t="shared" si="70"/>
        <v>0.28698441280738279</v>
      </c>
      <c r="M343" s="200">
        <f t="shared" si="60"/>
        <v>3</v>
      </c>
      <c r="N343" s="219">
        <f t="shared" si="63"/>
        <v>1</v>
      </c>
      <c r="O343" s="146">
        <f t="shared" si="64"/>
        <v>1.53</v>
      </c>
      <c r="P343" s="203">
        <f t="shared" si="65"/>
        <v>0</v>
      </c>
      <c r="Q343" s="202">
        <f t="shared" si="66"/>
        <v>0.25</v>
      </c>
      <c r="R343" s="203">
        <v>25</v>
      </c>
      <c r="S343" s="203">
        <f t="shared" si="67"/>
        <v>1</v>
      </c>
      <c r="T343" s="203">
        <f t="shared" si="68"/>
        <v>0</v>
      </c>
      <c r="U343" s="202">
        <f t="shared" si="69"/>
        <v>0.2</v>
      </c>
      <c r="V343" s="203">
        <v>20</v>
      </c>
      <c r="W343" s="203">
        <v>2</v>
      </c>
      <c r="X343" s="203"/>
      <c r="Y343" s="203"/>
      <c r="Z343" s="281">
        <v>1</v>
      </c>
      <c r="AA343" s="287">
        <v>1</v>
      </c>
      <c r="AB343" s="287" t="s">
        <v>1010</v>
      </c>
    </row>
    <row r="344" spans="1:28" hidden="1" x14ac:dyDescent="0.25">
      <c r="A344" s="135">
        <v>335</v>
      </c>
      <c r="B344" s="161" t="s">
        <v>2</v>
      </c>
      <c r="C344" s="161" t="s">
        <v>44</v>
      </c>
      <c r="D344" s="140"/>
      <c r="E344" s="141"/>
      <c r="F344" s="141">
        <v>6.03</v>
      </c>
      <c r="G344" s="139"/>
      <c r="H344" s="139"/>
      <c r="I344" s="139"/>
      <c r="J344" s="142"/>
      <c r="K344" s="142"/>
      <c r="L344" s="142">
        <f t="shared" si="70"/>
        <v>0</v>
      </c>
      <c r="M344" s="144">
        <f t="shared" si="60"/>
        <v>0</v>
      </c>
      <c r="N344" s="145">
        <f t="shared" si="63"/>
        <v>0</v>
      </c>
      <c r="O344" s="146">
        <f t="shared" si="64"/>
        <v>0</v>
      </c>
      <c r="P344" s="145">
        <f t="shared" si="65"/>
        <v>0</v>
      </c>
      <c r="Q344" s="146">
        <f t="shared" si="66"/>
        <v>0</v>
      </c>
      <c r="R344" s="145">
        <f>IF(I344&lt;VLOOKUP(L344,$M$405:$Q$413,2),0,VLOOKUP(L344,$M$405:$Q$413,4))</f>
        <v>0</v>
      </c>
      <c r="S344" s="145">
        <f t="shared" si="67"/>
        <v>0</v>
      </c>
      <c r="T344" s="145">
        <f t="shared" si="68"/>
        <v>0</v>
      </c>
      <c r="U344" s="146">
        <f t="shared" si="69"/>
        <v>0</v>
      </c>
      <c r="V344" s="145">
        <f>IF(I344&lt;VLOOKUP(L344,$M$405:$Q$413,2),0,VLOOKUP(L344,$M$405:$Q$413,5))</f>
        <v>0</v>
      </c>
      <c r="W344" s="203"/>
      <c r="X344" s="179"/>
      <c r="Y344" s="145"/>
      <c r="Z344" s="212"/>
      <c r="AA344" s="284"/>
      <c r="AB344" s="112"/>
    </row>
    <row r="345" spans="1:28" ht="31.5" hidden="1" x14ac:dyDescent="0.25">
      <c r="A345" s="135">
        <v>336</v>
      </c>
      <c r="B345" s="161" t="s">
        <v>272</v>
      </c>
      <c r="C345" s="161" t="s">
        <v>44</v>
      </c>
      <c r="D345" s="140"/>
      <c r="E345" s="141"/>
      <c r="F345" s="142">
        <v>604.91</v>
      </c>
      <c r="G345" s="139"/>
      <c r="H345" s="139"/>
      <c r="I345" s="139">
        <v>15</v>
      </c>
      <c r="J345" s="142"/>
      <c r="K345" s="142"/>
      <c r="L345" s="142">
        <f t="shared" si="70"/>
        <v>2.4797077251161332E-2</v>
      </c>
      <c r="M345" s="144">
        <f t="shared" si="60"/>
        <v>0</v>
      </c>
      <c r="N345" s="219">
        <f t="shared" si="63"/>
        <v>0</v>
      </c>
      <c r="O345" s="146">
        <f t="shared" si="64"/>
        <v>0</v>
      </c>
      <c r="P345" s="203">
        <f t="shared" si="65"/>
        <v>0</v>
      </c>
      <c r="Q345" s="202">
        <f t="shared" si="66"/>
        <v>0</v>
      </c>
      <c r="R345" s="203">
        <v>25</v>
      </c>
      <c r="S345" s="203">
        <f t="shared" si="67"/>
        <v>0</v>
      </c>
      <c r="T345" s="203">
        <f t="shared" si="68"/>
        <v>0</v>
      </c>
      <c r="U345" s="202">
        <f t="shared" si="69"/>
        <v>0</v>
      </c>
      <c r="V345" s="203">
        <v>20</v>
      </c>
      <c r="W345" s="203">
        <v>0</v>
      </c>
      <c r="X345" s="203"/>
      <c r="Y345" s="203"/>
      <c r="Z345" s="281"/>
      <c r="AA345" s="287"/>
      <c r="AB345" s="287">
        <f>N345-W345</f>
        <v>0</v>
      </c>
    </row>
    <row r="346" spans="1:28" hidden="1" x14ac:dyDescent="0.25">
      <c r="A346" s="135">
        <v>337</v>
      </c>
      <c r="B346" s="161" t="s">
        <v>444</v>
      </c>
      <c r="C346" s="161" t="s">
        <v>44</v>
      </c>
      <c r="D346" s="140"/>
      <c r="E346" s="141"/>
      <c r="F346" s="141"/>
      <c r="G346" s="139"/>
      <c r="H346" s="139"/>
      <c r="I346" s="139"/>
      <c r="J346" s="142"/>
      <c r="K346" s="142"/>
      <c r="L346" s="142"/>
      <c r="M346" s="144">
        <f t="shared" si="60"/>
        <v>0</v>
      </c>
      <c r="N346" s="219">
        <f t="shared" si="63"/>
        <v>0</v>
      </c>
      <c r="O346" s="146">
        <f t="shared" si="64"/>
        <v>0</v>
      </c>
      <c r="P346" s="145">
        <f t="shared" si="65"/>
        <v>0</v>
      </c>
      <c r="Q346" s="146">
        <f t="shared" si="66"/>
        <v>0</v>
      </c>
      <c r="R346" s="145">
        <f>IF(I346&lt;VLOOKUP(L346,$M$405:$Q$413,2),0,VLOOKUP(L346,$M$405:$Q$413,4))</f>
        <v>0</v>
      </c>
      <c r="S346" s="145">
        <f t="shared" si="67"/>
        <v>0</v>
      </c>
      <c r="T346" s="145">
        <f t="shared" si="68"/>
        <v>0</v>
      </c>
      <c r="U346" s="146">
        <f t="shared" si="69"/>
        <v>0</v>
      </c>
      <c r="V346" s="145">
        <f t="shared" ref="V346:V360" si="71">IF(I346&lt;VLOOKUP(L346,$M$405:$Q$413,2),0,VLOOKUP(L346,$M$405:$Q$413,5))</f>
        <v>0</v>
      </c>
      <c r="W346" s="179"/>
      <c r="X346" s="179"/>
      <c r="Y346" s="145"/>
      <c r="Z346" s="212"/>
      <c r="AA346" s="284"/>
      <c r="AB346" s="112"/>
    </row>
    <row r="347" spans="1:28" ht="31.5" hidden="1" x14ac:dyDescent="0.25">
      <c r="A347" s="135">
        <v>338</v>
      </c>
      <c r="B347" s="161" t="s">
        <v>894</v>
      </c>
      <c r="C347" s="161" t="s">
        <v>70</v>
      </c>
      <c r="D347" s="140"/>
      <c r="E347" s="141"/>
      <c r="F347" s="142">
        <v>134.62</v>
      </c>
      <c r="G347" s="139"/>
      <c r="H347" s="139"/>
      <c r="I347" s="139">
        <v>62</v>
      </c>
      <c r="J347" s="142"/>
      <c r="K347" s="142"/>
      <c r="L347" s="142">
        <f t="shared" si="70"/>
        <v>0.46055563809240824</v>
      </c>
      <c r="M347" s="144">
        <v>0</v>
      </c>
      <c r="N347" s="219">
        <f t="shared" si="63"/>
        <v>0</v>
      </c>
      <c r="O347" s="146">
        <f t="shared" si="64"/>
        <v>0</v>
      </c>
      <c r="P347" s="203">
        <f t="shared" si="65"/>
        <v>0</v>
      </c>
      <c r="Q347" s="202">
        <f t="shared" si="66"/>
        <v>0</v>
      </c>
      <c r="R347" s="203">
        <f>IF(I347&lt;VLOOKUP(L347,$M$405:$Q$413,2),0,VLOOKUP(L347,$M$405:$Q$413,4))</f>
        <v>0</v>
      </c>
      <c r="S347" s="203">
        <f t="shared" si="67"/>
        <v>0</v>
      </c>
      <c r="T347" s="203">
        <f t="shared" si="68"/>
        <v>0</v>
      </c>
      <c r="U347" s="202">
        <f t="shared" si="69"/>
        <v>0</v>
      </c>
      <c r="V347" s="203">
        <f t="shared" si="71"/>
        <v>0</v>
      </c>
      <c r="W347" s="223">
        <v>0</v>
      </c>
      <c r="X347" s="223"/>
      <c r="Y347" s="203"/>
      <c r="Z347" s="281">
        <v>0</v>
      </c>
      <c r="AA347" s="287"/>
      <c r="AB347" s="287">
        <f>N347-W347</f>
        <v>0</v>
      </c>
    </row>
    <row r="348" spans="1:28" ht="31.5" hidden="1" x14ac:dyDescent="0.25">
      <c r="A348" s="135">
        <v>339</v>
      </c>
      <c r="B348" s="161" t="s">
        <v>895</v>
      </c>
      <c r="C348" s="161" t="s">
        <v>70</v>
      </c>
      <c r="D348" s="140"/>
      <c r="E348" s="141"/>
      <c r="F348" s="142">
        <v>145.4</v>
      </c>
      <c r="G348" s="139"/>
      <c r="H348" s="139"/>
      <c r="I348" s="139">
        <v>67</v>
      </c>
      <c r="J348" s="142"/>
      <c r="K348" s="142"/>
      <c r="L348" s="142">
        <f t="shared" si="70"/>
        <v>0.46079779917469049</v>
      </c>
      <c r="M348" s="144">
        <v>0</v>
      </c>
      <c r="N348" s="219">
        <f t="shared" si="63"/>
        <v>0</v>
      </c>
      <c r="O348" s="146">
        <f t="shared" si="64"/>
        <v>0</v>
      </c>
      <c r="P348" s="203">
        <f t="shared" si="65"/>
        <v>0</v>
      </c>
      <c r="Q348" s="202">
        <f t="shared" si="66"/>
        <v>0</v>
      </c>
      <c r="R348" s="203">
        <f>IF(I348&lt;VLOOKUP(L348,$M$405:$Q$413,2),0,VLOOKUP(L348,$M$405:$Q$413,4))</f>
        <v>0</v>
      </c>
      <c r="S348" s="203">
        <f t="shared" si="67"/>
        <v>0</v>
      </c>
      <c r="T348" s="203">
        <f t="shared" si="68"/>
        <v>0</v>
      </c>
      <c r="U348" s="202">
        <f t="shared" si="69"/>
        <v>0</v>
      </c>
      <c r="V348" s="203">
        <f t="shared" si="71"/>
        <v>0</v>
      </c>
      <c r="W348" s="223">
        <v>0</v>
      </c>
      <c r="X348" s="223"/>
      <c r="Y348" s="203"/>
      <c r="Z348" s="281">
        <v>0</v>
      </c>
      <c r="AA348" s="287"/>
      <c r="AB348" s="287">
        <f>N348-W348</f>
        <v>0</v>
      </c>
    </row>
    <row r="349" spans="1:28" ht="31.5" x14ac:dyDescent="0.25">
      <c r="A349" s="318">
        <v>340</v>
      </c>
      <c r="B349" s="263" t="s">
        <v>896</v>
      </c>
      <c r="C349" s="263" t="s">
        <v>70</v>
      </c>
      <c r="D349" s="140"/>
      <c r="E349" s="141"/>
      <c r="F349" s="255">
        <v>536.70000000000005</v>
      </c>
      <c r="G349" s="257"/>
      <c r="H349" s="257"/>
      <c r="I349" s="257">
        <v>599</v>
      </c>
      <c r="J349" s="255"/>
      <c r="K349" s="255"/>
      <c r="L349" s="255">
        <f t="shared" si="70"/>
        <v>1.11607974659959</v>
      </c>
      <c r="M349" s="200">
        <v>0.5</v>
      </c>
      <c r="N349" s="219">
        <f t="shared" si="63"/>
        <v>2</v>
      </c>
      <c r="O349" s="146">
        <f t="shared" si="64"/>
        <v>2.9950000000000001</v>
      </c>
      <c r="P349" s="203">
        <f t="shared" si="65"/>
        <v>0</v>
      </c>
      <c r="Q349" s="202">
        <f t="shared" si="66"/>
        <v>0.5</v>
      </c>
      <c r="R349" s="203">
        <f>IF(I349&lt;VLOOKUP(L349,$M$405:$Q$413,2),0,VLOOKUP(L349,$M$405:$Q$413,4))</f>
        <v>25</v>
      </c>
      <c r="S349" s="203">
        <f t="shared" si="67"/>
        <v>2</v>
      </c>
      <c r="T349" s="203">
        <f t="shared" si="68"/>
        <v>0</v>
      </c>
      <c r="U349" s="202">
        <f t="shared" si="69"/>
        <v>0.4</v>
      </c>
      <c r="V349" s="203">
        <f t="shared" si="71"/>
        <v>20</v>
      </c>
      <c r="W349" s="223">
        <v>2</v>
      </c>
      <c r="X349" s="223">
        <v>1</v>
      </c>
      <c r="Y349" s="203">
        <v>0</v>
      </c>
      <c r="Z349" s="281">
        <v>0</v>
      </c>
      <c r="AA349" s="287">
        <v>0</v>
      </c>
      <c r="AB349" s="287"/>
    </row>
    <row r="350" spans="1:28" ht="31.5" x14ac:dyDescent="0.25">
      <c r="A350" s="318">
        <v>341</v>
      </c>
      <c r="B350" s="263" t="s">
        <v>897</v>
      </c>
      <c r="C350" s="263" t="s">
        <v>70</v>
      </c>
      <c r="D350" s="140"/>
      <c r="E350" s="141"/>
      <c r="F350" s="255">
        <v>163.19</v>
      </c>
      <c r="G350" s="257"/>
      <c r="H350" s="257"/>
      <c r="I350" s="257">
        <v>32</v>
      </c>
      <c r="J350" s="255"/>
      <c r="K350" s="255"/>
      <c r="L350" s="255">
        <f t="shared" si="70"/>
        <v>0.19609044671854894</v>
      </c>
      <c r="M350" s="200">
        <f>IF(I350&lt;VLOOKUP(L350,$M$405:$Q$413,2),0,VLOOKUP(L350,$M$405:$Q$413,3))</f>
        <v>0</v>
      </c>
      <c r="N350" s="219">
        <f t="shared" si="63"/>
        <v>0</v>
      </c>
      <c r="O350" s="146">
        <f t="shared" si="64"/>
        <v>0</v>
      </c>
      <c r="P350" s="203">
        <f t="shared" si="65"/>
        <v>0</v>
      </c>
      <c r="Q350" s="202">
        <f t="shared" si="66"/>
        <v>0</v>
      </c>
      <c r="R350" s="203">
        <f>IF(I350&lt;VLOOKUP(L350,$M$405:$Q$413,2),0,VLOOKUP(L350,$M$405:$Q$413,4))</f>
        <v>0</v>
      </c>
      <c r="S350" s="203">
        <f t="shared" si="67"/>
        <v>0</v>
      </c>
      <c r="T350" s="203">
        <f t="shared" si="68"/>
        <v>0</v>
      </c>
      <c r="U350" s="202">
        <f t="shared" si="69"/>
        <v>0</v>
      </c>
      <c r="V350" s="203">
        <f t="shared" si="71"/>
        <v>0</v>
      </c>
      <c r="W350" s="223">
        <v>1</v>
      </c>
      <c r="X350" s="223"/>
      <c r="Y350" s="203"/>
      <c r="Z350" s="281"/>
      <c r="AA350" s="287"/>
      <c r="AB350" s="287" t="s">
        <v>835</v>
      </c>
    </row>
    <row r="351" spans="1:28" ht="31.5" x14ac:dyDescent="0.25">
      <c r="A351" s="318">
        <v>342</v>
      </c>
      <c r="B351" s="263" t="s">
        <v>802</v>
      </c>
      <c r="C351" s="263" t="s">
        <v>70</v>
      </c>
      <c r="D351" s="140"/>
      <c r="E351" s="141"/>
      <c r="F351" s="255">
        <v>417.73</v>
      </c>
      <c r="G351" s="257">
        <v>56</v>
      </c>
      <c r="H351" s="257">
        <v>42</v>
      </c>
      <c r="I351" s="257">
        <v>199</v>
      </c>
      <c r="J351" s="255">
        <v>0.38</v>
      </c>
      <c r="K351" s="255">
        <v>0.28999999999999998</v>
      </c>
      <c r="L351" s="255">
        <f t="shared" si="70"/>
        <v>0.4763842673497235</v>
      </c>
      <c r="M351" s="200">
        <f>IF(I351&lt;VLOOKUP(L351,$M$405:$Q$413,2),0,VLOOKUP(L351,$M$405:$Q$413,3))</f>
        <v>3</v>
      </c>
      <c r="N351" s="219">
        <f t="shared" si="63"/>
        <v>5</v>
      </c>
      <c r="O351" s="146">
        <f t="shared" si="64"/>
        <v>5.97</v>
      </c>
      <c r="P351" s="203">
        <f t="shared" si="65"/>
        <v>1</v>
      </c>
      <c r="Q351" s="202">
        <f t="shared" si="66"/>
        <v>1.25</v>
      </c>
      <c r="R351" s="203">
        <v>25</v>
      </c>
      <c r="S351" s="203">
        <f t="shared" si="67"/>
        <v>4</v>
      </c>
      <c r="T351" s="203">
        <f t="shared" si="68"/>
        <v>0</v>
      </c>
      <c r="U351" s="202">
        <f t="shared" si="69"/>
        <v>0</v>
      </c>
      <c r="V351" s="203">
        <f t="shared" si="71"/>
        <v>0</v>
      </c>
      <c r="W351" s="223">
        <v>5</v>
      </c>
      <c r="X351" s="223">
        <v>1</v>
      </c>
      <c r="Y351" s="203">
        <v>0</v>
      </c>
      <c r="Z351" s="281">
        <v>1</v>
      </c>
      <c r="AA351" s="287">
        <v>1</v>
      </c>
      <c r="AB351" s="287"/>
    </row>
    <row r="352" spans="1:28" ht="31.5" x14ac:dyDescent="0.25">
      <c r="A352" s="318">
        <v>343</v>
      </c>
      <c r="B352" s="263" t="s">
        <v>898</v>
      </c>
      <c r="C352" s="263" t="s">
        <v>70</v>
      </c>
      <c r="D352" s="140"/>
      <c r="E352" s="141"/>
      <c r="F352" s="255">
        <v>261.32</v>
      </c>
      <c r="G352" s="257"/>
      <c r="H352" s="257"/>
      <c r="I352" s="257">
        <v>51</v>
      </c>
      <c r="J352" s="255"/>
      <c r="K352" s="255"/>
      <c r="L352" s="255">
        <f t="shared" si="70"/>
        <v>0.19516301852135315</v>
      </c>
      <c r="M352" s="200">
        <f>IF(I352&lt;VLOOKUP(L352,$M$405:$Q$413,2),0,VLOOKUP(L352,$M$405:$Q$413,3))</f>
        <v>3</v>
      </c>
      <c r="N352" s="219">
        <f t="shared" si="63"/>
        <v>1</v>
      </c>
      <c r="O352" s="146">
        <f t="shared" si="64"/>
        <v>1.53</v>
      </c>
      <c r="P352" s="203">
        <f t="shared" si="65"/>
        <v>0</v>
      </c>
      <c r="Q352" s="202">
        <f t="shared" si="66"/>
        <v>0</v>
      </c>
      <c r="R352" s="203">
        <f>IF(I352&lt;VLOOKUP(L352,$M$405:$Q$413,2),0,VLOOKUP(L352,$M$405:$Q$413,4))</f>
        <v>0</v>
      </c>
      <c r="S352" s="203">
        <f t="shared" si="67"/>
        <v>1</v>
      </c>
      <c r="T352" s="203">
        <f t="shared" si="68"/>
        <v>0</v>
      </c>
      <c r="U352" s="202">
        <f t="shared" si="69"/>
        <v>0</v>
      </c>
      <c r="V352" s="203">
        <f t="shared" si="71"/>
        <v>0</v>
      </c>
      <c r="W352" s="223">
        <v>2</v>
      </c>
      <c r="X352" s="223"/>
      <c r="Y352" s="203"/>
      <c r="Z352" s="281">
        <v>0</v>
      </c>
      <c r="AA352" s="287">
        <v>0</v>
      </c>
      <c r="AB352" s="287" t="s">
        <v>1010</v>
      </c>
    </row>
    <row r="353" spans="1:28" ht="31.5" x14ac:dyDescent="0.25">
      <c r="A353" s="318">
        <v>344</v>
      </c>
      <c r="B353" s="263" t="s">
        <v>803</v>
      </c>
      <c r="C353" s="263" t="s">
        <v>70</v>
      </c>
      <c r="D353" s="140"/>
      <c r="E353" s="141"/>
      <c r="F353" s="255">
        <v>331.07</v>
      </c>
      <c r="G353" s="257">
        <v>180</v>
      </c>
      <c r="H353" s="257">
        <v>178</v>
      </c>
      <c r="I353" s="257">
        <v>408</v>
      </c>
      <c r="J353" s="255">
        <v>1.07</v>
      </c>
      <c r="K353" s="255">
        <v>1.05</v>
      </c>
      <c r="L353" s="255">
        <f t="shared" si="70"/>
        <v>1.2323677772072372</v>
      </c>
      <c r="M353" s="200">
        <v>2.5</v>
      </c>
      <c r="N353" s="219">
        <f t="shared" si="63"/>
        <v>10</v>
      </c>
      <c r="O353" s="146">
        <f t="shared" si="64"/>
        <v>10.199999999999999</v>
      </c>
      <c r="P353" s="203">
        <f t="shared" si="65"/>
        <v>1</v>
      </c>
      <c r="Q353" s="202">
        <f t="shared" si="66"/>
        <v>1.3</v>
      </c>
      <c r="R353" s="203">
        <v>13</v>
      </c>
      <c r="S353" s="203">
        <f t="shared" si="67"/>
        <v>7</v>
      </c>
      <c r="T353" s="203">
        <f t="shared" si="68"/>
        <v>2</v>
      </c>
      <c r="U353" s="202">
        <f t="shared" si="69"/>
        <v>2</v>
      </c>
      <c r="V353" s="203">
        <f t="shared" si="71"/>
        <v>20</v>
      </c>
      <c r="W353" s="223">
        <v>10</v>
      </c>
      <c r="X353" s="223">
        <v>1</v>
      </c>
      <c r="Y353" s="203">
        <v>2</v>
      </c>
      <c r="Z353" s="281">
        <v>8</v>
      </c>
      <c r="AA353" s="287">
        <v>4</v>
      </c>
      <c r="AB353" s="287"/>
    </row>
    <row r="354" spans="1:28" ht="31.5" hidden="1" x14ac:dyDescent="0.25">
      <c r="A354" s="135">
        <v>345</v>
      </c>
      <c r="B354" s="161" t="s">
        <v>899</v>
      </c>
      <c r="C354" s="161" t="s">
        <v>70</v>
      </c>
      <c r="D354" s="140"/>
      <c r="E354" s="141"/>
      <c r="F354" s="142">
        <v>170.48</v>
      </c>
      <c r="G354" s="139"/>
      <c r="H354" s="139"/>
      <c r="I354" s="139">
        <v>41</v>
      </c>
      <c r="J354" s="142"/>
      <c r="K354" s="142"/>
      <c r="L354" s="142">
        <f t="shared" si="70"/>
        <v>0.24049741905208824</v>
      </c>
      <c r="M354" s="144">
        <v>0</v>
      </c>
      <c r="N354" s="219">
        <f t="shared" si="63"/>
        <v>0</v>
      </c>
      <c r="O354" s="146">
        <f t="shared" si="64"/>
        <v>0</v>
      </c>
      <c r="P354" s="203">
        <f t="shared" si="65"/>
        <v>0</v>
      </c>
      <c r="Q354" s="202">
        <f t="shared" si="66"/>
        <v>0</v>
      </c>
      <c r="R354" s="203">
        <f t="shared" ref="R354:R360" si="72">IF(I354&lt;VLOOKUP(L354,$M$405:$Q$413,2),0,VLOOKUP(L354,$M$405:$Q$413,4))</f>
        <v>0</v>
      </c>
      <c r="S354" s="203">
        <f t="shared" si="67"/>
        <v>0</v>
      </c>
      <c r="T354" s="203">
        <f t="shared" si="68"/>
        <v>0</v>
      </c>
      <c r="U354" s="202">
        <f t="shared" si="69"/>
        <v>0</v>
      </c>
      <c r="V354" s="203">
        <f t="shared" si="71"/>
        <v>0</v>
      </c>
      <c r="W354" s="223">
        <v>0</v>
      </c>
      <c r="X354" s="223"/>
      <c r="Y354" s="203"/>
      <c r="Z354" s="281">
        <v>0</v>
      </c>
      <c r="AA354" s="287"/>
      <c r="AB354" s="287">
        <f>N354-W354</f>
        <v>0</v>
      </c>
    </row>
    <row r="355" spans="1:28" ht="31.5" x14ac:dyDescent="0.25">
      <c r="A355" s="318">
        <v>346</v>
      </c>
      <c r="B355" s="263" t="s">
        <v>900</v>
      </c>
      <c r="C355" s="263" t="s">
        <v>70</v>
      </c>
      <c r="D355" s="140"/>
      <c r="E355" s="141"/>
      <c r="F355" s="255">
        <v>139.80000000000001</v>
      </c>
      <c r="G355" s="257"/>
      <c r="H355" s="257"/>
      <c r="I355" s="257">
        <v>62</v>
      </c>
      <c r="J355" s="255"/>
      <c r="K355" s="255"/>
      <c r="L355" s="255">
        <f t="shared" si="70"/>
        <v>0.44349070100143057</v>
      </c>
      <c r="M355" s="200">
        <f t="shared" ref="M355:M360" si="73">IF(I355&lt;VLOOKUP(L355,$M$405:$Q$413,2),0,VLOOKUP(L355,$M$405:$Q$413,3))</f>
        <v>3</v>
      </c>
      <c r="N355" s="219">
        <f t="shared" si="63"/>
        <v>1</v>
      </c>
      <c r="O355" s="146">
        <f t="shared" si="64"/>
        <v>1.86</v>
      </c>
      <c r="P355" s="203">
        <f t="shared" si="65"/>
        <v>0</v>
      </c>
      <c r="Q355" s="202">
        <f t="shared" si="66"/>
        <v>0</v>
      </c>
      <c r="R355" s="203">
        <f t="shared" si="72"/>
        <v>0</v>
      </c>
      <c r="S355" s="203">
        <f t="shared" si="67"/>
        <v>1</v>
      </c>
      <c r="T355" s="203">
        <f t="shared" si="68"/>
        <v>0</v>
      </c>
      <c r="U355" s="202">
        <f t="shared" si="69"/>
        <v>0</v>
      </c>
      <c r="V355" s="203">
        <f t="shared" si="71"/>
        <v>0</v>
      </c>
      <c r="W355" s="223">
        <v>10</v>
      </c>
      <c r="X355" s="223"/>
      <c r="Y355" s="203"/>
      <c r="Z355" s="281">
        <v>0</v>
      </c>
      <c r="AA355" s="287">
        <v>0</v>
      </c>
      <c r="AB355" s="287" t="s">
        <v>1010</v>
      </c>
    </row>
    <row r="356" spans="1:28" ht="31.5" x14ac:dyDescent="0.25">
      <c r="A356" s="318">
        <v>347</v>
      </c>
      <c r="B356" s="263" t="s">
        <v>901</v>
      </c>
      <c r="C356" s="263" t="s">
        <v>70</v>
      </c>
      <c r="D356" s="140"/>
      <c r="E356" s="141"/>
      <c r="F356" s="255">
        <v>15.86</v>
      </c>
      <c r="G356" s="257"/>
      <c r="H356" s="257"/>
      <c r="I356" s="257">
        <v>7</v>
      </c>
      <c r="J356" s="255"/>
      <c r="K356" s="255"/>
      <c r="L356" s="255">
        <f t="shared" si="70"/>
        <v>0.44136191677175285</v>
      </c>
      <c r="M356" s="200">
        <f t="shared" si="73"/>
        <v>0</v>
      </c>
      <c r="N356" s="219">
        <f t="shared" si="63"/>
        <v>0</v>
      </c>
      <c r="O356" s="146">
        <f t="shared" si="64"/>
        <v>0</v>
      </c>
      <c r="P356" s="203">
        <f t="shared" si="65"/>
        <v>0</v>
      </c>
      <c r="Q356" s="202">
        <f t="shared" si="66"/>
        <v>0</v>
      </c>
      <c r="R356" s="203">
        <f t="shared" si="72"/>
        <v>0</v>
      </c>
      <c r="S356" s="203">
        <f t="shared" si="67"/>
        <v>0</v>
      </c>
      <c r="T356" s="203">
        <f t="shared" si="68"/>
        <v>0</v>
      </c>
      <c r="U356" s="202">
        <f t="shared" si="69"/>
        <v>0</v>
      </c>
      <c r="V356" s="203">
        <f t="shared" si="71"/>
        <v>0</v>
      </c>
      <c r="W356" s="223">
        <v>1</v>
      </c>
      <c r="X356" s="223"/>
      <c r="Y356" s="203"/>
      <c r="Z356" s="281"/>
      <c r="AA356" s="287"/>
      <c r="AB356" s="287" t="s">
        <v>835</v>
      </c>
    </row>
    <row r="357" spans="1:28" ht="31.5" x14ac:dyDescent="0.25">
      <c r="A357" s="318">
        <v>348</v>
      </c>
      <c r="B357" s="263" t="s">
        <v>902</v>
      </c>
      <c r="C357" s="263" t="s">
        <v>70</v>
      </c>
      <c r="D357" s="140"/>
      <c r="E357" s="141"/>
      <c r="F357" s="255">
        <v>118.21</v>
      </c>
      <c r="G357" s="257"/>
      <c r="H357" s="257"/>
      <c r="I357" s="257">
        <v>57</v>
      </c>
      <c r="J357" s="255"/>
      <c r="K357" s="255"/>
      <c r="L357" s="255">
        <f t="shared" si="70"/>
        <v>0.48219270789273327</v>
      </c>
      <c r="M357" s="200">
        <f t="shared" si="73"/>
        <v>3</v>
      </c>
      <c r="N357" s="219">
        <f t="shared" si="63"/>
        <v>1</v>
      </c>
      <c r="O357" s="146">
        <f t="shared" si="64"/>
        <v>1.71</v>
      </c>
      <c r="P357" s="203">
        <f t="shared" si="65"/>
        <v>0</v>
      </c>
      <c r="Q357" s="202">
        <f t="shared" si="66"/>
        <v>0</v>
      </c>
      <c r="R357" s="203">
        <f t="shared" si="72"/>
        <v>0</v>
      </c>
      <c r="S357" s="203">
        <f t="shared" si="67"/>
        <v>1</v>
      </c>
      <c r="T357" s="203">
        <f t="shared" si="68"/>
        <v>0</v>
      </c>
      <c r="U357" s="202">
        <f t="shared" si="69"/>
        <v>0</v>
      </c>
      <c r="V357" s="203">
        <f t="shared" si="71"/>
        <v>0</v>
      </c>
      <c r="W357" s="223">
        <v>1</v>
      </c>
      <c r="X357" s="223"/>
      <c r="Y357" s="203"/>
      <c r="Z357" s="281">
        <v>0</v>
      </c>
      <c r="AA357" s="287">
        <v>0</v>
      </c>
      <c r="AB357" s="287"/>
    </row>
    <row r="358" spans="1:28" ht="31.5" x14ac:dyDescent="0.25">
      <c r="A358" s="318">
        <v>349</v>
      </c>
      <c r="B358" s="263" t="s">
        <v>903</v>
      </c>
      <c r="C358" s="263" t="s">
        <v>70</v>
      </c>
      <c r="D358" s="140"/>
      <c r="E358" s="141"/>
      <c r="F358" s="255">
        <v>75.84</v>
      </c>
      <c r="G358" s="257"/>
      <c r="H358" s="257"/>
      <c r="I358" s="257">
        <v>37</v>
      </c>
      <c r="J358" s="255"/>
      <c r="K358" s="255"/>
      <c r="L358" s="255">
        <f t="shared" si="70"/>
        <v>0.48786919831223624</v>
      </c>
      <c r="M358" s="200">
        <f t="shared" si="73"/>
        <v>3</v>
      </c>
      <c r="N358" s="219">
        <f t="shared" si="63"/>
        <v>1</v>
      </c>
      <c r="O358" s="146">
        <f t="shared" si="64"/>
        <v>1.1100000000000001</v>
      </c>
      <c r="P358" s="203">
        <f t="shared" si="65"/>
        <v>0</v>
      </c>
      <c r="Q358" s="202">
        <f t="shared" si="66"/>
        <v>0</v>
      </c>
      <c r="R358" s="203">
        <f t="shared" si="72"/>
        <v>0</v>
      </c>
      <c r="S358" s="203">
        <f t="shared" si="67"/>
        <v>1</v>
      </c>
      <c r="T358" s="203">
        <f t="shared" si="68"/>
        <v>0</v>
      </c>
      <c r="U358" s="202">
        <f t="shared" si="69"/>
        <v>0</v>
      </c>
      <c r="V358" s="203">
        <f t="shared" si="71"/>
        <v>0</v>
      </c>
      <c r="W358" s="223">
        <v>3</v>
      </c>
      <c r="X358" s="223"/>
      <c r="Y358" s="203"/>
      <c r="Z358" s="281">
        <v>0</v>
      </c>
      <c r="AA358" s="287">
        <v>0</v>
      </c>
      <c r="AB358" s="287" t="s">
        <v>1010</v>
      </c>
    </row>
    <row r="359" spans="1:28" ht="31.5" x14ac:dyDescent="0.25">
      <c r="A359" s="318">
        <v>350</v>
      </c>
      <c r="B359" s="263" t="s">
        <v>828</v>
      </c>
      <c r="C359" s="263" t="s">
        <v>70</v>
      </c>
      <c r="D359" s="140"/>
      <c r="E359" s="141"/>
      <c r="F359" s="255">
        <v>186.81</v>
      </c>
      <c r="G359" s="257"/>
      <c r="H359" s="257"/>
      <c r="I359" s="257">
        <v>89</v>
      </c>
      <c r="J359" s="255"/>
      <c r="K359" s="255"/>
      <c r="L359" s="255">
        <f t="shared" si="70"/>
        <v>0.47641989186874362</v>
      </c>
      <c r="M359" s="200">
        <f t="shared" si="73"/>
        <v>3</v>
      </c>
      <c r="N359" s="219">
        <f t="shared" si="63"/>
        <v>2</v>
      </c>
      <c r="O359" s="146">
        <f t="shared" si="64"/>
        <v>2.67</v>
      </c>
      <c r="P359" s="203">
        <f t="shared" si="65"/>
        <v>0</v>
      </c>
      <c r="Q359" s="202">
        <f t="shared" si="66"/>
        <v>0</v>
      </c>
      <c r="R359" s="203">
        <f t="shared" si="72"/>
        <v>0</v>
      </c>
      <c r="S359" s="203">
        <f t="shared" si="67"/>
        <v>2</v>
      </c>
      <c r="T359" s="203">
        <f t="shared" si="68"/>
        <v>0</v>
      </c>
      <c r="U359" s="202">
        <f t="shared" si="69"/>
        <v>0</v>
      </c>
      <c r="V359" s="203">
        <f t="shared" si="71"/>
        <v>0</v>
      </c>
      <c r="W359" s="223">
        <v>3</v>
      </c>
      <c r="X359" s="223"/>
      <c r="Y359" s="203"/>
      <c r="Z359" s="281">
        <v>0</v>
      </c>
      <c r="AA359" s="287">
        <v>0</v>
      </c>
      <c r="AB359" s="287" t="s">
        <v>1010</v>
      </c>
    </row>
    <row r="360" spans="1:28" ht="31.5" x14ac:dyDescent="0.25">
      <c r="A360" s="318">
        <v>351</v>
      </c>
      <c r="B360" s="263" t="s">
        <v>804</v>
      </c>
      <c r="C360" s="263" t="s">
        <v>70</v>
      </c>
      <c r="D360" s="140"/>
      <c r="E360" s="141"/>
      <c r="F360" s="255">
        <v>68.5</v>
      </c>
      <c r="G360" s="257">
        <v>29</v>
      </c>
      <c r="H360" s="257">
        <v>33</v>
      </c>
      <c r="I360" s="257">
        <v>49</v>
      </c>
      <c r="J360" s="255">
        <v>0.42</v>
      </c>
      <c r="K360" s="255">
        <v>0.48</v>
      </c>
      <c r="L360" s="255">
        <f t="shared" si="70"/>
        <v>0.71532846715328469</v>
      </c>
      <c r="M360" s="200">
        <f t="shared" si="73"/>
        <v>3</v>
      </c>
      <c r="N360" s="219">
        <f t="shared" si="63"/>
        <v>1</v>
      </c>
      <c r="O360" s="146">
        <f t="shared" si="64"/>
        <v>1.47</v>
      </c>
      <c r="P360" s="203">
        <f t="shared" si="65"/>
        <v>0</v>
      </c>
      <c r="Q360" s="202">
        <f t="shared" si="66"/>
        <v>0</v>
      </c>
      <c r="R360" s="203">
        <f t="shared" si="72"/>
        <v>0</v>
      </c>
      <c r="S360" s="203">
        <f t="shared" si="67"/>
        <v>1</v>
      </c>
      <c r="T360" s="203">
        <f t="shared" si="68"/>
        <v>0</v>
      </c>
      <c r="U360" s="202">
        <f t="shared" si="69"/>
        <v>0</v>
      </c>
      <c r="V360" s="203">
        <f t="shared" si="71"/>
        <v>0</v>
      </c>
      <c r="W360" s="223">
        <v>1</v>
      </c>
      <c r="X360" s="223"/>
      <c r="Y360" s="203"/>
      <c r="Z360" s="281">
        <v>1</v>
      </c>
      <c r="AA360" s="287"/>
      <c r="AB360" s="287"/>
    </row>
    <row r="361" spans="1:28" ht="31.5" x14ac:dyDescent="0.25">
      <c r="A361" s="318">
        <v>352</v>
      </c>
      <c r="B361" s="263" t="s">
        <v>805</v>
      </c>
      <c r="C361" s="263" t="s">
        <v>70</v>
      </c>
      <c r="D361" s="140"/>
      <c r="E361" s="141"/>
      <c r="F361" s="262">
        <v>174.42</v>
      </c>
      <c r="G361" s="257">
        <v>266</v>
      </c>
      <c r="H361" s="257">
        <v>377</v>
      </c>
      <c r="I361" s="257">
        <f>L361*F361</f>
        <v>132.5592</v>
      </c>
      <c r="J361" s="255">
        <v>0.38</v>
      </c>
      <c r="K361" s="255">
        <v>0.53</v>
      </c>
      <c r="L361" s="255">
        <v>0.76</v>
      </c>
      <c r="M361" s="200">
        <v>3</v>
      </c>
      <c r="N361" s="219">
        <f t="shared" si="63"/>
        <v>3</v>
      </c>
      <c r="O361" s="146">
        <f t="shared" si="64"/>
        <v>3.9767759999999996</v>
      </c>
      <c r="P361" s="203">
        <f t="shared" si="65"/>
        <v>0</v>
      </c>
      <c r="Q361" s="202">
        <f t="shared" si="66"/>
        <v>0.45</v>
      </c>
      <c r="R361" s="203">
        <v>15</v>
      </c>
      <c r="S361" s="203">
        <f t="shared" si="67"/>
        <v>3</v>
      </c>
      <c r="T361" s="203">
        <f t="shared" si="68"/>
        <v>0</v>
      </c>
      <c r="U361" s="202">
        <f t="shared" si="69"/>
        <v>0.45</v>
      </c>
      <c r="V361" s="203">
        <v>15</v>
      </c>
      <c r="W361" s="223">
        <v>15</v>
      </c>
      <c r="X361" s="223">
        <v>2</v>
      </c>
      <c r="Y361" s="203">
        <v>2</v>
      </c>
      <c r="Z361" s="281">
        <v>10</v>
      </c>
      <c r="AA361" s="287">
        <v>9</v>
      </c>
      <c r="AB361" s="287" t="s">
        <v>1011</v>
      </c>
    </row>
    <row r="362" spans="1:28" ht="31.5" x14ac:dyDescent="0.25">
      <c r="A362" s="318">
        <v>353</v>
      </c>
      <c r="B362" s="263" t="s">
        <v>904</v>
      </c>
      <c r="C362" s="263" t="s">
        <v>70</v>
      </c>
      <c r="D362" s="140"/>
      <c r="E362" s="141"/>
      <c r="F362" s="255">
        <v>128.66</v>
      </c>
      <c r="G362" s="257"/>
      <c r="H362" s="257"/>
      <c r="I362" s="257">
        <v>30</v>
      </c>
      <c r="J362" s="255"/>
      <c r="K362" s="255"/>
      <c r="L362" s="255">
        <f t="shared" si="70"/>
        <v>0.23317270324887301</v>
      </c>
      <c r="M362" s="200">
        <f>IF(I362&lt;VLOOKUP(L362,$M$405:$Q$413,2),0,VLOOKUP(L362,$M$405:$Q$413,3))</f>
        <v>0</v>
      </c>
      <c r="N362" s="219">
        <f t="shared" si="63"/>
        <v>0</v>
      </c>
      <c r="O362" s="146">
        <f t="shared" si="64"/>
        <v>0</v>
      </c>
      <c r="P362" s="203">
        <f t="shared" si="65"/>
        <v>0</v>
      </c>
      <c r="Q362" s="202">
        <f t="shared" si="66"/>
        <v>0</v>
      </c>
      <c r="R362" s="203">
        <f>IF(I362&lt;VLOOKUP(L362,$M$405:$Q$413,2),0,VLOOKUP(L362,$M$405:$Q$413,4))</f>
        <v>0</v>
      </c>
      <c r="S362" s="203">
        <f t="shared" si="67"/>
        <v>0</v>
      </c>
      <c r="T362" s="203">
        <f t="shared" si="68"/>
        <v>0</v>
      </c>
      <c r="U362" s="202">
        <f t="shared" si="69"/>
        <v>0</v>
      </c>
      <c r="V362" s="203">
        <f t="shared" ref="V362:V367" si="74">IF(I362&lt;VLOOKUP(L362,$M$405:$Q$413,2),0,VLOOKUP(L362,$M$405:$Q$413,5))</f>
        <v>0</v>
      </c>
      <c r="W362" s="223">
        <v>10</v>
      </c>
      <c r="X362" s="223"/>
      <c r="Y362" s="203"/>
      <c r="Z362" s="281"/>
      <c r="AA362" s="287"/>
      <c r="AB362" s="287" t="s">
        <v>835</v>
      </c>
    </row>
    <row r="363" spans="1:28" ht="31.5" hidden="1" x14ac:dyDescent="0.25">
      <c r="A363" s="135">
        <v>354</v>
      </c>
      <c r="B363" s="161" t="s">
        <v>806</v>
      </c>
      <c r="C363" s="161" t="s">
        <v>70</v>
      </c>
      <c r="D363" s="140"/>
      <c r="E363" s="141"/>
      <c r="F363" s="142">
        <v>54.15</v>
      </c>
      <c r="G363" s="139"/>
      <c r="H363" s="139"/>
      <c r="I363" s="139">
        <v>34</v>
      </c>
      <c r="J363" s="142"/>
      <c r="K363" s="142"/>
      <c r="L363" s="142">
        <f t="shared" si="70"/>
        <v>0.62788550323176362</v>
      </c>
      <c r="M363" s="144">
        <v>0</v>
      </c>
      <c r="N363" s="219">
        <f t="shared" si="63"/>
        <v>0</v>
      </c>
      <c r="O363" s="146">
        <f t="shared" si="64"/>
        <v>0</v>
      </c>
      <c r="P363" s="203">
        <f t="shared" si="65"/>
        <v>0</v>
      </c>
      <c r="Q363" s="202">
        <f t="shared" si="66"/>
        <v>0</v>
      </c>
      <c r="R363" s="203">
        <f>IF(I363&lt;VLOOKUP(L363,$M$405:$Q$413,2),0,VLOOKUP(L363,$M$405:$Q$413,4))</f>
        <v>0</v>
      </c>
      <c r="S363" s="203">
        <f t="shared" si="67"/>
        <v>0</v>
      </c>
      <c r="T363" s="203">
        <f t="shared" si="68"/>
        <v>0</v>
      </c>
      <c r="U363" s="202">
        <f t="shared" si="69"/>
        <v>0</v>
      </c>
      <c r="V363" s="203">
        <f t="shared" si="74"/>
        <v>0</v>
      </c>
      <c r="W363" s="223">
        <v>0</v>
      </c>
      <c r="X363" s="223"/>
      <c r="Y363" s="203"/>
      <c r="Z363" s="281">
        <v>0</v>
      </c>
      <c r="AA363" s="287"/>
      <c r="AB363" s="287">
        <f>N363-W363</f>
        <v>0</v>
      </c>
    </row>
    <row r="364" spans="1:28" ht="31.5" x14ac:dyDescent="0.25">
      <c r="A364" s="318">
        <v>355</v>
      </c>
      <c r="B364" s="263" t="s">
        <v>905</v>
      </c>
      <c r="C364" s="263" t="s">
        <v>70</v>
      </c>
      <c r="D364" s="140"/>
      <c r="E364" s="141"/>
      <c r="F364" s="255">
        <v>128</v>
      </c>
      <c r="G364" s="257"/>
      <c r="H364" s="257"/>
      <c r="I364" s="257">
        <v>62</v>
      </c>
      <c r="J364" s="255"/>
      <c r="K364" s="255"/>
      <c r="L364" s="255">
        <f t="shared" si="70"/>
        <v>0.484375</v>
      </c>
      <c r="M364" s="200">
        <f>IF(I364&lt;VLOOKUP(L364,$M$405:$Q$413,2),0,VLOOKUP(L364,$M$405:$Q$413,3))</f>
        <v>3</v>
      </c>
      <c r="N364" s="219">
        <f t="shared" si="63"/>
        <v>1</v>
      </c>
      <c r="O364" s="146">
        <f t="shared" si="64"/>
        <v>1.86</v>
      </c>
      <c r="P364" s="203">
        <f t="shared" si="65"/>
        <v>0</v>
      </c>
      <c r="Q364" s="202">
        <f t="shared" si="66"/>
        <v>0</v>
      </c>
      <c r="R364" s="203">
        <f>IF(I364&lt;VLOOKUP(L364,$M$405:$Q$413,2),0,VLOOKUP(L364,$M$405:$Q$413,4))</f>
        <v>0</v>
      </c>
      <c r="S364" s="203">
        <f t="shared" si="67"/>
        <v>1</v>
      </c>
      <c r="T364" s="203">
        <f t="shared" si="68"/>
        <v>0</v>
      </c>
      <c r="U364" s="202">
        <f t="shared" si="69"/>
        <v>0</v>
      </c>
      <c r="V364" s="203">
        <f t="shared" si="74"/>
        <v>0</v>
      </c>
      <c r="W364" s="223">
        <v>1</v>
      </c>
      <c r="X364" s="223"/>
      <c r="Y364" s="203"/>
      <c r="Z364" s="281">
        <v>0</v>
      </c>
      <c r="AA364" s="287">
        <v>0</v>
      </c>
      <c r="AB364" s="287"/>
    </row>
    <row r="365" spans="1:28" ht="31.5" x14ac:dyDescent="0.25">
      <c r="A365" s="318">
        <v>356</v>
      </c>
      <c r="B365" s="263" t="s">
        <v>906</v>
      </c>
      <c r="C365" s="263" t="s">
        <v>70</v>
      </c>
      <c r="D365" s="140"/>
      <c r="E365" s="141"/>
      <c r="F365" s="255">
        <v>98.41</v>
      </c>
      <c r="G365" s="257"/>
      <c r="H365" s="257"/>
      <c r="I365" s="257">
        <v>67</v>
      </c>
      <c r="J365" s="255"/>
      <c r="K365" s="255"/>
      <c r="L365" s="255">
        <f t="shared" si="70"/>
        <v>0.68082511939843515</v>
      </c>
      <c r="M365" s="200">
        <f>IF(I365&lt;VLOOKUP(L365,$M$405:$Q$413,2),0,VLOOKUP(L365,$M$405:$Q$413,3))</f>
        <v>3</v>
      </c>
      <c r="N365" s="219">
        <f t="shared" si="63"/>
        <v>2</v>
      </c>
      <c r="O365" s="146">
        <f t="shared" si="64"/>
        <v>2.0099999999999998</v>
      </c>
      <c r="P365" s="203">
        <f t="shared" si="65"/>
        <v>0</v>
      </c>
      <c r="Q365" s="202">
        <f t="shared" si="66"/>
        <v>0</v>
      </c>
      <c r="R365" s="203">
        <f>IF(I365&lt;VLOOKUP(L365,$M$405:$Q$413,2),0,VLOOKUP(L365,$M$405:$Q$413,4))</f>
        <v>0</v>
      </c>
      <c r="S365" s="203">
        <f t="shared" si="67"/>
        <v>2</v>
      </c>
      <c r="T365" s="203">
        <f t="shared" si="68"/>
        <v>0</v>
      </c>
      <c r="U365" s="202">
        <f t="shared" si="69"/>
        <v>0</v>
      </c>
      <c r="V365" s="203">
        <f t="shared" si="74"/>
        <v>0</v>
      </c>
      <c r="W365" s="223">
        <v>3</v>
      </c>
      <c r="X365" s="223">
        <v>0</v>
      </c>
      <c r="Y365" s="203">
        <v>1</v>
      </c>
      <c r="Z365" s="281">
        <v>0</v>
      </c>
      <c r="AA365" s="287">
        <v>0</v>
      </c>
      <c r="AB365" s="287" t="s">
        <v>1010</v>
      </c>
    </row>
    <row r="366" spans="1:28" ht="63" x14ac:dyDescent="0.25">
      <c r="A366" s="318">
        <v>357</v>
      </c>
      <c r="B366" s="263" t="s">
        <v>807</v>
      </c>
      <c r="C366" s="263" t="s">
        <v>70</v>
      </c>
      <c r="D366" s="140"/>
      <c r="E366" s="141"/>
      <c r="F366" s="255">
        <v>100.28</v>
      </c>
      <c r="G366" s="257">
        <v>110</v>
      </c>
      <c r="H366" s="257">
        <v>40</v>
      </c>
      <c r="I366" s="257">
        <v>46</v>
      </c>
      <c r="J366" s="255">
        <v>1.28</v>
      </c>
      <c r="K366" s="255">
        <v>0.47</v>
      </c>
      <c r="L366" s="255">
        <f t="shared" si="70"/>
        <v>0.4587155963302752</v>
      </c>
      <c r="M366" s="200">
        <f>IF(I366&lt;VLOOKUP(L366,$M$405:$Q$413,2),0,VLOOKUP(L366,$M$405:$Q$413,3))</f>
        <v>3</v>
      </c>
      <c r="N366" s="219">
        <f t="shared" si="63"/>
        <v>1</v>
      </c>
      <c r="O366" s="146">
        <f t="shared" si="64"/>
        <v>1.38</v>
      </c>
      <c r="P366" s="203">
        <f t="shared" si="65"/>
        <v>0</v>
      </c>
      <c r="Q366" s="202">
        <f t="shared" si="66"/>
        <v>0</v>
      </c>
      <c r="R366" s="203">
        <f>IF(I366&lt;VLOOKUP(L366,$M$405:$Q$413,2),0,VLOOKUP(L366,$M$405:$Q$413,4))</f>
        <v>0</v>
      </c>
      <c r="S366" s="203">
        <f t="shared" si="67"/>
        <v>1</v>
      </c>
      <c r="T366" s="203">
        <f t="shared" si="68"/>
        <v>0</v>
      </c>
      <c r="U366" s="202">
        <f t="shared" si="69"/>
        <v>0</v>
      </c>
      <c r="V366" s="203">
        <f t="shared" si="74"/>
        <v>0</v>
      </c>
      <c r="W366" s="223">
        <v>2</v>
      </c>
      <c r="X366" s="223"/>
      <c r="Y366" s="203"/>
      <c r="Z366" s="281">
        <v>1</v>
      </c>
      <c r="AA366" s="287">
        <v>0</v>
      </c>
      <c r="AB366" s="287" t="s">
        <v>1010</v>
      </c>
    </row>
    <row r="367" spans="1:28" ht="47.25" x14ac:dyDescent="0.25">
      <c r="A367" s="318">
        <v>358</v>
      </c>
      <c r="B367" s="263" t="s">
        <v>136</v>
      </c>
      <c r="C367" s="263" t="s">
        <v>70</v>
      </c>
      <c r="D367" s="140"/>
      <c r="E367" s="141"/>
      <c r="F367" s="262">
        <v>1494.7760000000001</v>
      </c>
      <c r="G367" s="257">
        <v>2426</v>
      </c>
      <c r="H367" s="257">
        <v>3613</v>
      </c>
      <c r="I367" s="257">
        <f>L367*F367</f>
        <v>3139.0296000000003</v>
      </c>
      <c r="J367" s="255">
        <v>1.95</v>
      </c>
      <c r="K367" s="255">
        <v>1.1599999999999999</v>
      </c>
      <c r="L367" s="255">
        <v>2.1</v>
      </c>
      <c r="M367" s="200">
        <v>0.35</v>
      </c>
      <c r="N367" s="219">
        <f t="shared" si="63"/>
        <v>10</v>
      </c>
      <c r="O367" s="146">
        <f t="shared" si="64"/>
        <v>10.9866036</v>
      </c>
      <c r="P367" s="203">
        <f t="shared" si="65"/>
        <v>0</v>
      </c>
      <c r="Q367" s="202">
        <f t="shared" si="66"/>
        <v>0</v>
      </c>
      <c r="R367" s="203">
        <v>0</v>
      </c>
      <c r="S367" s="203">
        <f t="shared" si="67"/>
        <v>8</v>
      </c>
      <c r="T367" s="203">
        <f t="shared" si="68"/>
        <v>2</v>
      </c>
      <c r="U367" s="202">
        <f t="shared" si="69"/>
        <v>2</v>
      </c>
      <c r="V367" s="203">
        <f t="shared" si="74"/>
        <v>20</v>
      </c>
      <c r="W367" s="223">
        <v>10</v>
      </c>
      <c r="X367" s="223">
        <v>0</v>
      </c>
      <c r="Y367" s="203">
        <v>2</v>
      </c>
      <c r="Z367" s="281">
        <v>10</v>
      </c>
      <c r="AA367" s="287">
        <v>3</v>
      </c>
      <c r="AB367" s="287"/>
    </row>
    <row r="368" spans="1:28" x14ac:dyDescent="0.25">
      <c r="A368" s="318">
        <v>359</v>
      </c>
      <c r="B368" s="263" t="s">
        <v>2</v>
      </c>
      <c r="C368" s="263" t="s">
        <v>70</v>
      </c>
      <c r="D368" s="140"/>
      <c r="E368" s="141"/>
      <c r="F368" s="255">
        <v>52754.400000000001</v>
      </c>
      <c r="G368" s="257">
        <v>10203</v>
      </c>
      <c r="H368" s="257">
        <v>5290</v>
      </c>
      <c r="I368" s="257">
        <v>7218</v>
      </c>
      <c r="J368" s="255">
        <v>0.56999999999999995</v>
      </c>
      <c r="K368" s="255">
        <v>0.19</v>
      </c>
      <c r="L368" s="255">
        <f t="shared" si="70"/>
        <v>0.13682271052272416</v>
      </c>
      <c r="M368" s="200">
        <v>2.5</v>
      </c>
      <c r="N368" s="219">
        <f t="shared" si="63"/>
        <v>180</v>
      </c>
      <c r="O368" s="146">
        <f t="shared" si="64"/>
        <v>180.45</v>
      </c>
      <c r="P368" s="203">
        <f t="shared" si="65"/>
        <v>21</v>
      </c>
      <c r="Q368" s="202">
        <f t="shared" si="66"/>
        <v>21.6</v>
      </c>
      <c r="R368" s="203">
        <v>12</v>
      </c>
      <c r="S368" s="203">
        <f t="shared" si="67"/>
        <v>123</v>
      </c>
      <c r="T368" s="203">
        <f t="shared" si="68"/>
        <v>36</v>
      </c>
      <c r="U368" s="202">
        <f t="shared" si="69"/>
        <v>36</v>
      </c>
      <c r="V368" s="203">
        <v>20</v>
      </c>
      <c r="W368" s="203" t="s">
        <v>916</v>
      </c>
      <c r="X368" s="223"/>
      <c r="Y368" s="203"/>
      <c r="Z368" s="281">
        <v>151</v>
      </c>
      <c r="AA368" s="287">
        <v>113</v>
      </c>
      <c r="AB368" s="287"/>
    </row>
    <row r="369" spans="1:28" ht="31.5" x14ac:dyDescent="0.25">
      <c r="A369" s="318">
        <v>360</v>
      </c>
      <c r="B369" s="263" t="s">
        <v>130</v>
      </c>
      <c r="C369" s="263" t="s">
        <v>70</v>
      </c>
      <c r="D369" s="140"/>
      <c r="E369" s="141"/>
      <c r="F369" s="255">
        <v>532.79999999999995</v>
      </c>
      <c r="G369" s="257">
        <v>340</v>
      </c>
      <c r="H369" s="257">
        <v>292</v>
      </c>
      <c r="I369" s="257">
        <v>437</v>
      </c>
      <c r="J369" s="255">
        <v>0.64</v>
      </c>
      <c r="K369" s="255">
        <v>0.55000000000000004</v>
      </c>
      <c r="L369" s="255">
        <f t="shared" si="70"/>
        <v>0.82019519519519524</v>
      </c>
      <c r="M369" s="200">
        <v>0</v>
      </c>
      <c r="N369" s="219">
        <f t="shared" si="63"/>
        <v>0</v>
      </c>
      <c r="O369" s="146">
        <f t="shared" si="64"/>
        <v>0</v>
      </c>
      <c r="P369" s="203">
        <f t="shared" si="65"/>
        <v>0</v>
      </c>
      <c r="Q369" s="202">
        <f t="shared" si="66"/>
        <v>0</v>
      </c>
      <c r="R369" s="203">
        <f t="shared" ref="R369:R376" si="75">IF(I369&lt;VLOOKUP(L369,$M$405:$Q$413,2),0,VLOOKUP(L369,$M$405:$Q$413,4))</f>
        <v>0</v>
      </c>
      <c r="S369" s="203">
        <f t="shared" si="67"/>
        <v>0</v>
      </c>
      <c r="T369" s="203">
        <f t="shared" si="68"/>
        <v>0</v>
      </c>
      <c r="U369" s="202">
        <f t="shared" si="69"/>
        <v>0</v>
      </c>
      <c r="V369" s="203">
        <v>20</v>
      </c>
      <c r="W369" s="223">
        <v>12</v>
      </c>
      <c r="X369" s="223">
        <v>0</v>
      </c>
      <c r="Y369" s="203">
        <v>3</v>
      </c>
      <c r="Z369" s="281">
        <v>8</v>
      </c>
      <c r="AA369" s="287"/>
      <c r="AB369" s="287" t="s">
        <v>954</v>
      </c>
    </row>
    <row r="370" spans="1:28" ht="31.5" x14ac:dyDescent="0.25">
      <c r="A370" s="318">
        <v>361</v>
      </c>
      <c r="B370" s="263" t="s">
        <v>809</v>
      </c>
      <c r="C370" s="263" t="s">
        <v>70</v>
      </c>
      <c r="D370" s="140"/>
      <c r="E370" s="141"/>
      <c r="F370" s="255">
        <v>64.040000000000006</v>
      </c>
      <c r="G370" s="257"/>
      <c r="H370" s="257">
        <v>31</v>
      </c>
      <c r="I370" s="257">
        <v>61</v>
      </c>
      <c r="J370" s="255"/>
      <c r="K370" s="255">
        <v>0.48</v>
      </c>
      <c r="L370" s="255">
        <f t="shared" si="70"/>
        <v>0.95252966895690183</v>
      </c>
      <c r="M370" s="200">
        <f>IF(I370&lt;VLOOKUP(L370,$M$405:$Q$413,2),0,VLOOKUP(L370,$M$405:$Q$413,3))</f>
        <v>3</v>
      </c>
      <c r="N370" s="219">
        <f t="shared" si="63"/>
        <v>1</v>
      </c>
      <c r="O370" s="146">
        <f t="shared" si="64"/>
        <v>1.83</v>
      </c>
      <c r="P370" s="203">
        <f t="shared" si="65"/>
        <v>0</v>
      </c>
      <c r="Q370" s="202">
        <f t="shared" si="66"/>
        <v>0</v>
      </c>
      <c r="R370" s="203">
        <f t="shared" si="75"/>
        <v>0</v>
      </c>
      <c r="S370" s="203">
        <f t="shared" si="67"/>
        <v>1</v>
      </c>
      <c r="T370" s="203">
        <f t="shared" si="68"/>
        <v>0</v>
      </c>
      <c r="U370" s="202">
        <f t="shared" si="69"/>
        <v>0</v>
      </c>
      <c r="V370" s="203">
        <f t="shared" ref="V370:V376" si="76">IF(I370&lt;VLOOKUP(L370,$M$405:$Q$413,2),0,VLOOKUP(L370,$M$405:$Q$413,5))</f>
        <v>0</v>
      </c>
      <c r="W370" s="223">
        <v>1</v>
      </c>
      <c r="X370" s="223"/>
      <c r="Y370" s="203"/>
      <c r="Z370" s="281">
        <v>0</v>
      </c>
      <c r="AA370" s="287">
        <v>0</v>
      </c>
      <c r="AB370" s="287"/>
    </row>
    <row r="371" spans="1:28" ht="31.5" hidden="1" x14ac:dyDescent="0.25">
      <c r="A371" s="135">
        <v>362</v>
      </c>
      <c r="B371" s="161" t="s">
        <v>907</v>
      </c>
      <c r="C371" s="161" t="s">
        <v>70</v>
      </c>
      <c r="D371" s="140"/>
      <c r="E371" s="141"/>
      <c r="F371" s="142">
        <v>208.42</v>
      </c>
      <c r="G371" s="139"/>
      <c r="H371" s="139"/>
      <c r="I371" s="139">
        <v>90</v>
      </c>
      <c r="J371" s="142"/>
      <c r="K371" s="142"/>
      <c r="L371" s="142">
        <f t="shared" si="70"/>
        <v>0.43182036272910473</v>
      </c>
      <c r="M371" s="144">
        <v>0</v>
      </c>
      <c r="N371" s="219">
        <f t="shared" si="63"/>
        <v>0</v>
      </c>
      <c r="O371" s="146">
        <f t="shared" si="64"/>
        <v>0</v>
      </c>
      <c r="P371" s="203">
        <f t="shared" si="65"/>
        <v>0</v>
      </c>
      <c r="Q371" s="202">
        <f t="shared" si="66"/>
        <v>0</v>
      </c>
      <c r="R371" s="203">
        <f t="shared" si="75"/>
        <v>0</v>
      </c>
      <c r="S371" s="203">
        <f t="shared" si="67"/>
        <v>0</v>
      </c>
      <c r="T371" s="203">
        <f t="shared" si="68"/>
        <v>0</v>
      </c>
      <c r="U371" s="202">
        <f t="shared" si="69"/>
        <v>0</v>
      </c>
      <c r="V371" s="203">
        <f t="shared" si="76"/>
        <v>0</v>
      </c>
      <c r="W371" s="223">
        <v>0</v>
      </c>
      <c r="X371" s="223"/>
      <c r="Y371" s="203"/>
      <c r="Z371" s="281">
        <v>0</v>
      </c>
      <c r="AA371" s="287"/>
      <c r="AB371" s="287">
        <f>N371-W371</f>
        <v>0</v>
      </c>
    </row>
    <row r="372" spans="1:28" ht="31.5" x14ac:dyDescent="0.25">
      <c r="A372" s="318">
        <v>363</v>
      </c>
      <c r="B372" s="263" t="s">
        <v>110</v>
      </c>
      <c r="C372" s="263" t="s">
        <v>70</v>
      </c>
      <c r="D372" s="140"/>
      <c r="E372" s="141"/>
      <c r="F372" s="255">
        <v>417.94</v>
      </c>
      <c r="G372" s="257">
        <v>256</v>
      </c>
      <c r="H372" s="257">
        <v>362</v>
      </c>
      <c r="I372" s="257">
        <v>542</v>
      </c>
      <c r="J372" s="255">
        <v>1.0900000000000001</v>
      </c>
      <c r="K372" s="255">
        <v>0.87</v>
      </c>
      <c r="L372" s="255">
        <f t="shared" si="70"/>
        <v>1.2968368665358665</v>
      </c>
      <c r="M372" s="200">
        <v>1</v>
      </c>
      <c r="N372" s="219">
        <f t="shared" si="63"/>
        <v>5</v>
      </c>
      <c r="O372" s="146">
        <f t="shared" si="64"/>
        <v>5.42</v>
      </c>
      <c r="P372" s="203">
        <f t="shared" si="65"/>
        <v>1</v>
      </c>
      <c r="Q372" s="202">
        <f t="shared" si="66"/>
        <v>1.25</v>
      </c>
      <c r="R372" s="203">
        <f t="shared" si="75"/>
        <v>25</v>
      </c>
      <c r="S372" s="203">
        <f t="shared" si="67"/>
        <v>3</v>
      </c>
      <c r="T372" s="203">
        <f t="shared" si="68"/>
        <v>1</v>
      </c>
      <c r="U372" s="202">
        <f t="shared" si="69"/>
        <v>1</v>
      </c>
      <c r="V372" s="203">
        <f t="shared" si="76"/>
        <v>20</v>
      </c>
      <c r="W372" s="223">
        <v>5</v>
      </c>
      <c r="X372" s="223">
        <v>2</v>
      </c>
      <c r="Y372" s="203">
        <v>1</v>
      </c>
      <c r="Z372" s="281">
        <v>6</v>
      </c>
      <c r="AA372" s="287">
        <v>5</v>
      </c>
      <c r="AB372" s="287"/>
    </row>
    <row r="373" spans="1:28" ht="31.5" x14ac:dyDescent="0.25">
      <c r="A373" s="318">
        <v>364</v>
      </c>
      <c r="B373" s="263" t="s">
        <v>111</v>
      </c>
      <c r="C373" s="263" t="s">
        <v>70</v>
      </c>
      <c r="D373" s="140"/>
      <c r="E373" s="141"/>
      <c r="F373" s="255">
        <v>221.75</v>
      </c>
      <c r="G373" s="257">
        <v>509</v>
      </c>
      <c r="H373" s="257">
        <v>378</v>
      </c>
      <c r="I373" s="257">
        <v>410</v>
      </c>
      <c r="J373" s="255">
        <v>1.67</v>
      </c>
      <c r="K373" s="255">
        <v>1.24</v>
      </c>
      <c r="L373" s="255">
        <f t="shared" si="70"/>
        <v>1.8489289740698986</v>
      </c>
      <c r="M373" s="200">
        <f>IF(I373&lt;VLOOKUP(L373,$M$405:$Q$413,2),0,VLOOKUP(L373,$M$405:$Q$413,3))</f>
        <v>5</v>
      </c>
      <c r="N373" s="219">
        <f t="shared" si="63"/>
        <v>20</v>
      </c>
      <c r="O373" s="146">
        <f t="shared" si="64"/>
        <v>20.5</v>
      </c>
      <c r="P373" s="203">
        <f t="shared" si="65"/>
        <v>5</v>
      </c>
      <c r="Q373" s="202">
        <f t="shared" si="66"/>
        <v>5</v>
      </c>
      <c r="R373" s="203">
        <f t="shared" si="75"/>
        <v>25</v>
      </c>
      <c r="S373" s="203">
        <f t="shared" si="67"/>
        <v>11</v>
      </c>
      <c r="T373" s="203">
        <f t="shared" si="68"/>
        <v>4</v>
      </c>
      <c r="U373" s="202">
        <f t="shared" si="69"/>
        <v>4</v>
      </c>
      <c r="V373" s="203">
        <f t="shared" si="76"/>
        <v>20</v>
      </c>
      <c r="W373" s="223">
        <v>24</v>
      </c>
      <c r="X373" s="223">
        <v>0</v>
      </c>
      <c r="Y373" s="203">
        <v>4</v>
      </c>
      <c r="Z373" s="281">
        <v>15</v>
      </c>
      <c r="AA373" s="287">
        <v>14</v>
      </c>
      <c r="AB373" s="287" t="s">
        <v>1010</v>
      </c>
    </row>
    <row r="374" spans="1:28" ht="31.5" x14ac:dyDescent="0.25">
      <c r="A374" s="318">
        <v>365</v>
      </c>
      <c r="B374" s="263" t="s">
        <v>112</v>
      </c>
      <c r="C374" s="263" t="s">
        <v>70</v>
      </c>
      <c r="D374" s="140"/>
      <c r="E374" s="141"/>
      <c r="F374" s="255">
        <v>1170</v>
      </c>
      <c r="G374" s="257">
        <v>396</v>
      </c>
      <c r="H374" s="257">
        <v>304</v>
      </c>
      <c r="I374" s="257">
        <v>522</v>
      </c>
      <c r="J374" s="255">
        <v>0.34</v>
      </c>
      <c r="K374" s="255">
        <v>0.26</v>
      </c>
      <c r="L374" s="255">
        <f t="shared" si="70"/>
        <v>0.44615384615384618</v>
      </c>
      <c r="M374" s="200">
        <v>0</v>
      </c>
      <c r="N374" s="219">
        <f t="shared" si="63"/>
        <v>0</v>
      </c>
      <c r="O374" s="146">
        <f t="shared" si="64"/>
        <v>0</v>
      </c>
      <c r="P374" s="203">
        <f t="shared" si="65"/>
        <v>0</v>
      </c>
      <c r="Q374" s="202">
        <f t="shared" si="66"/>
        <v>0</v>
      </c>
      <c r="R374" s="203">
        <f t="shared" si="75"/>
        <v>0</v>
      </c>
      <c r="S374" s="203">
        <f t="shared" si="67"/>
        <v>0</v>
      </c>
      <c r="T374" s="203">
        <f t="shared" si="68"/>
        <v>0</v>
      </c>
      <c r="U374" s="202">
        <f t="shared" si="69"/>
        <v>0</v>
      </c>
      <c r="V374" s="203">
        <f t="shared" si="76"/>
        <v>0</v>
      </c>
      <c r="W374" s="223">
        <v>7</v>
      </c>
      <c r="X374" s="223">
        <v>0</v>
      </c>
      <c r="Y374" s="203">
        <v>0</v>
      </c>
      <c r="Z374" s="281">
        <v>5</v>
      </c>
      <c r="AA374" s="287"/>
      <c r="AB374" s="287" t="s">
        <v>954</v>
      </c>
    </row>
    <row r="375" spans="1:28" ht="35.25" hidden="1" customHeight="1" x14ac:dyDescent="0.25">
      <c r="A375" s="135">
        <v>366</v>
      </c>
      <c r="B375" s="263" t="s">
        <v>92</v>
      </c>
      <c r="C375" s="161" t="s">
        <v>70</v>
      </c>
      <c r="D375" s="140"/>
      <c r="E375" s="141"/>
      <c r="F375" s="142">
        <v>232.64</v>
      </c>
      <c r="G375" s="139"/>
      <c r="H375" s="139"/>
      <c r="I375" s="139">
        <v>196</v>
      </c>
      <c r="J375" s="142"/>
      <c r="K375" s="142"/>
      <c r="L375" s="142">
        <f t="shared" si="70"/>
        <v>0.84250343878954614</v>
      </c>
      <c r="M375" s="144">
        <v>0</v>
      </c>
      <c r="N375" s="219">
        <f t="shared" si="63"/>
        <v>0</v>
      </c>
      <c r="O375" s="146">
        <f t="shared" si="64"/>
        <v>0</v>
      </c>
      <c r="P375" s="203">
        <f t="shared" si="65"/>
        <v>0</v>
      </c>
      <c r="Q375" s="202">
        <f t="shared" si="66"/>
        <v>0</v>
      </c>
      <c r="R375" s="203">
        <f t="shared" si="75"/>
        <v>0</v>
      </c>
      <c r="S375" s="203">
        <f t="shared" si="67"/>
        <v>0</v>
      </c>
      <c r="T375" s="203">
        <f t="shared" si="68"/>
        <v>0</v>
      </c>
      <c r="U375" s="202">
        <f t="shared" si="69"/>
        <v>0</v>
      </c>
      <c r="V375" s="203">
        <f t="shared" si="76"/>
        <v>0</v>
      </c>
      <c r="W375" s="223">
        <v>0</v>
      </c>
      <c r="X375" s="223"/>
      <c r="Y375" s="203"/>
      <c r="Z375" s="281">
        <v>0</v>
      </c>
      <c r="AA375" s="287"/>
      <c r="AB375" s="287">
        <f>N375-W375</f>
        <v>0</v>
      </c>
    </row>
    <row r="376" spans="1:28" ht="31.5" x14ac:dyDescent="0.25">
      <c r="A376" s="318">
        <v>367</v>
      </c>
      <c r="B376" s="263" t="s">
        <v>908</v>
      </c>
      <c r="C376" s="263" t="s">
        <v>70</v>
      </c>
      <c r="D376" s="140"/>
      <c r="E376" s="141"/>
      <c r="F376" s="255">
        <v>97.54</v>
      </c>
      <c r="G376" s="257"/>
      <c r="H376" s="257"/>
      <c r="I376" s="257">
        <v>111</v>
      </c>
      <c r="J376" s="255"/>
      <c r="K376" s="255"/>
      <c r="L376" s="255">
        <f t="shared" si="70"/>
        <v>1.1379946688538034</v>
      </c>
      <c r="M376" s="200">
        <f>IF(I376&lt;VLOOKUP(L376,$M$405:$Q$413,2),0,VLOOKUP(L376,$M$405:$Q$413,3))</f>
        <v>5</v>
      </c>
      <c r="N376" s="219">
        <f t="shared" si="63"/>
        <v>5</v>
      </c>
      <c r="O376" s="146">
        <f t="shared" si="64"/>
        <v>5.55</v>
      </c>
      <c r="P376" s="203">
        <f t="shared" si="65"/>
        <v>1</v>
      </c>
      <c r="Q376" s="202">
        <f t="shared" si="66"/>
        <v>1.25</v>
      </c>
      <c r="R376" s="203">
        <f t="shared" si="75"/>
        <v>25</v>
      </c>
      <c r="S376" s="203">
        <f t="shared" si="67"/>
        <v>3</v>
      </c>
      <c r="T376" s="203">
        <f t="shared" si="68"/>
        <v>1</v>
      </c>
      <c r="U376" s="202">
        <f t="shared" si="69"/>
        <v>1</v>
      </c>
      <c r="V376" s="203">
        <f t="shared" si="76"/>
        <v>20</v>
      </c>
      <c r="W376" s="223">
        <v>7</v>
      </c>
      <c r="X376" s="223"/>
      <c r="Y376" s="203"/>
      <c r="Z376" s="281">
        <v>0</v>
      </c>
      <c r="AA376" s="287">
        <v>0</v>
      </c>
      <c r="AB376" s="287" t="s">
        <v>1010</v>
      </c>
    </row>
    <row r="377" spans="1:28" ht="34.5" customHeight="1" x14ac:dyDescent="0.25">
      <c r="A377" s="318">
        <v>368</v>
      </c>
      <c r="B377" s="263" t="s">
        <v>909</v>
      </c>
      <c r="C377" s="263" t="s">
        <v>70</v>
      </c>
      <c r="D377" s="140"/>
      <c r="E377" s="141"/>
      <c r="F377" s="255">
        <v>586.53</v>
      </c>
      <c r="G377" s="257"/>
      <c r="H377" s="257"/>
      <c r="I377" s="257">
        <v>410</v>
      </c>
      <c r="J377" s="255"/>
      <c r="K377" s="255"/>
      <c r="L377" s="255">
        <f t="shared" si="70"/>
        <v>0.69902647775902349</v>
      </c>
      <c r="M377" s="200">
        <v>2.9</v>
      </c>
      <c r="N377" s="219">
        <f t="shared" si="63"/>
        <v>11</v>
      </c>
      <c r="O377" s="146">
        <f t="shared" si="64"/>
        <v>11.89</v>
      </c>
      <c r="P377" s="203">
        <f t="shared" si="65"/>
        <v>2</v>
      </c>
      <c r="Q377" s="202">
        <f t="shared" si="66"/>
        <v>2.75</v>
      </c>
      <c r="R377" s="203">
        <v>25</v>
      </c>
      <c r="S377" s="203">
        <f t="shared" si="67"/>
        <v>7</v>
      </c>
      <c r="T377" s="203">
        <f t="shared" si="68"/>
        <v>2</v>
      </c>
      <c r="U377" s="202">
        <f t="shared" si="69"/>
        <v>2.2000000000000002</v>
      </c>
      <c r="V377" s="203">
        <v>20</v>
      </c>
      <c r="W377" s="223">
        <v>11</v>
      </c>
      <c r="X377" s="223">
        <v>4</v>
      </c>
      <c r="Y377" s="203">
        <v>2</v>
      </c>
      <c r="Z377" s="281">
        <v>0</v>
      </c>
      <c r="AA377" s="287">
        <v>0</v>
      </c>
      <c r="AB377" s="287"/>
    </row>
    <row r="378" spans="1:28" s="360" customFormat="1" ht="31.5" x14ac:dyDescent="0.25">
      <c r="A378" s="461">
        <v>369</v>
      </c>
      <c r="B378" s="437" t="s">
        <v>114</v>
      </c>
      <c r="C378" s="437" t="s">
        <v>70</v>
      </c>
      <c r="D378" s="140"/>
      <c r="E378" s="141"/>
      <c r="F378" s="466">
        <v>349.49700000000001</v>
      </c>
      <c r="G378" s="464">
        <v>416</v>
      </c>
      <c r="H378" s="464">
        <v>262</v>
      </c>
      <c r="I378" s="464">
        <f>L378*F378</f>
        <v>31.454730000000001</v>
      </c>
      <c r="J378" s="466">
        <v>0.55000000000000004</v>
      </c>
      <c r="K378" s="466">
        <v>0.35</v>
      </c>
      <c r="L378" s="466">
        <v>0.09</v>
      </c>
      <c r="M378" s="468">
        <f>IF(I378&lt;VLOOKUP(L378,$M$405:$Q$413,2),0,VLOOKUP(L378,$M$405:$Q$413,3))</f>
        <v>0</v>
      </c>
      <c r="N378" s="351">
        <f t="shared" si="63"/>
        <v>0</v>
      </c>
      <c r="O378" s="146">
        <f t="shared" si="64"/>
        <v>0</v>
      </c>
      <c r="P378" s="388">
        <f t="shared" si="65"/>
        <v>0</v>
      </c>
      <c r="Q378" s="202">
        <f t="shared" si="66"/>
        <v>0</v>
      </c>
      <c r="R378" s="203">
        <f>IF(I378&lt;VLOOKUP(L378,$M$405:$Q$413,2),0,VLOOKUP(L378,$M$405:$Q$413,4))</f>
        <v>0</v>
      </c>
      <c r="S378" s="388">
        <f t="shared" si="67"/>
        <v>0</v>
      </c>
      <c r="T378" s="388">
        <f t="shared" si="68"/>
        <v>0</v>
      </c>
      <c r="U378" s="202">
        <f t="shared" si="69"/>
        <v>0</v>
      </c>
      <c r="V378" s="203">
        <f t="shared" ref="V378:V388" si="77">IF(I378&lt;VLOOKUP(L378,$M$405:$Q$413,2),0,VLOOKUP(L378,$M$405:$Q$413,5))</f>
        <v>0</v>
      </c>
      <c r="W378" s="432">
        <v>1</v>
      </c>
      <c r="X378" s="432"/>
      <c r="Y378" s="388"/>
      <c r="Z378" s="433">
        <v>7</v>
      </c>
      <c r="AA378" s="428">
        <v>7</v>
      </c>
      <c r="AB378" s="428" t="s">
        <v>835</v>
      </c>
    </row>
    <row r="379" spans="1:28" ht="31.5" x14ac:dyDescent="0.25">
      <c r="A379" s="318">
        <v>370</v>
      </c>
      <c r="B379" s="263" t="s">
        <v>910</v>
      </c>
      <c r="C379" s="263" t="s">
        <v>70</v>
      </c>
      <c r="D379" s="140"/>
      <c r="E379" s="141"/>
      <c r="F379" s="255">
        <v>86.48</v>
      </c>
      <c r="G379" s="257"/>
      <c r="H379" s="257"/>
      <c r="I379" s="257">
        <v>42</v>
      </c>
      <c r="J379" s="255"/>
      <c r="K379" s="255"/>
      <c r="L379" s="255">
        <f t="shared" si="70"/>
        <v>0.48566142460684547</v>
      </c>
      <c r="M379" s="200">
        <f>IF(I379&lt;VLOOKUP(L379,$M$405:$Q$413,2),0,VLOOKUP(L379,$M$405:$Q$413,3))</f>
        <v>3</v>
      </c>
      <c r="N379" s="219">
        <f t="shared" si="63"/>
        <v>1</v>
      </c>
      <c r="O379" s="146">
        <f t="shared" si="64"/>
        <v>1.26</v>
      </c>
      <c r="P379" s="203">
        <f t="shared" si="65"/>
        <v>0</v>
      </c>
      <c r="Q379" s="202">
        <f t="shared" si="66"/>
        <v>0</v>
      </c>
      <c r="R379" s="203">
        <f>IF(I379&lt;VLOOKUP(L379,$M$405:$Q$413,2),0,VLOOKUP(L379,$M$405:$Q$413,4))</f>
        <v>0</v>
      </c>
      <c r="S379" s="203">
        <f t="shared" si="67"/>
        <v>1</v>
      </c>
      <c r="T379" s="203">
        <f t="shared" si="68"/>
        <v>0</v>
      </c>
      <c r="U379" s="202">
        <f t="shared" si="69"/>
        <v>0</v>
      </c>
      <c r="V379" s="203">
        <f t="shared" si="77"/>
        <v>0</v>
      </c>
      <c r="W379" s="223">
        <v>1</v>
      </c>
      <c r="X379" s="223"/>
      <c r="Y379" s="203"/>
      <c r="Z379" s="281">
        <v>0</v>
      </c>
      <c r="AA379" s="287">
        <v>0</v>
      </c>
      <c r="AB379" s="287"/>
    </row>
    <row r="380" spans="1:28" ht="31.5" hidden="1" x14ac:dyDescent="0.25">
      <c r="A380" s="135">
        <v>371</v>
      </c>
      <c r="B380" s="161" t="s">
        <v>161</v>
      </c>
      <c r="C380" s="161" t="s">
        <v>70</v>
      </c>
      <c r="D380" s="140"/>
      <c r="E380" s="141"/>
      <c r="F380" s="141">
        <v>0</v>
      </c>
      <c r="G380" s="139"/>
      <c r="H380" s="139"/>
      <c r="I380" s="139"/>
      <c r="J380" s="142"/>
      <c r="K380" s="142"/>
      <c r="L380" s="142"/>
      <c r="M380" s="144">
        <f>IF(I380&lt;VLOOKUP(L380,$M$405:$Q$413,2),0,VLOOKUP(L380,$M$405:$Q$413,3))</f>
        <v>0</v>
      </c>
      <c r="N380" s="145">
        <f t="shared" si="63"/>
        <v>0</v>
      </c>
      <c r="O380" s="146">
        <f t="shared" si="64"/>
        <v>0</v>
      </c>
      <c r="P380" s="145">
        <f t="shared" si="65"/>
        <v>0</v>
      </c>
      <c r="Q380" s="146">
        <f t="shared" si="66"/>
        <v>0</v>
      </c>
      <c r="R380" s="145">
        <f>IF(I380&lt;VLOOKUP(L380,$M$405:$Q$413,2),0,VLOOKUP(L380,$M$405:$Q$413,4))</f>
        <v>0</v>
      </c>
      <c r="S380" s="145">
        <f t="shared" si="67"/>
        <v>0</v>
      </c>
      <c r="T380" s="145">
        <f t="shared" si="68"/>
        <v>0</v>
      </c>
      <c r="U380" s="146">
        <f t="shared" si="69"/>
        <v>0</v>
      </c>
      <c r="V380" s="145">
        <f t="shared" si="77"/>
        <v>0</v>
      </c>
      <c r="W380" s="179"/>
      <c r="X380" s="179"/>
      <c r="Y380" s="145"/>
      <c r="Z380" s="212"/>
      <c r="AA380" s="284"/>
      <c r="AB380" s="112"/>
    </row>
    <row r="381" spans="1:28" ht="31.5" x14ac:dyDescent="0.25">
      <c r="A381" s="318">
        <v>372</v>
      </c>
      <c r="B381" s="263" t="s">
        <v>152</v>
      </c>
      <c r="C381" s="263" t="s">
        <v>70</v>
      </c>
      <c r="D381" s="140"/>
      <c r="E381" s="141"/>
      <c r="F381" s="255">
        <v>46.59</v>
      </c>
      <c r="G381" s="257"/>
      <c r="H381" s="257"/>
      <c r="I381" s="257">
        <v>56</v>
      </c>
      <c r="J381" s="255"/>
      <c r="K381" s="255"/>
      <c r="L381" s="255">
        <f t="shared" si="70"/>
        <v>1.2019746726765399</v>
      </c>
      <c r="M381" s="200">
        <f>IF(I381&lt;VLOOKUP(L381,$M$405:$Q$413,2),0,VLOOKUP(L381,$M$405:$Q$413,3))</f>
        <v>5</v>
      </c>
      <c r="N381" s="219">
        <f t="shared" si="63"/>
        <v>2</v>
      </c>
      <c r="O381" s="146">
        <f t="shared" si="64"/>
        <v>2.8</v>
      </c>
      <c r="P381" s="203">
        <f t="shared" si="65"/>
        <v>0</v>
      </c>
      <c r="Q381" s="202">
        <f t="shared" si="66"/>
        <v>0.5</v>
      </c>
      <c r="R381" s="203">
        <f>IF(I381&lt;VLOOKUP(L381,$M$405:$Q$413,2),0,VLOOKUP(L381,$M$405:$Q$413,4))</f>
        <v>25</v>
      </c>
      <c r="S381" s="203">
        <f t="shared" si="67"/>
        <v>2</v>
      </c>
      <c r="T381" s="203">
        <f t="shared" si="68"/>
        <v>0</v>
      </c>
      <c r="U381" s="202">
        <f t="shared" si="69"/>
        <v>0.4</v>
      </c>
      <c r="V381" s="203">
        <f t="shared" si="77"/>
        <v>20</v>
      </c>
      <c r="W381" s="223">
        <v>2</v>
      </c>
      <c r="X381" s="223"/>
      <c r="Y381" s="203"/>
      <c r="Z381" s="281">
        <v>0</v>
      </c>
      <c r="AA381" s="287">
        <v>0</v>
      </c>
      <c r="AB381" s="287"/>
    </row>
    <row r="382" spans="1:28" ht="31.5" hidden="1" x14ac:dyDescent="0.25">
      <c r="A382" s="135">
        <v>373</v>
      </c>
      <c r="B382" s="161" t="s">
        <v>137</v>
      </c>
      <c r="C382" s="161" t="s">
        <v>70</v>
      </c>
      <c r="D382" s="140"/>
      <c r="E382" s="141"/>
      <c r="F382" s="142">
        <v>213.12</v>
      </c>
      <c r="G382" s="139"/>
      <c r="H382" s="139">
        <v>28</v>
      </c>
      <c r="I382" s="139">
        <v>41</v>
      </c>
      <c r="J382" s="142"/>
      <c r="K382" s="142">
        <v>0.13</v>
      </c>
      <c r="L382" s="142">
        <f t="shared" si="70"/>
        <v>0.19237987987987987</v>
      </c>
      <c r="M382" s="144">
        <v>0</v>
      </c>
      <c r="N382" s="219">
        <f t="shared" si="63"/>
        <v>0</v>
      </c>
      <c r="O382" s="146">
        <f t="shared" si="64"/>
        <v>0</v>
      </c>
      <c r="P382" s="203">
        <f t="shared" si="65"/>
        <v>0</v>
      </c>
      <c r="Q382" s="202">
        <f t="shared" si="66"/>
        <v>0</v>
      </c>
      <c r="R382" s="203">
        <f>IF(I382&lt;VLOOKUP(L382,$M$405:$Q$413,2),0,VLOOKUP(L382,$M$405:$Q$413,4))</f>
        <v>0</v>
      </c>
      <c r="S382" s="203">
        <f t="shared" si="67"/>
        <v>0</v>
      </c>
      <c r="T382" s="203">
        <f t="shared" si="68"/>
        <v>0</v>
      </c>
      <c r="U382" s="202">
        <f t="shared" si="69"/>
        <v>0</v>
      </c>
      <c r="V382" s="203">
        <f t="shared" si="77"/>
        <v>0</v>
      </c>
      <c r="W382" s="223">
        <v>0</v>
      </c>
      <c r="X382" s="223"/>
      <c r="Y382" s="203"/>
      <c r="Z382" s="281">
        <v>0</v>
      </c>
      <c r="AA382" s="287"/>
      <c r="AB382" s="287">
        <f>N382-W382</f>
        <v>0</v>
      </c>
    </row>
    <row r="383" spans="1:28" ht="47.25" x14ac:dyDescent="0.25">
      <c r="A383" s="318">
        <v>374</v>
      </c>
      <c r="B383" s="263" t="s">
        <v>911</v>
      </c>
      <c r="C383" s="263" t="s">
        <v>70</v>
      </c>
      <c r="D383" s="140"/>
      <c r="E383" s="141"/>
      <c r="F383" s="255">
        <v>85.7</v>
      </c>
      <c r="G383" s="257"/>
      <c r="H383" s="257"/>
      <c r="I383" s="257">
        <v>122</v>
      </c>
      <c r="J383" s="255"/>
      <c r="K383" s="255"/>
      <c r="L383" s="255">
        <f t="shared" si="70"/>
        <v>1.423570595099183</v>
      </c>
      <c r="M383" s="200">
        <v>4.5999999999999996</v>
      </c>
      <c r="N383" s="219">
        <f t="shared" si="63"/>
        <v>5</v>
      </c>
      <c r="O383" s="146">
        <f t="shared" si="64"/>
        <v>5.6119999999999992</v>
      </c>
      <c r="P383" s="203">
        <f t="shared" si="65"/>
        <v>0</v>
      </c>
      <c r="Q383" s="202">
        <f t="shared" si="66"/>
        <v>0</v>
      </c>
      <c r="R383" s="203">
        <v>0</v>
      </c>
      <c r="S383" s="203">
        <f t="shared" si="67"/>
        <v>4</v>
      </c>
      <c r="T383" s="203">
        <f t="shared" si="68"/>
        <v>1</v>
      </c>
      <c r="U383" s="202">
        <f t="shared" si="69"/>
        <v>1</v>
      </c>
      <c r="V383" s="203">
        <f t="shared" si="77"/>
        <v>20</v>
      </c>
      <c r="W383" s="223">
        <v>5</v>
      </c>
      <c r="X383" s="223">
        <v>0</v>
      </c>
      <c r="Y383" s="203">
        <v>1</v>
      </c>
      <c r="Z383" s="281">
        <v>0</v>
      </c>
      <c r="AA383" s="287">
        <v>0</v>
      </c>
      <c r="AB383" s="287"/>
    </row>
    <row r="384" spans="1:28" ht="47.25" hidden="1" x14ac:dyDescent="0.25">
      <c r="A384" s="135">
        <v>375</v>
      </c>
      <c r="B384" s="161" t="s">
        <v>813</v>
      </c>
      <c r="C384" s="161" t="s">
        <v>70</v>
      </c>
      <c r="D384" s="140"/>
      <c r="E384" s="141"/>
      <c r="F384" s="142">
        <v>6.42</v>
      </c>
      <c r="G384" s="139"/>
      <c r="H384" s="139"/>
      <c r="I384" s="139">
        <v>2</v>
      </c>
      <c r="J384" s="142"/>
      <c r="K384" s="142"/>
      <c r="L384" s="142">
        <f t="shared" si="70"/>
        <v>0.3115264797507788</v>
      </c>
      <c r="M384" s="144">
        <f>IF(I384&lt;VLOOKUP(L384,$M$405:$Q$413,2),0,VLOOKUP(L384,$M$405:$Q$413,3))</f>
        <v>0</v>
      </c>
      <c r="N384" s="219">
        <f t="shared" si="63"/>
        <v>0</v>
      </c>
      <c r="O384" s="146">
        <f t="shared" si="64"/>
        <v>0</v>
      </c>
      <c r="P384" s="203">
        <f t="shared" si="65"/>
        <v>0</v>
      </c>
      <c r="Q384" s="202">
        <f t="shared" si="66"/>
        <v>0</v>
      </c>
      <c r="R384" s="203">
        <f>IF(I384&lt;VLOOKUP(L384,$M$405:$Q$413,2),0,VLOOKUP(L384,$M$405:$Q$413,4))</f>
        <v>0</v>
      </c>
      <c r="S384" s="203">
        <f t="shared" si="67"/>
        <v>0</v>
      </c>
      <c r="T384" s="203">
        <f t="shared" si="68"/>
        <v>0</v>
      </c>
      <c r="U384" s="202">
        <f t="shared" si="69"/>
        <v>0</v>
      </c>
      <c r="V384" s="203">
        <f t="shared" si="77"/>
        <v>0</v>
      </c>
      <c r="W384" s="223"/>
      <c r="X384" s="223"/>
      <c r="Y384" s="203"/>
      <c r="Z384" s="281">
        <v>0</v>
      </c>
      <c r="AA384" s="287"/>
      <c r="AB384" s="287">
        <f>N384-W384</f>
        <v>0</v>
      </c>
    </row>
    <row r="385" spans="1:28" ht="47.25" x14ac:dyDescent="0.25">
      <c r="A385" s="318">
        <v>376</v>
      </c>
      <c r="B385" s="263" t="s">
        <v>814</v>
      </c>
      <c r="C385" s="263" t="s">
        <v>70</v>
      </c>
      <c r="D385" s="140"/>
      <c r="E385" s="141"/>
      <c r="F385" s="255">
        <v>84.93</v>
      </c>
      <c r="G385" s="257">
        <v>268</v>
      </c>
      <c r="H385" s="257">
        <v>243</v>
      </c>
      <c r="I385" s="257">
        <f>L385*F385</f>
        <v>48.4101</v>
      </c>
      <c r="J385" s="255">
        <v>0.62</v>
      </c>
      <c r="K385" s="255">
        <v>0.56000000000000005</v>
      </c>
      <c r="L385" s="255">
        <v>0.56999999999999995</v>
      </c>
      <c r="M385" s="200">
        <f>IF(I385&lt;VLOOKUP(L385,$M$405:$Q$413,2),0,VLOOKUP(L385,$M$405:$Q$413,3))</f>
        <v>3</v>
      </c>
      <c r="N385" s="219">
        <f t="shared" si="63"/>
        <v>1</v>
      </c>
      <c r="O385" s="146">
        <f t="shared" si="64"/>
        <v>1.4523029999999999</v>
      </c>
      <c r="P385" s="203">
        <f t="shared" si="65"/>
        <v>0</v>
      </c>
      <c r="Q385" s="202">
        <f t="shared" si="66"/>
        <v>0</v>
      </c>
      <c r="R385" s="203">
        <f>IF(I385&lt;VLOOKUP(L385,$M$405:$Q$413,2),0,VLOOKUP(L385,$M$405:$Q$413,4))</f>
        <v>0</v>
      </c>
      <c r="S385" s="203">
        <f t="shared" si="67"/>
        <v>1</v>
      </c>
      <c r="T385" s="203">
        <f t="shared" si="68"/>
        <v>0</v>
      </c>
      <c r="U385" s="202">
        <f t="shared" si="69"/>
        <v>0</v>
      </c>
      <c r="V385" s="203">
        <f t="shared" si="77"/>
        <v>0</v>
      </c>
      <c r="W385" s="223">
        <v>3</v>
      </c>
      <c r="X385" s="223">
        <v>0</v>
      </c>
      <c r="Y385" s="203">
        <v>1</v>
      </c>
      <c r="Z385" s="281">
        <v>3</v>
      </c>
      <c r="AA385" s="287">
        <v>3</v>
      </c>
      <c r="AB385" s="361" t="s">
        <v>1011</v>
      </c>
    </row>
    <row r="386" spans="1:28" ht="47.25" x14ac:dyDescent="0.25">
      <c r="A386" s="318">
        <v>377</v>
      </c>
      <c r="B386" s="263" t="s">
        <v>815</v>
      </c>
      <c r="C386" s="263" t="s">
        <v>70</v>
      </c>
      <c r="D386" s="140"/>
      <c r="E386" s="141"/>
      <c r="F386" s="262">
        <v>489</v>
      </c>
      <c r="G386" s="257">
        <v>706</v>
      </c>
      <c r="H386" s="257">
        <v>902</v>
      </c>
      <c r="I386" s="257">
        <f>L386*F386</f>
        <v>386.31</v>
      </c>
      <c r="J386" s="255">
        <v>0.34</v>
      </c>
      <c r="K386" s="255">
        <v>0.43</v>
      </c>
      <c r="L386" s="255">
        <v>0.79</v>
      </c>
      <c r="M386" s="200">
        <v>3</v>
      </c>
      <c r="N386" s="219">
        <f t="shared" si="63"/>
        <v>11</v>
      </c>
      <c r="O386" s="146">
        <f t="shared" si="64"/>
        <v>11.589300000000001</v>
      </c>
      <c r="P386" s="203">
        <f t="shared" si="65"/>
        <v>0</v>
      </c>
      <c r="Q386" s="202">
        <f t="shared" si="66"/>
        <v>0</v>
      </c>
      <c r="R386" s="203">
        <f>IF(I386&lt;VLOOKUP(L386,$M$405:$Q$413,2),0,VLOOKUP(L386,$M$405:$Q$413,4))</f>
        <v>0</v>
      </c>
      <c r="S386" s="203">
        <f t="shared" si="67"/>
        <v>11</v>
      </c>
      <c r="T386" s="203">
        <f t="shared" si="68"/>
        <v>0</v>
      </c>
      <c r="U386" s="202">
        <f t="shared" si="69"/>
        <v>0</v>
      </c>
      <c r="V386" s="203">
        <f t="shared" si="77"/>
        <v>0</v>
      </c>
      <c r="W386" s="223">
        <v>15</v>
      </c>
      <c r="X386" s="223"/>
      <c r="Y386" s="203"/>
      <c r="Z386" s="281">
        <v>15</v>
      </c>
      <c r="AA386" s="287">
        <v>9</v>
      </c>
      <c r="AB386" s="361" t="s">
        <v>1011</v>
      </c>
    </row>
    <row r="387" spans="1:28" ht="47.25" hidden="1" x14ac:dyDescent="0.25">
      <c r="A387" s="135">
        <v>378</v>
      </c>
      <c r="B387" s="161" t="s">
        <v>816</v>
      </c>
      <c r="C387" s="161" t="s">
        <v>70</v>
      </c>
      <c r="D387" s="140"/>
      <c r="E387" s="141"/>
      <c r="F387" s="142">
        <v>1096.3499999999999</v>
      </c>
      <c r="G387" s="139"/>
      <c r="H387" s="139"/>
      <c r="I387" s="139">
        <v>584</v>
      </c>
      <c r="J387" s="142"/>
      <c r="K387" s="142"/>
      <c r="L387" s="142">
        <f t="shared" si="70"/>
        <v>0.53267660874720668</v>
      </c>
      <c r="M387" s="144">
        <v>0</v>
      </c>
      <c r="N387" s="219">
        <f t="shared" si="63"/>
        <v>0</v>
      </c>
      <c r="O387" s="146">
        <f t="shared" si="64"/>
        <v>0</v>
      </c>
      <c r="P387" s="203">
        <f t="shared" si="65"/>
        <v>0</v>
      </c>
      <c r="Q387" s="202">
        <f t="shared" si="66"/>
        <v>0</v>
      </c>
      <c r="R387" s="203">
        <f>IF(I387&lt;VLOOKUP(L387,$M$405:$Q$413,2),0,VLOOKUP(L387,$M$405:$Q$413,4))</f>
        <v>0</v>
      </c>
      <c r="S387" s="203">
        <f t="shared" si="67"/>
        <v>0</v>
      </c>
      <c r="T387" s="203">
        <f t="shared" si="68"/>
        <v>0</v>
      </c>
      <c r="U387" s="202">
        <f t="shared" si="69"/>
        <v>0</v>
      </c>
      <c r="V387" s="203">
        <f t="shared" si="77"/>
        <v>0</v>
      </c>
      <c r="W387" s="223">
        <v>0</v>
      </c>
      <c r="X387" s="223"/>
      <c r="Y387" s="203"/>
      <c r="Z387" s="281">
        <v>0</v>
      </c>
      <c r="AA387" s="287"/>
      <c r="AB387" s="287">
        <f>N387-W387</f>
        <v>0</v>
      </c>
    </row>
    <row r="388" spans="1:28" ht="47.25" x14ac:dyDescent="0.25">
      <c r="A388" s="318">
        <v>379</v>
      </c>
      <c r="B388" s="263" t="s">
        <v>912</v>
      </c>
      <c r="C388" s="263" t="s">
        <v>70</v>
      </c>
      <c r="D388" s="140"/>
      <c r="E388" s="141"/>
      <c r="F388" s="255">
        <v>83.2</v>
      </c>
      <c r="G388" s="257"/>
      <c r="H388" s="257"/>
      <c r="I388" s="257">
        <v>40</v>
      </c>
      <c r="J388" s="255"/>
      <c r="K388" s="255"/>
      <c r="L388" s="255">
        <f t="shared" si="70"/>
        <v>0.48076923076923073</v>
      </c>
      <c r="M388" s="200">
        <f>IF(I388&lt;VLOOKUP(L388,$M$405:$Q$413,2),0,VLOOKUP(L388,$M$405:$Q$413,3))</f>
        <v>3</v>
      </c>
      <c r="N388" s="219">
        <f t="shared" si="63"/>
        <v>1</v>
      </c>
      <c r="O388" s="146">
        <f t="shared" si="64"/>
        <v>1.2</v>
      </c>
      <c r="P388" s="203">
        <f t="shared" si="65"/>
        <v>0</v>
      </c>
      <c r="Q388" s="202">
        <f t="shared" si="66"/>
        <v>0</v>
      </c>
      <c r="R388" s="203">
        <f>IF(I388&lt;VLOOKUP(L388,$M$405:$Q$413,2),0,VLOOKUP(L388,$M$405:$Q$413,4))</f>
        <v>0</v>
      </c>
      <c r="S388" s="203">
        <f t="shared" si="67"/>
        <v>1</v>
      </c>
      <c r="T388" s="203">
        <f t="shared" si="68"/>
        <v>0</v>
      </c>
      <c r="U388" s="202">
        <f t="shared" si="69"/>
        <v>0</v>
      </c>
      <c r="V388" s="203">
        <f t="shared" si="77"/>
        <v>0</v>
      </c>
      <c r="W388" s="223">
        <v>1</v>
      </c>
      <c r="X388" s="223"/>
      <c r="Y388" s="203"/>
      <c r="Z388" s="281">
        <v>0</v>
      </c>
      <c r="AA388" s="287">
        <v>0</v>
      </c>
      <c r="AB388" s="287"/>
    </row>
    <row r="389" spans="1:28" ht="47.25" x14ac:dyDescent="0.25">
      <c r="A389" s="318">
        <v>380</v>
      </c>
      <c r="B389" s="263" t="s">
        <v>913</v>
      </c>
      <c r="C389" s="263" t="s">
        <v>70</v>
      </c>
      <c r="D389" s="140"/>
      <c r="E389" s="141"/>
      <c r="F389" s="255">
        <v>609.64</v>
      </c>
      <c r="G389" s="257"/>
      <c r="H389" s="257"/>
      <c r="I389" s="257">
        <v>891</v>
      </c>
      <c r="J389" s="255"/>
      <c r="K389" s="255"/>
      <c r="L389" s="255">
        <f t="shared" si="70"/>
        <v>1.4615182730791942</v>
      </c>
      <c r="M389" s="200">
        <v>0</v>
      </c>
      <c r="N389" s="219">
        <f t="shared" si="63"/>
        <v>0</v>
      </c>
      <c r="O389" s="146">
        <f t="shared" si="64"/>
        <v>0</v>
      </c>
      <c r="P389" s="203">
        <f t="shared" si="65"/>
        <v>0</v>
      </c>
      <c r="Q389" s="202">
        <f t="shared" si="66"/>
        <v>0</v>
      </c>
      <c r="R389" s="203">
        <v>0</v>
      </c>
      <c r="S389" s="203">
        <f t="shared" si="67"/>
        <v>0</v>
      </c>
      <c r="T389" s="203">
        <f t="shared" si="68"/>
        <v>0</v>
      </c>
      <c r="U389" s="202">
        <f t="shared" si="69"/>
        <v>0</v>
      </c>
      <c r="V389" s="203">
        <v>0</v>
      </c>
      <c r="W389" s="223">
        <v>5</v>
      </c>
      <c r="X389" s="223"/>
      <c r="Y389" s="203"/>
      <c r="Z389" s="281">
        <v>0</v>
      </c>
      <c r="AA389" s="287"/>
      <c r="AB389" s="287" t="s">
        <v>954</v>
      </c>
    </row>
    <row r="390" spans="1:28" ht="47.25" x14ac:dyDescent="0.25">
      <c r="A390" s="318">
        <v>381</v>
      </c>
      <c r="B390" s="263" t="s">
        <v>914</v>
      </c>
      <c r="C390" s="263" t="s">
        <v>70</v>
      </c>
      <c r="D390" s="140"/>
      <c r="E390" s="141"/>
      <c r="F390" s="255">
        <v>159.04</v>
      </c>
      <c r="G390" s="257"/>
      <c r="H390" s="257"/>
      <c r="I390" s="257">
        <v>70</v>
      </c>
      <c r="J390" s="255"/>
      <c r="K390" s="255"/>
      <c r="L390" s="255">
        <f t="shared" si="70"/>
        <v>0.44014084507042256</v>
      </c>
      <c r="M390" s="200">
        <f>IF(I390&lt;VLOOKUP(L390,$M$405:$Q$413,2),0,VLOOKUP(L390,$M$405:$Q$413,3))</f>
        <v>3</v>
      </c>
      <c r="N390" s="219">
        <f t="shared" si="63"/>
        <v>2</v>
      </c>
      <c r="O390" s="146">
        <f t="shared" si="64"/>
        <v>2.1</v>
      </c>
      <c r="P390" s="203">
        <f t="shared" si="65"/>
        <v>0</v>
      </c>
      <c r="Q390" s="202">
        <f t="shared" si="66"/>
        <v>0</v>
      </c>
      <c r="R390" s="203">
        <f t="shared" ref="R390:R400" si="78">IF(I390&lt;VLOOKUP(L390,$M$405:$Q$413,2),0,VLOOKUP(L390,$M$405:$Q$413,4))</f>
        <v>0</v>
      </c>
      <c r="S390" s="203">
        <f t="shared" si="67"/>
        <v>2</v>
      </c>
      <c r="T390" s="203">
        <f t="shared" si="68"/>
        <v>0</v>
      </c>
      <c r="U390" s="202">
        <f t="shared" si="69"/>
        <v>0</v>
      </c>
      <c r="V390" s="203">
        <f t="shared" ref="V390:V400" si="79">IF(I390&lt;VLOOKUP(L390,$M$405:$Q$413,2),0,VLOOKUP(L390,$M$405:$Q$413,5))</f>
        <v>0</v>
      </c>
      <c r="W390" s="223">
        <v>3</v>
      </c>
      <c r="X390" s="223"/>
      <c r="Y390" s="203"/>
      <c r="Z390" s="281">
        <v>0</v>
      </c>
      <c r="AA390" s="287">
        <v>0</v>
      </c>
      <c r="AB390" s="287" t="s">
        <v>1010</v>
      </c>
    </row>
    <row r="391" spans="1:28" ht="47.25" hidden="1" x14ac:dyDescent="0.25">
      <c r="A391" s="135">
        <v>382</v>
      </c>
      <c r="B391" s="161" t="s">
        <v>817</v>
      </c>
      <c r="C391" s="161" t="s">
        <v>70</v>
      </c>
      <c r="D391" s="140"/>
      <c r="E391" s="141"/>
      <c r="F391" s="142">
        <v>618.70000000000005</v>
      </c>
      <c r="G391" s="139"/>
      <c r="H391" s="139">
        <v>297</v>
      </c>
      <c r="I391" s="139">
        <v>383</v>
      </c>
      <c r="J391" s="142"/>
      <c r="K391" s="142">
        <v>0.48</v>
      </c>
      <c r="L391" s="142">
        <f t="shared" si="70"/>
        <v>0.61903992241797312</v>
      </c>
      <c r="M391" s="144">
        <v>0</v>
      </c>
      <c r="N391" s="219">
        <f t="shared" si="63"/>
        <v>0</v>
      </c>
      <c r="O391" s="146">
        <f t="shared" si="64"/>
        <v>0</v>
      </c>
      <c r="P391" s="203">
        <f t="shared" si="65"/>
        <v>0</v>
      </c>
      <c r="Q391" s="202">
        <f t="shared" si="66"/>
        <v>0</v>
      </c>
      <c r="R391" s="203">
        <f t="shared" si="78"/>
        <v>0</v>
      </c>
      <c r="S391" s="203">
        <f t="shared" si="67"/>
        <v>0</v>
      </c>
      <c r="T391" s="203">
        <f t="shared" si="68"/>
        <v>0</v>
      </c>
      <c r="U391" s="202">
        <f t="shared" si="69"/>
        <v>0</v>
      </c>
      <c r="V391" s="203">
        <f t="shared" si="79"/>
        <v>0</v>
      </c>
      <c r="W391" s="223">
        <v>0</v>
      </c>
      <c r="X391" s="223"/>
      <c r="Y391" s="203"/>
      <c r="Z391" s="281">
        <v>1</v>
      </c>
      <c r="AA391" s="287"/>
      <c r="AB391" s="287">
        <f>N391-W391</f>
        <v>0</v>
      </c>
    </row>
    <row r="392" spans="1:28" ht="47.25" x14ac:dyDescent="0.25">
      <c r="A392" s="318">
        <v>383</v>
      </c>
      <c r="B392" s="263" t="s">
        <v>818</v>
      </c>
      <c r="C392" s="263" t="s">
        <v>70</v>
      </c>
      <c r="D392" s="140"/>
      <c r="E392" s="141"/>
      <c r="F392" s="255">
        <v>1450.5</v>
      </c>
      <c r="G392" s="257"/>
      <c r="H392" s="257"/>
      <c r="I392" s="257">
        <v>397</v>
      </c>
      <c r="J392" s="255"/>
      <c r="K392" s="255"/>
      <c r="L392" s="255">
        <f t="shared" si="70"/>
        <v>0.27369872457773181</v>
      </c>
      <c r="M392" s="200">
        <v>2.7</v>
      </c>
      <c r="N392" s="219">
        <f t="shared" si="63"/>
        <v>10</v>
      </c>
      <c r="O392" s="146">
        <f t="shared" si="64"/>
        <v>10.719000000000001</v>
      </c>
      <c r="P392" s="203">
        <f t="shared" si="65"/>
        <v>0</v>
      </c>
      <c r="Q392" s="202">
        <f t="shared" si="66"/>
        <v>0</v>
      </c>
      <c r="R392" s="203">
        <f t="shared" si="78"/>
        <v>0</v>
      </c>
      <c r="S392" s="203">
        <f t="shared" si="67"/>
        <v>10</v>
      </c>
      <c r="T392" s="203">
        <f t="shared" si="68"/>
        <v>0</v>
      </c>
      <c r="U392" s="202">
        <f t="shared" si="69"/>
        <v>0</v>
      </c>
      <c r="V392" s="203">
        <f t="shared" si="79"/>
        <v>0</v>
      </c>
      <c r="W392" s="223">
        <v>10</v>
      </c>
      <c r="X392" s="223"/>
      <c r="Y392" s="203"/>
      <c r="Z392" s="281">
        <v>0</v>
      </c>
      <c r="AA392" s="287">
        <v>0</v>
      </c>
      <c r="AB392" s="287"/>
    </row>
    <row r="393" spans="1:28" ht="47.25" x14ac:dyDescent="0.25">
      <c r="A393" s="318">
        <v>384</v>
      </c>
      <c r="B393" s="263" t="s">
        <v>819</v>
      </c>
      <c r="C393" s="263" t="s">
        <v>70</v>
      </c>
      <c r="D393" s="140"/>
      <c r="E393" s="141"/>
      <c r="F393" s="262">
        <v>126.38</v>
      </c>
      <c r="G393" s="257">
        <v>292</v>
      </c>
      <c r="H393" s="257">
        <v>218</v>
      </c>
      <c r="I393" s="257">
        <f>L393*F393</f>
        <v>72.036599999999993</v>
      </c>
      <c r="J393" s="255">
        <v>0.61</v>
      </c>
      <c r="K393" s="255">
        <v>0.45</v>
      </c>
      <c r="L393" s="255">
        <v>0.56999999999999995</v>
      </c>
      <c r="M393" s="200">
        <v>3</v>
      </c>
      <c r="N393" s="219">
        <f t="shared" si="63"/>
        <v>2</v>
      </c>
      <c r="O393" s="146">
        <f t="shared" si="64"/>
        <v>2.161098</v>
      </c>
      <c r="P393" s="203">
        <f t="shared" si="65"/>
        <v>0</v>
      </c>
      <c r="Q393" s="202">
        <f t="shared" si="66"/>
        <v>0</v>
      </c>
      <c r="R393" s="203">
        <f t="shared" si="78"/>
        <v>0</v>
      </c>
      <c r="S393" s="203">
        <f t="shared" si="67"/>
        <v>2</v>
      </c>
      <c r="T393" s="203">
        <f t="shared" si="68"/>
        <v>0</v>
      </c>
      <c r="U393" s="202">
        <f t="shared" si="69"/>
        <v>0</v>
      </c>
      <c r="V393" s="203">
        <f t="shared" si="79"/>
        <v>0</v>
      </c>
      <c r="W393" s="223">
        <v>3</v>
      </c>
      <c r="X393" s="223">
        <v>0</v>
      </c>
      <c r="Y393" s="203">
        <v>1</v>
      </c>
      <c r="Z393" s="281">
        <v>3</v>
      </c>
      <c r="AA393" s="287">
        <v>0</v>
      </c>
      <c r="AB393" s="361" t="s">
        <v>1011</v>
      </c>
    </row>
    <row r="394" spans="1:28" ht="31.5" x14ac:dyDescent="0.25">
      <c r="A394" s="318">
        <v>385</v>
      </c>
      <c r="B394" s="263" t="s">
        <v>820</v>
      </c>
      <c r="C394" s="263" t="s">
        <v>70</v>
      </c>
      <c r="D394" s="140"/>
      <c r="E394" s="141"/>
      <c r="F394" s="463">
        <v>116.11</v>
      </c>
      <c r="G394" s="257">
        <v>124</v>
      </c>
      <c r="H394" s="257">
        <v>172</v>
      </c>
      <c r="I394" s="257">
        <f>L394*F394</f>
        <v>58.055</v>
      </c>
      <c r="J394" s="255">
        <v>0.43</v>
      </c>
      <c r="K394" s="255">
        <v>0.59</v>
      </c>
      <c r="L394" s="255">
        <v>0.5</v>
      </c>
      <c r="M394" s="200">
        <v>3</v>
      </c>
      <c r="N394" s="219">
        <f t="shared" si="63"/>
        <v>1</v>
      </c>
      <c r="O394" s="146">
        <f t="shared" si="64"/>
        <v>1.7416499999999999</v>
      </c>
      <c r="P394" s="203">
        <f t="shared" si="65"/>
        <v>0</v>
      </c>
      <c r="Q394" s="202">
        <f t="shared" si="66"/>
        <v>0</v>
      </c>
      <c r="R394" s="203">
        <f t="shared" si="78"/>
        <v>0</v>
      </c>
      <c r="S394" s="203">
        <f t="shared" si="67"/>
        <v>1</v>
      </c>
      <c r="T394" s="203">
        <f t="shared" si="68"/>
        <v>0</v>
      </c>
      <c r="U394" s="202">
        <f t="shared" si="69"/>
        <v>0</v>
      </c>
      <c r="V394" s="203">
        <f t="shared" si="79"/>
        <v>0</v>
      </c>
      <c r="W394" s="223">
        <v>5</v>
      </c>
      <c r="X394" s="223"/>
      <c r="Y394" s="203"/>
      <c r="Z394" s="281">
        <v>5</v>
      </c>
      <c r="AA394" s="287">
        <v>5</v>
      </c>
      <c r="AB394" s="361" t="s">
        <v>1010</v>
      </c>
    </row>
    <row r="395" spans="1:28" x14ac:dyDescent="0.25">
      <c r="A395" s="318">
        <v>386</v>
      </c>
      <c r="B395" s="263" t="s">
        <v>821</v>
      </c>
      <c r="C395" s="263" t="s">
        <v>70</v>
      </c>
      <c r="D395" s="140"/>
      <c r="E395" s="141"/>
      <c r="F395" s="255">
        <v>1259.46</v>
      </c>
      <c r="G395" s="257"/>
      <c r="H395" s="257"/>
      <c r="I395" s="257">
        <v>1025</v>
      </c>
      <c r="J395" s="255"/>
      <c r="K395" s="255"/>
      <c r="L395" s="255">
        <f t="shared" si="70"/>
        <v>0.81384085242881865</v>
      </c>
      <c r="M395" s="200">
        <v>0</v>
      </c>
      <c r="N395" s="219">
        <f t="shared" si="63"/>
        <v>0</v>
      </c>
      <c r="O395" s="146">
        <f t="shared" si="64"/>
        <v>0</v>
      </c>
      <c r="P395" s="203">
        <f t="shared" si="65"/>
        <v>0</v>
      </c>
      <c r="Q395" s="202">
        <f t="shared" si="66"/>
        <v>0</v>
      </c>
      <c r="R395" s="203">
        <f t="shared" si="78"/>
        <v>0</v>
      </c>
      <c r="S395" s="203">
        <f t="shared" si="67"/>
        <v>0</v>
      </c>
      <c r="T395" s="203">
        <f t="shared" si="68"/>
        <v>0</v>
      </c>
      <c r="U395" s="202">
        <f t="shared" si="69"/>
        <v>0</v>
      </c>
      <c r="V395" s="203">
        <f t="shared" si="79"/>
        <v>0</v>
      </c>
      <c r="W395" s="223">
        <v>5</v>
      </c>
      <c r="X395" s="223"/>
      <c r="Y395" s="203"/>
      <c r="Z395" s="281">
        <v>0</v>
      </c>
      <c r="AA395" s="287"/>
      <c r="AB395" s="287" t="s">
        <v>954</v>
      </c>
    </row>
    <row r="396" spans="1:28" ht="32.25" customHeight="1" x14ac:dyDescent="0.25">
      <c r="A396" s="318">
        <v>387</v>
      </c>
      <c r="B396" s="263" t="s">
        <v>822</v>
      </c>
      <c r="C396" s="263" t="s">
        <v>70</v>
      </c>
      <c r="D396" s="140"/>
      <c r="E396" s="141"/>
      <c r="F396" s="255">
        <v>116.62</v>
      </c>
      <c r="G396" s="257"/>
      <c r="H396" s="257">
        <v>56</v>
      </c>
      <c r="I396" s="257">
        <v>147</v>
      </c>
      <c r="J396" s="255"/>
      <c r="K396" s="255">
        <v>0.48</v>
      </c>
      <c r="L396" s="255">
        <f t="shared" si="70"/>
        <v>1.2605042016806722</v>
      </c>
      <c r="M396" s="200">
        <v>2</v>
      </c>
      <c r="N396" s="219">
        <f>ROUNDDOWN(O396,0)</f>
        <v>2</v>
      </c>
      <c r="O396" s="146">
        <f>I396*M396/100</f>
        <v>2.94</v>
      </c>
      <c r="P396" s="203">
        <f>ROUNDDOWN(Q396,0)</f>
        <v>0</v>
      </c>
      <c r="Q396" s="202">
        <f>N396*R396/100</f>
        <v>0.5</v>
      </c>
      <c r="R396" s="203">
        <f t="shared" si="78"/>
        <v>25</v>
      </c>
      <c r="S396" s="203">
        <f>N396-P396-T396</f>
        <v>2</v>
      </c>
      <c r="T396" s="203">
        <f>ROUNDDOWN(U396,0)</f>
        <v>0</v>
      </c>
      <c r="U396" s="202">
        <f>N396*V396/100</f>
        <v>0.4</v>
      </c>
      <c r="V396" s="203">
        <f t="shared" si="79"/>
        <v>20</v>
      </c>
      <c r="W396" s="223">
        <v>2</v>
      </c>
      <c r="X396" s="223">
        <v>1</v>
      </c>
      <c r="Y396" s="203">
        <v>0</v>
      </c>
      <c r="Z396" s="281">
        <v>1</v>
      </c>
      <c r="AA396" s="287">
        <v>1</v>
      </c>
      <c r="AB396" s="287"/>
    </row>
    <row r="397" spans="1:28" ht="47.25" x14ac:dyDescent="0.25">
      <c r="A397" s="318">
        <v>388</v>
      </c>
      <c r="B397" s="263" t="s">
        <v>823</v>
      </c>
      <c r="C397" s="263" t="s">
        <v>70</v>
      </c>
      <c r="D397" s="140"/>
      <c r="E397" s="141"/>
      <c r="F397" s="255">
        <v>256.74</v>
      </c>
      <c r="G397" s="257">
        <v>84</v>
      </c>
      <c r="H397" s="257">
        <v>94</v>
      </c>
      <c r="I397" s="257">
        <v>141</v>
      </c>
      <c r="J397" s="255">
        <v>0.33</v>
      </c>
      <c r="K397" s="255">
        <v>0.37</v>
      </c>
      <c r="L397" s="255">
        <f t="shared" si="70"/>
        <v>0.5491937368544052</v>
      </c>
      <c r="M397" s="200">
        <v>0</v>
      </c>
      <c r="N397" s="219">
        <f>ROUNDDOWN(O397,0)</f>
        <v>0</v>
      </c>
      <c r="O397" s="146">
        <f>I397*M397/100</f>
        <v>0</v>
      </c>
      <c r="P397" s="203">
        <f>ROUNDDOWN(Q397,0)</f>
        <v>0</v>
      </c>
      <c r="Q397" s="202">
        <f>N397*R397/100</f>
        <v>0</v>
      </c>
      <c r="R397" s="203">
        <f t="shared" si="78"/>
        <v>0</v>
      </c>
      <c r="S397" s="203">
        <f>N397-P397-T397</f>
        <v>0</v>
      </c>
      <c r="T397" s="203">
        <f>ROUNDDOWN(U397,0)</f>
        <v>0</v>
      </c>
      <c r="U397" s="202">
        <f>N397*V397/100</f>
        <v>0</v>
      </c>
      <c r="V397" s="203">
        <f t="shared" si="79"/>
        <v>0</v>
      </c>
      <c r="W397" s="223">
        <v>3</v>
      </c>
      <c r="X397" s="223"/>
      <c r="Y397" s="203"/>
      <c r="Z397" s="281">
        <v>1</v>
      </c>
      <c r="AA397" s="287"/>
      <c r="AB397" s="287" t="s">
        <v>954</v>
      </c>
    </row>
    <row r="398" spans="1:28" ht="31.5" hidden="1" x14ac:dyDescent="0.25">
      <c r="A398" s="135">
        <v>389</v>
      </c>
      <c r="B398" s="161" t="s">
        <v>824</v>
      </c>
      <c r="C398" s="161" t="s">
        <v>70</v>
      </c>
      <c r="D398" s="140"/>
      <c r="E398" s="141"/>
      <c r="F398" s="142">
        <v>33.39</v>
      </c>
      <c r="G398" s="139"/>
      <c r="H398" s="139"/>
      <c r="I398" s="139">
        <v>7</v>
      </c>
      <c r="J398" s="142"/>
      <c r="K398" s="142"/>
      <c r="L398" s="142">
        <f>I398/F398</f>
        <v>0.20964360587002095</v>
      </c>
      <c r="M398" s="144">
        <f>IF(I398&lt;VLOOKUP(L398,$M$405:$Q$413,2),0,VLOOKUP(L398,$M$405:$Q$413,3))</f>
        <v>0</v>
      </c>
      <c r="N398" s="219">
        <f>ROUNDDOWN(O398,0)</f>
        <v>0</v>
      </c>
      <c r="O398" s="146">
        <f>I398*M398/100</f>
        <v>0</v>
      </c>
      <c r="P398" s="203">
        <f>ROUNDDOWN(Q398,0)</f>
        <v>0</v>
      </c>
      <c r="Q398" s="202">
        <f>N398*R398/100</f>
        <v>0</v>
      </c>
      <c r="R398" s="203">
        <f t="shared" si="78"/>
        <v>0</v>
      </c>
      <c r="S398" s="203">
        <f>N398-P398-T398</f>
        <v>0</v>
      </c>
      <c r="T398" s="203">
        <f>ROUNDDOWN(U398,0)</f>
        <v>0</v>
      </c>
      <c r="U398" s="202">
        <f>N398*V398/100</f>
        <v>0</v>
      </c>
      <c r="V398" s="203">
        <f t="shared" si="79"/>
        <v>0</v>
      </c>
      <c r="W398" s="223">
        <v>0</v>
      </c>
      <c r="X398" s="223"/>
      <c r="Y398" s="203"/>
      <c r="Z398" s="281"/>
      <c r="AA398" s="287"/>
      <c r="AB398" s="287">
        <f>N398-W398</f>
        <v>0</v>
      </c>
    </row>
    <row r="399" spans="1:28" ht="47.25" x14ac:dyDescent="0.25">
      <c r="A399" s="318">
        <v>390</v>
      </c>
      <c r="B399" s="263" t="s">
        <v>827</v>
      </c>
      <c r="C399" s="263" t="s">
        <v>70</v>
      </c>
      <c r="D399" s="140"/>
      <c r="E399" s="141"/>
      <c r="F399" s="255"/>
      <c r="G399" s="257"/>
      <c r="H399" s="257"/>
      <c r="I399" s="257" t="s">
        <v>831</v>
      </c>
      <c r="J399" s="255"/>
      <c r="K399" s="255"/>
      <c r="L399" s="255"/>
      <c r="M399" s="200">
        <f>IF(I399&lt;VLOOKUP(L399,$M$405:$Q$413,2),0,VLOOKUP(L399,$M$405:$Q$413,3))</f>
        <v>3</v>
      </c>
      <c r="N399" s="219">
        <f>ROUNDDOWN(O399,0)</f>
        <v>0</v>
      </c>
      <c r="O399" s="146">
        <v>0</v>
      </c>
      <c r="P399" s="203">
        <f>ROUNDDOWN(Q399,0)</f>
        <v>0</v>
      </c>
      <c r="Q399" s="202">
        <f>N399*R399/100</f>
        <v>0</v>
      </c>
      <c r="R399" s="203">
        <f t="shared" si="78"/>
        <v>0</v>
      </c>
      <c r="S399" s="203">
        <f>N399-P399-T399</f>
        <v>0</v>
      </c>
      <c r="T399" s="203">
        <f>ROUNDDOWN(U399,0)</f>
        <v>0</v>
      </c>
      <c r="U399" s="202">
        <f>N399*V399/100</f>
        <v>0</v>
      </c>
      <c r="V399" s="203">
        <f t="shared" si="79"/>
        <v>0</v>
      </c>
      <c r="W399" s="223">
        <v>30</v>
      </c>
      <c r="X399" s="223">
        <v>5</v>
      </c>
      <c r="Y399" s="203">
        <v>5</v>
      </c>
      <c r="Z399" s="281">
        <v>19</v>
      </c>
      <c r="AA399" s="287"/>
      <c r="AB399" s="287" t="s">
        <v>836</v>
      </c>
    </row>
    <row r="400" spans="1:28" ht="47.25" x14ac:dyDescent="0.25">
      <c r="A400" s="318">
        <v>391</v>
      </c>
      <c r="B400" s="263" t="s">
        <v>830</v>
      </c>
      <c r="C400" s="263" t="s">
        <v>70</v>
      </c>
      <c r="D400" s="140"/>
      <c r="E400" s="141"/>
      <c r="F400" s="262">
        <v>0</v>
      </c>
      <c r="G400" s="257"/>
      <c r="H400" s="257"/>
      <c r="I400" s="257" t="s">
        <v>831</v>
      </c>
      <c r="J400" s="255"/>
      <c r="K400" s="255"/>
      <c r="L400" s="255"/>
      <c r="M400" s="200">
        <f>IF(I400&lt;VLOOKUP(L400,$M$405:$Q$413,2),0,VLOOKUP(L400,$M$405:$Q$413,3))</f>
        <v>3</v>
      </c>
      <c r="N400" s="219">
        <v>0</v>
      </c>
      <c r="O400" s="146" t="e">
        <f>I400*M400/100</f>
        <v>#VALUE!</v>
      </c>
      <c r="P400" s="145">
        <f>ROUNDDOWN(Q400,0)</f>
        <v>0</v>
      </c>
      <c r="Q400" s="146">
        <f>N400*R400/100</f>
        <v>0</v>
      </c>
      <c r="R400" s="145">
        <f t="shared" si="78"/>
        <v>0</v>
      </c>
      <c r="S400" s="145">
        <f>N400-P400-T400</f>
        <v>0</v>
      </c>
      <c r="T400" s="145">
        <f>ROUNDDOWN(U400,0)</f>
        <v>0</v>
      </c>
      <c r="U400" s="146">
        <f>N400*V400/100</f>
        <v>0</v>
      </c>
      <c r="V400" s="145">
        <f t="shared" si="79"/>
        <v>0</v>
      </c>
      <c r="W400" s="179">
        <v>2</v>
      </c>
      <c r="X400" s="179"/>
      <c r="Y400" s="179"/>
      <c r="Z400" s="264">
        <v>0</v>
      </c>
      <c r="AA400" s="264"/>
      <c r="AB400" s="287" t="s">
        <v>836</v>
      </c>
    </row>
    <row r="401" spans="1:28" ht="47.25" customHeight="1" x14ac:dyDescent="0.25">
      <c r="A401" s="517" t="s">
        <v>1018</v>
      </c>
      <c r="B401" s="517"/>
      <c r="C401" s="310"/>
      <c r="D401" s="229"/>
      <c r="E401" s="229"/>
      <c r="F401" s="191"/>
      <c r="G401" s="191"/>
      <c r="H401" s="191"/>
      <c r="I401" s="191"/>
      <c r="J401" s="191"/>
      <c r="K401" s="191"/>
      <c r="L401" s="191"/>
      <c r="M401" s="191"/>
      <c r="N401" s="230"/>
      <c r="O401" s="229"/>
      <c r="P401" s="229"/>
      <c r="Q401" s="155"/>
      <c r="R401" s="156"/>
      <c r="S401" s="156"/>
      <c r="T401" s="156"/>
      <c r="U401" s="155"/>
      <c r="V401" s="156"/>
      <c r="W401" s="244" t="s">
        <v>1062</v>
      </c>
      <c r="X401" s="244"/>
      <c r="Y401" s="244"/>
      <c r="AA401" s="112"/>
      <c r="AB401" s="112"/>
    </row>
    <row r="402" spans="1:28" ht="27" hidden="1" customHeight="1" x14ac:dyDescent="0.25">
      <c r="A402" s="600"/>
      <c r="B402" s="600"/>
      <c r="C402" s="600"/>
      <c r="D402" s="600"/>
      <c r="E402" s="600"/>
      <c r="F402" s="600"/>
      <c r="G402" s="600"/>
      <c r="H402" s="600"/>
      <c r="I402" s="600"/>
      <c r="J402" s="600"/>
      <c r="K402" s="600"/>
      <c r="L402" s="600"/>
      <c r="M402" s="600"/>
      <c r="N402" s="601"/>
      <c r="O402" s="600"/>
      <c r="P402" s="600"/>
      <c r="Q402" s="155"/>
      <c r="R402" s="156"/>
      <c r="S402" s="156"/>
      <c r="T402" s="156"/>
      <c r="U402" s="155"/>
      <c r="V402" s="156"/>
      <c r="W402" s="244"/>
      <c r="X402" s="244"/>
      <c r="Y402" s="244"/>
      <c r="AA402" s="112"/>
      <c r="AB402" s="112"/>
    </row>
    <row r="404" spans="1:28" x14ac:dyDescent="0.25">
      <c r="B404" s="193" t="s">
        <v>648</v>
      </c>
      <c r="C404" s="193" t="s">
        <v>642</v>
      </c>
      <c r="D404" s="158" t="s">
        <v>643</v>
      </c>
      <c r="M404" s="274" t="s">
        <v>639</v>
      </c>
      <c r="N404" s="220" t="s">
        <v>640</v>
      </c>
      <c r="O404" s="159" t="s">
        <v>636</v>
      </c>
      <c r="P404" s="274" t="s">
        <v>638</v>
      </c>
      <c r="Q404" s="274" t="s">
        <v>637</v>
      </c>
    </row>
    <row r="405" spans="1:28" x14ac:dyDescent="0.25">
      <c r="B405" s="193"/>
      <c r="C405" s="193"/>
      <c r="D405" s="158"/>
      <c r="M405" s="274">
        <v>0</v>
      </c>
      <c r="N405" s="220">
        <v>33</v>
      </c>
      <c r="O405" s="159">
        <v>3</v>
      </c>
      <c r="P405" s="274">
        <v>0</v>
      </c>
      <c r="Q405" s="274">
        <v>0</v>
      </c>
      <c r="R405" s="275"/>
    </row>
    <row r="406" spans="1:28" x14ac:dyDescent="0.25">
      <c r="B406" s="193"/>
      <c r="C406" s="193"/>
      <c r="D406" s="158"/>
      <c r="M406" s="274">
        <v>1.01</v>
      </c>
      <c r="N406" s="220">
        <v>20</v>
      </c>
      <c r="O406" s="159">
        <v>5</v>
      </c>
      <c r="P406" s="274">
        <v>25</v>
      </c>
      <c r="Q406" s="274">
        <v>20</v>
      </c>
      <c r="R406" s="275"/>
    </row>
    <row r="407" spans="1:28" x14ac:dyDescent="0.25">
      <c r="B407" s="193" t="s">
        <v>647</v>
      </c>
      <c r="C407" s="193" t="s">
        <v>646</v>
      </c>
      <c r="D407" s="158" t="s">
        <v>76</v>
      </c>
      <c r="M407" s="274">
        <v>2.0099999999999998</v>
      </c>
      <c r="N407" s="220">
        <v>14</v>
      </c>
      <c r="O407" s="159">
        <v>7</v>
      </c>
      <c r="P407" s="274">
        <v>25</v>
      </c>
      <c r="Q407" s="274">
        <v>20</v>
      </c>
      <c r="R407" s="275"/>
    </row>
    <row r="408" spans="1:28" x14ac:dyDescent="0.25">
      <c r="M408" s="274">
        <v>4.01</v>
      </c>
      <c r="N408" s="220">
        <v>13</v>
      </c>
      <c r="O408" s="159">
        <v>8</v>
      </c>
      <c r="P408" s="274">
        <v>25</v>
      </c>
      <c r="Q408" s="274">
        <v>20</v>
      </c>
      <c r="R408" s="275"/>
    </row>
    <row r="409" spans="1:28" x14ac:dyDescent="0.25">
      <c r="A409" s="519"/>
      <c r="B409" s="207"/>
      <c r="C409" s="207"/>
      <c r="D409" s="160"/>
      <c r="E409" s="160"/>
      <c r="M409" s="274">
        <v>6.01</v>
      </c>
      <c r="N409" s="220">
        <v>10</v>
      </c>
      <c r="O409" s="159">
        <v>10</v>
      </c>
      <c r="P409" s="274">
        <v>25</v>
      </c>
      <c r="Q409" s="274">
        <v>20</v>
      </c>
      <c r="R409" s="275"/>
    </row>
    <row r="410" spans="1:28" x14ac:dyDescent="0.25">
      <c r="A410" s="519"/>
      <c r="B410" s="207"/>
      <c r="C410" s="207"/>
      <c r="D410" s="160"/>
      <c r="E410" s="160"/>
      <c r="M410" s="274">
        <v>8.01</v>
      </c>
      <c r="N410" s="220">
        <v>8</v>
      </c>
      <c r="O410" s="159">
        <v>12</v>
      </c>
      <c r="P410" s="274">
        <v>25</v>
      </c>
      <c r="Q410" s="274">
        <v>20</v>
      </c>
      <c r="R410" s="275"/>
    </row>
    <row r="411" spans="1:28" x14ac:dyDescent="0.25">
      <c r="A411" s="519"/>
      <c r="B411" s="207"/>
      <c r="C411" s="207"/>
      <c r="D411" s="160"/>
      <c r="E411" s="160"/>
      <c r="M411" s="274">
        <v>10.01</v>
      </c>
      <c r="N411" s="220">
        <v>7</v>
      </c>
      <c r="O411" s="159">
        <v>15</v>
      </c>
      <c r="P411" s="274">
        <v>25</v>
      </c>
      <c r="Q411" s="274">
        <v>20</v>
      </c>
      <c r="R411" s="275"/>
    </row>
    <row r="412" spans="1:28" x14ac:dyDescent="0.25">
      <c r="A412" s="519"/>
      <c r="B412" s="207"/>
      <c r="C412" s="207"/>
      <c r="D412" s="160"/>
      <c r="E412" s="160"/>
      <c r="M412" s="274">
        <v>12.01</v>
      </c>
      <c r="N412" s="220">
        <v>6</v>
      </c>
      <c r="O412" s="159">
        <v>18</v>
      </c>
      <c r="P412" s="274">
        <v>25</v>
      </c>
      <c r="Q412" s="274">
        <v>20</v>
      </c>
      <c r="R412" s="275"/>
    </row>
    <row r="413" spans="1:28" x14ac:dyDescent="0.25">
      <c r="A413" s="519"/>
      <c r="B413" s="207"/>
      <c r="C413" s="207"/>
      <c r="D413" s="160"/>
      <c r="E413" s="160"/>
      <c r="M413" s="274">
        <v>100000</v>
      </c>
      <c r="N413" s="221">
        <v>6</v>
      </c>
      <c r="O413" s="159">
        <v>18</v>
      </c>
      <c r="P413" s="274">
        <v>25</v>
      </c>
      <c r="Q413" s="274">
        <v>20</v>
      </c>
    </row>
  </sheetData>
  <autoFilter ref="A8:X402">
    <filterColumn colId="22">
      <filters>
        <filter val="*"/>
        <filter val="1"/>
        <filter val="10"/>
        <filter val="11"/>
        <filter val="12"/>
        <filter val="12 апреля 2020 г."/>
        <filter val="13"/>
        <filter val="14"/>
        <filter val="15"/>
        <filter val="16"/>
        <filter val="17"/>
        <filter val="19"/>
        <filter val="2"/>
        <filter val="20"/>
        <filter val="21"/>
        <filter val="22"/>
        <filter val="2217"/>
        <filter val="24"/>
        <filter val="27"/>
        <filter val="3"/>
        <filter val="30"/>
        <filter val="31"/>
        <filter val="33"/>
        <filter val="335"/>
        <filter val="35"/>
        <filter val="4"/>
        <filter val="40"/>
        <filter val="42"/>
        <filter val="48"/>
        <filter val="5"/>
        <filter val="6"/>
        <filter val="64"/>
        <filter val="7"/>
        <filter val="70"/>
        <filter val="74"/>
        <filter val="78"/>
        <filter val="8"/>
        <filter val="9"/>
      </filters>
    </filterColumn>
  </autoFilter>
  <mergeCells count="21">
    <mergeCell ref="A402:P402"/>
    <mergeCell ref="C4:C7"/>
    <mergeCell ref="W4:Y6"/>
    <mergeCell ref="Z4:Z7"/>
    <mergeCell ref="A2:X2"/>
    <mergeCell ref="P6:S6"/>
    <mergeCell ref="U6:U7"/>
    <mergeCell ref="G4:I6"/>
    <mergeCell ref="J4:L6"/>
    <mergeCell ref="M5:M7"/>
    <mergeCell ref="N5:N7"/>
    <mergeCell ref="O5:O7"/>
    <mergeCell ref="T6:T7"/>
    <mergeCell ref="M4:V4"/>
    <mergeCell ref="P5:V5"/>
    <mergeCell ref="V6:V7"/>
    <mergeCell ref="A4:A7"/>
    <mergeCell ref="B4:B7"/>
    <mergeCell ref="AA4:AA7"/>
    <mergeCell ref="AB4:AB7"/>
    <mergeCell ref="F4:F7"/>
  </mergeCells>
  <pageMargins left="0.43307086614173229" right="0.23622047244094491" top="0.47244094488188981" bottom="0.35433070866141736" header="0.31496062992125984" footer="0.31496062992125984"/>
  <pageSetup paperSize="9" scale="59" fitToHeight="0" orientation="landscape" r:id="rId1"/>
  <headerFooter differentFirst="1">
    <oddHeader>&amp;C&amp;"Times New Roman,обычный"&amp;16&amp;P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39997558519241921"/>
    <pageSetUpPr fitToPage="1"/>
  </sheetPr>
  <dimension ref="A1:XBY339"/>
  <sheetViews>
    <sheetView view="pageBreakPreview" zoomScale="80" zoomScaleSheetLayoutView="80" workbookViewId="0">
      <pane xSplit="3" ySplit="9" topLeftCell="F303" activePane="bottomRight" state="frozen"/>
      <selection activeCell="A2" sqref="A2:X2"/>
      <selection pane="topRight" activeCell="A2" sqref="A2:X2"/>
      <selection pane="bottomLeft" activeCell="A2" sqref="A2:X2"/>
      <selection pane="bottomRight" activeCell="N12" sqref="N12:N325"/>
    </sheetView>
  </sheetViews>
  <sheetFormatPr defaultRowHeight="15.75" outlineLevelCol="1" x14ac:dyDescent="0.25"/>
  <cols>
    <col min="1" max="1" width="6.5703125" style="169" customWidth="1"/>
    <col min="2" max="2" width="45.85546875" style="210" customWidth="1"/>
    <col min="3" max="3" width="18.5703125" style="210" customWidth="1"/>
    <col min="4" max="5" width="9.28515625" style="162" hidden="1" customWidth="1" outlineLevel="1"/>
    <col min="6" max="6" width="12" style="162" customWidth="1" collapsed="1"/>
    <col min="7" max="9" width="8.7109375" style="273" customWidth="1"/>
    <col min="10" max="12" width="6.42578125" style="275" customWidth="1"/>
    <col min="13" max="13" width="8.28515625" style="512" customWidth="1"/>
    <col min="14" max="14" width="8.28515625" style="222" customWidth="1"/>
    <col min="15" max="15" width="10.28515625" style="155" hidden="1" customWidth="1" outlineLevel="1"/>
    <col min="16" max="16" width="8" style="273" customWidth="1" collapsed="1"/>
    <col min="17" max="17" width="10.42578125" style="155" hidden="1" customWidth="1" outlineLevel="1"/>
    <col min="18" max="18" width="5" style="156" hidden="1" customWidth="1" outlineLevel="1"/>
    <col min="19" max="19" width="10.28515625" style="273" customWidth="1" collapsed="1"/>
    <col min="20" max="20" width="9" style="273" customWidth="1"/>
    <col min="21" max="21" width="10" style="155" hidden="1" customWidth="1" outlineLevel="1"/>
    <col min="22" max="22" width="5" style="156" hidden="1" customWidth="1" outlineLevel="1"/>
    <col min="23" max="23" width="6.7109375" style="260" customWidth="1" collapsed="1"/>
    <col min="24" max="24" width="7.42578125" style="156" customWidth="1"/>
    <col min="25" max="25" width="8" style="156" customWidth="1"/>
    <col min="26" max="26" width="6.7109375" style="154" customWidth="1"/>
    <col min="27" max="27" width="8.85546875" style="154" customWidth="1"/>
    <col min="28" max="28" width="14.5703125" style="431" customWidth="1"/>
    <col min="29" max="16384" width="9.140625" style="154"/>
  </cols>
  <sheetData>
    <row r="1" spans="1:16301" s="385" customFormat="1" ht="18.75" x14ac:dyDescent="0.3">
      <c r="A1" s="438"/>
      <c r="B1" s="439"/>
      <c r="C1" s="439"/>
      <c r="D1" s="105"/>
      <c r="E1" s="105"/>
      <c r="F1" s="510"/>
      <c r="G1" s="266"/>
      <c r="H1" s="266"/>
      <c r="I1" s="266"/>
      <c r="J1" s="269"/>
      <c r="K1" s="269"/>
      <c r="L1" s="269"/>
      <c r="M1" s="510"/>
      <c r="N1" s="266"/>
      <c r="O1" s="106"/>
      <c r="P1" s="266"/>
      <c r="Q1" s="106"/>
      <c r="R1" s="104"/>
      <c r="S1" s="266"/>
      <c r="T1" s="266"/>
      <c r="U1" s="106"/>
      <c r="V1" s="104"/>
      <c r="W1" s="266"/>
      <c r="X1" s="266"/>
      <c r="Y1" s="266"/>
      <c r="AB1" s="520"/>
    </row>
    <row r="2" spans="1:16301" s="441" customFormat="1" ht="18.75" x14ac:dyDescent="0.3">
      <c r="A2" s="610" t="s">
        <v>661</v>
      </c>
      <c r="B2" s="610"/>
      <c r="C2" s="610"/>
      <c r="D2" s="642"/>
      <c r="E2" s="642"/>
      <c r="F2" s="610"/>
      <c r="G2" s="610"/>
      <c r="H2" s="610"/>
      <c r="I2" s="610"/>
      <c r="J2" s="610"/>
      <c r="K2" s="610"/>
      <c r="L2" s="610"/>
      <c r="M2" s="610"/>
      <c r="N2" s="610"/>
      <c r="O2" s="642"/>
      <c r="P2" s="610"/>
      <c r="Q2" s="642"/>
      <c r="R2" s="642"/>
      <c r="S2" s="610"/>
      <c r="T2" s="610"/>
      <c r="U2" s="642"/>
      <c r="V2" s="642"/>
      <c r="W2" s="610"/>
      <c r="X2" s="610"/>
      <c r="Y2" s="610"/>
      <c r="AB2" s="521"/>
    </row>
    <row r="3" spans="1:16301" s="385" customFormat="1" ht="18.75" x14ac:dyDescent="0.3">
      <c r="A3" s="438"/>
      <c r="B3" s="439"/>
      <c r="C3" s="439"/>
      <c r="D3" s="107"/>
      <c r="E3" s="107"/>
      <c r="F3" s="511"/>
      <c r="G3" s="267"/>
      <c r="H3" s="267"/>
      <c r="I3" s="267"/>
      <c r="J3" s="270"/>
      <c r="K3" s="270"/>
      <c r="L3" s="270"/>
      <c r="M3" s="511"/>
      <c r="N3" s="267"/>
      <c r="O3" s="109"/>
      <c r="P3" s="267"/>
      <c r="Q3" s="109"/>
      <c r="R3" s="108"/>
      <c r="S3" s="267"/>
      <c r="T3" s="267"/>
      <c r="U3" s="109"/>
      <c r="V3" s="108"/>
      <c r="W3" s="267"/>
      <c r="X3" s="267"/>
      <c r="Y3" s="267"/>
      <c r="AB3" s="520"/>
    </row>
    <row r="4" spans="1:16301" s="164" customFormat="1" ht="15.75" customHeight="1" x14ac:dyDescent="0.25">
      <c r="A4" s="643" t="s">
        <v>0</v>
      </c>
      <c r="B4" s="643" t="s">
        <v>604</v>
      </c>
      <c r="C4" s="643" t="s">
        <v>603</v>
      </c>
      <c r="D4" s="334" t="s">
        <v>1</v>
      </c>
      <c r="E4" s="334" t="s">
        <v>1</v>
      </c>
      <c r="F4" s="639" t="s">
        <v>1</v>
      </c>
      <c r="G4" s="602" t="s">
        <v>589</v>
      </c>
      <c r="H4" s="603"/>
      <c r="I4" s="604"/>
      <c r="J4" s="618" t="s">
        <v>590</v>
      </c>
      <c r="K4" s="619"/>
      <c r="L4" s="620"/>
      <c r="M4" s="644" t="s">
        <v>591</v>
      </c>
      <c r="N4" s="633"/>
      <c r="O4" s="634"/>
      <c r="P4" s="633"/>
      <c r="Q4" s="634"/>
      <c r="R4" s="634"/>
      <c r="S4" s="633"/>
      <c r="T4" s="633"/>
      <c r="U4" s="634"/>
      <c r="V4" s="645"/>
      <c r="W4" s="646" t="s">
        <v>629</v>
      </c>
      <c r="X4" s="647"/>
      <c r="Y4" s="648"/>
      <c r="Z4" s="608" t="s">
        <v>654</v>
      </c>
      <c r="AA4" s="608" t="s">
        <v>655</v>
      </c>
      <c r="AB4" s="584" t="s">
        <v>958</v>
      </c>
    </row>
    <row r="5" spans="1:16301" s="164" customFormat="1" x14ac:dyDescent="0.25">
      <c r="A5" s="643"/>
      <c r="B5" s="643"/>
      <c r="C5" s="643"/>
      <c r="D5" s="335"/>
      <c r="E5" s="336"/>
      <c r="F5" s="640"/>
      <c r="G5" s="605"/>
      <c r="H5" s="606"/>
      <c r="I5" s="607"/>
      <c r="J5" s="621"/>
      <c r="K5" s="622"/>
      <c r="L5" s="623"/>
      <c r="M5" s="613" t="s">
        <v>595</v>
      </c>
      <c r="N5" s="627" t="s">
        <v>632</v>
      </c>
      <c r="O5" s="655" t="s">
        <v>626</v>
      </c>
      <c r="P5" s="632" t="s">
        <v>596</v>
      </c>
      <c r="Q5" s="634"/>
      <c r="R5" s="634"/>
      <c r="S5" s="635"/>
      <c r="T5" s="635"/>
      <c r="U5" s="634"/>
      <c r="V5" s="645"/>
      <c r="W5" s="649"/>
      <c r="X5" s="650"/>
      <c r="Y5" s="651"/>
      <c r="Z5" s="609"/>
      <c r="AA5" s="609"/>
      <c r="AB5" s="584"/>
    </row>
    <row r="6" spans="1:16301" s="164" customFormat="1" x14ac:dyDescent="0.25">
      <c r="A6" s="643"/>
      <c r="B6" s="643"/>
      <c r="C6" s="643"/>
      <c r="D6" s="337"/>
      <c r="E6" s="338"/>
      <c r="F6" s="640"/>
      <c r="G6" s="615"/>
      <c r="H6" s="616"/>
      <c r="I6" s="617"/>
      <c r="J6" s="624"/>
      <c r="K6" s="625"/>
      <c r="L6" s="626"/>
      <c r="M6" s="613"/>
      <c r="N6" s="627"/>
      <c r="O6" s="655"/>
      <c r="P6" s="613" t="s">
        <v>593</v>
      </c>
      <c r="Q6" s="656"/>
      <c r="R6" s="656"/>
      <c r="S6" s="613"/>
      <c r="T6" s="631" t="s">
        <v>624</v>
      </c>
      <c r="U6" s="655" t="s">
        <v>628</v>
      </c>
      <c r="V6" s="657" t="s">
        <v>597</v>
      </c>
      <c r="W6" s="652"/>
      <c r="X6" s="653"/>
      <c r="Y6" s="654"/>
      <c r="Z6" s="609"/>
      <c r="AA6" s="609"/>
      <c r="AB6" s="584"/>
    </row>
    <row r="7" spans="1:16301" s="165" customFormat="1" ht="94.5" x14ac:dyDescent="0.25">
      <c r="A7" s="643"/>
      <c r="B7" s="643"/>
      <c r="C7" s="643"/>
      <c r="D7" s="213">
        <v>2018</v>
      </c>
      <c r="E7" s="213">
        <v>2019</v>
      </c>
      <c r="F7" s="641"/>
      <c r="G7" s="506">
        <v>2018</v>
      </c>
      <c r="H7" s="506">
        <v>2019</v>
      </c>
      <c r="I7" s="506">
        <v>2020</v>
      </c>
      <c r="J7" s="506">
        <v>2018</v>
      </c>
      <c r="K7" s="506">
        <v>2019</v>
      </c>
      <c r="L7" s="506">
        <v>2020</v>
      </c>
      <c r="M7" s="613"/>
      <c r="N7" s="627"/>
      <c r="O7" s="655"/>
      <c r="P7" s="508" t="s">
        <v>600</v>
      </c>
      <c r="Q7" s="132" t="s">
        <v>627</v>
      </c>
      <c r="R7" s="131" t="s">
        <v>597</v>
      </c>
      <c r="S7" s="508" t="s">
        <v>594</v>
      </c>
      <c r="T7" s="631"/>
      <c r="U7" s="655"/>
      <c r="V7" s="658"/>
      <c r="W7" s="249" t="s">
        <v>571</v>
      </c>
      <c r="X7" s="213" t="s">
        <v>598</v>
      </c>
      <c r="Y7" s="213" t="s">
        <v>624</v>
      </c>
      <c r="Z7" s="609"/>
      <c r="AA7" s="609"/>
      <c r="AB7" s="584"/>
    </row>
    <row r="8" spans="1:16301" s="166" customFormat="1" x14ac:dyDescent="0.25">
      <c r="A8" s="134">
        <v>1</v>
      </c>
      <c r="B8" s="135">
        <v>2</v>
      </c>
      <c r="C8" s="135">
        <v>3</v>
      </c>
      <c r="D8" s="131">
        <v>4</v>
      </c>
      <c r="E8" s="131">
        <v>5</v>
      </c>
      <c r="F8" s="131">
        <v>6</v>
      </c>
      <c r="G8" s="506">
        <v>7</v>
      </c>
      <c r="H8" s="506">
        <v>8</v>
      </c>
      <c r="I8" s="506">
        <v>9</v>
      </c>
      <c r="J8" s="506">
        <v>10</v>
      </c>
      <c r="K8" s="506">
        <v>11</v>
      </c>
      <c r="L8" s="506">
        <v>12</v>
      </c>
      <c r="M8" s="506">
        <v>13</v>
      </c>
      <c r="N8" s="224">
        <v>14</v>
      </c>
      <c r="O8" s="131"/>
      <c r="P8" s="508">
        <v>15</v>
      </c>
      <c r="Q8" s="131"/>
      <c r="R8" s="131"/>
      <c r="S8" s="508">
        <v>16</v>
      </c>
      <c r="T8" s="508">
        <v>17</v>
      </c>
      <c r="U8" s="131"/>
      <c r="V8" s="131"/>
      <c r="W8" s="249"/>
      <c r="X8" s="213"/>
      <c r="Y8" s="131"/>
      <c r="Z8" s="145"/>
      <c r="AA8" s="145"/>
      <c r="AB8" s="342"/>
      <c r="AC8" s="167"/>
      <c r="AD8" s="167"/>
      <c r="AE8" s="167"/>
      <c r="AF8" s="167"/>
      <c r="AG8" s="167"/>
      <c r="AH8" s="167"/>
      <c r="AI8" s="167"/>
      <c r="AJ8" s="167"/>
      <c r="AK8" s="167"/>
      <c r="AL8" s="167"/>
      <c r="AM8" s="167"/>
    </row>
    <row r="9" spans="1:16301" s="167" customFormat="1" x14ac:dyDescent="0.25">
      <c r="A9" s="135">
        <v>1</v>
      </c>
      <c r="B9" s="161" t="s">
        <v>653</v>
      </c>
      <c r="C9" s="191"/>
      <c r="D9" s="140"/>
      <c r="E9" s="141"/>
      <c r="F9" s="141"/>
      <c r="G9" s="257"/>
      <c r="H9" s="257"/>
      <c r="I9" s="257"/>
      <c r="J9" s="255"/>
      <c r="K9" s="255"/>
      <c r="L9" s="255"/>
      <c r="M9" s="262"/>
      <c r="N9" s="218">
        <f>SUM(N10:N326)</f>
        <v>2470</v>
      </c>
      <c r="O9" s="142"/>
      <c r="P9" s="257">
        <f>SUM(P10:P326)</f>
        <v>295</v>
      </c>
      <c r="Q9" s="142"/>
      <c r="R9" s="139"/>
      <c r="S9" s="257">
        <f>SUM(S10:S326)</f>
        <v>1210</v>
      </c>
      <c r="T9" s="257">
        <f>SUM(T10:T326)</f>
        <v>965</v>
      </c>
      <c r="U9" s="139"/>
      <c r="V9" s="139"/>
      <c r="W9" s="250">
        <f>SUM(W10:W326)</f>
        <v>2248</v>
      </c>
      <c r="X9" s="139"/>
      <c r="Y9" s="139">
        <f>SUM(Y10:Y326)</f>
        <v>760</v>
      </c>
      <c r="Z9" s="139">
        <f>SUM(Z10:Z326)</f>
        <v>1930</v>
      </c>
      <c r="AA9" s="139">
        <f>SUM(AA10:AA326)</f>
        <v>1333</v>
      </c>
      <c r="AB9" s="342"/>
    </row>
    <row r="10" spans="1:16301" s="168" customFormat="1" ht="15.75" hidden="1" customHeight="1" x14ac:dyDescent="0.25">
      <c r="A10" s="135">
        <v>2</v>
      </c>
      <c r="B10" s="161" t="s">
        <v>838</v>
      </c>
      <c r="C10" s="161" t="s">
        <v>669</v>
      </c>
      <c r="D10" s="140"/>
      <c r="E10" s="141"/>
      <c r="F10" s="141">
        <v>39.72</v>
      </c>
      <c r="G10" s="139"/>
      <c r="H10" s="139"/>
      <c r="I10" s="139">
        <v>0</v>
      </c>
      <c r="J10" s="142"/>
      <c r="K10" s="142"/>
      <c r="L10" s="142"/>
      <c r="M10" s="144">
        <f>IF(I10&lt;VLOOKUP(L10,$M$331:$Q$339,2),0,VLOOKUP(L10,$M$331:$Q$339,3))</f>
        <v>0</v>
      </c>
      <c r="N10" s="145">
        <f>ROUNDDOWN(O10,0)</f>
        <v>0</v>
      </c>
      <c r="O10" s="146">
        <f>I10*M10/100</f>
        <v>0</v>
      </c>
      <c r="P10" s="145">
        <f>ROUNDDOWN(Q10,0)</f>
        <v>0</v>
      </c>
      <c r="Q10" s="146">
        <f>N10*R10/100</f>
        <v>0</v>
      </c>
      <c r="R10" s="145">
        <f>IF(I10&lt;VLOOKUP(L10,$M$331:$Q$339,2),0,VLOOKUP(L10,$M$331:$Q$339,4))</f>
        <v>0</v>
      </c>
      <c r="S10" s="145">
        <f>N10-P10-T10</f>
        <v>0</v>
      </c>
      <c r="T10" s="145">
        <f>ROUNDDOWN(U10,0)</f>
        <v>0</v>
      </c>
      <c r="U10" s="146">
        <f>N10*V10/100</f>
        <v>0</v>
      </c>
      <c r="V10" s="145">
        <f>IF(I10&lt;VLOOKUP(L10,$M$331:$Q$339,2),0,VLOOKUP(L10,$M$331:$Q$339,5))</f>
        <v>0</v>
      </c>
      <c r="W10" s="145"/>
      <c r="X10" s="145"/>
      <c r="Y10" s="145"/>
    </row>
    <row r="11" spans="1:16301" s="168" customFormat="1" ht="31.5" hidden="1" customHeight="1" x14ac:dyDescent="0.25">
      <c r="A11" s="135">
        <v>3</v>
      </c>
      <c r="B11" s="161" t="s">
        <v>668</v>
      </c>
      <c r="C11" s="161" t="s">
        <v>669</v>
      </c>
      <c r="D11" s="140"/>
      <c r="E11" s="141"/>
      <c r="F11" s="141">
        <v>0</v>
      </c>
      <c r="G11" s="139"/>
      <c r="H11" s="139"/>
      <c r="I11" s="139">
        <v>0</v>
      </c>
      <c r="J11" s="142"/>
      <c r="K11" s="142"/>
      <c r="L11" s="142"/>
      <c r="M11" s="144">
        <f t="shared" ref="M11:M74" si="0">IF(I11&lt;VLOOKUP(L11,$M$331:$Q$339,2),0,VLOOKUP(L11,$M$331:$Q$339,3))</f>
        <v>0</v>
      </c>
      <c r="N11" s="145">
        <f t="shared" ref="N11:N74" si="1">ROUNDDOWN(O11,0)</f>
        <v>0</v>
      </c>
      <c r="O11" s="146">
        <f t="shared" ref="O11:O74" si="2">I11*M11/100</f>
        <v>0</v>
      </c>
      <c r="P11" s="145">
        <f t="shared" ref="P11:P74" si="3">ROUNDDOWN(Q11,0)</f>
        <v>0</v>
      </c>
      <c r="Q11" s="146">
        <f t="shared" ref="Q11:Q74" si="4">N11*R11/100</f>
        <v>0</v>
      </c>
      <c r="R11" s="145">
        <f>IF(I11&lt;VLOOKUP(L11,$M$331:$Q$339,2),0,VLOOKUP(L11,$M$331:$Q$339,4))</f>
        <v>0</v>
      </c>
      <c r="S11" s="145">
        <f t="shared" ref="S11:S74" si="5">N11-P11-T11</f>
        <v>0</v>
      </c>
      <c r="T11" s="145">
        <f t="shared" ref="T11:T74" si="6">ROUNDDOWN(U11,0)</f>
        <v>0</v>
      </c>
      <c r="U11" s="146">
        <f t="shared" ref="U11:U74" si="7">N11*V11/100</f>
        <v>0</v>
      </c>
      <c r="V11" s="145">
        <f>IF(I11&lt;VLOOKUP(L11,$M$331:$Q$339,2),0,VLOOKUP(L11,$M$331:$Q$339,5))</f>
        <v>0</v>
      </c>
      <c r="W11" s="145"/>
      <c r="X11" s="145"/>
      <c r="Y11" s="145"/>
    </row>
    <row r="12" spans="1:16301" s="168" customFormat="1" ht="30.75" customHeight="1" x14ac:dyDescent="0.25">
      <c r="A12" s="135">
        <v>4</v>
      </c>
      <c r="B12" s="161" t="s">
        <v>47</v>
      </c>
      <c r="C12" s="161" t="s">
        <v>669</v>
      </c>
      <c r="D12" s="140"/>
      <c r="E12" s="141"/>
      <c r="F12" s="141">
        <v>385.33</v>
      </c>
      <c r="G12" s="257">
        <v>261</v>
      </c>
      <c r="H12" s="257">
        <v>253</v>
      </c>
      <c r="I12" s="257">
        <v>281</v>
      </c>
      <c r="J12" s="255">
        <v>0.68</v>
      </c>
      <c r="K12" s="255">
        <v>0.66</v>
      </c>
      <c r="L12" s="255">
        <f>I12/F12</f>
        <v>0.7292450626735526</v>
      </c>
      <c r="M12" s="200">
        <f t="shared" si="0"/>
        <v>3</v>
      </c>
      <c r="N12" s="219">
        <f t="shared" si="1"/>
        <v>8</v>
      </c>
      <c r="O12" s="146">
        <f t="shared" si="2"/>
        <v>8.43</v>
      </c>
      <c r="P12" s="203">
        <f t="shared" si="3"/>
        <v>2</v>
      </c>
      <c r="Q12" s="146">
        <f t="shared" si="4"/>
        <v>2</v>
      </c>
      <c r="R12" s="145">
        <v>25</v>
      </c>
      <c r="S12" s="203">
        <f t="shared" si="5"/>
        <v>2</v>
      </c>
      <c r="T12" s="203">
        <f t="shared" si="6"/>
        <v>4</v>
      </c>
      <c r="U12" s="146">
        <f t="shared" si="7"/>
        <v>4</v>
      </c>
      <c r="V12" s="145">
        <v>50</v>
      </c>
      <c r="W12" s="251">
        <v>10</v>
      </c>
      <c r="X12" s="145">
        <v>0</v>
      </c>
      <c r="Y12" s="145">
        <v>0</v>
      </c>
      <c r="Z12" s="145">
        <v>7</v>
      </c>
      <c r="AA12" s="145">
        <v>5</v>
      </c>
      <c r="AB12" s="287" t="s">
        <v>1010</v>
      </c>
      <c r="AC12" s="168">
        <v>5</v>
      </c>
    </row>
    <row r="13" spans="1:16301" s="168" customFormat="1" ht="0.75" hidden="1" customHeight="1" x14ac:dyDescent="0.25">
      <c r="A13" s="135">
        <v>5</v>
      </c>
      <c r="B13" s="161" t="s">
        <v>2</v>
      </c>
      <c r="C13" s="161" t="s">
        <v>669</v>
      </c>
      <c r="D13" s="140"/>
      <c r="E13" s="141"/>
      <c r="F13" s="141">
        <v>0</v>
      </c>
      <c r="G13" s="139"/>
      <c r="H13" s="139"/>
      <c r="I13" s="139">
        <v>0</v>
      </c>
      <c r="J13" s="142"/>
      <c r="K13" s="142"/>
      <c r="L13" s="142"/>
      <c r="M13" s="144">
        <f t="shared" si="0"/>
        <v>0</v>
      </c>
      <c r="N13" s="145">
        <f t="shared" si="1"/>
        <v>0</v>
      </c>
      <c r="O13" s="146">
        <f t="shared" si="2"/>
        <v>0</v>
      </c>
      <c r="P13" s="145">
        <f t="shared" si="3"/>
        <v>0</v>
      </c>
      <c r="Q13" s="146">
        <f t="shared" si="4"/>
        <v>0</v>
      </c>
      <c r="R13" s="145">
        <f>IF(I13&lt;VLOOKUP(L13,$M$331:$Q$339,2),0,VLOOKUP(L13,$M$331:$Q$339,4))</f>
        <v>0</v>
      </c>
      <c r="S13" s="145">
        <f t="shared" si="5"/>
        <v>0</v>
      </c>
      <c r="T13" s="145">
        <f t="shared" si="6"/>
        <v>0</v>
      </c>
      <c r="U13" s="146">
        <f t="shared" si="7"/>
        <v>0</v>
      </c>
      <c r="V13" s="145">
        <f>IF(I13&lt;VLOOKUP(L13,$M$331:$Q$339,2),0,VLOOKUP(L13,$M$331:$Q$339,5))</f>
        <v>0</v>
      </c>
      <c r="W13" s="145"/>
      <c r="X13" s="145"/>
      <c r="Y13" s="145"/>
    </row>
    <row r="14" spans="1:16301" s="168" customFormat="1" ht="31.5" customHeight="1" x14ac:dyDescent="0.25">
      <c r="A14" s="135">
        <v>6</v>
      </c>
      <c r="B14" s="161" t="s">
        <v>195</v>
      </c>
      <c r="C14" s="161" t="s">
        <v>669</v>
      </c>
      <c r="D14" s="140"/>
      <c r="E14" s="141"/>
      <c r="F14" s="141">
        <v>280.86</v>
      </c>
      <c r="G14" s="257">
        <v>76</v>
      </c>
      <c r="H14" s="257">
        <v>53</v>
      </c>
      <c r="I14" s="257">
        <v>68</v>
      </c>
      <c r="J14" s="255">
        <v>0.27</v>
      </c>
      <c r="K14" s="255">
        <v>0.19</v>
      </c>
      <c r="L14" s="255">
        <f>I14/F14</f>
        <v>0.24211350850957772</v>
      </c>
      <c r="M14" s="200">
        <f t="shared" si="0"/>
        <v>3</v>
      </c>
      <c r="N14" s="219">
        <f t="shared" si="1"/>
        <v>2</v>
      </c>
      <c r="O14" s="146">
        <f t="shared" si="2"/>
        <v>2.04</v>
      </c>
      <c r="P14" s="203">
        <f t="shared" si="3"/>
        <v>0</v>
      </c>
      <c r="Q14" s="146">
        <f t="shared" si="4"/>
        <v>0.5</v>
      </c>
      <c r="R14" s="145">
        <v>25</v>
      </c>
      <c r="S14" s="203">
        <f t="shared" si="5"/>
        <v>1</v>
      </c>
      <c r="T14" s="203">
        <f t="shared" si="6"/>
        <v>1</v>
      </c>
      <c r="U14" s="146">
        <f t="shared" si="7"/>
        <v>1</v>
      </c>
      <c r="V14" s="145">
        <v>50</v>
      </c>
      <c r="W14" s="259">
        <v>2</v>
      </c>
      <c r="X14" s="150">
        <v>0</v>
      </c>
      <c r="Y14" s="150">
        <v>1</v>
      </c>
      <c r="Z14" s="145">
        <v>1</v>
      </c>
      <c r="AA14" s="145">
        <v>0</v>
      </c>
      <c r="AB14" s="430"/>
      <c r="AC14" s="153">
        <v>5</v>
      </c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  <c r="BA14" s="153"/>
      <c r="BB14" s="153"/>
      <c r="BC14" s="153"/>
      <c r="BD14" s="153"/>
      <c r="BE14" s="153"/>
      <c r="BF14" s="153"/>
      <c r="BG14" s="153"/>
      <c r="BH14" s="153"/>
      <c r="BI14" s="153"/>
      <c r="BJ14" s="153"/>
      <c r="BK14" s="153"/>
      <c r="BL14" s="153"/>
      <c r="BM14" s="153"/>
      <c r="BN14" s="153"/>
      <c r="BO14" s="153"/>
      <c r="BP14" s="153"/>
      <c r="BQ14" s="153"/>
      <c r="BR14" s="153"/>
      <c r="BS14" s="153"/>
      <c r="BT14" s="153"/>
      <c r="BU14" s="153"/>
      <c r="BV14" s="153"/>
      <c r="BW14" s="153"/>
      <c r="BX14" s="153"/>
      <c r="BY14" s="153"/>
      <c r="BZ14" s="153"/>
      <c r="CA14" s="153"/>
      <c r="CB14" s="153"/>
      <c r="CC14" s="153"/>
      <c r="CD14" s="153"/>
      <c r="CE14" s="153"/>
      <c r="CF14" s="153"/>
      <c r="CG14" s="153"/>
      <c r="CH14" s="153"/>
      <c r="CI14" s="153"/>
      <c r="CJ14" s="153"/>
      <c r="CK14" s="153"/>
      <c r="CL14" s="153"/>
      <c r="CM14" s="153"/>
      <c r="CN14" s="153"/>
      <c r="CO14" s="153"/>
      <c r="CP14" s="153"/>
      <c r="CQ14" s="153"/>
      <c r="CR14" s="153"/>
      <c r="CS14" s="153"/>
      <c r="CT14" s="153"/>
      <c r="CU14" s="153"/>
      <c r="CV14" s="153"/>
      <c r="CW14" s="153"/>
      <c r="CX14" s="153"/>
      <c r="CY14" s="153"/>
      <c r="CZ14" s="153"/>
      <c r="DA14" s="153"/>
      <c r="DB14" s="153"/>
      <c r="DC14" s="153"/>
      <c r="DD14" s="153"/>
      <c r="DE14" s="153"/>
      <c r="DF14" s="153"/>
      <c r="DG14" s="153"/>
      <c r="DH14" s="153"/>
      <c r="DI14" s="153"/>
      <c r="DJ14" s="153"/>
      <c r="DK14" s="153"/>
      <c r="DL14" s="153"/>
      <c r="DM14" s="153"/>
      <c r="DN14" s="153"/>
      <c r="DO14" s="153"/>
      <c r="DP14" s="153"/>
      <c r="DQ14" s="153"/>
      <c r="DR14" s="153"/>
      <c r="DS14" s="153"/>
      <c r="DT14" s="153"/>
      <c r="DU14" s="153"/>
      <c r="DV14" s="153"/>
      <c r="DW14" s="153"/>
      <c r="DX14" s="153"/>
      <c r="DY14" s="153"/>
      <c r="DZ14" s="153"/>
      <c r="EA14" s="153"/>
      <c r="EB14" s="153"/>
      <c r="EC14" s="153"/>
      <c r="ED14" s="153"/>
      <c r="EE14" s="153"/>
      <c r="EF14" s="153"/>
      <c r="EG14" s="153"/>
      <c r="EH14" s="153"/>
      <c r="EI14" s="153"/>
      <c r="EJ14" s="153"/>
      <c r="EK14" s="153"/>
      <c r="EL14" s="153"/>
      <c r="EM14" s="153"/>
      <c r="EN14" s="153"/>
      <c r="EO14" s="153"/>
      <c r="EP14" s="153"/>
      <c r="EQ14" s="153"/>
      <c r="ER14" s="153"/>
      <c r="ES14" s="153"/>
      <c r="ET14" s="153"/>
      <c r="EU14" s="153"/>
      <c r="EV14" s="153"/>
      <c r="EW14" s="153"/>
      <c r="EX14" s="153"/>
      <c r="EY14" s="153"/>
      <c r="EZ14" s="153"/>
      <c r="FA14" s="153"/>
      <c r="FB14" s="153"/>
      <c r="FC14" s="153"/>
      <c r="FD14" s="153"/>
      <c r="FE14" s="153"/>
      <c r="FF14" s="153"/>
      <c r="FG14" s="153"/>
      <c r="FH14" s="153"/>
      <c r="FI14" s="153"/>
      <c r="FJ14" s="153"/>
      <c r="FK14" s="153"/>
      <c r="FL14" s="153"/>
      <c r="FM14" s="153"/>
      <c r="FN14" s="153"/>
      <c r="FO14" s="153"/>
      <c r="FP14" s="153"/>
      <c r="FQ14" s="153"/>
      <c r="FR14" s="153"/>
      <c r="FS14" s="153"/>
      <c r="FT14" s="153"/>
      <c r="FU14" s="153"/>
      <c r="FV14" s="153"/>
      <c r="FW14" s="153"/>
      <c r="FX14" s="153"/>
      <c r="FY14" s="153"/>
      <c r="FZ14" s="153"/>
      <c r="GA14" s="153"/>
      <c r="GB14" s="153"/>
      <c r="GC14" s="153"/>
      <c r="GD14" s="153"/>
      <c r="GE14" s="153"/>
      <c r="GF14" s="153"/>
      <c r="GG14" s="153"/>
      <c r="GH14" s="153"/>
      <c r="GI14" s="153"/>
      <c r="GJ14" s="153"/>
      <c r="GK14" s="153"/>
      <c r="GL14" s="153"/>
      <c r="GM14" s="153"/>
      <c r="GN14" s="153"/>
      <c r="GO14" s="153"/>
      <c r="GP14" s="153"/>
      <c r="GQ14" s="153"/>
      <c r="GR14" s="153"/>
      <c r="GS14" s="153"/>
      <c r="GT14" s="153"/>
      <c r="GU14" s="153"/>
      <c r="GV14" s="153"/>
      <c r="GW14" s="153"/>
      <c r="GX14" s="153"/>
      <c r="GY14" s="153"/>
      <c r="GZ14" s="153"/>
      <c r="HA14" s="153"/>
      <c r="HB14" s="153"/>
      <c r="HC14" s="153"/>
      <c r="HD14" s="153"/>
      <c r="HE14" s="153"/>
      <c r="HF14" s="153"/>
      <c r="HG14" s="153"/>
      <c r="HH14" s="153"/>
      <c r="HI14" s="153"/>
      <c r="HJ14" s="153"/>
      <c r="HK14" s="153"/>
      <c r="HL14" s="153"/>
      <c r="HM14" s="153"/>
      <c r="HN14" s="153"/>
      <c r="HO14" s="153"/>
      <c r="HP14" s="153"/>
      <c r="HQ14" s="153"/>
      <c r="HR14" s="153"/>
      <c r="HS14" s="153"/>
      <c r="HT14" s="153"/>
      <c r="HU14" s="153"/>
      <c r="HV14" s="153"/>
      <c r="HW14" s="153"/>
      <c r="HX14" s="153"/>
      <c r="HY14" s="153"/>
      <c r="HZ14" s="153"/>
      <c r="IA14" s="153"/>
      <c r="IB14" s="153"/>
      <c r="IC14" s="153"/>
      <c r="ID14" s="153"/>
      <c r="IE14" s="153"/>
      <c r="IF14" s="153"/>
      <c r="IG14" s="153"/>
      <c r="IH14" s="153"/>
      <c r="II14" s="153"/>
      <c r="IJ14" s="153"/>
      <c r="IK14" s="153"/>
      <c r="IL14" s="153"/>
      <c r="IM14" s="153"/>
      <c r="IN14" s="153"/>
      <c r="IO14" s="153"/>
      <c r="IP14" s="153"/>
      <c r="IQ14" s="153"/>
      <c r="IR14" s="153"/>
      <c r="IS14" s="153"/>
      <c r="IT14" s="153"/>
      <c r="IU14" s="153"/>
      <c r="IV14" s="153"/>
      <c r="IW14" s="153"/>
      <c r="IX14" s="153"/>
      <c r="IY14" s="153"/>
      <c r="IZ14" s="153"/>
      <c r="JA14" s="153"/>
      <c r="JB14" s="153"/>
      <c r="JC14" s="153"/>
      <c r="JD14" s="153"/>
      <c r="JE14" s="153"/>
      <c r="JF14" s="153"/>
      <c r="JG14" s="153"/>
      <c r="JH14" s="153"/>
      <c r="JI14" s="153"/>
      <c r="JJ14" s="153"/>
      <c r="JK14" s="153"/>
      <c r="JL14" s="153"/>
      <c r="JM14" s="153"/>
      <c r="JN14" s="153"/>
      <c r="JO14" s="153"/>
      <c r="JP14" s="153"/>
      <c r="JQ14" s="153"/>
      <c r="JR14" s="153"/>
      <c r="JS14" s="153"/>
      <c r="JT14" s="153"/>
      <c r="JU14" s="153"/>
      <c r="JV14" s="153"/>
      <c r="JW14" s="153"/>
      <c r="JX14" s="153"/>
      <c r="JY14" s="153"/>
      <c r="JZ14" s="153"/>
      <c r="KA14" s="153"/>
      <c r="KB14" s="153"/>
      <c r="KC14" s="153"/>
      <c r="KD14" s="153"/>
      <c r="KE14" s="153"/>
      <c r="KF14" s="153"/>
      <c r="KG14" s="153"/>
      <c r="KH14" s="153"/>
      <c r="KI14" s="153"/>
      <c r="KJ14" s="153"/>
      <c r="KK14" s="153"/>
      <c r="KL14" s="153"/>
      <c r="KM14" s="153"/>
      <c r="KN14" s="153"/>
      <c r="KO14" s="153"/>
      <c r="KP14" s="153"/>
      <c r="KQ14" s="153"/>
      <c r="KR14" s="153"/>
      <c r="KS14" s="153"/>
      <c r="KT14" s="153"/>
      <c r="KU14" s="153"/>
      <c r="KV14" s="153"/>
      <c r="KW14" s="153"/>
      <c r="KX14" s="153"/>
      <c r="KY14" s="153"/>
      <c r="KZ14" s="153"/>
      <c r="LA14" s="153"/>
      <c r="LB14" s="153"/>
      <c r="LC14" s="153"/>
      <c r="LD14" s="153"/>
      <c r="LE14" s="153"/>
      <c r="LF14" s="153"/>
      <c r="LG14" s="153"/>
      <c r="LH14" s="153"/>
      <c r="LI14" s="153"/>
      <c r="LJ14" s="153"/>
      <c r="LK14" s="153"/>
      <c r="LL14" s="153"/>
      <c r="LM14" s="153"/>
      <c r="LN14" s="153"/>
      <c r="LO14" s="153"/>
      <c r="LP14" s="153"/>
      <c r="LQ14" s="153"/>
      <c r="LR14" s="153"/>
      <c r="LS14" s="153"/>
      <c r="LT14" s="153"/>
      <c r="LU14" s="153"/>
      <c r="LV14" s="153"/>
      <c r="LW14" s="153"/>
      <c r="LX14" s="153"/>
      <c r="LY14" s="153"/>
      <c r="LZ14" s="153"/>
      <c r="MA14" s="153"/>
      <c r="MB14" s="153"/>
      <c r="MC14" s="153"/>
      <c r="MD14" s="153"/>
      <c r="ME14" s="153"/>
      <c r="MF14" s="153"/>
      <c r="MG14" s="153"/>
      <c r="MH14" s="153"/>
      <c r="MI14" s="153"/>
      <c r="MJ14" s="153"/>
      <c r="MK14" s="153"/>
      <c r="ML14" s="153"/>
      <c r="MM14" s="153"/>
      <c r="MN14" s="153"/>
      <c r="MO14" s="153"/>
      <c r="MP14" s="153"/>
      <c r="MQ14" s="153"/>
      <c r="MR14" s="153"/>
      <c r="MS14" s="153"/>
      <c r="MT14" s="153"/>
      <c r="MU14" s="153"/>
      <c r="MV14" s="153"/>
      <c r="MW14" s="153"/>
      <c r="MX14" s="153"/>
      <c r="MY14" s="153"/>
      <c r="MZ14" s="153"/>
      <c r="NA14" s="153"/>
      <c r="NB14" s="153"/>
      <c r="NC14" s="153"/>
      <c r="ND14" s="153"/>
      <c r="NE14" s="153"/>
      <c r="NF14" s="153"/>
      <c r="NG14" s="153"/>
      <c r="NH14" s="153"/>
      <c r="NI14" s="153"/>
      <c r="NJ14" s="153"/>
      <c r="NK14" s="153"/>
      <c r="NL14" s="153"/>
      <c r="NM14" s="153"/>
      <c r="NN14" s="153"/>
      <c r="NO14" s="153"/>
      <c r="NP14" s="153"/>
      <c r="NQ14" s="153"/>
      <c r="NR14" s="153"/>
      <c r="NS14" s="153"/>
      <c r="NT14" s="153"/>
      <c r="NU14" s="153"/>
      <c r="NV14" s="153"/>
      <c r="NW14" s="153"/>
      <c r="NX14" s="153"/>
      <c r="NY14" s="153"/>
      <c r="NZ14" s="153"/>
      <c r="OA14" s="153"/>
      <c r="OB14" s="153"/>
      <c r="OC14" s="153"/>
      <c r="OD14" s="153"/>
      <c r="OE14" s="153"/>
      <c r="OF14" s="153"/>
      <c r="OG14" s="153"/>
      <c r="OH14" s="153"/>
      <c r="OI14" s="153"/>
      <c r="OJ14" s="153"/>
      <c r="OK14" s="153"/>
      <c r="OL14" s="153"/>
      <c r="OM14" s="153"/>
      <c r="ON14" s="153"/>
      <c r="OO14" s="153"/>
      <c r="OP14" s="153"/>
      <c r="OQ14" s="153"/>
      <c r="OR14" s="153"/>
      <c r="OS14" s="153"/>
      <c r="OT14" s="153"/>
      <c r="OU14" s="153"/>
      <c r="OV14" s="153"/>
      <c r="OW14" s="153"/>
      <c r="OX14" s="153"/>
      <c r="OY14" s="153"/>
      <c r="OZ14" s="153"/>
      <c r="PA14" s="153"/>
      <c r="PB14" s="153"/>
      <c r="PC14" s="153"/>
      <c r="PD14" s="153"/>
      <c r="PE14" s="153"/>
      <c r="PF14" s="153"/>
      <c r="PG14" s="153"/>
      <c r="PH14" s="153"/>
      <c r="PI14" s="153"/>
      <c r="PJ14" s="153"/>
      <c r="PK14" s="153"/>
      <c r="PL14" s="153"/>
      <c r="PM14" s="153"/>
      <c r="PN14" s="153"/>
      <c r="PO14" s="153"/>
      <c r="PP14" s="153"/>
      <c r="PQ14" s="153"/>
      <c r="PR14" s="153"/>
      <c r="PS14" s="153"/>
      <c r="PT14" s="153"/>
      <c r="PU14" s="153"/>
      <c r="PV14" s="153"/>
      <c r="PW14" s="153"/>
      <c r="PX14" s="153"/>
      <c r="PY14" s="153"/>
      <c r="PZ14" s="153"/>
      <c r="QA14" s="153"/>
      <c r="QB14" s="153"/>
      <c r="QC14" s="153"/>
      <c r="QD14" s="153"/>
      <c r="QE14" s="153"/>
      <c r="QF14" s="153"/>
      <c r="QG14" s="153"/>
      <c r="QH14" s="153"/>
      <c r="QI14" s="153"/>
      <c r="QJ14" s="153"/>
      <c r="QK14" s="153"/>
      <c r="QL14" s="153"/>
      <c r="QM14" s="153"/>
      <c r="QN14" s="153"/>
      <c r="QO14" s="153"/>
      <c r="QP14" s="153"/>
      <c r="QQ14" s="153"/>
      <c r="QR14" s="153"/>
      <c r="QS14" s="153"/>
      <c r="QT14" s="153"/>
      <c r="QU14" s="153"/>
      <c r="QV14" s="153"/>
      <c r="QW14" s="153"/>
      <c r="QX14" s="153"/>
      <c r="QY14" s="153"/>
      <c r="QZ14" s="153"/>
      <c r="RA14" s="153"/>
      <c r="RB14" s="153"/>
      <c r="RC14" s="153"/>
      <c r="RD14" s="153"/>
      <c r="RE14" s="153"/>
      <c r="RF14" s="153"/>
      <c r="RG14" s="153"/>
      <c r="RH14" s="153"/>
      <c r="RI14" s="153"/>
      <c r="RJ14" s="153"/>
      <c r="RK14" s="153"/>
      <c r="RL14" s="153"/>
      <c r="RM14" s="153"/>
      <c r="RN14" s="153"/>
      <c r="RO14" s="153"/>
      <c r="RP14" s="153"/>
      <c r="RQ14" s="153"/>
      <c r="RR14" s="153"/>
      <c r="RS14" s="153"/>
      <c r="RT14" s="153"/>
      <c r="RU14" s="153"/>
      <c r="RV14" s="153"/>
      <c r="RW14" s="153"/>
      <c r="RX14" s="153"/>
      <c r="RY14" s="153"/>
      <c r="RZ14" s="153"/>
      <c r="SA14" s="153"/>
      <c r="SB14" s="153"/>
      <c r="SC14" s="153"/>
      <c r="SD14" s="153"/>
      <c r="SE14" s="153"/>
      <c r="SF14" s="153"/>
      <c r="SG14" s="153"/>
      <c r="SH14" s="153"/>
      <c r="SI14" s="153"/>
      <c r="SJ14" s="153"/>
      <c r="SK14" s="153"/>
      <c r="SL14" s="153"/>
      <c r="SM14" s="153"/>
      <c r="SN14" s="153"/>
      <c r="SO14" s="153"/>
      <c r="SP14" s="153"/>
      <c r="SQ14" s="153"/>
      <c r="SR14" s="153"/>
      <c r="SS14" s="153"/>
      <c r="ST14" s="153"/>
      <c r="SU14" s="153"/>
      <c r="SV14" s="153"/>
      <c r="SW14" s="153"/>
      <c r="SX14" s="153"/>
      <c r="SY14" s="153"/>
      <c r="SZ14" s="153"/>
      <c r="TA14" s="153"/>
      <c r="TB14" s="153"/>
      <c r="TC14" s="153"/>
      <c r="TD14" s="153"/>
      <c r="TE14" s="153"/>
      <c r="TF14" s="153"/>
      <c r="TG14" s="153"/>
      <c r="TH14" s="153"/>
      <c r="TI14" s="153"/>
      <c r="TJ14" s="153"/>
      <c r="TK14" s="153"/>
      <c r="TL14" s="153"/>
      <c r="TM14" s="153"/>
      <c r="TN14" s="153"/>
      <c r="TO14" s="153"/>
      <c r="TP14" s="153"/>
      <c r="TQ14" s="153"/>
      <c r="TR14" s="153"/>
      <c r="TS14" s="153"/>
      <c r="TT14" s="153"/>
      <c r="TU14" s="153"/>
      <c r="TV14" s="153"/>
      <c r="TW14" s="153"/>
      <c r="TX14" s="153"/>
      <c r="TY14" s="153"/>
      <c r="TZ14" s="153"/>
      <c r="UA14" s="153"/>
      <c r="UB14" s="153"/>
      <c r="UC14" s="153"/>
      <c r="UD14" s="153"/>
      <c r="UE14" s="153"/>
      <c r="UF14" s="153"/>
      <c r="UG14" s="153"/>
      <c r="UH14" s="153"/>
      <c r="UI14" s="153"/>
      <c r="UJ14" s="153"/>
      <c r="UK14" s="153"/>
      <c r="UL14" s="153"/>
      <c r="UM14" s="153"/>
      <c r="UN14" s="153"/>
      <c r="UO14" s="153"/>
      <c r="UP14" s="153"/>
      <c r="UQ14" s="153"/>
      <c r="UR14" s="153"/>
      <c r="US14" s="153"/>
      <c r="UT14" s="153"/>
      <c r="UU14" s="153"/>
      <c r="UV14" s="153"/>
      <c r="UW14" s="153"/>
      <c r="UX14" s="153"/>
      <c r="UY14" s="153"/>
      <c r="UZ14" s="153"/>
      <c r="VA14" s="153"/>
      <c r="VB14" s="153"/>
      <c r="VC14" s="153"/>
      <c r="VD14" s="153"/>
      <c r="VE14" s="153"/>
      <c r="VF14" s="153"/>
      <c r="VG14" s="153"/>
      <c r="VH14" s="153"/>
      <c r="VI14" s="153"/>
      <c r="VJ14" s="153"/>
      <c r="VK14" s="153"/>
      <c r="VL14" s="153"/>
      <c r="VM14" s="153"/>
      <c r="VN14" s="153"/>
      <c r="VO14" s="153"/>
      <c r="VP14" s="153"/>
      <c r="VQ14" s="153"/>
      <c r="VR14" s="153"/>
      <c r="VS14" s="153"/>
      <c r="VT14" s="153"/>
      <c r="VU14" s="153"/>
      <c r="VV14" s="153"/>
      <c r="VW14" s="153"/>
      <c r="VX14" s="153"/>
      <c r="VY14" s="153"/>
      <c r="VZ14" s="153"/>
      <c r="WA14" s="153"/>
      <c r="WB14" s="153"/>
      <c r="WC14" s="153"/>
      <c r="WD14" s="153"/>
      <c r="WE14" s="153"/>
      <c r="WF14" s="153"/>
      <c r="WG14" s="153"/>
      <c r="WH14" s="153"/>
      <c r="WI14" s="153"/>
      <c r="WJ14" s="153"/>
      <c r="WK14" s="153"/>
      <c r="WL14" s="153"/>
      <c r="WM14" s="153"/>
      <c r="WN14" s="153"/>
      <c r="WO14" s="153"/>
      <c r="WP14" s="153"/>
      <c r="WQ14" s="153"/>
      <c r="WR14" s="153"/>
      <c r="WS14" s="153"/>
      <c r="WT14" s="153"/>
      <c r="WU14" s="153"/>
      <c r="WV14" s="153"/>
      <c r="WW14" s="153"/>
      <c r="WX14" s="153"/>
      <c r="WY14" s="153"/>
      <c r="WZ14" s="153"/>
      <c r="XA14" s="153"/>
      <c r="XB14" s="153"/>
      <c r="XC14" s="153"/>
      <c r="XD14" s="153"/>
      <c r="XE14" s="153"/>
      <c r="XF14" s="153"/>
      <c r="XG14" s="153"/>
      <c r="XH14" s="153"/>
      <c r="XI14" s="153"/>
      <c r="XJ14" s="153"/>
      <c r="XK14" s="153"/>
      <c r="XL14" s="153"/>
      <c r="XM14" s="153"/>
      <c r="XN14" s="153"/>
      <c r="XO14" s="153"/>
      <c r="XP14" s="153"/>
      <c r="XQ14" s="153"/>
      <c r="XR14" s="153"/>
      <c r="XS14" s="153"/>
      <c r="XT14" s="153"/>
      <c r="XU14" s="153"/>
      <c r="XV14" s="153"/>
      <c r="XW14" s="153"/>
      <c r="XX14" s="153"/>
      <c r="XY14" s="153"/>
      <c r="XZ14" s="153"/>
      <c r="YA14" s="153"/>
      <c r="YB14" s="153"/>
      <c r="YC14" s="153"/>
      <c r="YD14" s="153"/>
      <c r="YE14" s="153"/>
      <c r="YF14" s="153"/>
      <c r="YG14" s="153"/>
      <c r="YH14" s="153"/>
      <c r="YI14" s="153"/>
      <c r="YJ14" s="153"/>
      <c r="YK14" s="153"/>
      <c r="YL14" s="153"/>
      <c r="YM14" s="153"/>
      <c r="YN14" s="153"/>
      <c r="YO14" s="153"/>
      <c r="YP14" s="153"/>
      <c r="YQ14" s="153"/>
      <c r="YR14" s="153"/>
      <c r="YS14" s="153"/>
      <c r="YT14" s="153"/>
      <c r="YU14" s="153"/>
      <c r="YV14" s="153"/>
      <c r="YW14" s="153"/>
      <c r="YX14" s="153"/>
      <c r="YY14" s="153"/>
      <c r="YZ14" s="153"/>
      <c r="ZA14" s="153"/>
      <c r="ZB14" s="153"/>
      <c r="ZC14" s="153"/>
      <c r="ZD14" s="153"/>
      <c r="ZE14" s="153"/>
      <c r="ZF14" s="153"/>
      <c r="ZG14" s="153"/>
      <c r="ZH14" s="153"/>
      <c r="ZI14" s="153"/>
      <c r="ZJ14" s="153"/>
      <c r="ZK14" s="153"/>
      <c r="ZL14" s="153"/>
      <c r="ZM14" s="153"/>
      <c r="ZN14" s="153"/>
      <c r="ZO14" s="153"/>
      <c r="ZP14" s="153"/>
      <c r="ZQ14" s="153"/>
      <c r="ZR14" s="153"/>
      <c r="ZS14" s="153"/>
      <c r="ZT14" s="153"/>
      <c r="ZU14" s="153"/>
      <c r="ZV14" s="153"/>
      <c r="ZW14" s="153"/>
      <c r="ZX14" s="153"/>
      <c r="ZY14" s="153"/>
      <c r="ZZ14" s="153"/>
      <c r="AAA14" s="153"/>
      <c r="AAB14" s="153"/>
      <c r="AAC14" s="153"/>
      <c r="AAD14" s="153"/>
      <c r="AAE14" s="153"/>
      <c r="AAF14" s="153"/>
      <c r="AAG14" s="153"/>
      <c r="AAH14" s="153"/>
      <c r="AAI14" s="153"/>
      <c r="AAJ14" s="153"/>
      <c r="AAK14" s="153"/>
      <c r="AAL14" s="153"/>
      <c r="AAM14" s="153"/>
      <c r="AAN14" s="153"/>
      <c r="AAO14" s="153"/>
      <c r="AAP14" s="153"/>
      <c r="AAQ14" s="153"/>
      <c r="AAR14" s="153"/>
      <c r="AAS14" s="153"/>
      <c r="AAT14" s="153"/>
      <c r="AAU14" s="153"/>
      <c r="AAV14" s="153"/>
      <c r="AAW14" s="153"/>
      <c r="AAX14" s="153"/>
      <c r="AAY14" s="153"/>
      <c r="AAZ14" s="153"/>
      <c r="ABA14" s="153"/>
      <c r="ABB14" s="153"/>
      <c r="ABC14" s="153"/>
      <c r="ABD14" s="153"/>
      <c r="ABE14" s="153"/>
      <c r="ABF14" s="153"/>
      <c r="ABG14" s="153"/>
      <c r="ABH14" s="153"/>
      <c r="ABI14" s="153"/>
      <c r="ABJ14" s="153"/>
      <c r="ABK14" s="153"/>
      <c r="ABL14" s="153"/>
      <c r="ABM14" s="153"/>
      <c r="ABN14" s="153"/>
      <c r="ABO14" s="153"/>
      <c r="ABP14" s="153"/>
      <c r="ABQ14" s="153"/>
      <c r="ABR14" s="153"/>
      <c r="ABS14" s="153"/>
      <c r="ABT14" s="153"/>
      <c r="ABU14" s="153"/>
      <c r="ABV14" s="153"/>
      <c r="ABW14" s="153"/>
      <c r="ABX14" s="153"/>
      <c r="ABY14" s="153"/>
      <c r="ABZ14" s="153"/>
      <c r="ACA14" s="153"/>
      <c r="ACB14" s="153"/>
      <c r="ACC14" s="153"/>
      <c r="ACD14" s="153"/>
      <c r="ACE14" s="153"/>
      <c r="ACF14" s="153"/>
      <c r="ACG14" s="153"/>
      <c r="ACH14" s="153"/>
      <c r="ACI14" s="153"/>
      <c r="ACJ14" s="153"/>
      <c r="ACK14" s="153"/>
      <c r="ACL14" s="153"/>
      <c r="ACM14" s="153"/>
      <c r="ACN14" s="153"/>
      <c r="ACO14" s="153"/>
      <c r="ACP14" s="153"/>
      <c r="ACQ14" s="153"/>
      <c r="ACR14" s="153"/>
      <c r="ACS14" s="153"/>
      <c r="ACT14" s="153"/>
      <c r="ACU14" s="153"/>
      <c r="ACV14" s="153"/>
      <c r="ACW14" s="153"/>
      <c r="ACX14" s="153"/>
      <c r="ACY14" s="153"/>
      <c r="ACZ14" s="153"/>
      <c r="ADA14" s="153"/>
      <c r="ADB14" s="153"/>
      <c r="ADC14" s="153"/>
      <c r="ADD14" s="153"/>
      <c r="ADE14" s="153"/>
      <c r="ADF14" s="153"/>
      <c r="ADG14" s="153"/>
      <c r="ADH14" s="153"/>
      <c r="ADI14" s="153"/>
      <c r="ADJ14" s="153"/>
      <c r="ADK14" s="153"/>
      <c r="ADL14" s="153"/>
      <c r="ADM14" s="153"/>
      <c r="ADN14" s="153"/>
      <c r="ADO14" s="153"/>
      <c r="ADP14" s="153"/>
      <c r="ADQ14" s="153"/>
      <c r="ADR14" s="153"/>
      <c r="ADS14" s="153"/>
      <c r="ADT14" s="153"/>
      <c r="ADU14" s="153"/>
      <c r="ADV14" s="153"/>
      <c r="ADW14" s="153"/>
      <c r="ADX14" s="153"/>
      <c r="ADY14" s="153"/>
      <c r="ADZ14" s="153"/>
      <c r="AEA14" s="153"/>
      <c r="AEB14" s="153"/>
      <c r="AEC14" s="153"/>
      <c r="AED14" s="153"/>
      <c r="AEE14" s="153"/>
      <c r="AEF14" s="153"/>
      <c r="AEG14" s="153"/>
      <c r="AEH14" s="153"/>
      <c r="AEI14" s="153"/>
      <c r="AEJ14" s="153"/>
      <c r="AEK14" s="153"/>
      <c r="AEL14" s="153"/>
      <c r="AEM14" s="153"/>
      <c r="AEN14" s="153"/>
      <c r="AEO14" s="153"/>
      <c r="AEP14" s="153"/>
      <c r="AEQ14" s="153"/>
      <c r="AER14" s="153"/>
      <c r="AES14" s="153"/>
      <c r="AET14" s="153"/>
      <c r="AEU14" s="153"/>
      <c r="AEV14" s="153"/>
      <c r="AEW14" s="153"/>
      <c r="AEX14" s="153"/>
      <c r="AEY14" s="153"/>
      <c r="AEZ14" s="153"/>
      <c r="AFA14" s="153"/>
      <c r="AFB14" s="153"/>
      <c r="AFC14" s="153"/>
      <c r="AFD14" s="153"/>
      <c r="AFE14" s="153"/>
      <c r="AFF14" s="153"/>
      <c r="AFG14" s="153"/>
      <c r="AFH14" s="153"/>
      <c r="AFI14" s="153"/>
      <c r="AFJ14" s="153"/>
      <c r="AFK14" s="153"/>
      <c r="AFL14" s="153"/>
      <c r="AFM14" s="153"/>
      <c r="AFN14" s="153"/>
      <c r="AFO14" s="153"/>
      <c r="AFP14" s="153"/>
      <c r="AFQ14" s="153"/>
      <c r="AFR14" s="153"/>
      <c r="AFS14" s="153"/>
      <c r="AFT14" s="153"/>
      <c r="AFU14" s="153"/>
      <c r="AFV14" s="153"/>
      <c r="AFW14" s="153"/>
      <c r="AFX14" s="153"/>
      <c r="AFY14" s="153"/>
      <c r="AFZ14" s="153"/>
      <c r="AGA14" s="153"/>
      <c r="AGB14" s="153"/>
      <c r="AGC14" s="153"/>
      <c r="AGD14" s="153"/>
      <c r="AGE14" s="153"/>
      <c r="AGF14" s="153"/>
      <c r="AGG14" s="153"/>
      <c r="AGH14" s="153"/>
      <c r="AGI14" s="153"/>
      <c r="AGJ14" s="153"/>
      <c r="AGK14" s="153"/>
      <c r="AGL14" s="153"/>
      <c r="AGM14" s="153"/>
      <c r="AGN14" s="153"/>
      <c r="AGO14" s="153"/>
      <c r="AGP14" s="153"/>
      <c r="AGQ14" s="153"/>
      <c r="AGR14" s="153"/>
      <c r="AGS14" s="153"/>
      <c r="AGT14" s="153"/>
      <c r="AGU14" s="153"/>
      <c r="AGV14" s="153"/>
      <c r="AGW14" s="153"/>
      <c r="AGX14" s="153"/>
      <c r="AGY14" s="153"/>
      <c r="AGZ14" s="153"/>
      <c r="AHA14" s="153"/>
      <c r="AHB14" s="153"/>
      <c r="AHC14" s="153"/>
      <c r="AHD14" s="153"/>
      <c r="AHE14" s="153"/>
      <c r="AHF14" s="153"/>
      <c r="AHG14" s="153"/>
      <c r="AHH14" s="153"/>
      <c r="AHI14" s="153"/>
      <c r="AHJ14" s="153"/>
      <c r="AHK14" s="153"/>
      <c r="AHL14" s="153"/>
      <c r="AHM14" s="153"/>
      <c r="AHN14" s="153"/>
      <c r="AHO14" s="153"/>
      <c r="AHP14" s="153"/>
      <c r="AHQ14" s="153"/>
      <c r="AHR14" s="153"/>
      <c r="AHS14" s="153"/>
      <c r="AHT14" s="153"/>
      <c r="AHU14" s="153"/>
      <c r="AHV14" s="153"/>
      <c r="AHW14" s="153"/>
      <c r="AHX14" s="153"/>
      <c r="AHY14" s="153"/>
      <c r="AHZ14" s="153"/>
      <c r="AIA14" s="153"/>
      <c r="AIB14" s="153"/>
      <c r="AIC14" s="153"/>
      <c r="AID14" s="153"/>
      <c r="AIE14" s="153"/>
      <c r="AIF14" s="153"/>
      <c r="AIG14" s="153"/>
      <c r="AIH14" s="153"/>
      <c r="AII14" s="153"/>
      <c r="AIJ14" s="153"/>
      <c r="AIK14" s="153"/>
      <c r="AIL14" s="153"/>
      <c r="AIM14" s="153"/>
      <c r="AIN14" s="153"/>
      <c r="AIO14" s="153"/>
      <c r="AIP14" s="153"/>
      <c r="AIQ14" s="153"/>
      <c r="AIR14" s="153"/>
      <c r="AIS14" s="153"/>
      <c r="AIT14" s="153"/>
      <c r="AIU14" s="153"/>
      <c r="AIV14" s="153"/>
      <c r="AIW14" s="153"/>
      <c r="AIX14" s="153"/>
      <c r="AIY14" s="153"/>
      <c r="AIZ14" s="153"/>
      <c r="AJA14" s="153"/>
      <c r="AJB14" s="153"/>
      <c r="AJC14" s="153"/>
      <c r="AJD14" s="153"/>
      <c r="AJE14" s="153"/>
      <c r="AJF14" s="153"/>
      <c r="AJG14" s="153"/>
      <c r="AJH14" s="153"/>
      <c r="AJI14" s="153"/>
      <c r="AJJ14" s="153"/>
      <c r="AJK14" s="153"/>
      <c r="AJL14" s="153"/>
      <c r="AJM14" s="153"/>
      <c r="AJN14" s="153"/>
      <c r="AJO14" s="153"/>
      <c r="AJP14" s="153"/>
      <c r="AJQ14" s="153"/>
      <c r="AJR14" s="153"/>
      <c r="AJS14" s="153"/>
      <c r="AJT14" s="153"/>
      <c r="AJU14" s="153"/>
      <c r="AJV14" s="153"/>
      <c r="AJW14" s="153"/>
      <c r="AJX14" s="153"/>
      <c r="AJY14" s="153"/>
      <c r="AJZ14" s="153"/>
      <c r="AKA14" s="153"/>
      <c r="AKB14" s="153"/>
      <c r="AKC14" s="153"/>
      <c r="AKD14" s="153"/>
      <c r="AKE14" s="153"/>
      <c r="AKF14" s="153"/>
      <c r="AKG14" s="153"/>
      <c r="AKH14" s="153"/>
      <c r="AKI14" s="153"/>
      <c r="AKJ14" s="153"/>
      <c r="AKK14" s="153"/>
      <c r="AKL14" s="153"/>
      <c r="AKM14" s="153"/>
      <c r="AKN14" s="153"/>
      <c r="AKO14" s="153"/>
      <c r="AKP14" s="153"/>
      <c r="AKQ14" s="153"/>
      <c r="AKR14" s="153"/>
      <c r="AKS14" s="153"/>
      <c r="AKT14" s="153"/>
      <c r="AKU14" s="153"/>
      <c r="AKV14" s="153"/>
      <c r="AKW14" s="153"/>
      <c r="AKX14" s="153"/>
      <c r="AKY14" s="153"/>
      <c r="AKZ14" s="153"/>
      <c r="ALA14" s="153"/>
      <c r="ALB14" s="153"/>
      <c r="ALC14" s="153"/>
      <c r="ALD14" s="153"/>
      <c r="ALE14" s="153"/>
      <c r="ALF14" s="153"/>
      <c r="ALG14" s="153"/>
      <c r="ALH14" s="153"/>
      <c r="ALI14" s="153"/>
      <c r="ALJ14" s="153"/>
      <c r="ALK14" s="153"/>
      <c r="ALL14" s="153"/>
      <c r="ALM14" s="153"/>
      <c r="ALN14" s="153"/>
      <c r="ALO14" s="153"/>
      <c r="ALP14" s="153"/>
      <c r="ALQ14" s="153"/>
      <c r="ALR14" s="153"/>
      <c r="ALS14" s="153"/>
      <c r="ALT14" s="153"/>
      <c r="ALU14" s="153"/>
      <c r="ALV14" s="153"/>
      <c r="ALW14" s="153"/>
      <c r="ALX14" s="153"/>
      <c r="ALY14" s="153"/>
      <c r="ALZ14" s="153"/>
      <c r="AMA14" s="153"/>
      <c r="AMB14" s="153"/>
      <c r="AMC14" s="153"/>
      <c r="AMD14" s="153"/>
      <c r="AME14" s="153"/>
      <c r="AMF14" s="153"/>
      <c r="AMG14" s="153"/>
      <c r="AMH14" s="153"/>
      <c r="AMI14" s="153"/>
      <c r="AMJ14" s="153"/>
      <c r="AMK14" s="153"/>
      <c r="AML14" s="153"/>
      <c r="AMM14" s="153"/>
      <c r="AMN14" s="153"/>
      <c r="AMO14" s="153"/>
      <c r="AMP14" s="153"/>
      <c r="AMQ14" s="153"/>
      <c r="AMR14" s="153"/>
      <c r="AMS14" s="153"/>
      <c r="AMT14" s="153"/>
      <c r="AMU14" s="153"/>
      <c r="AMV14" s="153"/>
      <c r="AMW14" s="153"/>
      <c r="AMX14" s="153"/>
      <c r="AMY14" s="153"/>
      <c r="AMZ14" s="153"/>
      <c r="ANA14" s="153"/>
      <c r="ANB14" s="153"/>
      <c r="ANC14" s="153"/>
      <c r="AND14" s="153"/>
      <c r="ANE14" s="153"/>
      <c r="ANF14" s="153"/>
      <c r="ANG14" s="153"/>
      <c r="ANH14" s="153"/>
      <c r="ANI14" s="153"/>
      <c r="ANJ14" s="153"/>
      <c r="ANK14" s="153"/>
      <c r="ANL14" s="153"/>
      <c r="ANM14" s="153"/>
      <c r="ANN14" s="153"/>
      <c r="ANO14" s="153"/>
      <c r="ANP14" s="153"/>
      <c r="ANQ14" s="153"/>
      <c r="ANR14" s="153"/>
      <c r="ANS14" s="153"/>
      <c r="ANT14" s="153"/>
      <c r="ANU14" s="153"/>
      <c r="ANV14" s="153"/>
      <c r="ANW14" s="153"/>
      <c r="ANX14" s="153"/>
      <c r="ANY14" s="153"/>
      <c r="ANZ14" s="153"/>
      <c r="AOA14" s="153"/>
      <c r="AOB14" s="153"/>
      <c r="AOC14" s="153"/>
      <c r="AOD14" s="153"/>
      <c r="AOE14" s="153"/>
      <c r="AOF14" s="153"/>
      <c r="AOG14" s="153"/>
      <c r="AOH14" s="153"/>
      <c r="AOI14" s="153"/>
      <c r="AOJ14" s="153"/>
      <c r="AOK14" s="153"/>
      <c r="AOL14" s="153"/>
      <c r="AOM14" s="153"/>
      <c r="AON14" s="153"/>
      <c r="AOO14" s="153"/>
      <c r="AOP14" s="153"/>
      <c r="AOQ14" s="153"/>
      <c r="AOR14" s="153"/>
      <c r="AOS14" s="153"/>
      <c r="AOT14" s="153"/>
      <c r="AOU14" s="153"/>
      <c r="AOV14" s="153"/>
      <c r="AOW14" s="153"/>
      <c r="AOX14" s="153"/>
      <c r="AOY14" s="153"/>
      <c r="AOZ14" s="153"/>
      <c r="APA14" s="153"/>
      <c r="APB14" s="153"/>
      <c r="APC14" s="153"/>
      <c r="APD14" s="153"/>
      <c r="APE14" s="153"/>
      <c r="APF14" s="153"/>
      <c r="APG14" s="153"/>
      <c r="APH14" s="153"/>
      <c r="API14" s="153"/>
      <c r="APJ14" s="153"/>
      <c r="APK14" s="153"/>
      <c r="APL14" s="153"/>
      <c r="APM14" s="153"/>
      <c r="APN14" s="153"/>
      <c r="APO14" s="153"/>
      <c r="APP14" s="153"/>
      <c r="APQ14" s="153"/>
      <c r="APR14" s="153"/>
      <c r="APS14" s="153"/>
      <c r="APT14" s="153"/>
      <c r="APU14" s="153"/>
      <c r="APV14" s="153"/>
      <c r="APW14" s="153"/>
      <c r="APX14" s="153"/>
      <c r="APY14" s="153"/>
      <c r="APZ14" s="153"/>
      <c r="AQA14" s="153"/>
      <c r="AQB14" s="153"/>
      <c r="AQC14" s="153"/>
      <c r="AQD14" s="153"/>
      <c r="AQE14" s="153"/>
      <c r="AQF14" s="153"/>
      <c r="AQG14" s="153"/>
      <c r="AQH14" s="153"/>
      <c r="AQI14" s="153"/>
      <c r="AQJ14" s="153"/>
      <c r="AQK14" s="153"/>
      <c r="AQL14" s="153"/>
      <c r="AQM14" s="153"/>
      <c r="AQN14" s="153"/>
      <c r="AQO14" s="153"/>
      <c r="AQP14" s="153"/>
      <c r="AQQ14" s="153"/>
      <c r="AQR14" s="153"/>
      <c r="AQS14" s="153"/>
      <c r="AQT14" s="153"/>
      <c r="AQU14" s="153"/>
      <c r="AQV14" s="153"/>
      <c r="AQW14" s="153"/>
      <c r="AQX14" s="153"/>
      <c r="AQY14" s="153"/>
      <c r="AQZ14" s="153"/>
      <c r="ARA14" s="153"/>
      <c r="ARB14" s="153"/>
      <c r="ARC14" s="153"/>
      <c r="ARD14" s="153"/>
      <c r="ARE14" s="153"/>
      <c r="ARF14" s="153"/>
      <c r="ARG14" s="153"/>
      <c r="ARH14" s="153"/>
      <c r="ARI14" s="153"/>
      <c r="ARJ14" s="153"/>
      <c r="ARK14" s="153"/>
      <c r="ARL14" s="153"/>
      <c r="ARM14" s="153"/>
      <c r="ARN14" s="153"/>
      <c r="ARO14" s="153"/>
      <c r="ARP14" s="153"/>
      <c r="ARQ14" s="153"/>
      <c r="ARR14" s="153"/>
      <c r="ARS14" s="153"/>
      <c r="ART14" s="153"/>
      <c r="ARU14" s="153"/>
      <c r="ARV14" s="153"/>
      <c r="ARW14" s="153"/>
      <c r="ARX14" s="153"/>
      <c r="ARY14" s="153"/>
      <c r="ARZ14" s="153"/>
      <c r="ASA14" s="153"/>
      <c r="ASB14" s="153"/>
      <c r="ASC14" s="153"/>
      <c r="ASD14" s="153"/>
      <c r="ASE14" s="153"/>
      <c r="ASF14" s="153"/>
      <c r="ASG14" s="153"/>
      <c r="ASH14" s="153"/>
      <c r="ASI14" s="153"/>
      <c r="ASJ14" s="153"/>
      <c r="ASK14" s="153"/>
      <c r="ASL14" s="153"/>
      <c r="ASM14" s="153"/>
      <c r="ASN14" s="153"/>
      <c r="ASO14" s="153"/>
      <c r="ASP14" s="153"/>
      <c r="ASQ14" s="153"/>
      <c r="ASR14" s="153"/>
      <c r="ASS14" s="153"/>
      <c r="AST14" s="153"/>
      <c r="ASU14" s="153"/>
      <c r="ASV14" s="153"/>
      <c r="ASW14" s="153"/>
      <c r="ASX14" s="153"/>
      <c r="ASY14" s="153"/>
      <c r="ASZ14" s="153"/>
      <c r="ATA14" s="153"/>
      <c r="ATB14" s="153"/>
      <c r="ATC14" s="153"/>
      <c r="ATD14" s="153"/>
      <c r="ATE14" s="153"/>
      <c r="ATF14" s="153"/>
      <c r="ATG14" s="153"/>
      <c r="ATH14" s="153"/>
      <c r="ATI14" s="153"/>
      <c r="ATJ14" s="153"/>
      <c r="ATK14" s="153"/>
      <c r="ATL14" s="153"/>
      <c r="ATM14" s="153"/>
      <c r="ATN14" s="153"/>
      <c r="ATO14" s="153"/>
      <c r="ATP14" s="153"/>
      <c r="ATQ14" s="153"/>
      <c r="ATR14" s="153"/>
      <c r="ATS14" s="153"/>
      <c r="ATT14" s="153"/>
      <c r="ATU14" s="153"/>
      <c r="ATV14" s="153"/>
      <c r="ATW14" s="153"/>
      <c r="ATX14" s="153"/>
      <c r="ATY14" s="153"/>
      <c r="ATZ14" s="153"/>
      <c r="AUA14" s="153"/>
      <c r="AUB14" s="153"/>
      <c r="AUC14" s="153"/>
      <c r="AUD14" s="153"/>
      <c r="AUE14" s="153"/>
      <c r="AUF14" s="153"/>
      <c r="AUG14" s="153"/>
      <c r="AUH14" s="153"/>
      <c r="AUI14" s="153"/>
      <c r="AUJ14" s="153"/>
      <c r="AUK14" s="153"/>
      <c r="AUL14" s="153"/>
      <c r="AUM14" s="153"/>
      <c r="AUN14" s="153"/>
      <c r="AUO14" s="153"/>
      <c r="AUP14" s="153"/>
      <c r="AUQ14" s="153"/>
      <c r="AUR14" s="153"/>
      <c r="AUS14" s="153"/>
      <c r="AUT14" s="153"/>
      <c r="AUU14" s="153"/>
      <c r="AUV14" s="153"/>
      <c r="AUW14" s="153"/>
      <c r="AUX14" s="153"/>
      <c r="AUY14" s="153"/>
      <c r="AUZ14" s="153"/>
      <c r="AVA14" s="153"/>
      <c r="AVB14" s="153"/>
      <c r="AVC14" s="153"/>
      <c r="AVD14" s="153"/>
      <c r="AVE14" s="153"/>
      <c r="AVF14" s="153"/>
      <c r="AVG14" s="153"/>
      <c r="AVH14" s="153"/>
      <c r="AVI14" s="153"/>
      <c r="AVJ14" s="153"/>
      <c r="AVK14" s="153"/>
      <c r="AVL14" s="153"/>
      <c r="AVM14" s="153"/>
      <c r="AVN14" s="153"/>
      <c r="AVO14" s="153"/>
      <c r="AVP14" s="153"/>
      <c r="AVQ14" s="153"/>
      <c r="AVR14" s="153"/>
      <c r="AVS14" s="153"/>
      <c r="AVT14" s="153"/>
      <c r="AVU14" s="153"/>
      <c r="AVV14" s="153"/>
      <c r="AVW14" s="153"/>
      <c r="AVX14" s="153"/>
      <c r="AVY14" s="153"/>
      <c r="AVZ14" s="153"/>
      <c r="AWA14" s="153"/>
      <c r="AWB14" s="153"/>
      <c r="AWC14" s="153"/>
      <c r="AWD14" s="153"/>
      <c r="AWE14" s="153"/>
      <c r="AWF14" s="153"/>
      <c r="AWG14" s="153"/>
      <c r="AWH14" s="153"/>
      <c r="AWI14" s="153"/>
      <c r="AWJ14" s="153"/>
      <c r="AWK14" s="153"/>
      <c r="AWL14" s="153"/>
      <c r="AWM14" s="153"/>
      <c r="AWN14" s="153"/>
      <c r="AWO14" s="153"/>
      <c r="AWP14" s="153"/>
      <c r="AWQ14" s="153"/>
      <c r="AWR14" s="153"/>
      <c r="AWS14" s="153"/>
      <c r="AWT14" s="153"/>
      <c r="AWU14" s="153"/>
      <c r="AWV14" s="153"/>
      <c r="AWW14" s="153"/>
      <c r="AWX14" s="153"/>
      <c r="AWY14" s="153"/>
      <c r="AWZ14" s="153"/>
      <c r="AXA14" s="153"/>
      <c r="AXB14" s="153"/>
      <c r="AXC14" s="153"/>
      <c r="AXD14" s="153"/>
      <c r="AXE14" s="153"/>
      <c r="AXF14" s="153"/>
      <c r="AXG14" s="153"/>
      <c r="AXH14" s="153"/>
      <c r="AXI14" s="153"/>
      <c r="AXJ14" s="153"/>
      <c r="AXK14" s="153"/>
      <c r="AXL14" s="153"/>
      <c r="AXM14" s="153"/>
      <c r="AXN14" s="153"/>
      <c r="AXO14" s="153"/>
      <c r="AXP14" s="153"/>
      <c r="AXQ14" s="153"/>
      <c r="AXR14" s="153"/>
      <c r="AXS14" s="153"/>
      <c r="AXT14" s="153"/>
      <c r="AXU14" s="153"/>
      <c r="AXV14" s="153"/>
      <c r="AXW14" s="153"/>
      <c r="AXX14" s="153"/>
      <c r="AXY14" s="153"/>
      <c r="AXZ14" s="153"/>
      <c r="AYA14" s="153"/>
      <c r="AYB14" s="153"/>
      <c r="AYC14" s="153"/>
      <c r="AYD14" s="153"/>
      <c r="AYE14" s="153"/>
      <c r="AYF14" s="153"/>
      <c r="AYG14" s="153"/>
      <c r="AYH14" s="153"/>
      <c r="AYI14" s="153"/>
      <c r="AYJ14" s="153"/>
      <c r="AYK14" s="153"/>
      <c r="AYL14" s="153"/>
      <c r="AYM14" s="153"/>
      <c r="AYN14" s="153"/>
      <c r="AYO14" s="153"/>
      <c r="AYP14" s="153"/>
      <c r="AYQ14" s="153"/>
      <c r="AYR14" s="153"/>
      <c r="AYS14" s="153"/>
      <c r="AYT14" s="153"/>
      <c r="AYU14" s="153"/>
      <c r="AYV14" s="153"/>
      <c r="AYW14" s="153"/>
      <c r="AYX14" s="153"/>
      <c r="AYY14" s="153"/>
      <c r="AYZ14" s="153"/>
      <c r="AZA14" s="153"/>
      <c r="AZB14" s="153"/>
      <c r="AZC14" s="153"/>
      <c r="AZD14" s="153"/>
      <c r="AZE14" s="153"/>
      <c r="AZF14" s="153"/>
      <c r="AZG14" s="153"/>
      <c r="AZH14" s="153"/>
      <c r="AZI14" s="153"/>
      <c r="AZJ14" s="153"/>
      <c r="AZK14" s="153"/>
      <c r="AZL14" s="153"/>
      <c r="AZM14" s="153"/>
      <c r="AZN14" s="153"/>
      <c r="AZO14" s="153"/>
      <c r="AZP14" s="153"/>
      <c r="AZQ14" s="153"/>
      <c r="AZR14" s="153"/>
      <c r="AZS14" s="153"/>
      <c r="AZT14" s="153"/>
      <c r="AZU14" s="153"/>
      <c r="AZV14" s="153"/>
      <c r="AZW14" s="153"/>
      <c r="AZX14" s="153"/>
      <c r="AZY14" s="153"/>
      <c r="AZZ14" s="153"/>
      <c r="BAA14" s="153"/>
      <c r="BAB14" s="153"/>
      <c r="BAC14" s="153"/>
      <c r="BAD14" s="153"/>
      <c r="BAE14" s="153"/>
      <c r="BAF14" s="153"/>
      <c r="BAG14" s="153"/>
      <c r="BAH14" s="153"/>
      <c r="BAI14" s="153"/>
      <c r="BAJ14" s="153"/>
      <c r="BAK14" s="153"/>
      <c r="BAL14" s="153"/>
      <c r="BAM14" s="153"/>
      <c r="BAN14" s="153"/>
      <c r="BAO14" s="153"/>
      <c r="BAP14" s="153"/>
      <c r="BAQ14" s="153"/>
      <c r="BAR14" s="153"/>
      <c r="BAS14" s="153"/>
      <c r="BAT14" s="153"/>
      <c r="BAU14" s="153"/>
      <c r="BAV14" s="153"/>
      <c r="BAW14" s="153"/>
      <c r="BAX14" s="153"/>
      <c r="BAY14" s="153"/>
      <c r="BAZ14" s="153"/>
      <c r="BBA14" s="153"/>
      <c r="BBB14" s="153"/>
      <c r="BBC14" s="153"/>
      <c r="BBD14" s="153"/>
      <c r="BBE14" s="153"/>
      <c r="BBF14" s="153"/>
      <c r="BBG14" s="153"/>
      <c r="BBH14" s="153"/>
      <c r="BBI14" s="153"/>
      <c r="BBJ14" s="153"/>
      <c r="BBK14" s="153"/>
      <c r="BBL14" s="153"/>
      <c r="BBM14" s="153"/>
      <c r="BBN14" s="153"/>
      <c r="BBO14" s="153"/>
      <c r="BBP14" s="153"/>
      <c r="BBQ14" s="153"/>
      <c r="BBR14" s="153"/>
      <c r="BBS14" s="153"/>
      <c r="BBT14" s="153"/>
      <c r="BBU14" s="153"/>
      <c r="BBV14" s="153"/>
      <c r="BBW14" s="153"/>
      <c r="BBX14" s="153"/>
      <c r="BBY14" s="153"/>
      <c r="BBZ14" s="153"/>
      <c r="BCA14" s="153"/>
      <c r="BCB14" s="153"/>
      <c r="BCC14" s="153"/>
      <c r="BCD14" s="153"/>
      <c r="BCE14" s="153"/>
      <c r="BCF14" s="153"/>
      <c r="BCG14" s="153"/>
      <c r="BCH14" s="153"/>
      <c r="BCI14" s="153"/>
      <c r="BCJ14" s="153"/>
      <c r="BCK14" s="153"/>
      <c r="BCL14" s="153"/>
      <c r="BCM14" s="153"/>
      <c r="BCN14" s="153"/>
      <c r="BCO14" s="153"/>
      <c r="BCP14" s="153"/>
      <c r="BCQ14" s="153"/>
      <c r="BCR14" s="153"/>
      <c r="BCS14" s="153"/>
      <c r="BCT14" s="153"/>
      <c r="BCU14" s="153"/>
      <c r="BCV14" s="153"/>
      <c r="BCW14" s="153"/>
      <c r="BCX14" s="153"/>
      <c r="BCY14" s="153"/>
      <c r="BCZ14" s="153"/>
      <c r="BDA14" s="153"/>
      <c r="BDB14" s="153"/>
      <c r="BDC14" s="153"/>
      <c r="BDD14" s="153"/>
      <c r="BDE14" s="153"/>
      <c r="BDF14" s="153"/>
      <c r="BDG14" s="153"/>
      <c r="BDH14" s="153"/>
      <c r="BDI14" s="153"/>
      <c r="BDJ14" s="153"/>
      <c r="BDK14" s="153"/>
      <c r="BDL14" s="153"/>
      <c r="BDM14" s="153"/>
      <c r="BDN14" s="153"/>
      <c r="BDO14" s="153"/>
      <c r="BDP14" s="153"/>
      <c r="BDQ14" s="153"/>
      <c r="BDR14" s="153"/>
      <c r="BDS14" s="153"/>
      <c r="BDT14" s="153"/>
      <c r="BDU14" s="153"/>
      <c r="BDV14" s="153"/>
      <c r="BDW14" s="153"/>
      <c r="BDX14" s="153"/>
      <c r="BDY14" s="153"/>
      <c r="BDZ14" s="153"/>
      <c r="BEA14" s="153"/>
      <c r="BEB14" s="153"/>
      <c r="BEC14" s="153"/>
      <c r="BED14" s="153"/>
      <c r="BEE14" s="153"/>
      <c r="BEF14" s="153"/>
      <c r="BEG14" s="153"/>
      <c r="BEH14" s="153"/>
      <c r="BEI14" s="153"/>
      <c r="BEJ14" s="153"/>
      <c r="BEK14" s="153"/>
      <c r="BEL14" s="153"/>
      <c r="BEM14" s="153"/>
      <c r="BEN14" s="153"/>
      <c r="BEO14" s="153"/>
      <c r="BEP14" s="153"/>
      <c r="BEQ14" s="153"/>
      <c r="BER14" s="153"/>
      <c r="BES14" s="153"/>
      <c r="BET14" s="153"/>
      <c r="BEU14" s="153"/>
      <c r="BEV14" s="153"/>
      <c r="BEW14" s="153"/>
      <c r="BEX14" s="153"/>
      <c r="BEY14" s="153"/>
      <c r="BEZ14" s="153"/>
      <c r="BFA14" s="153"/>
      <c r="BFB14" s="153"/>
      <c r="BFC14" s="153"/>
      <c r="BFD14" s="153"/>
      <c r="BFE14" s="153"/>
      <c r="BFF14" s="153"/>
      <c r="BFG14" s="153"/>
      <c r="BFH14" s="153"/>
      <c r="BFI14" s="153"/>
      <c r="BFJ14" s="153"/>
      <c r="BFK14" s="153"/>
      <c r="BFL14" s="153"/>
      <c r="BFM14" s="153"/>
      <c r="BFN14" s="153"/>
      <c r="BFO14" s="153"/>
      <c r="BFP14" s="153"/>
      <c r="BFQ14" s="153"/>
      <c r="BFR14" s="153"/>
      <c r="BFS14" s="153"/>
      <c r="BFT14" s="153"/>
      <c r="BFU14" s="153"/>
      <c r="BFV14" s="153"/>
      <c r="BFW14" s="153"/>
      <c r="BFX14" s="153"/>
      <c r="BFY14" s="153"/>
      <c r="BFZ14" s="153"/>
      <c r="BGA14" s="153"/>
      <c r="BGB14" s="153"/>
      <c r="BGC14" s="153"/>
      <c r="BGD14" s="153"/>
      <c r="BGE14" s="153"/>
      <c r="BGF14" s="153"/>
      <c r="BGG14" s="153"/>
      <c r="BGH14" s="153"/>
      <c r="BGI14" s="153"/>
      <c r="BGJ14" s="153"/>
      <c r="BGK14" s="153"/>
      <c r="BGL14" s="153"/>
      <c r="BGM14" s="153"/>
      <c r="BGN14" s="153"/>
      <c r="BGO14" s="153"/>
      <c r="BGP14" s="153"/>
      <c r="BGQ14" s="153"/>
      <c r="BGR14" s="153"/>
      <c r="BGS14" s="153"/>
      <c r="BGT14" s="153"/>
      <c r="BGU14" s="153"/>
      <c r="BGV14" s="153"/>
      <c r="BGW14" s="153"/>
      <c r="BGX14" s="153"/>
      <c r="BGY14" s="153"/>
      <c r="BGZ14" s="153"/>
      <c r="BHA14" s="153"/>
      <c r="BHB14" s="153"/>
      <c r="BHC14" s="153"/>
      <c r="BHD14" s="153"/>
      <c r="BHE14" s="153"/>
      <c r="BHF14" s="153"/>
      <c r="BHG14" s="153"/>
      <c r="BHH14" s="153"/>
      <c r="BHI14" s="153"/>
      <c r="BHJ14" s="153"/>
      <c r="BHK14" s="153"/>
      <c r="BHL14" s="153"/>
      <c r="BHM14" s="153"/>
      <c r="BHN14" s="153"/>
      <c r="BHO14" s="153"/>
      <c r="BHP14" s="153"/>
      <c r="BHQ14" s="153"/>
      <c r="BHR14" s="153"/>
      <c r="BHS14" s="153"/>
      <c r="BHT14" s="153"/>
      <c r="BHU14" s="153"/>
      <c r="BHV14" s="153"/>
      <c r="BHW14" s="153"/>
      <c r="BHX14" s="153"/>
      <c r="BHY14" s="153"/>
      <c r="BHZ14" s="153"/>
      <c r="BIA14" s="153"/>
      <c r="BIB14" s="153"/>
      <c r="BIC14" s="153"/>
      <c r="BID14" s="153"/>
      <c r="BIE14" s="153"/>
      <c r="BIF14" s="153"/>
      <c r="BIG14" s="153"/>
      <c r="BIH14" s="153"/>
      <c r="BII14" s="153"/>
      <c r="BIJ14" s="153"/>
      <c r="BIK14" s="153"/>
      <c r="BIL14" s="153"/>
      <c r="BIM14" s="153"/>
      <c r="BIN14" s="153"/>
      <c r="BIO14" s="153"/>
      <c r="BIP14" s="153"/>
      <c r="BIQ14" s="153"/>
      <c r="BIR14" s="153"/>
      <c r="BIS14" s="153"/>
      <c r="BIT14" s="153"/>
      <c r="BIU14" s="153"/>
      <c r="BIV14" s="153"/>
      <c r="BIW14" s="153"/>
      <c r="BIX14" s="153"/>
      <c r="BIY14" s="153"/>
      <c r="BIZ14" s="153"/>
      <c r="BJA14" s="153"/>
      <c r="BJB14" s="153"/>
      <c r="BJC14" s="153"/>
      <c r="BJD14" s="153"/>
      <c r="BJE14" s="153"/>
      <c r="BJF14" s="153"/>
      <c r="BJG14" s="153"/>
      <c r="BJH14" s="153"/>
      <c r="BJI14" s="153"/>
      <c r="BJJ14" s="153"/>
      <c r="BJK14" s="153"/>
      <c r="BJL14" s="153"/>
      <c r="BJM14" s="153"/>
      <c r="BJN14" s="153"/>
      <c r="BJO14" s="153"/>
      <c r="BJP14" s="153"/>
      <c r="BJQ14" s="153"/>
      <c r="BJR14" s="153"/>
      <c r="BJS14" s="153"/>
      <c r="BJT14" s="153"/>
      <c r="BJU14" s="153"/>
      <c r="BJV14" s="153"/>
      <c r="BJW14" s="153"/>
      <c r="BJX14" s="153"/>
      <c r="BJY14" s="153"/>
      <c r="BJZ14" s="153"/>
      <c r="BKA14" s="153"/>
      <c r="BKB14" s="153"/>
      <c r="BKC14" s="153"/>
      <c r="BKD14" s="153"/>
      <c r="BKE14" s="153"/>
      <c r="BKF14" s="153"/>
      <c r="BKG14" s="153"/>
      <c r="BKH14" s="153"/>
      <c r="BKI14" s="153"/>
      <c r="BKJ14" s="153"/>
      <c r="BKK14" s="153"/>
      <c r="BKL14" s="153"/>
      <c r="BKM14" s="153"/>
      <c r="BKN14" s="153"/>
      <c r="BKO14" s="153"/>
      <c r="BKP14" s="153"/>
      <c r="BKQ14" s="153"/>
      <c r="BKR14" s="153"/>
      <c r="BKS14" s="153"/>
      <c r="BKT14" s="153"/>
      <c r="BKU14" s="153"/>
      <c r="BKV14" s="153"/>
      <c r="BKW14" s="153"/>
      <c r="BKX14" s="153"/>
      <c r="BKY14" s="153"/>
      <c r="BKZ14" s="153"/>
      <c r="BLA14" s="153"/>
      <c r="BLB14" s="153"/>
      <c r="BLC14" s="153"/>
      <c r="BLD14" s="153"/>
      <c r="BLE14" s="153"/>
      <c r="BLF14" s="153"/>
      <c r="BLG14" s="153"/>
      <c r="BLH14" s="153"/>
      <c r="BLI14" s="153"/>
      <c r="BLJ14" s="153"/>
      <c r="BLK14" s="153"/>
      <c r="BLL14" s="153"/>
      <c r="BLM14" s="153"/>
      <c r="BLN14" s="153"/>
      <c r="BLO14" s="153"/>
      <c r="BLP14" s="153"/>
      <c r="BLQ14" s="153"/>
      <c r="BLR14" s="153"/>
      <c r="BLS14" s="153"/>
      <c r="BLT14" s="153"/>
      <c r="BLU14" s="153"/>
      <c r="BLV14" s="153"/>
      <c r="BLW14" s="153"/>
      <c r="BLX14" s="153"/>
      <c r="BLY14" s="153"/>
      <c r="BLZ14" s="153"/>
      <c r="BMA14" s="153"/>
      <c r="BMB14" s="153"/>
      <c r="BMC14" s="153"/>
      <c r="BMD14" s="153"/>
      <c r="BME14" s="153"/>
      <c r="BMF14" s="153"/>
      <c r="BMG14" s="153"/>
      <c r="BMH14" s="153"/>
      <c r="BMI14" s="153"/>
      <c r="BMJ14" s="153"/>
      <c r="BMK14" s="153"/>
      <c r="BML14" s="153"/>
      <c r="BMM14" s="153"/>
      <c r="BMN14" s="153"/>
      <c r="BMO14" s="153"/>
      <c r="BMP14" s="153"/>
      <c r="BMQ14" s="153"/>
      <c r="BMR14" s="153"/>
      <c r="BMS14" s="153"/>
      <c r="BMT14" s="153"/>
      <c r="BMU14" s="153"/>
      <c r="BMV14" s="153"/>
      <c r="BMW14" s="153"/>
      <c r="BMX14" s="153"/>
      <c r="BMY14" s="153"/>
      <c r="BMZ14" s="153"/>
      <c r="BNA14" s="153"/>
      <c r="BNB14" s="153"/>
      <c r="BNC14" s="153"/>
      <c r="BND14" s="153"/>
      <c r="BNE14" s="153"/>
      <c r="BNF14" s="153"/>
      <c r="BNG14" s="153"/>
      <c r="BNH14" s="153"/>
      <c r="BNI14" s="153"/>
      <c r="BNJ14" s="153"/>
      <c r="BNK14" s="153"/>
      <c r="BNL14" s="153"/>
      <c r="BNM14" s="153"/>
      <c r="BNN14" s="153"/>
      <c r="BNO14" s="153"/>
      <c r="BNP14" s="153"/>
      <c r="BNQ14" s="153"/>
      <c r="BNR14" s="153"/>
      <c r="BNS14" s="153"/>
      <c r="BNT14" s="153"/>
      <c r="BNU14" s="153"/>
      <c r="BNV14" s="153"/>
      <c r="BNW14" s="153"/>
      <c r="BNX14" s="153"/>
      <c r="BNY14" s="153"/>
      <c r="BNZ14" s="153"/>
      <c r="BOA14" s="153"/>
      <c r="BOB14" s="153"/>
      <c r="BOC14" s="153"/>
      <c r="BOD14" s="153"/>
      <c r="BOE14" s="153"/>
      <c r="BOF14" s="153"/>
      <c r="BOG14" s="153"/>
      <c r="BOH14" s="153"/>
      <c r="BOI14" s="153"/>
      <c r="BOJ14" s="153"/>
      <c r="BOK14" s="153"/>
      <c r="BOL14" s="153"/>
      <c r="BOM14" s="153"/>
      <c r="BON14" s="153"/>
      <c r="BOO14" s="153"/>
      <c r="BOP14" s="153"/>
      <c r="BOQ14" s="153"/>
      <c r="BOR14" s="153"/>
      <c r="BOS14" s="153"/>
      <c r="BOT14" s="153"/>
      <c r="BOU14" s="153"/>
      <c r="BOV14" s="153"/>
      <c r="BOW14" s="153"/>
      <c r="BOX14" s="153"/>
      <c r="BOY14" s="153"/>
      <c r="BOZ14" s="153"/>
      <c r="BPA14" s="153"/>
      <c r="BPB14" s="153"/>
      <c r="BPC14" s="153"/>
      <c r="BPD14" s="153"/>
      <c r="BPE14" s="153"/>
      <c r="BPF14" s="153"/>
      <c r="BPG14" s="153"/>
      <c r="BPH14" s="153"/>
      <c r="BPI14" s="153"/>
      <c r="BPJ14" s="153"/>
      <c r="BPK14" s="153"/>
      <c r="BPL14" s="153"/>
      <c r="BPM14" s="153"/>
      <c r="BPN14" s="153"/>
      <c r="BPO14" s="153"/>
      <c r="BPP14" s="153"/>
      <c r="BPQ14" s="153"/>
      <c r="BPR14" s="153"/>
      <c r="BPS14" s="153"/>
      <c r="BPT14" s="153"/>
      <c r="BPU14" s="153"/>
      <c r="BPV14" s="153"/>
      <c r="BPW14" s="153"/>
      <c r="BPX14" s="153"/>
      <c r="BPY14" s="153"/>
      <c r="BPZ14" s="153"/>
      <c r="BQA14" s="153"/>
      <c r="BQB14" s="153"/>
      <c r="BQC14" s="153"/>
      <c r="BQD14" s="153"/>
      <c r="BQE14" s="153"/>
      <c r="BQF14" s="153"/>
      <c r="BQG14" s="153"/>
      <c r="BQH14" s="153"/>
      <c r="BQI14" s="153"/>
      <c r="BQJ14" s="153"/>
      <c r="BQK14" s="153"/>
      <c r="BQL14" s="153"/>
      <c r="BQM14" s="153"/>
      <c r="BQN14" s="153"/>
      <c r="BQO14" s="153"/>
      <c r="BQP14" s="153"/>
      <c r="BQQ14" s="153"/>
      <c r="BQR14" s="153"/>
      <c r="BQS14" s="153"/>
      <c r="BQT14" s="153"/>
      <c r="BQU14" s="153"/>
      <c r="BQV14" s="153"/>
      <c r="BQW14" s="153"/>
      <c r="BQX14" s="153"/>
      <c r="BQY14" s="153"/>
      <c r="BQZ14" s="153"/>
      <c r="BRA14" s="153"/>
      <c r="BRB14" s="153"/>
      <c r="BRC14" s="153"/>
      <c r="BRD14" s="153"/>
      <c r="BRE14" s="153"/>
      <c r="BRF14" s="153"/>
      <c r="BRG14" s="153"/>
      <c r="BRH14" s="153"/>
      <c r="BRI14" s="153"/>
      <c r="BRJ14" s="153"/>
      <c r="BRK14" s="153"/>
      <c r="BRL14" s="153"/>
      <c r="BRM14" s="153"/>
      <c r="BRN14" s="153"/>
      <c r="BRO14" s="153"/>
      <c r="BRP14" s="153"/>
      <c r="BRQ14" s="153"/>
      <c r="BRR14" s="153"/>
      <c r="BRS14" s="153"/>
      <c r="BRT14" s="153"/>
      <c r="BRU14" s="153"/>
      <c r="BRV14" s="153"/>
      <c r="BRW14" s="153"/>
      <c r="BRX14" s="153"/>
      <c r="BRY14" s="153"/>
      <c r="BRZ14" s="153"/>
      <c r="BSA14" s="153"/>
      <c r="BSB14" s="153"/>
      <c r="BSC14" s="153"/>
      <c r="BSD14" s="153"/>
      <c r="BSE14" s="153"/>
      <c r="BSF14" s="153"/>
      <c r="BSG14" s="153"/>
      <c r="BSH14" s="153"/>
      <c r="BSI14" s="153"/>
      <c r="BSJ14" s="153"/>
      <c r="BSK14" s="153"/>
      <c r="BSL14" s="153"/>
      <c r="BSM14" s="153"/>
      <c r="BSN14" s="153"/>
      <c r="BSO14" s="153"/>
      <c r="BSP14" s="153"/>
      <c r="BSQ14" s="153"/>
      <c r="BSR14" s="153"/>
      <c r="BSS14" s="153"/>
      <c r="BST14" s="153"/>
      <c r="BSU14" s="153"/>
      <c r="BSV14" s="153"/>
      <c r="BSW14" s="153"/>
      <c r="BSX14" s="153"/>
      <c r="BSY14" s="153"/>
      <c r="BSZ14" s="153"/>
      <c r="BTA14" s="153"/>
      <c r="BTB14" s="153"/>
      <c r="BTC14" s="153"/>
      <c r="BTD14" s="153"/>
      <c r="BTE14" s="153"/>
      <c r="BTF14" s="153"/>
      <c r="BTG14" s="153"/>
      <c r="BTH14" s="153"/>
      <c r="BTI14" s="153"/>
      <c r="BTJ14" s="153"/>
      <c r="BTK14" s="153"/>
      <c r="BTL14" s="153"/>
      <c r="BTM14" s="153"/>
      <c r="BTN14" s="153"/>
      <c r="BTO14" s="153"/>
      <c r="BTP14" s="153"/>
      <c r="BTQ14" s="153"/>
      <c r="BTR14" s="153"/>
      <c r="BTS14" s="153"/>
      <c r="BTT14" s="153"/>
      <c r="BTU14" s="153"/>
      <c r="BTV14" s="153"/>
      <c r="BTW14" s="153"/>
      <c r="BTX14" s="153"/>
      <c r="BTY14" s="153"/>
      <c r="BTZ14" s="153"/>
      <c r="BUA14" s="153"/>
      <c r="BUB14" s="153"/>
      <c r="BUC14" s="153"/>
      <c r="BUD14" s="153"/>
      <c r="BUE14" s="153"/>
      <c r="BUF14" s="153"/>
      <c r="BUG14" s="153"/>
      <c r="BUH14" s="153"/>
      <c r="BUI14" s="153"/>
      <c r="BUJ14" s="153"/>
      <c r="BUK14" s="153"/>
      <c r="BUL14" s="153"/>
      <c r="BUM14" s="153"/>
      <c r="BUN14" s="153"/>
      <c r="BUO14" s="153"/>
      <c r="BUP14" s="153"/>
      <c r="BUQ14" s="153"/>
      <c r="BUR14" s="153"/>
      <c r="BUS14" s="153"/>
      <c r="BUT14" s="153"/>
      <c r="BUU14" s="153"/>
      <c r="BUV14" s="153"/>
      <c r="BUW14" s="153"/>
      <c r="BUX14" s="153"/>
      <c r="BUY14" s="153"/>
      <c r="BUZ14" s="153"/>
      <c r="BVA14" s="153"/>
      <c r="BVB14" s="153"/>
      <c r="BVC14" s="153"/>
      <c r="BVD14" s="153"/>
      <c r="BVE14" s="153"/>
      <c r="BVF14" s="153"/>
      <c r="BVG14" s="153"/>
      <c r="BVH14" s="153"/>
      <c r="BVI14" s="153"/>
      <c r="BVJ14" s="153"/>
      <c r="BVK14" s="153"/>
      <c r="BVL14" s="153"/>
      <c r="BVM14" s="153"/>
      <c r="BVN14" s="153"/>
      <c r="BVO14" s="153"/>
      <c r="BVP14" s="153"/>
      <c r="BVQ14" s="153"/>
      <c r="BVR14" s="153"/>
      <c r="BVS14" s="153"/>
      <c r="BVT14" s="153"/>
      <c r="BVU14" s="153"/>
      <c r="BVV14" s="153"/>
      <c r="BVW14" s="153"/>
      <c r="BVX14" s="153"/>
      <c r="BVY14" s="153"/>
      <c r="BVZ14" s="153"/>
      <c r="BWA14" s="153"/>
      <c r="BWB14" s="153"/>
      <c r="BWC14" s="153"/>
      <c r="BWD14" s="153"/>
      <c r="BWE14" s="153"/>
      <c r="BWF14" s="153"/>
      <c r="BWG14" s="153"/>
      <c r="BWH14" s="153"/>
      <c r="BWI14" s="153"/>
      <c r="BWJ14" s="153"/>
      <c r="BWK14" s="153"/>
      <c r="BWL14" s="153"/>
      <c r="BWM14" s="153"/>
      <c r="BWN14" s="153"/>
      <c r="BWO14" s="153"/>
      <c r="BWP14" s="153"/>
      <c r="BWQ14" s="153"/>
      <c r="BWR14" s="153"/>
      <c r="BWS14" s="153"/>
      <c r="BWT14" s="153"/>
      <c r="BWU14" s="153"/>
      <c r="BWV14" s="153"/>
      <c r="BWW14" s="153"/>
      <c r="BWX14" s="153"/>
      <c r="BWY14" s="153"/>
      <c r="BWZ14" s="153"/>
      <c r="BXA14" s="153"/>
      <c r="BXB14" s="153"/>
      <c r="BXC14" s="153"/>
      <c r="BXD14" s="153"/>
      <c r="BXE14" s="153"/>
      <c r="BXF14" s="153"/>
      <c r="BXG14" s="153"/>
      <c r="BXH14" s="153"/>
      <c r="BXI14" s="153"/>
      <c r="BXJ14" s="153"/>
      <c r="BXK14" s="153"/>
      <c r="BXL14" s="153"/>
      <c r="BXM14" s="153"/>
      <c r="BXN14" s="153"/>
      <c r="BXO14" s="153"/>
      <c r="BXP14" s="153"/>
      <c r="BXQ14" s="153"/>
      <c r="BXR14" s="153"/>
      <c r="BXS14" s="153"/>
      <c r="BXT14" s="153"/>
      <c r="BXU14" s="153"/>
      <c r="BXV14" s="153"/>
      <c r="BXW14" s="153"/>
      <c r="BXX14" s="153"/>
      <c r="BXY14" s="153"/>
      <c r="BXZ14" s="153"/>
      <c r="BYA14" s="153"/>
      <c r="BYB14" s="153"/>
      <c r="BYC14" s="153"/>
      <c r="BYD14" s="153"/>
      <c r="BYE14" s="153"/>
      <c r="BYF14" s="153"/>
      <c r="BYG14" s="153"/>
      <c r="BYH14" s="153"/>
      <c r="BYI14" s="153"/>
      <c r="BYJ14" s="153"/>
      <c r="BYK14" s="153"/>
      <c r="BYL14" s="153"/>
      <c r="BYM14" s="153"/>
      <c r="BYN14" s="153"/>
      <c r="BYO14" s="153"/>
      <c r="BYP14" s="153"/>
      <c r="BYQ14" s="153"/>
      <c r="BYR14" s="153"/>
      <c r="BYS14" s="153"/>
      <c r="BYT14" s="153"/>
      <c r="BYU14" s="153"/>
      <c r="BYV14" s="153"/>
      <c r="BYW14" s="153"/>
      <c r="BYX14" s="153"/>
      <c r="BYY14" s="153"/>
      <c r="BYZ14" s="153"/>
      <c r="BZA14" s="153"/>
      <c r="BZB14" s="153"/>
      <c r="BZC14" s="153"/>
      <c r="BZD14" s="153"/>
      <c r="BZE14" s="153"/>
      <c r="BZF14" s="153"/>
      <c r="BZG14" s="153"/>
      <c r="BZH14" s="153"/>
      <c r="BZI14" s="153"/>
      <c r="BZJ14" s="153"/>
      <c r="BZK14" s="153"/>
      <c r="BZL14" s="153"/>
      <c r="BZM14" s="153"/>
      <c r="BZN14" s="153"/>
      <c r="BZO14" s="153"/>
      <c r="BZP14" s="153"/>
      <c r="BZQ14" s="153"/>
      <c r="BZR14" s="153"/>
      <c r="BZS14" s="153"/>
      <c r="BZT14" s="153"/>
      <c r="BZU14" s="153"/>
      <c r="BZV14" s="153"/>
      <c r="BZW14" s="153"/>
      <c r="BZX14" s="153"/>
      <c r="BZY14" s="153"/>
      <c r="BZZ14" s="153"/>
      <c r="CAA14" s="153"/>
      <c r="CAB14" s="153"/>
      <c r="CAC14" s="153"/>
      <c r="CAD14" s="153"/>
      <c r="CAE14" s="153"/>
      <c r="CAF14" s="153"/>
      <c r="CAG14" s="153"/>
      <c r="CAH14" s="153"/>
      <c r="CAI14" s="153"/>
      <c r="CAJ14" s="153"/>
      <c r="CAK14" s="153"/>
      <c r="CAL14" s="153"/>
      <c r="CAM14" s="153"/>
      <c r="CAN14" s="153"/>
      <c r="CAO14" s="153"/>
      <c r="CAP14" s="153"/>
      <c r="CAQ14" s="153"/>
      <c r="CAR14" s="153"/>
      <c r="CAS14" s="153"/>
      <c r="CAT14" s="153"/>
      <c r="CAU14" s="153"/>
      <c r="CAV14" s="153"/>
      <c r="CAW14" s="153"/>
      <c r="CAX14" s="153"/>
      <c r="CAY14" s="153"/>
      <c r="CAZ14" s="153"/>
      <c r="CBA14" s="153"/>
      <c r="CBB14" s="153"/>
      <c r="CBC14" s="153"/>
      <c r="CBD14" s="153"/>
      <c r="CBE14" s="153"/>
      <c r="CBF14" s="153"/>
      <c r="CBG14" s="153"/>
      <c r="CBH14" s="153"/>
      <c r="CBI14" s="153"/>
      <c r="CBJ14" s="153"/>
      <c r="CBK14" s="153"/>
      <c r="CBL14" s="153"/>
      <c r="CBM14" s="153"/>
      <c r="CBN14" s="153"/>
      <c r="CBO14" s="153"/>
      <c r="CBP14" s="153"/>
      <c r="CBQ14" s="153"/>
      <c r="CBR14" s="153"/>
      <c r="CBS14" s="153"/>
      <c r="CBT14" s="153"/>
      <c r="CBU14" s="153"/>
      <c r="CBV14" s="153"/>
      <c r="CBW14" s="153"/>
      <c r="CBX14" s="153"/>
      <c r="CBY14" s="153"/>
      <c r="CBZ14" s="153"/>
      <c r="CCA14" s="153"/>
      <c r="CCB14" s="153"/>
      <c r="CCC14" s="153"/>
      <c r="CCD14" s="153"/>
      <c r="CCE14" s="153"/>
      <c r="CCF14" s="153"/>
      <c r="CCG14" s="153"/>
      <c r="CCH14" s="153"/>
      <c r="CCI14" s="153"/>
      <c r="CCJ14" s="153"/>
      <c r="CCK14" s="153"/>
      <c r="CCL14" s="153"/>
      <c r="CCM14" s="153"/>
      <c r="CCN14" s="153"/>
      <c r="CCO14" s="153"/>
      <c r="CCP14" s="153"/>
      <c r="CCQ14" s="153"/>
      <c r="CCR14" s="153"/>
      <c r="CCS14" s="153"/>
      <c r="CCT14" s="153"/>
      <c r="CCU14" s="153"/>
      <c r="CCV14" s="153"/>
      <c r="CCW14" s="153"/>
      <c r="CCX14" s="153"/>
      <c r="CCY14" s="153"/>
      <c r="CCZ14" s="153"/>
      <c r="CDA14" s="153"/>
      <c r="CDB14" s="153"/>
      <c r="CDC14" s="153"/>
      <c r="CDD14" s="153"/>
      <c r="CDE14" s="153"/>
      <c r="CDF14" s="153"/>
      <c r="CDG14" s="153"/>
      <c r="CDH14" s="153"/>
      <c r="CDI14" s="153"/>
      <c r="CDJ14" s="153"/>
      <c r="CDK14" s="153"/>
      <c r="CDL14" s="153"/>
      <c r="CDM14" s="153"/>
      <c r="CDN14" s="153"/>
      <c r="CDO14" s="153"/>
      <c r="CDP14" s="153"/>
      <c r="CDQ14" s="153"/>
      <c r="CDR14" s="153"/>
      <c r="CDS14" s="153"/>
      <c r="CDT14" s="153"/>
      <c r="CDU14" s="153"/>
      <c r="CDV14" s="153"/>
      <c r="CDW14" s="153"/>
      <c r="CDX14" s="153"/>
      <c r="CDY14" s="153"/>
      <c r="CDZ14" s="153"/>
      <c r="CEA14" s="153"/>
      <c r="CEB14" s="153"/>
      <c r="CEC14" s="153"/>
      <c r="CED14" s="153"/>
      <c r="CEE14" s="153"/>
      <c r="CEF14" s="153"/>
      <c r="CEG14" s="153"/>
      <c r="CEH14" s="153"/>
      <c r="CEI14" s="153"/>
      <c r="CEJ14" s="153"/>
      <c r="CEK14" s="153"/>
      <c r="CEL14" s="153"/>
      <c r="CEM14" s="153"/>
      <c r="CEN14" s="153"/>
      <c r="CEO14" s="153"/>
      <c r="CEP14" s="153"/>
      <c r="CEQ14" s="153"/>
      <c r="CER14" s="153"/>
      <c r="CES14" s="153"/>
      <c r="CET14" s="153"/>
      <c r="CEU14" s="153"/>
      <c r="CEV14" s="153"/>
      <c r="CEW14" s="153"/>
      <c r="CEX14" s="153"/>
      <c r="CEY14" s="153"/>
      <c r="CEZ14" s="153"/>
      <c r="CFA14" s="153"/>
      <c r="CFB14" s="153"/>
      <c r="CFC14" s="153"/>
      <c r="CFD14" s="153"/>
      <c r="CFE14" s="153"/>
      <c r="CFF14" s="153"/>
      <c r="CFG14" s="153"/>
      <c r="CFH14" s="153"/>
      <c r="CFI14" s="153"/>
      <c r="CFJ14" s="153"/>
      <c r="CFK14" s="153"/>
      <c r="CFL14" s="153"/>
      <c r="CFM14" s="153"/>
      <c r="CFN14" s="153"/>
      <c r="CFO14" s="153"/>
      <c r="CFP14" s="153"/>
      <c r="CFQ14" s="153"/>
      <c r="CFR14" s="153"/>
      <c r="CFS14" s="153"/>
      <c r="CFT14" s="153"/>
      <c r="CFU14" s="153"/>
      <c r="CFV14" s="153"/>
      <c r="CFW14" s="153"/>
      <c r="CFX14" s="153"/>
      <c r="CFY14" s="153"/>
      <c r="CFZ14" s="153"/>
      <c r="CGA14" s="153"/>
      <c r="CGB14" s="153"/>
      <c r="CGC14" s="153"/>
      <c r="CGD14" s="153"/>
      <c r="CGE14" s="153"/>
      <c r="CGF14" s="153"/>
      <c r="CGG14" s="153"/>
      <c r="CGH14" s="153"/>
      <c r="CGI14" s="153"/>
      <c r="CGJ14" s="153"/>
      <c r="CGK14" s="153"/>
      <c r="CGL14" s="153"/>
      <c r="CGM14" s="153"/>
      <c r="CGN14" s="153"/>
      <c r="CGO14" s="153"/>
      <c r="CGP14" s="153"/>
      <c r="CGQ14" s="153"/>
      <c r="CGR14" s="153"/>
      <c r="CGS14" s="153"/>
      <c r="CGT14" s="153"/>
      <c r="CGU14" s="153"/>
      <c r="CGV14" s="153"/>
      <c r="CGW14" s="153"/>
      <c r="CGX14" s="153"/>
      <c r="CGY14" s="153"/>
      <c r="CGZ14" s="153"/>
      <c r="CHA14" s="153"/>
      <c r="CHB14" s="153"/>
      <c r="CHC14" s="153"/>
      <c r="CHD14" s="153"/>
      <c r="CHE14" s="153"/>
      <c r="CHF14" s="153"/>
      <c r="CHG14" s="153"/>
      <c r="CHH14" s="153"/>
      <c r="CHI14" s="153"/>
      <c r="CHJ14" s="153"/>
      <c r="CHK14" s="153"/>
      <c r="CHL14" s="153"/>
      <c r="CHM14" s="153"/>
      <c r="CHN14" s="153"/>
      <c r="CHO14" s="153"/>
      <c r="CHP14" s="153"/>
      <c r="CHQ14" s="153"/>
      <c r="CHR14" s="153"/>
      <c r="CHS14" s="153"/>
      <c r="CHT14" s="153"/>
      <c r="CHU14" s="153"/>
      <c r="CHV14" s="153"/>
      <c r="CHW14" s="153"/>
      <c r="CHX14" s="153"/>
      <c r="CHY14" s="153"/>
      <c r="CHZ14" s="153"/>
      <c r="CIA14" s="153"/>
      <c r="CIB14" s="153"/>
      <c r="CIC14" s="153"/>
      <c r="CID14" s="153"/>
      <c r="CIE14" s="153"/>
      <c r="CIF14" s="153"/>
      <c r="CIG14" s="153"/>
      <c r="CIH14" s="153"/>
      <c r="CII14" s="153"/>
      <c r="CIJ14" s="153"/>
      <c r="CIK14" s="153"/>
      <c r="CIL14" s="153"/>
      <c r="CIM14" s="153"/>
      <c r="CIN14" s="153"/>
      <c r="CIO14" s="153"/>
      <c r="CIP14" s="153"/>
      <c r="CIQ14" s="153"/>
      <c r="CIR14" s="153"/>
      <c r="CIS14" s="153"/>
      <c r="CIT14" s="153"/>
      <c r="CIU14" s="153"/>
      <c r="CIV14" s="153"/>
      <c r="CIW14" s="153"/>
      <c r="CIX14" s="153"/>
      <c r="CIY14" s="153"/>
      <c r="CIZ14" s="153"/>
      <c r="CJA14" s="153"/>
      <c r="CJB14" s="153"/>
      <c r="CJC14" s="153"/>
      <c r="CJD14" s="153"/>
      <c r="CJE14" s="153"/>
      <c r="CJF14" s="153"/>
      <c r="CJG14" s="153"/>
      <c r="CJH14" s="153"/>
      <c r="CJI14" s="153"/>
      <c r="CJJ14" s="153"/>
      <c r="CJK14" s="153"/>
      <c r="CJL14" s="153"/>
      <c r="CJM14" s="153"/>
      <c r="CJN14" s="153"/>
      <c r="CJO14" s="153"/>
      <c r="CJP14" s="153"/>
      <c r="CJQ14" s="153"/>
      <c r="CJR14" s="153"/>
      <c r="CJS14" s="153"/>
      <c r="CJT14" s="153"/>
      <c r="CJU14" s="153"/>
      <c r="CJV14" s="153"/>
      <c r="CJW14" s="153"/>
      <c r="CJX14" s="153"/>
      <c r="CJY14" s="153"/>
      <c r="CJZ14" s="153"/>
      <c r="CKA14" s="153"/>
      <c r="CKB14" s="153"/>
      <c r="CKC14" s="153"/>
      <c r="CKD14" s="153"/>
      <c r="CKE14" s="153"/>
      <c r="CKF14" s="153"/>
      <c r="CKG14" s="153"/>
      <c r="CKH14" s="153"/>
      <c r="CKI14" s="153"/>
      <c r="CKJ14" s="153"/>
      <c r="CKK14" s="153"/>
      <c r="CKL14" s="153"/>
      <c r="CKM14" s="153"/>
      <c r="CKN14" s="153"/>
      <c r="CKO14" s="153"/>
      <c r="CKP14" s="153"/>
      <c r="CKQ14" s="153"/>
      <c r="CKR14" s="153"/>
      <c r="CKS14" s="153"/>
      <c r="CKT14" s="153"/>
      <c r="CKU14" s="153"/>
      <c r="CKV14" s="153"/>
      <c r="CKW14" s="153"/>
      <c r="CKX14" s="153"/>
      <c r="CKY14" s="153"/>
      <c r="CKZ14" s="153"/>
      <c r="CLA14" s="153"/>
      <c r="CLB14" s="153"/>
      <c r="CLC14" s="153"/>
      <c r="CLD14" s="153"/>
      <c r="CLE14" s="153"/>
      <c r="CLF14" s="153"/>
      <c r="CLG14" s="153"/>
      <c r="CLH14" s="153"/>
      <c r="CLI14" s="153"/>
      <c r="CLJ14" s="153"/>
      <c r="CLK14" s="153"/>
      <c r="CLL14" s="153"/>
      <c r="CLM14" s="153"/>
      <c r="CLN14" s="153"/>
      <c r="CLO14" s="153"/>
      <c r="CLP14" s="153"/>
      <c r="CLQ14" s="153"/>
      <c r="CLR14" s="153"/>
      <c r="CLS14" s="153"/>
      <c r="CLT14" s="153"/>
      <c r="CLU14" s="153"/>
      <c r="CLV14" s="153"/>
      <c r="CLW14" s="153"/>
      <c r="CLX14" s="153"/>
      <c r="CLY14" s="153"/>
      <c r="CLZ14" s="153"/>
      <c r="CMA14" s="153"/>
      <c r="CMB14" s="153"/>
      <c r="CMC14" s="153"/>
      <c r="CMD14" s="153"/>
      <c r="CME14" s="153"/>
      <c r="CMF14" s="153"/>
      <c r="CMG14" s="153"/>
      <c r="CMH14" s="153"/>
      <c r="CMI14" s="153"/>
      <c r="CMJ14" s="153"/>
      <c r="CMK14" s="153"/>
      <c r="CML14" s="153"/>
      <c r="CMM14" s="153"/>
      <c r="CMN14" s="153"/>
      <c r="CMO14" s="153"/>
      <c r="CMP14" s="153"/>
      <c r="CMQ14" s="153"/>
      <c r="CMR14" s="153"/>
      <c r="CMS14" s="153"/>
      <c r="CMT14" s="153"/>
      <c r="CMU14" s="153"/>
      <c r="CMV14" s="153"/>
      <c r="CMW14" s="153"/>
      <c r="CMX14" s="153"/>
      <c r="CMY14" s="153"/>
      <c r="CMZ14" s="153"/>
      <c r="CNA14" s="153"/>
      <c r="CNB14" s="153"/>
      <c r="CNC14" s="153"/>
      <c r="CND14" s="153"/>
      <c r="CNE14" s="153"/>
      <c r="CNF14" s="153"/>
      <c r="CNG14" s="153"/>
      <c r="CNH14" s="153"/>
      <c r="CNI14" s="153"/>
      <c r="CNJ14" s="153"/>
      <c r="CNK14" s="153"/>
      <c r="CNL14" s="153"/>
      <c r="CNM14" s="153"/>
      <c r="CNN14" s="153"/>
      <c r="CNO14" s="153"/>
      <c r="CNP14" s="153"/>
      <c r="CNQ14" s="153"/>
      <c r="CNR14" s="153"/>
      <c r="CNS14" s="153"/>
      <c r="CNT14" s="153"/>
      <c r="CNU14" s="153"/>
      <c r="CNV14" s="153"/>
      <c r="CNW14" s="153"/>
      <c r="CNX14" s="153"/>
      <c r="CNY14" s="153"/>
      <c r="CNZ14" s="153"/>
      <c r="COA14" s="153"/>
      <c r="COB14" s="153"/>
      <c r="COC14" s="153"/>
      <c r="COD14" s="153"/>
      <c r="COE14" s="153"/>
      <c r="COF14" s="153"/>
      <c r="COG14" s="153"/>
      <c r="COH14" s="153"/>
      <c r="COI14" s="153"/>
      <c r="COJ14" s="153"/>
      <c r="COK14" s="153"/>
      <c r="COL14" s="153"/>
      <c r="COM14" s="153"/>
      <c r="CON14" s="153"/>
      <c r="COO14" s="153"/>
      <c r="COP14" s="153"/>
      <c r="COQ14" s="153"/>
      <c r="COR14" s="153"/>
      <c r="COS14" s="153"/>
      <c r="COT14" s="153"/>
      <c r="COU14" s="153"/>
      <c r="COV14" s="153"/>
      <c r="COW14" s="153"/>
      <c r="COX14" s="153"/>
      <c r="COY14" s="153"/>
      <c r="COZ14" s="153"/>
      <c r="CPA14" s="153"/>
      <c r="CPB14" s="153"/>
      <c r="CPC14" s="153"/>
      <c r="CPD14" s="153"/>
      <c r="CPE14" s="153"/>
      <c r="CPF14" s="153"/>
      <c r="CPG14" s="153"/>
      <c r="CPH14" s="153"/>
      <c r="CPI14" s="153"/>
      <c r="CPJ14" s="153"/>
      <c r="CPK14" s="153"/>
      <c r="CPL14" s="153"/>
      <c r="CPM14" s="153"/>
      <c r="CPN14" s="153"/>
      <c r="CPO14" s="153"/>
      <c r="CPP14" s="153"/>
      <c r="CPQ14" s="153"/>
      <c r="CPR14" s="153"/>
      <c r="CPS14" s="153"/>
      <c r="CPT14" s="153"/>
      <c r="CPU14" s="153"/>
      <c r="CPV14" s="153"/>
      <c r="CPW14" s="153"/>
      <c r="CPX14" s="153"/>
      <c r="CPY14" s="153"/>
      <c r="CPZ14" s="153"/>
      <c r="CQA14" s="153"/>
      <c r="CQB14" s="153"/>
      <c r="CQC14" s="153"/>
      <c r="CQD14" s="153"/>
      <c r="CQE14" s="153"/>
      <c r="CQF14" s="153"/>
      <c r="CQG14" s="153"/>
      <c r="CQH14" s="153"/>
      <c r="CQI14" s="153"/>
      <c r="CQJ14" s="153"/>
      <c r="CQK14" s="153"/>
      <c r="CQL14" s="153"/>
      <c r="CQM14" s="153"/>
      <c r="CQN14" s="153"/>
      <c r="CQO14" s="153"/>
      <c r="CQP14" s="153"/>
      <c r="CQQ14" s="153"/>
      <c r="CQR14" s="153"/>
      <c r="CQS14" s="153"/>
      <c r="CQT14" s="153"/>
      <c r="CQU14" s="153"/>
      <c r="CQV14" s="153"/>
      <c r="CQW14" s="153"/>
      <c r="CQX14" s="153"/>
      <c r="CQY14" s="153"/>
      <c r="CQZ14" s="153"/>
      <c r="CRA14" s="153"/>
      <c r="CRB14" s="153"/>
      <c r="CRC14" s="153"/>
      <c r="CRD14" s="153"/>
      <c r="CRE14" s="153"/>
      <c r="CRF14" s="153"/>
      <c r="CRG14" s="153"/>
      <c r="CRH14" s="153"/>
      <c r="CRI14" s="153"/>
      <c r="CRJ14" s="153"/>
      <c r="CRK14" s="153"/>
      <c r="CRL14" s="153"/>
      <c r="CRM14" s="153"/>
      <c r="CRN14" s="153"/>
      <c r="CRO14" s="153"/>
      <c r="CRP14" s="153"/>
      <c r="CRQ14" s="153"/>
      <c r="CRR14" s="153"/>
      <c r="CRS14" s="153"/>
      <c r="CRT14" s="153"/>
      <c r="CRU14" s="153"/>
      <c r="CRV14" s="153"/>
      <c r="CRW14" s="153"/>
      <c r="CRX14" s="153"/>
      <c r="CRY14" s="153"/>
      <c r="CRZ14" s="153"/>
      <c r="CSA14" s="153"/>
      <c r="CSB14" s="153"/>
      <c r="CSC14" s="153"/>
      <c r="CSD14" s="153"/>
      <c r="CSE14" s="153"/>
      <c r="CSF14" s="153"/>
      <c r="CSG14" s="153"/>
      <c r="CSH14" s="153"/>
      <c r="CSI14" s="153"/>
      <c r="CSJ14" s="153"/>
      <c r="CSK14" s="153"/>
      <c r="CSL14" s="153"/>
      <c r="CSM14" s="153"/>
      <c r="CSN14" s="153"/>
      <c r="CSO14" s="153"/>
      <c r="CSP14" s="153"/>
      <c r="CSQ14" s="153"/>
      <c r="CSR14" s="153"/>
      <c r="CSS14" s="153"/>
      <c r="CST14" s="153"/>
      <c r="CSU14" s="153"/>
      <c r="CSV14" s="153"/>
      <c r="CSW14" s="153"/>
      <c r="CSX14" s="153"/>
      <c r="CSY14" s="153"/>
      <c r="CSZ14" s="153"/>
      <c r="CTA14" s="153"/>
      <c r="CTB14" s="153"/>
      <c r="CTC14" s="153"/>
      <c r="CTD14" s="153"/>
      <c r="CTE14" s="153"/>
      <c r="CTF14" s="153"/>
      <c r="CTG14" s="153"/>
      <c r="CTH14" s="153"/>
      <c r="CTI14" s="153"/>
      <c r="CTJ14" s="153"/>
      <c r="CTK14" s="153"/>
      <c r="CTL14" s="153"/>
      <c r="CTM14" s="153"/>
      <c r="CTN14" s="153"/>
      <c r="CTO14" s="153"/>
      <c r="CTP14" s="153"/>
      <c r="CTQ14" s="153"/>
      <c r="CTR14" s="153"/>
      <c r="CTS14" s="153"/>
      <c r="CTT14" s="153"/>
      <c r="CTU14" s="153"/>
      <c r="CTV14" s="153"/>
      <c r="CTW14" s="153"/>
      <c r="CTX14" s="153"/>
      <c r="CTY14" s="153"/>
      <c r="CTZ14" s="153"/>
      <c r="CUA14" s="153"/>
      <c r="CUB14" s="153"/>
      <c r="CUC14" s="153"/>
      <c r="CUD14" s="153"/>
      <c r="CUE14" s="153"/>
      <c r="CUF14" s="153"/>
      <c r="CUG14" s="153"/>
      <c r="CUH14" s="153"/>
      <c r="CUI14" s="153"/>
      <c r="CUJ14" s="153"/>
      <c r="CUK14" s="153"/>
      <c r="CUL14" s="153"/>
      <c r="CUM14" s="153"/>
      <c r="CUN14" s="153"/>
      <c r="CUO14" s="153"/>
      <c r="CUP14" s="153"/>
      <c r="CUQ14" s="153"/>
      <c r="CUR14" s="153"/>
      <c r="CUS14" s="153"/>
      <c r="CUT14" s="153"/>
      <c r="CUU14" s="153"/>
      <c r="CUV14" s="153"/>
      <c r="CUW14" s="153"/>
      <c r="CUX14" s="153"/>
      <c r="CUY14" s="153"/>
      <c r="CUZ14" s="153"/>
      <c r="CVA14" s="153"/>
      <c r="CVB14" s="153"/>
      <c r="CVC14" s="153"/>
      <c r="CVD14" s="153"/>
      <c r="CVE14" s="153"/>
      <c r="CVF14" s="153"/>
      <c r="CVG14" s="153"/>
      <c r="CVH14" s="153"/>
      <c r="CVI14" s="153"/>
      <c r="CVJ14" s="153"/>
      <c r="CVK14" s="153"/>
      <c r="CVL14" s="153"/>
      <c r="CVM14" s="153"/>
      <c r="CVN14" s="153"/>
      <c r="CVO14" s="153"/>
      <c r="CVP14" s="153"/>
      <c r="CVQ14" s="153"/>
      <c r="CVR14" s="153"/>
      <c r="CVS14" s="153"/>
      <c r="CVT14" s="153"/>
      <c r="CVU14" s="153"/>
      <c r="CVV14" s="153"/>
      <c r="CVW14" s="153"/>
      <c r="CVX14" s="153"/>
      <c r="CVY14" s="153"/>
      <c r="CVZ14" s="153"/>
      <c r="CWA14" s="153"/>
      <c r="CWB14" s="153"/>
      <c r="CWC14" s="153"/>
      <c r="CWD14" s="153"/>
      <c r="CWE14" s="153"/>
      <c r="CWF14" s="153"/>
      <c r="CWG14" s="153"/>
      <c r="CWH14" s="153"/>
      <c r="CWI14" s="153"/>
      <c r="CWJ14" s="153"/>
      <c r="CWK14" s="153"/>
      <c r="CWL14" s="153"/>
      <c r="CWM14" s="153"/>
      <c r="CWN14" s="153"/>
      <c r="CWO14" s="153"/>
      <c r="CWP14" s="153"/>
      <c r="CWQ14" s="153"/>
      <c r="CWR14" s="153"/>
      <c r="CWS14" s="153"/>
      <c r="CWT14" s="153"/>
      <c r="CWU14" s="153"/>
      <c r="CWV14" s="153"/>
      <c r="CWW14" s="153"/>
      <c r="CWX14" s="153"/>
      <c r="CWY14" s="153"/>
      <c r="CWZ14" s="153"/>
      <c r="CXA14" s="153"/>
      <c r="CXB14" s="153"/>
      <c r="CXC14" s="153"/>
      <c r="CXD14" s="153"/>
      <c r="CXE14" s="153"/>
      <c r="CXF14" s="153"/>
      <c r="CXG14" s="153"/>
      <c r="CXH14" s="153"/>
      <c r="CXI14" s="153"/>
      <c r="CXJ14" s="153"/>
      <c r="CXK14" s="153"/>
      <c r="CXL14" s="153"/>
      <c r="CXM14" s="153"/>
      <c r="CXN14" s="153"/>
      <c r="CXO14" s="153"/>
      <c r="CXP14" s="153"/>
      <c r="CXQ14" s="153"/>
      <c r="CXR14" s="153"/>
      <c r="CXS14" s="153"/>
      <c r="CXT14" s="153"/>
      <c r="CXU14" s="153"/>
      <c r="CXV14" s="153"/>
      <c r="CXW14" s="153"/>
      <c r="CXX14" s="153"/>
      <c r="CXY14" s="153"/>
      <c r="CXZ14" s="153"/>
      <c r="CYA14" s="153"/>
      <c r="CYB14" s="153"/>
      <c r="CYC14" s="153"/>
      <c r="CYD14" s="153"/>
      <c r="CYE14" s="153"/>
      <c r="CYF14" s="153"/>
      <c r="CYG14" s="153"/>
      <c r="CYH14" s="153"/>
      <c r="CYI14" s="153"/>
      <c r="CYJ14" s="153"/>
      <c r="CYK14" s="153"/>
      <c r="CYL14" s="153"/>
      <c r="CYM14" s="153"/>
      <c r="CYN14" s="153"/>
      <c r="CYO14" s="153"/>
      <c r="CYP14" s="153"/>
      <c r="CYQ14" s="153"/>
      <c r="CYR14" s="153"/>
      <c r="CYS14" s="153"/>
      <c r="CYT14" s="153"/>
      <c r="CYU14" s="153"/>
      <c r="CYV14" s="153"/>
      <c r="CYW14" s="153"/>
      <c r="CYX14" s="153"/>
      <c r="CYY14" s="153"/>
      <c r="CYZ14" s="153"/>
      <c r="CZA14" s="153"/>
      <c r="CZB14" s="153"/>
      <c r="CZC14" s="153"/>
      <c r="CZD14" s="153"/>
      <c r="CZE14" s="153"/>
      <c r="CZF14" s="153"/>
      <c r="CZG14" s="153"/>
      <c r="CZH14" s="153"/>
      <c r="CZI14" s="153"/>
      <c r="CZJ14" s="153"/>
      <c r="CZK14" s="153"/>
      <c r="CZL14" s="153"/>
      <c r="CZM14" s="153"/>
      <c r="CZN14" s="153"/>
      <c r="CZO14" s="153"/>
      <c r="CZP14" s="153"/>
      <c r="CZQ14" s="153"/>
      <c r="CZR14" s="153"/>
      <c r="CZS14" s="153"/>
      <c r="CZT14" s="153"/>
      <c r="CZU14" s="153"/>
      <c r="CZV14" s="153"/>
      <c r="CZW14" s="153"/>
      <c r="CZX14" s="153"/>
      <c r="CZY14" s="153"/>
      <c r="CZZ14" s="153"/>
      <c r="DAA14" s="153"/>
      <c r="DAB14" s="153"/>
      <c r="DAC14" s="153"/>
      <c r="DAD14" s="153"/>
      <c r="DAE14" s="153"/>
      <c r="DAF14" s="153"/>
      <c r="DAG14" s="153"/>
      <c r="DAH14" s="153"/>
      <c r="DAI14" s="153"/>
      <c r="DAJ14" s="153"/>
      <c r="DAK14" s="153"/>
      <c r="DAL14" s="153"/>
      <c r="DAM14" s="153"/>
      <c r="DAN14" s="153"/>
      <c r="DAO14" s="153"/>
      <c r="DAP14" s="153"/>
      <c r="DAQ14" s="153"/>
      <c r="DAR14" s="153"/>
      <c r="DAS14" s="153"/>
      <c r="DAT14" s="153"/>
      <c r="DAU14" s="153"/>
      <c r="DAV14" s="153"/>
      <c r="DAW14" s="153"/>
      <c r="DAX14" s="153"/>
      <c r="DAY14" s="153"/>
      <c r="DAZ14" s="153"/>
      <c r="DBA14" s="153"/>
      <c r="DBB14" s="153"/>
      <c r="DBC14" s="153"/>
      <c r="DBD14" s="153"/>
      <c r="DBE14" s="153"/>
      <c r="DBF14" s="153"/>
      <c r="DBG14" s="153"/>
      <c r="DBH14" s="153"/>
      <c r="DBI14" s="153"/>
      <c r="DBJ14" s="153"/>
      <c r="DBK14" s="153"/>
      <c r="DBL14" s="153"/>
      <c r="DBM14" s="153"/>
      <c r="DBN14" s="153"/>
      <c r="DBO14" s="153"/>
      <c r="DBP14" s="153"/>
      <c r="DBQ14" s="153"/>
      <c r="DBR14" s="153"/>
      <c r="DBS14" s="153"/>
      <c r="DBT14" s="153"/>
      <c r="DBU14" s="153"/>
      <c r="DBV14" s="153"/>
      <c r="DBW14" s="153"/>
      <c r="DBX14" s="153"/>
      <c r="DBY14" s="153"/>
      <c r="DBZ14" s="153"/>
      <c r="DCA14" s="153"/>
      <c r="DCB14" s="153"/>
      <c r="DCC14" s="153"/>
      <c r="DCD14" s="153"/>
      <c r="DCE14" s="153"/>
      <c r="DCF14" s="153"/>
      <c r="DCG14" s="153"/>
      <c r="DCH14" s="153"/>
      <c r="DCI14" s="153"/>
      <c r="DCJ14" s="153"/>
      <c r="DCK14" s="153"/>
      <c r="DCL14" s="153"/>
      <c r="DCM14" s="153"/>
      <c r="DCN14" s="153"/>
      <c r="DCO14" s="153"/>
      <c r="DCP14" s="153"/>
      <c r="DCQ14" s="153"/>
      <c r="DCR14" s="153"/>
      <c r="DCS14" s="153"/>
      <c r="DCT14" s="153"/>
      <c r="DCU14" s="153"/>
      <c r="DCV14" s="153"/>
      <c r="DCW14" s="153"/>
      <c r="DCX14" s="153"/>
      <c r="DCY14" s="153"/>
      <c r="DCZ14" s="153"/>
      <c r="DDA14" s="153"/>
      <c r="DDB14" s="153"/>
      <c r="DDC14" s="153"/>
      <c r="DDD14" s="153"/>
      <c r="DDE14" s="153"/>
      <c r="DDF14" s="153"/>
      <c r="DDG14" s="153"/>
      <c r="DDH14" s="153"/>
      <c r="DDI14" s="153"/>
      <c r="DDJ14" s="153"/>
      <c r="DDK14" s="153"/>
      <c r="DDL14" s="153"/>
      <c r="DDM14" s="153"/>
      <c r="DDN14" s="153"/>
      <c r="DDO14" s="153"/>
      <c r="DDP14" s="153"/>
      <c r="DDQ14" s="153"/>
      <c r="DDR14" s="153"/>
      <c r="DDS14" s="153"/>
      <c r="DDT14" s="153"/>
      <c r="DDU14" s="153"/>
      <c r="DDV14" s="153"/>
      <c r="DDW14" s="153"/>
      <c r="DDX14" s="153"/>
      <c r="DDY14" s="153"/>
      <c r="DDZ14" s="153"/>
      <c r="DEA14" s="153"/>
      <c r="DEB14" s="153"/>
      <c r="DEC14" s="153"/>
      <c r="DED14" s="153"/>
      <c r="DEE14" s="153"/>
      <c r="DEF14" s="153"/>
      <c r="DEG14" s="153"/>
      <c r="DEH14" s="153"/>
      <c r="DEI14" s="153"/>
      <c r="DEJ14" s="153"/>
      <c r="DEK14" s="153"/>
      <c r="DEL14" s="153"/>
      <c r="DEM14" s="153"/>
      <c r="DEN14" s="153"/>
      <c r="DEO14" s="153"/>
      <c r="DEP14" s="153"/>
      <c r="DEQ14" s="153"/>
      <c r="DER14" s="153"/>
      <c r="DES14" s="153"/>
      <c r="DET14" s="153"/>
      <c r="DEU14" s="153"/>
      <c r="DEV14" s="153"/>
      <c r="DEW14" s="153"/>
      <c r="DEX14" s="153"/>
      <c r="DEY14" s="153"/>
      <c r="DEZ14" s="153"/>
      <c r="DFA14" s="153"/>
      <c r="DFB14" s="153"/>
      <c r="DFC14" s="153"/>
      <c r="DFD14" s="153"/>
      <c r="DFE14" s="153"/>
      <c r="DFF14" s="153"/>
      <c r="DFG14" s="153"/>
      <c r="DFH14" s="153"/>
      <c r="DFI14" s="153"/>
      <c r="DFJ14" s="153"/>
      <c r="DFK14" s="153"/>
      <c r="DFL14" s="153"/>
      <c r="DFM14" s="153"/>
      <c r="DFN14" s="153"/>
      <c r="DFO14" s="153"/>
      <c r="DFP14" s="153"/>
      <c r="DFQ14" s="153"/>
      <c r="DFR14" s="153"/>
      <c r="DFS14" s="153"/>
      <c r="DFT14" s="153"/>
      <c r="DFU14" s="153"/>
      <c r="DFV14" s="153"/>
      <c r="DFW14" s="153"/>
      <c r="DFX14" s="153"/>
      <c r="DFY14" s="153"/>
      <c r="DFZ14" s="153"/>
      <c r="DGA14" s="153"/>
      <c r="DGB14" s="153"/>
      <c r="DGC14" s="153"/>
      <c r="DGD14" s="153"/>
      <c r="DGE14" s="153"/>
      <c r="DGF14" s="153"/>
      <c r="DGG14" s="153"/>
      <c r="DGH14" s="153"/>
      <c r="DGI14" s="153"/>
      <c r="DGJ14" s="153"/>
      <c r="DGK14" s="153"/>
      <c r="DGL14" s="153"/>
      <c r="DGM14" s="153"/>
      <c r="DGN14" s="153"/>
      <c r="DGO14" s="153"/>
      <c r="DGP14" s="153"/>
      <c r="DGQ14" s="153"/>
      <c r="DGR14" s="153"/>
      <c r="DGS14" s="153"/>
      <c r="DGT14" s="153"/>
      <c r="DGU14" s="153"/>
      <c r="DGV14" s="153"/>
      <c r="DGW14" s="153"/>
      <c r="DGX14" s="153"/>
      <c r="DGY14" s="153"/>
      <c r="DGZ14" s="153"/>
      <c r="DHA14" s="153"/>
      <c r="DHB14" s="153"/>
      <c r="DHC14" s="153"/>
      <c r="DHD14" s="153"/>
      <c r="DHE14" s="153"/>
      <c r="DHF14" s="153"/>
      <c r="DHG14" s="153"/>
      <c r="DHH14" s="153"/>
      <c r="DHI14" s="153"/>
      <c r="DHJ14" s="153"/>
      <c r="DHK14" s="153"/>
      <c r="DHL14" s="153"/>
      <c r="DHM14" s="153"/>
      <c r="DHN14" s="153"/>
      <c r="DHO14" s="153"/>
      <c r="DHP14" s="153"/>
      <c r="DHQ14" s="153"/>
      <c r="DHR14" s="153"/>
      <c r="DHS14" s="153"/>
      <c r="DHT14" s="153"/>
      <c r="DHU14" s="153"/>
      <c r="DHV14" s="153"/>
      <c r="DHW14" s="153"/>
      <c r="DHX14" s="153"/>
      <c r="DHY14" s="153"/>
      <c r="DHZ14" s="153"/>
      <c r="DIA14" s="153"/>
      <c r="DIB14" s="153"/>
      <c r="DIC14" s="153"/>
      <c r="DID14" s="153"/>
      <c r="DIE14" s="153"/>
      <c r="DIF14" s="153"/>
      <c r="DIG14" s="153"/>
      <c r="DIH14" s="153"/>
      <c r="DII14" s="153"/>
      <c r="DIJ14" s="153"/>
      <c r="DIK14" s="153"/>
      <c r="DIL14" s="153"/>
      <c r="DIM14" s="153"/>
      <c r="DIN14" s="153"/>
      <c r="DIO14" s="153"/>
      <c r="DIP14" s="153"/>
      <c r="DIQ14" s="153"/>
      <c r="DIR14" s="153"/>
      <c r="DIS14" s="153"/>
      <c r="DIT14" s="153"/>
      <c r="DIU14" s="153"/>
      <c r="DIV14" s="153"/>
      <c r="DIW14" s="153"/>
      <c r="DIX14" s="153"/>
      <c r="DIY14" s="153"/>
      <c r="DIZ14" s="153"/>
      <c r="DJA14" s="153"/>
      <c r="DJB14" s="153"/>
      <c r="DJC14" s="153"/>
      <c r="DJD14" s="153"/>
      <c r="DJE14" s="153"/>
      <c r="DJF14" s="153"/>
      <c r="DJG14" s="153"/>
      <c r="DJH14" s="153"/>
      <c r="DJI14" s="153"/>
      <c r="DJJ14" s="153"/>
      <c r="DJK14" s="153"/>
      <c r="DJL14" s="153"/>
      <c r="DJM14" s="153"/>
      <c r="DJN14" s="153"/>
      <c r="DJO14" s="153"/>
      <c r="DJP14" s="153"/>
      <c r="DJQ14" s="153"/>
      <c r="DJR14" s="153"/>
      <c r="DJS14" s="153"/>
      <c r="DJT14" s="153"/>
      <c r="DJU14" s="153"/>
      <c r="DJV14" s="153"/>
      <c r="DJW14" s="153"/>
      <c r="DJX14" s="153"/>
      <c r="DJY14" s="153"/>
      <c r="DJZ14" s="153"/>
      <c r="DKA14" s="153"/>
      <c r="DKB14" s="153"/>
      <c r="DKC14" s="153"/>
      <c r="DKD14" s="153"/>
      <c r="DKE14" s="153"/>
      <c r="DKF14" s="153"/>
      <c r="DKG14" s="153"/>
      <c r="DKH14" s="153"/>
      <c r="DKI14" s="153"/>
      <c r="DKJ14" s="153"/>
      <c r="DKK14" s="153"/>
      <c r="DKL14" s="153"/>
      <c r="DKM14" s="153"/>
      <c r="DKN14" s="153"/>
      <c r="DKO14" s="153"/>
      <c r="DKP14" s="153"/>
      <c r="DKQ14" s="153"/>
      <c r="DKR14" s="153"/>
      <c r="DKS14" s="153"/>
      <c r="DKT14" s="153"/>
      <c r="DKU14" s="153"/>
      <c r="DKV14" s="153"/>
      <c r="DKW14" s="153"/>
      <c r="DKX14" s="153"/>
      <c r="DKY14" s="153"/>
      <c r="DKZ14" s="153"/>
      <c r="DLA14" s="153"/>
      <c r="DLB14" s="153"/>
      <c r="DLC14" s="153"/>
      <c r="DLD14" s="153"/>
      <c r="DLE14" s="153"/>
      <c r="DLF14" s="153"/>
      <c r="DLG14" s="153"/>
      <c r="DLH14" s="153"/>
      <c r="DLI14" s="153"/>
      <c r="DLJ14" s="153"/>
      <c r="DLK14" s="153"/>
      <c r="DLL14" s="153"/>
      <c r="DLM14" s="153"/>
      <c r="DLN14" s="153"/>
      <c r="DLO14" s="153"/>
      <c r="DLP14" s="153"/>
      <c r="DLQ14" s="153"/>
      <c r="DLR14" s="153"/>
      <c r="DLS14" s="153"/>
      <c r="DLT14" s="153"/>
      <c r="DLU14" s="153"/>
      <c r="DLV14" s="153"/>
      <c r="DLW14" s="153"/>
      <c r="DLX14" s="153"/>
      <c r="DLY14" s="153"/>
      <c r="DLZ14" s="153"/>
      <c r="DMA14" s="153"/>
      <c r="DMB14" s="153"/>
      <c r="DMC14" s="153"/>
      <c r="DMD14" s="153"/>
      <c r="DME14" s="153"/>
      <c r="DMF14" s="153"/>
      <c r="DMG14" s="153"/>
      <c r="DMH14" s="153"/>
      <c r="DMI14" s="153"/>
      <c r="DMJ14" s="153"/>
      <c r="DMK14" s="153"/>
      <c r="DML14" s="153"/>
      <c r="DMM14" s="153"/>
      <c r="DMN14" s="153"/>
      <c r="DMO14" s="153"/>
      <c r="DMP14" s="153"/>
      <c r="DMQ14" s="153"/>
      <c r="DMR14" s="153"/>
      <c r="DMS14" s="153"/>
      <c r="DMT14" s="153"/>
      <c r="DMU14" s="153"/>
      <c r="DMV14" s="153"/>
      <c r="DMW14" s="153"/>
      <c r="DMX14" s="153"/>
      <c r="DMY14" s="153"/>
      <c r="DMZ14" s="153"/>
      <c r="DNA14" s="153"/>
      <c r="DNB14" s="153"/>
      <c r="DNC14" s="153"/>
      <c r="DND14" s="153"/>
      <c r="DNE14" s="153"/>
      <c r="DNF14" s="153"/>
      <c r="DNG14" s="153"/>
      <c r="DNH14" s="153"/>
      <c r="DNI14" s="153"/>
      <c r="DNJ14" s="153"/>
      <c r="DNK14" s="153"/>
      <c r="DNL14" s="153"/>
      <c r="DNM14" s="153"/>
      <c r="DNN14" s="153"/>
      <c r="DNO14" s="153"/>
      <c r="DNP14" s="153"/>
      <c r="DNQ14" s="153"/>
      <c r="DNR14" s="153"/>
      <c r="DNS14" s="153"/>
      <c r="DNT14" s="153"/>
      <c r="DNU14" s="153"/>
      <c r="DNV14" s="153"/>
      <c r="DNW14" s="153"/>
      <c r="DNX14" s="153"/>
      <c r="DNY14" s="153"/>
      <c r="DNZ14" s="153"/>
      <c r="DOA14" s="153"/>
      <c r="DOB14" s="153"/>
      <c r="DOC14" s="153"/>
      <c r="DOD14" s="153"/>
      <c r="DOE14" s="153"/>
      <c r="DOF14" s="153"/>
      <c r="DOG14" s="153"/>
      <c r="DOH14" s="153"/>
      <c r="DOI14" s="153"/>
      <c r="DOJ14" s="153"/>
      <c r="DOK14" s="153"/>
      <c r="DOL14" s="153"/>
      <c r="DOM14" s="153"/>
      <c r="DON14" s="153"/>
      <c r="DOO14" s="153"/>
      <c r="DOP14" s="153"/>
      <c r="DOQ14" s="153"/>
      <c r="DOR14" s="153"/>
      <c r="DOS14" s="153"/>
      <c r="DOT14" s="153"/>
      <c r="DOU14" s="153"/>
      <c r="DOV14" s="153"/>
      <c r="DOW14" s="153"/>
      <c r="DOX14" s="153"/>
      <c r="DOY14" s="153"/>
      <c r="DOZ14" s="153"/>
      <c r="DPA14" s="153"/>
      <c r="DPB14" s="153"/>
      <c r="DPC14" s="153"/>
      <c r="DPD14" s="153"/>
      <c r="DPE14" s="153"/>
      <c r="DPF14" s="153"/>
      <c r="DPG14" s="153"/>
      <c r="DPH14" s="153"/>
      <c r="DPI14" s="153"/>
      <c r="DPJ14" s="153"/>
      <c r="DPK14" s="153"/>
      <c r="DPL14" s="153"/>
      <c r="DPM14" s="153"/>
      <c r="DPN14" s="153"/>
      <c r="DPO14" s="153"/>
      <c r="DPP14" s="153"/>
      <c r="DPQ14" s="153"/>
      <c r="DPR14" s="153"/>
      <c r="DPS14" s="153"/>
      <c r="DPT14" s="153"/>
      <c r="DPU14" s="153"/>
      <c r="DPV14" s="153"/>
      <c r="DPW14" s="153"/>
      <c r="DPX14" s="153"/>
      <c r="DPY14" s="153"/>
      <c r="DPZ14" s="153"/>
      <c r="DQA14" s="153"/>
      <c r="DQB14" s="153"/>
      <c r="DQC14" s="153"/>
      <c r="DQD14" s="153"/>
      <c r="DQE14" s="153"/>
      <c r="DQF14" s="153"/>
      <c r="DQG14" s="153"/>
      <c r="DQH14" s="153"/>
      <c r="DQI14" s="153"/>
      <c r="DQJ14" s="153"/>
      <c r="DQK14" s="153"/>
      <c r="DQL14" s="153"/>
      <c r="DQM14" s="153"/>
      <c r="DQN14" s="153"/>
      <c r="DQO14" s="153"/>
      <c r="DQP14" s="153"/>
      <c r="DQQ14" s="153"/>
      <c r="DQR14" s="153"/>
      <c r="DQS14" s="153"/>
      <c r="DQT14" s="153"/>
      <c r="DQU14" s="153"/>
      <c r="DQV14" s="153"/>
      <c r="DQW14" s="153"/>
      <c r="DQX14" s="153"/>
      <c r="DQY14" s="153"/>
      <c r="DQZ14" s="153"/>
      <c r="DRA14" s="153"/>
      <c r="DRB14" s="153"/>
      <c r="DRC14" s="153"/>
      <c r="DRD14" s="153"/>
      <c r="DRE14" s="153"/>
      <c r="DRF14" s="153"/>
      <c r="DRG14" s="153"/>
      <c r="DRH14" s="153"/>
      <c r="DRI14" s="153"/>
      <c r="DRJ14" s="153"/>
      <c r="DRK14" s="153"/>
      <c r="DRL14" s="153"/>
      <c r="DRM14" s="153"/>
      <c r="DRN14" s="153"/>
      <c r="DRO14" s="153"/>
      <c r="DRP14" s="153"/>
      <c r="DRQ14" s="153"/>
      <c r="DRR14" s="153"/>
      <c r="DRS14" s="153"/>
      <c r="DRT14" s="153"/>
      <c r="DRU14" s="153"/>
      <c r="DRV14" s="153"/>
      <c r="DRW14" s="153"/>
      <c r="DRX14" s="153"/>
      <c r="DRY14" s="153"/>
      <c r="DRZ14" s="153"/>
      <c r="DSA14" s="153"/>
      <c r="DSB14" s="153"/>
      <c r="DSC14" s="153"/>
      <c r="DSD14" s="153"/>
      <c r="DSE14" s="153"/>
      <c r="DSF14" s="153"/>
      <c r="DSG14" s="153"/>
      <c r="DSH14" s="153"/>
      <c r="DSI14" s="153"/>
      <c r="DSJ14" s="153"/>
      <c r="DSK14" s="153"/>
      <c r="DSL14" s="153"/>
      <c r="DSM14" s="153"/>
      <c r="DSN14" s="153"/>
      <c r="DSO14" s="153"/>
      <c r="DSP14" s="153"/>
      <c r="DSQ14" s="153"/>
      <c r="DSR14" s="153"/>
      <c r="DSS14" s="153"/>
      <c r="DST14" s="153"/>
      <c r="DSU14" s="153"/>
      <c r="DSV14" s="153"/>
      <c r="DSW14" s="153"/>
      <c r="DSX14" s="153"/>
      <c r="DSY14" s="153"/>
      <c r="DSZ14" s="153"/>
      <c r="DTA14" s="153"/>
      <c r="DTB14" s="153"/>
      <c r="DTC14" s="153"/>
      <c r="DTD14" s="153"/>
      <c r="DTE14" s="153"/>
      <c r="DTF14" s="153"/>
      <c r="DTG14" s="153"/>
      <c r="DTH14" s="153"/>
      <c r="DTI14" s="153"/>
      <c r="DTJ14" s="153"/>
      <c r="DTK14" s="153"/>
      <c r="DTL14" s="153"/>
      <c r="DTM14" s="153"/>
      <c r="DTN14" s="153"/>
      <c r="DTO14" s="153"/>
      <c r="DTP14" s="153"/>
      <c r="DTQ14" s="153"/>
      <c r="DTR14" s="153"/>
      <c r="DTS14" s="153"/>
      <c r="DTT14" s="153"/>
      <c r="DTU14" s="153"/>
      <c r="DTV14" s="153"/>
      <c r="DTW14" s="153"/>
      <c r="DTX14" s="153"/>
      <c r="DTY14" s="153"/>
      <c r="DTZ14" s="153"/>
      <c r="DUA14" s="153"/>
      <c r="DUB14" s="153"/>
      <c r="DUC14" s="153"/>
      <c r="DUD14" s="153"/>
      <c r="DUE14" s="153"/>
      <c r="DUF14" s="153"/>
      <c r="DUG14" s="153"/>
      <c r="DUH14" s="153"/>
      <c r="DUI14" s="153"/>
      <c r="DUJ14" s="153"/>
      <c r="DUK14" s="153"/>
      <c r="DUL14" s="153"/>
      <c r="DUM14" s="153"/>
      <c r="DUN14" s="153"/>
      <c r="DUO14" s="153"/>
      <c r="DUP14" s="153"/>
      <c r="DUQ14" s="153"/>
      <c r="DUR14" s="153"/>
      <c r="DUS14" s="153"/>
      <c r="DUT14" s="153"/>
      <c r="DUU14" s="153"/>
      <c r="DUV14" s="153"/>
      <c r="DUW14" s="153"/>
      <c r="DUX14" s="153"/>
      <c r="DUY14" s="153"/>
      <c r="DUZ14" s="153"/>
      <c r="DVA14" s="153"/>
      <c r="DVB14" s="153"/>
      <c r="DVC14" s="153"/>
      <c r="DVD14" s="153"/>
      <c r="DVE14" s="153"/>
      <c r="DVF14" s="153"/>
      <c r="DVG14" s="153"/>
      <c r="DVH14" s="153"/>
      <c r="DVI14" s="153"/>
      <c r="DVJ14" s="153"/>
      <c r="DVK14" s="153"/>
      <c r="DVL14" s="153"/>
      <c r="DVM14" s="153"/>
      <c r="DVN14" s="153"/>
      <c r="DVO14" s="153"/>
      <c r="DVP14" s="153"/>
      <c r="DVQ14" s="153"/>
      <c r="DVR14" s="153"/>
      <c r="DVS14" s="153"/>
      <c r="DVT14" s="153"/>
      <c r="DVU14" s="153"/>
      <c r="DVV14" s="153"/>
      <c r="DVW14" s="153"/>
      <c r="DVX14" s="153"/>
      <c r="DVY14" s="153"/>
      <c r="DVZ14" s="153"/>
      <c r="DWA14" s="153"/>
      <c r="DWB14" s="153"/>
      <c r="DWC14" s="153"/>
      <c r="DWD14" s="153"/>
      <c r="DWE14" s="153"/>
      <c r="DWF14" s="153"/>
      <c r="DWG14" s="153"/>
      <c r="DWH14" s="153"/>
      <c r="DWI14" s="153"/>
      <c r="DWJ14" s="153"/>
      <c r="DWK14" s="153"/>
      <c r="DWL14" s="153"/>
      <c r="DWM14" s="153"/>
      <c r="DWN14" s="153"/>
      <c r="DWO14" s="153"/>
      <c r="DWP14" s="153"/>
      <c r="DWQ14" s="153"/>
      <c r="DWR14" s="153"/>
      <c r="DWS14" s="153"/>
      <c r="DWT14" s="153"/>
      <c r="DWU14" s="153"/>
      <c r="DWV14" s="153"/>
      <c r="DWW14" s="153"/>
      <c r="DWX14" s="153"/>
      <c r="DWY14" s="153"/>
      <c r="DWZ14" s="153"/>
      <c r="DXA14" s="153"/>
      <c r="DXB14" s="153"/>
      <c r="DXC14" s="153"/>
      <c r="DXD14" s="153"/>
      <c r="DXE14" s="153"/>
      <c r="DXF14" s="153"/>
      <c r="DXG14" s="153"/>
      <c r="DXH14" s="153"/>
      <c r="DXI14" s="153"/>
      <c r="DXJ14" s="153"/>
      <c r="DXK14" s="153"/>
      <c r="DXL14" s="153"/>
      <c r="DXM14" s="153"/>
      <c r="DXN14" s="153"/>
      <c r="DXO14" s="153"/>
      <c r="DXP14" s="153"/>
      <c r="DXQ14" s="153"/>
      <c r="DXR14" s="153"/>
      <c r="DXS14" s="153"/>
      <c r="DXT14" s="153"/>
      <c r="DXU14" s="153"/>
      <c r="DXV14" s="153"/>
      <c r="DXW14" s="153"/>
      <c r="DXX14" s="153"/>
      <c r="DXY14" s="153"/>
      <c r="DXZ14" s="153"/>
      <c r="DYA14" s="153"/>
      <c r="DYB14" s="153"/>
      <c r="DYC14" s="153"/>
      <c r="DYD14" s="153"/>
      <c r="DYE14" s="153"/>
      <c r="DYF14" s="153"/>
      <c r="DYG14" s="153"/>
      <c r="DYH14" s="153"/>
      <c r="DYI14" s="153"/>
      <c r="DYJ14" s="153"/>
      <c r="DYK14" s="153"/>
      <c r="DYL14" s="153"/>
      <c r="DYM14" s="153"/>
      <c r="DYN14" s="153"/>
      <c r="DYO14" s="153"/>
      <c r="DYP14" s="153"/>
      <c r="DYQ14" s="153"/>
      <c r="DYR14" s="153"/>
      <c r="DYS14" s="153"/>
      <c r="DYT14" s="153"/>
      <c r="DYU14" s="153"/>
      <c r="DYV14" s="153"/>
      <c r="DYW14" s="153"/>
      <c r="DYX14" s="153"/>
      <c r="DYY14" s="153"/>
      <c r="DYZ14" s="153"/>
      <c r="DZA14" s="153"/>
      <c r="DZB14" s="153"/>
      <c r="DZC14" s="153"/>
      <c r="DZD14" s="153"/>
      <c r="DZE14" s="153"/>
      <c r="DZF14" s="153"/>
      <c r="DZG14" s="153"/>
      <c r="DZH14" s="153"/>
      <c r="DZI14" s="153"/>
      <c r="DZJ14" s="153"/>
      <c r="DZK14" s="153"/>
      <c r="DZL14" s="153"/>
      <c r="DZM14" s="153"/>
      <c r="DZN14" s="153"/>
      <c r="DZO14" s="153"/>
      <c r="DZP14" s="153"/>
      <c r="DZQ14" s="153"/>
      <c r="DZR14" s="153"/>
      <c r="DZS14" s="153"/>
      <c r="DZT14" s="153"/>
      <c r="DZU14" s="153"/>
      <c r="DZV14" s="153"/>
      <c r="DZW14" s="153"/>
      <c r="DZX14" s="153"/>
      <c r="DZY14" s="153"/>
      <c r="DZZ14" s="153"/>
      <c r="EAA14" s="153"/>
      <c r="EAB14" s="153"/>
      <c r="EAC14" s="153"/>
      <c r="EAD14" s="153"/>
      <c r="EAE14" s="153"/>
      <c r="EAF14" s="153"/>
      <c r="EAG14" s="153"/>
      <c r="EAH14" s="153"/>
      <c r="EAI14" s="153"/>
      <c r="EAJ14" s="153"/>
      <c r="EAK14" s="153"/>
      <c r="EAL14" s="153"/>
      <c r="EAM14" s="153"/>
      <c r="EAN14" s="153"/>
      <c r="EAO14" s="153"/>
      <c r="EAP14" s="153"/>
      <c r="EAQ14" s="153"/>
      <c r="EAR14" s="153"/>
      <c r="EAS14" s="153"/>
      <c r="EAT14" s="153"/>
      <c r="EAU14" s="153"/>
      <c r="EAV14" s="153"/>
      <c r="EAW14" s="153"/>
      <c r="EAX14" s="153"/>
      <c r="EAY14" s="153"/>
      <c r="EAZ14" s="153"/>
      <c r="EBA14" s="153"/>
      <c r="EBB14" s="153"/>
      <c r="EBC14" s="153"/>
      <c r="EBD14" s="153"/>
      <c r="EBE14" s="153"/>
      <c r="EBF14" s="153"/>
      <c r="EBG14" s="153"/>
      <c r="EBH14" s="153"/>
      <c r="EBI14" s="153"/>
      <c r="EBJ14" s="153"/>
      <c r="EBK14" s="153"/>
      <c r="EBL14" s="153"/>
      <c r="EBM14" s="153"/>
      <c r="EBN14" s="153"/>
      <c r="EBO14" s="153"/>
      <c r="EBP14" s="153"/>
      <c r="EBQ14" s="153"/>
      <c r="EBR14" s="153"/>
      <c r="EBS14" s="153"/>
      <c r="EBT14" s="153"/>
      <c r="EBU14" s="153"/>
      <c r="EBV14" s="153"/>
      <c r="EBW14" s="153"/>
      <c r="EBX14" s="153"/>
      <c r="EBY14" s="153"/>
      <c r="EBZ14" s="153"/>
      <c r="ECA14" s="153"/>
      <c r="ECB14" s="153"/>
      <c r="ECC14" s="153"/>
      <c r="ECD14" s="153"/>
      <c r="ECE14" s="153"/>
      <c r="ECF14" s="153"/>
      <c r="ECG14" s="153"/>
      <c r="ECH14" s="153"/>
      <c r="ECI14" s="153"/>
      <c r="ECJ14" s="153"/>
      <c r="ECK14" s="153"/>
      <c r="ECL14" s="153"/>
      <c r="ECM14" s="153"/>
      <c r="ECN14" s="153"/>
      <c r="ECO14" s="153"/>
      <c r="ECP14" s="153"/>
      <c r="ECQ14" s="153"/>
      <c r="ECR14" s="153"/>
      <c r="ECS14" s="153"/>
      <c r="ECT14" s="153"/>
      <c r="ECU14" s="153"/>
      <c r="ECV14" s="153"/>
      <c r="ECW14" s="153"/>
      <c r="ECX14" s="153"/>
      <c r="ECY14" s="153"/>
      <c r="ECZ14" s="153"/>
      <c r="EDA14" s="153"/>
      <c r="EDB14" s="153"/>
      <c r="EDC14" s="153"/>
      <c r="EDD14" s="153"/>
      <c r="EDE14" s="153"/>
      <c r="EDF14" s="153"/>
      <c r="EDG14" s="153"/>
      <c r="EDH14" s="153"/>
      <c r="EDI14" s="153"/>
      <c r="EDJ14" s="153"/>
      <c r="EDK14" s="153"/>
      <c r="EDL14" s="153"/>
      <c r="EDM14" s="153"/>
      <c r="EDN14" s="153"/>
      <c r="EDO14" s="153"/>
      <c r="EDP14" s="153"/>
      <c r="EDQ14" s="153"/>
      <c r="EDR14" s="153"/>
      <c r="EDS14" s="153"/>
      <c r="EDT14" s="153"/>
      <c r="EDU14" s="153"/>
      <c r="EDV14" s="153"/>
      <c r="EDW14" s="153"/>
      <c r="EDX14" s="153"/>
      <c r="EDY14" s="153"/>
      <c r="EDZ14" s="153"/>
      <c r="EEA14" s="153"/>
      <c r="EEB14" s="153"/>
      <c r="EEC14" s="153"/>
      <c r="EED14" s="153"/>
      <c r="EEE14" s="153"/>
      <c r="EEF14" s="153"/>
      <c r="EEG14" s="153"/>
      <c r="EEH14" s="153"/>
      <c r="EEI14" s="153"/>
      <c r="EEJ14" s="153"/>
      <c r="EEK14" s="153"/>
      <c r="EEL14" s="153"/>
      <c r="EEM14" s="153"/>
      <c r="EEN14" s="153"/>
      <c r="EEO14" s="153"/>
      <c r="EEP14" s="153"/>
      <c r="EEQ14" s="153"/>
      <c r="EER14" s="153"/>
      <c r="EES14" s="153"/>
      <c r="EET14" s="153"/>
      <c r="EEU14" s="153"/>
      <c r="EEV14" s="153"/>
      <c r="EEW14" s="153"/>
      <c r="EEX14" s="153"/>
      <c r="EEY14" s="153"/>
      <c r="EEZ14" s="153"/>
      <c r="EFA14" s="153"/>
      <c r="EFB14" s="153"/>
      <c r="EFC14" s="153"/>
      <c r="EFD14" s="153"/>
      <c r="EFE14" s="153"/>
      <c r="EFF14" s="153"/>
      <c r="EFG14" s="153"/>
      <c r="EFH14" s="153"/>
      <c r="EFI14" s="153"/>
      <c r="EFJ14" s="153"/>
      <c r="EFK14" s="153"/>
      <c r="EFL14" s="153"/>
      <c r="EFM14" s="153"/>
      <c r="EFN14" s="153"/>
      <c r="EFO14" s="153"/>
      <c r="EFP14" s="153"/>
      <c r="EFQ14" s="153"/>
      <c r="EFR14" s="153"/>
      <c r="EFS14" s="153"/>
      <c r="EFT14" s="153"/>
      <c r="EFU14" s="153"/>
      <c r="EFV14" s="153"/>
      <c r="EFW14" s="153"/>
      <c r="EFX14" s="153"/>
      <c r="EFY14" s="153"/>
      <c r="EFZ14" s="153"/>
      <c r="EGA14" s="153"/>
      <c r="EGB14" s="153"/>
      <c r="EGC14" s="153"/>
      <c r="EGD14" s="153"/>
      <c r="EGE14" s="153"/>
      <c r="EGF14" s="153"/>
      <c r="EGG14" s="153"/>
      <c r="EGH14" s="153"/>
      <c r="EGI14" s="153"/>
      <c r="EGJ14" s="153"/>
      <c r="EGK14" s="153"/>
      <c r="EGL14" s="153"/>
      <c r="EGM14" s="153"/>
      <c r="EGN14" s="153"/>
      <c r="EGO14" s="153"/>
      <c r="EGP14" s="153"/>
      <c r="EGQ14" s="153"/>
      <c r="EGR14" s="153"/>
      <c r="EGS14" s="153"/>
      <c r="EGT14" s="153"/>
      <c r="EGU14" s="153"/>
      <c r="EGV14" s="153"/>
      <c r="EGW14" s="153"/>
      <c r="EGX14" s="153"/>
      <c r="EGY14" s="153"/>
      <c r="EGZ14" s="153"/>
      <c r="EHA14" s="153"/>
      <c r="EHB14" s="153"/>
      <c r="EHC14" s="153"/>
      <c r="EHD14" s="153"/>
      <c r="EHE14" s="153"/>
      <c r="EHF14" s="153"/>
      <c r="EHG14" s="153"/>
      <c r="EHH14" s="153"/>
      <c r="EHI14" s="153"/>
      <c r="EHJ14" s="153"/>
      <c r="EHK14" s="153"/>
      <c r="EHL14" s="153"/>
      <c r="EHM14" s="153"/>
      <c r="EHN14" s="153"/>
      <c r="EHO14" s="153"/>
      <c r="EHP14" s="153"/>
      <c r="EHQ14" s="153"/>
      <c r="EHR14" s="153"/>
      <c r="EHS14" s="153"/>
      <c r="EHT14" s="153"/>
      <c r="EHU14" s="153"/>
      <c r="EHV14" s="153"/>
      <c r="EHW14" s="153"/>
      <c r="EHX14" s="153"/>
      <c r="EHY14" s="153"/>
      <c r="EHZ14" s="153"/>
      <c r="EIA14" s="153"/>
      <c r="EIB14" s="153"/>
      <c r="EIC14" s="153"/>
      <c r="EID14" s="153"/>
      <c r="EIE14" s="153"/>
      <c r="EIF14" s="153"/>
      <c r="EIG14" s="153"/>
      <c r="EIH14" s="153"/>
      <c r="EII14" s="153"/>
      <c r="EIJ14" s="153"/>
      <c r="EIK14" s="153"/>
      <c r="EIL14" s="153"/>
      <c r="EIM14" s="153"/>
      <c r="EIN14" s="153"/>
      <c r="EIO14" s="153"/>
      <c r="EIP14" s="153"/>
      <c r="EIQ14" s="153"/>
      <c r="EIR14" s="153"/>
      <c r="EIS14" s="153"/>
      <c r="EIT14" s="153"/>
      <c r="EIU14" s="153"/>
      <c r="EIV14" s="153"/>
      <c r="EIW14" s="153"/>
      <c r="EIX14" s="153"/>
      <c r="EIY14" s="153"/>
      <c r="EIZ14" s="153"/>
      <c r="EJA14" s="153"/>
      <c r="EJB14" s="153"/>
      <c r="EJC14" s="153"/>
      <c r="EJD14" s="153"/>
      <c r="EJE14" s="153"/>
      <c r="EJF14" s="153"/>
      <c r="EJG14" s="153"/>
      <c r="EJH14" s="153"/>
      <c r="EJI14" s="153"/>
      <c r="EJJ14" s="153"/>
      <c r="EJK14" s="153"/>
      <c r="EJL14" s="153"/>
      <c r="EJM14" s="153"/>
      <c r="EJN14" s="153"/>
      <c r="EJO14" s="153"/>
      <c r="EJP14" s="153"/>
      <c r="EJQ14" s="153"/>
      <c r="EJR14" s="153"/>
      <c r="EJS14" s="153"/>
      <c r="EJT14" s="153"/>
      <c r="EJU14" s="153"/>
      <c r="EJV14" s="153"/>
      <c r="EJW14" s="153"/>
      <c r="EJX14" s="153"/>
      <c r="EJY14" s="153"/>
      <c r="EJZ14" s="153"/>
      <c r="EKA14" s="153"/>
      <c r="EKB14" s="153"/>
      <c r="EKC14" s="153"/>
      <c r="EKD14" s="153"/>
      <c r="EKE14" s="153"/>
      <c r="EKF14" s="153"/>
      <c r="EKG14" s="153"/>
      <c r="EKH14" s="153"/>
      <c r="EKI14" s="153"/>
      <c r="EKJ14" s="153"/>
      <c r="EKK14" s="153"/>
      <c r="EKL14" s="153"/>
      <c r="EKM14" s="153"/>
      <c r="EKN14" s="153"/>
      <c r="EKO14" s="153"/>
      <c r="EKP14" s="153"/>
      <c r="EKQ14" s="153"/>
      <c r="EKR14" s="153"/>
      <c r="EKS14" s="153"/>
      <c r="EKT14" s="153"/>
      <c r="EKU14" s="153"/>
      <c r="EKV14" s="153"/>
      <c r="EKW14" s="153"/>
      <c r="EKX14" s="153"/>
      <c r="EKY14" s="153"/>
      <c r="EKZ14" s="153"/>
      <c r="ELA14" s="153"/>
      <c r="ELB14" s="153"/>
      <c r="ELC14" s="153"/>
      <c r="ELD14" s="153"/>
      <c r="ELE14" s="153"/>
      <c r="ELF14" s="153"/>
      <c r="ELG14" s="153"/>
      <c r="ELH14" s="153"/>
      <c r="ELI14" s="153"/>
      <c r="ELJ14" s="153"/>
      <c r="ELK14" s="153"/>
      <c r="ELL14" s="153"/>
      <c r="ELM14" s="153"/>
      <c r="ELN14" s="153"/>
      <c r="ELO14" s="153"/>
      <c r="ELP14" s="153"/>
      <c r="ELQ14" s="153"/>
      <c r="ELR14" s="153"/>
      <c r="ELS14" s="153"/>
      <c r="ELT14" s="153"/>
      <c r="ELU14" s="153"/>
      <c r="ELV14" s="153"/>
      <c r="ELW14" s="153"/>
      <c r="ELX14" s="153"/>
      <c r="ELY14" s="153"/>
      <c r="ELZ14" s="153"/>
      <c r="EMA14" s="153"/>
      <c r="EMB14" s="153"/>
      <c r="EMC14" s="153"/>
      <c r="EMD14" s="153"/>
      <c r="EME14" s="153"/>
      <c r="EMF14" s="153"/>
      <c r="EMG14" s="153"/>
      <c r="EMH14" s="153"/>
      <c r="EMI14" s="153"/>
      <c r="EMJ14" s="153"/>
      <c r="EMK14" s="153"/>
      <c r="EML14" s="153"/>
      <c r="EMM14" s="153"/>
      <c r="EMN14" s="153"/>
      <c r="EMO14" s="153"/>
      <c r="EMP14" s="153"/>
      <c r="EMQ14" s="153"/>
      <c r="EMR14" s="153"/>
      <c r="EMS14" s="153"/>
      <c r="EMT14" s="153"/>
      <c r="EMU14" s="153"/>
      <c r="EMV14" s="153"/>
      <c r="EMW14" s="153"/>
      <c r="EMX14" s="153"/>
      <c r="EMY14" s="153"/>
      <c r="EMZ14" s="153"/>
      <c r="ENA14" s="153"/>
      <c r="ENB14" s="153"/>
      <c r="ENC14" s="153"/>
      <c r="END14" s="153"/>
      <c r="ENE14" s="153"/>
      <c r="ENF14" s="153"/>
      <c r="ENG14" s="153"/>
      <c r="ENH14" s="153"/>
      <c r="ENI14" s="153"/>
      <c r="ENJ14" s="153"/>
      <c r="ENK14" s="153"/>
      <c r="ENL14" s="153"/>
      <c r="ENM14" s="153"/>
      <c r="ENN14" s="153"/>
      <c r="ENO14" s="153"/>
      <c r="ENP14" s="153"/>
      <c r="ENQ14" s="153"/>
      <c r="ENR14" s="153"/>
      <c r="ENS14" s="153"/>
      <c r="ENT14" s="153"/>
      <c r="ENU14" s="153"/>
      <c r="ENV14" s="153"/>
      <c r="ENW14" s="153"/>
      <c r="ENX14" s="153"/>
      <c r="ENY14" s="153"/>
      <c r="ENZ14" s="153"/>
      <c r="EOA14" s="153"/>
      <c r="EOB14" s="153"/>
      <c r="EOC14" s="153"/>
      <c r="EOD14" s="153"/>
      <c r="EOE14" s="153"/>
      <c r="EOF14" s="153"/>
      <c r="EOG14" s="153"/>
      <c r="EOH14" s="153"/>
      <c r="EOI14" s="153"/>
      <c r="EOJ14" s="153"/>
      <c r="EOK14" s="153"/>
      <c r="EOL14" s="153"/>
      <c r="EOM14" s="153"/>
      <c r="EON14" s="153"/>
      <c r="EOO14" s="153"/>
      <c r="EOP14" s="153"/>
      <c r="EOQ14" s="153"/>
      <c r="EOR14" s="153"/>
      <c r="EOS14" s="153"/>
      <c r="EOT14" s="153"/>
      <c r="EOU14" s="153"/>
      <c r="EOV14" s="153"/>
      <c r="EOW14" s="153"/>
      <c r="EOX14" s="153"/>
      <c r="EOY14" s="153"/>
      <c r="EOZ14" s="153"/>
      <c r="EPA14" s="153"/>
      <c r="EPB14" s="153"/>
      <c r="EPC14" s="153"/>
      <c r="EPD14" s="153"/>
      <c r="EPE14" s="153"/>
      <c r="EPF14" s="153"/>
      <c r="EPG14" s="153"/>
      <c r="EPH14" s="153"/>
      <c r="EPI14" s="153"/>
      <c r="EPJ14" s="153"/>
      <c r="EPK14" s="153"/>
      <c r="EPL14" s="153"/>
      <c r="EPM14" s="153"/>
      <c r="EPN14" s="153"/>
      <c r="EPO14" s="153"/>
      <c r="EPP14" s="153"/>
      <c r="EPQ14" s="153"/>
      <c r="EPR14" s="153"/>
      <c r="EPS14" s="153"/>
      <c r="EPT14" s="153"/>
      <c r="EPU14" s="153"/>
      <c r="EPV14" s="153"/>
      <c r="EPW14" s="153"/>
      <c r="EPX14" s="153"/>
      <c r="EPY14" s="153"/>
      <c r="EPZ14" s="153"/>
      <c r="EQA14" s="153"/>
      <c r="EQB14" s="153"/>
      <c r="EQC14" s="153"/>
      <c r="EQD14" s="153"/>
      <c r="EQE14" s="153"/>
      <c r="EQF14" s="153"/>
      <c r="EQG14" s="153"/>
      <c r="EQH14" s="153"/>
      <c r="EQI14" s="153"/>
      <c r="EQJ14" s="153"/>
      <c r="EQK14" s="153"/>
      <c r="EQL14" s="153"/>
      <c r="EQM14" s="153"/>
      <c r="EQN14" s="153"/>
      <c r="EQO14" s="153"/>
      <c r="EQP14" s="153"/>
      <c r="EQQ14" s="153"/>
      <c r="EQR14" s="153"/>
      <c r="EQS14" s="153"/>
      <c r="EQT14" s="153"/>
      <c r="EQU14" s="153"/>
      <c r="EQV14" s="153"/>
      <c r="EQW14" s="153"/>
      <c r="EQX14" s="153"/>
      <c r="EQY14" s="153"/>
      <c r="EQZ14" s="153"/>
      <c r="ERA14" s="153"/>
      <c r="ERB14" s="153"/>
      <c r="ERC14" s="153"/>
      <c r="ERD14" s="153"/>
      <c r="ERE14" s="153"/>
      <c r="ERF14" s="153"/>
      <c r="ERG14" s="153"/>
      <c r="ERH14" s="153"/>
      <c r="ERI14" s="153"/>
      <c r="ERJ14" s="153"/>
      <c r="ERK14" s="153"/>
      <c r="ERL14" s="153"/>
      <c r="ERM14" s="153"/>
      <c r="ERN14" s="153"/>
      <c r="ERO14" s="153"/>
      <c r="ERP14" s="153"/>
      <c r="ERQ14" s="153"/>
      <c r="ERR14" s="153"/>
      <c r="ERS14" s="153"/>
      <c r="ERT14" s="153"/>
      <c r="ERU14" s="153"/>
      <c r="ERV14" s="153"/>
      <c r="ERW14" s="153"/>
      <c r="ERX14" s="153"/>
      <c r="ERY14" s="153"/>
      <c r="ERZ14" s="153"/>
      <c r="ESA14" s="153"/>
      <c r="ESB14" s="153"/>
      <c r="ESC14" s="153"/>
      <c r="ESD14" s="153"/>
      <c r="ESE14" s="153"/>
      <c r="ESF14" s="153"/>
      <c r="ESG14" s="153"/>
      <c r="ESH14" s="153"/>
      <c r="ESI14" s="153"/>
      <c r="ESJ14" s="153"/>
      <c r="ESK14" s="153"/>
      <c r="ESL14" s="153"/>
      <c r="ESM14" s="153"/>
      <c r="ESN14" s="153"/>
      <c r="ESO14" s="153"/>
      <c r="ESP14" s="153"/>
      <c r="ESQ14" s="153"/>
      <c r="ESR14" s="153"/>
      <c r="ESS14" s="153"/>
      <c r="EST14" s="153"/>
      <c r="ESU14" s="153"/>
      <c r="ESV14" s="153"/>
      <c r="ESW14" s="153"/>
      <c r="ESX14" s="153"/>
      <c r="ESY14" s="153"/>
      <c r="ESZ14" s="153"/>
      <c r="ETA14" s="153"/>
      <c r="ETB14" s="153"/>
      <c r="ETC14" s="153"/>
      <c r="ETD14" s="153"/>
      <c r="ETE14" s="153"/>
      <c r="ETF14" s="153"/>
      <c r="ETG14" s="153"/>
      <c r="ETH14" s="153"/>
      <c r="ETI14" s="153"/>
      <c r="ETJ14" s="153"/>
      <c r="ETK14" s="153"/>
      <c r="ETL14" s="153"/>
      <c r="ETM14" s="153"/>
      <c r="ETN14" s="153"/>
      <c r="ETO14" s="153"/>
      <c r="ETP14" s="153"/>
      <c r="ETQ14" s="153"/>
      <c r="ETR14" s="153"/>
      <c r="ETS14" s="153"/>
      <c r="ETT14" s="153"/>
      <c r="ETU14" s="153"/>
      <c r="ETV14" s="153"/>
      <c r="ETW14" s="153"/>
      <c r="ETX14" s="153"/>
      <c r="ETY14" s="153"/>
      <c r="ETZ14" s="153"/>
      <c r="EUA14" s="153"/>
      <c r="EUB14" s="153"/>
      <c r="EUC14" s="153"/>
      <c r="EUD14" s="153"/>
      <c r="EUE14" s="153"/>
      <c r="EUF14" s="153"/>
      <c r="EUG14" s="153"/>
      <c r="EUH14" s="153"/>
      <c r="EUI14" s="153"/>
      <c r="EUJ14" s="153"/>
      <c r="EUK14" s="153"/>
      <c r="EUL14" s="153"/>
      <c r="EUM14" s="153"/>
      <c r="EUN14" s="153"/>
      <c r="EUO14" s="153"/>
      <c r="EUP14" s="153"/>
      <c r="EUQ14" s="153"/>
      <c r="EUR14" s="153"/>
      <c r="EUS14" s="153"/>
      <c r="EUT14" s="153"/>
      <c r="EUU14" s="153"/>
      <c r="EUV14" s="153"/>
      <c r="EUW14" s="153"/>
      <c r="EUX14" s="153"/>
      <c r="EUY14" s="153"/>
      <c r="EUZ14" s="153"/>
      <c r="EVA14" s="153"/>
      <c r="EVB14" s="153"/>
      <c r="EVC14" s="153"/>
      <c r="EVD14" s="153"/>
      <c r="EVE14" s="153"/>
      <c r="EVF14" s="153"/>
      <c r="EVG14" s="153"/>
      <c r="EVH14" s="153"/>
      <c r="EVI14" s="153"/>
      <c r="EVJ14" s="153"/>
      <c r="EVK14" s="153"/>
      <c r="EVL14" s="153"/>
      <c r="EVM14" s="153"/>
      <c r="EVN14" s="153"/>
      <c r="EVO14" s="153"/>
      <c r="EVP14" s="153"/>
      <c r="EVQ14" s="153"/>
      <c r="EVR14" s="153"/>
      <c r="EVS14" s="153"/>
      <c r="EVT14" s="153"/>
      <c r="EVU14" s="153"/>
      <c r="EVV14" s="153"/>
      <c r="EVW14" s="153"/>
      <c r="EVX14" s="153"/>
      <c r="EVY14" s="153"/>
      <c r="EVZ14" s="153"/>
      <c r="EWA14" s="153"/>
      <c r="EWB14" s="153"/>
      <c r="EWC14" s="153"/>
      <c r="EWD14" s="153"/>
      <c r="EWE14" s="153"/>
      <c r="EWF14" s="153"/>
      <c r="EWG14" s="153"/>
      <c r="EWH14" s="153"/>
      <c r="EWI14" s="153"/>
      <c r="EWJ14" s="153"/>
      <c r="EWK14" s="153"/>
      <c r="EWL14" s="153"/>
      <c r="EWM14" s="153"/>
      <c r="EWN14" s="153"/>
      <c r="EWO14" s="153"/>
      <c r="EWP14" s="153"/>
      <c r="EWQ14" s="153"/>
      <c r="EWR14" s="153"/>
      <c r="EWS14" s="153"/>
      <c r="EWT14" s="153"/>
      <c r="EWU14" s="153"/>
      <c r="EWV14" s="153"/>
      <c r="EWW14" s="153"/>
      <c r="EWX14" s="153"/>
      <c r="EWY14" s="153"/>
      <c r="EWZ14" s="153"/>
      <c r="EXA14" s="153"/>
      <c r="EXB14" s="153"/>
      <c r="EXC14" s="153"/>
      <c r="EXD14" s="153"/>
      <c r="EXE14" s="153"/>
      <c r="EXF14" s="153"/>
      <c r="EXG14" s="153"/>
      <c r="EXH14" s="153"/>
      <c r="EXI14" s="153"/>
      <c r="EXJ14" s="153"/>
      <c r="EXK14" s="153"/>
      <c r="EXL14" s="153"/>
      <c r="EXM14" s="153"/>
      <c r="EXN14" s="153"/>
      <c r="EXO14" s="153"/>
      <c r="EXP14" s="153"/>
      <c r="EXQ14" s="153"/>
      <c r="EXR14" s="153"/>
      <c r="EXS14" s="153"/>
      <c r="EXT14" s="153"/>
      <c r="EXU14" s="153"/>
      <c r="EXV14" s="153"/>
      <c r="EXW14" s="153"/>
      <c r="EXX14" s="153"/>
      <c r="EXY14" s="153"/>
      <c r="EXZ14" s="153"/>
      <c r="EYA14" s="153"/>
      <c r="EYB14" s="153"/>
      <c r="EYC14" s="153"/>
      <c r="EYD14" s="153"/>
      <c r="EYE14" s="153"/>
      <c r="EYF14" s="153"/>
      <c r="EYG14" s="153"/>
      <c r="EYH14" s="153"/>
      <c r="EYI14" s="153"/>
      <c r="EYJ14" s="153"/>
      <c r="EYK14" s="153"/>
      <c r="EYL14" s="153"/>
      <c r="EYM14" s="153"/>
      <c r="EYN14" s="153"/>
      <c r="EYO14" s="153"/>
      <c r="EYP14" s="153"/>
      <c r="EYQ14" s="153"/>
      <c r="EYR14" s="153"/>
      <c r="EYS14" s="153"/>
      <c r="EYT14" s="153"/>
      <c r="EYU14" s="153"/>
      <c r="EYV14" s="153"/>
      <c r="EYW14" s="153"/>
      <c r="EYX14" s="153"/>
      <c r="EYY14" s="153"/>
      <c r="EYZ14" s="153"/>
      <c r="EZA14" s="153"/>
      <c r="EZB14" s="153"/>
      <c r="EZC14" s="153"/>
      <c r="EZD14" s="153"/>
      <c r="EZE14" s="153"/>
      <c r="EZF14" s="153"/>
      <c r="EZG14" s="153"/>
      <c r="EZH14" s="153"/>
      <c r="EZI14" s="153"/>
      <c r="EZJ14" s="153"/>
      <c r="EZK14" s="153"/>
      <c r="EZL14" s="153"/>
      <c r="EZM14" s="153"/>
      <c r="EZN14" s="153"/>
      <c r="EZO14" s="153"/>
      <c r="EZP14" s="153"/>
      <c r="EZQ14" s="153"/>
      <c r="EZR14" s="153"/>
      <c r="EZS14" s="153"/>
      <c r="EZT14" s="153"/>
      <c r="EZU14" s="153"/>
      <c r="EZV14" s="153"/>
      <c r="EZW14" s="153"/>
      <c r="EZX14" s="153"/>
      <c r="EZY14" s="153"/>
      <c r="EZZ14" s="153"/>
      <c r="FAA14" s="153"/>
      <c r="FAB14" s="153"/>
      <c r="FAC14" s="153"/>
      <c r="FAD14" s="153"/>
      <c r="FAE14" s="153"/>
      <c r="FAF14" s="153"/>
      <c r="FAG14" s="153"/>
      <c r="FAH14" s="153"/>
      <c r="FAI14" s="153"/>
      <c r="FAJ14" s="153"/>
      <c r="FAK14" s="153"/>
      <c r="FAL14" s="153"/>
      <c r="FAM14" s="153"/>
      <c r="FAN14" s="153"/>
      <c r="FAO14" s="153"/>
      <c r="FAP14" s="153"/>
      <c r="FAQ14" s="153"/>
      <c r="FAR14" s="153"/>
      <c r="FAS14" s="153"/>
      <c r="FAT14" s="153"/>
      <c r="FAU14" s="153"/>
      <c r="FAV14" s="153"/>
      <c r="FAW14" s="153"/>
      <c r="FAX14" s="153"/>
      <c r="FAY14" s="153"/>
      <c r="FAZ14" s="153"/>
      <c r="FBA14" s="153"/>
      <c r="FBB14" s="153"/>
      <c r="FBC14" s="153"/>
      <c r="FBD14" s="153"/>
      <c r="FBE14" s="153"/>
      <c r="FBF14" s="153"/>
      <c r="FBG14" s="153"/>
      <c r="FBH14" s="153"/>
      <c r="FBI14" s="153"/>
      <c r="FBJ14" s="153"/>
      <c r="FBK14" s="153"/>
      <c r="FBL14" s="153"/>
      <c r="FBM14" s="153"/>
      <c r="FBN14" s="153"/>
      <c r="FBO14" s="153"/>
      <c r="FBP14" s="153"/>
      <c r="FBQ14" s="153"/>
      <c r="FBR14" s="153"/>
      <c r="FBS14" s="153"/>
      <c r="FBT14" s="153"/>
      <c r="FBU14" s="153"/>
      <c r="FBV14" s="153"/>
      <c r="FBW14" s="153"/>
      <c r="FBX14" s="153"/>
      <c r="FBY14" s="153"/>
      <c r="FBZ14" s="153"/>
      <c r="FCA14" s="153"/>
      <c r="FCB14" s="153"/>
      <c r="FCC14" s="153"/>
      <c r="FCD14" s="153"/>
      <c r="FCE14" s="153"/>
      <c r="FCF14" s="153"/>
      <c r="FCG14" s="153"/>
      <c r="FCH14" s="153"/>
      <c r="FCI14" s="153"/>
      <c r="FCJ14" s="153"/>
      <c r="FCK14" s="153"/>
      <c r="FCL14" s="153"/>
      <c r="FCM14" s="153"/>
      <c r="FCN14" s="153"/>
      <c r="FCO14" s="153"/>
      <c r="FCP14" s="153"/>
      <c r="FCQ14" s="153"/>
      <c r="FCR14" s="153"/>
      <c r="FCS14" s="153"/>
      <c r="FCT14" s="153"/>
      <c r="FCU14" s="153"/>
      <c r="FCV14" s="153"/>
      <c r="FCW14" s="153"/>
      <c r="FCX14" s="153"/>
      <c r="FCY14" s="153"/>
      <c r="FCZ14" s="153"/>
      <c r="FDA14" s="153"/>
      <c r="FDB14" s="153"/>
      <c r="FDC14" s="153"/>
      <c r="FDD14" s="153"/>
      <c r="FDE14" s="153"/>
      <c r="FDF14" s="153"/>
      <c r="FDG14" s="153"/>
      <c r="FDH14" s="153"/>
      <c r="FDI14" s="153"/>
      <c r="FDJ14" s="153"/>
      <c r="FDK14" s="153"/>
      <c r="FDL14" s="153"/>
      <c r="FDM14" s="153"/>
      <c r="FDN14" s="153"/>
      <c r="FDO14" s="153"/>
      <c r="FDP14" s="153"/>
      <c r="FDQ14" s="153"/>
      <c r="FDR14" s="153"/>
      <c r="FDS14" s="153"/>
      <c r="FDT14" s="153"/>
      <c r="FDU14" s="153"/>
      <c r="FDV14" s="153"/>
      <c r="FDW14" s="153"/>
      <c r="FDX14" s="153"/>
      <c r="FDY14" s="153"/>
      <c r="FDZ14" s="153"/>
      <c r="FEA14" s="153"/>
      <c r="FEB14" s="153"/>
      <c r="FEC14" s="153"/>
      <c r="FED14" s="153"/>
      <c r="FEE14" s="153"/>
      <c r="FEF14" s="153"/>
      <c r="FEG14" s="153"/>
      <c r="FEH14" s="153"/>
      <c r="FEI14" s="153"/>
      <c r="FEJ14" s="153"/>
      <c r="FEK14" s="153"/>
      <c r="FEL14" s="153"/>
      <c r="FEM14" s="153"/>
      <c r="FEN14" s="153"/>
      <c r="FEO14" s="153"/>
      <c r="FEP14" s="153"/>
      <c r="FEQ14" s="153"/>
      <c r="FER14" s="153"/>
      <c r="FES14" s="153"/>
      <c r="FET14" s="153"/>
      <c r="FEU14" s="153"/>
      <c r="FEV14" s="153"/>
      <c r="FEW14" s="153"/>
      <c r="FEX14" s="153"/>
      <c r="FEY14" s="153"/>
      <c r="FEZ14" s="153"/>
      <c r="FFA14" s="153"/>
      <c r="FFB14" s="153"/>
      <c r="FFC14" s="153"/>
      <c r="FFD14" s="153"/>
      <c r="FFE14" s="153"/>
      <c r="FFF14" s="153"/>
      <c r="FFG14" s="153"/>
      <c r="FFH14" s="153"/>
      <c r="FFI14" s="153"/>
      <c r="FFJ14" s="153"/>
      <c r="FFK14" s="153"/>
      <c r="FFL14" s="153"/>
      <c r="FFM14" s="153"/>
      <c r="FFN14" s="153"/>
      <c r="FFO14" s="153"/>
      <c r="FFP14" s="153"/>
      <c r="FFQ14" s="153"/>
      <c r="FFR14" s="153"/>
      <c r="FFS14" s="153"/>
      <c r="FFT14" s="153"/>
      <c r="FFU14" s="153"/>
      <c r="FFV14" s="153"/>
      <c r="FFW14" s="153"/>
      <c r="FFX14" s="153"/>
      <c r="FFY14" s="153"/>
      <c r="FFZ14" s="153"/>
      <c r="FGA14" s="153"/>
      <c r="FGB14" s="153"/>
      <c r="FGC14" s="153"/>
      <c r="FGD14" s="153"/>
      <c r="FGE14" s="153"/>
      <c r="FGF14" s="153"/>
      <c r="FGG14" s="153"/>
      <c r="FGH14" s="153"/>
      <c r="FGI14" s="153"/>
      <c r="FGJ14" s="153"/>
      <c r="FGK14" s="153"/>
      <c r="FGL14" s="153"/>
      <c r="FGM14" s="153"/>
      <c r="FGN14" s="153"/>
      <c r="FGO14" s="153"/>
      <c r="FGP14" s="153"/>
      <c r="FGQ14" s="153"/>
      <c r="FGR14" s="153"/>
      <c r="FGS14" s="153"/>
      <c r="FGT14" s="153"/>
      <c r="FGU14" s="153"/>
      <c r="FGV14" s="153"/>
      <c r="FGW14" s="153"/>
      <c r="FGX14" s="153"/>
      <c r="FGY14" s="153"/>
      <c r="FGZ14" s="153"/>
      <c r="FHA14" s="153"/>
      <c r="FHB14" s="153"/>
      <c r="FHC14" s="153"/>
      <c r="FHD14" s="153"/>
      <c r="FHE14" s="153"/>
      <c r="FHF14" s="153"/>
      <c r="FHG14" s="153"/>
      <c r="FHH14" s="153"/>
      <c r="FHI14" s="153"/>
      <c r="FHJ14" s="153"/>
      <c r="FHK14" s="153"/>
      <c r="FHL14" s="153"/>
      <c r="FHM14" s="153"/>
      <c r="FHN14" s="153"/>
      <c r="FHO14" s="153"/>
      <c r="FHP14" s="153"/>
      <c r="FHQ14" s="153"/>
      <c r="FHR14" s="153"/>
      <c r="FHS14" s="153"/>
      <c r="FHT14" s="153"/>
      <c r="FHU14" s="153"/>
      <c r="FHV14" s="153"/>
      <c r="FHW14" s="153"/>
      <c r="FHX14" s="153"/>
      <c r="FHY14" s="153"/>
      <c r="FHZ14" s="153"/>
      <c r="FIA14" s="153"/>
      <c r="FIB14" s="153"/>
      <c r="FIC14" s="153"/>
      <c r="FID14" s="153"/>
      <c r="FIE14" s="153"/>
      <c r="FIF14" s="153"/>
      <c r="FIG14" s="153"/>
      <c r="FIH14" s="153"/>
      <c r="FII14" s="153"/>
      <c r="FIJ14" s="153"/>
      <c r="FIK14" s="153"/>
      <c r="FIL14" s="153"/>
      <c r="FIM14" s="153"/>
      <c r="FIN14" s="153"/>
      <c r="FIO14" s="153"/>
      <c r="FIP14" s="153"/>
      <c r="FIQ14" s="153"/>
      <c r="FIR14" s="153"/>
      <c r="FIS14" s="153"/>
      <c r="FIT14" s="153"/>
      <c r="FIU14" s="153"/>
      <c r="FIV14" s="153"/>
      <c r="FIW14" s="153"/>
      <c r="FIX14" s="153"/>
      <c r="FIY14" s="153"/>
      <c r="FIZ14" s="153"/>
      <c r="FJA14" s="153"/>
      <c r="FJB14" s="153"/>
      <c r="FJC14" s="153"/>
      <c r="FJD14" s="153"/>
      <c r="FJE14" s="153"/>
      <c r="FJF14" s="153"/>
      <c r="FJG14" s="153"/>
      <c r="FJH14" s="153"/>
      <c r="FJI14" s="153"/>
      <c r="FJJ14" s="153"/>
      <c r="FJK14" s="153"/>
      <c r="FJL14" s="153"/>
      <c r="FJM14" s="153"/>
      <c r="FJN14" s="153"/>
      <c r="FJO14" s="153"/>
      <c r="FJP14" s="153"/>
      <c r="FJQ14" s="153"/>
      <c r="FJR14" s="153"/>
      <c r="FJS14" s="153"/>
      <c r="FJT14" s="153"/>
      <c r="FJU14" s="153"/>
      <c r="FJV14" s="153"/>
      <c r="FJW14" s="153"/>
      <c r="FJX14" s="153"/>
      <c r="FJY14" s="153"/>
      <c r="FJZ14" s="153"/>
      <c r="FKA14" s="153"/>
      <c r="FKB14" s="153"/>
      <c r="FKC14" s="153"/>
      <c r="FKD14" s="153"/>
      <c r="FKE14" s="153"/>
      <c r="FKF14" s="153"/>
      <c r="FKG14" s="153"/>
      <c r="FKH14" s="153"/>
      <c r="FKI14" s="153"/>
      <c r="FKJ14" s="153"/>
      <c r="FKK14" s="153"/>
      <c r="FKL14" s="153"/>
      <c r="FKM14" s="153"/>
      <c r="FKN14" s="153"/>
      <c r="FKO14" s="153"/>
      <c r="FKP14" s="153"/>
      <c r="FKQ14" s="153"/>
      <c r="FKR14" s="153"/>
      <c r="FKS14" s="153"/>
      <c r="FKT14" s="153"/>
      <c r="FKU14" s="153"/>
      <c r="FKV14" s="153"/>
      <c r="FKW14" s="153"/>
      <c r="FKX14" s="153"/>
      <c r="FKY14" s="153"/>
      <c r="FKZ14" s="153"/>
      <c r="FLA14" s="153"/>
      <c r="FLB14" s="153"/>
      <c r="FLC14" s="153"/>
      <c r="FLD14" s="153"/>
      <c r="FLE14" s="153"/>
      <c r="FLF14" s="153"/>
      <c r="FLG14" s="153"/>
      <c r="FLH14" s="153"/>
      <c r="FLI14" s="153"/>
      <c r="FLJ14" s="153"/>
      <c r="FLK14" s="153"/>
      <c r="FLL14" s="153"/>
      <c r="FLM14" s="153"/>
      <c r="FLN14" s="153"/>
      <c r="FLO14" s="153"/>
      <c r="FLP14" s="153"/>
      <c r="FLQ14" s="153"/>
      <c r="FLR14" s="153"/>
      <c r="FLS14" s="153"/>
      <c r="FLT14" s="153"/>
      <c r="FLU14" s="153"/>
      <c r="FLV14" s="153"/>
      <c r="FLW14" s="153"/>
      <c r="FLX14" s="153"/>
      <c r="FLY14" s="153"/>
      <c r="FLZ14" s="153"/>
      <c r="FMA14" s="153"/>
      <c r="FMB14" s="153"/>
      <c r="FMC14" s="153"/>
      <c r="FMD14" s="153"/>
      <c r="FME14" s="153"/>
      <c r="FMF14" s="153"/>
      <c r="FMG14" s="153"/>
      <c r="FMH14" s="153"/>
      <c r="FMI14" s="153"/>
      <c r="FMJ14" s="153"/>
      <c r="FMK14" s="153"/>
      <c r="FML14" s="153"/>
      <c r="FMM14" s="153"/>
      <c r="FMN14" s="153"/>
      <c r="FMO14" s="153"/>
      <c r="FMP14" s="153"/>
      <c r="FMQ14" s="153"/>
      <c r="FMR14" s="153"/>
      <c r="FMS14" s="153"/>
      <c r="FMT14" s="153"/>
      <c r="FMU14" s="153"/>
      <c r="FMV14" s="153"/>
      <c r="FMW14" s="153"/>
      <c r="FMX14" s="153"/>
      <c r="FMY14" s="153"/>
      <c r="FMZ14" s="153"/>
      <c r="FNA14" s="153"/>
      <c r="FNB14" s="153"/>
      <c r="FNC14" s="153"/>
      <c r="FND14" s="153"/>
      <c r="FNE14" s="153"/>
      <c r="FNF14" s="153"/>
      <c r="FNG14" s="153"/>
      <c r="FNH14" s="153"/>
      <c r="FNI14" s="153"/>
      <c r="FNJ14" s="153"/>
      <c r="FNK14" s="153"/>
      <c r="FNL14" s="153"/>
      <c r="FNM14" s="153"/>
      <c r="FNN14" s="153"/>
      <c r="FNO14" s="153"/>
      <c r="FNP14" s="153"/>
      <c r="FNQ14" s="153"/>
      <c r="FNR14" s="153"/>
      <c r="FNS14" s="153"/>
      <c r="FNT14" s="153"/>
      <c r="FNU14" s="153"/>
      <c r="FNV14" s="153"/>
      <c r="FNW14" s="153"/>
      <c r="FNX14" s="153"/>
      <c r="FNY14" s="153"/>
      <c r="FNZ14" s="153"/>
      <c r="FOA14" s="153"/>
      <c r="FOB14" s="153"/>
      <c r="FOC14" s="153"/>
      <c r="FOD14" s="153"/>
      <c r="FOE14" s="153"/>
      <c r="FOF14" s="153"/>
      <c r="FOG14" s="153"/>
      <c r="FOH14" s="153"/>
      <c r="FOI14" s="153"/>
      <c r="FOJ14" s="153"/>
      <c r="FOK14" s="153"/>
      <c r="FOL14" s="153"/>
      <c r="FOM14" s="153"/>
      <c r="FON14" s="153"/>
      <c r="FOO14" s="153"/>
      <c r="FOP14" s="153"/>
      <c r="FOQ14" s="153"/>
      <c r="FOR14" s="153"/>
      <c r="FOS14" s="153"/>
      <c r="FOT14" s="153"/>
      <c r="FOU14" s="153"/>
      <c r="FOV14" s="153"/>
      <c r="FOW14" s="153"/>
      <c r="FOX14" s="153"/>
      <c r="FOY14" s="153"/>
      <c r="FOZ14" s="153"/>
      <c r="FPA14" s="153"/>
      <c r="FPB14" s="153"/>
      <c r="FPC14" s="153"/>
      <c r="FPD14" s="153"/>
      <c r="FPE14" s="153"/>
      <c r="FPF14" s="153"/>
      <c r="FPG14" s="153"/>
      <c r="FPH14" s="153"/>
      <c r="FPI14" s="153"/>
      <c r="FPJ14" s="153"/>
      <c r="FPK14" s="153"/>
      <c r="FPL14" s="153"/>
      <c r="FPM14" s="153"/>
      <c r="FPN14" s="153"/>
      <c r="FPO14" s="153"/>
      <c r="FPP14" s="153"/>
      <c r="FPQ14" s="153"/>
      <c r="FPR14" s="153"/>
      <c r="FPS14" s="153"/>
      <c r="FPT14" s="153"/>
      <c r="FPU14" s="153"/>
      <c r="FPV14" s="153"/>
      <c r="FPW14" s="153"/>
      <c r="FPX14" s="153"/>
      <c r="FPY14" s="153"/>
      <c r="FPZ14" s="153"/>
      <c r="FQA14" s="153"/>
      <c r="FQB14" s="153"/>
      <c r="FQC14" s="153"/>
      <c r="FQD14" s="153"/>
      <c r="FQE14" s="153"/>
      <c r="FQF14" s="153"/>
      <c r="FQG14" s="153"/>
      <c r="FQH14" s="153"/>
      <c r="FQI14" s="153"/>
      <c r="FQJ14" s="153"/>
      <c r="FQK14" s="153"/>
      <c r="FQL14" s="153"/>
      <c r="FQM14" s="153"/>
      <c r="FQN14" s="153"/>
      <c r="FQO14" s="153"/>
      <c r="FQP14" s="153"/>
      <c r="FQQ14" s="153"/>
      <c r="FQR14" s="153"/>
      <c r="FQS14" s="153"/>
      <c r="FQT14" s="153"/>
      <c r="FQU14" s="153"/>
      <c r="FQV14" s="153"/>
      <c r="FQW14" s="153"/>
      <c r="FQX14" s="153"/>
      <c r="FQY14" s="153"/>
      <c r="FQZ14" s="153"/>
      <c r="FRA14" s="153"/>
      <c r="FRB14" s="153"/>
      <c r="FRC14" s="153"/>
      <c r="FRD14" s="153"/>
      <c r="FRE14" s="153"/>
      <c r="FRF14" s="153"/>
      <c r="FRG14" s="153"/>
      <c r="FRH14" s="153"/>
      <c r="FRI14" s="153"/>
      <c r="FRJ14" s="153"/>
      <c r="FRK14" s="153"/>
      <c r="FRL14" s="153"/>
      <c r="FRM14" s="153"/>
      <c r="FRN14" s="153"/>
      <c r="FRO14" s="153"/>
      <c r="FRP14" s="153"/>
      <c r="FRQ14" s="153"/>
      <c r="FRR14" s="153"/>
      <c r="FRS14" s="153"/>
      <c r="FRT14" s="153"/>
      <c r="FRU14" s="153"/>
      <c r="FRV14" s="153"/>
      <c r="FRW14" s="153"/>
      <c r="FRX14" s="153"/>
      <c r="FRY14" s="153"/>
      <c r="FRZ14" s="153"/>
      <c r="FSA14" s="153"/>
      <c r="FSB14" s="153"/>
      <c r="FSC14" s="153"/>
      <c r="FSD14" s="153"/>
      <c r="FSE14" s="153"/>
      <c r="FSF14" s="153"/>
      <c r="FSG14" s="153"/>
      <c r="FSH14" s="153"/>
      <c r="FSI14" s="153"/>
      <c r="FSJ14" s="153"/>
      <c r="FSK14" s="153"/>
      <c r="FSL14" s="153"/>
      <c r="FSM14" s="153"/>
      <c r="FSN14" s="153"/>
      <c r="FSO14" s="153"/>
      <c r="FSP14" s="153"/>
      <c r="FSQ14" s="153"/>
      <c r="FSR14" s="153"/>
      <c r="FSS14" s="153"/>
      <c r="FST14" s="153"/>
      <c r="FSU14" s="153"/>
      <c r="FSV14" s="153"/>
      <c r="FSW14" s="153"/>
      <c r="FSX14" s="153"/>
      <c r="FSY14" s="153"/>
      <c r="FSZ14" s="153"/>
      <c r="FTA14" s="153"/>
      <c r="FTB14" s="153"/>
      <c r="FTC14" s="153"/>
      <c r="FTD14" s="153"/>
      <c r="FTE14" s="153"/>
      <c r="FTF14" s="153"/>
      <c r="FTG14" s="153"/>
      <c r="FTH14" s="153"/>
      <c r="FTI14" s="153"/>
      <c r="FTJ14" s="153"/>
      <c r="FTK14" s="153"/>
      <c r="FTL14" s="153"/>
      <c r="FTM14" s="153"/>
      <c r="FTN14" s="153"/>
      <c r="FTO14" s="153"/>
      <c r="FTP14" s="153"/>
      <c r="FTQ14" s="153"/>
      <c r="FTR14" s="153"/>
      <c r="FTS14" s="153"/>
      <c r="FTT14" s="153"/>
      <c r="FTU14" s="153"/>
      <c r="FTV14" s="153"/>
      <c r="FTW14" s="153"/>
      <c r="FTX14" s="153"/>
      <c r="FTY14" s="153"/>
      <c r="FTZ14" s="153"/>
      <c r="FUA14" s="153"/>
      <c r="FUB14" s="153"/>
      <c r="FUC14" s="153"/>
      <c r="FUD14" s="153"/>
      <c r="FUE14" s="153"/>
      <c r="FUF14" s="153"/>
      <c r="FUG14" s="153"/>
      <c r="FUH14" s="153"/>
      <c r="FUI14" s="153"/>
      <c r="FUJ14" s="153"/>
      <c r="FUK14" s="153"/>
      <c r="FUL14" s="153"/>
      <c r="FUM14" s="153"/>
      <c r="FUN14" s="153"/>
      <c r="FUO14" s="153"/>
      <c r="FUP14" s="153"/>
      <c r="FUQ14" s="153"/>
      <c r="FUR14" s="153"/>
      <c r="FUS14" s="153"/>
      <c r="FUT14" s="153"/>
      <c r="FUU14" s="153"/>
      <c r="FUV14" s="153"/>
      <c r="FUW14" s="153"/>
      <c r="FUX14" s="153"/>
      <c r="FUY14" s="153"/>
      <c r="FUZ14" s="153"/>
      <c r="FVA14" s="153"/>
      <c r="FVB14" s="153"/>
      <c r="FVC14" s="153"/>
      <c r="FVD14" s="153"/>
      <c r="FVE14" s="153"/>
      <c r="FVF14" s="153"/>
      <c r="FVG14" s="153"/>
      <c r="FVH14" s="153"/>
      <c r="FVI14" s="153"/>
      <c r="FVJ14" s="153"/>
      <c r="FVK14" s="153"/>
      <c r="FVL14" s="153"/>
      <c r="FVM14" s="153"/>
      <c r="FVN14" s="153"/>
      <c r="FVO14" s="153"/>
      <c r="FVP14" s="153"/>
      <c r="FVQ14" s="153"/>
      <c r="FVR14" s="153"/>
      <c r="FVS14" s="153"/>
      <c r="FVT14" s="153"/>
      <c r="FVU14" s="153"/>
      <c r="FVV14" s="153"/>
      <c r="FVW14" s="153"/>
      <c r="FVX14" s="153"/>
      <c r="FVY14" s="153"/>
      <c r="FVZ14" s="153"/>
      <c r="FWA14" s="153"/>
      <c r="FWB14" s="153"/>
      <c r="FWC14" s="153"/>
      <c r="FWD14" s="153"/>
      <c r="FWE14" s="153"/>
      <c r="FWF14" s="153"/>
      <c r="FWG14" s="153"/>
      <c r="FWH14" s="153"/>
      <c r="FWI14" s="153"/>
      <c r="FWJ14" s="153"/>
      <c r="FWK14" s="153"/>
      <c r="FWL14" s="153"/>
      <c r="FWM14" s="153"/>
      <c r="FWN14" s="153"/>
      <c r="FWO14" s="153"/>
      <c r="FWP14" s="153"/>
      <c r="FWQ14" s="153"/>
      <c r="FWR14" s="153"/>
      <c r="FWS14" s="153"/>
      <c r="FWT14" s="153"/>
      <c r="FWU14" s="153"/>
      <c r="FWV14" s="153"/>
      <c r="FWW14" s="153"/>
      <c r="FWX14" s="153"/>
      <c r="FWY14" s="153"/>
      <c r="FWZ14" s="153"/>
      <c r="FXA14" s="153"/>
      <c r="FXB14" s="153"/>
      <c r="FXC14" s="153"/>
      <c r="FXD14" s="153"/>
      <c r="FXE14" s="153"/>
      <c r="FXF14" s="153"/>
      <c r="FXG14" s="153"/>
      <c r="FXH14" s="153"/>
      <c r="FXI14" s="153"/>
      <c r="FXJ14" s="153"/>
      <c r="FXK14" s="153"/>
      <c r="FXL14" s="153"/>
      <c r="FXM14" s="153"/>
      <c r="FXN14" s="153"/>
      <c r="FXO14" s="153"/>
      <c r="FXP14" s="153"/>
      <c r="FXQ14" s="153"/>
      <c r="FXR14" s="153"/>
      <c r="FXS14" s="153"/>
      <c r="FXT14" s="153"/>
      <c r="FXU14" s="153"/>
      <c r="FXV14" s="153"/>
      <c r="FXW14" s="153"/>
      <c r="FXX14" s="153"/>
      <c r="FXY14" s="153"/>
      <c r="FXZ14" s="153"/>
      <c r="FYA14" s="153"/>
      <c r="FYB14" s="153"/>
      <c r="FYC14" s="153"/>
      <c r="FYD14" s="153"/>
      <c r="FYE14" s="153"/>
      <c r="FYF14" s="153"/>
      <c r="FYG14" s="153"/>
      <c r="FYH14" s="153"/>
      <c r="FYI14" s="153"/>
      <c r="FYJ14" s="153"/>
      <c r="FYK14" s="153"/>
      <c r="FYL14" s="153"/>
      <c r="FYM14" s="153"/>
      <c r="FYN14" s="153"/>
      <c r="FYO14" s="153"/>
      <c r="FYP14" s="153"/>
      <c r="FYQ14" s="153"/>
      <c r="FYR14" s="153"/>
      <c r="FYS14" s="153"/>
      <c r="FYT14" s="153"/>
      <c r="FYU14" s="153"/>
      <c r="FYV14" s="153"/>
      <c r="FYW14" s="153"/>
      <c r="FYX14" s="153"/>
      <c r="FYY14" s="153"/>
      <c r="FYZ14" s="153"/>
      <c r="FZA14" s="153"/>
      <c r="FZB14" s="153"/>
      <c r="FZC14" s="153"/>
      <c r="FZD14" s="153"/>
      <c r="FZE14" s="153"/>
      <c r="FZF14" s="153"/>
      <c r="FZG14" s="153"/>
      <c r="FZH14" s="153"/>
      <c r="FZI14" s="153"/>
      <c r="FZJ14" s="153"/>
      <c r="FZK14" s="153"/>
      <c r="FZL14" s="153"/>
      <c r="FZM14" s="153"/>
      <c r="FZN14" s="153"/>
      <c r="FZO14" s="153"/>
      <c r="FZP14" s="153"/>
      <c r="FZQ14" s="153"/>
      <c r="FZR14" s="153"/>
      <c r="FZS14" s="153"/>
      <c r="FZT14" s="153"/>
      <c r="FZU14" s="153"/>
      <c r="FZV14" s="153"/>
      <c r="FZW14" s="153"/>
      <c r="FZX14" s="153"/>
      <c r="FZY14" s="153"/>
      <c r="FZZ14" s="153"/>
      <c r="GAA14" s="153"/>
      <c r="GAB14" s="153"/>
      <c r="GAC14" s="153"/>
      <c r="GAD14" s="153"/>
      <c r="GAE14" s="153"/>
      <c r="GAF14" s="153"/>
      <c r="GAG14" s="153"/>
      <c r="GAH14" s="153"/>
      <c r="GAI14" s="153"/>
      <c r="GAJ14" s="153"/>
      <c r="GAK14" s="153"/>
      <c r="GAL14" s="153"/>
      <c r="GAM14" s="153"/>
      <c r="GAN14" s="153"/>
      <c r="GAO14" s="153"/>
      <c r="GAP14" s="153"/>
      <c r="GAQ14" s="153"/>
      <c r="GAR14" s="153"/>
      <c r="GAS14" s="153"/>
      <c r="GAT14" s="153"/>
      <c r="GAU14" s="153"/>
      <c r="GAV14" s="153"/>
      <c r="GAW14" s="153"/>
      <c r="GAX14" s="153"/>
      <c r="GAY14" s="153"/>
      <c r="GAZ14" s="153"/>
      <c r="GBA14" s="153"/>
      <c r="GBB14" s="153"/>
      <c r="GBC14" s="153"/>
      <c r="GBD14" s="153"/>
      <c r="GBE14" s="153"/>
      <c r="GBF14" s="153"/>
      <c r="GBG14" s="153"/>
      <c r="GBH14" s="153"/>
      <c r="GBI14" s="153"/>
      <c r="GBJ14" s="153"/>
      <c r="GBK14" s="153"/>
      <c r="GBL14" s="153"/>
      <c r="GBM14" s="153"/>
      <c r="GBN14" s="153"/>
      <c r="GBO14" s="153"/>
      <c r="GBP14" s="153"/>
      <c r="GBQ14" s="153"/>
      <c r="GBR14" s="153"/>
      <c r="GBS14" s="153"/>
      <c r="GBT14" s="153"/>
      <c r="GBU14" s="153"/>
      <c r="GBV14" s="153"/>
      <c r="GBW14" s="153"/>
      <c r="GBX14" s="153"/>
      <c r="GBY14" s="153"/>
      <c r="GBZ14" s="153"/>
      <c r="GCA14" s="153"/>
      <c r="GCB14" s="153"/>
      <c r="GCC14" s="153"/>
      <c r="GCD14" s="153"/>
      <c r="GCE14" s="153"/>
      <c r="GCF14" s="153"/>
      <c r="GCG14" s="153"/>
      <c r="GCH14" s="153"/>
      <c r="GCI14" s="153"/>
      <c r="GCJ14" s="153"/>
      <c r="GCK14" s="153"/>
      <c r="GCL14" s="153"/>
      <c r="GCM14" s="153"/>
      <c r="GCN14" s="153"/>
      <c r="GCO14" s="153"/>
      <c r="GCP14" s="153"/>
      <c r="GCQ14" s="153"/>
      <c r="GCR14" s="153"/>
      <c r="GCS14" s="153"/>
      <c r="GCT14" s="153"/>
      <c r="GCU14" s="153"/>
      <c r="GCV14" s="153"/>
      <c r="GCW14" s="153"/>
      <c r="GCX14" s="153"/>
      <c r="GCY14" s="153"/>
      <c r="GCZ14" s="153"/>
      <c r="GDA14" s="153"/>
      <c r="GDB14" s="153"/>
      <c r="GDC14" s="153"/>
      <c r="GDD14" s="153"/>
      <c r="GDE14" s="153"/>
      <c r="GDF14" s="153"/>
      <c r="GDG14" s="153"/>
      <c r="GDH14" s="153"/>
      <c r="GDI14" s="153"/>
      <c r="GDJ14" s="153"/>
      <c r="GDK14" s="153"/>
      <c r="GDL14" s="153"/>
      <c r="GDM14" s="153"/>
      <c r="GDN14" s="153"/>
      <c r="GDO14" s="153"/>
      <c r="GDP14" s="153"/>
      <c r="GDQ14" s="153"/>
      <c r="GDR14" s="153"/>
      <c r="GDS14" s="153"/>
      <c r="GDT14" s="153"/>
      <c r="GDU14" s="153"/>
      <c r="GDV14" s="153"/>
      <c r="GDW14" s="153"/>
      <c r="GDX14" s="153"/>
      <c r="GDY14" s="153"/>
      <c r="GDZ14" s="153"/>
      <c r="GEA14" s="153"/>
      <c r="GEB14" s="153"/>
      <c r="GEC14" s="153"/>
      <c r="GED14" s="153"/>
      <c r="GEE14" s="153"/>
      <c r="GEF14" s="153"/>
      <c r="GEG14" s="153"/>
      <c r="GEH14" s="153"/>
      <c r="GEI14" s="153"/>
      <c r="GEJ14" s="153"/>
      <c r="GEK14" s="153"/>
      <c r="GEL14" s="153"/>
      <c r="GEM14" s="153"/>
      <c r="GEN14" s="153"/>
      <c r="GEO14" s="153"/>
      <c r="GEP14" s="153"/>
      <c r="GEQ14" s="153"/>
      <c r="GER14" s="153"/>
      <c r="GES14" s="153"/>
      <c r="GET14" s="153"/>
      <c r="GEU14" s="153"/>
      <c r="GEV14" s="153"/>
      <c r="GEW14" s="153"/>
      <c r="GEX14" s="153"/>
      <c r="GEY14" s="153"/>
      <c r="GEZ14" s="153"/>
      <c r="GFA14" s="153"/>
      <c r="GFB14" s="153"/>
      <c r="GFC14" s="153"/>
      <c r="GFD14" s="153"/>
      <c r="GFE14" s="153"/>
      <c r="GFF14" s="153"/>
      <c r="GFG14" s="153"/>
      <c r="GFH14" s="153"/>
      <c r="GFI14" s="153"/>
      <c r="GFJ14" s="153"/>
      <c r="GFK14" s="153"/>
      <c r="GFL14" s="153"/>
      <c r="GFM14" s="153"/>
      <c r="GFN14" s="153"/>
      <c r="GFO14" s="153"/>
      <c r="GFP14" s="153"/>
      <c r="GFQ14" s="153"/>
      <c r="GFR14" s="153"/>
      <c r="GFS14" s="153"/>
      <c r="GFT14" s="153"/>
      <c r="GFU14" s="153"/>
      <c r="GFV14" s="153"/>
      <c r="GFW14" s="153"/>
      <c r="GFX14" s="153"/>
      <c r="GFY14" s="153"/>
      <c r="GFZ14" s="153"/>
      <c r="GGA14" s="153"/>
      <c r="GGB14" s="153"/>
      <c r="GGC14" s="153"/>
      <c r="GGD14" s="153"/>
      <c r="GGE14" s="153"/>
      <c r="GGF14" s="153"/>
      <c r="GGG14" s="153"/>
      <c r="GGH14" s="153"/>
      <c r="GGI14" s="153"/>
      <c r="GGJ14" s="153"/>
      <c r="GGK14" s="153"/>
      <c r="GGL14" s="153"/>
      <c r="GGM14" s="153"/>
      <c r="GGN14" s="153"/>
      <c r="GGO14" s="153"/>
      <c r="GGP14" s="153"/>
      <c r="GGQ14" s="153"/>
      <c r="GGR14" s="153"/>
      <c r="GGS14" s="153"/>
      <c r="GGT14" s="153"/>
      <c r="GGU14" s="153"/>
      <c r="GGV14" s="153"/>
      <c r="GGW14" s="153"/>
      <c r="GGX14" s="153"/>
      <c r="GGY14" s="153"/>
      <c r="GGZ14" s="153"/>
      <c r="GHA14" s="153"/>
      <c r="GHB14" s="153"/>
      <c r="GHC14" s="153"/>
      <c r="GHD14" s="153"/>
      <c r="GHE14" s="153"/>
      <c r="GHF14" s="153"/>
      <c r="GHG14" s="153"/>
      <c r="GHH14" s="153"/>
      <c r="GHI14" s="153"/>
      <c r="GHJ14" s="153"/>
      <c r="GHK14" s="153"/>
      <c r="GHL14" s="153"/>
      <c r="GHM14" s="153"/>
      <c r="GHN14" s="153"/>
      <c r="GHO14" s="153"/>
      <c r="GHP14" s="153"/>
      <c r="GHQ14" s="153"/>
      <c r="GHR14" s="153"/>
      <c r="GHS14" s="153"/>
      <c r="GHT14" s="153"/>
      <c r="GHU14" s="153"/>
      <c r="GHV14" s="153"/>
      <c r="GHW14" s="153"/>
      <c r="GHX14" s="153"/>
      <c r="GHY14" s="153"/>
      <c r="GHZ14" s="153"/>
      <c r="GIA14" s="153"/>
      <c r="GIB14" s="153"/>
      <c r="GIC14" s="153"/>
      <c r="GID14" s="153"/>
      <c r="GIE14" s="153"/>
      <c r="GIF14" s="153"/>
      <c r="GIG14" s="153"/>
      <c r="GIH14" s="153"/>
      <c r="GII14" s="153"/>
      <c r="GIJ14" s="153"/>
      <c r="GIK14" s="153"/>
      <c r="GIL14" s="153"/>
      <c r="GIM14" s="153"/>
      <c r="GIN14" s="153"/>
      <c r="GIO14" s="153"/>
      <c r="GIP14" s="153"/>
      <c r="GIQ14" s="153"/>
      <c r="GIR14" s="153"/>
      <c r="GIS14" s="153"/>
      <c r="GIT14" s="153"/>
      <c r="GIU14" s="153"/>
      <c r="GIV14" s="153"/>
      <c r="GIW14" s="153"/>
      <c r="GIX14" s="153"/>
      <c r="GIY14" s="153"/>
      <c r="GIZ14" s="153"/>
      <c r="GJA14" s="153"/>
      <c r="GJB14" s="153"/>
      <c r="GJC14" s="153"/>
      <c r="GJD14" s="153"/>
      <c r="GJE14" s="153"/>
      <c r="GJF14" s="153"/>
      <c r="GJG14" s="153"/>
      <c r="GJH14" s="153"/>
      <c r="GJI14" s="153"/>
      <c r="GJJ14" s="153"/>
      <c r="GJK14" s="153"/>
      <c r="GJL14" s="153"/>
      <c r="GJM14" s="153"/>
      <c r="GJN14" s="153"/>
      <c r="GJO14" s="153"/>
      <c r="GJP14" s="153"/>
      <c r="GJQ14" s="153"/>
      <c r="GJR14" s="153"/>
      <c r="GJS14" s="153"/>
      <c r="GJT14" s="153"/>
      <c r="GJU14" s="153"/>
      <c r="GJV14" s="153"/>
      <c r="GJW14" s="153"/>
      <c r="GJX14" s="153"/>
      <c r="GJY14" s="153"/>
      <c r="GJZ14" s="153"/>
      <c r="GKA14" s="153"/>
      <c r="GKB14" s="153"/>
      <c r="GKC14" s="153"/>
      <c r="GKD14" s="153"/>
      <c r="GKE14" s="153"/>
      <c r="GKF14" s="153"/>
      <c r="GKG14" s="153"/>
      <c r="GKH14" s="153"/>
      <c r="GKI14" s="153"/>
      <c r="GKJ14" s="153"/>
      <c r="GKK14" s="153"/>
      <c r="GKL14" s="153"/>
      <c r="GKM14" s="153"/>
      <c r="GKN14" s="153"/>
      <c r="GKO14" s="153"/>
      <c r="GKP14" s="153"/>
      <c r="GKQ14" s="153"/>
      <c r="GKR14" s="153"/>
      <c r="GKS14" s="153"/>
      <c r="GKT14" s="153"/>
      <c r="GKU14" s="153"/>
      <c r="GKV14" s="153"/>
      <c r="GKW14" s="153"/>
      <c r="GKX14" s="153"/>
      <c r="GKY14" s="153"/>
      <c r="GKZ14" s="153"/>
      <c r="GLA14" s="153"/>
      <c r="GLB14" s="153"/>
      <c r="GLC14" s="153"/>
      <c r="GLD14" s="153"/>
      <c r="GLE14" s="153"/>
      <c r="GLF14" s="153"/>
      <c r="GLG14" s="153"/>
      <c r="GLH14" s="153"/>
      <c r="GLI14" s="153"/>
      <c r="GLJ14" s="153"/>
      <c r="GLK14" s="153"/>
      <c r="GLL14" s="153"/>
      <c r="GLM14" s="153"/>
      <c r="GLN14" s="153"/>
      <c r="GLO14" s="153"/>
      <c r="GLP14" s="153"/>
      <c r="GLQ14" s="153"/>
      <c r="GLR14" s="153"/>
      <c r="GLS14" s="153"/>
      <c r="GLT14" s="153"/>
      <c r="GLU14" s="153"/>
      <c r="GLV14" s="153"/>
      <c r="GLW14" s="153"/>
      <c r="GLX14" s="153"/>
      <c r="GLY14" s="153"/>
      <c r="GLZ14" s="153"/>
      <c r="GMA14" s="153"/>
      <c r="GMB14" s="153"/>
      <c r="GMC14" s="153"/>
      <c r="GMD14" s="153"/>
      <c r="GME14" s="153"/>
      <c r="GMF14" s="153"/>
      <c r="GMG14" s="153"/>
      <c r="GMH14" s="153"/>
      <c r="GMI14" s="153"/>
      <c r="GMJ14" s="153"/>
      <c r="GMK14" s="153"/>
      <c r="GML14" s="153"/>
      <c r="GMM14" s="153"/>
      <c r="GMN14" s="153"/>
      <c r="GMO14" s="153"/>
      <c r="GMP14" s="153"/>
      <c r="GMQ14" s="153"/>
      <c r="GMR14" s="153"/>
      <c r="GMS14" s="153"/>
      <c r="GMT14" s="153"/>
      <c r="GMU14" s="153"/>
      <c r="GMV14" s="153"/>
      <c r="GMW14" s="153"/>
      <c r="GMX14" s="153"/>
      <c r="GMY14" s="153"/>
      <c r="GMZ14" s="153"/>
      <c r="GNA14" s="153"/>
      <c r="GNB14" s="153"/>
      <c r="GNC14" s="153"/>
      <c r="GND14" s="153"/>
      <c r="GNE14" s="153"/>
      <c r="GNF14" s="153"/>
      <c r="GNG14" s="153"/>
      <c r="GNH14" s="153"/>
      <c r="GNI14" s="153"/>
      <c r="GNJ14" s="153"/>
      <c r="GNK14" s="153"/>
      <c r="GNL14" s="153"/>
      <c r="GNM14" s="153"/>
      <c r="GNN14" s="153"/>
      <c r="GNO14" s="153"/>
      <c r="GNP14" s="153"/>
      <c r="GNQ14" s="153"/>
      <c r="GNR14" s="153"/>
      <c r="GNS14" s="153"/>
      <c r="GNT14" s="153"/>
      <c r="GNU14" s="153"/>
      <c r="GNV14" s="153"/>
      <c r="GNW14" s="153"/>
      <c r="GNX14" s="153"/>
      <c r="GNY14" s="153"/>
      <c r="GNZ14" s="153"/>
      <c r="GOA14" s="153"/>
      <c r="GOB14" s="153"/>
      <c r="GOC14" s="153"/>
      <c r="GOD14" s="153"/>
      <c r="GOE14" s="153"/>
      <c r="GOF14" s="153"/>
      <c r="GOG14" s="153"/>
      <c r="GOH14" s="153"/>
      <c r="GOI14" s="153"/>
      <c r="GOJ14" s="153"/>
      <c r="GOK14" s="153"/>
      <c r="GOL14" s="153"/>
      <c r="GOM14" s="153"/>
      <c r="GON14" s="153"/>
      <c r="GOO14" s="153"/>
      <c r="GOP14" s="153"/>
      <c r="GOQ14" s="153"/>
      <c r="GOR14" s="153"/>
      <c r="GOS14" s="153"/>
      <c r="GOT14" s="153"/>
      <c r="GOU14" s="153"/>
      <c r="GOV14" s="153"/>
      <c r="GOW14" s="153"/>
      <c r="GOX14" s="153"/>
      <c r="GOY14" s="153"/>
      <c r="GOZ14" s="153"/>
      <c r="GPA14" s="153"/>
      <c r="GPB14" s="153"/>
      <c r="GPC14" s="153"/>
      <c r="GPD14" s="153"/>
      <c r="GPE14" s="153"/>
      <c r="GPF14" s="153"/>
      <c r="GPG14" s="153"/>
      <c r="GPH14" s="153"/>
      <c r="GPI14" s="153"/>
      <c r="GPJ14" s="153"/>
      <c r="GPK14" s="153"/>
      <c r="GPL14" s="153"/>
      <c r="GPM14" s="153"/>
      <c r="GPN14" s="153"/>
      <c r="GPO14" s="153"/>
      <c r="GPP14" s="153"/>
      <c r="GPQ14" s="153"/>
      <c r="GPR14" s="153"/>
      <c r="GPS14" s="153"/>
      <c r="GPT14" s="153"/>
      <c r="GPU14" s="153"/>
      <c r="GPV14" s="153"/>
      <c r="GPW14" s="153"/>
      <c r="GPX14" s="153"/>
      <c r="GPY14" s="153"/>
      <c r="GPZ14" s="153"/>
      <c r="GQA14" s="153"/>
      <c r="GQB14" s="153"/>
      <c r="GQC14" s="153"/>
      <c r="GQD14" s="153"/>
      <c r="GQE14" s="153"/>
      <c r="GQF14" s="153"/>
      <c r="GQG14" s="153"/>
      <c r="GQH14" s="153"/>
      <c r="GQI14" s="153"/>
      <c r="GQJ14" s="153"/>
      <c r="GQK14" s="153"/>
      <c r="GQL14" s="153"/>
      <c r="GQM14" s="153"/>
      <c r="GQN14" s="153"/>
      <c r="GQO14" s="153"/>
      <c r="GQP14" s="153"/>
      <c r="GQQ14" s="153"/>
      <c r="GQR14" s="153"/>
      <c r="GQS14" s="153"/>
      <c r="GQT14" s="153"/>
      <c r="GQU14" s="153"/>
      <c r="GQV14" s="153"/>
      <c r="GQW14" s="153"/>
      <c r="GQX14" s="153"/>
      <c r="GQY14" s="153"/>
      <c r="GQZ14" s="153"/>
      <c r="GRA14" s="153"/>
      <c r="GRB14" s="153"/>
      <c r="GRC14" s="153"/>
      <c r="GRD14" s="153"/>
      <c r="GRE14" s="153"/>
      <c r="GRF14" s="153"/>
      <c r="GRG14" s="153"/>
      <c r="GRH14" s="153"/>
      <c r="GRI14" s="153"/>
      <c r="GRJ14" s="153"/>
      <c r="GRK14" s="153"/>
      <c r="GRL14" s="153"/>
      <c r="GRM14" s="153"/>
      <c r="GRN14" s="153"/>
      <c r="GRO14" s="153"/>
      <c r="GRP14" s="153"/>
      <c r="GRQ14" s="153"/>
      <c r="GRR14" s="153"/>
      <c r="GRS14" s="153"/>
      <c r="GRT14" s="153"/>
      <c r="GRU14" s="153"/>
      <c r="GRV14" s="153"/>
      <c r="GRW14" s="153"/>
      <c r="GRX14" s="153"/>
      <c r="GRY14" s="153"/>
      <c r="GRZ14" s="153"/>
      <c r="GSA14" s="153"/>
      <c r="GSB14" s="153"/>
      <c r="GSC14" s="153"/>
      <c r="GSD14" s="153"/>
      <c r="GSE14" s="153"/>
      <c r="GSF14" s="153"/>
      <c r="GSG14" s="153"/>
      <c r="GSH14" s="153"/>
      <c r="GSI14" s="153"/>
      <c r="GSJ14" s="153"/>
      <c r="GSK14" s="153"/>
      <c r="GSL14" s="153"/>
      <c r="GSM14" s="153"/>
      <c r="GSN14" s="153"/>
      <c r="GSO14" s="153"/>
      <c r="GSP14" s="153"/>
      <c r="GSQ14" s="153"/>
      <c r="GSR14" s="153"/>
      <c r="GSS14" s="153"/>
      <c r="GST14" s="153"/>
      <c r="GSU14" s="153"/>
      <c r="GSV14" s="153"/>
      <c r="GSW14" s="153"/>
      <c r="GSX14" s="153"/>
      <c r="GSY14" s="153"/>
      <c r="GSZ14" s="153"/>
      <c r="GTA14" s="153"/>
      <c r="GTB14" s="153"/>
      <c r="GTC14" s="153"/>
      <c r="GTD14" s="153"/>
      <c r="GTE14" s="153"/>
      <c r="GTF14" s="153"/>
      <c r="GTG14" s="153"/>
      <c r="GTH14" s="153"/>
      <c r="GTI14" s="153"/>
      <c r="GTJ14" s="153"/>
      <c r="GTK14" s="153"/>
      <c r="GTL14" s="153"/>
      <c r="GTM14" s="153"/>
      <c r="GTN14" s="153"/>
      <c r="GTO14" s="153"/>
      <c r="GTP14" s="153"/>
      <c r="GTQ14" s="153"/>
      <c r="GTR14" s="153"/>
      <c r="GTS14" s="153"/>
      <c r="GTT14" s="153"/>
      <c r="GTU14" s="153"/>
      <c r="GTV14" s="153"/>
      <c r="GTW14" s="153"/>
      <c r="GTX14" s="153"/>
      <c r="GTY14" s="153"/>
      <c r="GTZ14" s="153"/>
      <c r="GUA14" s="153"/>
      <c r="GUB14" s="153"/>
      <c r="GUC14" s="153"/>
      <c r="GUD14" s="153"/>
      <c r="GUE14" s="153"/>
      <c r="GUF14" s="153"/>
      <c r="GUG14" s="153"/>
      <c r="GUH14" s="153"/>
      <c r="GUI14" s="153"/>
      <c r="GUJ14" s="153"/>
      <c r="GUK14" s="153"/>
      <c r="GUL14" s="153"/>
      <c r="GUM14" s="153"/>
      <c r="GUN14" s="153"/>
      <c r="GUO14" s="153"/>
      <c r="GUP14" s="153"/>
      <c r="GUQ14" s="153"/>
      <c r="GUR14" s="153"/>
      <c r="GUS14" s="153"/>
      <c r="GUT14" s="153"/>
      <c r="GUU14" s="153"/>
      <c r="GUV14" s="153"/>
      <c r="GUW14" s="153"/>
      <c r="GUX14" s="153"/>
      <c r="GUY14" s="153"/>
      <c r="GUZ14" s="153"/>
      <c r="GVA14" s="153"/>
      <c r="GVB14" s="153"/>
      <c r="GVC14" s="153"/>
      <c r="GVD14" s="153"/>
      <c r="GVE14" s="153"/>
      <c r="GVF14" s="153"/>
      <c r="GVG14" s="153"/>
      <c r="GVH14" s="153"/>
      <c r="GVI14" s="153"/>
      <c r="GVJ14" s="153"/>
      <c r="GVK14" s="153"/>
      <c r="GVL14" s="153"/>
      <c r="GVM14" s="153"/>
      <c r="GVN14" s="153"/>
      <c r="GVO14" s="153"/>
      <c r="GVP14" s="153"/>
      <c r="GVQ14" s="153"/>
      <c r="GVR14" s="153"/>
      <c r="GVS14" s="153"/>
      <c r="GVT14" s="153"/>
      <c r="GVU14" s="153"/>
      <c r="GVV14" s="153"/>
      <c r="GVW14" s="153"/>
      <c r="GVX14" s="153"/>
      <c r="GVY14" s="153"/>
      <c r="GVZ14" s="153"/>
      <c r="GWA14" s="153"/>
      <c r="GWB14" s="153"/>
      <c r="GWC14" s="153"/>
      <c r="GWD14" s="153"/>
      <c r="GWE14" s="153"/>
      <c r="GWF14" s="153"/>
      <c r="GWG14" s="153"/>
      <c r="GWH14" s="153"/>
      <c r="GWI14" s="153"/>
      <c r="GWJ14" s="153"/>
      <c r="GWK14" s="153"/>
      <c r="GWL14" s="153"/>
      <c r="GWM14" s="153"/>
      <c r="GWN14" s="153"/>
      <c r="GWO14" s="153"/>
      <c r="GWP14" s="153"/>
      <c r="GWQ14" s="153"/>
      <c r="GWR14" s="153"/>
      <c r="GWS14" s="153"/>
      <c r="GWT14" s="153"/>
      <c r="GWU14" s="153"/>
      <c r="GWV14" s="153"/>
      <c r="GWW14" s="153"/>
      <c r="GWX14" s="153"/>
      <c r="GWY14" s="153"/>
      <c r="GWZ14" s="153"/>
      <c r="GXA14" s="153"/>
      <c r="GXB14" s="153"/>
      <c r="GXC14" s="153"/>
      <c r="GXD14" s="153"/>
      <c r="GXE14" s="153"/>
      <c r="GXF14" s="153"/>
      <c r="GXG14" s="153"/>
      <c r="GXH14" s="153"/>
      <c r="GXI14" s="153"/>
      <c r="GXJ14" s="153"/>
      <c r="GXK14" s="153"/>
      <c r="GXL14" s="153"/>
      <c r="GXM14" s="153"/>
      <c r="GXN14" s="153"/>
      <c r="GXO14" s="153"/>
      <c r="GXP14" s="153"/>
      <c r="GXQ14" s="153"/>
      <c r="GXR14" s="153"/>
      <c r="GXS14" s="153"/>
      <c r="GXT14" s="153"/>
      <c r="GXU14" s="153"/>
      <c r="GXV14" s="153"/>
      <c r="GXW14" s="153"/>
      <c r="GXX14" s="153"/>
      <c r="GXY14" s="153"/>
      <c r="GXZ14" s="153"/>
      <c r="GYA14" s="153"/>
      <c r="GYB14" s="153"/>
      <c r="GYC14" s="153"/>
      <c r="GYD14" s="153"/>
      <c r="GYE14" s="153"/>
      <c r="GYF14" s="153"/>
      <c r="GYG14" s="153"/>
      <c r="GYH14" s="153"/>
      <c r="GYI14" s="153"/>
      <c r="GYJ14" s="153"/>
      <c r="GYK14" s="153"/>
      <c r="GYL14" s="153"/>
      <c r="GYM14" s="153"/>
      <c r="GYN14" s="153"/>
      <c r="GYO14" s="153"/>
      <c r="GYP14" s="153"/>
      <c r="GYQ14" s="153"/>
      <c r="GYR14" s="153"/>
      <c r="GYS14" s="153"/>
      <c r="GYT14" s="153"/>
      <c r="GYU14" s="153"/>
      <c r="GYV14" s="153"/>
      <c r="GYW14" s="153"/>
      <c r="GYX14" s="153"/>
      <c r="GYY14" s="153"/>
      <c r="GYZ14" s="153"/>
      <c r="GZA14" s="153"/>
      <c r="GZB14" s="153"/>
      <c r="GZC14" s="153"/>
      <c r="GZD14" s="153"/>
      <c r="GZE14" s="153"/>
      <c r="GZF14" s="153"/>
      <c r="GZG14" s="153"/>
      <c r="GZH14" s="153"/>
      <c r="GZI14" s="153"/>
      <c r="GZJ14" s="153"/>
      <c r="GZK14" s="153"/>
      <c r="GZL14" s="153"/>
      <c r="GZM14" s="153"/>
      <c r="GZN14" s="153"/>
      <c r="GZO14" s="153"/>
      <c r="GZP14" s="153"/>
      <c r="GZQ14" s="153"/>
      <c r="GZR14" s="153"/>
      <c r="GZS14" s="153"/>
      <c r="GZT14" s="153"/>
      <c r="GZU14" s="153"/>
      <c r="GZV14" s="153"/>
      <c r="GZW14" s="153"/>
      <c r="GZX14" s="153"/>
      <c r="GZY14" s="153"/>
      <c r="GZZ14" s="153"/>
      <c r="HAA14" s="153"/>
      <c r="HAB14" s="153"/>
      <c r="HAC14" s="153"/>
      <c r="HAD14" s="153"/>
      <c r="HAE14" s="153"/>
      <c r="HAF14" s="153"/>
      <c r="HAG14" s="153"/>
      <c r="HAH14" s="153"/>
      <c r="HAI14" s="153"/>
      <c r="HAJ14" s="153"/>
      <c r="HAK14" s="153"/>
      <c r="HAL14" s="153"/>
      <c r="HAM14" s="153"/>
      <c r="HAN14" s="153"/>
      <c r="HAO14" s="153"/>
      <c r="HAP14" s="153"/>
      <c r="HAQ14" s="153"/>
      <c r="HAR14" s="153"/>
      <c r="HAS14" s="153"/>
      <c r="HAT14" s="153"/>
      <c r="HAU14" s="153"/>
      <c r="HAV14" s="153"/>
      <c r="HAW14" s="153"/>
      <c r="HAX14" s="153"/>
      <c r="HAY14" s="153"/>
      <c r="HAZ14" s="153"/>
      <c r="HBA14" s="153"/>
      <c r="HBB14" s="153"/>
      <c r="HBC14" s="153"/>
      <c r="HBD14" s="153"/>
      <c r="HBE14" s="153"/>
      <c r="HBF14" s="153"/>
      <c r="HBG14" s="153"/>
      <c r="HBH14" s="153"/>
      <c r="HBI14" s="153"/>
      <c r="HBJ14" s="153"/>
      <c r="HBK14" s="153"/>
      <c r="HBL14" s="153"/>
      <c r="HBM14" s="153"/>
      <c r="HBN14" s="153"/>
      <c r="HBO14" s="153"/>
      <c r="HBP14" s="153"/>
      <c r="HBQ14" s="153"/>
      <c r="HBR14" s="153"/>
      <c r="HBS14" s="153"/>
      <c r="HBT14" s="153"/>
      <c r="HBU14" s="153"/>
      <c r="HBV14" s="153"/>
      <c r="HBW14" s="153"/>
      <c r="HBX14" s="153"/>
      <c r="HBY14" s="153"/>
      <c r="HBZ14" s="153"/>
      <c r="HCA14" s="153"/>
      <c r="HCB14" s="153"/>
      <c r="HCC14" s="153"/>
      <c r="HCD14" s="153"/>
      <c r="HCE14" s="153"/>
      <c r="HCF14" s="153"/>
      <c r="HCG14" s="153"/>
      <c r="HCH14" s="153"/>
      <c r="HCI14" s="153"/>
      <c r="HCJ14" s="153"/>
      <c r="HCK14" s="153"/>
      <c r="HCL14" s="153"/>
      <c r="HCM14" s="153"/>
      <c r="HCN14" s="153"/>
      <c r="HCO14" s="153"/>
      <c r="HCP14" s="153"/>
      <c r="HCQ14" s="153"/>
      <c r="HCR14" s="153"/>
      <c r="HCS14" s="153"/>
      <c r="HCT14" s="153"/>
      <c r="HCU14" s="153"/>
      <c r="HCV14" s="153"/>
      <c r="HCW14" s="153"/>
      <c r="HCX14" s="153"/>
      <c r="HCY14" s="153"/>
      <c r="HCZ14" s="153"/>
      <c r="HDA14" s="153"/>
      <c r="HDB14" s="153"/>
      <c r="HDC14" s="153"/>
      <c r="HDD14" s="153"/>
      <c r="HDE14" s="153"/>
      <c r="HDF14" s="153"/>
      <c r="HDG14" s="153"/>
      <c r="HDH14" s="153"/>
      <c r="HDI14" s="153"/>
      <c r="HDJ14" s="153"/>
      <c r="HDK14" s="153"/>
      <c r="HDL14" s="153"/>
      <c r="HDM14" s="153"/>
      <c r="HDN14" s="153"/>
      <c r="HDO14" s="153"/>
      <c r="HDP14" s="153"/>
      <c r="HDQ14" s="153"/>
      <c r="HDR14" s="153"/>
      <c r="HDS14" s="153"/>
      <c r="HDT14" s="153"/>
      <c r="HDU14" s="153"/>
      <c r="HDV14" s="153"/>
      <c r="HDW14" s="153"/>
      <c r="HDX14" s="153"/>
      <c r="HDY14" s="153"/>
      <c r="HDZ14" s="153"/>
      <c r="HEA14" s="153"/>
      <c r="HEB14" s="153"/>
      <c r="HEC14" s="153"/>
      <c r="HED14" s="153"/>
      <c r="HEE14" s="153"/>
      <c r="HEF14" s="153"/>
      <c r="HEG14" s="153"/>
      <c r="HEH14" s="153"/>
      <c r="HEI14" s="153"/>
      <c r="HEJ14" s="153"/>
      <c r="HEK14" s="153"/>
      <c r="HEL14" s="153"/>
      <c r="HEM14" s="153"/>
      <c r="HEN14" s="153"/>
      <c r="HEO14" s="153"/>
      <c r="HEP14" s="153"/>
      <c r="HEQ14" s="153"/>
      <c r="HER14" s="153"/>
      <c r="HES14" s="153"/>
      <c r="HET14" s="153"/>
      <c r="HEU14" s="153"/>
      <c r="HEV14" s="153"/>
      <c r="HEW14" s="153"/>
      <c r="HEX14" s="153"/>
      <c r="HEY14" s="153"/>
      <c r="HEZ14" s="153"/>
      <c r="HFA14" s="153"/>
      <c r="HFB14" s="153"/>
      <c r="HFC14" s="153"/>
      <c r="HFD14" s="153"/>
      <c r="HFE14" s="153"/>
      <c r="HFF14" s="153"/>
      <c r="HFG14" s="153"/>
      <c r="HFH14" s="153"/>
      <c r="HFI14" s="153"/>
      <c r="HFJ14" s="153"/>
      <c r="HFK14" s="153"/>
      <c r="HFL14" s="153"/>
      <c r="HFM14" s="153"/>
      <c r="HFN14" s="153"/>
      <c r="HFO14" s="153"/>
      <c r="HFP14" s="153"/>
      <c r="HFQ14" s="153"/>
      <c r="HFR14" s="153"/>
      <c r="HFS14" s="153"/>
      <c r="HFT14" s="153"/>
      <c r="HFU14" s="153"/>
      <c r="HFV14" s="153"/>
      <c r="HFW14" s="153"/>
      <c r="HFX14" s="153"/>
      <c r="HFY14" s="153"/>
      <c r="HFZ14" s="153"/>
      <c r="HGA14" s="153"/>
      <c r="HGB14" s="153"/>
      <c r="HGC14" s="153"/>
      <c r="HGD14" s="153"/>
      <c r="HGE14" s="153"/>
      <c r="HGF14" s="153"/>
      <c r="HGG14" s="153"/>
      <c r="HGH14" s="153"/>
      <c r="HGI14" s="153"/>
      <c r="HGJ14" s="153"/>
      <c r="HGK14" s="153"/>
      <c r="HGL14" s="153"/>
      <c r="HGM14" s="153"/>
      <c r="HGN14" s="153"/>
      <c r="HGO14" s="153"/>
      <c r="HGP14" s="153"/>
      <c r="HGQ14" s="153"/>
      <c r="HGR14" s="153"/>
      <c r="HGS14" s="153"/>
      <c r="HGT14" s="153"/>
      <c r="HGU14" s="153"/>
      <c r="HGV14" s="153"/>
      <c r="HGW14" s="153"/>
      <c r="HGX14" s="153"/>
      <c r="HGY14" s="153"/>
      <c r="HGZ14" s="153"/>
      <c r="HHA14" s="153"/>
      <c r="HHB14" s="153"/>
      <c r="HHC14" s="153"/>
      <c r="HHD14" s="153"/>
      <c r="HHE14" s="153"/>
      <c r="HHF14" s="153"/>
      <c r="HHG14" s="153"/>
      <c r="HHH14" s="153"/>
      <c r="HHI14" s="153"/>
      <c r="HHJ14" s="153"/>
      <c r="HHK14" s="153"/>
      <c r="HHL14" s="153"/>
      <c r="HHM14" s="153"/>
      <c r="HHN14" s="153"/>
      <c r="HHO14" s="153"/>
      <c r="HHP14" s="153"/>
      <c r="HHQ14" s="153"/>
      <c r="HHR14" s="153"/>
      <c r="HHS14" s="153"/>
      <c r="HHT14" s="153"/>
      <c r="HHU14" s="153"/>
      <c r="HHV14" s="153"/>
      <c r="HHW14" s="153"/>
      <c r="HHX14" s="153"/>
      <c r="HHY14" s="153"/>
      <c r="HHZ14" s="153"/>
      <c r="HIA14" s="153"/>
      <c r="HIB14" s="153"/>
      <c r="HIC14" s="153"/>
      <c r="HID14" s="153"/>
      <c r="HIE14" s="153"/>
      <c r="HIF14" s="153"/>
      <c r="HIG14" s="153"/>
      <c r="HIH14" s="153"/>
      <c r="HII14" s="153"/>
      <c r="HIJ14" s="153"/>
      <c r="HIK14" s="153"/>
      <c r="HIL14" s="153"/>
      <c r="HIM14" s="153"/>
      <c r="HIN14" s="153"/>
      <c r="HIO14" s="153"/>
      <c r="HIP14" s="153"/>
      <c r="HIQ14" s="153"/>
      <c r="HIR14" s="153"/>
      <c r="HIS14" s="153"/>
      <c r="HIT14" s="153"/>
      <c r="HIU14" s="153"/>
      <c r="HIV14" s="153"/>
      <c r="HIW14" s="153"/>
      <c r="HIX14" s="153"/>
      <c r="HIY14" s="153"/>
      <c r="HIZ14" s="153"/>
      <c r="HJA14" s="153"/>
      <c r="HJB14" s="153"/>
      <c r="HJC14" s="153"/>
      <c r="HJD14" s="153"/>
      <c r="HJE14" s="153"/>
      <c r="HJF14" s="153"/>
      <c r="HJG14" s="153"/>
      <c r="HJH14" s="153"/>
      <c r="HJI14" s="153"/>
      <c r="HJJ14" s="153"/>
      <c r="HJK14" s="153"/>
      <c r="HJL14" s="153"/>
      <c r="HJM14" s="153"/>
      <c r="HJN14" s="153"/>
      <c r="HJO14" s="153"/>
      <c r="HJP14" s="153"/>
      <c r="HJQ14" s="153"/>
      <c r="HJR14" s="153"/>
      <c r="HJS14" s="153"/>
      <c r="HJT14" s="153"/>
      <c r="HJU14" s="153"/>
      <c r="HJV14" s="153"/>
      <c r="HJW14" s="153"/>
      <c r="HJX14" s="153"/>
      <c r="HJY14" s="153"/>
      <c r="HJZ14" s="153"/>
      <c r="HKA14" s="153"/>
      <c r="HKB14" s="153"/>
      <c r="HKC14" s="153"/>
      <c r="HKD14" s="153"/>
      <c r="HKE14" s="153"/>
      <c r="HKF14" s="153"/>
      <c r="HKG14" s="153"/>
      <c r="HKH14" s="153"/>
      <c r="HKI14" s="153"/>
      <c r="HKJ14" s="153"/>
      <c r="HKK14" s="153"/>
      <c r="HKL14" s="153"/>
      <c r="HKM14" s="153"/>
      <c r="HKN14" s="153"/>
      <c r="HKO14" s="153"/>
      <c r="HKP14" s="153"/>
      <c r="HKQ14" s="153"/>
      <c r="HKR14" s="153"/>
      <c r="HKS14" s="153"/>
      <c r="HKT14" s="153"/>
      <c r="HKU14" s="153"/>
      <c r="HKV14" s="153"/>
      <c r="HKW14" s="153"/>
      <c r="HKX14" s="153"/>
      <c r="HKY14" s="153"/>
      <c r="HKZ14" s="153"/>
      <c r="HLA14" s="153"/>
      <c r="HLB14" s="153"/>
      <c r="HLC14" s="153"/>
      <c r="HLD14" s="153"/>
      <c r="HLE14" s="153"/>
      <c r="HLF14" s="153"/>
      <c r="HLG14" s="153"/>
      <c r="HLH14" s="153"/>
      <c r="HLI14" s="153"/>
      <c r="HLJ14" s="153"/>
      <c r="HLK14" s="153"/>
      <c r="HLL14" s="153"/>
      <c r="HLM14" s="153"/>
      <c r="HLN14" s="153"/>
      <c r="HLO14" s="153"/>
      <c r="HLP14" s="153"/>
      <c r="HLQ14" s="153"/>
      <c r="HLR14" s="153"/>
      <c r="HLS14" s="153"/>
      <c r="HLT14" s="153"/>
      <c r="HLU14" s="153"/>
      <c r="HLV14" s="153"/>
      <c r="HLW14" s="153"/>
      <c r="HLX14" s="153"/>
      <c r="HLY14" s="153"/>
      <c r="HLZ14" s="153"/>
      <c r="HMA14" s="153"/>
      <c r="HMB14" s="153"/>
      <c r="HMC14" s="153"/>
      <c r="HMD14" s="153"/>
      <c r="HME14" s="153"/>
      <c r="HMF14" s="153"/>
      <c r="HMG14" s="153"/>
      <c r="HMH14" s="153"/>
      <c r="HMI14" s="153"/>
      <c r="HMJ14" s="153"/>
      <c r="HMK14" s="153"/>
      <c r="HML14" s="153"/>
      <c r="HMM14" s="153"/>
      <c r="HMN14" s="153"/>
      <c r="HMO14" s="153"/>
      <c r="HMP14" s="153"/>
      <c r="HMQ14" s="153"/>
      <c r="HMR14" s="153"/>
      <c r="HMS14" s="153"/>
      <c r="HMT14" s="153"/>
      <c r="HMU14" s="153"/>
      <c r="HMV14" s="153"/>
      <c r="HMW14" s="153"/>
      <c r="HMX14" s="153"/>
      <c r="HMY14" s="153"/>
      <c r="HMZ14" s="153"/>
      <c r="HNA14" s="153"/>
      <c r="HNB14" s="153"/>
      <c r="HNC14" s="153"/>
      <c r="HND14" s="153"/>
      <c r="HNE14" s="153"/>
      <c r="HNF14" s="153"/>
      <c r="HNG14" s="153"/>
      <c r="HNH14" s="153"/>
      <c r="HNI14" s="153"/>
      <c r="HNJ14" s="153"/>
      <c r="HNK14" s="153"/>
      <c r="HNL14" s="153"/>
      <c r="HNM14" s="153"/>
      <c r="HNN14" s="153"/>
      <c r="HNO14" s="153"/>
      <c r="HNP14" s="153"/>
      <c r="HNQ14" s="153"/>
      <c r="HNR14" s="153"/>
      <c r="HNS14" s="153"/>
      <c r="HNT14" s="153"/>
      <c r="HNU14" s="153"/>
      <c r="HNV14" s="153"/>
      <c r="HNW14" s="153"/>
      <c r="HNX14" s="153"/>
      <c r="HNY14" s="153"/>
      <c r="HNZ14" s="153"/>
      <c r="HOA14" s="153"/>
      <c r="HOB14" s="153"/>
      <c r="HOC14" s="153"/>
      <c r="HOD14" s="153"/>
      <c r="HOE14" s="153"/>
      <c r="HOF14" s="153"/>
      <c r="HOG14" s="153"/>
      <c r="HOH14" s="153"/>
      <c r="HOI14" s="153"/>
      <c r="HOJ14" s="153"/>
      <c r="HOK14" s="153"/>
      <c r="HOL14" s="153"/>
      <c r="HOM14" s="153"/>
      <c r="HON14" s="153"/>
      <c r="HOO14" s="153"/>
      <c r="HOP14" s="153"/>
      <c r="HOQ14" s="153"/>
      <c r="HOR14" s="153"/>
      <c r="HOS14" s="153"/>
      <c r="HOT14" s="153"/>
      <c r="HOU14" s="153"/>
      <c r="HOV14" s="153"/>
      <c r="HOW14" s="153"/>
      <c r="HOX14" s="153"/>
      <c r="HOY14" s="153"/>
      <c r="HOZ14" s="153"/>
      <c r="HPA14" s="153"/>
      <c r="HPB14" s="153"/>
      <c r="HPC14" s="153"/>
      <c r="HPD14" s="153"/>
      <c r="HPE14" s="153"/>
      <c r="HPF14" s="153"/>
      <c r="HPG14" s="153"/>
      <c r="HPH14" s="153"/>
      <c r="HPI14" s="153"/>
      <c r="HPJ14" s="153"/>
      <c r="HPK14" s="153"/>
      <c r="HPL14" s="153"/>
      <c r="HPM14" s="153"/>
      <c r="HPN14" s="153"/>
      <c r="HPO14" s="153"/>
      <c r="HPP14" s="153"/>
      <c r="HPQ14" s="153"/>
      <c r="HPR14" s="153"/>
      <c r="HPS14" s="153"/>
      <c r="HPT14" s="153"/>
      <c r="HPU14" s="153"/>
      <c r="HPV14" s="153"/>
      <c r="HPW14" s="153"/>
      <c r="HPX14" s="153"/>
      <c r="HPY14" s="153"/>
      <c r="HPZ14" s="153"/>
      <c r="HQA14" s="153"/>
      <c r="HQB14" s="153"/>
      <c r="HQC14" s="153"/>
      <c r="HQD14" s="153"/>
      <c r="HQE14" s="153"/>
      <c r="HQF14" s="153"/>
      <c r="HQG14" s="153"/>
      <c r="HQH14" s="153"/>
      <c r="HQI14" s="153"/>
      <c r="HQJ14" s="153"/>
      <c r="HQK14" s="153"/>
      <c r="HQL14" s="153"/>
      <c r="HQM14" s="153"/>
      <c r="HQN14" s="153"/>
      <c r="HQO14" s="153"/>
      <c r="HQP14" s="153"/>
      <c r="HQQ14" s="153"/>
      <c r="HQR14" s="153"/>
      <c r="HQS14" s="153"/>
      <c r="HQT14" s="153"/>
      <c r="HQU14" s="153"/>
      <c r="HQV14" s="153"/>
      <c r="HQW14" s="153"/>
      <c r="HQX14" s="153"/>
      <c r="HQY14" s="153"/>
      <c r="HQZ14" s="153"/>
      <c r="HRA14" s="153"/>
      <c r="HRB14" s="153"/>
      <c r="HRC14" s="153"/>
      <c r="HRD14" s="153"/>
      <c r="HRE14" s="153"/>
      <c r="HRF14" s="153"/>
      <c r="HRG14" s="153"/>
      <c r="HRH14" s="153"/>
      <c r="HRI14" s="153"/>
      <c r="HRJ14" s="153"/>
      <c r="HRK14" s="153"/>
      <c r="HRL14" s="153"/>
      <c r="HRM14" s="153"/>
      <c r="HRN14" s="153"/>
      <c r="HRO14" s="153"/>
      <c r="HRP14" s="153"/>
      <c r="HRQ14" s="153"/>
      <c r="HRR14" s="153"/>
      <c r="HRS14" s="153"/>
      <c r="HRT14" s="153"/>
      <c r="HRU14" s="153"/>
      <c r="HRV14" s="153"/>
      <c r="HRW14" s="153"/>
      <c r="HRX14" s="153"/>
      <c r="HRY14" s="153"/>
      <c r="HRZ14" s="153"/>
      <c r="HSA14" s="153"/>
      <c r="HSB14" s="153"/>
      <c r="HSC14" s="153"/>
      <c r="HSD14" s="153"/>
      <c r="HSE14" s="153"/>
      <c r="HSF14" s="153"/>
      <c r="HSG14" s="153"/>
      <c r="HSH14" s="153"/>
      <c r="HSI14" s="153"/>
      <c r="HSJ14" s="153"/>
      <c r="HSK14" s="153"/>
      <c r="HSL14" s="153"/>
      <c r="HSM14" s="153"/>
      <c r="HSN14" s="153"/>
      <c r="HSO14" s="153"/>
      <c r="HSP14" s="153"/>
      <c r="HSQ14" s="153"/>
      <c r="HSR14" s="153"/>
      <c r="HSS14" s="153"/>
      <c r="HST14" s="153"/>
      <c r="HSU14" s="153"/>
      <c r="HSV14" s="153"/>
      <c r="HSW14" s="153"/>
      <c r="HSX14" s="153"/>
      <c r="HSY14" s="153"/>
      <c r="HSZ14" s="153"/>
      <c r="HTA14" s="153"/>
      <c r="HTB14" s="153"/>
      <c r="HTC14" s="153"/>
      <c r="HTD14" s="153"/>
      <c r="HTE14" s="153"/>
      <c r="HTF14" s="153"/>
      <c r="HTG14" s="153"/>
      <c r="HTH14" s="153"/>
      <c r="HTI14" s="153"/>
      <c r="HTJ14" s="153"/>
      <c r="HTK14" s="153"/>
      <c r="HTL14" s="153"/>
      <c r="HTM14" s="153"/>
      <c r="HTN14" s="153"/>
      <c r="HTO14" s="153"/>
      <c r="HTP14" s="153"/>
      <c r="HTQ14" s="153"/>
      <c r="HTR14" s="153"/>
      <c r="HTS14" s="153"/>
      <c r="HTT14" s="153"/>
      <c r="HTU14" s="153"/>
      <c r="HTV14" s="153"/>
      <c r="HTW14" s="153"/>
      <c r="HTX14" s="153"/>
      <c r="HTY14" s="153"/>
      <c r="HTZ14" s="153"/>
      <c r="HUA14" s="153"/>
      <c r="HUB14" s="153"/>
      <c r="HUC14" s="153"/>
      <c r="HUD14" s="153"/>
      <c r="HUE14" s="153"/>
      <c r="HUF14" s="153"/>
      <c r="HUG14" s="153"/>
      <c r="HUH14" s="153"/>
      <c r="HUI14" s="153"/>
      <c r="HUJ14" s="153"/>
      <c r="HUK14" s="153"/>
      <c r="HUL14" s="153"/>
      <c r="HUM14" s="153"/>
      <c r="HUN14" s="153"/>
      <c r="HUO14" s="153"/>
      <c r="HUP14" s="153"/>
      <c r="HUQ14" s="153"/>
      <c r="HUR14" s="153"/>
      <c r="HUS14" s="153"/>
      <c r="HUT14" s="153"/>
      <c r="HUU14" s="153"/>
      <c r="HUV14" s="153"/>
      <c r="HUW14" s="153"/>
      <c r="HUX14" s="153"/>
      <c r="HUY14" s="153"/>
      <c r="HUZ14" s="153"/>
      <c r="HVA14" s="153"/>
      <c r="HVB14" s="153"/>
      <c r="HVC14" s="153"/>
      <c r="HVD14" s="153"/>
      <c r="HVE14" s="153"/>
      <c r="HVF14" s="153"/>
      <c r="HVG14" s="153"/>
      <c r="HVH14" s="153"/>
      <c r="HVI14" s="153"/>
      <c r="HVJ14" s="153"/>
      <c r="HVK14" s="153"/>
      <c r="HVL14" s="153"/>
      <c r="HVM14" s="153"/>
      <c r="HVN14" s="153"/>
      <c r="HVO14" s="153"/>
      <c r="HVP14" s="153"/>
      <c r="HVQ14" s="153"/>
      <c r="HVR14" s="153"/>
      <c r="HVS14" s="153"/>
      <c r="HVT14" s="153"/>
      <c r="HVU14" s="153"/>
      <c r="HVV14" s="153"/>
      <c r="HVW14" s="153"/>
      <c r="HVX14" s="153"/>
      <c r="HVY14" s="153"/>
      <c r="HVZ14" s="153"/>
      <c r="HWA14" s="153"/>
      <c r="HWB14" s="153"/>
      <c r="HWC14" s="153"/>
      <c r="HWD14" s="153"/>
      <c r="HWE14" s="153"/>
      <c r="HWF14" s="153"/>
      <c r="HWG14" s="153"/>
      <c r="HWH14" s="153"/>
      <c r="HWI14" s="153"/>
      <c r="HWJ14" s="153"/>
      <c r="HWK14" s="153"/>
      <c r="HWL14" s="153"/>
      <c r="HWM14" s="153"/>
      <c r="HWN14" s="153"/>
      <c r="HWO14" s="153"/>
      <c r="HWP14" s="153"/>
      <c r="HWQ14" s="153"/>
      <c r="HWR14" s="153"/>
      <c r="HWS14" s="153"/>
      <c r="HWT14" s="153"/>
      <c r="HWU14" s="153"/>
      <c r="HWV14" s="153"/>
      <c r="HWW14" s="153"/>
      <c r="HWX14" s="153"/>
      <c r="HWY14" s="153"/>
      <c r="HWZ14" s="153"/>
      <c r="HXA14" s="153"/>
      <c r="HXB14" s="153"/>
      <c r="HXC14" s="153"/>
      <c r="HXD14" s="153"/>
      <c r="HXE14" s="153"/>
      <c r="HXF14" s="153"/>
      <c r="HXG14" s="153"/>
      <c r="HXH14" s="153"/>
      <c r="HXI14" s="153"/>
      <c r="HXJ14" s="153"/>
      <c r="HXK14" s="153"/>
      <c r="HXL14" s="153"/>
      <c r="HXM14" s="153"/>
      <c r="HXN14" s="153"/>
      <c r="HXO14" s="153"/>
      <c r="HXP14" s="153"/>
      <c r="HXQ14" s="153"/>
      <c r="HXR14" s="153"/>
      <c r="HXS14" s="153"/>
      <c r="HXT14" s="153"/>
      <c r="HXU14" s="153"/>
      <c r="HXV14" s="153"/>
      <c r="HXW14" s="153"/>
      <c r="HXX14" s="153"/>
      <c r="HXY14" s="153"/>
      <c r="HXZ14" s="153"/>
      <c r="HYA14" s="153"/>
      <c r="HYB14" s="153"/>
      <c r="HYC14" s="153"/>
      <c r="HYD14" s="153"/>
      <c r="HYE14" s="153"/>
      <c r="HYF14" s="153"/>
      <c r="HYG14" s="153"/>
      <c r="HYH14" s="153"/>
      <c r="HYI14" s="153"/>
      <c r="HYJ14" s="153"/>
      <c r="HYK14" s="153"/>
      <c r="HYL14" s="153"/>
      <c r="HYM14" s="153"/>
      <c r="HYN14" s="153"/>
      <c r="HYO14" s="153"/>
      <c r="HYP14" s="153"/>
      <c r="HYQ14" s="153"/>
      <c r="HYR14" s="153"/>
      <c r="HYS14" s="153"/>
      <c r="HYT14" s="153"/>
      <c r="HYU14" s="153"/>
      <c r="HYV14" s="153"/>
      <c r="HYW14" s="153"/>
      <c r="HYX14" s="153"/>
      <c r="HYY14" s="153"/>
      <c r="HYZ14" s="153"/>
      <c r="HZA14" s="153"/>
      <c r="HZB14" s="153"/>
      <c r="HZC14" s="153"/>
      <c r="HZD14" s="153"/>
      <c r="HZE14" s="153"/>
      <c r="HZF14" s="153"/>
      <c r="HZG14" s="153"/>
      <c r="HZH14" s="153"/>
      <c r="HZI14" s="153"/>
      <c r="HZJ14" s="153"/>
      <c r="HZK14" s="153"/>
      <c r="HZL14" s="153"/>
      <c r="HZM14" s="153"/>
      <c r="HZN14" s="153"/>
      <c r="HZO14" s="153"/>
      <c r="HZP14" s="153"/>
      <c r="HZQ14" s="153"/>
      <c r="HZR14" s="153"/>
      <c r="HZS14" s="153"/>
      <c r="HZT14" s="153"/>
      <c r="HZU14" s="153"/>
      <c r="HZV14" s="153"/>
      <c r="HZW14" s="153"/>
      <c r="HZX14" s="153"/>
      <c r="HZY14" s="153"/>
      <c r="HZZ14" s="153"/>
      <c r="IAA14" s="153"/>
      <c r="IAB14" s="153"/>
      <c r="IAC14" s="153"/>
      <c r="IAD14" s="153"/>
      <c r="IAE14" s="153"/>
      <c r="IAF14" s="153"/>
      <c r="IAG14" s="153"/>
      <c r="IAH14" s="153"/>
      <c r="IAI14" s="153"/>
      <c r="IAJ14" s="153"/>
      <c r="IAK14" s="153"/>
      <c r="IAL14" s="153"/>
      <c r="IAM14" s="153"/>
      <c r="IAN14" s="153"/>
      <c r="IAO14" s="153"/>
      <c r="IAP14" s="153"/>
      <c r="IAQ14" s="153"/>
      <c r="IAR14" s="153"/>
      <c r="IAS14" s="153"/>
      <c r="IAT14" s="153"/>
      <c r="IAU14" s="153"/>
      <c r="IAV14" s="153"/>
      <c r="IAW14" s="153"/>
      <c r="IAX14" s="153"/>
      <c r="IAY14" s="153"/>
      <c r="IAZ14" s="153"/>
      <c r="IBA14" s="153"/>
      <c r="IBB14" s="153"/>
      <c r="IBC14" s="153"/>
      <c r="IBD14" s="153"/>
      <c r="IBE14" s="153"/>
      <c r="IBF14" s="153"/>
      <c r="IBG14" s="153"/>
      <c r="IBH14" s="153"/>
      <c r="IBI14" s="153"/>
      <c r="IBJ14" s="153"/>
      <c r="IBK14" s="153"/>
      <c r="IBL14" s="153"/>
      <c r="IBM14" s="153"/>
      <c r="IBN14" s="153"/>
      <c r="IBO14" s="153"/>
      <c r="IBP14" s="153"/>
      <c r="IBQ14" s="153"/>
      <c r="IBR14" s="153"/>
      <c r="IBS14" s="153"/>
      <c r="IBT14" s="153"/>
      <c r="IBU14" s="153"/>
      <c r="IBV14" s="153"/>
      <c r="IBW14" s="153"/>
      <c r="IBX14" s="153"/>
      <c r="IBY14" s="153"/>
      <c r="IBZ14" s="153"/>
      <c r="ICA14" s="153"/>
      <c r="ICB14" s="153"/>
      <c r="ICC14" s="153"/>
      <c r="ICD14" s="153"/>
      <c r="ICE14" s="153"/>
      <c r="ICF14" s="153"/>
      <c r="ICG14" s="153"/>
      <c r="ICH14" s="153"/>
      <c r="ICI14" s="153"/>
      <c r="ICJ14" s="153"/>
      <c r="ICK14" s="153"/>
      <c r="ICL14" s="153"/>
      <c r="ICM14" s="153"/>
      <c r="ICN14" s="153"/>
      <c r="ICO14" s="153"/>
      <c r="ICP14" s="153"/>
      <c r="ICQ14" s="153"/>
      <c r="ICR14" s="153"/>
      <c r="ICS14" s="153"/>
      <c r="ICT14" s="153"/>
      <c r="ICU14" s="153"/>
      <c r="ICV14" s="153"/>
      <c r="ICW14" s="153"/>
      <c r="ICX14" s="153"/>
      <c r="ICY14" s="153"/>
      <c r="ICZ14" s="153"/>
      <c r="IDA14" s="153"/>
      <c r="IDB14" s="153"/>
      <c r="IDC14" s="153"/>
      <c r="IDD14" s="153"/>
      <c r="IDE14" s="153"/>
      <c r="IDF14" s="153"/>
      <c r="IDG14" s="153"/>
      <c r="IDH14" s="153"/>
      <c r="IDI14" s="153"/>
      <c r="IDJ14" s="153"/>
      <c r="IDK14" s="153"/>
      <c r="IDL14" s="153"/>
      <c r="IDM14" s="153"/>
      <c r="IDN14" s="153"/>
      <c r="IDO14" s="153"/>
      <c r="IDP14" s="153"/>
      <c r="IDQ14" s="153"/>
      <c r="IDR14" s="153"/>
      <c r="IDS14" s="153"/>
      <c r="IDT14" s="153"/>
      <c r="IDU14" s="153"/>
      <c r="IDV14" s="153"/>
      <c r="IDW14" s="153"/>
      <c r="IDX14" s="153"/>
      <c r="IDY14" s="153"/>
      <c r="IDZ14" s="153"/>
      <c r="IEA14" s="153"/>
      <c r="IEB14" s="153"/>
      <c r="IEC14" s="153"/>
      <c r="IED14" s="153"/>
      <c r="IEE14" s="153"/>
      <c r="IEF14" s="153"/>
      <c r="IEG14" s="153"/>
      <c r="IEH14" s="153"/>
      <c r="IEI14" s="153"/>
      <c r="IEJ14" s="153"/>
      <c r="IEK14" s="153"/>
      <c r="IEL14" s="153"/>
      <c r="IEM14" s="153"/>
      <c r="IEN14" s="153"/>
      <c r="IEO14" s="153"/>
      <c r="IEP14" s="153"/>
      <c r="IEQ14" s="153"/>
      <c r="IER14" s="153"/>
      <c r="IES14" s="153"/>
      <c r="IET14" s="153"/>
      <c r="IEU14" s="153"/>
      <c r="IEV14" s="153"/>
      <c r="IEW14" s="153"/>
      <c r="IEX14" s="153"/>
      <c r="IEY14" s="153"/>
      <c r="IEZ14" s="153"/>
      <c r="IFA14" s="153"/>
      <c r="IFB14" s="153"/>
      <c r="IFC14" s="153"/>
      <c r="IFD14" s="153"/>
      <c r="IFE14" s="153"/>
      <c r="IFF14" s="153"/>
      <c r="IFG14" s="153"/>
      <c r="IFH14" s="153"/>
      <c r="IFI14" s="153"/>
      <c r="IFJ14" s="153"/>
      <c r="IFK14" s="153"/>
      <c r="IFL14" s="153"/>
      <c r="IFM14" s="153"/>
      <c r="IFN14" s="153"/>
      <c r="IFO14" s="153"/>
      <c r="IFP14" s="153"/>
      <c r="IFQ14" s="153"/>
      <c r="IFR14" s="153"/>
      <c r="IFS14" s="153"/>
      <c r="IFT14" s="153"/>
      <c r="IFU14" s="153"/>
      <c r="IFV14" s="153"/>
      <c r="IFW14" s="153"/>
      <c r="IFX14" s="153"/>
      <c r="IFY14" s="153"/>
      <c r="IFZ14" s="153"/>
      <c r="IGA14" s="153"/>
      <c r="IGB14" s="153"/>
      <c r="IGC14" s="153"/>
      <c r="IGD14" s="153"/>
      <c r="IGE14" s="153"/>
      <c r="IGF14" s="153"/>
      <c r="IGG14" s="153"/>
      <c r="IGH14" s="153"/>
      <c r="IGI14" s="153"/>
      <c r="IGJ14" s="153"/>
      <c r="IGK14" s="153"/>
      <c r="IGL14" s="153"/>
      <c r="IGM14" s="153"/>
      <c r="IGN14" s="153"/>
      <c r="IGO14" s="153"/>
      <c r="IGP14" s="153"/>
      <c r="IGQ14" s="153"/>
      <c r="IGR14" s="153"/>
      <c r="IGS14" s="153"/>
      <c r="IGT14" s="153"/>
      <c r="IGU14" s="153"/>
      <c r="IGV14" s="153"/>
      <c r="IGW14" s="153"/>
      <c r="IGX14" s="153"/>
      <c r="IGY14" s="153"/>
      <c r="IGZ14" s="153"/>
      <c r="IHA14" s="153"/>
      <c r="IHB14" s="153"/>
      <c r="IHC14" s="153"/>
      <c r="IHD14" s="153"/>
      <c r="IHE14" s="153"/>
      <c r="IHF14" s="153"/>
      <c r="IHG14" s="153"/>
      <c r="IHH14" s="153"/>
      <c r="IHI14" s="153"/>
      <c r="IHJ14" s="153"/>
      <c r="IHK14" s="153"/>
      <c r="IHL14" s="153"/>
      <c r="IHM14" s="153"/>
      <c r="IHN14" s="153"/>
      <c r="IHO14" s="153"/>
      <c r="IHP14" s="153"/>
      <c r="IHQ14" s="153"/>
      <c r="IHR14" s="153"/>
      <c r="IHS14" s="153"/>
      <c r="IHT14" s="153"/>
      <c r="IHU14" s="153"/>
      <c r="IHV14" s="153"/>
      <c r="IHW14" s="153"/>
      <c r="IHX14" s="153"/>
      <c r="IHY14" s="153"/>
      <c r="IHZ14" s="153"/>
      <c r="IIA14" s="153"/>
      <c r="IIB14" s="153"/>
      <c r="IIC14" s="153"/>
      <c r="IID14" s="153"/>
      <c r="IIE14" s="153"/>
      <c r="IIF14" s="153"/>
      <c r="IIG14" s="153"/>
      <c r="IIH14" s="153"/>
      <c r="III14" s="153"/>
      <c r="IIJ14" s="153"/>
      <c r="IIK14" s="153"/>
      <c r="IIL14" s="153"/>
      <c r="IIM14" s="153"/>
      <c r="IIN14" s="153"/>
      <c r="IIO14" s="153"/>
      <c r="IIP14" s="153"/>
      <c r="IIQ14" s="153"/>
      <c r="IIR14" s="153"/>
      <c r="IIS14" s="153"/>
      <c r="IIT14" s="153"/>
      <c r="IIU14" s="153"/>
      <c r="IIV14" s="153"/>
      <c r="IIW14" s="153"/>
      <c r="IIX14" s="153"/>
      <c r="IIY14" s="153"/>
      <c r="IIZ14" s="153"/>
      <c r="IJA14" s="153"/>
      <c r="IJB14" s="153"/>
      <c r="IJC14" s="153"/>
      <c r="IJD14" s="153"/>
      <c r="IJE14" s="153"/>
      <c r="IJF14" s="153"/>
      <c r="IJG14" s="153"/>
      <c r="IJH14" s="153"/>
      <c r="IJI14" s="153"/>
      <c r="IJJ14" s="153"/>
      <c r="IJK14" s="153"/>
      <c r="IJL14" s="153"/>
      <c r="IJM14" s="153"/>
      <c r="IJN14" s="153"/>
      <c r="IJO14" s="153"/>
      <c r="IJP14" s="153"/>
      <c r="IJQ14" s="153"/>
      <c r="IJR14" s="153"/>
      <c r="IJS14" s="153"/>
      <c r="IJT14" s="153"/>
      <c r="IJU14" s="153"/>
      <c r="IJV14" s="153"/>
      <c r="IJW14" s="153"/>
      <c r="IJX14" s="153"/>
      <c r="IJY14" s="153"/>
      <c r="IJZ14" s="153"/>
      <c r="IKA14" s="153"/>
      <c r="IKB14" s="153"/>
      <c r="IKC14" s="153"/>
      <c r="IKD14" s="153"/>
      <c r="IKE14" s="153"/>
      <c r="IKF14" s="153"/>
      <c r="IKG14" s="153"/>
      <c r="IKH14" s="153"/>
      <c r="IKI14" s="153"/>
      <c r="IKJ14" s="153"/>
      <c r="IKK14" s="153"/>
      <c r="IKL14" s="153"/>
      <c r="IKM14" s="153"/>
      <c r="IKN14" s="153"/>
      <c r="IKO14" s="153"/>
      <c r="IKP14" s="153"/>
      <c r="IKQ14" s="153"/>
      <c r="IKR14" s="153"/>
      <c r="IKS14" s="153"/>
      <c r="IKT14" s="153"/>
      <c r="IKU14" s="153"/>
      <c r="IKV14" s="153"/>
      <c r="IKW14" s="153"/>
      <c r="IKX14" s="153"/>
      <c r="IKY14" s="153"/>
      <c r="IKZ14" s="153"/>
      <c r="ILA14" s="153"/>
      <c r="ILB14" s="153"/>
      <c r="ILC14" s="153"/>
      <c r="ILD14" s="153"/>
      <c r="ILE14" s="153"/>
      <c r="ILF14" s="153"/>
      <c r="ILG14" s="153"/>
      <c r="ILH14" s="153"/>
      <c r="ILI14" s="153"/>
      <c r="ILJ14" s="153"/>
      <c r="ILK14" s="153"/>
      <c r="ILL14" s="153"/>
      <c r="ILM14" s="153"/>
      <c r="ILN14" s="153"/>
      <c r="ILO14" s="153"/>
      <c r="ILP14" s="153"/>
      <c r="ILQ14" s="153"/>
      <c r="ILR14" s="153"/>
      <c r="ILS14" s="153"/>
      <c r="ILT14" s="153"/>
      <c r="ILU14" s="153"/>
      <c r="ILV14" s="153"/>
      <c r="ILW14" s="153"/>
      <c r="ILX14" s="153"/>
      <c r="ILY14" s="153"/>
      <c r="ILZ14" s="153"/>
      <c r="IMA14" s="153"/>
      <c r="IMB14" s="153"/>
      <c r="IMC14" s="153"/>
      <c r="IMD14" s="153"/>
      <c r="IME14" s="153"/>
      <c r="IMF14" s="153"/>
      <c r="IMG14" s="153"/>
      <c r="IMH14" s="153"/>
      <c r="IMI14" s="153"/>
      <c r="IMJ14" s="153"/>
      <c r="IMK14" s="153"/>
      <c r="IML14" s="153"/>
      <c r="IMM14" s="153"/>
      <c r="IMN14" s="153"/>
      <c r="IMO14" s="153"/>
      <c r="IMP14" s="153"/>
      <c r="IMQ14" s="153"/>
      <c r="IMR14" s="153"/>
      <c r="IMS14" s="153"/>
      <c r="IMT14" s="153"/>
      <c r="IMU14" s="153"/>
      <c r="IMV14" s="153"/>
      <c r="IMW14" s="153"/>
      <c r="IMX14" s="153"/>
      <c r="IMY14" s="153"/>
      <c r="IMZ14" s="153"/>
      <c r="INA14" s="153"/>
      <c r="INB14" s="153"/>
      <c r="INC14" s="153"/>
      <c r="IND14" s="153"/>
      <c r="INE14" s="153"/>
      <c r="INF14" s="153"/>
      <c r="ING14" s="153"/>
      <c r="INH14" s="153"/>
      <c r="INI14" s="153"/>
      <c r="INJ14" s="153"/>
      <c r="INK14" s="153"/>
      <c r="INL14" s="153"/>
      <c r="INM14" s="153"/>
      <c r="INN14" s="153"/>
      <c r="INO14" s="153"/>
      <c r="INP14" s="153"/>
      <c r="INQ14" s="153"/>
      <c r="INR14" s="153"/>
      <c r="INS14" s="153"/>
      <c r="INT14" s="153"/>
      <c r="INU14" s="153"/>
      <c r="INV14" s="153"/>
      <c r="INW14" s="153"/>
      <c r="INX14" s="153"/>
      <c r="INY14" s="153"/>
      <c r="INZ14" s="153"/>
      <c r="IOA14" s="153"/>
      <c r="IOB14" s="153"/>
      <c r="IOC14" s="153"/>
      <c r="IOD14" s="153"/>
      <c r="IOE14" s="153"/>
      <c r="IOF14" s="153"/>
      <c r="IOG14" s="153"/>
      <c r="IOH14" s="153"/>
      <c r="IOI14" s="153"/>
      <c r="IOJ14" s="153"/>
      <c r="IOK14" s="153"/>
      <c r="IOL14" s="153"/>
      <c r="IOM14" s="153"/>
      <c r="ION14" s="153"/>
      <c r="IOO14" s="153"/>
      <c r="IOP14" s="153"/>
      <c r="IOQ14" s="153"/>
      <c r="IOR14" s="153"/>
      <c r="IOS14" s="153"/>
      <c r="IOT14" s="153"/>
      <c r="IOU14" s="153"/>
      <c r="IOV14" s="153"/>
      <c r="IOW14" s="153"/>
      <c r="IOX14" s="153"/>
      <c r="IOY14" s="153"/>
      <c r="IOZ14" s="153"/>
      <c r="IPA14" s="153"/>
      <c r="IPB14" s="153"/>
      <c r="IPC14" s="153"/>
      <c r="IPD14" s="153"/>
      <c r="IPE14" s="153"/>
      <c r="IPF14" s="153"/>
      <c r="IPG14" s="153"/>
      <c r="IPH14" s="153"/>
      <c r="IPI14" s="153"/>
      <c r="IPJ14" s="153"/>
      <c r="IPK14" s="153"/>
      <c r="IPL14" s="153"/>
      <c r="IPM14" s="153"/>
      <c r="IPN14" s="153"/>
      <c r="IPO14" s="153"/>
      <c r="IPP14" s="153"/>
      <c r="IPQ14" s="153"/>
      <c r="IPR14" s="153"/>
      <c r="IPS14" s="153"/>
      <c r="IPT14" s="153"/>
      <c r="IPU14" s="153"/>
      <c r="IPV14" s="153"/>
      <c r="IPW14" s="153"/>
      <c r="IPX14" s="153"/>
      <c r="IPY14" s="153"/>
      <c r="IPZ14" s="153"/>
      <c r="IQA14" s="153"/>
      <c r="IQB14" s="153"/>
      <c r="IQC14" s="153"/>
      <c r="IQD14" s="153"/>
      <c r="IQE14" s="153"/>
      <c r="IQF14" s="153"/>
      <c r="IQG14" s="153"/>
      <c r="IQH14" s="153"/>
      <c r="IQI14" s="153"/>
      <c r="IQJ14" s="153"/>
      <c r="IQK14" s="153"/>
      <c r="IQL14" s="153"/>
      <c r="IQM14" s="153"/>
      <c r="IQN14" s="153"/>
      <c r="IQO14" s="153"/>
      <c r="IQP14" s="153"/>
      <c r="IQQ14" s="153"/>
      <c r="IQR14" s="153"/>
      <c r="IQS14" s="153"/>
      <c r="IQT14" s="153"/>
      <c r="IQU14" s="153"/>
      <c r="IQV14" s="153"/>
      <c r="IQW14" s="153"/>
      <c r="IQX14" s="153"/>
      <c r="IQY14" s="153"/>
      <c r="IQZ14" s="153"/>
      <c r="IRA14" s="153"/>
      <c r="IRB14" s="153"/>
      <c r="IRC14" s="153"/>
      <c r="IRD14" s="153"/>
      <c r="IRE14" s="153"/>
      <c r="IRF14" s="153"/>
      <c r="IRG14" s="153"/>
      <c r="IRH14" s="153"/>
      <c r="IRI14" s="153"/>
      <c r="IRJ14" s="153"/>
      <c r="IRK14" s="153"/>
      <c r="IRL14" s="153"/>
      <c r="IRM14" s="153"/>
      <c r="IRN14" s="153"/>
      <c r="IRO14" s="153"/>
      <c r="IRP14" s="153"/>
      <c r="IRQ14" s="153"/>
      <c r="IRR14" s="153"/>
      <c r="IRS14" s="153"/>
      <c r="IRT14" s="153"/>
      <c r="IRU14" s="153"/>
      <c r="IRV14" s="153"/>
      <c r="IRW14" s="153"/>
      <c r="IRX14" s="153"/>
      <c r="IRY14" s="153"/>
      <c r="IRZ14" s="153"/>
      <c r="ISA14" s="153"/>
      <c r="ISB14" s="153"/>
      <c r="ISC14" s="153"/>
      <c r="ISD14" s="153"/>
      <c r="ISE14" s="153"/>
      <c r="ISF14" s="153"/>
      <c r="ISG14" s="153"/>
      <c r="ISH14" s="153"/>
      <c r="ISI14" s="153"/>
      <c r="ISJ14" s="153"/>
      <c r="ISK14" s="153"/>
      <c r="ISL14" s="153"/>
      <c r="ISM14" s="153"/>
      <c r="ISN14" s="153"/>
      <c r="ISO14" s="153"/>
      <c r="ISP14" s="153"/>
      <c r="ISQ14" s="153"/>
      <c r="ISR14" s="153"/>
      <c r="ISS14" s="153"/>
      <c r="IST14" s="153"/>
      <c r="ISU14" s="153"/>
      <c r="ISV14" s="153"/>
      <c r="ISW14" s="153"/>
      <c r="ISX14" s="153"/>
      <c r="ISY14" s="153"/>
      <c r="ISZ14" s="153"/>
      <c r="ITA14" s="153"/>
      <c r="ITB14" s="153"/>
      <c r="ITC14" s="153"/>
      <c r="ITD14" s="153"/>
      <c r="ITE14" s="153"/>
      <c r="ITF14" s="153"/>
      <c r="ITG14" s="153"/>
      <c r="ITH14" s="153"/>
      <c r="ITI14" s="153"/>
      <c r="ITJ14" s="153"/>
      <c r="ITK14" s="153"/>
      <c r="ITL14" s="153"/>
      <c r="ITM14" s="153"/>
      <c r="ITN14" s="153"/>
      <c r="ITO14" s="153"/>
      <c r="ITP14" s="153"/>
      <c r="ITQ14" s="153"/>
      <c r="ITR14" s="153"/>
      <c r="ITS14" s="153"/>
      <c r="ITT14" s="153"/>
      <c r="ITU14" s="153"/>
      <c r="ITV14" s="153"/>
      <c r="ITW14" s="153"/>
      <c r="ITX14" s="153"/>
      <c r="ITY14" s="153"/>
      <c r="ITZ14" s="153"/>
      <c r="IUA14" s="153"/>
      <c r="IUB14" s="153"/>
      <c r="IUC14" s="153"/>
      <c r="IUD14" s="153"/>
      <c r="IUE14" s="153"/>
      <c r="IUF14" s="153"/>
      <c r="IUG14" s="153"/>
      <c r="IUH14" s="153"/>
      <c r="IUI14" s="153"/>
      <c r="IUJ14" s="153"/>
      <c r="IUK14" s="153"/>
      <c r="IUL14" s="153"/>
      <c r="IUM14" s="153"/>
      <c r="IUN14" s="153"/>
      <c r="IUO14" s="153"/>
      <c r="IUP14" s="153"/>
      <c r="IUQ14" s="153"/>
      <c r="IUR14" s="153"/>
      <c r="IUS14" s="153"/>
      <c r="IUT14" s="153"/>
      <c r="IUU14" s="153"/>
      <c r="IUV14" s="153"/>
      <c r="IUW14" s="153"/>
      <c r="IUX14" s="153"/>
      <c r="IUY14" s="153"/>
      <c r="IUZ14" s="153"/>
      <c r="IVA14" s="153"/>
      <c r="IVB14" s="153"/>
      <c r="IVC14" s="153"/>
      <c r="IVD14" s="153"/>
      <c r="IVE14" s="153"/>
      <c r="IVF14" s="153"/>
      <c r="IVG14" s="153"/>
      <c r="IVH14" s="153"/>
      <c r="IVI14" s="153"/>
      <c r="IVJ14" s="153"/>
      <c r="IVK14" s="153"/>
      <c r="IVL14" s="153"/>
      <c r="IVM14" s="153"/>
      <c r="IVN14" s="153"/>
      <c r="IVO14" s="153"/>
      <c r="IVP14" s="153"/>
      <c r="IVQ14" s="153"/>
      <c r="IVR14" s="153"/>
      <c r="IVS14" s="153"/>
      <c r="IVT14" s="153"/>
      <c r="IVU14" s="153"/>
      <c r="IVV14" s="153"/>
      <c r="IVW14" s="153"/>
      <c r="IVX14" s="153"/>
      <c r="IVY14" s="153"/>
      <c r="IVZ14" s="153"/>
      <c r="IWA14" s="153"/>
      <c r="IWB14" s="153"/>
      <c r="IWC14" s="153"/>
      <c r="IWD14" s="153"/>
      <c r="IWE14" s="153"/>
      <c r="IWF14" s="153"/>
      <c r="IWG14" s="153"/>
      <c r="IWH14" s="153"/>
      <c r="IWI14" s="153"/>
      <c r="IWJ14" s="153"/>
      <c r="IWK14" s="153"/>
      <c r="IWL14" s="153"/>
      <c r="IWM14" s="153"/>
      <c r="IWN14" s="153"/>
      <c r="IWO14" s="153"/>
      <c r="IWP14" s="153"/>
      <c r="IWQ14" s="153"/>
      <c r="IWR14" s="153"/>
      <c r="IWS14" s="153"/>
      <c r="IWT14" s="153"/>
      <c r="IWU14" s="153"/>
      <c r="IWV14" s="153"/>
      <c r="IWW14" s="153"/>
      <c r="IWX14" s="153"/>
      <c r="IWY14" s="153"/>
      <c r="IWZ14" s="153"/>
      <c r="IXA14" s="153"/>
      <c r="IXB14" s="153"/>
      <c r="IXC14" s="153"/>
      <c r="IXD14" s="153"/>
      <c r="IXE14" s="153"/>
      <c r="IXF14" s="153"/>
      <c r="IXG14" s="153"/>
      <c r="IXH14" s="153"/>
      <c r="IXI14" s="153"/>
      <c r="IXJ14" s="153"/>
      <c r="IXK14" s="153"/>
      <c r="IXL14" s="153"/>
      <c r="IXM14" s="153"/>
      <c r="IXN14" s="153"/>
      <c r="IXO14" s="153"/>
      <c r="IXP14" s="153"/>
      <c r="IXQ14" s="153"/>
      <c r="IXR14" s="153"/>
      <c r="IXS14" s="153"/>
      <c r="IXT14" s="153"/>
      <c r="IXU14" s="153"/>
      <c r="IXV14" s="153"/>
      <c r="IXW14" s="153"/>
      <c r="IXX14" s="153"/>
      <c r="IXY14" s="153"/>
      <c r="IXZ14" s="153"/>
      <c r="IYA14" s="153"/>
      <c r="IYB14" s="153"/>
      <c r="IYC14" s="153"/>
      <c r="IYD14" s="153"/>
      <c r="IYE14" s="153"/>
      <c r="IYF14" s="153"/>
      <c r="IYG14" s="153"/>
      <c r="IYH14" s="153"/>
      <c r="IYI14" s="153"/>
      <c r="IYJ14" s="153"/>
      <c r="IYK14" s="153"/>
      <c r="IYL14" s="153"/>
      <c r="IYM14" s="153"/>
      <c r="IYN14" s="153"/>
      <c r="IYO14" s="153"/>
      <c r="IYP14" s="153"/>
      <c r="IYQ14" s="153"/>
      <c r="IYR14" s="153"/>
      <c r="IYS14" s="153"/>
      <c r="IYT14" s="153"/>
      <c r="IYU14" s="153"/>
      <c r="IYV14" s="153"/>
      <c r="IYW14" s="153"/>
      <c r="IYX14" s="153"/>
      <c r="IYY14" s="153"/>
      <c r="IYZ14" s="153"/>
      <c r="IZA14" s="153"/>
      <c r="IZB14" s="153"/>
      <c r="IZC14" s="153"/>
      <c r="IZD14" s="153"/>
      <c r="IZE14" s="153"/>
      <c r="IZF14" s="153"/>
      <c r="IZG14" s="153"/>
      <c r="IZH14" s="153"/>
      <c r="IZI14" s="153"/>
      <c r="IZJ14" s="153"/>
      <c r="IZK14" s="153"/>
      <c r="IZL14" s="153"/>
      <c r="IZM14" s="153"/>
      <c r="IZN14" s="153"/>
      <c r="IZO14" s="153"/>
      <c r="IZP14" s="153"/>
      <c r="IZQ14" s="153"/>
      <c r="IZR14" s="153"/>
      <c r="IZS14" s="153"/>
      <c r="IZT14" s="153"/>
      <c r="IZU14" s="153"/>
      <c r="IZV14" s="153"/>
      <c r="IZW14" s="153"/>
      <c r="IZX14" s="153"/>
      <c r="IZY14" s="153"/>
      <c r="IZZ14" s="153"/>
      <c r="JAA14" s="153"/>
      <c r="JAB14" s="153"/>
      <c r="JAC14" s="153"/>
      <c r="JAD14" s="153"/>
      <c r="JAE14" s="153"/>
      <c r="JAF14" s="153"/>
      <c r="JAG14" s="153"/>
      <c r="JAH14" s="153"/>
      <c r="JAI14" s="153"/>
      <c r="JAJ14" s="153"/>
      <c r="JAK14" s="153"/>
      <c r="JAL14" s="153"/>
      <c r="JAM14" s="153"/>
      <c r="JAN14" s="153"/>
      <c r="JAO14" s="153"/>
      <c r="JAP14" s="153"/>
      <c r="JAQ14" s="153"/>
      <c r="JAR14" s="153"/>
      <c r="JAS14" s="153"/>
      <c r="JAT14" s="153"/>
      <c r="JAU14" s="153"/>
      <c r="JAV14" s="153"/>
      <c r="JAW14" s="153"/>
      <c r="JAX14" s="153"/>
      <c r="JAY14" s="153"/>
      <c r="JAZ14" s="153"/>
      <c r="JBA14" s="153"/>
      <c r="JBB14" s="153"/>
      <c r="JBC14" s="153"/>
      <c r="JBD14" s="153"/>
      <c r="JBE14" s="153"/>
      <c r="JBF14" s="153"/>
      <c r="JBG14" s="153"/>
      <c r="JBH14" s="153"/>
      <c r="JBI14" s="153"/>
      <c r="JBJ14" s="153"/>
      <c r="JBK14" s="153"/>
      <c r="JBL14" s="153"/>
      <c r="JBM14" s="153"/>
      <c r="JBN14" s="153"/>
      <c r="JBO14" s="153"/>
      <c r="JBP14" s="153"/>
      <c r="JBQ14" s="153"/>
      <c r="JBR14" s="153"/>
      <c r="JBS14" s="153"/>
      <c r="JBT14" s="153"/>
      <c r="JBU14" s="153"/>
      <c r="JBV14" s="153"/>
      <c r="JBW14" s="153"/>
      <c r="JBX14" s="153"/>
      <c r="JBY14" s="153"/>
      <c r="JBZ14" s="153"/>
      <c r="JCA14" s="153"/>
      <c r="JCB14" s="153"/>
      <c r="JCC14" s="153"/>
      <c r="JCD14" s="153"/>
      <c r="JCE14" s="153"/>
      <c r="JCF14" s="153"/>
      <c r="JCG14" s="153"/>
      <c r="JCH14" s="153"/>
      <c r="JCI14" s="153"/>
      <c r="JCJ14" s="153"/>
      <c r="JCK14" s="153"/>
      <c r="JCL14" s="153"/>
      <c r="JCM14" s="153"/>
      <c r="JCN14" s="153"/>
      <c r="JCO14" s="153"/>
      <c r="JCP14" s="153"/>
      <c r="JCQ14" s="153"/>
      <c r="JCR14" s="153"/>
      <c r="JCS14" s="153"/>
      <c r="JCT14" s="153"/>
      <c r="JCU14" s="153"/>
      <c r="JCV14" s="153"/>
      <c r="JCW14" s="153"/>
      <c r="JCX14" s="153"/>
      <c r="JCY14" s="153"/>
      <c r="JCZ14" s="153"/>
      <c r="JDA14" s="153"/>
      <c r="JDB14" s="153"/>
      <c r="JDC14" s="153"/>
      <c r="JDD14" s="153"/>
      <c r="JDE14" s="153"/>
      <c r="JDF14" s="153"/>
      <c r="JDG14" s="153"/>
      <c r="JDH14" s="153"/>
      <c r="JDI14" s="153"/>
      <c r="JDJ14" s="153"/>
      <c r="JDK14" s="153"/>
      <c r="JDL14" s="153"/>
      <c r="JDM14" s="153"/>
      <c r="JDN14" s="153"/>
      <c r="JDO14" s="153"/>
      <c r="JDP14" s="153"/>
      <c r="JDQ14" s="153"/>
      <c r="JDR14" s="153"/>
      <c r="JDS14" s="153"/>
      <c r="JDT14" s="153"/>
      <c r="JDU14" s="153"/>
      <c r="JDV14" s="153"/>
      <c r="JDW14" s="153"/>
      <c r="JDX14" s="153"/>
      <c r="JDY14" s="153"/>
      <c r="JDZ14" s="153"/>
      <c r="JEA14" s="153"/>
      <c r="JEB14" s="153"/>
      <c r="JEC14" s="153"/>
      <c r="JED14" s="153"/>
      <c r="JEE14" s="153"/>
      <c r="JEF14" s="153"/>
      <c r="JEG14" s="153"/>
      <c r="JEH14" s="153"/>
      <c r="JEI14" s="153"/>
      <c r="JEJ14" s="153"/>
      <c r="JEK14" s="153"/>
      <c r="JEL14" s="153"/>
      <c r="JEM14" s="153"/>
      <c r="JEN14" s="153"/>
      <c r="JEO14" s="153"/>
      <c r="JEP14" s="153"/>
      <c r="JEQ14" s="153"/>
      <c r="JER14" s="153"/>
      <c r="JES14" s="153"/>
      <c r="JET14" s="153"/>
      <c r="JEU14" s="153"/>
      <c r="JEV14" s="153"/>
      <c r="JEW14" s="153"/>
      <c r="JEX14" s="153"/>
      <c r="JEY14" s="153"/>
      <c r="JEZ14" s="153"/>
      <c r="JFA14" s="153"/>
      <c r="JFB14" s="153"/>
      <c r="JFC14" s="153"/>
      <c r="JFD14" s="153"/>
      <c r="JFE14" s="153"/>
      <c r="JFF14" s="153"/>
      <c r="JFG14" s="153"/>
      <c r="JFH14" s="153"/>
      <c r="JFI14" s="153"/>
      <c r="JFJ14" s="153"/>
      <c r="JFK14" s="153"/>
      <c r="JFL14" s="153"/>
      <c r="JFM14" s="153"/>
      <c r="JFN14" s="153"/>
      <c r="JFO14" s="153"/>
      <c r="JFP14" s="153"/>
      <c r="JFQ14" s="153"/>
      <c r="JFR14" s="153"/>
      <c r="JFS14" s="153"/>
      <c r="JFT14" s="153"/>
      <c r="JFU14" s="153"/>
      <c r="JFV14" s="153"/>
      <c r="JFW14" s="153"/>
      <c r="JFX14" s="153"/>
      <c r="JFY14" s="153"/>
      <c r="JFZ14" s="153"/>
      <c r="JGA14" s="153"/>
      <c r="JGB14" s="153"/>
      <c r="JGC14" s="153"/>
      <c r="JGD14" s="153"/>
      <c r="JGE14" s="153"/>
      <c r="JGF14" s="153"/>
      <c r="JGG14" s="153"/>
      <c r="JGH14" s="153"/>
      <c r="JGI14" s="153"/>
      <c r="JGJ14" s="153"/>
      <c r="JGK14" s="153"/>
      <c r="JGL14" s="153"/>
      <c r="JGM14" s="153"/>
      <c r="JGN14" s="153"/>
      <c r="JGO14" s="153"/>
      <c r="JGP14" s="153"/>
      <c r="JGQ14" s="153"/>
      <c r="JGR14" s="153"/>
      <c r="JGS14" s="153"/>
      <c r="JGT14" s="153"/>
      <c r="JGU14" s="153"/>
      <c r="JGV14" s="153"/>
      <c r="JGW14" s="153"/>
      <c r="JGX14" s="153"/>
      <c r="JGY14" s="153"/>
      <c r="JGZ14" s="153"/>
      <c r="JHA14" s="153"/>
      <c r="JHB14" s="153"/>
      <c r="JHC14" s="153"/>
      <c r="JHD14" s="153"/>
      <c r="JHE14" s="153"/>
      <c r="JHF14" s="153"/>
      <c r="JHG14" s="153"/>
      <c r="JHH14" s="153"/>
      <c r="JHI14" s="153"/>
      <c r="JHJ14" s="153"/>
      <c r="JHK14" s="153"/>
      <c r="JHL14" s="153"/>
      <c r="JHM14" s="153"/>
      <c r="JHN14" s="153"/>
      <c r="JHO14" s="153"/>
      <c r="JHP14" s="153"/>
      <c r="JHQ14" s="153"/>
      <c r="JHR14" s="153"/>
      <c r="JHS14" s="153"/>
      <c r="JHT14" s="153"/>
      <c r="JHU14" s="153"/>
      <c r="JHV14" s="153"/>
      <c r="JHW14" s="153"/>
      <c r="JHX14" s="153"/>
      <c r="JHY14" s="153"/>
      <c r="JHZ14" s="153"/>
      <c r="JIA14" s="153"/>
      <c r="JIB14" s="153"/>
      <c r="JIC14" s="153"/>
      <c r="JID14" s="153"/>
      <c r="JIE14" s="153"/>
      <c r="JIF14" s="153"/>
      <c r="JIG14" s="153"/>
      <c r="JIH14" s="153"/>
      <c r="JII14" s="153"/>
      <c r="JIJ14" s="153"/>
      <c r="JIK14" s="153"/>
      <c r="JIL14" s="153"/>
      <c r="JIM14" s="153"/>
      <c r="JIN14" s="153"/>
      <c r="JIO14" s="153"/>
      <c r="JIP14" s="153"/>
      <c r="JIQ14" s="153"/>
      <c r="JIR14" s="153"/>
      <c r="JIS14" s="153"/>
      <c r="JIT14" s="153"/>
      <c r="JIU14" s="153"/>
      <c r="JIV14" s="153"/>
      <c r="JIW14" s="153"/>
      <c r="JIX14" s="153"/>
      <c r="JIY14" s="153"/>
      <c r="JIZ14" s="153"/>
      <c r="JJA14" s="153"/>
      <c r="JJB14" s="153"/>
      <c r="JJC14" s="153"/>
      <c r="JJD14" s="153"/>
      <c r="JJE14" s="153"/>
      <c r="JJF14" s="153"/>
      <c r="JJG14" s="153"/>
      <c r="JJH14" s="153"/>
      <c r="JJI14" s="153"/>
      <c r="JJJ14" s="153"/>
      <c r="JJK14" s="153"/>
      <c r="JJL14" s="153"/>
      <c r="JJM14" s="153"/>
      <c r="JJN14" s="153"/>
      <c r="JJO14" s="153"/>
      <c r="JJP14" s="153"/>
      <c r="JJQ14" s="153"/>
      <c r="JJR14" s="153"/>
      <c r="JJS14" s="153"/>
      <c r="JJT14" s="153"/>
      <c r="JJU14" s="153"/>
      <c r="JJV14" s="153"/>
      <c r="JJW14" s="153"/>
      <c r="JJX14" s="153"/>
      <c r="JJY14" s="153"/>
      <c r="JJZ14" s="153"/>
      <c r="JKA14" s="153"/>
      <c r="JKB14" s="153"/>
      <c r="JKC14" s="153"/>
      <c r="JKD14" s="153"/>
      <c r="JKE14" s="153"/>
      <c r="JKF14" s="153"/>
      <c r="JKG14" s="153"/>
      <c r="JKH14" s="153"/>
      <c r="JKI14" s="153"/>
      <c r="JKJ14" s="153"/>
      <c r="JKK14" s="153"/>
      <c r="JKL14" s="153"/>
      <c r="JKM14" s="153"/>
      <c r="JKN14" s="153"/>
      <c r="JKO14" s="153"/>
      <c r="JKP14" s="153"/>
      <c r="JKQ14" s="153"/>
      <c r="JKR14" s="153"/>
      <c r="JKS14" s="153"/>
      <c r="JKT14" s="153"/>
      <c r="JKU14" s="153"/>
      <c r="JKV14" s="153"/>
      <c r="JKW14" s="153"/>
      <c r="JKX14" s="153"/>
      <c r="JKY14" s="153"/>
      <c r="JKZ14" s="153"/>
      <c r="JLA14" s="153"/>
      <c r="JLB14" s="153"/>
      <c r="JLC14" s="153"/>
      <c r="JLD14" s="153"/>
      <c r="JLE14" s="153"/>
      <c r="JLF14" s="153"/>
      <c r="JLG14" s="153"/>
      <c r="JLH14" s="153"/>
      <c r="JLI14" s="153"/>
      <c r="JLJ14" s="153"/>
      <c r="JLK14" s="153"/>
      <c r="JLL14" s="153"/>
      <c r="JLM14" s="153"/>
      <c r="JLN14" s="153"/>
      <c r="JLO14" s="153"/>
      <c r="JLP14" s="153"/>
      <c r="JLQ14" s="153"/>
      <c r="JLR14" s="153"/>
      <c r="JLS14" s="153"/>
      <c r="JLT14" s="153"/>
      <c r="JLU14" s="153"/>
      <c r="JLV14" s="153"/>
      <c r="JLW14" s="153"/>
      <c r="JLX14" s="153"/>
      <c r="JLY14" s="153"/>
      <c r="JLZ14" s="153"/>
      <c r="JMA14" s="153"/>
      <c r="JMB14" s="153"/>
      <c r="JMC14" s="153"/>
      <c r="JMD14" s="153"/>
      <c r="JME14" s="153"/>
      <c r="JMF14" s="153"/>
      <c r="JMG14" s="153"/>
      <c r="JMH14" s="153"/>
      <c r="JMI14" s="153"/>
      <c r="JMJ14" s="153"/>
      <c r="JMK14" s="153"/>
      <c r="JML14" s="153"/>
      <c r="JMM14" s="153"/>
      <c r="JMN14" s="153"/>
      <c r="JMO14" s="153"/>
      <c r="JMP14" s="153"/>
      <c r="JMQ14" s="153"/>
      <c r="JMR14" s="153"/>
      <c r="JMS14" s="153"/>
      <c r="JMT14" s="153"/>
      <c r="JMU14" s="153"/>
      <c r="JMV14" s="153"/>
      <c r="JMW14" s="153"/>
      <c r="JMX14" s="153"/>
      <c r="JMY14" s="153"/>
      <c r="JMZ14" s="153"/>
      <c r="JNA14" s="153"/>
      <c r="JNB14" s="153"/>
      <c r="JNC14" s="153"/>
      <c r="JND14" s="153"/>
      <c r="JNE14" s="153"/>
      <c r="JNF14" s="153"/>
      <c r="JNG14" s="153"/>
      <c r="JNH14" s="153"/>
      <c r="JNI14" s="153"/>
      <c r="JNJ14" s="153"/>
      <c r="JNK14" s="153"/>
      <c r="JNL14" s="153"/>
      <c r="JNM14" s="153"/>
      <c r="JNN14" s="153"/>
      <c r="JNO14" s="153"/>
      <c r="JNP14" s="153"/>
      <c r="JNQ14" s="153"/>
      <c r="JNR14" s="153"/>
      <c r="JNS14" s="153"/>
      <c r="JNT14" s="153"/>
      <c r="JNU14" s="153"/>
      <c r="JNV14" s="153"/>
      <c r="JNW14" s="153"/>
      <c r="JNX14" s="153"/>
      <c r="JNY14" s="153"/>
      <c r="JNZ14" s="153"/>
      <c r="JOA14" s="153"/>
      <c r="JOB14" s="153"/>
      <c r="JOC14" s="153"/>
      <c r="JOD14" s="153"/>
      <c r="JOE14" s="153"/>
      <c r="JOF14" s="153"/>
      <c r="JOG14" s="153"/>
      <c r="JOH14" s="153"/>
      <c r="JOI14" s="153"/>
      <c r="JOJ14" s="153"/>
      <c r="JOK14" s="153"/>
      <c r="JOL14" s="153"/>
      <c r="JOM14" s="153"/>
      <c r="JON14" s="153"/>
      <c r="JOO14" s="153"/>
      <c r="JOP14" s="153"/>
      <c r="JOQ14" s="153"/>
      <c r="JOR14" s="153"/>
      <c r="JOS14" s="153"/>
      <c r="JOT14" s="153"/>
      <c r="JOU14" s="153"/>
      <c r="JOV14" s="153"/>
      <c r="JOW14" s="153"/>
      <c r="JOX14" s="153"/>
      <c r="JOY14" s="153"/>
      <c r="JOZ14" s="153"/>
      <c r="JPA14" s="153"/>
      <c r="JPB14" s="153"/>
      <c r="JPC14" s="153"/>
      <c r="JPD14" s="153"/>
      <c r="JPE14" s="153"/>
      <c r="JPF14" s="153"/>
      <c r="JPG14" s="153"/>
      <c r="JPH14" s="153"/>
      <c r="JPI14" s="153"/>
      <c r="JPJ14" s="153"/>
      <c r="JPK14" s="153"/>
      <c r="JPL14" s="153"/>
      <c r="JPM14" s="153"/>
      <c r="JPN14" s="153"/>
      <c r="JPO14" s="153"/>
      <c r="JPP14" s="153"/>
      <c r="JPQ14" s="153"/>
      <c r="JPR14" s="153"/>
      <c r="JPS14" s="153"/>
      <c r="JPT14" s="153"/>
      <c r="JPU14" s="153"/>
      <c r="JPV14" s="153"/>
      <c r="JPW14" s="153"/>
      <c r="JPX14" s="153"/>
      <c r="JPY14" s="153"/>
      <c r="JPZ14" s="153"/>
      <c r="JQA14" s="153"/>
      <c r="JQB14" s="153"/>
      <c r="JQC14" s="153"/>
      <c r="JQD14" s="153"/>
      <c r="JQE14" s="153"/>
      <c r="JQF14" s="153"/>
      <c r="JQG14" s="153"/>
      <c r="JQH14" s="153"/>
      <c r="JQI14" s="153"/>
      <c r="JQJ14" s="153"/>
      <c r="JQK14" s="153"/>
      <c r="JQL14" s="153"/>
      <c r="JQM14" s="153"/>
      <c r="JQN14" s="153"/>
      <c r="JQO14" s="153"/>
      <c r="JQP14" s="153"/>
      <c r="JQQ14" s="153"/>
      <c r="JQR14" s="153"/>
      <c r="JQS14" s="153"/>
      <c r="JQT14" s="153"/>
      <c r="JQU14" s="153"/>
      <c r="JQV14" s="153"/>
      <c r="JQW14" s="153"/>
      <c r="JQX14" s="153"/>
      <c r="JQY14" s="153"/>
      <c r="JQZ14" s="153"/>
      <c r="JRA14" s="153"/>
      <c r="JRB14" s="153"/>
      <c r="JRC14" s="153"/>
      <c r="JRD14" s="153"/>
      <c r="JRE14" s="153"/>
      <c r="JRF14" s="153"/>
      <c r="JRG14" s="153"/>
      <c r="JRH14" s="153"/>
      <c r="JRI14" s="153"/>
      <c r="JRJ14" s="153"/>
      <c r="JRK14" s="153"/>
      <c r="JRL14" s="153"/>
      <c r="JRM14" s="153"/>
      <c r="JRN14" s="153"/>
      <c r="JRO14" s="153"/>
      <c r="JRP14" s="153"/>
      <c r="JRQ14" s="153"/>
      <c r="JRR14" s="153"/>
      <c r="JRS14" s="153"/>
      <c r="JRT14" s="153"/>
      <c r="JRU14" s="153"/>
      <c r="JRV14" s="153"/>
      <c r="JRW14" s="153"/>
      <c r="JRX14" s="153"/>
      <c r="JRY14" s="153"/>
      <c r="JRZ14" s="153"/>
      <c r="JSA14" s="153"/>
      <c r="JSB14" s="153"/>
      <c r="JSC14" s="153"/>
      <c r="JSD14" s="153"/>
      <c r="JSE14" s="153"/>
      <c r="JSF14" s="153"/>
      <c r="JSG14" s="153"/>
      <c r="JSH14" s="153"/>
      <c r="JSI14" s="153"/>
      <c r="JSJ14" s="153"/>
      <c r="JSK14" s="153"/>
      <c r="JSL14" s="153"/>
      <c r="JSM14" s="153"/>
      <c r="JSN14" s="153"/>
      <c r="JSO14" s="153"/>
      <c r="JSP14" s="153"/>
      <c r="JSQ14" s="153"/>
      <c r="JSR14" s="153"/>
      <c r="JSS14" s="153"/>
      <c r="JST14" s="153"/>
      <c r="JSU14" s="153"/>
      <c r="JSV14" s="153"/>
      <c r="JSW14" s="153"/>
      <c r="JSX14" s="153"/>
      <c r="JSY14" s="153"/>
      <c r="JSZ14" s="153"/>
      <c r="JTA14" s="153"/>
      <c r="JTB14" s="153"/>
      <c r="JTC14" s="153"/>
      <c r="JTD14" s="153"/>
      <c r="JTE14" s="153"/>
      <c r="JTF14" s="153"/>
      <c r="JTG14" s="153"/>
      <c r="JTH14" s="153"/>
      <c r="JTI14" s="153"/>
      <c r="JTJ14" s="153"/>
      <c r="JTK14" s="153"/>
      <c r="JTL14" s="153"/>
      <c r="JTM14" s="153"/>
      <c r="JTN14" s="153"/>
      <c r="JTO14" s="153"/>
      <c r="JTP14" s="153"/>
      <c r="JTQ14" s="153"/>
      <c r="JTR14" s="153"/>
      <c r="JTS14" s="153"/>
      <c r="JTT14" s="153"/>
      <c r="JTU14" s="153"/>
      <c r="JTV14" s="153"/>
      <c r="JTW14" s="153"/>
      <c r="JTX14" s="153"/>
      <c r="JTY14" s="153"/>
      <c r="JTZ14" s="153"/>
      <c r="JUA14" s="153"/>
      <c r="JUB14" s="153"/>
      <c r="JUC14" s="153"/>
      <c r="JUD14" s="153"/>
      <c r="JUE14" s="153"/>
      <c r="JUF14" s="153"/>
      <c r="JUG14" s="153"/>
      <c r="JUH14" s="153"/>
      <c r="JUI14" s="153"/>
      <c r="JUJ14" s="153"/>
      <c r="JUK14" s="153"/>
      <c r="JUL14" s="153"/>
      <c r="JUM14" s="153"/>
      <c r="JUN14" s="153"/>
      <c r="JUO14" s="153"/>
      <c r="JUP14" s="153"/>
      <c r="JUQ14" s="153"/>
      <c r="JUR14" s="153"/>
      <c r="JUS14" s="153"/>
      <c r="JUT14" s="153"/>
      <c r="JUU14" s="153"/>
      <c r="JUV14" s="153"/>
      <c r="JUW14" s="153"/>
      <c r="JUX14" s="153"/>
      <c r="JUY14" s="153"/>
      <c r="JUZ14" s="153"/>
      <c r="JVA14" s="153"/>
      <c r="JVB14" s="153"/>
      <c r="JVC14" s="153"/>
      <c r="JVD14" s="153"/>
      <c r="JVE14" s="153"/>
      <c r="JVF14" s="153"/>
      <c r="JVG14" s="153"/>
      <c r="JVH14" s="153"/>
      <c r="JVI14" s="153"/>
      <c r="JVJ14" s="153"/>
      <c r="JVK14" s="153"/>
      <c r="JVL14" s="153"/>
      <c r="JVM14" s="153"/>
      <c r="JVN14" s="153"/>
      <c r="JVO14" s="153"/>
      <c r="JVP14" s="153"/>
      <c r="JVQ14" s="153"/>
      <c r="JVR14" s="153"/>
      <c r="JVS14" s="153"/>
      <c r="JVT14" s="153"/>
      <c r="JVU14" s="153"/>
      <c r="JVV14" s="153"/>
      <c r="JVW14" s="153"/>
      <c r="JVX14" s="153"/>
      <c r="JVY14" s="153"/>
      <c r="JVZ14" s="153"/>
      <c r="JWA14" s="153"/>
      <c r="JWB14" s="153"/>
      <c r="JWC14" s="153"/>
      <c r="JWD14" s="153"/>
      <c r="JWE14" s="153"/>
      <c r="JWF14" s="153"/>
      <c r="JWG14" s="153"/>
      <c r="JWH14" s="153"/>
      <c r="JWI14" s="153"/>
      <c r="JWJ14" s="153"/>
      <c r="JWK14" s="153"/>
      <c r="JWL14" s="153"/>
      <c r="JWM14" s="153"/>
      <c r="JWN14" s="153"/>
      <c r="JWO14" s="153"/>
      <c r="JWP14" s="153"/>
      <c r="JWQ14" s="153"/>
      <c r="JWR14" s="153"/>
      <c r="JWS14" s="153"/>
      <c r="JWT14" s="153"/>
      <c r="JWU14" s="153"/>
      <c r="JWV14" s="153"/>
      <c r="JWW14" s="153"/>
      <c r="JWX14" s="153"/>
      <c r="JWY14" s="153"/>
      <c r="JWZ14" s="153"/>
      <c r="JXA14" s="153"/>
      <c r="JXB14" s="153"/>
      <c r="JXC14" s="153"/>
      <c r="JXD14" s="153"/>
      <c r="JXE14" s="153"/>
      <c r="JXF14" s="153"/>
      <c r="JXG14" s="153"/>
      <c r="JXH14" s="153"/>
      <c r="JXI14" s="153"/>
      <c r="JXJ14" s="153"/>
      <c r="JXK14" s="153"/>
      <c r="JXL14" s="153"/>
      <c r="JXM14" s="153"/>
      <c r="JXN14" s="153"/>
      <c r="JXO14" s="153"/>
      <c r="JXP14" s="153"/>
      <c r="JXQ14" s="153"/>
      <c r="JXR14" s="153"/>
      <c r="JXS14" s="153"/>
      <c r="JXT14" s="153"/>
      <c r="JXU14" s="153"/>
      <c r="JXV14" s="153"/>
      <c r="JXW14" s="153"/>
      <c r="JXX14" s="153"/>
      <c r="JXY14" s="153"/>
      <c r="JXZ14" s="153"/>
      <c r="JYA14" s="153"/>
      <c r="JYB14" s="153"/>
      <c r="JYC14" s="153"/>
      <c r="JYD14" s="153"/>
      <c r="JYE14" s="153"/>
      <c r="JYF14" s="153"/>
      <c r="JYG14" s="153"/>
      <c r="JYH14" s="153"/>
      <c r="JYI14" s="153"/>
      <c r="JYJ14" s="153"/>
      <c r="JYK14" s="153"/>
      <c r="JYL14" s="153"/>
      <c r="JYM14" s="153"/>
      <c r="JYN14" s="153"/>
      <c r="JYO14" s="153"/>
      <c r="JYP14" s="153"/>
      <c r="JYQ14" s="153"/>
      <c r="JYR14" s="153"/>
      <c r="JYS14" s="153"/>
      <c r="JYT14" s="153"/>
      <c r="JYU14" s="153"/>
      <c r="JYV14" s="153"/>
      <c r="JYW14" s="153"/>
      <c r="JYX14" s="153"/>
      <c r="JYY14" s="153"/>
      <c r="JYZ14" s="153"/>
      <c r="JZA14" s="153"/>
      <c r="JZB14" s="153"/>
      <c r="JZC14" s="153"/>
      <c r="JZD14" s="153"/>
      <c r="JZE14" s="153"/>
      <c r="JZF14" s="153"/>
      <c r="JZG14" s="153"/>
      <c r="JZH14" s="153"/>
      <c r="JZI14" s="153"/>
      <c r="JZJ14" s="153"/>
      <c r="JZK14" s="153"/>
      <c r="JZL14" s="153"/>
      <c r="JZM14" s="153"/>
      <c r="JZN14" s="153"/>
      <c r="JZO14" s="153"/>
      <c r="JZP14" s="153"/>
      <c r="JZQ14" s="153"/>
      <c r="JZR14" s="153"/>
      <c r="JZS14" s="153"/>
      <c r="JZT14" s="153"/>
      <c r="JZU14" s="153"/>
      <c r="JZV14" s="153"/>
      <c r="JZW14" s="153"/>
      <c r="JZX14" s="153"/>
      <c r="JZY14" s="153"/>
      <c r="JZZ14" s="153"/>
      <c r="KAA14" s="153"/>
      <c r="KAB14" s="153"/>
      <c r="KAC14" s="153"/>
      <c r="KAD14" s="153"/>
      <c r="KAE14" s="153"/>
      <c r="KAF14" s="153"/>
      <c r="KAG14" s="153"/>
      <c r="KAH14" s="153"/>
      <c r="KAI14" s="153"/>
      <c r="KAJ14" s="153"/>
      <c r="KAK14" s="153"/>
      <c r="KAL14" s="153"/>
      <c r="KAM14" s="153"/>
      <c r="KAN14" s="153"/>
      <c r="KAO14" s="153"/>
      <c r="KAP14" s="153"/>
      <c r="KAQ14" s="153"/>
      <c r="KAR14" s="153"/>
      <c r="KAS14" s="153"/>
      <c r="KAT14" s="153"/>
      <c r="KAU14" s="153"/>
      <c r="KAV14" s="153"/>
      <c r="KAW14" s="153"/>
      <c r="KAX14" s="153"/>
      <c r="KAY14" s="153"/>
      <c r="KAZ14" s="153"/>
      <c r="KBA14" s="153"/>
      <c r="KBB14" s="153"/>
      <c r="KBC14" s="153"/>
      <c r="KBD14" s="153"/>
      <c r="KBE14" s="153"/>
      <c r="KBF14" s="153"/>
      <c r="KBG14" s="153"/>
      <c r="KBH14" s="153"/>
      <c r="KBI14" s="153"/>
      <c r="KBJ14" s="153"/>
      <c r="KBK14" s="153"/>
      <c r="KBL14" s="153"/>
      <c r="KBM14" s="153"/>
      <c r="KBN14" s="153"/>
      <c r="KBO14" s="153"/>
      <c r="KBP14" s="153"/>
      <c r="KBQ14" s="153"/>
      <c r="KBR14" s="153"/>
      <c r="KBS14" s="153"/>
      <c r="KBT14" s="153"/>
      <c r="KBU14" s="153"/>
      <c r="KBV14" s="153"/>
      <c r="KBW14" s="153"/>
      <c r="KBX14" s="153"/>
      <c r="KBY14" s="153"/>
      <c r="KBZ14" s="153"/>
      <c r="KCA14" s="153"/>
      <c r="KCB14" s="153"/>
      <c r="KCC14" s="153"/>
      <c r="KCD14" s="153"/>
      <c r="KCE14" s="153"/>
      <c r="KCF14" s="153"/>
      <c r="KCG14" s="153"/>
      <c r="KCH14" s="153"/>
      <c r="KCI14" s="153"/>
      <c r="KCJ14" s="153"/>
      <c r="KCK14" s="153"/>
      <c r="KCL14" s="153"/>
      <c r="KCM14" s="153"/>
      <c r="KCN14" s="153"/>
      <c r="KCO14" s="153"/>
      <c r="KCP14" s="153"/>
      <c r="KCQ14" s="153"/>
      <c r="KCR14" s="153"/>
      <c r="KCS14" s="153"/>
      <c r="KCT14" s="153"/>
      <c r="KCU14" s="153"/>
      <c r="KCV14" s="153"/>
      <c r="KCW14" s="153"/>
      <c r="KCX14" s="153"/>
      <c r="KCY14" s="153"/>
      <c r="KCZ14" s="153"/>
      <c r="KDA14" s="153"/>
      <c r="KDB14" s="153"/>
      <c r="KDC14" s="153"/>
      <c r="KDD14" s="153"/>
      <c r="KDE14" s="153"/>
      <c r="KDF14" s="153"/>
      <c r="KDG14" s="153"/>
      <c r="KDH14" s="153"/>
      <c r="KDI14" s="153"/>
      <c r="KDJ14" s="153"/>
      <c r="KDK14" s="153"/>
      <c r="KDL14" s="153"/>
      <c r="KDM14" s="153"/>
      <c r="KDN14" s="153"/>
      <c r="KDO14" s="153"/>
      <c r="KDP14" s="153"/>
      <c r="KDQ14" s="153"/>
      <c r="KDR14" s="153"/>
      <c r="KDS14" s="153"/>
      <c r="KDT14" s="153"/>
      <c r="KDU14" s="153"/>
      <c r="KDV14" s="153"/>
      <c r="KDW14" s="153"/>
      <c r="KDX14" s="153"/>
      <c r="KDY14" s="153"/>
      <c r="KDZ14" s="153"/>
      <c r="KEA14" s="153"/>
      <c r="KEB14" s="153"/>
      <c r="KEC14" s="153"/>
      <c r="KED14" s="153"/>
      <c r="KEE14" s="153"/>
      <c r="KEF14" s="153"/>
      <c r="KEG14" s="153"/>
      <c r="KEH14" s="153"/>
      <c r="KEI14" s="153"/>
      <c r="KEJ14" s="153"/>
      <c r="KEK14" s="153"/>
      <c r="KEL14" s="153"/>
      <c r="KEM14" s="153"/>
      <c r="KEN14" s="153"/>
      <c r="KEO14" s="153"/>
      <c r="KEP14" s="153"/>
      <c r="KEQ14" s="153"/>
      <c r="KER14" s="153"/>
      <c r="KES14" s="153"/>
      <c r="KET14" s="153"/>
      <c r="KEU14" s="153"/>
      <c r="KEV14" s="153"/>
      <c r="KEW14" s="153"/>
      <c r="KEX14" s="153"/>
      <c r="KEY14" s="153"/>
      <c r="KEZ14" s="153"/>
      <c r="KFA14" s="153"/>
      <c r="KFB14" s="153"/>
      <c r="KFC14" s="153"/>
      <c r="KFD14" s="153"/>
      <c r="KFE14" s="153"/>
      <c r="KFF14" s="153"/>
      <c r="KFG14" s="153"/>
      <c r="KFH14" s="153"/>
      <c r="KFI14" s="153"/>
      <c r="KFJ14" s="153"/>
      <c r="KFK14" s="153"/>
      <c r="KFL14" s="153"/>
      <c r="KFM14" s="153"/>
      <c r="KFN14" s="153"/>
      <c r="KFO14" s="153"/>
      <c r="KFP14" s="153"/>
      <c r="KFQ14" s="153"/>
      <c r="KFR14" s="153"/>
      <c r="KFS14" s="153"/>
      <c r="KFT14" s="153"/>
      <c r="KFU14" s="153"/>
      <c r="KFV14" s="153"/>
      <c r="KFW14" s="153"/>
      <c r="KFX14" s="153"/>
      <c r="KFY14" s="153"/>
      <c r="KFZ14" s="153"/>
      <c r="KGA14" s="153"/>
      <c r="KGB14" s="153"/>
      <c r="KGC14" s="153"/>
      <c r="KGD14" s="153"/>
      <c r="KGE14" s="153"/>
      <c r="KGF14" s="153"/>
      <c r="KGG14" s="153"/>
      <c r="KGH14" s="153"/>
      <c r="KGI14" s="153"/>
      <c r="KGJ14" s="153"/>
      <c r="KGK14" s="153"/>
      <c r="KGL14" s="153"/>
      <c r="KGM14" s="153"/>
      <c r="KGN14" s="153"/>
      <c r="KGO14" s="153"/>
      <c r="KGP14" s="153"/>
      <c r="KGQ14" s="153"/>
      <c r="KGR14" s="153"/>
      <c r="KGS14" s="153"/>
      <c r="KGT14" s="153"/>
      <c r="KGU14" s="153"/>
      <c r="KGV14" s="153"/>
      <c r="KGW14" s="153"/>
      <c r="KGX14" s="153"/>
      <c r="KGY14" s="153"/>
      <c r="KGZ14" s="153"/>
      <c r="KHA14" s="153"/>
      <c r="KHB14" s="153"/>
      <c r="KHC14" s="153"/>
      <c r="KHD14" s="153"/>
      <c r="KHE14" s="153"/>
      <c r="KHF14" s="153"/>
      <c r="KHG14" s="153"/>
      <c r="KHH14" s="153"/>
      <c r="KHI14" s="153"/>
      <c r="KHJ14" s="153"/>
      <c r="KHK14" s="153"/>
      <c r="KHL14" s="153"/>
      <c r="KHM14" s="153"/>
      <c r="KHN14" s="153"/>
      <c r="KHO14" s="153"/>
      <c r="KHP14" s="153"/>
      <c r="KHQ14" s="153"/>
      <c r="KHR14" s="153"/>
      <c r="KHS14" s="153"/>
      <c r="KHT14" s="153"/>
      <c r="KHU14" s="153"/>
      <c r="KHV14" s="153"/>
      <c r="KHW14" s="153"/>
      <c r="KHX14" s="153"/>
      <c r="KHY14" s="153"/>
      <c r="KHZ14" s="153"/>
      <c r="KIA14" s="153"/>
      <c r="KIB14" s="153"/>
      <c r="KIC14" s="153"/>
      <c r="KID14" s="153"/>
      <c r="KIE14" s="153"/>
      <c r="KIF14" s="153"/>
      <c r="KIG14" s="153"/>
      <c r="KIH14" s="153"/>
      <c r="KII14" s="153"/>
      <c r="KIJ14" s="153"/>
      <c r="KIK14" s="153"/>
      <c r="KIL14" s="153"/>
      <c r="KIM14" s="153"/>
      <c r="KIN14" s="153"/>
      <c r="KIO14" s="153"/>
      <c r="KIP14" s="153"/>
      <c r="KIQ14" s="153"/>
      <c r="KIR14" s="153"/>
      <c r="KIS14" s="153"/>
      <c r="KIT14" s="153"/>
      <c r="KIU14" s="153"/>
      <c r="KIV14" s="153"/>
      <c r="KIW14" s="153"/>
      <c r="KIX14" s="153"/>
      <c r="KIY14" s="153"/>
      <c r="KIZ14" s="153"/>
      <c r="KJA14" s="153"/>
      <c r="KJB14" s="153"/>
      <c r="KJC14" s="153"/>
      <c r="KJD14" s="153"/>
      <c r="KJE14" s="153"/>
      <c r="KJF14" s="153"/>
      <c r="KJG14" s="153"/>
      <c r="KJH14" s="153"/>
      <c r="KJI14" s="153"/>
      <c r="KJJ14" s="153"/>
      <c r="KJK14" s="153"/>
      <c r="KJL14" s="153"/>
      <c r="KJM14" s="153"/>
      <c r="KJN14" s="153"/>
      <c r="KJO14" s="153"/>
      <c r="KJP14" s="153"/>
      <c r="KJQ14" s="153"/>
      <c r="KJR14" s="153"/>
      <c r="KJS14" s="153"/>
      <c r="KJT14" s="153"/>
      <c r="KJU14" s="153"/>
      <c r="KJV14" s="153"/>
      <c r="KJW14" s="153"/>
      <c r="KJX14" s="153"/>
      <c r="KJY14" s="153"/>
      <c r="KJZ14" s="153"/>
      <c r="KKA14" s="153"/>
      <c r="KKB14" s="153"/>
      <c r="KKC14" s="153"/>
      <c r="KKD14" s="153"/>
      <c r="KKE14" s="153"/>
      <c r="KKF14" s="153"/>
      <c r="KKG14" s="153"/>
      <c r="KKH14" s="153"/>
      <c r="KKI14" s="153"/>
      <c r="KKJ14" s="153"/>
      <c r="KKK14" s="153"/>
      <c r="KKL14" s="153"/>
      <c r="KKM14" s="153"/>
      <c r="KKN14" s="153"/>
      <c r="KKO14" s="153"/>
      <c r="KKP14" s="153"/>
      <c r="KKQ14" s="153"/>
      <c r="KKR14" s="153"/>
      <c r="KKS14" s="153"/>
      <c r="KKT14" s="153"/>
      <c r="KKU14" s="153"/>
      <c r="KKV14" s="153"/>
      <c r="KKW14" s="153"/>
      <c r="KKX14" s="153"/>
      <c r="KKY14" s="153"/>
      <c r="KKZ14" s="153"/>
      <c r="KLA14" s="153"/>
      <c r="KLB14" s="153"/>
      <c r="KLC14" s="153"/>
      <c r="KLD14" s="153"/>
      <c r="KLE14" s="153"/>
      <c r="KLF14" s="153"/>
      <c r="KLG14" s="153"/>
      <c r="KLH14" s="153"/>
      <c r="KLI14" s="153"/>
      <c r="KLJ14" s="153"/>
      <c r="KLK14" s="153"/>
      <c r="KLL14" s="153"/>
      <c r="KLM14" s="153"/>
      <c r="KLN14" s="153"/>
      <c r="KLO14" s="153"/>
      <c r="KLP14" s="153"/>
      <c r="KLQ14" s="153"/>
      <c r="KLR14" s="153"/>
      <c r="KLS14" s="153"/>
      <c r="KLT14" s="153"/>
      <c r="KLU14" s="153"/>
      <c r="KLV14" s="153"/>
      <c r="KLW14" s="153"/>
      <c r="KLX14" s="153"/>
      <c r="KLY14" s="153"/>
      <c r="KLZ14" s="153"/>
      <c r="KMA14" s="153"/>
      <c r="KMB14" s="153"/>
      <c r="KMC14" s="153"/>
      <c r="KMD14" s="153"/>
      <c r="KME14" s="153"/>
      <c r="KMF14" s="153"/>
      <c r="KMG14" s="153"/>
      <c r="KMH14" s="153"/>
      <c r="KMI14" s="153"/>
      <c r="KMJ14" s="153"/>
      <c r="KMK14" s="153"/>
      <c r="KML14" s="153"/>
      <c r="KMM14" s="153"/>
      <c r="KMN14" s="153"/>
      <c r="KMO14" s="153"/>
      <c r="KMP14" s="153"/>
      <c r="KMQ14" s="153"/>
      <c r="KMR14" s="153"/>
      <c r="KMS14" s="153"/>
      <c r="KMT14" s="153"/>
      <c r="KMU14" s="153"/>
      <c r="KMV14" s="153"/>
      <c r="KMW14" s="153"/>
      <c r="KMX14" s="153"/>
      <c r="KMY14" s="153"/>
      <c r="KMZ14" s="153"/>
      <c r="KNA14" s="153"/>
      <c r="KNB14" s="153"/>
      <c r="KNC14" s="153"/>
      <c r="KND14" s="153"/>
      <c r="KNE14" s="153"/>
      <c r="KNF14" s="153"/>
      <c r="KNG14" s="153"/>
      <c r="KNH14" s="153"/>
      <c r="KNI14" s="153"/>
      <c r="KNJ14" s="153"/>
      <c r="KNK14" s="153"/>
      <c r="KNL14" s="153"/>
      <c r="KNM14" s="153"/>
      <c r="KNN14" s="153"/>
      <c r="KNO14" s="153"/>
      <c r="KNP14" s="153"/>
      <c r="KNQ14" s="153"/>
      <c r="KNR14" s="153"/>
      <c r="KNS14" s="153"/>
      <c r="KNT14" s="153"/>
      <c r="KNU14" s="153"/>
      <c r="KNV14" s="153"/>
      <c r="KNW14" s="153"/>
      <c r="KNX14" s="153"/>
      <c r="KNY14" s="153"/>
      <c r="KNZ14" s="153"/>
      <c r="KOA14" s="153"/>
      <c r="KOB14" s="153"/>
      <c r="KOC14" s="153"/>
      <c r="KOD14" s="153"/>
      <c r="KOE14" s="153"/>
      <c r="KOF14" s="153"/>
      <c r="KOG14" s="153"/>
      <c r="KOH14" s="153"/>
      <c r="KOI14" s="153"/>
      <c r="KOJ14" s="153"/>
      <c r="KOK14" s="153"/>
      <c r="KOL14" s="153"/>
      <c r="KOM14" s="153"/>
      <c r="KON14" s="153"/>
      <c r="KOO14" s="153"/>
      <c r="KOP14" s="153"/>
      <c r="KOQ14" s="153"/>
      <c r="KOR14" s="153"/>
      <c r="KOS14" s="153"/>
      <c r="KOT14" s="153"/>
      <c r="KOU14" s="153"/>
      <c r="KOV14" s="153"/>
      <c r="KOW14" s="153"/>
      <c r="KOX14" s="153"/>
      <c r="KOY14" s="153"/>
      <c r="KOZ14" s="153"/>
      <c r="KPA14" s="153"/>
      <c r="KPB14" s="153"/>
      <c r="KPC14" s="153"/>
      <c r="KPD14" s="153"/>
      <c r="KPE14" s="153"/>
      <c r="KPF14" s="153"/>
      <c r="KPG14" s="153"/>
      <c r="KPH14" s="153"/>
      <c r="KPI14" s="153"/>
      <c r="KPJ14" s="153"/>
      <c r="KPK14" s="153"/>
      <c r="KPL14" s="153"/>
      <c r="KPM14" s="153"/>
      <c r="KPN14" s="153"/>
      <c r="KPO14" s="153"/>
      <c r="KPP14" s="153"/>
      <c r="KPQ14" s="153"/>
      <c r="KPR14" s="153"/>
      <c r="KPS14" s="153"/>
      <c r="KPT14" s="153"/>
      <c r="KPU14" s="153"/>
      <c r="KPV14" s="153"/>
      <c r="KPW14" s="153"/>
      <c r="KPX14" s="153"/>
      <c r="KPY14" s="153"/>
      <c r="KPZ14" s="153"/>
      <c r="KQA14" s="153"/>
      <c r="KQB14" s="153"/>
      <c r="KQC14" s="153"/>
      <c r="KQD14" s="153"/>
      <c r="KQE14" s="153"/>
      <c r="KQF14" s="153"/>
      <c r="KQG14" s="153"/>
      <c r="KQH14" s="153"/>
      <c r="KQI14" s="153"/>
      <c r="KQJ14" s="153"/>
      <c r="KQK14" s="153"/>
      <c r="KQL14" s="153"/>
      <c r="KQM14" s="153"/>
      <c r="KQN14" s="153"/>
      <c r="KQO14" s="153"/>
      <c r="KQP14" s="153"/>
      <c r="KQQ14" s="153"/>
      <c r="KQR14" s="153"/>
      <c r="KQS14" s="153"/>
      <c r="KQT14" s="153"/>
      <c r="KQU14" s="153"/>
      <c r="KQV14" s="153"/>
      <c r="KQW14" s="153"/>
      <c r="KQX14" s="153"/>
      <c r="KQY14" s="153"/>
      <c r="KQZ14" s="153"/>
      <c r="KRA14" s="153"/>
      <c r="KRB14" s="153"/>
      <c r="KRC14" s="153"/>
      <c r="KRD14" s="153"/>
      <c r="KRE14" s="153"/>
      <c r="KRF14" s="153"/>
      <c r="KRG14" s="153"/>
      <c r="KRH14" s="153"/>
      <c r="KRI14" s="153"/>
      <c r="KRJ14" s="153"/>
      <c r="KRK14" s="153"/>
      <c r="KRL14" s="153"/>
      <c r="KRM14" s="153"/>
      <c r="KRN14" s="153"/>
      <c r="KRO14" s="153"/>
      <c r="KRP14" s="153"/>
      <c r="KRQ14" s="153"/>
      <c r="KRR14" s="153"/>
      <c r="KRS14" s="153"/>
      <c r="KRT14" s="153"/>
      <c r="KRU14" s="153"/>
      <c r="KRV14" s="153"/>
      <c r="KRW14" s="153"/>
      <c r="KRX14" s="153"/>
      <c r="KRY14" s="153"/>
      <c r="KRZ14" s="153"/>
      <c r="KSA14" s="153"/>
      <c r="KSB14" s="153"/>
      <c r="KSC14" s="153"/>
      <c r="KSD14" s="153"/>
      <c r="KSE14" s="153"/>
      <c r="KSF14" s="153"/>
      <c r="KSG14" s="153"/>
      <c r="KSH14" s="153"/>
      <c r="KSI14" s="153"/>
      <c r="KSJ14" s="153"/>
      <c r="KSK14" s="153"/>
      <c r="KSL14" s="153"/>
      <c r="KSM14" s="153"/>
      <c r="KSN14" s="153"/>
      <c r="KSO14" s="153"/>
      <c r="KSP14" s="153"/>
      <c r="KSQ14" s="153"/>
      <c r="KSR14" s="153"/>
      <c r="KSS14" s="153"/>
      <c r="KST14" s="153"/>
      <c r="KSU14" s="153"/>
      <c r="KSV14" s="153"/>
      <c r="KSW14" s="153"/>
      <c r="KSX14" s="153"/>
      <c r="KSY14" s="153"/>
      <c r="KSZ14" s="153"/>
      <c r="KTA14" s="153"/>
      <c r="KTB14" s="153"/>
      <c r="KTC14" s="153"/>
      <c r="KTD14" s="153"/>
      <c r="KTE14" s="153"/>
      <c r="KTF14" s="153"/>
      <c r="KTG14" s="153"/>
      <c r="KTH14" s="153"/>
      <c r="KTI14" s="153"/>
      <c r="KTJ14" s="153"/>
      <c r="KTK14" s="153"/>
      <c r="KTL14" s="153"/>
      <c r="KTM14" s="153"/>
      <c r="KTN14" s="153"/>
      <c r="KTO14" s="153"/>
      <c r="KTP14" s="153"/>
      <c r="KTQ14" s="153"/>
      <c r="KTR14" s="153"/>
      <c r="KTS14" s="153"/>
      <c r="KTT14" s="153"/>
      <c r="KTU14" s="153"/>
      <c r="KTV14" s="153"/>
      <c r="KTW14" s="153"/>
      <c r="KTX14" s="153"/>
      <c r="KTY14" s="153"/>
      <c r="KTZ14" s="153"/>
      <c r="KUA14" s="153"/>
      <c r="KUB14" s="153"/>
      <c r="KUC14" s="153"/>
      <c r="KUD14" s="153"/>
      <c r="KUE14" s="153"/>
      <c r="KUF14" s="153"/>
      <c r="KUG14" s="153"/>
      <c r="KUH14" s="153"/>
      <c r="KUI14" s="153"/>
      <c r="KUJ14" s="153"/>
      <c r="KUK14" s="153"/>
      <c r="KUL14" s="153"/>
      <c r="KUM14" s="153"/>
      <c r="KUN14" s="153"/>
      <c r="KUO14" s="153"/>
      <c r="KUP14" s="153"/>
      <c r="KUQ14" s="153"/>
      <c r="KUR14" s="153"/>
      <c r="KUS14" s="153"/>
      <c r="KUT14" s="153"/>
      <c r="KUU14" s="153"/>
      <c r="KUV14" s="153"/>
      <c r="KUW14" s="153"/>
      <c r="KUX14" s="153"/>
      <c r="KUY14" s="153"/>
      <c r="KUZ14" s="153"/>
      <c r="KVA14" s="153"/>
      <c r="KVB14" s="153"/>
      <c r="KVC14" s="153"/>
      <c r="KVD14" s="153"/>
      <c r="KVE14" s="153"/>
      <c r="KVF14" s="153"/>
      <c r="KVG14" s="153"/>
      <c r="KVH14" s="153"/>
      <c r="KVI14" s="153"/>
      <c r="KVJ14" s="153"/>
      <c r="KVK14" s="153"/>
      <c r="KVL14" s="153"/>
      <c r="KVM14" s="153"/>
      <c r="KVN14" s="153"/>
      <c r="KVO14" s="153"/>
      <c r="KVP14" s="153"/>
      <c r="KVQ14" s="153"/>
      <c r="KVR14" s="153"/>
      <c r="KVS14" s="153"/>
      <c r="KVT14" s="153"/>
      <c r="KVU14" s="153"/>
      <c r="KVV14" s="153"/>
      <c r="KVW14" s="153"/>
      <c r="KVX14" s="153"/>
      <c r="KVY14" s="153"/>
      <c r="KVZ14" s="153"/>
      <c r="KWA14" s="153"/>
      <c r="KWB14" s="153"/>
      <c r="KWC14" s="153"/>
      <c r="KWD14" s="153"/>
      <c r="KWE14" s="153"/>
      <c r="KWF14" s="153"/>
      <c r="KWG14" s="153"/>
      <c r="KWH14" s="153"/>
      <c r="KWI14" s="153"/>
      <c r="KWJ14" s="153"/>
      <c r="KWK14" s="153"/>
      <c r="KWL14" s="153"/>
      <c r="KWM14" s="153"/>
      <c r="KWN14" s="153"/>
      <c r="KWO14" s="153"/>
      <c r="KWP14" s="153"/>
      <c r="KWQ14" s="153"/>
      <c r="KWR14" s="153"/>
      <c r="KWS14" s="153"/>
      <c r="KWT14" s="153"/>
      <c r="KWU14" s="153"/>
      <c r="KWV14" s="153"/>
      <c r="KWW14" s="153"/>
      <c r="KWX14" s="153"/>
      <c r="KWY14" s="153"/>
      <c r="KWZ14" s="153"/>
      <c r="KXA14" s="153"/>
      <c r="KXB14" s="153"/>
      <c r="KXC14" s="153"/>
      <c r="KXD14" s="153"/>
      <c r="KXE14" s="153"/>
      <c r="KXF14" s="153"/>
      <c r="KXG14" s="153"/>
      <c r="KXH14" s="153"/>
      <c r="KXI14" s="153"/>
      <c r="KXJ14" s="153"/>
      <c r="KXK14" s="153"/>
      <c r="KXL14" s="153"/>
      <c r="KXM14" s="153"/>
      <c r="KXN14" s="153"/>
      <c r="KXO14" s="153"/>
      <c r="KXP14" s="153"/>
      <c r="KXQ14" s="153"/>
      <c r="KXR14" s="153"/>
      <c r="KXS14" s="153"/>
      <c r="KXT14" s="153"/>
      <c r="KXU14" s="153"/>
      <c r="KXV14" s="153"/>
      <c r="KXW14" s="153"/>
      <c r="KXX14" s="153"/>
      <c r="KXY14" s="153"/>
      <c r="KXZ14" s="153"/>
      <c r="KYA14" s="153"/>
      <c r="KYB14" s="153"/>
      <c r="KYC14" s="153"/>
      <c r="KYD14" s="153"/>
      <c r="KYE14" s="153"/>
      <c r="KYF14" s="153"/>
      <c r="KYG14" s="153"/>
      <c r="KYH14" s="153"/>
      <c r="KYI14" s="153"/>
      <c r="KYJ14" s="153"/>
      <c r="KYK14" s="153"/>
      <c r="KYL14" s="153"/>
      <c r="KYM14" s="153"/>
      <c r="KYN14" s="153"/>
      <c r="KYO14" s="153"/>
      <c r="KYP14" s="153"/>
      <c r="KYQ14" s="153"/>
      <c r="KYR14" s="153"/>
      <c r="KYS14" s="153"/>
      <c r="KYT14" s="153"/>
      <c r="KYU14" s="153"/>
      <c r="KYV14" s="153"/>
      <c r="KYW14" s="153"/>
      <c r="KYX14" s="153"/>
      <c r="KYY14" s="153"/>
      <c r="KYZ14" s="153"/>
      <c r="KZA14" s="153"/>
      <c r="KZB14" s="153"/>
      <c r="KZC14" s="153"/>
      <c r="KZD14" s="153"/>
      <c r="KZE14" s="153"/>
      <c r="KZF14" s="153"/>
      <c r="KZG14" s="153"/>
      <c r="KZH14" s="153"/>
      <c r="KZI14" s="153"/>
      <c r="KZJ14" s="153"/>
      <c r="KZK14" s="153"/>
      <c r="KZL14" s="153"/>
      <c r="KZM14" s="153"/>
      <c r="KZN14" s="153"/>
      <c r="KZO14" s="153"/>
      <c r="KZP14" s="153"/>
      <c r="KZQ14" s="153"/>
      <c r="KZR14" s="153"/>
      <c r="KZS14" s="153"/>
      <c r="KZT14" s="153"/>
      <c r="KZU14" s="153"/>
      <c r="KZV14" s="153"/>
      <c r="KZW14" s="153"/>
      <c r="KZX14" s="153"/>
      <c r="KZY14" s="153"/>
      <c r="KZZ14" s="153"/>
      <c r="LAA14" s="153"/>
      <c r="LAB14" s="153"/>
      <c r="LAC14" s="153"/>
      <c r="LAD14" s="153"/>
      <c r="LAE14" s="153"/>
      <c r="LAF14" s="153"/>
      <c r="LAG14" s="153"/>
      <c r="LAH14" s="153"/>
      <c r="LAI14" s="153"/>
      <c r="LAJ14" s="153"/>
      <c r="LAK14" s="153"/>
      <c r="LAL14" s="153"/>
      <c r="LAM14" s="153"/>
      <c r="LAN14" s="153"/>
      <c r="LAO14" s="153"/>
      <c r="LAP14" s="153"/>
      <c r="LAQ14" s="153"/>
      <c r="LAR14" s="153"/>
      <c r="LAS14" s="153"/>
      <c r="LAT14" s="153"/>
      <c r="LAU14" s="153"/>
      <c r="LAV14" s="153"/>
      <c r="LAW14" s="153"/>
      <c r="LAX14" s="153"/>
      <c r="LAY14" s="153"/>
      <c r="LAZ14" s="153"/>
      <c r="LBA14" s="153"/>
      <c r="LBB14" s="153"/>
      <c r="LBC14" s="153"/>
      <c r="LBD14" s="153"/>
      <c r="LBE14" s="153"/>
      <c r="LBF14" s="153"/>
      <c r="LBG14" s="153"/>
      <c r="LBH14" s="153"/>
      <c r="LBI14" s="153"/>
      <c r="LBJ14" s="153"/>
      <c r="LBK14" s="153"/>
      <c r="LBL14" s="153"/>
      <c r="LBM14" s="153"/>
      <c r="LBN14" s="153"/>
      <c r="LBO14" s="153"/>
      <c r="LBP14" s="153"/>
      <c r="LBQ14" s="153"/>
      <c r="LBR14" s="153"/>
      <c r="LBS14" s="153"/>
      <c r="LBT14" s="153"/>
      <c r="LBU14" s="153"/>
      <c r="LBV14" s="153"/>
      <c r="LBW14" s="153"/>
      <c r="LBX14" s="153"/>
      <c r="LBY14" s="153"/>
      <c r="LBZ14" s="153"/>
      <c r="LCA14" s="153"/>
      <c r="LCB14" s="153"/>
      <c r="LCC14" s="153"/>
      <c r="LCD14" s="153"/>
      <c r="LCE14" s="153"/>
      <c r="LCF14" s="153"/>
      <c r="LCG14" s="153"/>
      <c r="LCH14" s="153"/>
      <c r="LCI14" s="153"/>
      <c r="LCJ14" s="153"/>
      <c r="LCK14" s="153"/>
      <c r="LCL14" s="153"/>
      <c r="LCM14" s="153"/>
      <c r="LCN14" s="153"/>
      <c r="LCO14" s="153"/>
      <c r="LCP14" s="153"/>
      <c r="LCQ14" s="153"/>
      <c r="LCR14" s="153"/>
      <c r="LCS14" s="153"/>
      <c r="LCT14" s="153"/>
      <c r="LCU14" s="153"/>
      <c r="LCV14" s="153"/>
      <c r="LCW14" s="153"/>
      <c r="LCX14" s="153"/>
      <c r="LCY14" s="153"/>
      <c r="LCZ14" s="153"/>
      <c r="LDA14" s="153"/>
      <c r="LDB14" s="153"/>
      <c r="LDC14" s="153"/>
      <c r="LDD14" s="153"/>
      <c r="LDE14" s="153"/>
      <c r="LDF14" s="153"/>
      <c r="LDG14" s="153"/>
      <c r="LDH14" s="153"/>
      <c r="LDI14" s="153"/>
      <c r="LDJ14" s="153"/>
      <c r="LDK14" s="153"/>
      <c r="LDL14" s="153"/>
      <c r="LDM14" s="153"/>
      <c r="LDN14" s="153"/>
      <c r="LDO14" s="153"/>
      <c r="LDP14" s="153"/>
      <c r="LDQ14" s="153"/>
      <c r="LDR14" s="153"/>
      <c r="LDS14" s="153"/>
      <c r="LDT14" s="153"/>
      <c r="LDU14" s="153"/>
      <c r="LDV14" s="153"/>
      <c r="LDW14" s="153"/>
      <c r="LDX14" s="153"/>
      <c r="LDY14" s="153"/>
      <c r="LDZ14" s="153"/>
      <c r="LEA14" s="153"/>
      <c r="LEB14" s="153"/>
      <c r="LEC14" s="153"/>
      <c r="LED14" s="153"/>
      <c r="LEE14" s="153"/>
      <c r="LEF14" s="153"/>
      <c r="LEG14" s="153"/>
      <c r="LEH14" s="153"/>
      <c r="LEI14" s="153"/>
      <c r="LEJ14" s="153"/>
      <c r="LEK14" s="153"/>
      <c r="LEL14" s="153"/>
      <c r="LEM14" s="153"/>
      <c r="LEN14" s="153"/>
      <c r="LEO14" s="153"/>
      <c r="LEP14" s="153"/>
      <c r="LEQ14" s="153"/>
      <c r="LER14" s="153"/>
      <c r="LES14" s="153"/>
      <c r="LET14" s="153"/>
      <c r="LEU14" s="153"/>
      <c r="LEV14" s="153"/>
      <c r="LEW14" s="153"/>
      <c r="LEX14" s="153"/>
      <c r="LEY14" s="153"/>
      <c r="LEZ14" s="153"/>
      <c r="LFA14" s="153"/>
      <c r="LFB14" s="153"/>
      <c r="LFC14" s="153"/>
      <c r="LFD14" s="153"/>
      <c r="LFE14" s="153"/>
      <c r="LFF14" s="153"/>
      <c r="LFG14" s="153"/>
      <c r="LFH14" s="153"/>
      <c r="LFI14" s="153"/>
      <c r="LFJ14" s="153"/>
      <c r="LFK14" s="153"/>
      <c r="LFL14" s="153"/>
      <c r="LFM14" s="153"/>
      <c r="LFN14" s="153"/>
      <c r="LFO14" s="153"/>
      <c r="LFP14" s="153"/>
      <c r="LFQ14" s="153"/>
      <c r="LFR14" s="153"/>
      <c r="LFS14" s="153"/>
      <c r="LFT14" s="153"/>
      <c r="LFU14" s="153"/>
      <c r="LFV14" s="153"/>
      <c r="LFW14" s="153"/>
      <c r="LFX14" s="153"/>
      <c r="LFY14" s="153"/>
      <c r="LFZ14" s="153"/>
      <c r="LGA14" s="153"/>
      <c r="LGB14" s="153"/>
      <c r="LGC14" s="153"/>
      <c r="LGD14" s="153"/>
      <c r="LGE14" s="153"/>
      <c r="LGF14" s="153"/>
      <c r="LGG14" s="153"/>
      <c r="LGH14" s="153"/>
      <c r="LGI14" s="153"/>
      <c r="LGJ14" s="153"/>
      <c r="LGK14" s="153"/>
      <c r="LGL14" s="153"/>
      <c r="LGM14" s="153"/>
      <c r="LGN14" s="153"/>
      <c r="LGO14" s="153"/>
      <c r="LGP14" s="153"/>
      <c r="LGQ14" s="153"/>
      <c r="LGR14" s="153"/>
      <c r="LGS14" s="153"/>
      <c r="LGT14" s="153"/>
      <c r="LGU14" s="153"/>
      <c r="LGV14" s="153"/>
      <c r="LGW14" s="153"/>
      <c r="LGX14" s="153"/>
      <c r="LGY14" s="153"/>
      <c r="LGZ14" s="153"/>
      <c r="LHA14" s="153"/>
      <c r="LHB14" s="153"/>
      <c r="LHC14" s="153"/>
      <c r="LHD14" s="153"/>
      <c r="LHE14" s="153"/>
      <c r="LHF14" s="153"/>
      <c r="LHG14" s="153"/>
      <c r="LHH14" s="153"/>
      <c r="LHI14" s="153"/>
      <c r="LHJ14" s="153"/>
      <c r="LHK14" s="153"/>
      <c r="LHL14" s="153"/>
      <c r="LHM14" s="153"/>
      <c r="LHN14" s="153"/>
      <c r="LHO14" s="153"/>
      <c r="LHP14" s="153"/>
      <c r="LHQ14" s="153"/>
      <c r="LHR14" s="153"/>
      <c r="LHS14" s="153"/>
      <c r="LHT14" s="153"/>
      <c r="LHU14" s="153"/>
      <c r="LHV14" s="153"/>
      <c r="LHW14" s="153"/>
      <c r="LHX14" s="153"/>
      <c r="LHY14" s="153"/>
      <c r="LHZ14" s="153"/>
      <c r="LIA14" s="153"/>
      <c r="LIB14" s="153"/>
      <c r="LIC14" s="153"/>
      <c r="LID14" s="153"/>
      <c r="LIE14" s="153"/>
      <c r="LIF14" s="153"/>
      <c r="LIG14" s="153"/>
      <c r="LIH14" s="153"/>
      <c r="LII14" s="153"/>
      <c r="LIJ14" s="153"/>
      <c r="LIK14" s="153"/>
      <c r="LIL14" s="153"/>
      <c r="LIM14" s="153"/>
      <c r="LIN14" s="153"/>
      <c r="LIO14" s="153"/>
      <c r="LIP14" s="153"/>
      <c r="LIQ14" s="153"/>
      <c r="LIR14" s="153"/>
      <c r="LIS14" s="153"/>
      <c r="LIT14" s="153"/>
      <c r="LIU14" s="153"/>
      <c r="LIV14" s="153"/>
      <c r="LIW14" s="153"/>
      <c r="LIX14" s="153"/>
      <c r="LIY14" s="153"/>
      <c r="LIZ14" s="153"/>
      <c r="LJA14" s="153"/>
      <c r="LJB14" s="153"/>
      <c r="LJC14" s="153"/>
      <c r="LJD14" s="153"/>
      <c r="LJE14" s="153"/>
      <c r="LJF14" s="153"/>
      <c r="LJG14" s="153"/>
      <c r="LJH14" s="153"/>
      <c r="LJI14" s="153"/>
      <c r="LJJ14" s="153"/>
      <c r="LJK14" s="153"/>
      <c r="LJL14" s="153"/>
      <c r="LJM14" s="153"/>
      <c r="LJN14" s="153"/>
      <c r="LJO14" s="153"/>
      <c r="LJP14" s="153"/>
      <c r="LJQ14" s="153"/>
      <c r="LJR14" s="153"/>
      <c r="LJS14" s="153"/>
      <c r="LJT14" s="153"/>
      <c r="LJU14" s="153"/>
      <c r="LJV14" s="153"/>
      <c r="LJW14" s="153"/>
      <c r="LJX14" s="153"/>
      <c r="LJY14" s="153"/>
      <c r="LJZ14" s="153"/>
      <c r="LKA14" s="153"/>
      <c r="LKB14" s="153"/>
      <c r="LKC14" s="153"/>
      <c r="LKD14" s="153"/>
      <c r="LKE14" s="153"/>
      <c r="LKF14" s="153"/>
      <c r="LKG14" s="153"/>
      <c r="LKH14" s="153"/>
      <c r="LKI14" s="153"/>
      <c r="LKJ14" s="153"/>
      <c r="LKK14" s="153"/>
      <c r="LKL14" s="153"/>
      <c r="LKM14" s="153"/>
      <c r="LKN14" s="153"/>
      <c r="LKO14" s="153"/>
      <c r="LKP14" s="153"/>
      <c r="LKQ14" s="153"/>
      <c r="LKR14" s="153"/>
      <c r="LKS14" s="153"/>
      <c r="LKT14" s="153"/>
      <c r="LKU14" s="153"/>
      <c r="LKV14" s="153"/>
      <c r="LKW14" s="153"/>
      <c r="LKX14" s="153"/>
      <c r="LKY14" s="153"/>
      <c r="LKZ14" s="153"/>
      <c r="LLA14" s="153"/>
      <c r="LLB14" s="153"/>
      <c r="LLC14" s="153"/>
      <c r="LLD14" s="153"/>
      <c r="LLE14" s="153"/>
      <c r="LLF14" s="153"/>
      <c r="LLG14" s="153"/>
      <c r="LLH14" s="153"/>
      <c r="LLI14" s="153"/>
      <c r="LLJ14" s="153"/>
      <c r="LLK14" s="153"/>
      <c r="LLL14" s="153"/>
      <c r="LLM14" s="153"/>
      <c r="LLN14" s="153"/>
      <c r="LLO14" s="153"/>
      <c r="LLP14" s="153"/>
      <c r="LLQ14" s="153"/>
      <c r="LLR14" s="153"/>
      <c r="LLS14" s="153"/>
      <c r="LLT14" s="153"/>
      <c r="LLU14" s="153"/>
      <c r="LLV14" s="153"/>
      <c r="LLW14" s="153"/>
      <c r="LLX14" s="153"/>
      <c r="LLY14" s="153"/>
      <c r="LLZ14" s="153"/>
      <c r="LMA14" s="153"/>
      <c r="LMB14" s="153"/>
      <c r="LMC14" s="153"/>
      <c r="LMD14" s="153"/>
      <c r="LME14" s="153"/>
      <c r="LMF14" s="153"/>
      <c r="LMG14" s="153"/>
      <c r="LMH14" s="153"/>
      <c r="LMI14" s="153"/>
      <c r="LMJ14" s="153"/>
      <c r="LMK14" s="153"/>
      <c r="LML14" s="153"/>
      <c r="LMM14" s="153"/>
      <c r="LMN14" s="153"/>
      <c r="LMO14" s="153"/>
      <c r="LMP14" s="153"/>
      <c r="LMQ14" s="153"/>
      <c r="LMR14" s="153"/>
      <c r="LMS14" s="153"/>
      <c r="LMT14" s="153"/>
      <c r="LMU14" s="153"/>
      <c r="LMV14" s="153"/>
      <c r="LMW14" s="153"/>
      <c r="LMX14" s="153"/>
      <c r="LMY14" s="153"/>
      <c r="LMZ14" s="153"/>
      <c r="LNA14" s="153"/>
      <c r="LNB14" s="153"/>
      <c r="LNC14" s="153"/>
      <c r="LND14" s="153"/>
      <c r="LNE14" s="153"/>
      <c r="LNF14" s="153"/>
      <c r="LNG14" s="153"/>
      <c r="LNH14" s="153"/>
      <c r="LNI14" s="153"/>
      <c r="LNJ14" s="153"/>
      <c r="LNK14" s="153"/>
      <c r="LNL14" s="153"/>
      <c r="LNM14" s="153"/>
      <c r="LNN14" s="153"/>
      <c r="LNO14" s="153"/>
      <c r="LNP14" s="153"/>
      <c r="LNQ14" s="153"/>
      <c r="LNR14" s="153"/>
      <c r="LNS14" s="153"/>
      <c r="LNT14" s="153"/>
      <c r="LNU14" s="153"/>
      <c r="LNV14" s="153"/>
      <c r="LNW14" s="153"/>
      <c r="LNX14" s="153"/>
      <c r="LNY14" s="153"/>
      <c r="LNZ14" s="153"/>
      <c r="LOA14" s="153"/>
      <c r="LOB14" s="153"/>
      <c r="LOC14" s="153"/>
      <c r="LOD14" s="153"/>
      <c r="LOE14" s="153"/>
      <c r="LOF14" s="153"/>
      <c r="LOG14" s="153"/>
      <c r="LOH14" s="153"/>
      <c r="LOI14" s="153"/>
      <c r="LOJ14" s="153"/>
      <c r="LOK14" s="153"/>
      <c r="LOL14" s="153"/>
      <c r="LOM14" s="153"/>
      <c r="LON14" s="153"/>
      <c r="LOO14" s="153"/>
      <c r="LOP14" s="153"/>
      <c r="LOQ14" s="153"/>
      <c r="LOR14" s="153"/>
      <c r="LOS14" s="153"/>
      <c r="LOT14" s="153"/>
      <c r="LOU14" s="153"/>
      <c r="LOV14" s="153"/>
      <c r="LOW14" s="153"/>
      <c r="LOX14" s="153"/>
      <c r="LOY14" s="153"/>
      <c r="LOZ14" s="153"/>
      <c r="LPA14" s="153"/>
      <c r="LPB14" s="153"/>
      <c r="LPC14" s="153"/>
      <c r="LPD14" s="153"/>
      <c r="LPE14" s="153"/>
      <c r="LPF14" s="153"/>
      <c r="LPG14" s="153"/>
      <c r="LPH14" s="153"/>
      <c r="LPI14" s="153"/>
      <c r="LPJ14" s="153"/>
      <c r="LPK14" s="153"/>
      <c r="LPL14" s="153"/>
      <c r="LPM14" s="153"/>
      <c r="LPN14" s="153"/>
      <c r="LPO14" s="153"/>
      <c r="LPP14" s="153"/>
      <c r="LPQ14" s="153"/>
      <c r="LPR14" s="153"/>
      <c r="LPS14" s="153"/>
      <c r="LPT14" s="153"/>
      <c r="LPU14" s="153"/>
      <c r="LPV14" s="153"/>
      <c r="LPW14" s="153"/>
      <c r="LPX14" s="153"/>
      <c r="LPY14" s="153"/>
      <c r="LPZ14" s="153"/>
      <c r="LQA14" s="153"/>
      <c r="LQB14" s="153"/>
      <c r="LQC14" s="153"/>
      <c r="LQD14" s="153"/>
      <c r="LQE14" s="153"/>
      <c r="LQF14" s="153"/>
      <c r="LQG14" s="153"/>
      <c r="LQH14" s="153"/>
      <c r="LQI14" s="153"/>
      <c r="LQJ14" s="153"/>
      <c r="LQK14" s="153"/>
      <c r="LQL14" s="153"/>
      <c r="LQM14" s="153"/>
      <c r="LQN14" s="153"/>
      <c r="LQO14" s="153"/>
      <c r="LQP14" s="153"/>
      <c r="LQQ14" s="153"/>
      <c r="LQR14" s="153"/>
      <c r="LQS14" s="153"/>
      <c r="LQT14" s="153"/>
      <c r="LQU14" s="153"/>
      <c r="LQV14" s="153"/>
      <c r="LQW14" s="153"/>
      <c r="LQX14" s="153"/>
      <c r="LQY14" s="153"/>
      <c r="LQZ14" s="153"/>
      <c r="LRA14" s="153"/>
      <c r="LRB14" s="153"/>
      <c r="LRC14" s="153"/>
      <c r="LRD14" s="153"/>
      <c r="LRE14" s="153"/>
      <c r="LRF14" s="153"/>
      <c r="LRG14" s="153"/>
      <c r="LRH14" s="153"/>
      <c r="LRI14" s="153"/>
      <c r="LRJ14" s="153"/>
      <c r="LRK14" s="153"/>
      <c r="LRL14" s="153"/>
      <c r="LRM14" s="153"/>
      <c r="LRN14" s="153"/>
      <c r="LRO14" s="153"/>
      <c r="LRP14" s="153"/>
      <c r="LRQ14" s="153"/>
      <c r="LRR14" s="153"/>
      <c r="LRS14" s="153"/>
      <c r="LRT14" s="153"/>
      <c r="LRU14" s="153"/>
      <c r="LRV14" s="153"/>
      <c r="LRW14" s="153"/>
      <c r="LRX14" s="153"/>
      <c r="LRY14" s="153"/>
      <c r="LRZ14" s="153"/>
      <c r="LSA14" s="153"/>
      <c r="LSB14" s="153"/>
      <c r="LSC14" s="153"/>
      <c r="LSD14" s="153"/>
      <c r="LSE14" s="153"/>
      <c r="LSF14" s="153"/>
      <c r="LSG14" s="153"/>
      <c r="LSH14" s="153"/>
      <c r="LSI14" s="153"/>
      <c r="LSJ14" s="153"/>
      <c r="LSK14" s="153"/>
      <c r="LSL14" s="153"/>
      <c r="LSM14" s="153"/>
      <c r="LSN14" s="153"/>
      <c r="LSO14" s="153"/>
      <c r="LSP14" s="153"/>
      <c r="LSQ14" s="153"/>
      <c r="LSR14" s="153"/>
      <c r="LSS14" s="153"/>
      <c r="LST14" s="153"/>
      <c r="LSU14" s="153"/>
      <c r="LSV14" s="153"/>
      <c r="LSW14" s="153"/>
      <c r="LSX14" s="153"/>
      <c r="LSY14" s="153"/>
      <c r="LSZ14" s="153"/>
      <c r="LTA14" s="153"/>
      <c r="LTB14" s="153"/>
      <c r="LTC14" s="153"/>
      <c r="LTD14" s="153"/>
      <c r="LTE14" s="153"/>
      <c r="LTF14" s="153"/>
      <c r="LTG14" s="153"/>
      <c r="LTH14" s="153"/>
      <c r="LTI14" s="153"/>
      <c r="LTJ14" s="153"/>
      <c r="LTK14" s="153"/>
      <c r="LTL14" s="153"/>
      <c r="LTM14" s="153"/>
      <c r="LTN14" s="153"/>
      <c r="LTO14" s="153"/>
      <c r="LTP14" s="153"/>
      <c r="LTQ14" s="153"/>
      <c r="LTR14" s="153"/>
      <c r="LTS14" s="153"/>
      <c r="LTT14" s="153"/>
      <c r="LTU14" s="153"/>
      <c r="LTV14" s="153"/>
      <c r="LTW14" s="153"/>
      <c r="LTX14" s="153"/>
      <c r="LTY14" s="153"/>
      <c r="LTZ14" s="153"/>
      <c r="LUA14" s="153"/>
      <c r="LUB14" s="153"/>
      <c r="LUC14" s="153"/>
      <c r="LUD14" s="153"/>
      <c r="LUE14" s="153"/>
      <c r="LUF14" s="153"/>
      <c r="LUG14" s="153"/>
      <c r="LUH14" s="153"/>
      <c r="LUI14" s="153"/>
      <c r="LUJ14" s="153"/>
      <c r="LUK14" s="153"/>
      <c r="LUL14" s="153"/>
      <c r="LUM14" s="153"/>
      <c r="LUN14" s="153"/>
      <c r="LUO14" s="153"/>
      <c r="LUP14" s="153"/>
      <c r="LUQ14" s="153"/>
      <c r="LUR14" s="153"/>
      <c r="LUS14" s="153"/>
      <c r="LUT14" s="153"/>
      <c r="LUU14" s="153"/>
      <c r="LUV14" s="153"/>
      <c r="LUW14" s="153"/>
      <c r="LUX14" s="153"/>
      <c r="LUY14" s="153"/>
      <c r="LUZ14" s="153"/>
      <c r="LVA14" s="153"/>
      <c r="LVB14" s="153"/>
      <c r="LVC14" s="153"/>
      <c r="LVD14" s="153"/>
      <c r="LVE14" s="153"/>
      <c r="LVF14" s="153"/>
      <c r="LVG14" s="153"/>
      <c r="LVH14" s="153"/>
      <c r="LVI14" s="153"/>
      <c r="LVJ14" s="153"/>
      <c r="LVK14" s="153"/>
      <c r="LVL14" s="153"/>
      <c r="LVM14" s="153"/>
      <c r="LVN14" s="153"/>
      <c r="LVO14" s="153"/>
      <c r="LVP14" s="153"/>
      <c r="LVQ14" s="153"/>
      <c r="LVR14" s="153"/>
      <c r="LVS14" s="153"/>
      <c r="LVT14" s="153"/>
      <c r="LVU14" s="153"/>
      <c r="LVV14" s="153"/>
      <c r="LVW14" s="153"/>
      <c r="LVX14" s="153"/>
      <c r="LVY14" s="153"/>
      <c r="LVZ14" s="153"/>
      <c r="LWA14" s="153"/>
      <c r="LWB14" s="153"/>
      <c r="LWC14" s="153"/>
      <c r="LWD14" s="153"/>
      <c r="LWE14" s="153"/>
      <c r="LWF14" s="153"/>
      <c r="LWG14" s="153"/>
      <c r="LWH14" s="153"/>
      <c r="LWI14" s="153"/>
      <c r="LWJ14" s="153"/>
      <c r="LWK14" s="153"/>
      <c r="LWL14" s="153"/>
      <c r="LWM14" s="153"/>
      <c r="LWN14" s="153"/>
      <c r="LWO14" s="153"/>
      <c r="LWP14" s="153"/>
      <c r="LWQ14" s="153"/>
      <c r="LWR14" s="153"/>
      <c r="LWS14" s="153"/>
      <c r="LWT14" s="153"/>
      <c r="LWU14" s="153"/>
      <c r="LWV14" s="153"/>
      <c r="LWW14" s="153"/>
      <c r="LWX14" s="153"/>
      <c r="LWY14" s="153"/>
      <c r="LWZ14" s="153"/>
      <c r="LXA14" s="153"/>
      <c r="LXB14" s="153"/>
      <c r="LXC14" s="153"/>
      <c r="LXD14" s="153"/>
      <c r="LXE14" s="153"/>
      <c r="LXF14" s="153"/>
      <c r="LXG14" s="153"/>
      <c r="LXH14" s="153"/>
      <c r="LXI14" s="153"/>
      <c r="LXJ14" s="153"/>
      <c r="LXK14" s="153"/>
      <c r="LXL14" s="153"/>
      <c r="LXM14" s="153"/>
      <c r="LXN14" s="153"/>
      <c r="LXO14" s="153"/>
      <c r="LXP14" s="153"/>
      <c r="LXQ14" s="153"/>
      <c r="LXR14" s="153"/>
      <c r="LXS14" s="153"/>
      <c r="LXT14" s="153"/>
      <c r="LXU14" s="153"/>
      <c r="LXV14" s="153"/>
      <c r="LXW14" s="153"/>
      <c r="LXX14" s="153"/>
      <c r="LXY14" s="153"/>
      <c r="LXZ14" s="153"/>
      <c r="LYA14" s="153"/>
      <c r="LYB14" s="153"/>
      <c r="LYC14" s="153"/>
      <c r="LYD14" s="153"/>
      <c r="LYE14" s="153"/>
      <c r="LYF14" s="153"/>
      <c r="LYG14" s="153"/>
      <c r="LYH14" s="153"/>
      <c r="LYI14" s="153"/>
      <c r="LYJ14" s="153"/>
      <c r="LYK14" s="153"/>
      <c r="LYL14" s="153"/>
      <c r="LYM14" s="153"/>
      <c r="LYN14" s="153"/>
      <c r="LYO14" s="153"/>
      <c r="LYP14" s="153"/>
      <c r="LYQ14" s="153"/>
      <c r="LYR14" s="153"/>
      <c r="LYS14" s="153"/>
      <c r="LYT14" s="153"/>
      <c r="LYU14" s="153"/>
      <c r="LYV14" s="153"/>
      <c r="LYW14" s="153"/>
      <c r="LYX14" s="153"/>
      <c r="LYY14" s="153"/>
      <c r="LYZ14" s="153"/>
      <c r="LZA14" s="153"/>
      <c r="LZB14" s="153"/>
      <c r="LZC14" s="153"/>
      <c r="LZD14" s="153"/>
      <c r="LZE14" s="153"/>
      <c r="LZF14" s="153"/>
      <c r="LZG14" s="153"/>
      <c r="LZH14" s="153"/>
      <c r="LZI14" s="153"/>
      <c r="LZJ14" s="153"/>
      <c r="LZK14" s="153"/>
      <c r="LZL14" s="153"/>
      <c r="LZM14" s="153"/>
      <c r="LZN14" s="153"/>
      <c r="LZO14" s="153"/>
      <c r="LZP14" s="153"/>
      <c r="LZQ14" s="153"/>
      <c r="LZR14" s="153"/>
      <c r="LZS14" s="153"/>
      <c r="LZT14" s="153"/>
      <c r="LZU14" s="153"/>
      <c r="LZV14" s="153"/>
      <c r="LZW14" s="153"/>
      <c r="LZX14" s="153"/>
      <c r="LZY14" s="153"/>
      <c r="LZZ14" s="153"/>
      <c r="MAA14" s="153"/>
      <c r="MAB14" s="153"/>
      <c r="MAC14" s="153"/>
      <c r="MAD14" s="153"/>
      <c r="MAE14" s="153"/>
      <c r="MAF14" s="153"/>
      <c r="MAG14" s="153"/>
      <c r="MAH14" s="153"/>
      <c r="MAI14" s="153"/>
      <c r="MAJ14" s="153"/>
      <c r="MAK14" s="153"/>
      <c r="MAL14" s="153"/>
      <c r="MAM14" s="153"/>
      <c r="MAN14" s="153"/>
      <c r="MAO14" s="153"/>
      <c r="MAP14" s="153"/>
      <c r="MAQ14" s="153"/>
      <c r="MAR14" s="153"/>
      <c r="MAS14" s="153"/>
      <c r="MAT14" s="153"/>
      <c r="MAU14" s="153"/>
      <c r="MAV14" s="153"/>
      <c r="MAW14" s="153"/>
      <c r="MAX14" s="153"/>
      <c r="MAY14" s="153"/>
      <c r="MAZ14" s="153"/>
      <c r="MBA14" s="153"/>
      <c r="MBB14" s="153"/>
      <c r="MBC14" s="153"/>
      <c r="MBD14" s="153"/>
      <c r="MBE14" s="153"/>
      <c r="MBF14" s="153"/>
      <c r="MBG14" s="153"/>
      <c r="MBH14" s="153"/>
      <c r="MBI14" s="153"/>
      <c r="MBJ14" s="153"/>
      <c r="MBK14" s="153"/>
      <c r="MBL14" s="153"/>
      <c r="MBM14" s="153"/>
      <c r="MBN14" s="153"/>
      <c r="MBO14" s="153"/>
      <c r="MBP14" s="153"/>
      <c r="MBQ14" s="153"/>
      <c r="MBR14" s="153"/>
      <c r="MBS14" s="153"/>
      <c r="MBT14" s="153"/>
      <c r="MBU14" s="153"/>
      <c r="MBV14" s="153"/>
      <c r="MBW14" s="153"/>
      <c r="MBX14" s="153"/>
      <c r="MBY14" s="153"/>
      <c r="MBZ14" s="153"/>
      <c r="MCA14" s="153"/>
      <c r="MCB14" s="153"/>
      <c r="MCC14" s="153"/>
      <c r="MCD14" s="153"/>
      <c r="MCE14" s="153"/>
      <c r="MCF14" s="153"/>
      <c r="MCG14" s="153"/>
      <c r="MCH14" s="153"/>
      <c r="MCI14" s="153"/>
      <c r="MCJ14" s="153"/>
      <c r="MCK14" s="153"/>
      <c r="MCL14" s="153"/>
      <c r="MCM14" s="153"/>
      <c r="MCN14" s="153"/>
      <c r="MCO14" s="153"/>
      <c r="MCP14" s="153"/>
      <c r="MCQ14" s="153"/>
      <c r="MCR14" s="153"/>
      <c r="MCS14" s="153"/>
      <c r="MCT14" s="153"/>
      <c r="MCU14" s="153"/>
      <c r="MCV14" s="153"/>
      <c r="MCW14" s="153"/>
      <c r="MCX14" s="153"/>
      <c r="MCY14" s="153"/>
      <c r="MCZ14" s="153"/>
      <c r="MDA14" s="153"/>
      <c r="MDB14" s="153"/>
      <c r="MDC14" s="153"/>
      <c r="MDD14" s="153"/>
      <c r="MDE14" s="153"/>
      <c r="MDF14" s="153"/>
      <c r="MDG14" s="153"/>
      <c r="MDH14" s="153"/>
      <c r="MDI14" s="153"/>
      <c r="MDJ14" s="153"/>
      <c r="MDK14" s="153"/>
      <c r="MDL14" s="153"/>
      <c r="MDM14" s="153"/>
      <c r="MDN14" s="153"/>
      <c r="MDO14" s="153"/>
      <c r="MDP14" s="153"/>
      <c r="MDQ14" s="153"/>
      <c r="MDR14" s="153"/>
      <c r="MDS14" s="153"/>
      <c r="MDT14" s="153"/>
      <c r="MDU14" s="153"/>
      <c r="MDV14" s="153"/>
      <c r="MDW14" s="153"/>
      <c r="MDX14" s="153"/>
      <c r="MDY14" s="153"/>
      <c r="MDZ14" s="153"/>
      <c r="MEA14" s="153"/>
      <c r="MEB14" s="153"/>
      <c r="MEC14" s="153"/>
      <c r="MED14" s="153"/>
      <c r="MEE14" s="153"/>
      <c r="MEF14" s="153"/>
      <c r="MEG14" s="153"/>
      <c r="MEH14" s="153"/>
      <c r="MEI14" s="153"/>
      <c r="MEJ14" s="153"/>
      <c r="MEK14" s="153"/>
      <c r="MEL14" s="153"/>
      <c r="MEM14" s="153"/>
      <c r="MEN14" s="153"/>
      <c r="MEO14" s="153"/>
      <c r="MEP14" s="153"/>
      <c r="MEQ14" s="153"/>
      <c r="MER14" s="153"/>
      <c r="MES14" s="153"/>
      <c r="MET14" s="153"/>
      <c r="MEU14" s="153"/>
      <c r="MEV14" s="153"/>
      <c r="MEW14" s="153"/>
      <c r="MEX14" s="153"/>
      <c r="MEY14" s="153"/>
      <c r="MEZ14" s="153"/>
      <c r="MFA14" s="153"/>
      <c r="MFB14" s="153"/>
      <c r="MFC14" s="153"/>
      <c r="MFD14" s="153"/>
      <c r="MFE14" s="153"/>
      <c r="MFF14" s="153"/>
      <c r="MFG14" s="153"/>
      <c r="MFH14" s="153"/>
      <c r="MFI14" s="153"/>
      <c r="MFJ14" s="153"/>
      <c r="MFK14" s="153"/>
      <c r="MFL14" s="153"/>
      <c r="MFM14" s="153"/>
      <c r="MFN14" s="153"/>
      <c r="MFO14" s="153"/>
      <c r="MFP14" s="153"/>
      <c r="MFQ14" s="153"/>
      <c r="MFR14" s="153"/>
      <c r="MFS14" s="153"/>
      <c r="MFT14" s="153"/>
      <c r="MFU14" s="153"/>
      <c r="MFV14" s="153"/>
      <c r="MFW14" s="153"/>
      <c r="MFX14" s="153"/>
      <c r="MFY14" s="153"/>
      <c r="MFZ14" s="153"/>
      <c r="MGA14" s="153"/>
      <c r="MGB14" s="153"/>
      <c r="MGC14" s="153"/>
      <c r="MGD14" s="153"/>
      <c r="MGE14" s="153"/>
      <c r="MGF14" s="153"/>
      <c r="MGG14" s="153"/>
      <c r="MGH14" s="153"/>
      <c r="MGI14" s="153"/>
      <c r="MGJ14" s="153"/>
      <c r="MGK14" s="153"/>
      <c r="MGL14" s="153"/>
      <c r="MGM14" s="153"/>
      <c r="MGN14" s="153"/>
      <c r="MGO14" s="153"/>
      <c r="MGP14" s="153"/>
      <c r="MGQ14" s="153"/>
      <c r="MGR14" s="153"/>
      <c r="MGS14" s="153"/>
      <c r="MGT14" s="153"/>
      <c r="MGU14" s="153"/>
      <c r="MGV14" s="153"/>
      <c r="MGW14" s="153"/>
      <c r="MGX14" s="153"/>
      <c r="MGY14" s="153"/>
      <c r="MGZ14" s="153"/>
      <c r="MHA14" s="153"/>
      <c r="MHB14" s="153"/>
      <c r="MHC14" s="153"/>
      <c r="MHD14" s="153"/>
      <c r="MHE14" s="153"/>
      <c r="MHF14" s="153"/>
      <c r="MHG14" s="153"/>
      <c r="MHH14" s="153"/>
      <c r="MHI14" s="153"/>
      <c r="MHJ14" s="153"/>
      <c r="MHK14" s="153"/>
      <c r="MHL14" s="153"/>
      <c r="MHM14" s="153"/>
      <c r="MHN14" s="153"/>
      <c r="MHO14" s="153"/>
      <c r="MHP14" s="153"/>
      <c r="MHQ14" s="153"/>
      <c r="MHR14" s="153"/>
      <c r="MHS14" s="153"/>
      <c r="MHT14" s="153"/>
      <c r="MHU14" s="153"/>
      <c r="MHV14" s="153"/>
      <c r="MHW14" s="153"/>
      <c r="MHX14" s="153"/>
      <c r="MHY14" s="153"/>
      <c r="MHZ14" s="153"/>
      <c r="MIA14" s="153"/>
      <c r="MIB14" s="153"/>
      <c r="MIC14" s="153"/>
      <c r="MID14" s="153"/>
      <c r="MIE14" s="153"/>
      <c r="MIF14" s="153"/>
      <c r="MIG14" s="153"/>
      <c r="MIH14" s="153"/>
      <c r="MII14" s="153"/>
      <c r="MIJ14" s="153"/>
      <c r="MIK14" s="153"/>
      <c r="MIL14" s="153"/>
      <c r="MIM14" s="153"/>
      <c r="MIN14" s="153"/>
      <c r="MIO14" s="153"/>
      <c r="MIP14" s="153"/>
      <c r="MIQ14" s="153"/>
      <c r="MIR14" s="153"/>
      <c r="MIS14" s="153"/>
      <c r="MIT14" s="153"/>
      <c r="MIU14" s="153"/>
      <c r="MIV14" s="153"/>
      <c r="MIW14" s="153"/>
      <c r="MIX14" s="153"/>
      <c r="MIY14" s="153"/>
      <c r="MIZ14" s="153"/>
      <c r="MJA14" s="153"/>
      <c r="MJB14" s="153"/>
      <c r="MJC14" s="153"/>
      <c r="MJD14" s="153"/>
      <c r="MJE14" s="153"/>
      <c r="MJF14" s="153"/>
      <c r="MJG14" s="153"/>
      <c r="MJH14" s="153"/>
      <c r="MJI14" s="153"/>
      <c r="MJJ14" s="153"/>
      <c r="MJK14" s="153"/>
      <c r="MJL14" s="153"/>
      <c r="MJM14" s="153"/>
      <c r="MJN14" s="153"/>
      <c r="MJO14" s="153"/>
      <c r="MJP14" s="153"/>
      <c r="MJQ14" s="153"/>
      <c r="MJR14" s="153"/>
      <c r="MJS14" s="153"/>
      <c r="MJT14" s="153"/>
      <c r="MJU14" s="153"/>
      <c r="MJV14" s="153"/>
      <c r="MJW14" s="153"/>
      <c r="MJX14" s="153"/>
      <c r="MJY14" s="153"/>
      <c r="MJZ14" s="153"/>
      <c r="MKA14" s="153"/>
      <c r="MKB14" s="153"/>
      <c r="MKC14" s="153"/>
      <c r="MKD14" s="153"/>
      <c r="MKE14" s="153"/>
      <c r="MKF14" s="153"/>
      <c r="MKG14" s="153"/>
      <c r="MKH14" s="153"/>
      <c r="MKI14" s="153"/>
      <c r="MKJ14" s="153"/>
      <c r="MKK14" s="153"/>
      <c r="MKL14" s="153"/>
      <c r="MKM14" s="153"/>
      <c r="MKN14" s="153"/>
      <c r="MKO14" s="153"/>
      <c r="MKP14" s="153"/>
      <c r="MKQ14" s="153"/>
      <c r="MKR14" s="153"/>
      <c r="MKS14" s="153"/>
      <c r="MKT14" s="153"/>
      <c r="MKU14" s="153"/>
      <c r="MKV14" s="153"/>
      <c r="MKW14" s="153"/>
      <c r="MKX14" s="153"/>
      <c r="MKY14" s="153"/>
      <c r="MKZ14" s="153"/>
      <c r="MLA14" s="153"/>
      <c r="MLB14" s="153"/>
      <c r="MLC14" s="153"/>
      <c r="MLD14" s="153"/>
      <c r="MLE14" s="153"/>
      <c r="MLF14" s="153"/>
      <c r="MLG14" s="153"/>
      <c r="MLH14" s="153"/>
      <c r="MLI14" s="153"/>
      <c r="MLJ14" s="153"/>
      <c r="MLK14" s="153"/>
      <c r="MLL14" s="153"/>
      <c r="MLM14" s="153"/>
      <c r="MLN14" s="153"/>
      <c r="MLO14" s="153"/>
      <c r="MLP14" s="153"/>
      <c r="MLQ14" s="153"/>
      <c r="MLR14" s="153"/>
      <c r="MLS14" s="153"/>
      <c r="MLT14" s="153"/>
      <c r="MLU14" s="153"/>
      <c r="MLV14" s="153"/>
      <c r="MLW14" s="153"/>
      <c r="MLX14" s="153"/>
      <c r="MLY14" s="153"/>
      <c r="MLZ14" s="153"/>
      <c r="MMA14" s="153"/>
      <c r="MMB14" s="153"/>
      <c r="MMC14" s="153"/>
      <c r="MMD14" s="153"/>
      <c r="MME14" s="153"/>
      <c r="MMF14" s="153"/>
      <c r="MMG14" s="153"/>
      <c r="MMH14" s="153"/>
      <c r="MMI14" s="153"/>
      <c r="MMJ14" s="153"/>
      <c r="MMK14" s="153"/>
      <c r="MML14" s="153"/>
      <c r="MMM14" s="153"/>
      <c r="MMN14" s="153"/>
      <c r="MMO14" s="153"/>
      <c r="MMP14" s="153"/>
      <c r="MMQ14" s="153"/>
      <c r="MMR14" s="153"/>
      <c r="MMS14" s="153"/>
      <c r="MMT14" s="153"/>
      <c r="MMU14" s="153"/>
      <c r="MMV14" s="153"/>
      <c r="MMW14" s="153"/>
      <c r="MMX14" s="153"/>
      <c r="MMY14" s="153"/>
      <c r="MMZ14" s="153"/>
      <c r="MNA14" s="153"/>
      <c r="MNB14" s="153"/>
      <c r="MNC14" s="153"/>
      <c r="MND14" s="153"/>
      <c r="MNE14" s="153"/>
      <c r="MNF14" s="153"/>
      <c r="MNG14" s="153"/>
      <c r="MNH14" s="153"/>
      <c r="MNI14" s="153"/>
      <c r="MNJ14" s="153"/>
      <c r="MNK14" s="153"/>
      <c r="MNL14" s="153"/>
      <c r="MNM14" s="153"/>
      <c r="MNN14" s="153"/>
      <c r="MNO14" s="153"/>
      <c r="MNP14" s="153"/>
      <c r="MNQ14" s="153"/>
      <c r="MNR14" s="153"/>
      <c r="MNS14" s="153"/>
      <c r="MNT14" s="153"/>
      <c r="MNU14" s="153"/>
      <c r="MNV14" s="153"/>
      <c r="MNW14" s="153"/>
      <c r="MNX14" s="153"/>
      <c r="MNY14" s="153"/>
      <c r="MNZ14" s="153"/>
      <c r="MOA14" s="153"/>
      <c r="MOB14" s="153"/>
      <c r="MOC14" s="153"/>
      <c r="MOD14" s="153"/>
      <c r="MOE14" s="153"/>
      <c r="MOF14" s="153"/>
      <c r="MOG14" s="153"/>
      <c r="MOH14" s="153"/>
      <c r="MOI14" s="153"/>
      <c r="MOJ14" s="153"/>
      <c r="MOK14" s="153"/>
      <c r="MOL14" s="153"/>
      <c r="MOM14" s="153"/>
      <c r="MON14" s="153"/>
      <c r="MOO14" s="153"/>
      <c r="MOP14" s="153"/>
      <c r="MOQ14" s="153"/>
      <c r="MOR14" s="153"/>
      <c r="MOS14" s="153"/>
      <c r="MOT14" s="153"/>
      <c r="MOU14" s="153"/>
      <c r="MOV14" s="153"/>
      <c r="MOW14" s="153"/>
      <c r="MOX14" s="153"/>
      <c r="MOY14" s="153"/>
      <c r="MOZ14" s="153"/>
      <c r="MPA14" s="153"/>
      <c r="MPB14" s="153"/>
      <c r="MPC14" s="153"/>
      <c r="MPD14" s="153"/>
      <c r="MPE14" s="153"/>
      <c r="MPF14" s="153"/>
      <c r="MPG14" s="153"/>
      <c r="MPH14" s="153"/>
      <c r="MPI14" s="153"/>
      <c r="MPJ14" s="153"/>
      <c r="MPK14" s="153"/>
      <c r="MPL14" s="153"/>
      <c r="MPM14" s="153"/>
      <c r="MPN14" s="153"/>
      <c r="MPO14" s="153"/>
      <c r="MPP14" s="153"/>
      <c r="MPQ14" s="153"/>
      <c r="MPR14" s="153"/>
      <c r="MPS14" s="153"/>
      <c r="MPT14" s="153"/>
      <c r="MPU14" s="153"/>
      <c r="MPV14" s="153"/>
      <c r="MPW14" s="153"/>
      <c r="MPX14" s="153"/>
      <c r="MPY14" s="153"/>
      <c r="MPZ14" s="153"/>
      <c r="MQA14" s="153"/>
      <c r="MQB14" s="153"/>
      <c r="MQC14" s="153"/>
      <c r="MQD14" s="153"/>
      <c r="MQE14" s="153"/>
      <c r="MQF14" s="153"/>
      <c r="MQG14" s="153"/>
      <c r="MQH14" s="153"/>
      <c r="MQI14" s="153"/>
      <c r="MQJ14" s="153"/>
      <c r="MQK14" s="153"/>
      <c r="MQL14" s="153"/>
      <c r="MQM14" s="153"/>
      <c r="MQN14" s="153"/>
      <c r="MQO14" s="153"/>
      <c r="MQP14" s="153"/>
      <c r="MQQ14" s="153"/>
      <c r="MQR14" s="153"/>
      <c r="MQS14" s="153"/>
      <c r="MQT14" s="153"/>
      <c r="MQU14" s="153"/>
      <c r="MQV14" s="153"/>
      <c r="MQW14" s="153"/>
      <c r="MQX14" s="153"/>
      <c r="MQY14" s="153"/>
      <c r="MQZ14" s="153"/>
      <c r="MRA14" s="153"/>
      <c r="MRB14" s="153"/>
      <c r="MRC14" s="153"/>
      <c r="MRD14" s="153"/>
      <c r="MRE14" s="153"/>
      <c r="MRF14" s="153"/>
      <c r="MRG14" s="153"/>
      <c r="MRH14" s="153"/>
      <c r="MRI14" s="153"/>
      <c r="MRJ14" s="153"/>
      <c r="MRK14" s="153"/>
      <c r="MRL14" s="153"/>
      <c r="MRM14" s="153"/>
      <c r="MRN14" s="153"/>
      <c r="MRO14" s="153"/>
      <c r="MRP14" s="153"/>
      <c r="MRQ14" s="153"/>
      <c r="MRR14" s="153"/>
      <c r="MRS14" s="153"/>
      <c r="MRT14" s="153"/>
      <c r="MRU14" s="153"/>
      <c r="MRV14" s="153"/>
      <c r="MRW14" s="153"/>
      <c r="MRX14" s="153"/>
      <c r="MRY14" s="153"/>
      <c r="MRZ14" s="153"/>
      <c r="MSA14" s="153"/>
      <c r="MSB14" s="153"/>
      <c r="MSC14" s="153"/>
      <c r="MSD14" s="153"/>
      <c r="MSE14" s="153"/>
      <c r="MSF14" s="153"/>
      <c r="MSG14" s="153"/>
      <c r="MSH14" s="153"/>
      <c r="MSI14" s="153"/>
      <c r="MSJ14" s="153"/>
      <c r="MSK14" s="153"/>
      <c r="MSL14" s="153"/>
      <c r="MSM14" s="153"/>
      <c r="MSN14" s="153"/>
      <c r="MSO14" s="153"/>
      <c r="MSP14" s="153"/>
      <c r="MSQ14" s="153"/>
      <c r="MSR14" s="153"/>
      <c r="MSS14" s="153"/>
      <c r="MST14" s="153"/>
      <c r="MSU14" s="153"/>
      <c r="MSV14" s="153"/>
      <c r="MSW14" s="153"/>
      <c r="MSX14" s="153"/>
      <c r="MSY14" s="153"/>
      <c r="MSZ14" s="153"/>
      <c r="MTA14" s="153"/>
      <c r="MTB14" s="153"/>
      <c r="MTC14" s="153"/>
      <c r="MTD14" s="153"/>
      <c r="MTE14" s="153"/>
      <c r="MTF14" s="153"/>
      <c r="MTG14" s="153"/>
      <c r="MTH14" s="153"/>
      <c r="MTI14" s="153"/>
      <c r="MTJ14" s="153"/>
      <c r="MTK14" s="153"/>
      <c r="MTL14" s="153"/>
      <c r="MTM14" s="153"/>
      <c r="MTN14" s="153"/>
      <c r="MTO14" s="153"/>
      <c r="MTP14" s="153"/>
      <c r="MTQ14" s="153"/>
      <c r="MTR14" s="153"/>
      <c r="MTS14" s="153"/>
      <c r="MTT14" s="153"/>
      <c r="MTU14" s="153"/>
      <c r="MTV14" s="153"/>
      <c r="MTW14" s="153"/>
      <c r="MTX14" s="153"/>
      <c r="MTY14" s="153"/>
      <c r="MTZ14" s="153"/>
      <c r="MUA14" s="153"/>
      <c r="MUB14" s="153"/>
      <c r="MUC14" s="153"/>
      <c r="MUD14" s="153"/>
      <c r="MUE14" s="153"/>
      <c r="MUF14" s="153"/>
      <c r="MUG14" s="153"/>
      <c r="MUH14" s="153"/>
      <c r="MUI14" s="153"/>
      <c r="MUJ14" s="153"/>
      <c r="MUK14" s="153"/>
      <c r="MUL14" s="153"/>
      <c r="MUM14" s="153"/>
      <c r="MUN14" s="153"/>
      <c r="MUO14" s="153"/>
      <c r="MUP14" s="153"/>
      <c r="MUQ14" s="153"/>
      <c r="MUR14" s="153"/>
      <c r="MUS14" s="153"/>
      <c r="MUT14" s="153"/>
      <c r="MUU14" s="153"/>
      <c r="MUV14" s="153"/>
      <c r="MUW14" s="153"/>
      <c r="MUX14" s="153"/>
      <c r="MUY14" s="153"/>
      <c r="MUZ14" s="153"/>
      <c r="MVA14" s="153"/>
      <c r="MVB14" s="153"/>
      <c r="MVC14" s="153"/>
      <c r="MVD14" s="153"/>
      <c r="MVE14" s="153"/>
      <c r="MVF14" s="153"/>
      <c r="MVG14" s="153"/>
      <c r="MVH14" s="153"/>
      <c r="MVI14" s="153"/>
      <c r="MVJ14" s="153"/>
      <c r="MVK14" s="153"/>
      <c r="MVL14" s="153"/>
      <c r="MVM14" s="153"/>
      <c r="MVN14" s="153"/>
      <c r="MVO14" s="153"/>
      <c r="MVP14" s="153"/>
      <c r="MVQ14" s="153"/>
      <c r="MVR14" s="153"/>
      <c r="MVS14" s="153"/>
      <c r="MVT14" s="153"/>
      <c r="MVU14" s="153"/>
      <c r="MVV14" s="153"/>
      <c r="MVW14" s="153"/>
      <c r="MVX14" s="153"/>
      <c r="MVY14" s="153"/>
      <c r="MVZ14" s="153"/>
      <c r="MWA14" s="153"/>
      <c r="MWB14" s="153"/>
      <c r="MWC14" s="153"/>
      <c r="MWD14" s="153"/>
      <c r="MWE14" s="153"/>
      <c r="MWF14" s="153"/>
      <c r="MWG14" s="153"/>
      <c r="MWH14" s="153"/>
      <c r="MWI14" s="153"/>
      <c r="MWJ14" s="153"/>
      <c r="MWK14" s="153"/>
      <c r="MWL14" s="153"/>
      <c r="MWM14" s="153"/>
      <c r="MWN14" s="153"/>
      <c r="MWO14" s="153"/>
      <c r="MWP14" s="153"/>
      <c r="MWQ14" s="153"/>
      <c r="MWR14" s="153"/>
      <c r="MWS14" s="153"/>
      <c r="MWT14" s="153"/>
      <c r="MWU14" s="153"/>
      <c r="MWV14" s="153"/>
      <c r="MWW14" s="153"/>
      <c r="MWX14" s="153"/>
      <c r="MWY14" s="153"/>
      <c r="MWZ14" s="153"/>
      <c r="MXA14" s="153"/>
      <c r="MXB14" s="153"/>
      <c r="MXC14" s="153"/>
      <c r="MXD14" s="153"/>
      <c r="MXE14" s="153"/>
      <c r="MXF14" s="153"/>
      <c r="MXG14" s="153"/>
      <c r="MXH14" s="153"/>
      <c r="MXI14" s="153"/>
      <c r="MXJ14" s="153"/>
      <c r="MXK14" s="153"/>
      <c r="MXL14" s="153"/>
      <c r="MXM14" s="153"/>
      <c r="MXN14" s="153"/>
      <c r="MXO14" s="153"/>
      <c r="MXP14" s="153"/>
      <c r="MXQ14" s="153"/>
      <c r="MXR14" s="153"/>
      <c r="MXS14" s="153"/>
      <c r="MXT14" s="153"/>
      <c r="MXU14" s="153"/>
      <c r="MXV14" s="153"/>
      <c r="MXW14" s="153"/>
      <c r="MXX14" s="153"/>
      <c r="MXY14" s="153"/>
      <c r="MXZ14" s="153"/>
      <c r="MYA14" s="153"/>
      <c r="MYB14" s="153"/>
      <c r="MYC14" s="153"/>
      <c r="MYD14" s="153"/>
      <c r="MYE14" s="153"/>
      <c r="MYF14" s="153"/>
      <c r="MYG14" s="153"/>
      <c r="MYH14" s="153"/>
      <c r="MYI14" s="153"/>
      <c r="MYJ14" s="153"/>
      <c r="MYK14" s="153"/>
      <c r="MYL14" s="153"/>
      <c r="MYM14" s="153"/>
      <c r="MYN14" s="153"/>
      <c r="MYO14" s="153"/>
      <c r="MYP14" s="153"/>
      <c r="MYQ14" s="153"/>
      <c r="MYR14" s="153"/>
      <c r="MYS14" s="153"/>
      <c r="MYT14" s="153"/>
      <c r="MYU14" s="153"/>
      <c r="MYV14" s="153"/>
      <c r="MYW14" s="153"/>
      <c r="MYX14" s="153"/>
      <c r="MYY14" s="153"/>
      <c r="MYZ14" s="153"/>
      <c r="MZA14" s="153"/>
      <c r="MZB14" s="153"/>
      <c r="MZC14" s="153"/>
      <c r="MZD14" s="153"/>
      <c r="MZE14" s="153"/>
      <c r="MZF14" s="153"/>
      <c r="MZG14" s="153"/>
      <c r="MZH14" s="153"/>
      <c r="MZI14" s="153"/>
      <c r="MZJ14" s="153"/>
      <c r="MZK14" s="153"/>
      <c r="MZL14" s="153"/>
      <c r="MZM14" s="153"/>
      <c r="MZN14" s="153"/>
      <c r="MZO14" s="153"/>
      <c r="MZP14" s="153"/>
      <c r="MZQ14" s="153"/>
      <c r="MZR14" s="153"/>
      <c r="MZS14" s="153"/>
      <c r="MZT14" s="153"/>
      <c r="MZU14" s="153"/>
      <c r="MZV14" s="153"/>
      <c r="MZW14" s="153"/>
      <c r="MZX14" s="153"/>
      <c r="MZY14" s="153"/>
      <c r="MZZ14" s="153"/>
      <c r="NAA14" s="153"/>
      <c r="NAB14" s="153"/>
      <c r="NAC14" s="153"/>
      <c r="NAD14" s="153"/>
      <c r="NAE14" s="153"/>
      <c r="NAF14" s="153"/>
      <c r="NAG14" s="153"/>
      <c r="NAH14" s="153"/>
      <c r="NAI14" s="153"/>
      <c r="NAJ14" s="153"/>
      <c r="NAK14" s="153"/>
      <c r="NAL14" s="153"/>
      <c r="NAM14" s="153"/>
      <c r="NAN14" s="153"/>
      <c r="NAO14" s="153"/>
      <c r="NAP14" s="153"/>
      <c r="NAQ14" s="153"/>
      <c r="NAR14" s="153"/>
      <c r="NAS14" s="153"/>
      <c r="NAT14" s="153"/>
      <c r="NAU14" s="153"/>
      <c r="NAV14" s="153"/>
      <c r="NAW14" s="153"/>
      <c r="NAX14" s="153"/>
      <c r="NAY14" s="153"/>
      <c r="NAZ14" s="153"/>
      <c r="NBA14" s="153"/>
      <c r="NBB14" s="153"/>
      <c r="NBC14" s="153"/>
      <c r="NBD14" s="153"/>
      <c r="NBE14" s="153"/>
      <c r="NBF14" s="153"/>
      <c r="NBG14" s="153"/>
      <c r="NBH14" s="153"/>
      <c r="NBI14" s="153"/>
      <c r="NBJ14" s="153"/>
      <c r="NBK14" s="153"/>
      <c r="NBL14" s="153"/>
      <c r="NBM14" s="153"/>
      <c r="NBN14" s="153"/>
      <c r="NBO14" s="153"/>
      <c r="NBP14" s="153"/>
      <c r="NBQ14" s="153"/>
      <c r="NBR14" s="153"/>
      <c r="NBS14" s="153"/>
      <c r="NBT14" s="153"/>
      <c r="NBU14" s="153"/>
      <c r="NBV14" s="153"/>
      <c r="NBW14" s="153"/>
      <c r="NBX14" s="153"/>
      <c r="NBY14" s="153"/>
      <c r="NBZ14" s="153"/>
      <c r="NCA14" s="153"/>
      <c r="NCB14" s="153"/>
      <c r="NCC14" s="153"/>
      <c r="NCD14" s="153"/>
      <c r="NCE14" s="153"/>
      <c r="NCF14" s="153"/>
      <c r="NCG14" s="153"/>
      <c r="NCH14" s="153"/>
      <c r="NCI14" s="153"/>
      <c r="NCJ14" s="153"/>
      <c r="NCK14" s="153"/>
      <c r="NCL14" s="153"/>
      <c r="NCM14" s="153"/>
      <c r="NCN14" s="153"/>
      <c r="NCO14" s="153"/>
      <c r="NCP14" s="153"/>
      <c r="NCQ14" s="153"/>
      <c r="NCR14" s="153"/>
      <c r="NCS14" s="153"/>
      <c r="NCT14" s="153"/>
      <c r="NCU14" s="153"/>
      <c r="NCV14" s="153"/>
      <c r="NCW14" s="153"/>
      <c r="NCX14" s="153"/>
      <c r="NCY14" s="153"/>
      <c r="NCZ14" s="153"/>
      <c r="NDA14" s="153"/>
      <c r="NDB14" s="153"/>
      <c r="NDC14" s="153"/>
      <c r="NDD14" s="153"/>
      <c r="NDE14" s="153"/>
      <c r="NDF14" s="153"/>
      <c r="NDG14" s="153"/>
      <c r="NDH14" s="153"/>
      <c r="NDI14" s="153"/>
      <c r="NDJ14" s="153"/>
      <c r="NDK14" s="153"/>
      <c r="NDL14" s="153"/>
      <c r="NDM14" s="153"/>
      <c r="NDN14" s="153"/>
      <c r="NDO14" s="153"/>
      <c r="NDP14" s="153"/>
      <c r="NDQ14" s="153"/>
      <c r="NDR14" s="153"/>
      <c r="NDS14" s="153"/>
      <c r="NDT14" s="153"/>
      <c r="NDU14" s="153"/>
      <c r="NDV14" s="153"/>
      <c r="NDW14" s="153"/>
      <c r="NDX14" s="153"/>
      <c r="NDY14" s="153"/>
      <c r="NDZ14" s="153"/>
      <c r="NEA14" s="153"/>
      <c r="NEB14" s="153"/>
      <c r="NEC14" s="153"/>
      <c r="NED14" s="153"/>
      <c r="NEE14" s="153"/>
      <c r="NEF14" s="153"/>
      <c r="NEG14" s="153"/>
      <c r="NEH14" s="153"/>
      <c r="NEI14" s="153"/>
      <c r="NEJ14" s="153"/>
      <c r="NEK14" s="153"/>
      <c r="NEL14" s="153"/>
      <c r="NEM14" s="153"/>
      <c r="NEN14" s="153"/>
      <c r="NEO14" s="153"/>
      <c r="NEP14" s="153"/>
      <c r="NEQ14" s="153"/>
      <c r="NER14" s="153"/>
      <c r="NES14" s="153"/>
      <c r="NET14" s="153"/>
      <c r="NEU14" s="153"/>
      <c r="NEV14" s="153"/>
      <c r="NEW14" s="153"/>
      <c r="NEX14" s="153"/>
      <c r="NEY14" s="153"/>
      <c r="NEZ14" s="153"/>
      <c r="NFA14" s="153"/>
      <c r="NFB14" s="153"/>
      <c r="NFC14" s="153"/>
      <c r="NFD14" s="153"/>
      <c r="NFE14" s="153"/>
      <c r="NFF14" s="153"/>
      <c r="NFG14" s="153"/>
      <c r="NFH14" s="153"/>
      <c r="NFI14" s="153"/>
      <c r="NFJ14" s="153"/>
      <c r="NFK14" s="153"/>
      <c r="NFL14" s="153"/>
      <c r="NFM14" s="153"/>
      <c r="NFN14" s="153"/>
      <c r="NFO14" s="153"/>
      <c r="NFP14" s="153"/>
      <c r="NFQ14" s="153"/>
      <c r="NFR14" s="153"/>
      <c r="NFS14" s="153"/>
      <c r="NFT14" s="153"/>
      <c r="NFU14" s="153"/>
      <c r="NFV14" s="153"/>
      <c r="NFW14" s="153"/>
      <c r="NFX14" s="153"/>
      <c r="NFY14" s="153"/>
      <c r="NFZ14" s="153"/>
      <c r="NGA14" s="153"/>
      <c r="NGB14" s="153"/>
      <c r="NGC14" s="153"/>
      <c r="NGD14" s="153"/>
      <c r="NGE14" s="153"/>
      <c r="NGF14" s="153"/>
      <c r="NGG14" s="153"/>
      <c r="NGH14" s="153"/>
      <c r="NGI14" s="153"/>
      <c r="NGJ14" s="153"/>
      <c r="NGK14" s="153"/>
      <c r="NGL14" s="153"/>
      <c r="NGM14" s="153"/>
      <c r="NGN14" s="153"/>
      <c r="NGO14" s="153"/>
      <c r="NGP14" s="153"/>
      <c r="NGQ14" s="153"/>
      <c r="NGR14" s="153"/>
      <c r="NGS14" s="153"/>
      <c r="NGT14" s="153"/>
      <c r="NGU14" s="153"/>
      <c r="NGV14" s="153"/>
      <c r="NGW14" s="153"/>
      <c r="NGX14" s="153"/>
      <c r="NGY14" s="153"/>
      <c r="NGZ14" s="153"/>
      <c r="NHA14" s="153"/>
      <c r="NHB14" s="153"/>
      <c r="NHC14" s="153"/>
      <c r="NHD14" s="153"/>
      <c r="NHE14" s="153"/>
      <c r="NHF14" s="153"/>
      <c r="NHG14" s="153"/>
      <c r="NHH14" s="153"/>
      <c r="NHI14" s="153"/>
      <c r="NHJ14" s="153"/>
      <c r="NHK14" s="153"/>
      <c r="NHL14" s="153"/>
      <c r="NHM14" s="153"/>
      <c r="NHN14" s="153"/>
      <c r="NHO14" s="153"/>
      <c r="NHP14" s="153"/>
      <c r="NHQ14" s="153"/>
      <c r="NHR14" s="153"/>
      <c r="NHS14" s="153"/>
      <c r="NHT14" s="153"/>
      <c r="NHU14" s="153"/>
      <c r="NHV14" s="153"/>
      <c r="NHW14" s="153"/>
      <c r="NHX14" s="153"/>
      <c r="NHY14" s="153"/>
      <c r="NHZ14" s="153"/>
      <c r="NIA14" s="153"/>
      <c r="NIB14" s="153"/>
      <c r="NIC14" s="153"/>
      <c r="NID14" s="153"/>
      <c r="NIE14" s="153"/>
      <c r="NIF14" s="153"/>
      <c r="NIG14" s="153"/>
      <c r="NIH14" s="153"/>
      <c r="NII14" s="153"/>
      <c r="NIJ14" s="153"/>
      <c r="NIK14" s="153"/>
      <c r="NIL14" s="153"/>
      <c r="NIM14" s="153"/>
      <c r="NIN14" s="153"/>
      <c r="NIO14" s="153"/>
      <c r="NIP14" s="153"/>
      <c r="NIQ14" s="153"/>
      <c r="NIR14" s="153"/>
      <c r="NIS14" s="153"/>
      <c r="NIT14" s="153"/>
      <c r="NIU14" s="153"/>
      <c r="NIV14" s="153"/>
      <c r="NIW14" s="153"/>
      <c r="NIX14" s="153"/>
      <c r="NIY14" s="153"/>
      <c r="NIZ14" s="153"/>
      <c r="NJA14" s="153"/>
      <c r="NJB14" s="153"/>
      <c r="NJC14" s="153"/>
      <c r="NJD14" s="153"/>
      <c r="NJE14" s="153"/>
      <c r="NJF14" s="153"/>
      <c r="NJG14" s="153"/>
      <c r="NJH14" s="153"/>
      <c r="NJI14" s="153"/>
      <c r="NJJ14" s="153"/>
      <c r="NJK14" s="153"/>
      <c r="NJL14" s="153"/>
      <c r="NJM14" s="153"/>
      <c r="NJN14" s="153"/>
      <c r="NJO14" s="153"/>
      <c r="NJP14" s="153"/>
      <c r="NJQ14" s="153"/>
      <c r="NJR14" s="153"/>
      <c r="NJS14" s="153"/>
      <c r="NJT14" s="153"/>
      <c r="NJU14" s="153"/>
      <c r="NJV14" s="153"/>
      <c r="NJW14" s="153"/>
      <c r="NJX14" s="153"/>
      <c r="NJY14" s="153"/>
      <c r="NJZ14" s="153"/>
      <c r="NKA14" s="153"/>
      <c r="NKB14" s="153"/>
      <c r="NKC14" s="153"/>
      <c r="NKD14" s="153"/>
      <c r="NKE14" s="153"/>
      <c r="NKF14" s="153"/>
      <c r="NKG14" s="153"/>
      <c r="NKH14" s="153"/>
      <c r="NKI14" s="153"/>
      <c r="NKJ14" s="153"/>
      <c r="NKK14" s="153"/>
      <c r="NKL14" s="153"/>
      <c r="NKM14" s="153"/>
      <c r="NKN14" s="153"/>
      <c r="NKO14" s="153"/>
      <c r="NKP14" s="153"/>
      <c r="NKQ14" s="153"/>
      <c r="NKR14" s="153"/>
      <c r="NKS14" s="153"/>
      <c r="NKT14" s="153"/>
      <c r="NKU14" s="153"/>
      <c r="NKV14" s="153"/>
      <c r="NKW14" s="153"/>
      <c r="NKX14" s="153"/>
      <c r="NKY14" s="153"/>
      <c r="NKZ14" s="153"/>
      <c r="NLA14" s="153"/>
      <c r="NLB14" s="153"/>
      <c r="NLC14" s="153"/>
      <c r="NLD14" s="153"/>
      <c r="NLE14" s="153"/>
      <c r="NLF14" s="153"/>
      <c r="NLG14" s="153"/>
      <c r="NLH14" s="153"/>
      <c r="NLI14" s="153"/>
      <c r="NLJ14" s="153"/>
      <c r="NLK14" s="153"/>
      <c r="NLL14" s="153"/>
      <c r="NLM14" s="153"/>
      <c r="NLN14" s="153"/>
      <c r="NLO14" s="153"/>
      <c r="NLP14" s="153"/>
      <c r="NLQ14" s="153"/>
      <c r="NLR14" s="153"/>
      <c r="NLS14" s="153"/>
      <c r="NLT14" s="153"/>
      <c r="NLU14" s="153"/>
      <c r="NLV14" s="153"/>
      <c r="NLW14" s="153"/>
      <c r="NLX14" s="153"/>
      <c r="NLY14" s="153"/>
      <c r="NLZ14" s="153"/>
      <c r="NMA14" s="153"/>
      <c r="NMB14" s="153"/>
      <c r="NMC14" s="153"/>
      <c r="NMD14" s="153"/>
      <c r="NME14" s="153"/>
      <c r="NMF14" s="153"/>
      <c r="NMG14" s="153"/>
      <c r="NMH14" s="153"/>
      <c r="NMI14" s="153"/>
      <c r="NMJ14" s="153"/>
      <c r="NMK14" s="153"/>
      <c r="NML14" s="153"/>
      <c r="NMM14" s="153"/>
      <c r="NMN14" s="153"/>
      <c r="NMO14" s="153"/>
      <c r="NMP14" s="153"/>
      <c r="NMQ14" s="153"/>
      <c r="NMR14" s="153"/>
      <c r="NMS14" s="153"/>
      <c r="NMT14" s="153"/>
      <c r="NMU14" s="153"/>
      <c r="NMV14" s="153"/>
      <c r="NMW14" s="153"/>
      <c r="NMX14" s="153"/>
      <c r="NMY14" s="153"/>
      <c r="NMZ14" s="153"/>
      <c r="NNA14" s="153"/>
      <c r="NNB14" s="153"/>
      <c r="NNC14" s="153"/>
      <c r="NND14" s="153"/>
      <c r="NNE14" s="153"/>
      <c r="NNF14" s="153"/>
      <c r="NNG14" s="153"/>
      <c r="NNH14" s="153"/>
      <c r="NNI14" s="153"/>
      <c r="NNJ14" s="153"/>
      <c r="NNK14" s="153"/>
      <c r="NNL14" s="153"/>
      <c r="NNM14" s="153"/>
      <c r="NNN14" s="153"/>
      <c r="NNO14" s="153"/>
      <c r="NNP14" s="153"/>
      <c r="NNQ14" s="153"/>
      <c r="NNR14" s="153"/>
      <c r="NNS14" s="153"/>
      <c r="NNT14" s="153"/>
      <c r="NNU14" s="153"/>
      <c r="NNV14" s="153"/>
      <c r="NNW14" s="153"/>
      <c r="NNX14" s="153"/>
      <c r="NNY14" s="153"/>
      <c r="NNZ14" s="153"/>
      <c r="NOA14" s="153"/>
      <c r="NOB14" s="153"/>
      <c r="NOC14" s="153"/>
      <c r="NOD14" s="153"/>
      <c r="NOE14" s="153"/>
      <c r="NOF14" s="153"/>
      <c r="NOG14" s="153"/>
      <c r="NOH14" s="153"/>
      <c r="NOI14" s="153"/>
      <c r="NOJ14" s="153"/>
      <c r="NOK14" s="153"/>
      <c r="NOL14" s="153"/>
      <c r="NOM14" s="153"/>
      <c r="NON14" s="153"/>
      <c r="NOO14" s="153"/>
      <c r="NOP14" s="153"/>
      <c r="NOQ14" s="153"/>
      <c r="NOR14" s="153"/>
      <c r="NOS14" s="153"/>
      <c r="NOT14" s="153"/>
      <c r="NOU14" s="153"/>
      <c r="NOV14" s="153"/>
      <c r="NOW14" s="153"/>
      <c r="NOX14" s="153"/>
      <c r="NOY14" s="153"/>
      <c r="NOZ14" s="153"/>
      <c r="NPA14" s="153"/>
      <c r="NPB14" s="153"/>
      <c r="NPC14" s="153"/>
      <c r="NPD14" s="153"/>
      <c r="NPE14" s="153"/>
      <c r="NPF14" s="153"/>
      <c r="NPG14" s="153"/>
      <c r="NPH14" s="153"/>
      <c r="NPI14" s="153"/>
      <c r="NPJ14" s="153"/>
      <c r="NPK14" s="153"/>
      <c r="NPL14" s="153"/>
      <c r="NPM14" s="153"/>
      <c r="NPN14" s="153"/>
      <c r="NPO14" s="153"/>
      <c r="NPP14" s="153"/>
      <c r="NPQ14" s="153"/>
      <c r="NPR14" s="153"/>
      <c r="NPS14" s="153"/>
      <c r="NPT14" s="153"/>
      <c r="NPU14" s="153"/>
      <c r="NPV14" s="153"/>
      <c r="NPW14" s="153"/>
      <c r="NPX14" s="153"/>
      <c r="NPY14" s="153"/>
      <c r="NPZ14" s="153"/>
      <c r="NQA14" s="153"/>
      <c r="NQB14" s="153"/>
      <c r="NQC14" s="153"/>
      <c r="NQD14" s="153"/>
      <c r="NQE14" s="153"/>
      <c r="NQF14" s="153"/>
      <c r="NQG14" s="153"/>
      <c r="NQH14" s="153"/>
      <c r="NQI14" s="153"/>
      <c r="NQJ14" s="153"/>
      <c r="NQK14" s="153"/>
      <c r="NQL14" s="153"/>
      <c r="NQM14" s="153"/>
      <c r="NQN14" s="153"/>
      <c r="NQO14" s="153"/>
      <c r="NQP14" s="153"/>
      <c r="NQQ14" s="153"/>
      <c r="NQR14" s="153"/>
      <c r="NQS14" s="153"/>
      <c r="NQT14" s="153"/>
      <c r="NQU14" s="153"/>
      <c r="NQV14" s="153"/>
      <c r="NQW14" s="153"/>
      <c r="NQX14" s="153"/>
      <c r="NQY14" s="153"/>
      <c r="NQZ14" s="153"/>
      <c r="NRA14" s="153"/>
      <c r="NRB14" s="153"/>
      <c r="NRC14" s="153"/>
      <c r="NRD14" s="153"/>
      <c r="NRE14" s="153"/>
      <c r="NRF14" s="153"/>
      <c r="NRG14" s="153"/>
      <c r="NRH14" s="153"/>
      <c r="NRI14" s="153"/>
      <c r="NRJ14" s="153"/>
      <c r="NRK14" s="153"/>
      <c r="NRL14" s="153"/>
      <c r="NRM14" s="153"/>
      <c r="NRN14" s="153"/>
      <c r="NRO14" s="153"/>
      <c r="NRP14" s="153"/>
      <c r="NRQ14" s="153"/>
      <c r="NRR14" s="153"/>
      <c r="NRS14" s="153"/>
      <c r="NRT14" s="153"/>
      <c r="NRU14" s="153"/>
      <c r="NRV14" s="153"/>
      <c r="NRW14" s="153"/>
      <c r="NRX14" s="153"/>
      <c r="NRY14" s="153"/>
      <c r="NRZ14" s="153"/>
      <c r="NSA14" s="153"/>
      <c r="NSB14" s="153"/>
      <c r="NSC14" s="153"/>
      <c r="NSD14" s="153"/>
      <c r="NSE14" s="153"/>
      <c r="NSF14" s="153"/>
      <c r="NSG14" s="153"/>
      <c r="NSH14" s="153"/>
      <c r="NSI14" s="153"/>
      <c r="NSJ14" s="153"/>
      <c r="NSK14" s="153"/>
      <c r="NSL14" s="153"/>
      <c r="NSM14" s="153"/>
      <c r="NSN14" s="153"/>
      <c r="NSO14" s="153"/>
      <c r="NSP14" s="153"/>
      <c r="NSQ14" s="153"/>
      <c r="NSR14" s="153"/>
      <c r="NSS14" s="153"/>
      <c r="NST14" s="153"/>
      <c r="NSU14" s="153"/>
      <c r="NSV14" s="153"/>
      <c r="NSW14" s="153"/>
      <c r="NSX14" s="153"/>
      <c r="NSY14" s="153"/>
      <c r="NSZ14" s="153"/>
      <c r="NTA14" s="153"/>
      <c r="NTB14" s="153"/>
      <c r="NTC14" s="153"/>
      <c r="NTD14" s="153"/>
      <c r="NTE14" s="153"/>
      <c r="NTF14" s="153"/>
      <c r="NTG14" s="153"/>
      <c r="NTH14" s="153"/>
      <c r="NTI14" s="153"/>
      <c r="NTJ14" s="153"/>
      <c r="NTK14" s="153"/>
      <c r="NTL14" s="153"/>
      <c r="NTM14" s="153"/>
      <c r="NTN14" s="153"/>
      <c r="NTO14" s="153"/>
      <c r="NTP14" s="153"/>
      <c r="NTQ14" s="153"/>
      <c r="NTR14" s="153"/>
      <c r="NTS14" s="153"/>
      <c r="NTT14" s="153"/>
      <c r="NTU14" s="153"/>
      <c r="NTV14" s="153"/>
      <c r="NTW14" s="153"/>
      <c r="NTX14" s="153"/>
      <c r="NTY14" s="153"/>
      <c r="NTZ14" s="153"/>
      <c r="NUA14" s="153"/>
      <c r="NUB14" s="153"/>
      <c r="NUC14" s="153"/>
      <c r="NUD14" s="153"/>
      <c r="NUE14" s="153"/>
      <c r="NUF14" s="153"/>
      <c r="NUG14" s="153"/>
      <c r="NUH14" s="153"/>
      <c r="NUI14" s="153"/>
      <c r="NUJ14" s="153"/>
      <c r="NUK14" s="153"/>
      <c r="NUL14" s="153"/>
      <c r="NUM14" s="153"/>
      <c r="NUN14" s="153"/>
      <c r="NUO14" s="153"/>
      <c r="NUP14" s="153"/>
      <c r="NUQ14" s="153"/>
      <c r="NUR14" s="153"/>
      <c r="NUS14" s="153"/>
      <c r="NUT14" s="153"/>
      <c r="NUU14" s="153"/>
      <c r="NUV14" s="153"/>
      <c r="NUW14" s="153"/>
      <c r="NUX14" s="153"/>
      <c r="NUY14" s="153"/>
      <c r="NUZ14" s="153"/>
      <c r="NVA14" s="153"/>
      <c r="NVB14" s="153"/>
      <c r="NVC14" s="153"/>
      <c r="NVD14" s="153"/>
      <c r="NVE14" s="153"/>
      <c r="NVF14" s="153"/>
      <c r="NVG14" s="153"/>
      <c r="NVH14" s="153"/>
      <c r="NVI14" s="153"/>
      <c r="NVJ14" s="153"/>
      <c r="NVK14" s="153"/>
      <c r="NVL14" s="153"/>
      <c r="NVM14" s="153"/>
      <c r="NVN14" s="153"/>
      <c r="NVO14" s="153"/>
      <c r="NVP14" s="153"/>
      <c r="NVQ14" s="153"/>
      <c r="NVR14" s="153"/>
      <c r="NVS14" s="153"/>
      <c r="NVT14" s="153"/>
      <c r="NVU14" s="153"/>
      <c r="NVV14" s="153"/>
      <c r="NVW14" s="153"/>
      <c r="NVX14" s="153"/>
      <c r="NVY14" s="153"/>
      <c r="NVZ14" s="153"/>
      <c r="NWA14" s="153"/>
      <c r="NWB14" s="153"/>
      <c r="NWC14" s="153"/>
      <c r="NWD14" s="153"/>
      <c r="NWE14" s="153"/>
      <c r="NWF14" s="153"/>
      <c r="NWG14" s="153"/>
      <c r="NWH14" s="153"/>
      <c r="NWI14" s="153"/>
      <c r="NWJ14" s="153"/>
      <c r="NWK14" s="153"/>
      <c r="NWL14" s="153"/>
      <c r="NWM14" s="153"/>
      <c r="NWN14" s="153"/>
      <c r="NWO14" s="153"/>
      <c r="NWP14" s="153"/>
      <c r="NWQ14" s="153"/>
      <c r="NWR14" s="153"/>
      <c r="NWS14" s="153"/>
      <c r="NWT14" s="153"/>
      <c r="NWU14" s="153"/>
      <c r="NWV14" s="153"/>
      <c r="NWW14" s="153"/>
      <c r="NWX14" s="153"/>
      <c r="NWY14" s="153"/>
      <c r="NWZ14" s="153"/>
      <c r="NXA14" s="153"/>
      <c r="NXB14" s="153"/>
      <c r="NXC14" s="153"/>
      <c r="NXD14" s="153"/>
      <c r="NXE14" s="153"/>
      <c r="NXF14" s="153"/>
      <c r="NXG14" s="153"/>
      <c r="NXH14" s="153"/>
      <c r="NXI14" s="153"/>
      <c r="NXJ14" s="153"/>
      <c r="NXK14" s="153"/>
      <c r="NXL14" s="153"/>
      <c r="NXM14" s="153"/>
      <c r="NXN14" s="153"/>
      <c r="NXO14" s="153"/>
      <c r="NXP14" s="153"/>
      <c r="NXQ14" s="153"/>
      <c r="NXR14" s="153"/>
      <c r="NXS14" s="153"/>
      <c r="NXT14" s="153"/>
      <c r="NXU14" s="153"/>
      <c r="NXV14" s="153"/>
      <c r="NXW14" s="153"/>
      <c r="NXX14" s="153"/>
      <c r="NXY14" s="153"/>
      <c r="NXZ14" s="153"/>
      <c r="NYA14" s="153"/>
      <c r="NYB14" s="153"/>
      <c r="NYC14" s="153"/>
      <c r="NYD14" s="153"/>
      <c r="NYE14" s="153"/>
      <c r="NYF14" s="153"/>
      <c r="NYG14" s="153"/>
      <c r="NYH14" s="153"/>
      <c r="NYI14" s="153"/>
      <c r="NYJ14" s="153"/>
      <c r="NYK14" s="153"/>
      <c r="NYL14" s="153"/>
      <c r="NYM14" s="153"/>
      <c r="NYN14" s="153"/>
      <c r="NYO14" s="153"/>
      <c r="NYP14" s="153"/>
      <c r="NYQ14" s="153"/>
      <c r="NYR14" s="153"/>
      <c r="NYS14" s="153"/>
      <c r="NYT14" s="153"/>
      <c r="NYU14" s="153"/>
      <c r="NYV14" s="153"/>
      <c r="NYW14" s="153"/>
      <c r="NYX14" s="153"/>
      <c r="NYY14" s="153"/>
      <c r="NYZ14" s="153"/>
      <c r="NZA14" s="153"/>
      <c r="NZB14" s="153"/>
      <c r="NZC14" s="153"/>
      <c r="NZD14" s="153"/>
      <c r="NZE14" s="153"/>
      <c r="NZF14" s="153"/>
      <c r="NZG14" s="153"/>
      <c r="NZH14" s="153"/>
      <c r="NZI14" s="153"/>
      <c r="NZJ14" s="153"/>
      <c r="NZK14" s="153"/>
      <c r="NZL14" s="153"/>
      <c r="NZM14" s="153"/>
      <c r="NZN14" s="153"/>
      <c r="NZO14" s="153"/>
      <c r="NZP14" s="153"/>
      <c r="NZQ14" s="153"/>
      <c r="NZR14" s="153"/>
      <c r="NZS14" s="153"/>
      <c r="NZT14" s="153"/>
      <c r="NZU14" s="153"/>
      <c r="NZV14" s="153"/>
      <c r="NZW14" s="153"/>
      <c r="NZX14" s="153"/>
      <c r="NZY14" s="153"/>
      <c r="NZZ14" s="153"/>
      <c r="OAA14" s="153"/>
      <c r="OAB14" s="153"/>
      <c r="OAC14" s="153"/>
      <c r="OAD14" s="153"/>
      <c r="OAE14" s="153"/>
      <c r="OAF14" s="153"/>
      <c r="OAG14" s="153"/>
      <c r="OAH14" s="153"/>
      <c r="OAI14" s="153"/>
      <c r="OAJ14" s="153"/>
      <c r="OAK14" s="153"/>
      <c r="OAL14" s="153"/>
      <c r="OAM14" s="153"/>
      <c r="OAN14" s="153"/>
      <c r="OAO14" s="153"/>
      <c r="OAP14" s="153"/>
      <c r="OAQ14" s="153"/>
      <c r="OAR14" s="153"/>
      <c r="OAS14" s="153"/>
      <c r="OAT14" s="153"/>
      <c r="OAU14" s="153"/>
      <c r="OAV14" s="153"/>
      <c r="OAW14" s="153"/>
      <c r="OAX14" s="153"/>
      <c r="OAY14" s="153"/>
      <c r="OAZ14" s="153"/>
      <c r="OBA14" s="153"/>
      <c r="OBB14" s="153"/>
      <c r="OBC14" s="153"/>
      <c r="OBD14" s="153"/>
      <c r="OBE14" s="153"/>
      <c r="OBF14" s="153"/>
      <c r="OBG14" s="153"/>
      <c r="OBH14" s="153"/>
      <c r="OBI14" s="153"/>
      <c r="OBJ14" s="153"/>
      <c r="OBK14" s="153"/>
      <c r="OBL14" s="153"/>
      <c r="OBM14" s="153"/>
      <c r="OBN14" s="153"/>
      <c r="OBO14" s="153"/>
      <c r="OBP14" s="153"/>
      <c r="OBQ14" s="153"/>
      <c r="OBR14" s="153"/>
      <c r="OBS14" s="153"/>
      <c r="OBT14" s="153"/>
      <c r="OBU14" s="153"/>
      <c r="OBV14" s="153"/>
      <c r="OBW14" s="153"/>
      <c r="OBX14" s="153"/>
      <c r="OBY14" s="153"/>
      <c r="OBZ14" s="153"/>
      <c r="OCA14" s="153"/>
      <c r="OCB14" s="153"/>
      <c r="OCC14" s="153"/>
      <c r="OCD14" s="153"/>
      <c r="OCE14" s="153"/>
      <c r="OCF14" s="153"/>
      <c r="OCG14" s="153"/>
      <c r="OCH14" s="153"/>
      <c r="OCI14" s="153"/>
      <c r="OCJ14" s="153"/>
      <c r="OCK14" s="153"/>
      <c r="OCL14" s="153"/>
      <c r="OCM14" s="153"/>
      <c r="OCN14" s="153"/>
      <c r="OCO14" s="153"/>
      <c r="OCP14" s="153"/>
      <c r="OCQ14" s="153"/>
      <c r="OCR14" s="153"/>
      <c r="OCS14" s="153"/>
      <c r="OCT14" s="153"/>
      <c r="OCU14" s="153"/>
      <c r="OCV14" s="153"/>
      <c r="OCW14" s="153"/>
      <c r="OCX14" s="153"/>
      <c r="OCY14" s="153"/>
      <c r="OCZ14" s="153"/>
      <c r="ODA14" s="153"/>
      <c r="ODB14" s="153"/>
      <c r="ODC14" s="153"/>
      <c r="ODD14" s="153"/>
      <c r="ODE14" s="153"/>
      <c r="ODF14" s="153"/>
      <c r="ODG14" s="153"/>
      <c r="ODH14" s="153"/>
      <c r="ODI14" s="153"/>
      <c r="ODJ14" s="153"/>
      <c r="ODK14" s="153"/>
      <c r="ODL14" s="153"/>
      <c r="ODM14" s="153"/>
      <c r="ODN14" s="153"/>
      <c r="ODO14" s="153"/>
      <c r="ODP14" s="153"/>
      <c r="ODQ14" s="153"/>
      <c r="ODR14" s="153"/>
      <c r="ODS14" s="153"/>
      <c r="ODT14" s="153"/>
      <c r="ODU14" s="153"/>
      <c r="ODV14" s="153"/>
      <c r="ODW14" s="153"/>
      <c r="ODX14" s="153"/>
      <c r="ODY14" s="153"/>
      <c r="ODZ14" s="153"/>
      <c r="OEA14" s="153"/>
      <c r="OEB14" s="153"/>
      <c r="OEC14" s="153"/>
      <c r="OED14" s="153"/>
      <c r="OEE14" s="153"/>
      <c r="OEF14" s="153"/>
      <c r="OEG14" s="153"/>
      <c r="OEH14" s="153"/>
      <c r="OEI14" s="153"/>
      <c r="OEJ14" s="153"/>
      <c r="OEK14" s="153"/>
      <c r="OEL14" s="153"/>
      <c r="OEM14" s="153"/>
      <c r="OEN14" s="153"/>
      <c r="OEO14" s="153"/>
      <c r="OEP14" s="153"/>
      <c r="OEQ14" s="153"/>
      <c r="OER14" s="153"/>
      <c r="OES14" s="153"/>
      <c r="OET14" s="153"/>
      <c r="OEU14" s="153"/>
      <c r="OEV14" s="153"/>
      <c r="OEW14" s="153"/>
      <c r="OEX14" s="153"/>
      <c r="OEY14" s="153"/>
      <c r="OEZ14" s="153"/>
      <c r="OFA14" s="153"/>
      <c r="OFB14" s="153"/>
      <c r="OFC14" s="153"/>
      <c r="OFD14" s="153"/>
      <c r="OFE14" s="153"/>
      <c r="OFF14" s="153"/>
      <c r="OFG14" s="153"/>
      <c r="OFH14" s="153"/>
      <c r="OFI14" s="153"/>
      <c r="OFJ14" s="153"/>
      <c r="OFK14" s="153"/>
      <c r="OFL14" s="153"/>
      <c r="OFM14" s="153"/>
      <c r="OFN14" s="153"/>
      <c r="OFO14" s="153"/>
      <c r="OFP14" s="153"/>
      <c r="OFQ14" s="153"/>
      <c r="OFR14" s="153"/>
      <c r="OFS14" s="153"/>
      <c r="OFT14" s="153"/>
      <c r="OFU14" s="153"/>
      <c r="OFV14" s="153"/>
      <c r="OFW14" s="153"/>
      <c r="OFX14" s="153"/>
      <c r="OFY14" s="153"/>
      <c r="OFZ14" s="153"/>
      <c r="OGA14" s="153"/>
      <c r="OGB14" s="153"/>
      <c r="OGC14" s="153"/>
      <c r="OGD14" s="153"/>
      <c r="OGE14" s="153"/>
      <c r="OGF14" s="153"/>
      <c r="OGG14" s="153"/>
      <c r="OGH14" s="153"/>
      <c r="OGI14" s="153"/>
      <c r="OGJ14" s="153"/>
      <c r="OGK14" s="153"/>
      <c r="OGL14" s="153"/>
      <c r="OGM14" s="153"/>
      <c r="OGN14" s="153"/>
      <c r="OGO14" s="153"/>
      <c r="OGP14" s="153"/>
      <c r="OGQ14" s="153"/>
      <c r="OGR14" s="153"/>
      <c r="OGS14" s="153"/>
      <c r="OGT14" s="153"/>
      <c r="OGU14" s="153"/>
      <c r="OGV14" s="153"/>
      <c r="OGW14" s="153"/>
      <c r="OGX14" s="153"/>
      <c r="OGY14" s="153"/>
      <c r="OGZ14" s="153"/>
      <c r="OHA14" s="153"/>
      <c r="OHB14" s="153"/>
      <c r="OHC14" s="153"/>
      <c r="OHD14" s="153"/>
      <c r="OHE14" s="153"/>
      <c r="OHF14" s="153"/>
      <c r="OHG14" s="153"/>
      <c r="OHH14" s="153"/>
      <c r="OHI14" s="153"/>
      <c r="OHJ14" s="153"/>
      <c r="OHK14" s="153"/>
      <c r="OHL14" s="153"/>
      <c r="OHM14" s="153"/>
      <c r="OHN14" s="153"/>
      <c r="OHO14" s="153"/>
      <c r="OHP14" s="153"/>
      <c r="OHQ14" s="153"/>
      <c r="OHR14" s="153"/>
      <c r="OHS14" s="153"/>
      <c r="OHT14" s="153"/>
      <c r="OHU14" s="153"/>
      <c r="OHV14" s="153"/>
      <c r="OHW14" s="153"/>
      <c r="OHX14" s="153"/>
      <c r="OHY14" s="153"/>
      <c r="OHZ14" s="153"/>
      <c r="OIA14" s="153"/>
      <c r="OIB14" s="153"/>
      <c r="OIC14" s="153"/>
      <c r="OID14" s="153"/>
      <c r="OIE14" s="153"/>
      <c r="OIF14" s="153"/>
      <c r="OIG14" s="153"/>
      <c r="OIH14" s="153"/>
      <c r="OII14" s="153"/>
      <c r="OIJ14" s="153"/>
      <c r="OIK14" s="153"/>
      <c r="OIL14" s="153"/>
      <c r="OIM14" s="153"/>
      <c r="OIN14" s="153"/>
      <c r="OIO14" s="153"/>
      <c r="OIP14" s="153"/>
      <c r="OIQ14" s="153"/>
      <c r="OIR14" s="153"/>
      <c r="OIS14" s="153"/>
      <c r="OIT14" s="153"/>
      <c r="OIU14" s="153"/>
      <c r="OIV14" s="153"/>
      <c r="OIW14" s="153"/>
      <c r="OIX14" s="153"/>
      <c r="OIY14" s="153"/>
      <c r="OIZ14" s="153"/>
      <c r="OJA14" s="153"/>
      <c r="OJB14" s="153"/>
      <c r="OJC14" s="153"/>
      <c r="OJD14" s="153"/>
      <c r="OJE14" s="153"/>
      <c r="OJF14" s="153"/>
      <c r="OJG14" s="153"/>
      <c r="OJH14" s="153"/>
      <c r="OJI14" s="153"/>
      <c r="OJJ14" s="153"/>
      <c r="OJK14" s="153"/>
      <c r="OJL14" s="153"/>
      <c r="OJM14" s="153"/>
      <c r="OJN14" s="153"/>
      <c r="OJO14" s="153"/>
      <c r="OJP14" s="153"/>
      <c r="OJQ14" s="153"/>
      <c r="OJR14" s="153"/>
      <c r="OJS14" s="153"/>
      <c r="OJT14" s="153"/>
      <c r="OJU14" s="153"/>
      <c r="OJV14" s="153"/>
      <c r="OJW14" s="153"/>
      <c r="OJX14" s="153"/>
      <c r="OJY14" s="153"/>
      <c r="OJZ14" s="153"/>
      <c r="OKA14" s="153"/>
      <c r="OKB14" s="153"/>
      <c r="OKC14" s="153"/>
      <c r="OKD14" s="153"/>
      <c r="OKE14" s="153"/>
      <c r="OKF14" s="153"/>
      <c r="OKG14" s="153"/>
      <c r="OKH14" s="153"/>
      <c r="OKI14" s="153"/>
      <c r="OKJ14" s="153"/>
      <c r="OKK14" s="153"/>
      <c r="OKL14" s="153"/>
      <c r="OKM14" s="153"/>
      <c r="OKN14" s="153"/>
      <c r="OKO14" s="153"/>
      <c r="OKP14" s="153"/>
      <c r="OKQ14" s="153"/>
      <c r="OKR14" s="153"/>
      <c r="OKS14" s="153"/>
      <c r="OKT14" s="153"/>
      <c r="OKU14" s="153"/>
      <c r="OKV14" s="153"/>
      <c r="OKW14" s="153"/>
      <c r="OKX14" s="153"/>
      <c r="OKY14" s="153"/>
      <c r="OKZ14" s="153"/>
      <c r="OLA14" s="153"/>
      <c r="OLB14" s="153"/>
      <c r="OLC14" s="153"/>
      <c r="OLD14" s="153"/>
      <c r="OLE14" s="153"/>
      <c r="OLF14" s="153"/>
      <c r="OLG14" s="153"/>
      <c r="OLH14" s="153"/>
      <c r="OLI14" s="153"/>
      <c r="OLJ14" s="153"/>
      <c r="OLK14" s="153"/>
      <c r="OLL14" s="153"/>
      <c r="OLM14" s="153"/>
      <c r="OLN14" s="153"/>
      <c r="OLO14" s="153"/>
      <c r="OLP14" s="153"/>
      <c r="OLQ14" s="153"/>
      <c r="OLR14" s="153"/>
      <c r="OLS14" s="153"/>
      <c r="OLT14" s="153"/>
      <c r="OLU14" s="153"/>
      <c r="OLV14" s="153"/>
      <c r="OLW14" s="153"/>
      <c r="OLX14" s="153"/>
      <c r="OLY14" s="153"/>
      <c r="OLZ14" s="153"/>
      <c r="OMA14" s="153"/>
      <c r="OMB14" s="153"/>
      <c r="OMC14" s="153"/>
      <c r="OMD14" s="153"/>
      <c r="OME14" s="153"/>
      <c r="OMF14" s="153"/>
      <c r="OMG14" s="153"/>
      <c r="OMH14" s="153"/>
      <c r="OMI14" s="153"/>
      <c r="OMJ14" s="153"/>
      <c r="OMK14" s="153"/>
      <c r="OML14" s="153"/>
      <c r="OMM14" s="153"/>
      <c r="OMN14" s="153"/>
      <c r="OMO14" s="153"/>
      <c r="OMP14" s="153"/>
      <c r="OMQ14" s="153"/>
      <c r="OMR14" s="153"/>
      <c r="OMS14" s="153"/>
      <c r="OMT14" s="153"/>
      <c r="OMU14" s="153"/>
      <c r="OMV14" s="153"/>
      <c r="OMW14" s="153"/>
      <c r="OMX14" s="153"/>
      <c r="OMY14" s="153"/>
      <c r="OMZ14" s="153"/>
      <c r="ONA14" s="153"/>
      <c r="ONB14" s="153"/>
      <c r="ONC14" s="153"/>
      <c r="OND14" s="153"/>
      <c r="ONE14" s="153"/>
      <c r="ONF14" s="153"/>
      <c r="ONG14" s="153"/>
      <c r="ONH14" s="153"/>
      <c r="ONI14" s="153"/>
      <c r="ONJ14" s="153"/>
      <c r="ONK14" s="153"/>
      <c r="ONL14" s="153"/>
      <c r="ONM14" s="153"/>
      <c r="ONN14" s="153"/>
      <c r="ONO14" s="153"/>
      <c r="ONP14" s="153"/>
      <c r="ONQ14" s="153"/>
      <c r="ONR14" s="153"/>
      <c r="ONS14" s="153"/>
      <c r="ONT14" s="153"/>
      <c r="ONU14" s="153"/>
      <c r="ONV14" s="153"/>
      <c r="ONW14" s="153"/>
      <c r="ONX14" s="153"/>
      <c r="ONY14" s="153"/>
      <c r="ONZ14" s="153"/>
      <c r="OOA14" s="153"/>
      <c r="OOB14" s="153"/>
      <c r="OOC14" s="153"/>
      <c r="OOD14" s="153"/>
      <c r="OOE14" s="153"/>
      <c r="OOF14" s="153"/>
      <c r="OOG14" s="153"/>
      <c r="OOH14" s="153"/>
      <c r="OOI14" s="153"/>
      <c r="OOJ14" s="153"/>
      <c r="OOK14" s="153"/>
      <c r="OOL14" s="153"/>
      <c r="OOM14" s="153"/>
      <c r="OON14" s="153"/>
      <c r="OOO14" s="153"/>
      <c r="OOP14" s="153"/>
      <c r="OOQ14" s="153"/>
      <c r="OOR14" s="153"/>
      <c r="OOS14" s="153"/>
      <c r="OOT14" s="153"/>
      <c r="OOU14" s="153"/>
      <c r="OOV14" s="153"/>
      <c r="OOW14" s="153"/>
      <c r="OOX14" s="153"/>
      <c r="OOY14" s="153"/>
      <c r="OOZ14" s="153"/>
      <c r="OPA14" s="153"/>
      <c r="OPB14" s="153"/>
      <c r="OPC14" s="153"/>
      <c r="OPD14" s="153"/>
      <c r="OPE14" s="153"/>
      <c r="OPF14" s="153"/>
      <c r="OPG14" s="153"/>
      <c r="OPH14" s="153"/>
      <c r="OPI14" s="153"/>
      <c r="OPJ14" s="153"/>
      <c r="OPK14" s="153"/>
      <c r="OPL14" s="153"/>
      <c r="OPM14" s="153"/>
      <c r="OPN14" s="153"/>
      <c r="OPO14" s="153"/>
      <c r="OPP14" s="153"/>
      <c r="OPQ14" s="153"/>
      <c r="OPR14" s="153"/>
      <c r="OPS14" s="153"/>
      <c r="OPT14" s="153"/>
      <c r="OPU14" s="153"/>
      <c r="OPV14" s="153"/>
      <c r="OPW14" s="153"/>
      <c r="OPX14" s="153"/>
      <c r="OPY14" s="153"/>
      <c r="OPZ14" s="153"/>
      <c r="OQA14" s="153"/>
      <c r="OQB14" s="153"/>
      <c r="OQC14" s="153"/>
      <c r="OQD14" s="153"/>
      <c r="OQE14" s="153"/>
      <c r="OQF14" s="153"/>
      <c r="OQG14" s="153"/>
      <c r="OQH14" s="153"/>
      <c r="OQI14" s="153"/>
      <c r="OQJ14" s="153"/>
      <c r="OQK14" s="153"/>
      <c r="OQL14" s="153"/>
      <c r="OQM14" s="153"/>
      <c r="OQN14" s="153"/>
      <c r="OQO14" s="153"/>
      <c r="OQP14" s="153"/>
      <c r="OQQ14" s="153"/>
      <c r="OQR14" s="153"/>
      <c r="OQS14" s="153"/>
      <c r="OQT14" s="153"/>
      <c r="OQU14" s="153"/>
      <c r="OQV14" s="153"/>
      <c r="OQW14" s="153"/>
      <c r="OQX14" s="153"/>
      <c r="OQY14" s="153"/>
      <c r="OQZ14" s="153"/>
      <c r="ORA14" s="153"/>
      <c r="ORB14" s="153"/>
      <c r="ORC14" s="153"/>
      <c r="ORD14" s="153"/>
      <c r="ORE14" s="153"/>
      <c r="ORF14" s="153"/>
      <c r="ORG14" s="153"/>
      <c r="ORH14" s="153"/>
      <c r="ORI14" s="153"/>
      <c r="ORJ14" s="153"/>
      <c r="ORK14" s="153"/>
      <c r="ORL14" s="153"/>
      <c r="ORM14" s="153"/>
      <c r="ORN14" s="153"/>
      <c r="ORO14" s="153"/>
      <c r="ORP14" s="153"/>
      <c r="ORQ14" s="153"/>
      <c r="ORR14" s="153"/>
      <c r="ORS14" s="153"/>
      <c r="ORT14" s="153"/>
      <c r="ORU14" s="153"/>
      <c r="ORV14" s="153"/>
      <c r="ORW14" s="153"/>
      <c r="ORX14" s="153"/>
      <c r="ORY14" s="153"/>
      <c r="ORZ14" s="153"/>
      <c r="OSA14" s="153"/>
      <c r="OSB14" s="153"/>
      <c r="OSC14" s="153"/>
      <c r="OSD14" s="153"/>
      <c r="OSE14" s="153"/>
      <c r="OSF14" s="153"/>
      <c r="OSG14" s="153"/>
      <c r="OSH14" s="153"/>
      <c r="OSI14" s="153"/>
      <c r="OSJ14" s="153"/>
      <c r="OSK14" s="153"/>
      <c r="OSL14" s="153"/>
      <c r="OSM14" s="153"/>
      <c r="OSN14" s="153"/>
      <c r="OSO14" s="153"/>
      <c r="OSP14" s="153"/>
      <c r="OSQ14" s="153"/>
      <c r="OSR14" s="153"/>
      <c r="OSS14" s="153"/>
      <c r="OST14" s="153"/>
      <c r="OSU14" s="153"/>
      <c r="OSV14" s="153"/>
      <c r="OSW14" s="153"/>
      <c r="OSX14" s="153"/>
      <c r="OSY14" s="153"/>
      <c r="OSZ14" s="153"/>
      <c r="OTA14" s="153"/>
      <c r="OTB14" s="153"/>
      <c r="OTC14" s="153"/>
      <c r="OTD14" s="153"/>
      <c r="OTE14" s="153"/>
      <c r="OTF14" s="153"/>
      <c r="OTG14" s="153"/>
      <c r="OTH14" s="153"/>
      <c r="OTI14" s="153"/>
      <c r="OTJ14" s="153"/>
      <c r="OTK14" s="153"/>
      <c r="OTL14" s="153"/>
      <c r="OTM14" s="153"/>
      <c r="OTN14" s="153"/>
      <c r="OTO14" s="153"/>
      <c r="OTP14" s="153"/>
      <c r="OTQ14" s="153"/>
      <c r="OTR14" s="153"/>
      <c r="OTS14" s="153"/>
      <c r="OTT14" s="153"/>
      <c r="OTU14" s="153"/>
      <c r="OTV14" s="153"/>
      <c r="OTW14" s="153"/>
      <c r="OTX14" s="153"/>
      <c r="OTY14" s="153"/>
      <c r="OTZ14" s="153"/>
      <c r="OUA14" s="153"/>
      <c r="OUB14" s="153"/>
      <c r="OUC14" s="153"/>
      <c r="OUD14" s="153"/>
      <c r="OUE14" s="153"/>
      <c r="OUF14" s="153"/>
      <c r="OUG14" s="153"/>
      <c r="OUH14" s="153"/>
      <c r="OUI14" s="153"/>
      <c r="OUJ14" s="153"/>
      <c r="OUK14" s="153"/>
      <c r="OUL14" s="153"/>
      <c r="OUM14" s="153"/>
      <c r="OUN14" s="153"/>
      <c r="OUO14" s="153"/>
      <c r="OUP14" s="153"/>
      <c r="OUQ14" s="153"/>
      <c r="OUR14" s="153"/>
      <c r="OUS14" s="153"/>
      <c r="OUT14" s="153"/>
      <c r="OUU14" s="153"/>
      <c r="OUV14" s="153"/>
      <c r="OUW14" s="153"/>
      <c r="OUX14" s="153"/>
      <c r="OUY14" s="153"/>
      <c r="OUZ14" s="153"/>
      <c r="OVA14" s="153"/>
      <c r="OVB14" s="153"/>
      <c r="OVC14" s="153"/>
      <c r="OVD14" s="153"/>
      <c r="OVE14" s="153"/>
      <c r="OVF14" s="153"/>
      <c r="OVG14" s="153"/>
      <c r="OVH14" s="153"/>
      <c r="OVI14" s="153"/>
      <c r="OVJ14" s="153"/>
      <c r="OVK14" s="153"/>
      <c r="OVL14" s="153"/>
      <c r="OVM14" s="153"/>
      <c r="OVN14" s="153"/>
      <c r="OVO14" s="153"/>
      <c r="OVP14" s="153"/>
      <c r="OVQ14" s="153"/>
      <c r="OVR14" s="153"/>
      <c r="OVS14" s="153"/>
      <c r="OVT14" s="153"/>
      <c r="OVU14" s="153"/>
      <c r="OVV14" s="153"/>
      <c r="OVW14" s="153"/>
      <c r="OVX14" s="153"/>
      <c r="OVY14" s="153"/>
      <c r="OVZ14" s="153"/>
      <c r="OWA14" s="153"/>
      <c r="OWB14" s="153"/>
      <c r="OWC14" s="153"/>
      <c r="OWD14" s="153"/>
      <c r="OWE14" s="153"/>
      <c r="OWF14" s="153"/>
      <c r="OWG14" s="153"/>
      <c r="OWH14" s="153"/>
      <c r="OWI14" s="153"/>
      <c r="OWJ14" s="153"/>
      <c r="OWK14" s="153"/>
      <c r="OWL14" s="153"/>
      <c r="OWM14" s="153"/>
      <c r="OWN14" s="153"/>
      <c r="OWO14" s="153"/>
      <c r="OWP14" s="153"/>
      <c r="OWQ14" s="153"/>
      <c r="OWR14" s="153"/>
      <c r="OWS14" s="153"/>
      <c r="OWT14" s="153"/>
      <c r="OWU14" s="153"/>
      <c r="OWV14" s="153"/>
      <c r="OWW14" s="153"/>
      <c r="OWX14" s="153"/>
      <c r="OWY14" s="153"/>
      <c r="OWZ14" s="153"/>
      <c r="OXA14" s="153"/>
      <c r="OXB14" s="153"/>
      <c r="OXC14" s="153"/>
      <c r="OXD14" s="153"/>
      <c r="OXE14" s="153"/>
      <c r="OXF14" s="153"/>
      <c r="OXG14" s="153"/>
      <c r="OXH14" s="153"/>
      <c r="OXI14" s="153"/>
      <c r="OXJ14" s="153"/>
      <c r="OXK14" s="153"/>
      <c r="OXL14" s="153"/>
      <c r="OXM14" s="153"/>
      <c r="OXN14" s="153"/>
      <c r="OXO14" s="153"/>
      <c r="OXP14" s="153"/>
      <c r="OXQ14" s="153"/>
      <c r="OXR14" s="153"/>
      <c r="OXS14" s="153"/>
      <c r="OXT14" s="153"/>
      <c r="OXU14" s="153"/>
      <c r="OXV14" s="153"/>
      <c r="OXW14" s="153"/>
      <c r="OXX14" s="153"/>
      <c r="OXY14" s="153"/>
      <c r="OXZ14" s="153"/>
      <c r="OYA14" s="153"/>
      <c r="OYB14" s="153"/>
      <c r="OYC14" s="153"/>
      <c r="OYD14" s="153"/>
      <c r="OYE14" s="153"/>
      <c r="OYF14" s="153"/>
      <c r="OYG14" s="153"/>
      <c r="OYH14" s="153"/>
      <c r="OYI14" s="153"/>
      <c r="OYJ14" s="153"/>
      <c r="OYK14" s="153"/>
      <c r="OYL14" s="153"/>
      <c r="OYM14" s="153"/>
      <c r="OYN14" s="153"/>
      <c r="OYO14" s="153"/>
      <c r="OYP14" s="153"/>
      <c r="OYQ14" s="153"/>
      <c r="OYR14" s="153"/>
      <c r="OYS14" s="153"/>
      <c r="OYT14" s="153"/>
      <c r="OYU14" s="153"/>
      <c r="OYV14" s="153"/>
      <c r="OYW14" s="153"/>
      <c r="OYX14" s="153"/>
      <c r="OYY14" s="153"/>
      <c r="OYZ14" s="153"/>
      <c r="OZA14" s="153"/>
      <c r="OZB14" s="153"/>
      <c r="OZC14" s="153"/>
      <c r="OZD14" s="153"/>
      <c r="OZE14" s="153"/>
      <c r="OZF14" s="153"/>
      <c r="OZG14" s="153"/>
      <c r="OZH14" s="153"/>
      <c r="OZI14" s="153"/>
      <c r="OZJ14" s="153"/>
      <c r="OZK14" s="153"/>
      <c r="OZL14" s="153"/>
      <c r="OZM14" s="153"/>
      <c r="OZN14" s="153"/>
      <c r="OZO14" s="153"/>
      <c r="OZP14" s="153"/>
      <c r="OZQ14" s="153"/>
      <c r="OZR14" s="153"/>
      <c r="OZS14" s="153"/>
      <c r="OZT14" s="153"/>
      <c r="OZU14" s="153"/>
      <c r="OZV14" s="153"/>
      <c r="OZW14" s="153"/>
      <c r="OZX14" s="153"/>
      <c r="OZY14" s="153"/>
      <c r="OZZ14" s="153"/>
      <c r="PAA14" s="153"/>
      <c r="PAB14" s="153"/>
      <c r="PAC14" s="153"/>
      <c r="PAD14" s="153"/>
      <c r="PAE14" s="153"/>
      <c r="PAF14" s="153"/>
      <c r="PAG14" s="153"/>
      <c r="PAH14" s="153"/>
      <c r="PAI14" s="153"/>
      <c r="PAJ14" s="153"/>
      <c r="PAK14" s="153"/>
      <c r="PAL14" s="153"/>
      <c r="PAM14" s="153"/>
      <c r="PAN14" s="153"/>
      <c r="PAO14" s="153"/>
      <c r="PAP14" s="153"/>
      <c r="PAQ14" s="153"/>
      <c r="PAR14" s="153"/>
      <c r="PAS14" s="153"/>
      <c r="PAT14" s="153"/>
      <c r="PAU14" s="153"/>
      <c r="PAV14" s="153"/>
      <c r="PAW14" s="153"/>
      <c r="PAX14" s="153"/>
      <c r="PAY14" s="153"/>
      <c r="PAZ14" s="153"/>
      <c r="PBA14" s="153"/>
      <c r="PBB14" s="153"/>
      <c r="PBC14" s="153"/>
      <c r="PBD14" s="153"/>
      <c r="PBE14" s="153"/>
      <c r="PBF14" s="153"/>
      <c r="PBG14" s="153"/>
      <c r="PBH14" s="153"/>
      <c r="PBI14" s="153"/>
      <c r="PBJ14" s="153"/>
      <c r="PBK14" s="153"/>
      <c r="PBL14" s="153"/>
      <c r="PBM14" s="153"/>
      <c r="PBN14" s="153"/>
      <c r="PBO14" s="153"/>
      <c r="PBP14" s="153"/>
      <c r="PBQ14" s="153"/>
      <c r="PBR14" s="153"/>
      <c r="PBS14" s="153"/>
      <c r="PBT14" s="153"/>
      <c r="PBU14" s="153"/>
      <c r="PBV14" s="153"/>
      <c r="PBW14" s="153"/>
      <c r="PBX14" s="153"/>
      <c r="PBY14" s="153"/>
      <c r="PBZ14" s="153"/>
      <c r="PCA14" s="153"/>
      <c r="PCB14" s="153"/>
      <c r="PCC14" s="153"/>
      <c r="PCD14" s="153"/>
      <c r="PCE14" s="153"/>
      <c r="PCF14" s="153"/>
      <c r="PCG14" s="153"/>
      <c r="PCH14" s="153"/>
      <c r="PCI14" s="153"/>
      <c r="PCJ14" s="153"/>
      <c r="PCK14" s="153"/>
      <c r="PCL14" s="153"/>
      <c r="PCM14" s="153"/>
      <c r="PCN14" s="153"/>
      <c r="PCO14" s="153"/>
      <c r="PCP14" s="153"/>
      <c r="PCQ14" s="153"/>
      <c r="PCR14" s="153"/>
      <c r="PCS14" s="153"/>
      <c r="PCT14" s="153"/>
      <c r="PCU14" s="153"/>
      <c r="PCV14" s="153"/>
      <c r="PCW14" s="153"/>
      <c r="PCX14" s="153"/>
      <c r="PCY14" s="153"/>
      <c r="PCZ14" s="153"/>
      <c r="PDA14" s="153"/>
      <c r="PDB14" s="153"/>
      <c r="PDC14" s="153"/>
      <c r="PDD14" s="153"/>
      <c r="PDE14" s="153"/>
      <c r="PDF14" s="153"/>
      <c r="PDG14" s="153"/>
      <c r="PDH14" s="153"/>
      <c r="PDI14" s="153"/>
      <c r="PDJ14" s="153"/>
      <c r="PDK14" s="153"/>
      <c r="PDL14" s="153"/>
      <c r="PDM14" s="153"/>
      <c r="PDN14" s="153"/>
      <c r="PDO14" s="153"/>
      <c r="PDP14" s="153"/>
      <c r="PDQ14" s="153"/>
      <c r="PDR14" s="153"/>
      <c r="PDS14" s="153"/>
      <c r="PDT14" s="153"/>
      <c r="PDU14" s="153"/>
      <c r="PDV14" s="153"/>
      <c r="PDW14" s="153"/>
      <c r="PDX14" s="153"/>
      <c r="PDY14" s="153"/>
      <c r="PDZ14" s="153"/>
      <c r="PEA14" s="153"/>
      <c r="PEB14" s="153"/>
      <c r="PEC14" s="153"/>
      <c r="PED14" s="153"/>
      <c r="PEE14" s="153"/>
      <c r="PEF14" s="153"/>
      <c r="PEG14" s="153"/>
      <c r="PEH14" s="153"/>
      <c r="PEI14" s="153"/>
      <c r="PEJ14" s="153"/>
      <c r="PEK14" s="153"/>
      <c r="PEL14" s="153"/>
      <c r="PEM14" s="153"/>
      <c r="PEN14" s="153"/>
      <c r="PEO14" s="153"/>
      <c r="PEP14" s="153"/>
      <c r="PEQ14" s="153"/>
      <c r="PER14" s="153"/>
      <c r="PES14" s="153"/>
      <c r="PET14" s="153"/>
      <c r="PEU14" s="153"/>
      <c r="PEV14" s="153"/>
      <c r="PEW14" s="153"/>
      <c r="PEX14" s="153"/>
      <c r="PEY14" s="153"/>
      <c r="PEZ14" s="153"/>
      <c r="PFA14" s="153"/>
      <c r="PFB14" s="153"/>
      <c r="PFC14" s="153"/>
      <c r="PFD14" s="153"/>
      <c r="PFE14" s="153"/>
      <c r="PFF14" s="153"/>
      <c r="PFG14" s="153"/>
      <c r="PFH14" s="153"/>
      <c r="PFI14" s="153"/>
      <c r="PFJ14" s="153"/>
      <c r="PFK14" s="153"/>
      <c r="PFL14" s="153"/>
      <c r="PFM14" s="153"/>
      <c r="PFN14" s="153"/>
      <c r="PFO14" s="153"/>
      <c r="PFP14" s="153"/>
      <c r="PFQ14" s="153"/>
      <c r="PFR14" s="153"/>
      <c r="PFS14" s="153"/>
      <c r="PFT14" s="153"/>
      <c r="PFU14" s="153"/>
      <c r="PFV14" s="153"/>
      <c r="PFW14" s="153"/>
      <c r="PFX14" s="153"/>
      <c r="PFY14" s="153"/>
      <c r="PFZ14" s="153"/>
      <c r="PGA14" s="153"/>
      <c r="PGB14" s="153"/>
      <c r="PGC14" s="153"/>
      <c r="PGD14" s="153"/>
      <c r="PGE14" s="153"/>
      <c r="PGF14" s="153"/>
      <c r="PGG14" s="153"/>
      <c r="PGH14" s="153"/>
      <c r="PGI14" s="153"/>
      <c r="PGJ14" s="153"/>
      <c r="PGK14" s="153"/>
      <c r="PGL14" s="153"/>
      <c r="PGM14" s="153"/>
      <c r="PGN14" s="153"/>
      <c r="PGO14" s="153"/>
      <c r="PGP14" s="153"/>
      <c r="PGQ14" s="153"/>
      <c r="PGR14" s="153"/>
      <c r="PGS14" s="153"/>
      <c r="PGT14" s="153"/>
      <c r="PGU14" s="153"/>
      <c r="PGV14" s="153"/>
      <c r="PGW14" s="153"/>
      <c r="PGX14" s="153"/>
      <c r="PGY14" s="153"/>
      <c r="PGZ14" s="153"/>
      <c r="PHA14" s="153"/>
      <c r="PHB14" s="153"/>
      <c r="PHC14" s="153"/>
      <c r="PHD14" s="153"/>
      <c r="PHE14" s="153"/>
      <c r="PHF14" s="153"/>
      <c r="PHG14" s="153"/>
      <c r="PHH14" s="153"/>
      <c r="PHI14" s="153"/>
      <c r="PHJ14" s="153"/>
      <c r="PHK14" s="153"/>
      <c r="PHL14" s="153"/>
      <c r="PHM14" s="153"/>
      <c r="PHN14" s="153"/>
      <c r="PHO14" s="153"/>
      <c r="PHP14" s="153"/>
      <c r="PHQ14" s="153"/>
      <c r="PHR14" s="153"/>
      <c r="PHS14" s="153"/>
      <c r="PHT14" s="153"/>
      <c r="PHU14" s="153"/>
      <c r="PHV14" s="153"/>
      <c r="PHW14" s="153"/>
      <c r="PHX14" s="153"/>
      <c r="PHY14" s="153"/>
      <c r="PHZ14" s="153"/>
      <c r="PIA14" s="153"/>
      <c r="PIB14" s="153"/>
      <c r="PIC14" s="153"/>
      <c r="PID14" s="153"/>
      <c r="PIE14" s="153"/>
      <c r="PIF14" s="153"/>
      <c r="PIG14" s="153"/>
      <c r="PIH14" s="153"/>
      <c r="PII14" s="153"/>
      <c r="PIJ14" s="153"/>
      <c r="PIK14" s="153"/>
      <c r="PIL14" s="153"/>
      <c r="PIM14" s="153"/>
      <c r="PIN14" s="153"/>
      <c r="PIO14" s="153"/>
      <c r="PIP14" s="153"/>
      <c r="PIQ14" s="153"/>
      <c r="PIR14" s="153"/>
      <c r="PIS14" s="153"/>
      <c r="PIT14" s="153"/>
      <c r="PIU14" s="153"/>
      <c r="PIV14" s="153"/>
      <c r="PIW14" s="153"/>
      <c r="PIX14" s="153"/>
      <c r="PIY14" s="153"/>
      <c r="PIZ14" s="153"/>
      <c r="PJA14" s="153"/>
      <c r="PJB14" s="153"/>
      <c r="PJC14" s="153"/>
      <c r="PJD14" s="153"/>
      <c r="PJE14" s="153"/>
      <c r="PJF14" s="153"/>
      <c r="PJG14" s="153"/>
      <c r="PJH14" s="153"/>
      <c r="PJI14" s="153"/>
      <c r="PJJ14" s="153"/>
      <c r="PJK14" s="153"/>
      <c r="PJL14" s="153"/>
      <c r="PJM14" s="153"/>
      <c r="PJN14" s="153"/>
      <c r="PJO14" s="153"/>
      <c r="PJP14" s="153"/>
      <c r="PJQ14" s="153"/>
      <c r="PJR14" s="153"/>
      <c r="PJS14" s="153"/>
      <c r="PJT14" s="153"/>
      <c r="PJU14" s="153"/>
      <c r="PJV14" s="153"/>
      <c r="PJW14" s="153"/>
      <c r="PJX14" s="153"/>
      <c r="PJY14" s="153"/>
      <c r="PJZ14" s="153"/>
      <c r="PKA14" s="153"/>
      <c r="PKB14" s="153"/>
      <c r="PKC14" s="153"/>
      <c r="PKD14" s="153"/>
      <c r="PKE14" s="153"/>
      <c r="PKF14" s="153"/>
      <c r="PKG14" s="153"/>
      <c r="PKH14" s="153"/>
      <c r="PKI14" s="153"/>
      <c r="PKJ14" s="153"/>
      <c r="PKK14" s="153"/>
      <c r="PKL14" s="153"/>
      <c r="PKM14" s="153"/>
      <c r="PKN14" s="153"/>
      <c r="PKO14" s="153"/>
      <c r="PKP14" s="153"/>
      <c r="PKQ14" s="153"/>
      <c r="PKR14" s="153"/>
      <c r="PKS14" s="153"/>
      <c r="PKT14" s="153"/>
      <c r="PKU14" s="153"/>
      <c r="PKV14" s="153"/>
      <c r="PKW14" s="153"/>
      <c r="PKX14" s="153"/>
      <c r="PKY14" s="153"/>
      <c r="PKZ14" s="153"/>
      <c r="PLA14" s="153"/>
      <c r="PLB14" s="153"/>
      <c r="PLC14" s="153"/>
      <c r="PLD14" s="153"/>
      <c r="PLE14" s="153"/>
      <c r="PLF14" s="153"/>
      <c r="PLG14" s="153"/>
      <c r="PLH14" s="153"/>
      <c r="PLI14" s="153"/>
      <c r="PLJ14" s="153"/>
      <c r="PLK14" s="153"/>
      <c r="PLL14" s="153"/>
      <c r="PLM14" s="153"/>
      <c r="PLN14" s="153"/>
      <c r="PLO14" s="153"/>
      <c r="PLP14" s="153"/>
      <c r="PLQ14" s="153"/>
      <c r="PLR14" s="153"/>
      <c r="PLS14" s="153"/>
      <c r="PLT14" s="153"/>
      <c r="PLU14" s="153"/>
      <c r="PLV14" s="153"/>
      <c r="PLW14" s="153"/>
      <c r="PLX14" s="153"/>
      <c r="PLY14" s="153"/>
      <c r="PLZ14" s="153"/>
      <c r="PMA14" s="153"/>
      <c r="PMB14" s="153"/>
      <c r="PMC14" s="153"/>
      <c r="PMD14" s="153"/>
      <c r="PME14" s="153"/>
      <c r="PMF14" s="153"/>
      <c r="PMG14" s="153"/>
      <c r="PMH14" s="153"/>
      <c r="PMI14" s="153"/>
      <c r="PMJ14" s="153"/>
      <c r="PMK14" s="153"/>
      <c r="PML14" s="153"/>
      <c r="PMM14" s="153"/>
      <c r="PMN14" s="153"/>
      <c r="PMO14" s="153"/>
      <c r="PMP14" s="153"/>
      <c r="PMQ14" s="153"/>
      <c r="PMR14" s="153"/>
      <c r="PMS14" s="153"/>
      <c r="PMT14" s="153"/>
      <c r="PMU14" s="153"/>
      <c r="PMV14" s="153"/>
      <c r="PMW14" s="153"/>
      <c r="PMX14" s="153"/>
      <c r="PMY14" s="153"/>
      <c r="PMZ14" s="153"/>
      <c r="PNA14" s="153"/>
      <c r="PNB14" s="153"/>
      <c r="PNC14" s="153"/>
      <c r="PND14" s="153"/>
      <c r="PNE14" s="153"/>
      <c r="PNF14" s="153"/>
      <c r="PNG14" s="153"/>
      <c r="PNH14" s="153"/>
      <c r="PNI14" s="153"/>
      <c r="PNJ14" s="153"/>
      <c r="PNK14" s="153"/>
      <c r="PNL14" s="153"/>
      <c r="PNM14" s="153"/>
      <c r="PNN14" s="153"/>
      <c r="PNO14" s="153"/>
      <c r="PNP14" s="153"/>
      <c r="PNQ14" s="153"/>
      <c r="PNR14" s="153"/>
      <c r="PNS14" s="153"/>
      <c r="PNT14" s="153"/>
      <c r="PNU14" s="153"/>
      <c r="PNV14" s="153"/>
      <c r="PNW14" s="153"/>
      <c r="PNX14" s="153"/>
      <c r="PNY14" s="153"/>
      <c r="PNZ14" s="153"/>
      <c r="POA14" s="153"/>
      <c r="POB14" s="153"/>
      <c r="POC14" s="153"/>
      <c r="POD14" s="153"/>
      <c r="POE14" s="153"/>
      <c r="POF14" s="153"/>
      <c r="POG14" s="153"/>
      <c r="POH14" s="153"/>
      <c r="POI14" s="153"/>
      <c r="POJ14" s="153"/>
      <c r="POK14" s="153"/>
      <c r="POL14" s="153"/>
      <c r="POM14" s="153"/>
      <c r="PON14" s="153"/>
      <c r="POO14" s="153"/>
      <c r="POP14" s="153"/>
      <c r="POQ14" s="153"/>
      <c r="POR14" s="153"/>
      <c r="POS14" s="153"/>
      <c r="POT14" s="153"/>
      <c r="POU14" s="153"/>
      <c r="POV14" s="153"/>
      <c r="POW14" s="153"/>
      <c r="POX14" s="153"/>
      <c r="POY14" s="153"/>
      <c r="POZ14" s="153"/>
      <c r="PPA14" s="153"/>
      <c r="PPB14" s="153"/>
      <c r="PPC14" s="153"/>
      <c r="PPD14" s="153"/>
      <c r="PPE14" s="153"/>
      <c r="PPF14" s="153"/>
      <c r="PPG14" s="153"/>
      <c r="PPH14" s="153"/>
      <c r="PPI14" s="153"/>
      <c r="PPJ14" s="153"/>
      <c r="PPK14" s="153"/>
      <c r="PPL14" s="153"/>
      <c r="PPM14" s="153"/>
      <c r="PPN14" s="153"/>
      <c r="PPO14" s="153"/>
      <c r="PPP14" s="153"/>
      <c r="PPQ14" s="153"/>
      <c r="PPR14" s="153"/>
      <c r="PPS14" s="153"/>
      <c r="PPT14" s="153"/>
      <c r="PPU14" s="153"/>
      <c r="PPV14" s="153"/>
      <c r="PPW14" s="153"/>
      <c r="PPX14" s="153"/>
      <c r="PPY14" s="153"/>
      <c r="PPZ14" s="153"/>
      <c r="PQA14" s="153"/>
      <c r="PQB14" s="153"/>
      <c r="PQC14" s="153"/>
      <c r="PQD14" s="153"/>
      <c r="PQE14" s="153"/>
      <c r="PQF14" s="153"/>
      <c r="PQG14" s="153"/>
      <c r="PQH14" s="153"/>
      <c r="PQI14" s="153"/>
      <c r="PQJ14" s="153"/>
      <c r="PQK14" s="153"/>
      <c r="PQL14" s="153"/>
      <c r="PQM14" s="153"/>
      <c r="PQN14" s="153"/>
      <c r="PQO14" s="153"/>
      <c r="PQP14" s="153"/>
      <c r="PQQ14" s="153"/>
      <c r="PQR14" s="153"/>
      <c r="PQS14" s="153"/>
      <c r="PQT14" s="153"/>
      <c r="PQU14" s="153"/>
      <c r="PQV14" s="153"/>
      <c r="PQW14" s="153"/>
      <c r="PQX14" s="153"/>
      <c r="PQY14" s="153"/>
      <c r="PQZ14" s="153"/>
      <c r="PRA14" s="153"/>
      <c r="PRB14" s="153"/>
      <c r="PRC14" s="153"/>
      <c r="PRD14" s="153"/>
      <c r="PRE14" s="153"/>
      <c r="PRF14" s="153"/>
      <c r="PRG14" s="153"/>
      <c r="PRH14" s="153"/>
      <c r="PRI14" s="153"/>
      <c r="PRJ14" s="153"/>
      <c r="PRK14" s="153"/>
      <c r="PRL14" s="153"/>
      <c r="PRM14" s="153"/>
      <c r="PRN14" s="153"/>
      <c r="PRO14" s="153"/>
      <c r="PRP14" s="153"/>
      <c r="PRQ14" s="153"/>
      <c r="PRR14" s="153"/>
      <c r="PRS14" s="153"/>
      <c r="PRT14" s="153"/>
      <c r="PRU14" s="153"/>
      <c r="PRV14" s="153"/>
      <c r="PRW14" s="153"/>
      <c r="PRX14" s="153"/>
      <c r="PRY14" s="153"/>
      <c r="PRZ14" s="153"/>
      <c r="PSA14" s="153"/>
      <c r="PSB14" s="153"/>
      <c r="PSC14" s="153"/>
      <c r="PSD14" s="153"/>
      <c r="PSE14" s="153"/>
      <c r="PSF14" s="153"/>
      <c r="PSG14" s="153"/>
      <c r="PSH14" s="153"/>
      <c r="PSI14" s="153"/>
      <c r="PSJ14" s="153"/>
      <c r="PSK14" s="153"/>
      <c r="PSL14" s="153"/>
      <c r="PSM14" s="153"/>
      <c r="PSN14" s="153"/>
      <c r="PSO14" s="153"/>
      <c r="PSP14" s="153"/>
      <c r="PSQ14" s="153"/>
      <c r="PSR14" s="153"/>
      <c r="PSS14" s="153"/>
      <c r="PST14" s="153"/>
      <c r="PSU14" s="153"/>
      <c r="PSV14" s="153"/>
      <c r="PSW14" s="153"/>
      <c r="PSX14" s="153"/>
      <c r="PSY14" s="153"/>
      <c r="PSZ14" s="153"/>
      <c r="PTA14" s="153"/>
      <c r="PTB14" s="153"/>
      <c r="PTC14" s="153"/>
      <c r="PTD14" s="153"/>
      <c r="PTE14" s="153"/>
      <c r="PTF14" s="153"/>
      <c r="PTG14" s="153"/>
      <c r="PTH14" s="153"/>
      <c r="PTI14" s="153"/>
      <c r="PTJ14" s="153"/>
      <c r="PTK14" s="153"/>
      <c r="PTL14" s="153"/>
      <c r="PTM14" s="153"/>
      <c r="PTN14" s="153"/>
      <c r="PTO14" s="153"/>
      <c r="PTP14" s="153"/>
      <c r="PTQ14" s="153"/>
      <c r="PTR14" s="153"/>
      <c r="PTS14" s="153"/>
      <c r="PTT14" s="153"/>
      <c r="PTU14" s="153"/>
      <c r="PTV14" s="153"/>
      <c r="PTW14" s="153"/>
      <c r="PTX14" s="153"/>
      <c r="PTY14" s="153"/>
      <c r="PTZ14" s="153"/>
      <c r="PUA14" s="153"/>
      <c r="PUB14" s="153"/>
      <c r="PUC14" s="153"/>
      <c r="PUD14" s="153"/>
      <c r="PUE14" s="153"/>
      <c r="PUF14" s="153"/>
      <c r="PUG14" s="153"/>
      <c r="PUH14" s="153"/>
      <c r="PUI14" s="153"/>
      <c r="PUJ14" s="153"/>
      <c r="PUK14" s="153"/>
      <c r="PUL14" s="153"/>
      <c r="PUM14" s="153"/>
      <c r="PUN14" s="153"/>
      <c r="PUO14" s="153"/>
      <c r="PUP14" s="153"/>
      <c r="PUQ14" s="153"/>
      <c r="PUR14" s="153"/>
      <c r="PUS14" s="153"/>
      <c r="PUT14" s="153"/>
      <c r="PUU14" s="153"/>
      <c r="PUV14" s="153"/>
      <c r="PUW14" s="153"/>
      <c r="PUX14" s="153"/>
      <c r="PUY14" s="153"/>
      <c r="PUZ14" s="153"/>
      <c r="PVA14" s="153"/>
      <c r="PVB14" s="153"/>
      <c r="PVC14" s="153"/>
      <c r="PVD14" s="153"/>
      <c r="PVE14" s="153"/>
      <c r="PVF14" s="153"/>
      <c r="PVG14" s="153"/>
      <c r="PVH14" s="153"/>
      <c r="PVI14" s="153"/>
      <c r="PVJ14" s="153"/>
      <c r="PVK14" s="153"/>
      <c r="PVL14" s="153"/>
      <c r="PVM14" s="153"/>
      <c r="PVN14" s="153"/>
      <c r="PVO14" s="153"/>
      <c r="PVP14" s="153"/>
      <c r="PVQ14" s="153"/>
      <c r="PVR14" s="153"/>
      <c r="PVS14" s="153"/>
      <c r="PVT14" s="153"/>
      <c r="PVU14" s="153"/>
      <c r="PVV14" s="153"/>
      <c r="PVW14" s="153"/>
      <c r="PVX14" s="153"/>
      <c r="PVY14" s="153"/>
      <c r="PVZ14" s="153"/>
      <c r="PWA14" s="153"/>
      <c r="PWB14" s="153"/>
      <c r="PWC14" s="153"/>
      <c r="PWD14" s="153"/>
      <c r="PWE14" s="153"/>
      <c r="PWF14" s="153"/>
      <c r="PWG14" s="153"/>
      <c r="PWH14" s="153"/>
      <c r="PWI14" s="153"/>
      <c r="PWJ14" s="153"/>
      <c r="PWK14" s="153"/>
      <c r="PWL14" s="153"/>
      <c r="PWM14" s="153"/>
      <c r="PWN14" s="153"/>
      <c r="PWO14" s="153"/>
      <c r="PWP14" s="153"/>
      <c r="PWQ14" s="153"/>
      <c r="PWR14" s="153"/>
      <c r="PWS14" s="153"/>
      <c r="PWT14" s="153"/>
      <c r="PWU14" s="153"/>
      <c r="PWV14" s="153"/>
      <c r="PWW14" s="153"/>
      <c r="PWX14" s="153"/>
      <c r="PWY14" s="153"/>
      <c r="PWZ14" s="153"/>
      <c r="PXA14" s="153"/>
      <c r="PXB14" s="153"/>
      <c r="PXC14" s="153"/>
      <c r="PXD14" s="153"/>
      <c r="PXE14" s="153"/>
      <c r="PXF14" s="153"/>
      <c r="PXG14" s="153"/>
      <c r="PXH14" s="153"/>
      <c r="PXI14" s="153"/>
      <c r="PXJ14" s="153"/>
      <c r="PXK14" s="153"/>
      <c r="PXL14" s="153"/>
      <c r="PXM14" s="153"/>
      <c r="PXN14" s="153"/>
      <c r="PXO14" s="153"/>
      <c r="PXP14" s="153"/>
      <c r="PXQ14" s="153"/>
      <c r="PXR14" s="153"/>
      <c r="PXS14" s="153"/>
      <c r="PXT14" s="153"/>
      <c r="PXU14" s="153"/>
      <c r="PXV14" s="153"/>
      <c r="PXW14" s="153"/>
      <c r="PXX14" s="153"/>
      <c r="PXY14" s="153"/>
      <c r="PXZ14" s="153"/>
      <c r="PYA14" s="153"/>
      <c r="PYB14" s="153"/>
      <c r="PYC14" s="153"/>
      <c r="PYD14" s="153"/>
      <c r="PYE14" s="153"/>
      <c r="PYF14" s="153"/>
      <c r="PYG14" s="153"/>
      <c r="PYH14" s="153"/>
      <c r="PYI14" s="153"/>
      <c r="PYJ14" s="153"/>
      <c r="PYK14" s="153"/>
      <c r="PYL14" s="153"/>
      <c r="PYM14" s="153"/>
      <c r="PYN14" s="153"/>
      <c r="PYO14" s="153"/>
      <c r="PYP14" s="153"/>
      <c r="PYQ14" s="153"/>
      <c r="PYR14" s="153"/>
      <c r="PYS14" s="153"/>
      <c r="PYT14" s="153"/>
      <c r="PYU14" s="153"/>
      <c r="PYV14" s="153"/>
      <c r="PYW14" s="153"/>
      <c r="PYX14" s="153"/>
      <c r="PYY14" s="153"/>
      <c r="PYZ14" s="153"/>
      <c r="PZA14" s="153"/>
      <c r="PZB14" s="153"/>
      <c r="PZC14" s="153"/>
      <c r="PZD14" s="153"/>
      <c r="PZE14" s="153"/>
      <c r="PZF14" s="153"/>
      <c r="PZG14" s="153"/>
      <c r="PZH14" s="153"/>
      <c r="PZI14" s="153"/>
      <c r="PZJ14" s="153"/>
      <c r="PZK14" s="153"/>
      <c r="PZL14" s="153"/>
      <c r="PZM14" s="153"/>
      <c r="PZN14" s="153"/>
      <c r="PZO14" s="153"/>
      <c r="PZP14" s="153"/>
      <c r="PZQ14" s="153"/>
      <c r="PZR14" s="153"/>
      <c r="PZS14" s="153"/>
      <c r="PZT14" s="153"/>
      <c r="PZU14" s="153"/>
      <c r="PZV14" s="153"/>
      <c r="PZW14" s="153"/>
      <c r="PZX14" s="153"/>
      <c r="PZY14" s="153"/>
      <c r="PZZ14" s="153"/>
      <c r="QAA14" s="153"/>
      <c r="QAB14" s="153"/>
      <c r="QAC14" s="153"/>
      <c r="QAD14" s="153"/>
      <c r="QAE14" s="153"/>
      <c r="QAF14" s="153"/>
      <c r="QAG14" s="153"/>
      <c r="QAH14" s="153"/>
      <c r="QAI14" s="153"/>
      <c r="QAJ14" s="153"/>
      <c r="QAK14" s="153"/>
      <c r="QAL14" s="153"/>
      <c r="QAM14" s="153"/>
      <c r="QAN14" s="153"/>
      <c r="QAO14" s="153"/>
      <c r="QAP14" s="153"/>
      <c r="QAQ14" s="153"/>
      <c r="QAR14" s="153"/>
      <c r="QAS14" s="153"/>
      <c r="QAT14" s="153"/>
      <c r="QAU14" s="153"/>
      <c r="QAV14" s="153"/>
      <c r="QAW14" s="153"/>
      <c r="QAX14" s="153"/>
      <c r="QAY14" s="153"/>
      <c r="QAZ14" s="153"/>
      <c r="QBA14" s="153"/>
      <c r="QBB14" s="153"/>
      <c r="QBC14" s="153"/>
      <c r="QBD14" s="153"/>
      <c r="QBE14" s="153"/>
      <c r="QBF14" s="153"/>
      <c r="QBG14" s="153"/>
      <c r="QBH14" s="153"/>
      <c r="QBI14" s="153"/>
      <c r="QBJ14" s="153"/>
      <c r="QBK14" s="153"/>
      <c r="QBL14" s="153"/>
      <c r="QBM14" s="153"/>
      <c r="QBN14" s="153"/>
      <c r="QBO14" s="153"/>
      <c r="QBP14" s="153"/>
      <c r="QBQ14" s="153"/>
      <c r="QBR14" s="153"/>
      <c r="QBS14" s="153"/>
      <c r="QBT14" s="153"/>
      <c r="QBU14" s="153"/>
      <c r="QBV14" s="153"/>
      <c r="QBW14" s="153"/>
      <c r="QBX14" s="153"/>
      <c r="QBY14" s="153"/>
      <c r="QBZ14" s="153"/>
      <c r="QCA14" s="153"/>
      <c r="QCB14" s="153"/>
      <c r="QCC14" s="153"/>
      <c r="QCD14" s="153"/>
      <c r="QCE14" s="153"/>
      <c r="QCF14" s="153"/>
      <c r="QCG14" s="153"/>
      <c r="QCH14" s="153"/>
      <c r="QCI14" s="153"/>
      <c r="QCJ14" s="153"/>
      <c r="QCK14" s="153"/>
      <c r="QCL14" s="153"/>
      <c r="QCM14" s="153"/>
      <c r="QCN14" s="153"/>
      <c r="QCO14" s="153"/>
      <c r="QCP14" s="153"/>
      <c r="QCQ14" s="153"/>
      <c r="QCR14" s="153"/>
      <c r="QCS14" s="153"/>
      <c r="QCT14" s="153"/>
      <c r="QCU14" s="153"/>
      <c r="QCV14" s="153"/>
      <c r="QCW14" s="153"/>
      <c r="QCX14" s="153"/>
      <c r="QCY14" s="153"/>
      <c r="QCZ14" s="153"/>
      <c r="QDA14" s="153"/>
      <c r="QDB14" s="153"/>
      <c r="QDC14" s="153"/>
      <c r="QDD14" s="153"/>
      <c r="QDE14" s="153"/>
      <c r="QDF14" s="153"/>
      <c r="QDG14" s="153"/>
      <c r="QDH14" s="153"/>
      <c r="QDI14" s="153"/>
      <c r="QDJ14" s="153"/>
      <c r="QDK14" s="153"/>
      <c r="QDL14" s="153"/>
      <c r="QDM14" s="153"/>
      <c r="QDN14" s="153"/>
      <c r="QDO14" s="153"/>
      <c r="QDP14" s="153"/>
      <c r="QDQ14" s="153"/>
      <c r="QDR14" s="153"/>
      <c r="QDS14" s="153"/>
      <c r="QDT14" s="153"/>
      <c r="QDU14" s="153"/>
      <c r="QDV14" s="153"/>
      <c r="QDW14" s="153"/>
      <c r="QDX14" s="153"/>
      <c r="QDY14" s="153"/>
      <c r="QDZ14" s="153"/>
      <c r="QEA14" s="153"/>
      <c r="QEB14" s="153"/>
      <c r="QEC14" s="153"/>
      <c r="QED14" s="153"/>
      <c r="QEE14" s="153"/>
      <c r="QEF14" s="153"/>
      <c r="QEG14" s="153"/>
      <c r="QEH14" s="153"/>
      <c r="QEI14" s="153"/>
      <c r="QEJ14" s="153"/>
      <c r="QEK14" s="153"/>
      <c r="QEL14" s="153"/>
      <c r="QEM14" s="153"/>
      <c r="QEN14" s="153"/>
      <c r="QEO14" s="153"/>
      <c r="QEP14" s="153"/>
      <c r="QEQ14" s="153"/>
      <c r="QER14" s="153"/>
      <c r="QES14" s="153"/>
      <c r="QET14" s="153"/>
      <c r="QEU14" s="153"/>
      <c r="QEV14" s="153"/>
      <c r="QEW14" s="153"/>
      <c r="QEX14" s="153"/>
      <c r="QEY14" s="153"/>
      <c r="QEZ14" s="153"/>
      <c r="QFA14" s="153"/>
      <c r="QFB14" s="153"/>
      <c r="QFC14" s="153"/>
      <c r="QFD14" s="153"/>
      <c r="QFE14" s="153"/>
      <c r="QFF14" s="153"/>
      <c r="QFG14" s="153"/>
      <c r="QFH14" s="153"/>
      <c r="QFI14" s="153"/>
      <c r="QFJ14" s="153"/>
      <c r="QFK14" s="153"/>
      <c r="QFL14" s="153"/>
      <c r="QFM14" s="153"/>
      <c r="QFN14" s="153"/>
      <c r="QFO14" s="153"/>
      <c r="QFP14" s="153"/>
      <c r="QFQ14" s="153"/>
      <c r="QFR14" s="153"/>
      <c r="QFS14" s="153"/>
      <c r="QFT14" s="153"/>
      <c r="QFU14" s="153"/>
      <c r="QFV14" s="153"/>
      <c r="QFW14" s="153"/>
      <c r="QFX14" s="153"/>
      <c r="QFY14" s="153"/>
      <c r="QFZ14" s="153"/>
      <c r="QGA14" s="153"/>
      <c r="QGB14" s="153"/>
      <c r="QGC14" s="153"/>
      <c r="QGD14" s="153"/>
      <c r="QGE14" s="153"/>
      <c r="QGF14" s="153"/>
      <c r="QGG14" s="153"/>
      <c r="QGH14" s="153"/>
      <c r="QGI14" s="153"/>
      <c r="QGJ14" s="153"/>
      <c r="QGK14" s="153"/>
      <c r="QGL14" s="153"/>
      <c r="QGM14" s="153"/>
      <c r="QGN14" s="153"/>
      <c r="QGO14" s="153"/>
      <c r="QGP14" s="153"/>
      <c r="QGQ14" s="153"/>
      <c r="QGR14" s="153"/>
      <c r="QGS14" s="153"/>
      <c r="QGT14" s="153"/>
      <c r="QGU14" s="153"/>
      <c r="QGV14" s="153"/>
      <c r="QGW14" s="153"/>
      <c r="QGX14" s="153"/>
      <c r="QGY14" s="153"/>
      <c r="QGZ14" s="153"/>
      <c r="QHA14" s="153"/>
      <c r="QHB14" s="153"/>
      <c r="QHC14" s="153"/>
      <c r="QHD14" s="153"/>
      <c r="QHE14" s="153"/>
      <c r="QHF14" s="153"/>
      <c r="QHG14" s="153"/>
      <c r="QHH14" s="153"/>
      <c r="QHI14" s="153"/>
      <c r="QHJ14" s="153"/>
      <c r="QHK14" s="153"/>
      <c r="QHL14" s="153"/>
      <c r="QHM14" s="153"/>
      <c r="QHN14" s="153"/>
      <c r="QHO14" s="153"/>
      <c r="QHP14" s="153"/>
      <c r="QHQ14" s="153"/>
      <c r="QHR14" s="153"/>
      <c r="QHS14" s="153"/>
      <c r="QHT14" s="153"/>
      <c r="QHU14" s="153"/>
      <c r="QHV14" s="153"/>
      <c r="QHW14" s="153"/>
      <c r="QHX14" s="153"/>
      <c r="QHY14" s="153"/>
      <c r="QHZ14" s="153"/>
      <c r="QIA14" s="153"/>
      <c r="QIB14" s="153"/>
      <c r="QIC14" s="153"/>
      <c r="QID14" s="153"/>
      <c r="QIE14" s="153"/>
      <c r="QIF14" s="153"/>
      <c r="QIG14" s="153"/>
      <c r="QIH14" s="153"/>
      <c r="QII14" s="153"/>
      <c r="QIJ14" s="153"/>
      <c r="QIK14" s="153"/>
      <c r="QIL14" s="153"/>
      <c r="QIM14" s="153"/>
      <c r="QIN14" s="153"/>
      <c r="QIO14" s="153"/>
      <c r="QIP14" s="153"/>
      <c r="QIQ14" s="153"/>
      <c r="QIR14" s="153"/>
      <c r="QIS14" s="153"/>
      <c r="QIT14" s="153"/>
      <c r="QIU14" s="153"/>
      <c r="QIV14" s="153"/>
      <c r="QIW14" s="153"/>
      <c r="QIX14" s="153"/>
      <c r="QIY14" s="153"/>
      <c r="QIZ14" s="153"/>
      <c r="QJA14" s="153"/>
      <c r="QJB14" s="153"/>
      <c r="QJC14" s="153"/>
      <c r="QJD14" s="153"/>
      <c r="QJE14" s="153"/>
      <c r="QJF14" s="153"/>
      <c r="QJG14" s="153"/>
      <c r="QJH14" s="153"/>
      <c r="QJI14" s="153"/>
      <c r="QJJ14" s="153"/>
      <c r="QJK14" s="153"/>
      <c r="QJL14" s="153"/>
      <c r="QJM14" s="153"/>
      <c r="QJN14" s="153"/>
      <c r="QJO14" s="153"/>
      <c r="QJP14" s="153"/>
      <c r="QJQ14" s="153"/>
      <c r="QJR14" s="153"/>
      <c r="QJS14" s="153"/>
      <c r="QJT14" s="153"/>
      <c r="QJU14" s="153"/>
      <c r="QJV14" s="153"/>
      <c r="QJW14" s="153"/>
      <c r="QJX14" s="153"/>
      <c r="QJY14" s="153"/>
      <c r="QJZ14" s="153"/>
      <c r="QKA14" s="153"/>
      <c r="QKB14" s="153"/>
      <c r="QKC14" s="153"/>
      <c r="QKD14" s="153"/>
      <c r="QKE14" s="153"/>
      <c r="QKF14" s="153"/>
      <c r="QKG14" s="153"/>
      <c r="QKH14" s="153"/>
      <c r="QKI14" s="153"/>
      <c r="QKJ14" s="153"/>
      <c r="QKK14" s="153"/>
      <c r="QKL14" s="153"/>
      <c r="QKM14" s="153"/>
      <c r="QKN14" s="153"/>
      <c r="QKO14" s="153"/>
      <c r="QKP14" s="153"/>
      <c r="QKQ14" s="153"/>
      <c r="QKR14" s="153"/>
      <c r="QKS14" s="153"/>
      <c r="QKT14" s="153"/>
      <c r="QKU14" s="153"/>
      <c r="QKV14" s="153"/>
      <c r="QKW14" s="153"/>
      <c r="QKX14" s="153"/>
      <c r="QKY14" s="153"/>
      <c r="QKZ14" s="153"/>
      <c r="QLA14" s="153"/>
      <c r="QLB14" s="153"/>
      <c r="QLC14" s="153"/>
      <c r="QLD14" s="153"/>
      <c r="QLE14" s="153"/>
      <c r="QLF14" s="153"/>
      <c r="QLG14" s="153"/>
      <c r="QLH14" s="153"/>
      <c r="QLI14" s="153"/>
      <c r="QLJ14" s="153"/>
      <c r="QLK14" s="153"/>
      <c r="QLL14" s="153"/>
      <c r="QLM14" s="153"/>
      <c r="QLN14" s="153"/>
      <c r="QLO14" s="153"/>
      <c r="QLP14" s="153"/>
      <c r="QLQ14" s="153"/>
      <c r="QLR14" s="153"/>
      <c r="QLS14" s="153"/>
      <c r="QLT14" s="153"/>
      <c r="QLU14" s="153"/>
      <c r="QLV14" s="153"/>
      <c r="QLW14" s="153"/>
      <c r="QLX14" s="153"/>
      <c r="QLY14" s="153"/>
      <c r="QLZ14" s="153"/>
      <c r="QMA14" s="153"/>
      <c r="QMB14" s="153"/>
      <c r="QMC14" s="153"/>
      <c r="QMD14" s="153"/>
      <c r="QME14" s="153"/>
      <c r="QMF14" s="153"/>
      <c r="QMG14" s="153"/>
      <c r="QMH14" s="153"/>
      <c r="QMI14" s="153"/>
      <c r="QMJ14" s="153"/>
      <c r="QMK14" s="153"/>
      <c r="QML14" s="153"/>
      <c r="QMM14" s="153"/>
      <c r="QMN14" s="153"/>
      <c r="QMO14" s="153"/>
      <c r="QMP14" s="153"/>
      <c r="QMQ14" s="153"/>
      <c r="QMR14" s="153"/>
      <c r="QMS14" s="153"/>
      <c r="QMT14" s="153"/>
      <c r="QMU14" s="153"/>
      <c r="QMV14" s="153"/>
      <c r="QMW14" s="153"/>
      <c r="QMX14" s="153"/>
      <c r="QMY14" s="153"/>
      <c r="QMZ14" s="153"/>
      <c r="QNA14" s="153"/>
      <c r="QNB14" s="153"/>
      <c r="QNC14" s="153"/>
      <c r="QND14" s="153"/>
      <c r="QNE14" s="153"/>
      <c r="QNF14" s="153"/>
      <c r="QNG14" s="153"/>
      <c r="QNH14" s="153"/>
      <c r="QNI14" s="153"/>
      <c r="QNJ14" s="153"/>
      <c r="QNK14" s="153"/>
      <c r="QNL14" s="153"/>
      <c r="QNM14" s="153"/>
      <c r="QNN14" s="153"/>
      <c r="QNO14" s="153"/>
      <c r="QNP14" s="153"/>
      <c r="QNQ14" s="153"/>
      <c r="QNR14" s="153"/>
      <c r="QNS14" s="153"/>
      <c r="QNT14" s="153"/>
      <c r="QNU14" s="153"/>
      <c r="QNV14" s="153"/>
      <c r="QNW14" s="153"/>
      <c r="QNX14" s="153"/>
      <c r="QNY14" s="153"/>
      <c r="QNZ14" s="153"/>
      <c r="QOA14" s="153"/>
      <c r="QOB14" s="153"/>
      <c r="QOC14" s="153"/>
      <c r="QOD14" s="153"/>
      <c r="QOE14" s="153"/>
      <c r="QOF14" s="153"/>
      <c r="QOG14" s="153"/>
      <c r="QOH14" s="153"/>
      <c r="QOI14" s="153"/>
      <c r="QOJ14" s="153"/>
      <c r="QOK14" s="153"/>
      <c r="QOL14" s="153"/>
      <c r="QOM14" s="153"/>
      <c r="QON14" s="153"/>
      <c r="QOO14" s="153"/>
      <c r="QOP14" s="153"/>
      <c r="QOQ14" s="153"/>
      <c r="QOR14" s="153"/>
      <c r="QOS14" s="153"/>
      <c r="QOT14" s="153"/>
      <c r="QOU14" s="153"/>
      <c r="QOV14" s="153"/>
      <c r="QOW14" s="153"/>
      <c r="QOX14" s="153"/>
      <c r="QOY14" s="153"/>
      <c r="QOZ14" s="153"/>
      <c r="QPA14" s="153"/>
      <c r="QPB14" s="153"/>
      <c r="QPC14" s="153"/>
      <c r="QPD14" s="153"/>
      <c r="QPE14" s="153"/>
      <c r="QPF14" s="153"/>
      <c r="QPG14" s="153"/>
      <c r="QPH14" s="153"/>
      <c r="QPI14" s="153"/>
      <c r="QPJ14" s="153"/>
      <c r="QPK14" s="153"/>
      <c r="QPL14" s="153"/>
      <c r="QPM14" s="153"/>
      <c r="QPN14" s="153"/>
      <c r="QPO14" s="153"/>
      <c r="QPP14" s="153"/>
      <c r="QPQ14" s="153"/>
      <c r="QPR14" s="153"/>
      <c r="QPS14" s="153"/>
      <c r="QPT14" s="153"/>
      <c r="QPU14" s="153"/>
      <c r="QPV14" s="153"/>
      <c r="QPW14" s="153"/>
      <c r="QPX14" s="153"/>
      <c r="QPY14" s="153"/>
      <c r="QPZ14" s="153"/>
      <c r="QQA14" s="153"/>
      <c r="QQB14" s="153"/>
      <c r="QQC14" s="153"/>
      <c r="QQD14" s="153"/>
      <c r="QQE14" s="153"/>
      <c r="QQF14" s="153"/>
      <c r="QQG14" s="153"/>
      <c r="QQH14" s="153"/>
      <c r="QQI14" s="153"/>
      <c r="QQJ14" s="153"/>
      <c r="QQK14" s="153"/>
      <c r="QQL14" s="153"/>
      <c r="QQM14" s="153"/>
      <c r="QQN14" s="153"/>
      <c r="QQO14" s="153"/>
      <c r="QQP14" s="153"/>
      <c r="QQQ14" s="153"/>
      <c r="QQR14" s="153"/>
      <c r="QQS14" s="153"/>
      <c r="QQT14" s="153"/>
      <c r="QQU14" s="153"/>
      <c r="QQV14" s="153"/>
      <c r="QQW14" s="153"/>
      <c r="QQX14" s="153"/>
      <c r="QQY14" s="153"/>
      <c r="QQZ14" s="153"/>
      <c r="QRA14" s="153"/>
      <c r="QRB14" s="153"/>
      <c r="QRC14" s="153"/>
      <c r="QRD14" s="153"/>
      <c r="QRE14" s="153"/>
      <c r="QRF14" s="153"/>
      <c r="QRG14" s="153"/>
      <c r="QRH14" s="153"/>
      <c r="QRI14" s="153"/>
      <c r="QRJ14" s="153"/>
      <c r="QRK14" s="153"/>
      <c r="QRL14" s="153"/>
      <c r="QRM14" s="153"/>
      <c r="QRN14" s="153"/>
      <c r="QRO14" s="153"/>
      <c r="QRP14" s="153"/>
      <c r="QRQ14" s="153"/>
      <c r="QRR14" s="153"/>
      <c r="QRS14" s="153"/>
      <c r="QRT14" s="153"/>
      <c r="QRU14" s="153"/>
      <c r="QRV14" s="153"/>
      <c r="QRW14" s="153"/>
      <c r="QRX14" s="153"/>
      <c r="QRY14" s="153"/>
      <c r="QRZ14" s="153"/>
      <c r="QSA14" s="153"/>
      <c r="QSB14" s="153"/>
      <c r="QSC14" s="153"/>
      <c r="QSD14" s="153"/>
      <c r="QSE14" s="153"/>
      <c r="QSF14" s="153"/>
      <c r="QSG14" s="153"/>
      <c r="QSH14" s="153"/>
      <c r="QSI14" s="153"/>
      <c r="QSJ14" s="153"/>
      <c r="QSK14" s="153"/>
      <c r="QSL14" s="153"/>
      <c r="QSM14" s="153"/>
      <c r="QSN14" s="153"/>
      <c r="QSO14" s="153"/>
      <c r="QSP14" s="153"/>
      <c r="QSQ14" s="153"/>
      <c r="QSR14" s="153"/>
      <c r="QSS14" s="153"/>
      <c r="QST14" s="153"/>
      <c r="QSU14" s="153"/>
      <c r="QSV14" s="153"/>
      <c r="QSW14" s="153"/>
      <c r="QSX14" s="153"/>
      <c r="QSY14" s="153"/>
      <c r="QSZ14" s="153"/>
      <c r="QTA14" s="153"/>
      <c r="QTB14" s="153"/>
      <c r="QTC14" s="153"/>
      <c r="QTD14" s="153"/>
      <c r="QTE14" s="153"/>
      <c r="QTF14" s="153"/>
      <c r="QTG14" s="153"/>
      <c r="QTH14" s="153"/>
      <c r="QTI14" s="153"/>
      <c r="QTJ14" s="153"/>
      <c r="QTK14" s="153"/>
      <c r="QTL14" s="153"/>
      <c r="QTM14" s="153"/>
      <c r="QTN14" s="153"/>
      <c r="QTO14" s="153"/>
      <c r="QTP14" s="153"/>
      <c r="QTQ14" s="153"/>
      <c r="QTR14" s="153"/>
      <c r="QTS14" s="153"/>
      <c r="QTT14" s="153"/>
      <c r="QTU14" s="153"/>
      <c r="QTV14" s="153"/>
      <c r="QTW14" s="153"/>
      <c r="QTX14" s="153"/>
      <c r="QTY14" s="153"/>
      <c r="QTZ14" s="153"/>
      <c r="QUA14" s="153"/>
      <c r="QUB14" s="153"/>
      <c r="QUC14" s="153"/>
      <c r="QUD14" s="153"/>
      <c r="QUE14" s="153"/>
      <c r="QUF14" s="153"/>
      <c r="QUG14" s="153"/>
      <c r="QUH14" s="153"/>
      <c r="QUI14" s="153"/>
      <c r="QUJ14" s="153"/>
      <c r="QUK14" s="153"/>
      <c r="QUL14" s="153"/>
      <c r="QUM14" s="153"/>
      <c r="QUN14" s="153"/>
      <c r="QUO14" s="153"/>
      <c r="QUP14" s="153"/>
      <c r="QUQ14" s="153"/>
      <c r="QUR14" s="153"/>
      <c r="QUS14" s="153"/>
      <c r="QUT14" s="153"/>
      <c r="QUU14" s="153"/>
      <c r="QUV14" s="153"/>
      <c r="QUW14" s="153"/>
      <c r="QUX14" s="153"/>
      <c r="QUY14" s="153"/>
      <c r="QUZ14" s="153"/>
      <c r="QVA14" s="153"/>
      <c r="QVB14" s="153"/>
      <c r="QVC14" s="153"/>
      <c r="QVD14" s="153"/>
      <c r="QVE14" s="153"/>
      <c r="QVF14" s="153"/>
      <c r="QVG14" s="153"/>
      <c r="QVH14" s="153"/>
      <c r="QVI14" s="153"/>
      <c r="QVJ14" s="153"/>
      <c r="QVK14" s="153"/>
      <c r="QVL14" s="153"/>
      <c r="QVM14" s="153"/>
      <c r="QVN14" s="153"/>
      <c r="QVO14" s="153"/>
      <c r="QVP14" s="153"/>
      <c r="QVQ14" s="153"/>
      <c r="QVR14" s="153"/>
      <c r="QVS14" s="153"/>
      <c r="QVT14" s="153"/>
      <c r="QVU14" s="153"/>
      <c r="QVV14" s="153"/>
      <c r="QVW14" s="153"/>
      <c r="QVX14" s="153"/>
      <c r="QVY14" s="153"/>
      <c r="QVZ14" s="153"/>
      <c r="QWA14" s="153"/>
      <c r="QWB14" s="153"/>
      <c r="QWC14" s="153"/>
      <c r="QWD14" s="153"/>
      <c r="QWE14" s="153"/>
      <c r="QWF14" s="153"/>
      <c r="QWG14" s="153"/>
      <c r="QWH14" s="153"/>
      <c r="QWI14" s="153"/>
      <c r="QWJ14" s="153"/>
      <c r="QWK14" s="153"/>
      <c r="QWL14" s="153"/>
      <c r="QWM14" s="153"/>
      <c r="QWN14" s="153"/>
      <c r="QWO14" s="153"/>
      <c r="QWP14" s="153"/>
      <c r="QWQ14" s="153"/>
      <c r="QWR14" s="153"/>
      <c r="QWS14" s="153"/>
      <c r="QWT14" s="153"/>
      <c r="QWU14" s="153"/>
      <c r="QWV14" s="153"/>
      <c r="QWW14" s="153"/>
      <c r="QWX14" s="153"/>
      <c r="QWY14" s="153"/>
      <c r="QWZ14" s="153"/>
      <c r="QXA14" s="153"/>
      <c r="QXB14" s="153"/>
      <c r="QXC14" s="153"/>
      <c r="QXD14" s="153"/>
      <c r="QXE14" s="153"/>
      <c r="QXF14" s="153"/>
      <c r="QXG14" s="153"/>
      <c r="QXH14" s="153"/>
      <c r="QXI14" s="153"/>
      <c r="QXJ14" s="153"/>
      <c r="QXK14" s="153"/>
      <c r="QXL14" s="153"/>
      <c r="QXM14" s="153"/>
      <c r="QXN14" s="153"/>
      <c r="QXO14" s="153"/>
      <c r="QXP14" s="153"/>
      <c r="QXQ14" s="153"/>
      <c r="QXR14" s="153"/>
      <c r="QXS14" s="153"/>
      <c r="QXT14" s="153"/>
      <c r="QXU14" s="153"/>
      <c r="QXV14" s="153"/>
      <c r="QXW14" s="153"/>
      <c r="QXX14" s="153"/>
      <c r="QXY14" s="153"/>
      <c r="QXZ14" s="153"/>
      <c r="QYA14" s="153"/>
      <c r="QYB14" s="153"/>
      <c r="QYC14" s="153"/>
      <c r="QYD14" s="153"/>
      <c r="QYE14" s="153"/>
      <c r="QYF14" s="153"/>
      <c r="QYG14" s="153"/>
      <c r="QYH14" s="153"/>
      <c r="QYI14" s="153"/>
      <c r="QYJ14" s="153"/>
      <c r="QYK14" s="153"/>
      <c r="QYL14" s="153"/>
      <c r="QYM14" s="153"/>
      <c r="QYN14" s="153"/>
      <c r="QYO14" s="153"/>
      <c r="QYP14" s="153"/>
      <c r="QYQ14" s="153"/>
      <c r="QYR14" s="153"/>
      <c r="QYS14" s="153"/>
      <c r="QYT14" s="153"/>
      <c r="QYU14" s="153"/>
      <c r="QYV14" s="153"/>
      <c r="QYW14" s="153"/>
      <c r="QYX14" s="153"/>
      <c r="QYY14" s="153"/>
      <c r="QYZ14" s="153"/>
      <c r="QZA14" s="153"/>
      <c r="QZB14" s="153"/>
      <c r="QZC14" s="153"/>
      <c r="QZD14" s="153"/>
      <c r="QZE14" s="153"/>
      <c r="QZF14" s="153"/>
      <c r="QZG14" s="153"/>
      <c r="QZH14" s="153"/>
      <c r="QZI14" s="153"/>
      <c r="QZJ14" s="153"/>
      <c r="QZK14" s="153"/>
      <c r="QZL14" s="153"/>
      <c r="QZM14" s="153"/>
      <c r="QZN14" s="153"/>
      <c r="QZO14" s="153"/>
      <c r="QZP14" s="153"/>
      <c r="QZQ14" s="153"/>
      <c r="QZR14" s="153"/>
      <c r="QZS14" s="153"/>
      <c r="QZT14" s="153"/>
      <c r="QZU14" s="153"/>
      <c r="QZV14" s="153"/>
      <c r="QZW14" s="153"/>
      <c r="QZX14" s="153"/>
      <c r="QZY14" s="153"/>
      <c r="QZZ14" s="153"/>
      <c r="RAA14" s="153"/>
      <c r="RAB14" s="153"/>
      <c r="RAC14" s="153"/>
      <c r="RAD14" s="153"/>
      <c r="RAE14" s="153"/>
      <c r="RAF14" s="153"/>
      <c r="RAG14" s="153"/>
      <c r="RAH14" s="153"/>
      <c r="RAI14" s="153"/>
      <c r="RAJ14" s="153"/>
      <c r="RAK14" s="153"/>
      <c r="RAL14" s="153"/>
      <c r="RAM14" s="153"/>
      <c r="RAN14" s="153"/>
      <c r="RAO14" s="153"/>
      <c r="RAP14" s="153"/>
      <c r="RAQ14" s="153"/>
      <c r="RAR14" s="153"/>
      <c r="RAS14" s="153"/>
      <c r="RAT14" s="153"/>
      <c r="RAU14" s="153"/>
      <c r="RAV14" s="153"/>
      <c r="RAW14" s="153"/>
      <c r="RAX14" s="153"/>
      <c r="RAY14" s="153"/>
      <c r="RAZ14" s="153"/>
      <c r="RBA14" s="153"/>
      <c r="RBB14" s="153"/>
      <c r="RBC14" s="153"/>
      <c r="RBD14" s="153"/>
      <c r="RBE14" s="153"/>
      <c r="RBF14" s="153"/>
      <c r="RBG14" s="153"/>
      <c r="RBH14" s="153"/>
      <c r="RBI14" s="153"/>
      <c r="RBJ14" s="153"/>
      <c r="RBK14" s="153"/>
      <c r="RBL14" s="153"/>
      <c r="RBM14" s="153"/>
      <c r="RBN14" s="153"/>
      <c r="RBO14" s="153"/>
      <c r="RBP14" s="153"/>
      <c r="RBQ14" s="153"/>
      <c r="RBR14" s="153"/>
      <c r="RBS14" s="153"/>
      <c r="RBT14" s="153"/>
      <c r="RBU14" s="153"/>
      <c r="RBV14" s="153"/>
      <c r="RBW14" s="153"/>
      <c r="RBX14" s="153"/>
      <c r="RBY14" s="153"/>
      <c r="RBZ14" s="153"/>
      <c r="RCA14" s="153"/>
      <c r="RCB14" s="153"/>
      <c r="RCC14" s="153"/>
      <c r="RCD14" s="153"/>
      <c r="RCE14" s="153"/>
      <c r="RCF14" s="153"/>
      <c r="RCG14" s="153"/>
      <c r="RCH14" s="153"/>
      <c r="RCI14" s="153"/>
      <c r="RCJ14" s="153"/>
      <c r="RCK14" s="153"/>
      <c r="RCL14" s="153"/>
      <c r="RCM14" s="153"/>
      <c r="RCN14" s="153"/>
      <c r="RCO14" s="153"/>
      <c r="RCP14" s="153"/>
      <c r="RCQ14" s="153"/>
      <c r="RCR14" s="153"/>
      <c r="RCS14" s="153"/>
      <c r="RCT14" s="153"/>
      <c r="RCU14" s="153"/>
      <c r="RCV14" s="153"/>
      <c r="RCW14" s="153"/>
      <c r="RCX14" s="153"/>
      <c r="RCY14" s="153"/>
      <c r="RCZ14" s="153"/>
      <c r="RDA14" s="153"/>
      <c r="RDB14" s="153"/>
      <c r="RDC14" s="153"/>
      <c r="RDD14" s="153"/>
      <c r="RDE14" s="153"/>
      <c r="RDF14" s="153"/>
      <c r="RDG14" s="153"/>
      <c r="RDH14" s="153"/>
      <c r="RDI14" s="153"/>
      <c r="RDJ14" s="153"/>
      <c r="RDK14" s="153"/>
      <c r="RDL14" s="153"/>
      <c r="RDM14" s="153"/>
      <c r="RDN14" s="153"/>
      <c r="RDO14" s="153"/>
      <c r="RDP14" s="153"/>
      <c r="RDQ14" s="153"/>
      <c r="RDR14" s="153"/>
      <c r="RDS14" s="153"/>
      <c r="RDT14" s="153"/>
      <c r="RDU14" s="153"/>
      <c r="RDV14" s="153"/>
      <c r="RDW14" s="153"/>
      <c r="RDX14" s="153"/>
      <c r="RDY14" s="153"/>
      <c r="RDZ14" s="153"/>
      <c r="REA14" s="153"/>
      <c r="REB14" s="153"/>
      <c r="REC14" s="153"/>
      <c r="RED14" s="153"/>
      <c r="REE14" s="153"/>
      <c r="REF14" s="153"/>
      <c r="REG14" s="153"/>
      <c r="REH14" s="153"/>
      <c r="REI14" s="153"/>
      <c r="REJ14" s="153"/>
      <c r="REK14" s="153"/>
      <c r="REL14" s="153"/>
      <c r="REM14" s="153"/>
      <c r="REN14" s="153"/>
      <c r="REO14" s="153"/>
      <c r="REP14" s="153"/>
      <c r="REQ14" s="153"/>
      <c r="RER14" s="153"/>
      <c r="RES14" s="153"/>
      <c r="RET14" s="153"/>
      <c r="REU14" s="153"/>
      <c r="REV14" s="153"/>
      <c r="REW14" s="153"/>
      <c r="REX14" s="153"/>
      <c r="REY14" s="153"/>
      <c r="REZ14" s="153"/>
      <c r="RFA14" s="153"/>
      <c r="RFB14" s="153"/>
      <c r="RFC14" s="153"/>
      <c r="RFD14" s="153"/>
      <c r="RFE14" s="153"/>
      <c r="RFF14" s="153"/>
      <c r="RFG14" s="153"/>
      <c r="RFH14" s="153"/>
      <c r="RFI14" s="153"/>
      <c r="RFJ14" s="153"/>
      <c r="RFK14" s="153"/>
      <c r="RFL14" s="153"/>
      <c r="RFM14" s="153"/>
      <c r="RFN14" s="153"/>
      <c r="RFO14" s="153"/>
      <c r="RFP14" s="153"/>
      <c r="RFQ14" s="153"/>
      <c r="RFR14" s="153"/>
      <c r="RFS14" s="153"/>
      <c r="RFT14" s="153"/>
      <c r="RFU14" s="153"/>
      <c r="RFV14" s="153"/>
      <c r="RFW14" s="153"/>
      <c r="RFX14" s="153"/>
      <c r="RFY14" s="153"/>
      <c r="RFZ14" s="153"/>
      <c r="RGA14" s="153"/>
      <c r="RGB14" s="153"/>
      <c r="RGC14" s="153"/>
      <c r="RGD14" s="153"/>
      <c r="RGE14" s="153"/>
      <c r="RGF14" s="153"/>
      <c r="RGG14" s="153"/>
      <c r="RGH14" s="153"/>
      <c r="RGI14" s="153"/>
      <c r="RGJ14" s="153"/>
      <c r="RGK14" s="153"/>
      <c r="RGL14" s="153"/>
      <c r="RGM14" s="153"/>
      <c r="RGN14" s="153"/>
      <c r="RGO14" s="153"/>
      <c r="RGP14" s="153"/>
      <c r="RGQ14" s="153"/>
      <c r="RGR14" s="153"/>
      <c r="RGS14" s="153"/>
      <c r="RGT14" s="153"/>
      <c r="RGU14" s="153"/>
      <c r="RGV14" s="153"/>
      <c r="RGW14" s="153"/>
      <c r="RGX14" s="153"/>
      <c r="RGY14" s="153"/>
      <c r="RGZ14" s="153"/>
      <c r="RHA14" s="153"/>
      <c r="RHB14" s="153"/>
      <c r="RHC14" s="153"/>
      <c r="RHD14" s="153"/>
      <c r="RHE14" s="153"/>
      <c r="RHF14" s="153"/>
      <c r="RHG14" s="153"/>
      <c r="RHH14" s="153"/>
      <c r="RHI14" s="153"/>
      <c r="RHJ14" s="153"/>
      <c r="RHK14" s="153"/>
      <c r="RHL14" s="153"/>
      <c r="RHM14" s="153"/>
      <c r="RHN14" s="153"/>
      <c r="RHO14" s="153"/>
      <c r="RHP14" s="153"/>
      <c r="RHQ14" s="153"/>
      <c r="RHR14" s="153"/>
      <c r="RHS14" s="153"/>
      <c r="RHT14" s="153"/>
      <c r="RHU14" s="153"/>
      <c r="RHV14" s="153"/>
      <c r="RHW14" s="153"/>
      <c r="RHX14" s="153"/>
      <c r="RHY14" s="153"/>
      <c r="RHZ14" s="153"/>
      <c r="RIA14" s="153"/>
      <c r="RIB14" s="153"/>
      <c r="RIC14" s="153"/>
      <c r="RID14" s="153"/>
      <c r="RIE14" s="153"/>
      <c r="RIF14" s="153"/>
      <c r="RIG14" s="153"/>
      <c r="RIH14" s="153"/>
      <c r="RII14" s="153"/>
      <c r="RIJ14" s="153"/>
      <c r="RIK14" s="153"/>
      <c r="RIL14" s="153"/>
      <c r="RIM14" s="153"/>
      <c r="RIN14" s="153"/>
      <c r="RIO14" s="153"/>
      <c r="RIP14" s="153"/>
      <c r="RIQ14" s="153"/>
      <c r="RIR14" s="153"/>
      <c r="RIS14" s="153"/>
      <c r="RIT14" s="153"/>
      <c r="RIU14" s="153"/>
      <c r="RIV14" s="153"/>
      <c r="RIW14" s="153"/>
      <c r="RIX14" s="153"/>
      <c r="RIY14" s="153"/>
      <c r="RIZ14" s="153"/>
      <c r="RJA14" s="153"/>
      <c r="RJB14" s="153"/>
      <c r="RJC14" s="153"/>
      <c r="RJD14" s="153"/>
      <c r="RJE14" s="153"/>
      <c r="RJF14" s="153"/>
      <c r="RJG14" s="153"/>
      <c r="RJH14" s="153"/>
      <c r="RJI14" s="153"/>
      <c r="RJJ14" s="153"/>
      <c r="RJK14" s="153"/>
      <c r="RJL14" s="153"/>
      <c r="RJM14" s="153"/>
      <c r="RJN14" s="153"/>
      <c r="RJO14" s="153"/>
      <c r="RJP14" s="153"/>
      <c r="RJQ14" s="153"/>
      <c r="RJR14" s="153"/>
      <c r="RJS14" s="153"/>
      <c r="RJT14" s="153"/>
      <c r="RJU14" s="153"/>
      <c r="RJV14" s="153"/>
      <c r="RJW14" s="153"/>
      <c r="RJX14" s="153"/>
      <c r="RJY14" s="153"/>
      <c r="RJZ14" s="153"/>
      <c r="RKA14" s="153"/>
      <c r="RKB14" s="153"/>
      <c r="RKC14" s="153"/>
      <c r="RKD14" s="153"/>
      <c r="RKE14" s="153"/>
      <c r="RKF14" s="153"/>
      <c r="RKG14" s="153"/>
      <c r="RKH14" s="153"/>
      <c r="RKI14" s="153"/>
      <c r="RKJ14" s="153"/>
      <c r="RKK14" s="153"/>
      <c r="RKL14" s="153"/>
      <c r="RKM14" s="153"/>
      <c r="RKN14" s="153"/>
      <c r="RKO14" s="153"/>
      <c r="RKP14" s="153"/>
      <c r="RKQ14" s="153"/>
      <c r="RKR14" s="153"/>
      <c r="RKS14" s="153"/>
      <c r="RKT14" s="153"/>
      <c r="RKU14" s="153"/>
      <c r="RKV14" s="153"/>
      <c r="RKW14" s="153"/>
      <c r="RKX14" s="153"/>
      <c r="RKY14" s="153"/>
      <c r="RKZ14" s="153"/>
      <c r="RLA14" s="153"/>
      <c r="RLB14" s="153"/>
      <c r="RLC14" s="153"/>
      <c r="RLD14" s="153"/>
      <c r="RLE14" s="153"/>
      <c r="RLF14" s="153"/>
      <c r="RLG14" s="153"/>
      <c r="RLH14" s="153"/>
      <c r="RLI14" s="153"/>
      <c r="RLJ14" s="153"/>
      <c r="RLK14" s="153"/>
      <c r="RLL14" s="153"/>
      <c r="RLM14" s="153"/>
      <c r="RLN14" s="153"/>
      <c r="RLO14" s="153"/>
      <c r="RLP14" s="153"/>
      <c r="RLQ14" s="153"/>
      <c r="RLR14" s="153"/>
      <c r="RLS14" s="153"/>
      <c r="RLT14" s="153"/>
      <c r="RLU14" s="153"/>
      <c r="RLV14" s="153"/>
      <c r="RLW14" s="153"/>
      <c r="RLX14" s="153"/>
      <c r="RLY14" s="153"/>
      <c r="RLZ14" s="153"/>
      <c r="RMA14" s="153"/>
      <c r="RMB14" s="153"/>
      <c r="RMC14" s="153"/>
      <c r="RMD14" s="153"/>
      <c r="RME14" s="153"/>
      <c r="RMF14" s="153"/>
      <c r="RMG14" s="153"/>
      <c r="RMH14" s="153"/>
      <c r="RMI14" s="153"/>
      <c r="RMJ14" s="153"/>
      <c r="RMK14" s="153"/>
      <c r="RML14" s="153"/>
      <c r="RMM14" s="153"/>
      <c r="RMN14" s="153"/>
      <c r="RMO14" s="153"/>
      <c r="RMP14" s="153"/>
      <c r="RMQ14" s="153"/>
      <c r="RMR14" s="153"/>
      <c r="RMS14" s="153"/>
      <c r="RMT14" s="153"/>
      <c r="RMU14" s="153"/>
      <c r="RMV14" s="153"/>
      <c r="RMW14" s="153"/>
      <c r="RMX14" s="153"/>
      <c r="RMY14" s="153"/>
      <c r="RMZ14" s="153"/>
      <c r="RNA14" s="153"/>
      <c r="RNB14" s="153"/>
      <c r="RNC14" s="153"/>
      <c r="RND14" s="153"/>
      <c r="RNE14" s="153"/>
      <c r="RNF14" s="153"/>
      <c r="RNG14" s="153"/>
      <c r="RNH14" s="153"/>
      <c r="RNI14" s="153"/>
      <c r="RNJ14" s="153"/>
      <c r="RNK14" s="153"/>
      <c r="RNL14" s="153"/>
      <c r="RNM14" s="153"/>
      <c r="RNN14" s="153"/>
      <c r="RNO14" s="153"/>
      <c r="RNP14" s="153"/>
      <c r="RNQ14" s="153"/>
      <c r="RNR14" s="153"/>
      <c r="RNS14" s="153"/>
      <c r="RNT14" s="153"/>
      <c r="RNU14" s="153"/>
      <c r="RNV14" s="153"/>
      <c r="RNW14" s="153"/>
      <c r="RNX14" s="153"/>
      <c r="RNY14" s="153"/>
      <c r="RNZ14" s="153"/>
      <c r="ROA14" s="153"/>
      <c r="ROB14" s="153"/>
      <c r="ROC14" s="153"/>
      <c r="ROD14" s="153"/>
      <c r="ROE14" s="153"/>
      <c r="ROF14" s="153"/>
      <c r="ROG14" s="153"/>
      <c r="ROH14" s="153"/>
      <c r="ROI14" s="153"/>
      <c r="ROJ14" s="153"/>
      <c r="ROK14" s="153"/>
      <c r="ROL14" s="153"/>
      <c r="ROM14" s="153"/>
      <c r="RON14" s="153"/>
      <c r="ROO14" s="153"/>
      <c r="ROP14" s="153"/>
      <c r="ROQ14" s="153"/>
      <c r="ROR14" s="153"/>
      <c r="ROS14" s="153"/>
      <c r="ROT14" s="153"/>
      <c r="ROU14" s="153"/>
      <c r="ROV14" s="153"/>
      <c r="ROW14" s="153"/>
      <c r="ROX14" s="153"/>
      <c r="ROY14" s="153"/>
      <c r="ROZ14" s="153"/>
      <c r="RPA14" s="153"/>
      <c r="RPB14" s="153"/>
      <c r="RPC14" s="153"/>
      <c r="RPD14" s="153"/>
      <c r="RPE14" s="153"/>
      <c r="RPF14" s="153"/>
      <c r="RPG14" s="153"/>
      <c r="RPH14" s="153"/>
      <c r="RPI14" s="153"/>
      <c r="RPJ14" s="153"/>
      <c r="RPK14" s="153"/>
      <c r="RPL14" s="153"/>
      <c r="RPM14" s="153"/>
      <c r="RPN14" s="153"/>
      <c r="RPO14" s="153"/>
      <c r="RPP14" s="153"/>
      <c r="RPQ14" s="153"/>
      <c r="RPR14" s="153"/>
      <c r="RPS14" s="153"/>
      <c r="RPT14" s="153"/>
      <c r="RPU14" s="153"/>
      <c r="RPV14" s="153"/>
      <c r="RPW14" s="153"/>
      <c r="RPX14" s="153"/>
      <c r="RPY14" s="153"/>
      <c r="RPZ14" s="153"/>
      <c r="RQA14" s="153"/>
      <c r="RQB14" s="153"/>
      <c r="RQC14" s="153"/>
      <c r="RQD14" s="153"/>
      <c r="RQE14" s="153"/>
      <c r="RQF14" s="153"/>
      <c r="RQG14" s="153"/>
      <c r="RQH14" s="153"/>
      <c r="RQI14" s="153"/>
      <c r="RQJ14" s="153"/>
      <c r="RQK14" s="153"/>
      <c r="RQL14" s="153"/>
      <c r="RQM14" s="153"/>
      <c r="RQN14" s="153"/>
      <c r="RQO14" s="153"/>
      <c r="RQP14" s="153"/>
      <c r="RQQ14" s="153"/>
      <c r="RQR14" s="153"/>
      <c r="RQS14" s="153"/>
      <c r="RQT14" s="153"/>
      <c r="RQU14" s="153"/>
      <c r="RQV14" s="153"/>
      <c r="RQW14" s="153"/>
      <c r="RQX14" s="153"/>
      <c r="RQY14" s="153"/>
      <c r="RQZ14" s="153"/>
      <c r="RRA14" s="153"/>
      <c r="RRB14" s="153"/>
      <c r="RRC14" s="153"/>
      <c r="RRD14" s="153"/>
      <c r="RRE14" s="153"/>
      <c r="RRF14" s="153"/>
      <c r="RRG14" s="153"/>
      <c r="RRH14" s="153"/>
      <c r="RRI14" s="153"/>
      <c r="RRJ14" s="153"/>
      <c r="RRK14" s="153"/>
      <c r="RRL14" s="153"/>
      <c r="RRM14" s="153"/>
      <c r="RRN14" s="153"/>
      <c r="RRO14" s="153"/>
      <c r="RRP14" s="153"/>
      <c r="RRQ14" s="153"/>
      <c r="RRR14" s="153"/>
      <c r="RRS14" s="153"/>
      <c r="RRT14" s="153"/>
      <c r="RRU14" s="153"/>
      <c r="RRV14" s="153"/>
      <c r="RRW14" s="153"/>
      <c r="RRX14" s="153"/>
      <c r="RRY14" s="153"/>
      <c r="RRZ14" s="153"/>
      <c r="RSA14" s="153"/>
      <c r="RSB14" s="153"/>
      <c r="RSC14" s="153"/>
      <c r="RSD14" s="153"/>
      <c r="RSE14" s="153"/>
      <c r="RSF14" s="153"/>
      <c r="RSG14" s="153"/>
      <c r="RSH14" s="153"/>
      <c r="RSI14" s="153"/>
      <c r="RSJ14" s="153"/>
      <c r="RSK14" s="153"/>
      <c r="RSL14" s="153"/>
      <c r="RSM14" s="153"/>
      <c r="RSN14" s="153"/>
      <c r="RSO14" s="153"/>
      <c r="RSP14" s="153"/>
      <c r="RSQ14" s="153"/>
      <c r="RSR14" s="153"/>
      <c r="RSS14" s="153"/>
      <c r="RST14" s="153"/>
      <c r="RSU14" s="153"/>
      <c r="RSV14" s="153"/>
      <c r="RSW14" s="153"/>
      <c r="RSX14" s="153"/>
      <c r="RSY14" s="153"/>
      <c r="RSZ14" s="153"/>
      <c r="RTA14" s="153"/>
      <c r="RTB14" s="153"/>
      <c r="RTC14" s="153"/>
      <c r="RTD14" s="153"/>
      <c r="RTE14" s="153"/>
      <c r="RTF14" s="153"/>
      <c r="RTG14" s="153"/>
      <c r="RTH14" s="153"/>
      <c r="RTI14" s="153"/>
      <c r="RTJ14" s="153"/>
      <c r="RTK14" s="153"/>
      <c r="RTL14" s="153"/>
      <c r="RTM14" s="153"/>
      <c r="RTN14" s="153"/>
      <c r="RTO14" s="153"/>
      <c r="RTP14" s="153"/>
      <c r="RTQ14" s="153"/>
      <c r="RTR14" s="153"/>
      <c r="RTS14" s="153"/>
      <c r="RTT14" s="153"/>
      <c r="RTU14" s="153"/>
      <c r="RTV14" s="153"/>
      <c r="RTW14" s="153"/>
      <c r="RTX14" s="153"/>
      <c r="RTY14" s="153"/>
      <c r="RTZ14" s="153"/>
      <c r="RUA14" s="153"/>
      <c r="RUB14" s="153"/>
      <c r="RUC14" s="153"/>
      <c r="RUD14" s="153"/>
      <c r="RUE14" s="153"/>
      <c r="RUF14" s="153"/>
      <c r="RUG14" s="153"/>
      <c r="RUH14" s="153"/>
      <c r="RUI14" s="153"/>
      <c r="RUJ14" s="153"/>
      <c r="RUK14" s="153"/>
      <c r="RUL14" s="153"/>
      <c r="RUM14" s="153"/>
      <c r="RUN14" s="153"/>
      <c r="RUO14" s="153"/>
      <c r="RUP14" s="153"/>
      <c r="RUQ14" s="153"/>
      <c r="RUR14" s="153"/>
      <c r="RUS14" s="153"/>
      <c r="RUT14" s="153"/>
      <c r="RUU14" s="153"/>
      <c r="RUV14" s="153"/>
      <c r="RUW14" s="153"/>
      <c r="RUX14" s="153"/>
      <c r="RUY14" s="153"/>
      <c r="RUZ14" s="153"/>
      <c r="RVA14" s="153"/>
      <c r="RVB14" s="153"/>
      <c r="RVC14" s="153"/>
      <c r="RVD14" s="153"/>
      <c r="RVE14" s="153"/>
      <c r="RVF14" s="153"/>
      <c r="RVG14" s="153"/>
      <c r="RVH14" s="153"/>
      <c r="RVI14" s="153"/>
      <c r="RVJ14" s="153"/>
      <c r="RVK14" s="153"/>
      <c r="RVL14" s="153"/>
      <c r="RVM14" s="153"/>
      <c r="RVN14" s="153"/>
      <c r="RVO14" s="153"/>
      <c r="RVP14" s="153"/>
      <c r="RVQ14" s="153"/>
      <c r="RVR14" s="153"/>
      <c r="RVS14" s="153"/>
      <c r="RVT14" s="153"/>
      <c r="RVU14" s="153"/>
      <c r="RVV14" s="153"/>
      <c r="RVW14" s="153"/>
      <c r="RVX14" s="153"/>
      <c r="RVY14" s="153"/>
      <c r="RVZ14" s="153"/>
      <c r="RWA14" s="153"/>
      <c r="RWB14" s="153"/>
      <c r="RWC14" s="153"/>
      <c r="RWD14" s="153"/>
      <c r="RWE14" s="153"/>
      <c r="RWF14" s="153"/>
      <c r="RWG14" s="153"/>
      <c r="RWH14" s="153"/>
      <c r="RWI14" s="153"/>
      <c r="RWJ14" s="153"/>
      <c r="RWK14" s="153"/>
      <c r="RWL14" s="153"/>
      <c r="RWM14" s="153"/>
      <c r="RWN14" s="153"/>
      <c r="RWO14" s="153"/>
      <c r="RWP14" s="153"/>
      <c r="RWQ14" s="153"/>
      <c r="RWR14" s="153"/>
      <c r="RWS14" s="153"/>
      <c r="RWT14" s="153"/>
      <c r="RWU14" s="153"/>
      <c r="RWV14" s="153"/>
      <c r="RWW14" s="153"/>
      <c r="RWX14" s="153"/>
      <c r="RWY14" s="153"/>
      <c r="RWZ14" s="153"/>
      <c r="RXA14" s="153"/>
      <c r="RXB14" s="153"/>
      <c r="RXC14" s="153"/>
      <c r="RXD14" s="153"/>
      <c r="RXE14" s="153"/>
      <c r="RXF14" s="153"/>
      <c r="RXG14" s="153"/>
      <c r="RXH14" s="153"/>
      <c r="RXI14" s="153"/>
      <c r="RXJ14" s="153"/>
      <c r="RXK14" s="153"/>
      <c r="RXL14" s="153"/>
      <c r="RXM14" s="153"/>
      <c r="RXN14" s="153"/>
      <c r="RXO14" s="153"/>
      <c r="RXP14" s="153"/>
      <c r="RXQ14" s="153"/>
      <c r="RXR14" s="153"/>
      <c r="RXS14" s="153"/>
      <c r="RXT14" s="153"/>
      <c r="RXU14" s="153"/>
      <c r="RXV14" s="153"/>
      <c r="RXW14" s="153"/>
      <c r="RXX14" s="153"/>
      <c r="RXY14" s="153"/>
      <c r="RXZ14" s="153"/>
      <c r="RYA14" s="153"/>
      <c r="RYB14" s="153"/>
      <c r="RYC14" s="153"/>
      <c r="RYD14" s="153"/>
      <c r="RYE14" s="153"/>
      <c r="RYF14" s="153"/>
      <c r="RYG14" s="153"/>
      <c r="RYH14" s="153"/>
      <c r="RYI14" s="153"/>
      <c r="RYJ14" s="153"/>
      <c r="RYK14" s="153"/>
      <c r="RYL14" s="153"/>
      <c r="RYM14" s="153"/>
      <c r="RYN14" s="153"/>
      <c r="RYO14" s="153"/>
      <c r="RYP14" s="153"/>
      <c r="RYQ14" s="153"/>
      <c r="RYR14" s="153"/>
      <c r="RYS14" s="153"/>
      <c r="RYT14" s="153"/>
      <c r="RYU14" s="153"/>
      <c r="RYV14" s="153"/>
      <c r="RYW14" s="153"/>
      <c r="RYX14" s="153"/>
      <c r="RYY14" s="153"/>
      <c r="RYZ14" s="153"/>
      <c r="RZA14" s="153"/>
      <c r="RZB14" s="153"/>
      <c r="RZC14" s="153"/>
      <c r="RZD14" s="153"/>
      <c r="RZE14" s="153"/>
      <c r="RZF14" s="153"/>
      <c r="RZG14" s="153"/>
      <c r="RZH14" s="153"/>
      <c r="RZI14" s="153"/>
      <c r="RZJ14" s="153"/>
      <c r="RZK14" s="153"/>
      <c r="RZL14" s="153"/>
      <c r="RZM14" s="153"/>
      <c r="RZN14" s="153"/>
      <c r="RZO14" s="153"/>
      <c r="RZP14" s="153"/>
      <c r="RZQ14" s="153"/>
      <c r="RZR14" s="153"/>
      <c r="RZS14" s="153"/>
      <c r="RZT14" s="153"/>
      <c r="RZU14" s="153"/>
      <c r="RZV14" s="153"/>
      <c r="RZW14" s="153"/>
      <c r="RZX14" s="153"/>
      <c r="RZY14" s="153"/>
      <c r="RZZ14" s="153"/>
      <c r="SAA14" s="153"/>
      <c r="SAB14" s="153"/>
      <c r="SAC14" s="153"/>
      <c r="SAD14" s="153"/>
      <c r="SAE14" s="153"/>
      <c r="SAF14" s="153"/>
      <c r="SAG14" s="153"/>
      <c r="SAH14" s="153"/>
      <c r="SAI14" s="153"/>
      <c r="SAJ14" s="153"/>
      <c r="SAK14" s="153"/>
      <c r="SAL14" s="153"/>
      <c r="SAM14" s="153"/>
      <c r="SAN14" s="153"/>
      <c r="SAO14" s="153"/>
      <c r="SAP14" s="153"/>
      <c r="SAQ14" s="153"/>
      <c r="SAR14" s="153"/>
      <c r="SAS14" s="153"/>
      <c r="SAT14" s="153"/>
      <c r="SAU14" s="153"/>
      <c r="SAV14" s="153"/>
      <c r="SAW14" s="153"/>
      <c r="SAX14" s="153"/>
      <c r="SAY14" s="153"/>
      <c r="SAZ14" s="153"/>
      <c r="SBA14" s="153"/>
      <c r="SBB14" s="153"/>
      <c r="SBC14" s="153"/>
      <c r="SBD14" s="153"/>
      <c r="SBE14" s="153"/>
      <c r="SBF14" s="153"/>
      <c r="SBG14" s="153"/>
      <c r="SBH14" s="153"/>
      <c r="SBI14" s="153"/>
      <c r="SBJ14" s="153"/>
      <c r="SBK14" s="153"/>
      <c r="SBL14" s="153"/>
      <c r="SBM14" s="153"/>
      <c r="SBN14" s="153"/>
      <c r="SBO14" s="153"/>
      <c r="SBP14" s="153"/>
      <c r="SBQ14" s="153"/>
      <c r="SBR14" s="153"/>
      <c r="SBS14" s="153"/>
      <c r="SBT14" s="153"/>
      <c r="SBU14" s="153"/>
      <c r="SBV14" s="153"/>
      <c r="SBW14" s="153"/>
      <c r="SBX14" s="153"/>
      <c r="SBY14" s="153"/>
      <c r="SBZ14" s="153"/>
      <c r="SCA14" s="153"/>
      <c r="SCB14" s="153"/>
      <c r="SCC14" s="153"/>
      <c r="SCD14" s="153"/>
      <c r="SCE14" s="153"/>
      <c r="SCF14" s="153"/>
      <c r="SCG14" s="153"/>
      <c r="SCH14" s="153"/>
      <c r="SCI14" s="153"/>
      <c r="SCJ14" s="153"/>
      <c r="SCK14" s="153"/>
      <c r="SCL14" s="153"/>
      <c r="SCM14" s="153"/>
      <c r="SCN14" s="153"/>
      <c r="SCO14" s="153"/>
      <c r="SCP14" s="153"/>
      <c r="SCQ14" s="153"/>
      <c r="SCR14" s="153"/>
      <c r="SCS14" s="153"/>
      <c r="SCT14" s="153"/>
      <c r="SCU14" s="153"/>
      <c r="SCV14" s="153"/>
      <c r="SCW14" s="153"/>
      <c r="SCX14" s="153"/>
      <c r="SCY14" s="153"/>
      <c r="SCZ14" s="153"/>
      <c r="SDA14" s="153"/>
      <c r="SDB14" s="153"/>
      <c r="SDC14" s="153"/>
      <c r="SDD14" s="153"/>
      <c r="SDE14" s="153"/>
      <c r="SDF14" s="153"/>
      <c r="SDG14" s="153"/>
      <c r="SDH14" s="153"/>
      <c r="SDI14" s="153"/>
      <c r="SDJ14" s="153"/>
      <c r="SDK14" s="153"/>
      <c r="SDL14" s="153"/>
      <c r="SDM14" s="153"/>
      <c r="SDN14" s="153"/>
      <c r="SDO14" s="153"/>
      <c r="SDP14" s="153"/>
      <c r="SDQ14" s="153"/>
      <c r="SDR14" s="153"/>
      <c r="SDS14" s="153"/>
      <c r="SDT14" s="153"/>
      <c r="SDU14" s="153"/>
      <c r="SDV14" s="153"/>
      <c r="SDW14" s="153"/>
      <c r="SDX14" s="153"/>
      <c r="SDY14" s="153"/>
      <c r="SDZ14" s="153"/>
      <c r="SEA14" s="153"/>
      <c r="SEB14" s="153"/>
      <c r="SEC14" s="153"/>
      <c r="SED14" s="153"/>
      <c r="SEE14" s="153"/>
      <c r="SEF14" s="153"/>
      <c r="SEG14" s="153"/>
      <c r="SEH14" s="153"/>
      <c r="SEI14" s="153"/>
      <c r="SEJ14" s="153"/>
      <c r="SEK14" s="153"/>
      <c r="SEL14" s="153"/>
      <c r="SEM14" s="153"/>
      <c r="SEN14" s="153"/>
      <c r="SEO14" s="153"/>
      <c r="SEP14" s="153"/>
      <c r="SEQ14" s="153"/>
      <c r="SER14" s="153"/>
      <c r="SES14" s="153"/>
      <c r="SET14" s="153"/>
      <c r="SEU14" s="153"/>
      <c r="SEV14" s="153"/>
      <c r="SEW14" s="153"/>
      <c r="SEX14" s="153"/>
      <c r="SEY14" s="153"/>
      <c r="SEZ14" s="153"/>
      <c r="SFA14" s="153"/>
      <c r="SFB14" s="153"/>
      <c r="SFC14" s="153"/>
      <c r="SFD14" s="153"/>
      <c r="SFE14" s="153"/>
      <c r="SFF14" s="153"/>
      <c r="SFG14" s="153"/>
      <c r="SFH14" s="153"/>
      <c r="SFI14" s="153"/>
      <c r="SFJ14" s="153"/>
      <c r="SFK14" s="153"/>
      <c r="SFL14" s="153"/>
      <c r="SFM14" s="153"/>
      <c r="SFN14" s="153"/>
      <c r="SFO14" s="153"/>
      <c r="SFP14" s="153"/>
      <c r="SFQ14" s="153"/>
      <c r="SFR14" s="153"/>
      <c r="SFS14" s="153"/>
      <c r="SFT14" s="153"/>
      <c r="SFU14" s="153"/>
      <c r="SFV14" s="153"/>
      <c r="SFW14" s="153"/>
      <c r="SFX14" s="153"/>
      <c r="SFY14" s="153"/>
      <c r="SFZ14" s="153"/>
      <c r="SGA14" s="153"/>
      <c r="SGB14" s="153"/>
      <c r="SGC14" s="153"/>
      <c r="SGD14" s="153"/>
      <c r="SGE14" s="153"/>
      <c r="SGF14" s="153"/>
      <c r="SGG14" s="153"/>
      <c r="SGH14" s="153"/>
      <c r="SGI14" s="153"/>
      <c r="SGJ14" s="153"/>
      <c r="SGK14" s="153"/>
      <c r="SGL14" s="153"/>
      <c r="SGM14" s="153"/>
      <c r="SGN14" s="153"/>
      <c r="SGO14" s="153"/>
      <c r="SGP14" s="153"/>
      <c r="SGQ14" s="153"/>
      <c r="SGR14" s="153"/>
      <c r="SGS14" s="153"/>
      <c r="SGT14" s="153"/>
      <c r="SGU14" s="153"/>
      <c r="SGV14" s="153"/>
      <c r="SGW14" s="153"/>
      <c r="SGX14" s="153"/>
      <c r="SGY14" s="153"/>
      <c r="SGZ14" s="153"/>
      <c r="SHA14" s="153"/>
      <c r="SHB14" s="153"/>
      <c r="SHC14" s="153"/>
      <c r="SHD14" s="153"/>
      <c r="SHE14" s="153"/>
      <c r="SHF14" s="153"/>
      <c r="SHG14" s="153"/>
      <c r="SHH14" s="153"/>
      <c r="SHI14" s="153"/>
      <c r="SHJ14" s="153"/>
      <c r="SHK14" s="153"/>
      <c r="SHL14" s="153"/>
      <c r="SHM14" s="153"/>
      <c r="SHN14" s="153"/>
      <c r="SHO14" s="153"/>
      <c r="SHP14" s="153"/>
      <c r="SHQ14" s="153"/>
      <c r="SHR14" s="153"/>
      <c r="SHS14" s="153"/>
      <c r="SHT14" s="153"/>
      <c r="SHU14" s="153"/>
      <c r="SHV14" s="153"/>
      <c r="SHW14" s="153"/>
      <c r="SHX14" s="153"/>
      <c r="SHY14" s="153"/>
      <c r="SHZ14" s="153"/>
      <c r="SIA14" s="153"/>
      <c r="SIB14" s="153"/>
      <c r="SIC14" s="153"/>
      <c r="SID14" s="153"/>
      <c r="SIE14" s="153"/>
      <c r="SIF14" s="153"/>
      <c r="SIG14" s="153"/>
      <c r="SIH14" s="153"/>
      <c r="SII14" s="153"/>
      <c r="SIJ14" s="153"/>
      <c r="SIK14" s="153"/>
      <c r="SIL14" s="153"/>
      <c r="SIM14" s="153"/>
      <c r="SIN14" s="153"/>
      <c r="SIO14" s="153"/>
      <c r="SIP14" s="153"/>
      <c r="SIQ14" s="153"/>
      <c r="SIR14" s="153"/>
      <c r="SIS14" s="153"/>
      <c r="SIT14" s="153"/>
      <c r="SIU14" s="153"/>
      <c r="SIV14" s="153"/>
      <c r="SIW14" s="153"/>
      <c r="SIX14" s="153"/>
      <c r="SIY14" s="153"/>
      <c r="SIZ14" s="153"/>
      <c r="SJA14" s="153"/>
      <c r="SJB14" s="153"/>
      <c r="SJC14" s="153"/>
      <c r="SJD14" s="153"/>
      <c r="SJE14" s="153"/>
      <c r="SJF14" s="153"/>
      <c r="SJG14" s="153"/>
      <c r="SJH14" s="153"/>
      <c r="SJI14" s="153"/>
      <c r="SJJ14" s="153"/>
      <c r="SJK14" s="153"/>
      <c r="SJL14" s="153"/>
      <c r="SJM14" s="153"/>
      <c r="SJN14" s="153"/>
      <c r="SJO14" s="153"/>
      <c r="SJP14" s="153"/>
      <c r="SJQ14" s="153"/>
      <c r="SJR14" s="153"/>
      <c r="SJS14" s="153"/>
      <c r="SJT14" s="153"/>
      <c r="SJU14" s="153"/>
      <c r="SJV14" s="153"/>
      <c r="SJW14" s="153"/>
      <c r="SJX14" s="153"/>
      <c r="SJY14" s="153"/>
      <c r="SJZ14" s="153"/>
      <c r="SKA14" s="153"/>
      <c r="SKB14" s="153"/>
      <c r="SKC14" s="153"/>
      <c r="SKD14" s="153"/>
      <c r="SKE14" s="153"/>
      <c r="SKF14" s="153"/>
      <c r="SKG14" s="153"/>
      <c r="SKH14" s="153"/>
      <c r="SKI14" s="153"/>
      <c r="SKJ14" s="153"/>
      <c r="SKK14" s="153"/>
      <c r="SKL14" s="153"/>
      <c r="SKM14" s="153"/>
      <c r="SKN14" s="153"/>
      <c r="SKO14" s="153"/>
      <c r="SKP14" s="153"/>
      <c r="SKQ14" s="153"/>
      <c r="SKR14" s="153"/>
      <c r="SKS14" s="153"/>
      <c r="SKT14" s="153"/>
      <c r="SKU14" s="153"/>
      <c r="SKV14" s="153"/>
      <c r="SKW14" s="153"/>
      <c r="SKX14" s="153"/>
      <c r="SKY14" s="153"/>
      <c r="SKZ14" s="153"/>
      <c r="SLA14" s="153"/>
      <c r="SLB14" s="153"/>
      <c r="SLC14" s="153"/>
      <c r="SLD14" s="153"/>
      <c r="SLE14" s="153"/>
      <c r="SLF14" s="153"/>
      <c r="SLG14" s="153"/>
      <c r="SLH14" s="153"/>
      <c r="SLI14" s="153"/>
      <c r="SLJ14" s="153"/>
      <c r="SLK14" s="153"/>
      <c r="SLL14" s="153"/>
      <c r="SLM14" s="153"/>
      <c r="SLN14" s="153"/>
      <c r="SLO14" s="153"/>
      <c r="SLP14" s="153"/>
      <c r="SLQ14" s="153"/>
      <c r="SLR14" s="153"/>
      <c r="SLS14" s="153"/>
      <c r="SLT14" s="153"/>
      <c r="SLU14" s="153"/>
      <c r="SLV14" s="153"/>
      <c r="SLW14" s="153"/>
      <c r="SLX14" s="153"/>
      <c r="SLY14" s="153"/>
      <c r="SLZ14" s="153"/>
      <c r="SMA14" s="153"/>
      <c r="SMB14" s="153"/>
      <c r="SMC14" s="153"/>
      <c r="SMD14" s="153"/>
      <c r="SME14" s="153"/>
      <c r="SMF14" s="153"/>
      <c r="SMG14" s="153"/>
      <c r="SMH14" s="153"/>
      <c r="SMI14" s="153"/>
      <c r="SMJ14" s="153"/>
      <c r="SMK14" s="153"/>
      <c r="SML14" s="153"/>
      <c r="SMM14" s="153"/>
      <c r="SMN14" s="153"/>
      <c r="SMO14" s="153"/>
      <c r="SMP14" s="153"/>
      <c r="SMQ14" s="153"/>
      <c r="SMR14" s="153"/>
      <c r="SMS14" s="153"/>
      <c r="SMT14" s="153"/>
      <c r="SMU14" s="153"/>
      <c r="SMV14" s="153"/>
      <c r="SMW14" s="153"/>
      <c r="SMX14" s="153"/>
      <c r="SMY14" s="153"/>
      <c r="SMZ14" s="153"/>
      <c r="SNA14" s="153"/>
      <c r="SNB14" s="153"/>
      <c r="SNC14" s="153"/>
      <c r="SND14" s="153"/>
      <c r="SNE14" s="153"/>
      <c r="SNF14" s="153"/>
      <c r="SNG14" s="153"/>
      <c r="SNH14" s="153"/>
      <c r="SNI14" s="153"/>
      <c r="SNJ14" s="153"/>
      <c r="SNK14" s="153"/>
      <c r="SNL14" s="153"/>
      <c r="SNM14" s="153"/>
      <c r="SNN14" s="153"/>
      <c r="SNO14" s="153"/>
      <c r="SNP14" s="153"/>
      <c r="SNQ14" s="153"/>
      <c r="SNR14" s="153"/>
      <c r="SNS14" s="153"/>
      <c r="SNT14" s="153"/>
      <c r="SNU14" s="153"/>
      <c r="SNV14" s="153"/>
      <c r="SNW14" s="153"/>
      <c r="SNX14" s="153"/>
      <c r="SNY14" s="153"/>
      <c r="SNZ14" s="153"/>
      <c r="SOA14" s="153"/>
      <c r="SOB14" s="153"/>
      <c r="SOC14" s="153"/>
      <c r="SOD14" s="153"/>
      <c r="SOE14" s="153"/>
      <c r="SOF14" s="153"/>
      <c r="SOG14" s="153"/>
      <c r="SOH14" s="153"/>
      <c r="SOI14" s="153"/>
      <c r="SOJ14" s="153"/>
      <c r="SOK14" s="153"/>
      <c r="SOL14" s="153"/>
      <c r="SOM14" s="153"/>
      <c r="SON14" s="153"/>
      <c r="SOO14" s="153"/>
      <c r="SOP14" s="153"/>
      <c r="SOQ14" s="153"/>
      <c r="SOR14" s="153"/>
      <c r="SOS14" s="153"/>
      <c r="SOT14" s="153"/>
      <c r="SOU14" s="153"/>
      <c r="SOV14" s="153"/>
      <c r="SOW14" s="153"/>
      <c r="SOX14" s="153"/>
      <c r="SOY14" s="153"/>
      <c r="SOZ14" s="153"/>
      <c r="SPA14" s="153"/>
      <c r="SPB14" s="153"/>
      <c r="SPC14" s="153"/>
      <c r="SPD14" s="153"/>
      <c r="SPE14" s="153"/>
      <c r="SPF14" s="153"/>
      <c r="SPG14" s="153"/>
      <c r="SPH14" s="153"/>
      <c r="SPI14" s="153"/>
      <c r="SPJ14" s="153"/>
      <c r="SPK14" s="153"/>
      <c r="SPL14" s="153"/>
      <c r="SPM14" s="153"/>
      <c r="SPN14" s="153"/>
      <c r="SPO14" s="153"/>
      <c r="SPP14" s="153"/>
      <c r="SPQ14" s="153"/>
      <c r="SPR14" s="153"/>
      <c r="SPS14" s="153"/>
      <c r="SPT14" s="153"/>
      <c r="SPU14" s="153"/>
      <c r="SPV14" s="153"/>
      <c r="SPW14" s="153"/>
      <c r="SPX14" s="153"/>
      <c r="SPY14" s="153"/>
      <c r="SPZ14" s="153"/>
      <c r="SQA14" s="153"/>
      <c r="SQB14" s="153"/>
      <c r="SQC14" s="153"/>
      <c r="SQD14" s="153"/>
      <c r="SQE14" s="153"/>
      <c r="SQF14" s="153"/>
      <c r="SQG14" s="153"/>
      <c r="SQH14" s="153"/>
      <c r="SQI14" s="153"/>
      <c r="SQJ14" s="153"/>
      <c r="SQK14" s="153"/>
      <c r="SQL14" s="153"/>
      <c r="SQM14" s="153"/>
      <c r="SQN14" s="153"/>
      <c r="SQO14" s="153"/>
      <c r="SQP14" s="153"/>
      <c r="SQQ14" s="153"/>
      <c r="SQR14" s="153"/>
      <c r="SQS14" s="153"/>
      <c r="SQT14" s="153"/>
      <c r="SQU14" s="153"/>
      <c r="SQV14" s="153"/>
      <c r="SQW14" s="153"/>
      <c r="SQX14" s="153"/>
      <c r="SQY14" s="153"/>
      <c r="SQZ14" s="153"/>
      <c r="SRA14" s="153"/>
      <c r="SRB14" s="153"/>
      <c r="SRC14" s="153"/>
      <c r="SRD14" s="153"/>
      <c r="SRE14" s="153"/>
      <c r="SRF14" s="153"/>
      <c r="SRG14" s="153"/>
      <c r="SRH14" s="153"/>
      <c r="SRI14" s="153"/>
      <c r="SRJ14" s="153"/>
      <c r="SRK14" s="153"/>
      <c r="SRL14" s="153"/>
      <c r="SRM14" s="153"/>
      <c r="SRN14" s="153"/>
      <c r="SRO14" s="153"/>
      <c r="SRP14" s="153"/>
      <c r="SRQ14" s="153"/>
      <c r="SRR14" s="153"/>
      <c r="SRS14" s="153"/>
      <c r="SRT14" s="153"/>
      <c r="SRU14" s="153"/>
      <c r="SRV14" s="153"/>
      <c r="SRW14" s="153"/>
      <c r="SRX14" s="153"/>
      <c r="SRY14" s="153"/>
      <c r="SRZ14" s="153"/>
      <c r="SSA14" s="153"/>
      <c r="SSB14" s="153"/>
      <c r="SSC14" s="153"/>
      <c r="SSD14" s="153"/>
      <c r="SSE14" s="153"/>
      <c r="SSF14" s="153"/>
      <c r="SSG14" s="153"/>
      <c r="SSH14" s="153"/>
      <c r="SSI14" s="153"/>
      <c r="SSJ14" s="153"/>
      <c r="SSK14" s="153"/>
      <c r="SSL14" s="153"/>
      <c r="SSM14" s="153"/>
      <c r="SSN14" s="153"/>
      <c r="SSO14" s="153"/>
      <c r="SSP14" s="153"/>
      <c r="SSQ14" s="153"/>
      <c r="SSR14" s="153"/>
      <c r="SSS14" s="153"/>
      <c r="SST14" s="153"/>
      <c r="SSU14" s="153"/>
      <c r="SSV14" s="153"/>
      <c r="SSW14" s="153"/>
      <c r="SSX14" s="153"/>
      <c r="SSY14" s="153"/>
      <c r="SSZ14" s="153"/>
      <c r="STA14" s="153"/>
      <c r="STB14" s="153"/>
      <c r="STC14" s="153"/>
      <c r="STD14" s="153"/>
      <c r="STE14" s="153"/>
      <c r="STF14" s="153"/>
      <c r="STG14" s="153"/>
      <c r="STH14" s="153"/>
      <c r="STI14" s="153"/>
      <c r="STJ14" s="153"/>
      <c r="STK14" s="153"/>
      <c r="STL14" s="153"/>
      <c r="STM14" s="153"/>
      <c r="STN14" s="153"/>
      <c r="STO14" s="153"/>
      <c r="STP14" s="153"/>
      <c r="STQ14" s="153"/>
      <c r="STR14" s="153"/>
      <c r="STS14" s="153"/>
      <c r="STT14" s="153"/>
      <c r="STU14" s="153"/>
      <c r="STV14" s="153"/>
      <c r="STW14" s="153"/>
      <c r="STX14" s="153"/>
      <c r="STY14" s="153"/>
      <c r="STZ14" s="153"/>
      <c r="SUA14" s="153"/>
      <c r="SUB14" s="153"/>
      <c r="SUC14" s="153"/>
      <c r="SUD14" s="153"/>
      <c r="SUE14" s="153"/>
      <c r="SUF14" s="153"/>
      <c r="SUG14" s="153"/>
      <c r="SUH14" s="153"/>
      <c r="SUI14" s="153"/>
      <c r="SUJ14" s="153"/>
      <c r="SUK14" s="153"/>
      <c r="SUL14" s="153"/>
      <c r="SUM14" s="153"/>
      <c r="SUN14" s="153"/>
      <c r="SUO14" s="153"/>
      <c r="SUP14" s="153"/>
      <c r="SUQ14" s="153"/>
      <c r="SUR14" s="153"/>
      <c r="SUS14" s="153"/>
      <c r="SUT14" s="153"/>
      <c r="SUU14" s="153"/>
      <c r="SUV14" s="153"/>
      <c r="SUW14" s="153"/>
      <c r="SUX14" s="153"/>
      <c r="SUY14" s="153"/>
      <c r="SUZ14" s="153"/>
      <c r="SVA14" s="153"/>
      <c r="SVB14" s="153"/>
      <c r="SVC14" s="153"/>
      <c r="SVD14" s="153"/>
      <c r="SVE14" s="153"/>
      <c r="SVF14" s="153"/>
      <c r="SVG14" s="153"/>
      <c r="SVH14" s="153"/>
      <c r="SVI14" s="153"/>
      <c r="SVJ14" s="153"/>
      <c r="SVK14" s="153"/>
      <c r="SVL14" s="153"/>
      <c r="SVM14" s="153"/>
      <c r="SVN14" s="153"/>
      <c r="SVO14" s="153"/>
      <c r="SVP14" s="153"/>
      <c r="SVQ14" s="153"/>
      <c r="SVR14" s="153"/>
      <c r="SVS14" s="153"/>
      <c r="SVT14" s="153"/>
      <c r="SVU14" s="153"/>
      <c r="SVV14" s="153"/>
      <c r="SVW14" s="153"/>
      <c r="SVX14" s="153"/>
      <c r="SVY14" s="153"/>
      <c r="SVZ14" s="153"/>
      <c r="SWA14" s="153"/>
      <c r="SWB14" s="153"/>
      <c r="SWC14" s="153"/>
      <c r="SWD14" s="153"/>
      <c r="SWE14" s="153"/>
      <c r="SWF14" s="153"/>
      <c r="SWG14" s="153"/>
      <c r="SWH14" s="153"/>
      <c r="SWI14" s="153"/>
      <c r="SWJ14" s="153"/>
      <c r="SWK14" s="153"/>
      <c r="SWL14" s="153"/>
      <c r="SWM14" s="153"/>
      <c r="SWN14" s="153"/>
      <c r="SWO14" s="153"/>
      <c r="SWP14" s="153"/>
      <c r="SWQ14" s="153"/>
      <c r="SWR14" s="153"/>
      <c r="SWS14" s="153"/>
      <c r="SWT14" s="153"/>
      <c r="SWU14" s="153"/>
      <c r="SWV14" s="153"/>
      <c r="SWW14" s="153"/>
      <c r="SWX14" s="153"/>
      <c r="SWY14" s="153"/>
      <c r="SWZ14" s="153"/>
      <c r="SXA14" s="153"/>
      <c r="SXB14" s="153"/>
      <c r="SXC14" s="153"/>
      <c r="SXD14" s="153"/>
      <c r="SXE14" s="153"/>
      <c r="SXF14" s="153"/>
      <c r="SXG14" s="153"/>
      <c r="SXH14" s="153"/>
      <c r="SXI14" s="153"/>
      <c r="SXJ14" s="153"/>
      <c r="SXK14" s="153"/>
      <c r="SXL14" s="153"/>
      <c r="SXM14" s="153"/>
      <c r="SXN14" s="153"/>
      <c r="SXO14" s="153"/>
      <c r="SXP14" s="153"/>
      <c r="SXQ14" s="153"/>
      <c r="SXR14" s="153"/>
      <c r="SXS14" s="153"/>
      <c r="SXT14" s="153"/>
      <c r="SXU14" s="153"/>
      <c r="SXV14" s="153"/>
      <c r="SXW14" s="153"/>
      <c r="SXX14" s="153"/>
      <c r="SXY14" s="153"/>
      <c r="SXZ14" s="153"/>
      <c r="SYA14" s="153"/>
      <c r="SYB14" s="153"/>
      <c r="SYC14" s="153"/>
      <c r="SYD14" s="153"/>
      <c r="SYE14" s="153"/>
      <c r="SYF14" s="153"/>
      <c r="SYG14" s="153"/>
      <c r="SYH14" s="153"/>
      <c r="SYI14" s="153"/>
      <c r="SYJ14" s="153"/>
      <c r="SYK14" s="153"/>
      <c r="SYL14" s="153"/>
      <c r="SYM14" s="153"/>
      <c r="SYN14" s="153"/>
      <c r="SYO14" s="153"/>
      <c r="SYP14" s="153"/>
      <c r="SYQ14" s="153"/>
      <c r="SYR14" s="153"/>
      <c r="SYS14" s="153"/>
      <c r="SYT14" s="153"/>
      <c r="SYU14" s="153"/>
      <c r="SYV14" s="153"/>
      <c r="SYW14" s="153"/>
      <c r="SYX14" s="153"/>
      <c r="SYY14" s="153"/>
      <c r="SYZ14" s="153"/>
      <c r="SZA14" s="153"/>
      <c r="SZB14" s="153"/>
      <c r="SZC14" s="153"/>
      <c r="SZD14" s="153"/>
      <c r="SZE14" s="153"/>
      <c r="SZF14" s="153"/>
      <c r="SZG14" s="153"/>
      <c r="SZH14" s="153"/>
      <c r="SZI14" s="153"/>
      <c r="SZJ14" s="153"/>
      <c r="SZK14" s="153"/>
      <c r="SZL14" s="153"/>
      <c r="SZM14" s="153"/>
      <c r="SZN14" s="153"/>
      <c r="SZO14" s="153"/>
      <c r="SZP14" s="153"/>
      <c r="SZQ14" s="153"/>
      <c r="SZR14" s="153"/>
      <c r="SZS14" s="153"/>
      <c r="SZT14" s="153"/>
      <c r="SZU14" s="153"/>
      <c r="SZV14" s="153"/>
      <c r="SZW14" s="153"/>
      <c r="SZX14" s="153"/>
      <c r="SZY14" s="153"/>
      <c r="SZZ14" s="153"/>
      <c r="TAA14" s="153"/>
      <c r="TAB14" s="153"/>
      <c r="TAC14" s="153"/>
      <c r="TAD14" s="153"/>
      <c r="TAE14" s="153"/>
      <c r="TAF14" s="153"/>
      <c r="TAG14" s="153"/>
      <c r="TAH14" s="153"/>
      <c r="TAI14" s="153"/>
      <c r="TAJ14" s="153"/>
      <c r="TAK14" s="153"/>
      <c r="TAL14" s="153"/>
      <c r="TAM14" s="153"/>
      <c r="TAN14" s="153"/>
      <c r="TAO14" s="153"/>
      <c r="TAP14" s="153"/>
      <c r="TAQ14" s="153"/>
      <c r="TAR14" s="153"/>
      <c r="TAS14" s="153"/>
      <c r="TAT14" s="153"/>
      <c r="TAU14" s="153"/>
      <c r="TAV14" s="153"/>
      <c r="TAW14" s="153"/>
      <c r="TAX14" s="153"/>
      <c r="TAY14" s="153"/>
      <c r="TAZ14" s="153"/>
      <c r="TBA14" s="153"/>
      <c r="TBB14" s="153"/>
      <c r="TBC14" s="153"/>
      <c r="TBD14" s="153"/>
      <c r="TBE14" s="153"/>
      <c r="TBF14" s="153"/>
      <c r="TBG14" s="153"/>
      <c r="TBH14" s="153"/>
      <c r="TBI14" s="153"/>
      <c r="TBJ14" s="153"/>
      <c r="TBK14" s="153"/>
      <c r="TBL14" s="153"/>
      <c r="TBM14" s="153"/>
      <c r="TBN14" s="153"/>
      <c r="TBO14" s="153"/>
      <c r="TBP14" s="153"/>
      <c r="TBQ14" s="153"/>
      <c r="TBR14" s="153"/>
      <c r="TBS14" s="153"/>
      <c r="TBT14" s="153"/>
      <c r="TBU14" s="153"/>
      <c r="TBV14" s="153"/>
      <c r="TBW14" s="153"/>
      <c r="TBX14" s="153"/>
      <c r="TBY14" s="153"/>
      <c r="TBZ14" s="153"/>
      <c r="TCA14" s="153"/>
      <c r="TCB14" s="153"/>
      <c r="TCC14" s="153"/>
      <c r="TCD14" s="153"/>
      <c r="TCE14" s="153"/>
      <c r="TCF14" s="153"/>
      <c r="TCG14" s="153"/>
      <c r="TCH14" s="153"/>
      <c r="TCI14" s="153"/>
      <c r="TCJ14" s="153"/>
      <c r="TCK14" s="153"/>
      <c r="TCL14" s="153"/>
      <c r="TCM14" s="153"/>
      <c r="TCN14" s="153"/>
      <c r="TCO14" s="153"/>
      <c r="TCP14" s="153"/>
      <c r="TCQ14" s="153"/>
      <c r="TCR14" s="153"/>
      <c r="TCS14" s="153"/>
      <c r="TCT14" s="153"/>
      <c r="TCU14" s="153"/>
      <c r="TCV14" s="153"/>
      <c r="TCW14" s="153"/>
      <c r="TCX14" s="153"/>
      <c r="TCY14" s="153"/>
      <c r="TCZ14" s="153"/>
      <c r="TDA14" s="153"/>
      <c r="TDB14" s="153"/>
      <c r="TDC14" s="153"/>
      <c r="TDD14" s="153"/>
      <c r="TDE14" s="153"/>
      <c r="TDF14" s="153"/>
      <c r="TDG14" s="153"/>
      <c r="TDH14" s="153"/>
      <c r="TDI14" s="153"/>
      <c r="TDJ14" s="153"/>
      <c r="TDK14" s="153"/>
      <c r="TDL14" s="153"/>
      <c r="TDM14" s="153"/>
      <c r="TDN14" s="153"/>
      <c r="TDO14" s="153"/>
      <c r="TDP14" s="153"/>
      <c r="TDQ14" s="153"/>
      <c r="TDR14" s="153"/>
      <c r="TDS14" s="153"/>
      <c r="TDT14" s="153"/>
      <c r="TDU14" s="153"/>
      <c r="TDV14" s="153"/>
      <c r="TDW14" s="153"/>
      <c r="TDX14" s="153"/>
      <c r="TDY14" s="153"/>
      <c r="TDZ14" s="153"/>
      <c r="TEA14" s="153"/>
      <c r="TEB14" s="153"/>
      <c r="TEC14" s="153"/>
      <c r="TED14" s="153"/>
      <c r="TEE14" s="153"/>
      <c r="TEF14" s="153"/>
      <c r="TEG14" s="153"/>
      <c r="TEH14" s="153"/>
      <c r="TEI14" s="153"/>
      <c r="TEJ14" s="153"/>
      <c r="TEK14" s="153"/>
      <c r="TEL14" s="153"/>
      <c r="TEM14" s="153"/>
      <c r="TEN14" s="153"/>
      <c r="TEO14" s="153"/>
      <c r="TEP14" s="153"/>
      <c r="TEQ14" s="153"/>
      <c r="TER14" s="153"/>
      <c r="TES14" s="153"/>
      <c r="TET14" s="153"/>
      <c r="TEU14" s="153"/>
      <c r="TEV14" s="153"/>
      <c r="TEW14" s="153"/>
      <c r="TEX14" s="153"/>
      <c r="TEY14" s="153"/>
      <c r="TEZ14" s="153"/>
      <c r="TFA14" s="153"/>
      <c r="TFB14" s="153"/>
      <c r="TFC14" s="153"/>
      <c r="TFD14" s="153"/>
      <c r="TFE14" s="153"/>
      <c r="TFF14" s="153"/>
      <c r="TFG14" s="153"/>
      <c r="TFH14" s="153"/>
      <c r="TFI14" s="153"/>
      <c r="TFJ14" s="153"/>
      <c r="TFK14" s="153"/>
      <c r="TFL14" s="153"/>
      <c r="TFM14" s="153"/>
      <c r="TFN14" s="153"/>
      <c r="TFO14" s="153"/>
      <c r="TFP14" s="153"/>
      <c r="TFQ14" s="153"/>
      <c r="TFR14" s="153"/>
      <c r="TFS14" s="153"/>
      <c r="TFT14" s="153"/>
      <c r="TFU14" s="153"/>
      <c r="TFV14" s="153"/>
      <c r="TFW14" s="153"/>
      <c r="TFX14" s="153"/>
      <c r="TFY14" s="153"/>
      <c r="TFZ14" s="153"/>
      <c r="TGA14" s="153"/>
      <c r="TGB14" s="153"/>
      <c r="TGC14" s="153"/>
      <c r="TGD14" s="153"/>
      <c r="TGE14" s="153"/>
      <c r="TGF14" s="153"/>
      <c r="TGG14" s="153"/>
      <c r="TGH14" s="153"/>
      <c r="TGI14" s="153"/>
      <c r="TGJ14" s="153"/>
      <c r="TGK14" s="153"/>
      <c r="TGL14" s="153"/>
      <c r="TGM14" s="153"/>
      <c r="TGN14" s="153"/>
      <c r="TGO14" s="153"/>
      <c r="TGP14" s="153"/>
      <c r="TGQ14" s="153"/>
      <c r="TGR14" s="153"/>
      <c r="TGS14" s="153"/>
      <c r="TGT14" s="153"/>
      <c r="TGU14" s="153"/>
      <c r="TGV14" s="153"/>
      <c r="TGW14" s="153"/>
      <c r="TGX14" s="153"/>
      <c r="TGY14" s="153"/>
      <c r="TGZ14" s="153"/>
      <c r="THA14" s="153"/>
      <c r="THB14" s="153"/>
      <c r="THC14" s="153"/>
      <c r="THD14" s="153"/>
      <c r="THE14" s="153"/>
      <c r="THF14" s="153"/>
      <c r="THG14" s="153"/>
      <c r="THH14" s="153"/>
      <c r="THI14" s="153"/>
      <c r="THJ14" s="153"/>
      <c r="THK14" s="153"/>
      <c r="THL14" s="153"/>
      <c r="THM14" s="153"/>
      <c r="THN14" s="153"/>
      <c r="THO14" s="153"/>
      <c r="THP14" s="153"/>
      <c r="THQ14" s="153"/>
      <c r="THR14" s="153"/>
      <c r="THS14" s="153"/>
      <c r="THT14" s="153"/>
      <c r="THU14" s="153"/>
      <c r="THV14" s="153"/>
      <c r="THW14" s="153"/>
      <c r="THX14" s="153"/>
      <c r="THY14" s="153"/>
      <c r="THZ14" s="153"/>
      <c r="TIA14" s="153"/>
      <c r="TIB14" s="153"/>
      <c r="TIC14" s="153"/>
      <c r="TID14" s="153"/>
      <c r="TIE14" s="153"/>
      <c r="TIF14" s="153"/>
      <c r="TIG14" s="153"/>
      <c r="TIH14" s="153"/>
      <c r="TII14" s="153"/>
      <c r="TIJ14" s="153"/>
      <c r="TIK14" s="153"/>
      <c r="TIL14" s="153"/>
      <c r="TIM14" s="153"/>
      <c r="TIN14" s="153"/>
      <c r="TIO14" s="153"/>
      <c r="TIP14" s="153"/>
      <c r="TIQ14" s="153"/>
      <c r="TIR14" s="153"/>
      <c r="TIS14" s="153"/>
      <c r="TIT14" s="153"/>
      <c r="TIU14" s="153"/>
      <c r="TIV14" s="153"/>
      <c r="TIW14" s="153"/>
      <c r="TIX14" s="153"/>
      <c r="TIY14" s="153"/>
      <c r="TIZ14" s="153"/>
      <c r="TJA14" s="153"/>
      <c r="TJB14" s="153"/>
      <c r="TJC14" s="153"/>
      <c r="TJD14" s="153"/>
      <c r="TJE14" s="153"/>
      <c r="TJF14" s="153"/>
      <c r="TJG14" s="153"/>
      <c r="TJH14" s="153"/>
      <c r="TJI14" s="153"/>
      <c r="TJJ14" s="153"/>
      <c r="TJK14" s="153"/>
      <c r="TJL14" s="153"/>
      <c r="TJM14" s="153"/>
      <c r="TJN14" s="153"/>
      <c r="TJO14" s="153"/>
      <c r="TJP14" s="153"/>
      <c r="TJQ14" s="153"/>
      <c r="TJR14" s="153"/>
      <c r="TJS14" s="153"/>
      <c r="TJT14" s="153"/>
      <c r="TJU14" s="153"/>
      <c r="TJV14" s="153"/>
      <c r="TJW14" s="153"/>
      <c r="TJX14" s="153"/>
      <c r="TJY14" s="153"/>
      <c r="TJZ14" s="153"/>
      <c r="TKA14" s="153"/>
      <c r="TKB14" s="153"/>
      <c r="TKC14" s="153"/>
      <c r="TKD14" s="153"/>
      <c r="TKE14" s="153"/>
      <c r="TKF14" s="153"/>
      <c r="TKG14" s="153"/>
      <c r="TKH14" s="153"/>
      <c r="TKI14" s="153"/>
      <c r="TKJ14" s="153"/>
      <c r="TKK14" s="153"/>
      <c r="TKL14" s="153"/>
      <c r="TKM14" s="153"/>
      <c r="TKN14" s="153"/>
      <c r="TKO14" s="153"/>
      <c r="TKP14" s="153"/>
      <c r="TKQ14" s="153"/>
      <c r="TKR14" s="153"/>
      <c r="TKS14" s="153"/>
      <c r="TKT14" s="153"/>
      <c r="TKU14" s="153"/>
      <c r="TKV14" s="153"/>
      <c r="TKW14" s="153"/>
      <c r="TKX14" s="153"/>
      <c r="TKY14" s="153"/>
      <c r="TKZ14" s="153"/>
      <c r="TLA14" s="153"/>
      <c r="TLB14" s="153"/>
      <c r="TLC14" s="153"/>
      <c r="TLD14" s="153"/>
      <c r="TLE14" s="153"/>
      <c r="TLF14" s="153"/>
      <c r="TLG14" s="153"/>
      <c r="TLH14" s="153"/>
      <c r="TLI14" s="153"/>
      <c r="TLJ14" s="153"/>
      <c r="TLK14" s="153"/>
      <c r="TLL14" s="153"/>
      <c r="TLM14" s="153"/>
      <c r="TLN14" s="153"/>
      <c r="TLO14" s="153"/>
      <c r="TLP14" s="153"/>
      <c r="TLQ14" s="153"/>
      <c r="TLR14" s="153"/>
      <c r="TLS14" s="153"/>
      <c r="TLT14" s="153"/>
      <c r="TLU14" s="153"/>
      <c r="TLV14" s="153"/>
      <c r="TLW14" s="153"/>
      <c r="TLX14" s="153"/>
      <c r="TLY14" s="153"/>
      <c r="TLZ14" s="153"/>
      <c r="TMA14" s="153"/>
      <c r="TMB14" s="153"/>
      <c r="TMC14" s="153"/>
      <c r="TMD14" s="153"/>
      <c r="TME14" s="153"/>
      <c r="TMF14" s="153"/>
      <c r="TMG14" s="153"/>
      <c r="TMH14" s="153"/>
      <c r="TMI14" s="153"/>
      <c r="TMJ14" s="153"/>
      <c r="TMK14" s="153"/>
      <c r="TML14" s="153"/>
      <c r="TMM14" s="153"/>
      <c r="TMN14" s="153"/>
      <c r="TMO14" s="153"/>
      <c r="TMP14" s="153"/>
      <c r="TMQ14" s="153"/>
      <c r="TMR14" s="153"/>
      <c r="TMS14" s="153"/>
      <c r="TMT14" s="153"/>
      <c r="TMU14" s="153"/>
      <c r="TMV14" s="153"/>
      <c r="TMW14" s="153"/>
      <c r="TMX14" s="153"/>
      <c r="TMY14" s="153"/>
      <c r="TMZ14" s="153"/>
      <c r="TNA14" s="153"/>
      <c r="TNB14" s="153"/>
      <c r="TNC14" s="153"/>
      <c r="TND14" s="153"/>
      <c r="TNE14" s="153"/>
      <c r="TNF14" s="153"/>
      <c r="TNG14" s="153"/>
      <c r="TNH14" s="153"/>
      <c r="TNI14" s="153"/>
      <c r="TNJ14" s="153"/>
      <c r="TNK14" s="153"/>
      <c r="TNL14" s="153"/>
      <c r="TNM14" s="153"/>
      <c r="TNN14" s="153"/>
      <c r="TNO14" s="153"/>
      <c r="TNP14" s="153"/>
      <c r="TNQ14" s="153"/>
      <c r="TNR14" s="153"/>
      <c r="TNS14" s="153"/>
      <c r="TNT14" s="153"/>
      <c r="TNU14" s="153"/>
      <c r="TNV14" s="153"/>
      <c r="TNW14" s="153"/>
      <c r="TNX14" s="153"/>
      <c r="TNY14" s="153"/>
      <c r="TNZ14" s="153"/>
      <c r="TOA14" s="153"/>
      <c r="TOB14" s="153"/>
      <c r="TOC14" s="153"/>
      <c r="TOD14" s="153"/>
      <c r="TOE14" s="153"/>
      <c r="TOF14" s="153"/>
      <c r="TOG14" s="153"/>
      <c r="TOH14" s="153"/>
      <c r="TOI14" s="153"/>
      <c r="TOJ14" s="153"/>
      <c r="TOK14" s="153"/>
      <c r="TOL14" s="153"/>
      <c r="TOM14" s="153"/>
      <c r="TON14" s="153"/>
      <c r="TOO14" s="153"/>
      <c r="TOP14" s="153"/>
      <c r="TOQ14" s="153"/>
      <c r="TOR14" s="153"/>
      <c r="TOS14" s="153"/>
      <c r="TOT14" s="153"/>
      <c r="TOU14" s="153"/>
      <c r="TOV14" s="153"/>
      <c r="TOW14" s="153"/>
      <c r="TOX14" s="153"/>
      <c r="TOY14" s="153"/>
      <c r="TOZ14" s="153"/>
      <c r="TPA14" s="153"/>
      <c r="TPB14" s="153"/>
      <c r="TPC14" s="153"/>
      <c r="TPD14" s="153"/>
      <c r="TPE14" s="153"/>
      <c r="TPF14" s="153"/>
      <c r="TPG14" s="153"/>
      <c r="TPH14" s="153"/>
      <c r="TPI14" s="153"/>
      <c r="TPJ14" s="153"/>
      <c r="TPK14" s="153"/>
      <c r="TPL14" s="153"/>
      <c r="TPM14" s="153"/>
      <c r="TPN14" s="153"/>
      <c r="TPO14" s="153"/>
      <c r="TPP14" s="153"/>
      <c r="TPQ14" s="153"/>
      <c r="TPR14" s="153"/>
      <c r="TPS14" s="153"/>
      <c r="TPT14" s="153"/>
      <c r="TPU14" s="153"/>
      <c r="TPV14" s="153"/>
      <c r="TPW14" s="153"/>
      <c r="TPX14" s="153"/>
      <c r="TPY14" s="153"/>
      <c r="TPZ14" s="153"/>
      <c r="TQA14" s="153"/>
      <c r="TQB14" s="153"/>
      <c r="TQC14" s="153"/>
      <c r="TQD14" s="153"/>
      <c r="TQE14" s="153"/>
      <c r="TQF14" s="153"/>
      <c r="TQG14" s="153"/>
      <c r="TQH14" s="153"/>
      <c r="TQI14" s="153"/>
      <c r="TQJ14" s="153"/>
      <c r="TQK14" s="153"/>
      <c r="TQL14" s="153"/>
      <c r="TQM14" s="153"/>
      <c r="TQN14" s="153"/>
      <c r="TQO14" s="153"/>
      <c r="TQP14" s="153"/>
      <c r="TQQ14" s="153"/>
      <c r="TQR14" s="153"/>
      <c r="TQS14" s="153"/>
      <c r="TQT14" s="153"/>
      <c r="TQU14" s="153"/>
      <c r="TQV14" s="153"/>
      <c r="TQW14" s="153"/>
      <c r="TQX14" s="153"/>
      <c r="TQY14" s="153"/>
      <c r="TQZ14" s="153"/>
      <c r="TRA14" s="153"/>
      <c r="TRB14" s="153"/>
      <c r="TRC14" s="153"/>
      <c r="TRD14" s="153"/>
      <c r="TRE14" s="153"/>
      <c r="TRF14" s="153"/>
      <c r="TRG14" s="153"/>
      <c r="TRH14" s="153"/>
      <c r="TRI14" s="153"/>
      <c r="TRJ14" s="153"/>
      <c r="TRK14" s="153"/>
      <c r="TRL14" s="153"/>
      <c r="TRM14" s="153"/>
      <c r="TRN14" s="153"/>
      <c r="TRO14" s="153"/>
      <c r="TRP14" s="153"/>
      <c r="TRQ14" s="153"/>
      <c r="TRR14" s="153"/>
      <c r="TRS14" s="153"/>
      <c r="TRT14" s="153"/>
      <c r="TRU14" s="153"/>
      <c r="TRV14" s="153"/>
      <c r="TRW14" s="153"/>
      <c r="TRX14" s="153"/>
      <c r="TRY14" s="153"/>
      <c r="TRZ14" s="153"/>
      <c r="TSA14" s="153"/>
      <c r="TSB14" s="153"/>
      <c r="TSC14" s="153"/>
      <c r="TSD14" s="153"/>
      <c r="TSE14" s="153"/>
      <c r="TSF14" s="153"/>
      <c r="TSG14" s="153"/>
      <c r="TSH14" s="153"/>
      <c r="TSI14" s="153"/>
      <c r="TSJ14" s="153"/>
      <c r="TSK14" s="153"/>
      <c r="TSL14" s="153"/>
      <c r="TSM14" s="153"/>
      <c r="TSN14" s="153"/>
      <c r="TSO14" s="153"/>
      <c r="TSP14" s="153"/>
      <c r="TSQ14" s="153"/>
      <c r="TSR14" s="153"/>
      <c r="TSS14" s="153"/>
      <c r="TST14" s="153"/>
      <c r="TSU14" s="153"/>
      <c r="TSV14" s="153"/>
      <c r="TSW14" s="153"/>
      <c r="TSX14" s="153"/>
      <c r="TSY14" s="153"/>
      <c r="TSZ14" s="153"/>
      <c r="TTA14" s="153"/>
      <c r="TTB14" s="153"/>
      <c r="TTC14" s="153"/>
      <c r="TTD14" s="153"/>
      <c r="TTE14" s="153"/>
      <c r="TTF14" s="153"/>
      <c r="TTG14" s="153"/>
      <c r="TTH14" s="153"/>
      <c r="TTI14" s="153"/>
      <c r="TTJ14" s="153"/>
      <c r="TTK14" s="153"/>
      <c r="TTL14" s="153"/>
      <c r="TTM14" s="153"/>
      <c r="TTN14" s="153"/>
      <c r="TTO14" s="153"/>
      <c r="TTP14" s="153"/>
      <c r="TTQ14" s="153"/>
      <c r="TTR14" s="153"/>
      <c r="TTS14" s="153"/>
      <c r="TTT14" s="153"/>
      <c r="TTU14" s="153"/>
      <c r="TTV14" s="153"/>
      <c r="TTW14" s="153"/>
      <c r="TTX14" s="153"/>
      <c r="TTY14" s="153"/>
      <c r="TTZ14" s="153"/>
      <c r="TUA14" s="153"/>
      <c r="TUB14" s="153"/>
      <c r="TUC14" s="153"/>
      <c r="TUD14" s="153"/>
      <c r="TUE14" s="153"/>
      <c r="TUF14" s="153"/>
      <c r="TUG14" s="153"/>
      <c r="TUH14" s="153"/>
      <c r="TUI14" s="153"/>
      <c r="TUJ14" s="153"/>
      <c r="TUK14" s="153"/>
      <c r="TUL14" s="153"/>
      <c r="TUM14" s="153"/>
      <c r="TUN14" s="153"/>
      <c r="TUO14" s="153"/>
      <c r="TUP14" s="153"/>
      <c r="TUQ14" s="153"/>
      <c r="TUR14" s="153"/>
      <c r="TUS14" s="153"/>
      <c r="TUT14" s="153"/>
      <c r="TUU14" s="153"/>
      <c r="TUV14" s="153"/>
      <c r="TUW14" s="153"/>
      <c r="TUX14" s="153"/>
      <c r="TUY14" s="153"/>
      <c r="TUZ14" s="153"/>
      <c r="TVA14" s="153"/>
      <c r="TVB14" s="153"/>
      <c r="TVC14" s="153"/>
      <c r="TVD14" s="153"/>
      <c r="TVE14" s="153"/>
      <c r="TVF14" s="153"/>
      <c r="TVG14" s="153"/>
      <c r="TVH14" s="153"/>
      <c r="TVI14" s="153"/>
      <c r="TVJ14" s="153"/>
      <c r="TVK14" s="153"/>
      <c r="TVL14" s="153"/>
      <c r="TVM14" s="153"/>
      <c r="TVN14" s="153"/>
      <c r="TVO14" s="153"/>
      <c r="TVP14" s="153"/>
      <c r="TVQ14" s="153"/>
      <c r="TVR14" s="153"/>
      <c r="TVS14" s="153"/>
      <c r="TVT14" s="153"/>
      <c r="TVU14" s="153"/>
      <c r="TVV14" s="153"/>
      <c r="TVW14" s="153"/>
      <c r="TVX14" s="153"/>
      <c r="TVY14" s="153"/>
      <c r="TVZ14" s="153"/>
      <c r="TWA14" s="153"/>
      <c r="TWB14" s="153"/>
      <c r="TWC14" s="153"/>
      <c r="TWD14" s="153"/>
      <c r="TWE14" s="153"/>
      <c r="TWF14" s="153"/>
      <c r="TWG14" s="153"/>
      <c r="TWH14" s="153"/>
      <c r="TWI14" s="153"/>
      <c r="TWJ14" s="153"/>
      <c r="TWK14" s="153"/>
      <c r="TWL14" s="153"/>
      <c r="TWM14" s="153"/>
      <c r="TWN14" s="153"/>
      <c r="TWO14" s="153"/>
      <c r="TWP14" s="153"/>
      <c r="TWQ14" s="153"/>
      <c r="TWR14" s="153"/>
      <c r="TWS14" s="153"/>
      <c r="TWT14" s="153"/>
      <c r="TWU14" s="153"/>
      <c r="TWV14" s="153"/>
      <c r="TWW14" s="153"/>
      <c r="TWX14" s="153"/>
      <c r="TWY14" s="153"/>
      <c r="TWZ14" s="153"/>
      <c r="TXA14" s="153"/>
      <c r="TXB14" s="153"/>
      <c r="TXC14" s="153"/>
      <c r="TXD14" s="153"/>
      <c r="TXE14" s="153"/>
      <c r="TXF14" s="153"/>
      <c r="TXG14" s="153"/>
      <c r="TXH14" s="153"/>
      <c r="TXI14" s="153"/>
      <c r="TXJ14" s="153"/>
      <c r="TXK14" s="153"/>
      <c r="TXL14" s="153"/>
      <c r="TXM14" s="153"/>
      <c r="TXN14" s="153"/>
      <c r="TXO14" s="153"/>
      <c r="TXP14" s="153"/>
      <c r="TXQ14" s="153"/>
      <c r="TXR14" s="153"/>
      <c r="TXS14" s="153"/>
      <c r="TXT14" s="153"/>
      <c r="TXU14" s="153"/>
      <c r="TXV14" s="153"/>
      <c r="TXW14" s="153"/>
      <c r="TXX14" s="153"/>
      <c r="TXY14" s="153"/>
      <c r="TXZ14" s="153"/>
      <c r="TYA14" s="153"/>
      <c r="TYB14" s="153"/>
      <c r="TYC14" s="153"/>
      <c r="TYD14" s="153"/>
      <c r="TYE14" s="153"/>
      <c r="TYF14" s="153"/>
      <c r="TYG14" s="153"/>
      <c r="TYH14" s="153"/>
      <c r="TYI14" s="153"/>
      <c r="TYJ14" s="153"/>
      <c r="TYK14" s="153"/>
      <c r="TYL14" s="153"/>
      <c r="TYM14" s="153"/>
      <c r="TYN14" s="153"/>
      <c r="TYO14" s="153"/>
      <c r="TYP14" s="153"/>
      <c r="TYQ14" s="153"/>
      <c r="TYR14" s="153"/>
      <c r="TYS14" s="153"/>
      <c r="TYT14" s="153"/>
      <c r="TYU14" s="153"/>
      <c r="TYV14" s="153"/>
      <c r="TYW14" s="153"/>
      <c r="TYX14" s="153"/>
      <c r="TYY14" s="153"/>
      <c r="TYZ14" s="153"/>
      <c r="TZA14" s="153"/>
      <c r="TZB14" s="153"/>
      <c r="TZC14" s="153"/>
      <c r="TZD14" s="153"/>
      <c r="TZE14" s="153"/>
      <c r="TZF14" s="153"/>
      <c r="TZG14" s="153"/>
      <c r="TZH14" s="153"/>
      <c r="TZI14" s="153"/>
      <c r="TZJ14" s="153"/>
      <c r="TZK14" s="153"/>
      <c r="TZL14" s="153"/>
      <c r="TZM14" s="153"/>
      <c r="TZN14" s="153"/>
      <c r="TZO14" s="153"/>
      <c r="TZP14" s="153"/>
      <c r="TZQ14" s="153"/>
      <c r="TZR14" s="153"/>
      <c r="TZS14" s="153"/>
      <c r="TZT14" s="153"/>
      <c r="TZU14" s="153"/>
      <c r="TZV14" s="153"/>
      <c r="TZW14" s="153"/>
      <c r="TZX14" s="153"/>
      <c r="TZY14" s="153"/>
      <c r="TZZ14" s="153"/>
      <c r="UAA14" s="153"/>
      <c r="UAB14" s="153"/>
      <c r="UAC14" s="153"/>
      <c r="UAD14" s="153"/>
      <c r="UAE14" s="153"/>
      <c r="UAF14" s="153"/>
      <c r="UAG14" s="153"/>
      <c r="UAH14" s="153"/>
      <c r="UAI14" s="153"/>
      <c r="UAJ14" s="153"/>
      <c r="UAK14" s="153"/>
      <c r="UAL14" s="153"/>
      <c r="UAM14" s="153"/>
      <c r="UAN14" s="153"/>
      <c r="UAO14" s="153"/>
      <c r="UAP14" s="153"/>
      <c r="UAQ14" s="153"/>
      <c r="UAR14" s="153"/>
      <c r="UAS14" s="153"/>
      <c r="UAT14" s="153"/>
      <c r="UAU14" s="153"/>
      <c r="UAV14" s="153"/>
      <c r="UAW14" s="153"/>
      <c r="UAX14" s="153"/>
      <c r="UAY14" s="153"/>
      <c r="UAZ14" s="153"/>
      <c r="UBA14" s="153"/>
      <c r="UBB14" s="153"/>
      <c r="UBC14" s="153"/>
      <c r="UBD14" s="153"/>
      <c r="UBE14" s="153"/>
      <c r="UBF14" s="153"/>
      <c r="UBG14" s="153"/>
      <c r="UBH14" s="153"/>
      <c r="UBI14" s="153"/>
      <c r="UBJ14" s="153"/>
      <c r="UBK14" s="153"/>
      <c r="UBL14" s="153"/>
      <c r="UBM14" s="153"/>
      <c r="UBN14" s="153"/>
      <c r="UBO14" s="153"/>
      <c r="UBP14" s="153"/>
      <c r="UBQ14" s="153"/>
      <c r="UBR14" s="153"/>
      <c r="UBS14" s="153"/>
      <c r="UBT14" s="153"/>
      <c r="UBU14" s="153"/>
      <c r="UBV14" s="153"/>
      <c r="UBW14" s="153"/>
      <c r="UBX14" s="153"/>
      <c r="UBY14" s="153"/>
      <c r="UBZ14" s="153"/>
      <c r="UCA14" s="153"/>
      <c r="UCB14" s="153"/>
      <c r="UCC14" s="153"/>
      <c r="UCD14" s="153"/>
      <c r="UCE14" s="153"/>
      <c r="UCF14" s="153"/>
      <c r="UCG14" s="153"/>
      <c r="UCH14" s="153"/>
      <c r="UCI14" s="153"/>
      <c r="UCJ14" s="153"/>
      <c r="UCK14" s="153"/>
      <c r="UCL14" s="153"/>
      <c r="UCM14" s="153"/>
      <c r="UCN14" s="153"/>
      <c r="UCO14" s="153"/>
      <c r="UCP14" s="153"/>
      <c r="UCQ14" s="153"/>
      <c r="UCR14" s="153"/>
      <c r="UCS14" s="153"/>
      <c r="UCT14" s="153"/>
      <c r="UCU14" s="153"/>
      <c r="UCV14" s="153"/>
      <c r="UCW14" s="153"/>
      <c r="UCX14" s="153"/>
      <c r="UCY14" s="153"/>
      <c r="UCZ14" s="153"/>
      <c r="UDA14" s="153"/>
      <c r="UDB14" s="153"/>
      <c r="UDC14" s="153"/>
      <c r="UDD14" s="153"/>
      <c r="UDE14" s="153"/>
      <c r="UDF14" s="153"/>
      <c r="UDG14" s="153"/>
      <c r="UDH14" s="153"/>
      <c r="UDI14" s="153"/>
      <c r="UDJ14" s="153"/>
      <c r="UDK14" s="153"/>
      <c r="UDL14" s="153"/>
      <c r="UDM14" s="153"/>
      <c r="UDN14" s="153"/>
      <c r="UDO14" s="153"/>
      <c r="UDP14" s="153"/>
      <c r="UDQ14" s="153"/>
      <c r="UDR14" s="153"/>
      <c r="UDS14" s="153"/>
      <c r="UDT14" s="153"/>
      <c r="UDU14" s="153"/>
      <c r="UDV14" s="153"/>
      <c r="UDW14" s="153"/>
      <c r="UDX14" s="153"/>
      <c r="UDY14" s="153"/>
      <c r="UDZ14" s="153"/>
      <c r="UEA14" s="153"/>
      <c r="UEB14" s="153"/>
      <c r="UEC14" s="153"/>
      <c r="UED14" s="153"/>
      <c r="UEE14" s="153"/>
      <c r="UEF14" s="153"/>
      <c r="UEG14" s="153"/>
      <c r="UEH14" s="153"/>
      <c r="UEI14" s="153"/>
      <c r="UEJ14" s="153"/>
      <c r="UEK14" s="153"/>
      <c r="UEL14" s="153"/>
      <c r="UEM14" s="153"/>
      <c r="UEN14" s="153"/>
      <c r="UEO14" s="153"/>
      <c r="UEP14" s="153"/>
      <c r="UEQ14" s="153"/>
      <c r="UER14" s="153"/>
      <c r="UES14" s="153"/>
      <c r="UET14" s="153"/>
      <c r="UEU14" s="153"/>
      <c r="UEV14" s="153"/>
      <c r="UEW14" s="153"/>
      <c r="UEX14" s="153"/>
      <c r="UEY14" s="153"/>
      <c r="UEZ14" s="153"/>
      <c r="UFA14" s="153"/>
      <c r="UFB14" s="153"/>
      <c r="UFC14" s="153"/>
      <c r="UFD14" s="153"/>
      <c r="UFE14" s="153"/>
      <c r="UFF14" s="153"/>
      <c r="UFG14" s="153"/>
      <c r="UFH14" s="153"/>
      <c r="UFI14" s="153"/>
      <c r="UFJ14" s="153"/>
      <c r="UFK14" s="153"/>
      <c r="UFL14" s="153"/>
      <c r="UFM14" s="153"/>
      <c r="UFN14" s="153"/>
      <c r="UFO14" s="153"/>
      <c r="UFP14" s="153"/>
      <c r="UFQ14" s="153"/>
      <c r="UFR14" s="153"/>
      <c r="UFS14" s="153"/>
      <c r="UFT14" s="153"/>
      <c r="UFU14" s="153"/>
      <c r="UFV14" s="153"/>
      <c r="UFW14" s="153"/>
      <c r="UFX14" s="153"/>
      <c r="UFY14" s="153"/>
      <c r="UFZ14" s="153"/>
      <c r="UGA14" s="153"/>
      <c r="UGB14" s="153"/>
      <c r="UGC14" s="153"/>
      <c r="UGD14" s="153"/>
      <c r="UGE14" s="153"/>
      <c r="UGF14" s="153"/>
      <c r="UGG14" s="153"/>
      <c r="UGH14" s="153"/>
      <c r="UGI14" s="153"/>
      <c r="UGJ14" s="153"/>
      <c r="UGK14" s="153"/>
      <c r="UGL14" s="153"/>
      <c r="UGM14" s="153"/>
      <c r="UGN14" s="153"/>
      <c r="UGO14" s="153"/>
      <c r="UGP14" s="153"/>
      <c r="UGQ14" s="153"/>
      <c r="UGR14" s="153"/>
      <c r="UGS14" s="153"/>
      <c r="UGT14" s="153"/>
      <c r="UGU14" s="153"/>
      <c r="UGV14" s="153"/>
      <c r="UGW14" s="153"/>
      <c r="UGX14" s="153"/>
      <c r="UGY14" s="153"/>
      <c r="UGZ14" s="153"/>
      <c r="UHA14" s="153"/>
      <c r="UHB14" s="153"/>
      <c r="UHC14" s="153"/>
      <c r="UHD14" s="153"/>
      <c r="UHE14" s="153"/>
      <c r="UHF14" s="153"/>
      <c r="UHG14" s="153"/>
      <c r="UHH14" s="153"/>
      <c r="UHI14" s="153"/>
      <c r="UHJ14" s="153"/>
      <c r="UHK14" s="153"/>
      <c r="UHL14" s="153"/>
      <c r="UHM14" s="153"/>
      <c r="UHN14" s="153"/>
      <c r="UHO14" s="153"/>
      <c r="UHP14" s="153"/>
      <c r="UHQ14" s="153"/>
      <c r="UHR14" s="153"/>
      <c r="UHS14" s="153"/>
      <c r="UHT14" s="153"/>
      <c r="UHU14" s="153"/>
      <c r="UHV14" s="153"/>
      <c r="UHW14" s="153"/>
      <c r="UHX14" s="153"/>
      <c r="UHY14" s="153"/>
      <c r="UHZ14" s="153"/>
      <c r="UIA14" s="153"/>
      <c r="UIB14" s="153"/>
      <c r="UIC14" s="153"/>
      <c r="UID14" s="153"/>
      <c r="UIE14" s="153"/>
      <c r="UIF14" s="153"/>
      <c r="UIG14" s="153"/>
      <c r="UIH14" s="153"/>
      <c r="UII14" s="153"/>
      <c r="UIJ14" s="153"/>
      <c r="UIK14" s="153"/>
      <c r="UIL14" s="153"/>
      <c r="UIM14" s="153"/>
      <c r="UIN14" s="153"/>
      <c r="UIO14" s="153"/>
      <c r="UIP14" s="153"/>
      <c r="UIQ14" s="153"/>
      <c r="UIR14" s="153"/>
      <c r="UIS14" s="153"/>
      <c r="UIT14" s="153"/>
      <c r="UIU14" s="153"/>
      <c r="UIV14" s="153"/>
      <c r="UIW14" s="153"/>
      <c r="UIX14" s="153"/>
      <c r="UIY14" s="153"/>
      <c r="UIZ14" s="153"/>
      <c r="UJA14" s="153"/>
      <c r="UJB14" s="153"/>
      <c r="UJC14" s="153"/>
      <c r="UJD14" s="153"/>
      <c r="UJE14" s="153"/>
      <c r="UJF14" s="153"/>
      <c r="UJG14" s="153"/>
      <c r="UJH14" s="153"/>
      <c r="UJI14" s="153"/>
      <c r="UJJ14" s="153"/>
      <c r="UJK14" s="153"/>
      <c r="UJL14" s="153"/>
      <c r="UJM14" s="153"/>
      <c r="UJN14" s="153"/>
      <c r="UJO14" s="153"/>
      <c r="UJP14" s="153"/>
      <c r="UJQ14" s="153"/>
      <c r="UJR14" s="153"/>
      <c r="UJS14" s="153"/>
      <c r="UJT14" s="153"/>
      <c r="UJU14" s="153"/>
      <c r="UJV14" s="153"/>
      <c r="UJW14" s="153"/>
      <c r="UJX14" s="153"/>
      <c r="UJY14" s="153"/>
      <c r="UJZ14" s="153"/>
      <c r="UKA14" s="153"/>
      <c r="UKB14" s="153"/>
      <c r="UKC14" s="153"/>
      <c r="UKD14" s="153"/>
      <c r="UKE14" s="153"/>
      <c r="UKF14" s="153"/>
      <c r="UKG14" s="153"/>
      <c r="UKH14" s="153"/>
      <c r="UKI14" s="153"/>
      <c r="UKJ14" s="153"/>
      <c r="UKK14" s="153"/>
      <c r="UKL14" s="153"/>
      <c r="UKM14" s="153"/>
      <c r="UKN14" s="153"/>
      <c r="UKO14" s="153"/>
      <c r="UKP14" s="153"/>
      <c r="UKQ14" s="153"/>
      <c r="UKR14" s="153"/>
      <c r="UKS14" s="153"/>
      <c r="UKT14" s="153"/>
      <c r="UKU14" s="153"/>
      <c r="UKV14" s="153"/>
      <c r="UKW14" s="153"/>
      <c r="UKX14" s="153"/>
      <c r="UKY14" s="153"/>
      <c r="UKZ14" s="153"/>
      <c r="ULA14" s="153"/>
      <c r="ULB14" s="153"/>
      <c r="ULC14" s="153"/>
      <c r="ULD14" s="153"/>
      <c r="ULE14" s="153"/>
      <c r="ULF14" s="153"/>
      <c r="ULG14" s="153"/>
      <c r="ULH14" s="153"/>
      <c r="ULI14" s="153"/>
      <c r="ULJ14" s="153"/>
      <c r="ULK14" s="153"/>
      <c r="ULL14" s="153"/>
      <c r="ULM14" s="153"/>
      <c r="ULN14" s="153"/>
      <c r="ULO14" s="153"/>
      <c r="ULP14" s="153"/>
      <c r="ULQ14" s="153"/>
      <c r="ULR14" s="153"/>
      <c r="ULS14" s="153"/>
      <c r="ULT14" s="153"/>
      <c r="ULU14" s="153"/>
      <c r="ULV14" s="153"/>
      <c r="ULW14" s="153"/>
      <c r="ULX14" s="153"/>
      <c r="ULY14" s="153"/>
      <c r="ULZ14" s="153"/>
      <c r="UMA14" s="153"/>
      <c r="UMB14" s="153"/>
      <c r="UMC14" s="153"/>
      <c r="UMD14" s="153"/>
      <c r="UME14" s="153"/>
      <c r="UMF14" s="153"/>
      <c r="UMG14" s="153"/>
      <c r="UMH14" s="153"/>
      <c r="UMI14" s="153"/>
      <c r="UMJ14" s="153"/>
      <c r="UMK14" s="153"/>
      <c r="UML14" s="153"/>
      <c r="UMM14" s="153"/>
      <c r="UMN14" s="153"/>
      <c r="UMO14" s="153"/>
      <c r="UMP14" s="153"/>
      <c r="UMQ14" s="153"/>
      <c r="UMR14" s="153"/>
      <c r="UMS14" s="153"/>
      <c r="UMT14" s="153"/>
      <c r="UMU14" s="153"/>
      <c r="UMV14" s="153"/>
      <c r="UMW14" s="153"/>
      <c r="UMX14" s="153"/>
      <c r="UMY14" s="153"/>
      <c r="UMZ14" s="153"/>
      <c r="UNA14" s="153"/>
      <c r="UNB14" s="153"/>
      <c r="UNC14" s="153"/>
      <c r="UND14" s="153"/>
      <c r="UNE14" s="153"/>
      <c r="UNF14" s="153"/>
      <c r="UNG14" s="153"/>
      <c r="UNH14" s="153"/>
      <c r="UNI14" s="153"/>
      <c r="UNJ14" s="153"/>
      <c r="UNK14" s="153"/>
      <c r="UNL14" s="153"/>
      <c r="UNM14" s="153"/>
      <c r="UNN14" s="153"/>
      <c r="UNO14" s="153"/>
      <c r="UNP14" s="153"/>
      <c r="UNQ14" s="153"/>
      <c r="UNR14" s="153"/>
      <c r="UNS14" s="153"/>
      <c r="UNT14" s="153"/>
      <c r="UNU14" s="153"/>
      <c r="UNV14" s="153"/>
      <c r="UNW14" s="153"/>
      <c r="UNX14" s="153"/>
      <c r="UNY14" s="153"/>
      <c r="UNZ14" s="153"/>
      <c r="UOA14" s="153"/>
      <c r="UOB14" s="153"/>
      <c r="UOC14" s="153"/>
      <c r="UOD14" s="153"/>
      <c r="UOE14" s="153"/>
      <c r="UOF14" s="153"/>
      <c r="UOG14" s="153"/>
      <c r="UOH14" s="153"/>
      <c r="UOI14" s="153"/>
      <c r="UOJ14" s="153"/>
      <c r="UOK14" s="153"/>
      <c r="UOL14" s="153"/>
      <c r="UOM14" s="153"/>
      <c r="UON14" s="153"/>
      <c r="UOO14" s="153"/>
      <c r="UOP14" s="153"/>
      <c r="UOQ14" s="153"/>
      <c r="UOR14" s="153"/>
      <c r="UOS14" s="153"/>
      <c r="UOT14" s="153"/>
      <c r="UOU14" s="153"/>
      <c r="UOV14" s="153"/>
      <c r="UOW14" s="153"/>
      <c r="UOX14" s="153"/>
      <c r="UOY14" s="153"/>
      <c r="UOZ14" s="153"/>
      <c r="UPA14" s="153"/>
      <c r="UPB14" s="153"/>
      <c r="UPC14" s="153"/>
      <c r="UPD14" s="153"/>
      <c r="UPE14" s="153"/>
      <c r="UPF14" s="153"/>
      <c r="UPG14" s="153"/>
      <c r="UPH14" s="153"/>
      <c r="UPI14" s="153"/>
      <c r="UPJ14" s="153"/>
      <c r="UPK14" s="153"/>
      <c r="UPL14" s="153"/>
      <c r="UPM14" s="153"/>
      <c r="UPN14" s="153"/>
      <c r="UPO14" s="153"/>
      <c r="UPP14" s="153"/>
      <c r="UPQ14" s="153"/>
      <c r="UPR14" s="153"/>
      <c r="UPS14" s="153"/>
      <c r="UPT14" s="153"/>
      <c r="UPU14" s="153"/>
      <c r="UPV14" s="153"/>
      <c r="UPW14" s="153"/>
      <c r="UPX14" s="153"/>
      <c r="UPY14" s="153"/>
      <c r="UPZ14" s="153"/>
      <c r="UQA14" s="153"/>
      <c r="UQB14" s="153"/>
      <c r="UQC14" s="153"/>
      <c r="UQD14" s="153"/>
      <c r="UQE14" s="153"/>
      <c r="UQF14" s="153"/>
      <c r="UQG14" s="153"/>
      <c r="UQH14" s="153"/>
      <c r="UQI14" s="153"/>
      <c r="UQJ14" s="153"/>
      <c r="UQK14" s="153"/>
      <c r="UQL14" s="153"/>
      <c r="UQM14" s="153"/>
      <c r="UQN14" s="153"/>
      <c r="UQO14" s="153"/>
      <c r="UQP14" s="153"/>
      <c r="UQQ14" s="153"/>
      <c r="UQR14" s="153"/>
      <c r="UQS14" s="153"/>
      <c r="UQT14" s="153"/>
      <c r="UQU14" s="153"/>
      <c r="UQV14" s="153"/>
      <c r="UQW14" s="153"/>
      <c r="UQX14" s="153"/>
      <c r="UQY14" s="153"/>
      <c r="UQZ14" s="153"/>
      <c r="URA14" s="153"/>
      <c r="URB14" s="153"/>
      <c r="URC14" s="153"/>
      <c r="URD14" s="153"/>
      <c r="URE14" s="153"/>
      <c r="URF14" s="153"/>
      <c r="URG14" s="153"/>
      <c r="URH14" s="153"/>
      <c r="URI14" s="153"/>
      <c r="URJ14" s="153"/>
      <c r="URK14" s="153"/>
      <c r="URL14" s="153"/>
      <c r="URM14" s="153"/>
      <c r="URN14" s="153"/>
      <c r="URO14" s="153"/>
      <c r="URP14" s="153"/>
      <c r="URQ14" s="153"/>
      <c r="URR14" s="153"/>
      <c r="URS14" s="153"/>
      <c r="URT14" s="153"/>
      <c r="URU14" s="153"/>
      <c r="URV14" s="153"/>
      <c r="URW14" s="153"/>
      <c r="URX14" s="153"/>
      <c r="URY14" s="153"/>
      <c r="URZ14" s="153"/>
      <c r="USA14" s="153"/>
      <c r="USB14" s="153"/>
      <c r="USC14" s="153"/>
      <c r="USD14" s="153"/>
      <c r="USE14" s="153"/>
      <c r="USF14" s="153"/>
      <c r="USG14" s="153"/>
      <c r="USH14" s="153"/>
      <c r="USI14" s="153"/>
      <c r="USJ14" s="153"/>
      <c r="USK14" s="153"/>
      <c r="USL14" s="153"/>
      <c r="USM14" s="153"/>
      <c r="USN14" s="153"/>
      <c r="USO14" s="153"/>
      <c r="USP14" s="153"/>
      <c r="USQ14" s="153"/>
      <c r="USR14" s="153"/>
      <c r="USS14" s="153"/>
      <c r="UST14" s="153"/>
      <c r="USU14" s="153"/>
      <c r="USV14" s="153"/>
      <c r="USW14" s="153"/>
      <c r="USX14" s="153"/>
      <c r="USY14" s="153"/>
      <c r="USZ14" s="153"/>
      <c r="UTA14" s="153"/>
      <c r="UTB14" s="153"/>
      <c r="UTC14" s="153"/>
      <c r="UTD14" s="153"/>
      <c r="UTE14" s="153"/>
      <c r="UTF14" s="153"/>
      <c r="UTG14" s="153"/>
      <c r="UTH14" s="153"/>
      <c r="UTI14" s="153"/>
      <c r="UTJ14" s="153"/>
      <c r="UTK14" s="153"/>
      <c r="UTL14" s="153"/>
      <c r="UTM14" s="153"/>
      <c r="UTN14" s="153"/>
      <c r="UTO14" s="153"/>
      <c r="UTP14" s="153"/>
      <c r="UTQ14" s="153"/>
      <c r="UTR14" s="153"/>
      <c r="UTS14" s="153"/>
      <c r="UTT14" s="153"/>
      <c r="UTU14" s="153"/>
      <c r="UTV14" s="153"/>
      <c r="UTW14" s="153"/>
      <c r="UTX14" s="153"/>
      <c r="UTY14" s="153"/>
      <c r="UTZ14" s="153"/>
      <c r="UUA14" s="153"/>
      <c r="UUB14" s="153"/>
      <c r="UUC14" s="153"/>
      <c r="UUD14" s="153"/>
      <c r="UUE14" s="153"/>
      <c r="UUF14" s="153"/>
      <c r="UUG14" s="153"/>
      <c r="UUH14" s="153"/>
      <c r="UUI14" s="153"/>
      <c r="UUJ14" s="153"/>
      <c r="UUK14" s="153"/>
      <c r="UUL14" s="153"/>
      <c r="UUM14" s="153"/>
      <c r="UUN14" s="153"/>
      <c r="UUO14" s="153"/>
      <c r="UUP14" s="153"/>
      <c r="UUQ14" s="153"/>
      <c r="UUR14" s="153"/>
      <c r="UUS14" s="153"/>
      <c r="UUT14" s="153"/>
      <c r="UUU14" s="153"/>
      <c r="UUV14" s="153"/>
      <c r="UUW14" s="153"/>
      <c r="UUX14" s="153"/>
      <c r="UUY14" s="153"/>
      <c r="UUZ14" s="153"/>
      <c r="UVA14" s="153"/>
      <c r="UVB14" s="153"/>
      <c r="UVC14" s="153"/>
      <c r="UVD14" s="153"/>
      <c r="UVE14" s="153"/>
      <c r="UVF14" s="153"/>
      <c r="UVG14" s="153"/>
      <c r="UVH14" s="153"/>
      <c r="UVI14" s="153"/>
      <c r="UVJ14" s="153"/>
      <c r="UVK14" s="153"/>
      <c r="UVL14" s="153"/>
      <c r="UVM14" s="153"/>
      <c r="UVN14" s="153"/>
      <c r="UVO14" s="153"/>
      <c r="UVP14" s="153"/>
      <c r="UVQ14" s="153"/>
      <c r="UVR14" s="153"/>
      <c r="UVS14" s="153"/>
      <c r="UVT14" s="153"/>
      <c r="UVU14" s="153"/>
      <c r="UVV14" s="153"/>
      <c r="UVW14" s="153"/>
      <c r="UVX14" s="153"/>
      <c r="UVY14" s="153"/>
      <c r="UVZ14" s="153"/>
      <c r="UWA14" s="153"/>
      <c r="UWB14" s="153"/>
      <c r="UWC14" s="153"/>
      <c r="UWD14" s="153"/>
      <c r="UWE14" s="153"/>
      <c r="UWF14" s="153"/>
      <c r="UWG14" s="153"/>
      <c r="UWH14" s="153"/>
      <c r="UWI14" s="153"/>
      <c r="UWJ14" s="153"/>
      <c r="UWK14" s="153"/>
      <c r="UWL14" s="153"/>
      <c r="UWM14" s="153"/>
      <c r="UWN14" s="153"/>
      <c r="UWO14" s="153"/>
      <c r="UWP14" s="153"/>
      <c r="UWQ14" s="153"/>
      <c r="UWR14" s="153"/>
      <c r="UWS14" s="153"/>
      <c r="UWT14" s="153"/>
      <c r="UWU14" s="153"/>
      <c r="UWV14" s="153"/>
      <c r="UWW14" s="153"/>
      <c r="UWX14" s="153"/>
      <c r="UWY14" s="153"/>
      <c r="UWZ14" s="153"/>
      <c r="UXA14" s="153"/>
      <c r="UXB14" s="153"/>
      <c r="UXC14" s="153"/>
      <c r="UXD14" s="153"/>
      <c r="UXE14" s="153"/>
      <c r="UXF14" s="153"/>
      <c r="UXG14" s="153"/>
      <c r="UXH14" s="153"/>
      <c r="UXI14" s="153"/>
      <c r="UXJ14" s="153"/>
      <c r="UXK14" s="153"/>
      <c r="UXL14" s="153"/>
      <c r="UXM14" s="153"/>
      <c r="UXN14" s="153"/>
      <c r="UXO14" s="153"/>
      <c r="UXP14" s="153"/>
      <c r="UXQ14" s="153"/>
      <c r="UXR14" s="153"/>
      <c r="UXS14" s="153"/>
      <c r="UXT14" s="153"/>
      <c r="UXU14" s="153"/>
      <c r="UXV14" s="153"/>
      <c r="UXW14" s="153"/>
      <c r="UXX14" s="153"/>
      <c r="UXY14" s="153"/>
      <c r="UXZ14" s="153"/>
      <c r="UYA14" s="153"/>
      <c r="UYB14" s="153"/>
      <c r="UYC14" s="153"/>
      <c r="UYD14" s="153"/>
      <c r="UYE14" s="153"/>
      <c r="UYF14" s="153"/>
      <c r="UYG14" s="153"/>
      <c r="UYH14" s="153"/>
      <c r="UYI14" s="153"/>
      <c r="UYJ14" s="153"/>
      <c r="UYK14" s="153"/>
      <c r="UYL14" s="153"/>
      <c r="UYM14" s="153"/>
      <c r="UYN14" s="153"/>
      <c r="UYO14" s="153"/>
      <c r="UYP14" s="153"/>
      <c r="UYQ14" s="153"/>
      <c r="UYR14" s="153"/>
      <c r="UYS14" s="153"/>
      <c r="UYT14" s="153"/>
      <c r="UYU14" s="153"/>
      <c r="UYV14" s="153"/>
      <c r="UYW14" s="153"/>
      <c r="UYX14" s="153"/>
      <c r="UYY14" s="153"/>
      <c r="UYZ14" s="153"/>
      <c r="UZA14" s="153"/>
      <c r="UZB14" s="153"/>
      <c r="UZC14" s="153"/>
      <c r="UZD14" s="153"/>
      <c r="UZE14" s="153"/>
      <c r="UZF14" s="153"/>
      <c r="UZG14" s="153"/>
      <c r="UZH14" s="153"/>
      <c r="UZI14" s="153"/>
      <c r="UZJ14" s="153"/>
      <c r="UZK14" s="153"/>
      <c r="UZL14" s="153"/>
      <c r="UZM14" s="153"/>
      <c r="UZN14" s="153"/>
      <c r="UZO14" s="153"/>
      <c r="UZP14" s="153"/>
      <c r="UZQ14" s="153"/>
      <c r="UZR14" s="153"/>
      <c r="UZS14" s="153"/>
      <c r="UZT14" s="153"/>
      <c r="UZU14" s="153"/>
      <c r="UZV14" s="153"/>
      <c r="UZW14" s="153"/>
      <c r="UZX14" s="153"/>
      <c r="UZY14" s="153"/>
      <c r="UZZ14" s="153"/>
      <c r="VAA14" s="153"/>
      <c r="VAB14" s="153"/>
      <c r="VAC14" s="153"/>
      <c r="VAD14" s="153"/>
      <c r="VAE14" s="153"/>
      <c r="VAF14" s="153"/>
      <c r="VAG14" s="153"/>
      <c r="VAH14" s="153"/>
      <c r="VAI14" s="153"/>
      <c r="VAJ14" s="153"/>
      <c r="VAK14" s="153"/>
      <c r="VAL14" s="153"/>
      <c r="VAM14" s="153"/>
      <c r="VAN14" s="153"/>
      <c r="VAO14" s="153"/>
      <c r="VAP14" s="153"/>
      <c r="VAQ14" s="153"/>
      <c r="VAR14" s="153"/>
      <c r="VAS14" s="153"/>
      <c r="VAT14" s="153"/>
      <c r="VAU14" s="153"/>
      <c r="VAV14" s="153"/>
      <c r="VAW14" s="153"/>
      <c r="VAX14" s="153"/>
      <c r="VAY14" s="153"/>
      <c r="VAZ14" s="153"/>
      <c r="VBA14" s="153"/>
      <c r="VBB14" s="153"/>
      <c r="VBC14" s="153"/>
      <c r="VBD14" s="153"/>
      <c r="VBE14" s="153"/>
      <c r="VBF14" s="153"/>
      <c r="VBG14" s="153"/>
      <c r="VBH14" s="153"/>
      <c r="VBI14" s="153"/>
      <c r="VBJ14" s="153"/>
      <c r="VBK14" s="153"/>
      <c r="VBL14" s="153"/>
      <c r="VBM14" s="153"/>
      <c r="VBN14" s="153"/>
      <c r="VBO14" s="153"/>
      <c r="VBP14" s="153"/>
      <c r="VBQ14" s="153"/>
      <c r="VBR14" s="153"/>
      <c r="VBS14" s="153"/>
      <c r="VBT14" s="153"/>
      <c r="VBU14" s="153"/>
      <c r="VBV14" s="153"/>
      <c r="VBW14" s="153"/>
      <c r="VBX14" s="153"/>
      <c r="VBY14" s="153"/>
      <c r="VBZ14" s="153"/>
      <c r="VCA14" s="153"/>
      <c r="VCB14" s="153"/>
      <c r="VCC14" s="153"/>
      <c r="VCD14" s="153"/>
      <c r="VCE14" s="153"/>
      <c r="VCF14" s="153"/>
      <c r="VCG14" s="153"/>
      <c r="VCH14" s="153"/>
      <c r="VCI14" s="153"/>
      <c r="VCJ14" s="153"/>
      <c r="VCK14" s="153"/>
      <c r="VCL14" s="153"/>
      <c r="VCM14" s="153"/>
      <c r="VCN14" s="153"/>
      <c r="VCO14" s="153"/>
      <c r="VCP14" s="153"/>
      <c r="VCQ14" s="153"/>
      <c r="VCR14" s="153"/>
      <c r="VCS14" s="153"/>
      <c r="VCT14" s="153"/>
      <c r="VCU14" s="153"/>
      <c r="VCV14" s="153"/>
      <c r="VCW14" s="153"/>
      <c r="VCX14" s="153"/>
      <c r="VCY14" s="153"/>
      <c r="VCZ14" s="153"/>
      <c r="VDA14" s="153"/>
      <c r="VDB14" s="153"/>
      <c r="VDC14" s="153"/>
      <c r="VDD14" s="153"/>
      <c r="VDE14" s="153"/>
      <c r="VDF14" s="153"/>
      <c r="VDG14" s="153"/>
      <c r="VDH14" s="153"/>
      <c r="VDI14" s="153"/>
      <c r="VDJ14" s="153"/>
      <c r="VDK14" s="153"/>
      <c r="VDL14" s="153"/>
      <c r="VDM14" s="153"/>
      <c r="VDN14" s="153"/>
      <c r="VDO14" s="153"/>
      <c r="VDP14" s="153"/>
      <c r="VDQ14" s="153"/>
      <c r="VDR14" s="153"/>
      <c r="VDS14" s="153"/>
      <c r="VDT14" s="153"/>
      <c r="VDU14" s="153"/>
      <c r="VDV14" s="153"/>
      <c r="VDW14" s="153"/>
      <c r="VDX14" s="153"/>
      <c r="VDY14" s="153"/>
      <c r="VDZ14" s="153"/>
      <c r="VEA14" s="153"/>
      <c r="VEB14" s="153"/>
      <c r="VEC14" s="153"/>
      <c r="VED14" s="153"/>
      <c r="VEE14" s="153"/>
      <c r="VEF14" s="153"/>
      <c r="VEG14" s="153"/>
      <c r="VEH14" s="153"/>
      <c r="VEI14" s="153"/>
      <c r="VEJ14" s="153"/>
      <c r="VEK14" s="153"/>
      <c r="VEL14" s="153"/>
      <c r="VEM14" s="153"/>
      <c r="VEN14" s="153"/>
      <c r="VEO14" s="153"/>
      <c r="VEP14" s="153"/>
      <c r="VEQ14" s="153"/>
      <c r="VER14" s="153"/>
      <c r="VES14" s="153"/>
      <c r="VET14" s="153"/>
      <c r="VEU14" s="153"/>
      <c r="VEV14" s="153"/>
      <c r="VEW14" s="153"/>
      <c r="VEX14" s="153"/>
      <c r="VEY14" s="153"/>
      <c r="VEZ14" s="153"/>
      <c r="VFA14" s="153"/>
      <c r="VFB14" s="153"/>
      <c r="VFC14" s="153"/>
      <c r="VFD14" s="153"/>
      <c r="VFE14" s="153"/>
      <c r="VFF14" s="153"/>
      <c r="VFG14" s="153"/>
      <c r="VFH14" s="153"/>
      <c r="VFI14" s="153"/>
      <c r="VFJ14" s="153"/>
      <c r="VFK14" s="153"/>
      <c r="VFL14" s="153"/>
      <c r="VFM14" s="153"/>
      <c r="VFN14" s="153"/>
      <c r="VFO14" s="153"/>
      <c r="VFP14" s="153"/>
      <c r="VFQ14" s="153"/>
      <c r="VFR14" s="153"/>
      <c r="VFS14" s="153"/>
      <c r="VFT14" s="153"/>
      <c r="VFU14" s="153"/>
      <c r="VFV14" s="153"/>
      <c r="VFW14" s="153"/>
      <c r="VFX14" s="153"/>
      <c r="VFY14" s="153"/>
      <c r="VFZ14" s="153"/>
      <c r="VGA14" s="153"/>
      <c r="VGB14" s="153"/>
      <c r="VGC14" s="153"/>
      <c r="VGD14" s="153"/>
      <c r="VGE14" s="153"/>
      <c r="VGF14" s="153"/>
      <c r="VGG14" s="153"/>
      <c r="VGH14" s="153"/>
      <c r="VGI14" s="153"/>
      <c r="VGJ14" s="153"/>
      <c r="VGK14" s="153"/>
      <c r="VGL14" s="153"/>
      <c r="VGM14" s="153"/>
      <c r="VGN14" s="153"/>
      <c r="VGO14" s="153"/>
      <c r="VGP14" s="153"/>
      <c r="VGQ14" s="153"/>
      <c r="VGR14" s="153"/>
      <c r="VGS14" s="153"/>
      <c r="VGT14" s="153"/>
      <c r="VGU14" s="153"/>
      <c r="VGV14" s="153"/>
      <c r="VGW14" s="153"/>
      <c r="VGX14" s="153"/>
      <c r="VGY14" s="153"/>
      <c r="VGZ14" s="153"/>
      <c r="VHA14" s="153"/>
      <c r="VHB14" s="153"/>
      <c r="VHC14" s="153"/>
      <c r="VHD14" s="153"/>
      <c r="VHE14" s="153"/>
      <c r="VHF14" s="153"/>
      <c r="VHG14" s="153"/>
      <c r="VHH14" s="153"/>
      <c r="VHI14" s="153"/>
      <c r="VHJ14" s="153"/>
      <c r="VHK14" s="153"/>
      <c r="VHL14" s="153"/>
      <c r="VHM14" s="153"/>
      <c r="VHN14" s="153"/>
      <c r="VHO14" s="153"/>
      <c r="VHP14" s="153"/>
      <c r="VHQ14" s="153"/>
      <c r="VHR14" s="153"/>
      <c r="VHS14" s="153"/>
      <c r="VHT14" s="153"/>
      <c r="VHU14" s="153"/>
      <c r="VHV14" s="153"/>
      <c r="VHW14" s="153"/>
      <c r="VHX14" s="153"/>
      <c r="VHY14" s="153"/>
      <c r="VHZ14" s="153"/>
      <c r="VIA14" s="153"/>
      <c r="VIB14" s="153"/>
      <c r="VIC14" s="153"/>
      <c r="VID14" s="153"/>
      <c r="VIE14" s="153"/>
      <c r="VIF14" s="153"/>
      <c r="VIG14" s="153"/>
      <c r="VIH14" s="153"/>
      <c r="VII14" s="153"/>
      <c r="VIJ14" s="153"/>
      <c r="VIK14" s="153"/>
      <c r="VIL14" s="153"/>
      <c r="VIM14" s="153"/>
      <c r="VIN14" s="153"/>
      <c r="VIO14" s="153"/>
      <c r="VIP14" s="153"/>
      <c r="VIQ14" s="153"/>
      <c r="VIR14" s="153"/>
      <c r="VIS14" s="153"/>
      <c r="VIT14" s="153"/>
      <c r="VIU14" s="153"/>
      <c r="VIV14" s="153"/>
      <c r="VIW14" s="153"/>
      <c r="VIX14" s="153"/>
      <c r="VIY14" s="153"/>
      <c r="VIZ14" s="153"/>
      <c r="VJA14" s="153"/>
      <c r="VJB14" s="153"/>
      <c r="VJC14" s="153"/>
      <c r="VJD14" s="153"/>
      <c r="VJE14" s="153"/>
      <c r="VJF14" s="153"/>
      <c r="VJG14" s="153"/>
      <c r="VJH14" s="153"/>
      <c r="VJI14" s="153"/>
      <c r="VJJ14" s="153"/>
      <c r="VJK14" s="153"/>
      <c r="VJL14" s="153"/>
      <c r="VJM14" s="153"/>
      <c r="VJN14" s="153"/>
      <c r="VJO14" s="153"/>
      <c r="VJP14" s="153"/>
      <c r="VJQ14" s="153"/>
      <c r="VJR14" s="153"/>
      <c r="VJS14" s="153"/>
      <c r="VJT14" s="153"/>
      <c r="VJU14" s="153"/>
      <c r="VJV14" s="153"/>
      <c r="VJW14" s="153"/>
      <c r="VJX14" s="153"/>
      <c r="VJY14" s="153"/>
      <c r="VJZ14" s="153"/>
      <c r="VKA14" s="153"/>
      <c r="VKB14" s="153"/>
      <c r="VKC14" s="153"/>
      <c r="VKD14" s="153"/>
      <c r="VKE14" s="153"/>
      <c r="VKF14" s="153"/>
      <c r="VKG14" s="153"/>
      <c r="VKH14" s="153"/>
      <c r="VKI14" s="153"/>
      <c r="VKJ14" s="153"/>
      <c r="VKK14" s="153"/>
      <c r="VKL14" s="153"/>
      <c r="VKM14" s="153"/>
      <c r="VKN14" s="153"/>
      <c r="VKO14" s="153"/>
      <c r="VKP14" s="153"/>
      <c r="VKQ14" s="153"/>
      <c r="VKR14" s="153"/>
      <c r="VKS14" s="153"/>
      <c r="VKT14" s="153"/>
      <c r="VKU14" s="153"/>
      <c r="VKV14" s="153"/>
      <c r="VKW14" s="153"/>
      <c r="VKX14" s="153"/>
      <c r="VKY14" s="153"/>
      <c r="VKZ14" s="153"/>
      <c r="VLA14" s="153"/>
      <c r="VLB14" s="153"/>
      <c r="VLC14" s="153"/>
      <c r="VLD14" s="153"/>
      <c r="VLE14" s="153"/>
      <c r="VLF14" s="153"/>
      <c r="VLG14" s="153"/>
      <c r="VLH14" s="153"/>
      <c r="VLI14" s="153"/>
      <c r="VLJ14" s="153"/>
      <c r="VLK14" s="153"/>
      <c r="VLL14" s="153"/>
      <c r="VLM14" s="153"/>
      <c r="VLN14" s="153"/>
      <c r="VLO14" s="153"/>
      <c r="VLP14" s="153"/>
      <c r="VLQ14" s="153"/>
      <c r="VLR14" s="153"/>
      <c r="VLS14" s="153"/>
      <c r="VLT14" s="153"/>
      <c r="VLU14" s="153"/>
      <c r="VLV14" s="153"/>
      <c r="VLW14" s="153"/>
      <c r="VLX14" s="153"/>
      <c r="VLY14" s="153"/>
      <c r="VLZ14" s="153"/>
      <c r="VMA14" s="153"/>
      <c r="VMB14" s="153"/>
      <c r="VMC14" s="153"/>
      <c r="VMD14" s="153"/>
      <c r="VME14" s="153"/>
      <c r="VMF14" s="153"/>
      <c r="VMG14" s="153"/>
      <c r="VMH14" s="153"/>
      <c r="VMI14" s="153"/>
      <c r="VMJ14" s="153"/>
      <c r="VMK14" s="153"/>
      <c r="VML14" s="153"/>
      <c r="VMM14" s="153"/>
      <c r="VMN14" s="153"/>
      <c r="VMO14" s="153"/>
      <c r="VMP14" s="153"/>
      <c r="VMQ14" s="153"/>
      <c r="VMR14" s="153"/>
      <c r="VMS14" s="153"/>
      <c r="VMT14" s="153"/>
      <c r="VMU14" s="153"/>
      <c r="VMV14" s="153"/>
      <c r="VMW14" s="153"/>
      <c r="VMX14" s="153"/>
      <c r="VMY14" s="153"/>
      <c r="VMZ14" s="153"/>
      <c r="VNA14" s="153"/>
      <c r="VNB14" s="153"/>
      <c r="VNC14" s="153"/>
      <c r="VND14" s="153"/>
      <c r="VNE14" s="153"/>
      <c r="VNF14" s="153"/>
      <c r="VNG14" s="153"/>
      <c r="VNH14" s="153"/>
      <c r="VNI14" s="153"/>
      <c r="VNJ14" s="153"/>
      <c r="VNK14" s="153"/>
      <c r="VNL14" s="153"/>
      <c r="VNM14" s="153"/>
      <c r="VNN14" s="153"/>
      <c r="VNO14" s="153"/>
      <c r="VNP14" s="153"/>
      <c r="VNQ14" s="153"/>
      <c r="VNR14" s="153"/>
      <c r="VNS14" s="153"/>
      <c r="VNT14" s="153"/>
      <c r="VNU14" s="153"/>
      <c r="VNV14" s="153"/>
      <c r="VNW14" s="153"/>
      <c r="VNX14" s="153"/>
      <c r="VNY14" s="153"/>
      <c r="VNZ14" s="153"/>
      <c r="VOA14" s="153"/>
      <c r="VOB14" s="153"/>
      <c r="VOC14" s="153"/>
      <c r="VOD14" s="153"/>
      <c r="VOE14" s="153"/>
      <c r="VOF14" s="153"/>
      <c r="VOG14" s="153"/>
      <c r="VOH14" s="153"/>
      <c r="VOI14" s="153"/>
      <c r="VOJ14" s="153"/>
      <c r="VOK14" s="153"/>
      <c r="VOL14" s="153"/>
      <c r="VOM14" s="153"/>
      <c r="VON14" s="153"/>
      <c r="VOO14" s="153"/>
      <c r="VOP14" s="153"/>
      <c r="VOQ14" s="153"/>
      <c r="VOR14" s="153"/>
      <c r="VOS14" s="153"/>
      <c r="VOT14" s="153"/>
      <c r="VOU14" s="153"/>
      <c r="VOV14" s="153"/>
      <c r="VOW14" s="153"/>
      <c r="VOX14" s="153"/>
      <c r="VOY14" s="153"/>
      <c r="VOZ14" s="153"/>
      <c r="VPA14" s="153"/>
      <c r="VPB14" s="153"/>
      <c r="VPC14" s="153"/>
      <c r="VPD14" s="153"/>
      <c r="VPE14" s="153"/>
      <c r="VPF14" s="153"/>
      <c r="VPG14" s="153"/>
      <c r="VPH14" s="153"/>
      <c r="VPI14" s="153"/>
      <c r="VPJ14" s="153"/>
      <c r="VPK14" s="153"/>
      <c r="VPL14" s="153"/>
      <c r="VPM14" s="153"/>
      <c r="VPN14" s="153"/>
      <c r="VPO14" s="153"/>
      <c r="VPP14" s="153"/>
      <c r="VPQ14" s="153"/>
      <c r="VPR14" s="153"/>
      <c r="VPS14" s="153"/>
      <c r="VPT14" s="153"/>
      <c r="VPU14" s="153"/>
      <c r="VPV14" s="153"/>
      <c r="VPW14" s="153"/>
      <c r="VPX14" s="153"/>
      <c r="VPY14" s="153"/>
      <c r="VPZ14" s="153"/>
      <c r="VQA14" s="153"/>
      <c r="VQB14" s="153"/>
      <c r="VQC14" s="153"/>
      <c r="VQD14" s="153"/>
      <c r="VQE14" s="153"/>
      <c r="VQF14" s="153"/>
      <c r="VQG14" s="153"/>
      <c r="VQH14" s="153"/>
      <c r="VQI14" s="153"/>
      <c r="VQJ14" s="153"/>
      <c r="VQK14" s="153"/>
      <c r="VQL14" s="153"/>
      <c r="VQM14" s="153"/>
      <c r="VQN14" s="153"/>
      <c r="VQO14" s="153"/>
      <c r="VQP14" s="153"/>
      <c r="VQQ14" s="153"/>
      <c r="VQR14" s="153"/>
      <c r="VQS14" s="153"/>
      <c r="VQT14" s="153"/>
      <c r="VQU14" s="153"/>
      <c r="VQV14" s="153"/>
      <c r="VQW14" s="153"/>
      <c r="VQX14" s="153"/>
      <c r="VQY14" s="153"/>
      <c r="VQZ14" s="153"/>
      <c r="VRA14" s="153"/>
      <c r="VRB14" s="153"/>
      <c r="VRC14" s="153"/>
      <c r="VRD14" s="153"/>
      <c r="VRE14" s="153"/>
      <c r="VRF14" s="153"/>
      <c r="VRG14" s="153"/>
      <c r="VRH14" s="153"/>
      <c r="VRI14" s="153"/>
      <c r="VRJ14" s="153"/>
      <c r="VRK14" s="153"/>
      <c r="VRL14" s="153"/>
      <c r="VRM14" s="153"/>
      <c r="VRN14" s="153"/>
      <c r="VRO14" s="153"/>
      <c r="VRP14" s="153"/>
      <c r="VRQ14" s="153"/>
      <c r="VRR14" s="153"/>
      <c r="VRS14" s="153"/>
      <c r="VRT14" s="153"/>
      <c r="VRU14" s="153"/>
      <c r="VRV14" s="153"/>
      <c r="VRW14" s="153"/>
      <c r="VRX14" s="153"/>
      <c r="VRY14" s="153"/>
      <c r="VRZ14" s="153"/>
      <c r="VSA14" s="153"/>
      <c r="VSB14" s="153"/>
      <c r="VSC14" s="153"/>
      <c r="VSD14" s="153"/>
      <c r="VSE14" s="153"/>
      <c r="VSF14" s="153"/>
      <c r="VSG14" s="153"/>
      <c r="VSH14" s="153"/>
      <c r="VSI14" s="153"/>
      <c r="VSJ14" s="153"/>
      <c r="VSK14" s="153"/>
      <c r="VSL14" s="153"/>
      <c r="VSM14" s="153"/>
      <c r="VSN14" s="153"/>
      <c r="VSO14" s="153"/>
      <c r="VSP14" s="153"/>
      <c r="VSQ14" s="153"/>
      <c r="VSR14" s="153"/>
      <c r="VSS14" s="153"/>
      <c r="VST14" s="153"/>
      <c r="VSU14" s="153"/>
      <c r="VSV14" s="153"/>
      <c r="VSW14" s="153"/>
      <c r="VSX14" s="153"/>
      <c r="VSY14" s="153"/>
      <c r="VSZ14" s="153"/>
      <c r="VTA14" s="153"/>
      <c r="VTB14" s="153"/>
      <c r="VTC14" s="153"/>
      <c r="VTD14" s="153"/>
      <c r="VTE14" s="153"/>
      <c r="VTF14" s="153"/>
      <c r="VTG14" s="153"/>
      <c r="VTH14" s="153"/>
      <c r="VTI14" s="153"/>
      <c r="VTJ14" s="153"/>
      <c r="VTK14" s="153"/>
      <c r="VTL14" s="153"/>
      <c r="VTM14" s="153"/>
      <c r="VTN14" s="153"/>
      <c r="VTO14" s="153"/>
      <c r="VTP14" s="153"/>
      <c r="VTQ14" s="153"/>
      <c r="VTR14" s="153"/>
      <c r="VTS14" s="153"/>
      <c r="VTT14" s="153"/>
      <c r="VTU14" s="153"/>
      <c r="VTV14" s="153"/>
      <c r="VTW14" s="153"/>
      <c r="VTX14" s="153"/>
      <c r="VTY14" s="153"/>
      <c r="VTZ14" s="153"/>
      <c r="VUA14" s="153"/>
      <c r="VUB14" s="153"/>
      <c r="VUC14" s="153"/>
      <c r="VUD14" s="153"/>
      <c r="VUE14" s="153"/>
      <c r="VUF14" s="153"/>
      <c r="VUG14" s="153"/>
      <c r="VUH14" s="153"/>
      <c r="VUI14" s="153"/>
      <c r="VUJ14" s="153"/>
      <c r="VUK14" s="153"/>
      <c r="VUL14" s="153"/>
      <c r="VUM14" s="153"/>
      <c r="VUN14" s="153"/>
      <c r="VUO14" s="153"/>
      <c r="VUP14" s="153"/>
      <c r="VUQ14" s="153"/>
      <c r="VUR14" s="153"/>
      <c r="VUS14" s="153"/>
      <c r="VUT14" s="153"/>
      <c r="VUU14" s="153"/>
      <c r="VUV14" s="153"/>
      <c r="VUW14" s="153"/>
      <c r="VUX14" s="153"/>
      <c r="VUY14" s="153"/>
      <c r="VUZ14" s="153"/>
      <c r="VVA14" s="153"/>
      <c r="VVB14" s="153"/>
      <c r="VVC14" s="153"/>
      <c r="VVD14" s="153"/>
      <c r="VVE14" s="153"/>
      <c r="VVF14" s="153"/>
      <c r="VVG14" s="153"/>
      <c r="VVH14" s="153"/>
      <c r="VVI14" s="153"/>
      <c r="VVJ14" s="153"/>
      <c r="VVK14" s="153"/>
      <c r="VVL14" s="153"/>
      <c r="VVM14" s="153"/>
      <c r="VVN14" s="153"/>
      <c r="VVO14" s="153"/>
      <c r="VVP14" s="153"/>
      <c r="VVQ14" s="153"/>
      <c r="VVR14" s="153"/>
      <c r="VVS14" s="153"/>
      <c r="VVT14" s="153"/>
      <c r="VVU14" s="153"/>
      <c r="VVV14" s="153"/>
      <c r="VVW14" s="153"/>
      <c r="VVX14" s="153"/>
      <c r="VVY14" s="153"/>
      <c r="VVZ14" s="153"/>
      <c r="VWA14" s="153"/>
      <c r="VWB14" s="153"/>
      <c r="VWC14" s="153"/>
      <c r="VWD14" s="153"/>
      <c r="VWE14" s="153"/>
      <c r="VWF14" s="153"/>
      <c r="VWG14" s="153"/>
      <c r="VWH14" s="153"/>
      <c r="VWI14" s="153"/>
      <c r="VWJ14" s="153"/>
      <c r="VWK14" s="153"/>
      <c r="VWL14" s="153"/>
      <c r="VWM14" s="153"/>
      <c r="VWN14" s="153"/>
      <c r="VWO14" s="153"/>
      <c r="VWP14" s="153"/>
      <c r="VWQ14" s="153"/>
      <c r="VWR14" s="153"/>
      <c r="VWS14" s="153"/>
      <c r="VWT14" s="153"/>
      <c r="VWU14" s="153"/>
      <c r="VWV14" s="153"/>
      <c r="VWW14" s="153"/>
      <c r="VWX14" s="153"/>
      <c r="VWY14" s="153"/>
      <c r="VWZ14" s="153"/>
      <c r="VXA14" s="153"/>
      <c r="VXB14" s="153"/>
      <c r="VXC14" s="153"/>
      <c r="VXD14" s="153"/>
      <c r="VXE14" s="153"/>
      <c r="VXF14" s="153"/>
      <c r="VXG14" s="153"/>
      <c r="VXH14" s="153"/>
      <c r="VXI14" s="153"/>
      <c r="VXJ14" s="153"/>
      <c r="VXK14" s="153"/>
      <c r="VXL14" s="153"/>
      <c r="VXM14" s="153"/>
      <c r="VXN14" s="153"/>
      <c r="VXO14" s="153"/>
      <c r="VXP14" s="153"/>
      <c r="VXQ14" s="153"/>
      <c r="VXR14" s="153"/>
      <c r="VXS14" s="153"/>
      <c r="VXT14" s="153"/>
      <c r="VXU14" s="153"/>
      <c r="VXV14" s="153"/>
      <c r="VXW14" s="153"/>
      <c r="VXX14" s="153"/>
      <c r="VXY14" s="153"/>
      <c r="VXZ14" s="153"/>
      <c r="VYA14" s="153"/>
      <c r="VYB14" s="153"/>
      <c r="VYC14" s="153"/>
      <c r="VYD14" s="153"/>
      <c r="VYE14" s="153"/>
      <c r="VYF14" s="153"/>
      <c r="VYG14" s="153"/>
      <c r="VYH14" s="153"/>
      <c r="VYI14" s="153"/>
      <c r="VYJ14" s="153"/>
      <c r="VYK14" s="153"/>
      <c r="VYL14" s="153"/>
      <c r="VYM14" s="153"/>
      <c r="VYN14" s="153"/>
      <c r="VYO14" s="153"/>
      <c r="VYP14" s="153"/>
      <c r="VYQ14" s="153"/>
      <c r="VYR14" s="153"/>
      <c r="VYS14" s="153"/>
      <c r="VYT14" s="153"/>
      <c r="VYU14" s="153"/>
      <c r="VYV14" s="153"/>
      <c r="VYW14" s="153"/>
      <c r="VYX14" s="153"/>
      <c r="VYY14" s="153"/>
      <c r="VYZ14" s="153"/>
      <c r="VZA14" s="153"/>
      <c r="VZB14" s="153"/>
      <c r="VZC14" s="153"/>
      <c r="VZD14" s="153"/>
      <c r="VZE14" s="153"/>
      <c r="VZF14" s="153"/>
      <c r="VZG14" s="153"/>
      <c r="VZH14" s="153"/>
      <c r="VZI14" s="153"/>
      <c r="VZJ14" s="153"/>
      <c r="VZK14" s="153"/>
      <c r="VZL14" s="153"/>
      <c r="VZM14" s="153"/>
      <c r="VZN14" s="153"/>
      <c r="VZO14" s="153"/>
      <c r="VZP14" s="153"/>
      <c r="VZQ14" s="153"/>
      <c r="VZR14" s="153"/>
      <c r="VZS14" s="153"/>
      <c r="VZT14" s="153"/>
      <c r="VZU14" s="153"/>
      <c r="VZV14" s="153"/>
      <c r="VZW14" s="153"/>
      <c r="VZX14" s="153"/>
      <c r="VZY14" s="153"/>
      <c r="VZZ14" s="153"/>
      <c r="WAA14" s="153"/>
      <c r="WAB14" s="153"/>
      <c r="WAC14" s="153"/>
      <c r="WAD14" s="153"/>
      <c r="WAE14" s="153"/>
      <c r="WAF14" s="153"/>
      <c r="WAG14" s="153"/>
      <c r="WAH14" s="153"/>
      <c r="WAI14" s="153"/>
      <c r="WAJ14" s="153"/>
      <c r="WAK14" s="153"/>
      <c r="WAL14" s="153"/>
      <c r="WAM14" s="153"/>
      <c r="WAN14" s="153"/>
      <c r="WAO14" s="153"/>
      <c r="WAP14" s="153"/>
      <c r="WAQ14" s="153"/>
      <c r="WAR14" s="153"/>
      <c r="WAS14" s="153"/>
      <c r="WAT14" s="153"/>
      <c r="WAU14" s="153"/>
      <c r="WAV14" s="153"/>
      <c r="WAW14" s="153"/>
      <c r="WAX14" s="153"/>
      <c r="WAY14" s="153"/>
      <c r="WAZ14" s="153"/>
      <c r="WBA14" s="153"/>
      <c r="WBB14" s="153"/>
      <c r="WBC14" s="153"/>
      <c r="WBD14" s="153"/>
      <c r="WBE14" s="153"/>
      <c r="WBF14" s="153"/>
      <c r="WBG14" s="153"/>
      <c r="WBH14" s="153"/>
      <c r="WBI14" s="153"/>
      <c r="WBJ14" s="153"/>
      <c r="WBK14" s="153"/>
      <c r="WBL14" s="153"/>
      <c r="WBM14" s="153"/>
      <c r="WBN14" s="153"/>
      <c r="WBO14" s="153"/>
      <c r="WBP14" s="153"/>
      <c r="WBQ14" s="153"/>
      <c r="WBR14" s="153"/>
      <c r="WBS14" s="153"/>
      <c r="WBT14" s="153"/>
      <c r="WBU14" s="153"/>
      <c r="WBV14" s="153"/>
      <c r="WBW14" s="153"/>
      <c r="WBX14" s="153"/>
      <c r="WBY14" s="153"/>
      <c r="WBZ14" s="153"/>
      <c r="WCA14" s="153"/>
      <c r="WCB14" s="153"/>
      <c r="WCC14" s="153"/>
      <c r="WCD14" s="153"/>
      <c r="WCE14" s="153"/>
      <c r="WCF14" s="153"/>
      <c r="WCG14" s="153"/>
      <c r="WCH14" s="153"/>
      <c r="WCI14" s="153"/>
      <c r="WCJ14" s="153"/>
      <c r="WCK14" s="153"/>
      <c r="WCL14" s="153"/>
      <c r="WCM14" s="153"/>
      <c r="WCN14" s="153"/>
      <c r="WCO14" s="153"/>
      <c r="WCP14" s="153"/>
      <c r="WCQ14" s="153"/>
      <c r="WCR14" s="153"/>
      <c r="WCS14" s="153"/>
      <c r="WCT14" s="153"/>
      <c r="WCU14" s="153"/>
      <c r="WCV14" s="153"/>
      <c r="WCW14" s="153"/>
      <c r="WCX14" s="153"/>
      <c r="WCY14" s="153"/>
      <c r="WCZ14" s="153"/>
      <c r="WDA14" s="153"/>
      <c r="WDB14" s="153"/>
      <c r="WDC14" s="153"/>
      <c r="WDD14" s="153"/>
      <c r="WDE14" s="153"/>
      <c r="WDF14" s="153"/>
      <c r="WDG14" s="153"/>
      <c r="WDH14" s="153"/>
      <c r="WDI14" s="153"/>
      <c r="WDJ14" s="153"/>
      <c r="WDK14" s="153"/>
      <c r="WDL14" s="153"/>
      <c r="WDM14" s="153"/>
      <c r="WDN14" s="153"/>
      <c r="WDO14" s="153"/>
      <c r="WDP14" s="153"/>
      <c r="WDQ14" s="153"/>
      <c r="WDR14" s="153"/>
      <c r="WDS14" s="153"/>
      <c r="WDT14" s="153"/>
      <c r="WDU14" s="153"/>
      <c r="WDV14" s="153"/>
      <c r="WDW14" s="153"/>
      <c r="WDX14" s="153"/>
      <c r="WDY14" s="153"/>
      <c r="WDZ14" s="153"/>
      <c r="WEA14" s="153"/>
      <c r="WEB14" s="153"/>
      <c r="WEC14" s="153"/>
      <c r="WED14" s="153"/>
      <c r="WEE14" s="153"/>
      <c r="WEF14" s="153"/>
      <c r="WEG14" s="153"/>
      <c r="WEH14" s="153"/>
      <c r="WEI14" s="153"/>
      <c r="WEJ14" s="153"/>
      <c r="WEK14" s="153"/>
      <c r="WEL14" s="153"/>
      <c r="WEM14" s="153"/>
      <c r="WEN14" s="153"/>
      <c r="WEO14" s="153"/>
      <c r="WEP14" s="153"/>
      <c r="WEQ14" s="153"/>
      <c r="WER14" s="153"/>
      <c r="WES14" s="153"/>
      <c r="WET14" s="153"/>
      <c r="WEU14" s="153"/>
      <c r="WEV14" s="153"/>
      <c r="WEW14" s="153"/>
      <c r="WEX14" s="153"/>
      <c r="WEY14" s="153"/>
      <c r="WEZ14" s="153"/>
      <c r="WFA14" s="153"/>
      <c r="WFB14" s="153"/>
      <c r="WFC14" s="153"/>
      <c r="WFD14" s="153"/>
      <c r="WFE14" s="153"/>
      <c r="WFF14" s="153"/>
      <c r="WFG14" s="153"/>
      <c r="WFH14" s="153"/>
      <c r="WFI14" s="153"/>
      <c r="WFJ14" s="153"/>
      <c r="WFK14" s="153"/>
      <c r="WFL14" s="153"/>
      <c r="WFM14" s="153"/>
      <c r="WFN14" s="153"/>
      <c r="WFO14" s="153"/>
      <c r="WFP14" s="153"/>
      <c r="WFQ14" s="153"/>
      <c r="WFR14" s="153"/>
      <c r="WFS14" s="153"/>
      <c r="WFT14" s="153"/>
      <c r="WFU14" s="153"/>
      <c r="WFV14" s="153"/>
      <c r="WFW14" s="153"/>
      <c r="WFX14" s="153"/>
      <c r="WFY14" s="153"/>
      <c r="WFZ14" s="153"/>
      <c r="WGA14" s="153"/>
      <c r="WGB14" s="153"/>
      <c r="WGC14" s="153"/>
      <c r="WGD14" s="153"/>
      <c r="WGE14" s="153"/>
      <c r="WGF14" s="153"/>
      <c r="WGG14" s="153"/>
      <c r="WGH14" s="153"/>
      <c r="WGI14" s="153"/>
      <c r="WGJ14" s="153"/>
      <c r="WGK14" s="153"/>
      <c r="WGL14" s="153"/>
      <c r="WGM14" s="153"/>
      <c r="WGN14" s="153"/>
      <c r="WGO14" s="153"/>
      <c r="WGP14" s="153"/>
      <c r="WGQ14" s="153"/>
      <c r="WGR14" s="153"/>
      <c r="WGS14" s="153"/>
      <c r="WGT14" s="153"/>
      <c r="WGU14" s="153"/>
      <c r="WGV14" s="153"/>
      <c r="WGW14" s="153"/>
      <c r="WGX14" s="153"/>
      <c r="WGY14" s="153"/>
      <c r="WGZ14" s="153"/>
      <c r="WHA14" s="153"/>
      <c r="WHB14" s="153"/>
      <c r="WHC14" s="153"/>
      <c r="WHD14" s="153"/>
      <c r="WHE14" s="153"/>
      <c r="WHF14" s="153"/>
      <c r="WHG14" s="153"/>
      <c r="WHH14" s="153"/>
      <c r="WHI14" s="153"/>
      <c r="WHJ14" s="153"/>
      <c r="WHK14" s="153"/>
      <c r="WHL14" s="153"/>
      <c r="WHM14" s="153"/>
      <c r="WHN14" s="153"/>
      <c r="WHO14" s="153"/>
      <c r="WHP14" s="153"/>
      <c r="WHQ14" s="153"/>
      <c r="WHR14" s="153"/>
      <c r="WHS14" s="153"/>
      <c r="WHT14" s="153"/>
      <c r="WHU14" s="153"/>
      <c r="WHV14" s="153"/>
      <c r="WHW14" s="153"/>
      <c r="WHX14" s="153"/>
      <c r="WHY14" s="153"/>
      <c r="WHZ14" s="153"/>
      <c r="WIA14" s="153"/>
      <c r="WIB14" s="153"/>
      <c r="WIC14" s="153"/>
      <c r="WID14" s="153"/>
      <c r="WIE14" s="153"/>
      <c r="WIF14" s="153"/>
      <c r="WIG14" s="153"/>
      <c r="WIH14" s="153"/>
      <c r="WII14" s="153"/>
      <c r="WIJ14" s="153"/>
      <c r="WIK14" s="153"/>
      <c r="WIL14" s="153"/>
      <c r="WIM14" s="153"/>
      <c r="WIN14" s="153"/>
      <c r="WIO14" s="153"/>
      <c r="WIP14" s="153"/>
      <c r="WIQ14" s="153"/>
      <c r="WIR14" s="153"/>
      <c r="WIS14" s="153"/>
      <c r="WIT14" s="153"/>
      <c r="WIU14" s="153"/>
      <c r="WIV14" s="153"/>
      <c r="WIW14" s="153"/>
      <c r="WIX14" s="153"/>
      <c r="WIY14" s="153"/>
      <c r="WIZ14" s="153"/>
      <c r="WJA14" s="153"/>
      <c r="WJB14" s="153"/>
      <c r="WJC14" s="153"/>
      <c r="WJD14" s="153"/>
      <c r="WJE14" s="153"/>
      <c r="WJF14" s="153"/>
      <c r="WJG14" s="153"/>
      <c r="WJH14" s="153"/>
      <c r="WJI14" s="153"/>
      <c r="WJJ14" s="153"/>
      <c r="WJK14" s="153"/>
      <c r="WJL14" s="153"/>
      <c r="WJM14" s="153"/>
      <c r="WJN14" s="153"/>
      <c r="WJO14" s="153"/>
      <c r="WJP14" s="153"/>
      <c r="WJQ14" s="153"/>
      <c r="WJR14" s="153"/>
      <c r="WJS14" s="153"/>
      <c r="WJT14" s="153"/>
      <c r="WJU14" s="153"/>
      <c r="WJV14" s="153"/>
      <c r="WJW14" s="153"/>
      <c r="WJX14" s="153"/>
      <c r="WJY14" s="153"/>
      <c r="WJZ14" s="153"/>
      <c r="WKA14" s="153"/>
      <c r="WKB14" s="153"/>
      <c r="WKC14" s="153"/>
      <c r="WKD14" s="153"/>
      <c r="WKE14" s="153"/>
      <c r="WKF14" s="153"/>
      <c r="WKG14" s="153"/>
      <c r="WKH14" s="153"/>
      <c r="WKI14" s="153"/>
      <c r="WKJ14" s="153"/>
      <c r="WKK14" s="153"/>
      <c r="WKL14" s="153"/>
      <c r="WKM14" s="153"/>
      <c r="WKN14" s="153"/>
      <c r="WKO14" s="153"/>
      <c r="WKP14" s="153"/>
      <c r="WKQ14" s="153"/>
      <c r="WKR14" s="153"/>
      <c r="WKS14" s="153"/>
      <c r="WKT14" s="153"/>
      <c r="WKU14" s="153"/>
      <c r="WKV14" s="153"/>
      <c r="WKW14" s="153"/>
      <c r="WKX14" s="153"/>
      <c r="WKY14" s="153"/>
      <c r="WKZ14" s="153"/>
      <c r="WLA14" s="153"/>
      <c r="WLB14" s="153"/>
      <c r="WLC14" s="153"/>
      <c r="WLD14" s="153"/>
      <c r="WLE14" s="153"/>
      <c r="WLF14" s="153"/>
      <c r="WLG14" s="153"/>
      <c r="WLH14" s="153"/>
      <c r="WLI14" s="153"/>
      <c r="WLJ14" s="153"/>
      <c r="WLK14" s="153"/>
      <c r="WLL14" s="153"/>
      <c r="WLM14" s="153"/>
      <c r="WLN14" s="153"/>
      <c r="WLO14" s="153"/>
      <c r="WLP14" s="153"/>
      <c r="WLQ14" s="153"/>
      <c r="WLR14" s="153"/>
      <c r="WLS14" s="153"/>
      <c r="WLT14" s="153"/>
      <c r="WLU14" s="153"/>
      <c r="WLV14" s="153"/>
      <c r="WLW14" s="153"/>
      <c r="WLX14" s="153"/>
      <c r="WLY14" s="153"/>
      <c r="WLZ14" s="153"/>
      <c r="WMA14" s="153"/>
      <c r="WMB14" s="153"/>
      <c r="WMC14" s="153"/>
      <c r="WMD14" s="153"/>
      <c r="WME14" s="153"/>
      <c r="WMF14" s="153"/>
      <c r="WMG14" s="153"/>
      <c r="WMH14" s="153"/>
      <c r="WMI14" s="153"/>
      <c r="WMJ14" s="153"/>
      <c r="WMK14" s="153"/>
      <c r="WML14" s="153"/>
      <c r="WMM14" s="153"/>
      <c r="WMN14" s="153"/>
      <c r="WMO14" s="153"/>
      <c r="WMP14" s="153"/>
      <c r="WMQ14" s="153"/>
      <c r="WMR14" s="153"/>
      <c r="WMS14" s="153"/>
      <c r="WMT14" s="153"/>
      <c r="WMU14" s="153"/>
      <c r="WMV14" s="153"/>
      <c r="WMW14" s="153"/>
      <c r="WMX14" s="153"/>
      <c r="WMY14" s="153"/>
      <c r="WMZ14" s="153"/>
      <c r="WNA14" s="153"/>
      <c r="WNB14" s="153"/>
      <c r="WNC14" s="153"/>
      <c r="WND14" s="153"/>
      <c r="WNE14" s="153"/>
      <c r="WNF14" s="153"/>
      <c r="WNG14" s="153"/>
      <c r="WNH14" s="153"/>
      <c r="WNI14" s="153"/>
      <c r="WNJ14" s="153"/>
      <c r="WNK14" s="153"/>
      <c r="WNL14" s="153"/>
      <c r="WNM14" s="153"/>
      <c r="WNN14" s="153"/>
      <c r="WNO14" s="153"/>
      <c r="WNP14" s="153"/>
      <c r="WNQ14" s="153"/>
      <c r="WNR14" s="153"/>
      <c r="WNS14" s="153"/>
      <c r="WNT14" s="153"/>
      <c r="WNU14" s="153"/>
      <c r="WNV14" s="153"/>
      <c r="WNW14" s="153"/>
      <c r="WNX14" s="153"/>
      <c r="WNY14" s="153"/>
      <c r="WNZ14" s="153"/>
      <c r="WOA14" s="153"/>
      <c r="WOB14" s="153"/>
      <c r="WOC14" s="153"/>
      <c r="WOD14" s="153"/>
      <c r="WOE14" s="153"/>
      <c r="WOF14" s="153"/>
      <c r="WOG14" s="153"/>
      <c r="WOH14" s="153"/>
      <c r="WOI14" s="153"/>
      <c r="WOJ14" s="153"/>
      <c r="WOK14" s="153"/>
      <c r="WOL14" s="153"/>
      <c r="WOM14" s="153"/>
      <c r="WON14" s="153"/>
      <c r="WOO14" s="153"/>
      <c r="WOP14" s="153"/>
      <c r="WOQ14" s="153"/>
      <c r="WOR14" s="153"/>
      <c r="WOS14" s="153"/>
      <c r="WOT14" s="153"/>
      <c r="WOU14" s="153"/>
      <c r="WOV14" s="153"/>
      <c r="WOW14" s="153"/>
      <c r="WOX14" s="153"/>
      <c r="WOY14" s="153"/>
      <c r="WOZ14" s="153"/>
      <c r="WPA14" s="153"/>
      <c r="WPB14" s="153"/>
      <c r="WPC14" s="153"/>
      <c r="WPD14" s="153"/>
      <c r="WPE14" s="153"/>
      <c r="WPF14" s="153"/>
      <c r="WPG14" s="153"/>
      <c r="WPH14" s="153"/>
      <c r="WPI14" s="153"/>
      <c r="WPJ14" s="153"/>
      <c r="WPK14" s="153"/>
      <c r="WPL14" s="153"/>
      <c r="WPM14" s="153"/>
      <c r="WPN14" s="153"/>
      <c r="WPO14" s="153"/>
      <c r="WPP14" s="153"/>
      <c r="WPQ14" s="153"/>
      <c r="WPR14" s="153"/>
      <c r="WPS14" s="153"/>
      <c r="WPT14" s="153"/>
      <c r="WPU14" s="153"/>
      <c r="WPV14" s="153"/>
      <c r="WPW14" s="153"/>
      <c r="WPX14" s="153"/>
      <c r="WPY14" s="153"/>
      <c r="WPZ14" s="153"/>
      <c r="WQA14" s="153"/>
      <c r="WQB14" s="153"/>
      <c r="WQC14" s="153"/>
      <c r="WQD14" s="153"/>
      <c r="WQE14" s="153"/>
      <c r="WQF14" s="153"/>
      <c r="WQG14" s="153"/>
      <c r="WQH14" s="153"/>
      <c r="WQI14" s="153"/>
      <c r="WQJ14" s="153"/>
      <c r="WQK14" s="153"/>
      <c r="WQL14" s="153"/>
      <c r="WQM14" s="153"/>
      <c r="WQN14" s="153"/>
      <c r="WQO14" s="153"/>
      <c r="WQP14" s="153"/>
      <c r="WQQ14" s="153"/>
      <c r="WQR14" s="153"/>
      <c r="WQS14" s="153"/>
      <c r="WQT14" s="153"/>
      <c r="WQU14" s="153"/>
      <c r="WQV14" s="153"/>
      <c r="WQW14" s="153"/>
      <c r="WQX14" s="153"/>
      <c r="WQY14" s="153"/>
      <c r="WQZ14" s="153"/>
      <c r="WRA14" s="153"/>
      <c r="WRB14" s="153"/>
      <c r="WRC14" s="153"/>
      <c r="WRD14" s="153"/>
      <c r="WRE14" s="153"/>
      <c r="WRF14" s="153"/>
      <c r="WRG14" s="153"/>
      <c r="WRH14" s="153"/>
      <c r="WRI14" s="153"/>
      <c r="WRJ14" s="153"/>
      <c r="WRK14" s="153"/>
      <c r="WRL14" s="153"/>
      <c r="WRM14" s="153"/>
      <c r="WRN14" s="153"/>
      <c r="WRO14" s="153"/>
      <c r="WRP14" s="153"/>
      <c r="WRQ14" s="153"/>
      <c r="WRR14" s="153"/>
      <c r="WRS14" s="153"/>
      <c r="WRT14" s="153"/>
      <c r="WRU14" s="153"/>
      <c r="WRV14" s="153"/>
      <c r="WRW14" s="153"/>
      <c r="WRX14" s="153"/>
      <c r="WRY14" s="153"/>
      <c r="WRZ14" s="153"/>
      <c r="WSA14" s="153"/>
      <c r="WSB14" s="153"/>
      <c r="WSC14" s="153"/>
      <c r="WSD14" s="153"/>
      <c r="WSE14" s="153"/>
      <c r="WSF14" s="153"/>
      <c r="WSG14" s="153"/>
      <c r="WSH14" s="153"/>
      <c r="WSI14" s="153"/>
      <c r="WSJ14" s="153"/>
      <c r="WSK14" s="153"/>
      <c r="WSL14" s="153"/>
      <c r="WSM14" s="153"/>
      <c r="WSN14" s="153"/>
      <c r="WSO14" s="153"/>
      <c r="WSP14" s="153"/>
      <c r="WSQ14" s="153"/>
      <c r="WSR14" s="153"/>
      <c r="WSS14" s="153"/>
      <c r="WST14" s="153"/>
      <c r="WSU14" s="153"/>
      <c r="WSV14" s="153"/>
      <c r="WSW14" s="153"/>
      <c r="WSX14" s="153"/>
      <c r="WSY14" s="153"/>
      <c r="WSZ14" s="153"/>
      <c r="WTA14" s="153"/>
      <c r="WTB14" s="153"/>
      <c r="WTC14" s="153"/>
      <c r="WTD14" s="153"/>
      <c r="WTE14" s="153"/>
      <c r="WTF14" s="153"/>
      <c r="WTG14" s="153"/>
      <c r="WTH14" s="153"/>
      <c r="WTI14" s="153"/>
      <c r="WTJ14" s="153"/>
      <c r="WTK14" s="153"/>
      <c r="WTL14" s="153"/>
      <c r="WTM14" s="153"/>
      <c r="WTN14" s="153"/>
      <c r="WTO14" s="153"/>
      <c r="WTP14" s="153"/>
      <c r="WTQ14" s="153"/>
      <c r="WTR14" s="153"/>
      <c r="WTS14" s="153"/>
      <c r="WTT14" s="153"/>
      <c r="WTU14" s="153"/>
      <c r="WTV14" s="153"/>
      <c r="WTW14" s="153"/>
      <c r="WTX14" s="153"/>
      <c r="WTY14" s="153"/>
      <c r="WTZ14" s="153"/>
      <c r="WUA14" s="153"/>
      <c r="WUB14" s="153"/>
      <c r="WUC14" s="153"/>
      <c r="WUD14" s="153"/>
      <c r="WUE14" s="153"/>
      <c r="WUF14" s="153"/>
      <c r="WUG14" s="153"/>
      <c r="WUH14" s="153"/>
      <c r="WUI14" s="153"/>
      <c r="WUJ14" s="153"/>
      <c r="WUK14" s="153"/>
      <c r="WUL14" s="153"/>
      <c r="WUM14" s="153"/>
      <c r="WUN14" s="153"/>
      <c r="WUO14" s="153"/>
      <c r="WUP14" s="153"/>
      <c r="WUQ14" s="153"/>
      <c r="WUR14" s="153"/>
      <c r="WUS14" s="153"/>
      <c r="WUT14" s="153"/>
      <c r="WUU14" s="153"/>
      <c r="WUV14" s="153"/>
      <c r="WUW14" s="153"/>
      <c r="WUX14" s="153"/>
      <c r="WUY14" s="153"/>
      <c r="WUZ14" s="153"/>
      <c r="WVA14" s="153"/>
      <c r="WVB14" s="153"/>
      <c r="WVC14" s="153"/>
      <c r="WVD14" s="153"/>
      <c r="WVE14" s="153"/>
      <c r="WVF14" s="153"/>
      <c r="WVG14" s="153"/>
      <c r="WVH14" s="153"/>
      <c r="WVI14" s="153"/>
      <c r="WVJ14" s="153"/>
      <c r="WVK14" s="153"/>
      <c r="WVL14" s="153"/>
      <c r="WVM14" s="153"/>
      <c r="WVN14" s="153"/>
      <c r="WVO14" s="153"/>
      <c r="WVP14" s="153"/>
      <c r="WVQ14" s="153"/>
      <c r="WVR14" s="153"/>
      <c r="WVS14" s="153"/>
      <c r="WVT14" s="153"/>
      <c r="WVU14" s="153"/>
      <c r="WVV14" s="153"/>
      <c r="WVW14" s="153"/>
      <c r="WVX14" s="153"/>
      <c r="WVY14" s="153"/>
      <c r="WVZ14" s="153"/>
      <c r="WWA14" s="153"/>
      <c r="WWB14" s="153"/>
      <c r="WWC14" s="153"/>
      <c r="WWD14" s="153"/>
      <c r="WWE14" s="153"/>
      <c r="WWF14" s="153"/>
      <c r="WWG14" s="153"/>
      <c r="WWH14" s="153"/>
      <c r="WWI14" s="153"/>
      <c r="WWJ14" s="153"/>
      <c r="WWK14" s="153"/>
      <c r="WWL14" s="153"/>
      <c r="WWM14" s="153"/>
      <c r="WWN14" s="153"/>
      <c r="WWO14" s="153"/>
      <c r="WWP14" s="153"/>
      <c r="WWQ14" s="153"/>
      <c r="WWR14" s="153"/>
      <c r="WWS14" s="153"/>
      <c r="WWT14" s="153"/>
      <c r="WWU14" s="153"/>
      <c r="WWV14" s="153"/>
      <c r="WWW14" s="153"/>
      <c r="WWX14" s="153"/>
      <c r="WWY14" s="153"/>
      <c r="WWZ14" s="153"/>
      <c r="WXA14" s="153"/>
      <c r="WXB14" s="153"/>
      <c r="WXC14" s="153"/>
      <c r="WXD14" s="153"/>
      <c r="WXE14" s="153"/>
      <c r="WXF14" s="153"/>
      <c r="WXG14" s="153"/>
      <c r="WXH14" s="153"/>
      <c r="WXI14" s="153"/>
      <c r="WXJ14" s="153"/>
      <c r="WXK14" s="153"/>
      <c r="WXL14" s="153"/>
      <c r="WXM14" s="153"/>
      <c r="WXN14" s="153"/>
      <c r="WXO14" s="153"/>
      <c r="WXP14" s="153"/>
      <c r="WXQ14" s="153"/>
      <c r="WXR14" s="153"/>
      <c r="WXS14" s="153"/>
      <c r="WXT14" s="153"/>
      <c r="WXU14" s="153"/>
      <c r="WXV14" s="153"/>
      <c r="WXW14" s="153"/>
      <c r="WXX14" s="153"/>
      <c r="WXY14" s="153"/>
      <c r="WXZ14" s="153"/>
      <c r="WYA14" s="153"/>
      <c r="WYB14" s="153"/>
      <c r="WYC14" s="153"/>
      <c r="WYD14" s="153"/>
      <c r="WYE14" s="153"/>
      <c r="WYF14" s="153"/>
      <c r="WYG14" s="153"/>
      <c r="WYH14" s="153"/>
      <c r="WYI14" s="153"/>
      <c r="WYJ14" s="153"/>
      <c r="WYK14" s="153"/>
      <c r="WYL14" s="153"/>
      <c r="WYM14" s="153"/>
      <c r="WYN14" s="153"/>
      <c r="WYO14" s="153"/>
      <c r="WYP14" s="153"/>
      <c r="WYQ14" s="153"/>
      <c r="WYR14" s="153"/>
      <c r="WYS14" s="153"/>
      <c r="WYT14" s="153"/>
      <c r="WYU14" s="153"/>
      <c r="WYV14" s="153"/>
      <c r="WYW14" s="153"/>
      <c r="WYX14" s="153"/>
      <c r="WYY14" s="153"/>
      <c r="WYZ14" s="153"/>
      <c r="WZA14" s="153"/>
      <c r="WZB14" s="153"/>
      <c r="WZC14" s="153"/>
      <c r="WZD14" s="153"/>
      <c r="WZE14" s="153"/>
      <c r="WZF14" s="153"/>
      <c r="WZG14" s="153"/>
      <c r="WZH14" s="153"/>
      <c r="WZI14" s="153"/>
      <c r="WZJ14" s="153"/>
      <c r="WZK14" s="153"/>
      <c r="WZL14" s="153"/>
      <c r="WZM14" s="153"/>
      <c r="WZN14" s="153"/>
      <c r="WZO14" s="153"/>
      <c r="WZP14" s="153"/>
      <c r="WZQ14" s="153"/>
      <c r="WZR14" s="153"/>
      <c r="WZS14" s="153"/>
      <c r="WZT14" s="153"/>
      <c r="WZU14" s="153"/>
      <c r="WZV14" s="153"/>
      <c r="WZW14" s="153"/>
      <c r="WZX14" s="153"/>
      <c r="WZY14" s="153"/>
      <c r="WZZ14" s="153"/>
      <c r="XAA14" s="153"/>
      <c r="XAB14" s="153"/>
      <c r="XAC14" s="153"/>
      <c r="XAD14" s="153"/>
      <c r="XAE14" s="153"/>
      <c r="XAF14" s="153"/>
      <c r="XAG14" s="153"/>
      <c r="XAH14" s="153"/>
      <c r="XAI14" s="153"/>
      <c r="XAJ14" s="153"/>
      <c r="XAK14" s="153"/>
      <c r="XAL14" s="153"/>
      <c r="XAM14" s="153"/>
      <c r="XAN14" s="153"/>
      <c r="XAO14" s="153"/>
      <c r="XAP14" s="153"/>
      <c r="XAQ14" s="153"/>
      <c r="XAR14" s="153"/>
      <c r="XAS14" s="153"/>
      <c r="XAT14" s="153"/>
      <c r="XAU14" s="153"/>
      <c r="XAV14" s="153"/>
      <c r="XAW14" s="153"/>
      <c r="XAX14" s="153"/>
      <c r="XAY14" s="153"/>
      <c r="XAZ14" s="153"/>
      <c r="XBA14" s="153"/>
      <c r="XBB14" s="153"/>
      <c r="XBC14" s="153"/>
      <c r="XBD14" s="153"/>
      <c r="XBE14" s="153"/>
      <c r="XBF14" s="153"/>
      <c r="XBG14" s="153"/>
      <c r="XBH14" s="153"/>
      <c r="XBI14" s="153"/>
      <c r="XBJ14" s="153"/>
      <c r="XBK14" s="153"/>
      <c r="XBL14" s="153"/>
      <c r="XBM14" s="153"/>
      <c r="XBN14" s="153"/>
      <c r="XBO14" s="153"/>
      <c r="XBP14" s="153"/>
      <c r="XBQ14" s="153"/>
      <c r="XBR14" s="153"/>
      <c r="XBS14" s="153"/>
      <c r="XBT14" s="153"/>
      <c r="XBU14" s="153"/>
      <c r="XBV14" s="153"/>
      <c r="XBW14" s="153"/>
      <c r="XBX14" s="153"/>
      <c r="XBY14" s="153"/>
    </row>
    <row r="15" spans="1:16301" ht="0.75" hidden="1" customHeight="1" x14ac:dyDescent="0.25">
      <c r="A15" s="135">
        <v>7</v>
      </c>
      <c r="B15" s="161" t="s">
        <v>444</v>
      </c>
      <c r="C15" s="161" t="s">
        <v>669</v>
      </c>
      <c r="D15" s="140"/>
      <c r="E15" s="141"/>
      <c r="F15" s="141"/>
      <c r="G15" s="139"/>
      <c r="H15" s="139"/>
      <c r="I15" s="139"/>
      <c r="J15" s="142"/>
      <c r="K15" s="142"/>
      <c r="L15" s="142"/>
      <c r="M15" s="144">
        <f t="shared" si="0"/>
        <v>0</v>
      </c>
      <c r="N15" s="145">
        <f t="shared" si="1"/>
        <v>0</v>
      </c>
      <c r="O15" s="146">
        <f t="shared" si="2"/>
        <v>0</v>
      </c>
      <c r="P15" s="145">
        <f t="shared" si="3"/>
        <v>0</v>
      </c>
      <c r="Q15" s="146">
        <f t="shared" si="4"/>
        <v>0</v>
      </c>
      <c r="R15" s="145">
        <f>IF(I15&lt;VLOOKUP(L15,$M$331:$Q$339,2),0,VLOOKUP(L15,$M$331:$Q$339,4))</f>
        <v>0</v>
      </c>
      <c r="S15" s="145">
        <f t="shared" si="5"/>
        <v>0</v>
      </c>
      <c r="T15" s="145">
        <f t="shared" si="6"/>
        <v>0</v>
      </c>
      <c r="U15" s="146">
        <f t="shared" si="7"/>
        <v>0</v>
      </c>
      <c r="V15" s="145">
        <f>IF(I15&lt;VLOOKUP(L15,$M$331:$Q$339,2),0,VLOOKUP(L15,$M$331:$Q$339,5))</f>
        <v>0</v>
      </c>
      <c r="W15" s="148"/>
      <c r="X15" s="148"/>
      <c r="Y15" s="148"/>
      <c r="AB15" s="154"/>
    </row>
    <row r="16" spans="1:16301" s="168" customFormat="1" ht="30" hidden="1" customHeight="1" x14ac:dyDescent="0.25">
      <c r="A16" s="135">
        <v>8</v>
      </c>
      <c r="B16" s="161" t="s">
        <v>839</v>
      </c>
      <c r="C16" s="161" t="s">
        <v>73</v>
      </c>
      <c r="D16" s="140"/>
      <c r="E16" s="141"/>
      <c r="F16" s="141"/>
      <c r="G16" s="139"/>
      <c r="H16" s="139"/>
      <c r="I16" s="139"/>
      <c r="J16" s="142"/>
      <c r="K16" s="142"/>
      <c r="L16" s="142"/>
      <c r="M16" s="144">
        <f t="shared" si="0"/>
        <v>0</v>
      </c>
      <c r="N16" s="145">
        <f t="shared" si="1"/>
        <v>0</v>
      </c>
      <c r="O16" s="146">
        <f t="shared" si="2"/>
        <v>0</v>
      </c>
      <c r="P16" s="145">
        <f t="shared" si="3"/>
        <v>0</v>
      </c>
      <c r="Q16" s="146">
        <f t="shared" si="4"/>
        <v>0</v>
      </c>
      <c r="R16" s="145">
        <f>IF(I16&lt;VLOOKUP(L16,$M$331:$Q$339,2),0,VLOOKUP(L16,$M$331:$Q$339,4))</f>
        <v>0</v>
      </c>
      <c r="S16" s="145">
        <f t="shared" si="5"/>
        <v>0</v>
      </c>
      <c r="T16" s="145">
        <f t="shared" si="6"/>
        <v>0</v>
      </c>
      <c r="U16" s="146">
        <f t="shared" si="7"/>
        <v>0</v>
      </c>
      <c r="V16" s="145">
        <f>IF(I16&lt;VLOOKUP(L16,$M$331:$Q$339,2),0,VLOOKUP(L16,$M$331:$Q$339,5))</f>
        <v>0</v>
      </c>
      <c r="W16" s="150"/>
      <c r="X16" s="150"/>
      <c r="Y16" s="150"/>
      <c r="Z16" s="154"/>
      <c r="AA16" s="154"/>
      <c r="AB16" s="154"/>
      <c r="AC16" s="154"/>
      <c r="AD16" s="154"/>
      <c r="AE16" s="154"/>
      <c r="AF16" s="154"/>
      <c r="AG16" s="154"/>
      <c r="AH16" s="154"/>
      <c r="AI16" s="154"/>
      <c r="AJ16" s="154"/>
      <c r="AK16" s="154"/>
      <c r="AL16" s="154"/>
      <c r="AM16" s="154"/>
      <c r="AN16" s="154"/>
      <c r="AO16" s="154"/>
      <c r="AP16" s="154"/>
      <c r="AQ16" s="154"/>
      <c r="AR16" s="154"/>
      <c r="AS16" s="154"/>
      <c r="AT16" s="154"/>
      <c r="AU16" s="154"/>
      <c r="AV16" s="154"/>
      <c r="AW16" s="154"/>
      <c r="AX16" s="154"/>
      <c r="AY16" s="154"/>
      <c r="AZ16" s="154"/>
      <c r="BA16" s="154"/>
      <c r="BB16" s="154"/>
      <c r="BC16" s="154"/>
      <c r="BD16" s="154"/>
      <c r="BE16" s="154"/>
      <c r="BF16" s="154"/>
      <c r="BG16" s="154"/>
      <c r="BH16" s="154"/>
      <c r="BI16" s="154"/>
      <c r="BJ16" s="154"/>
      <c r="BK16" s="154"/>
      <c r="BL16" s="154"/>
      <c r="BM16" s="154"/>
      <c r="BN16" s="154"/>
      <c r="BO16" s="154"/>
      <c r="BP16" s="154"/>
      <c r="BQ16" s="154"/>
      <c r="BR16" s="154"/>
      <c r="BS16" s="154"/>
      <c r="BT16" s="154"/>
      <c r="BU16" s="154"/>
      <c r="BV16" s="154"/>
      <c r="BW16" s="154"/>
      <c r="BX16" s="154"/>
      <c r="BY16" s="154"/>
      <c r="BZ16" s="154"/>
      <c r="CA16" s="154"/>
      <c r="CB16" s="154"/>
      <c r="CC16" s="154"/>
      <c r="CD16" s="154"/>
      <c r="CE16" s="154"/>
      <c r="CF16" s="154"/>
      <c r="CG16" s="154"/>
      <c r="CH16" s="154"/>
      <c r="CI16" s="154"/>
      <c r="CJ16" s="154"/>
      <c r="CK16" s="154"/>
      <c r="CL16" s="154"/>
      <c r="CM16" s="154"/>
      <c r="CN16" s="154"/>
      <c r="CO16" s="154"/>
      <c r="CP16" s="154"/>
      <c r="CQ16" s="154"/>
      <c r="CR16" s="154"/>
      <c r="CS16" s="154"/>
      <c r="CT16" s="154"/>
      <c r="CU16" s="154"/>
      <c r="CV16" s="154"/>
      <c r="CW16" s="154"/>
      <c r="CX16" s="154"/>
      <c r="CY16" s="154"/>
      <c r="CZ16" s="154"/>
      <c r="DA16" s="154"/>
      <c r="DB16" s="154"/>
      <c r="DC16" s="154"/>
      <c r="DD16" s="154"/>
      <c r="DE16" s="154"/>
      <c r="DF16" s="154"/>
      <c r="DG16" s="154"/>
      <c r="DH16" s="154"/>
      <c r="DI16" s="154"/>
      <c r="DJ16" s="154"/>
      <c r="DK16" s="154"/>
      <c r="DL16" s="154"/>
      <c r="DM16" s="154"/>
      <c r="DN16" s="154"/>
      <c r="DO16" s="154"/>
      <c r="DP16" s="154"/>
      <c r="DQ16" s="154"/>
      <c r="DR16" s="154"/>
      <c r="DS16" s="154"/>
      <c r="DT16" s="154"/>
      <c r="DU16" s="154"/>
      <c r="DV16" s="154"/>
      <c r="DW16" s="154"/>
      <c r="DX16" s="154"/>
      <c r="DY16" s="154"/>
      <c r="DZ16" s="154"/>
      <c r="EA16" s="154"/>
      <c r="EB16" s="154"/>
      <c r="EC16" s="154"/>
      <c r="ED16" s="154"/>
      <c r="EE16" s="154"/>
      <c r="EF16" s="154"/>
      <c r="EG16" s="154"/>
      <c r="EH16" s="154"/>
      <c r="EI16" s="154"/>
      <c r="EJ16" s="154"/>
      <c r="EK16" s="154"/>
      <c r="EL16" s="154"/>
      <c r="EM16" s="154"/>
      <c r="EN16" s="154"/>
      <c r="EO16" s="154"/>
      <c r="EP16" s="154"/>
      <c r="EQ16" s="154"/>
      <c r="ER16" s="154"/>
      <c r="ES16" s="154"/>
      <c r="ET16" s="154"/>
      <c r="EU16" s="154"/>
      <c r="EV16" s="154"/>
      <c r="EW16" s="154"/>
      <c r="EX16" s="154"/>
      <c r="EY16" s="154"/>
      <c r="EZ16" s="154"/>
      <c r="FA16" s="154"/>
      <c r="FB16" s="154"/>
      <c r="FC16" s="154"/>
      <c r="FD16" s="154"/>
      <c r="FE16" s="154"/>
      <c r="FF16" s="154"/>
      <c r="FG16" s="154"/>
      <c r="FH16" s="154"/>
      <c r="FI16" s="154"/>
      <c r="FJ16" s="154"/>
      <c r="FK16" s="154"/>
      <c r="FL16" s="154"/>
      <c r="FM16" s="154"/>
      <c r="FN16" s="154"/>
      <c r="FO16" s="154"/>
      <c r="FP16" s="154"/>
      <c r="FQ16" s="154"/>
      <c r="FR16" s="154"/>
      <c r="FS16" s="154"/>
      <c r="FT16" s="154"/>
      <c r="FU16" s="154"/>
      <c r="FV16" s="154"/>
      <c r="FW16" s="154"/>
      <c r="FX16" s="154"/>
      <c r="FY16" s="154"/>
      <c r="FZ16" s="154"/>
      <c r="GA16" s="154"/>
      <c r="GB16" s="154"/>
      <c r="GC16" s="154"/>
      <c r="GD16" s="154"/>
      <c r="GE16" s="154"/>
      <c r="GF16" s="154"/>
      <c r="GG16" s="154"/>
      <c r="GH16" s="154"/>
      <c r="GI16" s="154"/>
      <c r="GJ16" s="154"/>
      <c r="GK16" s="154"/>
      <c r="GL16" s="154"/>
      <c r="GM16" s="154"/>
      <c r="GN16" s="154"/>
      <c r="GO16" s="154"/>
      <c r="GP16" s="154"/>
      <c r="GQ16" s="154"/>
      <c r="GR16" s="154"/>
      <c r="GS16" s="154"/>
      <c r="GT16" s="154"/>
      <c r="GU16" s="154"/>
      <c r="GV16" s="154"/>
      <c r="GW16" s="154"/>
      <c r="GX16" s="154"/>
      <c r="GY16" s="154"/>
      <c r="GZ16" s="154"/>
      <c r="HA16" s="154"/>
      <c r="HB16" s="154"/>
      <c r="HC16" s="154"/>
      <c r="HD16" s="154"/>
      <c r="HE16" s="154"/>
      <c r="HF16" s="154"/>
      <c r="HG16" s="154"/>
      <c r="HH16" s="154"/>
      <c r="HI16" s="154"/>
      <c r="HJ16" s="154"/>
      <c r="HK16" s="154"/>
      <c r="HL16" s="154"/>
      <c r="HM16" s="154"/>
      <c r="HN16" s="154"/>
      <c r="HO16" s="154"/>
      <c r="HP16" s="154"/>
      <c r="HQ16" s="154"/>
      <c r="HR16" s="154"/>
      <c r="HS16" s="154"/>
      <c r="HT16" s="154"/>
      <c r="HU16" s="154"/>
      <c r="HV16" s="154"/>
      <c r="HW16" s="154"/>
      <c r="HX16" s="154"/>
      <c r="HY16" s="154"/>
      <c r="HZ16" s="154"/>
      <c r="IA16" s="154"/>
      <c r="IB16" s="154"/>
      <c r="IC16" s="154"/>
      <c r="ID16" s="154"/>
      <c r="IE16" s="154"/>
      <c r="IF16" s="154"/>
      <c r="IG16" s="154"/>
      <c r="IH16" s="154"/>
      <c r="II16" s="154"/>
      <c r="IJ16" s="154"/>
      <c r="IK16" s="154"/>
      <c r="IL16" s="154"/>
      <c r="IM16" s="154"/>
      <c r="IN16" s="154"/>
      <c r="IO16" s="154"/>
      <c r="IP16" s="154"/>
      <c r="IQ16" s="154"/>
      <c r="IR16" s="154"/>
      <c r="IS16" s="154"/>
      <c r="IT16" s="154"/>
      <c r="IU16" s="154"/>
      <c r="IV16" s="154"/>
      <c r="IW16" s="154"/>
      <c r="IX16" s="154"/>
      <c r="IY16" s="154"/>
      <c r="IZ16" s="154"/>
      <c r="JA16" s="154"/>
      <c r="JB16" s="154"/>
      <c r="JC16" s="154"/>
      <c r="JD16" s="154"/>
      <c r="JE16" s="154"/>
      <c r="JF16" s="154"/>
      <c r="JG16" s="154"/>
      <c r="JH16" s="154"/>
      <c r="JI16" s="154"/>
      <c r="JJ16" s="154"/>
      <c r="JK16" s="154"/>
      <c r="JL16" s="154"/>
      <c r="JM16" s="154"/>
      <c r="JN16" s="154"/>
      <c r="JO16" s="154"/>
      <c r="JP16" s="154"/>
      <c r="JQ16" s="154"/>
      <c r="JR16" s="154"/>
      <c r="JS16" s="154"/>
      <c r="JT16" s="154"/>
      <c r="JU16" s="154"/>
      <c r="JV16" s="154"/>
      <c r="JW16" s="154"/>
      <c r="JX16" s="154"/>
      <c r="JY16" s="154"/>
      <c r="JZ16" s="154"/>
      <c r="KA16" s="154"/>
      <c r="KB16" s="154"/>
      <c r="KC16" s="154"/>
      <c r="KD16" s="154"/>
      <c r="KE16" s="154"/>
      <c r="KF16" s="154"/>
      <c r="KG16" s="154"/>
      <c r="KH16" s="154"/>
      <c r="KI16" s="154"/>
      <c r="KJ16" s="154"/>
      <c r="KK16" s="154"/>
      <c r="KL16" s="154"/>
      <c r="KM16" s="154"/>
      <c r="KN16" s="154"/>
      <c r="KO16" s="154"/>
      <c r="KP16" s="154"/>
      <c r="KQ16" s="154"/>
      <c r="KR16" s="154"/>
      <c r="KS16" s="154"/>
      <c r="KT16" s="154"/>
      <c r="KU16" s="154"/>
      <c r="KV16" s="154"/>
      <c r="KW16" s="154"/>
      <c r="KX16" s="154"/>
      <c r="KY16" s="154"/>
      <c r="KZ16" s="154"/>
      <c r="LA16" s="154"/>
      <c r="LB16" s="154"/>
      <c r="LC16" s="154"/>
      <c r="LD16" s="154"/>
      <c r="LE16" s="154"/>
      <c r="LF16" s="154"/>
      <c r="LG16" s="154"/>
      <c r="LH16" s="154"/>
      <c r="LI16" s="154"/>
      <c r="LJ16" s="154"/>
      <c r="LK16" s="154"/>
      <c r="LL16" s="154"/>
      <c r="LM16" s="154"/>
      <c r="LN16" s="154"/>
      <c r="LO16" s="154"/>
      <c r="LP16" s="154"/>
      <c r="LQ16" s="154"/>
      <c r="LR16" s="154"/>
      <c r="LS16" s="154"/>
      <c r="LT16" s="154"/>
      <c r="LU16" s="154"/>
      <c r="LV16" s="154"/>
      <c r="LW16" s="154"/>
      <c r="LX16" s="154"/>
      <c r="LY16" s="154"/>
      <c r="LZ16" s="154"/>
      <c r="MA16" s="154"/>
      <c r="MB16" s="154"/>
      <c r="MC16" s="154"/>
      <c r="MD16" s="154"/>
      <c r="ME16" s="154"/>
      <c r="MF16" s="154"/>
      <c r="MG16" s="154"/>
      <c r="MH16" s="154"/>
      <c r="MI16" s="154"/>
      <c r="MJ16" s="154"/>
      <c r="MK16" s="154"/>
      <c r="ML16" s="154"/>
      <c r="MM16" s="154"/>
      <c r="MN16" s="154"/>
      <c r="MO16" s="154"/>
      <c r="MP16" s="154"/>
      <c r="MQ16" s="154"/>
      <c r="MR16" s="154"/>
      <c r="MS16" s="154"/>
      <c r="MT16" s="154"/>
      <c r="MU16" s="154"/>
      <c r="MV16" s="154"/>
      <c r="MW16" s="154"/>
      <c r="MX16" s="154"/>
      <c r="MY16" s="154"/>
      <c r="MZ16" s="154"/>
      <c r="NA16" s="154"/>
      <c r="NB16" s="154"/>
      <c r="NC16" s="154"/>
      <c r="ND16" s="154"/>
      <c r="NE16" s="154"/>
      <c r="NF16" s="154"/>
      <c r="NG16" s="154"/>
      <c r="NH16" s="154"/>
      <c r="NI16" s="154"/>
      <c r="NJ16" s="154"/>
      <c r="NK16" s="154"/>
      <c r="NL16" s="154"/>
      <c r="NM16" s="154"/>
      <c r="NN16" s="154"/>
      <c r="NO16" s="154"/>
      <c r="NP16" s="154"/>
      <c r="NQ16" s="154"/>
      <c r="NR16" s="154"/>
      <c r="NS16" s="154"/>
      <c r="NT16" s="154"/>
      <c r="NU16" s="154"/>
      <c r="NV16" s="154"/>
      <c r="NW16" s="154"/>
      <c r="NX16" s="154"/>
      <c r="NY16" s="154"/>
      <c r="NZ16" s="154"/>
      <c r="OA16" s="154"/>
      <c r="OB16" s="154"/>
      <c r="OC16" s="154"/>
      <c r="OD16" s="154"/>
      <c r="OE16" s="154"/>
      <c r="OF16" s="154"/>
      <c r="OG16" s="154"/>
      <c r="OH16" s="154"/>
      <c r="OI16" s="154"/>
      <c r="OJ16" s="154"/>
      <c r="OK16" s="154"/>
      <c r="OL16" s="154"/>
      <c r="OM16" s="154"/>
      <c r="ON16" s="154"/>
      <c r="OO16" s="154"/>
      <c r="OP16" s="154"/>
      <c r="OQ16" s="154"/>
      <c r="OR16" s="154"/>
      <c r="OS16" s="154"/>
      <c r="OT16" s="154"/>
      <c r="OU16" s="154"/>
      <c r="OV16" s="154"/>
      <c r="OW16" s="154"/>
      <c r="OX16" s="154"/>
      <c r="OY16" s="154"/>
      <c r="OZ16" s="154"/>
      <c r="PA16" s="154"/>
      <c r="PB16" s="154"/>
      <c r="PC16" s="154"/>
      <c r="PD16" s="154"/>
      <c r="PE16" s="154"/>
      <c r="PF16" s="154"/>
      <c r="PG16" s="154"/>
      <c r="PH16" s="154"/>
      <c r="PI16" s="154"/>
      <c r="PJ16" s="154"/>
      <c r="PK16" s="154"/>
      <c r="PL16" s="154"/>
      <c r="PM16" s="154"/>
      <c r="PN16" s="154"/>
      <c r="PO16" s="154"/>
      <c r="PP16" s="154"/>
      <c r="PQ16" s="154"/>
      <c r="PR16" s="154"/>
      <c r="PS16" s="154"/>
      <c r="PT16" s="154"/>
      <c r="PU16" s="154"/>
      <c r="PV16" s="154"/>
      <c r="PW16" s="154"/>
      <c r="PX16" s="154"/>
      <c r="PY16" s="154"/>
      <c r="PZ16" s="154"/>
      <c r="QA16" s="154"/>
      <c r="QB16" s="154"/>
      <c r="QC16" s="154"/>
      <c r="QD16" s="154"/>
      <c r="QE16" s="154"/>
      <c r="QF16" s="154"/>
      <c r="QG16" s="154"/>
      <c r="QH16" s="154"/>
      <c r="QI16" s="154"/>
      <c r="QJ16" s="154"/>
      <c r="QK16" s="154"/>
      <c r="QL16" s="154"/>
      <c r="QM16" s="154"/>
      <c r="QN16" s="154"/>
      <c r="QO16" s="154"/>
      <c r="QP16" s="154"/>
      <c r="QQ16" s="154"/>
      <c r="QR16" s="154"/>
      <c r="QS16" s="154"/>
      <c r="QT16" s="154"/>
      <c r="QU16" s="154"/>
      <c r="QV16" s="154"/>
      <c r="QW16" s="154"/>
      <c r="QX16" s="154"/>
      <c r="QY16" s="154"/>
      <c r="QZ16" s="154"/>
      <c r="RA16" s="154"/>
      <c r="RB16" s="154"/>
      <c r="RC16" s="154"/>
      <c r="RD16" s="154"/>
      <c r="RE16" s="154"/>
      <c r="RF16" s="154"/>
      <c r="RG16" s="154"/>
      <c r="RH16" s="154"/>
      <c r="RI16" s="154"/>
      <c r="RJ16" s="154"/>
      <c r="RK16" s="154"/>
      <c r="RL16" s="154"/>
      <c r="RM16" s="154"/>
      <c r="RN16" s="154"/>
      <c r="RO16" s="154"/>
      <c r="RP16" s="154"/>
      <c r="RQ16" s="154"/>
      <c r="RR16" s="154"/>
      <c r="RS16" s="154"/>
      <c r="RT16" s="154"/>
      <c r="RU16" s="154"/>
      <c r="RV16" s="154"/>
      <c r="RW16" s="154"/>
      <c r="RX16" s="154"/>
      <c r="RY16" s="154"/>
      <c r="RZ16" s="154"/>
      <c r="SA16" s="154"/>
      <c r="SB16" s="154"/>
      <c r="SC16" s="154"/>
      <c r="SD16" s="154"/>
      <c r="SE16" s="154"/>
      <c r="SF16" s="154"/>
      <c r="SG16" s="154"/>
      <c r="SH16" s="154"/>
      <c r="SI16" s="154"/>
      <c r="SJ16" s="154"/>
      <c r="SK16" s="154"/>
      <c r="SL16" s="154"/>
      <c r="SM16" s="154"/>
      <c r="SN16" s="154"/>
      <c r="SO16" s="154"/>
      <c r="SP16" s="154"/>
      <c r="SQ16" s="154"/>
      <c r="SR16" s="154"/>
      <c r="SS16" s="154"/>
      <c r="ST16" s="154"/>
      <c r="SU16" s="154"/>
      <c r="SV16" s="154"/>
      <c r="SW16" s="154"/>
      <c r="SX16" s="154"/>
      <c r="SY16" s="154"/>
      <c r="SZ16" s="154"/>
      <c r="TA16" s="154"/>
      <c r="TB16" s="154"/>
      <c r="TC16" s="154"/>
      <c r="TD16" s="154"/>
      <c r="TE16" s="154"/>
      <c r="TF16" s="154"/>
      <c r="TG16" s="154"/>
      <c r="TH16" s="154"/>
      <c r="TI16" s="154"/>
      <c r="TJ16" s="154"/>
      <c r="TK16" s="154"/>
      <c r="TL16" s="154"/>
      <c r="TM16" s="154"/>
      <c r="TN16" s="154"/>
      <c r="TO16" s="154"/>
      <c r="TP16" s="154"/>
      <c r="TQ16" s="154"/>
      <c r="TR16" s="154"/>
      <c r="TS16" s="154"/>
      <c r="TT16" s="154"/>
      <c r="TU16" s="154"/>
      <c r="TV16" s="154"/>
      <c r="TW16" s="154"/>
      <c r="TX16" s="154"/>
      <c r="TY16" s="154"/>
      <c r="TZ16" s="154"/>
      <c r="UA16" s="154"/>
      <c r="UB16" s="154"/>
      <c r="UC16" s="154"/>
      <c r="UD16" s="154"/>
      <c r="UE16" s="154"/>
      <c r="UF16" s="154"/>
      <c r="UG16" s="154"/>
      <c r="UH16" s="154"/>
      <c r="UI16" s="154"/>
      <c r="UJ16" s="154"/>
      <c r="UK16" s="154"/>
      <c r="UL16" s="154"/>
      <c r="UM16" s="154"/>
      <c r="UN16" s="154"/>
      <c r="UO16" s="154"/>
      <c r="UP16" s="154"/>
      <c r="UQ16" s="154"/>
      <c r="UR16" s="154"/>
      <c r="US16" s="154"/>
      <c r="UT16" s="154"/>
      <c r="UU16" s="154"/>
      <c r="UV16" s="154"/>
      <c r="UW16" s="154"/>
      <c r="UX16" s="154"/>
      <c r="UY16" s="154"/>
      <c r="UZ16" s="154"/>
      <c r="VA16" s="154"/>
      <c r="VB16" s="154"/>
      <c r="VC16" s="154"/>
      <c r="VD16" s="154"/>
      <c r="VE16" s="154"/>
      <c r="VF16" s="154"/>
      <c r="VG16" s="154"/>
      <c r="VH16" s="154"/>
      <c r="VI16" s="154"/>
      <c r="VJ16" s="154"/>
      <c r="VK16" s="154"/>
      <c r="VL16" s="154"/>
      <c r="VM16" s="154"/>
      <c r="VN16" s="154"/>
      <c r="VO16" s="154"/>
      <c r="VP16" s="154"/>
      <c r="VQ16" s="154"/>
      <c r="VR16" s="154"/>
      <c r="VS16" s="154"/>
      <c r="VT16" s="154"/>
      <c r="VU16" s="154"/>
      <c r="VV16" s="154"/>
      <c r="VW16" s="154"/>
      <c r="VX16" s="154"/>
      <c r="VY16" s="154"/>
      <c r="VZ16" s="154"/>
      <c r="WA16" s="154"/>
      <c r="WB16" s="154"/>
      <c r="WC16" s="154"/>
      <c r="WD16" s="154"/>
      <c r="WE16" s="154"/>
      <c r="WF16" s="154"/>
      <c r="WG16" s="154"/>
      <c r="WH16" s="154"/>
      <c r="WI16" s="154"/>
      <c r="WJ16" s="154"/>
      <c r="WK16" s="154"/>
      <c r="WL16" s="154"/>
      <c r="WM16" s="154"/>
      <c r="WN16" s="154"/>
      <c r="WO16" s="154"/>
      <c r="WP16" s="154"/>
      <c r="WQ16" s="154"/>
      <c r="WR16" s="154"/>
      <c r="WS16" s="154"/>
      <c r="WT16" s="154"/>
      <c r="WU16" s="154"/>
      <c r="WV16" s="154"/>
      <c r="WW16" s="154"/>
      <c r="WX16" s="154"/>
      <c r="WY16" s="154"/>
      <c r="WZ16" s="154"/>
      <c r="XA16" s="154"/>
      <c r="XB16" s="154"/>
      <c r="XC16" s="154"/>
      <c r="XD16" s="154"/>
      <c r="XE16" s="154"/>
      <c r="XF16" s="154"/>
      <c r="XG16" s="154"/>
      <c r="XH16" s="154"/>
      <c r="XI16" s="154"/>
      <c r="XJ16" s="154"/>
      <c r="XK16" s="154"/>
      <c r="XL16" s="154"/>
      <c r="XM16" s="154"/>
      <c r="XN16" s="154"/>
      <c r="XO16" s="154"/>
      <c r="XP16" s="154"/>
      <c r="XQ16" s="154"/>
      <c r="XR16" s="154"/>
      <c r="XS16" s="154"/>
      <c r="XT16" s="154"/>
      <c r="XU16" s="154"/>
      <c r="XV16" s="154"/>
      <c r="XW16" s="154"/>
      <c r="XX16" s="154"/>
      <c r="XY16" s="154"/>
      <c r="XZ16" s="154"/>
      <c r="YA16" s="154"/>
      <c r="YB16" s="154"/>
      <c r="YC16" s="154"/>
      <c r="YD16" s="154"/>
      <c r="YE16" s="154"/>
      <c r="YF16" s="154"/>
      <c r="YG16" s="154"/>
      <c r="YH16" s="154"/>
      <c r="YI16" s="154"/>
      <c r="YJ16" s="154"/>
      <c r="YK16" s="154"/>
      <c r="YL16" s="154"/>
      <c r="YM16" s="154"/>
      <c r="YN16" s="154"/>
      <c r="YO16" s="154"/>
      <c r="YP16" s="154"/>
      <c r="YQ16" s="154"/>
      <c r="YR16" s="154"/>
      <c r="YS16" s="154"/>
      <c r="YT16" s="154"/>
      <c r="YU16" s="154"/>
      <c r="YV16" s="154"/>
      <c r="YW16" s="154"/>
      <c r="YX16" s="154"/>
      <c r="YY16" s="154"/>
      <c r="YZ16" s="154"/>
      <c r="ZA16" s="154"/>
      <c r="ZB16" s="154"/>
      <c r="ZC16" s="154"/>
      <c r="ZD16" s="154"/>
      <c r="ZE16" s="154"/>
      <c r="ZF16" s="154"/>
      <c r="ZG16" s="154"/>
      <c r="ZH16" s="154"/>
      <c r="ZI16" s="154"/>
      <c r="ZJ16" s="154"/>
      <c r="ZK16" s="154"/>
      <c r="ZL16" s="154"/>
      <c r="ZM16" s="154"/>
      <c r="ZN16" s="154"/>
      <c r="ZO16" s="154"/>
      <c r="ZP16" s="154"/>
      <c r="ZQ16" s="154"/>
      <c r="ZR16" s="154"/>
      <c r="ZS16" s="154"/>
      <c r="ZT16" s="154"/>
      <c r="ZU16" s="154"/>
      <c r="ZV16" s="154"/>
      <c r="ZW16" s="154"/>
      <c r="ZX16" s="154"/>
      <c r="ZY16" s="154"/>
      <c r="ZZ16" s="154"/>
      <c r="AAA16" s="154"/>
      <c r="AAB16" s="154"/>
      <c r="AAC16" s="154"/>
      <c r="AAD16" s="154"/>
      <c r="AAE16" s="154"/>
      <c r="AAF16" s="154"/>
      <c r="AAG16" s="154"/>
      <c r="AAH16" s="154"/>
      <c r="AAI16" s="154"/>
      <c r="AAJ16" s="154"/>
      <c r="AAK16" s="154"/>
      <c r="AAL16" s="154"/>
      <c r="AAM16" s="154"/>
      <c r="AAN16" s="154"/>
      <c r="AAO16" s="154"/>
      <c r="AAP16" s="154"/>
      <c r="AAQ16" s="154"/>
      <c r="AAR16" s="154"/>
      <c r="AAS16" s="154"/>
      <c r="AAT16" s="154"/>
      <c r="AAU16" s="154"/>
      <c r="AAV16" s="154"/>
      <c r="AAW16" s="154"/>
      <c r="AAX16" s="154"/>
      <c r="AAY16" s="154"/>
      <c r="AAZ16" s="154"/>
      <c r="ABA16" s="154"/>
      <c r="ABB16" s="154"/>
      <c r="ABC16" s="154"/>
      <c r="ABD16" s="154"/>
      <c r="ABE16" s="154"/>
      <c r="ABF16" s="154"/>
      <c r="ABG16" s="154"/>
      <c r="ABH16" s="154"/>
      <c r="ABI16" s="154"/>
      <c r="ABJ16" s="154"/>
      <c r="ABK16" s="154"/>
      <c r="ABL16" s="154"/>
      <c r="ABM16" s="154"/>
      <c r="ABN16" s="154"/>
      <c r="ABO16" s="154"/>
      <c r="ABP16" s="154"/>
      <c r="ABQ16" s="154"/>
      <c r="ABR16" s="154"/>
      <c r="ABS16" s="154"/>
      <c r="ABT16" s="154"/>
      <c r="ABU16" s="154"/>
      <c r="ABV16" s="154"/>
      <c r="ABW16" s="154"/>
      <c r="ABX16" s="154"/>
      <c r="ABY16" s="154"/>
      <c r="ABZ16" s="154"/>
      <c r="ACA16" s="154"/>
      <c r="ACB16" s="154"/>
      <c r="ACC16" s="154"/>
      <c r="ACD16" s="154"/>
      <c r="ACE16" s="154"/>
      <c r="ACF16" s="154"/>
      <c r="ACG16" s="154"/>
      <c r="ACH16" s="154"/>
      <c r="ACI16" s="154"/>
      <c r="ACJ16" s="154"/>
      <c r="ACK16" s="154"/>
      <c r="ACL16" s="154"/>
      <c r="ACM16" s="154"/>
      <c r="ACN16" s="154"/>
      <c r="ACO16" s="154"/>
      <c r="ACP16" s="154"/>
      <c r="ACQ16" s="154"/>
      <c r="ACR16" s="154"/>
      <c r="ACS16" s="154"/>
      <c r="ACT16" s="154"/>
      <c r="ACU16" s="154"/>
      <c r="ACV16" s="154"/>
      <c r="ACW16" s="154"/>
      <c r="ACX16" s="154"/>
      <c r="ACY16" s="154"/>
      <c r="ACZ16" s="154"/>
      <c r="ADA16" s="154"/>
      <c r="ADB16" s="154"/>
      <c r="ADC16" s="154"/>
      <c r="ADD16" s="154"/>
      <c r="ADE16" s="154"/>
      <c r="ADF16" s="154"/>
      <c r="ADG16" s="154"/>
      <c r="ADH16" s="154"/>
      <c r="ADI16" s="154"/>
      <c r="ADJ16" s="154"/>
      <c r="ADK16" s="154"/>
      <c r="ADL16" s="154"/>
      <c r="ADM16" s="154"/>
      <c r="ADN16" s="154"/>
      <c r="ADO16" s="154"/>
      <c r="ADP16" s="154"/>
      <c r="ADQ16" s="154"/>
      <c r="ADR16" s="154"/>
      <c r="ADS16" s="154"/>
      <c r="ADT16" s="154"/>
      <c r="ADU16" s="154"/>
      <c r="ADV16" s="154"/>
      <c r="ADW16" s="154"/>
      <c r="ADX16" s="154"/>
      <c r="ADY16" s="154"/>
      <c r="ADZ16" s="154"/>
      <c r="AEA16" s="154"/>
      <c r="AEB16" s="154"/>
      <c r="AEC16" s="154"/>
      <c r="AED16" s="154"/>
      <c r="AEE16" s="154"/>
      <c r="AEF16" s="154"/>
      <c r="AEG16" s="154"/>
      <c r="AEH16" s="154"/>
      <c r="AEI16" s="154"/>
      <c r="AEJ16" s="154"/>
      <c r="AEK16" s="154"/>
      <c r="AEL16" s="154"/>
      <c r="AEM16" s="154"/>
      <c r="AEN16" s="154"/>
      <c r="AEO16" s="154"/>
      <c r="AEP16" s="154"/>
      <c r="AEQ16" s="154"/>
      <c r="AER16" s="154"/>
      <c r="AES16" s="154"/>
      <c r="AET16" s="154"/>
      <c r="AEU16" s="154"/>
      <c r="AEV16" s="154"/>
      <c r="AEW16" s="154"/>
      <c r="AEX16" s="154"/>
      <c r="AEY16" s="154"/>
      <c r="AEZ16" s="154"/>
      <c r="AFA16" s="154"/>
      <c r="AFB16" s="154"/>
      <c r="AFC16" s="154"/>
      <c r="AFD16" s="154"/>
      <c r="AFE16" s="154"/>
      <c r="AFF16" s="154"/>
      <c r="AFG16" s="154"/>
      <c r="AFH16" s="154"/>
      <c r="AFI16" s="154"/>
      <c r="AFJ16" s="154"/>
      <c r="AFK16" s="154"/>
      <c r="AFL16" s="154"/>
      <c r="AFM16" s="154"/>
      <c r="AFN16" s="154"/>
      <c r="AFO16" s="154"/>
      <c r="AFP16" s="154"/>
      <c r="AFQ16" s="154"/>
      <c r="AFR16" s="154"/>
      <c r="AFS16" s="154"/>
      <c r="AFT16" s="154"/>
      <c r="AFU16" s="154"/>
      <c r="AFV16" s="154"/>
      <c r="AFW16" s="154"/>
      <c r="AFX16" s="154"/>
      <c r="AFY16" s="154"/>
      <c r="AFZ16" s="154"/>
      <c r="AGA16" s="154"/>
      <c r="AGB16" s="154"/>
      <c r="AGC16" s="154"/>
      <c r="AGD16" s="154"/>
      <c r="AGE16" s="154"/>
      <c r="AGF16" s="154"/>
      <c r="AGG16" s="154"/>
      <c r="AGH16" s="154"/>
      <c r="AGI16" s="154"/>
      <c r="AGJ16" s="154"/>
      <c r="AGK16" s="154"/>
      <c r="AGL16" s="154"/>
      <c r="AGM16" s="154"/>
      <c r="AGN16" s="154"/>
      <c r="AGO16" s="154"/>
      <c r="AGP16" s="154"/>
      <c r="AGQ16" s="154"/>
      <c r="AGR16" s="154"/>
      <c r="AGS16" s="154"/>
      <c r="AGT16" s="154"/>
      <c r="AGU16" s="154"/>
      <c r="AGV16" s="154"/>
      <c r="AGW16" s="154"/>
      <c r="AGX16" s="154"/>
      <c r="AGY16" s="154"/>
      <c r="AGZ16" s="154"/>
      <c r="AHA16" s="154"/>
      <c r="AHB16" s="154"/>
      <c r="AHC16" s="154"/>
      <c r="AHD16" s="154"/>
      <c r="AHE16" s="154"/>
      <c r="AHF16" s="154"/>
      <c r="AHG16" s="154"/>
      <c r="AHH16" s="154"/>
      <c r="AHI16" s="154"/>
      <c r="AHJ16" s="154"/>
      <c r="AHK16" s="154"/>
      <c r="AHL16" s="154"/>
      <c r="AHM16" s="154"/>
      <c r="AHN16" s="154"/>
      <c r="AHO16" s="154"/>
      <c r="AHP16" s="154"/>
      <c r="AHQ16" s="154"/>
      <c r="AHR16" s="154"/>
      <c r="AHS16" s="154"/>
      <c r="AHT16" s="154"/>
      <c r="AHU16" s="154"/>
      <c r="AHV16" s="154"/>
      <c r="AHW16" s="154"/>
      <c r="AHX16" s="154"/>
      <c r="AHY16" s="154"/>
      <c r="AHZ16" s="154"/>
      <c r="AIA16" s="154"/>
      <c r="AIB16" s="154"/>
      <c r="AIC16" s="154"/>
      <c r="AID16" s="154"/>
      <c r="AIE16" s="154"/>
      <c r="AIF16" s="154"/>
      <c r="AIG16" s="154"/>
      <c r="AIH16" s="154"/>
      <c r="AII16" s="154"/>
      <c r="AIJ16" s="154"/>
      <c r="AIK16" s="154"/>
      <c r="AIL16" s="154"/>
      <c r="AIM16" s="154"/>
      <c r="AIN16" s="154"/>
      <c r="AIO16" s="154"/>
      <c r="AIP16" s="154"/>
      <c r="AIQ16" s="154"/>
      <c r="AIR16" s="154"/>
      <c r="AIS16" s="154"/>
      <c r="AIT16" s="154"/>
      <c r="AIU16" s="154"/>
      <c r="AIV16" s="154"/>
      <c r="AIW16" s="154"/>
      <c r="AIX16" s="154"/>
      <c r="AIY16" s="154"/>
      <c r="AIZ16" s="154"/>
      <c r="AJA16" s="154"/>
      <c r="AJB16" s="154"/>
      <c r="AJC16" s="154"/>
      <c r="AJD16" s="154"/>
      <c r="AJE16" s="154"/>
      <c r="AJF16" s="154"/>
      <c r="AJG16" s="154"/>
      <c r="AJH16" s="154"/>
      <c r="AJI16" s="154"/>
      <c r="AJJ16" s="154"/>
      <c r="AJK16" s="154"/>
      <c r="AJL16" s="154"/>
      <c r="AJM16" s="154"/>
      <c r="AJN16" s="154"/>
      <c r="AJO16" s="154"/>
      <c r="AJP16" s="154"/>
      <c r="AJQ16" s="154"/>
      <c r="AJR16" s="154"/>
      <c r="AJS16" s="154"/>
      <c r="AJT16" s="154"/>
      <c r="AJU16" s="154"/>
      <c r="AJV16" s="154"/>
      <c r="AJW16" s="154"/>
      <c r="AJX16" s="154"/>
      <c r="AJY16" s="154"/>
      <c r="AJZ16" s="154"/>
      <c r="AKA16" s="154"/>
      <c r="AKB16" s="154"/>
      <c r="AKC16" s="154"/>
      <c r="AKD16" s="154"/>
      <c r="AKE16" s="154"/>
      <c r="AKF16" s="154"/>
      <c r="AKG16" s="154"/>
      <c r="AKH16" s="154"/>
      <c r="AKI16" s="154"/>
      <c r="AKJ16" s="154"/>
      <c r="AKK16" s="154"/>
      <c r="AKL16" s="154"/>
      <c r="AKM16" s="154"/>
      <c r="AKN16" s="154"/>
      <c r="AKO16" s="154"/>
      <c r="AKP16" s="154"/>
      <c r="AKQ16" s="154"/>
      <c r="AKR16" s="154"/>
      <c r="AKS16" s="154"/>
      <c r="AKT16" s="154"/>
      <c r="AKU16" s="154"/>
      <c r="AKV16" s="154"/>
      <c r="AKW16" s="154"/>
      <c r="AKX16" s="154"/>
      <c r="AKY16" s="154"/>
      <c r="AKZ16" s="154"/>
      <c r="ALA16" s="154"/>
      <c r="ALB16" s="154"/>
      <c r="ALC16" s="154"/>
      <c r="ALD16" s="154"/>
      <c r="ALE16" s="154"/>
      <c r="ALF16" s="154"/>
      <c r="ALG16" s="154"/>
      <c r="ALH16" s="154"/>
      <c r="ALI16" s="154"/>
      <c r="ALJ16" s="154"/>
      <c r="ALK16" s="154"/>
      <c r="ALL16" s="154"/>
      <c r="ALM16" s="154"/>
      <c r="ALN16" s="154"/>
      <c r="ALO16" s="154"/>
      <c r="ALP16" s="154"/>
      <c r="ALQ16" s="154"/>
      <c r="ALR16" s="154"/>
      <c r="ALS16" s="154"/>
      <c r="ALT16" s="154"/>
      <c r="ALU16" s="154"/>
      <c r="ALV16" s="154"/>
      <c r="ALW16" s="154"/>
      <c r="ALX16" s="154"/>
      <c r="ALY16" s="154"/>
      <c r="ALZ16" s="154"/>
      <c r="AMA16" s="154"/>
      <c r="AMB16" s="154"/>
      <c r="AMC16" s="154"/>
      <c r="AMD16" s="154"/>
      <c r="AME16" s="154"/>
      <c r="AMF16" s="154"/>
      <c r="AMG16" s="154"/>
      <c r="AMH16" s="154"/>
      <c r="AMI16" s="154"/>
      <c r="AMJ16" s="154"/>
      <c r="AMK16" s="154"/>
      <c r="AML16" s="154"/>
      <c r="AMM16" s="154"/>
      <c r="AMN16" s="154"/>
      <c r="AMO16" s="154"/>
      <c r="AMP16" s="154"/>
      <c r="AMQ16" s="154"/>
      <c r="AMR16" s="154"/>
      <c r="AMS16" s="154"/>
      <c r="AMT16" s="154"/>
      <c r="AMU16" s="154"/>
      <c r="AMV16" s="154"/>
      <c r="AMW16" s="154"/>
      <c r="AMX16" s="154"/>
      <c r="AMY16" s="154"/>
      <c r="AMZ16" s="154"/>
      <c r="ANA16" s="154"/>
      <c r="ANB16" s="154"/>
      <c r="ANC16" s="154"/>
      <c r="AND16" s="154"/>
      <c r="ANE16" s="154"/>
      <c r="ANF16" s="154"/>
      <c r="ANG16" s="154"/>
      <c r="ANH16" s="154"/>
      <c r="ANI16" s="154"/>
      <c r="ANJ16" s="154"/>
      <c r="ANK16" s="154"/>
      <c r="ANL16" s="154"/>
      <c r="ANM16" s="154"/>
      <c r="ANN16" s="154"/>
      <c r="ANO16" s="154"/>
      <c r="ANP16" s="154"/>
      <c r="ANQ16" s="154"/>
      <c r="ANR16" s="154"/>
      <c r="ANS16" s="154"/>
      <c r="ANT16" s="154"/>
      <c r="ANU16" s="154"/>
      <c r="ANV16" s="154"/>
      <c r="ANW16" s="154"/>
      <c r="ANX16" s="154"/>
      <c r="ANY16" s="154"/>
      <c r="ANZ16" s="154"/>
      <c r="AOA16" s="154"/>
      <c r="AOB16" s="154"/>
      <c r="AOC16" s="154"/>
      <c r="AOD16" s="154"/>
      <c r="AOE16" s="154"/>
      <c r="AOF16" s="154"/>
      <c r="AOG16" s="154"/>
      <c r="AOH16" s="154"/>
      <c r="AOI16" s="154"/>
      <c r="AOJ16" s="154"/>
      <c r="AOK16" s="154"/>
      <c r="AOL16" s="154"/>
      <c r="AOM16" s="154"/>
      <c r="AON16" s="154"/>
      <c r="AOO16" s="154"/>
      <c r="AOP16" s="154"/>
      <c r="AOQ16" s="154"/>
      <c r="AOR16" s="154"/>
      <c r="AOS16" s="154"/>
      <c r="AOT16" s="154"/>
      <c r="AOU16" s="154"/>
      <c r="AOV16" s="154"/>
      <c r="AOW16" s="154"/>
      <c r="AOX16" s="154"/>
      <c r="AOY16" s="154"/>
      <c r="AOZ16" s="154"/>
      <c r="APA16" s="154"/>
      <c r="APB16" s="154"/>
      <c r="APC16" s="154"/>
      <c r="APD16" s="154"/>
      <c r="APE16" s="154"/>
      <c r="APF16" s="154"/>
      <c r="APG16" s="154"/>
      <c r="APH16" s="154"/>
      <c r="API16" s="154"/>
      <c r="APJ16" s="154"/>
      <c r="APK16" s="154"/>
      <c r="APL16" s="154"/>
      <c r="APM16" s="154"/>
      <c r="APN16" s="154"/>
      <c r="APO16" s="154"/>
      <c r="APP16" s="154"/>
      <c r="APQ16" s="154"/>
      <c r="APR16" s="154"/>
      <c r="APS16" s="154"/>
      <c r="APT16" s="154"/>
      <c r="APU16" s="154"/>
      <c r="APV16" s="154"/>
      <c r="APW16" s="154"/>
      <c r="APX16" s="154"/>
      <c r="APY16" s="154"/>
      <c r="APZ16" s="154"/>
      <c r="AQA16" s="154"/>
      <c r="AQB16" s="154"/>
      <c r="AQC16" s="154"/>
      <c r="AQD16" s="154"/>
      <c r="AQE16" s="154"/>
      <c r="AQF16" s="154"/>
      <c r="AQG16" s="154"/>
      <c r="AQH16" s="154"/>
      <c r="AQI16" s="154"/>
      <c r="AQJ16" s="154"/>
      <c r="AQK16" s="154"/>
      <c r="AQL16" s="154"/>
      <c r="AQM16" s="154"/>
      <c r="AQN16" s="154"/>
      <c r="AQO16" s="154"/>
      <c r="AQP16" s="154"/>
      <c r="AQQ16" s="154"/>
      <c r="AQR16" s="154"/>
      <c r="AQS16" s="154"/>
      <c r="AQT16" s="154"/>
      <c r="AQU16" s="154"/>
      <c r="AQV16" s="154"/>
      <c r="AQW16" s="154"/>
      <c r="AQX16" s="154"/>
      <c r="AQY16" s="154"/>
      <c r="AQZ16" s="154"/>
      <c r="ARA16" s="154"/>
      <c r="ARB16" s="154"/>
      <c r="ARC16" s="154"/>
      <c r="ARD16" s="154"/>
      <c r="ARE16" s="154"/>
      <c r="ARF16" s="154"/>
      <c r="ARG16" s="154"/>
      <c r="ARH16" s="154"/>
      <c r="ARI16" s="154"/>
      <c r="ARJ16" s="154"/>
      <c r="ARK16" s="154"/>
      <c r="ARL16" s="154"/>
      <c r="ARM16" s="154"/>
      <c r="ARN16" s="154"/>
      <c r="ARO16" s="154"/>
      <c r="ARP16" s="154"/>
      <c r="ARQ16" s="154"/>
      <c r="ARR16" s="154"/>
      <c r="ARS16" s="154"/>
      <c r="ART16" s="154"/>
      <c r="ARU16" s="154"/>
      <c r="ARV16" s="154"/>
      <c r="ARW16" s="154"/>
      <c r="ARX16" s="154"/>
      <c r="ARY16" s="154"/>
      <c r="ARZ16" s="154"/>
      <c r="ASA16" s="154"/>
      <c r="ASB16" s="154"/>
      <c r="ASC16" s="154"/>
      <c r="ASD16" s="154"/>
      <c r="ASE16" s="154"/>
      <c r="ASF16" s="154"/>
      <c r="ASG16" s="154"/>
      <c r="ASH16" s="154"/>
      <c r="ASI16" s="154"/>
      <c r="ASJ16" s="154"/>
      <c r="ASK16" s="154"/>
      <c r="ASL16" s="154"/>
      <c r="ASM16" s="154"/>
      <c r="ASN16" s="154"/>
      <c r="ASO16" s="154"/>
      <c r="ASP16" s="154"/>
      <c r="ASQ16" s="154"/>
      <c r="ASR16" s="154"/>
      <c r="ASS16" s="154"/>
      <c r="AST16" s="154"/>
      <c r="ASU16" s="154"/>
      <c r="ASV16" s="154"/>
      <c r="ASW16" s="154"/>
      <c r="ASX16" s="154"/>
      <c r="ASY16" s="154"/>
      <c r="ASZ16" s="154"/>
      <c r="ATA16" s="154"/>
      <c r="ATB16" s="154"/>
      <c r="ATC16" s="154"/>
      <c r="ATD16" s="154"/>
      <c r="ATE16" s="154"/>
      <c r="ATF16" s="154"/>
      <c r="ATG16" s="154"/>
      <c r="ATH16" s="154"/>
      <c r="ATI16" s="154"/>
      <c r="ATJ16" s="154"/>
      <c r="ATK16" s="154"/>
      <c r="ATL16" s="154"/>
      <c r="ATM16" s="154"/>
      <c r="ATN16" s="154"/>
      <c r="ATO16" s="154"/>
      <c r="ATP16" s="154"/>
      <c r="ATQ16" s="154"/>
      <c r="ATR16" s="154"/>
      <c r="ATS16" s="154"/>
      <c r="ATT16" s="154"/>
      <c r="ATU16" s="154"/>
      <c r="ATV16" s="154"/>
      <c r="ATW16" s="154"/>
      <c r="ATX16" s="154"/>
      <c r="ATY16" s="154"/>
      <c r="ATZ16" s="154"/>
      <c r="AUA16" s="154"/>
      <c r="AUB16" s="154"/>
      <c r="AUC16" s="154"/>
      <c r="AUD16" s="154"/>
      <c r="AUE16" s="154"/>
      <c r="AUF16" s="154"/>
      <c r="AUG16" s="154"/>
      <c r="AUH16" s="154"/>
      <c r="AUI16" s="154"/>
      <c r="AUJ16" s="154"/>
      <c r="AUK16" s="154"/>
      <c r="AUL16" s="154"/>
      <c r="AUM16" s="154"/>
      <c r="AUN16" s="154"/>
      <c r="AUO16" s="154"/>
      <c r="AUP16" s="154"/>
      <c r="AUQ16" s="154"/>
      <c r="AUR16" s="154"/>
      <c r="AUS16" s="154"/>
      <c r="AUT16" s="154"/>
      <c r="AUU16" s="154"/>
      <c r="AUV16" s="154"/>
      <c r="AUW16" s="154"/>
      <c r="AUX16" s="154"/>
      <c r="AUY16" s="154"/>
      <c r="AUZ16" s="154"/>
      <c r="AVA16" s="154"/>
      <c r="AVB16" s="154"/>
      <c r="AVC16" s="154"/>
      <c r="AVD16" s="154"/>
      <c r="AVE16" s="154"/>
      <c r="AVF16" s="154"/>
      <c r="AVG16" s="154"/>
      <c r="AVH16" s="154"/>
      <c r="AVI16" s="154"/>
      <c r="AVJ16" s="154"/>
      <c r="AVK16" s="154"/>
      <c r="AVL16" s="154"/>
      <c r="AVM16" s="154"/>
      <c r="AVN16" s="154"/>
      <c r="AVO16" s="154"/>
      <c r="AVP16" s="154"/>
      <c r="AVQ16" s="154"/>
      <c r="AVR16" s="154"/>
      <c r="AVS16" s="154"/>
      <c r="AVT16" s="154"/>
      <c r="AVU16" s="154"/>
      <c r="AVV16" s="154"/>
      <c r="AVW16" s="154"/>
      <c r="AVX16" s="154"/>
      <c r="AVY16" s="154"/>
      <c r="AVZ16" s="154"/>
      <c r="AWA16" s="154"/>
      <c r="AWB16" s="154"/>
      <c r="AWC16" s="154"/>
      <c r="AWD16" s="154"/>
      <c r="AWE16" s="154"/>
      <c r="AWF16" s="154"/>
      <c r="AWG16" s="154"/>
      <c r="AWH16" s="154"/>
      <c r="AWI16" s="154"/>
      <c r="AWJ16" s="154"/>
      <c r="AWK16" s="154"/>
      <c r="AWL16" s="154"/>
      <c r="AWM16" s="154"/>
      <c r="AWN16" s="154"/>
      <c r="AWO16" s="154"/>
      <c r="AWP16" s="154"/>
      <c r="AWQ16" s="154"/>
      <c r="AWR16" s="154"/>
      <c r="AWS16" s="154"/>
      <c r="AWT16" s="154"/>
      <c r="AWU16" s="154"/>
      <c r="AWV16" s="154"/>
      <c r="AWW16" s="154"/>
      <c r="AWX16" s="154"/>
      <c r="AWY16" s="154"/>
      <c r="AWZ16" s="154"/>
      <c r="AXA16" s="154"/>
      <c r="AXB16" s="154"/>
      <c r="AXC16" s="154"/>
      <c r="AXD16" s="154"/>
      <c r="AXE16" s="154"/>
      <c r="AXF16" s="154"/>
      <c r="AXG16" s="154"/>
      <c r="AXH16" s="154"/>
      <c r="AXI16" s="154"/>
      <c r="AXJ16" s="154"/>
      <c r="AXK16" s="154"/>
      <c r="AXL16" s="154"/>
      <c r="AXM16" s="154"/>
      <c r="AXN16" s="154"/>
      <c r="AXO16" s="154"/>
      <c r="AXP16" s="154"/>
      <c r="AXQ16" s="154"/>
      <c r="AXR16" s="154"/>
      <c r="AXS16" s="154"/>
      <c r="AXT16" s="154"/>
      <c r="AXU16" s="154"/>
      <c r="AXV16" s="154"/>
      <c r="AXW16" s="154"/>
      <c r="AXX16" s="154"/>
      <c r="AXY16" s="154"/>
      <c r="AXZ16" s="154"/>
      <c r="AYA16" s="154"/>
      <c r="AYB16" s="154"/>
      <c r="AYC16" s="154"/>
      <c r="AYD16" s="154"/>
      <c r="AYE16" s="154"/>
      <c r="AYF16" s="154"/>
      <c r="AYG16" s="154"/>
      <c r="AYH16" s="154"/>
      <c r="AYI16" s="154"/>
      <c r="AYJ16" s="154"/>
      <c r="AYK16" s="154"/>
      <c r="AYL16" s="154"/>
      <c r="AYM16" s="154"/>
      <c r="AYN16" s="154"/>
      <c r="AYO16" s="154"/>
      <c r="AYP16" s="154"/>
      <c r="AYQ16" s="154"/>
      <c r="AYR16" s="154"/>
      <c r="AYS16" s="154"/>
      <c r="AYT16" s="154"/>
      <c r="AYU16" s="154"/>
      <c r="AYV16" s="154"/>
      <c r="AYW16" s="154"/>
      <c r="AYX16" s="154"/>
      <c r="AYY16" s="154"/>
      <c r="AYZ16" s="154"/>
      <c r="AZA16" s="154"/>
      <c r="AZB16" s="154"/>
      <c r="AZC16" s="154"/>
      <c r="AZD16" s="154"/>
      <c r="AZE16" s="154"/>
      <c r="AZF16" s="154"/>
      <c r="AZG16" s="154"/>
      <c r="AZH16" s="154"/>
      <c r="AZI16" s="154"/>
      <c r="AZJ16" s="154"/>
      <c r="AZK16" s="154"/>
      <c r="AZL16" s="154"/>
      <c r="AZM16" s="154"/>
      <c r="AZN16" s="154"/>
      <c r="AZO16" s="154"/>
      <c r="AZP16" s="154"/>
      <c r="AZQ16" s="154"/>
      <c r="AZR16" s="154"/>
      <c r="AZS16" s="154"/>
      <c r="AZT16" s="154"/>
      <c r="AZU16" s="154"/>
      <c r="AZV16" s="154"/>
      <c r="AZW16" s="154"/>
      <c r="AZX16" s="154"/>
      <c r="AZY16" s="154"/>
      <c r="AZZ16" s="154"/>
      <c r="BAA16" s="154"/>
      <c r="BAB16" s="154"/>
      <c r="BAC16" s="154"/>
      <c r="BAD16" s="154"/>
      <c r="BAE16" s="154"/>
      <c r="BAF16" s="154"/>
      <c r="BAG16" s="154"/>
      <c r="BAH16" s="154"/>
      <c r="BAI16" s="154"/>
      <c r="BAJ16" s="154"/>
      <c r="BAK16" s="154"/>
      <c r="BAL16" s="154"/>
      <c r="BAM16" s="154"/>
      <c r="BAN16" s="154"/>
      <c r="BAO16" s="154"/>
      <c r="BAP16" s="154"/>
      <c r="BAQ16" s="154"/>
      <c r="BAR16" s="154"/>
      <c r="BAS16" s="154"/>
      <c r="BAT16" s="154"/>
      <c r="BAU16" s="154"/>
      <c r="BAV16" s="154"/>
      <c r="BAW16" s="154"/>
      <c r="BAX16" s="154"/>
      <c r="BAY16" s="154"/>
      <c r="BAZ16" s="154"/>
      <c r="BBA16" s="154"/>
      <c r="BBB16" s="154"/>
      <c r="BBC16" s="154"/>
      <c r="BBD16" s="154"/>
      <c r="BBE16" s="154"/>
      <c r="BBF16" s="154"/>
      <c r="BBG16" s="154"/>
      <c r="BBH16" s="154"/>
      <c r="BBI16" s="154"/>
      <c r="BBJ16" s="154"/>
      <c r="BBK16" s="154"/>
      <c r="BBL16" s="154"/>
      <c r="BBM16" s="154"/>
      <c r="BBN16" s="154"/>
      <c r="BBO16" s="154"/>
      <c r="BBP16" s="154"/>
      <c r="BBQ16" s="154"/>
      <c r="BBR16" s="154"/>
      <c r="BBS16" s="154"/>
      <c r="BBT16" s="154"/>
      <c r="BBU16" s="154"/>
      <c r="BBV16" s="154"/>
      <c r="BBW16" s="154"/>
      <c r="BBX16" s="154"/>
      <c r="BBY16" s="154"/>
      <c r="BBZ16" s="154"/>
      <c r="BCA16" s="154"/>
      <c r="BCB16" s="154"/>
      <c r="BCC16" s="154"/>
      <c r="BCD16" s="154"/>
      <c r="BCE16" s="154"/>
      <c r="BCF16" s="154"/>
      <c r="BCG16" s="154"/>
      <c r="BCH16" s="154"/>
      <c r="BCI16" s="154"/>
      <c r="BCJ16" s="154"/>
      <c r="BCK16" s="154"/>
      <c r="BCL16" s="154"/>
      <c r="BCM16" s="154"/>
      <c r="BCN16" s="154"/>
      <c r="BCO16" s="154"/>
      <c r="BCP16" s="154"/>
      <c r="BCQ16" s="154"/>
      <c r="BCR16" s="154"/>
      <c r="BCS16" s="154"/>
      <c r="BCT16" s="154"/>
      <c r="BCU16" s="154"/>
      <c r="BCV16" s="154"/>
      <c r="BCW16" s="154"/>
      <c r="BCX16" s="154"/>
      <c r="BCY16" s="154"/>
      <c r="BCZ16" s="154"/>
      <c r="BDA16" s="154"/>
      <c r="BDB16" s="154"/>
      <c r="BDC16" s="154"/>
      <c r="BDD16" s="154"/>
      <c r="BDE16" s="154"/>
      <c r="BDF16" s="154"/>
      <c r="BDG16" s="154"/>
      <c r="BDH16" s="154"/>
      <c r="BDI16" s="154"/>
      <c r="BDJ16" s="154"/>
      <c r="BDK16" s="154"/>
      <c r="BDL16" s="154"/>
      <c r="BDM16" s="154"/>
      <c r="BDN16" s="154"/>
      <c r="BDO16" s="154"/>
      <c r="BDP16" s="154"/>
      <c r="BDQ16" s="154"/>
      <c r="BDR16" s="154"/>
      <c r="BDS16" s="154"/>
      <c r="BDT16" s="154"/>
      <c r="BDU16" s="154"/>
      <c r="BDV16" s="154"/>
      <c r="BDW16" s="154"/>
      <c r="BDX16" s="154"/>
      <c r="BDY16" s="154"/>
      <c r="BDZ16" s="154"/>
      <c r="BEA16" s="154"/>
      <c r="BEB16" s="154"/>
      <c r="BEC16" s="154"/>
      <c r="BED16" s="154"/>
      <c r="BEE16" s="154"/>
      <c r="BEF16" s="154"/>
      <c r="BEG16" s="154"/>
      <c r="BEH16" s="154"/>
      <c r="BEI16" s="154"/>
      <c r="BEJ16" s="154"/>
      <c r="BEK16" s="154"/>
      <c r="BEL16" s="154"/>
      <c r="BEM16" s="154"/>
      <c r="BEN16" s="154"/>
      <c r="BEO16" s="154"/>
      <c r="BEP16" s="154"/>
      <c r="BEQ16" s="154"/>
      <c r="BER16" s="154"/>
      <c r="BES16" s="154"/>
      <c r="BET16" s="154"/>
      <c r="BEU16" s="154"/>
      <c r="BEV16" s="154"/>
      <c r="BEW16" s="154"/>
      <c r="BEX16" s="154"/>
      <c r="BEY16" s="154"/>
      <c r="BEZ16" s="154"/>
      <c r="BFA16" s="154"/>
      <c r="BFB16" s="154"/>
      <c r="BFC16" s="154"/>
      <c r="BFD16" s="154"/>
      <c r="BFE16" s="154"/>
      <c r="BFF16" s="154"/>
      <c r="BFG16" s="154"/>
      <c r="BFH16" s="154"/>
      <c r="BFI16" s="154"/>
      <c r="BFJ16" s="154"/>
      <c r="BFK16" s="154"/>
      <c r="BFL16" s="154"/>
      <c r="BFM16" s="154"/>
      <c r="BFN16" s="154"/>
      <c r="BFO16" s="154"/>
      <c r="BFP16" s="154"/>
      <c r="BFQ16" s="154"/>
      <c r="BFR16" s="154"/>
      <c r="BFS16" s="154"/>
      <c r="BFT16" s="154"/>
      <c r="BFU16" s="154"/>
      <c r="BFV16" s="154"/>
      <c r="BFW16" s="154"/>
      <c r="BFX16" s="154"/>
      <c r="BFY16" s="154"/>
      <c r="BFZ16" s="154"/>
      <c r="BGA16" s="154"/>
      <c r="BGB16" s="154"/>
      <c r="BGC16" s="154"/>
      <c r="BGD16" s="154"/>
      <c r="BGE16" s="154"/>
      <c r="BGF16" s="154"/>
      <c r="BGG16" s="154"/>
      <c r="BGH16" s="154"/>
      <c r="BGI16" s="154"/>
      <c r="BGJ16" s="154"/>
      <c r="BGK16" s="154"/>
      <c r="BGL16" s="154"/>
      <c r="BGM16" s="154"/>
      <c r="BGN16" s="154"/>
      <c r="BGO16" s="154"/>
      <c r="BGP16" s="154"/>
      <c r="BGQ16" s="154"/>
      <c r="BGR16" s="154"/>
      <c r="BGS16" s="154"/>
      <c r="BGT16" s="154"/>
      <c r="BGU16" s="154"/>
      <c r="BGV16" s="154"/>
      <c r="BGW16" s="154"/>
      <c r="BGX16" s="154"/>
      <c r="BGY16" s="154"/>
      <c r="BGZ16" s="154"/>
      <c r="BHA16" s="154"/>
      <c r="BHB16" s="154"/>
      <c r="BHC16" s="154"/>
      <c r="BHD16" s="154"/>
      <c r="BHE16" s="154"/>
      <c r="BHF16" s="154"/>
      <c r="BHG16" s="154"/>
      <c r="BHH16" s="154"/>
      <c r="BHI16" s="154"/>
      <c r="BHJ16" s="154"/>
      <c r="BHK16" s="154"/>
      <c r="BHL16" s="154"/>
      <c r="BHM16" s="154"/>
      <c r="BHN16" s="154"/>
      <c r="BHO16" s="154"/>
      <c r="BHP16" s="154"/>
      <c r="BHQ16" s="154"/>
      <c r="BHR16" s="154"/>
      <c r="BHS16" s="154"/>
      <c r="BHT16" s="154"/>
      <c r="BHU16" s="154"/>
      <c r="BHV16" s="154"/>
      <c r="BHW16" s="154"/>
      <c r="BHX16" s="154"/>
      <c r="BHY16" s="154"/>
      <c r="BHZ16" s="154"/>
      <c r="BIA16" s="154"/>
      <c r="BIB16" s="154"/>
      <c r="BIC16" s="154"/>
      <c r="BID16" s="154"/>
      <c r="BIE16" s="154"/>
      <c r="BIF16" s="154"/>
      <c r="BIG16" s="154"/>
      <c r="BIH16" s="154"/>
      <c r="BII16" s="154"/>
      <c r="BIJ16" s="154"/>
      <c r="BIK16" s="154"/>
      <c r="BIL16" s="154"/>
      <c r="BIM16" s="154"/>
      <c r="BIN16" s="154"/>
      <c r="BIO16" s="154"/>
      <c r="BIP16" s="154"/>
      <c r="BIQ16" s="154"/>
      <c r="BIR16" s="154"/>
      <c r="BIS16" s="154"/>
      <c r="BIT16" s="154"/>
      <c r="BIU16" s="154"/>
      <c r="BIV16" s="154"/>
      <c r="BIW16" s="154"/>
      <c r="BIX16" s="154"/>
      <c r="BIY16" s="154"/>
      <c r="BIZ16" s="154"/>
      <c r="BJA16" s="154"/>
      <c r="BJB16" s="154"/>
      <c r="BJC16" s="154"/>
      <c r="BJD16" s="154"/>
      <c r="BJE16" s="154"/>
      <c r="BJF16" s="154"/>
      <c r="BJG16" s="154"/>
      <c r="BJH16" s="154"/>
      <c r="BJI16" s="154"/>
      <c r="BJJ16" s="154"/>
      <c r="BJK16" s="154"/>
      <c r="BJL16" s="154"/>
      <c r="BJM16" s="154"/>
      <c r="BJN16" s="154"/>
      <c r="BJO16" s="154"/>
      <c r="BJP16" s="154"/>
      <c r="BJQ16" s="154"/>
      <c r="BJR16" s="154"/>
      <c r="BJS16" s="154"/>
      <c r="BJT16" s="154"/>
      <c r="BJU16" s="154"/>
      <c r="BJV16" s="154"/>
      <c r="BJW16" s="154"/>
      <c r="BJX16" s="154"/>
      <c r="BJY16" s="154"/>
      <c r="BJZ16" s="154"/>
      <c r="BKA16" s="154"/>
      <c r="BKB16" s="154"/>
      <c r="BKC16" s="154"/>
      <c r="BKD16" s="154"/>
      <c r="BKE16" s="154"/>
      <c r="BKF16" s="154"/>
      <c r="BKG16" s="154"/>
      <c r="BKH16" s="154"/>
      <c r="BKI16" s="154"/>
      <c r="BKJ16" s="154"/>
      <c r="BKK16" s="154"/>
      <c r="BKL16" s="154"/>
      <c r="BKM16" s="154"/>
      <c r="BKN16" s="154"/>
      <c r="BKO16" s="154"/>
      <c r="BKP16" s="154"/>
      <c r="BKQ16" s="154"/>
      <c r="BKR16" s="154"/>
      <c r="BKS16" s="154"/>
      <c r="BKT16" s="154"/>
      <c r="BKU16" s="154"/>
      <c r="BKV16" s="154"/>
      <c r="BKW16" s="154"/>
      <c r="BKX16" s="154"/>
      <c r="BKY16" s="154"/>
      <c r="BKZ16" s="154"/>
      <c r="BLA16" s="154"/>
      <c r="BLB16" s="154"/>
      <c r="BLC16" s="154"/>
      <c r="BLD16" s="154"/>
      <c r="BLE16" s="154"/>
      <c r="BLF16" s="154"/>
      <c r="BLG16" s="154"/>
      <c r="BLH16" s="154"/>
      <c r="BLI16" s="154"/>
      <c r="BLJ16" s="154"/>
      <c r="BLK16" s="154"/>
      <c r="BLL16" s="154"/>
      <c r="BLM16" s="154"/>
      <c r="BLN16" s="154"/>
      <c r="BLO16" s="154"/>
      <c r="BLP16" s="154"/>
      <c r="BLQ16" s="154"/>
      <c r="BLR16" s="154"/>
      <c r="BLS16" s="154"/>
      <c r="BLT16" s="154"/>
      <c r="BLU16" s="154"/>
      <c r="BLV16" s="154"/>
      <c r="BLW16" s="154"/>
      <c r="BLX16" s="154"/>
      <c r="BLY16" s="154"/>
      <c r="BLZ16" s="154"/>
      <c r="BMA16" s="154"/>
      <c r="BMB16" s="154"/>
      <c r="BMC16" s="154"/>
      <c r="BMD16" s="154"/>
      <c r="BME16" s="154"/>
      <c r="BMF16" s="154"/>
      <c r="BMG16" s="154"/>
      <c r="BMH16" s="154"/>
      <c r="BMI16" s="154"/>
      <c r="BMJ16" s="154"/>
      <c r="BMK16" s="154"/>
      <c r="BML16" s="154"/>
      <c r="BMM16" s="154"/>
      <c r="BMN16" s="154"/>
      <c r="BMO16" s="154"/>
      <c r="BMP16" s="154"/>
      <c r="BMQ16" s="154"/>
      <c r="BMR16" s="154"/>
      <c r="BMS16" s="154"/>
      <c r="BMT16" s="154"/>
      <c r="BMU16" s="154"/>
      <c r="BMV16" s="154"/>
      <c r="BMW16" s="154"/>
      <c r="BMX16" s="154"/>
      <c r="BMY16" s="154"/>
      <c r="BMZ16" s="154"/>
      <c r="BNA16" s="154"/>
      <c r="BNB16" s="154"/>
      <c r="BNC16" s="154"/>
      <c r="BND16" s="154"/>
      <c r="BNE16" s="154"/>
      <c r="BNF16" s="154"/>
      <c r="BNG16" s="154"/>
      <c r="BNH16" s="154"/>
      <c r="BNI16" s="154"/>
      <c r="BNJ16" s="154"/>
      <c r="BNK16" s="154"/>
      <c r="BNL16" s="154"/>
      <c r="BNM16" s="154"/>
      <c r="BNN16" s="154"/>
      <c r="BNO16" s="154"/>
      <c r="BNP16" s="154"/>
      <c r="BNQ16" s="154"/>
      <c r="BNR16" s="154"/>
      <c r="BNS16" s="154"/>
      <c r="BNT16" s="154"/>
      <c r="BNU16" s="154"/>
      <c r="BNV16" s="154"/>
      <c r="BNW16" s="154"/>
      <c r="BNX16" s="154"/>
      <c r="BNY16" s="154"/>
      <c r="BNZ16" s="154"/>
      <c r="BOA16" s="154"/>
      <c r="BOB16" s="154"/>
      <c r="BOC16" s="154"/>
      <c r="BOD16" s="154"/>
      <c r="BOE16" s="154"/>
      <c r="BOF16" s="154"/>
      <c r="BOG16" s="154"/>
      <c r="BOH16" s="154"/>
      <c r="BOI16" s="154"/>
      <c r="BOJ16" s="154"/>
      <c r="BOK16" s="154"/>
      <c r="BOL16" s="154"/>
      <c r="BOM16" s="154"/>
      <c r="BON16" s="154"/>
      <c r="BOO16" s="154"/>
      <c r="BOP16" s="154"/>
      <c r="BOQ16" s="154"/>
      <c r="BOR16" s="154"/>
      <c r="BOS16" s="154"/>
      <c r="BOT16" s="154"/>
      <c r="BOU16" s="154"/>
      <c r="BOV16" s="154"/>
      <c r="BOW16" s="154"/>
      <c r="BOX16" s="154"/>
      <c r="BOY16" s="154"/>
      <c r="BOZ16" s="154"/>
      <c r="BPA16" s="154"/>
      <c r="BPB16" s="154"/>
      <c r="BPC16" s="154"/>
      <c r="BPD16" s="154"/>
      <c r="BPE16" s="154"/>
      <c r="BPF16" s="154"/>
      <c r="BPG16" s="154"/>
      <c r="BPH16" s="154"/>
      <c r="BPI16" s="154"/>
      <c r="BPJ16" s="154"/>
      <c r="BPK16" s="154"/>
      <c r="BPL16" s="154"/>
      <c r="BPM16" s="154"/>
      <c r="BPN16" s="154"/>
      <c r="BPO16" s="154"/>
      <c r="BPP16" s="154"/>
      <c r="BPQ16" s="154"/>
      <c r="BPR16" s="154"/>
      <c r="BPS16" s="154"/>
      <c r="BPT16" s="154"/>
      <c r="BPU16" s="154"/>
      <c r="BPV16" s="154"/>
      <c r="BPW16" s="154"/>
      <c r="BPX16" s="154"/>
      <c r="BPY16" s="154"/>
      <c r="BPZ16" s="154"/>
      <c r="BQA16" s="154"/>
      <c r="BQB16" s="154"/>
      <c r="BQC16" s="154"/>
      <c r="BQD16" s="154"/>
      <c r="BQE16" s="154"/>
      <c r="BQF16" s="154"/>
      <c r="BQG16" s="154"/>
      <c r="BQH16" s="154"/>
      <c r="BQI16" s="154"/>
      <c r="BQJ16" s="154"/>
      <c r="BQK16" s="154"/>
      <c r="BQL16" s="154"/>
      <c r="BQM16" s="154"/>
      <c r="BQN16" s="154"/>
      <c r="BQO16" s="154"/>
      <c r="BQP16" s="154"/>
      <c r="BQQ16" s="154"/>
      <c r="BQR16" s="154"/>
      <c r="BQS16" s="154"/>
      <c r="BQT16" s="154"/>
      <c r="BQU16" s="154"/>
      <c r="BQV16" s="154"/>
      <c r="BQW16" s="154"/>
      <c r="BQX16" s="154"/>
      <c r="BQY16" s="154"/>
      <c r="BQZ16" s="154"/>
      <c r="BRA16" s="154"/>
      <c r="BRB16" s="154"/>
      <c r="BRC16" s="154"/>
      <c r="BRD16" s="154"/>
      <c r="BRE16" s="154"/>
      <c r="BRF16" s="154"/>
      <c r="BRG16" s="154"/>
      <c r="BRH16" s="154"/>
      <c r="BRI16" s="154"/>
      <c r="BRJ16" s="154"/>
      <c r="BRK16" s="154"/>
      <c r="BRL16" s="154"/>
      <c r="BRM16" s="154"/>
      <c r="BRN16" s="154"/>
      <c r="BRO16" s="154"/>
      <c r="BRP16" s="154"/>
      <c r="BRQ16" s="154"/>
      <c r="BRR16" s="154"/>
      <c r="BRS16" s="154"/>
      <c r="BRT16" s="154"/>
      <c r="BRU16" s="154"/>
      <c r="BRV16" s="154"/>
      <c r="BRW16" s="154"/>
      <c r="BRX16" s="154"/>
      <c r="BRY16" s="154"/>
      <c r="BRZ16" s="154"/>
      <c r="BSA16" s="154"/>
      <c r="BSB16" s="154"/>
      <c r="BSC16" s="154"/>
      <c r="BSD16" s="154"/>
      <c r="BSE16" s="154"/>
      <c r="BSF16" s="154"/>
      <c r="BSG16" s="154"/>
      <c r="BSH16" s="154"/>
      <c r="BSI16" s="154"/>
      <c r="BSJ16" s="154"/>
      <c r="BSK16" s="154"/>
      <c r="BSL16" s="154"/>
      <c r="BSM16" s="154"/>
      <c r="BSN16" s="154"/>
      <c r="BSO16" s="154"/>
      <c r="BSP16" s="154"/>
      <c r="BSQ16" s="154"/>
      <c r="BSR16" s="154"/>
      <c r="BSS16" s="154"/>
      <c r="BST16" s="154"/>
      <c r="BSU16" s="154"/>
      <c r="BSV16" s="154"/>
      <c r="BSW16" s="154"/>
      <c r="BSX16" s="154"/>
      <c r="BSY16" s="154"/>
      <c r="BSZ16" s="154"/>
      <c r="BTA16" s="154"/>
      <c r="BTB16" s="154"/>
      <c r="BTC16" s="154"/>
      <c r="BTD16" s="154"/>
      <c r="BTE16" s="154"/>
      <c r="BTF16" s="154"/>
      <c r="BTG16" s="154"/>
      <c r="BTH16" s="154"/>
      <c r="BTI16" s="154"/>
      <c r="BTJ16" s="154"/>
      <c r="BTK16" s="154"/>
      <c r="BTL16" s="154"/>
      <c r="BTM16" s="154"/>
      <c r="BTN16" s="154"/>
      <c r="BTO16" s="154"/>
      <c r="BTP16" s="154"/>
      <c r="BTQ16" s="154"/>
      <c r="BTR16" s="154"/>
      <c r="BTS16" s="154"/>
      <c r="BTT16" s="154"/>
      <c r="BTU16" s="154"/>
      <c r="BTV16" s="154"/>
      <c r="BTW16" s="154"/>
      <c r="BTX16" s="154"/>
      <c r="BTY16" s="154"/>
      <c r="BTZ16" s="154"/>
      <c r="BUA16" s="154"/>
      <c r="BUB16" s="154"/>
      <c r="BUC16" s="154"/>
      <c r="BUD16" s="154"/>
      <c r="BUE16" s="154"/>
      <c r="BUF16" s="154"/>
      <c r="BUG16" s="154"/>
      <c r="BUH16" s="154"/>
      <c r="BUI16" s="154"/>
      <c r="BUJ16" s="154"/>
      <c r="BUK16" s="154"/>
      <c r="BUL16" s="154"/>
      <c r="BUM16" s="154"/>
      <c r="BUN16" s="154"/>
      <c r="BUO16" s="154"/>
      <c r="BUP16" s="154"/>
      <c r="BUQ16" s="154"/>
      <c r="BUR16" s="154"/>
      <c r="BUS16" s="154"/>
      <c r="BUT16" s="154"/>
      <c r="BUU16" s="154"/>
      <c r="BUV16" s="154"/>
      <c r="BUW16" s="154"/>
      <c r="BUX16" s="154"/>
      <c r="BUY16" s="154"/>
      <c r="BUZ16" s="154"/>
      <c r="BVA16" s="154"/>
      <c r="BVB16" s="154"/>
      <c r="BVC16" s="154"/>
      <c r="BVD16" s="154"/>
      <c r="BVE16" s="154"/>
      <c r="BVF16" s="154"/>
      <c r="BVG16" s="154"/>
      <c r="BVH16" s="154"/>
      <c r="BVI16" s="154"/>
      <c r="BVJ16" s="154"/>
      <c r="BVK16" s="154"/>
      <c r="BVL16" s="154"/>
      <c r="BVM16" s="154"/>
      <c r="BVN16" s="154"/>
      <c r="BVO16" s="154"/>
      <c r="BVP16" s="154"/>
      <c r="BVQ16" s="154"/>
      <c r="BVR16" s="154"/>
      <c r="BVS16" s="154"/>
      <c r="BVT16" s="154"/>
      <c r="BVU16" s="154"/>
      <c r="BVV16" s="154"/>
      <c r="BVW16" s="154"/>
      <c r="BVX16" s="154"/>
      <c r="BVY16" s="154"/>
      <c r="BVZ16" s="154"/>
      <c r="BWA16" s="154"/>
      <c r="BWB16" s="154"/>
      <c r="BWC16" s="154"/>
      <c r="BWD16" s="154"/>
      <c r="BWE16" s="154"/>
      <c r="BWF16" s="154"/>
      <c r="BWG16" s="154"/>
      <c r="BWH16" s="154"/>
      <c r="BWI16" s="154"/>
      <c r="BWJ16" s="154"/>
      <c r="BWK16" s="154"/>
      <c r="BWL16" s="154"/>
      <c r="BWM16" s="154"/>
      <c r="BWN16" s="154"/>
      <c r="BWO16" s="154"/>
      <c r="BWP16" s="154"/>
      <c r="BWQ16" s="154"/>
      <c r="BWR16" s="154"/>
      <c r="BWS16" s="154"/>
      <c r="BWT16" s="154"/>
      <c r="BWU16" s="154"/>
      <c r="BWV16" s="154"/>
      <c r="BWW16" s="154"/>
      <c r="BWX16" s="154"/>
      <c r="BWY16" s="154"/>
      <c r="BWZ16" s="154"/>
      <c r="BXA16" s="154"/>
      <c r="BXB16" s="154"/>
      <c r="BXC16" s="154"/>
      <c r="BXD16" s="154"/>
      <c r="BXE16" s="154"/>
      <c r="BXF16" s="154"/>
      <c r="BXG16" s="154"/>
      <c r="BXH16" s="154"/>
      <c r="BXI16" s="154"/>
      <c r="BXJ16" s="154"/>
      <c r="BXK16" s="154"/>
      <c r="BXL16" s="154"/>
      <c r="BXM16" s="154"/>
      <c r="BXN16" s="154"/>
      <c r="BXO16" s="154"/>
      <c r="BXP16" s="154"/>
      <c r="BXQ16" s="154"/>
      <c r="BXR16" s="154"/>
      <c r="BXS16" s="154"/>
      <c r="BXT16" s="154"/>
      <c r="BXU16" s="154"/>
      <c r="BXV16" s="154"/>
      <c r="BXW16" s="154"/>
      <c r="BXX16" s="154"/>
      <c r="BXY16" s="154"/>
      <c r="BXZ16" s="154"/>
      <c r="BYA16" s="154"/>
      <c r="BYB16" s="154"/>
      <c r="BYC16" s="154"/>
      <c r="BYD16" s="154"/>
      <c r="BYE16" s="154"/>
      <c r="BYF16" s="154"/>
      <c r="BYG16" s="154"/>
      <c r="BYH16" s="154"/>
      <c r="BYI16" s="154"/>
      <c r="BYJ16" s="154"/>
      <c r="BYK16" s="154"/>
      <c r="BYL16" s="154"/>
      <c r="BYM16" s="154"/>
      <c r="BYN16" s="154"/>
      <c r="BYO16" s="154"/>
      <c r="BYP16" s="154"/>
      <c r="BYQ16" s="154"/>
      <c r="BYR16" s="154"/>
      <c r="BYS16" s="154"/>
      <c r="BYT16" s="154"/>
      <c r="BYU16" s="154"/>
      <c r="BYV16" s="154"/>
      <c r="BYW16" s="154"/>
      <c r="BYX16" s="154"/>
      <c r="BYY16" s="154"/>
      <c r="BYZ16" s="154"/>
      <c r="BZA16" s="154"/>
      <c r="BZB16" s="154"/>
      <c r="BZC16" s="154"/>
      <c r="BZD16" s="154"/>
      <c r="BZE16" s="154"/>
      <c r="BZF16" s="154"/>
      <c r="BZG16" s="154"/>
      <c r="BZH16" s="154"/>
      <c r="BZI16" s="154"/>
      <c r="BZJ16" s="154"/>
      <c r="BZK16" s="154"/>
      <c r="BZL16" s="154"/>
      <c r="BZM16" s="154"/>
      <c r="BZN16" s="154"/>
      <c r="BZO16" s="154"/>
      <c r="BZP16" s="154"/>
      <c r="BZQ16" s="154"/>
      <c r="BZR16" s="154"/>
      <c r="BZS16" s="154"/>
      <c r="BZT16" s="154"/>
      <c r="BZU16" s="154"/>
      <c r="BZV16" s="154"/>
      <c r="BZW16" s="154"/>
      <c r="BZX16" s="154"/>
      <c r="BZY16" s="154"/>
      <c r="BZZ16" s="154"/>
      <c r="CAA16" s="154"/>
      <c r="CAB16" s="154"/>
      <c r="CAC16" s="154"/>
      <c r="CAD16" s="154"/>
      <c r="CAE16" s="154"/>
      <c r="CAF16" s="154"/>
      <c r="CAG16" s="154"/>
      <c r="CAH16" s="154"/>
      <c r="CAI16" s="154"/>
      <c r="CAJ16" s="154"/>
      <c r="CAK16" s="154"/>
      <c r="CAL16" s="154"/>
      <c r="CAM16" s="154"/>
      <c r="CAN16" s="154"/>
      <c r="CAO16" s="154"/>
      <c r="CAP16" s="154"/>
      <c r="CAQ16" s="154"/>
      <c r="CAR16" s="154"/>
      <c r="CAS16" s="154"/>
      <c r="CAT16" s="154"/>
      <c r="CAU16" s="154"/>
      <c r="CAV16" s="154"/>
      <c r="CAW16" s="154"/>
      <c r="CAX16" s="154"/>
      <c r="CAY16" s="154"/>
      <c r="CAZ16" s="154"/>
      <c r="CBA16" s="154"/>
      <c r="CBB16" s="154"/>
      <c r="CBC16" s="154"/>
      <c r="CBD16" s="154"/>
      <c r="CBE16" s="154"/>
      <c r="CBF16" s="154"/>
      <c r="CBG16" s="154"/>
      <c r="CBH16" s="154"/>
      <c r="CBI16" s="154"/>
      <c r="CBJ16" s="154"/>
      <c r="CBK16" s="154"/>
      <c r="CBL16" s="154"/>
      <c r="CBM16" s="154"/>
      <c r="CBN16" s="154"/>
      <c r="CBO16" s="154"/>
      <c r="CBP16" s="154"/>
      <c r="CBQ16" s="154"/>
      <c r="CBR16" s="154"/>
      <c r="CBS16" s="154"/>
      <c r="CBT16" s="154"/>
      <c r="CBU16" s="154"/>
      <c r="CBV16" s="154"/>
      <c r="CBW16" s="154"/>
      <c r="CBX16" s="154"/>
      <c r="CBY16" s="154"/>
      <c r="CBZ16" s="154"/>
      <c r="CCA16" s="154"/>
      <c r="CCB16" s="154"/>
      <c r="CCC16" s="154"/>
      <c r="CCD16" s="154"/>
      <c r="CCE16" s="154"/>
      <c r="CCF16" s="154"/>
      <c r="CCG16" s="154"/>
      <c r="CCH16" s="154"/>
      <c r="CCI16" s="154"/>
      <c r="CCJ16" s="154"/>
      <c r="CCK16" s="154"/>
      <c r="CCL16" s="154"/>
      <c r="CCM16" s="154"/>
      <c r="CCN16" s="154"/>
      <c r="CCO16" s="154"/>
      <c r="CCP16" s="154"/>
      <c r="CCQ16" s="154"/>
      <c r="CCR16" s="154"/>
      <c r="CCS16" s="154"/>
      <c r="CCT16" s="154"/>
      <c r="CCU16" s="154"/>
      <c r="CCV16" s="154"/>
      <c r="CCW16" s="154"/>
      <c r="CCX16" s="154"/>
      <c r="CCY16" s="154"/>
      <c r="CCZ16" s="154"/>
      <c r="CDA16" s="154"/>
      <c r="CDB16" s="154"/>
      <c r="CDC16" s="154"/>
      <c r="CDD16" s="154"/>
      <c r="CDE16" s="154"/>
      <c r="CDF16" s="154"/>
      <c r="CDG16" s="154"/>
      <c r="CDH16" s="154"/>
      <c r="CDI16" s="154"/>
      <c r="CDJ16" s="154"/>
      <c r="CDK16" s="154"/>
      <c r="CDL16" s="154"/>
      <c r="CDM16" s="154"/>
      <c r="CDN16" s="154"/>
      <c r="CDO16" s="154"/>
      <c r="CDP16" s="154"/>
      <c r="CDQ16" s="154"/>
      <c r="CDR16" s="154"/>
      <c r="CDS16" s="154"/>
      <c r="CDT16" s="154"/>
      <c r="CDU16" s="154"/>
      <c r="CDV16" s="154"/>
      <c r="CDW16" s="154"/>
      <c r="CDX16" s="154"/>
      <c r="CDY16" s="154"/>
      <c r="CDZ16" s="154"/>
      <c r="CEA16" s="154"/>
      <c r="CEB16" s="154"/>
      <c r="CEC16" s="154"/>
      <c r="CED16" s="154"/>
      <c r="CEE16" s="154"/>
      <c r="CEF16" s="154"/>
      <c r="CEG16" s="154"/>
      <c r="CEH16" s="154"/>
      <c r="CEI16" s="154"/>
      <c r="CEJ16" s="154"/>
      <c r="CEK16" s="154"/>
      <c r="CEL16" s="154"/>
      <c r="CEM16" s="154"/>
      <c r="CEN16" s="154"/>
      <c r="CEO16" s="154"/>
      <c r="CEP16" s="154"/>
      <c r="CEQ16" s="154"/>
      <c r="CER16" s="154"/>
      <c r="CES16" s="154"/>
      <c r="CET16" s="154"/>
      <c r="CEU16" s="154"/>
      <c r="CEV16" s="154"/>
      <c r="CEW16" s="154"/>
      <c r="CEX16" s="154"/>
      <c r="CEY16" s="154"/>
      <c r="CEZ16" s="154"/>
      <c r="CFA16" s="154"/>
      <c r="CFB16" s="154"/>
      <c r="CFC16" s="154"/>
      <c r="CFD16" s="154"/>
      <c r="CFE16" s="154"/>
      <c r="CFF16" s="154"/>
      <c r="CFG16" s="154"/>
      <c r="CFH16" s="154"/>
      <c r="CFI16" s="154"/>
      <c r="CFJ16" s="154"/>
      <c r="CFK16" s="154"/>
      <c r="CFL16" s="154"/>
      <c r="CFM16" s="154"/>
      <c r="CFN16" s="154"/>
      <c r="CFO16" s="154"/>
      <c r="CFP16" s="154"/>
      <c r="CFQ16" s="154"/>
      <c r="CFR16" s="154"/>
      <c r="CFS16" s="154"/>
      <c r="CFT16" s="154"/>
      <c r="CFU16" s="154"/>
      <c r="CFV16" s="154"/>
      <c r="CFW16" s="154"/>
      <c r="CFX16" s="154"/>
      <c r="CFY16" s="154"/>
      <c r="CFZ16" s="154"/>
      <c r="CGA16" s="154"/>
      <c r="CGB16" s="154"/>
      <c r="CGC16" s="154"/>
      <c r="CGD16" s="154"/>
      <c r="CGE16" s="154"/>
      <c r="CGF16" s="154"/>
      <c r="CGG16" s="154"/>
      <c r="CGH16" s="154"/>
      <c r="CGI16" s="154"/>
      <c r="CGJ16" s="154"/>
      <c r="CGK16" s="154"/>
      <c r="CGL16" s="154"/>
      <c r="CGM16" s="154"/>
      <c r="CGN16" s="154"/>
      <c r="CGO16" s="154"/>
      <c r="CGP16" s="154"/>
      <c r="CGQ16" s="154"/>
      <c r="CGR16" s="154"/>
      <c r="CGS16" s="154"/>
      <c r="CGT16" s="154"/>
      <c r="CGU16" s="154"/>
      <c r="CGV16" s="154"/>
      <c r="CGW16" s="154"/>
      <c r="CGX16" s="154"/>
      <c r="CGY16" s="154"/>
      <c r="CGZ16" s="154"/>
      <c r="CHA16" s="154"/>
      <c r="CHB16" s="154"/>
      <c r="CHC16" s="154"/>
      <c r="CHD16" s="154"/>
      <c r="CHE16" s="154"/>
      <c r="CHF16" s="154"/>
      <c r="CHG16" s="154"/>
      <c r="CHH16" s="154"/>
      <c r="CHI16" s="154"/>
      <c r="CHJ16" s="154"/>
      <c r="CHK16" s="154"/>
      <c r="CHL16" s="154"/>
      <c r="CHM16" s="154"/>
      <c r="CHN16" s="154"/>
      <c r="CHO16" s="154"/>
      <c r="CHP16" s="154"/>
      <c r="CHQ16" s="154"/>
      <c r="CHR16" s="154"/>
      <c r="CHS16" s="154"/>
      <c r="CHT16" s="154"/>
      <c r="CHU16" s="154"/>
      <c r="CHV16" s="154"/>
      <c r="CHW16" s="154"/>
      <c r="CHX16" s="154"/>
      <c r="CHY16" s="154"/>
      <c r="CHZ16" s="154"/>
      <c r="CIA16" s="154"/>
      <c r="CIB16" s="154"/>
      <c r="CIC16" s="154"/>
      <c r="CID16" s="154"/>
      <c r="CIE16" s="154"/>
      <c r="CIF16" s="154"/>
      <c r="CIG16" s="154"/>
      <c r="CIH16" s="154"/>
      <c r="CII16" s="154"/>
      <c r="CIJ16" s="154"/>
      <c r="CIK16" s="154"/>
      <c r="CIL16" s="154"/>
      <c r="CIM16" s="154"/>
      <c r="CIN16" s="154"/>
      <c r="CIO16" s="154"/>
      <c r="CIP16" s="154"/>
      <c r="CIQ16" s="154"/>
      <c r="CIR16" s="154"/>
      <c r="CIS16" s="154"/>
      <c r="CIT16" s="154"/>
      <c r="CIU16" s="154"/>
      <c r="CIV16" s="154"/>
      <c r="CIW16" s="154"/>
      <c r="CIX16" s="154"/>
      <c r="CIY16" s="154"/>
      <c r="CIZ16" s="154"/>
      <c r="CJA16" s="154"/>
      <c r="CJB16" s="154"/>
      <c r="CJC16" s="154"/>
      <c r="CJD16" s="154"/>
      <c r="CJE16" s="154"/>
      <c r="CJF16" s="154"/>
      <c r="CJG16" s="154"/>
      <c r="CJH16" s="154"/>
      <c r="CJI16" s="154"/>
      <c r="CJJ16" s="154"/>
      <c r="CJK16" s="154"/>
      <c r="CJL16" s="154"/>
      <c r="CJM16" s="154"/>
      <c r="CJN16" s="154"/>
      <c r="CJO16" s="154"/>
      <c r="CJP16" s="154"/>
      <c r="CJQ16" s="154"/>
      <c r="CJR16" s="154"/>
      <c r="CJS16" s="154"/>
      <c r="CJT16" s="154"/>
      <c r="CJU16" s="154"/>
      <c r="CJV16" s="154"/>
      <c r="CJW16" s="154"/>
      <c r="CJX16" s="154"/>
      <c r="CJY16" s="154"/>
      <c r="CJZ16" s="154"/>
      <c r="CKA16" s="154"/>
      <c r="CKB16" s="154"/>
      <c r="CKC16" s="154"/>
      <c r="CKD16" s="154"/>
      <c r="CKE16" s="154"/>
      <c r="CKF16" s="154"/>
      <c r="CKG16" s="154"/>
      <c r="CKH16" s="154"/>
      <c r="CKI16" s="154"/>
      <c r="CKJ16" s="154"/>
      <c r="CKK16" s="154"/>
      <c r="CKL16" s="154"/>
      <c r="CKM16" s="154"/>
      <c r="CKN16" s="154"/>
      <c r="CKO16" s="154"/>
      <c r="CKP16" s="154"/>
      <c r="CKQ16" s="154"/>
      <c r="CKR16" s="154"/>
      <c r="CKS16" s="154"/>
      <c r="CKT16" s="154"/>
      <c r="CKU16" s="154"/>
      <c r="CKV16" s="154"/>
      <c r="CKW16" s="154"/>
      <c r="CKX16" s="154"/>
      <c r="CKY16" s="154"/>
      <c r="CKZ16" s="154"/>
      <c r="CLA16" s="154"/>
      <c r="CLB16" s="154"/>
      <c r="CLC16" s="154"/>
      <c r="CLD16" s="154"/>
      <c r="CLE16" s="154"/>
      <c r="CLF16" s="154"/>
      <c r="CLG16" s="154"/>
      <c r="CLH16" s="154"/>
      <c r="CLI16" s="154"/>
      <c r="CLJ16" s="154"/>
      <c r="CLK16" s="154"/>
      <c r="CLL16" s="154"/>
      <c r="CLM16" s="154"/>
      <c r="CLN16" s="154"/>
      <c r="CLO16" s="154"/>
      <c r="CLP16" s="154"/>
      <c r="CLQ16" s="154"/>
      <c r="CLR16" s="154"/>
      <c r="CLS16" s="154"/>
      <c r="CLT16" s="154"/>
      <c r="CLU16" s="154"/>
      <c r="CLV16" s="154"/>
      <c r="CLW16" s="154"/>
      <c r="CLX16" s="154"/>
      <c r="CLY16" s="154"/>
      <c r="CLZ16" s="154"/>
      <c r="CMA16" s="154"/>
      <c r="CMB16" s="154"/>
      <c r="CMC16" s="154"/>
      <c r="CMD16" s="154"/>
      <c r="CME16" s="154"/>
      <c r="CMF16" s="154"/>
      <c r="CMG16" s="154"/>
      <c r="CMH16" s="154"/>
      <c r="CMI16" s="154"/>
      <c r="CMJ16" s="154"/>
      <c r="CMK16" s="154"/>
      <c r="CML16" s="154"/>
      <c r="CMM16" s="154"/>
      <c r="CMN16" s="154"/>
      <c r="CMO16" s="154"/>
      <c r="CMP16" s="154"/>
      <c r="CMQ16" s="154"/>
      <c r="CMR16" s="154"/>
      <c r="CMS16" s="154"/>
      <c r="CMT16" s="154"/>
      <c r="CMU16" s="154"/>
      <c r="CMV16" s="154"/>
      <c r="CMW16" s="154"/>
      <c r="CMX16" s="154"/>
      <c r="CMY16" s="154"/>
      <c r="CMZ16" s="154"/>
      <c r="CNA16" s="154"/>
      <c r="CNB16" s="154"/>
      <c r="CNC16" s="154"/>
      <c r="CND16" s="154"/>
      <c r="CNE16" s="154"/>
      <c r="CNF16" s="154"/>
      <c r="CNG16" s="154"/>
      <c r="CNH16" s="154"/>
      <c r="CNI16" s="154"/>
      <c r="CNJ16" s="154"/>
      <c r="CNK16" s="154"/>
      <c r="CNL16" s="154"/>
      <c r="CNM16" s="154"/>
      <c r="CNN16" s="154"/>
      <c r="CNO16" s="154"/>
      <c r="CNP16" s="154"/>
      <c r="CNQ16" s="154"/>
      <c r="CNR16" s="154"/>
      <c r="CNS16" s="154"/>
      <c r="CNT16" s="154"/>
      <c r="CNU16" s="154"/>
      <c r="CNV16" s="154"/>
      <c r="CNW16" s="154"/>
      <c r="CNX16" s="154"/>
      <c r="CNY16" s="154"/>
      <c r="CNZ16" s="154"/>
      <c r="COA16" s="154"/>
      <c r="COB16" s="154"/>
      <c r="COC16" s="154"/>
      <c r="COD16" s="154"/>
      <c r="COE16" s="154"/>
      <c r="COF16" s="154"/>
      <c r="COG16" s="154"/>
      <c r="COH16" s="154"/>
      <c r="COI16" s="154"/>
      <c r="COJ16" s="154"/>
      <c r="COK16" s="154"/>
      <c r="COL16" s="154"/>
      <c r="COM16" s="154"/>
      <c r="CON16" s="154"/>
      <c r="COO16" s="154"/>
      <c r="COP16" s="154"/>
      <c r="COQ16" s="154"/>
      <c r="COR16" s="154"/>
      <c r="COS16" s="154"/>
      <c r="COT16" s="154"/>
      <c r="COU16" s="154"/>
      <c r="COV16" s="154"/>
      <c r="COW16" s="154"/>
      <c r="COX16" s="154"/>
      <c r="COY16" s="154"/>
      <c r="COZ16" s="154"/>
      <c r="CPA16" s="154"/>
      <c r="CPB16" s="154"/>
      <c r="CPC16" s="154"/>
      <c r="CPD16" s="154"/>
      <c r="CPE16" s="154"/>
      <c r="CPF16" s="154"/>
      <c r="CPG16" s="154"/>
      <c r="CPH16" s="154"/>
      <c r="CPI16" s="154"/>
      <c r="CPJ16" s="154"/>
      <c r="CPK16" s="154"/>
      <c r="CPL16" s="154"/>
      <c r="CPM16" s="154"/>
      <c r="CPN16" s="154"/>
      <c r="CPO16" s="154"/>
      <c r="CPP16" s="154"/>
      <c r="CPQ16" s="154"/>
      <c r="CPR16" s="154"/>
      <c r="CPS16" s="154"/>
      <c r="CPT16" s="154"/>
      <c r="CPU16" s="154"/>
      <c r="CPV16" s="154"/>
      <c r="CPW16" s="154"/>
      <c r="CPX16" s="154"/>
      <c r="CPY16" s="154"/>
      <c r="CPZ16" s="154"/>
      <c r="CQA16" s="154"/>
      <c r="CQB16" s="154"/>
      <c r="CQC16" s="154"/>
      <c r="CQD16" s="154"/>
      <c r="CQE16" s="154"/>
      <c r="CQF16" s="154"/>
      <c r="CQG16" s="154"/>
      <c r="CQH16" s="154"/>
      <c r="CQI16" s="154"/>
      <c r="CQJ16" s="154"/>
      <c r="CQK16" s="154"/>
      <c r="CQL16" s="154"/>
      <c r="CQM16" s="154"/>
      <c r="CQN16" s="154"/>
      <c r="CQO16" s="154"/>
      <c r="CQP16" s="154"/>
      <c r="CQQ16" s="154"/>
      <c r="CQR16" s="154"/>
      <c r="CQS16" s="154"/>
      <c r="CQT16" s="154"/>
      <c r="CQU16" s="154"/>
      <c r="CQV16" s="154"/>
      <c r="CQW16" s="154"/>
      <c r="CQX16" s="154"/>
      <c r="CQY16" s="154"/>
      <c r="CQZ16" s="154"/>
      <c r="CRA16" s="154"/>
      <c r="CRB16" s="154"/>
      <c r="CRC16" s="154"/>
      <c r="CRD16" s="154"/>
      <c r="CRE16" s="154"/>
      <c r="CRF16" s="154"/>
      <c r="CRG16" s="154"/>
      <c r="CRH16" s="154"/>
      <c r="CRI16" s="154"/>
      <c r="CRJ16" s="154"/>
      <c r="CRK16" s="154"/>
      <c r="CRL16" s="154"/>
      <c r="CRM16" s="154"/>
      <c r="CRN16" s="154"/>
      <c r="CRO16" s="154"/>
      <c r="CRP16" s="154"/>
      <c r="CRQ16" s="154"/>
      <c r="CRR16" s="154"/>
      <c r="CRS16" s="154"/>
      <c r="CRT16" s="154"/>
      <c r="CRU16" s="154"/>
      <c r="CRV16" s="154"/>
      <c r="CRW16" s="154"/>
      <c r="CRX16" s="154"/>
      <c r="CRY16" s="154"/>
      <c r="CRZ16" s="154"/>
      <c r="CSA16" s="154"/>
      <c r="CSB16" s="154"/>
      <c r="CSC16" s="154"/>
      <c r="CSD16" s="154"/>
      <c r="CSE16" s="154"/>
      <c r="CSF16" s="154"/>
      <c r="CSG16" s="154"/>
      <c r="CSH16" s="154"/>
      <c r="CSI16" s="154"/>
      <c r="CSJ16" s="154"/>
      <c r="CSK16" s="154"/>
      <c r="CSL16" s="154"/>
      <c r="CSM16" s="154"/>
      <c r="CSN16" s="154"/>
      <c r="CSO16" s="154"/>
      <c r="CSP16" s="154"/>
      <c r="CSQ16" s="154"/>
      <c r="CSR16" s="154"/>
      <c r="CSS16" s="154"/>
      <c r="CST16" s="154"/>
      <c r="CSU16" s="154"/>
      <c r="CSV16" s="154"/>
      <c r="CSW16" s="154"/>
      <c r="CSX16" s="154"/>
      <c r="CSY16" s="154"/>
      <c r="CSZ16" s="154"/>
      <c r="CTA16" s="154"/>
      <c r="CTB16" s="154"/>
      <c r="CTC16" s="154"/>
      <c r="CTD16" s="154"/>
      <c r="CTE16" s="154"/>
      <c r="CTF16" s="154"/>
      <c r="CTG16" s="154"/>
      <c r="CTH16" s="154"/>
      <c r="CTI16" s="154"/>
      <c r="CTJ16" s="154"/>
      <c r="CTK16" s="154"/>
      <c r="CTL16" s="154"/>
      <c r="CTM16" s="154"/>
      <c r="CTN16" s="154"/>
      <c r="CTO16" s="154"/>
      <c r="CTP16" s="154"/>
      <c r="CTQ16" s="154"/>
      <c r="CTR16" s="154"/>
      <c r="CTS16" s="154"/>
      <c r="CTT16" s="154"/>
      <c r="CTU16" s="154"/>
      <c r="CTV16" s="154"/>
      <c r="CTW16" s="154"/>
      <c r="CTX16" s="154"/>
      <c r="CTY16" s="154"/>
      <c r="CTZ16" s="154"/>
      <c r="CUA16" s="154"/>
      <c r="CUB16" s="154"/>
      <c r="CUC16" s="154"/>
      <c r="CUD16" s="154"/>
      <c r="CUE16" s="154"/>
      <c r="CUF16" s="154"/>
      <c r="CUG16" s="154"/>
      <c r="CUH16" s="154"/>
      <c r="CUI16" s="154"/>
      <c r="CUJ16" s="154"/>
      <c r="CUK16" s="154"/>
      <c r="CUL16" s="154"/>
      <c r="CUM16" s="154"/>
      <c r="CUN16" s="154"/>
      <c r="CUO16" s="154"/>
      <c r="CUP16" s="154"/>
      <c r="CUQ16" s="154"/>
      <c r="CUR16" s="154"/>
      <c r="CUS16" s="154"/>
      <c r="CUT16" s="154"/>
      <c r="CUU16" s="154"/>
      <c r="CUV16" s="154"/>
      <c r="CUW16" s="154"/>
      <c r="CUX16" s="154"/>
      <c r="CUY16" s="154"/>
      <c r="CUZ16" s="154"/>
      <c r="CVA16" s="154"/>
      <c r="CVB16" s="154"/>
      <c r="CVC16" s="154"/>
      <c r="CVD16" s="154"/>
      <c r="CVE16" s="154"/>
      <c r="CVF16" s="154"/>
      <c r="CVG16" s="154"/>
      <c r="CVH16" s="154"/>
      <c r="CVI16" s="154"/>
      <c r="CVJ16" s="154"/>
      <c r="CVK16" s="154"/>
      <c r="CVL16" s="154"/>
      <c r="CVM16" s="154"/>
      <c r="CVN16" s="154"/>
      <c r="CVO16" s="154"/>
      <c r="CVP16" s="154"/>
      <c r="CVQ16" s="154"/>
      <c r="CVR16" s="154"/>
      <c r="CVS16" s="154"/>
      <c r="CVT16" s="154"/>
      <c r="CVU16" s="154"/>
      <c r="CVV16" s="154"/>
      <c r="CVW16" s="154"/>
      <c r="CVX16" s="154"/>
      <c r="CVY16" s="154"/>
      <c r="CVZ16" s="154"/>
      <c r="CWA16" s="154"/>
      <c r="CWB16" s="154"/>
      <c r="CWC16" s="154"/>
      <c r="CWD16" s="154"/>
      <c r="CWE16" s="154"/>
      <c r="CWF16" s="154"/>
      <c r="CWG16" s="154"/>
      <c r="CWH16" s="154"/>
      <c r="CWI16" s="154"/>
      <c r="CWJ16" s="154"/>
      <c r="CWK16" s="154"/>
      <c r="CWL16" s="154"/>
      <c r="CWM16" s="154"/>
      <c r="CWN16" s="154"/>
      <c r="CWO16" s="154"/>
      <c r="CWP16" s="154"/>
      <c r="CWQ16" s="154"/>
      <c r="CWR16" s="154"/>
      <c r="CWS16" s="154"/>
      <c r="CWT16" s="154"/>
      <c r="CWU16" s="154"/>
      <c r="CWV16" s="154"/>
      <c r="CWW16" s="154"/>
      <c r="CWX16" s="154"/>
      <c r="CWY16" s="154"/>
      <c r="CWZ16" s="154"/>
      <c r="CXA16" s="154"/>
      <c r="CXB16" s="154"/>
      <c r="CXC16" s="154"/>
      <c r="CXD16" s="154"/>
      <c r="CXE16" s="154"/>
      <c r="CXF16" s="154"/>
      <c r="CXG16" s="154"/>
      <c r="CXH16" s="154"/>
      <c r="CXI16" s="154"/>
      <c r="CXJ16" s="154"/>
      <c r="CXK16" s="154"/>
      <c r="CXL16" s="154"/>
      <c r="CXM16" s="154"/>
      <c r="CXN16" s="154"/>
      <c r="CXO16" s="154"/>
      <c r="CXP16" s="154"/>
      <c r="CXQ16" s="154"/>
      <c r="CXR16" s="154"/>
      <c r="CXS16" s="154"/>
      <c r="CXT16" s="154"/>
      <c r="CXU16" s="154"/>
      <c r="CXV16" s="154"/>
      <c r="CXW16" s="154"/>
      <c r="CXX16" s="154"/>
      <c r="CXY16" s="154"/>
      <c r="CXZ16" s="154"/>
      <c r="CYA16" s="154"/>
      <c r="CYB16" s="154"/>
      <c r="CYC16" s="154"/>
      <c r="CYD16" s="154"/>
      <c r="CYE16" s="154"/>
      <c r="CYF16" s="154"/>
      <c r="CYG16" s="154"/>
      <c r="CYH16" s="154"/>
      <c r="CYI16" s="154"/>
      <c r="CYJ16" s="154"/>
      <c r="CYK16" s="154"/>
      <c r="CYL16" s="154"/>
      <c r="CYM16" s="154"/>
      <c r="CYN16" s="154"/>
      <c r="CYO16" s="154"/>
      <c r="CYP16" s="154"/>
      <c r="CYQ16" s="154"/>
      <c r="CYR16" s="154"/>
      <c r="CYS16" s="154"/>
      <c r="CYT16" s="154"/>
      <c r="CYU16" s="154"/>
      <c r="CYV16" s="154"/>
      <c r="CYW16" s="154"/>
      <c r="CYX16" s="154"/>
      <c r="CYY16" s="154"/>
      <c r="CYZ16" s="154"/>
      <c r="CZA16" s="154"/>
      <c r="CZB16" s="154"/>
      <c r="CZC16" s="154"/>
      <c r="CZD16" s="154"/>
      <c r="CZE16" s="154"/>
      <c r="CZF16" s="154"/>
      <c r="CZG16" s="154"/>
      <c r="CZH16" s="154"/>
      <c r="CZI16" s="154"/>
      <c r="CZJ16" s="154"/>
      <c r="CZK16" s="154"/>
      <c r="CZL16" s="154"/>
      <c r="CZM16" s="154"/>
      <c r="CZN16" s="154"/>
      <c r="CZO16" s="154"/>
      <c r="CZP16" s="154"/>
      <c r="CZQ16" s="154"/>
      <c r="CZR16" s="154"/>
      <c r="CZS16" s="154"/>
      <c r="CZT16" s="154"/>
      <c r="CZU16" s="154"/>
      <c r="CZV16" s="154"/>
      <c r="CZW16" s="154"/>
      <c r="CZX16" s="154"/>
      <c r="CZY16" s="154"/>
      <c r="CZZ16" s="154"/>
      <c r="DAA16" s="154"/>
      <c r="DAB16" s="154"/>
      <c r="DAC16" s="154"/>
      <c r="DAD16" s="154"/>
      <c r="DAE16" s="154"/>
      <c r="DAF16" s="154"/>
      <c r="DAG16" s="154"/>
      <c r="DAH16" s="154"/>
      <c r="DAI16" s="154"/>
      <c r="DAJ16" s="154"/>
      <c r="DAK16" s="154"/>
      <c r="DAL16" s="154"/>
      <c r="DAM16" s="154"/>
      <c r="DAN16" s="154"/>
      <c r="DAO16" s="154"/>
      <c r="DAP16" s="154"/>
      <c r="DAQ16" s="154"/>
      <c r="DAR16" s="154"/>
      <c r="DAS16" s="154"/>
      <c r="DAT16" s="154"/>
      <c r="DAU16" s="154"/>
      <c r="DAV16" s="154"/>
      <c r="DAW16" s="154"/>
      <c r="DAX16" s="154"/>
      <c r="DAY16" s="154"/>
      <c r="DAZ16" s="154"/>
      <c r="DBA16" s="154"/>
      <c r="DBB16" s="154"/>
      <c r="DBC16" s="154"/>
      <c r="DBD16" s="154"/>
      <c r="DBE16" s="154"/>
      <c r="DBF16" s="154"/>
      <c r="DBG16" s="154"/>
      <c r="DBH16" s="154"/>
      <c r="DBI16" s="154"/>
      <c r="DBJ16" s="154"/>
      <c r="DBK16" s="154"/>
      <c r="DBL16" s="154"/>
      <c r="DBM16" s="154"/>
      <c r="DBN16" s="154"/>
      <c r="DBO16" s="154"/>
      <c r="DBP16" s="154"/>
      <c r="DBQ16" s="154"/>
      <c r="DBR16" s="154"/>
      <c r="DBS16" s="154"/>
      <c r="DBT16" s="154"/>
      <c r="DBU16" s="154"/>
      <c r="DBV16" s="154"/>
      <c r="DBW16" s="154"/>
      <c r="DBX16" s="154"/>
      <c r="DBY16" s="154"/>
      <c r="DBZ16" s="154"/>
      <c r="DCA16" s="154"/>
      <c r="DCB16" s="154"/>
      <c r="DCC16" s="154"/>
      <c r="DCD16" s="154"/>
      <c r="DCE16" s="154"/>
      <c r="DCF16" s="154"/>
      <c r="DCG16" s="154"/>
      <c r="DCH16" s="154"/>
      <c r="DCI16" s="154"/>
      <c r="DCJ16" s="154"/>
      <c r="DCK16" s="154"/>
      <c r="DCL16" s="154"/>
      <c r="DCM16" s="154"/>
      <c r="DCN16" s="154"/>
      <c r="DCO16" s="154"/>
      <c r="DCP16" s="154"/>
      <c r="DCQ16" s="154"/>
      <c r="DCR16" s="154"/>
      <c r="DCS16" s="154"/>
      <c r="DCT16" s="154"/>
      <c r="DCU16" s="154"/>
      <c r="DCV16" s="154"/>
      <c r="DCW16" s="154"/>
      <c r="DCX16" s="154"/>
      <c r="DCY16" s="154"/>
      <c r="DCZ16" s="154"/>
      <c r="DDA16" s="154"/>
      <c r="DDB16" s="154"/>
      <c r="DDC16" s="154"/>
      <c r="DDD16" s="154"/>
      <c r="DDE16" s="154"/>
      <c r="DDF16" s="154"/>
      <c r="DDG16" s="154"/>
      <c r="DDH16" s="154"/>
      <c r="DDI16" s="154"/>
      <c r="DDJ16" s="154"/>
      <c r="DDK16" s="154"/>
      <c r="DDL16" s="154"/>
      <c r="DDM16" s="154"/>
      <c r="DDN16" s="154"/>
      <c r="DDO16" s="154"/>
      <c r="DDP16" s="154"/>
      <c r="DDQ16" s="154"/>
      <c r="DDR16" s="154"/>
      <c r="DDS16" s="154"/>
      <c r="DDT16" s="154"/>
      <c r="DDU16" s="154"/>
      <c r="DDV16" s="154"/>
      <c r="DDW16" s="154"/>
      <c r="DDX16" s="154"/>
      <c r="DDY16" s="154"/>
      <c r="DDZ16" s="154"/>
      <c r="DEA16" s="154"/>
      <c r="DEB16" s="154"/>
      <c r="DEC16" s="154"/>
      <c r="DED16" s="154"/>
      <c r="DEE16" s="154"/>
      <c r="DEF16" s="154"/>
      <c r="DEG16" s="154"/>
      <c r="DEH16" s="154"/>
      <c r="DEI16" s="154"/>
      <c r="DEJ16" s="154"/>
      <c r="DEK16" s="154"/>
      <c r="DEL16" s="154"/>
      <c r="DEM16" s="154"/>
      <c r="DEN16" s="154"/>
      <c r="DEO16" s="154"/>
      <c r="DEP16" s="154"/>
      <c r="DEQ16" s="154"/>
      <c r="DER16" s="154"/>
      <c r="DES16" s="154"/>
      <c r="DET16" s="154"/>
      <c r="DEU16" s="154"/>
      <c r="DEV16" s="154"/>
      <c r="DEW16" s="154"/>
      <c r="DEX16" s="154"/>
      <c r="DEY16" s="154"/>
      <c r="DEZ16" s="154"/>
      <c r="DFA16" s="154"/>
      <c r="DFB16" s="154"/>
      <c r="DFC16" s="154"/>
      <c r="DFD16" s="154"/>
      <c r="DFE16" s="154"/>
      <c r="DFF16" s="154"/>
      <c r="DFG16" s="154"/>
      <c r="DFH16" s="154"/>
      <c r="DFI16" s="154"/>
      <c r="DFJ16" s="154"/>
      <c r="DFK16" s="154"/>
      <c r="DFL16" s="154"/>
      <c r="DFM16" s="154"/>
      <c r="DFN16" s="154"/>
      <c r="DFO16" s="154"/>
      <c r="DFP16" s="154"/>
      <c r="DFQ16" s="154"/>
      <c r="DFR16" s="154"/>
      <c r="DFS16" s="154"/>
      <c r="DFT16" s="154"/>
      <c r="DFU16" s="154"/>
      <c r="DFV16" s="154"/>
      <c r="DFW16" s="154"/>
      <c r="DFX16" s="154"/>
      <c r="DFY16" s="154"/>
      <c r="DFZ16" s="154"/>
      <c r="DGA16" s="154"/>
      <c r="DGB16" s="154"/>
      <c r="DGC16" s="154"/>
      <c r="DGD16" s="154"/>
      <c r="DGE16" s="154"/>
      <c r="DGF16" s="154"/>
      <c r="DGG16" s="154"/>
      <c r="DGH16" s="154"/>
      <c r="DGI16" s="154"/>
      <c r="DGJ16" s="154"/>
      <c r="DGK16" s="154"/>
      <c r="DGL16" s="154"/>
      <c r="DGM16" s="154"/>
      <c r="DGN16" s="154"/>
      <c r="DGO16" s="154"/>
      <c r="DGP16" s="154"/>
      <c r="DGQ16" s="154"/>
      <c r="DGR16" s="154"/>
      <c r="DGS16" s="154"/>
      <c r="DGT16" s="154"/>
      <c r="DGU16" s="154"/>
      <c r="DGV16" s="154"/>
      <c r="DGW16" s="154"/>
      <c r="DGX16" s="154"/>
      <c r="DGY16" s="154"/>
      <c r="DGZ16" s="154"/>
      <c r="DHA16" s="154"/>
      <c r="DHB16" s="154"/>
      <c r="DHC16" s="154"/>
      <c r="DHD16" s="154"/>
      <c r="DHE16" s="154"/>
      <c r="DHF16" s="154"/>
      <c r="DHG16" s="154"/>
      <c r="DHH16" s="154"/>
      <c r="DHI16" s="154"/>
      <c r="DHJ16" s="154"/>
      <c r="DHK16" s="154"/>
      <c r="DHL16" s="154"/>
      <c r="DHM16" s="154"/>
      <c r="DHN16" s="154"/>
      <c r="DHO16" s="154"/>
      <c r="DHP16" s="154"/>
      <c r="DHQ16" s="154"/>
      <c r="DHR16" s="154"/>
      <c r="DHS16" s="154"/>
      <c r="DHT16" s="154"/>
      <c r="DHU16" s="154"/>
      <c r="DHV16" s="154"/>
      <c r="DHW16" s="154"/>
      <c r="DHX16" s="154"/>
      <c r="DHY16" s="154"/>
      <c r="DHZ16" s="154"/>
      <c r="DIA16" s="154"/>
      <c r="DIB16" s="154"/>
      <c r="DIC16" s="154"/>
      <c r="DID16" s="154"/>
      <c r="DIE16" s="154"/>
      <c r="DIF16" s="154"/>
      <c r="DIG16" s="154"/>
      <c r="DIH16" s="154"/>
      <c r="DII16" s="154"/>
      <c r="DIJ16" s="154"/>
      <c r="DIK16" s="154"/>
      <c r="DIL16" s="154"/>
      <c r="DIM16" s="154"/>
      <c r="DIN16" s="154"/>
      <c r="DIO16" s="154"/>
      <c r="DIP16" s="154"/>
      <c r="DIQ16" s="154"/>
      <c r="DIR16" s="154"/>
      <c r="DIS16" s="154"/>
      <c r="DIT16" s="154"/>
      <c r="DIU16" s="154"/>
      <c r="DIV16" s="154"/>
      <c r="DIW16" s="154"/>
      <c r="DIX16" s="154"/>
      <c r="DIY16" s="154"/>
      <c r="DIZ16" s="154"/>
      <c r="DJA16" s="154"/>
      <c r="DJB16" s="154"/>
      <c r="DJC16" s="154"/>
      <c r="DJD16" s="154"/>
      <c r="DJE16" s="154"/>
      <c r="DJF16" s="154"/>
      <c r="DJG16" s="154"/>
      <c r="DJH16" s="154"/>
      <c r="DJI16" s="154"/>
      <c r="DJJ16" s="154"/>
      <c r="DJK16" s="154"/>
      <c r="DJL16" s="154"/>
      <c r="DJM16" s="154"/>
      <c r="DJN16" s="154"/>
      <c r="DJO16" s="154"/>
      <c r="DJP16" s="154"/>
      <c r="DJQ16" s="154"/>
      <c r="DJR16" s="154"/>
      <c r="DJS16" s="154"/>
      <c r="DJT16" s="154"/>
      <c r="DJU16" s="154"/>
      <c r="DJV16" s="154"/>
      <c r="DJW16" s="154"/>
      <c r="DJX16" s="154"/>
      <c r="DJY16" s="154"/>
      <c r="DJZ16" s="154"/>
      <c r="DKA16" s="154"/>
      <c r="DKB16" s="154"/>
      <c r="DKC16" s="154"/>
      <c r="DKD16" s="154"/>
      <c r="DKE16" s="154"/>
      <c r="DKF16" s="154"/>
      <c r="DKG16" s="154"/>
      <c r="DKH16" s="154"/>
      <c r="DKI16" s="154"/>
      <c r="DKJ16" s="154"/>
      <c r="DKK16" s="154"/>
      <c r="DKL16" s="154"/>
      <c r="DKM16" s="154"/>
      <c r="DKN16" s="154"/>
      <c r="DKO16" s="154"/>
      <c r="DKP16" s="154"/>
      <c r="DKQ16" s="154"/>
      <c r="DKR16" s="154"/>
      <c r="DKS16" s="154"/>
      <c r="DKT16" s="154"/>
      <c r="DKU16" s="154"/>
      <c r="DKV16" s="154"/>
      <c r="DKW16" s="154"/>
      <c r="DKX16" s="154"/>
      <c r="DKY16" s="154"/>
      <c r="DKZ16" s="154"/>
      <c r="DLA16" s="154"/>
      <c r="DLB16" s="154"/>
      <c r="DLC16" s="154"/>
      <c r="DLD16" s="154"/>
      <c r="DLE16" s="154"/>
      <c r="DLF16" s="154"/>
      <c r="DLG16" s="154"/>
      <c r="DLH16" s="154"/>
      <c r="DLI16" s="154"/>
      <c r="DLJ16" s="154"/>
      <c r="DLK16" s="154"/>
      <c r="DLL16" s="154"/>
      <c r="DLM16" s="154"/>
      <c r="DLN16" s="154"/>
      <c r="DLO16" s="154"/>
      <c r="DLP16" s="154"/>
      <c r="DLQ16" s="154"/>
      <c r="DLR16" s="154"/>
      <c r="DLS16" s="154"/>
      <c r="DLT16" s="154"/>
      <c r="DLU16" s="154"/>
      <c r="DLV16" s="154"/>
      <c r="DLW16" s="154"/>
      <c r="DLX16" s="154"/>
      <c r="DLY16" s="154"/>
      <c r="DLZ16" s="154"/>
      <c r="DMA16" s="154"/>
      <c r="DMB16" s="154"/>
      <c r="DMC16" s="154"/>
      <c r="DMD16" s="154"/>
      <c r="DME16" s="154"/>
      <c r="DMF16" s="154"/>
      <c r="DMG16" s="154"/>
      <c r="DMH16" s="154"/>
      <c r="DMI16" s="154"/>
      <c r="DMJ16" s="154"/>
      <c r="DMK16" s="154"/>
      <c r="DML16" s="154"/>
      <c r="DMM16" s="154"/>
      <c r="DMN16" s="154"/>
      <c r="DMO16" s="154"/>
      <c r="DMP16" s="154"/>
      <c r="DMQ16" s="154"/>
      <c r="DMR16" s="154"/>
      <c r="DMS16" s="154"/>
      <c r="DMT16" s="154"/>
      <c r="DMU16" s="154"/>
      <c r="DMV16" s="154"/>
      <c r="DMW16" s="154"/>
      <c r="DMX16" s="154"/>
      <c r="DMY16" s="154"/>
      <c r="DMZ16" s="154"/>
      <c r="DNA16" s="154"/>
      <c r="DNB16" s="154"/>
      <c r="DNC16" s="154"/>
      <c r="DND16" s="154"/>
      <c r="DNE16" s="154"/>
      <c r="DNF16" s="154"/>
      <c r="DNG16" s="154"/>
      <c r="DNH16" s="154"/>
      <c r="DNI16" s="154"/>
      <c r="DNJ16" s="154"/>
      <c r="DNK16" s="154"/>
      <c r="DNL16" s="154"/>
      <c r="DNM16" s="154"/>
      <c r="DNN16" s="154"/>
      <c r="DNO16" s="154"/>
      <c r="DNP16" s="154"/>
      <c r="DNQ16" s="154"/>
      <c r="DNR16" s="154"/>
      <c r="DNS16" s="154"/>
      <c r="DNT16" s="154"/>
      <c r="DNU16" s="154"/>
      <c r="DNV16" s="154"/>
      <c r="DNW16" s="154"/>
      <c r="DNX16" s="154"/>
      <c r="DNY16" s="154"/>
      <c r="DNZ16" s="154"/>
      <c r="DOA16" s="154"/>
      <c r="DOB16" s="154"/>
      <c r="DOC16" s="154"/>
      <c r="DOD16" s="154"/>
      <c r="DOE16" s="154"/>
      <c r="DOF16" s="154"/>
      <c r="DOG16" s="154"/>
      <c r="DOH16" s="154"/>
      <c r="DOI16" s="154"/>
      <c r="DOJ16" s="154"/>
      <c r="DOK16" s="154"/>
      <c r="DOL16" s="154"/>
      <c r="DOM16" s="154"/>
      <c r="DON16" s="154"/>
      <c r="DOO16" s="154"/>
      <c r="DOP16" s="154"/>
      <c r="DOQ16" s="154"/>
      <c r="DOR16" s="154"/>
      <c r="DOS16" s="154"/>
      <c r="DOT16" s="154"/>
      <c r="DOU16" s="154"/>
      <c r="DOV16" s="154"/>
      <c r="DOW16" s="154"/>
      <c r="DOX16" s="154"/>
      <c r="DOY16" s="154"/>
      <c r="DOZ16" s="154"/>
      <c r="DPA16" s="154"/>
      <c r="DPB16" s="154"/>
      <c r="DPC16" s="154"/>
      <c r="DPD16" s="154"/>
      <c r="DPE16" s="154"/>
      <c r="DPF16" s="154"/>
      <c r="DPG16" s="154"/>
      <c r="DPH16" s="154"/>
      <c r="DPI16" s="154"/>
      <c r="DPJ16" s="154"/>
      <c r="DPK16" s="154"/>
      <c r="DPL16" s="154"/>
      <c r="DPM16" s="154"/>
      <c r="DPN16" s="154"/>
      <c r="DPO16" s="154"/>
      <c r="DPP16" s="154"/>
      <c r="DPQ16" s="154"/>
      <c r="DPR16" s="154"/>
      <c r="DPS16" s="154"/>
      <c r="DPT16" s="154"/>
      <c r="DPU16" s="154"/>
      <c r="DPV16" s="154"/>
      <c r="DPW16" s="154"/>
      <c r="DPX16" s="154"/>
      <c r="DPY16" s="154"/>
      <c r="DPZ16" s="154"/>
      <c r="DQA16" s="154"/>
      <c r="DQB16" s="154"/>
      <c r="DQC16" s="154"/>
      <c r="DQD16" s="154"/>
      <c r="DQE16" s="154"/>
      <c r="DQF16" s="154"/>
      <c r="DQG16" s="154"/>
      <c r="DQH16" s="154"/>
      <c r="DQI16" s="154"/>
      <c r="DQJ16" s="154"/>
      <c r="DQK16" s="154"/>
      <c r="DQL16" s="154"/>
      <c r="DQM16" s="154"/>
      <c r="DQN16" s="154"/>
      <c r="DQO16" s="154"/>
      <c r="DQP16" s="154"/>
      <c r="DQQ16" s="154"/>
      <c r="DQR16" s="154"/>
      <c r="DQS16" s="154"/>
      <c r="DQT16" s="154"/>
      <c r="DQU16" s="154"/>
      <c r="DQV16" s="154"/>
      <c r="DQW16" s="154"/>
      <c r="DQX16" s="154"/>
      <c r="DQY16" s="154"/>
      <c r="DQZ16" s="154"/>
      <c r="DRA16" s="154"/>
      <c r="DRB16" s="154"/>
      <c r="DRC16" s="154"/>
      <c r="DRD16" s="154"/>
      <c r="DRE16" s="154"/>
      <c r="DRF16" s="154"/>
      <c r="DRG16" s="154"/>
      <c r="DRH16" s="154"/>
      <c r="DRI16" s="154"/>
      <c r="DRJ16" s="154"/>
      <c r="DRK16" s="154"/>
      <c r="DRL16" s="154"/>
      <c r="DRM16" s="154"/>
      <c r="DRN16" s="154"/>
      <c r="DRO16" s="154"/>
      <c r="DRP16" s="154"/>
      <c r="DRQ16" s="154"/>
      <c r="DRR16" s="154"/>
      <c r="DRS16" s="154"/>
      <c r="DRT16" s="154"/>
      <c r="DRU16" s="154"/>
      <c r="DRV16" s="154"/>
      <c r="DRW16" s="154"/>
      <c r="DRX16" s="154"/>
      <c r="DRY16" s="154"/>
      <c r="DRZ16" s="154"/>
      <c r="DSA16" s="154"/>
      <c r="DSB16" s="154"/>
      <c r="DSC16" s="154"/>
      <c r="DSD16" s="154"/>
      <c r="DSE16" s="154"/>
      <c r="DSF16" s="154"/>
      <c r="DSG16" s="154"/>
      <c r="DSH16" s="154"/>
      <c r="DSI16" s="154"/>
      <c r="DSJ16" s="154"/>
      <c r="DSK16" s="154"/>
      <c r="DSL16" s="154"/>
      <c r="DSM16" s="154"/>
      <c r="DSN16" s="154"/>
      <c r="DSO16" s="154"/>
      <c r="DSP16" s="154"/>
      <c r="DSQ16" s="154"/>
      <c r="DSR16" s="154"/>
      <c r="DSS16" s="154"/>
      <c r="DST16" s="154"/>
      <c r="DSU16" s="154"/>
      <c r="DSV16" s="154"/>
      <c r="DSW16" s="154"/>
      <c r="DSX16" s="154"/>
      <c r="DSY16" s="154"/>
      <c r="DSZ16" s="154"/>
      <c r="DTA16" s="154"/>
      <c r="DTB16" s="154"/>
      <c r="DTC16" s="154"/>
      <c r="DTD16" s="154"/>
      <c r="DTE16" s="154"/>
      <c r="DTF16" s="154"/>
      <c r="DTG16" s="154"/>
      <c r="DTH16" s="154"/>
      <c r="DTI16" s="154"/>
      <c r="DTJ16" s="154"/>
      <c r="DTK16" s="154"/>
      <c r="DTL16" s="154"/>
      <c r="DTM16" s="154"/>
      <c r="DTN16" s="154"/>
      <c r="DTO16" s="154"/>
      <c r="DTP16" s="154"/>
      <c r="DTQ16" s="154"/>
      <c r="DTR16" s="154"/>
      <c r="DTS16" s="154"/>
      <c r="DTT16" s="154"/>
      <c r="DTU16" s="154"/>
      <c r="DTV16" s="154"/>
      <c r="DTW16" s="154"/>
      <c r="DTX16" s="154"/>
      <c r="DTY16" s="154"/>
      <c r="DTZ16" s="154"/>
      <c r="DUA16" s="154"/>
      <c r="DUB16" s="154"/>
      <c r="DUC16" s="154"/>
      <c r="DUD16" s="154"/>
      <c r="DUE16" s="154"/>
      <c r="DUF16" s="154"/>
      <c r="DUG16" s="154"/>
      <c r="DUH16" s="154"/>
      <c r="DUI16" s="154"/>
      <c r="DUJ16" s="154"/>
      <c r="DUK16" s="154"/>
      <c r="DUL16" s="154"/>
      <c r="DUM16" s="154"/>
      <c r="DUN16" s="154"/>
      <c r="DUO16" s="154"/>
      <c r="DUP16" s="154"/>
      <c r="DUQ16" s="154"/>
      <c r="DUR16" s="154"/>
      <c r="DUS16" s="154"/>
      <c r="DUT16" s="154"/>
      <c r="DUU16" s="154"/>
      <c r="DUV16" s="154"/>
      <c r="DUW16" s="154"/>
      <c r="DUX16" s="154"/>
      <c r="DUY16" s="154"/>
      <c r="DUZ16" s="154"/>
      <c r="DVA16" s="154"/>
      <c r="DVB16" s="154"/>
      <c r="DVC16" s="154"/>
      <c r="DVD16" s="154"/>
      <c r="DVE16" s="154"/>
      <c r="DVF16" s="154"/>
      <c r="DVG16" s="154"/>
      <c r="DVH16" s="154"/>
      <c r="DVI16" s="154"/>
      <c r="DVJ16" s="154"/>
      <c r="DVK16" s="154"/>
      <c r="DVL16" s="154"/>
      <c r="DVM16" s="154"/>
      <c r="DVN16" s="154"/>
      <c r="DVO16" s="154"/>
      <c r="DVP16" s="154"/>
      <c r="DVQ16" s="154"/>
      <c r="DVR16" s="154"/>
      <c r="DVS16" s="154"/>
      <c r="DVT16" s="154"/>
      <c r="DVU16" s="154"/>
      <c r="DVV16" s="154"/>
      <c r="DVW16" s="154"/>
      <c r="DVX16" s="154"/>
      <c r="DVY16" s="154"/>
      <c r="DVZ16" s="154"/>
      <c r="DWA16" s="154"/>
      <c r="DWB16" s="154"/>
      <c r="DWC16" s="154"/>
      <c r="DWD16" s="154"/>
      <c r="DWE16" s="154"/>
      <c r="DWF16" s="154"/>
      <c r="DWG16" s="154"/>
      <c r="DWH16" s="154"/>
      <c r="DWI16" s="154"/>
      <c r="DWJ16" s="154"/>
      <c r="DWK16" s="154"/>
      <c r="DWL16" s="154"/>
      <c r="DWM16" s="154"/>
      <c r="DWN16" s="154"/>
      <c r="DWO16" s="154"/>
      <c r="DWP16" s="154"/>
      <c r="DWQ16" s="154"/>
      <c r="DWR16" s="154"/>
      <c r="DWS16" s="154"/>
      <c r="DWT16" s="154"/>
      <c r="DWU16" s="154"/>
      <c r="DWV16" s="154"/>
      <c r="DWW16" s="154"/>
      <c r="DWX16" s="154"/>
      <c r="DWY16" s="154"/>
      <c r="DWZ16" s="154"/>
      <c r="DXA16" s="154"/>
      <c r="DXB16" s="154"/>
      <c r="DXC16" s="154"/>
      <c r="DXD16" s="154"/>
      <c r="DXE16" s="154"/>
      <c r="DXF16" s="154"/>
      <c r="DXG16" s="154"/>
      <c r="DXH16" s="154"/>
      <c r="DXI16" s="154"/>
      <c r="DXJ16" s="154"/>
      <c r="DXK16" s="154"/>
      <c r="DXL16" s="154"/>
      <c r="DXM16" s="154"/>
      <c r="DXN16" s="154"/>
      <c r="DXO16" s="154"/>
      <c r="DXP16" s="154"/>
      <c r="DXQ16" s="154"/>
      <c r="DXR16" s="154"/>
      <c r="DXS16" s="154"/>
      <c r="DXT16" s="154"/>
      <c r="DXU16" s="154"/>
      <c r="DXV16" s="154"/>
      <c r="DXW16" s="154"/>
      <c r="DXX16" s="154"/>
      <c r="DXY16" s="154"/>
      <c r="DXZ16" s="154"/>
      <c r="DYA16" s="154"/>
      <c r="DYB16" s="154"/>
      <c r="DYC16" s="154"/>
      <c r="DYD16" s="154"/>
      <c r="DYE16" s="154"/>
      <c r="DYF16" s="154"/>
      <c r="DYG16" s="154"/>
      <c r="DYH16" s="154"/>
      <c r="DYI16" s="154"/>
      <c r="DYJ16" s="154"/>
      <c r="DYK16" s="154"/>
      <c r="DYL16" s="154"/>
      <c r="DYM16" s="154"/>
      <c r="DYN16" s="154"/>
      <c r="DYO16" s="154"/>
      <c r="DYP16" s="154"/>
      <c r="DYQ16" s="154"/>
      <c r="DYR16" s="154"/>
      <c r="DYS16" s="154"/>
      <c r="DYT16" s="154"/>
      <c r="DYU16" s="154"/>
      <c r="DYV16" s="154"/>
      <c r="DYW16" s="154"/>
      <c r="DYX16" s="154"/>
      <c r="DYY16" s="154"/>
      <c r="DYZ16" s="154"/>
      <c r="DZA16" s="154"/>
      <c r="DZB16" s="154"/>
      <c r="DZC16" s="154"/>
      <c r="DZD16" s="154"/>
      <c r="DZE16" s="154"/>
      <c r="DZF16" s="154"/>
      <c r="DZG16" s="154"/>
      <c r="DZH16" s="154"/>
      <c r="DZI16" s="154"/>
      <c r="DZJ16" s="154"/>
      <c r="DZK16" s="154"/>
      <c r="DZL16" s="154"/>
      <c r="DZM16" s="154"/>
      <c r="DZN16" s="154"/>
      <c r="DZO16" s="154"/>
      <c r="DZP16" s="154"/>
      <c r="DZQ16" s="154"/>
      <c r="DZR16" s="154"/>
      <c r="DZS16" s="154"/>
      <c r="DZT16" s="154"/>
      <c r="DZU16" s="154"/>
      <c r="DZV16" s="154"/>
      <c r="DZW16" s="154"/>
      <c r="DZX16" s="154"/>
      <c r="DZY16" s="154"/>
      <c r="DZZ16" s="154"/>
      <c r="EAA16" s="154"/>
      <c r="EAB16" s="154"/>
      <c r="EAC16" s="154"/>
      <c r="EAD16" s="154"/>
      <c r="EAE16" s="154"/>
      <c r="EAF16" s="154"/>
      <c r="EAG16" s="154"/>
      <c r="EAH16" s="154"/>
      <c r="EAI16" s="154"/>
      <c r="EAJ16" s="154"/>
      <c r="EAK16" s="154"/>
      <c r="EAL16" s="154"/>
      <c r="EAM16" s="154"/>
      <c r="EAN16" s="154"/>
      <c r="EAO16" s="154"/>
      <c r="EAP16" s="154"/>
      <c r="EAQ16" s="154"/>
      <c r="EAR16" s="154"/>
      <c r="EAS16" s="154"/>
      <c r="EAT16" s="154"/>
      <c r="EAU16" s="154"/>
      <c r="EAV16" s="154"/>
      <c r="EAW16" s="154"/>
      <c r="EAX16" s="154"/>
      <c r="EAY16" s="154"/>
      <c r="EAZ16" s="154"/>
      <c r="EBA16" s="154"/>
      <c r="EBB16" s="154"/>
      <c r="EBC16" s="154"/>
      <c r="EBD16" s="154"/>
      <c r="EBE16" s="154"/>
      <c r="EBF16" s="154"/>
      <c r="EBG16" s="154"/>
      <c r="EBH16" s="154"/>
      <c r="EBI16" s="154"/>
      <c r="EBJ16" s="154"/>
      <c r="EBK16" s="154"/>
      <c r="EBL16" s="154"/>
      <c r="EBM16" s="154"/>
      <c r="EBN16" s="154"/>
      <c r="EBO16" s="154"/>
      <c r="EBP16" s="154"/>
      <c r="EBQ16" s="154"/>
      <c r="EBR16" s="154"/>
      <c r="EBS16" s="154"/>
      <c r="EBT16" s="154"/>
      <c r="EBU16" s="154"/>
      <c r="EBV16" s="154"/>
      <c r="EBW16" s="154"/>
      <c r="EBX16" s="154"/>
      <c r="EBY16" s="154"/>
      <c r="EBZ16" s="154"/>
      <c r="ECA16" s="154"/>
      <c r="ECB16" s="154"/>
      <c r="ECC16" s="154"/>
      <c r="ECD16" s="154"/>
      <c r="ECE16" s="154"/>
      <c r="ECF16" s="154"/>
      <c r="ECG16" s="154"/>
      <c r="ECH16" s="154"/>
      <c r="ECI16" s="154"/>
      <c r="ECJ16" s="154"/>
      <c r="ECK16" s="154"/>
      <c r="ECL16" s="154"/>
      <c r="ECM16" s="154"/>
      <c r="ECN16" s="154"/>
      <c r="ECO16" s="154"/>
      <c r="ECP16" s="154"/>
      <c r="ECQ16" s="154"/>
      <c r="ECR16" s="154"/>
      <c r="ECS16" s="154"/>
      <c r="ECT16" s="154"/>
      <c r="ECU16" s="154"/>
      <c r="ECV16" s="154"/>
      <c r="ECW16" s="154"/>
      <c r="ECX16" s="154"/>
      <c r="ECY16" s="154"/>
      <c r="ECZ16" s="154"/>
      <c r="EDA16" s="154"/>
      <c r="EDB16" s="154"/>
      <c r="EDC16" s="154"/>
      <c r="EDD16" s="154"/>
      <c r="EDE16" s="154"/>
      <c r="EDF16" s="154"/>
      <c r="EDG16" s="154"/>
      <c r="EDH16" s="154"/>
      <c r="EDI16" s="154"/>
      <c r="EDJ16" s="154"/>
      <c r="EDK16" s="154"/>
      <c r="EDL16" s="154"/>
      <c r="EDM16" s="154"/>
      <c r="EDN16" s="154"/>
      <c r="EDO16" s="154"/>
      <c r="EDP16" s="154"/>
      <c r="EDQ16" s="154"/>
      <c r="EDR16" s="154"/>
      <c r="EDS16" s="154"/>
      <c r="EDT16" s="154"/>
      <c r="EDU16" s="154"/>
      <c r="EDV16" s="154"/>
      <c r="EDW16" s="154"/>
      <c r="EDX16" s="154"/>
      <c r="EDY16" s="154"/>
      <c r="EDZ16" s="154"/>
      <c r="EEA16" s="154"/>
      <c r="EEB16" s="154"/>
      <c r="EEC16" s="154"/>
      <c r="EED16" s="154"/>
      <c r="EEE16" s="154"/>
      <c r="EEF16" s="154"/>
      <c r="EEG16" s="154"/>
      <c r="EEH16" s="154"/>
      <c r="EEI16" s="154"/>
      <c r="EEJ16" s="154"/>
      <c r="EEK16" s="154"/>
      <c r="EEL16" s="154"/>
      <c r="EEM16" s="154"/>
      <c r="EEN16" s="154"/>
      <c r="EEO16" s="154"/>
      <c r="EEP16" s="154"/>
      <c r="EEQ16" s="154"/>
      <c r="EER16" s="154"/>
      <c r="EES16" s="154"/>
      <c r="EET16" s="154"/>
      <c r="EEU16" s="154"/>
      <c r="EEV16" s="154"/>
      <c r="EEW16" s="154"/>
      <c r="EEX16" s="154"/>
      <c r="EEY16" s="154"/>
      <c r="EEZ16" s="154"/>
      <c r="EFA16" s="154"/>
      <c r="EFB16" s="154"/>
      <c r="EFC16" s="154"/>
      <c r="EFD16" s="154"/>
      <c r="EFE16" s="154"/>
      <c r="EFF16" s="154"/>
      <c r="EFG16" s="154"/>
      <c r="EFH16" s="154"/>
      <c r="EFI16" s="154"/>
      <c r="EFJ16" s="154"/>
      <c r="EFK16" s="154"/>
      <c r="EFL16" s="154"/>
      <c r="EFM16" s="154"/>
      <c r="EFN16" s="154"/>
      <c r="EFO16" s="154"/>
      <c r="EFP16" s="154"/>
      <c r="EFQ16" s="154"/>
      <c r="EFR16" s="154"/>
      <c r="EFS16" s="154"/>
      <c r="EFT16" s="154"/>
      <c r="EFU16" s="154"/>
      <c r="EFV16" s="154"/>
      <c r="EFW16" s="154"/>
      <c r="EFX16" s="154"/>
      <c r="EFY16" s="154"/>
      <c r="EFZ16" s="154"/>
      <c r="EGA16" s="154"/>
      <c r="EGB16" s="154"/>
      <c r="EGC16" s="154"/>
      <c r="EGD16" s="154"/>
      <c r="EGE16" s="154"/>
      <c r="EGF16" s="154"/>
      <c r="EGG16" s="154"/>
      <c r="EGH16" s="154"/>
      <c r="EGI16" s="154"/>
      <c r="EGJ16" s="154"/>
      <c r="EGK16" s="154"/>
      <c r="EGL16" s="154"/>
      <c r="EGM16" s="154"/>
      <c r="EGN16" s="154"/>
      <c r="EGO16" s="154"/>
      <c r="EGP16" s="154"/>
      <c r="EGQ16" s="154"/>
      <c r="EGR16" s="154"/>
      <c r="EGS16" s="154"/>
      <c r="EGT16" s="154"/>
      <c r="EGU16" s="154"/>
      <c r="EGV16" s="154"/>
      <c r="EGW16" s="154"/>
      <c r="EGX16" s="154"/>
      <c r="EGY16" s="154"/>
      <c r="EGZ16" s="154"/>
      <c r="EHA16" s="154"/>
      <c r="EHB16" s="154"/>
      <c r="EHC16" s="154"/>
      <c r="EHD16" s="154"/>
      <c r="EHE16" s="154"/>
      <c r="EHF16" s="154"/>
      <c r="EHG16" s="154"/>
      <c r="EHH16" s="154"/>
      <c r="EHI16" s="154"/>
      <c r="EHJ16" s="154"/>
      <c r="EHK16" s="154"/>
      <c r="EHL16" s="154"/>
      <c r="EHM16" s="154"/>
      <c r="EHN16" s="154"/>
      <c r="EHO16" s="154"/>
      <c r="EHP16" s="154"/>
      <c r="EHQ16" s="154"/>
      <c r="EHR16" s="154"/>
      <c r="EHS16" s="154"/>
      <c r="EHT16" s="154"/>
      <c r="EHU16" s="154"/>
      <c r="EHV16" s="154"/>
      <c r="EHW16" s="154"/>
      <c r="EHX16" s="154"/>
      <c r="EHY16" s="154"/>
      <c r="EHZ16" s="154"/>
      <c r="EIA16" s="154"/>
      <c r="EIB16" s="154"/>
      <c r="EIC16" s="154"/>
      <c r="EID16" s="154"/>
      <c r="EIE16" s="154"/>
      <c r="EIF16" s="154"/>
      <c r="EIG16" s="154"/>
      <c r="EIH16" s="154"/>
      <c r="EII16" s="154"/>
      <c r="EIJ16" s="154"/>
      <c r="EIK16" s="154"/>
      <c r="EIL16" s="154"/>
      <c r="EIM16" s="154"/>
      <c r="EIN16" s="154"/>
      <c r="EIO16" s="154"/>
      <c r="EIP16" s="154"/>
      <c r="EIQ16" s="154"/>
      <c r="EIR16" s="154"/>
      <c r="EIS16" s="154"/>
      <c r="EIT16" s="154"/>
      <c r="EIU16" s="154"/>
      <c r="EIV16" s="154"/>
      <c r="EIW16" s="154"/>
      <c r="EIX16" s="154"/>
      <c r="EIY16" s="154"/>
      <c r="EIZ16" s="154"/>
      <c r="EJA16" s="154"/>
      <c r="EJB16" s="154"/>
      <c r="EJC16" s="154"/>
      <c r="EJD16" s="154"/>
      <c r="EJE16" s="154"/>
      <c r="EJF16" s="154"/>
      <c r="EJG16" s="154"/>
      <c r="EJH16" s="154"/>
      <c r="EJI16" s="154"/>
      <c r="EJJ16" s="154"/>
      <c r="EJK16" s="154"/>
      <c r="EJL16" s="154"/>
      <c r="EJM16" s="154"/>
      <c r="EJN16" s="154"/>
      <c r="EJO16" s="154"/>
      <c r="EJP16" s="154"/>
      <c r="EJQ16" s="154"/>
      <c r="EJR16" s="154"/>
      <c r="EJS16" s="154"/>
      <c r="EJT16" s="154"/>
      <c r="EJU16" s="154"/>
      <c r="EJV16" s="154"/>
      <c r="EJW16" s="154"/>
      <c r="EJX16" s="154"/>
      <c r="EJY16" s="154"/>
      <c r="EJZ16" s="154"/>
      <c r="EKA16" s="154"/>
      <c r="EKB16" s="154"/>
      <c r="EKC16" s="154"/>
      <c r="EKD16" s="154"/>
      <c r="EKE16" s="154"/>
      <c r="EKF16" s="154"/>
      <c r="EKG16" s="154"/>
      <c r="EKH16" s="154"/>
      <c r="EKI16" s="154"/>
      <c r="EKJ16" s="154"/>
      <c r="EKK16" s="154"/>
      <c r="EKL16" s="154"/>
      <c r="EKM16" s="154"/>
      <c r="EKN16" s="154"/>
      <c r="EKO16" s="154"/>
      <c r="EKP16" s="154"/>
      <c r="EKQ16" s="154"/>
      <c r="EKR16" s="154"/>
      <c r="EKS16" s="154"/>
      <c r="EKT16" s="154"/>
      <c r="EKU16" s="154"/>
      <c r="EKV16" s="154"/>
      <c r="EKW16" s="154"/>
      <c r="EKX16" s="154"/>
      <c r="EKY16" s="154"/>
      <c r="EKZ16" s="154"/>
      <c r="ELA16" s="154"/>
      <c r="ELB16" s="154"/>
      <c r="ELC16" s="154"/>
      <c r="ELD16" s="154"/>
      <c r="ELE16" s="154"/>
      <c r="ELF16" s="154"/>
      <c r="ELG16" s="154"/>
      <c r="ELH16" s="154"/>
      <c r="ELI16" s="154"/>
      <c r="ELJ16" s="154"/>
      <c r="ELK16" s="154"/>
      <c r="ELL16" s="154"/>
      <c r="ELM16" s="154"/>
      <c r="ELN16" s="154"/>
      <c r="ELO16" s="154"/>
      <c r="ELP16" s="154"/>
      <c r="ELQ16" s="154"/>
      <c r="ELR16" s="154"/>
      <c r="ELS16" s="154"/>
      <c r="ELT16" s="154"/>
      <c r="ELU16" s="154"/>
      <c r="ELV16" s="154"/>
      <c r="ELW16" s="154"/>
      <c r="ELX16" s="154"/>
      <c r="ELY16" s="154"/>
      <c r="ELZ16" s="154"/>
      <c r="EMA16" s="154"/>
      <c r="EMB16" s="154"/>
      <c r="EMC16" s="154"/>
      <c r="EMD16" s="154"/>
      <c r="EME16" s="154"/>
      <c r="EMF16" s="154"/>
      <c r="EMG16" s="154"/>
      <c r="EMH16" s="154"/>
      <c r="EMI16" s="154"/>
      <c r="EMJ16" s="154"/>
      <c r="EMK16" s="154"/>
      <c r="EML16" s="154"/>
      <c r="EMM16" s="154"/>
      <c r="EMN16" s="154"/>
      <c r="EMO16" s="154"/>
      <c r="EMP16" s="154"/>
      <c r="EMQ16" s="154"/>
      <c r="EMR16" s="154"/>
      <c r="EMS16" s="154"/>
      <c r="EMT16" s="154"/>
      <c r="EMU16" s="154"/>
      <c r="EMV16" s="154"/>
      <c r="EMW16" s="154"/>
      <c r="EMX16" s="154"/>
      <c r="EMY16" s="154"/>
      <c r="EMZ16" s="154"/>
      <c r="ENA16" s="154"/>
      <c r="ENB16" s="154"/>
      <c r="ENC16" s="154"/>
      <c r="END16" s="154"/>
      <c r="ENE16" s="154"/>
      <c r="ENF16" s="154"/>
      <c r="ENG16" s="154"/>
      <c r="ENH16" s="154"/>
      <c r="ENI16" s="154"/>
      <c r="ENJ16" s="154"/>
      <c r="ENK16" s="154"/>
      <c r="ENL16" s="154"/>
      <c r="ENM16" s="154"/>
      <c r="ENN16" s="154"/>
      <c r="ENO16" s="154"/>
      <c r="ENP16" s="154"/>
      <c r="ENQ16" s="154"/>
      <c r="ENR16" s="154"/>
      <c r="ENS16" s="154"/>
      <c r="ENT16" s="154"/>
      <c r="ENU16" s="154"/>
      <c r="ENV16" s="154"/>
      <c r="ENW16" s="154"/>
      <c r="ENX16" s="154"/>
      <c r="ENY16" s="154"/>
      <c r="ENZ16" s="154"/>
      <c r="EOA16" s="154"/>
      <c r="EOB16" s="154"/>
      <c r="EOC16" s="154"/>
      <c r="EOD16" s="154"/>
      <c r="EOE16" s="154"/>
      <c r="EOF16" s="154"/>
      <c r="EOG16" s="154"/>
      <c r="EOH16" s="154"/>
      <c r="EOI16" s="154"/>
      <c r="EOJ16" s="154"/>
      <c r="EOK16" s="154"/>
      <c r="EOL16" s="154"/>
      <c r="EOM16" s="154"/>
      <c r="EON16" s="154"/>
      <c r="EOO16" s="154"/>
      <c r="EOP16" s="154"/>
      <c r="EOQ16" s="154"/>
      <c r="EOR16" s="154"/>
      <c r="EOS16" s="154"/>
      <c r="EOT16" s="154"/>
      <c r="EOU16" s="154"/>
      <c r="EOV16" s="154"/>
      <c r="EOW16" s="154"/>
      <c r="EOX16" s="154"/>
      <c r="EOY16" s="154"/>
      <c r="EOZ16" s="154"/>
      <c r="EPA16" s="154"/>
      <c r="EPB16" s="154"/>
      <c r="EPC16" s="154"/>
      <c r="EPD16" s="154"/>
      <c r="EPE16" s="154"/>
      <c r="EPF16" s="154"/>
      <c r="EPG16" s="154"/>
      <c r="EPH16" s="154"/>
      <c r="EPI16" s="154"/>
      <c r="EPJ16" s="154"/>
      <c r="EPK16" s="154"/>
      <c r="EPL16" s="154"/>
      <c r="EPM16" s="154"/>
      <c r="EPN16" s="154"/>
      <c r="EPO16" s="154"/>
      <c r="EPP16" s="154"/>
      <c r="EPQ16" s="154"/>
      <c r="EPR16" s="154"/>
      <c r="EPS16" s="154"/>
      <c r="EPT16" s="154"/>
      <c r="EPU16" s="154"/>
      <c r="EPV16" s="154"/>
      <c r="EPW16" s="154"/>
      <c r="EPX16" s="154"/>
      <c r="EPY16" s="154"/>
      <c r="EPZ16" s="154"/>
      <c r="EQA16" s="154"/>
      <c r="EQB16" s="154"/>
      <c r="EQC16" s="154"/>
      <c r="EQD16" s="154"/>
      <c r="EQE16" s="154"/>
      <c r="EQF16" s="154"/>
      <c r="EQG16" s="154"/>
      <c r="EQH16" s="154"/>
      <c r="EQI16" s="154"/>
      <c r="EQJ16" s="154"/>
      <c r="EQK16" s="154"/>
      <c r="EQL16" s="154"/>
      <c r="EQM16" s="154"/>
      <c r="EQN16" s="154"/>
      <c r="EQO16" s="154"/>
      <c r="EQP16" s="154"/>
      <c r="EQQ16" s="154"/>
      <c r="EQR16" s="154"/>
      <c r="EQS16" s="154"/>
      <c r="EQT16" s="154"/>
      <c r="EQU16" s="154"/>
      <c r="EQV16" s="154"/>
      <c r="EQW16" s="154"/>
      <c r="EQX16" s="154"/>
      <c r="EQY16" s="154"/>
      <c r="EQZ16" s="154"/>
      <c r="ERA16" s="154"/>
      <c r="ERB16" s="154"/>
      <c r="ERC16" s="154"/>
      <c r="ERD16" s="154"/>
      <c r="ERE16" s="154"/>
      <c r="ERF16" s="154"/>
      <c r="ERG16" s="154"/>
      <c r="ERH16" s="154"/>
      <c r="ERI16" s="154"/>
      <c r="ERJ16" s="154"/>
      <c r="ERK16" s="154"/>
      <c r="ERL16" s="154"/>
      <c r="ERM16" s="154"/>
      <c r="ERN16" s="154"/>
      <c r="ERO16" s="154"/>
      <c r="ERP16" s="154"/>
      <c r="ERQ16" s="154"/>
      <c r="ERR16" s="154"/>
      <c r="ERS16" s="154"/>
      <c r="ERT16" s="154"/>
      <c r="ERU16" s="154"/>
      <c r="ERV16" s="154"/>
      <c r="ERW16" s="154"/>
      <c r="ERX16" s="154"/>
      <c r="ERY16" s="154"/>
      <c r="ERZ16" s="154"/>
      <c r="ESA16" s="154"/>
      <c r="ESB16" s="154"/>
      <c r="ESC16" s="154"/>
      <c r="ESD16" s="154"/>
      <c r="ESE16" s="154"/>
      <c r="ESF16" s="154"/>
      <c r="ESG16" s="154"/>
      <c r="ESH16" s="154"/>
      <c r="ESI16" s="154"/>
      <c r="ESJ16" s="154"/>
      <c r="ESK16" s="154"/>
      <c r="ESL16" s="154"/>
      <c r="ESM16" s="154"/>
      <c r="ESN16" s="154"/>
      <c r="ESO16" s="154"/>
      <c r="ESP16" s="154"/>
      <c r="ESQ16" s="154"/>
      <c r="ESR16" s="154"/>
      <c r="ESS16" s="154"/>
      <c r="EST16" s="154"/>
      <c r="ESU16" s="154"/>
      <c r="ESV16" s="154"/>
      <c r="ESW16" s="154"/>
      <c r="ESX16" s="154"/>
      <c r="ESY16" s="154"/>
      <c r="ESZ16" s="154"/>
      <c r="ETA16" s="154"/>
      <c r="ETB16" s="154"/>
      <c r="ETC16" s="154"/>
      <c r="ETD16" s="154"/>
      <c r="ETE16" s="154"/>
      <c r="ETF16" s="154"/>
      <c r="ETG16" s="154"/>
      <c r="ETH16" s="154"/>
      <c r="ETI16" s="154"/>
      <c r="ETJ16" s="154"/>
      <c r="ETK16" s="154"/>
      <c r="ETL16" s="154"/>
      <c r="ETM16" s="154"/>
      <c r="ETN16" s="154"/>
      <c r="ETO16" s="154"/>
      <c r="ETP16" s="154"/>
      <c r="ETQ16" s="154"/>
      <c r="ETR16" s="154"/>
      <c r="ETS16" s="154"/>
      <c r="ETT16" s="154"/>
      <c r="ETU16" s="154"/>
      <c r="ETV16" s="154"/>
      <c r="ETW16" s="154"/>
      <c r="ETX16" s="154"/>
      <c r="ETY16" s="154"/>
      <c r="ETZ16" s="154"/>
      <c r="EUA16" s="154"/>
      <c r="EUB16" s="154"/>
      <c r="EUC16" s="154"/>
      <c r="EUD16" s="154"/>
      <c r="EUE16" s="154"/>
      <c r="EUF16" s="154"/>
      <c r="EUG16" s="154"/>
      <c r="EUH16" s="154"/>
      <c r="EUI16" s="154"/>
      <c r="EUJ16" s="154"/>
      <c r="EUK16" s="154"/>
      <c r="EUL16" s="154"/>
      <c r="EUM16" s="154"/>
      <c r="EUN16" s="154"/>
      <c r="EUO16" s="154"/>
      <c r="EUP16" s="154"/>
      <c r="EUQ16" s="154"/>
      <c r="EUR16" s="154"/>
      <c r="EUS16" s="154"/>
      <c r="EUT16" s="154"/>
      <c r="EUU16" s="154"/>
      <c r="EUV16" s="154"/>
      <c r="EUW16" s="154"/>
      <c r="EUX16" s="154"/>
      <c r="EUY16" s="154"/>
      <c r="EUZ16" s="154"/>
      <c r="EVA16" s="154"/>
      <c r="EVB16" s="154"/>
      <c r="EVC16" s="154"/>
      <c r="EVD16" s="154"/>
      <c r="EVE16" s="154"/>
      <c r="EVF16" s="154"/>
      <c r="EVG16" s="154"/>
      <c r="EVH16" s="154"/>
      <c r="EVI16" s="154"/>
      <c r="EVJ16" s="154"/>
      <c r="EVK16" s="154"/>
      <c r="EVL16" s="154"/>
      <c r="EVM16" s="154"/>
      <c r="EVN16" s="154"/>
      <c r="EVO16" s="154"/>
      <c r="EVP16" s="154"/>
      <c r="EVQ16" s="154"/>
      <c r="EVR16" s="154"/>
      <c r="EVS16" s="154"/>
      <c r="EVT16" s="154"/>
      <c r="EVU16" s="154"/>
      <c r="EVV16" s="154"/>
      <c r="EVW16" s="154"/>
      <c r="EVX16" s="154"/>
      <c r="EVY16" s="154"/>
      <c r="EVZ16" s="154"/>
      <c r="EWA16" s="154"/>
      <c r="EWB16" s="154"/>
      <c r="EWC16" s="154"/>
      <c r="EWD16" s="154"/>
      <c r="EWE16" s="154"/>
      <c r="EWF16" s="154"/>
      <c r="EWG16" s="154"/>
      <c r="EWH16" s="154"/>
      <c r="EWI16" s="154"/>
      <c r="EWJ16" s="154"/>
      <c r="EWK16" s="154"/>
      <c r="EWL16" s="154"/>
      <c r="EWM16" s="154"/>
      <c r="EWN16" s="154"/>
      <c r="EWO16" s="154"/>
      <c r="EWP16" s="154"/>
      <c r="EWQ16" s="154"/>
      <c r="EWR16" s="154"/>
      <c r="EWS16" s="154"/>
      <c r="EWT16" s="154"/>
      <c r="EWU16" s="154"/>
      <c r="EWV16" s="154"/>
      <c r="EWW16" s="154"/>
      <c r="EWX16" s="154"/>
      <c r="EWY16" s="154"/>
      <c r="EWZ16" s="154"/>
      <c r="EXA16" s="154"/>
      <c r="EXB16" s="154"/>
      <c r="EXC16" s="154"/>
      <c r="EXD16" s="154"/>
      <c r="EXE16" s="154"/>
      <c r="EXF16" s="154"/>
      <c r="EXG16" s="154"/>
      <c r="EXH16" s="154"/>
      <c r="EXI16" s="154"/>
      <c r="EXJ16" s="154"/>
      <c r="EXK16" s="154"/>
      <c r="EXL16" s="154"/>
      <c r="EXM16" s="154"/>
      <c r="EXN16" s="154"/>
      <c r="EXO16" s="154"/>
      <c r="EXP16" s="154"/>
      <c r="EXQ16" s="154"/>
      <c r="EXR16" s="154"/>
      <c r="EXS16" s="154"/>
      <c r="EXT16" s="154"/>
      <c r="EXU16" s="154"/>
      <c r="EXV16" s="154"/>
      <c r="EXW16" s="154"/>
      <c r="EXX16" s="154"/>
      <c r="EXY16" s="154"/>
      <c r="EXZ16" s="154"/>
      <c r="EYA16" s="154"/>
      <c r="EYB16" s="154"/>
      <c r="EYC16" s="154"/>
      <c r="EYD16" s="154"/>
      <c r="EYE16" s="154"/>
      <c r="EYF16" s="154"/>
      <c r="EYG16" s="154"/>
      <c r="EYH16" s="154"/>
      <c r="EYI16" s="154"/>
      <c r="EYJ16" s="154"/>
      <c r="EYK16" s="154"/>
      <c r="EYL16" s="154"/>
      <c r="EYM16" s="154"/>
      <c r="EYN16" s="154"/>
      <c r="EYO16" s="154"/>
      <c r="EYP16" s="154"/>
      <c r="EYQ16" s="154"/>
      <c r="EYR16" s="154"/>
      <c r="EYS16" s="154"/>
      <c r="EYT16" s="154"/>
      <c r="EYU16" s="154"/>
      <c r="EYV16" s="154"/>
      <c r="EYW16" s="154"/>
      <c r="EYX16" s="154"/>
      <c r="EYY16" s="154"/>
      <c r="EYZ16" s="154"/>
      <c r="EZA16" s="154"/>
      <c r="EZB16" s="154"/>
      <c r="EZC16" s="154"/>
      <c r="EZD16" s="154"/>
      <c r="EZE16" s="154"/>
      <c r="EZF16" s="154"/>
      <c r="EZG16" s="154"/>
      <c r="EZH16" s="154"/>
      <c r="EZI16" s="154"/>
      <c r="EZJ16" s="154"/>
      <c r="EZK16" s="154"/>
      <c r="EZL16" s="154"/>
      <c r="EZM16" s="154"/>
      <c r="EZN16" s="154"/>
      <c r="EZO16" s="154"/>
      <c r="EZP16" s="154"/>
      <c r="EZQ16" s="154"/>
      <c r="EZR16" s="154"/>
      <c r="EZS16" s="154"/>
      <c r="EZT16" s="154"/>
      <c r="EZU16" s="154"/>
      <c r="EZV16" s="154"/>
      <c r="EZW16" s="154"/>
      <c r="EZX16" s="154"/>
      <c r="EZY16" s="154"/>
      <c r="EZZ16" s="154"/>
      <c r="FAA16" s="154"/>
      <c r="FAB16" s="154"/>
      <c r="FAC16" s="154"/>
      <c r="FAD16" s="154"/>
      <c r="FAE16" s="154"/>
      <c r="FAF16" s="154"/>
      <c r="FAG16" s="154"/>
      <c r="FAH16" s="154"/>
      <c r="FAI16" s="154"/>
      <c r="FAJ16" s="154"/>
      <c r="FAK16" s="154"/>
      <c r="FAL16" s="154"/>
      <c r="FAM16" s="154"/>
      <c r="FAN16" s="154"/>
      <c r="FAO16" s="154"/>
      <c r="FAP16" s="154"/>
      <c r="FAQ16" s="154"/>
      <c r="FAR16" s="154"/>
      <c r="FAS16" s="154"/>
      <c r="FAT16" s="154"/>
      <c r="FAU16" s="154"/>
      <c r="FAV16" s="154"/>
      <c r="FAW16" s="154"/>
      <c r="FAX16" s="154"/>
      <c r="FAY16" s="154"/>
      <c r="FAZ16" s="154"/>
      <c r="FBA16" s="154"/>
      <c r="FBB16" s="154"/>
      <c r="FBC16" s="154"/>
      <c r="FBD16" s="154"/>
      <c r="FBE16" s="154"/>
      <c r="FBF16" s="154"/>
      <c r="FBG16" s="154"/>
      <c r="FBH16" s="154"/>
      <c r="FBI16" s="154"/>
      <c r="FBJ16" s="154"/>
      <c r="FBK16" s="154"/>
      <c r="FBL16" s="154"/>
      <c r="FBM16" s="154"/>
      <c r="FBN16" s="154"/>
      <c r="FBO16" s="154"/>
      <c r="FBP16" s="154"/>
      <c r="FBQ16" s="154"/>
      <c r="FBR16" s="154"/>
      <c r="FBS16" s="154"/>
      <c r="FBT16" s="154"/>
      <c r="FBU16" s="154"/>
      <c r="FBV16" s="154"/>
      <c r="FBW16" s="154"/>
      <c r="FBX16" s="154"/>
      <c r="FBY16" s="154"/>
      <c r="FBZ16" s="154"/>
      <c r="FCA16" s="154"/>
      <c r="FCB16" s="154"/>
      <c r="FCC16" s="154"/>
      <c r="FCD16" s="154"/>
      <c r="FCE16" s="154"/>
      <c r="FCF16" s="154"/>
      <c r="FCG16" s="154"/>
      <c r="FCH16" s="154"/>
      <c r="FCI16" s="154"/>
      <c r="FCJ16" s="154"/>
      <c r="FCK16" s="154"/>
      <c r="FCL16" s="154"/>
      <c r="FCM16" s="154"/>
      <c r="FCN16" s="154"/>
      <c r="FCO16" s="154"/>
      <c r="FCP16" s="154"/>
      <c r="FCQ16" s="154"/>
      <c r="FCR16" s="154"/>
      <c r="FCS16" s="154"/>
      <c r="FCT16" s="154"/>
      <c r="FCU16" s="154"/>
      <c r="FCV16" s="154"/>
      <c r="FCW16" s="154"/>
      <c r="FCX16" s="154"/>
      <c r="FCY16" s="154"/>
      <c r="FCZ16" s="154"/>
      <c r="FDA16" s="154"/>
      <c r="FDB16" s="154"/>
      <c r="FDC16" s="154"/>
      <c r="FDD16" s="154"/>
      <c r="FDE16" s="154"/>
      <c r="FDF16" s="154"/>
      <c r="FDG16" s="154"/>
      <c r="FDH16" s="154"/>
      <c r="FDI16" s="154"/>
      <c r="FDJ16" s="154"/>
      <c r="FDK16" s="154"/>
      <c r="FDL16" s="154"/>
      <c r="FDM16" s="154"/>
      <c r="FDN16" s="154"/>
      <c r="FDO16" s="154"/>
      <c r="FDP16" s="154"/>
      <c r="FDQ16" s="154"/>
      <c r="FDR16" s="154"/>
      <c r="FDS16" s="154"/>
      <c r="FDT16" s="154"/>
      <c r="FDU16" s="154"/>
      <c r="FDV16" s="154"/>
      <c r="FDW16" s="154"/>
      <c r="FDX16" s="154"/>
      <c r="FDY16" s="154"/>
      <c r="FDZ16" s="154"/>
      <c r="FEA16" s="154"/>
      <c r="FEB16" s="154"/>
      <c r="FEC16" s="154"/>
      <c r="FED16" s="154"/>
      <c r="FEE16" s="154"/>
      <c r="FEF16" s="154"/>
      <c r="FEG16" s="154"/>
      <c r="FEH16" s="154"/>
      <c r="FEI16" s="154"/>
      <c r="FEJ16" s="154"/>
      <c r="FEK16" s="154"/>
      <c r="FEL16" s="154"/>
      <c r="FEM16" s="154"/>
      <c r="FEN16" s="154"/>
      <c r="FEO16" s="154"/>
      <c r="FEP16" s="154"/>
      <c r="FEQ16" s="154"/>
      <c r="FER16" s="154"/>
      <c r="FES16" s="154"/>
      <c r="FET16" s="154"/>
      <c r="FEU16" s="154"/>
      <c r="FEV16" s="154"/>
      <c r="FEW16" s="154"/>
      <c r="FEX16" s="154"/>
      <c r="FEY16" s="154"/>
      <c r="FEZ16" s="154"/>
      <c r="FFA16" s="154"/>
      <c r="FFB16" s="154"/>
      <c r="FFC16" s="154"/>
      <c r="FFD16" s="154"/>
      <c r="FFE16" s="154"/>
      <c r="FFF16" s="154"/>
      <c r="FFG16" s="154"/>
      <c r="FFH16" s="154"/>
      <c r="FFI16" s="154"/>
      <c r="FFJ16" s="154"/>
      <c r="FFK16" s="154"/>
      <c r="FFL16" s="154"/>
      <c r="FFM16" s="154"/>
      <c r="FFN16" s="154"/>
      <c r="FFO16" s="154"/>
      <c r="FFP16" s="154"/>
      <c r="FFQ16" s="154"/>
      <c r="FFR16" s="154"/>
      <c r="FFS16" s="154"/>
      <c r="FFT16" s="154"/>
      <c r="FFU16" s="154"/>
      <c r="FFV16" s="154"/>
      <c r="FFW16" s="154"/>
      <c r="FFX16" s="154"/>
      <c r="FFY16" s="154"/>
      <c r="FFZ16" s="154"/>
      <c r="FGA16" s="154"/>
      <c r="FGB16" s="154"/>
      <c r="FGC16" s="154"/>
      <c r="FGD16" s="154"/>
      <c r="FGE16" s="154"/>
      <c r="FGF16" s="154"/>
      <c r="FGG16" s="154"/>
      <c r="FGH16" s="154"/>
      <c r="FGI16" s="154"/>
      <c r="FGJ16" s="154"/>
      <c r="FGK16" s="154"/>
      <c r="FGL16" s="154"/>
      <c r="FGM16" s="154"/>
      <c r="FGN16" s="154"/>
      <c r="FGO16" s="154"/>
      <c r="FGP16" s="154"/>
      <c r="FGQ16" s="154"/>
      <c r="FGR16" s="154"/>
      <c r="FGS16" s="154"/>
      <c r="FGT16" s="154"/>
      <c r="FGU16" s="154"/>
      <c r="FGV16" s="154"/>
      <c r="FGW16" s="154"/>
      <c r="FGX16" s="154"/>
      <c r="FGY16" s="154"/>
      <c r="FGZ16" s="154"/>
      <c r="FHA16" s="154"/>
      <c r="FHB16" s="154"/>
      <c r="FHC16" s="154"/>
      <c r="FHD16" s="154"/>
      <c r="FHE16" s="154"/>
      <c r="FHF16" s="154"/>
      <c r="FHG16" s="154"/>
      <c r="FHH16" s="154"/>
      <c r="FHI16" s="154"/>
      <c r="FHJ16" s="154"/>
      <c r="FHK16" s="154"/>
      <c r="FHL16" s="154"/>
      <c r="FHM16" s="154"/>
      <c r="FHN16" s="154"/>
      <c r="FHO16" s="154"/>
      <c r="FHP16" s="154"/>
      <c r="FHQ16" s="154"/>
      <c r="FHR16" s="154"/>
      <c r="FHS16" s="154"/>
      <c r="FHT16" s="154"/>
      <c r="FHU16" s="154"/>
      <c r="FHV16" s="154"/>
      <c r="FHW16" s="154"/>
      <c r="FHX16" s="154"/>
      <c r="FHY16" s="154"/>
      <c r="FHZ16" s="154"/>
      <c r="FIA16" s="154"/>
      <c r="FIB16" s="154"/>
      <c r="FIC16" s="154"/>
      <c r="FID16" s="154"/>
      <c r="FIE16" s="154"/>
      <c r="FIF16" s="154"/>
      <c r="FIG16" s="154"/>
      <c r="FIH16" s="154"/>
      <c r="FII16" s="154"/>
      <c r="FIJ16" s="154"/>
      <c r="FIK16" s="154"/>
      <c r="FIL16" s="154"/>
      <c r="FIM16" s="154"/>
      <c r="FIN16" s="154"/>
      <c r="FIO16" s="154"/>
      <c r="FIP16" s="154"/>
      <c r="FIQ16" s="154"/>
      <c r="FIR16" s="154"/>
      <c r="FIS16" s="154"/>
      <c r="FIT16" s="154"/>
      <c r="FIU16" s="154"/>
      <c r="FIV16" s="154"/>
      <c r="FIW16" s="154"/>
      <c r="FIX16" s="154"/>
      <c r="FIY16" s="154"/>
      <c r="FIZ16" s="154"/>
      <c r="FJA16" s="154"/>
      <c r="FJB16" s="154"/>
      <c r="FJC16" s="154"/>
      <c r="FJD16" s="154"/>
      <c r="FJE16" s="154"/>
      <c r="FJF16" s="154"/>
      <c r="FJG16" s="154"/>
      <c r="FJH16" s="154"/>
      <c r="FJI16" s="154"/>
      <c r="FJJ16" s="154"/>
      <c r="FJK16" s="154"/>
      <c r="FJL16" s="154"/>
      <c r="FJM16" s="154"/>
      <c r="FJN16" s="154"/>
      <c r="FJO16" s="154"/>
      <c r="FJP16" s="154"/>
      <c r="FJQ16" s="154"/>
      <c r="FJR16" s="154"/>
      <c r="FJS16" s="154"/>
      <c r="FJT16" s="154"/>
      <c r="FJU16" s="154"/>
      <c r="FJV16" s="154"/>
      <c r="FJW16" s="154"/>
      <c r="FJX16" s="154"/>
      <c r="FJY16" s="154"/>
      <c r="FJZ16" s="154"/>
      <c r="FKA16" s="154"/>
      <c r="FKB16" s="154"/>
      <c r="FKC16" s="154"/>
      <c r="FKD16" s="154"/>
      <c r="FKE16" s="154"/>
      <c r="FKF16" s="154"/>
      <c r="FKG16" s="154"/>
      <c r="FKH16" s="154"/>
      <c r="FKI16" s="154"/>
      <c r="FKJ16" s="154"/>
      <c r="FKK16" s="154"/>
      <c r="FKL16" s="154"/>
      <c r="FKM16" s="154"/>
      <c r="FKN16" s="154"/>
      <c r="FKO16" s="154"/>
      <c r="FKP16" s="154"/>
      <c r="FKQ16" s="154"/>
      <c r="FKR16" s="154"/>
      <c r="FKS16" s="154"/>
      <c r="FKT16" s="154"/>
      <c r="FKU16" s="154"/>
      <c r="FKV16" s="154"/>
      <c r="FKW16" s="154"/>
      <c r="FKX16" s="154"/>
      <c r="FKY16" s="154"/>
      <c r="FKZ16" s="154"/>
      <c r="FLA16" s="154"/>
      <c r="FLB16" s="154"/>
      <c r="FLC16" s="154"/>
      <c r="FLD16" s="154"/>
      <c r="FLE16" s="154"/>
      <c r="FLF16" s="154"/>
      <c r="FLG16" s="154"/>
      <c r="FLH16" s="154"/>
      <c r="FLI16" s="154"/>
      <c r="FLJ16" s="154"/>
      <c r="FLK16" s="154"/>
      <c r="FLL16" s="154"/>
      <c r="FLM16" s="154"/>
      <c r="FLN16" s="154"/>
      <c r="FLO16" s="154"/>
      <c r="FLP16" s="154"/>
      <c r="FLQ16" s="154"/>
      <c r="FLR16" s="154"/>
      <c r="FLS16" s="154"/>
      <c r="FLT16" s="154"/>
      <c r="FLU16" s="154"/>
      <c r="FLV16" s="154"/>
      <c r="FLW16" s="154"/>
      <c r="FLX16" s="154"/>
      <c r="FLY16" s="154"/>
      <c r="FLZ16" s="154"/>
      <c r="FMA16" s="154"/>
      <c r="FMB16" s="154"/>
      <c r="FMC16" s="154"/>
      <c r="FMD16" s="154"/>
      <c r="FME16" s="154"/>
      <c r="FMF16" s="154"/>
      <c r="FMG16" s="154"/>
      <c r="FMH16" s="154"/>
      <c r="FMI16" s="154"/>
      <c r="FMJ16" s="154"/>
      <c r="FMK16" s="154"/>
      <c r="FML16" s="154"/>
      <c r="FMM16" s="154"/>
      <c r="FMN16" s="154"/>
      <c r="FMO16" s="154"/>
      <c r="FMP16" s="154"/>
      <c r="FMQ16" s="154"/>
      <c r="FMR16" s="154"/>
      <c r="FMS16" s="154"/>
      <c r="FMT16" s="154"/>
      <c r="FMU16" s="154"/>
      <c r="FMV16" s="154"/>
      <c r="FMW16" s="154"/>
      <c r="FMX16" s="154"/>
      <c r="FMY16" s="154"/>
      <c r="FMZ16" s="154"/>
      <c r="FNA16" s="154"/>
      <c r="FNB16" s="154"/>
      <c r="FNC16" s="154"/>
      <c r="FND16" s="154"/>
      <c r="FNE16" s="154"/>
      <c r="FNF16" s="154"/>
      <c r="FNG16" s="154"/>
      <c r="FNH16" s="154"/>
      <c r="FNI16" s="154"/>
      <c r="FNJ16" s="154"/>
      <c r="FNK16" s="154"/>
      <c r="FNL16" s="154"/>
      <c r="FNM16" s="154"/>
      <c r="FNN16" s="154"/>
      <c r="FNO16" s="154"/>
      <c r="FNP16" s="154"/>
      <c r="FNQ16" s="154"/>
      <c r="FNR16" s="154"/>
      <c r="FNS16" s="154"/>
      <c r="FNT16" s="154"/>
      <c r="FNU16" s="154"/>
      <c r="FNV16" s="154"/>
      <c r="FNW16" s="154"/>
      <c r="FNX16" s="154"/>
      <c r="FNY16" s="154"/>
      <c r="FNZ16" s="154"/>
      <c r="FOA16" s="154"/>
      <c r="FOB16" s="154"/>
      <c r="FOC16" s="154"/>
      <c r="FOD16" s="154"/>
      <c r="FOE16" s="154"/>
      <c r="FOF16" s="154"/>
      <c r="FOG16" s="154"/>
      <c r="FOH16" s="154"/>
      <c r="FOI16" s="154"/>
      <c r="FOJ16" s="154"/>
      <c r="FOK16" s="154"/>
      <c r="FOL16" s="154"/>
      <c r="FOM16" s="154"/>
      <c r="FON16" s="154"/>
      <c r="FOO16" s="154"/>
      <c r="FOP16" s="154"/>
      <c r="FOQ16" s="154"/>
      <c r="FOR16" s="154"/>
      <c r="FOS16" s="154"/>
      <c r="FOT16" s="154"/>
      <c r="FOU16" s="154"/>
      <c r="FOV16" s="154"/>
      <c r="FOW16" s="154"/>
      <c r="FOX16" s="154"/>
      <c r="FOY16" s="154"/>
      <c r="FOZ16" s="154"/>
      <c r="FPA16" s="154"/>
      <c r="FPB16" s="154"/>
      <c r="FPC16" s="154"/>
      <c r="FPD16" s="154"/>
      <c r="FPE16" s="154"/>
      <c r="FPF16" s="154"/>
      <c r="FPG16" s="154"/>
      <c r="FPH16" s="154"/>
      <c r="FPI16" s="154"/>
      <c r="FPJ16" s="154"/>
      <c r="FPK16" s="154"/>
      <c r="FPL16" s="154"/>
      <c r="FPM16" s="154"/>
      <c r="FPN16" s="154"/>
      <c r="FPO16" s="154"/>
      <c r="FPP16" s="154"/>
      <c r="FPQ16" s="154"/>
      <c r="FPR16" s="154"/>
      <c r="FPS16" s="154"/>
      <c r="FPT16" s="154"/>
      <c r="FPU16" s="154"/>
      <c r="FPV16" s="154"/>
      <c r="FPW16" s="154"/>
      <c r="FPX16" s="154"/>
      <c r="FPY16" s="154"/>
      <c r="FPZ16" s="154"/>
      <c r="FQA16" s="154"/>
      <c r="FQB16" s="154"/>
      <c r="FQC16" s="154"/>
      <c r="FQD16" s="154"/>
      <c r="FQE16" s="154"/>
      <c r="FQF16" s="154"/>
      <c r="FQG16" s="154"/>
      <c r="FQH16" s="154"/>
      <c r="FQI16" s="154"/>
      <c r="FQJ16" s="154"/>
      <c r="FQK16" s="154"/>
      <c r="FQL16" s="154"/>
      <c r="FQM16" s="154"/>
      <c r="FQN16" s="154"/>
      <c r="FQO16" s="154"/>
      <c r="FQP16" s="154"/>
      <c r="FQQ16" s="154"/>
      <c r="FQR16" s="154"/>
      <c r="FQS16" s="154"/>
      <c r="FQT16" s="154"/>
      <c r="FQU16" s="154"/>
      <c r="FQV16" s="154"/>
      <c r="FQW16" s="154"/>
      <c r="FQX16" s="154"/>
      <c r="FQY16" s="154"/>
      <c r="FQZ16" s="154"/>
      <c r="FRA16" s="154"/>
      <c r="FRB16" s="154"/>
      <c r="FRC16" s="154"/>
      <c r="FRD16" s="154"/>
      <c r="FRE16" s="154"/>
      <c r="FRF16" s="154"/>
      <c r="FRG16" s="154"/>
      <c r="FRH16" s="154"/>
      <c r="FRI16" s="154"/>
      <c r="FRJ16" s="154"/>
      <c r="FRK16" s="154"/>
      <c r="FRL16" s="154"/>
      <c r="FRM16" s="154"/>
      <c r="FRN16" s="154"/>
      <c r="FRO16" s="154"/>
      <c r="FRP16" s="154"/>
      <c r="FRQ16" s="154"/>
      <c r="FRR16" s="154"/>
      <c r="FRS16" s="154"/>
      <c r="FRT16" s="154"/>
      <c r="FRU16" s="154"/>
      <c r="FRV16" s="154"/>
      <c r="FRW16" s="154"/>
      <c r="FRX16" s="154"/>
      <c r="FRY16" s="154"/>
      <c r="FRZ16" s="154"/>
      <c r="FSA16" s="154"/>
      <c r="FSB16" s="154"/>
      <c r="FSC16" s="154"/>
      <c r="FSD16" s="154"/>
      <c r="FSE16" s="154"/>
      <c r="FSF16" s="154"/>
      <c r="FSG16" s="154"/>
      <c r="FSH16" s="154"/>
      <c r="FSI16" s="154"/>
      <c r="FSJ16" s="154"/>
      <c r="FSK16" s="154"/>
      <c r="FSL16" s="154"/>
      <c r="FSM16" s="154"/>
      <c r="FSN16" s="154"/>
      <c r="FSO16" s="154"/>
      <c r="FSP16" s="154"/>
      <c r="FSQ16" s="154"/>
      <c r="FSR16" s="154"/>
      <c r="FSS16" s="154"/>
      <c r="FST16" s="154"/>
      <c r="FSU16" s="154"/>
      <c r="FSV16" s="154"/>
      <c r="FSW16" s="154"/>
      <c r="FSX16" s="154"/>
      <c r="FSY16" s="154"/>
      <c r="FSZ16" s="154"/>
      <c r="FTA16" s="154"/>
      <c r="FTB16" s="154"/>
      <c r="FTC16" s="154"/>
      <c r="FTD16" s="154"/>
      <c r="FTE16" s="154"/>
      <c r="FTF16" s="154"/>
      <c r="FTG16" s="154"/>
      <c r="FTH16" s="154"/>
      <c r="FTI16" s="154"/>
      <c r="FTJ16" s="154"/>
      <c r="FTK16" s="154"/>
      <c r="FTL16" s="154"/>
      <c r="FTM16" s="154"/>
      <c r="FTN16" s="154"/>
      <c r="FTO16" s="154"/>
      <c r="FTP16" s="154"/>
      <c r="FTQ16" s="154"/>
      <c r="FTR16" s="154"/>
      <c r="FTS16" s="154"/>
      <c r="FTT16" s="154"/>
      <c r="FTU16" s="154"/>
      <c r="FTV16" s="154"/>
      <c r="FTW16" s="154"/>
      <c r="FTX16" s="154"/>
      <c r="FTY16" s="154"/>
      <c r="FTZ16" s="154"/>
      <c r="FUA16" s="154"/>
      <c r="FUB16" s="154"/>
      <c r="FUC16" s="154"/>
      <c r="FUD16" s="154"/>
      <c r="FUE16" s="154"/>
      <c r="FUF16" s="154"/>
      <c r="FUG16" s="154"/>
      <c r="FUH16" s="154"/>
      <c r="FUI16" s="154"/>
      <c r="FUJ16" s="154"/>
      <c r="FUK16" s="154"/>
      <c r="FUL16" s="154"/>
      <c r="FUM16" s="154"/>
      <c r="FUN16" s="154"/>
      <c r="FUO16" s="154"/>
      <c r="FUP16" s="154"/>
      <c r="FUQ16" s="154"/>
      <c r="FUR16" s="154"/>
      <c r="FUS16" s="154"/>
      <c r="FUT16" s="154"/>
      <c r="FUU16" s="154"/>
      <c r="FUV16" s="154"/>
      <c r="FUW16" s="154"/>
      <c r="FUX16" s="154"/>
      <c r="FUY16" s="154"/>
      <c r="FUZ16" s="154"/>
      <c r="FVA16" s="154"/>
      <c r="FVB16" s="154"/>
      <c r="FVC16" s="154"/>
      <c r="FVD16" s="154"/>
      <c r="FVE16" s="154"/>
      <c r="FVF16" s="154"/>
      <c r="FVG16" s="154"/>
      <c r="FVH16" s="154"/>
      <c r="FVI16" s="154"/>
      <c r="FVJ16" s="154"/>
      <c r="FVK16" s="154"/>
      <c r="FVL16" s="154"/>
      <c r="FVM16" s="154"/>
      <c r="FVN16" s="154"/>
      <c r="FVO16" s="154"/>
      <c r="FVP16" s="154"/>
      <c r="FVQ16" s="154"/>
      <c r="FVR16" s="154"/>
      <c r="FVS16" s="154"/>
      <c r="FVT16" s="154"/>
      <c r="FVU16" s="154"/>
      <c r="FVV16" s="154"/>
      <c r="FVW16" s="154"/>
      <c r="FVX16" s="154"/>
      <c r="FVY16" s="154"/>
      <c r="FVZ16" s="154"/>
      <c r="FWA16" s="154"/>
      <c r="FWB16" s="154"/>
      <c r="FWC16" s="154"/>
      <c r="FWD16" s="154"/>
      <c r="FWE16" s="154"/>
      <c r="FWF16" s="154"/>
      <c r="FWG16" s="154"/>
      <c r="FWH16" s="154"/>
      <c r="FWI16" s="154"/>
      <c r="FWJ16" s="154"/>
      <c r="FWK16" s="154"/>
      <c r="FWL16" s="154"/>
      <c r="FWM16" s="154"/>
      <c r="FWN16" s="154"/>
      <c r="FWO16" s="154"/>
      <c r="FWP16" s="154"/>
      <c r="FWQ16" s="154"/>
      <c r="FWR16" s="154"/>
      <c r="FWS16" s="154"/>
      <c r="FWT16" s="154"/>
      <c r="FWU16" s="154"/>
      <c r="FWV16" s="154"/>
      <c r="FWW16" s="154"/>
      <c r="FWX16" s="154"/>
      <c r="FWY16" s="154"/>
      <c r="FWZ16" s="154"/>
      <c r="FXA16" s="154"/>
      <c r="FXB16" s="154"/>
      <c r="FXC16" s="154"/>
      <c r="FXD16" s="154"/>
      <c r="FXE16" s="154"/>
      <c r="FXF16" s="154"/>
      <c r="FXG16" s="154"/>
      <c r="FXH16" s="154"/>
      <c r="FXI16" s="154"/>
      <c r="FXJ16" s="154"/>
      <c r="FXK16" s="154"/>
      <c r="FXL16" s="154"/>
      <c r="FXM16" s="154"/>
      <c r="FXN16" s="154"/>
      <c r="FXO16" s="154"/>
      <c r="FXP16" s="154"/>
      <c r="FXQ16" s="154"/>
      <c r="FXR16" s="154"/>
      <c r="FXS16" s="154"/>
      <c r="FXT16" s="154"/>
      <c r="FXU16" s="154"/>
      <c r="FXV16" s="154"/>
      <c r="FXW16" s="154"/>
      <c r="FXX16" s="154"/>
      <c r="FXY16" s="154"/>
      <c r="FXZ16" s="154"/>
      <c r="FYA16" s="154"/>
      <c r="FYB16" s="154"/>
      <c r="FYC16" s="154"/>
      <c r="FYD16" s="154"/>
      <c r="FYE16" s="154"/>
      <c r="FYF16" s="154"/>
      <c r="FYG16" s="154"/>
      <c r="FYH16" s="154"/>
      <c r="FYI16" s="154"/>
      <c r="FYJ16" s="154"/>
      <c r="FYK16" s="154"/>
      <c r="FYL16" s="154"/>
      <c r="FYM16" s="154"/>
      <c r="FYN16" s="154"/>
      <c r="FYO16" s="154"/>
      <c r="FYP16" s="154"/>
      <c r="FYQ16" s="154"/>
      <c r="FYR16" s="154"/>
      <c r="FYS16" s="154"/>
      <c r="FYT16" s="154"/>
      <c r="FYU16" s="154"/>
      <c r="FYV16" s="154"/>
      <c r="FYW16" s="154"/>
      <c r="FYX16" s="154"/>
      <c r="FYY16" s="154"/>
      <c r="FYZ16" s="154"/>
      <c r="FZA16" s="154"/>
      <c r="FZB16" s="154"/>
      <c r="FZC16" s="154"/>
      <c r="FZD16" s="154"/>
      <c r="FZE16" s="154"/>
      <c r="FZF16" s="154"/>
      <c r="FZG16" s="154"/>
      <c r="FZH16" s="154"/>
      <c r="FZI16" s="154"/>
      <c r="FZJ16" s="154"/>
      <c r="FZK16" s="154"/>
      <c r="FZL16" s="154"/>
      <c r="FZM16" s="154"/>
      <c r="FZN16" s="154"/>
      <c r="FZO16" s="154"/>
      <c r="FZP16" s="154"/>
      <c r="FZQ16" s="154"/>
      <c r="FZR16" s="154"/>
      <c r="FZS16" s="154"/>
      <c r="FZT16" s="154"/>
      <c r="FZU16" s="154"/>
      <c r="FZV16" s="154"/>
      <c r="FZW16" s="154"/>
      <c r="FZX16" s="154"/>
      <c r="FZY16" s="154"/>
      <c r="FZZ16" s="154"/>
      <c r="GAA16" s="154"/>
      <c r="GAB16" s="154"/>
      <c r="GAC16" s="154"/>
      <c r="GAD16" s="154"/>
      <c r="GAE16" s="154"/>
      <c r="GAF16" s="154"/>
      <c r="GAG16" s="154"/>
      <c r="GAH16" s="154"/>
      <c r="GAI16" s="154"/>
      <c r="GAJ16" s="154"/>
      <c r="GAK16" s="154"/>
      <c r="GAL16" s="154"/>
      <c r="GAM16" s="154"/>
      <c r="GAN16" s="154"/>
      <c r="GAO16" s="154"/>
      <c r="GAP16" s="154"/>
      <c r="GAQ16" s="154"/>
      <c r="GAR16" s="154"/>
      <c r="GAS16" s="154"/>
      <c r="GAT16" s="154"/>
      <c r="GAU16" s="154"/>
      <c r="GAV16" s="154"/>
      <c r="GAW16" s="154"/>
      <c r="GAX16" s="154"/>
      <c r="GAY16" s="154"/>
      <c r="GAZ16" s="154"/>
      <c r="GBA16" s="154"/>
      <c r="GBB16" s="154"/>
      <c r="GBC16" s="154"/>
      <c r="GBD16" s="154"/>
      <c r="GBE16" s="154"/>
      <c r="GBF16" s="154"/>
      <c r="GBG16" s="154"/>
      <c r="GBH16" s="154"/>
      <c r="GBI16" s="154"/>
      <c r="GBJ16" s="154"/>
      <c r="GBK16" s="154"/>
      <c r="GBL16" s="154"/>
      <c r="GBM16" s="154"/>
      <c r="GBN16" s="154"/>
      <c r="GBO16" s="154"/>
      <c r="GBP16" s="154"/>
      <c r="GBQ16" s="154"/>
      <c r="GBR16" s="154"/>
      <c r="GBS16" s="154"/>
      <c r="GBT16" s="154"/>
      <c r="GBU16" s="154"/>
      <c r="GBV16" s="154"/>
      <c r="GBW16" s="154"/>
      <c r="GBX16" s="154"/>
      <c r="GBY16" s="154"/>
      <c r="GBZ16" s="154"/>
      <c r="GCA16" s="154"/>
      <c r="GCB16" s="154"/>
      <c r="GCC16" s="154"/>
      <c r="GCD16" s="154"/>
      <c r="GCE16" s="154"/>
      <c r="GCF16" s="154"/>
      <c r="GCG16" s="154"/>
      <c r="GCH16" s="154"/>
      <c r="GCI16" s="154"/>
      <c r="GCJ16" s="154"/>
      <c r="GCK16" s="154"/>
      <c r="GCL16" s="154"/>
      <c r="GCM16" s="154"/>
      <c r="GCN16" s="154"/>
      <c r="GCO16" s="154"/>
      <c r="GCP16" s="154"/>
      <c r="GCQ16" s="154"/>
      <c r="GCR16" s="154"/>
      <c r="GCS16" s="154"/>
      <c r="GCT16" s="154"/>
      <c r="GCU16" s="154"/>
      <c r="GCV16" s="154"/>
      <c r="GCW16" s="154"/>
      <c r="GCX16" s="154"/>
      <c r="GCY16" s="154"/>
      <c r="GCZ16" s="154"/>
      <c r="GDA16" s="154"/>
      <c r="GDB16" s="154"/>
      <c r="GDC16" s="154"/>
      <c r="GDD16" s="154"/>
      <c r="GDE16" s="154"/>
      <c r="GDF16" s="154"/>
      <c r="GDG16" s="154"/>
      <c r="GDH16" s="154"/>
      <c r="GDI16" s="154"/>
      <c r="GDJ16" s="154"/>
      <c r="GDK16" s="154"/>
      <c r="GDL16" s="154"/>
      <c r="GDM16" s="154"/>
      <c r="GDN16" s="154"/>
      <c r="GDO16" s="154"/>
      <c r="GDP16" s="154"/>
      <c r="GDQ16" s="154"/>
      <c r="GDR16" s="154"/>
      <c r="GDS16" s="154"/>
      <c r="GDT16" s="154"/>
      <c r="GDU16" s="154"/>
      <c r="GDV16" s="154"/>
      <c r="GDW16" s="154"/>
      <c r="GDX16" s="154"/>
      <c r="GDY16" s="154"/>
      <c r="GDZ16" s="154"/>
      <c r="GEA16" s="154"/>
      <c r="GEB16" s="154"/>
      <c r="GEC16" s="154"/>
      <c r="GED16" s="154"/>
      <c r="GEE16" s="154"/>
      <c r="GEF16" s="154"/>
      <c r="GEG16" s="154"/>
      <c r="GEH16" s="154"/>
      <c r="GEI16" s="154"/>
      <c r="GEJ16" s="154"/>
      <c r="GEK16" s="154"/>
      <c r="GEL16" s="154"/>
      <c r="GEM16" s="154"/>
      <c r="GEN16" s="154"/>
      <c r="GEO16" s="154"/>
      <c r="GEP16" s="154"/>
      <c r="GEQ16" s="154"/>
      <c r="GER16" s="154"/>
      <c r="GES16" s="154"/>
      <c r="GET16" s="154"/>
      <c r="GEU16" s="154"/>
      <c r="GEV16" s="154"/>
      <c r="GEW16" s="154"/>
      <c r="GEX16" s="154"/>
      <c r="GEY16" s="154"/>
      <c r="GEZ16" s="154"/>
      <c r="GFA16" s="154"/>
      <c r="GFB16" s="154"/>
      <c r="GFC16" s="154"/>
      <c r="GFD16" s="154"/>
      <c r="GFE16" s="154"/>
      <c r="GFF16" s="154"/>
      <c r="GFG16" s="154"/>
      <c r="GFH16" s="154"/>
      <c r="GFI16" s="154"/>
      <c r="GFJ16" s="154"/>
      <c r="GFK16" s="154"/>
      <c r="GFL16" s="154"/>
      <c r="GFM16" s="154"/>
      <c r="GFN16" s="154"/>
      <c r="GFO16" s="154"/>
      <c r="GFP16" s="154"/>
      <c r="GFQ16" s="154"/>
      <c r="GFR16" s="154"/>
      <c r="GFS16" s="154"/>
      <c r="GFT16" s="154"/>
      <c r="GFU16" s="154"/>
      <c r="GFV16" s="154"/>
      <c r="GFW16" s="154"/>
      <c r="GFX16" s="154"/>
      <c r="GFY16" s="154"/>
      <c r="GFZ16" s="154"/>
      <c r="GGA16" s="154"/>
      <c r="GGB16" s="154"/>
      <c r="GGC16" s="154"/>
      <c r="GGD16" s="154"/>
      <c r="GGE16" s="154"/>
      <c r="GGF16" s="154"/>
      <c r="GGG16" s="154"/>
      <c r="GGH16" s="154"/>
      <c r="GGI16" s="154"/>
      <c r="GGJ16" s="154"/>
      <c r="GGK16" s="154"/>
      <c r="GGL16" s="154"/>
      <c r="GGM16" s="154"/>
      <c r="GGN16" s="154"/>
      <c r="GGO16" s="154"/>
      <c r="GGP16" s="154"/>
      <c r="GGQ16" s="154"/>
      <c r="GGR16" s="154"/>
      <c r="GGS16" s="154"/>
      <c r="GGT16" s="154"/>
      <c r="GGU16" s="154"/>
      <c r="GGV16" s="154"/>
      <c r="GGW16" s="154"/>
      <c r="GGX16" s="154"/>
      <c r="GGY16" s="154"/>
      <c r="GGZ16" s="154"/>
      <c r="GHA16" s="154"/>
      <c r="GHB16" s="154"/>
      <c r="GHC16" s="154"/>
      <c r="GHD16" s="154"/>
      <c r="GHE16" s="154"/>
      <c r="GHF16" s="154"/>
      <c r="GHG16" s="154"/>
      <c r="GHH16" s="154"/>
      <c r="GHI16" s="154"/>
      <c r="GHJ16" s="154"/>
      <c r="GHK16" s="154"/>
      <c r="GHL16" s="154"/>
      <c r="GHM16" s="154"/>
      <c r="GHN16" s="154"/>
      <c r="GHO16" s="154"/>
      <c r="GHP16" s="154"/>
      <c r="GHQ16" s="154"/>
      <c r="GHR16" s="154"/>
      <c r="GHS16" s="154"/>
      <c r="GHT16" s="154"/>
      <c r="GHU16" s="154"/>
      <c r="GHV16" s="154"/>
      <c r="GHW16" s="154"/>
      <c r="GHX16" s="154"/>
      <c r="GHY16" s="154"/>
      <c r="GHZ16" s="154"/>
      <c r="GIA16" s="154"/>
      <c r="GIB16" s="154"/>
      <c r="GIC16" s="154"/>
      <c r="GID16" s="154"/>
      <c r="GIE16" s="154"/>
      <c r="GIF16" s="154"/>
      <c r="GIG16" s="154"/>
      <c r="GIH16" s="154"/>
      <c r="GII16" s="154"/>
      <c r="GIJ16" s="154"/>
      <c r="GIK16" s="154"/>
      <c r="GIL16" s="154"/>
      <c r="GIM16" s="154"/>
      <c r="GIN16" s="154"/>
      <c r="GIO16" s="154"/>
      <c r="GIP16" s="154"/>
      <c r="GIQ16" s="154"/>
      <c r="GIR16" s="154"/>
      <c r="GIS16" s="154"/>
      <c r="GIT16" s="154"/>
      <c r="GIU16" s="154"/>
      <c r="GIV16" s="154"/>
      <c r="GIW16" s="154"/>
      <c r="GIX16" s="154"/>
      <c r="GIY16" s="154"/>
      <c r="GIZ16" s="154"/>
      <c r="GJA16" s="154"/>
      <c r="GJB16" s="154"/>
      <c r="GJC16" s="154"/>
      <c r="GJD16" s="154"/>
      <c r="GJE16" s="154"/>
      <c r="GJF16" s="154"/>
      <c r="GJG16" s="154"/>
      <c r="GJH16" s="154"/>
      <c r="GJI16" s="154"/>
      <c r="GJJ16" s="154"/>
      <c r="GJK16" s="154"/>
      <c r="GJL16" s="154"/>
      <c r="GJM16" s="154"/>
      <c r="GJN16" s="154"/>
      <c r="GJO16" s="154"/>
      <c r="GJP16" s="154"/>
      <c r="GJQ16" s="154"/>
      <c r="GJR16" s="154"/>
      <c r="GJS16" s="154"/>
      <c r="GJT16" s="154"/>
      <c r="GJU16" s="154"/>
      <c r="GJV16" s="154"/>
      <c r="GJW16" s="154"/>
      <c r="GJX16" s="154"/>
      <c r="GJY16" s="154"/>
      <c r="GJZ16" s="154"/>
      <c r="GKA16" s="154"/>
      <c r="GKB16" s="154"/>
      <c r="GKC16" s="154"/>
      <c r="GKD16" s="154"/>
      <c r="GKE16" s="154"/>
      <c r="GKF16" s="154"/>
      <c r="GKG16" s="154"/>
      <c r="GKH16" s="154"/>
      <c r="GKI16" s="154"/>
      <c r="GKJ16" s="154"/>
      <c r="GKK16" s="154"/>
      <c r="GKL16" s="154"/>
      <c r="GKM16" s="154"/>
      <c r="GKN16" s="154"/>
      <c r="GKO16" s="154"/>
      <c r="GKP16" s="154"/>
      <c r="GKQ16" s="154"/>
      <c r="GKR16" s="154"/>
      <c r="GKS16" s="154"/>
      <c r="GKT16" s="154"/>
      <c r="GKU16" s="154"/>
      <c r="GKV16" s="154"/>
      <c r="GKW16" s="154"/>
      <c r="GKX16" s="154"/>
      <c r="GKY16" s="154"/>
      <c r="GKZ16" s="154"/>
      <c r="GLA16" s="154"/>
      <c r="GLB16" s="154"/>
      <c r="GLC16" s="154"/>
      <c r="GLD16" s="154"/>
      <c r="GLE16" s="154"/>
      <c r="GLF16" s="154"/>
      <c r="GLG16" s="154"/>
      <c r="GLH16" s="154"/>
      <c r="GLI16" s="154"/>
      <c r="GLJ16" s="154"/>
      <c r="GLK16" s="154"/>
      <c r="GLL16" s="154"/>
      <c r="GLM16" s="154"/>
      <c r="GLN16" s="154"/>
      <c r="GLO16" s="154"/>
      <c r="GLP16" s="154"/>
      <c r="GLQ16" s="154"/>
      <c r="GLR16" s="154"/>
      <c r="GLS16" s="154"/>
      <c r="GLT16" s="154"/>
      <c r="GLU16" s="154"/>
      <c r="GLV16" s="154"/>
      <c r="GLW16" s="154"/>
      <c r="GLX16" s="154"/>
      <c r="GLY16" s="154"/>
      <c r="GLZ16" s="154"/>
      <c r="GMA16" s="154"/>
      <c r="GMB16" s="154"/>
      <c r="GMC16" s="154"/>
      <c r="GMD16" s="154"/>
      <c r="GME16" s="154"/>
      <c r="GMF16" s="154"/>
      <c r="GMG16" s="154"/>
      <c r="GMH16" s="154"/>
      <c r="GMI16" s="154"/>
      <c r="GMJ16" s="154"/>
      <c r="GMK16" s="154"/>
      <c r="GML16" s="154"/>
      <c r="GMM16" s="154"/>
      <c r="GMN16" s="154"/>
      <c r="GMO16" s="154"/>
      <c r="GMP16" s="154"/>
      <c r="GMQ16" s="154"/>
      <c r="GMR16" s="154"/>
      <c r="GMS16" s="154"/>
      <c r="GMT16" s="154"/>
      <c r="GMU16" s="154"/>
      <c r="GMV16" s="154"/>
      <c r="GMW16" s="154"/>
      <c r="GMX16" s="154"/>
      <c r="GMY16" s="154"/>
      <c r="GMZ16" s="154"/>
      <c r="GNA16" s="154"/>
      <c r="GNB16" s="154"/>
      <c r="GNC16" s="154"/>
      <c r="GND16" s="154"/>
      <c r="GNE16" s="154"/>
      <c r="GNF16" s="154"/>
      <c r="GNG16" s="154"/>
      <c r="GNH16" s="154"/>
      <c r="GNI16" s="154"/>
      <c r="GNJ16" s="154"/>
      <c r="GNK16" s="154"/>
      <c r="GNL16" s="154"/>
      <c r="GNM16" s="154"/>
      <c r="GNN16" s="154"/>
      <c r="GNO16" s="154"/>
      <c r="GNP16" s="154"/>
      <c r="GNQ16" s="154"/>
      <c r="GNR16" s="154"/>
      <c r="GNS16" s="154"/>
      <c r="GNT16" s="154"/>
      <c r="GNU16" s="154"/>
      <c r="GNV16" s="154"/>
      <c r="GNW16" s="154"/>
      <c r="GNX16" s="154"/>
      <c r="GNY16" s="154"/>
      <c r="GNZ16" s="154"/>
      <c r="GOA16" s="154"/>
      <c r="GOB16" s="154"/>
      <c r="GOC16" s="154"/>
      <c r="GOD16" s="154"/>
      <c r="GOE16" s="154"/>
      <c r="GOF16" s="154"/>
      <c r="GOG16" s="154"/>
      <c r="GOH16" s="154"/>
      <c r="GOI16" s="154"/>
      <c r="GOJ16" s="154"/>
      <c r="GOK16" s="154"/>
      <c r="GOL16" s="154"/>
      <c r="GOM16" s="154"/>
      <c r="GON16" s="154"/>
      <c r="GOO16" s="154"/>
      <c r="GOP16" s="154"/>
      <c r="GOQ16" s="154"/>
      <c r="GOR16" s="154"/>
      <c r="GOS16" s="154"/>
      <c r="GOT16" s="154"/>
      <c r="GOU16" s="154"/>
      <c r="GOV16" s="154"/>
      <c r="GOW16" s="154"/>
      <c r="GOX16" s="154"/>
      <c r="GOY16" s="154"/>
      <c r="GOZ16" s="154"/>
      <c r="GPA16" s="154"/>
      <c r="GPB16" s="154"/>
      <c r="GPC16" s="154"/>
      <c r="GPD16" s="154"/>
      <c r="GPE16" s="154"/>
      <c r="GPF16" s="154"/>
      <c r="GPG16" s="154"/>
      <c r="GPH16" s="154"/>
      <c r="GPI16" s="154"/>
      <c r="GPJ16" s="154"/>
      <c r="GPK16" s="154"/>
      <c r="GPL16" s="154"/>
      <c r="GPM16" s="154"/>
      <c r="GPN16" s="154"/>
      <c r="GPO16" s="154"/>
      <c r="GPP16" s="154"/>
      <c r="GPQ16" s="154"/>
      <c r="GPR16" s="154"/>
      <c r="GPS16" s="154"/>
      <c r="GPT16" s="154"/>
      <c r="GPU16" s="154"/>
      <c r="GPV16" s="154"/>
      <c r="GPW16" s="154"/>
      <c r="GPX16" s="154"/>
      <c r="GPY16" s="154"/>
      <c r="GPZ16" s="154"/>
      <c r="GQA16" s="154"/>
      <c r="GQB16" s="154"/>
      <c r="GQC16" s="154"/>
      <c r="GQD16" s="154"/>
      <c r="GQE16" s="154"/>
      <c r="GQF16" s="154"/>
      <c r="GQG16" s="154"/>
      <c r="GQH16" s="154"/>
      <c r="GQI16" s="154"/>
      <c r="GQJ16" s="154"/>
      <c r="GQK16" s="154"/>
      <c r="GQL16" s="154"/>
      <c r="GQM16" s="154"/>
      <c r="GQN16" s="154"/>
      <c r="GQO16" s="154"/>
      <c r="GQP16" s="154"/>
      <c r="GQQ16" s="154"/>
      <c r="GQR16" s="154"/>
      <c r="GQS16" s="154"/>
      <c r="GQT16" s="154"/>
      <c r="GQU16" s="154"/>
      <c r="GQV16" s="154"/>
      <c r="GQW16" s="154"/>
      <c r="GQX16" s="154"/>
      <c r="GQY16" s="154"/>
      <c r="GQZ16" s="154"/>
      <c r="GRA16" s="154"/>
      <c r="GRB16" s="154"/>
      <c r="GRC16" s="154"/>
      <c r="GRD16" s="154"/>
      <c r="GRE16" s="154"/>
      <c r="GRF16" s="154"/>
      <c r="GRG16" s="154"/>
      <c r="GRH16" s="154"/>
      <c r="GRI16" s="154"/>
      <c r="GRJ16" s="154"/>
      <c r="GRK16" s="154"/>
      <c r="GRL16" s="154"/>
      <c r="GRM16" s="154"/>
      <c r="GRN16" s="154"/>
      <c r="GRO16" s="154"/>
      <c r="GRP16" s="154"/>
      <c r="GRQ16" s="154"/>
      <c r="GRR16" s="154"/>
      <c r="GRS16" s="154"/>
      <c r="GRT16" s="154"/>
      <c r="GRU16" s="154"/>
      <c r="GRV16" s="154"/>
      <c r="GRW16" s="154"/>
      <c r="GRX16" s="154"/>
      <c r="GRY16" s="154"/>
      <c r="GRZ16" s="154"/>
      <c r="GSA16" s="154"/>
      <c r="GSB16" s="154"/>
      <c r="GSC16" s="154"/>
      <c r="GSD16" s="154"/>
      <c r="GSE16" s="154"/>
      <c r="GSF16" s="154"/>
      <c r="GSG16" s="154"/>
      <c r="GSH16" s="154"/>
      <c r="GSI16" s="154"/>
      <c r="GSJ16" s="154"/>
      <c r="GSK16" s="154"/>
      <c r="GSL16" s="154"/>
      <c r="GSM16" s="154"/>
      <c r="GSN16" s="154"/>
      <c r="GSO16" s="154"/>
      <c r="GSP16" s="154"/>
      <c r="GSQ16" s="154"/>
      <c r="GSR16" s="154"/>
      <c r="GSS16" s="154"/>
      <c r="GST16" s="154"/>
      <c r="GSU16" s="154"/>
      <c r="GSV16" s="154"/>
      <c r="GSW16" s="154"/>
      <c r="GSX16" s="154"/>
      <c r="GSY16" s="154"/>
      <c r="GSZ16" s="154"/>
      <c r="GTA16" s="154"/>
      <c r="GTB16" s="154"/>
      <c r="GTC16" s="154"/>
      <c r="GTD16" s="154"/>
      <c r="GTE16" s="154"/>
      <c r="GTF16" s="154"/>
      <c r="GTG16" s="154"/>
      <c r="GTH16" s="154"/>
      <c r="GTI16" s="154"/>
      <c r="GTJ16" s="154"/>
      <c r="GTK16" s="154"/>
      <c r="GTL16" s="154"/>
      <c r="GTM16" s="154"/>
      <c r="GTN16" s="154"/>
      <c r="GTO16" s="154"/>
      <c r="GTP16" s="154"/>
      <c r="GTQ16" s="154"/>
      <c r="GTR16" s="154"/>
      <c r="GTS16" s="154"/>
      <c r="GTT16" s="154"/>
      <c r="GTU16" s="154"/>
      <c r="GTV16" s="154"/>
      <c r="GTW16" s="154"/>
      <c r="GTX16" s="154"/>
      <c r="GTY16" s="154"/>
      <c r="GTZ16" s="154"/>
      <c r="GUA16" s="154"/>
      <c r="GUB16" s="154"/>
      <c r="GUC16" s="154"/>
      <c r="GUD16" s="154"/>
      <c r="GUE16" s="154"/>
      <c r="GUF16" s="154"/>
      <c r="GUG16" s="154"/>
      <c r="GUH16" s="154"/>
      <c r="GUI16" s="154"/>
      <c r="GUJ16" s="154"/>
      <c r="GUK16" s="154"/>
      <c r="GUL16" s="154"/>
      <c r="GUM16" s="154"/>
      <c r="GUN16" s="154"/>
      <c r="GUO16" s="154"/>
      <c r="GUP16" s="154"/>
      <c r="GUQ16" s="154"/>
      <c r="GUR16" s="154"/>
      <c r="GUS16" s="154"/>
      <c r="GUT16" s="154"/>
      <c r="GUU16" s="154"/>
      <c r="GUV16" s="154"/>
      <c r="GUW16" s="154"/>
      <c r="GUX16" s="154"/>
      <c r="GUY16" s="154"/>
      <c r="GUZ16" s="154"/>
      <c r="GVA16" s="154"/>
      <c r="GVB16" s="154"/>
      <c r="GVC16" s="154"/>
      <c r="GVD16" s="154"/>
      <c r="GVE16" s="154"/>
      <c r="GVF16" s="154"/>
      <c r="GVG16" s="154"/>
      <c r="GVH16" s="154"/>
      <c r="GVI16" s="154"/>
      <c r="GVJ16" s="154"/>
      <c r="GVK16" s="154"/>
      <c r="GVL16" s="154"/>
      <c r="GVM16" s="154"/>
      <c r="GVN16" s="154"/>
      <c r="GVO16" s="154"/>
      <c r="GVP16" s="154"/>
      <c r="GVQ16" s="154"/>
      <c r="GVR16" s="154"/>
      <c r="GVS16" s="154"/>
      <c r="GVT16" s="154"/>
      <c r="GVU16" s="154"/>
      <c r="GVV16" s="154"/>
      <c r="GVW16" s="154"/>
      <c r="GVX16" s="154"/>
      <c r="GVY16" s="154"/>
      <c r="GVZ16" s="154"/>
      <c r="GWA16" s="154"/>
      <c r="GWB16" s="154"/>
      <c r="GWC16" s="154"/>
      <c r="GWD16" s="154"/>
      <c r="GWE16" s="154"/>
      <c r="GWF16" s="154"/>
      <c r="GWG16" s="154"/>
      <c r="GWH16" s="154"/>
      <c r="GWI16" s="154"/>
      <c r="GWJ16" s="154"/>
      <c r="GWK16" s="154"/>
      <c r="GWL16" s="154"/>
      <c r="GWM16" s="154"/>
      <c r="GWN16" s="154"/>
      <c r="GWO16" s="154"/>
      <c r="GWP16" s="154"/>
      <c r="GWQ16" s="154"/>
      <c r="GWR16" s="154"/>
      <c r="GWS16" s="154"/>
      <c r="GWT16" s="154"/>
      <c r="GWU16" s="154"/>
      <c r="GWV16" s="154"/>
      <c r="GWW16" s="154"/>
      <c r="GWX16" s="154"/>
      <c r="GWY16" s="154"/>
      <c r="GWZ16" s="154"/>
      <c r="GXA16" s="154"/>
      <c r="GXB16" s="154"/>
      <c r="GXC16" s="154"/>
      <c r="GXD16" s="154"/>
      <c r="GXE16" s="154"/>
      <c r="GXF16" s="154"/>
      <c r="GXG16" s="154"/>
      <c r="GXH16" s="154"/>
      <c r="GXI16" s="154"/>
      <c r="GXJ16" s="154"/>
      <c r="GXK16" s="154"/>
      <c r="GXL16" s="154"/>
      <c r="GXM16" s="154"/>
      <c r="GXN16" s="154"/>
      <c r="GXO16" s="154"/>
      <c r="GXP16" s="154"/>
      <c r="GXQ16" s="154"/>
      <c r="GXR16" s="154"/>
      <c r="GXS16" s="154"/>
      <c r="GXT16" s="154"/>
      <c r="GXU16" s="154"/>
      <c r="GXV16" s="154"/>
      <c r="GXW16" s="154"/>
      <c r="GXX16" s="154"/>
      <c r="GXY16" s="154"/>
      <c r="GXZ16" s="154"/>
      <c r="GYA16" s="154"/>
      <c r="GYB16" s="154"/>
      <c r="GYC16" s="154"/>
      <c r="GYD16" s="154"/>
      <c r="GYE16" s="154"/>
      <c r="GYF16" s="154"/>
      <c r="GYG16" s="154"/>
      <c r="GYH16" s="154"/>
      <c r="GYI16" s="154"/>
      <c r="GYJ16" s="154"/>
      <c r="GYK16" s="154"/>
      <c r="GYL16" s="154"/>
      <c r="GYM16" s="154"/>
      <c r="GYN16" s="154"/>
      <c r="GYO16" s="154"/>
      <c r="GYP16" s="154"/>
      <c r="GYQ16" s="154"/>
      <c r="GYR16" s="154"/>
      <c r="GYS16" s="154"/>
      <c r="GYT16" s="154"/>
      <c r="GYU16" s="154"/>
      <c r="GYV16" s="154"/>
      <c r="GYW16" s="154"/>
      <c r="GYX16" s="154"/>
      <c r="GYY16" s="154"/>
      <c r="GYZ16" s="154"/>
      <c r="GZA16" s="154"/>
      <c r="GZB16" s="154"/>
      <c r="GZC16" s="154"/>
      <c r="GZD16" s="154"/>
      <c r="GZE16" s="154"/>
      <c r="GZF16" s="154"/>
      <c r="GZG16" s="154"/>
      <c r="GZH16" s="154"/>
      <c r="GZI16" s="154"/>
      <c r="GZJ16" s="154"/>
      <c r="GZK16" s="154"/>
      <c r="GZL16" s="154"/>
      <c r="GZM16" s="154"/>
      <c r="GZN16" s="154"/>
      <c r="GZO16" s="154"/>
      <c r="GZP16" s="154"/>
      <c r="GZQ16" s="154"/>
      <c r="GZR16" s="154"/>
      <c r="GZS16" s="154"/>
      <c r="GZT16" s="154"/>
      <c r="GZU16" s="154"/>
      <c r="GZV16" s="154"/>
      <c r="GZW16" s="154"/>
      <c r="GZX16" s="154"/>
      <c r="GZY16" s="154"/>
      <c r="GZZ16" s="154"/>
      <c r="HAA16" s="154"/>
      <c r="HAB16" s="154"/>
      <c r="HAC16" s="154"/>
      <c r="HAD16" s="154"/>
      <c r="HAE16" s="154"/>
      <c r="HAF16" s="154"/>
      <c r="HAG16" s="154"/>
      <c r="HAH16" s="154"/>
      <c r="HAI16" s="154"/>
      <c r="HAJ16" s="154"/>
      <c r="HAK16" s="154"/>
      <c r="HAL16" s="154"/>
      <c r="HAM16" s="154"/>
      <c r="HAN16" s="154"/>
      <c r="HAO16" s="154"/>
      <c r="HAP16" s="154"/>
      <c r="HAQ16" s="154"/>
      <c r="HAR16" s="154"/>
      <c r="HAS16" s="154"/>
      <c r="HAT16" s="154"/>
      <c r="HAU16" s="154"/>
      <c r="HAV16" s="154"/>
      <c r="HAW16" s="154"/>
      <c r="HAX16" s="154"/>
      <c r="HAY16" s="154"/>
      <c r="HAZ16" s="154"/>
      <c r="HBA16" s="154"/>
      <c r="HBB16" s="154"/>
      <c r="HBC16" s="154"/>
      <c r="HBD16" s="154"/>
      <c r="HBE16" s="154"/>
      <c r="HBF16" s="154"/>
      <c r="HBG16" s="154"/>
      <c r="HBH16" s="154"/>
      <c r="HBI16" s="154"/>
      <c r="HBJ16" s="154"/>
      <c r="HBK16" s="154"/>
      <c r="HBL16" s="154"/>
      <c r="HBM16" s="154"/>
      <c r="HBN16" s="154"/>
      <c r="HBO16" s="154"/>
      <c r="HBP16" s="154"/>
      <c r="HBQ16" s="154"/>
      <c r="HBR16" s="154"/>
      <c r="HBS16" s="154"/>
      <c r="HBT16" s="154"/>
      <c r="HBU16" s="154"/>
      <c r="HBV16" s="154"/>
      <c r="HBW16" s="154"/>
      <c r="HBX16" s="154"/>
      <c r="HBY16" s="154"/>
      <c r="HBZ16" s="154"/>
      <c r="HCA16" s="154"/>
      <c r="HCB16" s="154"/>
      <c r="HCC16" s="154"/>
      <c r="HCD16" s="154"/>
      <c r="HCE16" s="154"/>
      <c r="HCF16" s="154"/>
      <c r="HCG16" s="154"/>
      <c r="HCH16" s="154"/>
      <c r="HCI16" s="154"/>
      <c r="HCJ16" s="154"/>
      <c r="HCK16" s="154"/>
      <c r="HCL16" s="154"/>
      <c r="HCM16" s="154"/>
      <c r="HCN16" s="154"/>
      <c r="HCO16" s="154"/>
      <c r="HCP16" s="154"/>
      <c r="HCQ16" s="154"/>
      <c r="HCR16" s="154"/>
      <c r="HCS16" s="154"/>
      <c r="HCT16" s="154"/>
      <c r="HCU16" s="154"/>
      <c r="HCV16" s="154"/>
      <c r="HCW16" s="154"/>
      <c r="HCX16" s="154"/>
      <c r="HCY16" s="154"/>
      <c r="HCZ16" s="154"/>
      <c r="HDA16" s="154"/>
      <c r="HDB16" s="154"/>
      <c r="HDC16" s="154"/>
      <c r="HDD16" s="154"/>
      <c r="HDE16" s="154"/>
      <c r="HDF16" s="154"/>
      <c r="HDG16" s="154"/>
      <c r="HDH16" s="154"/>
      <c r="HDI16" s="154"/>
      <c r="HDJ16" s="154"/>
      <c r="HDK16" s="154"/>
      <c r="HDL16" s="154"/>
      <c r="HDM16" s="154"/>
      <c r="HDN16" s="154"/>
      <c r="HDO16" s="154"/>
      <c r="HDP16" s="154"/>
      <c r="HDQ16" s="154"/>
      <c r="HDR16" s="154"/>
      <c r="HDS16" s="154"/>
      <c r="HDT16" s="154"/>
      <c r="HDU16" s="154"/>
      <c r="HDV16" s="154"/>
      <c r="HDW16" s="154"/>
      <c r="HDX16" s="154"/>
      <c r="HDY16" s="154"/>
      <c r="HDZ16" s="154"/>
      <c r="HEA16" s="154"/>
      <c r="HEB16" s="154"/>
      <c r="HEC16" s="154"/>
      <c r="HED16" s="154"/>
      <c r="HEE16" s="154"/>
      <c r="HEF16" s="154"/>
      <c r="HEG16" s="154"/>
      <c r="HEH16" s="154"/>
      <c r="HEI16" s="154"/>
      <c r="HEJ16" s="154"/>
      <c r="HEK16" s="154"/>
      <c r="HEL16" s="154"/>
      <c r="HEM16" s="154"/>
      <c r="HEN16" s="154"/>
      <c r="HEO16" s="154"/>
      <c r="HEP16" s="154"/>
      <c r="HEQ16" s="154"/>
      <c r="HER16" s="154"/>
      <c r="HES16" s="154"/>
      <c r="HET16" s="154"/>
      <c r="HEU16" s="154"/>
      <c r="HEV16" s="154"/>
      <c r="HEW16" s="154"/>
      <c r="HEX16" s="154"/>
      <c r="HEY16" s="154"/>
      <c r="HEZ16" s="154"/>
      <c r="HFA16" s="154"/>
      <c r="HFB16" s="154"/>
      <c r="HFC16" s="154"/>
      <c r="HFD16" s="154"/>
      <c r="HFE16" s="154"/>
      <c r="HFF16" s="154"/>
      <c r="HFG16" s="154"/>
      <c r="HFH16" s="154"/>
      <c r="HFI16" s="154"/>
      <c r="HFJ16" s="154"/>
      <c r="HFK16" s="154"/>
      <c r="HFL16" s="154"/>
      <c r="HFM16" s="154"/>
      <c r="HFN16" s="154"/>
      <c r="HFO16" s="154"/>
      <c r="HFP16" s="154"/>
      <c r="HFQ16" s="154"/>
      <c r="HFR16" s="154"/>
      <c r="HFS16" s="154"/>
      <c r="HFT16" s="154"/>
      <c r="HFU16" s="154"/>
      <c r="HFV16" s="154"/>
      <c r="HFW16" s="154"/>
      <c r="HFX16" s="154"/>
      <c r="HFY16" s="154"/>
      <c r="HFZ16" s="154"/>
      <c r="HGA16" s="154"/>
      <c r="HGB16" s="154"/>
      <c r="HGC16" s="154"/>
      <c r="HGD16" s="154"/>
      <c r="HGE16" s="154"/>
      <c r="HGF16" s="154"/>
      <c r="HGG16" s="154"/>
      <c r="HGH16" s="154"/>
      <c r="HGI16" s="154"/>
      <c r="HGJ16" s="154"/>
      <c r="HGK16" s="154"/>
      <c r="HGL16" s="154"/>
      <c r="HGM16" s="154"/>
      <c r="HGN16" s="154"/>
      <c r="HGO16" s="154"/>
      <c r="HGP16" s="154"/>
      <c r="HGQ16" s="154"/>
      <c r="HGR16" s="154"/>
      <c r="HGS16" s="154"/>
      <c r="HGT16" s="154"/>
      <c r="HGU16" s="154"/>
      <c r="HGV16" s="154"/>
      <c r="HGW16" s="154"/>
      <c r="HGX16" s="154"/>
      <c r="HGY16" s="154"/>
      <c r="HGZ16" s="154"/>
      <c r="HHA16" s="154"/>
      <c r="HHB16" s="154"/>
      <c r="HHC16" s="154"/>
      <c r="HHD16" s="154"/>
      <c r="HHE16" s="154"/>
      <c r="HHF16" s="154"/>
      <c r="HHG16" s="154"/>
      <c r="HHH16" s="154"/>
      <c r="HHI16" s="154"/>
      <c r="HHJ16" s="154"/>
      <c r="HHK16" s="154"/>
      <c r="HHL16" s="154"/>
      <c r="HHM16" s="154"/>
      <c r="HHN16" s="154"/>
      <c r="HHO16" s="154"/>
      <c r="HHP16" s="154"/>
      <c r="HHQ16" s="154"/>
      <c r="HHR16" s="154"/>
      <c r="HHS16" s="154"/>
      <c r="HHT16" s="154"/>
      <c r="HHU16" s="154"/>
      <c r="HHV16" s="154"/>
      <c r="HHW16" s="154"/>
      <c r="HHX16" s="154"/>
      <c r="HHY16" s="154"/>
      <c r="HHZ16" s="154"/>
      <c r="HIA16" s="154"/>
      <c r="HIB16" s="154"/>
      <c r="HIC16" s="154"/>
      <c r="HID16" s="154"/>
      <c r="HIE16" s="154"/>
      <c r="HIF16" s="154"/>
      <c r="HIG16" s="154"/>
      <c r="HIH16" s="154"/>
      <c r="HII16" s="154"/>
      <c r="HIJ16" s="154"/>
      <c r="HIK16" s="154"/>
      <c r="HIL16" s="154"/>
      <c r="HIM16" s="154"/>
      <c r="HIN16" s="154"/>
      <c r="HIO16" s="154"/>
      <c r="HIP16" s="154"/>
      <c r="HIQ16" s="154"/>
      <c r="HIR16" s="154"/>
      <c r="HIS16" s="154"/>
      <c r="HIT16" s="154"/>
      <c r="HIU16" s="154"/>
      <c r="HIV16" s="154"/>
      <c r="HIW16" s="154"/>
      <c r="HIX16" s="154"/>
      <c r="HIY16" s="154"/>
      <c r="HIZ16" s="154"/>
      <c r="HJA16" s="154"/>
      <c r="HJB16" s="154"/>
      <c r="HJC16" s="154"/>
      <c r="HJD16" s="154"/>
      <c r="HJE16" s="154"/>
      <c r="HJF16" s="154"/>
      <c r="HJG16" s="154"/>
      <c r="HJH16" s="154"/>
      <c r="HJI16" s="154"/>
      <c r="HJJ16" s="154"/>
      <c r="HJK16" s="154"/>
      <c r="HJL16" s="154"/>
      <c r="HJM16" s="154"/>
      <c r="HJN16" s="154"/>
      <c r="HJO16" s="154"/>
      <c r="HJP16" s="154"/>
      <c r="HJQ16" s="154"/>
      <c r="HJR16" s="154"/>
      <c r="HJS16" s="154"/>
      <c r="HJT16" s="154"/>
      <c r="HJU16" s="154"/>
      <c r="HJV16" s="154"/>
      <c r="HJW16" s="154"/>
      <c r="HJX16" s="154"/>
      <c r="HJY16" s="154"/>
      <c r="HJZ16" s="154"/>
      <c r="HKA16" s="154"/>
      <c r="HKB16" s="154"/>
      <c r="HKC16" s="154"/>
      <c r="HKD16" s="154"/>
      <c r="HKE16" s="154"/>
      <c r="HKF16" s="154"/>
      <c r="HKG16" s="154"/>
      <c r="HKH16" s="154"/>
      <c r="HKI16" s="154"/>
      <c r="HKJ16" s="154"/>
      <c r="HKK16" s="154"/>
      <c r="HKL16" s="154"/>
      <c r="HKM16" s="154"/>
      <c r="HKN16" s="154"/>
      <c r="HKO16" s="154"/>
      <c r="HKP16" s="154"/>
      <c r="HKQ16" s="154"/>
      <c r="HKR16" s="154"/>
      <c r="HKS16" s="154"/>
      <c r="HKT16" s="154"/>
      <c r="HKU16" s="154"/>
      <c r="HKV16" s="154"/>
      <c r="HKW16" s="154"/>
      <c r="HKX16" s="154"/>
      <c r="HKY16" s="154"/>
      <c r="HKZ16" s="154"/>
      <c r="HLA16" s="154"/>
      <c r="HLB16" s="154"/>
      <c r="HLC16" s="154"/>
      <c r="HLD16" s="154"/>
      <c r="HLE16" s="154"/>
      <c r="HLF16" s="154"/>
      <c r="HLG16" s="154"/>
      <c r="HLH16" s="154"/>
      <c r="HLI16" s="154"/>
      <c r="HLJ16" s="154"/>
      <c r="HLK16" s="154"/>
      <c r="HLL16" s="154"/>
      <c r="HLM16" s="154"/>
      <c r="HLN16" s="154"/>
      <c r="HLO16" s="154"/>
      <c r="HLP16" s="154"/>
      <c r="HLQ16" s="154"/>
      <c r="HLR16" s="154"/>
      <c r="HLS16" s="154"/>
      <c r="HLT16" s="154"/>
      <c r="HLU16" s="154"/>
      <c r="HLV16" s="154"/>
      <c r="HLW16" s="154"/>
      <c r="HLX16" s="154"/>
      <c r="HLY16" s="154"/>
      <c r="HLZ16" s="154"/>
      <c r="HMA16" s="154"/>
      <c r="HMB16" s="154"/>
      <c r="HMC16" s="154"/>
      <c r="HMD16" s="154"/>
      <c r="HME16" s="154"/>
      <c r="HMF16" s="154"/>
      <c r="HMG16" s="154"/>
      <c r="HMH16" s="154"/>
      <c r="HMI16" s="154"/>
      <c r="HMJ16" s="154"/>
      <c r="HMK16" s="154"/>
      <c r="HML16" s="154"/>
      <c r="HMM16" s="154"/>
      <c r="HMN16" s="154"/>
      <c r="HMO16" s="154"/>
      <c r="HMP16" s="154"/>
      <c r="HMQ16" s="154"/>
      <c r="HMR16" s="154"/>
      <c r="HMS16" s="154"/>
      <c r="HMT16" s="154"/>
      <c r="HMU16" s="154"/>
      <c r="HMV16" s="154"/>
      <c r="HMW16" s="154"/>
      <c r="HMX16" s="154"/>
      <c r="HMY16" s="154"/>
      <c r="HMZ16" s="154"/>
      <c r="HNA16" s="154"/>
      <c r="HNB16" s="154"/>
      <c r="HNC16" s="154"/>
      <c r="HND16" s="154"/>
      <c r="HNE16" s="154"/>
      <c r="HNF16" s="154"/>
      <c r="HNG16" s="154"/>
      <c r="HNH16" s="154"/>
      <c r="HNI16" s="154"/>
      <c r="HNJ16" s="154"/>
      <c r="HNK16" s="154"/>
      <c r="HNL16" s="154"/>
      <c r="HNM16" s="154"/>
      <c r="HNN16" s="154"/>
      <c r="HNO16" s="154"/>
      <c r="HNP16" s="154"/>
      <c r="HNQ16" s="154"/>
      <c r="HNR16" s="154"/>
      <c r="HNS16" s="154"/>
      <c r="HNT16" s="154"/>
      <c r="HNU16" s="154"/>
      <c r="HNV16" s="154"/>
      <c r="HNW16" s="154"/>
      <c r="HNX16" s="154"/>
      <c r="HNY16" s="154"/>
      <c r="HNZ16" s="154"/>
      <c r="HOA16" s="154"/>
      <c r="HOB16" s="154"/>
      <c r="HOC16" s="154"/>
      <c r="HOD16" s="154"/>
      <c r="HOE16" s="154"/>
      <c r="HOF16" s="154"/>
      <c r="HOG16" s="154"/>
      <c r="HOH16" s="154"/>
      <c r="HOI16" s="154"/>
      <c r="HOJ16" s="154"/>
      <c r="HOK16" s="154"/>
      <c r="HOL16" s="154"/>
      <c r="HOM16" s="154"/>
      <c r="HON16" s="154"/>
      <c r="HOO16" s="154"/>
      <c r="HOP16" s="154"/>
      <c r="HOQ16" s="154"/>
      <c r="HOR16" s="154"/>
      <c r="HOS16" s="154"/>
      <c r="HOT16" s="154"/>
      <c r="HOU16" s="154"/>
      <c r="HOV16" s="154"/>
      <c r="HOW16" s="154"/>
      <c r="HOX16" s="154"/>
      <c r="HOY16" s="154"/>
      <c r="HOZ16" s="154"/>
      <c r="HPA16" s="154"/>
      <c r="HPB16" s="154"/>
      <c r="HPC16" s="154"/>
      <c r="HPD16" s="154"/>
      <c r="HPE16" s="154"/>
      <c r="HPF16" s="154"/>
      <c r="HPG16" s="154"/>
      <c r="HPH16" s="154"/>
      <c r="HPI16" s="154"/>
      <c r="HPJ16" s="154"/>
      <c r="HPK16" s="154"/>
      <c r="HPL16" s="154"/>
      <c r="HPM16" s="154"/>
      <c r="HPN16" s="154"/>
      <c r="HPO16" s="154"/>
      <c r="HPP16" s="154"/>
      <c r="HPQ16" s="154"/>
      <c r="HPR16" s="154"/>
      <c r="HPS16" s="154"/>
      <c r="HPT16" s="154"/>
      <c r="HPU16" s="154"/>
      <c r="HPV16" s="154"/>
      <c r="HPW16" s="154"/>
      <c r="HPX16" s="154"/>
      <c r="HPY16" s="154"/>
      <c r="HPZ16" s="154"/>
      <c r="HQA16" s="154"/>
      <c r="HQB16" s="154"/>
      <c r="HQC16" s="154"/>
      <c r="HQD16" s="154"/>
      <c r="HQE16" s="154"/>
      <c r="HQF16" s="154"/>
      <c r="HQG16" s="154"/>
      <c r="HQH16" s="154"/>
      <c r="HQI16" s="154"/>
      <c r="HQJ16" s="154"/>
      <c r="HQK16" s="154"/>
      <c r="HQL16" s="154"/>
      <c r="HQM16" s="154"/>
      <c r="HQN16" s="154"/>
      <c r="HQO16" s="154"/>
      <c r="HQP16" s="154"/>
      <c r="HQQ16" s="154"/>
      <c r="HQR16" s="154"/>
      <c r="HQS16" s="154"/>
      <c r="HQT16" s="154"/>
      <c r="HQU16" s="154"/>
      <c r="HQV16" s="154"/>
      <c r="HQW16" s="154"/>
      <c r="HQX16" s="154"/>
      <c r="HQY16" s="154"/>
      <c r="HQZ16" s="154"/>
      <c r="HRA16" s="154"/>
      <c r="HRB16" s="154"/>
      <c r="HRC16" s="154"/>
      <c r="HRD16" s="154"/>
      <c r="HRE16" s="154"/>
      <c r="HRF16" s="154"/>
      <c r="HRG16" s="154"/>
      <c r="HRH16" s="154"/>
      <c r="HRI16" s="154"/>
      <c r="HRJ16" s="154"/>
      <c r="HRK16" s="154"/>
      <c r="HRL16" s="154"/>
      <c r="HRM16" s="154"/>
      <c r="HRN16" s="154"/>
      <c r="HRO16" s="154"/>
      <c r="HRP16" s="154"/>
      <c r="HRQ16" s="154"/>
      <c r="HRR16" s="154"/>
      <c r="HRS16" s="154"/>
      <c r="HRT16" s="154"/>
      <c r="HRU16" s="154"/>
      <c r="HRV16" s="154"/>
      <c r="HRW16" s="154"/>
      <c r="HRX16" s="154"/>
      <c r="HRY16" s="154"/>
      <c r="HRZ16" s="154"/>
      <c r="HSA16" s="154"/>
      <c r="HSB16" s="154"/>
      <c r="HSC16" s="154"/>
      <c r="HSD16" s="154"/>
      <c r="HSE16" s="154"/>
      <c r="HSF16" s="154"/>
      <c r="HSG16" s="154"/>
      <c r="HSH16" s="154"/>
      <c r="HSI16" s="154"/>
      <c r="HSJ16" s="154"/>
      <c r="HSK16" s="154"/>
      <c r="HSL16" s="154"/>
      <c r="HSM16" s="154"/>
      <c r="HSN16" s="154"/>
      <c r="HSO16" s="154"/>
      <c r="HSP16" s="154"/>
      <c r="HSQ16" s="154"/>
      <c r="HSR16" s="154"/>
      <c r="HSS16" s="154"/>
      <c r="HST16" s="154"/>
      <c r="HSU16" s="154"/>
      <c r="HSV16" s="154"/>
      <c r="HSW16" s="154"/>
      <c r="HSX16" s="154"/>
      <c r="HSY16" s="154"/>
      <c r="HSZ16" s="154"/>
      <c r="HTA16" s="154"/>
      <c r="HTB16" s="154"/>
      <c r="HTC16" s="154"/>
      <c r="HTD16" s="154"/>
      <c r="HTE16" s="154"/>
      <c r="HTF16" s="154"/>
      <c r="HTG16" s="154"/>
      <c r="HTH16" s="154"/>
      <c r="HTI16" s="154"/>
      <c r="HTJ16" s="154"/>
      <c r="HTK16" s="154"/>
      <c r="HTL16" s="154"/>
      <c r="HTM16" s="154"/>
      <c r="HTN16" s="154"/>
      <c r="HTO16" s="154"/>
      <c r="HTP16" s="154"/>
      <c r="HTQ16" s="154"/>
      <c r="HTR16" s="154"/>
      <c r="HTS16" s="154"/>
      <c r="HTT16" s="154"/>
      <c r="HTU16" s="154"/>
      <c r="HTV16" s="154"/>
      <c r="HTW16" s="154"/>
      <c r="HTX16" s="154"/>
      <c r="HTY16" s="154"/>
      <c r="HTZ16" s="154"/>
      <c r="HUA16" s="154"/>
      <c r="HUB16" s="154"/>
      <c r="HUC16" s="154"/>
      <c r="HUD16" s="154"/>
      <c r="HUE16" s="154"/>
      <c r="HUF16" s="154"/>
      <c r="HUG16" s="154"/>
      <c r="HUH16" s="154"/>
      <c r="HUI16" s="154"/>
      <c r="HUJ16" s="154"/>
      <c r="HUK16" s="154"/>
      <c r="HUL16" s="154"/>
      <c r="HUM16" s="154"/>
      <c r="HUN16" s="154"/>
      <c r="HUO16" s="154"/>
      <c r="HUP16" s="154"/>
      <c r="HUQ16" s="154"/>
      <c r="HUR16" s="154"/>
      <c r="HUS16" s="154"/>
      <c r="HUT16" s="154"/>
      <c r="HUU16" s="154"/>
      <c r="HUV16" s="154"/>
      <c r="HUW16" s="154"/>
      <c r="HUX16" s="154"/>
      <c r="HUY16" s="154"/>
      <c r="HUZ16" s="154"/>
      <c r="HVA16" s="154"/>
      <c r="HVB16" s="154"/>
      <c r="HVC16" s="154"/>
      <c r="HVD16" s="154"/>
      <c r="HVE16" s="154"/>
      <c r="HVF16" s="154"/>
      <c r="HVG16" s="154"/>
      <c r="HVH16" s="154"/>
      <c r="HVI16" s="154"/>
      <c r="HVJ16" s="154"/>
      <c r="HVK16" s="154"/>
      <c r="HVL16" s="154"/>
      <c r="HVM16" s="154"/>
      <c r="HVN16" s="154"/>
      <c r="HVO16" s="154"/>
      <c r="HVP16" s="154"/>
      <c r="HVQ16" s="154"/>
      <c r="HVR16" s="154"/>
      <c r="HVS16" s="154"/>
      <c r="HVT16" s="154"/>
      <c r="HVU16" s="154"/>
      <c r="HVV16" s="154"/>
      <c r="HVW16" s="154"/>
      <c r="HVX16" s="154"/>
      <c r="HVY16" s="154"/>
      <c r="HVZ16" s="154"/>
      <c r="HWA16" s="154"/>
      <c r="HWB16" s="154"/>
      <c r="HWC16" s="154"/>
      <c r="HWD16" s="154"/>
      <c r="HWE16" s="154"/>
      <c r="HWF16" s="154"/>
      <c r="HWG16" s="154"/>
      <c r="HWH16" s="154"/>
      <c r="HWI16" s="154"/>
      <c r="HWJ16" s="154"/>
      <c r="HWK16" s="154"/>
      <c r="HWL16" s="154"/>
      <c r="HWM16" s="154"/>
      <c r="HWN16" s="154"/>
      <c r="HWO16" s="154"/>
      <c r="HWP16" s="154"/>
      <c r="HWQ16" s="154"/>
      <c r="HWR16" s="154"/>
      <c r="HWS16" s="154"/>
      <c r="HWT16" s="154"/>
      <c r="HWU16" s="154"/>
      <c r="HWV16" s="154"/>
      <c r="HWW16" s="154"/>
      <c r="HWX16" s="154"/>
      <c r="HWY16" s="154"/>
      <c r="HWZ16" s="154"/>
      <c r="HXA16" s="154"/>
      <c r="HXB16" s="154"/>
      <c r="HXC16" s="154"/>
      <c r="HXD16" s="154"/>
      <c r="HXE16" s="154"/>
      <c r="HXF16" s="154"/>
      <c r="HXG16" s="154"/>
      <c r="HXH16" s="154"/>
      <c r="HXI16" s="154"/>
      <c r="HXJ16" s="154"/>
      <c r="HXK16" s="154"/>
      <c r="HXL16" s="154"/>
      <c r="HXM16" s="154"/>
      <c r="HXN16" s="154"/>
      <c r="HXO16" s="154"/>
      <c r="HXP16" s="154"/>
      <c r="HXQ16" s="154"/>
      <c r="HXR16" s="154"/>
      <c r="HXS16" s="154"/>
      <c r="HXT16" s="154"/>
      <c r="HXU16" s="154"/>
      <c r="HXV16" s="154"/>
      <c r="HXW16" s="154"/>
      <c r="HXX16" s="154"/>
      <c r="HXY16" s="154"/>
      <c r="HXZ16" s="154"/>
      <c r="HYA16" s="154"/>
      <c r="HYB16" s="154"/>
      <c r="HYC16" s="154"/>
      <c r="HYD16" s="154"/>
      <c r="HYE16" s="154"/>
      <c r="HYF16" s="154"/>
      <c r="HYG16" s="154"/>
      <c r="HYH16" s="154"/>
      <c r="HYI16" s="154"/>
      <c r="HYJ16" s="154"/>
      <c r="HYK16" s="154"/>
      <c r="HYL16" s="154"/>
      <c r="HYM16" s="154"/>
      <c r="HYN16" s="154"/>
      <c r="HYO16" s="154"/>
      <c r="HYP16" s="154"/>
      <c r="HYQ16" s="154"/>
      <c r="HYR16" s="154"/>
      <c r="HYS16" s="154"/>
      <c r="HYT16" s="154"/>
      <c r="HYU16" s="154"/>
      <c r="HYV16" s="154"/>
      <c r="HYW16" s="154"/>
      <c r="HYX16" s="154"/>
      <c r="HYY16" s="154"/>
      <c r="HYZ16" s="154"/>
      <c r="HZA16" s="154"/>
      <c r="HZB16" s="154"/>
      <c r="HZC16" s="154"/>
      <c r="HZD16" s="154"/>
      <c r="HZE16" s="154"/>
      <c r="HZF16" s="154"/>
      <c r="HZG16" s="154"/>
      <c r="HZH16" s="154"/>
      <c r="HZI16" s="154"/>
      <c r="HZJ16" s="154"/>
      <c r="HZK16" s="154"/>
      <c r="HZL16" s="154"/>
      <c r="HZM16" s="154"/>
      <c r="HZN16" s="154"/>
      <c r="HZO16" s="154"/>
      <c r="HZP16" s="154"/>
      <c r="HZQ16" s="154"/>
      <c r="HZR16" s="154"/>
      <c r="HZS16" s="154"/>
      <c r="HZT16" s="154"/>
      <c r="HZU16" s="154"/>
      <c r="HZV16" s="154"/>
      <c r="HZW16" s="154"/>
      <c r="HZX16" s="154"/>
      <c r="HZY16" s="154"/>
      <c r="HZZ16" s="154"/>
      <c r="IAA16" s="154"/>
      <c r="IAB16" s="154"/>
      <c r="IAC16" s="154"/>
      <c r="IAD16" s="154"/>
      <c r="IAE16" s="154"/>
      <c r="IAF16" s="154"/>
      <c r="IAG16" s="154"/>
      <c r="IAH16" s="154"/>
      <c r="IAI16" s="154"/>
      <c r="IAJ16" s="154"/>
      <c r="IAK16" s="154"/>
      <c r="IAL16" s="154"/>
      <c r="IAM16" s="154"/>
      <c r="IAN16" s="154"/>
      <c r="IAO16" s="154"/>
      <c r="IAP16" s="154"/>
      <c r="IAQ16" s="154"/>
      <c r="IAR16" s="154"/>
      <c r="IAS16" s="154"/>
      <c r="IAT16" s="154"/>
      <c r="IAU16" s="154"/>
      <c r="IAV16" s="154"/>
      <c r="IAW16" s="154"/>
      <c r="IAX16" s="154"/>
      <c r="IAY16" s="154"/>
      <c r="IAZ16" s="154"/>
      <c r="IBA16" s="154"/>
      <c r="IBB16" s="154"/>
      <c r="IBC16" s="154"/>
      <c r="IBD16" s="154"/>
      <c r="IBE16" s="154"/>
      <c r="IBF16" s="154"/>
      <c r="IBG16" s="154"/>
      <c r="IBH16" s="154"/>
      <c r="IBI16" s="154"/>
      <c r="IBJ16" s="154"/>
      <c r="IBK16" s="154"/>
      <c r="IBL16" s="154"/>
      <c r="IBM16" s="154"/>
      <c r="IBN16" s="154"/>
      <c r="IBO16" s="154"/>
      <c r="IBP16" s="154"/>
      <c r="IBQ16" s="154"/>
      <c r="IBR16" s="154"/>
      <c r="IBS16" s="154"/>
      <c r="IBT16" s="154"/>
      <c r="IBU16" s="154"/>
      <c r="IBV16" s="154"/>
      <c r="IBW16" s="154"/>
      <c r="IBX16" s="154"/>
      <c r="IBY16" s="154"/>
      <c r="IBZ16" s="154"/>
      <c r="ICA16" s="154"/>
      <c r="ICB16" s="154"/>
      <c r="ICC16" s="154"/>
      <c r="ICD16" s="154"/>
      <c r="ICE16" s="154"/>
      <c r="ICF16" s="154"/>
      <c r="ICG16" s="154"/>
      <c r="ICH16" s="154"/>
      <c r="ICI16" s="154"/>
      <c r="ICJ16" s="154"/>
      <c r="ICK16" s="154"/>
      <c r="ICL16" s="154"/>
      <c r="ICM16" s="154"/>
      <c r="ICN16" s="154"/>
      <c r="ICO16" s="154"/>
      <c r="ICP16" s="154"/>
      <c r="ICQ16" s="154"/>
      <c r="ICR16" s="154"/>
      <c r="ICS16" s="154"/>
      <c r="ICT16" s="154"/>
      <c r="ICU16" s="154"/>
      <c r="ICV16" s="154"/>
      <c r="ICW16" s="154"/>
      <c r="ICX16" s="154"/>
      <c r="ICY16" s="154"/>
      <c r="ICZ16" s="154"/>
      <c r="IDA16" s="154"/>
      <c r="IDB16" s="154"/>
      <c r="IDC16" s="154"/>
      <c r="IDD16" s="154"/>
      <c r="IDE16" s="154"/>
      <c r="IDF16" s="154"/>
      <c r="IDG16" s="154"/>
      <c r="IDH16" s="154"/>
      <c r="IDI16" s="154"/>
      <c r="IDJ16" s="154"/>
      <c r="IDK16" s="154"/>
      <c r="IDL16" s="154"/>
      <c r="IDM16" s="154"/>
      <c r="IDN16" s="154"/>
      <c r="IDO16" s="154"/>
      <c r="IDP16" s="154"/>
      <c r="IDQ16" s="154"/>
      <c r="IDR16" s="154"/>
      <c r="IDS16" s="154"/>
      <c r="IDT16" s="154"/>
      <c r="IDU16" s="154"/>
      <c r="IDV16" s="154"/>
      <c r="IDW16" s="154"/>
      <c r="IDX16" s="154"/>
      <c r="IDY16" s="154"/>
      <c r="IDZ16" s="154"/>
      <c r="IEA16" s="154"/>
      <c r="IEB16" s="154"/>
      <c r="IEC16" s="154"/>
      <c r="IED16" s="154"/>
      <c r="IEE16" s="154"/>
      <c r="IEF16" s="154"/>
      <c r="IEG16" s="154"/>
      <c r="IEH16" s="154"/>
      <c r="IEI16" s="154"/>
      <c r="IEJ16" s="154"/>
      <c r="IEK16" s="154"/>
      <c r="IEL16" s="154"/>
      <c r="IEM16" s="154"/>
      <c r="IEN16" s="154"/>
      <c r="IEO16" s="154"/>
      <c r="IEP16" s="154"/>
      <c r="IEQ16" s="154"/>
      <c r="IER16" s="154"/>
      <c r="IES16" s="154"/>
      <c r="IET16" s="154"/>
      <c r="IEU16" s="154"/>
      <c r="IEV16" s="154"/>
      <c r="IEW16" s="154"/>
      <c r="IEX16" s="154"/>
      <c r="IEY16" s="154"/>
      <c r="IEZ16" s="154"/>
      <c r="IFA16" s="154"/>
      <c r="IFB16" s="154"/>
      <c r="IFC16" s="154"/>
      <c r="IFD16" s="154"/>
      <c r="IFE16" s="154"/>
      <c r="IFF16" s="154"/>
      <c r="IFG16" s="154"/>
      <c r="IFH16" s="154"/>
      <c r="IFI16" s="154"/>
      <c r="IFJ16" s="154"/>
      <c r="IFK16" s="154"/>
      <c r="IFL16" s="154"/>
      <c r="IFM16" s="154"/>
      <c r="IFN16" s="154"/>
      <c r="IFO16" s="154"/>
      <c r="IFP16" s="154"/>
      <c r="IFQ16" s="154"/>
      <c r="IFR16" s="154"/>
      <c r="IFS16" s="154"/>
      <c r="IFT16" s="154"/>
      <c r="IFU16" s="154"/>
      <c r="IFV16" s="154"/>
      <c r="IFW16" s="154"/>
      <c r="IFX16" s="154"/>
      <c r="IFY16" s="154"/>
      <c r="IFZ16" s="154"/>
      <c r="IGA16" s="154"/>
      <c r="IGB16" s="154"/>
      <c r="IGC16" s="154"/>
      <c r="IGD16" s="154"/>
      <c r="IGE16" s="154"/>
      <c r="IGF16" s="154"/>
      <c r="IGG16" s="154"/>
      <c r="IGH16" s="154"/>
      <c r="IGI16" s="154"/>
      <c r="IGJ16" s="154"/>
      <c r="IGK16" s="154"/>
      <c r="IGL16" s="154"/>
      <c r="IGM16" s="154"/>
      <c r="IGN16" s="154"/>
      <c r="IGO16" s="154"/>
      <c r="IGP16" s="154"/>
      <c r="IGQ16" s="154"/>
      <c r="IGR16" s="154"/>
      <c r="IGS16" s="154"/>
      <c r="IGT16" s="154"/>
      <c r="IGU16" s="154"/>
      <c r="IGV16" s="154"/>
      <c r="IGW16" s="154"/>
      <c r="IGX16" s="154"/>
      <c r="IGY16" s="154"/>
      <c r="IGZ16" s="154"/>
      <c r="IHA16" s="154"/>
      <c r="IHB16" s="154"/>
      <c r="IHC16" s="154"/>
      <c r="IHD16" s="154"/>
      <c r="IHE16" s="154"/>
      <c r="IHF16" s="154"/>
      <c r="IHG16" s="154"/>
      <c r="IHH16" s="154"/>
      <c r="IHI16" s="154"/>
      <c r="IHJ16" s="154"/>
      <c r="IHK16" s="154"/>
      <c r="IHL16" s="154"/>
      <c r="IHM16" s="154"/>
      <c r="IHN16" s="154"/>
      <c r="IHO16" s="154"/>
      <c r="IHP16" s="154"/>
      <c r="IHQ16" s="154"/>
      <c r="IHR16" s="154"/>
      <c r="IHS16" s="154"/>
      <c r="IHT16" s="154"/>
      <c r="IHU16" s="154"/>
      <c r="IHV16" s="154"/>
      <c r="IHW16" s="154"/>
      <c r="IHX16" s="154"/>
      <c r="IHY16" s="154"/>
      <c r="IHZ16" s="154"/>
      <c r="IIA16" s="154"/>
      <c r="IIB16" s="154"/>
      <c r="IIC16" s="154"/>
      <c r="IID16" s="154"/>
      <c r="IIE16" s="154"/>
      <c r="IIF16" s="154"/>
      <c r="IIG16" s="154"/>
      <c r="IIH16" s="154"/>
      <c r="III16" s="154"/>
      <c r="IIJ16" s="154"/>
      <c r="IIK16" s="154"/>
      <c r="IIL16" s="154"/>
      <c r="IIM16" s="154"/>
      <c r="IIN16" s="154"/>
      <c r="IIO16" s="154"/>
      <c r="IIP16" s="154"/>
      <c r="IIQ16" s="154"/>
      <c r="IIR16" s="154"/>
      <c r="IIS16" s="154"/>
      <c r="IIT16" s="154"/>
      <c r="IIU16" s="154"/>
      <c r="IIV16" s="154"/>
      <c r="IIW16" s="154"/>
      <c r="IIX16" s="154"/>
      <c r="IIY16" s="154"/>
      <c r="IIZ16" s="154"/>
      <c r="IJA16" s="154"/>
      <c r="IJB16" s="154"/>
      <c r="IJC16" s="154"/>
      <c r="IJD16" s="154"/>
      <c r="IJE16" s="154"/>
      <c r="IJF16" s="154"/>
      <c r="IJG16" s="154"/>
      <c r="IJH16" s="154"/>
      <c r="IJI16" s="154"/>
      <c r="IJJ16" s="154"/>
      <c r="IJK16" s="154"/>
      <c r="IJL16" s="154"/>
      <c r="IJM16" s="154"/>
      <c r="IJN16" s="154"/>
      <c r="IJO16" s="154"/>
      <c r="IJP16" s="154"/>
      <c r="IJQ16" s="154"/>
      <c r="IJR16" s="154"/>
      <c r="IJS16" s="154"/>
      <c r="IJT16" s="154"/>
      <c r="IJU16" s="154"/>
      <c r="IJV16" s="154"/>
      <c r="IJW16" s="154"/>
      <c r="IJX16" s="154"/>
      <c r="IJY16" s="154"/>
      <c r="IJZ16" s="154"/>
      <c r="IKA16" s="154"/>
      <c r="IKB16" s="154"/>
      <c r="IKC16" s="154"/>
      <c r="IKD16" s="154"/>
      <c r="IKE16" s="154"/>
      <c r="IKF16" s="154"/>
      <c r="IKG16" s="154"/>
      <c r="IKH16" s="154"/>
      <c r="IKI16" s="154"/>
      <c r="IKJ16" s="154"/>
      <c r="IKK16" s="154"/>
      <c r="IKL16" s="154"/>
      <c r="IKM16" s="154"/>
      <c r="IKN16" s="154"/>
      <c r="IKO16" s="154"/>
      <c r="IKP16" s="154"/>
      <c r="IKQ16" s="154"/>
      <c r="IKR16" s="154"/>
      <c r="IKS16" s="154"/>
      <c r="IKT16" s="154"/>
      <c r="IKU16" s="154"/>
      <c r="IKV16" s="154"/>
      <c r="IKW16" s="154"/>
      <c r="IKX16" s="154"/>
      <c r="IKY16" s="154"/>
      <c r="IKZ16" s="154"/>
      <c r="ILA16" s="154"/>
      <c r="ILB16" s="154"/>
      <c r="ILC16" s="154"/>
      <c r="ILD16" s="154"/>
      <c r="ILE16" s="154"/>
      <c r="ILF16" s="154"/>
      <c r="ILG16" s="154"/>
      <c r="ILH16" s="154"/>
      <c r="ILI16" s="154"/>
      <c r="ILJ16" s="154"/>
      <c r="ILK16" s="154"/>
      <c r="ILL16" s="154"/>
      <c r="ILM16" s="154"/>
      <c r="ILN16" s="154"/>
      <c r="ILO16" s="154"/>
      <c r="ILP16" s="154"/>
      <c r="ILQ16" s="154"/>
      <c r="ILR16" s="154"/>
      <c r="ILS16" s="154"/>
      <c r="ILT16" s="154"/>
      <c r="ILU16" s="154"/>
      <c r="ILV16" s="154"/>
      <c r="ILW16" s="154"/>
      <c r="ILX16" s="154"/>
      <c r="ILY16" s="154"/>
      <c r="ILZ16" s="154"/>
      <c r="IMA16" s="154"/>
      <c r="IMB16" s="154"/>
      <c r="IMC16" s="154"/>
      <c r="IMD16" s="154"/>
      <c r="IME16" s="154"/>
      <c r="IMF16" s="154"/>
      <c r="IMG16" s="154"/>
      <c r="IMH16" s="154"/>
      <c r="IMI16" s="154"/>
      <c r="IMJ16" s="154"/>
      <c r="IMK16" s="154"/>
      <c r="IML16" s="154"/>
      <c r="IMM16" s="154"/>
      <c r="IMN16" s="154"/>
      <c r="IMO16" s="154"/>
      <c r="IMP16" s="154"/>
      <c r="IMQ16" s="154"/>
      <c r="IMR16" s="154"/>
      <c r="IMS16" s="154"/>
      <c r="IMT16" s="154"/>
      <c r="IMU16" s="154"/>
      <c r="IMV16" s="154"/>
      <c r="IMW16" s="154"/>
      <c r="IMX16" s="154"/>
      <c r="IMY16" s="154"/>
      <c r="IMZ16" s="154"/>
      <c r="INA16" s="154"/>
      <c r="INB16" s="154"/>
      <c r="INC16" s="154"/>
      <c r="IND16" s="154"/>
      <c r="INE16" s="154"/>
      <c r="INF16" s="154"/>
      <c r="ING16" s="154"/>
      <c r="INH16" s="154"/>
      <c r="INI16" s="154"/>
      <c r="INJ16" s="154"/>
      <c r="INK16" s="154"/>
      <c r="INL16" s="154"/>
      <c r="INM16" s="154"/>
      <c r="INN16" s="154"/>
      <c r="INO16" s="154"/>
      <c r="INP16" s="154"/>
      <c r="INQ16" s="154"/>
      <c r="INR16" s="154"/>
      <c r="INS16" s="154"/>
      <c r="INT16" s="154"/>
      <c r="INU16" s="154"/>
      <c r="INV16" s="154"/>
      <c r="INW16" s="154"/>
      <c r="INX16" s="154"/>
      <c r="INY16" s="154"/>
      <c r="INZ16" s="154"/>
      <c r="IOA16" s="154"/>
      <c r="IOB16" s="154"/>
      <c r="IOC16" s="154"/>
      <c r="IOD16" s="154"/>
      <c r="IOE16" s="154"/>
      <c r="IOF16" s="154"/>
      <c r="IOG16" s="154"/>
      <c r="IOH16" s="154"/>
      <c r="IOI16" s="154"/>
      <c r="IOJ16" s="154"/>
      <c r="IOK16" s="154"/>
      <c r="IOL16" s="154"/>
      <c r="IOM16" s="154"/>
      <c r="ION16" s="154"/>
      <c r="IOO16" s="154"/>
      <c r="IOP16" s="154"/>
      <c r="IOQ16" s="154"/>
      <c r="IOR16" s="154"/>
      <c r="IOS16" s="154"/>
      <c r="IOT16" s="154"/>
      <c r="IOU16" s="154"/>
      <c r="IOV16" s="154"/>
      <c r="IOW16" s="154"/>
      <c r="IOX16" s="154"/>
      <c r="IOY16" s="154"/>
      <c r="IOZ16" s="154"/>
      <c r="IPA16" s="154"/>
      <c r="IPB16" s="154"/>
      <c r="IPC16" s="154"/>
      <c r="IPD16" s="154"/>
      <c r="IPE16" s="154"/>
      <c r="IPF16" s="154"/>
      <c r="IPG16" s="154"/>
      <c r="IPH16" s="154"/>
      <c r="IPI16" s="154"/>
      <c r="IPJ16" s="154"/>
      <c r="IPK16" s="154"/>
      <c r="IPL16" s="154"/>
      <c r="IPM16" s="154"/>
      <c r="IPN16" s="154"/>
      <c r="IPO16" s="154"/>
      <c r="IPP16" s="154"/>
      <c r="IPQ16" s="154"/>
      <c r="IPR16" s="154"/>
      <c r="IPS16" s="154"/>
      <c r="IPT16" s="154"/>
      <c r="IPU16" s="154"/>
      <c r="IPV16" s="154"/>
      <c r="IPW16" s="154"/>
      <c r="IPX16" s="154"/>
      <c r="IPY16" s="154"/>
      <c r="IPZ16" s="154"/>
      <c r="IQA16" s="154"/>
      <c r="IQB16" s="154"/>
      <c r="IQC16" s="154"/>
      <c r="IQD16" s="154"/>
      <c r="IQE16" s="154"/>
      <c r="IQF16" s="154"/>
      <c r="IQG16" s="154"/>
      <c r="IQH16" s="154"/>
      <c r="IQI16" s="154"/>
      <c r="IQJ16" s="154"/>
      <c r="IQK16" s="154"/>
      <c r="IQL16" s="154"/>
      <c r="IQM16" s="154"/>
      <c r="IQN16" s="154"/>
      <c r="IQO16" s="154"/>
      <c r="IQP16" s="154"/>
      <c r="IQQ16" s="154"/>
      <c r="IQR16" s="154"/>
      <c r="IQS16" s="154"/>
      <c r="IQT16" s="154"/>
      <c r="IQU16" s="154"/>
      <c r="IQV16" s="154"/>
      <c r="IQW16" s="154"/>
      <c r="IQX16" s="154"/>
      <c r="IQY16" s="154"/>
      <c r="IQZ16" s="154"/>
      <c r="IRA16" s="154"/>
      <c r="IRB16" s="154"/>
      <c r="IRC16" s="154"/>
      <c r="IRD16" s="154"/>
      <c r="IRE16" s="154"/>
      <c r="IRF16" s="154"/>
      <c r="IRG16" s="154"/>
      <c r="IRH16" s="154"/>
      <c r="IRI16" s="154"/>
      <c r="IRJ16" s="154"/>
      <c r="IRK16" s="154"/>
      <c r="IRL16" s="154"/>
      <c r="IRM16" s="154"/>
      <c r="IRN16" s="154"/>
      <c r="IRO16" s="154"/>
      <c r="IRP16" s="154"/>
      <c r="IRQ16" s="154"/>
      <c r="IRR16" s="154"/>
      <c r="IRS16" s="154"/>
      <c r="IRT16" s="154"/>
      <c r="IRU16" s="154"/>
      <c r="IRV16" s="154"/>
      <c r="IRW16" s="154"/>
      <c r="IRX16" s="154"/>
      <c r="IRY16" s="154"/>
      <c r="IRZ16" s="154"/>
      <c r="ISA16" s="154"/>
      <c r="ISB16" s="154"/>
      <c r="ISC16" s="154"/>
      <c r="ISD16" s="154"/>
      <c r="ISE16" s="154"/>
      <c r="ISF16" s="154"/>
      <c r="ISG16" s="154"/>
      <c r="ISH16" s="154"/>
      <c r="ISI16" s="154"/>
      <c r="ISJ16" s="154"/>
      <c r="ISK16" s="154"/>
      <c r="ISL16" s="154"/>
      <c r="ISM16" s="154"/>
      <c r="ISN16" s="154"/>
      <c r="ISO16" s="154"/>
      <c r="ISP16" s="154"/>
      <c r="ISQ16" s="154"/>
      <c r="ISR16" s="154"/>
      <c r="ISS16" s="154"/>
      <c r="IST16" s="154"/>
      <c r="ISU16" s="154"/>
      <c r="ISV16" s="154"/>
      <c r="ISW16" s="154"/>
      <c r="ISX16" s="154"/>
      <c r="ISY16" s="154"/>
      <c r="ISZ16" s="154"/>
      <c r="ITA16" s="154"/>
      <c r="ITB16" s="154"/>
      <c r="ITC16" s="154"/>
      <c r="ITD16" s="154"/>
      <c r="ITE16" s="154"/>
      <c r="ITF16" s="154"/>
      <c r="ITG16" s="154"/>
      <c r="ITH16" s="154"/>
      <c r="ITI16" s="154"/>
      <c r="ITJ16" s="154"/>
      <c r="ITK16" s="154"/>
      <c r="ITL16" s="154"/>
      <c r="ITM16" s="154"/>
      <c r="ITN16" s="154"/>
      <c r="ITO16" s="154"/>
      <c r="ITP16" s="154"/>
      <c r="ITQ16" s="154"/>
      <c r="ITR16" s="154"/>
      <c r="ITS16" s="154"/>
      <c r="ITT16" s="154"/>
      <c r="ITU16" s="154"/>
      <c r="ITV16" s="154"/>
      <c r="ITW16" s="154"/>
      <c r="ITX16" s="154"/>
      <c r="ITY16" s="154"/>
      <c r="ITZ16" s="154"/>
      <c r="IUA16" s="154"/>
      <c r="IUB16" s="154"/>
      <c r="IUC16" s="154"/>
      <c r="IUD16" s="154"/>
      <c r="IUE16" s="154"/>
      <c r="IUF16" s="154"/>
      <c r="IUG16" s="154"/>
      <c r="IUH16" s="154"/>
      <c r="IUI16" s="154"/>
      <c r="IUJ16" s="154"/>
      <c r="IUK16" s="154"/>
      <c r="IUL16" s="154"/>
      <c r="IUM16" s="154"/>
      <c r="IUN16" s="154"/>
      <c r="IUO16" s="154"/>
      <c r="IUP16" s="154"/>
      <c r="IUQ16" s="154"/>
      <c r="IUR16" s="154"/>
      <c r="IUS16" s="154"/>
      <c r="IUT16" s="154"/>
      <c r="IUU16" s="154"/>
      <c r="IUV16" s="154"/>
      <c r="IUW16" s="154"/>
      <c r="IUX16" s="154"/>
      <c r="IUY16" s="154"/>
      <c r="IUZ16" s="154"/>
      <c r="IVA16" s="154"/>
      <c r="IVB16" s="154"/>
      <c r="IVC16" s="154"/>
      <c r="IVD16" s="154"/>
      <c r="IVE16" s="154"/>
      <c r="IVF16" s="154"/>
      <c r="IVG16" s="154"/>
      <c r="IVH16" s="154"/>
      <c r="IVI16" s="154"/>
      <c r="IVJ16" s="154"/>
      <c r="IVK16" s="154"/>
      <c r="IVL16" s="154"/>
      <c r="IVM16" s="154"/>
      <c r="IVN16" s="154"/>
      <c r="IVO16" s="154"/>
      <c r="IVP16" s="154"/>
      <c r="IVQ16" s="154"/>
      <c r="IVR16" s="154"/>
      <c r="IVS16" s="154"/>
      <c r="IVT16" s="154"/>
      <c r="IVU16" s="154"/>
      <c r="IVV16" s="154"/>
      <c r="IVW16" s="154"/>
      <c r="IVX16" s="154"/>
      <c r="IVY16" s="154"/>
      <c r="IVZ16" s="154"/>
      <c r="IWA16" s="154"/>
      <c r="IWB16" s="154"/>
      <c r="IWC16" s="154"/>
      <c r="IWD16" s="154"/>
      <c r="IWE16" s="154"/>
      <c r="IWF16" s="154"/>
      <c r="IWG16" s="154"/>
      <c r="IWH16" s="154"/>
      <c r="IWI16" s="154"/>
      <c r="IWJ16" s="154"/>
      <c r="IWK16" s="154"/>
      <c r="IWL16" s="154"/>
      <c r="IWM16" s="154"/>
      <c r="IWN16" s="154"/>
      <c r="IWO16" s="154"/>
      <c r="IWP16" s="154"/>
      <c r="IWQ16" s="154"/>
      <c r="IWR16" s="154"/>
      <c r="IWS16" s="154"/>
      <c r="IWT16" s="154"/>
      <c r="IWU16" s="154"/>
      <c r="IWV16" s="154"/>
      <c r="IWW16" s="154"/>
      <c r="IWX16" s="154"/>
      <c r="IWY16" s="154"/>
      <c r="IWZ16" s="154"/>
      <c r="IXA16" s="154"/>
      <c r="IXB16" s="154"/>
      <c r="IXC16" s="154"/>
      <c r="IXD16" s="154"/>
      <c r="IXE16" s="154"/>
      <c r="IXF16" s="154"/>
      <c r="IXG16" s="154"/>
      <c r="IXH16" s="154"/>
      <c r="IXI16" s="154"/>
      <c r="IXJ16" s="154"/>
      <c r="IXK16" s="154"/>
      <c r="IXL16" s="154"/>
      <c r="IXM16" s="154"/>
      <c r="IXN16" s="154"/>
      <c r="IXO16" s="154"/>
      <c r="IXP16" s="154"/>
      <c r="IXQ16" s="154"/>
      <c r="IXR16" s="154"/>
      <c r="IXS16" s="154"/>
      <c r="IXT16" s="154"/>
      <c r="IXU16" s="154"/>
      <c r="IXV16" s="154"/>
      <c r="IXW16" s="154"/>
      <c r="IXX16" s="154"/>
      <c r="IXY16" s="154"/>
      <c r="IXZ16" s="154"/>
      <c r="IYA16" s="154"/>
      <c r="IYB16" s="154"/>
      <c r="IYC16" s="154"/>
      <c r="IYD16" s="154"/>
      <c r="IYE16" s="154"/>
      <c r="IYF16" s="154"/>
      <c r="IYG16" s="154"/>
      <c r="IYH16" s="154"/>
      <c r="IYI16" s="154"/>
      <c r="IYJ16" s="154"/>
      <c r="IYK16" s="154"/>
      <c r="IYL16" s="154"/>
      <c r="IYM16" s="154"/>
      <c r="IYN16" s="154"/>
      <c r="IYO16" s="154"/>
      <c r="IYP16" s="154"/>
      <c r="IYQ16" s="154"/>
      <c r="IYR16" s="154"/>
      <c r="IYS16" s="154"/>
      <c r="IYT16" s="154"/>
      <c r="IYU16" s="154"/>
      <c r="IYV16" s="154"/>
      <c r="IYW16" s="154"/>
      <c r="IYX16" s="154"/>
      <c r="IYY16" s="154"/>
      <c r="IYZ16" s="154"/>
      <c r="IZA16" s="154"/>
      <c r="IZB16" s="154"/>
      <c r="IZC16" s="154"/>
      <c r="IZD16" s="154"/>
      <c r="IZE16" s="154"/>
      <c r="IZF16" s="154"/>
      <c r="IZG16" s="154"/>
      <c r="IZH16" s="154"/>
      <c r="IZI16" s="154"/>
      <c r="IZJ16" s="154"/>
      <c r="IZK16" s="154"/>
      <c r="IZL16" s="154"/>
      <c r="IZM16" s="154"/>
      <c r="IZN16" s="154"/>
      <c r="IZO16" s="154"/>
      <c r="IZP16" s="154"/>
      <c r="IZQ16" s="154"/>
      <c r="IZR16" s="154"/>
      <c r="IZS16" s="154"/>
      <c r="IZT16" s="154"/>
      <c r="IZU16" s="154"/>
      <c r="IZV16" s="154"/>
      <c r="IZW16" s="154"/>
      <c r="IZX16" s="154"/>
      <c r="IZY16" s="154"/>
      <c r="IZZ16" s="154"/>
      <c r="JAA16" s="154"/>
      <c r="JAB16" s="154"/>
      <c r="JAC16" s="154"/>
      <c r="JAD16" s="154"/>
      <c r="JAE16" s="154"/>
      <c r="JAF16" s="154"/>
      <c r="JAG16" s="154"/>
      <c r="JAH16" s="154"/>
      <c r="JAI16" s="154"/>
      <c r="JAJ16" s="154"/>
      <c r="JAK16" s="154"/>
      <c r="JAL16" s="154"/>
      <c r="JAM16" s="154"/>
      <c r="JAN16" s="154"/>
      <c r="JAO16" s="154"/>
      <c r="JAP16" s="154"/>
      <c r="JAQ16" s="154"/>
      <c r="JAR16" s="154"/>
      <c r="JAS16" s="154"/>
      <c r="JAT16" s="154"/>
      <c r="JAU16" s="154"/>
      <c r="JAV16" s="154"/>
      <c r="JAW16" s="154"/>
      <c r="JAX16" s="154"/>
      <c r="JAY16" s="154"/>
      <c r="JAZ16" s="154"/>
      <c r="JBA16" s="154"/>
      <c r="JBB16" s="154"/>
      <c r="JBC16" s="154"/>
      <c r="JBD16" s="154"/>
      <c r="JBE16" s="154"/>
      <c r="JBF16" s="154"/>
      <c r="JBG16" s="154"/>
      <c r="JBH16" s="154"/>
      <c r="JBI16" s="154"/>
      <c r="JBJ16" s="154"/>
      <c r="JBK16" s="154"/>
      <c r="JBL16" s="154"/>
      <c r="JBM16" s="154"/>
      <c r="JBN16" s="154"/>
      <c r="JBO16" s="154"/>
      <c r="JBP16" s="154"/>
      <c r="JBQ16" s="154"/>
      <c r="JBR16" s="154"/>
      <c r="JBS16" s="154"/>
      <c r="JBT16" s="154"/>
      <c r="JBU16" s="154"/>
      <c r="JBV16" s="154"/>
      <c r="JBW16" s="154"/>
      <c r="JBX16" s="154"/>
      <c r="JBY16" s="154"/>
      <c r="JBZ16" s="154"/>
      <c r="JCA16" s="154"/>
      <c r="JCB16" s="154"/>
      <c r="JCC16" s="154"/>
      <c r="JCD16" s="154"/>
      <c r="JCE16" s="154"/>
      <c r="JCF16" s="154"/>
      <c r="JCG16" s="154"/>
      <c r="JCH16" s="154"/>
      <c r="JCI16" s="154"/>
      <c r="JCJ16" s="154"/>
      <c r="JCK16" s="154"/>
      <c r="JCL16" s="154"/>
      <c r="JCM16" s="154"/>
      <c r="JCN16" s="154"/>
      <c r="JCO16" s="154"/>
      <c r="JCP16" s="154"/>
      <c r="JCQ16" s="154"/>
      <c r="JCR16" s="154"/>
      <c r="JCS16" s="154"/>
      <c r="JCT16" s="154"/>
      <c r="JCU16" s="154"/>
      <c r="JCV16" s="154"/>
      <c r="JCW16" s="154"/>
      <c r="JCX16" s="154"/>
      <c r="JCY16" s="154"/>
      <c r="JCZ16" s="154"/>
      <c r="JDA16" s="154"/>
      <c r="JDB16" s="154"/>
      <c r="JDC16" s="154"/>
      <c r="JDD16" s="154"/>
      <c r="JDE16" s="154"/>
      <c r="JDF16" s="154"/>
      <c r="JDG16" s="154"/>
      <c r="JDH16" s="154"/>
      <c r="JDI16" s="154"/>
      <c r="JDJ16" s="154"/>
      <c r="JDK16" s="154"/>
      <c r="JDL16" s="154"/>
      <c r="JDM16" s="154"/>
      <c r="JDN16" s="154"/>
      <c r="JDO16" s="154"/>
      <c r="JDP16" s="154"/>
      <c r="JDQ16" s="154"/>
      <c r="JDR16" s="154"/>
      <c r="JDS16" s="154"/>
      <c r="JDT16" s="154"/>
      <c r="JDU16" s="154"/>
      <c r="JDV16" s="154"/>
      <c r="JDW16" s="154"/>
      <c r="JDX16" s="154"/>
      <c r="JDY16" s="154"/>
      <c r="JDZ16" s="154"/>
      <c r="JEA16" s="154"/>
      <c r="JEB16" s="154"/>
      <c r="JEC16" s="154"/>
      <c r="JED16" s="154"/>
      <c r="JEE16" s="154"/>
      <c r="JEF16" s="154"/>
      <c r="JEG16" s="154"/>
      <c r="JEH16" s="154"/>
      <c r="JEI16" s="154"/>
      <c r="JEJ16" s="154"/>
      <c r="JEK16" s="154"/>
      <c r="JEL16" s="154"/>
      <c r="JEM16" s="154"/>
      <c r="JEN16" s="154"/>
      <c r="JEO16" s="154"/>
      <c r="JEP16" s="154"/>
      <c r="JEQ16" s="154"/>
      <c r="JER16" s="154"/>
      <c r="JES16" s="154"/>
      <c r="JET16" s="154"/>
      <c r="JEU16" s="154"/>
      <c r="JEV16" s="154"/>
      <c r="JEW16" s="154"/>
      <c r="JEX16" s="154"/>
      <c r="JEY16" s="154"/>
      <c r="JEZ16" s="154"/>
      <c r="JFA16" s="154"/>
      <c r="JFB16" s="154"/>
      <c r="JFC16" s="154"/>
      <c r="JFD16" s="154"/>
      <c r="JFE16" s="154"/>
      <c r="JFF16" s="154"/>
      <c r="JFG16" s="154"/>
      <c r="JFH16" s="154"/>
      <c r="JFI16" s="154"/>
      <c r="JFJ16" s="154"/>
      <c r="JFK16" s="154"/>
      <c r="JFL16" s="154"/>
      <c r="JFM16" s="154"/>
      <c r="JFN16" s="154"/>
      <c r="JFO16" s="154"/>
      <c r="JFP16" s="154"/>
      <c r="JFQ16" s="154"/>
      <c r="JFR16" s="154"/>
      <c r="JFS16" s="154"/>
      <c r="JFT16" s="154"/>
      <c r="JFU16" s="154"/>
      <c r="JFV16" s="154"/>
      <c r="JFW16" s="154"/>
      <c r="JFX16" s="154"/>
      <c r="JFY16" s="154"/>
      <c r="JFZ16" s="154"/>
      <c r="JGA16" s="154"/>
      <c r="JGB16" s="154"/>
      <c r="JGC16" s="154"/>
      <c r="JGD16" s="154"/>
      <c r="JGE16" s="154"/>
      <c r="JGF16" s="154"/>
      <c r="JGG16" s="154"/>
      <c r="JGH16" s="154"/>
      <c r="JGI16" s="154"/>
      <c r="JGJ16" s="154"/>
      <c r="JGK16" s="154"/>
      <c r="JGL16" s="154"/>
      <c r="JGM16" s="154"/>
      <c r="JGN16" s="154"/>
      <c r="JGO16" s="154"/>
      <c r="JGP16" s="154"/>
      <c r="JGQ16" s="154"/>
      <c r="JGR16" s="154"/>
      <c r="JGS16" s="154"/>
      <c r="JGT16" s="154"/>
      <c r="JGU16" s="154"/>
      <c r="JGV16" s="154"/>
      <c r="JGW16" s="154"/>
      <c r="JGX16" s="154"/>
      <c r="JGY16" s="154"/>
      <c r="JGZ16" s="154"/>
      <c r="JHA16" s="154"/>
      <c r="JHB16" s="154"/>
      <c r="JHC16" s="154"/>
      <c r="JHD16" s="154"/>
      <c r="JHE16" s="154"/>
      <c r="JHF16" s="154"/>
      <c r="JHG16" s="154"/>
      <c r="JHH16" s="154"/>
      <c r="JHI16" s="154"/>
      <c r="JHJ16" s="154"/>
      <c r="JHK16" s="154"/>
      <c r="JHL16" s="154"/>
      <c r="JHM16" s="154"/>
      <c r="JHN16" s="154"/>
      <c r="JHO16" s="154"/>
      <c r="JHP16" s="154"/>
      <c r="JHQ16" s="154"/>
      <c r="JHR16" s="154"/>
      <c r="JHS16" s="154"/>
      <c r="JHT16" s="154"/>
      <c r="JHU16" s="154"/>
      <c r="JHV16" s="154"/>
      <c r="JHW16" s="154"/>
      <c r="JHX16" s="154"/>
      <c r="JHY16" s="154"/>
      <c r="JHZ16" s="154"/>
      <c r="JIA16" s="154"/>
      <c r="JIB16" s="154"/>
      <c r="JIC16" s="154"/>
      <c r="JID16" s="154"/>
      <c r="JIE16" s="154"/>
      <c r="JIF16" s="154"/>
      <c r="JIG16" s="154"/>
      <c r="JIH16" s="154"/>
      <c r="JII16" s="154"/>
      <c r="JIJ16" s="154"/>
      <c r="JIK16" s="154"/>
      <c r="JIL16" s="154"/>
      <c r="JIM16" s="154"/>
      <c r="JIN16" s="154"/>
      <c r="JIO16" s="154"/>
      <c r="JIP16" s="154"/>
      <c r="JIQ16" s="154"/>
      <c r="JIR16" s="154"/>
      <c r="JIS16" s="154"/>
      <c r="JIT16" s="154"/>
      <c r="JIU16" s="154"/>
      <c r="JIV16" s="154"/>
      <c r="JIW16" s="154"/>
      <c r="JIX16" s="154"/>
      <c r="JIY16" s="154"/>
      <c r="JIZ16" s="154"/>
      <c r="JJA16" s="154"/>
      <c r="JJB16" s="154"/>
      <c r="JJC16" s="154"/>
      <c r="JJD16" s="154"/>
      <c r="JJE16" s="154"/>
      <c r="JJF16" s="154"/>
      <c r="JJG16" s="154"/>
      <c r="JJH16" s="154"/>
      <c r="JJI16" s="154"/>
      <c r="JJJ16" s="154"/>
      <c r="JJK16" s="154"/>
      <c r="JJL16" s="154"/>
      <c r="JJM16" s="154"/>
      <c r="JJN16" s="154"/>
      <c r="JJO16" s="154"/>
      <c r="JJP16" s="154"/>
      <c r="JJQ16" s="154"/>
      <c r="JJR16" s="154"/>
      <c r="JJS16" s="154"/>
      <c r="JJT16" s="154"/>
      <c r="JJU16" s="154"/>
      <c r="JJV16" s="154"/>
      <c r="JJW16" s="154"/>
      <c r="JJX16" s="154"/>
      <c r="JJY16" s="154"/>
      <c r="JJZ16" s="154"/>
      <c r="JKA16" s="154"/>
      <c r="JKB16" s="154"/>
      <c r="JKC16" s="154"/>
      <c r="JKD16" s="154"/>
      <c r="JKE16" s="154"/>
      <c r="JKF16" s="154"/>
      <c r="JKG16" s="154"/>
      <c r="JKH16" s="154"/>
      <c r="JKI16" s="154"/>
      <c r="JKJ16" s="154"/>
      <c r="JKK16" s="154"/>
      <c r="JKL16" s="154"/>
      <c r="JKM16" s="154"/>
      <c r="JKN16" s="154"/>
      <c r="JKO16" s="154"/>
      <c r="JKP16" s="154"/>
      <c r="JKQ16" s="154"/>
      <c r="JKR16" s="154"/>
      <c r="JKS16" s="154"/>
      <c r="JKT16" s="154"/>
      <c r="JKU16" s="154"/>
      <c r="JKV16" s="154"/>
      <c r="JKW16" s="154"/>
      <c r="JKX16" s="154"/>
      <c r="JKY16" s="154"/>
      <c r="JKZ16" s="154"/>
      <c r="JLA16" s="154"/>
      <c r="JLB16" s="154"/>
      <c r="JLC16" s="154"/>
      <c r="JLD16" s="154"/>
      <c r="JLE16" s="154"/>
      <c r="JLF16" s="154"/>
      <c r="JLG16" s="154"/>
      <c r="JLH16" s="154"/>
      <c r="JLI16" s="154"/>
      <c r="JLJ16" s="154"/>
      <c r="JLK16" s="154"/>
      <c r="JLL16" s="154"/>
      <c r="JLM16" s="154"/>
      <c r="JLN16" s="154"/>
      <c r="JLO16" s="154"/>
      <c r="JLP16" s="154"/>
      <c r="JLQ16" s="154"/>
      <c r="JLR16" s="154"/>
      <c r="JLS16" s="154"/>
      <c r="JLT16" s="154"/>
      <c r="JLU16" s="154"/>
      <c r="JLV16" s="154"/>
      <c r="JLW16" s="154"/>
      <c r="JLX16" s="154"/>
      <c r="JLY16" s="154"/>
      <c r="JLZ16" s="154"/>
      <c r="JMA16" s="154"/>
      <c r="JMB16" s="154"/>
      <c r="JMC16" s="154"/>
      <c r="JMD16" s="154"/>
      <c r="JME16" s="154"/>
      <c r="JMF16" s="154"/>
      <c r="JMG16" s="154"/>
      <c r="JMH16" s="154"/>
      <c r="JMI16" s="154"/>
      <c r="JMJ16" s="154"/>
      <c r="JMK16" s="154"/>
      <c r="JML16" s="154"/>
      <c r="JMM16" s="154"/>
      <c r="JMN16" s="154"/>
      <c r="JMO16" s="154"/>
      <c r="JMP16" s="154"/>
      <c r="JMQ16" s="154"/>
      <c r="JMR16" s="154"/>
      <c r="JMS16" s="154"/>
      <c r="JMT16" s="154"/>
      <c r="JMU16" s="154"/>
      <c r="JMV16" s="154"/>
      <c r="JMW16" s="154"/>
      <c r="JMX16" s="154"/>
      <c r="JMY16" s="154"/>
      <c r="JMZ16" s="154"/>
      <c r="JNA16" s="154"/>
      <c r="JNB16" s="154"/>
      <c r="JNC16" s="154"/>
      <c r="JND16" s="154"/>
      <c r="JNE16" s="154"/>
      <c r="JNF16" s="154"/>
      <c r="JNG16" s="154"/>
      <c r="JNH16" s="154"/>
      <c r="JNI16" s="154"/>
      <c r="JNJ16" s="154"/>
      <c r="JNK16" s="154"/>
      <c r="JNL16" s="154"/>
      <c r="JNM16" s="154"/>
      <c r="JNN16" s="154"/>
      <c r="JNO16" s="154"/>
      <c r="JNP16" s="154"/>
      <c r="JNQ16" s="154"/>
      <c r="JNR16" s="154"/>
      <c r="JNS16" s="154"/>
      <c r="JNT16" s="154"/>
      <c r="JNU16" s="154"/>
      <c r="JNV16" s="154"/>
      <c r="JNW16" s="154"/>
      <c r="JNX16" s="154"/>
      <c r="JNY16" s="154"/>
      <c r="JNZ16" s="154"/>
      <c r="JOA16" s="154"/>
      <c r="JOB16" s="154"/>
      <c r="JOC16" s="154"/>
      <c r="JOD16" s="154"/>
      <c r="JOE16" s="154"/>
      <c r="JOF16" s="154"/>
      <c r="JOG16" s="154"/>
      <c r="JOH16" s="154"/>
      <c r="JOI16" s="154"/>
      <c r="JOJ16" s="154"/>
      <c r="JOK16" s="154"/>
      <c r="JOL16" s="154"/>
      <c r="JOM16" s="154"/>
      <c r="JON16" s="154"/>
      <c r="JOO16" s="154"/>
      <c r="JOP16" s="154"/>
      <c r="JOQ16" s="154"/>
      <c r="JOR16" s="154"/>
      <c r="JOS16" s="154"/>
      <c r="JOT16" s="154"/>
      <c r="JOU16" s="154"/>
      <c r="JOV16" s="154"/>
      <c r="JOW16" s="154"/>
      <c r="JOX16" s="154"/>
      <c r="JOY16" s="154"/>
      <c r="JOZ16" s="154"/>
      <c r="JPA16" s="154"/>
      <c r="JPB16" s="154"/>
      <c r="JPC16" s="154"/>
      <c r="JPD16" s="154"/>
      <c r="JPE16" s="154"/>
      <c r="JPF16" s="154"/>
      <c r="JPG16" s="154"/>
      <c r="JPH16" s="154"/>
      <c r="JPI16" s="154"/>
      <c r="JPJ16" s="154"/>
      <c r="JPK16" s="154"/>
      <c r="JPL16" s="154"/>
      <c r="JPM16" s="154"/>
      <c r="JPN16" s="154"/>
      <c r="JPO16" s="154"/>
      <c r="JPP16" s="154"/>
      <c r="JPQ16" s="154"/>
      <c r="JPR16" s="154"/>
      <c r="JPS16" s="154"/>
      <c r="JPT16" s="154"/>
      <c r="JPU16" s="154"/>
      <c r="JPV16" s="154"/>
      <c r="JPW16" s="154"/>
      <c r="JPX16" s="154"/>
      <c r="JPY16" s="154"/>
      <c r="JPZ16" s="154"/>
      <c r="JQA16" s="154"/>
      <c r="JQB16" s="154"/>
      <c r="JQC16" s="154"/>
      <c r="JQD16" s="154"/>
      <c r="JQE16" s="154"/>
      <c r="JQF16" s="154"/>
      <c r="JQG16" s="154"/>
      <c r="JQH16" s="154"/>
      <c r="JQI16" s="154"/>
      <c r="JQJ16" s="154"/>
      <c r="JQK16" s="154"/>
      <c r="JQL16" s="154"/>
      <c r="JQM16" s="154"/>
      <c r="JQN16" s="154"/>
      <c r="JQO16" s="154"/>
      <c r="JQP16" s="154"/>
      <c r="JQQ16" s="154"/>
      <c r="JQR16" s="154"/>
      <c r="JQS16" s="154"/>
      <c r="JQT16" s="154"/>
      <c r="JQU16" s="154"/>
      <c r="JQV16" s="154"/>
      <c r="JQW16" s="154"/>
      <c r="JQX16" s="154"/>
      <c r="JQY16" s="154"/>
      <c r="JQZ16" s="154"/>
      <c r="JRA16" s="154"/>
      <c r="JRB16" s="154"/>
      <c r="JRC16" s="154"/>
      <c r="JRD16" s="154"/>
      <c r="JRE16" s="154"/>
      <c r="JRF16" s="154"/>
      <c r="JRG16" s="154"/>
      <c r="JRH16" s="154"/>
      <c r="JRI16" s="154"/>
      <c r="JRJ16" s="154"/>
      <c r="JRK16" s="154"/>
      <c r="JRL16" s="154"/>
      <c r="JRM16" s="154"/>
      <c r="JRN16" s="154"/>
      <c r="JRO16" s="154"/>
      <c r="JRP16" s="154"/>
      <c r="JRQ16" s="154"/>
      <c r="JRR16" s="154"/>
      <c r="JRS16" s="154"/>
      <c r="JRT16" s="154"/>
      <c r="JRU16" s="154"/>
      <c r="JRV16" s="154"/>
      <c r="JRW16" s="154"/>
      <c r="JRX16" s="154"/>
      <c r="JRY16" s="154"/>
      <c r="JRZ16" s="154"/>
      <c r="JSA16" s="154"/>
      <c r="JSB16" s="154"/>
      <c r="JSC16" s="154"/>
      <c r="JSD16" s="154"/>
      <c r="JSE16" s="154"/>
      <c r="JSF16" s="154"/>
      <c r="JSG16" s="154"/>
      <c r="JSH16" s="154"/>
      <c r="JSI16" s="154"/>
      <c r="JSJ16" s="154"/>
      <c r="JSK16" s="154"/>
      <c r="JSL16" s="154"/>
      <c r="JSM16" s="154"/>
      <c r="JSN16" s="154"/>
      <c r="JSO16" s="154"/>
      <c r="JSP16" s="154"/>
      <c r="JSQ16" s="154"/>
      <c r="JSR16" s="154"/>
      <c r="JSS16" s="154"/>
      <c r="JST16" s="154"/>
      <c r="JSU16" s="154"/>
      <c r="JSV16" s="154"/>
      <c r="JSW16" s="154"/>
      <c r="JSX16" s="154"/>
      <c r="JSY16" s="154"/>
      <c r="JSZ16" s="154"/>
      <c r="JTA16" s="154"/>
      <c r="JTB16" s="154"/>
      <c r="JTC16" s="154"/>
      <c r="JTD16" s="154"/>
      <c r="JTE16" s="154"/>
      <c r="JTF16" s="154"/>
      <c r="JTG16" s="154"/>
      <c r="JTH16" s="154"/>
      <c r="JTI16" s="154"/>
      <c r="JTJ16" s="154"/>
      <c r="JTK16" s="154"/>
      <c r="JTL16" s="154"/>
      <c r="JTM16" s="154"/>
      <c r="JTN16" s="154"/>
      <c r="JTO16" s="154"/>
      <c r="JTP16" s="154"/>
      <c r="JTQ16" s="154"/>
      <c r="JTR16" s="154"/>
      <c r="JTS16" s="154"/>
      <c r="JTT16" s="154"/>
      <c r="JTU16" s="154"/>
      <c r="JTV16" s="154"/>
      <c r="JTW16" s="154"/>
      <c r="JTX16" s="154"/>
      <c r="JTY16" s="154"/>
      <c r="JTZ16" s="154"/>
      <c r="JUA16" s="154"/>
      <c r="JUB16" s="154"/>
      <c r="JUC16" s="154"/>
      <c r="JUD16" s="154"/>
      <c r="JUE16" s="154"/>
      <c r="JUF16" s="154"/>
      <c r="JUG16" s="154"/>
      <c r="JUH16" s="154"/>
      <c r="JUI16" s="154"/>
      <c r="JUJ16" s="154"/>
      <c r="JUK16" s="154"/>
      <c r="JUL16" s="154"/>
      <c r="JUM16" s="154"/>
      <c r="JUN16" s="154"/>
      <c r="JUO16" s="154"/>
      <c r="JUP16" s="154"/>
      <c r="JUQ16" s="154"/>
      <c r="JUR16" s="154"/>
      <c r="JUS16" s="154"/>
      <c r="JUT16" s="154"/>
      <c r="JUU16" s="154"/>
      <c r="JUV16" s="154"/>
      <c r="JUW16" s="154"/>
      <c r="JUX16" s="154"/>
      <c r="JUY16" s="154"/>
      <c r="JUZ16" s="154"/>
      <c r="JVA16" s="154"/>
      <c r="JVB16" s="154"/>
      <c r="JVC16" s="154"/>
      <c r="JVD16" s="154"/>
      <c r="JVE16" s="154"/>
      <c r="JVF16" s="154"/>
      <c r="JVG16" s="154"/>
      <c r="JVH16" s="154"/>
      <c r="JVI16" s="154"/>
      <c r="JVJ16" s="154"/>
      <c r="JVK16" s="154"/>
      <c r="JVL16" s="154"/>
      <c r="JVM16" s="154"/>
      <c r="JVN16" s="154"/>
      <c r="JVO16" s="154"/>
      <c r="JVP16" s="154"/>
      <c r="JVQ16" s="154"/>
      <c r="JVR16" s="154"/>
      <c r="JVS16" s="154"/>
      <c r="JVT16" s="154"/>
      <c r="JVU16" s="154"/>
      <c r="JVV16" s="154"/>
      <c r="JVW16" s="154"/>
      <c r="JVX16" s="154"/>
      <c r="JVY16" s="154"/>
      <c r="JVZ16" s="154"/>
      <c r="JWA16" s="154"/>
      <c r="JWB16" s="154"/>
      <c r="JWC16" s="154"/>
      <c r="JWD16" s="154"/>
      <c r="JWE16" s="154"/>
      <c r="JWF16" s="154"/>
      <c r="JWG16" s="154"/>
      <c r="JWH16" s="154"/>
      <c r="JWI16" s="154"/>
      <c r="JWJ16" s="154"/>
      <c r="JWK16" s="154"/>
      <c r="JWL16" s="154"/>
      <c r="JWM16" s="154"/>
      <c r="JWN16" s="154"/>
      <c r="JWO16" s="154"/>
      <c r="JWP16" s="154"/>
      <c r="JWQ16" s="154"/>
      <c r="JWR16" s="154"/>
      <c r="JWS16" s="154"/>
      <c r="JWT16" s="154"/>
      <c r="JWU16" s="154"/>
      <c r="JWV16" s="154"/>
      <c r="JWW16" s="154"/>
      <c r="JWX16" s="154"/>
      <c r="JWY16" s="154"/>
      <c r="JWZ16" s="154"/>
      <c r="JXA16" s="154"/>
      <c r="JXB16" s="154"/>
      <c r="JXC16" s="154"/>
      <c r="JXD16" s="154"/>
      <c r="JXE16" s="154"/>
      <c r="JXF16" s="154"/>
      <c r="JXG16" s="154"/>
      <c r="JXH16" s="154"/>
      <c r="JXI16" s="154"/>
      <c r="JXJ16" s="154"/>
      <c r="JXK16" s="154"/>
      <c r="JXL16" s="154"/>
      <c r="JXM16" s="154"/>
      <c r="JXN16" s="154"/>
      <c r="JXO16" s="154"/>
      <c r="JXP16" s="154"/>
      <c r="JXQ16" s="154"/>
      <c r="JXR16" s="154"/>
      <c r="JXS16" s="154"/>
      <c r="JXT16" s="154"/>
      <c r="JXU16" s="154"/>
      <c r="JXV16" s="154"/>
      <c r="JXW16" s="154"/>
      <c r="JXX16" s="154"/>
      <c r="JXY16" s="154"/>
      <c r="JXZ16" s="154"/>
      <c r="JYA16" s="154"/>
      <c r="JYB16" s="154"/>
      <c r="JYC16" s="154"/>
      <c r="JYD16" s="154"/>
      <c r="JYE16" s="154"/>
      <c r="JYF16" s="154"/>
      <c r="JYG16" s="154"/>
      <c r="JYH16" s="154"/>
      <c r="JYI16" s="154"/>
      <c r="JYJ16" s="154"/>
      <c r="JYK16" s="154"/>
      <c r="JYL16" s="154"/>
      <c r="JYM16" s="154"/>
      <c r="JYN16" s="154"/>
      <c r="JYO16" s="154"/>
      <c r="JYP16" s="154"/>
      <c r="JYQ16" s="154"/>
      <c r="JYR16" s="154"/>
      <c r="JYS16" s="154"/>
      <c r="JYT16" s="154"/>
      <c r="JYU16" s="154"/>
      <c r="JYV16" s="154"/>
      <c r="JYW16" s="154"/>
      <c r="JYX16" s="154"/>
      <c r="JYY16" s="154"/>
      <c r="JYZ16" s="154"/>
      <c r="JZA16" s="154"/>
      <c r="JZB16" s="154"/>
      <c r="JZC16" s="154"/>
      <c r="JZD16" s="154"/>
      <c r="JZE16" s="154"/>
      <c r="JZF16" s="154"/>
      <c r="JZG16" s="154"/>
      <c r="JZH16" s="154"/>
      <c r="JZI16" s="154"/>
      <c r="JZJ16" s="154"/>
      <c r="JZK16" s="154"/>
      <c r="JZL16" s="154"/>
      <c r="JZM16" s="154"/>
      <c r="JZN16" s="154"/>
      <c r="JZO16" s="154"/>
      <c r="JZP16" s="154"/>
      <c r="JZQ16" s="154"/>
      <c r="JZR16" s="154"/>
      <c r="JZS16" s="154"/>
      <c r="JZT16" s="154"/>
      <c r="JZU16" s="154"/>
      <c r="JZV16" s="154"/>
      <c r="JZW16" s="154"/>
      <c r="JZX16" s="154"/>
      <c r="JZY16" s="154"/>
      <c r="JZZ16" s="154"/>
      <c r="KAA16" s="154"/>
      <c r="KAB16" s="154"/>
      <c r="KAC16" s="154"/>
      <c r="KAD16" s="154"/>
      <c r="KAE16" s="154"/>
      <c r="KAF16" s="154"/>
      <c r="KAG16" s="154"/>
      <c r="KAH16" s="154"/>
      <c r="KAI16" s="154"/>
      <c r="KAJ16" s="154"/>
      <c r="KAK16" s="154"/>
      <c r="KAL16" s="154"/>
      <c r="KAM16" s="154"/>
      <c r="KAN16" s="154"/>
      <c r="KAO16" s="154"/>
      <c r="KAP16" s="154"/>
      <c r="KAQ16" s="154"/>
      <c r="KAR16" s="154"/>
      <c r="KAS16" s="154"/>
      <c r="KAT16" s="154"/>
      <c r="KAU16" s="154"/>
      <c r="KAV16" s="154"/>
      <c r="KAW16" s="154"/>
      <c r="KAX16" s="154"/>
      <c r="KAY16" s="154"/>
      <c r="KAZ16" s="154"/>
      <c r="KBA16" s="154"/>
      <c r="KBB16" s="154"/>
      <c r="KBC16" s="154"/>
      <c r="KBD16" s="154"/>
      <c r="KBE16" s="154"/>
      <c r="KBF16" s="154"/>
      <c r="KBG16" s="154"/>
      <c r="KBH16" s="154"/>
      <c r="KBI16" s="154"/>
      <c r="KBJ16" s="154"/>
      <c r="KBK16" s="154"/>
      <c r="KBL16" s="154"/>
      <c r="KBM16" s="154"/>
      <c r="KBN16" s="154"/>
      <c r="KBO16" s="154"/>
      <c r="KBP16" s="154"/>
      <c r="KBQ16" s="154"/>
      <c r="KBR16" s="154"/>
      <c r="KBS16" s="154"/>
      <c r="KBT16" s="154"/>
      <c r="KBU16" s="154"/>
      <c r="KBV16" s="154"/>
      <c r="KBW16" s="154"/>
      <c r="KBX16" s="154"/>
      <c r="KBY16" s="154"/>
      <c r="KBZ16" s="154"/>
      <c r="KCA16" s="154"/>
      <c r="KCB16" s="154"/>
      <c r="KCC16" s="154"/>
      <c r="KCD16" s="154"/>
      <c r="KCE16" s="154"/>
      <c r="KCF16" s="154"/>
      <c r="KCG16" s="154"/>
      <c r="KCH16" s="154"/>
      <c r="KCI16" s="154"/>
      <c r="KCJ16" s="154"/>
      <c r="KCK16" s="154"/>
      <c r="KCL16" s="154"/>
      <c r="KCM16" s="154"/>
      <c r="KCN16" s="154"/>
      <c r="KCO16" s="154"/>
      <c r="KCP16" s="154"/>
      <c r="KCQ16" s="154"/>
      <c r="KCR16" s="154"/>
      <c r="KCS16" s="154"/>
      <c r="KCT16" s="154"/>
      <c r="KCU16" s="154"/>
      <c r="KCV16" s="154"/>
      <c r="KCW16" s="154"/>
      <c r="KCX16" s="154"/>
      <c r="KCY16" s="154"/>
      <c r="KCZ16" s="154"/>
      <c r="KDA16" s="154"/>
      <c r="KDB16" s="154"/>
      <c r="KDC16" s="154"/>
      <c r="KDD16" s="154"/>
      <c r="KDE16" s="154"/>
      <c r="KDF16" s="154"/>
      <c r="KDG16" s="154"/>
      <c r="KDH16" s="154"/>
      <c r="KDI16" s="154"/>
      <c r="KDJ16" s="154"/>
      <c r="KDK16" s="154"/>
      <c r="KDL16" s="154"/>
      <c r="KDM16" s="154"/>
      <c r="KDN16" s="154"/>
      <c r="KDO16" s="154"/>
      <c r="KDP16" s="154"/>
      <c r="KDQ16" s="154"/>
      <c r="KDR16" s="154"/>
      <c r="KDS16" s="154"/>
      <c r="KDT16" s="154"/>
      <c r="KDU16" s="154"/>
      <c r="KDV16" s="154"/>
      <c r="KDW16" s="154"/>
      <c r="KDX16" s="154"/>
      <c r="KDY16" s="154"/>
      <c r="KDZ16" s="154"/>
      <c r="KEA16" s="154"/>
      <c r="KEB16" s="154"/>
      <c r="KEC16" s="154"/>
      <c r="KED16" s="154"/>
      <c r="KEE16" s="154"/>
      <c r="KEF16" s="154"/>
      <c r="KEG16" s="154"/>
      <c r="KEH16" s="154"/>
      <c r="KEI16" s="154"/>
      <c r="KEJ16" s="154"/>
      <c r="KEK16" s="154"/>
      <c r="KEL16" s="154"/>
      <c r="KEM16" s="154"/>
      <c r="KEN16" s="154"/>
      <c r="KEO16" s="154"/>
      <c r="KEP16" s="154"/>
      <c r="KEQ16" s="154"/>
      <c r="KER16" s="154"/>
      <c r="KES16" s="154"/>
      <c r="KET16" s="154"/>
      <c r="KEU16" s="154"/>
      <c r="KEV16" s="154"/>
      <c r="KEW16" s="154"/>
      <c r="KEX16" s="154"/>
      <c r="KEY16" s="154"/>
      <c r="KEZ16" s="154"/>
      <c r="KFA16" s="154"/>
      <c r="KFB16" s="154"/>
      <c r="KFC16" s="154"/>
      <c r="KFD16" s="154"/>
      <c r="KFE16" s="154"/>
      <c r="KFF16" s="154"/>
      <c r="KFG16" s="154"/>
      <c r="KFH16" s="154"/>
      <c r="KFI16" s="154"/>
      <c r="KFJ16" s="154"/>
      <c r="KFK16" s="154"/>
      <c r="KFL16" s="154"/>
      <c r="KFM16" s="154"/>
      <c r="KFN16" s="154"/>
      <c r="KFO16" s="154"/>
      <c r="KFP16" s="154"/>
      <c r="KFQ16" s="154"/>
      <c r="KFR16" s="154"/>
      <c r="KFS16" s="154"/>
      <c r="KFT16" s="154"/>
      <c r="KFU16" s="154"/>
      <c r="KFV16" s="154"/>
      <c r="KFW16" s="154"/>
      <c r="KFX16" s="154"/>
      <c r="KFY16" s="154"/>
      <c r="KFZ16" s="154"/>
      <c r="KGA16" s="154"/>
      <c r="KGB16" s="154"/>
      <c r="KGC16" s="154"/>
      <c r="KGD16" s="154"/>
      <c r="KGE16" s="154"/>
      <c r="KGF16" s="154"/>
      <c r="KGG16" s="154"/>
      <c r="KGH16" s="154"/>
      <c r="KGI16" s="154"/>
      <c r="KGJ16" s="154"/>
      <c r="KGK16" s="154"/>
      <c r="KGL16" s="154"/>
      <c r="KGM16" s="154"/>
      <c r="KGN16" s="154"/>
      <c r="KGO16" s="154"/>
      <c r="KGP16" s="154"/>
      <c r="KGQ16" s="154"/>
      <c r="KGR16" s="154"/>
      <c r="KGS16" s="154"/>
      <c r="KGT16" s="154"/>
      <c r="KGU16" s="154"/>
      <c r="KGV16" s="154"/>
      <c r="KGW16" s="154"/>
      <c r="KGX16" s="154"/>
      <c r="KGY16" s="154"/>
      <c r="KGZ16" s="154"/>
      <c r="KHA16" s="154"/>
      <c r="KHB16" s="154"/>
      <c r="KHC16" s="154"/>
      <c r="KHD16" s="154"/>
      <c r="KHE16" s="154"/>
      <c r="KHF16" s="154"/>
      <c r="KHG16" s="154"/>
      <c r="KHH16" s="154"/>
      <c r="KHI16" s="154"/>
      <c r="KHJ16" s="154"/>
      <c r="KHK16" s="154"/>
      <c r="KHL16" s="154"/>
      <c r="KHM16" s="154"/>
      <c r="KHN16" s="154"/>
      <c r="KHO16" s="154"/>
      <c r="KHP16" s="154"/>
      <c r="KHQ16" s="154"/>
      <c r="KHR16" s="154"/>
      <c r="KHS16" s="154"/>
      <c r="KHT16" s="154"/>
      <c r="KHU16" s="154"/>
      <c r="KHV16" s="154"/>
      <c r="KHW16" s="154"/>
      <c r="KHX16" s="154"/>
      <c r="KHY16" s="154"/>
      <c r="KHZ16" s="154"/>
      <c r="KIA16" s="154"/>
      <c r="KIB16" s="154"/>
      <c r="KIC16" s="154"/>
      <c r="KID16" s="154"/>
      <c r="KIE16" s="154"/>
      <c r="KIF16" s="154"/>
      <c r="KIG16" s="154"/>
      <c r="KIH16" s="154"/>
      <c r="KII16" s="154"/>
      <c r="KIJ16" s="154"/>
      <c r="KIK16" s="154"/>
      <c r="KIL16" s="154"/>
      <c r="KIM16" s="154"/>
      <c r="KIN16" s="154"/>
      <c r="KIO16" s="154"/>
      <c r="KIP16" s="154"/>
      <c r="KIQ16" s="154"/>
      <c r="KIR16" s="154"/>
      <c r="KIS16" s="154"/>
      <c r="KIT16" s="154"/>
      <c r="KIU16" s="154"/>
      <c r="KIV16" s="154"/>
      <c r="KIW16" s="154"/>
      <c r="KIX16" s="154"/>
      <c r="KIY16" s="154"/>
      <c r="KIZ16" s="154"/>
      <c r="KJA16" s="154"/>
      <c r="KJB16" s="154"/>
      <c r="KJC16" s="154"/>
      <c r="KJD16" s="154"/>
      <c r="KJE16" s="154"/>
      <c r="KJF16" s="154"/>
      <c r="KJG16" s="154"/>
      <c r="KJH16" s="154"/>
      <c r="KJI16" s="154"/>
      <c r="KJJ16" s="154"/>
      <c r="KJK16" s="154"/>
      <c r="KJL16" s="154"/>
      <c r="KJM16" s="154"/>
      <c r="KJN16" s="154"/>
      <c r="KJO16" s="154"/>
      <c r="KJP16" s="154"/>
      <c r="KJQ16" s="154"/>
      <c r="KJR16" s="154"/>
      <c r="KJS16" s="154"/>
      <c r="KJT16" s="154"/>
      <c r="KJU16" s="154"/>
      <c r="KJV16" s="154"/>
      <c r="KJW16" s="154"/>
      <c r="KJX16" s="154"/>
      <c r="KJY16" s="154"/>
      <c r="KJZ16" s="154"/>
      <c r="KKA16" s="154"/>
      <c r="KKB16" s="154"/>
      <c r="KKC16" s="154"/>
      <c r="KKD16" s="154"/>
      <c r="KKE16" s="154"/>
      <c r="KKF16" s="154"/>
      <c r="KKG16" s="154"/>
      <c r="KKH16" s="154"/>
      <c r="KKI16" s="154"/>
      <c r="KKJ16" s="154"/>
      <c r="KKK16" s="154"/>
      <c r="KKL16" s="154"/>
      <c r="KKM16" s="154"/>
      <c r="KKN16" s="154"/>
      <c r="KKO16" s="154"/>
      <c r="KKP16" s="154"/>
      <c r="KKQ16" s="154"/>
      <c r="KKR16" s="154"/>
      <c r="KKS16" s="154"/>
      <c r="KKT16" s="154"/>
      <c r="KKU16" s="154"/>
      <c r="KKV16" s="154"/>
      <c r="KKW16" s="154"/>
      <c r="KKX16" s="154"/>
      <c r="KKY16" s="154"/>
      <c r="KKZ16" s="154"/>
      <c r="KLA16" s="154"/>
      <c r="KLB16" s="154"/>
      <c r="KLC16" s="154"/>
      <c r="KLD16" s="154"/>
      <c r="KLE16" s="154"/>
      <c r="KLF16" s="154"/>
      <c r="KLG16" s="154"/>
      <c r="KLH16" s="154"/>
      <c r="KLI16" s="154"/>
      <c r="KLJ16" s="154"/>
      <c r="KLK16" s="154"/>
      <c r="KLL16" s="154"/>
      <c r="KLM16" s="154"/>
      <c r="KLN16" s="154"/>
      <c r="KLO16" s="154"/>
      <c r="KLP16" s="154"/>
      <c r="KLQ16" s="154"/>
      <c r="KLR16" s="154"/>
      <c r="KLS16" s="154"/>
      <c r="KLT16" s="154"/>
      <c r="KLU16" s="154"/>
      <c r="KLV16" s="154"/>
      <c r="KLW16" s="154"/>
      <c r="KLX16" s="154"/>
      <c r="KLY16" s="154"/>
      <c r="KLZ16" s="154"/>
      <c r="KMA16" s="154"/>
      <c r="KMB16" s="154"/>
      <c r="KMC16" s="154"/>
      <c r="KMD16" s="154"/>
      <c r="KME16" s="154"/>
      <c r="KMF16" s="154"/>
      <c r="KMG16" s="154"/>
      <c r="KMH16" s="154"/>
      <c r="KMI16" s="154"/>
      <c r="KMJ16" s="154"/>
      <c r="KMK16" s="154"/>
      <c r="KML16" s="154"/>
      <c r="KMM16" s="154"/>
      <c r="KMN16" s="154"/>
      <c r="KMO16" s="154"/>
      <c r="KMP16" s="154"/>
      <c r="KMQ16" s="154"/>
      <c r="KMR16" s="154"/>
      <c r="KMS16" s="154"/>
      <c r="KMT16" s="154"/>
      <c r="KMU16" s="154"/>
      <c r="KMV16" s="154"/>
      <c r="KMW16" s="154"/>
      <c r="KMX16" s="154"/>
      <c r="KMY16" s="154"/>
      <c r="KMZ16" s="154"/>
      <c r="KNA16" s="154"/>
      <c r="KNB16" s="154"/>
      <c r="KNC16" s="154"/>
      <c r="KND16" s="154"/>
      <c r="KNE16" s="154"/>
      <c r="KNF16" s="154"/>
      <c r="KNG16" s="154"/>
      <c r="KNH16" s="154"/>
      <c r="KNI16" s="154"/>
      <c r="KNJ16" s="154"/>
      <c r="KNK16" s="154"/>
      <c r="KNL16" s="154"/>
      <c r="KNM16" s="154"/>
      <c r="KNN16" s="154"/>
      <c r="KNO16" s="154"/>
      <c r="KNP16" s="154"/>
      <c r="KNQ16" s="154"/>
      <c r="KNR16" s="154"/>
      <c r="KNS16" s="154"/>
      <c r="KNT16" s="154"/>
      <c r="KNU16" s="154"/>
      <c r="KNV16" s="154"/>
      <c r="KNW16" s="154"/>
      <c r="KNX16" s="154"/>
      <c r="KNY16" s="154"/>
      <c r="KNZ16" s="154"/>
      <c r="KOA16" s="154"/>
      <c r="KOB16" s="154"/>
      <c r="KOC16" s="154"/>
      <c r="KOD16" s="154"/>
      <c r="KOE16" s="154"/>
      <c r="KOF16" s="154"/>
      <c r="KOG16" s="154"/>
      <c r="KOH16" s="154"/>
      <c r="KOI16" s="154"/>
      <c r="KOJ16" s="154"/>
      <c r="KOK16" s="154"/>
      <c r="KOL16" s="154"/>
      <c r="KOM16" s="154"/>
      <c r="KON16" s="154"/>
      <c r="KOO16" s="154"/>
      <c r="KOP16" s="154"/>
      <c r="KOQ16" s="154"/>
      <c r="KOR16" s="154"/>
      <c r="KOS16" s="154"/>
      <c r="KOT16" s="154"/>
      <c r="KOU16" s="154"/>
      <c r="KOV16" s="154"/>
      <c r="KOW16" s="154"/>
      <c r="KOX16" s="154"/>
      <c r="KOY16" s="154"/>
      <c r="KOZ16" s="154"/>
      <c r="KPA16" s="154"/>
      <c r="KPB16" s="154"/>
      <c r="KPC16" s="154"/>
      <c r="KPD16" s="154"/>
      <c r="KPE16" s="154"/>
      <c r="KPF16" s="154"/>
      <c r="KPG16" s="154"/>
      <c r="KPH16" s="154"/>
      <c r="KPI16" s="154"/>
      <c r="KPJ16" s="154"/>
      <c r="KPK16" s="154"/>
      <c r="KPL16" s="154"/>
      <c r="KPM16" s="154"/>
      <c r="KPN16" s="154"/>
      <c r="KPO16" s="154"/>
      <c r="KPP16" s="154"/>
      <c r="KPQ16" s="154"/>
      <c r="KPR16" s="154"/>
      <c r="KPS16" s="154"/>
      <c r="KPT16" s="154"/>
      <c r="KPU16" s="154"/>
      <c r="KPV16" s="154"/>
      <c r="KPW16" s="154"/>
      <c r="KPX16" s="154"/>
      <c r="KPY16" s="154"/>
      <c r="KPZ16" s="154"/>
      <c r="KQA16" s="154"/>
      <c r="KQB16" s="154"/>
      <c r="KQC16" s="154"/>
      <c r="KQD16" s="154"/>
      <c r="KQE16" s="154"/>
      <c r="KQF16" s="154"/>
      <c r="KQG16" s="154"/>
      <c r="KQH16" s="154"/>
      <c r="KQI16" s="154"/>
      <c r="KQJ16" s="154"/>
      <c r="KQK16" s="154"/>
      <c r="KQL16" s="154"/>
      <c r="KQM16" s="154"/>
      <c r="KQN16" s="154"/>
      <c r="KQO16" s="154"/>
      <c r="KQP16" s="154"/>
      <c r="KQQ16" s="154"/>
      <c r="KQR16" s="154"/>
      <c r="KQS16" s="154"/>
      <c r="KQT16" s="154"/>
      <c r="KQU16" s="154"/>
      <c r="KQV16" s="154"/>
      <c r="KQW16" s="154"/>
      <c r="KQX16" s="154"/>
      <c r="KQY16" s="154"/>
      <c r="KQZ16" s="154"/>
      <c r="KRA16" s="154"/>
      <c r="KRB16" s="154"/>
      <c r="KRC16" s="154"/>
      <c r="KRD16" s="154"/>
      <c r="KRE16" s="154"/>
      <c r="KRF16" s="154"/>
      <c r="KRG16" s="154"/>
      <c r="KRH16" s="154"/>
      <c r="KRI16" s="154"/>
      <c r="KRJ16" s="154"/>
      <c r="KRK16" s="154"/>
      <c r="KRL16" s="154"/>
      <c r="KRM16" s="154"/>
      <c r="KRN16" s="154"/>
      <c r="KRO16" s="154"/>
      <c r="KRP16" s="154"/>
      <c r="KRQ16" s="154"/>
      <c r="KRR16" s="154"/>
      <c r="KRS16" s="154"/>
      <c r="KRT16" s="154"/>
      <c r="KRU16" s="154"/>
      <c r="KRV16" s="154"/>
      <c r="KRW16" s="154"/>
      <c r="KRX16" s="154"/>
      <c r="KRY16" s="154"/>
      <c r="KRZ16" s="154"/>
      <c r="KSA16" s="154"/>
      <c r="KSB16" s="154"/>
      <c r="KSC16" s="154"/>
      <c r="KSD16" s="154"/>
      <c r="KSE16" s="154"/>
      <c r="KSF16" s="154"/>
      <c r="KSG16" s="154"/>
      <c r="KSH16" s="154"/>
      <c r="KSI16" s="154"/>
      <c r="KSJ16" s="154"/>
      <c r="KSK16" s="154"/>
      <c r="KSL16" s="154"/>
      <c r="KSM16" s="154"/>
      <c r="KSN16" s="154"/>
      <c r="KSO16" s="154"/>
      <c r="KSP16" s="154"/>
      <c r="KSQ16" s="154"/>
      <c r="KSR16" s="154"/>
      <c r="KSS16" s="154"/>
      <c r="KST16" s="154"/>
      <c r="KSU16" s="154"/>
      <c r="KSV16" s="154"/>
      <c r="KSW16" s="154"/>
      <c r="KSX16" s="154"/>
      <c r="KSY16" s="154"/>
      <c r="KSZ16" s="154"/>
      <c r="KTA16" s="154"/>
      <c r="KTB16" s="154"/>
      <c r="KTC16" s="154"/>
      <c r="KTD16" s="154"/>
      <c r="KTE16" s="154"/>
      <c r="KTF16" s="154"/>
      <c r="KTG16" s="154"/>
      <c r="KTH16" s="154"/>
      <c r="KTI16" s="154"/>
      <c r="KTJ16" s="154"/>
      <c r="KTK16" s="154"/>
      <c r="KTL16" s="154"/>
      <c r="KTM16" s="154"/>
      <c r="KTN16" s="154"/>
      <c r="KTO16" s="154"/>
      <c r="KTP16" s="154"/>
      <c r="KTQ16" s="154"/>
      <c r="KTR16" s="154"/>
      <c r="KTS16" s="154"/>
      <c r="KTT16" s="154"/>
      <c r="KTU16" s="154"/>
      <c r="KTV16" s="154"/>
      <c r="KTW16" s="154"/>
      <c r="KTX16" s="154"/>
      <c r="KTY16" s="154"/>
      <c r="KTZ16" s="154"/>
      <c r="KUA16" s="154"/>
      <c r="KUB16" s="154"/>
      <c r="KUC16" s="154"/>
      <c r="KUD16" s="154"/>
      <c r="KUE16" s="154"/>
      <c r="KUF16" s="154"/>
      <c r="KUG16" s="154"/>
      <c r="KUH16" s="154"/>
      <c r="KUI16" s="154"/>
      <c r="KUJ16" s="154"/>
      <c r="KUK16" s="154"/>
      <c r="KUL16" s="154"/>
      <c r="KUM16" s="154"/>
      <c r="KUN16" s="154"/>
      <c r="KUO16" s="154"/>
      <c r="KUP16" s="154"/>
      <c r="KUQ16" s="154"/>
      <c r="KUR16" s="154"/>
      <c r="KUS16" s="154"/>
      <c r="KUT16" s="154"/>
      <c r="KUU16" s="154"/>
      <c r="KUV16" s="154"/>
      <c r="KUW16" s="154"/>
      <c r="KUX16" s="154"/>
      <c r="KUY16" s="154"/>
      <c r="KUZ16" s="154"/>
      <c r="KVA16" s="154"/>
      <c r="KVB16" s="154"/>
      <c r="KVC16" s="154"/>
      <c r="KVD16" s="154"/>
      <c r="KVE16" s="154"/>
      <c r="KVF16" s="154"/>
      <c r="KVG16" s="154"/>
      <c r="KVH16" s="154"/>
      <c r="KVI16" s="154"/>
      <c r="KVJ16" s="154"/>
      <c r="KVK16" s="154"/>
      <c r="KVL16" s="154"/>
      <c r="KVM16" s="154"/>
      <c r="KVN16" s="154"/>
      <c r="KVO16" s="154"/>
      <c r="KVP16" s="154"/>
      <c r="KVQ16" s="154"/>
      <c r="KVR16" s="154"/>
      <c r="KVS16" s="154"/>
      <c r="KVT16" s="154"/>
      <c r="KVU16" s="154"/>
      <c r="KVV16" s="154"/>
      <c r="KVW16" s="154"/>
      <c r="KVX16" s="154"/>
      <c r="KVY16" s="154"/>
      <c r="KVZ16" s="154"/>
      <c r="KWA16" s="154"/>
      <c r="KWB16" s="154"/>
      <c r="KWC16" s="154"/>
      <c r="KWD16" s="154"/>
      <c r="KWE16" s="154"/>
      <c r="KWF16" s="154"/>
      <c r="KWG16" s="154"/>
      <c r="KWH16" s="154"/>
      <c r="KWI16" s="154"/>
      <c r="KWJ16" s="154"/>
      <c r="KWK16" s="154"/>
      <c r="KWL16" s="154"/>
      <c r="KWM16" s="154"/>
      <c r="KWN16" s="154"/>
      <c r="KWO16" s="154"/>
      <c r="KWP16" s="154"/>
      <c r="KWQ16" s="154"/>
      <c r="KWR16" s="154"/>
      <c r="KWS16" s="154"/>
      <c r="KWT16" s="154"/>
      <c r="KWU16" s="154"/>
      <c r="KWV16" s="154"/>
      <c r="KWW16" s="154"/>
      <c r="KWX16" s="154"/>
      <c r="KWY16" s="154"/>
      <c r="KWZ16" s="154"/>
      <c r="KXA16" s="154"/>
      <c r="KXB16" s="154"/>
      <c r="KXC16" s="154"/>
      <c r="KXD16" s="154"/>
      <c r="KXE16" s="154"/>
      <c r="KXF16" s="154"/>
      <c r="KXG16" s="154"/>
      <c r="KXH16" s="154"/>
      <c r="KXI16" s="154"/>
      <c r="KXJ16" s="154"/>
      <c r="KXK16" s="154"/>
      <c r="KXL16" s="154"/>
      <c r="KXM16" s="154"/>
      <c r="KXN16" s="154"/>
      <c r="KXO16" s="154"/>
      <c r="KXP16" s="154"/>
      <c r="KXQ16" s="154"/>
      <c r="KXR16" s="154"/>
      <c r="KXS16" s="154"/>
      <c r="KXT16" s="154"/>
      <c r="KXU16" s="154"/>
      <c r="KXV16" s="154"/>
      <c r="KXW16" s="154"/>
      <c r="KXX16" s="154"/>
      <c r="KXY16" s="154"/>
      <c r="KXZ16" s="154"/>
      <c r="KYA16" s="154"/>
      <c r="KYB16" s="154"/>
      <c r="KYC16" s="154"/>
      <c r="KYD16" s="154"/>
      <c r="KYE16" s="154"/>
      <c r="KYF16" s="154"/>
      <c r="KYG16" s="154"/>
      <c r="KYH16" s="154"/>
      <c r="KYI16" s="154"/>
      <c r="KYJ16" s="154"/>
      <c r="KYK16" s="154"/>
      <c r="KYL16" s="154"/>
      <c r="KYM16" s="154"/>
      <c r="KYN16" s="154"/>
      <c r="KYO16" s="154"/>
      <c r="KYP16" s="154"/>
      <c r="KYQ16" s="154"/>
      <c r="KYR16" s="154"/>
      <c r="KYS16" s="154"/>
      <c r="KYT16" s="154"/>
      <c r="KYU16" s="154"/>
      <c r="KYV16" s="154"/>
      <c r="KYW16" s="154"/>
      <c r="KYX16" s="154"/>
      <c r="KYY16" s="154"/>
      <c r="KYZ16" s="154"/>
      <c r="KZA16" s="154"/>
      <c r="KZB16" s="154"/>
      <c r="KZC16" s="154"/>
      <c r="KZD16" s="154"/>
      <c r="KZE16" s="154"/>
      <c r="KZF16" s="154"/>
      <c r="KZG16" s="154"/>
      <c r="KZH16" s="154"/>
      <c r="KZI16" s="154"/>
      <c r="KZJ16" s="154"/>
      <c r="KZK16" s="154"/>
      <c r="KZL16" s="154"/>
      <c r="KZM16" s="154"/>
      <c r="KZN16" s="154"/>
      <c r="KZO16" s="154"/>
      <c r="KZP16" s="154"/>
      <c r="KZQ16" s="154"/>
      <c r="KZR16" s="154"/>
      <c r="KZS16" s="154"/>
      <c r="KZT16" s="154"/>
      <c r="KZU16" s="154"/>
      <c r="KZV16" s="154"/>
      <c r="KZW16" s="154"/>
      <c r="KZX16" s="154"/>
      <c r="KZY16" s="154"/>
      <c r="KZZ16" s="154"/>
      <c r="LAA16" s="154"/>
      <c r="LAB16" s="154"/>
      <c r="LAC16" s="154"/>
      <c r="LAD16" s="154"/>
      <c r="LAE16" s="154"/>
      <c r="LAF16" s="154"/>
      <c r="LAG16" s="154"/>
      <c r="LAH16" s="154"/>
      <c r="LAI16" s="154"/>
      <c r="LAJ16" s="154"/>
      <c r="LAK16" s="154"/>
      <c r="LAL16" s="154"/>
      <c r="LAM16" s="154"/>
      <c r="LAN16" s="154"/>
      <c r="LAO16" s="154"/>
      <c r="LAP16" s="154"/>
      <c r="LAQ16" s="154"/>
      <c r="LAR16" s="154"/>
      <c r="LAS16" s="154"/>
      <c r="LAT16" s="154"/>
      <c r="LAU16" s="154"/>
      <c r="LAV16" s="154"/>
      <c r="LAW16" s="154"/>
      <c r="LAX16" s="154"/>
      <c r="LAY16" s="154"/>
      <c r="LAZ16" s="154"/>
      <c r="LBA16" s="154"/>
      <c r="LBB16" s="154"/>
      <c r="LBC16" s="154"/>
      <c r="LBD16" s="154"/>
      <c r="LBE16" s="154"/>
      <c r="LBF16" s="154"/>
      <c r="LBG16" s="154"/>
      <c r="LBH16" s="154"/>
      <c r="LBI16" s="154"/>
      <c r="LBJ16" s="154"/>
      <c r="LBK16" s="154"/>
      <c r="LBL16" s="154"/>
      <c r="LBM16" s="154"/>
      <c r="LBN16" s="154"/>
      <c r="LBO16" s="154"/>
      <c r="LBP16" s="154"/>
      <c r="LBQ16" s="154"/>
      <c r="LBR16" s="154"/>
      <c r="LBS16" s="154"/>
      <c r="LBT16" s="154"/>
      <c r="LBU16" s="154"/>
      <c r="LBV16" s="154"/>
      <c r="LBW16" s="154"/>
      <c r="LBX16" s="154"/>
      <c r="LBY16" s="154"/>
      <c r="LBZ16" s="154"/>
      <c r="LCA16" s="154"/>
      <c r="LCB16" s="154"/>
      <c r="LCC16" s="154"/>
      <c r="LCD16" s="154"/>
      <c r="LCE16" s="154"/>
      <c r="LCF16" s="154"/>
      <c r="LCG16" s="154"/>
      <c r="LCH16" s="154"/>
      <c r="LCI16" s="154"/>
      <c r="LCJ16" s="154"/>
      <c r="LCK16" s="154"/>
      <c r="LCL16" s="154"/>
      <c r="LCM16" s="154"/>
      <c r="LCN16" s="154"/>
      <c r="LCO16" s="154"/>
      <c r="LCP16" s="154"/>
      <c r="LCQ16" s="154"/>
      <c r="LCR16" s="154"/>
      <c r="LCS16" s="154"/>
      <c r="LCT16" s="154"/>
      <c r="LCU16" s="154"/>
      <c r="LCV16" s="154"/>
      <c r="LCW16" s="154"/>
      <c r="LCX16" s="154"/>
      <c r="LCY16" s="154"/>
      <c r="LCZ16" s="154"/>
      <c r="LDA16" s="154"/>
      <c r="LDB16" s="154"/>
      <c r="LDC16" s="154"/>
      <c r="LDD16" s="154"/>
      <c r="LDE16" s="154"/>
      <c r="LDF16" s="154"/>
      <c r="LDG16" s="154"/>
      <c r="LDH16" s="154"/>
      <c r="LDI16" s="154"/>
      <c r="LDJ16" s="154"/>
      <c r="LDK16" s="154"/>
      <c r="LDL16" s="154"/>
      <c r="LDM16" s="154"/>
      <c r="LDN16" s="154"/>
      <c r="LDO16" s="154"/>
      <c r="LDP16" s="154"/>
      <c r="LDQ16" s="154"/>
      <c r="LDR16" s="154"/>
      <c r="LDS16" s="154"/>
      <c r="LDT16" s="154"/>
      <c r="LDU16" s="154"/>
      <c r="LDV16" s="154"/>
      <c r="LDW16" s="154"/>
      <c r="LDX16" s="154"/>
      <c r="LDY16" s="154"/>
      <c r="LDZ16" s="154"/>
      <c r="LEA16" s="154"/>
      <c r="LEB16" s="154"/>
      <c r="LEC16" s="154"/>
      <c r="LED16" s="154"/>
      <c r="LEE16" s="154"/>
      <c r="LEF16" s="154"/>
      <c r="LEG16" s="154"/>
      <c r="LEH16" s="154"/>
      <c r="LEI16" s="154"/>
      <c r="LEJ16" s="154"/>
      <c r="LEK16" s="154"/>
      <c r="LEL16" s="154"/>
      <c r="LEM16" s="154"/>
      <c r="LEN16" s="154"/>
      <c r="LEO16" s="154"/>
      <c r="LEP16" s="154"/>
      <c r="LEQ16" s="154"/>
      <c r="LER16" s="154"/>
      <c r="LES16" s="154"/>
      <c r="LET16" s="154"/>
      <c r="LEU16" s="154"/>
      <c r="LEV16" s="154"/>
      <c r="LEW16" s="154"/>
      <c r="LEX16" s="154"/>
      <c r="LEY16" s="154"/>
      <c r="LEZ16" s="154"/>
      <c r="LFA16" s="154"/>
      <c r="LFB16" s="154"/>
      <c r="LFC16" s="154"/>
      <c r="LFD16" s="154"/>
      <c r="LFE16" s="154"/>
      <c r="LFF16" s="154"/>
      <c r="LFG16" s="154"/>
      <c r="LFH16" s="154"/>
      <c r="LFI16" s="154"/>
      <c r="LFJ16" s="154"/>
      <c r="LFK16" s="154"/>
      <c r="LFL16" s="154"/>
      <c r="LFM16" s="154"/>
      <c r="LFN16" s="154"/>
      <c r="LFO16" s="154"/>
      <c r="LFP16" s="154"/>
      <c r="LFQ16" s="154"/>
      <c r="LFR16" s="154"/>
      <c r="LFS16" s="154"/>
      <c r="LFT16" s="154"/>
      <c r="LFU16" s="154"/>
      <c r="LFV16" s="154"/>
      <c r="LFW16" s="154"/>
      <c r="LFX16" s="154"/>
      <c r="LFY16" s="154"/>
      <c r="LFZ16" s="154"/>
      <c r="LGA16" s="154"/>
      <c r="LGB16" s="154"/>
      <c r="LGC16" s="154"/>
      <c r="LGD16" s="154"/>
      <c r="LGE16" s="154"/>
      <c r="LGF16" s="154"/>
      <c r="LGG16" s="154"/>
      <c r="LGH16" s="154"/>
      <c r="LGI16" s="154"/>
      <c r="LGJ16" s="154"/>
      <c r="LGK16" s="154"/>
      <c r="LGL16" s="154"/>
      <c r="LGM16" s="154"/>
      <c r="LGN16" s="154"/>
      <c r="LGO16" s="154"/>
      <c r="LGP16" s="154"/>
      <c r="LGQ16" s="154"/>
      <c r="LGR16" s="154"/>
      <c r="LGS16" s="154"/>
      <c r="LGT16" s="154"/>
      <c r="LGU16" s="154"/>
      <c r="LGV16" s="154"/>
      <c r="LGW16" s="154"/>
      <c r="LGX16" s="154"/>
      <c r="LGY16" s="154"/>
      <c r="LGZ16" s="154"/>
      <c r="LHA16" s="154"/>
      <c r="LHB16" s="154"/>
      <c r="LHC16" s="154"/>
      <c r="LHD16" s="154"/>
      <c r="LHE16" s="154"/>
      <c r="LHF16" s="154"/>
      <c r="LHG16" s="154"/>
      <c r="LHH16" s="154"/>
      <c r="LHI16" s="154"/>
      <c r="LHJ16" s="154"/>
      <c r="LHK16" s="154"/>
      <c r="LHL16" s="154"/>
      <c r="LHM16" s="154"/>
      <c r="LHN16" s="154"/>
      <c r="LHO16" s="154"/>
      <c r="LHP16" s="154"/>
      <c r="LHQ16" s="154"/>
      <c r="LHR16" s="154"/>
      <c r="LHS16" s="154"/>
      <c r="LHT16" s="154"/>
      <c r="LHU16" s="154"/>
      <c r="LHV16" s="154"/>
      <c r="LHW16" s="154"/>
      <c r="LHX16" s="154"/>
      <c r="LHY16" s="154"/>
      <c r="LHZ16" s="154"/>
      <c r="LIA16" s="154"/>
      <c r="LIB16" s="154"/>
      <c r="LIC16" s="154"/>
      <c r="LID16" s="154"/>
      <c r="LIE16" s="154"/>
      <c r="LIF16" s="154"/>
      <c r="LIG16" s="154"/>
      <c r="LIH16" s="154"/>
      <c r="LII16" s="154"/>
      <c r="LIJ16" s="154"/>
      <c r="LIK16" s="154"/>
      <c r="LIL16" s="154"/>
      <c r="LIM16" s="154"/>
      <c r="LIN16" s="154"/>
      <c r="LIO16" s="154"/>
      <c r="LIP16" s="154"/>
      <c r="LIQ16" s="154"/>
      <c r="LIR16" s="154"/>
      <c r="LIS16" s="154"/>
      <c r="LIT16" s="154"/>
      <c r="LIU16" s="154"/>
      <c r="LIV16" s="154"/>
      <c r="LIW16" s="154"/>
      <c r="LIX16" s="154"/>
      <c r="LIY16" s="154"/>
      <c r="LIZ16" s="154"/>
      <c r="LJA16" s="154"/>
      <c r="LJB16" s="154"/>
      <c r="LJC16" s="154"/>
      <c r="LJD16" s="154"/>
      <c r="LJE16" s="154"/>
      <c r="LJF16" s="154"/>
      <c r="LJG16" s="154"/>
      <c r="LJH16" s="154"/>
      <c r="LJI16" s="154"/>
      <c r="LJJ16" s="154"/>
      <c r="LJK16" s="154"/>
      <c r="LJL16" s="154"/>
      <c r="LJM16" s="154"/>
      <c r="LJN16" s="154"/>
      <c r="LJO16" s="154"/>
      <c r="LJP16" s="154"/>
      <c r="LJQ16" s="154"/>
      <c r="LJR16" s="154"/>
      <c r="LJS16" s="154"/>
      <c r="LJT16" s="154"/>
      <c r="LJU16" s="154"/>
      <c r="LJV16" s="154"/>
      <c r="LJW16" s="154"/>
      <c r="LJX16" s="154"/>
      <c r="LJY16" s="154"/>
      <c r="LJZ16" s="154"/>
      <c r="LKA16" s="154"/>
      <c r="LKB16" s="154"/>
      <c r="LKC16" s="154"/>
      <c r="LKD16" s="154"/>
      <c r="LKE16" s="154"/>
      <c r="LKF16" s="154"/>
      <c r="LKG16" s="154"/>
      <c r="LKH16" s="154"/>
      <c r="LKI16" s="154"/>
      <c r="LKJ16" s="154"/>
      <c r="LKK16" s="154"/>
      <c r="LKL16" s="154"/>
      <c r="LKM16" s="154"/>
      <c r="LKN16" s="154"/>
      <c r="LKO16" s="154"/>
      <c r="LKP16" s="154"/>
      <c r="LKQ16" s="154"/>
      <c r="LKR16" s="154"/>
      <c r="LKS16" s="154"/>
      <c r="LKT16" s="154"/>
      <c r="LKU16" s="154"/>
      <c r="LKV16" s="154"/>
      <c r="LKW16" s="154"/>
      <c r="LKX16" s="154"/>
      <c r="LKY16" s="154"/>
      <c r="LKZ16" s="154"/>
      <c r="LLA16" s="154"/>
      <c r="LLB16" s="154"/>
      <c r="LLC16" s="154"/>
      <c r="LLD16" s="154"/>
      <c r="LLE16" s="154"/>
      <c r="LLF16" s="154"/>
      <c r="LLG16" s="154"/>
      <c r="LLH16" s="154"/>
      <c r="LLI16" s="154"/>
      <c r="LLJ16" s="154"/>
      <c r="LLK16" s="154"/>
      <c r="LLL16" s="154"/>
      <c r="LLM16" s="154"/>
      <c r="LLN16" s="154"/>
      <c r="LLO16" s="154"/>
      <c r="LLP16" s="154"/>
      <c r="LLQ16" s="154"/>
      <c r="LLR16" s="154"/>
      <c r="LLS16" s="154"/>
      <c r="LLT16" s="154"/>
      <c r="LLU16" s="154"/>
      <c r="LLV16" s="154"/>
      <c r="LLW16" s="154"/>
      <c r="LLX16" s="154"/>
      <c r="LLY16" s="154"/>
      <c r="LLZ16" s="154"/>
      <c r="LMA16" s="154"/>
      <c r="LMB16" s="154"/>
      <c r="LMC16" s="154"/>
      <c r="LMD16" s="154"/>
      <c r="LME16" s="154"/>
      <c r="LMF16" s="154"/>
      <c r="LMG16" s="154"/>
      <c r="LMH16" s="154"/>
      <c r="LMI16" s="154"/>
      <c r="LMJ16" s="154"/>
      <c r="LMK16" s="154"/>
      <c r="LML16" s="154"/>
      <c r="LMM16" s="154"/>
      <c r="LMN16" s="154"/>
      <c r="LMO16" s="154"/>
      <c r="LMP16" s="154"/>
      <c r="LMQ16" s="154"/>
      <c r="LMR16" s="154"/>
      <c r="LMS16" s="154"/>
      <c r="LMT16" s="154"/>
      <c r="LMU16" s="154"/>
      <c r="LMV16" s="154"/>
      <c r="LMW16" s="154"/>
      <c r="LMX16" s="154"/>
      <c r="LMY16" s="154"/>
      <c r="LMZ16" s="154"/>
      <c r="LNA16" s="154"/>
      <c r="LNB16" s="154"/>
      <c r="LNC16" s="154"/>
      <c r="LND16" s="154"/>
      <c r="LNE16" s="154"/>
      <c r="LNF16" s="154"/>
      <c r="LNG16" s="154"/>
      <c r="LNH16" s="154"/>
      <c r="LNI16" s="154"/>
      <c r="LNJ16" s="154"/>
      <c r="LNK16" s="154"/>
      <c r="LNL16" s="154"/>
      <c r="LNM16" s="154"/>
      <c r="LNN16" s="154"/>
      <c r="LNO16" s="154"/>
      <c r="LNP16" s="154"/>
      <c r="LNQ16" s="154"/>
      <c r="LNR16" s="154"/>
      <c r="LNS16" s="154"/>
      <c r="LNT16" s="154"/>
      <c r="LNU16" s="154"/>
      <c r="LNV16" s="154"/>
      <c r="LNW16" s="154"/>
      <c r="LNX16" s="154"/>
      <c r="LNY16" s="154"/>
      <c r="LNZ16" s="154"/>
      <c r="LOA16" s="154"/>
      <c r="LOB16" s="154"/>
      <c r="LOC16" s="154"/>
      <c r="LOD16" s="154"/>
      <c r="LOE16" s="154"/>
      <c r="LOF16" s="154"/>
      <c r="LOG16" s="154"/>
      <c r="LOH16" s="154"/>
      <c r="LOI16" s="154"/>
      <c r="LOJ16" s="154"/>
      <c r="LOK16" s="154"/>
      <c r="LOL16" s="154"/>
      <c r="LOM16" s="154"/>
      <c r="LON16" s="154"/>
      <c r="LOO16" s="154"/>
      <c r="LOP16" s="154"/>
      <c r="LOQ16" s="154"/>
      <c r="LOR16" s="154"/>
      <c r="LOS16" s="154"/>
      <c r="LOT16" s="154"/>
      <c r="LOU16" s="154"/>
      <c r="LOV16" s="154"/>
      <c r="LOW16" s="154"/>
      <c r="LOX16" s="154"/>
      <c r="LOY16" s="154"/>
      <c r="LOZ16" s="154"/>
      <c r="LPA16" s="154"/>
      <c r="LPB16" s="154"/>
      <c r="LPC16" s="154"/>
      <c r="LPD16" s="154"/>
      <c r="LPE16" s="154"/>
      <c r="LPF16" s="154"/>
      <c r="LPG16" s="154"/>
      <c r="LPH16" s="154"/>
      <c r="LPI16" s="154"/>
      <c r="LPJ16" s="154"/>
      <c r="LPK16" s="154"/>
      <c r="LPL16" s="154"/>
      <c r="LPM16" s="154"/>
      <c r="LPN16" s="154"/>
      <c r="LPO16" s="154"/>
      <c r="LPP16" s="154"/>
      <c r="LPQ16" s="154"/>
      <c r="LPR16" s="154"/>
      <c r="LPS16" s="154"/>
      <c r="LPT16" s="154"/>
      <c r="LPU16" s="154"/>
      <c r="LPV16" s="154"/>
      <c r="LPW16" s="154"/>
      <c r="LPX16" s="154"/>
      <c r="LPY16" s="154"/>
      <c r="LPZ16" s="154"/>
      <c r="LQA16" s="154"/>
      <c r="LQB16" s="154"/>
      <c r="LQC16" s="154"/>
      <c r="LQD16" s="154"/>
      <c r="LQE16" s="154"/>
      <c r="LQF16" s="154"/>
      <c r="LQG16" s="154"/>
      <c r="LQH16" s="154"/>
      <c r="LQI16" s="154"/>
      <c r="LQJ16" s="154"/>
      <c r="LQK16" s="154"/>
      <c r="LQL16" s="154"/>
      <c r="LQM16" s="154"/>
      <c r="LQN16" s="154"/>
      <c r="LQO16" s="154"/>
      <c r="LQP16" s="154"/>
      <c r="LQQ16" s="154"/>
      <c r="LQR16" s="154"/>
      <c r="LQS16" s="154"/>
      <c r="LQT16" s="154"/>
      <c r="LQU16" s="154"/>
      <c r="LQV16" s="154"/>
      <c r="LQW16" s="154"/>
      <c r="LQX16" s="154"/>
      <c r="LQY16" s="154"/>
      <c r="LQZ16" s="154"/>
      <c r="LRA16" s="154"/>
      <c r="LRB16" s="154"/>
      <c r="LRC16" s="154"/>
      <c r="LRD16" s="154"/>
      <c r="LRE16" s="154"/>
      <c r="LRF16" s="154"/>
      <c r="LRG16" s="154"/>
      <c r="LRH16" s="154"/>
      <c r="LRI16" s="154"/>
      <c r="LRJ16" s="154"/>
      <c r="LRK16" s="154"/>
      <c r="LRL16" s="154"/>
      <c r="LRM16" s="154"/>
      <c r="LRN16" s="154"/>
      <c r="LRO16" s="154"/>
      <c r="LRP16" s="154"/>
      <c r="LRQ16" s="154"/>
      <c r="LRR16" s="154"/>
      <c r="LRS16" s="154"/>
      <c r="LRT16" s="154"/>
      <c r="LRU16" s="154"/>
      <c r="LRV16" s="154"/>
      <c r="LRW16" s="154"/>
      <c r="LRX16" s="154"/>
      <c r="LRY16" s="154"/>
      <c r="LRZ16" s="154"/>
      <c r="LSA16" s="154"/>
      <c r="LSB16" s="154"/>
      <c r="LSC16" s="154"/>
      <c r="LSD16" s="154"/>
      <c r="LSE16" s="154"/>
      <c r="LSF16" s="154"/>
      <c r="LSG16" s="154"/>
      <c r="LSH16" s="154"/>
      <c r="LSI16" s="154"/>
      <c r="LSJ16" s="154"/>
      <c r="LSK16" s="154"/>
      <c r="LSL16" s="154"/>
      <c r="LSM16" s="154"/>
      <c r="LSN16" s="154"/>
      <c r="LSO16" s="154"/>
      <c r="LSP16" s="154"/>
      <c r="LSQ16" s="154"/>
      <c r="LSR16" s="154"/>
      <c r="LSS16" s="154"/>
      <c r="LST16" s="154"/>
      <c r="LSU16" s="154"/>
      <c r="LSV16" s="154"/>
      <c r="LSW16" s="154"/>
      <c r="LSX16" s="154"/>
      <c r="LSY16" s="154"/>
      <c r="LSZ16" s="154"/>
      <c r="LTA16" s="154"/>
      <c r="LTB16" s="154"/>
      <c r="LTC16" s="154"/>
      <c r="LTD16" s="154"/>
      <c r="LTE16" s="154"/>
      <c r="LTF16" s="154"/>
      <c r="LTG16" s="154"/>
      <c r="LTH16" s="154"/>
      <c r="LTI16" s="154"/>
      <c r="LTJ16" s="154"/>
      <c r="LTK16" s="154"/>
      <c r="LTL16" s="154"/>
      <c r="LTM16" s="154"/>
      <c r="LTN16" s="154"/>
      <c r="LTO16" s="154"/>
      <c r="LTP16" s="154"/>
      <c r="LTQ16" s="154"/>
      <c r="LTR16" s="154"/>
      <c r="LTS16" s="154"/>
      <c r="LTT16" s="154"/>
      <c r="LTU16" s="154"/>
      <c r="LTV16" s="154"/>
      <c r="LTW16" s="154"/>
      <c r="LTX16" s="154"/>
      <c r="LTY16" s="154"/>
      <c r="LTZ16" s="154"/>
      <c r="LUA16" s="154"/>
      <c r="LUB16" s="154"/>
      <c r="LUC16" s="154"/>
      <c r="LUD16" s="154"/>
      <c r="LUE16" s="154"/>
      <c r="LUF16" s="154"/>
      <c r="LUG16" s="154"/>
      <c r="LUH16" s="154"/>
      <c r="LUI16" s="154"/>
      <c r="LUJ16" s="154"/>
      <c r="LUK16" s="154"/>
      <c r="LUL16" s="154"/>
      <c r="LUM16" s="154"/>
      <c r="LUN16" s="154"/>
      <c r="LUO16" s="154"/>
      <c r="LUP16" s="154"/>
      <c r="LUQ16" s="154"/>
      <c r="LUR16" s="154"/>
      <c r="LUS16" s="154"/>
      <c r="LUT16" s="154"/>
      <c r="LUU16" s="154"/>
      <c r="LUV16" s="154"/>
      <c r="LUW16" s="154"/>
      <c r="LUX16" s="154"/>
      <c r="LUY16" s="154"/>
      <c r="LUZ16" s="154"/>
      <c r="LVA16" s="154"/>
      <c r="LVB16" s="154"/>
      <c r="LVC16" s="154"/>
      <c r="LVD16" s="154"/>
      <c r="LVE16" s="154"/>
      <c r="LVF16" s="154"/>
      <c r="LVG16" s="154"/>
      <c r="LVH16" s="154"/>
      <c r="LVI16" s="154"/>
      <c r="LVJ16" s="154"/>
      <c r="LVK16" s="154"/>
      <c r="LVL16" s="154"/>
      <c r="LVM16" s="154"/>
      <c r="LVN16" s="154"/>
      <c r="LVO16" s="154"/>
      <c r="LVP16" s="154"/>
      <c r="LVQ16" s="154"/>
      <c r="LVR16" s="154"/>
      <c r="LVS16" s="154"/>
      <c r="LVT16" s="154"/>
      <c r="LVU16" s="154"/>
      <c r="LVV16" s="154"/>
      <c r="LVW16" s="154"/>
      <c r="LVX16" s="154"/>
      <c r="LVY16" s="154"/>
      <c r="LVZ16" s="154"/>
      <c r="LWA16" s="154"/>
      <c r="LWB16" s="154"/>
      <c r="LWC16" s="154"/>
      <c r="LWD16" s="154"/>
      <c r="LWE16" s="154"/>
      <c r="LWF16" s="154"/>
      <c r="LWG16" s="154"/>
      <c r="LWH16" s="154"/>
      <c r="LWI16" s="154"/>
      <c r="LWJ16" s="154"/>
      <c r="LWK16" s="154"/>
      <c r="LWL16" s="154"/>
      <c r="LWM16" s="154"/>
      <c r="LWN16" s="154"/>
      <c r="LWO16" s="154"/>
      <c r="LWP16" s="154"/>
      <c r="LWQ16" s="154"/>
      <c r="LWR16" s="154"/>
      <c r="LWS16" s="154"/>
      <c r="LWT16" s="154"/>
      <c r="LWU16" s="154"/>
      <c r="LWV16" s="154"/>
      <c r="LWW16" s="154"/>
      <c r="LWX16" s="154"/>
      <c r="LWY16" s="154"/>
      <c r="LWZ16" s="154"/>
      <c r="LXA16" s="154"/>
      <c r="LXB16" s="154"/>
      <c r="LXC16" s="154"/>
      <c r="LXD16" s="154"/>
      <c r="LXE16" s="154"/>
      <c r="LXF16" s="154"/>
      <c r="LXG16" s="154"/>
      <c r="LXH16" s="154"/>
      <c r="LXI16" s="154"/>
      <c r="LXJ16" s="154"/>
      <c r="LXK16" s="154"/>
      <c r="LXL16" s="154"/>
      <c r="LXM16" s="154"/>
      <c r="LXN16" s="154"/>
      <c r="LXO16" s="154"/>
      <c r="LXP16" s="154"/>
      <c r="LXQ16" s="154"/>
      <c r="LXR16" s="154"/>
      <c r="LXS16" s="154"/>
      <c r="LXT16" s="154"/>
      <c r="LXU16" s="154"/>
      <c r="LXV16" s="154"/>
      <c r="LXW16" s="154"/>
      <c r="LXX16" s="154"/>
      <c r="LXY16" s="154"/>
      <c r="LXZ16" s="154"/>
      <c r="LYA16" s="154"/>
      <c r="LYB16" s="154"/>
      <c r="LYC16" s="154"/>
      <c r="LYD16" s="154"/>
      <c r="LYE16" s="154"/>
      <c r="LYF16" s="154"/>
      <c r="LYG16" s="154"/>
      <c r="LYH16" s="154"/>
      <c r="LYI16" s="154"/>
      <c r="LYJ16" s="154"/>
      <c r="LYK16" s="154"/>
      <c r="LYL16" s="154"/>
      <c r="LYM16" s="154"/>
      <c r="LYN16" s="154"/>
      <c r="LYO16" s="154"/>
      <c r="LYP16" s="154"/>
      <c r="LYQ16" s="154"/>
      <c r="LYR16" s="154"/>
      <c r="LYS16" s="154"/>
      <c r="LYT16" s="154"/>
      <c r="LYU16" s="154"/>
      <c r="LYV16" s="154"/>
      <c r="LYW16" s="154"/>
      <c r="LYX16" s="154"/>
      <c r="LYY16" s="154"/>
      <c r="LYZ16" s="154"/>
      <c r="LZA16" s="154"/>
      <c r="LZB16" s="154"/>
      <c r="LZC16" s="154"/>
      <c r="LZD16" s="154"/>
      <c r="LZE16" s="154"/>
      <c r="LZF16" s="154"/>
      <c r="LZG16" s="154"/>
      <c r="LZH16" s="154"/>
      <c r="LZI16" s="154"/>
      <c r="LZJ16" s="154"/>
      <c r="LZK16" s="154"/>
      <c r="LZL16" s="154"/>
      <c r="LZM16" s="154"/>
      <c r="LZN16" s="154"/>
      <c r="LZO16" s="154"/>
      <c r="LZP16" s="154"/>
      <c r="LZQ16" s="154"/>
      <c r="LZR16" s="154"/>
      <c r="LZS16" s="154"/>
      <c r="LZT16" s="154"/>
      <c r="LZU16" s="154"/>
      <c r="LZV16" s="154"/>
      <c r="LZW16" s="154"/>
      <c r="LZX16" s="154"/>
      <c r="LZY16" s="154"/>
      <c r="LZZ16" s="154"/>
      <c r="MAA16" s="154"/>
      <c r="MAB16" s="154"/>
      <c r="MAC16" s="154"/>
      <c r="MAD16" s="154"/>
      <c r="MAE16" s="154"/>
      <c r="MAF16" s="154"/>
      <c r="MAG16" s="154"/>
      <c r="MAH16" s="154"/>
      <c r="MAI16" s="154"/>
      <c r="MAJ16" s="154"/>
      <c r="MAK16" s="154"/>
      <c r="MAL16" s="154"/>
      <c r="MAM16" s="154"/>
      <c r="MAN16" s="154"/>
      <c r="MAO16" s="154"/>
      <c r="MAP16" s="154"/>
      <c r="MAQ16" s="154"/>
      <c r="MAR16" s="154"/>
      <c r="MAS16" s="154"/>
      <c r="MAT16" s="154"/>
      <c r="MAU16" s="154"/>
      <c r="MAV16" s="154"/>
      <c r="MAW16" s="154"/>
      <c r="MAX16" s="154"/>
      <c r="MAY16" s="154"/>
      <c r="MAZ16" s="154"/>
      <c r="MBA16" s="154"/>
      <c r="MBB16" s="154"/>
      <c r="MBC16" s="154"/>
      <c r="MBD16" s="154"/>
      <c r="MBE16" s="154"/>
      <c r="MBF16" s="154"/>
      <c r="MBG16" s="154"/>
      <c r="MBH16" s="154"/>
      <c r="MBI16" s="154"/>
      <c r="MBJ16" s="154"/>
      <c r="MBK16" s="154"/>
      <c r="MBL16" s="154"/>
      <c r="MBM16" s="154"/>
      <c r="MBN16" s="154"/>
      <c r="MBO16" s="154"/>
      <c r="MBP16" s="154"/>
      <c r="MBQ16" s="154"/>
      <c r="MBR16" s="154"/>
      <c r="MBS16" s="154"/>
      <c r="MBT16" s="154"/>
      <c r="MBU16" s="154"/>
      <c r="MBV16" s="154"/>
      <c r="MBW16" s="154"/>
      <c r="MBX16" s="154"/>
      <c r="MBY16" s="154"/>
      <c r="MBZ16" s="154"/>
      <c r="MCA16" s="154"/>
      <c r="MCB16" s="154"/>
      <c r="MCC16" s="154"/>
      <c r="MCD16" s="154"/>
      <c r="MCE16" s="154"/>
      <c r="MCF16" s="154"/>
      <c r="MCG16" s="154"/>
      <c r="MCH16" s="154"/>
      <c r="MCI16" s="154"/>
      <c r="MCJ16" s="154"/>
      <c r="MCK16" s="154"/>
      <c r="MCL16" s="154"/>
      <c r="MCM16" s="154"/>
      <c r="MCN16" s="154"/>
      <c r="MCO16" s="154"/>
      <c r="MCP16" s="154"/>
      <c r="MCQ16" s="154"/>
      <c r="MCR16" s="154"/>
      <c r="MCS16" s="154"/>
      <c r="MCT16" s="154"/>
      <c r="MCU16" s="154"/>
      <c r="MCV16" s="154"/>
      <c r="MCW16" s="154"/>
      <c r="MCX16" s="154"/>
      <c r="MCY16" s="154"/>
      <c r="MCZ16" s="154"/>
      <c r="MDA16" s="154"/>
      <c r="MDB16" s="154"/>
      <c r="MDC16" s="154"/>
      <c r="MDD16" s="154"/>
      <c r="MDE16" s="154"/>
      <c r="MDF16" s="154"/>
      <c r="MDG16" s="154"/>
      <c r="MDH16" s="154"/>
      <c r="MDI16" s="154"/>
      <c r="MDJ16" s="154"/>
      <c r="MDK16" s="154"/>
      <c r="MDL16" s="154"/>
      <c r="MDM16" s="154"/>
      <c r="MDN16" s="154"/>
      <c r="MDO16" s="154"/>
      <c r="MDP16" s="154"/>
      <c r="MDQ16" s="154"/>
      <c r="MDR16" s="154"/>
      <c r="MDS16" s="154"/>
      <c r="MDT16" s="154"/>
      <c r="MDU16" s="154"/>
      <c r="MDV16" s="154"/>
      <c r="MDW16" s="154"/>
      <c r="MDX16" s="154"/>
      <c r="MDY16" s="154"/>
      <c r="MDZ16" s="154"/>
      <c r="MEA16" s="154"/>
      <c r="MEB16" s="154"/>
      <c r="MEC16" s="154"/>
      <c r="MED16" s="154"/>
      <c r="MEE16" s="154"/>
      <c r="MEF16" s="154"/>
      <c r="MEG16" s="154"/>
      <c r="MEH16" s="154"/>
      <c r="MEI16" s="154"/>
      <c r="MEJ16" s="154"/>
      <c r="MEK16" s="154"/>
      <c r="MEL16" s="154"/>
      <c r="MEM16" s="154"/>
      <c r="MEN16" s="154"/>
      <c r="MEO16" s="154"/>
      <c r="MEP16" s="154"/>
      <c r="MEQ16" s="154"/>
      <c r="MER16" s="154"/>
      <c r="MES16" s="154"/>
      <c r="MET16" s="154"/>
      <c r="MEU16" s="154"/>
      <c r="MEV16" s="154"/>
      <c r="MEW16" s="154"/>
      <c r="MEX16" s="154"/>
      <c r="MEY16" s="154"/>
      <c r="MEZ16" s="154"/>
      <c r="MFA16" s="154"/>
      <c r="MFB16" s="154"/>
      <c r="MFC16" s="154"/>
      <c r="MFD16" s="154"/>
      <c r="MFE16" s="154"/>
      <c r="MFF16" s="154"/>
      <c r="MFG16" s="154"/>
      <c r="MFH16" s="154"/>
      <c r="MFI16" s="154"/>
      <c r="MFJ16" s="154"/>
      <c r="MFK16" s="154"/>
      <c r="MFL16" s="154"/>
      <c r="MFM16" s="154"/>
      <c r="MFN16" s="154"/>
      <c r="MFO16" s="154"/>
      <c r="MFP16" s="154"/>
      <c r="MFQ16" s="154"/>
      <c r="MFR16" s="154"/>
      <c r="MFS16" s="154"/>
      <c r="MFT16" s="154"/>
      <c r="MFU16" s="154"/>
      <c r="MFV16" s="154"/>
      <c r="MFW16" s="154"/>
      <c r="MFX16" s="154"/>
      <c r="MFY16" s="154"/>
      <c r="MFZ16" s="154"/>
      <c r="MGA16" s="154"/>
      <c r="MGB16" s="154"/>
      <c r="MGC16" s="154"/>
      <c r="MGD16" s="154"/>
      <c r="MGE16" s="154"/>
      <c r="MGF16" s="154"/>
      <c r="MGG16" s="154"/>
      <c r="MGH16" s="154"/>
      <c r="MGI16" s="154"/>
      <c r="MGJ16" s="154"/>
      <c r="MGK16" s="154"/>
      <c r="MGL16" s="154"/>
      <c r="MGM16" s="154"/>
      <c r="MGN16" s="154"/>
      <c r="MGO16" s="154"/>
      <c r="MGP16" s="154"/>
      <c r="MGQ16" s="154"/>
      <c r="MGR16" s="154"/>
      <c r="MGS16" s="154"/>
      <c r="MGT16" s="154"/>
      <c r="MGU16" s="154"/>
      <c r="MGV16" s="154"/>
      <c r="MGW16" s="154"/>
      <c r="MGX16" s="154"/>
      <c r="MGY16" s="154"/>
      <c r="MGZ16" s="154"/>
      <c r="MHA16" s="154"/>
      <c r="MHB16" s="154"/>
      <c r="MHC16" s="154"/>
      <c r="MHD16" s="154"/>
      <c r="MHE16" s="154"/>
      <c r="MHF16" s="154"/>
      <c r="MHG16" s="154"/>
      <c r="MHH16" s="154"/>
      <c r="MHI16" s="154"/>
      <c r="MHJ16" s="154"/>
      <c r="MHK16" s="154"/>
      <c r="MHL16" s="154"/>
      <c r="MHM16" s="154"/>
      <c r="MHN16" s="154"/>
      <c r="MHO16" s="154"/>
      <c r="MHP16" s="154"/>
      <c r="MHQ16" s="154"/>
      <c r="MHR16" s="154"/>
      <c r="MHS16" s="154"/>
      <c r="MHT16" s="154"/>
      <c r="MHU16" s="154"/>
      <c r="MHV16" s="154"/>
      <c r="MHW16" s="154"/>
      <c r="MHX16" s="154"/>
      <c r="MHY16" s="154"/>
      <c r="MHZ16" s="154"/>
      <c r="MIA16" s="154"/>
      <c r="MIB16" s="154"/>
      <c r="MIC16" s="154"/>
      <c r="MID16" s="154"/>
      <c r="MIE16" s="154"/>
      <c r="MIF16" s="154"/>
      <c r="MIG16" s="154"/>
      <c r="MIH16" s="154"/>
      <c r="MII16" s="154"/>
      <c r="MIJ16" s="154"/>
      <c r="MIK16" s="154"/>
      <c r="MIL16" s="154"/>
      <c r="MIM16" s="154"/>
      <c r="MIN16" s="154"/>
      <c r="MIO16" s="154"/>
      <c r="MIP16" s="154"/>
      <c r="MIQ16" s="154"/>
      <c r="MIR16" s="154"/>
      <c r="MIS16" s="154"/>
      <c r="MIT16" s="154"/>
      <c r="MIU16" s="154"/>
      <c r="MIV16" s="154"/>
      <c r="MIW16" s="154"/>
      <c r="MIX16" s="154"/>
      <c r="MIY16" s="154"/>
      <c r="MIZ16" s="154"/>
      <c r="MJA16" s="154"/>
      <c r="MJB16" s="154"/>
      <c r="MJC16" s="154"/>
      <c r="MJD16" s="154"/>
      <c r="MJE16" s="154"/>
      <c r="MJF16" s="154"/>
      <c r="MJG16" s="154"/>
      <c r="MJH16" s="154"/>
      <c r="MJI16" s="154"/>
      <c r="MJJ16" s="154"/>
      <c r="MJK16" s="154"/>
      <c r="MJL16" s="154"/>
      <c r="MJM16" s="154"/>
      <c r="MJN16" s="154"/>
      <c r="MJO16" s="154"/>
      <c r="MJP16" s="154"/>
      <c r="MJQ16" s="154"/>
      <c r="MJR16" s="154"/>
      <c r="MJS16" s="154"/>
      <c r="MJT16" s="154"/>
      <c r="MJU16" s="154"/>
      <c r="MJV16" s="154"/>
      <c r="MJW16" s="154"/>
      <c r="MJX16" s="154"/>
      <c r="MJY16" s="154"/>
      <c r="MJZ16" s="154"/>
      <c r="MKA16" s="154"/>
      <c r="MKB16" s="154"/>
      <c r="MKC16" s="154"/>
      <c r="MKD16" s="154"/>
      <c r="MKE16" s="154"/>
      <c r="MKF16" s="154"/>
      <c r="MKG16" s="154"/>
      <c r="MKH16" s="154"/>
      <c r="MKI16" s="154"/>
      <c r="MKJ16" s="154"/>
      <c r="MKK16" s="154"/>
      <c r="MKL16" s="154"/>
      <c r="MKM16" s="154"/>
      <c r="MKN16" s="154"/>
      <c r="MKO16" s="154"/>
      <c r="MKP16" s="154"/>
      <c r="MKQ16" s="154"/>
      <c r="MKR16" s="154"/>
      <c r="MKS16" s="154"/>
      <c r="MKT16" s="154"/>
      <c r="MKU16" s="154"/>
      <c r="MKV16" s="154"/>
      <c r="MKW16" s="154"/>
      <c r="MKX16" s="154"/>
      <c r="MKY16" s="154"/>
      <c r="MKZ16" s="154"/>
      <c r="MLA16" s="154"/>
      <c r="MLB16" s="154"/>
      <c r="MLC16" s="154"/>
      <c r="MLD16" s="154"/>
      <c r="MLE16" s="154"/>
      <c r="MLF16" s="154"/>
      <c r="MLG16" s="154"/>
      <c r="MLH16" s="154"/>
      <c r="MLI16" s="154"/>
      <c r="MLJ16" s="154"/>
      <c r="MLK16" s="154"/>
      <c r="MLL16" s="154"/>
      <c r="MLM16" s="154"/>
      <c r="MLN16" s="154"/>
      <c r="MLO16" s="154"/>
      <c r="MLP16" s="154"/>
      <c r="MLQ16" s="154"/>
      <c r="MLR16" s="154"/>
      <c r="MLS16" s="154"/>
      <c r="MLT16" s="154"/>
      <c r="MLU16" s="154"/>
      <c r="MLV16" s="154"/>
      <c r="MLW16" s="154"/>
      <c r="MLX16" s="154"/>
      <c r="MLY16" s="154"/>
      <c r="MLZ16" s="154"/>
      <c r="MMA16" s="154"/>
      <c r="MMB16" s="154"/>
      <c r="MMC16" s="154"/>
      <c r="MMD16" s="154"/>
      <c r="MME16" s="154"/>
      <c r="MMF16" s="154"/>
      <c r="MMG16" s="154"/>
      <c r="MMH16" s="154"/>
      <c r="MMI16" s="154"/>
      <c r="MMJ16" s="154"/>
      <c r="MMK16" s="154"/>
      <c r="MML16" s="154"/>
      <c r="MMM16" s="154"/>
      <c r="MMN16" s="154"/>
      <c r="MMO16" s="154"/>
      <c r="MMP16" s="154"/>
      <c r="MMQ16" s="154"/>
      <c r="MMR16" s="154"/>
      <c r="MMS16" s="154"/>
      <c r="MMT16" s="154"/>
      <c r="MMU16" s="154"/>
      <c r="MMV16" s="154"/>
      <c r="MMW16" s="154"/>
      <c r="MMX16" s="154"/>
      <c r="MMY16" s="154"/>
      <c r="MMZ16" s="154"/>
      <c r="MNA16" s="154"/>
      <c r="MNB16" s="154"/>
      <c r="MNC16" s="154"/>
      <c r="MND16" s="154"/>
      <c r="MNE16" s="154"/>
      <c r="MNF16" s="154"/>
      <c r="MNG16" s="154"/>
      <c r="MNH16" s="154"/>
      <c r="MNI16" s="154"/>
      <c r="MNJ16" s="154"/>
      <c r="MNK16" s="154"/>
      <c r="MNL16" s="154"/>
      <c r="MNM16" s="154"/>
      <c r="MNN16" s="154"/>
      <c r="MNO16" s="154"/>
      <c r="MNP16" s="154"/>
      <c r="MNQ16" s="154"/>
      <c r="MNR16" s="154"/>
      <c r="MNS16" s="154"/>
      <c r="MNT16" s="154"/>
      <c r="MNU16" s="154"/>
      <c r="MNV16" s="154"/>
      <c r="MNW16" s="154"/>
      <c r="MNX16" s="154"/>
      <c r="MNY16" s="154"/>
      <c r="MNZ16" s="154"/>
      <c r="MOA16" s="154"/>
      <c r="MOB16" s="154"/>
      <c r="MOC16" s="154"/>
      <c r="MOD16" s="154"/>
      <c r="MOE16" s="154"/>
      <c r="MOF16" s="154"/>
      <c r="MOG16" s="154"/>
      <c r="MOH16" s="154"/>
      <c r="MOI16" s="154"/>
      <c r="MOJ16" s="154"/>
      <c r="MOK16" s="154"/>
      <c r="MOL16" s="154"/>
      <c r="MOM16" s="154"/>
      <c r="MON16" s="154"/>
      <c r="MOO16" s="154"/>
      <c r="MOP16" s="154"/>
      <c r="MOQ16" s="154"/>
      <c r="MOR16" s="154"/>
      <c r="MOS16" s="154"/>
      <c r="MOT16" s="154"/>
      <c r="MOU16" s="154"/>
      <c r="MOV16" s="154"/>
      <c r="MOW16" s="154"/>
      <c r="MOX16" s="154"/>
      <c r="MOY16" s="154"/>
      <c r="MOZ16" s="154"/>
      <c r="MPA16" s="154"/>
      <c r="MPB16" s="154"/>
      <c r="MPC16" s="154"/>
      <c r="MPD16" s="154"/>
      <c r="MPE16" s="154"/>
      <c r="MPF16" s="154"/>
      <c r="MPG16" s="154"/>
      <c r="MPH16" s="154"/>
      <c r="MPI16" s="154"/>
      <c r="MPJ16" s="154"/>
      <c r="MPK16" s="154"/>
      <c r="MPL16" s="154"/>
      <c r="MPM16" s="154"/>
      <c r="MPN16" s="154"/>
      <c r="MPO16" s="154"/>
      <c r="MPP16" s="154"/>
      <c r="MPQ16" s="154"/>
      <c r="MPR16" s="154"/>
      <c r="MPS16" s="154"/>
      <c r="MPT16" s="154"/>
      <c r="MPU16" s="154"/>
      <c r="MPV16" s="154"/>
      <c r="MPW16" s="154"/>
      <c r="MPX16" s="154"/>
      <c r="MPY16" s="154"/>
      <c r="MPZ16" s="154"/>
      <c r="MQA16" s="154"/>
      <c r="MQB16" s="154"/>
      <c r="MQC16" s="154"/>
      <c r="MQD16" s="154"/>
      <c r="MQE16" s="154"/>
      <c r="MQF16" s="154"/>
      <c r="MQG16" s="154"/>
      <c r="MQH16" s="154"/>
      <c r="MQI16" s="154"/>
      <c r="MQJ16" s="154"/>
      <c r="MQK16" s="154"/>
      <c r="MQL16" s="154"/>
      <c r="MQM16" s="154"/>
      <c r="MQN16" s="154"/>
      <c r="MQO16" s="154"/>
      <c r="MQP16" s="154"/>
      <c r="MQQ16" s="154"/>
      <c r="MQR16" s="154"/>
      <c r="MQS16" s="154"/>
      <c r="MQT16" s="154"/>
      <c r="MQU16" s="154"/>
      <c r="MQV16" s="154"/>
      <c r="MQW16" s="154"/>
      <c r="MQX16" s="154"/>
      <c r="MQY16" s="154"/>
      <c r="MQZ16" s="154"/>
      <c r="MRA16" s="154"/>
      <c r="MRB16" s="154"/>
      <c r="MRC16" s="154"/>
      <c r="MRD16" s="154"/>
      <c r="MRE16" s="154"/>
      <c r="MRF16" s="154"/>
      <c r="MRG16" s="154"/>
      <c r="MRH16" s="154"/>
      <c r="MRI16" s="154"/>
      <c r="MRJ16" s="154"/>
      <c r="MRK16" s="154"/>
      <c r="MRL16" s="154"/>
      <c r="MRM16" s="154"/>
      <c r="MRN16" s="154"/>
      <c r="MRO16" s="154"/>
      <c r="MRP16" s="154"/>
      <c r="MRQ16" s="154"/>
      <c r="MRR16" s="154"/>
      <c r="MRS16" s="154"/>
      <c r="MRT16" s="154"/>
      <c r="MRU16" s="154"/>
      <c r="MRV16" s="154"/>
      <c r="MRW16" s="154"/>
      <c r="MRX16" s="154"/>
      <c r="MRY16" s="154"/>
      <c r="MRZ16" s="154"/>
      <c r="MSA16" s="154"/>
      <c r="MSB16" s="154"/>
      <c r="MSC16" s="154"/>
      <c r="MSD16" s="154"/>
      <c r="MSE16" s="154"/>
      <c r="MSF16" s="154"/>
      <c r="MSG16" s="154"/>
      <c r="MSH16" s="154"/>
      <c r="MSI16" s="154"/>
      <c r="MSJ16" s="154"/>
      <c r="MSK16" s="154"/>
      <c r="MSL16" s="154"/>
      <c r="MSM16" s="154"/>
      <c r="MSN16" s="154"/>
      <c r="MSO16" s="154"/>
      <c r="MSP16" s="154"/>
      <c r="MSQ16" s="154"/>
      <c r="MSR16" s="154"/>
      <c r="MSS16" s="154"/>
      <c r="MST16" s="154"/>
      <c r="MSU16" s="154"/>
      <c r="MSV16" s="154"/>
      <c r="MSW16" s="154"/>
      <c r="MSX16" s="154"/>
      <c r="MSY16" s="154"/>
      <c r="MSZ16" s="154"/>
      <c r="MTA16" s="154"/>
      <c r="MTB16" s="154"/>
      <c r="MTC16" s="154"/>
      <c r="MTD16" s="154"/>
      <c r="MTE16" s="154"/>
      <c r="MTF16" s="154"/>
      <c r="MTG16" s="154"/>
      <c r="MTH16" s="154"/>
      <c r="MTI16" s="154"/>
      <c r="MTJ16" s="154"/>
      <c r="MTK16" s="154"/>
      <c r="MTL16" s="154"/>
      <c r="MTM16" s="154"/>
      <c r="MTN16" s="154"/>
      <c r="MTO16" s="154"/>
      <c r="MTP16" s="154"/>
      <c r="MTQ16" s="154"/>
      <c r="MTR16" s="154"/>
      <c r="MTS16" s="154"/>
      <c r="MTT16" s="154"/>
      <c r="MTU16" s="154"/>
      <c r="MTV16" s="154"/>
      <c r="MTW16" s="154"/>
      <c r="MTX16" s="154"/>
      <c r="MTY16" s="154"/>
      <c r="MTZ16" s="154"/>
      <c r="MUA16" s="154"/>
      <c r="MUB16" s="154"/>
      <c r="MUC16" s="154"/>
      <c r="MUD16" s="154"/>
      <c r="MUE16" s="154"/>
      <c r="MUF16" s="154"/>
      <c r="MUG16" s="154"/>
      <c r="MUH16" s="154"/>
      <c r="MUI16" s="154"/>
      <c r="MUJ16" s="154"/>
      <c r="MUK16" s="154"/>
      <c r="MUL16" s="154"/>
      <c r="MUM16" s="154"/>
      <c r="MUN16" s="154"/>
      <c r="MUO16" s="154"/>
      <c r="MUP16" s="154"/>
      <c r="MUQ16" s="154"/>
      <c r="MUR16" s="154"/>
      <c r="MUS16" s="154"/>
      <c r="MUT16" s="154"/>
      <c r="MUU16" s="154"/>
      <c r="MUV16" s="154"/>
      <c r="MUW16" s="154"/>
      <c r="MUX16" s="154"/>
      <c r="MUY16" s="154"/>
      <c r="MUZ16" s="154"/>
      <c r="MVA16" s="154"/>
      <c r="MVB16" s="154"/>
      <c r="MVC16" s="154"/>
      <c r="MVD16" s="154"/>
      <c r="MVE16" s="154"/>
      <c r="MVF16" s="154"/>
      <c r="MVG16" s="154"/>
      <c r="MVH16" s="154"/>
      <c r="MVI16" s="154"/>
      <c r="MVJ16" s="154"/>
      <c r="MVK16" s="154"/>
      <c r="MVL16" s="154"/>
      <c r="MVM16" s="154"/>
      <c r="MVN16" s="154"/>
      <c r="MVO16" s="154"/>
      <c r="MVP16" s="154"/>
      <c r="MVQ16" s="154"/>
      <c r="MVR16" s="154"/>
      <c r="MVS16" s="154"/>
      <c r="MVT16" s="154"/>
      <c r="MVU16" s="154"/>
      <c r="MVV16" s="154"/>
      <c r="MVW16" s="154"/>
      <c r="MVX16" s="154"/>
      <c r="MVY16" s="154"/>
      <c r="MVZ16" s="154"/>
      <c r="MWA16" s="154"/>
      <c r="MWB16" s="154"/>
      <c r="MWC16" s="154"/>
      <c r="MWD16" s="154"/>
      <c r="MWE16" s="154"/>
      <c r="MWF16" s="154"/>
      <c r="MWG16" s="154"/>
      <c r="MWH16" s="154"/>
      <c r="MWI16" s="154"/>
      <c r="MWJ16" s="154"/>
      <c r="MWK16" s="154"/>
      <c r="MWL16" s="154"/>
      <c r="MWM16" s="154"/>
      <c r="MWN16" s="154"/>
      <c r="MWO16" s="154"/>
      <c r="MWP16" s="154"/>
      <c r="MWQ16" s="154"/>
      <c r="MWR16" s="154"/>
      <c r="MWS16" s="154"/>
      <c r="MWT16" s="154"/>
      <c r="MWU16" s="154"/>
      <c r="MWV16" s="154"/>
      <c r="MWW16" s="154"/>
      <c r="MWX16" s="154"/>
      <c r="MWY16" s="154"/>
      <c r="MWZ16" s="154"/>
      <c r="MXA16" s="154"/>
      <c r="MXB16" s="154"/>
      <c r="MXC16" s="154"/>
      <c r="MXD16" s="154"/>
      <c r="MXE16" s="154"/>
      <c r="MXF16" s="154"/>
      <c r="MXG16" s="154"/>
      <c r="MXH16" s="154"/>
      <c r="MXI16" s="154"/>
      <c r="MXJ16" s="154"/>
      <c r="MXK16" s="154"/>
      <c r="MXL16" s="154"/>
      <c r="MXM16" s="154"/>
      <c r="MXN16" s="154"/>
      <c r="MXO16" s="154"/>
      <c r="MXP16" s="154"/>
      <c r="MXQ16" s="154"/>
      <c r="MXR16" s="154"/>
      <c r="MXS16" s="154"/>
      <c r="MXT16" s="154"/>
      <c r="MXU16" s="154"/>
      <c r="MXV16" s="154"/>
      <c r="MXW16" s="154"/>
      <c r="MXX16" s="154"/>
      <c r="MXY16" s="154"/>
      <c r="MXZ16" s="154"/>
      <c r="MYA16" s="154"/>
      <c r="MYB16" s="154"/>
      <c r="MYC16" s="154"/>
      <c r="MYD16" s="154"/>
      <c r="MYE16" s="154"/>
      <c r="MYF16" s="154"/>
      <c r="MYG16" s="154"/>
      <c r="MYH16" s="154"/>
      <c r="MYI16" s="154"/>
      <c r="MYJ16" s="154"/>
      <c r="MYK16" s="154"/>
      <c r="MYL16" s="154"/>
      <c r="MYM16" s="154"/>
      <c r="MYN16" s="154"/>
      <c r="MYO16" s="154"/>
      <c r="MYP16" s="154"/>
      <c r="MYQ16" s="154"/>
      <c r="MYR16" s="154"/>
      <c r="MYS16" s="154"/>
      <c r="MYT16" s="154"/>
      <c r="MYU16" s="154"/>
      <c r="MYV16" s="154"/>
      <c r="MYW16" s="154"/>
      <c r="MYX16" s="154"/>
      <c r="MYY16" s="154"/>
      <c r="MYZ16" s="154"/>
      <c r="MZA16" s="154"/>
      <c r="MZB16" s="154"/>
      <c r="MZC16" s="154"/>
      <c r="MZD16" s="154"/>
      <c r="MZE16" s="154"/>
      <c r="MZF16" s="154"/>
      <c r="MZG16" s="154"/>
      <c r="MZH16" s="154"/>
      <c r="MZI16" s="154"/>
      <c r="MZJ16" s="154"/>
      <c r="MZK16" s="154"/>
      <c r="MZL16" s="154"/>
      <c r="MZM16" s="154"/>
      <c r="MZN16" s="154"/>
      <c r="MZO16" s="154"/>
      <c r="MZP16" s="154"/>
      <c r="MZQ16" s="154"/>
      <c r="MZR16" s="154"/>
      <c r="MZS16" s="154"/>
      <c r="MZT16" s="154"/>
      <c r="MZU16" s="154"/>
      <c r="MZV16" s="154"/>
      <c r="MZW16" s="154"/>
      <c r="MZX16" s="154"/>
      <c r="MZY16" s="154"/>
      <c r="MZZ16" s="154"/>
      <c r="NAA16" s="154"/>
      <c r="NAB16" s="154"/>
      <c r="NAC16" s="154"/>
      <c r="NAD16" s="154"/>
      <c r="NAE16" s="154"/>
      <c r="NAF16" s="154"/>
      <c r="NAG16" s="154"/>
      <c r="NAH16" s="154"/>
      <c r="NAI16" s="154"/>
      <c r="NAJ16" s="154"/>
      <c r="NAK16" s="154"/>
      <c r="NAL16" s="154"/>
      <c r="NAM16" s="154"/>
      <c r="NAN16" s="154"/>
      <c r="NAO16" s="154"/>
      <c r="NAP16" s="154"/>
      <c r="NAQ16" s="154"/>
      <c r="NAR16" s="154"/>
      <c r="NAS16" s="154"/>
      <c r="NAT16" s="154"/>
      <c r="NAU16" s="154"/>
      <c r="NAV16" s="154"/>
      <c r="NAW16" s="154"/>
      <c r="NAX16" s="154"/>
      <c r="NAY16" s="154"/>
      <c r="NAZ16" s="154"/>
      <c r="NBA16" s="154"/>
      <c r="NBB16" s="154"/>
      <c r="NBC16" s="154"/>
      <c r="NBD16" s="154"/>
      <c r="NBE16" s="154"/>
      <c r="NBF16" s="154"/>
      <c r="NBG16" s="154"/>
      <c r="NBH16" s="154"/>
      <c r="NBI16" s="154"/>
      <c r="NBJ16" s="154"/>
      <c r="NBK16" s="154"/>
      <c r="NBL16" s="154"/>
      <c r="NBM16" s="154"/>
      <c r="NBN16" s="154"/>
      <c r="NBO16" s="154"/>
      <c r="NBP16" s="154"/>
      <c r="NBQ16" s="154"/>
      <c r="NBR16" s="154"/>
      <c r="NBS16" s="154"/>
      <c r="NBT16" s="154"/>
      <c r="NBU16" s="154"/>
      <c r="NBV16" s="154"/>
      <c r="NBW16" s="154"/>
      <c r="NBX16" s="154"/>
      <c r="NBY16" s="154"/>
      <c r="NBZ16" s="154"/>
      <c r="NCA16" s="154"/>
      <c r="NCB16" s="154"/>
      <c r="NCC16" s="154"/>
      <c r="NCD16" s="154"/>
      <c r="NCE16" s="154"/>
      <c r="NCF16" s="154"/>
      <c r="NCG16" s="154"/>
      <c r="NCH16" s="154"/>
      <c r="NCI16" s="154"/>
      <c r="NCJ16" s="154"/>
      <c r="NCK16" s="154"/>
      <c r="NCL16" s="154"/>
      <c r="NCM16" s="154"/>
      <c r="NCN16" s="154"/>
      <c r="NCO16" s="154"/>
      <c r="NCP16" s="154"/>
      <c r="NCQ16" s="154"/>
      <c r="NCR16" s="154"/>
      <c r="NCS16" s="154"/>
      <c r="NCT16" s="154"/>
      <c r="NCU16" s="154"/>
      <c r="NCV16" s="154"/>
      <c r="NCW16" s="154"/>
      <c r="NCX16" s="154"/>
      <c r="NCY16" s="154"/>
      <c r="NCZ16" s="154"/>
      <c r="NDA16" s="154"/>
      <c r="NDB16" s="154"/>
      <c r="NDC16" s="154"/>
      <c r="NDD16" s="154"/>
      <c r="NDE16" s="154"/>
      <c r="NDF16" s="154"/>
      <c r="NDG16" s="154"/>
      <c r="NDH16" s="154"/>
      <c r="NDI16" s="154"/>
      <c r="NDJ16" s="154"/>
      <c r="NDK16" s="154"/>
      <c r="NDL16" s="154"/>
      <c r="NDM16" s="154"/>
      <c r="NDN16" s="154"/>
      <c r="NDO16" s="154"/>
      <c r="NDP16" s="154"/>
      <c r="NDQ16" s="154"/>
      <c r="NDR16" s="154"/>
      <c r="NDS16" s="154"/>
      <c r="NDT16" s="154"/>
      <c r="NDU16" s="154"/>
      <c r="NDV16" s="154"/>
      <c r="NDW16" s="154"/>
      <c r="NDX16" s="154"/>
      <c r="NDY16" s="154"/>
      <c r="NDZ16" s="154"/>
      <c r="NEA16" s="154"/>
      <c r="NEB16" s="154"/>
      <c r="NEC16" s="154"/>
      <c r="NED16" s="154"/>
      <c r="NEE16" s="154"/>
      <c r="NEF16" s="154"/>
      <c r="NEG16" s="154"/>
      <c r="NEH16" s="154"/>
      <c r="NEI16" s="154"/>
      <c r="NEJ16" s="154"/>
      <c r="NEK16" s="154"/>
      <c r="NEL16" s="154"/>
      <c r="NEM16" s="154"/>
      <c r="NEN16" s="154"/>
      <c r="NEO16" s="154"/>
      <c r="NEP16" s="154"/>
      <c r="NEQ16" s="154"/>
      <c r="NER16" s="154"/>
      <c r="NES16" s="154"/>
      <c r="NET16" s="154"/>
      <c r="NEU16" s="154"/>
      <c r="NEV16" s="154"/>
      <c r="NEW16" s="154"/>
      <c r="NEX16" s="154"/>
      <c r="NEY16" s="154"/>
      <c r="NEZ16" s="154"/>
      <c r="NFA16" s="154"/>
      <c r="NFB16" s="154"/>
      <c r="NFC16" s="154"/>
      <c r="NFD16" s="154"/>
      <c r="NFE16" s="154"/>
      <c r="NFF16" s="154"/>
      <c r="NFG16" s="154"/>
      <c r="NFH16" s="154"/>
      <c r="NFI16" s="154"/>
      <c r="NFJ16" s="154"/>
      <c r="NFK16" s="154"/>
      <c r="NFL16" s="154"/>
      <c r="NFM16" s="154"/>
      <c r="NFN16" s="154"/>
      <c r="NFO16" s="154"/>
      <c r="NFP16" s="154"/>
      <c r="NFQ16" s="154"/>
      <c r="NFR16" s="154"/>
      <c r="NFS16" s="154"/>
      <c r="NFT16" s="154"/>
      <c r="NFU16" s="154"/>
      <c r="NFV16" s="154"/>
      <c r="NFW16" s="154"/>
      <c r="NFX16" s="154"/>
      <c r="NFY16" s="154"/>
      <c r="NFZ16" s="154"/>
      <c r="NGA16" s="154"/>
      <c r="NGB16" s="154"/>
      <c r="NGC16" s="154"/>
      <c r="NGD16" s="154"/>
      <c r="NGE16" s="154"/>
      <c r="NGF16" s="154"/>
      <c r="NGG16" s="154"/>
      <c r="NGH16" s="154"/>
      <c r="NGI16" s="154"/>
      <c r="NGJ16" s="154"/>
      <c r="NGK16" s="154"/>
      <c r="NGL16" s="154"/>
      <c r="NGM16" s="154"/>
      <c r="NGN16" s="154"/>
      <c r="NGO16" s="154"/>
      <c r="NGP16" s="154"/>
      <c r="NGQ16" s="154"/>
      <c r="NGR16" s="154"/>
      <c r="NGS16" s="154"/>
      <c r="NGT16" s="154"/>
      <c r="NGU16" s="154"/>
      <c r="NGV16" s="154"/>
      <c r="NGW16" s="154"/>
      <c r="NGX16" s="154"/>
      <c r="NGY16" s="154"/>
      <c r="NGZ16" s="154"/>
      <c r="NHA16" s="154"/>
      <c r="NHB16" s="154"/>
      <c r="NHC16" s="154"/>
      <c r="NHD16" s="154"/>
      <c r="NHE16" s="154"/>
      <c r="NHF16" s="154"/>
      <c r="NHG16" s="154"/>
      <c r="NHH16" s="154"/>
      <c r="NHI16" s="154"/>
      <c r="NHJ16" s="154"/>
      <c r="NHK16" s="154"/>
      <c r="NHL16" s="154"/>
      <c r="NHM16" s="154"/>
      <c r="NHN16" s="154"/>
      <c r="NHO16" s="154"/>
      <c r="NHP16" s="154"/>
      <c r="NHQ16" s="154"/>
      <c r="NHR16" s="154"/>
      <c r="NHS16" s="154"/>
      <c r="NHT16" s="154"/>
      <c r="NHU16" s="154"/>
      <c r="NHV16" s="154"/>
      <c r="NHW16" s="154"/>
      <c r="NHX16" s="154"/>
      <c r="NHY16" s="154"/>
      <c r="NHZ16" s="154"/>
      <c r="NIA16" s="154"/>
      <c r="NIB16" s="154"/>
      <c r="NIC16" s="154"/>
      <c r="NID16" s="154"/>
      <c r="NIE16" s="154"/>
      <c r="NIF16" s="154"/>
      <c r="NIG16" s="154"/>
      <c r="NIH16" s="154"/>
      <c r="NII16" s="154"/>
      <c r="NIJ16" s="154"/>
      <c r="NIK16" s="154"/>
      <c r="NIL16" s="154"/>
      <c r="NIM16" s="154"/>
      <c r="NIN16" s="154"/>
      <c r="NIO16" s="154"/>
      <c r="NIP16" s="154"/>
      <c r="NIQ16" s="154"/>
      <c r="NIR16" s="154"/>
      <c r="NIS16" s="154"/>
      <c r="NIT16" s="154"/>
      <c r="NIU16" s="154"/>
      <c r="NIV16" s="154"/>
      <c r="NIW16" s="154"/>
      <c r="NIX16" s="154"/>
      <c r="NIY16" s="154"/>
      <c r="NIZ16" s="154"/>
      <c r="NJA16" s="154"/>
      <c r="NJB16" s="154"/>
      <c r="NJC16" s="154"/>
      <c r="NJD16" s="154"/>
      <c r="NJE16" s="154"/>
      <c r="NJF16" s="154"/>
      <c r="NJG16" s="154"/>
      <c r="NJH16" s="154"/>
      <c r="NJI16" s="154"/>
      <c r="NJJ16" s="154"/>
      <c r="NJK16" s="154"/>
      <c r="NJL16" s="154"/>
      <c r="NJM16" s="154"/>
      <c r="NJN16" s="154"/>
      <c r="NJO16" s="154"/>
      <c r="NJP16" s="154"/>
      <c r="NJQ16" s="154"/>
      <c r="NJR16" s="154"/>
      <c r="NJS16" s="154"/>
      <c r="NJT16" s="154"/>
      <c r="NJU16" s="154"/>
      <c r="NJV16" s="154"/>
      <c r="NJW16" s="154"/>
      <c r="NJX16" s="154"/>
      <c r="NJY16" s="154"/>
      <c r="NJZ16" s="154"/>
      <c r="NKA16" s="154"/>
      <c r="NKB16" s="154"/>
      <c r="NKC16" s="154"/>
      <c r="NKD16" s="154"/>
      <c r="NKE16" s="154"/>
      <c r="NKF16" s="154"/>
      <c r="NKG16" s="154"/>
      <c r="NKH16" s="154"/>
      <c r="NKI16" s="154"/>
      <c r="NKJ16" s="154"/>
      <c r="NKK16" s="154"/>
      <c r="NKL16" s="154"/>
      <c r="NKM16" s="154"/>
      <c r="NKN16" s="154"/>
      <c r="NKO16" s="154"/>
      <c r="NKP16" s="154"/>
      <c r="NKQ16" s="154"/>
      <c r="NKR16" s="154"/>
      <c r="NKS16" s="154"/>
      <c r="NKT16" s="154"/>
      <c r="NKU16" s="154"/>
      <c r="NKV16" s="154"/>
      <c r="NKW16" s="154"/>
      <c r="NKX16" s="154"/>
      <c r="NKY16" s="154"/>
      <c r="NKZ16" s="154"/>
      <c r="NLA16" s="154"/>
      <c r="NLB16" s="154"/>
      <c r="NLC16" s="154"/>
      <c r="NLD16" s="154"/>
      <c r="NLE16" s="154"/>
      <c r="NLF16" s="154"/>
      <c r="NLG16" s="154"/>
      <c r="NLH16" s="154"/>
      <c r="NLI16" s="154"/>
      <c r="NLJ16" s="154"/>
      <c r="NLK16" s="154"/>
      <c r="NLL16" s="154"/>
      <c r="NLM16" s="154"/>
      <c r="NLN16" s="154"/>
      <c r="NLO16" s="154"/>
      <c r="NLP16" s="154"/>
      <c r="NLQ16" s="154"/>
      <c r="NLR16" s="154"/>
      <c r="NLS16" s="154"/>
      <c r="NLT16" s="154"/>
      <c r="NLU16" s="154"/>
      <c r="NLV16" s="154"/>
      <c r="NLW16" s="154"/>
      <c r="NLX16" s="154"/>
      <c r="NLY16" s="154"/>
      <c r="NLZ16" s="154"/>
      <c r="NMA16" s="154"/>
      <c r="NMB16" s="154"/>
      <c r="NMC16" s="154"/>
      <c r="NMD16" s="154"/>
      <c r="NME16" s="154"/>
      <c r="NMF16" s="154"/>
      <c r="NMG16" s="154"/>
      <c r="NMH16" s="154"/>
      <c r="NMI16" s="154"/>
      <c r="NMJ16" s="154"/>
      <c r="NMK16" s="154"/>
      <c r="NML16" s="154"/>
      <c r="NMM16" s="154"/>
      <c r="NMN16" s="154"/>
      <c r="NMO16" s="154"/>
      <c r="NMP16" s="154"/>
      <c r="NMQ16" s="154"/>
      <c r="NMR16" s="154"/>
      <c r="NMS16" s="154"/>
      <c r="NMT16" s="154"/>
      <c r="NMU16" s="154"/>
      <c r="NMV16" s="154"/>
      <c r="NMW16" s="154"/>
      <c r="NMX16" s="154"/>
      <c r="NMY16" s="154"/>
      <c r="NMZ16" s="154"/>
      <c r="NNA16" s="154"/>
      <c r="NNB16" s="154"/>
      <c r="NNC16" s="154"/>
      <c r="NND16" s="154"/>
      <c r="NNE16" s="154"/>
      <c r="NNF16" s="154"/>
      <c r="NNG16" s="154"/>
      <c r="NNH16" s="154"/>
      <c r="NNI16" s="154"/>
      <c r="NNJ16" s="154"/>
      <c r="NNK16" s="154"/>
      <c r="NNL16" s="154"/>
      <c r="NNM16" s="154"/>
      <c r="NNN16" s="154"/>
      <c r="NNO16" s="154"/>
      <c r="NNP16" s="154"/>
      <c r="NNQ16" s="154"/>
      <c r="NNR16" s="154"/>
      <c r="NNS16" s="154"/>
      <c r="NNT16" s="154"/>
      <c r="NNU16" s="154"/>
      <c r="NNV16" s="154"/>
      <c r="NNW16" s="154"/>
      <c r="NNX16" s="154"/>
      <c r="NNY16" s="154"/>
      <c r="NNZ16" s="154"/>
      <c r="NOA16" s="154"/>
      <c r="NOB16" s="154"/>
      <c r="NOC16" s="154"/>
      <c r="NOD16" s="154"/>
      <c r="NOE16" s="154"/>
      <c r="NOF16" s="154"/>
      <c r="NOG16" s="154"/>
      <c r="NOH16" s="154"/>
      <c r="NOI16" s="154"/>
      <c r="NOJ16" s="154"/>
      <c r="NOK16" s="154"/>
      <c r="NOL16" s="154"/>
      <c r="NOM16" s="154"/>
      <c r="NON16" s="154"/>
      <c r="NOO16" s="154"/>
      <c r="NOP16" s="154"/>
      <c r="NOQ16" s="154"/>
      <c r="NOR16" s="154"/>
      <c r="NOS16" s="154"/>
      <c r="NOT16" s="154"/>
      <c r="NOU16" s="154"/>
      <c r="NOV16" s="154"/>
      <c r="NOW16" s="154"/>
      <c r="NOX16" s="154"/>
      <c r="NOY16" s="154"/>
      <c r="NOZ16" s="154"/>
      <c r="NPA16" s="154"/>
      <c r="NPB16" s="154"/>
      <c r="NPC16" s="154"/>
      <c r="NPD16" s="154"/>
      <c r="NPE16" s="154"/>
      <c r="NPF16" s="154"/>
      <c r="NPG16" s="154"/>
      <c r="NPH16" s="154"/>
      <c r="NPI16" s="154"/>
      <c r="NPJ16" s="154"/>
      <c r="NPK16" s="154"/>
      <c r="NPL16" s="154"/>
      <c r="NPM16" s="154"/>
      <c r="NPN16" s="154"/>
      <c r="NPO16" s="154"/>
      <c r="NPP16" s="154"/>
      <c r="NPQ16" s="154"/>
      <c r="NPR16" s="154"/>
      <c r="NPS16" s="154"/>
      <c r="NPT16" s="154"/>
      <c r="NPU16" s="154"/>
      <c r="NPV16" s="154"/>
      <c r="NPW16" s="154"/>
      <c r="NPX16" s="154"/>
      <c r="NPY16" s="154"/>
      <c r="NPZ16" s="154"/>
      <c r="NQA16" s="154"/>
      <c r="NQB16" s="154"/>
      <c r="NQC16" s="154"/>
      <c r="NQD16" s="154"/>
      <c r="NQE16" s="154"/>
      <c r="NQF16" s="154"/>
      <c r="NQG16" s="154"/>
      <c r="NQH16" s="154"/>
      <c r="NQI16" s="154"/>
      <c r="NQJ16" s="154"/>
      <c r="NQK16" s="154"/>
      <c r="NQL16" s="154"/>
      <c r="NQM16" s="154"/>
      <c r="NQN16" s="154"/>
      <c r="NQO16" s="154"/>
      <c r="NQP16" s="154"/>
      <c r="NQQ16" s="154"/>
      <c r="NQR16" s="154"/>
      <c r="NQS16" s="154"/>
      <c r="NQT16" s="154"/>
      <c r="NQU16" s="154"/>
      <c r="NQV16" s="154"/>
      <c r="NQW16" s="154"/>
      <c r="NQX16" s="154"/>
      <c r="NQY16" s="154"/>
      <c r="NQZ16" s="154"/>
      <c r="NRA16" s="154"/>
      <c r="NRB16" s="154"/>
      <c r="NRC16" s="154"/>
      <c r="NRD16" s="154"/>
      <c r="NRE16" s="154"/>
      <c r="NRF16" s="154"/>
      <c r="NRG16" s="154"/>
      <c r="NRH16" s="154"/>
      <c r="NRI16" s="154"/>
      <c r="NRJ16" s="154"/>
      <c r="NRK16" s="154"/>
      <c r="NRL16" s="154"/>
      <c r="NRM16" s="154"/>
      <c r="NRN16" s="154"/>
      <c r="NRO16" s="154"/>
      <c r="NRP16" s="154"/>
      <c r="NRQ16" s="154"/>
      <c r="NRR16" s="154"/>
      <c r="NRS16" s="154"/>
      <c r="NRT16" s="154"/>
      <c r="NRU16" s="154"/>
      <c r="NRV16" s="154"/>
      <c r="NRW16" s="154"/>
      <c r="NRX16" s="154"/>
      <c r="NRY16" s="154"/>
      <c r="NRZ16" s="154"/>
      <c r="NSA16" s="154"/>
      <c r="NSB16" s="154"/>
      <c r="NSC16" s="154"/>
      <c r="NSD16" s="154"/>
      <c r="NSE16" s="154"/>
      <c r="NSF16" s="154"/>
      <c r="NSG16" s="154"/>
      <c r="NSH16" s="154"/>
      <c r="NSI16" s="154"/>
      <c r="NSJ16" s="154"/>
      <c r="NSK16" s="154"/>
      <c r="NSL16" s="154"/>
      <c r="NSM16" s="154"/>
      <c r="NSN16" s="154"/>
      <c r="NSO16" s="154"/>
      <c r="NSP16" s="154"/>
      <c r="NSQ16" s="154"/>
      <c r="NSR16" s="154"/>
      <c r="NSS16" s="154"/>
      <c r="NST16" s="154"/>
      <c r="NSU16" s="154"/>
      <c r="NSV16" s="154"/>
      <c r="NSW16" s="154"/>
      <c r="NSX16" s="154"/>
      <c r="NSY16" s="154"/>
      <c r="NSZ16" s="154"/>
      <c r="NTA16" s="154"/>
      <c r="NTB16" s="154"/>
      <c r="NTC16" s="154"/>
      <c r="NTD16" s="154"/>
      <c r="NTE16" s="154"/>
      <c r="NTF16" s="154"/>
      <c r="NTG16" s="154"/>
      <c r="NTH16" s="154"/>
      <c r="NTI16" s="154"/>
      <c r="NTJ16" s="154"/>
      <c r="NTK16" s="154"/>
      <c r="NTL16" s="154"/>
      <c r="NTM16" s="154"/>
      <c r="NTN16" s="154"/>
      <c r="NTO16" s="154"/>
      <c r="NTP16" s="154"/>
      <c r="NTQ16" s="154"/>
      <c r="NTR16" s="154"/>
      <c r="NTS16" s="154"/>
      <c r="NTT16" s="154"/>
      <c r="NTU16" s="154"/>
      <c r="NTV16" s="154"/>
      <c r="NTW16" s="154"/>
      <c r="NTX16" s="154"/>
      <c r="NTY16" s="154"/>
      <c r="NTZ16" s="154"/>
      <c r="NUA16" s="154"/>
      <c r="NUB16" s="154"/>
      <c r="NUC16" s="154"/>
      <c r="NUD16" s="154"/>
      <c r="NUE16" s="154"/>
      <c r="NUF16" s="154"/>
      <c r="NUG16" s="154"/>
      <c r="NUH16" s="154"/>
      <c r="NUI16" s="154"/>
      <c r="NUJ16" s="154"/>
      <c r="NUK16" s="154"/>
      <c r="NUL16" s="154"/>
      <c r="NUM16" s="154"/>
      <c r="NUN16" s="154"/>
      <c r="NUO16" s="154"/>
      <c r="NUP16" s="154"/>
      <c r="NUQ16" s="154"/>
      <c r="NUR16" s="154"/>
      <c r="NUS16" s="154"/>
      <c r="NUT16" s="154"/>
      <c r="NUU16" s="154"/>
      <c r="NUV16" s="154"/>
      <c r="NUW16" s="154"/>
      <c r="NUX16" s="154"/>
      <c r="NUY16" s="154"/>
      <c r="NUZ16" s="154"/>
      <c r="NVA16" s="154"/>
      <c r="NVB16" s="154"/>
      <c r="NVC16" s="154"/>
      <c r="NVD16" s="154"/>
      <c r="NVE16" s="154"/>
      <c r="NVF16" s="154"/>
      <c r="NVG16" s="154"/>
      <c r="NVH16" s="154"/>
      <c r="NVI16" s="154"/>
      <c r="NVJ16" s="154"/>
      <c r="NVK16" s="154"/>
      <c r="NVL16" s="154"/>
      <c r="NVM16" s="154"/>
      <c r="NVN16" s="154"/>
      <c r="NVO16" s="154"/>
      <c r="NVP16" s="154"/>
      <c r="NVQ16" s="154"/>
      <c r="NVR16" s="154"/>
      <c r="NVS16" s="154"/>
      <c r="NVT16" s="154"/>
      <c r="NVU16" s="154"/>
      <c r="NVV16" s="154"/>
      <c r="NVW16" s="154"/>
      <c r="NVX16" s="154"/>
      <c r="NVY16" s="154"/>
      <c r="NVZ16" s="154"/>
      <c r="NWA16" s="154"/>
      <c r="NWB16" s="154"/>
      <c r="NWC16" s="154"/>
      <c r="NWD16" s="154"/>
      <c r="NWE16" s="154"/>
      <c r="NWF16" s="154"/>
      <c r="NWG16" s="154"/>
      <c r="NWH16" s="154"/>
      <c r="NWI16" s="154"/>
      <c r="NWJ16" s="154"/>
      <c r="NWK16" s="154"/>
      <c r="NWL16" s="154"/>
      <c r="NWM16" s="154"/>
      <c r="NWN16" s="154"/>
      <c r="NWO16" s="154"/>
      <c r="NWP16" s="154"/>
      <c r="NWQ16" s="154"/>
      <c r="NWR16" s="154"/>
      <c r="NWS16" s="154"/>
      <c r="NWT16" s="154"/>
      <c r="NWU16" s="154"/>
      <c r="NWV16" s="154"/>
      <c r="NWW16" s="154"/>
      <c r="NWX16" s="154"/>
      <c r="NWY16" s="154"/>
      <c r="NWZ16" s="154"/>
      <c r="NXA16" s="154"/>
      <c r="NXB16" s="154"/>
      <c r="NXC16" s="154"/>
      <c r="NXD16" s="154"/>
      <c r="NXE16" s="154"/>
      <c r="NXF16" s="154"/>
      <c r="NXG16" s="154"/>
      <c r="NXH16" s="154"/>
      <c r="NXI16" s="154"/>
      <c r="NXJ16" s="154"/>
      <c r="NXK16" s="154"/>
      <c r="NXL16" s="154"/>
      <c r="NXM16" s="154"/>
      <c r="NXN16" s="154"/>
      <c r="NXO16" s="154"/>
      <c r="NXP16" s="154"/>
      <c r="NXQ16" s="154"/>
      <c r="NXR16" s="154"/>
      <c r="NXS16" s="154"/>
      <c r="NXT16" s="154"/>
      <c r="NXU16" s="154"/>
      <c r="NXV16" s="154"/>
      <c r="NXW16" s="154"/>
      <c r="NXX16" s="154"/>
      <c r="NXY16" s="154"/>
      <c r="NXZ16" s="154"/>
      <c r="NYA16" s="154"/>
      <c r="NYB16" s="154"/>
      <c r="NYC16" s="154"/>
      <c r="NYD16" s="154"/>
      <c r="NYE16" s="154"/>
      <c r="NYF16" s="154"/>
      <c r="NYG16" s="154"/>
      <c r="NYH16" s="154"/>
      <c r="NYI16" s="154"/>
      <c r="NYJ16" s="154"/>
      <c r="NYK16" s="154"/>
      <c r="NYL16" s="154"/>
      <c r="NYM16" s="154"/>
      <c r="NYN16" s="154"/>
      <c r="NYO16" s="154"/>
      <c r="NYP16" s="154"/>
      <c r="NYQ16" s="154"/>
      <c r="NYR16" s="154"/>
      <c r="NYS16" s="154"/>
      <c r="NYT16" s="154"/>
      <c r="NYU16" s="154"/>
      <c r="NYV16" s="154"/>
      <c r="NYW16" s="154"/>
      <c r="NYX16" s="154"/>
      <c r="NYY16" s="154"/>
      <c r="NYZ16" s="154"/>
      <c r="NZA16" s="154"/>
      <c r="NZB16" s="154"/>
      <c r="NZC16" s="154"/>
      <c r="NZD16" s="154"/>
      <c r="NZE16" s="154"/>
      <c r="NZF16" s="154"/>
      <c r="NZG16" s="154"/>
      <c r="NZH16" s="154"/>
      <c r="NZI16" s="154"/>
      <c r="NZJ16" s="154"/>
      <c r="NZK16" s="154"/>
      <c r="NZL16" s="154"/>
      <c r="NZM16" s="154"/>
      <c r="NZN16" s="154"/>
      <c r="NZO16" s="154"/>
      <c r="NZP16" s="154"/>
      <c r="NZQ16" s="154"/>
      <c r="NZR16" s="154"/>
      <c r="NZS16" s="154"/>
      <c r="NZT16" s="154"/>
      <c r="NZU16" s="154"/>
      <c r="NZV16" s="154"/>
      <c r="NZW16" s="154"/>
      <c r="NZX16" s="154"/>
      <c r="NZY16" s="154"/>
      <c r="NZZ16" s="154"/>
      <c r="OAA16" s="154"/>
      <c r="OAB16" s="154"/>
      <c r="OAC16" s="154"/>
      <c r="OAD16" s="154"/>
      <c r="OAE16" s="154"/>
      <c r="OAF16" s="154"/>
      <c r="OAG16" s="154"/>
      <c r="OAH16" s="154"/>
      <c r="OAI16" s="154"/>
      <c r="OAJ16" s="154"/>
      <c r="OAK16" s="154"/>
      <c r="OAL16" s="154"/>
      <c r="OAM16" s="154"/>
      <c r="OAN16" s="154"/>
      <c r="OAO16" s="154"/>
      <c r="OAP16" s="154"/>
      <c r="OAQ16" s="154"/>
      <c r="OAR16" s="154"/>
      <c r="OAS16" s="154"/>
      <c r="OAT16" s="154"/>
      <c r="OAU16" s="154"/>
      <c r="OAV16" s="154"/>
      <c r="OAW16" s="154"/>
      <c r="OAX16" s="154"/>
      <c r="OAY16" s="154"/>
      <c r="OAZ16" s="154"/>
      <c r="OBA16" s="154"/>
      <c r="OBB16" s="154"/>
      <c r="OBC16" s="154"/>
      <c r="OBD16" s="154"/>
      <c r="OBE16" s="154"/>
      <c r="OBF16" s="154"/>
      <c r="OBG16" s="154"/>
      <c r="OBH16" s="154"/>
      <c r="OBI16" s="154"/>
      <c r="OBJ16" s="154"/>
      <c r="OBK16" s="154"/>
      <c r="OBL16" s="154"/>
      <c r="OBM16" s="154"/>
      <c r="OBN16" s="154"/>
      <c r="OBO16" s="154"/>
      <c r="OBP16" s="154"/>
      <c r="OBQ16" s="154"/>
      <c r="OBR16" s="154"/>
      <c r="OBS16" s="154"/>
      <c r="OBT16" s="154"/>
      <c r="OBU16" s="154"/>
      <c r="OBV16" s="154"/>
      <c r="OBW16" s="154"/>
      <c r="OBX16" s="154"/>
      <c r="OBY16" s="154"/>
      <c r="OBZ16" s="154"/>
      <c r="OCA16" s="154"/>
      <c r="OCB16" s="154"/>
      <c r="OCC16" s="154"/>
      <c r="OCD16" s="154"/>
      <c r="OCE16" s="154"/>
      <c r="OCF16" s="154"/>
      <c r="OCG16" s="154"/>
      <c r="OCH16" s="154"/>
      <c r="OCI16" s="154"/>
      <c r="OCJ16" s="154"/>
      <c r="OCK16" s="154"/>
      <c r="OCL16" s="154"/>
      <c r="OCM16" s="154"/>
      <c r="OCN16" s="154"/>
      <c r="OCO16" s="154"/>
      <c r="OCP16" s="154"/>
      <c r="OCQ16" s="154"/>
      <c r="OCR16" s="154"/>
      <c r="OCS16" s="154"/>
      <c r="OCT16" s="154"/>
      <c r="OCU16" s="154"/>
      <c r="OCV16" s="154"/>
      <c r="OCW16" s="154"/>
      <c r="OCX16" s="154"/>
      <c r="OCY16" s="154"/>
      <c r="OCZ16" s="154"/>
      <c r="ODA16" s="154"/>
      <c r="ODB16" s="154"/>
      <c r="ODC16" s="154"/>
      <c r="ODD16" s="154"/>
      <c r="ODE16" s="154"/>
      <c r="ODF16" s="154"/>
      <c r="ODG16" s="154"/>
      <c r="ODH16" s="154"/>
      <c r="ODI16" s="154"/>
      <c r="ODJ16" s="154"/>
      <c r="ODK16" s="154"/>
      <c r="ODL16" s="154"/>
      <c r="ODM16" s="154"/>
      <c r="ODN16" s="154"/>
      <c r="ODO16" s="154"/>
      <c r="ODP16" s="154"/>
      <c r="ODQ16" s="154"/>
      <c r="ODR16" s="154"/>
      <c r="ODS16" s="154"/>
      <c r="ODT16" s="154"/>
      <c r="ODU16" s="154"/>
      <c r="ODV16" s="154"/>
      <c r="ODW16" s="154"/>
      <c r="ODX16" s="154"/>
      <c r="ODY16" s="154"/>
      <c r="ODZ16" s="154"/>
      <c r="OEA16" s="154"/>
      <c r="OEB16" s="154"/>
      <c r="OEC16" s="154"/>
      <c r="OED16" s="154"/>
      <c r="OEE16" s="154"/>
      <c r="OEF16" s="154"/>
      <c r="OEG16" s="154"/>
      <c r="OEH16" s="154"/>
      <c r="OEI16" s="154"/>
      <c r="OEJ16" s="154"/>
      <c r="OEK16" s="154"/>
      <c r="OEL16" s="154"/>
      <c r="OEM16" s="154"/>
      <c r="OEN16" s="154"/>
      <c r="OEO16" s="154"/>
      <c r="OEP16" s="154"/>
      <c r="OEQ16" s="154"/>
      <c r="OER16" s="154"/>
      <c r="OES16" s="154"/>
      <c r="OET16" s="154"/>
      <c r="OEU16" s="154"/>
      <c r="OEV16" s="154"/>
      <c r="OEW16" s="154"/>
      <c r="OEX16" s="154"/>
      <c r="OEY16" s="154"/>
      <c r="OEZ16" s="154"/>
      <c r="OFA16" s="154"/>
      <c r="OFB16" s="154"/>
      <c r="OFC16" s="154"/>
      <c r="OFD16" s="154"/>
      <c r="OFE16" s="154"/>
      <c r="OFF16" s="154"/>
      <c r="OFG16" s="154"/>
      <c r="OFH16" s="154"/>
      <c r="OFI16" s="154"/>
      <c r="OFJ16" s="154"/>
      <c r="OFK16" s="154"/>
      <c r="OFL16" s="154"/>
      <c r="OFM16" s="154"/>
      <c r="OFN16" s="154"/>
      <c r="OFO16" s="154"/>
      <c r="OFP16" s="154"/>
      <c r="OFQ16" s="154"/>
      <c r="OFR16" s="154"/>
      <c r="OFS16" s="154"/>
      <c r="OFT16" s="154"/>
      <c r="OFU16" s="154"/>
      <c r="OFV16" s="154"/>
      <c r="OFW16" s="154"/>
      <c r="OFX16" s="154"/>
      <c r="OFY16" s="154"/>
      <c r="OFZ16" s="154"/>
      <c r="OGA16" s="154"/>
      <c r="OGB16" s="154"/>
      <c r="OGC16" s="154"/>
      <c r="OGD16" s="154"/>
      <c r="OGE16" s="154"/>
      <c r="OGF16" s="154"/>
      <c r="OGG16" s="154"/>
      <c r="OGH16" s="154"/>
      <c r="OGI16" s="154"/>
      <c r="OGJ16" s="154"/>
      <c r="OGK16" s="154"/>
      <c r="OGL16" s="154"/>
      <c r="OGM16" s="154"/>
      <c r="OGN16" s="154"/>
      <c r="OGO16" s="154"/>
      <c r="OGP16" s="154"/>
      <c r="OGQ16" s="154"/>
      <c r="OGR16" s="154"/>
      <c r="OGS16" s="154"/>
      <c r="OGT16" s="154"/>
      <c r="OGU16" s="154"/>
      <c r="OGV16" s="154"/>
      <c r="OGW16" s="154"/>
      <c r="OGX16" s="154"/>
      <c r="OGY16" s="154"/>
      <c r="OGZ16" s="154"/>
      <c r="OHA16" s="154"/>
      <c r="OHB16" s="154"/>
      <c r="OHC16" s="154"/>
      <c r="OHD16" s="154"/>
      <c r="OHE16" s="154"/>
      <c r="OHF16" s="154"/>
      <c r="OHG16" s="154"/>
      <c r="OHH16" s="154"/>
      <c r="OHI16" s="154"/>
      <c r="OHJ16" s="154"/>
      <c r="OHK16" s="154"/>
      <c r="OHL16" s="154"/>
      <c r="OHM16" s="154"/>
      <c r="OHN16" s="154"/>
      <c r="OHO16" s="154"/>
      <c r="OHP16" s="154"/>
      <c r="OHQ16" s="154"/>
      <c r="OHR16" s="154"/>
      <c r="OHS16" s="154"/>
      <c r="OHT16" s="154"/>
      <c r="OHU16" s="154"/>
      <c r="OHV16" s="154"/>
      <c r="OHW16" s="154"/>
      <c r="OHX16" s="154"/>
      <c r="OHY16" s="154"/>
      <c r="OHZ16" s="154"/>
      <c r="OIA16" s="154"/>
      <c r="OIB16" s="154"/>
      <c r="OIC16" s="154"/>
      <c r="OID16" s="154"/>
      <c r="OIE16" s="154"/>
      <c r="OIF16" s="154"/>
      <c r="OIG16" s="154"/>
      <c r="OIH16" s="154"/>
      <c r="OII16" s="154"/>
      <c r="OIJ16" s="154"/>
      <c r="OIK16" s="154"/>
      <c r="OIL16" s="154"/>
      <c r="OIM16" s="154"/>
      <c r="OIN16" s="154"/>
      <c r="OIO16" s="154"/>
      <c r="OIP16" s="154"/>
      <c r="OIQ16" s="154"/>
      <c r="OIR16" s="154"/>
      <c r="OIS16" s="154"/>
      <c r="OIT16" s="154"/>
      <c r="OIU16" s="154"/>
      <c r="OIV16" s="154"/>
      <c r="OIW16" s="154"/>
      <c r="OIX16" s="154"/>
      <c r="OIY16" s="154"/>
      <c r="OIZ16" s="154"/>
      <c r="OJA16" s="154"/>
      <c r="OJB16" s="154"/>
      <c r="OJC16" s="154"/>
      <c r="OJD16" s="154"/>
      <c r="OJE16" s="154"/>
      <c r="OJF16" s="154"/>
      <c r="OJG16" s="154"/>
      <c r="OJH16" s="154"/>
      <c r="OJI16" s="154"/>
      <c r="OJJ16" s="154"/>
      <c r="OJK16" s="154"/>
      <c r="OJL16" s="154"/>
      <c r="OJM16" s="154"/>
      <c r="OJN16" s="154"/>
      <c r="OJO16" s="154"/>
      <c r="OJP16" s="154"/>
      <c r="OJQ16" s="154"/>
      <c r="OJR16" s="154"/>
      <c r="OJS16" s="154"/>
      <c r="OJT16" s="154"/>
      <c r="OJU16" s="154"/>
      <c r="OJV16" s="154"/>
      <c r="OJW16" s="154"/>
      <c r="OJX16" s="154"/>
      <c r="OJY16" s="154"/>
      <c r="OJZ16" s="154"/>
      <c r="OKA16" s="154"/>
      <c r="OKB16" s="154"/>
      <c r="OKC16" s="154"/>
      <c r="OKD16" s="154"/>
      <c r="OKE16" s="154"/>
      <c r="OKF16" s="154"/>
      <c r="OKG16" s="154"/>
      <c r="OKH16" s="154"/>
      <c r="OKI16" s="154"/>
      <c r="OKJ16" s="154"/>
      <c r="OKK16" s="154"/>
      <c r="OKL16" s="154"/>
      <c r="OKM16" s="154"/>
      <c r="OKN16" s="154"/>
      <c r="OKO16" s="154"/>
      <c r="OKP16" s="154"/>
      <c r="OKQ16" s="154"/>
      <c r="OKR16" s="154"/>
      <c r="OKS16" s="154"/>
      <c r="OKT16" s="154"/>
      <c r="OKU16" s="154"/>
      <c r="OKV16" s="154"/>
      <c r="OKW16" s="154"/>
      <c r="OKX16" s="154"/>
      <c r="OKY16" s="154"/>
      <c r="OKZ16" s="154"/>
      <c r="OLA16" s="154"/>
      <c r="OLB16" s="154"/>
      <c r="OLC16" s="154"/>
      <c r="OLD16" s="154"/>
      <c r="OLE16" s="154"/>
      <c r="OLF16" s="154"/>
      <c r="OLG16" s="154"/>
      <c r="OLH16" s="154"/>
      <c r="OLI16" s="154"/>
      <c r="OLJ16" s="154"/>
      <c r="OLK16" s="154"/>
      <c r="OLL16" s="154"/>
      <c r="OLM16" s="154"/>
      <c r="OLN16" s="154"/>
      <c r="OLO16" s="154"/>
      <c r="OLP16" s="154"/>
      <c r="OLQ16" s="154"/>
      <c r="OLR16" s="154"/>
      <c r="OLS16" s="154"/>
      <c r="OLT16" s="154"/>
      <c r="OLU16" s="154"/>
      <c r="OLV16" s="154"/>
      <c r="OLW16" s="154"/>
      <c r="OLX16" s="154"/>
      <c r="OLY16" s="154"/>
      <c r="OLZ16" s="154"/>
      <c r="OMA16" s="154"/>
      <c r="OMB16" s="154"/>
      <c r="OMC16" s="154"/>
      <c r="OMD16" s="154"/>
      <c r="OME16" s="154"/>
      <c r="OMF16" s="154"/>
      <c r="OMG16" s="154"/>
      <c r="OMH16" s="154"/>
      <c r="OMI16" s="154"/>
      <c r="OMJ16" s="154"/>
      <c r="OMK16" s="154"/>
      <c r="OML16" s="154"/>
      <c r="OMM16" s="154"/>
      <c r="OMN16" s="154"/>
      <c r="OMO16" s="154"/>
      <c r="OMP16" s="154"/>
      <c r="OMQ16" s="154"/>
      <c r="OMR16" s="154"/>
      <c r="OMS16" s="154"/>
      <c r="OMT16" s="154"/>
      <c r="OMU16" s="154"/>
      <c r="OMV16" s="154"/>
      <c r="OMW16" s="154"/>
      <c r="OMX16" s="154"/>
      <c r="OMY16" s="154"/>
      <c r="OMZ16" s="154"/>
      <c r="ONA16" s="154"/>
      <c r="ONB16" s="154"/>
      <c r="ONC16" s="154"/>
      <c r="OND16" s="154"/>
      <c r="ONE16" s="154"/>
      <c r="ONF16" s="154"/>
      <c r="ONG16" s="154"/>
      <c r="ONH16" s="154"/>
      <c r="ONI16" s="154"/>
      <c r="ONJ16" s="154"/>
      <c r="ONK16" s="154"/>
      <c r="ONL16" s="154"/>
      <c r="ONM16" s="154"/>
      <c r="ONN16" s="154"/>
      <c r="ONO16" s="154"/>
      <c r="ONP16" s="154"/>
      <c r="ONQ16" s="154"/>
      <c r="ONR16" s="154"/>
      <c r="ONS16" s="154"/>
      <c r="ONT16" s="154"/>
      <c r="ONU16" s="154"/>
      <c r="ONV16" s="154"/>
      <c r="ONW16" s="154"/>
      <c r="ONX16" s="154"/>
      <c r="ONY16" s="154"/>
      <c r="ONZ16" s="154"/>
      <c r="OOA16" s="154"/>
      <c r="OOB16" s="154"/>
      <c r="OOC16" s="154"/>
      <c r="OOD16" s="154"/>
      <c r="OOE16" s="154"/>
      <c r="OOF16" s="154"/>
      <c r="OOG16" s="154"/>
      <c r="OOH16" s="154"/>
      <c r="OOI16" s="154"/>
      <c r="OOJ16" s="154"/>
      <c r="OOK16" s="154"/>
      <c r="OOL16" s="154"/>
      <c r="OOM16" s="154"/>
      <c r="OON16" s="154"/>
      <c r="OOO16" s="154"/>
      <c r="OOP16" s="154"/>
      <c r="OOQ16" s="154"/>
      <c r="OOR16" s="154"/>
      <c r="OOS16" s="154"/>
      <c r="OOT16" s="154"/>
      <c r="OOU16" s="154"/>
      <c r="OOV16" s="154"/>
      <c r="OOW16" s="154"/>
      <c r="OOX16" s="154"/>
      <c r="OOY16" s="154"/>
      <c r="OOZ16" s="154"/>
      <c r="OPA16" s="154"/>
      <c r="OPB16" s="154"/>
      <c r="OPC16" s="154"/>
      <c r="OPD16" s="154"/>
      <c r="OPE16" s="154"/>
      <c r="OPF16" s="154"/>
      <c r="OPG16" s="154"/>
      <c r="OPH16" s="154"/>
      <c r="OPI16" s="154"/>
      <c r="OPJ16" s="154"/>
      <c r="OPK16" s="154"/>
      <c r="OPL16" s="154"/>
      <c r="OPM16" s="154"/>
      <c r="OPN16" s="154"/>
      <c r="OPO16" s="154"/>
      <c r="OPP16" s="154"/>
      <c r="OPQ16" s="154"/>
      <c r="OPR16" s="154"/>
      <c r="OPS16" s="154"/>
      <c r="OPT16" s="154"/>
      <c r="OPU16" s="154"/>
      <c r="OPV16" s="154"/>
      <c r="OPW16" s="154"/>
      <c r="OPX16" s="154"/>
      <c r="OPY16" s="154"/>
      <c r="OPZ16" s="154"/>
      <c r="OQA16" s="154"/>
      <c r="OQB16" s="154"/>
      <c r="OQC16" s="154"/>
      <c r="OQD16" s="154"/>
      <c r="OQE16" s="154"/>
      <c r="OQF16" s="154"/>
      <c r="OQG16" s="154"/>
      <c r="OQH16" s="154"/>
      <c r="OQI16" s="154"/>
      <c r="OQJ16" s="154"/>
      <c r="OQK16" s="154"/>
      <c r="OQL16" s="154"/>
      <c r="OQM16" s="154"/>
      <c r="OQN16" s="154"/>
      <c r="OQO16" s="154"/>
      <c r="OQP16" s="154"/>
      <c r="OQQ16" s="154"/>
      <c r="OQR16" s="154"/>
      <c r="OQS16" s="154"/>
      <c r="OQT16" s="154"/>
      <c r="OQU16" s="154"/>
      <c r="OQV16" s="154"/>
      <c r="OQW16" s="154"/>
      <c r="OQX16" s="154"/>
      <c r="OQY16" s="154"/>
      <c r="OQZ16" s="154"/>
      <c r="ORA16" s="154"/>
      <c r="ORB16" s="154"/>
      <c r="ORC16" s="154"/>
      <c r="ORD16" s="154"/>
      <c r="ORE16" s="154"/>
      <c r="ORF16" s="154"/>
      <c r="ORG16" s="154"/>
      <c r="ORH16" s="154"/>
      <c r="ORI16" s="154"/>
      <c r="ORJ16" s="154"/>
      <c r="ORK16" s="154"/>
      <c r="ORL16" s="154"/>
      <c r="ORM16" s="154"/>
      <c r="ORN16" s="154"/>
      <c r="ORO16" s="154"/>
      <c r="ORP16" s="154"/>
      <c r="ORQ16" s="154"/>
      <c r="ORR16" s="154"/>
      <c r="ORS16" s="154"/>
      <c r="ORT16" s="154"/>
      <c r="ORU16" s="154"/>
      <c r="ORV16" s="154"/>
      <c r="ORW16" s="154"/>
      <c r="ORX16" s="154"/>
      <c r="ORY16" s="154"/>
      <c r="ORZ16" s="154"/>
      <c r="OSA16" s="154"/>
      <c r="OSB16" s="154"/>
      <c r="OSC16" s="154"/>
      <c r="OSD16" s="154"/>
      <c r="OSE16" s="154"/>
      <c r="OSF16" s="154"/>
      <c r="OSG16" s="154"/>
      <c r="OSH16" s="154"/>
      <c r="OSI16" s="154"/>
      <c r="OSJ16" s="154"/>
      <c r="OSK16" s="154"/>
      <c r="OSL16" s="154"/>
      <c r="OSM16" s="154"/>
      <c r="OSN16" s="154"/>
      <c r="OSO16" s="154"/>
      <c r="OSP16" s="154"/>
      <c r="OSQ16" s="154"/>
      <c r="OSR16" s="154"/>
      <c r="OSS16" s="154"/>
      <c r="OST16" s="154"/>
      <c r="OSU16" s="154"/>
      <c r="OSV16" s="154"/>
      <c r="OSW16" s="154"/>
      <c r="OSX16" s="154"/>
      <c r="OSY16" s="154"/>
      <c r="OSZ16" s="154"/>
      <c r="OTA16" s="154"/>
      <c r="OTB16" s="154"/>
      <c r="OTC16" s="154"/>
      <c r="OTD16" s="154"/>
      <c r="OTE16" s="154"/>
      <c r="OTF16" s="154"/>
      <c r="OTG16" s="154"/>
      <c r="OTH16" s="154"/>
      <c r="OTI16" s="154"/>
      <c r="OTJ16" s="154"/>
      <c r="OTK16" s="154"/>
      <c r="OTL16" s="154"/>
      <c r="OTM16" s="154"/>
      <c r="OTN16" s="154"/>
      <c r="OTO16" s="154"/>
      <c r="OTP16" s="154"/>
      <c r="OTQ16" s="154"/>
      <c r="OTR16" s="154"/>
      <c r="OTS16" s="154"/>
      <c r="OTT16" s="154"/>
      <c r="OTU16" s="154"/>
      <c r="OTV16" s="154"/>
      <c r="OTW16" s="154"/>
      <c r="OTX16" s="154"/>
      <c r="OTY16" s="154"/>
      <c r="OTZ16" s="154"/>
      <c r="OUA16" s="154"/>
      <c r="OUB16" s="154"/>
      <c r="OUC16" s="154"/>
      <c r="OUD16" s="154"/>
      <c r="OUE16" s="154"/>
      <c r="OUF16" s="154"/>
      <c r="OUG16" s="154"/>
      <c r="OUH16" s="154"/>
      <c r="OUI16" s="154"/>
      <c r="OUJ16" s="154"/>
      <c r="OUK16" s="154"/>
      <c r="OUL16" s="154"/>
      <c r="OUM16" s="154"/>
      <c r="OUN16" s="154"/>
      <c r="OUO16" s="154"/>
      <c r="OUP16" s="154"/>
      <c r="OUQ16" s="154"/>
      <c r="OUR16" s="154"/>
      <c r="OUS16" s="154"/>
      <c r="OUT16" s="154"/>
      <c r="OUU16" s="154"/>
      <c r="OUV16" s="154"/>
      <c r="OUW16" s="154"/>
      <c r="OUX16" s="154"/>
      <c r="OUY16" s="154"/>
      <c r="OUZ16" s="154"/>
      <c r="OVA16" s="154"/>
      <c r="OVB16" s="154"/>
      <c r="OVC16" s="154"/>
      <c r="OVD16" s="154"/>
      <c r="OVE16" s="154"/>
      <c r="OVF16" s="154"/>
      <c r="OVG16" s="154"/>
      <c r="OVH16" s="154"/>
      <c r="OVI16" s="154"/>
      <c r="OVJ16" s="154"/>
      <c r="OVK16" s="154"/>
      <c r="OVL16" s="154"/>
      <c r="OVM16" s="154"/>
      <c r="OVN16" s="154"/>
      <c r="OVO16" s="154"/>
      <c r="OVP16" s="154"/>
      <c r="OVQ16" s="154"/>
      <c r="OVR16" s="154"/>
      <c r="OVS16" s="154"/>
      <c r="OVT16" s="154"/>
      <c r="OVU16" s="154"/>
      <c r="OVV16" s="154"/>
      <c r="OVW16" s="154"/>
      <c r="OVX16" s="154"/>
      <c r="OVY16" s="154"/>
      <c r="OVZ16" s="154"/>
      <c r="OWA16" s="154"/>
      <c r="OWB16" s="154"/>
      <c r="OWC16" s="154"/>
      <c r="OWD16" s="154"/>
      <c r="OWE16" s="154"/>
      <c r="OWF16" s="154"/>
      <c r="OWG16" s="154"/>
      <c r="OWH16" s="154"/>
      <c r="OWI16" s="154"/>
      <c r="OWJ16" s="154"/>
      <c r="OWK16" s="154"/>
      <c r="OWL16" s="154"/>
      <c r="OWM16" s="154"/>
      <c r="OWN16" s="154"/>
      <c r="OWO16" s="154"/>
      <c r="OWP16" s="154"/>
      <c r="OWQ16" s="154"/>
      <c r="OWR16" s="154"/>
      <c r="OWS16" s="154"/>
      <c r="OWT16" s="154"/>
      <c r="OWU16" s="154"/>
      <c r="OWV16" s="154"/>
      <c r="OWW16" s="154"/>
      <c r="OWX16" s="154"/>
      <c r="OWY16" s="154"/>
      <c r="OWZ16" s="154"/>
      <c r="OXA16" s="154"/>
      <c r="OXB16" s="154"/>
      <c r="OXC16" s="154"/>
      <c r="OXD16" s="154"/>
      <c r="OXE16" s="154"/>
      <c r="OXF16" s="154"/>
      <c r="OXG16" s="154"/>
      <c r="OXH16" s="154"/>
      <c r="OXI16" s="154"/>
      <c r="OXJ16" s="154"/>
      <c r="OXK16" s="154"/>
      <c r="OXL16" s="154"/>
      <c r="OXM16" s="154"/>
      <c r="OXN16" s="154"/>
      <c r="OXO16" s="154"/>
      <c r="OXP16" s="154"/>
      <c r="OXQ16" s="154"/>
      <c r="OXR16" s="154"/>
      <c r="OXS16" s="154"/>
      <c r="OXT16" s="154"/>
      <c r="OXU16" s="154"/>
      <c r="OXV16" s="154"/>
      <c r="OXW16" s="154"/>
      <c r="OXX16" s="154"/>
      <c r="OXY16" s="154"/>
      <c r="OXZ16" s="154"/>
      <c r="OYA16" s="154"/>
      <c r="OYB16" s="154"/>
      <c r="OYC16" s="154"/>
      <c r="OYD16" s="154"/>
      <c r="OYE16" s="154"/>
      <c r="OYF16" s="154"/>
      <c r="OYG16" s="154"/>
      <c r="OYH16" s="154"/>
      <c r="OYI16" s="154"/>
      <c r="OYJ16" s="154"/>
      <c r="OYK16" s="154"/>
      <c r="OYL16" s="154"/>
      <c r="OYM16" s="154"/>
      <c r="OYN16" s="154"/>
      <c r="OYO16" s="154"/>
      <c r="OYP16" s="154"/>
      <c r="OYQ16" s="154"/>
      <c r="OYR16" s="154"/>
      <c r="OYS16" s="154"/>
      <c r="OYT16" s="154"/>
      <c r="OYU16" s="154"/>
      <c r="OYV16" s="154"/>
      <c r="OYW16" s="154"/>
      <c r="OYX16" s="154"/>
      <c r="OYY16" s="154"/>
      <c r="OYZ16" s="154"/>
      <c r="OZA16" s="154"/>
      <c r="OZB16" s="154"/>
      <c r="OZC16" s="154"/>
      <c r="OZD16" s="154"/>
      <c r="OZE16" s="154"/>
      <c r="OZF16" s="154"/>
      <c r="OZG16" s="154"/>
      <c r="OZH16" s="154"/>
      <c r="OZI16" s="154"/>
      <c r="OZJ16" s="154"/>
      <c r="OZK16" s="154"/>
      <c r="OZL16" s="154"/>
      <c r="OZM16" s="154"/>
      <c r="OZN16" s="154"/>
      <c r="OZO16" s="154"/>
      <c r="OZP16" s="154"/>
      <c r="OZQ16" s="154"/>
      <c r="OZR16" s="154"/>
      <c r="OZS16" s="154"/>
      <c r="OZT16" s="154"/>
      <c r="OZU16" s="154"/>
      <c r="OZV16" s="154"/>
      <c r="OZW16" s="154"/>
      <c r="OZX16" s="154"/>
      <c r="OZY16" s="154"/>
      <c r="OZZ16" s="154"/>
      <c r="PAA16" s="154"/>
      <c r="PAB16" s="154"/>
      <c r="PAC16" s="154"/>
      <c r="PAD16" s="154"/>
      <c r="PAE16" s="154"/>
      <c r="PAF16" s="154"/>
      <c r="PAG16" s="154"/>
      <c r="PAH16" s="154"/>
      <c r="PAI16" s="154"/>
      <c r="PAJ16" s="154"/>
      <c r="PAK16" s="154"/>
      <c r="PAL16" s="154"/>
      <c r="PAM16" s="154"/>
      <c r="PAN16" s="154"/>
      <c r="PAO16" s="154"/>
      <c r="PAP16" s="154"/>
      <c r="PAQ16" s="154"/>
      <c r="PAR16" s="154"/>
      <c r="PAS16" s="154"/>
      <c r="PAT16" s="154"/>
      <c r="PAU16" s="154"/>
      <c r="PAV16" s="154"/>
      <c r="PAW16" s="154"/>
      <c r="PAX16" s="154"/>
      <c r="PAY16" s="154"/>
      <c r="PAZ16" s="154"/>
      <c r="PBA16" s="154"/>
      <c r="PBB16" s="154"/>
      <c r="PBC16" s="154"/>
      <c r="PBD16" s="154"/>
      <c r="PBE16" s="154"/>
      <c r="PBF16" s="154"/>
      <c r="PBG16" s="154"/>
      <c r="PBH16" s="154"/>
      <c r="PBI16" s="154"/>
      <c r="PBJ16" s="154"/>
      <c r="PBK16" s="154"/>
      <c r="PBL16" s="154"/>
      <c r="PBM16" s="154"/>
      <c r="PBN16" s="154"/>
      <c r="PBO16" s="154"/>
      <c r="PBP16" s="154"/>
      <c r="PBQ16" s="154"/>
      <c r="PBR16" s="154"/>
      <c r="PBS16" s="154"/>
      <c r="PBT16" s="154"/>
      <c r="PBU16" s="154"/>
      <c r="PBV16" s="154"/>
      <c r="PBW16" s="154"/>
      <c r="PBX16" s="154"/>
      <c r="PBY16" s="154"/>
      <c r="PBZ16" s="154"/>
      <c r="PCA16" s="154"/>
      <c r="PCB16" s="154"/>
      <c r="PCC16" s="154"/>
      <c r="PCD16" s="154"/>
      <c r="PCE16" s="154"/>
      <c r="PCF16" s="154"/>
      <c r="PCG16" s="154"/>
      <c r="PCH16" s="154"/>
      <c r="PCI16" s="154"/>
      <c r="PCJ16" s="154"/>
      <c r="PCK16" s="154"/>
      <c r="PCL16" s="154"/>
      <c r="PCM16" s="154"/>
      <c r="PCN16" s="154"/>
      <c r="PCO16" s="154"/>
      <c r="PCP16" s="154"/>
      <c r="PCQ16" s="154"/>
      <c r="PCR16" s="154"/>
      <c r="PCS16" s="154"/>
      <c r="PCT16" s="154"/>
      <c r="PCU16" s="154"/>
      <c r="PCV16" s="154"/>
      <c r="PCW16" s="154"/>
      <c r="PCX16" s="154"/>
      <c r="PCY16" s="154"/>
      <c r="PCZ16" s="154"/>
      <c r="PDA16" s="154"/>
      <c r="PDB16" s="154"/>
      <c r="PDC16" s="154"/>
      <c r="PDD16" s="154"/>
      <c r="PDE16" s="154"/>
      <c r="PDF16" s="154"/>
      <c r="PDG16" s="154"/>
      <c r="PDH16" s="154"/>
      <c r="PDI16" s="154"/>
      <c r="PDJ16" s="154"/>
      <c r="PDK16" s="154"/>
      <c r="PDL16" s="154"/>
      <c r="PDM16" s="154"/>
      <c r="PDN16" s="154"/>
      <c r="PDO16" s="154"/>
      <c r="PDP16" s="154"/>
      <c r="PDQ16" s="154"/>
      <c r="PDR16" s="154"/>
      <c r="PDS16" s="154"/>
      <c r="PDT16" s="154"/>
      <c r="PDU16" s="154"/>
      <c r="PDV16" s="154"/>
      <c r="PDW16" s="154"/>
      <c r="PDX16" s="154"/>
      <c r="PDY16" s="154"/>
      <c r="PDZ16" s="154"/>
      <c r="PEA16" s="154"/>
      <c r="PEB16" s="154"/>
      <c r="PEC16" s="154"/>
      <c r="PED16" s="154"/>
      <c r="PEE16" s="154"/>
      <c r="PEF16" s="154"/>
      <c r="PEG16" s="154"/>
      <c r="PEH16" s="154"/>
      <c r="PEI16" s="154"/>
      <c r="PEJ16" s="154"/>
      <c r="PEK16" s="154"/>
      <c r="PEL16" s="154"/>
      <c r="PEM16" s="154"/>
      <c r="PEN16" s="154"/>
      <c r="PEO16" s="154"/>
      <c r="PEP16" s="154"/>
      <c r="PEQ16" s="154"/>
      <c r="PER16" s="154"/>
      <c r="PES16" s="154"/>
      <c r="PET16" s="154"/>
      <c r="PEU16" s="154"/>
      <c r="PEV16" s="154"/>
      <c r="PEW16" s="154"/>
      <c r="PEX16" s="154"/>
      <c r="PEY16" s="154"/>
      <c r="PEZ16" s="154"/>
      <c r="PFA16" s="154"/>
      <c r="PFB16" s="154"/>
      <c r="PFC16" s="154"/>
      <c r="PFD16" s="154"/>
      <c r="PFE16" s="154"/>
      <c r="PFF16" s="154"/>
      <c r="PFG16" s="154"/>
      <c r="PFH16" s="154"/>
      <c r="PFI16" s="154"/>
      <c r="PFJ16" s="154"/>
      <c r="PFK16" s="154"/>
      <c r="PFL16" s="154"/>
      <c r="PFM16" s="154"/>
      <c r="PFN16" s="154"/>
      <c r="PFO16" s="154"/>
      <c r="PFP16" s="154"/>
      <c r="PFQ16" s="154"/>
      <c r="PFR16" s="154"/>
      <c r="PFS16" s="154"/>
      <c r="PFT16" s="154"/>
      <c r="PFU16" s="154"/>
      <c r="PFV16" s="154"/>
      <c r="PFW16" s="154"/>
      <c r="PFX16" s="154"/>
      <c r="PFY16" s="154"/>
      <c r="PFZ16" s="154"/>
      <c r="PGA16" s="154"/>
      <c r="PGB16" s="154"/>
      <c r="PGC16" s="154"/>
      <c r="PGD16" s="154"/>
      <c r="PGE16" s="154"/>
      <c r="PGF16" s="154"/>
      <c r="PGG16" s="154"/>
      <c r="PGH16" s="154"/>
      <c r="PGI16" s="154"/>
      <c r="PGJ16" s="154"/>
      <c r="PGK16" s="154"/>
      <c r="PGL16" s="154"/>
      <c r="PGM16" s="154"/>
      <c r="PGN16" s="154"/>
      <c r="PGO16" s="154"/>
      <c r="PGP16" s="154"/>
      <c r="PGQ16" s="154"/>
      <c r="PGR16" s="154"/>
      <c r="PGS16" s="154"/>
      <c r="PGT16" s="154"/>
      <c r="PGU16" s="154"/>
      <c r="PGV16" s="154"/>
      <c r="PGW16" s="154"/>
      <c r="PGX16" s="154"/>
      <c r="PGY16" s="154"/>
      <c r="PGZ16" s="154"/>
      <c r="PHA16" s="154"/>
      <c r="PHB16" s="154"/>
      <c r="PHC16" s="154"/>
      <c r="PHD16" s="154"/>
      <c r="PHE16" s="154"/>
      <c r="PHF16" s="154"/>
      <c r="PHG16" s="154"/>
      <c r="PHH16" s="154"/>
      <c r="PHI16" s="154"/>
      <c r="PHJ16" s="154"/>
      <c r="PHK16" s="154"/>
      <c r="PHL16" s="154"/>
      <c r="PHM16" s="154"/>
      <c r="PHN16" s="154"/>
      <c r="PHO16" s="154"/>
      <c r="PHP16" s="154"/>
      <c r="PHQ16" s="154"/>
      <c r="PHR16" s="154"/>
      <c r="PHS16" s="154"/>
      <c r="PHT16" s="154"/>
      <c r="PHU16" s="154"/>
      <c r="PHV16" s="154"/>
      <c r="PHW16" s="154"/>
      <c r="PHX16" s="154"/>
      <c r="PHY16" s="154"/>
      <c r="PHZ16" s="154"/>
      <c r="PIA16" s="154"/>
      <c r="PIB16" s="154"/>
      <c r="PIC16" s="154"/>
      <c r="PID16" s="154"/>
      <c r="PIE16" s="154"/>
      <c r="PIF16" s="154"/>
      <c r="PIG16" s="154"/>
      <c r="PIH16" s="154"/>
      <c r="PII16" s="154"/>
      <c r="PIJ16" s="154"/>
      <c r="PIK16" s="154"/>
      <c r="PIL16" s="154"/>
      <c r="PIM16" s="154"/>
      <c r="PIN16" s="154"/>
      <c r="PIO16" s="154"/>
      <c r="PIP16" s="154"/>
      <c r="PIQ16" s="154"/>
      <c r="PIR16" s="154"/>
      <c r="PIS16" s="154"/>
      <c r="PIT16" s="154"/>
      <c r="PIU16" s="154"/>
      <c r="PIV16" s="154"/>
      <c r="PIW16" s="154"/>
      <c r="PIX16" s="154"/>
      <c r="PIY16" s="154"/>
      <c r="PIZ16" s="154"/>
      <c r="PJA16" s="154"/>
      <c r="PJB16" s="154"/>
      <c r="PJC16" s="154"/>
      <c r="PJD16" s="154"/>
      <c r="PJE16" s="154"/>
      <c r="PJF16" s="154"/>
      <c r="PJG16" s="154"/>
      <c r="PJH16" s="154"/>
      <c r="PJI16" s="154"/>
      <c r="PJJ16" s="154"/>
      <c r="PJK16" s="154"/>
      <c r="PJL16" s="154"/>
      <c r="PJM16" s="154"/>
      <c r="PJN16" s="154"/>
      <c r="PJO16" s="154"/>
      <c r="PJP16" s="154"/>
      <c r="PJQ16" s="154"/>
      <c r="PJR16" s="154"/>
      <c r="PJS16" s="154"/>
      <c r="PJT16" s="154"/>
      <c r="PJU16" s="154"/>
      <c r="PJV16" s="154"/>
      <c r="PJW16" s="154"/>
      <c r="PJX16" s="154"/>
      <c r="PJY16" s="154"/>
      <c r="PJZ16" s="154"/>
      <c r="PKA16" s="154"/>
      <c r="PKB16" s="154"/>
      <c r="PKC16" s="154"/>
      <c r="PKD16" s="154"/>
      <c r="PKE16" s="154"/>
      <c r="PKF16" s="154"/>
      <c r="PKG16" s="154"/>
      <c r="PKH16" s="154"/>
      <c r="PKI16" s="154"/>
      <c r="PKJ16" s="154"/>
      <c r="PKK16" s="154"/>
      <c r="PKL16" s="154"/>
      <c r="PKM16" s="154"/>
      <c r="PKN16" s="154"/>
      <c r="PKO16" s="154"/>
      <c r="PKP16" s="154"/>
      <c r="PKQ16" s="154"/>
      <c r="PKR16" s="154"/>
      <c r="PKS16" s="154"/>
      <c r="PKT16" s="154"/>
      <c r="PKU16" s="154"/>
      <c r="PKV16" s="154"/>
      <c r="PKW16" s="154"/>
      <c r="PKX16" s="154"/>
      <c r="PKY16" s="154"/>
      <c r="PKZ16" s="154"/>
      <c r="PLA16" s="154"/>
      <c r="PLB16" s="154"/>
      <c r="PLC16" s="154"/>
      <c r="PLD16" s="154"/>
      <c r="PLE16" s="154"/>
      <c r="PLF16" s="154"/>
      <c r="PLG16" s="154"/>
      <c r="PLH16" s="154"/>
      <c r="PLI16" s="154"/>
      <c r="PLJ16" s="154"/>
      <c r="PLK16" s="154"/>
      <c r="PLL16" s="154"/>
      <c r="PLM16" s="154"/>
      <c r="PLN16" s="154"/>
      <c r="PLO16" s="154"/>
      <c r="PLP16" s="154"/>
      <c r="PLQ16" s="154"/>
      <c r="PLR16" s="154"/>
      <c r="PLS16" s="154"/>
      <c r="PLT16" s="154"/>
      <c r="PLU16" s="154"/>
      <c r="PLV16" s="154"/>
      <c r="PLW16" s="154"/>
      <c r="PLX16" s="154"/>
      <c r="PLY16" s="154"/>
      <c r="PLZ16" s="154"/>
      <c r="PMA16" s="154"/>
      <c r="PMB16" s="154"/>
      <c r="PMC16" s="154"/>
      <c r="PMD16" s="154"/>
      <c r="PME16" s="154"/>
      <c r="PMF16" s="154"/>
      <c r="PMG16" s="154"/>
      <c r="PMH16" s="154"/>
      <c r="PMI16" s="154"/>
      <c r="PMJ16" s="154"/>
      <c r="PMK16" s="154"/>
      <c r="PML16" s="154"/>
      <c r="PMM16" s="154"/>
      <c r="PMN16" s="154"/>
      <c r="PMO16" s="154"/>
      <c r="PMP16" s="154"/>
      <c r="PMQ16" s="154"/>
      <c r="PMR16" s="154"/>
      <c r="PMS16" s="154"/>
      <c r="PMT16" s="154"/>
      <c r="PMU16" s="154"/>
      <c r="PMV16" s="154"/>
      <c r="PMW16" s="154"/>
      <c r="PMX16" s="154"/>
      <c r="PMY16" s="154"/>
      <c r="PMZ16" s="154"/>
      <c r="PNA16" s="154"/>
      <c r="PNB16" s="154"/>
      <c r="PNC16" s="154"/>
      <c r="PND16" s="154"/>
      <c r="PNE16" s="154"/>
      <c r="PNF16" s="154"/>
      <c r="PNG16" s="154"/>
      <c r="PNH16" s="154"/>
      <c r="PNI16" s="154"/>
      <c r="PNJ16" s="154"/>
      <c r="PNK16" s="154"/>
      <c r="PNL16" s="154"/>
      <c r="PNM16" s="154"/>
      <c r="PNN16" s="154"/>
      <c r="PNO16" s="154"/>
      <c r="PNP16" s="154"/>
      <c r="PNQ16" s="154"/>
      <c r="PNR16" s="154"/>
      <c r="PNS16" s="154"/>
      <c r="PNT16" s="154"/>
      <c r="PNU16" s="154"/>
      <c r="PNV16" s="154"/>
      <c r="PNW16" s="154"/>
      <c r="PNX16" s="154"/>
      <c r="PNY16" s="154"/>
      <c r="PNZ16" s="154"/>
      <c r="POA16" s="154"/>
      <c r="POB16" s="154"/>
      <c r="POC16" s="154"/>
      <c r="POD16" s="154"/>
      <c r="POE16" s="154"/>
      <c r="POF16" s="154"/>
      <c r="POG16" s="154"/>
      <c r="POH16" s="154"/>
      <c r="POI16" s="154"/>
      <c r="POJ16" s="154"/>
      <c r="POK16" s="154"/>
      <c r="POL16" s="154"/>
      <c r="POM16" s="154"/>
      <c r="PON16" s="154"/>
      <c r="POO16" s="154"/>
      <c r="POP16" s="154"/>
      <c r="POQ16" s="154"/>
      <c r="POR16" s="154"/>
      <c r="POS16" s="154"/>
      <c r="POT16" s="154"/>
      <c r="POU16" s="154"/>
      <c r="POV16" s="154"/>
      <c r="POW16" s="154"/>
      <c r="POX16" s="154"/>
      <c r="POY16" s="154"/>
      <c r="POZ16" s="154"/>
      <c r="PPA16" s="154"/>
      <c r="PPB16" s="154"/>
      <c r="PPC16" s="154"/>
      <c r="PPD16" s="154"/>
      <c r="PPE16" s="154"/>
      <c r="PPF16" s="154"/>
      <c r="PPG16" s="154"/>
      <c r="PPH16" s="154"/>
      <c r="PPI16" s="154"/>
      <c r="PPJ16" s="154"/>
      <c r="PPK16" s="154"/>
      <c r="PPL16" s="154"/>
      <c r="PPM16" s="154"/>
      <c r="PPN16" s="154"/>
      <c r="PPO16" s="154"/>
      <c r="PPP16" s="154"/>
      <c r="PPQ16" s="154"/>
      <c r="PPR16" s="154"/>
      <c r="PPS16" s="154"/>
      <c r="PPT16" s="154"/>
      <c r="PPU16" s="154"/>
      <c r="PPV16" s="154"/>
      <c r="PPW16" s="154"/>
      <c r="PPX16" s="154"/>
      <c r="PPY16" s="154"/>
      <c r="PPZ16" s="154"/>
      <c r="PQA16" s="154"/>
      <c r="PQB16" s="154"/>
      <c r="PQC16" s="154"/>
      <c r="PQD16" s="154"/>
      <c r="PQE16" s="154"/>
      <c r="PQF16" s="154"/>
      <c r="PQG16" s="154"/>
      <c r="PQH16" s="154"/>
      <c r="PQI16" s="154"/>
      <c r="PQJ16" s="154"/>
      <c r="PQK16" s="154"/>
      <c r="PQL16" s="154"/>
      <c r="PQM16" s="154"/>
      <c r="PQN16" s="154"/>
      <c r="PQO16" s="154"/>
      <c r="PQP16" s="154"/>
      <c r="PQQ16" s="154"/>
      <c r="PQR16" s="154"/>
      <c r="PQS16" s="154"/>
      <c r="PQT16" s="154"/>
      <c r="PQU16" s="154"/>
      <c r="PQV16" s="154"/>
      <c r="PQW16" s="154"/>
      <c r="PQX16" s="154"/>
      <c r="PQY16" s="154"/>
      <c r="PQZ16" s="154"/>
      <c r="PRA16" s="154"/>
      <c r="PRB16" s="154"/>
      <c r="PRC16" s="154"/>
      <c r="PRD16" s="154"/>
      <c r="PRE16" s="154"/>
      <c r="PRF16" s="154"/>
      <c r="PRG16" s="154"/>
      <c r="PRH16" s="154"/>
      <c r="PRI16" s="154"/>
      <c r="PRJ16" s="154"/>
      <c r="PRK16" s="154"/>
      <c r="PRL16" s="154"/>
      <c r="PRM16" s="154"/>
      <c r="PRN16" s="154"/>
      <c r="PRO16" s="154"/>
      <c r="PRP16" s="154"/>
      <c r="PRQ16" s="154"/>
      <c r="PRR16" s="154"/>
      <c r="PRS16" s="154"/>
      <c r="PRT16" s="154"/>
      <c r="PRU16" s="154"/>
      <c r="PRV16" s="154"/>
      <c r="PRW16" s="154"/>
      <c r="PRX16" s="154"/>
      <c r="PRY16" s="154"/>
      <c r="PRZ16" s="154"/>
      <c r="PSA16" s="154"/>
      <c r="PSB16" s="154"/>
      <c r="PSC16" s="154"/>
      <c r="PSD16" s="154"/>
      <c r="PSE16" s="154"/>
      <c r="PSF16" s="154"/>
      <c r="PSG16" s="154"/>
      <c r="PSH16" s="154"/>
      <c r="PSI16" s="154"/>
      <c r="PSJ16" s="154"/>
      <c r="PSK16" s="154"/>
      <c r="PSL16" s="154"/>
      <c r="PSM16" s="154"/>
      <c r="PSN16" s="154"/>
      <c r="PSO16" s="154"/>
      <c r="PSP16" s="154"/>
      <c r="PSQ16" s="154"/>
      <c r="PSR16" s="154"/>
      <c r="PSS16" s="154"/>
      <c r="PST16" s="154"/>
      <c r="PSU16" s="154"/>
      <c r="PSV16" s="154"/>
      <c r="PSW16" s="154"/>
      <c r="PSX16" s="154"/>
      <c r="PSY16" s="154"/>
      <c r="PSZ16" s="154"/>
      <c r="PTA16" s="154"/>
      <c r="PTB16" s="154"/>
      <c r="PTC16" s="154"/>
      <c r="PTD16" s="154"/>
      <c r="PTE16" s="154"/>
      <c r="PTF16" s="154"/>
      <c r="PTG16" s="154"/>
      <c r="PTH16" s="154"/>
      <c r="PTI16" s="154"/>
      <c r="PTJ16" s="154"/>
      <c r="PTK16" s="154"/>
      <c r="PTL16" s="154"/>
      <c r="PTM16" s="154"/>
      <c r="PTN16" s="154"/>
      <c r="PTO16" s="154"/>
      <c r="PTP16" s="154"/>
      <c r="PTQ16" s="154"/>
      <c r="PTR16" s="154"/>
      <c r="PTS16" s="154"/>
      <c r="PTT16" s="154"/>
      <c r="PTU16" s="154"/>
      <c r="PTV16" s="154"/>
      <c r="PTW16" s="154"/>
      <c r="PTX16" s="154"/>
      <c r="PTY16" s="154"/>
      <c r="PTZ16" s="154"/>
      <c r="PUA16" s="154"/>
      <c r="PUB16" s="154"/>
      <c r="PUC16" s="154"/>
      <c r="PUD16" s="154"/>
      <c r="PUE16" s="154"/>
      <c r="PUF16" s="154"/>
      <c r="PUG16" s="154"/>
      <c r="PUH16" s="154"/>
      <c r="PUI16" s="154"/>
      <c r="PUJ16" s="154"/>
      <c r="PUK16" s="154"/>
      <c r="PUL16" s="154"/>
      <c r="PUM16" s="154"/>
      <c r="PUN16" s="154"/>
      <c r="PUO16" s="154"/>
      <c r="PUP16" s="154"/>
      <c r="PUQ16" s="154"/>
      <c r="PUR16" s="154"/>
      <c r="PUS16" s="154"/>
      <c r="PUT16" s="154"/>
      <c r="PUU16" s="154"/>
      <c r="PUV16" s="154"/>
      <c r="PUW16" s="154"/>
      <c r="PUX16" s="154"/>
      <c r="PUY16" s="154"/>
      <c r="PUZ16" s="154"/>
      <c r="PVA16" s="154"/>
      <c r="PVB16" s="154"/>
      <c r="PVC16" s="154"/>
      <c r="PVD16" s="154"/>
      <c r="PVE16" s="154"/>
      <c r="PVF16" s="154"/>
      <c r="PVG16" s="154"/>
      <c r="PVH16" s="154"/>
      <c r="PVI16" s="154"/>
      <c r="PVJ16" s="154"/>
      <c r="PVK16" s="154"/>
      <c r="PVL16" s="154"/>
      <c r="PVM16" s="154"/>
      <c r="PVN16" s="154"/>
      <c r="PVO16" s="154"/>
      <c r="PVP16" s="154"/>
      <c r="PVQ16" s="154"/>
      <c r="PVR16" s="154"/>
      <c r="PVS16" s="154"/>
      <c r="PVT16" s="154"/>
      <c r="PVU16" s="154"/>
      <c r="PVV16" s="154"/>
      <c r="PVW16" s="154"/>
      <c r="PVX16" s="154"/>
      <c r="PVY16" s="154"/>
      <c r="PVZ16" s="154"/>
      <c r="PWA16" s="154"/>
      <c r="PWB16" s="154"/>
      <c r="PWC16" s="154"/>
      <c r="PWD16" s="154"/>
      <c r="PWE16" s="154"/>
      <c r="PWF16" s="154"/>
      <c r="PWG16" s="154"/>
      <c r="PWH16" s="154"/>
      <c r="PWI16" s="154"/>
      <c r="PWJ16" s="154"/>
      <c r="PWK16" s="154"/>
      <c r="PWL16" s="154"/>
      <c r="PWM16" s="154"/>
      <c r="PWN16" s="154"/>
      <c r="PWO16" s="154"/>
      <c r="PWP16" s="154"/>
      <c r="PWQ16" s="154"/>
      <c r="PWR16" s="154"/>
      <c r="PWS16" s="154"/>
      <c r="PWT16" s="154"/>
      <c r="PWU16" s="154"/>
      <c r="PWV16" s="154"/>
      <c r="PWW16" s="154"/>
      <c r="PWX16" s="154"/>
      <c r="PWY16" s="154"/>
      <c r="PWZ16" s="154"/>
      <c r="PXA16" s="154"/>
      <c r="PXB16" s="154"/>
      <c r="PXC16" s="154"/>
      <c r="PXD16" s="154"/>
      <c r="PXE16" s="154"/>
      <c r="PXF16" s="154"/>
      <c r="PXG16" s="154"/>
      <c r="PXH16" s="154"/>
      <c r="PXI16" s="154"/>
      <c r="PXJ16" s="154"/>
      <c r="PXK16" s="154"/>
      <c r="PXL16" s="154"/>
      <c r="PXM16" s="154"/>
      <c r="PXN16" s="154"/>
      <c r="PXO16" s="154"/>
      <c r="PXP16" s="154"/>
      <c r="PXQ16" s="154"/>
      <c r="PXR16" s="154"/>
      <c r="PXS16" s="154"/>
      <c r="PXT16" s="154"/>
      <c r="PXU16" s="154"/>
      <c r="PXV16" s="154"/>
      <c r="PXW16" s="154"/>
      <c r="PXX16" s="154"/>
      <c r="PXY16" s="154"/>
      <c r="PXZ16" s="154"/>
      <c r="PYA16" s="154"/>
      <c r="PYB16" s="154"/>
      <c r="PYC16" s="154"/>
      <c r="PYD16" s="154"/>
      <c r="PYE16" s="154"/>
      <c r="PYF16" s="154"/>
      <c r="PYG16" s="154"/>
      <c r="PYH16" s="154"/>
      <c r="PYI16" s="154"/>
      <c r="PYJ16" s="154"/>
      <c r="PYK16" s="154"/>
      <c r="PYL16" s="154"/>
      <c r="PYM16" s="154"/>
      <c r="PYN16" s="154"/>
      <c r="PYO16" s="154"/>
      <c r="PYP16" s="154"/>
      <c r="PYQ16" s="154"/>
      <c r="PYR16" s="154"/>
      <c r="PYS16" s="154"/>
      <c r="PYT16" s="154"/>
      <c r="PYU16" s="154"/>
      <c r="PYV16" s="154"/>
      <c r="PYW16" s="154"/>
      <c r="PYX16" s="154"/>
      <c r="PYY16" s="154"/>
      <c r="PYZ16" s="154"/>
      <c r="PZA16" s="154"/>
      <c r="PZB16" s="154"/>
      <c r="PZC16" s="154"/>
      <c r="PZD16" s="154"/>
      <c r="PZE16" s="154"/>
      <c r="PZF16" s="154"/>
      <c r="PZG16" s="154"/>
      <c r="PZH16" s="154"/>
      <c r="PZI16" s="154"/>
      <c r="PZJ16" s="154"/>
      <c r="PZK16" s="154"/>
      <c r="PZL16" s="154"/>
      <c r="PZM16" s="154"/>
      <c r="PZN16" s="154"/>
      <c r="PZO16" s="154"/>
      <c r="PZP16" s="154"/>
      <c r="PZQ16" s="154"/>
      <c r="PZR16" s="154"/>
      <c r="PZS16" s="154"/>
      <c r="PZT16" s="154"/>
      <c r="PZU16" s="154"/>
      <c r="PZV16" s="154"/>
      <c r="PZW16" s="154"/>
      <c r="PZX16" s="154"/>
      <c r="PZY16" s="154"/>
      <c r="PZZ16" s="154"/>
      <c r="QAA16" s="154"/>
      <c r="QAB16" s="154"/>
      <c r="QAC16" s="154"/>
      <c r="QAD16" s="154"/>
      <c r="QAE16" s="154"/>
      <c r="QAF16" s="154"/>
      <c r="QAG16" s="154"/>
      <c r="QAH16" s="154"/>
      <c r="QAI16" s="154"/>
      <c r="QAJ16" s="154"/>
      <c r="QAK16" s="154"/>
      <c r="QAL16" s="154"/>
      <c r="QAM16" s="154"/>
      <c r="QAN16" s="154"/>
      <c r="QAO16" s="154"/>
      <c r="QAP16" s="154"/>
      <c r="QAQ16" s="154"/>
      <c r="QAR16" s="154"/>
      <c r="QAS16" s="154"/>
      <c r="QAT16" s="154"/>
      <c r="QAU16" s="154"/>
      <c r="QAV16" s="154"/>
      <c r="QAW16" s="154"/>
      <c r="QAX16" s="154"/>
      <c r="QAY16" s="154"/>
      <c r="QAZ16" s="154"/>
      <c r="QBA16" s="154"/>
      <c r="QBB16" s="154"/>
      <c r="QBC16" s="154"/>
      <c r="QBD16" s="154"/>
      <c r="QBE16" s="154"/>
      <c r="QBF16" s="154"/>
      <c r="QBG16" s="154"/>
      <c r="QBH16" s="154"/>
      <c r="QBI16" s="154"/>
      <c r="QBJ16" s="154"/>
      <c r="QBK16" s="154"/>
      <c r="QBL16" s="154"/>
      <c r="QBM16" s="154"/>
      <c r="QBN16" s="154"/>
      <c r="QBO16" s="154"/>
      <c r="QBP16" s="154"/>
      <c r="QBQ16" s="154"/>
      <c r="QBR16" s="154"/>
      <c r="QBS16" s="154"/>
      <c r="QBT16" s="154"/>
      <c r="QBU16" s="154"/>
      <c r="QBV16" s="154"/>
      <c r="QBW16" s="154"/>
      <c r="QBX16" s="154"/>
      <c r="QBY16" s="154"/>
      <c r="QBZ16" s="154"/>
      <c r="QCA16" s="154"/>
      <c r="QCB16" s="154"/>
      <c r="QCC16" s="154"/>
      <c r="QCD16" s="154"/>
      <c r="QCE16" s="154"/>
      <c r="QCF16" s="154"/>
      <c r="QCG16" s="154"/>
      <c r="QCH16" s="154"/>
      <c r="QCI16" s="154"/>
      <c r="QCJ16" s="154"/>
      <c r="QCK16" s="154"/>
      <c r="QCL16" s="154"/>
      <c r="QCM16" s="154"/>
      <c r="QCN16" s="154"/>
      <c r="QCO16" s="154"/>
      <c r="QCP16" s="154"/>
      <c r="QCQ16" s="154"/>
      <c r="QCR16" s="154"/>
      <c r="QCS16" s="154"/>
      <c r="QCT16" s="154"/>
      <c r="QCU16" s="154"/>
      <c r="QCV16" s="154"/>
      <c r="QCW16" s="154"/>
      <c r="QCX16" s="154"/>
      <c r="QCY16" s="154"/>
      <c r="QCZ16" s="154"/>
      <c r="QDA16" s="154"/>
      <c r="QDB16" s="154"/>
      <c r="QDC16" s="154"/>
      <c r="QDD16" s="154"/>
      <c r="QDE16" s="154"/>
      <c r="QDF16" s="154"/>
      <c r="QDG16" s="154"/>
      <c r="QDH16" s="154"/>
      <c r="QDI16" s="154"/>
      <c r="QDJ16" s="154"/>
      <c r="QDK16" s="154"/>
      <c r="QDL16" s="154"/>
      <c r="QDM16" s="154"/>
      <c r="QDN16" s="154"/>
      <c r="QDO16" s="154"/>
      <c r="QDP16" s="154"/>
      <c r="QDQ16" s="154"/>
      <c r="QDR16" s="154"/>
      <c r="QDS16" s="154"/>
      <c r="QDT16" s="154"/>
      <c r="QDU16" s="154"/>
      <c r="QDV16" s="154"/>
      <c r="QDW16" s="154"/>
      <c r="QDX16" s="154"/>
      <c r="QDY16" s="154"/>
      <c r="QDZ16" s="154"/>
      <c r="QEA16" s="154"/>
      <c r="QEB16" s="154"/>
      <c r="QEC16" s="154"/>
      <c r="QED16" s="154"/>
      <c r="QEE16" s="154"/>
      <c r="QEF16" s="154"/>
      <c r="QEG16" s="154"/>
      <c r="QEH16" s="154"/>
      <c r="QEI16" s="154"/>
      <c r="QEJ16" s="154"/>
      <c r="QEK16" s="154"/>
      <c r="QEL16" s="154"/>
      <c r="QEM16" s="154"/>
      <c r="QEN16" s="154"/>
      <c r="QEO16" s="154"/>
      <c r="QEP16" s="154"/>
      <c r="QEQ16" s="154"/>
      <c r="QER16" s="154"/>
      <c r="QES16" s="154"/>
      <c r="QET16" s="154"/>
      <c r="QEU16" s="154"/>
      <c r="QEV16" s="154"/>
      <c r="QEW16" s="154"/>
      <c r="QEX16" s="154"/>
      <c r="QEY16" s="154"/>
      <c r="QEZ16" s="154"/>
      <c r="QFA16" s="154"/>
      <c r="QFB16" s="154"/>
      <c r="QFC16" s="154"/>
      <c r="QFD16" s="154"/>
      <c r="QFE16" s="154"/>
      <c r="QFF16" s="154"/>
      <c r="QFG16" s="154"/>
      <c r="QFH16" s="154"/>
      <c r="QFI16" s="154"/>
      <c r="QFJ16" s="154"/>
      <c r="QFK16" s="154"/>
      <c r="QFL16" s="154"/>
      <c r="QFM16" s="154"/>
      <c r="QFN16" s="154"/>
      <c r="QFO16" s="154"/>
      <c r="QFP16" s="154"/>
      <c r="QFQ16" s="154"/>
      <c r="QFR16" s="154"/>
      <c r="QFS16" s="154"/>
      <c r="QFT16" s="154"/>
      <c r="QFU16" s="154"/>
      <c r="QFV16" s="154"/>
      <c r="QFW16" s="154"/>
      <c r="QFX16" s="154"/>
      <c r="QFY16" s="154"/>
      <c r="QFZ16" s="154"/>
      <c r="QGA16" s="154"/>
      <c r="QGB16" s="154"/>
      <c r="QGC16" s="154"/>
      <c r="QGD16" s="154"/>
      <c r="QGE16" s="154"/>
      <c r="QGF16" s="154"/>
      <c r="QGG16" s="154"/>
      <c r="QGH16" s="154"/>
      <c r="QGI16" s="154"/>
      <c r="QGJ16" s="154"/>
      <c r="QGK16" s="154"/>
      <c r="QGL16" s="154"/>
      <c r="QGM16" s="154"/>
      <c r="QGN16" s="154"/>
      <c r="QGO16" s="154"/>
      <c r="QGP16" s="154"/>
      <c r="QGQ16" s="154"/>
      <c r="QGR16" s="154"/>
      <c r="QGS16" s="154"/>
      <c r="QGT16" s="154"/>
      <c r="QGU16" s="154"/>
      <c r="QGV16" s="154"/>
      <c r="QGW16" s="154"/>
      <c r="QGX16" s="154"/>
      <c r="QGY16" s="154"/>
      <c r="QGZ16" s="154"/>
      <c r="QHA16" s="154"/>
      <c r="QHB16" s="154"/>
      <c r="QHC16" s="154"/>
      <c r="QHD16" s="154"/>
      <c r="QHE16" s="154"/>
      <c r="QHF16" s="154"/>
      <c r="QHG16" s="154"/>
      <c r="QHH16" s="154"/>
      <c r="QHI16" s="154"/>
      <c r="QHJ16" s="154"/>
      <c r="QHK16" s="154"/>
      <c r="QHL16" s="154"/>
      <c r="QHM16" s="154"/>
      <c r="QHN16" s="154"/>
      <c r="QHO16" s="154"/>
      <c r="QHP16" s="154"/>
      <c r="QHQ16" s="154"/>
      <c r="QHR16" s="154"/>
      <c r="QHS16" s="154"/>
      <c r="QHT16" s="154"/>
      <c r="QHU16" s="154"/>
      <c r="QHV16" s="154"/>
      <c r="QHW16" s="154"/>
      <c r="QHX16" s="154"/>
      <c r="QHY16" s="154"/>
      <c r="QHZ16" s="154"/>
      <c r="QIA16" s="154"/>
      <c r="QIB16" s="154"/>
      <c r="QIC16" s="154"/>
      <c r="QID16" s="154"/>
      <c r="QIE16" s="154"/>
      <c r="QIF16" s="154"/>
      <c r="QIG16" s="154"/>
      <c r="QIH16" s="154"/>
      <c r="QII16" s="154"/>
      <c r="QIJ16" s="154"/>
      <c r="QIK16" s="154"/>
      <c r="QIL16" s="154"/>
      <c r="QIM16" s="154"/>
      <c r="QIN16" s="154"/>
      <c r="QIO16" s="154"/>
      <c r="QIP16" s="154"/>
      <c r="QIQ16" s="154"/>
      <c r="QIR16" s="154"/>
      <c r="QIS16" s="154"/>
      <c r="QIT16" s="154"/>
      <c r="QIU16" s="154"/>
      <c r="QIV16" s="154"/>
      <c r="QIW16" s="154"/>
      <c r="QIX16" s="154"/>
      <c r="QIY16" s="154"/>
      <c r="QIZ16" s="154"/>
      <c r="QJA16" s="154"/>
      <c r="QJB16" s="154"/>
      <c r="QJC16" s="154"/>
      <c r="QJD16" s="154"/>
      <c r="QJE16" s="154"/>
      <c r="QJF16" s="154"/>
      <c r="QJG16" s="154"/>
      <c r="QJH16" s="154"/>
      <c r="QJI16" s="154"/>
      <c r="QJJ16" s="154"/>
      <c r="QJK16" s="154"/>
      <c r="QJL16" s="154"/>
      <c r="QJM16" s="154"/>
      <c r="QJN16" s="154"/>
      <c r="QJO16" s="154"/>
      <c r="QJP16" s="154"/>
      <c r="QJQ16" s="154"/>
      <c r="QJR16" s="154"/>
      <c r="QJS16" s="154"/>
      <c r="QJT16" s="154"/>
      <c r="QJU16" s="154"/>
      <c r="QJV16" s="154"/>
      <c r="QJW16" s="154"/>
      <c r="QJX16" s="154"/>
      <c r="QJY16" s="154"/>
      <c r="QJZ16" s="154"/>
      <c r="QKA16" s="154"/>
      <c r="QKB16" s="154"/>
      <c r="QKC16" s="154"/>
      <c r="QKD16" s="154"/>
      <c r="QKE16" s="154"/>
      <c r="QKF16" s="154"/>
      <c r="QKG16" s="154"/>
      <c r="QKH16" s="154"/>
      <c r="QKI16" s="154"/>
      <c r="QKJ16" s="154"/>
      <c r="QKK16" s="154"/>
      <c r="QKL16" s="154"/>
      <c r="QKM16" s="154"/>
      <c r="QKN16" s="154"/>
      <c r="QKO16" s="154"/>
      <c r="QKP16" s="154"/>
      <c r="QKQ16" s="154"/>
      <c r="QKR16" s="154"/>
      <c r="QKS16" s="154"/>
      <c r="QKT16" s="154"/>
      <c r="QKU16" s="154"/>
      <c r="QKV16" s="154"/>
      <c r="QKW16" s="154"/>
      <c r="QKX16" s="154"/>
      <c r="QKY16" s="154"/>
      <c r="QKZ16" s="154"/>
      <c r="QLA16" s="154"/>
      <c r="QLB16" s="154"/>
      <c r="QLC16" s="154"/>
      <c r="QLD16" s="154"/>
      <c r="QLE16" s="154"/>
      <c r="QLF16" s="154"/>
      <c r="QLG16" s="154"/>
      <c r="QLH16" s="154"/>
      <c r="QLI16" s="154"/>
      <c r="QLJ16" s="154"/>
      <c r="QLK16" s="154"/>
      <c r="QLL16" s="154"/>
      <c r="QLM16" s="154"/>
      <c r="QLN16" s="154"/>
      <c r="QLO16" s="154"/>
      <c r="QLP16" s="154"/>
      <c r="QLQ16" s="154"/>
      <c r="QLR16" s="154"/>
      <c r="QLS16" s="154"/>
      <c r="QLT16" s="154"/>
      <c r="QLU16" s="154"/>
      <c r="QLV16" s="154"/>
      <c r="QLW16" s="154"/>
      <c r="QLX16" s="154"/>
      <c r="QLY16" s="154"/>
      <c r="QLZ16" s="154"/>
      <c r="QMA16" s="154"/>
      <c r="QMB16" s="154"/>
      <c r="QMC16" s="154"/>
      <c r="QMD16" s="154"/>
      <c r="QME16" s="154"/>
      <c r="QMF16" s="154"/>
      <c r="QMG16" s="154"/>
      <c r="QMH16" s="154"/>
      <c r="QMI16" s="154"/>
      <c r="QMJ16" s="154"/>
      <c r="QMK16" s="154"/>
      <c r="QML16" s="154"/>
      <c r="QMM16" s="154"/>
      <c r="QMN16" s="154"/>
      <c r="QMO16" s="154"/>
      <c r="QMP16" s="154"/>
      <c r="QMQ16" s="154"/>
      <c r="QMR16" s="154"/>
      <c r="QMS16" s="154"/>
      <c r="QMT16" s="154"/>
      <c r="QMU16" s="154"/>
      <c r="QMV16" s="154"/>
      <c r="QMW16" s="154"/>
      <c r="QMX16" s="154"/>
      <c r="QMY16" s="154"/>
      <c r="QMZ16" s="154"/>
      <c r="QNA16" s="154"/>
      <c r="QNB16" s="154"/>
      <c r="QNC16" s="154"/>
      <c r="QND16" s="154"/>
      <c r="QNE16" s="154"/>
      <c r="QNF16" s="154"/>
      <c r="QNG16" s="154"/>
      <c r="QNH16" s="154"/>
      <c r="QNI16" s="154"/>
      <c r="QNJ16" s="154"/>
      <c r="QNK16" s="154"/>
      <c r="QNL16" s="154"/>
      <c r="QNM16" s="154"/>
      <c r="QNN16" s="154"/>
      <c r="QNO16" s="154"/>
      <c r="QNP16" s="154"/>
      <c r="QNQ16" s="154"/>
      <c r="QNR16" s="154"/>
      <c r="QNS16" s="154"/>
      <c r="QNT16" s="154"/>
      <c r="QNU16" s="154"/>
      <c r="QNV16" s="154"/>
      <c r="QNW16" s="154"/>
      <c r="QNX16" s="154"/>
      <c r="QNY16" s="154"/>
      <c r="QNZ16" s="154"/>
      <c r="QOA16" s="154"/>
      <c r="QOB16" s="154"/>
      <c r="QOC16" s="154"/>
      <c r="QOD16" s="154"/>
      <c r="QOE16" s="154"/>
      <c r="QOF16" s="154"/>
      <c r="QOG16" s="154"/>
      <c r="QOH16" s="154"/>
      <c r="QOI16" s="154"/>
      <c r="QOJ16" s="154"/>
      <c r="QOK16" s="154"/>
      <c r="QOL16" s="154"/>
      <c r="QOM16" s="154"/>
      <c r="QON16" s="154"/>
      <c r="QOO16" s="154"/>
      <c r="QOP16" s="154"/>
      <c r="QOQ16" s="154"/>
      <c r="QOR16" s="154"/>
      <c r="QOS16" s="154"/>
      <c r="QOT16" s="154"/>
      <c r="QOU16" s="154"/>
      <c r="QOV16" s="154"/>
      <c r="QOW16" s="154"/>
      <c r="QOX16" s="154"/>
      <c r="QOY16" s="154"/>
      <c r="QOZ16" s="154"/>
      <c r="QPA16" s="154"/>
      <c r="QPB16" s="154"/>
      <c r="QPC16" s="154"/>
      <c r="QPD16" s="154"/>
      <c r="QPE16" s="154"/>
      <c r="QPF16" s="154"/>
      <c r="QPG16" s="154"/>
      <c r="QPH16" s="154"/>
      <c r="QPI16" s="154"/>
      <c r="QPJ16" s="154"/>
      <c r="QPK16" s="154"/>
      <c r="QPL16" s="154"/>
      <c r="QPM16" s="154"/>
      <c r="QPN16" s="154"/>
      <c r="QPO16" s="154"/>
      <c r="QPP16" s="154"/>
      <c r="QPQ16" s="154"/>
      <c r="QPR16" s="154"/>
      <c r="QPS16" s="154"/>
      <c r="QPT16" s="154"/>
      <c r="QPU16" s="154"/>
      <c r="QPV16" s="154"/>
      <c r="QPW16" s="154"/>
      <c r="QPX16" s="154"/>
      <c r="QPY16" s="154"/>
      <c r="QPZ16" s="154"/>
      <c r="QQA16" s="154"/>
      <c r="QQB16" s="154"/>
      <c r="QQC16" s="154"/>
      <c r="QQD16" s="154"/>
      <c r="QQE16" s="154"/>
      <c r="QQF16" s="154"/>
      <c r="QQG16" s="154"/>
      <c r="QQH16" s="154"/>
      <c r="QQI16" s="154"/>
      <c r="QQJ16" s="154"/>
      <c r="QQK16" s="154"/>
      <c r="QQL16" s="154"/>
      <c r="QQM16" s="154"/>
      <c r="QQN16" s="154"/>
      <c r="QQO16" s="154"/>
      <c r="QQP16" s="154"/>
      <c r="QQQ16" s="154"/>
      <c r="QQR16" s="154"/>
      <c r="QQS16" s="154"/>
      <c r="QQT16" s="154"/>
      <c r="QQU16" s="154"/>
      <c r="QQV16" s="154"/>
      <c r="QQW16" s="154"/>
      <c r="QQX16" s="154"/>
      <c r="QQY16" s="154"/>
      <c r="QQZ16" s="154"/>
      <c r="QRA16" s="154"/>
      <c r="QRB16" s="154"/>
      <c r="QRC16" s="154"/>
      <c r="QRD16" s="154"/>
      <c r="QRE16" s="154"/>
      <c r="QRF16" s="154"/>
      <c r="QRG16" s="154"/>
      <c r="QRH16" s="154"/>
      <c r="QRI16" s="154"/>
      <c r="QRJ16" s="154"/>
      <c r="QRK16" s="154"/>
      <c r="QRL16" s="154"/>
      <c r="QRM16" s="154"/>
      <c r="QRN16" s="154"/>
      <c r="QRO16" s="154"/>
      <c r="QRP16" s="154"/>
      <c r="QRQ16" s="154"/>
      <c r="QRR16" s="154"/>
      <c r="QRS16" s="154"/>
      <c r="QRT16" s="154"/>
      <c r="QRU16" s="154"/>
      <c r="QRV16" s="154"/>
      <c r="QRW16" s="154"/>
      <c r="QRX16" s="154"/>
      <c r="QRY16" s="154"/>
      <c r="QRZ16" s="154"/>
      <c r="QSA16" s="154"/>
      <c r="QSB16" s="154"/>
      <c r="QSC16" s="154"/>
      <c r="QSD16" s="154"/>
      <c r="QSE16" s="154"/>
      <c r="QSF16" s="154"/>
      <c r="QSG16" s="154"/>
      <c r="QSH16" s="154"/>
      <c r="QSI16" s="154"/>
      <c r="QSJ16" s="154"/>
      <c r="QSK16" s="154"/>
      <c r="QSL16" s="154"/>
      <c r="QSM16" s="154"/>
      <c r="QSN16" s="154"/>
      <c r="QSO16" s="154"/>
      <c r="QSP16" s="154"/>
      <c r="QSQ16" s="154"/>
      <c r="QSR16" s="154"/>
      <c r="QSS16" s="154"/>
      <c r="QST16" s="154"/>
      <c r="QSU16" s="154"/>
      <c r="QSV16" s="154"/>
      <c r="QSW16" s="154"/>
      <c r="QSX16" s="154"/>
      <c r="QSY16" s="154"/>
      <c r="QSZ16" s="154"/>
      <c r="QTA16" s="154"/>
      <c r="QTB16" s="154"/>
      <c r="QTC16" s="154"/>
      <c r="QTD16" s="154"/>
      <c r="QTE16" s="154"/>
      <c r="QTF16" s="154"/>
      <c r="QTG16" s="154"/>
      <c r="QTH16" s="154"/>
      <c r="QTI16" s="154"/>
      <c r="QTJ16" s="154"/>
      <c r="QTK16" s="154"/>
      <c r="QTL16" s="154"/>
      <c r="QTM16" s="154"/>
      <c r="QTN16" s="154"/>
      <c r="QTO16" s="154"/>
      <c r="QTP16" s="154"/>
      <c r="QTQ16" s="154"/>
      <c r="QTR16" s="154"/>
      <c r="QTS16" s="154"/>
      <c r="QTT16" s="154"/>
      <c r="QTU16" s="154"/>
      <c r="QTV16" s="154"/>
      <c r="QTW16" s="154"/>
      <c r="QTX16" s="154"/>
      <c r="QTY16" s="154"/>
      <c r="QTZ16" s="154"/>
      <c r="QUA16" s="154"/>
      <c r="QUB16" s="154"/>
      <c r="QUC16" s="154"/>
      <c r="QUD16" s="154"/>
      <c r="QUE16" s="154"/>
      <c r="QUF16" s="154"/>
      <c r="QUG16" s="154"/>
      <c r="QUH16" s="154"/>
      <c r="QUI16" s="154"/>
      <c r="QUJ16" s="154"/>
      <c r="QUK16" s="154"/>
      <c r="QUL16" s="154"/>
      <c r="QUM16" s="154"/>
      <c r="QUN16" s="154"/>
      <c r="QUO16" s="154"/>
      <c r="QUP16" s="154"/>
      <c r="QUQ16" s="154"/>
      <c r="QUR16" s="154"/>
      <c r="QUS16" s="154"/>
      <c r="QUT16" s="154"/>
      <c r="QUU16" s="154"/>
      <c r="QUV16" s="154"/>
      <c r="QUW16" s="154"/>
      <c r="QUX16" s="154"/>
      <c r="QUY16" s="154"/>
      <c r="QUZ16" s="154"/>
      <c r="QVA16" s="154"/>
      <c r="QVB16" s="154"/>
      <c r="QVC16" s="154"/>
      <c r="QVD16" s="154"/>
      <c r="QVE16" s="154"/>
      <c r="QVF16" s="154"/>
      <c r="QVG16" s="154"/>
      <c r="QVH16" s="154"/>
      <c r="QVI16" s="154"/>
      <c r="QVJ16" s="154"/>
      <c r="QVK16" s="154"/>
      <c r="QVL16" s="154"/>
      <c r="QVM16" s="154"/>
      <c r="QVN16" s="154"/>
      <c r="QVO16" s="154"/>
      <c r="QVP16" s="154"/>
      <c r="QVQ16" s="154"/>
      <c r="QVR16" s="154"/>
      <c r="QVS16" s="154"/>
      <c r="QVT16" s="154"/>
      <c r="QVU16" s="154"/>
      <c r="QVV16" s="154"/>
      <c r="QVW16" s="154"/>
      <c r="QVX16" s="154"/>
      <c r="QVY16" s="154"/>
      <c r="QVZ16" s="154"/>
      <c r="QWA16" s="154"/>
      <c r="QWB16" s="154"/>
      <c r="QWC16" s="154"/>
      <c r="QWD16" s="154"/>
      <c r="QWE16" s="154"/>
      <c r="QWF16" s="154"/>
      <c r="QWG16" s="154"/>
      <c r="QWH16" s="154"/>
      <c r="QWI16" s="154"/>
      <c r="QWJ16" s="154"/>
      <c r="QWK16" s="154"/>
      <c r="QWL16" s="154"/>
      <c r="QWM16" s="154"/>
      <c r="QWN16" s="154"/>
      <c r="QWO16" s="154"/>
      <c r="QWP16" s="154"/>
      <c r="QWQ16" s="154"/>
      <c r="QWR16" s="154"/>
      <c r="QWS16" s="154"/>
      <c r="QWT16" s="154"/>
      <c r="QWU16" s="154"/>
      <c r="QWV16" s="154"/>
      <c r="QWW16" s="154"/>
      <c r="QWX16" s="154"/>
      <c r="QWY16" s="154"/>
      <c r="QWZ16" s="154"/>
      <c r="QXA16" s="154"/>
      <c r="QXB16" s="154"/>
      <c r="QXC16" s="154"/>
      <c r="QXD16" s="154"/>
      <c r="QXE16" s="154"/>
      <c r="QXF16" s="154"/>
      <c r="QXG16" s="154"/>
      <c r="QXH16" s="154"/>
      <c r="QXI16" s="154"/>
      <c r="QXJ16" s="154"/>
      <c r="QXK16" s="154"/>
      <c r="QXL16" s="154"/>
      <c r="QXM16" s="154"/>
      <c r="QXN16" s="154"/>
      <c r="QXO16" s="154"/>
      <c r="QXP16" s="154"/>
      <c r="QXQ16" s="154"/>
      <c r="QXR16" s="154"/>
      <c r="QXS16" s="154"/>
      <c r="QXT16" s="154"/>
      <c r="QXU16" s="154"/>
      <c r="QXV16" s="154"/>
      <c r="QXW16" s="154"/>
      <c r="QXX16" s="154"/>
      <c r="QXY16" s="154"/>
      <c r="QXZ16" s="154"/>
      <c r="QYA16" s="154"/>
      <c r="QYB16" s="154"/>
      <c r="QYC16" s="154"/>
      <c r="QYD16" s="154"/>
      <c r="QYE16" s="154"/>
      <c r="QYF16" s="154"/>
      <c r="QYG16" s="154"/>
      <c r="QYH16" s="154"/>
      <c r="QYI16" s="154"/>
      <c r="QYJ16" s="154"/>
      <c r="QYK16" s="154"/>
      <c r="QYL16" s="154"/>
      <c r="QYM16" s="154"/>
      <c r="QYN16" s="154"/>
      <c r="QYO16" s="154"/>
      <c r="QYP16" s="154"/>
      <c r="QYQ16" s="154"/>
      <c r="QYR16" s="154"/>
      <c r="QYS16" s="154"/>
      <c r="QYT16" s="154"/>
      <c r="QYU16" s="154"/>
      <c r="QYV16" s="154"/>
      <c r="QYW16" s="154"/>
      <c r="QYX16" s="154"/>
      <c r="QYY16" s="154"/>
      <c r="QYZ16" s="154"/>
      <c r="QZA16" s="154"/>
      <c r="QZB16" s="154"/>
      <c r="QZC16" s="154"/>
      <c r="QZD16" s="154"/>
      <c r="QZE16" s="154"/>
      <c r="QZF16" s="154"/>
      <c r="QZG16" s="154"/>
      <c r="QZH16" s="154"/>
      <c r="QZI16" s="154"/>
      <c r="QZJ16" s="154"/>
      <c r="QZK16" s="154"/>
      <c r="QZL16" s="154"/>
      <c r="QZM16" s="154"/>
      <c r="QZN16" s="154"/>
      <c r="QZO16" s="154"/>
      <c r="QZP16" s="154"/>
      <c r="QZQ16" s="154"/>
      <c r="QZR16" s="154"/>
      <c r="QZS16" s="154"/>
      <c r="QZT16" s="154"/>
      <c r="QZU16" s="154"/>
      <c r="QZV16" s="154"/>
      <c r="QZW16" s="154"/>
      <c r="QZX16" s="154"/>
      <c r="QZY16" s="154"/>
      <c r="QZZ16" s="154"/>
      <c r="RAA16" s="154"/>
      <c r="RAB16" s="154"/>
      <c r="RAC16" s="154"/>
      <c r="RAD16" s="154"/>
      <c r="RAE16" s="154"/>
      <c r="RAF16" s="154"/>
      <c r="RAG16" s="154"/>
      <c r="RAH16" s="154"/>
      <c r="RAI16" s="154"/>
      <c r="RAJ16" s="154"/>
      <c r="RAK16" s="154"/>
      <c r="RAL16" s="154"/>
      <c r="RAM16" s="154"/>
      <c r="RAN16" s="154"/>
      <c r="RAO16" s="154"/>
      <c r="RAP16" s="154"/>
      <c r="RAQ16" s="154"/>
      <c r="RAR16" s="154"/>
      <c r="RAS16" s="154"/>
      <c r="RAT16" s="154"/>
      <c r="RAU16" s="154"/>
      <c r="RAV16" s="154"/>
      <c r="RAW16" s="154"/>
      <c r="RAX16" s="154"/>
      <c r="RAY16" s="154"/>
      <c r="RAZ16" s="154"/>
      <c r="RBA16" s="154"/>
      <c r="RBB16" s="154"/>
      <c r="RBC16" s="154"/>
      <c r="RBD16" s="154"/>
      <c r="RBE16" s="154"/>
      <c r="RBF16" s="154"/>
      <c r="RBG16" s="154"/>
      <c r="RBH16" s="154"/>
      <c r="RBI16" s="154"/>
      <c r="RBJ16" s="154"/>
      <c r="RBK16" s="154"/>
      <c r="RBL16" s="154"/>
      <c r="RBM16" s="154"/>
      <c r="RBN16" s="154"/>
      <c r="RBO16" s="154"/>
      <c r="RBP16" s="154"/>
      <c r="RBQ16" s="154"/>
      <c r="RBR16" s="154"/>
      <c r="RBS16" s="154"/>
      <c r="RBT16" s="154"/>
      <c r="RBU16" s="154"/>
      <c r="RBV16" s="154"/>
      <c r="RBW16" s="154"/>
      <c r="RBX16" s="154"/>
      <c r="RBY16" s="154"/>
      <c r="RBZ16" s="154"/>
      <c r="RCA16" s="154"/>
      <c r="RCB16" s="154"/>
      <c r="RCC16" s="154"/>
      <c r="RCD16" s="154"/>
      <c r="RCE16" s="154"/>
      <c r="RCF16" s="154"/>
      <c r="RCG16" s="154"/>
      <c r="RCH16" s="154"/>
      <c r="RCI16" s="154"/>
      <c r="RCJ16" s="154"/>
      <c r="RCK16" s="154"/>
      <c r="RCL16" s="154"/>
      <c r="RCM16" s="154"/>
      <c r="RCN16" s="154"/>
      <c r="RCO16" s="154"/>
      <c r="RCP16" s="154"/>
      <c r="RCQ16" s="154"/>
      <c r="RCR16" s="154"/>
      <c r="RCS16" s="154"/>
      <c r="RCT16" s="154"/>
      <c r="RCU16" s="154"/>
      <c r="RCV16" s="154"/>
      <c r="RCW16" s="154"/>
      <c r="RCX16" s="154"/>
      <c r="RCY16" s="154"/>
      <c r="RCZ16" s="154"/>
      <c r="RDA16" s="154"/>
      <c r="RDB16" s="154"/>
      <c r="RDC16" s="154"/>
      <c r="RDD16" s="154"/>
      <c r="RDE16" s="154"/>
      <c r="RDF16" s="154"/>
      <c r="RDG16" s="154"/>
      <c r="RDH16" s="154"/>
      <c r="RDI16" s="154"/>
      <c r="RDJ16" s="154"/>
      <c r="RDK16" s="154"/>
      <c r="RDL16" s="154"/>
      <c r="RDM16" s="154"/>
      <c r="RDN16" s="154"/>
      <c r="RDO16" s="154"/>
      <c r="RDP16" s="154"/>
      <c r="RDQ16" s="154"/>
      <c r="RDR16" s="154"/>
      <c r="RDS16" s="154"/>
      <c r="RDT16" s="154"/>
      <c r="RDU16" s="154"/>
      <c r="RDV16" s="154"/>
      <c r="RDW16" s="154"/>
      <c r="RDX16" s="154"/>
      <c r="RDY16" s="154"/>
      <c r="RDZ16" s="154"/>
      <c r="REA16" s="154"/>
      <c r="REB16" s="154"/>
      <c r="REC16" s="154"/>
      <c r="RED16" s="154"/>
      <c r="REE16" s="154"/>
      <c r="REF16" s="154"/>
      <c r="REG16" s="154"/>
      <c r="REH16" s="154"/>
      <c r="REI16" s="154"/>
      <c r="REJ16" s="154"/>
      <c r="REK16" s="154"/>
      <c r="REL16" s="154"/>
      <c r="REM16" s="154"/>
      <c r="REN16" s="154"/>
      <c r="REO16" s="154"/>
      <c r="REP16" s="154"/>
      <c r="REQ16" s="154"/>
      <c r="RER16" s="154"/>
      <c r="RES16" s="154"/>
      <c r="RET16" s="154"/>
      <c r="REU16" s="154"/>
      <c r="REV16" s="154"/>
      <c r="REW16" s="154"/>
      <c r="REX16" s="154"/>
      <c r="REY16" s="154"/>
      <c r="REZ16" s="154"/>
      <c r="RFA16" s="154"/>
      <c r="RFB16" s="154"/>
      <c r="RFC16" s="154"/>
      <c r="RFD16" s="154"/>
      <c r="RFE16" s="154"/>
      <c r="RFF16" s="154"/>
      <c r="RFG16" s="154"/>
      <c r="RFH16" s="154"/>
      <c r="RFI16" s="154"/>
      <c r="RFJ16" s="154"/>
      <c r="RFK16" s="154"/>
      <c r="RFL16" s="154"/>
      <c r="RFM16" s="154"/>
      <c r="RFN16" s="154"/>
      <c r="RFO16" s="154"/>
      <c r="RFP16" s="154"/>
      <c r="RFQ16" s="154"/>
      <c r="RFR16" s="154"/>
      <c r="RFS16" s="154"/>
      <c r="RFT16" s="154"/>
      <c r="RFU16" s="154"/>
      <c r="RFV16" s="154"/>
      <c r="RFW16" s="154"/>
      <c r="RFX16" s="154"/>
      <c r="RFY16" s="154"/>
      <c r="RFZ16" s="154"/>
      <c r="RGA16" s="154"/>
      <c r="RGB16" s="154"/>
      <c r="RGC16" s="154"/>
      <c r="RGD16" s="154"/>
      <c r="RGE16" s="154"/>
      <c r="RGF16" s="154"/>
      <c r="RGG16" s="154"/>
      <c r="RGH16" s="154"/>
      <c r="RGI16" s="154"/>
      <c r="RGJ16" s="154"/>
      <c r="RGK16" s="154"/>
      <c r="RGL16" s="154"/>
      <c r="RGM16" s="154"/>
      <c r="RGN16" s="154"/>
      <c r="RGO16" s="154"/>
      <c r="RGP16" s="154"/>
      <c r="RGQ16" s="154"/>
      <c r="RGR16" s="154"/>
      <c r="RGS16" s="154"/>
      <c r="RGT16" s="154"/>
      <c r="RGU16" s="154"/>
      <c r="RGV16" s="154"/>
      <c r="RGW16" s="154"/>
      <c r="RGX16" s="154"/>
      <c r="RGY16" s="154"/>
      <c r="RGZ16" s="154"/>
      <c r="RHA16" s="154"/>
      <c r="RHB16" s="154"/>
      <c r="RHC16" s="154"/>
      <c r="RHD16" s="154"/>
      <c r="RHE16" s="154"/>
      <c r="RHF16" s="154"/>
      <c r="RHG16" s="154"/>
      <c r="RHH16" s="154"/>
      <c r="RHI16" s="154"/>
      <c r="RHJ16" s="154"/>
      <c r="RHK16" s="154"/>
      <c r="RHL16" s="154"/>
      <c r="RHM16" s="154"/>
      <c r="RHN16" s="154"/>
      <c r="RHO16" s="154"/>
      <c r="RHP16" s="154"/>
      <c r="RHQ16" s="154"/>
      <c r="RHR16" s="154"/>
      <c r="RHS16" s="154"/>
      <c r="RHT16" s="154"/>
      <c r="RHU16" s="154"/>
      <c r="RHV16" s="154"/>
      <c r="RHW16" s="154"/>
      <c r="RHX16" s="154"/>
      <c r="RHY16" s="154"/>
      <c r="RHZ16" s="154"/>
      <c r="RIA16" s="154"/>
      <c r="RIB16" s="154"/>
      <c r="RIC16" s="154"/>
      <c r="RID16" s="154"/>
      <c r="RIE16" s="154"/>
      <c r="RIF16" s="154"/>
      <c r="RIG16" s="154"/>
      <c r="RIH16" s="154"/>
      <c r="RII16" s="154"/>
      <c r="RIJ16" s="154"/>
      <c r="RIK16" s="154"/>
      <c r="RIL16" s="154"/>
      <c r="RIM16" s="154"/>
      <c r="RIN16" s="154"/>
      <c r="RIO16" s="154"/>
      <c r="RIP16" s="154"/>
      <c r="RIQ16" s="154"/>
      <c r="RIR16" s="154"/>
      <c r="RIS16" s="154"/>
      <c r="RIT16" s="154"/>
      <c r="RIU16" s="154"/>
      <c r="RIV16" s="154"/>
      <c r="RIW16" s="154"/>
      <c r="RIX16" s="154"/>
      <c r="RIY16" s="154"/>
      <c r="RIZ16" s="154"/>
      <c r="RJA16" s="154"/>
      <c r="RJB16" s="154"/>
      <c r="RJC16" s="154"/>
      <c r="RJD16" s="154"/>
      <c r="RJE16" s="154"/>
      <c r="RJF16" s="154"/>
      <c r="RJG16" s="154"/>
      <c r="RJH16" s="154"/>
      <c r="RJI16" s="154"/>
      <c r="RJJ16" s="154"/>
      <c r="RJK16" s="154"/>
      <c r="RJL16" s="154"/>
      <c r="RJM16" s="154"/>
      <c r="RJN16" s="154"/>
      <c r="RJO16" s="154"/>
      <c r="RJP16" s="154"/>
      <c r="RJQ16" s="154"/>
      <c r="RJR16" s="154"/>
      <c r="RJS16" s="154"/>
      <c r="RJT16" s="154"/>
      <c r="RJU16" s="154"/>
      <c r="RJV16" s="154"/>
      <c r="RJW16" s="154"/>
      <c r="RJX16" s="154"/>
      <c r="RJY16" s="154"/>
      <c r="RJZ16" s="154"/>
      <c r="RKA16" s="154"/>
      <c r="RKB16" s="154"/>
      <c r="RKC16" s="154"/>
      <c r="RKD16" s="154"/>
      <c r="RKE16" s="154"/>
      <c r="RKF16" s="154"/>
      <c r="RKG16" s="154"/>
      <c r="RKH16" s="154"/>
      <c r="RKI16" s="154"/>
      <c r="RKJ16" s="154"/>
      <c r="RKK16" s="154"/>
      <c r="RKL16" s="154"/>
      <c r="RKM16" s="154"/>
      <c r="RKN16" s="154"/>
      <c r="RKO16" s="154"/>
      <c r="RKP16" s="154"/>
      <c r="RKQ16" s="154"/>
      <c r="RKR16" s="154"/>
      <c r="RKS16" s="154"/>
      <c r="RKT16" s="154"/>
      <c r="RKU16" s="154"/>
      <c r="RKV16" s="154"/>
      <c r="RKW16" s="154"/>
      <c r="RKX16" s="154"/>
      <c r="RKY16" s="154"/>
      <c r="RKZ16" s="154"/>
      <c r="RLA16" s="154"/>
      <c r="RLB16" s="154"/>
      <c r="RLC16" s="154"/>
      <c r="RLD16" s="154"/>
      <c r="RLE16" s="154"/>
      <c r="RLF16" s="154"/>
      <c r="RLG16" s="154"/>
      <c r="RLH16" s="154"/>
      <c r="RLI16" s="154"/>
      <c r="RLJ16" s="154"/>
      <c r="RLK16" s="154"/>
      <c r="RLL16" s="154"/>
      <c r="RLM16" s="154"/>
      <c r="RLN16" s="154"/>
      <c r="RLO16" s="154"/>
      <c r="RLP16" s="154"/>
      <c r="RLQ16" s="154"/>
      <c r="RLR16" s="154"/>
      <c r="RLS16" s="154"/>
      <c r="RLT16" s="154"/>
      <c r="RLU16" s="154"/>
      <c r="RLV16" s="154"/>
      <c r="RLW16" s="154"/>
      <c r="RLX16" s="154"/>
      <c r="RLY16" s="154"/>
      <c r="RLZ16" s="154"/>
      <c r="RMA16" s="154"/>
      <c r="RMB16" s="154"/>
      <c r="RMC16" s="154"/>
      <c r="RMD16" s="154"/>
      <c r="RME16" s="154"/>
      <c r="RMF16" s="154"/>
      <c r="RMG16" s="154"/>
      <c r="RMH16" s="154"/>
      <c r="RMI16" s="154"/>
      <c r="RMJ16" s="154"/>
      <c r="RMK16" s="154"/>
      <c r="RML16" s="154"/>
      <c r="RMM16" s="154"/>
      <c r="RMN16" s="154"/>
      <c r="RMO16" s="154"/>
      <c r="RMP16" s="154"/>
      <c r="RMQ16" s="154"/>
      <c r="RMR16" s="154"/>
      <c r="RMS16" s="154"/>
      <c r="RMT16" s="154"/>
      <c r="RMU16" s="154"/>
      <c r="RMV16" s="154"/>
      <c r="RMW16" s="154"/>
      <c r="RMX16" s="154"/>
      <c r="RMY16" s="154"/>
      <c r="RMZ16" s="154"/>
      <c r="RNA16" s="154"/>
      <c r="RNB16" s="154"/>
      <c r="RNC16" s="154"/>
      <c r="RND16" s="154"/>
      <c r="RNE16" s="154"/>
      <c r="RNF16" s="154"/>
      <c r="RNG16" s="154"/>
      <c r="RNH16" s="154"/>
      <c r="RNI16" s="154"/>
      <c r="RNJ16" s="154"/>
      <c r="RNK16" s="154"/>
      <c r="RNL16" s="154"/>
      <c r="RNM16" s="154"/>
      <c r="RNN16" s="154"/>
      <c r="RNO16" s="154"/>
      <c r="RNP16" s="154"/>
      <c r="RNQ16" s="154"/>
      <c r="RNR16" s="154"/>
      <c r="RNS16" s="154"/>
      <c r="RNT16" s="154"/>
      <c r="RNU16" s="154"/>
      <c r="RNV16" s="154"/>
      <c r="RNW16" s="154"/>
      <c r="RNX16" s="154"/>
      <c r="RNY16" s="154"/>
      <c r="RNZ16" s="154"/>
      <c r="ROA16" s="154"/>
      <c r="ROB16" s="154"/>
      <c r="ROC16" s="154"/>
      <c r="ROD16" s="154"/>
      <c r="ROE16" s="154"/>
      <c r="ROF16" s="154"/>
      <c r="ROG16" s="154"/>
      <c r="ROH16" s="154"/>
      <c r="ROI16" s="154"/>
      <c r="ROJ16" s="154"/>
      <c r="ROK16" s="154"/>
      <c r="ROL16" s="154"/>
      <c r="ROM16" s="154"/>
      <c r="RON16" s="154"/>
      <c r="ROO16" s="154"/>
      <c r="ROP16" s="154"/>
      <c r="ROQ16" s="154"/>
      <c r="ROR16" s="154"/>
      <c r="ROS16" s="154"/>
      <c r="ROT16" s="154"/>
      <c r="ROU16" s="154"/>
      <c r="ROV16" s="154"/>
      <c r="ROW16" s="154"/>
      <c r="ROX16" s="154"/>
      <c r="ROY16" s="154"/>
      <c r="ROZ16" s="154"/>
      <c r="RPA16" s="154"/>
      <c r="RPB16" s="154"/>
      <c r="RPC16" s="154"/>
      <c r="RPD16" s="154"/>
      <c r="RPE16" s="154"/>
      <c r="RPF16" s="154"/>
      <c r="RPG16" s="154"/>
      <c r="RPH16" s="154"/>
      <c r="RPI16" s="154"/>
      <c r="RPJ16" s="154"/>
      <c r="RPK16" s="154"/>
      <c r="RPL16" s="154"/>
      <c r="RPM16" s="154"/>
      <c r="RPN16" s="154"/>
      <c r="RPO16" s="154"/>
      <c r="RPP16" s="154"/>
      <c r="RPQ16" s="154"/>
      <c r="RPR16" s="154"/>
      <c r="RPS16" s="154"/>
      <c r="RPT16" s="154"/>
      <c r="RPU16" s="154"/>
      <c r="RPV16" s="154"/>
      <c r="RPW16" s="154"/>
      <c r="RPX16" s="154"/>
      <c r="RPY16" s="154"/>
      <c r="RPZ16" s="154"/>
      <c r="RQA16" s="154"/>
      <c r="RQB16" s="154"/>
      <c r="RQC16" s="154"/>
      <c r="RQD16" s="154"/>
      <c r="RQE16" s="154"/>
      <c r="RQF16" s="154"/>
      <c r="RQG16" s="154"/>
      <c r="RQH16" s="154"/>
      <c r="RQI16" s="154"/>
      <c r="RQJ16" s="154"/>
      <c r="RQK16" s="154"/>
      <c r="RQL16" s="154"/>
      <c r="RQM16" s="154"/>
      <c r="RQN16" s="154"/>
      <c r="RQO16" s="154"/>
      <c r="RQP16" s="154"/>
      <c r="RQQ16" s="154"/>
      <c r="RQR16" s="154"/>
      <c r="RQS16" s="154"/>
      <c r="RQT16" s="154"/>
      <c r="RQU16" s="154"/>
      <c r="RQV16" s="154"/>
      <c r="RQW16" s="154"/>
      <c r="RQX16" s="154"/>
      <c r="RQY16" s="154"/>
      <c r="RQZ16" s="154"/>
      <c r="RRA16" s="154"/>
      <c r="RRB16" s="154"/>
      <c r="RRC16" s="154"/>
      <c r="RRD16" s="154"/>
      <c r="RRE16" s="154"/>
      <c r="RRF16" s="154"/>
      <c r="RRG16" s="154"/>
      <c r="RRH16" s="154"/>
      <c r="RRI16" s="154"/>
      <c r="RRJ16" s="154"/>
      <c r="RRK16" s="154"/>
      <c r="RRL16" s="154"/>
      <c r="RRM16" s="154"/>
      <c r="RRN16" s="154"/>
      <c r="RRO16" s="154"/>
      <c r="RRP16" s="154"/>
      <c r="RRQ16" s="154"/>
      <c r="RRR16" s="154"/>
      <c r="RRS16" s="154"/>
      <c r="RRT16" s="154"/>
      <c r="RRU16" s="154"/>
      <c r="RRV16" s="154"/>
      <c r="RRW16" s="154"/>
      <c r="RRX16" s="154"/>
      <c r="RRY16" s="154"/>
      <c r="RRZ16" s="154"/>
      <c r="RSA16" s="154"/>
      <c r="RSB16" s="154"/>
      <c r="RSC16" s="154"/>
      <c r="RSD16" s="154"/>
      <c r="RSE16" s="154"/>
      <c r="RSF16" s="154"/>
      <c r="RSG16" s="154"/>
      <c r="RSH16" s="154"/>
      <c r="RSI16" s="154"/>
      <c r="RSJ16" s="154"/>
      <c r="RSK16" s="154"/>
      <c r="RSL16" s="154"/>
      <c r="RSM16" s="154"/>
      <c r="RSN16" s="154"/>
      <c r="RSO16" s="154"/>
      <c r="RSP16" s="154"/>
      <c r="RSQ16" s="154"/>
      <c r="RSR16" s="154"/>
      <c r="RSS16" s="154"/>
      <c r="RST16" s="154"/>
      <c r="RSU16" s="154"/>
      <c r="RSV16" s="154"/>
      <c r="RSW16" s="154"/>
      <c r="RSX16" s="154"/>
      <c r="RSY16" s="154"/>
      <c r="RSZ16" s="154"/>
      <c r="RTA16" s="154"/>
      <c r="RTB16" s="154"/>
      <c r="RTC16" s="154"/>
      <c r="RTD16" s="154"/>
      <c r="RTE16" s="154"/>
      <c r="RTF16" s="154"/>
      <c r="RTG16" s="154"/>
      <c r="RTH16" s="154"/>
      <c r="RTI16" s="154"/>
      <c r="RTJ16" s="154"/>
      <c r="RTK16" s="154"/>
      <c r="RTL16" s="154"/>
      <c r="RTM16" s="154"/>
      <c r="RTN16" s="154"/>
      <c r="RTO16" s="154"/>
      <c r="RTP16" s="154"/>
      <c r="RTQ16" s="154"/>
      <c r="RTR16" s="154"/>
      <c r="RTS16" s="154"/>
      <c r="RTT16" s="154"/>
      <c r="RTU16" s="154"/>
      <c r="RTV16" s="154"/>
      <c r="RTW16" s="154"/>
      <c r="RTX16" s="154"/>
      <c r="RTY16" s="154"/>
      <c r="RTZ16" s="154"/>
      <c r="RUA16" s="154"/>
      <c r="RUB16" s="154"/>
      <c r="RUC16" s="154"/>
      <c r="RUD16" s="154"/>
      <c r="RUE16" s="154"/>
      <c r="RUF16" s="154"/>
      <c r="RUG16" s="154"/>
      <c r="RUH16" s="154"/>
      <c r="RUI16" s="154"/>
      <c r="RUJ16" s="154"/>
      <c r="RUK16" s="154"/>
      <c r="RUL16" s="154"/>
      <c r="RUM16" s="154"/>
      <c r="RUN16" s="154"/>
      <c r="RUO16" s="154"/>
      <c r="RUP16" s="154"/>
      <c r="RUQ16" s="154"/>
      <c r="RUR16" s="154"/>
      <c r="RUS16" s="154"/>
      <c r="RUT16" s="154"/>
      <c r="RUU16" s="154"/>
      <c r="RUV16" s="154"/>
      <c r="RUW16" s="154"/>
      <c r="RUX16" s="154"/>
      <c r="RUY16" s="154"/>
      <c r="RUZ16" s="154"/>
      <c r="RVA16" s="154"/>
      <c r="RVB16" s="154"/>
      <c r="RVC16" s="154"/>
      <c r="RVD16" s="154"/>
      <c r="RVE16" s="154"/>
      <c r="RVF16" s="154"/>
      <c r="RVG16" s="154"/>
      <c r="RVH16" s="154"/>
      <c r="RVI16" s="154"/>
      <c r="RVJ16" s="154"/>
      <c r="RVK16" s="154"/>
      <c r="RVL16" s="154"/>
      <c r="RVM16" s="154"/>
      <c r="RVN16" s="154"/>
      <c r="RVO16" s="154"/>
      <c r="RVP16" s="154"/>
      <c r="RVQ16" s="154"/>
      <c r="RVR16" s="154"/>
      <c r="RVS16" s="154"/>
      <c r="RVT16" s="154"/>
      <c r="RVU16" s="154"/>
      <c r="RVV16" s="154"/>
      <c r="RVW16" s="154"/>
      <c r="RVX16" s="154"/>
      <c r="RVY16" s="154"/>
      <c r="RVZ16" s="154"/>
      <c r="RWA16" s="154"/>
      <c r="RWB16" s="154"/>
      <c r="RWC16" s="154"/>
      <c r="RWD16" s="154"/>
      <c r="RWE16" s="154"/>
      <c r="RWF16" s="154"/>
      <c r="RWG16" s="154"/>
      <c r="RWH16" s="154"/>
      <c r="RWI16" s="154"/>
      <c r="RWJ16" s="154"/>
      <c r="RWK16" s="154"/>
      <c r="RWL16" s="154"/>
      <c r="RWM16" s="154"/>
      <c r="RWN16" s="154"/>
      <c r="RWO16" s="154"/>
      <c r="RWP16" s="154"/>
      <c r="RWQ16" s="154"/>
      <c r="RWR16" s="154"/>
      <c r="RWS16" s="154"/>
      <c r="RWT16" s="154"/>
      <c r="RWU16" s="154"/>
      <c r="RWV16" s="154"/>
      <c r="RWW16" s="154"/>
      <c r="RWX16" s="154"/>
      <c r="RWY16" s="154"/>
      <c r="RWZ16" s="154"/>
      <c r="RXA16" s="154"/>
      <c r="RXB16" s="154"/>
      <c r="RXC16" s="154"/>
      <c r="RXD16" s="154"/>
      <c r="RXE16" s="154"/>
      <c r="RXF16" s="154"/>
      <c r="RXG16" s="154"/>
      <c r="RXH16" s="154"/>
      <c r="RXI16" s="154"/>
      <c r="RXJ16" s="154"/>
      <c r="RXK16" s="154"/>
      <c r="RXL16" s="154"/>
      <c r="RXM16" s="154"/>
      <c r="RXN16" s="154"/>
      <c r="RXO16" s="154"/>
      <c r="RXP16" s="154"/>
      <c r="RXQ16" s="154"/>
      <c r="RXR16" s="154"/>
      <c r="RXS16" s="154"/>
      <c r="RXT16" s="154"/>
      <c r="RXU16" s="154"/>
      <c r="RXV16" s="154"/>
      <c r="RXW16" s="154"/>
      <c r="RXX16" s="154"/>
      <c r="RXY16" s="154"/>
      <c r="RXZ16" s="154"/>
      <c r="RYA16" s="154"/>
      <c r="RYB16" s="154"/>
      <c r="RYC16" s="154"/>
      <c r="RYD16" s="154"/>
      <c r="RYE16" s="154"/>
      <c r="RYF16" s="154"/>
      <c r="RYG16" s="154"/>
      <c r="RYH16" s="154"/>
      <c r="RYI16" s="154"/>
      <c r="RYJ16" s="154"/>
      <c r="RYK16" s="154"/>
      <c r="RYL16" s="154"/>
      <c r="RYM16" s="154"/>
      <c r="RYN16" s="154"/>
      <c r="RYO16" s="154"/>
      <c r="RYP16" s="154"/>
      <c r="RYQ16" s="154"/>
      <c r="RYR16" s="154"/>
      <c r="RYS16" s="154"/>
      <c r="RYT16" s="154"/>
      <c r="RYU16" s="154"/>
      <c r="RYV16" s="154"/>
      <c r="RYW16" s="154"/>
      <c r="RYX16" s="154"/>
      <c r="RYY16" s="154"/>
      <c r="RYZ16" s="154"/>
      <c r="RZA16" s="154"/>
      <c r="RZB16" s="154"/>
      <c r="RZC16" s="154"/>
      <c r="RZD16" s="154"/>
      <c r="RZE16" s="154"/>
      <c r="RZF16" s="154"/>
      <c r="RZG16" s="154"/>
      <c r="RZH16" s="154"/>
      <c r="RZI16" s="154"/>
      <c r="RZJ16" s="154"/>
      <c r="RZK16" s="154"/>
      <c r="RZL16" s="154"/>
      <c r="RZM16" s="154"/>
      <c r="RZN16" s="154"/>
      <c r="RZO16" s="154"/>
      <c r="RZP16" s="154"/>
      <c r="RZQ16" s="154"/>
      <c r="RZR16" s="154"/>
      <c r="RZS16" s="154"/>
      <c r="RZT16" s="154"/>
      <c r="RZU16" s="154"/>
      <c r="RZV16" s="154"/>
      <c r="RZW16" s="154"/>
      <c r="RZX16" s="154"/>
      <c r="RZY16" s="154"/>
      <c r="RZZ16" s="154"/>
      <c r="SAA16" s="154"/>
      <c r="SAB16" s="154"/>
      <c r="SAC16" s="154"/>
      <c r="SAD16" s="154"/>
      <c r="SAE16" s="154"/>
      <c r="SAF16" s="154"/>
      <c r="SAG16" s="154"/>
      <c r="SAH16" s="154"/>
      <c r="SAI16" s="154"/>
      <c r="SAJ16" s="154"/>
      <c r="SAK16" s="154"/>
      <c r="SAL16" s="154"/>
      <c r="SAM16" s="154"/>
      <c r="SAN16" s="154"/>
      <c r="SAO16" s="154"/>
      <c r="SAP16" s="154"/>
      <c r="SAQ16" s="154"/>
      <c r="SAR16" s="154"/>
      <c r="SAS16" s="154"/>
      <c r="SAT16" s="154"/>
      <c r="SAU16" s="154"/>
      <c r="SAV16" s="154"/>
      <c r="SAW16" s="154"/>
      <c r="SAX16" s="154"/>
      <c r="SAY16" s="154"/>
      <c r="SAZ16" s="154"/>
      <c r="SBA16" s="154"/>
      <c r="SBB16" s="154"/>
      <c r="SBC16" s="154"/>
      <c r="SBD16" s="154"/>
      <c r="SBE16" s="154"/>
      <c r="SBF16" s="154"/>
      <c r="SBG16" s="154"/>
      <c r="SBH16" s="154"/>
      <c r="SBI16" s="154"/>
      <c r="SBJ16" s="154"/>
      <c r="SBK16" s="154"/>
      <c r="SBL16" s="154"/>
      <c r="SBM16" s="154"/>
      <c r="SBN16" s="154"/>
      <c r="SBO16" s="154"/>
      <c r="SBP16" s="154"/>
      <c r="SBQ16" s="154"/>
      <c r="SBR16" s="154"/>
      <c r="SBS16" s="154"/>
      <c r="SBT16" s="154"/>
      <c r="SBU16" s="154"/>
      <c r="SBV16" s="154"/>
      <c r="SBW16" s="154"/>
      <c r="SBX16" s="154"/>
      <c r="SBY16" s="154"/>
      <c r="SBZ16" s="154"/>
      <c r="SCA16" s="154"/>
      <c r="SCB16" s="154"/>
      <c r="SCC16" s="154"/>
      <c r="SCD16" s="154"/>
      <c r="SCE16" s="154"/>
      <c r="SCF16" s="154"/>
      <c r="SCG16" s="154"/>
      <c r="SCH16" s="154"/>
      <c r="SCI16" s="154"/>
      <c r="SCJ16" s="154"/>
      <c r="SCK16" s="154"/>
      <c r="SCL16" s="154"/>
      <c r="SCM16" s="154"/>
      <c r="SCN16" s="154"/>
      <c r="SCO16" s="154"/>
      <c r="SCP16" s="154"/>
      <c r="SCQ16" s="154"/>
      <c r="SCR16" s="154"/>
      <c r="SCS16" s="154"/>
      <c r="SCT16" s="154"/>
      <c r="SCU16" s="154"/>
      <c r="SCV16" s="154"/>
      <c r="SCW16" s="154"/>
      <c r="SCX16" s="154"/>
      <c r="SCY16" s="154"/>
      <c r="SCZ16" s="154"/>
      <c r="SDA16" s="154"/>
      <c r="SDB16" s="154"/>
      <c r="SDC16" s="154"/>
      <c r="SDD16" s="154"/>
      <c r="SDE16" s="154"/>
      <c r="SDF16" s="154"/>
      <c r="SDG16" s="154"/>
      <c r="SDH16" s="154"/>
      <c r="SDI16" s="154"/>
      <c r="SDJ16" s="154"/>
      <c r="SDK16" s="154"/>
      <c r="SDL16" s="154"/>
      <c r="SDM16" s="154"/>
      <c r="SDN16" s="154"/>
      <c r="SDO16" s="154"/>
      <c r="SDP16" s="154"/>
      <c r="SDQ16" s="154"/>
      <c r="SDR16" s="154"/>
      <c r="SDS16" s="154"/>
      <c r="SDT16" s="154"/>
      <c r="SDU16" s="154"/>
      <c r="SDV16" s="154"/>
      <c r="SDW16" s="154"/>
      <c r="SDX16" s="154"/>
      <c r="SDY16" s="154"/>
      <c r="SDZ16" s="154"/>
      <c r="SEA16" s="154"/>
      <c r="SEB16" s="154"/>
      <c r="SEC16" s="154"/>
      <c r="SED16" s="154"/>
      <c r="SEE16" s="154"/>
      <c r="SEF16" s="154"/>
      <c r="SEG16" s="154"/>
      <c r="SEH16" s="154"/>
      <c r="SEI16" s="154"/>
      <c r="SEJ16" s="154"/>
      <c r="SEK16" s="154"/>
      <c r="SEL16" s="154"/>
      <c r="SEM16" s="154"/>
      <c r="SEN16" s="154"/>
      <c r="SEO16" s="154"/>
      <c r="SEP16" s="154"/>
      <c r="SEQ16" s="154"/>
      <c r="SER16" s="154"/>
      <c r="SES16" s="154"/>
      <c r="SET16" s="154"/>
      <c r="SEU16" s="154"/>
      <c r="SEV16" s="154"/>
      <c r="SEW16" s="154"/>
      <c r="SEX16" s="154"/>
      <c r="SEY16" s="154"/>
      <c r="SEZ16" s="154"/>
      <c r="SFA16" s="154"/>
      <c r="SFB16" s="154"/>
      <c r="SFC16" s="154"/>
      <c r="SFD16" s="154"/>
      <c r="SFE16" s="154"/>
      <c r="SFF16" s="154"/>
      <c r="SFG16" s="154"/>
      <c r="SFH16" s="154"/>
      <c r="SFI16" s="154"/>
      <c r="SFJ16" s="154"/>
      <c r="SFK16" s="154"/>
      <c r="SFL16" s="154"/>
      <c r="SFM16" s="154"/>
      <c r="SFN16" s="154"/>
      <c r="SFO16" s="154"/>
      <c r="SFP16" s="154"/>
      <c r="SFQ16" s="154"/>
      <c r="SFR16" s="154"/>
      <c r="SFS16" s="154"/>
      <c r="SFT16" s="154"/>
      <c r="SFU16" s="154"/>
      <c r="SFV16" s="154"/>
      <c r="SFW16" s="154"/>
      <c r="SFX16" s="154"/>
      <c r="SFY16" s="154"/>
      <c r="SFZ16" s="154"/>
      <c r="SGA16" s="154"/>
      <c r="SGB16" s="154"/>
      <c r="SGC16" s="154"/>
      <c r="SGD16" s="154"/>
      <c r="SGE16" s="154"/>
      <c r="SGF16" s="154"/>
      <c r="SGG16" s="154"/>
      <c r="SGH16" s="154"/>
      <c r="SGI16" s="154"/>
      <c r="SGJ16" s="154"/>
      <c r="SGK16" s="154"/>
      <c r="SGL16" s="154"/>
      <c r="SGM16" s="154"/>
      <c r="SGN16" s="154"/>
      <c r="SGO16" s="154"/>
      <c r="SGP16" s="154"/>
      <c r="SGQ16" s="154"/>
      <c r="SGR16" s="154"/>
      <c r="SGS16" s="154"/>
      <c r="SGT16" s="154"/>
      <c r="SGU16" s="154"/>
      <c r="SGV16" s="154"/>
      <c r="SGW16" s="154"/>
      <c r="SGX16" s="154"/>
      <c r="SGY16" s="154"/>
      <c r="SGZ16" s="154"/>
      <c r="SHA16" s="154"/>
      <c r="SHB16" s="154"/>
      <c r="SHC16" s="154"/>
      <c r="SHD16" s="154"/>
      <c r="SHE16" s="154"/>
      <c r="SHF16" s="154"/>
      <c r="SHG16" s="154"/>
      <c r="SHH16" s="154"/>
      <c r="SHI16" s="154"/>
      <c r="SHJ16" s="154"/>
      <c r="SHK16" s="154"/>
      <c r="SHL16" s="154"/>
      <c r="SHM16" s="154"/>
      <c r="SHN16" s="154"/>
      <c r="SHO16" s="154"/>
      <c r="SHP16" s="154"/>
      <c r="SHQ16" s="154"/>
      <c r="SHR16" s="154"/>
      <c r="SHS16" s="154"/>
      <c r="SHT16" s="154"/>
      <c r="SHU16" s="154"/>
      <c r="SHV16" s="154"/>
      <c r="SHW16" s="154"/>
      <c r="SHX16" s="154"/>
      <c r="SHY16" s="154"/>
      <c r="SHZ16" s="154"/>
      <c r="SIA16" s="154"/>
      <c r="SIB16" s="154"/>
      <c r="SIC16" s="154"/>
      <c r="SID16" s="154"/>
      <c r="SIE16" s="154"/>
      <c r="SIF16" s="154"/>
      <c r="SIG16" s="154"/>
      <c r="SIH16" s="154"/>
      <c r="SII16" s="154"/>
      <c r="SIJ16" s="154"/>
      <c r="SIK16" s="154"/>
      <c r="SIL16" s="154"/>
      <c r="SIM16" s="154"/>
      <c r="SIN16" s="154"/>
      <c r="SIO16" s="154"/>
      <c r="SIP16" s="154"/>
      <c r="SIQ16" s="154"/>
      <c r="SIR16" s="154"/>
      <c r="SIS16" s="154"/>
      <c r="SIT16" s="154"/>
      <c r="SIU16" s="154"/>
      <c r="SIV16" s="154"/>
      <c r="SIW16" s="154"/>
      <c r="SIX16" s="154"/>
      <c r="SIY16" s="154"/>
      <c r="SIZ16" s="154"/>
      <c r="SJA16" s="154"/>
      <c r="SJB16" s="154"/>
      <c r="SJC16" s="154"/>
      <c r="SJD16" s="154"/>
      <c r="SJE16" s="154"/>
      <c r="SJF16" s="154"/>
      <c r="SJG16" s="154"/>
      <c r="SJH16" s="154"/>
      <c r="SJI16" s="154"/>
      <c r="SJJ16" s="154"/>
      <c r="SJK16" s="154"/>
      <c r="SJL16" s="154"/>
      <c r="SJM16" s="154"/>
      <c r="SJN16" s="154"/>
      <c r="SJO16" s="154"/>
      <c r="SJP16" s="154"/>
      <c r="SJQ16" s="154"/>
      <c r="SJR16" s="154"/>
      <c r="SJS16" s="154"/>
      <c r="SJT16" s="154"/>
      <c r="SJU16" s="154"/>
      <c r="SJV16" s="154"/>
      <c r="SJW16" s="154"/>
      <c r="SJX16" s="154"/>
      <c r="SJY16" s="154"/>
      <c r="SJZ16" s="154"/>
      <c r="SKA16" s="154"/>
      <c r="SKB16" s="154"/>
      <c r="SKC16" s="154"/>
      <c r="SKD16" s="154"/>
      <c r="SKE16" s="154"/>
      <c r="SKF16" s="154"/>
      <c r="SKG16" s="154"/>
      <c r="SKH16" s="154"/>
      <c r="SKI16" s="154"/>
      <c r="SKJ16" s="154"/>
      <c r="SKK16" s="154"/>
      <c r="SKL16" s="154"/>
      <c r="SKM16" s="154"/>
      <c r="SKN16" s="154"/>
      <c r="SKO16" s="154"/>
      <c r="SKP16" s="154"/>
      <c r="SKQ16" s="154"/>
      <c r="SKR16" s="154"/>
      <c r="SKS16" s="154"/>
      <c r="SKT16" s="154"/>
      <c r="SKU16" s="154"/>
      <c r="SKV16" s="154"/>
      <c r="SKW16" s="154"/>
      <c r="SKX16" s="154"/>
      <c r="SKY16" s="154"/>
      <c r="SKZ16" s="154"/>
      <c r="SLA16" s="154"/>
      <c r="SLB16" s="154"/>
      <c r="SLC16" s="154"/>
      <c r="SLD16" s="154"/>
      <c r="SLE16" s="154"/>
      <c r="SLF16" s="154"/>
      <c r="SLG16" s="154"/>
      <c r="SLH16" s="154"/>
      <c r="SLI16" s="154"/>
      <c r="SLJ16" s="154"/>
      <c r="SLK16" s="154"/>
      <c r="SLL16" s="154"/>
      <c r="SLM16" s="154"/>
      <c r="SLN16" s="154"/>
      <c r="SLO16" s="154"/>
      <c r="SLP16" s="154"/>
      <c r="SLQ16" s="154"/>
      <c r="SLR16" s="154"/>
      <c r="SLS16" s="154"/>
      <c r="SLT16" s="154"/>
      <c r="SLU16" s="154"/>
      <c r="SLV16" s="154"/>
      <c r="SLW16" s="154"/>
      <c r="SLX16" s="154"/>
      <c r="SLY16" s="154"/>
      <c r="SLZ16" s="154"/>
      <c r="SMA16" s="154"/>
      <c r="SMB16" s="154"/>
      <c r="SMC16" s="154"/>
      <c r="SMD16" s="154"/>
      <c r="SME16" s="154"/>
      <c r="SMF16" s="154"/>
      <c r="SMG16" s="154"/>
      <c r="SMH16" s="154"/>
      <c r="SMI16" s="154"/>
      <c r="SMJ16" s="154"/>
      <c r="SMK16" s="154"/>
      <c r="SML16" s="154"/>
      <c r="SMM16" s="154"/>
      <c r="SMN16" s="154"/>
      <c r="SMO16" s="154"/>
      <c r="SMP16" s="154"/>
      <c r="SMQ16" s="154"/>
      <c r="SMR16" s="154"/>
      <c r="SMS16" s="154"/>
      <c r="SMT16" s="154"/>
      <c r="SMU16" s="154"/>
      <c r="SMV16" s="154"/>
      <c r="SMW16" s="154"/>
      <c r="SMX16" s="154"/>
      <c r="SMY16" s="154"/>
      <c r="SMZ16" s="154"/>
      <c r="SNA16" s="154"/>
      <c r="SNB16" s="154"/>
      <c r="SNC16" s="154"/>
      <c r="SND16" s="154"/>
      <c r="SNE16" s="154"/>
      <c r="SNF16" s="154"/>
      <c r="SNG16" s="154"/>
      <c r="SNH16" s="154"/>
      <c r="SNI16" s="154"/>
      <c r="SNJ16" s="154"/>
      <c r="SNK16" s="154"/>
      <c r="SNL16" s="154"/>
      <c r="SNM16" s="154"/>
      <c r="SNN16" s="154"/>
      <c r="SNO16" s="154"/>
      <c r="SNP16" s="154"/>
      <c r="SNQ16" s="154"/>
      <c r="SNR16" s="154"/>
      <c r="SNS16" s="154"/>
      <c r="SNT16" s="154"/>
      <c r="SNU16" s="154"/>
      <c r="SNV16" s="154"/>
      <c r="SNW16" s="154"/>
      <c r="SNX16" s="154"/>
      <c r="SNY16" s="154"/>
      <c r="SNZ16" s="154"/>
      <c r="SOA16" s="154"/>
      <c r="SOB16" s="154"/>
      <c r="SOC16" s="154"/>
      <c r="SOD16" s="154"/>
      <c r="SOE16" s="154"/>
      <c r="SOF16" s="154"/>
      <c r="SOG16" s="154"/>
      <c r="SOH16" s="154"/>
      <c r="SOI16" s="154"/>
      <c r="SOJ16" s="154"/>
      <c r="SOK16" s="154"/>
      <c r="SOL16" s="154"/>
      <c r="SOM16" s="154"/>
      <c r="SON16" s="154"/>
      <c r="SOO16" s="154"/>
      <c r="SOP16" s="154"/>
      <c r="SOQ16" s="154"/>
      <c r="SOR16" s="154"/>
      <c r="SOS16" s="154"/>
      <c r="SOT16" s="154"/>
      <c r="SOU16" s="154"/>
      <c r="SOV16" s="154"/>
      <c r="SOW16" s="154"/>
      <c r="SOX16" s="154"/>
      <c r="SOY16" s="154"/>
      <c r="SOZ16" s="154"/>
      <c r="SPA16" s="154"/>
      <c r="SPB16" s="154"/>
      <c r="SPC16" s="154"/>
      <c r="SPD16" s="154"/>
      <c r="SPE16" s="154"/>
      <c r="SPF16" s="154"/>
      <c r="SPG16" s="154"/>
      <c r="SPH16" s="154"/>
      <c r="SPI16" s="154"/>
      <c r="SPJ16" s="154"/>
      <c r="SPK16" s="154"/>
      <c r="SPL16" s="154"/>
      <c r="SPM16" s="154"/>
      <c r="SPN16" s="154"/>
      <c r="SPO16" s="154"/>
      <c r="SPP16" s="154"/>
      <c r="SPQ16" s="154"/>
      <c r="SPR16" s="154"/>
      <c r="SPS16" s="154"/>
      <c r="SPT16" s="154"/>
      <c r="SPU16" s="154"/>
      <c r="SPV16" s="154"/>
      <c r="SPW16" s="154"/>
      <c r="SPX16" s="154"/>
      <c r="SPY16" s="154"/>
      <c r="SPZ16" s="154"/>
      <c r="SQA16" s="154"/>
      <c r="SQB16" s="154"/>
      <c r="SQC16" s="154"/>
      <c r="SQD16" s="154"/>
      <c r="SQE16" s="154"/>
      <c r="SQF16" s="154"/>
      <c r="SQG16" s="154"/>
      <c r="SQH16" s="154"/>
      <c r="SQI16" s="154"/>
      <c r="SQJ16" s="154"/>
      <c r="SQK16" s="154"/>
      <c r="SQL16" s="154"/>
      <c r="SQM16" s="154"/>
      <c r="SQN16" s="154"/>
      <c r="SQO16" s="154"/>
      <c r="SQP16" s="154"/>
      <c r="SQQ16" s="154"/>
      <c r="SQR16" s="154"/>
      <c r="SQS16" s="154"/>
      <c r="SQT16" s="154"/>
      <c r="SQU16" s="154"/>
      <c r="SQV16" s="154"/>
      <c r="SQW16" s="154"/>
      <c r="SQX16" s="154"/>
      <c r="SQY16" s="154"/>
      <c r="SQZ16" s="154"/>
      <c r="SRA16" s="154"/>
      <c r="SRB16" s="154"/>
      <c r="SRC16" s="154"/>
      <c r="SRD16" s="154"/>
      <c r="SRE16" s="154"/>
      <c r="SRF16" s="154"/>
      <c r="SRG16" s="154"/>
      <c r="SRH16" s="154"/>
      <c r="SRI16" s="154"/>
      <c r="SRJ16" s="154"/>
      <c r="SRK16" s="154"/>
      <c r="SRL16" s="154"/>
      <c r="SRM16" s="154"/>
      <c r="SRN16" s="154"/>
      <c r="SRO16" s="154"/>
      <c r="SRP16" s="154"/>
      <c r="SRQ16" s="154"/>
      <c r="SRR16" s="154"/>
      <c r="SRS16" s="154"/>
      <c r="SRT16" s="154"/>
      <c r="SRU16" s="154"/>
      <c r="SRV16" s="154"/>
      <c r="SRW16" s="154"/>
      <c r="SRX16" s="154"/>
      <c r="SRY16" s="154"/>
      <c r="SRZ16" s="154"/>
      <c r="SSA16" s="154"/>
      <c r="SSB16" s="154"/>
      <c r="SSC16" s="154"/>
      <c r="SSD16" s="154"/>
      <c r="SSE16" s="154"/>
      <c r="SSF16" s="154"/>
      <c r="SSG16" s="154"/>
      <c r="SSH16" s="154"/>
      <c r="SSI16" s="154"/>
      <c r="SSJ16" s="154"/>
      <c r="SSK16" s="154"/>
      <c r="SSL16" s="154"/>
      <c r="SSM16" s="154"/>
      <c r="SSN16" s="154"/>
      <c r="SSO16" s="154"/>
      <c r="SSP16" s="154"/>
      <c r="SSQ16" s="154"/>
      <c r="SSR16" s="154"/>
      <c r="SSS16" s="154"/>
      <c r="SST16" s="154"/>
      <c r="SSU16" s="154"/>
      <c r="SSV16" s="154"/>
      <c r="SSW16" s="154"/>
      <c r="SSX16" s="154"/>
      <c r="SSY16" s="154"/>
      <c r="SSZ16" s="154"/>
      <c r="STA16" s="154"/>
      <c r="STB16" s="154"/>
      <c r="STC16" s="154"/>
      <c r="STD16" s="154"/>
      <c r="STE16" s="154"/>
      <c r="STF16" s="154"/>
      <c r="STG16" s="154"/>
      <c r="STH16" s="154"/>
      <c r="STI16" s="154"/>
      <c r="STJ16" s="154"/>
      <c r="STK16" s="154"/>
      <c r="STL16" s="154"/>
      <c r="STM16" s="154"/>
      <c r="STN16" s="154"/>
      <c r="STO16" s="154"/>
      <c r="STP16" s="154"/>
      <c r="STQ16" s="154"/>
      <c r="STR16" s="154"/>
      <c r="STS16" s="154"/>
      <c r="STT16" s="154"/>
      <c r="STU16" s="154"/>
      <c r="STV16" s="154"/>
      <c r="STW16" s="154"/>
      <c r="STX16" s="154"/>
      <c r="STY16" s="154"/>
      <c r="STZ16" s="154"/>
      <c r="SUA16" s="154"/>
      <c r="SUB16" s="154"/>
      <c r="SUC16" s="154"/>
      <c r="SUD16" s="154"/>
      <c r="SUE16" s="154"/>
      <c r="SUF16" s="154"/>
      <c r="SUG16" s="154"/>
      <c r="SUH16" s="154"/>
      <c r="SUI16" s="154"/>
      <c r="SUJ16" s="154"/>
      <c r="SUK16" s="154"/>
      <c r="SUL16" s="154"/>
      <c r="SUM16" s="154"/>
      <c r="SUN16" s="154"/>
      <c r="SUO16" s="154"/>
      <c r="SUP16" s="154"/>
      <c r="SUQ16" s="154"/>
      <c r="SUR16" s="154"/>
      <c r="SUS16" s="154"/>
      <c r="SUT16" s="154"/>
      <c r="SUU16" s="154"/>
      <c r="SUV16" s="154"/>
      <c r="SUW16" s="154"/>
      <c r="SUX16" s="154"/>
      <c r="SUY16" s="154"/>
      <c r="SUZ16" s="154"/>
      <c r="SVA16" s="154"/>
      <c r="SVB16" s="154"/>
      <c r="SVC16" s="154"/>
      <c r="SVD16" s="154"/>
      <c r="SVE16" s="154"/>
      <c r="SVF16" s="154"/>
      <c r="SVG16" s="154"/>
      <c r="SVH16" s="154"/>
      <c r="SVI16" s="154"/>
      <c r="SVJ16" s="154"/>
      <c r="SVK16" s="154"/>
      <c r="SVL16" s="154"/>
      <c r="SVM16" s="154"/>
      <c r="SVN16" s="154"/>
      <c r="SVO16" s="154"/>
      <c r="SVP16" s="154"/>
      <c r="SVQ16" s="154"/>
      <c r="SVR16" s="154"/>
      <c r="SVS16" s="154"/>
      <c r="SVT16" s="154"/>
      <c r="SVU16" s="154"/>
      <c r="SVV16" s="154"/>
      <c r="SVW16" s="154"/>
      <c r="SVX16" s="154"/>
      <c r="SVY16" s="154"/>
      <c r="SVZ16" s="154"/>
      <c r="SWA16" s="154"/>
      <c r="SWB16" s="154"/>
      <c r="SWC16" s="154"/>
      <c r="SWD16" s="154"/>
      <c r="SWE16" s="154"/>
      <c r="SWF16" s="154"/>
      <c r="SWG16" s="154"/>
      <c r="SWH16" s="154"/>
      <c r="SWI16" s="154"/>
      <c r="SWJ16" s="154"/>
      <c r="SWK16" s="154"/>
      <c r="SWL16" s="154"/>
      <c r="SWM16" s="154"/>
      <c r="SWN16" s="154"/>
      <c r="SWO16" s="154"/>
      <c r="SWP16" s="154"/>
      <c r="SWQ16" s="154"/>
      <c r="SWR16" s="154"/>
      <c r="SWS16" s="154"/>
      <c r="SWT16" s="154"/>
      <c r="SWU16" s="154"/>
      <c r="SWV16" s="154"/>
      <c r="SWW16" s="154"/>
      <c r="SWX16" s="154"/>
      <c r="SWY16" s="154"/>
      <c r="SWZ16" s="154"/>
      <c r="SXA16" s="154"/>
      <c r="SXB16" s="154"/>
      <c r="SXC16" s="154"/>
      <c r="SXD16" s="154"/>
      <c r="SXE16" s="154"/>
      <c r="SXF16" s="154"/>
      <c r="SXG16" s="154"/>
      <c r="SXH16" s="154"/>
      <c r="SXI16" s="154"/>
      <c r="SXJ16" s="154"/>
      <c r="SXK16" s="154"/>
      <c r="SXL16" s="154"/>
      <c r="SXM16" s="154"/>
      <c r="SXN16" s="154"/>
      <c r="SXO16" s="154"/>
      <c r="SXP16" s="154"/>
      <c r="SXQ16" s="154"/>
      <c r="SXR16" s="154"/>
      <c r="SXS16" s="154"/>
      <c r="SXT16" s="154"/>
      <c r="SXU16" s="154"/>
      <c r="SXV16" s="154"/>
      <c r="SXW16" s="154"/>
      <c r="SXX16" s="154"/>
      <c r="SXY16" s="154"/>
      <c r="SXZ16" s="154"/>
      <c r="SYA16" s="154"/>
      <c r="SYB16" s="154"/>
      <c r="SYC16" s="154"/>
      <c r="SYD16" s="154"/>
      <c r="SYE16" s="154"/>
      <c r="SYF16" s="154"/>
      <c r="SYG16" s="154"/>
      <c r="SYH16" s="154"/>
      <c r="SYI16" s="154"/>
      <c r="SYJ16" s="154"/>
      <c r="SYK16" s="154"/>
      <c r="SYL16" s="154"/>
      <c r="SYM16" s="154"/>
      <c r="SYN16" s="154"/>
      <c r="SYO16" s="154"/>
      <c r="SYP16" s="154"/>
      <c r="SYQ16" s="154"/>
      <c r="SYR16" s="154"/>
      <c r="SYS16" s="154"/>
      <c r="SYT16" s="154"/>
      <c r="SYU16" s="154"/>
      <c r="SYV16" s="154"/>
      <c r="SYW16" s="154"/>
      <c r="SYX16" s="154"/>
      <c r="SYY16" s="154"/>
      <c r="SYZ16" s="154"/>
      <c r="SZA16" s="154"/>
      <c r="SZB16" s="154"/>
      <c r="SZC16" s="154"/>
      <c r="SZD16" s="154"/>
      <c r="SZE16" s="154"/>
      <c r="SZF16" s="154"/>
      <c r="SZG16" s="154"/>
      <c r="SZH16" s="154"/>
      <c r="SZI16" s="154"/>
      <c r="SZJ16" s="154"/>
      <c r="SZK16" s="154"/>
      <c r="SZL16" s="154"/>
      <c r="SZM16" s="154"/>
      <c r="SZN16" s="154"/>
      <c r="SZO16" s="154"/>
      <c r="SZP16" s="154"/>
      <c r="SZQ16" s="154"/>
      <c r="SZR16" s="154"/>
      <c r="SZS16" s="154"/>
      <c r="SZT16" s="154"/>
      <c r="SZU16" s="154"/>
      <c r="SZV16" s="154"/>
      <c r="SZW16" s="154"/>
      <c r="SZX16" s="154"/>
      <c r="SZY16" s="154"/>
      <c r="SZZ16" s="154"/>
      <c r="TAA16" s="154"/>
      <c r="TAB16" s="154"/>
      <c r="TAC16" s="154"/>
      <c r="TAD16" s="154"/>
      <c r="TAE16" s="154"/>
      <c r="TAF16" s="154"/>
      <c r="TAG16" s="154"/>
      <c r="TAH16" s="154"/>
      <c r="TAI16" s="154"/>
      <c r="TAJ16" s="154"/>
      <c r="TAK16" s="154"/>
      <c r="TAL16" s="154"/>
      <c r="TAM16" s="154"/>
      <c r="TAN16" s="154"/>
      <c r="TAO16" s="154"/>
      <c r="TAP16" s="154"/>
      <c r="TAQ16" s="154"/>
      <c r="TAR16" s="154"/>
      <c r="TAS16" s="154"/>
      <c r="TAT16" s="154"/>
      <c r="TAU16" s="154"/>
      <c r="TAV16" s="154"/>
      <c r="TAW16" s="154"/>
      <c r="TAX16" s="154"/>
      <c r="TAY16" s="154"/>
      <c r="TAZ16" s="154"/>
      <c r="TBA16" s="154"/>
      <c r="TBB16" s="154"/>
      <c r="TBC16" s="154"/>
      <c r="TBD16" s="154"/>
      <c r="TBE16" s="154"/>
      <c r="TBF16" s="154"/>
      <c r="TBG16" s="154"/>
      <c r="TBH16" s="154"/>
      <c r="TBI16" s="154"/>
      <c r="TBJ16" s="154"/>
      <c r="TBK16" s="154"/>
      <c r="TBL16" s="154"/>
      <c r="TBM16" s="154"/>
      <c r="TBN16" s="154"/>
      <c r="TBO16" s="154"/>
      <c r="TBP16" s="154"/>
      <c r="TBQ16" s="154"/>
      <c r="TBR16" s="154"/>
      <c r="TBS16" s="154"/>
      <c r="TBT16" s="154"/>
      <c r="TBU16" s="154"/>
      <c r="TBV16" s="154"/>
      <c r="TBW16" s="154"/>
      <c r="TBX16" s="154"/>
      <c r="TBY16" s="154"/>
      <c r="TBZ16" s="154"/>
      <c r="TCA16" s="154"/>
      <c r="TCB16" s="154"/>
      <c r="TCC16" s="154"/>
      <c r="TCD16" s="154"/>
      <c r="TCE16" s="154"/>
      <c r="TCF16" s="154"/>
      <c r="TCG16" s="154"/>
      <c r="TCH16" s="154"/>
      <c r="TCI16" s="154"/>
      <c r="TCJ16" s="154"/>
      <c r="TCK16" s="154"/>
      <c r="TCL16" s="154"/>
      <c r="TCM16" s="154"/>
      <c r="TCN16" s="154"/>
      <c r="TCO16" s="154"/>
      <c r="TCP16" s="154"/>
      <c r="TCQ16" s="154"/>
      <c r="TCR16" s="154"/>
      <c r="TCS16" s="154"/>
      <c r="TCT16" s="154"/>
      <c r="TCU16" s="154"/>
      <c r="TCV16" s="154"/>
      <c r="TCW16" s="154"/>
      <c r="TCX16" s="154"/>
      <c r="TCY16" s="154"/>
      <c r="TCZ16" s="154"/>
      <c r="TDA16" s="154"/>
      <c r="TDB16" s="154"/>
      <c r="TDC16" s="154"/>
      <c r="TDD16" s="154"/>
      <c r="TDE16" s="154"/>
      <c r="TDF16" s="154"/>
      <c r="TDG16" s="154"/>
      <c r="TDH16" s="154"/>
      <c r="TDI16" s="154"/>
      <c r="TDJ16" s="154"/>
      <c r="TDK16" s="154"/>
      <c r="TDL16" s="154"/>
      <c r="TDM16" s="154"/>
      <c r="TDN16" s="154"/>
      <c r="TDO16" s="154"/>
      <c r="TDP16" s="154"/>
      <c r="TDQ16" s="154"/>
      <c r="TDR16" s="154"/>
      <c r="TDS16" s="154"/>
      <c r="TDT16" s="154"/>
      <c r="TDU16" s="154"/>
      <c r="TDV16" s="154"/>
      <c r="TDW16" s="154"/>
      <c r="TDX16" s="154"/>
      <c r="TDY16" s="154"/>
      <c r="TDZ16" s="154"/>
      <c r="TEA16" s="154"/>
      <c r="TEB16" s="154"/>
      <c r="TEC16" s="154"/>
      <c r="TED16" s="154"/>
      <c r="TEE16" s="154"/>
      <c r="TEF16" s="154"/>
      <c r="TEG16" s="154"/>
      <c r="TEH16" s="154"/>
      <c r="TEI16" s="154"/>
      <c r="TEJ16" s="154"/>
      <c r="TEK16" s="154"/>
      <c r="TEL16" s="154"/>
      <c r="TEM16" s="154"/>
      <c r="TEN16" s="154"/>
      <c r="TEO16" s="154"/>
      <c r="TEP16" s="154"/>
      <c r="TEQ16" s="154"/>
      <c r="TER16" s="154"/>
      <c r="TES16" s="154"/>
      <c r="TET16" s="154"/>
      <c r="TEU16" s="154"/>
      <c r="TEV16" s="154"/>
      <c r="TEW16" s="154"/>
      <c r="TEX16" s="154"/>
      <c r="TEY16" s="154"/>
      <c r="TEZ16" s="154"/>
      <c r="TFA16" s="154"/>
      <c r="TFB16" s="154"/>
      <c r="TFC16" s="154"/>
      <c r="TFD16" s="154"/>
      <c r="TFE16" s="154"/>
      <c r="TFF16" s="154"/>
      <c r="TFG16" s="154"/>
      <c r="TFH16" s="154"/>
      <c r="TFI16" s="154"/>
      <c r="TFJ16" s="154"/>
      <c r="TFK16" s="154"/>
      <c r="TFL16" s="154"/>
      <c r="TFM16" s="154"/>
      <c r="TFN16" s="154"/>
      <c r="TFO16" s="154"/>
      <c r="TFP16" s="154"/>
      <c r="TFQ16" s="154"/>
      <c r="TFR16" s="154"/>
      <c r="TFS16" s="154"/>
      <c r="TFT16" s="154"/>
      <c r="TFU16" s="154"/>
      <c r="TFV16" s="154"/>
      <c r="TFW16" s="154"/>
      <c r="TFX16" s="154"/>
      <c r="TFY16" s="154"/>
      <c r="TFZ16" s="154"/>
      <c r="TGA16" s="154"/>
      <c r="TGB16" s="154"/>
      <c r="TGC16" s="154"/>
      <c r="TGD16" s="154"/>
      <c r="TGE16" s="154"/>
      <c r="TGF16" s="154"/>
      <c r="TGG16" s="154"/>
      <c r="TGH16" s="154"/>
      <c r="TGI16" s="154"/>
      <c r="TGJ16" s="154"/>
      <c r="TGK16" s="154"/>
      <c r="TGL16" s="154"/>
      <c r="TGM16" s="154"/>
      <c r="TGN16" s="154"/>
      <c r="TGO16" s="154"/>
      <c r="TGP16" s="154"/>
      <c r="TGQ16" s="154"/>
      <c r="TGR16" s="154"/>
      <c r="TGS16" s="154"/>
      <c r="TGT16" s="154"/>
      <c r="TGU16" s="154"/>
      <c r="TGV16" s="154"/>
      <c r="TGW16" s="154"/>
      <c r="TGX16" s="154"/>
      <c r="TGY16" s="154"/>
      <c r="TGZ16" s="154"/>
      <c r="THA16" s="154"/>
      <c r="THB16" s="154"/>
      <c r="THC16" s="154"/>
      <c r="THD16" s="154"/>
      <c r="THE16" s="154"/>
      <c r="THF16" s="154"/>
      <c r="THG16" s="154"/>
      <c r="THH16" s="154"/>
      <c r="THI16" s="154"/>
      <c r="THJ16" s="154"/>
      <c r="THK16" s="154"/>
      <c r="THL16" s="154"/>
      <c r="THM16" s="154"/>
      <c r="THN16" s="154"/>
      <c r="THO16" s="154"/>
      <c r="THP16" s="154"/>
      <c r="THQ16" s="154"/>
      <c r="THR16" s="154"/>
      <c r="THS16" s="154"/>
      <c r="THT16" s="154"/>
      <c r="THU16" s="154"/>
      <c r="THV16" s="154"/>
      <c r="THW16" s="154"/>
      <c r="THX16" s="154"/>
      <c r="THY16" s="154"/>
      <c r="THZ16" s="154"/>
      <c r="TIA16" s="154"/>
      <c r="TIB16" s="154"/>
      <c r="TIC16" s="154"/>
      <c r="TID16" s="154"/>
      <c r="TIE16" s="154"/>
      <c r="TIF16" s="154"/>
      <c r="TIG16" s="154"/>
      <c r="TIH16" s="154"/>
      <c r="TII16" s="154"/>
      <c r="TIJ16" s="154"/>
      <c r="TIK16" s="154"/>
      <c r="TIL16" s="154"/>
      <c r="TIM16" s="154"/>
      <c r="TIN16" s="154"/>
      <c r="TIO16" s="154"/>
      <c r="TIP16" s="154"/>
      <c r="TIQ16" s="154"/>
      <c r="TIR16" s="154"/>
      <c r="TIS16" s="154"/>
      <c r="TIT16" s="154"/>
      <c r="TIU16" s="154"/>
      <c r="TIV16" s="154"/>
      <c r="TIW16" s="154"/>
      <c r="TIX16" s="154"/>
      <c r="TIY16" s="154"/>
      <c r="TIZ16" s="154"/>
      <c r="TJA16" s="154"/>
      <c r="TJB16" s="154"/>
      <c r="TJC16" s="154"/>
      <c r="TJD16" s="154"/>
      <c r="TJE16" s="154"/>
      <c r="TJF16" s="154"/>
      <c r="TJG16" s="154"/>
      <c r="TJH16" s="154"/>
      <c r="TJI16" s="154"/>
      <c r="TJJ16" s="154"/>
      <c r="TJK16" s="154"/>
      <c r="TJL16" s="154"/>
      <c r="TJM16" s="154"/>
      <c r="TJN16" s="154"/>
      <c r="TJO16" s="154"/>
      <c r="TJP16" s="154"/>
      <c r="TJQ16" s="154"/>
      <c r="TJR16" s="154"/>
      <c r="TJS16" s="154"/>
      <c r="TJT16" s="154"/>
      <c r="TJU16" s="154"/>
      <c r="TJV16" s="154"/>
      <c r="TJW16" s="154"/>
      <c r="TJX16" s="154"/>
      <c r="TJY16" s="154"/>
      <c r="TJZ16" s="154"/>
      <c r="TKA16" s="154"/>
      <c r="TKB16" s="154"/>
      <c r="TKC16" s="154"/>
      <c r="TKD16" s="154"/>
      <c r="TKE16" s="154"/>
      <c r="TKF16" s="154"/>
      <c r="TKG16" s="154"/>
      <c r="TKH16" s="154"/>
      <c r="TKI16" s="154"/>
      <c r="TKJ16" s="154"/>
      <c r="TKK16" s="154"/>
      <c r="TKL16" s="154"/>
      <c r="TKM16" s="154"/>
      <c r="TKN16" s="154"/>
      <c r="TKO16" s="154"/>
      <c r="TKP16" s="154"/>
      <c r="TKQ16" s="154"/>
      <c r="TKR16" s="154"/>
      <c r="TKS16" s="154"/>
      <c r="TKT16" s="154"/>
      <c r="TKU16" s="154"/>
      <c r="TKV16" s="154"/>
      <c r="TKW16" s="154"/>
      <c r="TKX16" s="154"/>
      <c r="TKY16" s="154"/>
      <c r="TKZ16" s="154"/>
      <c r="TLA16" s="154"/>
      <c r="TLB16" s="154"/>
      <c r="TLC16" s="154"/>
      <c r="TLD16" s="154"/>
      <c r="TLE16" s="154"/>
      <c r="TLF16" s="154"/>
      <c r="TLG16" s="154"/>
      <c r="TLH16" s="154"/>
      <c r="TLI16" s="154"/>
      <c r="TLJ16" s="154"/>
      <c r="TLK16" s="154"/>
      <c r="TLL16" s="154"/>
      <c r="TLM16" s="154"/>
      <c r="TLN16" s="154"/>
      <c r="TLO16" s="154"/>
      <c r="TLP16" s="154"/>
      <c r="TLQ16" s="154"/>
      <c r="TLR16" s="154"/>
      <c r="TLS16" s="154"/>
      <c r="TLT16" s="154"/>
      <c r="TLU16" s="154"/>
      <c r="TLV16" s="154"/>
      <c r="TLW16" s="154"/>
      <c r="TLX16" s="154"/>
      <c r="TLY16" s="154"/>
      <c r="TLZ16" s="154"/>
      <c r="TMA16" s="154"/>
      <c r="TMB16" s="154"/>
      <c r="TMC16" s="154"/>
      <c r="TMD16" s="154"/>
      <c r="TME16" s="154"/>
      <c r="TMF16" s="154"/>
      <c r="TMG16" s="154"/>
      <c r="TMH16" s="154"/>
      <c r="TMI16" s="154"/>
      <c r="TMJ16" s="154"/>
      <c r="TMK16" s="154"/>
      <c r="TML16" s="154"/>
      <c r="TMM16" s="154"/>
      <c r="TMN16" s="154"/>
      <c r="TMO16" s="154"/>
      <c r="TMP16" s="154"/>
      <c r="TMQ16" s="154"/>
      <c r="TMR16" s="154"/>
      <c r="TMS16" s="154"/>
      <c r="TMT16" s="154"/>
      <c r="TMU16" s="154"/>
      <c r="TMV16" s="154"/>
      <c r="TMW16" s="154"/>
      <c r="TMX16" s="154"/>
      <c r="TMY16" s="154"/>
      <c r="TMZ16" s="154"/>
      <c r="TNA16" s="154"/>
      <c r="TNB16" s="154"/>
      <c r="TNC16" s="154"/>
      <c r="TND16" s="154"/>
      <c r="TNE16" s="154"/>
      <c r="TNF16" s="154"/>
      <c r="TNG16" s="154"/>
      <c r="TNH16" s="154"/>
      <c r="TNI16" s="154"/>
      <c r="TNJ16" s="154"/>
      <c r="TNK16" s="154"/>
      <c r="TNL16" s="154"/>
      <c r="TNM16" s="154"/>
      <c r="TNN16" s="154"/>
      <c r="TNO16" s="154"/>
      <c r="TNP16" s="154"/>
      <c r="TNQ16" s="154"/>
      <c r="TNR16" s="154"/>
      <c r="TNS16" s="154"/>
      <c r="TNT16" s="154"/>
      <c r="TNU16" s="154"/>
      <c r="TNV16" s="154"/>
      <c r="TNW16" s="154"/>
      <c r="TNX16" s="154"/>
      <c r="TNY16" s="154"/>
      <c r="TNZ16" s="154"/>
      <c r="TOA16" s="154"/>
      <c r="TOB16" s="154"/>
      <c r="TOC16" s="154"/>
      <c r="TOD16" s="154"/>
      <c r="TOE16" s="154"/>
      <c r="TOF16" s="154"/>
      <c r="TOG16" s="154"/>
      <c r="TOH16" s="154"/>
      <c r="TOI16" s="154"/>
      <c r="TOJ16" s="154"/>
      <c r="TOK16" s="154"/>
      <c r="TOL16" s="154"/>
      <c r="TOM16" s="154"/>
      <c r="TON16" s="154"/>
      <c r="TOO16" s="154"/>
      <c r="TOP16" s="154"/>
      <c r="TOQ16" s="154"/>
      <c r="TOR16" s="154"/>
      <c r="TOS16" s="154"/>
      <c r="TOT16" s="154"/>
      <c r="TOU16" s="154"/>
      <c r="TOV16" s="154"/>
      <c r="TOW16" s="154"/>
      <c r="TOX16" s="154"/>
      <c r="TOY16" s="154"/>
      <c r="TOZ16" s="154"/>
      <c r="TPA16" s="154"/>
      <c r="TPB16" s="154"/>
      <c r="TPC16" s="154"/>
      <c r="TPD16" s="154"/>
      <c r="TPE16" s="154"/>
      <c r="TPF16" s="154"/>
      <c r="TPG16" s="154"/>
      <c r="TPH16" s="154"/>
      <c r="TPI16" s="154"/>
      <c r="TPJ16" s="154"/>
      <c r="TPK16" s="154"/>
      <c r="TPL16" s="154"/>
      <c r="TPM16" s="154"/>
      <c r="TPN16" s="154"/>
      <c r="TPO16" s="154"/>
      <c r="TPP16" s="154"/>
      <c r="TPQ16" s="154"/>
      <c r="TPR16" s="154"/>
      <c r="TPS16" s="154"/>
      <c r="TPT16" s="154"/>
      <c r="TPU16" s="154"/>
      <c r="TPV16" s="154"/>
      <c r="TPW16" s="154"/>
      <c r="TPX16" s="154"/>
      <c r="TPY16" s="154"/>
      <c r="TPZ16" s="154"/>
      <c r="TQA16" s="154"/>
      <c r="TQB16" s="154"/>
      <c r="TQC16" s="154"/>
      <c r="TQD16" s="154"/>
      <c r="TQE16" s="154"/>
      <c r="TQF16" s="154"/>
      <c r="TQG16" s="154"/>
      <c r="TQH16" s="154"/>
      <c r="TQI16" s="154"/>
      <c r="TQJ16" s="154"/>
      <c r="TQK16" s="154"/>
      <c r="TQL16" s="154"/>
      <c r="TQM16" s="154"/>
      <c r="TQN16" s="154"/>
      <c r="TQO16" s="154"/>
      <c r="TQP16" s="154"/>
      <c r="TQQ16" s="154"/>
      <c r="TQR16" s="154"/>
      <c r="TQS16" s="154"/>
      <c r="TQT16" s="154"/>
      <c r="TQU16" s="154"/>
      <c r="TQV16" s="154"/>
      <c r="TQW16" s="154"/>
      <c r="TQX16" s="154"/>
      <c r="TQY16" s="154"/>
      <c r="TQZ16" s="154"/>
      <c r="TRA16" s="154"/>
      <c r="TRB16" s="154"/>
      <c r="TRC16" s="154"/>
      <c r="TRD16" s="154"/>
      <c r="TRE16" s="154"/>
      <c r="TRF16" s="154"/>
      <c r="TRG16" s="154"/>
      <c r="TRH16" s="154"/>
      <c r="TRI16" s="154"/>
      <c r="TRJ16" s="154"/>
      <c r="TRK16" s="154"/>
      <c r="TRL16" s="154"/>
      <c r="TRM16" s="154"/>
      <c r="TRN16" s="154"/>
      <c r="TRO16" s="154"/>
      <c r="TRP16" s="154"/>
      <c r="TRQ16" s="154"/>
      <c r="TRR16" s="154"/>
      <c r="TRS16" s="154"/>
      <c r="TRT16" s="154"/>
      <c r="TRU16" s="154"/>
      <c r="TRV16" s="154"/>
      <c r="TRW16" s="154"/>
      <c r="TRX16" s="154"/>
      <c r="TRY16" s="154"/>
      <c r="TRZ16" s="154"/>
      <c r="TSA16" s="154"/>
      <c r="TSB16" s="154"/>
      <c r="TSC16" s="154"/>
      <c r="TSD16" s="154"/>
      <c r="TSE16" s="154"/>
      <c r="TSF16" s="154"/>
      <c r="TSG16" s="154"/>
      <c r="TSH16" s="154"/>
      <c r="TSI16" s="154"/>
      <c r="TSJ16" s="154"/>
      <c r="TSK16" s="154"/>
      <c r="TSL16" s="154"/>
      <c r="TSM16" s="154"/>
      <c r="TSN16" s="154"/>
      <c r="TSO16" s="154"/>
      <c r="TSP16" s="154"/>
      <c r="TSQ16" s="154"/>
      <c r="TSR16" s="154"/>
      <c r="TSS16" s="154"/>
      <c r="TST16" s="154"/>
      <c r="TSU16" s="154"/>
      <c r="TSV16" s="154"/>
      <c r="TSW16" s="154"/>
      <c r="TSX16" s="154"/>
      <c r="TSY16" s="154"/>
      <c r="TSZ16" s="154"/>
      <c r="TTA16" s="154"/>
      <c r="TTB16" s="154"/>
      <c r="TTC16" s="154"/>
      <c r="TTD16" s="154"/>
      <c r="TTE16" s="154"/>
      <c r="TTF16" s="154"/>
      <c r="TTG16" s="154"/>
      <c r="TTH16" s="154"/>
      <c r="TTI16" s="154"/>
      <c r="TTJ16" s="154"/>
      <c r="TTK16" s="154"/>
      <c r="TTL16" s="154"/>
      <c r="TTM16" s="154"/>
      <c r="TTN16" s="154"/>
      <c r="TTO16" s="154"/>
      <c r="TTP16" s="154"/>
      <c r="TTQ16" s="154"/>
      <c r="TTR16" s="154"/>
      <c r="TTS16" s="154"/>
      <c r="TTT16" s="154"/>
      <c r="TTU16" s="154"/>
      <c r="TTV16" s="154"/>
      <c r="TTW16" s="154"/>
      <c r="TTX16" s="154"/>
      <c r="TTY16" s="154"/>
      <c r="TTZ16" s="154"/>
      <c r="TUA16" s="154"/>
      <c r="TUB16" s="154"/>
      <c r="TUC16" s="154"/>
      <c r="TUD16" s="154"/>
      <c r="TUE16" s="154"/>
      <c r="TUF16" s="154"/>
      <c r="TUG16" s="154"/>
      <c r="TUH16" s="154"/>
      <c r="TUI16" s="154"/>
      <c r="TUJ16" s="154"/>
      <c r="TUK16" s="154"/>
      <c r="TUL16" s="154"/>
      <c r="TUM16" s="154"/>
      <c r="TUN16" s="154"/>
      <c r="TUO16" s="154"/>
      <c r="TUP16" s="154"/>
      <c r="TUQ16" s="154"/>
      <c r="TUR16" s="154"/>
      <c r="TUS16" s="154"/>
      <c r="TUT16" s="154"/>
      <c r="TUU16" s="154"/>
      <c r="TUV16" s="154"/>
      <c r="TUW16" s="154"/>
      <c r="TUX16" s="154"/>
      <c r="TUY16" s="154"/>
      <c r="TUZ16" s="154"/>
      <c r="TVA16" s="154"/>
      <c r="TVB16" s="154"/>
      <c r="TVC16" s="154"/>
      <c r="TVD16" s="154"/>
      <c r="TVE16" s="154"/>
      <c r="TVF16" s="154"/>
      <c r="TVG16" s="154"/>
      <c r="TVH16" s="154"/>
      <c r="TVI16" s="154"/>
      <c r="TVJ16" s="154"/>
      <c r="TVK16" s="154"/>
      <c r="TVL16" s="154"/>
      <c r="TVM16" s="154"/>
      <c r="TVN16" s="154"/>
      <c r="TVO16" s="154"/>
      <c r="TVP16" s="154"/>
      <c r="TVQ16" s="154"/>
      <c r="TVR16" s="154"/>
      <c r="TVS16" s="154"/>
      <c r="TVT16" s="154"/>
      <c r="TVU16" s="154"/>
      <c r="TVV16" s="154"/>
      <c r="TVW16" s="154"/>
      <c r="TVX16" s="154"/>
      <c r="TVY16" s="154"/>
      <c r="TVZ16" s="154"/>
      <c r="TWA16" s="154"/>
      <c r="TWB16" s="154"/>
      <c r="TWC16" s="154"/>
      <c r="TWD16" s="154"/>
      <c r="TWE16" s="154"/>
      <c r="TWF16" s="154"/>
      <c r="TWG16" s="154"/>
      <c r="TWH16" s="154"/>
      <c r="TWI16" s="154"/>
      <c r="TWJ16" s="154"/>
      <c r="TWK16" s="154"/>
      <c r="TWL16" s="154"/>
      <c r="TWM16" s="154"/>
      <c r="TWN16" s="154"/>
      <c r="TWO16" s="154"/>
      <c r="TWP16" s="154"/>
      <c r="TWQ16" s="154"/>
      <c r="TWR16" s="154"/>
      <c r="TWS16" s="154"/>
      <c r="TWT16" s="154"/>
      <c r="TWU16" s="154"/>
      <c r="TWV16" s="154"/>
      <c r="TWW16" s="154"/>
      <c r="TWX16" s="154"/>
      <c r="TWY16" s="154"/>
      <c r="TWZ16" s="154"/>
      <c r="TXA16" s="154"/>
      <c r="TXB16" s="154"/>
      <c r="TXC16" s="154"/>
      <c r="TXD16" s="154"/>
      <c r="TXE16" s="154"/>
      <c r="TXF16" s="154"/>
      <c r="TXG16" s="154"/>
      <c r="TXH16" s="154"/>
      <c r="TXI16" s="154"/>
      <c r="TXJ16" s="154"/>
      <c r="TXK16" s="154"/>
      <c r="TXL16" s="154"/>
      <c r="TXM16" s="154"/>
      <c r="TXN16" s="154"/>
      <c r="TXO16" s="154"/>
      <c r="TXP16" s="154"/>
      <c r="TXQ16" s="154"/>
      <c r="TXR16" s="154"/>
      <c r="TXS16" s="154"/>
      <c r="TXT16" s="154"/>
      <c r="TXU16" s="154"/>
      <c r="TXV16" s="154"/>
      <c r="TXW16" s="154"/>
      <c r="TXX16" s="154"/>
      <c r="TXY16" s="154"/>
      <c r="TXZ16" s="154"/>
      <c r="TYA16" s="154"/>
      <c r="TYB16" s="154"/>
      <c r="TYC16" s="154"/>
      <c r="TYD16" s="154"/>
      <c r="TYE16" s="154"/>
      <c r="TYF16" s="154"/>
      <c r="TYG16" s="154"/>
      <c r="TYH16" s="154"/>
      <c r="TYI16" s="154"/>
      <c r="TYJ16" s="154"/>
      <c r="TYK16" s="154"/>
      <c r="TYL16" s="154"/>
      <c r="TYM16" s="154"/>
      <c r="TYN16" s="154"/>
      <c r="TYO16" s="154"/>
      <c r="TYP16" s="154"/>
      <c r="TYQ16" s="154"/>
      <c r="TYR16" s="154"/>
      <c r="TYS16" s="154"/>
      <c r="TYT16" s="154"/>
      <c r="TYU16" s="154"/>
      <c r="TYV16" s="154"/>
      <c r="TYW16" s="154"/>
      <c r="TYX16" s="154"/>
      <c r="TYY16" s="154"/>
      <c r="TYZ16" s="154"/>
      <c r="TZA16" s="154"/>
      <c r="TZB16" s="154"/>
      <c r="TZC16" s="154"/>
      <c r="TZD16" s="154"/>
      <c r="TZE16" s="154"/>
      <c r="TZF16" s="154"/>
      <c r="TZG16" s="154"/>
      <c r="TZH16" s="154"/>
      <c r="TZI16" s="154"/>
      <c r="TZJ16" s="154"/>
      <c r="TZK16" s="154"/>
      <c r="TZL16" s="154"/>
      <c r="TZM16" s="154"/>
      <c r="TZN16" s="154"/>
      <c r="TZO16" s="154"/>
      <c r="TZP16" s="154"/>
      <c r="TZQ16" s="154"/>
      <c r="TZR16" s="154"/>
      <c r="TZS16" s="154"/>
      <c r="TZT16" s="154"/>
      <c r="TZU16" s="154"/>
      <c r="TZV16" s="154"/>
      <c r="TZW16" s="154"/>
      <c r="TZX16" s="154"/>
      <c r="TZY16" s="154"/>
      <c r="TZZ16" s="154"/>
      <c r="UAA16" s="154"/>
      <c r="UAB16" s="154"/>
      <c r="UAC16" s="154"/>
      <c r="UAD16" s="154"/>
      <c r="UAE16" s="154"/>
      <c r="UAF16" s="154"/>
      <c r="UAG16" s="154"/>
      <c r="UAH16" s="154"/>
      <c r="UAI16" s="154"/>
      <c r="UAJ16" s="154"/>
      <c r="UAK16" s="154"/>
      <c r="UAL16" s="154"/>
      <c r="UAM16" s="154"/>
      <c r="UAN16" s="154"/>
      <c r="UAO16" s="154"/>
      <c r="UAP16" s="154"/>
      <c r="UAQ16" s="154"/>
      <c r="UAR16" s="154"/>
      <c r="UAS16" s="154"/>
      <c r="UAT16" s="154"/>
      <c r="UAU16" s="154"/>
      <c r="UAV16" s="154"/>
      <c r="UAW16" s="154"/>
      <c r="UAX16" s="154"/>
      <c r="UAY16" s="154"/>
      <c r="UAZ16" s="154"/>
      <c r="UBA16" s="154"/>
      <c r="UBB16" s="154"/>
      <c r="UBC16" s="154"/>
      <c r="UBD16" s="154"/>
      <c r="UBE16" s="154"/>
      <c r="UBF16" s="154"/>
      <c r="UBG16" s="154"/>
      <c r="UBH16" s="154"/>
      <c r="UBI16" s="154"/>
      <c r="UBJ16" s="154"/>
      <c r="UBK16" s="154"/>
      <c r="UBL16" s="154"/>
      <c r="UBM16" s="154"/>
      <c r="UBN16" s="154"/>
      <c r="UBO16" s="154"/>
      <c r="UBP16" s="154"/>
      <c r="UBQ16" s="154"/>
      <c r="UBR16" s="154"/>
      <c r="UBS16" s="154"/>
      <c r="UBT16" s="154"/>
      <c r="UBU16" s="154"/>
      <c r="UBV16" s="154"/>
      <c r="UBW16" s="154"/>
      <c r="UBX16" s="154"/>
      <c r="UBY16" s="154"/>
      <c r="UBZ16" s="154"/>
      <c r="UCA16" s="154"/>
      <c r="UCB16" s="154"/>
      <c r="UCC16" s="154"/>
      <c r="UCD16" s="154"/>
      <c r="UCE16" s="154"/>
      <c r="UCF16" s="154"/>
      <c r="UCG16" s="154"/>
      <c r="UCH16" s="154"/>
      <c r="UCI16" s="154"/>
      <c r="UCJ16" s="154"/>
      <c r="UCK16" s="154"/>
      <c r="UCL16" s="154"/>
      <c r="UCM16" s="154"/>
      <c r="UCN16" s="154"/>
      <c r="UCO16" s="154"/>
      <c r="UCP16" s="154"/>
      <c r="UCQ16" s="154"/>
      <c r="UCR16" s="154"/>
      <c r="UCS16" s="154"/>
      <c r="UCT16" s="154"/>
      <c r="UCU16" s="154"/>
      <c r="UCV16" s="154"/>
      <c r="UCW16" s="154"/>
      <c r="UCX16" s="154"/>
      <c r="UCY16" s="154"/>
      <c r="UCZ16" s="154"/>
      <c r="UDA16" s="154"/>
      <c r="UDB16" s="154"/>
      <c r="UDC16" s="154"/>
      <c r="UDD16" s="154"/>
      <c r="UDE16" s="154"/>
      <c r="UDF16" s="154"/>
      <c r="UDG16" s="154"/>
      <c r="UDH16" s="154"/>
      <c r="UDI16" s="154"/>
      <c r="UDJ16" s="154"/>
      <c r="UDK16" s="154"/>
      <c r="UDL16" s="154"/>
      <c r="UDM16" s="154"/>
      <c r="UDN16" s="154"/>
      <c r="UDO16" s="154"/>
      <c r="UDP16" s="154"/>
      <c r="UDQ16" s="154"/>
      <c r="UDR16" s="154"/>
      <c r="UDS16" s="154"/>
      <c r="UDT16" s="154"/>
      <c r="UDU16" s="154"/>
      <c r="UDV16" s="154"/>
      <c r="UDW16" s="154"/>
      <c r="UDX16" s="154"/>
      <c r="UDY16" s="154"/>
      <c r="UDZ16" s="154"/>
      <c r="UEA16" s="154"/>
      <c r="UEB16" s="154"/>
      <c r="UEC16" s="154"/>
      <c r="UED16" s="154"/>
      <c r="UEE16" s="154"/>
      <c r="UEF16" s="154"/>
      <c r="UEG16" s="154"/>
      <c r="UEH16" s="154"/>
      <c r="UEI16" s="154"/>
      <c r="UEJ16" s="154"/>
      <c r="UEK16" s="154"/>
      <c r="UEL16" s="154"/>
      <c r="UEM16" s="154"/>
      <c r="UEN16" s="154"/>
      <c r="UEO16" s="154"/>
      <c r="UEP16" s="154"/>
      <c r="UEQ16" s="154"/>
      <c r="UER16" s="154"/>
      <c r="UES16" s="154"/>
      <c r="UET16" s="154"/>
      <c r="UEU16" s="154"/>
      <c r="UEV16" s="154"/>
      <c r="UEW16" s="154"/>
      <c r="UEX16" s="154"/>
      <c r="UEY16" s="154"/>
      <c r="UEZ16" s="154"/>
      <c r="UFA16" s="154"/>
      <c r="UFB16" s="154"/>
      <c r="UFC16" s="154"/>
      <c r="UFD16" s="154"/>
      <c r="UFE16" s="154"/>
      <c r="UFF16" s="154"/>
      <c r="UFG16" s="154"/>
      <c r="UFH16" s="154"/>
      <c r="UFI16" s="154"/>
      <c r="UFJ16" s="154"/>
      <c r="UFK16" s="154"/>
      <c r="UFL16" s="154"/>
      <c r="UFM16" s="154"/>
      <c r="UFN16" s="154"/>
      <c r="UFO16" s="154"/>
      <c r="UFP16" s="154"/>
      <c r="UFQ16" s="154"/>
      <c r="UFR16" s="154"/>
      <c r="UFS16" s="154"/>
      <c r="UFT16" s="154"/>
      <c r="UFU16" s="154"/>
      <c r="UFV16" s="154"/>
      <c r="UFW16" s="154"/>
      <c r="UFX16" s="154"/>
      <c r="UFY16" s="154"/>
      <c r="UFZ16" s="154"/>
      <c r="UGA16" s="154"/>
      <c r="UGB16" s="154"/>
      <c r="UGC16" s="154"/>
      <c r="UGD16" s="154"/>
      <c r="UGE16" s="154"/>
      <c r="UGF16" s="154"/>
      <c r="UGG16" s="154"/>
      <c r="UGH16" s="154"/>
      <c r="UGI16" s="154"/>
      <c r="UGJ16" s="154"/>
      <c r="UGK16" s="154"/>
      <c r="UGL16" s="154"/>
      <c r="UGM16" s="154"/>
      <c r="UGN16" s="154"/>
      <c r="UGO16" s="154"/>
      <c r="UGP16" s="154"/>
      <c r="UGQ16" s="154"/>
      <c r="UGR16" s="154"/>
      <c r="UGS16" s="154"/>
      <c r="UGT16" s="154"/>
      <c r="UGU16" s="154"/>
      <c r="UGV16" s="154"/>
      <c r="UGW16" s="154"/>
      <c r="UGX16" s="154"/>
      <c r="UGY16" s="154"/>
      <c r="UGZ16" s="154"/>
      <c r="UHA16" s="154"/>
      <c r="UHB16" s="154"/>
      <c r="UHC16" s="154"/>
      <c r="UHD16" s="154"/>
      <c r="UHE16" s="154"/>
      <c r="UHF16" s="154"/>
      <c r="UHG16" s="154"/>
      <c r="UHH16" s="154"/>
      <c r="UHI16" s="154"/>
      <c r="UHJ16" s="154"/>
      <c r="UHK16" s="154"/>
      <c r="UHL16" s="154"/>
      <c r="UHM16" s="154"/>
      <c r="UHN16" s="154"/>
      <c r="UHO16" s="154"/>
      <c r="UHP16" s="154"/>
      <c r="UHQ16" s="154"/>
      <c r="UHR16" s="154"/>
      <c r="UHS16" s="154"/>
      <c r="UHT16" s="154"/>
      <c r="UHU16" s="154"/>
      <c r="UHV16" s="154"/>
      <c r="UHW16" s="154"/>
      <c r="UHX16" s="154"/>
      <c r="UHY16" s="154"/>
      <c r="UHZ16" s="154"/>
      <c r="UIA16" s="154"/>
      <c r="UIB16" s="154"/>
      <c r="UIC16" s="154"/>
      <c r="UID16" s="154"/>
      <c r="UIE16" s="154"/>
      <c r="UIF16" s="154"/>
      <c r="UIG16" s="154"/>
      <c r="UIH16" s="154"/>
      <c r="UII16" s="154"/>
      <c r="UIJ16" s="154"/>
      <c r="UIK16" s="154"/>
      <c r="UIL16" s="154"/>
      <c r="UIM16" s="154"/>
      <c r="UIN16" s="154"/>
      <c r="UIO16" s="154"/>
      <c r="UIP16" s="154"/>
      <c r="UIQ16" s="154"/>
      <c r="UIR16" s="154"/>
      <c r="UIS16" s="154"/>
      <c r="UIT16" s="154"/>
      <c r="UIU16" s="154"/>
      <c r="UIV16" s="154"/>
      <c r="UIW16" s="154"/>
      <c r="UIX16" s="154"/>
      <c r="UIY16" s="154"/>
      <c r="UIZ16" s="154"/>
      <c r="UJA16" s="154"/>
      <c r="UJB16" s="154"/>
      <c r="UJC16" s="154"/>
      <c r="UJD16" s="154"/>
      <c r="UJE16" s="154"/>
      <c r="UJF16" s="154"/>
      <c r="UJG16" s="154"/>
      <c r="UJH16" s="154"/>
      <c r="UJI16" s="154"/>
      <c r="UJJ16" s="154"/>
      <c r="UJK16" s="154"/>
      <c r="UJL16" s="154"/>
      <c r="UJM16" s="154"/>
      <c r="UJN16" s="154"/>
      <c r="UJO16" s="154"/>
      <c r="UJP16" s="154"/>
      <c r="UJQ16" s="154"/>
      <c r="UJR16" s="154"/>
      <c r="UJS16" s="154"/>
      <c r="UJT16" s="154"/>
      <c r="UJU16" s="154"/>
      <c r="UJV16" s="154"/>
      <c r="UJW16" s="154"/>
      <c r="UJX16" s="154"/>
      <c r="UJY16" s="154"/>
      <c r="UJZ16" s="154"/>
      <c r="UKA16" s="154"/>
      <c r="UKB16" s="154"/>
      <c r="UKC16" s="154"/>
      <c r="UKD16" s="154"/>
      <c r="UKE16" s="154"/>
      <c r="UKF16" s="154"/>
      <c r="UKG16" s="154"/>
      <c r="UKH16" s="154"/>
      <c r="UKI16" s="154"/>
      <c r="UKJ16" s="154"/>
      <c r="UKK16" s="154"/>
      <c r="UKL16" s="154"/>
      <c r="UKM16" s="154"/>
      <c r="UKN16" s="154"/>
      <c r="UKO16" s="154"/>
      <c r="UKP16" s="154"/>
      <c r="UKQ16" s="154"/>
      <c r="UKR16" s="154"/>
      <c r="UKS16" s="154"/>
      <c r="UKT16" s="154"/>
      <c r="UKU16" s="154"/>
      <c r="UKV16" s="154"/>
      <c r="UKW16" s="154"/>
      <c r="UKX16" s="154"/>
      <c r="UKY16" s="154"/>
      <c r="UKZ16" s="154"/>
      <c r="ULA16" s="154"/>
      <c r="ULB16" s="154"/>
      <c r="ULC16" s="154"/>
      <c r="ULD16" s="154"/>
      <c r="ULE16" s="154"/>
      <c r="ULF16" s="154"/>
      <c r="ULG16" s="154"/>
      <c r="ULH16" s="154"/>
      <c r="ULI16" s="154"/>
      <c r="ULJ16" s="154"/>
      <c r="ULK16" s="154"/>
      <c r="ULL16" s="154"/>
      <c r="ULM16" s="154"/>
      <c r="ULN16" s="154"/>
      <c r="ULO16" s="154"/>
      <c r="ULP16" s="154"/>
      <c r="ULQ16" s="154"/>
      <c r="ULR16" s="154"/>
      <c r="ULS16" s="154"/>
      <c r="ULT16" s="154"/>
      <c r="ULU16" s="154"/>
      <c r="ULV16" s="154"/>
      <c r="ULW16" s="154"/>
      <c r="ULX16" s="154"/>
      <c r="ULY16" s="154"/>
      <c r="ULZ16" s="154"/>
      <c r="UMA16" s="154"/>
      <c r="UMB16" s="154"/>
      <c r="UMC16" s="154"/>
      <c r="UMD16" s="154"/>
      <c r="UME16" s="154"/>
      <c r="UMF16" s="154"/>
      <c r="UMG16" s="154"/>
      <c r="UMH16" s="154"/>
      <c r="UMI16" s="154"/>
      <c r="UMJ16" s="154"/>
      <c r="UMK16" s="154"/>
      <c r="UML16" s="154"/>
      <c r="UMM16" s="154"/>
      <c r="UMN16" s="154"/>
      <c r="UMO16" s="154"/>
      <c r="UMP16" s="154"/>
      <c r="UMQ16" s="154"/>
      <c r="UMR16" s="154"/>
      <c r="UMS16" s="154"/>
      <c r="UMT16" s="154"/>
      <c r="UMU16" s="154"/>
      <c r="UMV16" s="154"/>
      <c r="UMW16" s="154"/>
      <c r="UMX16" s="154"/>
      <c r="UMY16" s="154"/>
      <c r="UMZ16" s="154"/>
      <c r="UNA16" s="154"/>
      <c r="UNB16" s="154"/>
      <c r="UNC16" s="154"/>
      <c r="UND16" s="154"/>
      <c r="UNE16" s="154"/>
      <c r="UNF16" s="154"/>
      <c r="UNG16" s="154"/>
      <c r="UNH16" s="154"/>
      <c r="UNI16" s="154"/>
      <c r="UNJ16" s="154"/>
      <c r="UNK16" s="154"/>
      <c r="UNL16" s="154"/>
      <c r="UNM16" s="154"/>
      <c r="UNN16" s="154"/>
      <c r="UNO16" s="154"/>
      <c r="UNP16" s="154"/>
      <c r="UNQ16" s="154"/>
      <c r="UNR16" s="154"/>
      <c r="UNS16" s="154"/>
      <c r="UNT16" s="154"/>
      <c r="UNU16" s="154"/>
      <c r="UNV16" s="154"/>
      <c r="UNW16" s="154"/>
      <c r="UNX16" s="154"/>
      <c r="UNY16" s="154"/>
      <c r="UNZ16" s="154"/>
      <c r="UOA16" s="154"/>
      <c r="UOB16" s="154"/>
      <c r="UOC16" s="154"/>
      <c r="UOD16" s="154"/>
      <c r="UOE16" s="154"/>
      <c r="UOF16" s="154"/>
      <c r="UOG16" s="154"/>
      <c r="UOH16" s="154"/>
      <c r="UOI16" s="154"/>
      <c r="UOJ16" s="154"/>
      <c r="UOK16" s="154"/>
      <c r="UOL16" s="154"/>
      <c r="UOM16" s="154"/>
      <c r="UON16" s="154"/>
      <c r="UOO16" s="154"/>
      <c r="UOP16" s="154"/>
      <c r="UOQ16" s="154"/>
      <c r="UOR16" s="154"/>
      <c r="UOS16" s="154"/>
      <c r="UOT16" s="154"/>
      <c r="UOU16" s="154"/>
      <c r="UOV16" s="154"/>
      <c r="UOW16" s="154"/>
      <c r="UOX16" s="154"/>
      <c r="UOY16" s="154"/>
      <c r="UOZ16" s="154"/>
      <c r="UPA16" s="154"/>
      <c r="UPB16" s="154"/>
      <c r="UPC16" s="154"/>
      <c r="UPD16" s="154"/>
      <c r="UPE16" s="154"/>
      <c r="UPF16" s="154"/>
      <c r="UPG16" s="154"/>
      <c r="UPH16" s="154"/>
      <c r="UPI16" s="154"/>
      <c r="UPJ16" s="154"/>
      <c r="UPK16" s="154"/>
      <c r="UPL16" s="154"/>
      <c r="UPM16" s="154"/>
      <c r="UPN16" s="154"/>
      <c r="UPO16" s="154"/>
      <c r="UPP16" s="154"/>
      <c r="UPQ16" s="154"/>
      <c r="UPR16" s="154"/>
      <c r="UPS16" s="154"/>
      <c r="UPT16" s="154"/>
      <c r="UPU16" s="154"/>
      <c r="UPV16" s="154"/>
      <c r="UPW16" s="154"/>
      <c r="UPX16" s="154"/>
      <c r="UPY16" s="154"/>
      <c r="UPZ16" s="154"/>
      <c r="UQA16" s="154"/>
      <c r="UQB16" s="154"/>
      <c r="UQC16" s="154"/>
      <c r="UQD16" s="154"/>
      <c r="UQE16" s="154"/>
      <c r="UQF16" s="154"/>
      <c r="UQG16" s="154"/>
      <c r="UQH16" s="154"/>
      <c r="UQI16" s="154"/>
      <c r="UQJ16" s="154"/>
      <c r="UQK16" s="154"/>
      <c r="UQL16" s="154"/>
      <c r="UQM16" s="154"/>
      <c r="UQN16" s="154"/>
      <c r="UQO16" s="154"/>
      <c r="UQP16" s="154"/>
      <c r="UQQ16" s="154"/>
      <c r="UQR16" s="154"/>
      <c r="UQS16" s="154"/>
      <c r="UQT16" s="154"/>
      <c r="UQU16" s="154"/>
      <c r="UQV16" s="154"/>
      <c r="UQW16" s="154"/>
      <c r="UQX16" s="154"/>
      <c r="UQY16" s="154"/>
      <c r="UQZ16" s="154"/>
      <c r="URA16" s="154"/>
      <c r="URB16" s="154"/>
      <c r="URC16" s="154"/>
      <c r="URD16" s="154"/>
      <c r="URE16" s="154"/>
      <c r="URF16" s="154"/>
      <c r="URG16" s="154"/>
      <c r="URH16" s="154"/>
      <c r="URI16" s="154"/>
      <c r="URJ16" s="154"/>
      <c r="URK16" s="154"/>
      <c r="URL16" s="154"/>
      <c r="URM16" s="154"/>
      <c r="URN16" s="154"/>
      <c r="URO16" s="154"/>
      <c r="URP16" s="154"/>
      <c r="URQ16" s="154"/>
      <c r="URR16" s="154"/>
      <c r="URS16" s="154"/>
      <c r="URT16" s="154"/>
      <c r="URU16" s="154"/>
      <c r="URV16" s="154"/>
      <c r="URW16" s="154"/>
      <c r="URX16" s="154"/>
      <c r="URY16" s="154"/>
      <c r="URZ16" s="154"/>
      <c r="USA16" s="154"/>
      <c r="USB16" s="154"/>
      <c r="USC16" s="154"/>
      <c r="USD16" s="154"/>
      <c r="USE16" s="154"/>
      <c r="USF16" s="154"/>
      <c r="USG16" s="154"/>
      <c r="USH16" s="154"/>
      <c r="USI16" s="154"/>
      <c r="USJ16" s="154"/>
      <c r="USK16" s="154"/>
      <c r="USL16" s="154"/>
      <c r="USM16" s="154"/>
      <c r="USN16" s="154"/>
      <c r="USO16" s="154"/>
      <c r="USP16" s="154"/>
      <c r="USQ16" s="154"/>
      <c r="USR16" s="154"/>
      <c r="USS16" s="154"/>
      <c r="UST16" s="154"/>
      <c r="USU16" s="154"/>
      <c r="USV16" s="154"/>
      <c r="USW16" s="154"/>
      <c r="USX16" s="154"/>
      <c r="USY16" s="154"/>
      <c r="USZ16" s="154"/>
      <c r="UTA16" s="154"/>
      <c r="UTB16" s="154"/>
      <c r="UTC16" s="154"/>
      <c r="UTD16" s="154"/>
      <c r="UTE16" s="154"/>
      <c r="UTF16" s="154"/>
      <c r="UTG16" s="154"/>
      <c r="UTH16" s="154"/>
      <c r="UTI16" s="154"/>
      <c r="UTJ16" s="154"/>
      <c r="UTK16" s="154"/>
      <c r="UTL16" s="154"/>
      <c r="UTM16" s="154"/>
      <c r="UTN16" s="154"/>
      <c r="UTO16" s="154"/>
      <c r="UTP16" s="154"/>
      <c r="UTQ16" s="154"/>
      <c r="UTR16" s="154"/>
      <c r="UTS16" s="154"/>
      <c r="UTT16" s="154"/>
      <c r="UTU16" s="154"/>
      <c r="UTV16" s="154"/>
      <c r="UTW16" s="154"/>
      <c r="UTX16" s="154"/>
      <c r="UTY16" s="154"/>
      <c r="UTZ16" s="154"/>
      <c r="UUA16" s="154"/>
      <c r="UUB16" s="154"/>
      <c r="UUC16" s="154"/>
      <c r="UUD16" s="154"/>
      <c r="UUE16" s="154"/>
      <c r="UUF16" s="154"/>
      <c r="UUG16" s="154"/>
      <c r="UUH16" s="154"/>
      <c r="UUI16" s="154"/>
      <c r="UUJ16" s="154"/>
      <c r="UUK16" s="154"/>
      <c r="UUL16" s="154"/>
      <c r="UUM16" s="154"/>
      <c r="UUN16" s="154"/>
      <c r="UUO16" s="154"/>
      <c r="UUP16" s="154"/>
      <c r="UUQ16" s="154"/>
      <c r="UUR16" s="154"/>
      <c r="UUS16" s="154"/>
      <c r="UUT16" s="154"/>
      <c r="UUU16" s="154"/>
      <c r="UUV16" s="154"/>
      <c r="UUW16" s="154"/>
      <c r="UUX16" s="154"/>
      <c r="UUY16" s="154"/>
      <c r="UUZ16" s="154"/>
      <c r="UVA16" s="154"/>
      <c r="UVB16" s="154"/>
      <c r="UVC16" s="154"/>
      <c r="UVD16" s="154"/>
      <c r="UVE16" s="154"/>
      <c r="UVF16" s="154"/>
      <c r="UVG16" s="154"/>
      <c r="UVH16" s="154"/>
      <c r="UVI16" s="154"/>
      <c r="UVJ16" s="154"/>
      <c r="UVK16" s="154"/>
      <c r="UVL16" s="154"/>
      <c r="UVM16" s="154"/>
      <c r="UVN16" s="154"/>
      <c r="UVO16" s="154"/>
      <c r="UVP16" s="154"/>
      <c r="UVQ16" s="154"/>
      <c r="UVR16" s="154"/>
      <c r="UVS16" s="154"/>
      <c r="UVT16" s="154"/>
      <c r="UVU16" s="154"/>
      <c r="UVV16" s="154"/>
      <c r="UVW16" s="154"/>
      <c r="UVX16" s="154"/>
      <c r="UVY16" s="154"/>
      <c r="UVZ16" s="154"/>
      <c r="UWA16" s="154"/>
      <c r="UWB16" s="154"/>
      <c r="UWC16" s="154"/>
      <c r="UWD16" s="154"/>
      <c r="UWE16" s="154"/>
      <c r="UWF16" s="154"/>
      <c r="UWG16" s="154"/>
      <c r="UWH16" s="154"/>
      <c r="UWI16" s="154"/>
      <c r="UWJ16" s="154"/>
      <c r="UWK16" s="154"/>
      <c r="UWL16" s="154"/>
      <c r="UWM16" s="154"/>
      <c r="UWN16" s="154"/>
      <c r="UWO16" s="154"/>
      <c r="UWP16" s="154"/>
      <c r="UWQ16" s="154"/>
      <c r="UWR16" s="154"/>
      <c r="UWS16" s="154"/>
      <c r="UWT16" s="154"/>
      <c r="UWU16" s="154"/>
      <c r="UWV16" s="154"/>
      <c r="UWW16" s="154"/>
      <c r="UWX16" s="154"/>
      <c r="UWY16" s="154"/>
      <c r="UWZ16" s="154"/>
      <c r="UXA16" s="154"/>
      <c r="UXB16" s="154"/>
      <c r="UXC16" s="154"/>
      <c r="UXD16" s="154"/>
      <c r="UXE16" s="154"/>
      <c r="UXF16" s="154"/>
      <c r="UXG16" s="154"/>
      <c r="UXH16" s="154"/>
      <c r="UXI16" s="154"/>
      <c r="UXJ16" s="154"/>
      <c r="UXK16" s="154"/>
      <c r="UXL16" s="154"/>
      <c r="UXM16" s="154"/>
      <c r="UXN16" s="154"/>
      <c r="UXO16" s="154"/>
      <c r="UXP16" s="154"/>
      <c r="UXQ16" s="154"/>
      <c r="UXR16" s="154"/>
      <c r="UXS16" s="154"/>
      <c r="UXT16" s="154"/>
      <c r="UXU16" s="154"/>
      <c r="UXV16" s="154"/>
      <c r="UXW16" s="154"/>
      <c r="UXX16" s="154"/>
      <c r="UXY16" s="154"/>
      <c r="UXZ16" s="154"/>
      <c r="UYA16" s="154"/>
      <c r="UYB16" s="154"/>
      <c r="UYC16" s="154"/>
      <c r="UYD16" s="154"/>
      <c r="UYE16" s="154"/>
      <c r="UYF16" s="154"/>
      <c r="UYG16" s="154"/>
      <c r="UYH16" s="154"/>
      <c r="UYI16" s="154"/>
      <c r="UYJ16" s="154"/>
      <c r="UYK16" s="154"/>
      <c r="UYL16" s="154"/>
      <c r="UYM16" s="154"/>
      <c r="UYN16" s="154"/>
      <c r="UYO16" s="154"/>
      <c r="UYP16" s="154"/>
      <c r="UYQ16" s="154"/>
      <c r="UYR16" s="154"/>
      <c r="UYS16" s="154"/>
      <c r="UYT16" s="154"/>
      <c r="UYU16" s="154"/>
      <c r="UYV16" s="154"/>
      <c r="UYW16" s="154"/>
      <c r="UYX16" s="154"/>
      <c r="UYY16" s="154"/>
      <c r="UYZ16" s="154"/>
      <c r="UZA16" s="154"/>
      <c r="UZB16" s="154"/>
      <c r="UZC16" s="154"/>
      <c r="UZD16" s="154"/>
      <c r="UZE16" s="154"/>
      <c r="UZF16" s="154"/>
      <c r="UZG16" s="154"/>
      <c r="UZH16" s="154"/>
      <c r="UZI16" s="154"/>
      <c r="UZJ16" s="154"/>
      <c r="UZK16" s="154"/>
      <c r="UZL16" s="154"/>
      <c r="UZM16" s="154"/>
      <c r="UZN16" s="154"/>
      <c r="UZO16" s="154"/>
      <c r="UZP16" s="154"/>
      <c r="UZQ16" s="154"/>
      <c r="UZR16" s="154"/>
      <c r="UZS16" s="154"/>
      <c r="UZT16" s="154"/>
      <c r="UZU16" s="154"/>
      <c r="UZV16" s="154"/>
      <c r="UZW16" s="154"/>
      <c r="UZX16" s="154"/>
      <c r="UZY16" s="154"/>
      <c r="UZZ16" s="154"/>
      <c r="VAA16" s="154"/>
      <c r="VAB16" s="154"/>
      <c r="VAC16" s="154"/>
      <c r="VAD16" s="154"/>
      <c r="VAE16" s="154"/>
      <c r="VAF16" s="154"/>
      <c r="VAG16" s="154"/>
      <c r="VAH16" s="154"/>
      <c r="VAI16" s="154"/>
      <c r="VAJ16" s="154"/>
      <c r="VAK16" s="154"/>
      <c r="VAL16" s="154"/>
      <c r="VAM16" s="154"/>
      <c r="VAN16" s="154"/>
      <c r="VAO16" s="154"/>
      <c r="VAP16" s="154"/>
      <c r="VAQ16" s="154"/>
      <c r="VAR16" s="154"/>
      <c r="VAS16" s="154"/>
      <c r="VAT16" s="154"/>
      <c r="VAU16" s="154"/>
      <c r="VAV16" s="154"/>
      <c r="VAW16" s="154"/>
      <c r="VAX16" s="154"/>
      <c r="VAY16" s="154"/>
      <c r="VAZ16" s="154"/>
      <c r="VBA16" s="154"/>
      <c r="VBB16" s="154"/>
      <c r="VBC16" s="154"/>
      <c r="VBD16" s="154"/>
      <c r="VBE16" s="154"/>
      <c r="VBF16" s="154"/>
      <c r="VBG16" s="154"/>
      <c r="VBH16" s="154"/>
      <c r="VBI16" s="154"/>
      <c r="VBJ16" s="154"/>
      <c r="VBK16" s="154"/>
      <c r="VBL16" s="154"/>
      <c r="VBM16" s="154"/>
      <c r="VBN16" s="154"/>
      <c r="VBO16" s="154"/>
      <c r="VBP16" s="154"/>
      <c r="VBQ16" s="154"/>
      <c r="VBR16" s="154"/>
      <c r="VBS16" s="154"/>
      <c r="VBT16" s="154"/>
      <c r="VBU16" s="154"/>
      <c r="VBV16" s="154"/>
      <c r="VBW16" s="154"/>
      <c r="VBX16" s="154"/>
      <c r="VBY16" s="154"/>
      <c r="VBZ16" s="154"/>
      <c r="VCA16" s="154"/>
      <c r="VCB16" s="154"/>
      <c r="VCC16" s="154"/>
      <c r="VCD16" s="154"/>
      <c r="VCE16" s="154"/>
      <c r="VCF16" s="154"/>
      <c r="VCG16" s="154"/>
      <c r="VCH16" s="154"/>
      <c r="VCI16" s="154"/>
      <c r="VCJ16" s="154"/>
      <c r="VCK16" s="154"/>
      <c r="VCL16" s="154"/>
      <c r="VCM16" s="154"/>
      <c r="VCN16" s="154"/>
      <c r="VCO16" s="154"/>
      <c r="VCP16" s="154"/>
      <c r="VCQ16" s="154"/>
      <c r="VCR16" s="154"/>
      <c r="VCS16" s="154"/>
      <c r="VCT16" s="154"/>
      <c r="VCU16" s="154"/>
      <c r="VCV16" s="154"/>
      <c r="VCW16" s="154"/>
      <c r="VCX16" s="154"/>
      <c r="VCY16" s="154"/>
      <c r="VCZ16" s="154"/>
      <c r="VDA16" s="154"/>
      <c r="VDB16" s="154"/>
      <c r="VDC16" s="154"/>
      <c r="VDD16" s="154"/>
      <c r="VDE16" s="154"/>
      <c r="VDF16" s="154"/>
      <c r="VDG16" s="154"/>
      <c r="VDH16" s="154"/>
      <c r="VDI16" s="154"/>
      <c r="VDJ16" s="154"/>
      <c r="VDK16" s="154"/>
      <c r="VDL16" s="154"/>
      <c r="VDM16" s="154"/>
      <c r="VDN16" s="154"/>
      <c r="VDO16" s="154"/>
      <c r="VDP16" s="154"/>
      <c r="VDQ16" s="154"/>
      <c r="VDR16" s="154"/>
      <c r="VDS16" s="154"/>
      <c r="VDT16" s="154"/>
      <c r="VDU16" s="154"/>
      <c r="VDV16" s="154"/>
      <c r="VDW16" s="154"/>
      <c r="VDX16" s="154"/>
      <c r="VDY16" s="154"/>
      <c r="VDZ16" s="154"/>
      <c r="VEA16" s="154"/>
      <c r="VEB16" s="154"/>
      <c r="VEC16" s="154"/>
      <c r="VED16" s="154"/>
      <c r="VEE16" s="154"/>
      <c r="VEF16" s="154"/>
      <c r="VEG16" s="154"/>
      <c r="VEH16" s="154"/>
      <c r="VEI16" s="154"/>
      <c r="VEJ16" s="154"/>
      <c r="VEK16" s="154"/>
      <c r="VEL16" s="154"/>
      <c r="VEM16" s="154"/>
      <c r="VEN16" s="154"/>
      <c r="VEO16" s="154"/>
      <c r="VEP16" s="154"/>
      <c r="VEQ16" s="154"/>
      <c r="VER16" s="154"/>
      <c r="VES16" s="154"/>
      <c r="VET16" s="154"/>
      <c r="VEU16" s="154"/>
      <c r="VEV16" s="154"/>
      <c r="VEW16" s="154"/>
      <c r="VEX16" s="154"/>
      <c r="VEY16" s="154"/>
      <c r="VEZ16" s="154"/>
      <c r="VFA16" s="154"/>
      <c r="VFB16" s="154"/>
      <c r="VFC16" s="154"/>
      <c r="VFD16" s="154"/>
      <c r="VFE16" s="154"/>
      <c r="VFF16" s="154"/>
      <c r="VFG16" s="154"/>
      <c r="VFH16" s="154"/>
      <c r="VFI16" s="154"/>
      <c r="VFJ16" s="154"/>
      <c r="VFK16" s="154"/>
      <c r="VFL16" s="154"/>
      <c r="VFM16" s="154"/>
      <c r="VFN16" s="154"/>
      <c r="VFO16" s="154"/>
      <c r="VFP16" s="154"/>
      <c r="VFQ16" s="154"/>
      <c r="VFR16" s="154"/>
      <c r="VFS16" s="154"/>
      <c r="VFT16" s="154"/>
      <c r="VFU16" s="154"/>
      <c r="VFV16" s="154"/>
      <c r="VFW16" s="154"/>
      <c r="VFX16" s="154"/>
      <c r="VFY16" s="154"/>
      <c r="VFZ16" s="154"/>
      <c r="VGA16" s="154"/>
      <c r="VGB16" s="154"/>
      <c r="VGC16" s="154"/>
      <c r="VGD16" s="154"/>
      <c r="VGE16" s="154"/>
      <c r="VGF16" s="154"/>
      <c r="VGG16" s="154"/>
      <c r="VGH16" s="154"/>
      <c r="VGI16" s="154"/>
      <c r="VGJ16" s="154"/>
      <c r="VGK16" s="154"/>
      <c r="VGL16" s="154"/>
      <c r="VGM16" s="154"/>
      <c r="VGN16" s="154"/>
      <c r="VGO16" s="154"/>
      <c r="VGP16" s="154"/>
      <c r="VGQ16" s="154"/>
      <c r="VGR16" s="154"/>
      <c r="VGS16" s="154"/>
      <c r="VGT16" s="154"/>
      <c r="VGU16" s="154"/>
      <c r="VGV16" s="154"/>
      <c r="VGW16" s="154"/>
      <c r="VGX16" s="154"/>
      <c r="VGY16" s="154"/>
      <c r="VGZ16" s="154"/>
      <c r="VHA16" s="154"/>
      <c r="VHB16" s="154"/>
      <c r="VHC16" s="154"/>
      <c r="VHD16" s="154"/>
      <c r="VHE16" s="154"/>
      <c r="VHF16" s="154"/>
      <c r="VHG16" s="154"/>
      <c r="VHH16" s="154"/>
      <c r="VHI16" s="154"/>
      <c r="VHJ16" s="154"/>
      <c r="VHK16" s="154"/>
      <c r="VHL16" s="154"/>
      <c r="VHM16" s="154"/>
      <c r="VHN16" s="154"/>
      <c r="VHO16" s="154"/>
      <c r="VHP16" s="154"/>
      <c r="VHQ16" s="154"/>
      <c r="VHR16" s="154"/>
      <c r="VHS16" s="154"/>
      <c r="VHT16" s="154"/>
      <c r="VHU16" s="154"/>
      <c r="VHV16" s="154"/>
      <c r="VHW16" s="154"/>
      <c r="VHX16" s="154"/>
      <c r="VHY16" s="154"/>
      <c r="VHZ16" s="154"/>
      <c r="VIA16" s="154"/>
      <c r="VIB16" s="154"/>
      <c r="VIC16" s="154"/>
      <c r="VID16" s="154"/>
      <c r="VIE16" s="154"/>
      <c r="VIF16" s="154"/>
      <c r="VIG16" s="154"/>
      <c r="VIH16" s="154"/>
      <c r="VII16" s="154"/>
      <c r="VIJ16" s="154"/>
      <c r="VIK16" s="154"/>
      <c r="VIL16" s="154"/>
      <c r="VIM16" s="154"/>
      <c r="VIN16" s="154"/>
      <c r="VIO16" s="154"/>
      <c r="VIP16" s="154"/>
      <c r="VIQ16" s="154"/>
      <c r="VIR16" s="154"/>
      <c r="VIS16" s="154"/>
      <c r="VIT16" s="154"/>
      <c r="VIU16" s="154"/>
      <c r="VIV16" s="154"/>
      <c r="VIW16" s="154"/>
      <c r="VIX16" s="154"/>
      <c r="VIY16" s="154"/>
      <c r="VIZ16" s="154"/>
      <c r="VJA16" s="154"/>
      <c r="VJB16" s="154"/>
      <c r="VJC16" s="154"/>
      <c r="VJD16" s="154"/>
      <c r="VJE16" s="154"/>
      <c r="VJF16" s="154"/>
      <c r="VJG16" s="154"/>
      <c r="VJH16" s="154"/>
      <c r="VJI16" s="154"/>
      <c r="VJJ16" s="154"/>
      <c r="VJK16" s="154"/>
      <c r="VJL16" s="154"/>
      <c r="VJM16" s="154"/>
      <c r="VJN16" s="154"/>
      <c r="VJO16" s="154"/>
      <c r="VJP16" s="154"/>
      <c r="VJQ16" s="154"/>
      <c r="VJR16" s="154"/>
      <c r="VJS16" s="154"/>
      <c r="VJT16" s="154"/>
      <c r="VJU16" s="154"/>
      <c r="VJV16" s="154"/>
      <c r="VJW16" s="154"/>
      <c r="VJX16" s="154"/>
      <c r="VJY16" s="154"/>
      <c r="VJZ16" s="154"/>
      <c r="VKA16" s="154"/>
      <c r="VKB16" s="154"/>
      <c r="VKC16" s="154"/>
      <c r="VKD16" s="154"/>
      <c r="VKE16" s="154"/>
      <c r="VKF16" s="154"/>
      <c r="VKG16" s="154"/>
      <c r="VKH16" s="154"/>
      <c r="VKI16" s="154"/>
      <c r="VKJ16" s="154"/>
      <c r="VKK16" s="154"/>
      <c r="VKL16" s="154"/>
      <c r="VKM16" s="154"/>
      <c r="VKN16" s="154"/>
      <c r="VKO16" s="154"/>
      <c r="VKP16" s="154"/>
      <c r="VKQ16" s="154"/>
      <c r="VKR16" s="154"/>
      <c r="VKS16" s="154"/>
      <c r="VKT16" s="154"/>
      <c r="VKU16" s="154"/>
      <c r="VKV16" s="154"/>
      <c r="VKW16" s="154"/>
      <c r="VKX16" s="154"/>
      <c r="VKY16" s="154"/>
      <c r="VKZ16" s="154"/>
      <c r="VLA16" s="154"/>
      <c r="VLB16" s="154"/>
      <c r="VLC16" s="154"/>
      <c r="VLD16" s="154"/>
      <c r="VLE16" s="154"/>
      <c r="VLF16" s="154"/>
      <c r="VLG16" s="154"/>
      <c r="VLH16" s="154"/>
      <c r="VLI16" s="154"/>
      <c r="VLJ16" s="154"/>
      <c r="VLK16" s="154"/>
      <c r="VLL16" s="154"/>
      <c r="VLM16" s="154"/>
      <c r="VLN16" s="154"/>
      <c r="VLO16" s="154"/>
      <c r="VLP16" s="154"/>
      <c r="VLQ16" s="154"/>
      <c r="VLR16" s="154"/>
      <c r="VLS16" s="154"/>
      <c r="VLT16" s="154"/>
      <c r="VLU16" s="154"/>
      <c r="VLV16" s="154"/>
      <c r="VLW16" s="154"/>
      <c r="VLX16" s="154"/>
      <c r="VLY16" s="154"/>
      <c r="VLZ16" s="154"/>
      <c r="VMA16" s="154"/>
      <c r="VMB16" s="154"/>
      <c r="VMC16" s="154"/>
      <c r="VMD16" s="154"/>
      <c r="VME16" s="154"/>
      <c r="VMF16" s="154"/>
      <c r="VMG16" s="154"/>
      <c r="VMH16" s="154"/>
      <c r="VMI16" s="154"/>
      <c r="VMJ16" s="154"/>
      <c r="VMK16" s="154"/>
      <c r="VML16" s="154"/>
      <c r="VMM16" s="154"/>
      <c r="VMN16" s="154"/>
      <c r="VMO16" s="154"/>
      <c r="VMP16" s="154"/>
      <c r="VMQ16" s="154"/>
      <c r="VMR16" s="154"/>
      <c r="VMS16" s="154"/>
      <c r="VMT16" s="154"/>
      <c r="VMU16" s="154"/>
      <c r="VMV16" s="154"/>
      <c r="VMW16" s="154"/>
      <c r="VMX16" s="154"/>
      <c r="VMY16" s="154"/>
      <c r="VMZ16" s="154"/>
      <c r="VNA16" s="154"/>
      <c r="VNB16" s="154"/>
      <c r="VNC16" s="154"/>
      <c r="VND16" s="154"/>
      <c r="VNE16" s="154"/>
      <c r="VNF16" s="154"/>
      <c r="VNG16" s="154"/>
      <c r="VNH16" s="154"/>
      <c r="VNI16" s="154"/>
      <c r="VNJ16" s="154"/>
      <c r="VNK16" s="154"/>
      <c r="VNL16" s="154"/>
      <c r="VNM16" s="154"/>
      <c r="VNN16" s="154"/>
      <c r="VNO16" s="154"/>
      <c r="VNP16" s="154"/>
      <c r="VNQ16" s="154"/>
      <c r="VNR16" s="154"/>
      <c r="VNS16" s="154"/>
      <c r="VNT16" s="154"/>
      <c r="VNU16" s="154"/>
      <c r="VNV16" s="154"/>
      <c r="VNW16" s="154"/>
      <c r="VNX16" s="154"/>
      <c r="VNY16" s="154"/>
      <c r="VNZ16" s="154"/>
      <c r="VOA16" s="154"/>
      <c r="VOB16" s="154"/>
      <c r="VOC16" s="154"/>
      <c r="VOD16" s="154"/>
      <c r="VOE16" s="154"/>
      <c r="VOF16" s="154"/>
      <c r="VOG16" s="154"/>
      <c r="VOH16" s="154"/>
      <c r="VOI16" s="154"/>
      <c r="VOJ16" s="154"/>
      <c r="VOK16" s="154"/>
      <c r="VOL16" s="154"/>
      <c r="VOM16" s="154"/>
      <c r="VON16" s="154"/>
      <c r="VOO16" s="154"/>
      <c r="VOP16" s="154"/>
      <c r="VOQ16" s="154"/>
      <c r="VOR16" s="154"/>
      <c r="VOS16" s="154"/>
      <c r="VOT16" s="154"/>
      <c r="VOU16" s="154"/>
      <c r="VOV16" s="154"/>
      <c r="VOW16" s="154"/>
      <c r="VOX16" s="154"/>
      <c r="VOY16" s="154"/>
      <c r="VOZ16" s="154"/>
      <c r="VPA16" s="154"/>
      <c r="VPB16" s="154"/>
      <c r="VPC16" s="154"/>
      <c r="VPD16" s="154"/>
      <c r="VPE16" s="154"/>
      <c r="VPF16" s="154"/>
      <c r="VPG16" s="154"/>
      <c r="VPH16" s="154"/>
      <c r="VPI16" s="154"/>
      <c r="VPJ16" s="154"/>
      <c r="VPK16" s="154"/>
      <c r="VPL16" s="154"/>
      <c r="VPM16" s="154"/>
      <c r="VPN16" s="154"/>
      <c r="VPO16" s="154"/>
      <c r="VPP16" s="154"/>
      <c r="VPQ16" s="154"/>
      <c r="VPR16" s="154"/>
      <c r="VPS16" s="154"/>
      <c r="VPT16" s="154"/>
      <c r="VPU16" s="154"/>
      <c r="VPV16" s="154"/>
      <c r="VPW16" s="154"/>
      <c r="VPX16" s="154"/>
      <c r="VPY16" s="154"/>
      <c r="VPZ16" s="154"/>
      <c r="VQA16" s="154"/>
      <c r="VQB16" s="154"/>
      <c r="VQC16" s="154"/>
      <c r="VQD16" s="154"/>
      <c r="VQE16" s="154"/>
      <c r="VQF16" s="154"/>
      <c r="VQG16" s="154"/>
      <c r="VQH16" s="154"/>
      <c r="VQI16" s="154"/>
      <c r="VQJ16" s="154"/>
      <c r="VQK16" s="154"/>
      <c r="VQL16" s="154"/>
      <c r="VQM16" s="154"/>
      <c r="VQN16" s="154"/>
      <c r="VQO16" s="154"/>
      <c r="VQP16" s="154"/>
      <c r="VQQ16" s="154"/>
      <c r="VQR16" s="154"/>
      <c r="VQS16" s="154"/>
      <c r="VQT16" s="154"/>
      <c r="VQU16" s="154"/>
      <c r="VQV16" s="154"/>
      <c r="VQW16" s="154"/>
      <c r="VQX16" s="154"/>
      <c r="VQY16" s="154"/>
      <c r="VQZ16" s="154"/>
      <c r="VRA16" s="154"/>
      <c r="VRB16" s="154"/>
      <c r="VRC16" s="154"/>
      <c r="VRD16" s="154"/>
      <c r="VRE16" s="154"/>
      <c r="VRF16" s="154"/>
      <c r="VRG16" s="154"/>
      <c r="VRH16" s="154"/>
      <c r="VRI16" s="154"/>
      <c r="VRJ16" s="154"/>
      <c r="VRK16" s="154"/>
      <c r="VRL16" s="154"/>
      <c r="VRM16" s="154"/>
      <c r="VRN16" s="154"/>
      <c r="VRO16" s="154"/>
      <c r="VRP16" s="154"/>
      <c r="VRQ16" s="154"/>
      <c r="VRR16" s="154"/>
      <c r="VRS16" s="154"/>
      <c r="VRT16" s="154"/>
      <c r="VRU16" s="154"/>
      <c r="VRV16" s="154"/>
      <c r="VRW16" s="154"/>
      <c r="VRX16" s="154"/>
      <c r="VRY16" s="154"/>
      <c r="VRZ16" s="154"/>
      <c r="VSA16" s="154"/>
      <c r="VSB16" s="154"/>
      <c r="VSC16" s="154"/>
      <c r="VSD16" s="154"/>
      <c r="VSE16" s="154"/>
      <c r="VSF16" s="154"/>
      <c r="VSG16" s="154"/>
      <c r="VSH16" s="154"/>
      <c r="VSI16" s="154"/>
      <c r="VSJ16" s="154"/>
      <c r="VSK16" s="154"/>
      <c r="VSL16" s="154"/>
      <c r="VSM16" s="154"/>
      <c r="VSN16" s="154"/>
      <c r="VSO16" s="154"/>
      <c r="VSP16" s="154"/>
      <c r="VSQ16" s="154"/>
      <c r="VSR16" s="154"/>
      <c r="VSS16" s="154"/>
      <c r="VST16" s="154"/>
      <c r="VSU16" s="154"/>
      <c r="VSV16" s="154"/>
      <c r="VSW16" s="154"/>
      <c r="VSX16" s="154"/>
      <c r="VSY16" s="154"/>
      <c r="VSZ16" s="154"/>
      <c r="VTA16" s="154"/>
      <c r="VTB16" s="154"/>
      <c r="VTC16" s="154"/>
      <c r="VTD16" s="154"/>
      <c r="VTE16" s="154"/>
      <c r="VTF16" s="154"/>
      <c r="VTG16" s="154"/>
      <c r="VTH16" s="154"/>
      <c r="VTI16" s="154"/>
      <c r="VTJ16" s="154"/>
      <c r="VTK16" s="154"/>
      <c r="VTL16" s="154"/>
      <c r="VTM16" s="154"/>
      <c r="VTN16" s="154"/>
      <c r="VTO16" s="154"/>
      <c r="VTP16" s="154"/>
      <c r="VTQ16" s="154"/>
      <c r="VTR16" s="154"/>
      <c r="VTS16" s="154"/>
      <c r="VTT16" s="154"/>
      <c r="VTU16" s="154"/>
      <c r="VTV16" s="154"/>
      <c r="VTW16" s="154"/>
      <c r="VTX16" s="154"/>
      <c r="VTY16" s="154"/>
      <c r="VTZ16" s="154"/>
      <c r="VUA16" s="154"/>
      <c r="VUB16" s="154"/>
      <c r="VUC16" s="154"/>
      <c r="VUD16" s="154"/>
      <c r="VUE16" s="154"/>
      <c r="VUF16" s="154"/>
      <c r="VUG16" s="154"/>
      <c r="VUH16" s="154"/>
      <c r="VUI16" s="154"/>
      <c r="VUJ16" s="154"/>
      <c r="VUK16" s="154"/>
      <c r="VUL16" s="154"/>
      <c r="VUM16" s="154"/>
      <c r="VUN16" s="154"/>
      <c r="VUO16" s="154"/>
      <c r="VUP16" s="154"/>
      <c r="VUQ16" s="154"/>
      <c r="VUR16" s="154"/>
      <c r="VUS16" s="154"/>
      <c r="VUT16" s="154"/>
      <c r="VUU16" s="154"/>
      <c r="VUV16" s="154"/>
      <c r="VUW16" s="154"/>
      <c r="VUX16" s="154"/>
      <c r="VUY16" s="154"/>
      <c r="VUZ16" s="154"/>
      <c r="VVA16" s="154"/>
      <c r="VVB16" s="154"/>
      <c r="VVC16" s="154"/>
      <c r="VVD16" s="154"/>
      <c r="VVE16" s="154"/>
      <c r="VVF16" s="154"/>
      <c r="VVG16" s="154"/>
      <c r="VVH16" s="154"/>
      <c r="VVI16" s="154"/>
      <c r="VVJ16" s="154"/>
      <c r="VVK16" s="154"/>
      <c r="VVL16" s="154"/>
      <c r="VVM16" s="154"/>
      <c r="VVN16" s="154"/>
      <c r="VVO16" s="154"/>
      <c r="VVP16" s="154"/>
      <c r="VVQ16" s="154"/>
      <c r="VVR16" s="154"/>
      <c r="VVS16" s="154"/>
      <c r="VVT16" s="154"/>
      <c r="VVU16" s="154"/>
      <c r="VVV16" s="154"/>
      <c r="VVW16" s="154"/>
      <c r="VVX16" s="154"/>
      <c r="VVY16" s="154"/>
      <c r="VVZ16" s="154"/>
      <c r="VWA16" s="154"/>
      <c r="VWB16" s="154"/>
      <c r="VWC16" s="154"/>
      <c r="VWD16" s="154"/>
      <c r="VWE16" s="154"/>
      <c r="VWF16" s="154"/>
      <c r="VWG16" s="154"/>
      <c r="VWH16" s="154"/>
      <c r="VWI16" s="154"/>
      <c r="VWJ16" s="154"/>
      <c r="VWK16" s="154"/>
      <c r="VWL16" s="154"/>
      <c r="VWM16" s="154"/>
      <c r="VWN16" s="154"/>
      <c r="VWO16" s="154"/>
      <c r="VWP16" s="154"/>
      <c r="VWQ16" s="154"/>
      <c r="VWR16" s="154"/>
      <c r="VWS16" s="154"/>
      <c r="VWT16" s="154"/>
      <c r="VWU16" s="154"/>
      <c r="VWV16" s="154"/>
      <c r="VWW16" s="154"/>
      <c r="VWX16" s="154"/>
      <c r="VWY16" s="154"/>
      <c r="VWZ16" s="154"/>
      <c r="VXA16" s="154"/>
      <c r="VXB16" s="154"/>
      <c r="VXC16" s="154"/>
      <c r="VXD16" s="154"/>
      <c r="VXE16" s="154"/>
      <c r="VXF16" s="154"/>
      <c r="VXG16" s="154"/>
      <c r="VXH16" s="154"/>
      <c r="VXI16" s="154"/>
      <c r="VXJ16" s="154"/>
      <c r="VXK16" s="154"/>
      <c r="VXL16" s="154"/>
      <c r="VXM16" s="154"/>
      <c r="VXN16" s="154"/>
      <c r="VXO16" s="154"/>
      <c r="VXP16" s="154"/>
      <c r="VXQ16" s="154"/>
      <c r="VXR16" s="154"/>
      <c r="VXS16" s="154"/>
      <c r="VXT16" s="154"/>
      <c r="VXU16" s="154"/>
      <c r="VXV16" s="154"/>
      <c r="VXW16" s="154"/>
      <c r="VXX16" s="154"/>
      <c r="VXY16" s="154"/>
      <c r="VXZ16" s="154"/>
      <c r="VYA16" s="154"/>
      <c r="VYB16" s="154"/>
      <c r="VYC16" s="154"/>
      <c r="VYD16" s="154"/>
      <c r="VYE16" s="154"/>
      <c r="VYF16" s="154"/>
      <c r="VYG16" s="154"/>
      <c r="VYH16" s="154"/>
      <c r="VYI16" s="154"/>
      <c r="VYJ16" s="154"/>
      <c r="VYK16" s="154"/>
      <c r="VYL16" s="154"/>
      <c r="VYM16" s="154"/>
      <c r="VYN16" s="154"/>
      <c r="VYO16" s="154"/>
      <c r="VYP16" s="154"/>
      <c r="VYQ16" s="154"/>
      <c r="VYR16" s="154"/>
      <c r="VYS16" s="154"/>
      <c r="VYT16" s="154"/>
      <c r="VYU16" s="154"/>
      <c r="VYV16" s="154"/>
      <c r="VYW16" s="154"/>
      <c r="VYX16" s="154"/>
      <c r="VYY16" s="154"/>
      <c r="VYZ16" s="154"/>
      <c r="VZA16" s="154"/>
      <c r="VZB16" s="154"/>
      <c r="VZC16" s="154"/>
      <c r="VZD16" s="154"/>
      <c r="VZE16" s="154"/>
      <c r="VZF16" s="154"/>
      <c r="VZG16" s="154"/>
      <c r="VZH16" s="154"/>
      <c r="VZI16" s="154"/>
      <c r="VZJ16" s="154"/>
      <c r="VZK16" s="154"/>
      <c r="VZL16" s="154"/>
      <c r="VZM16" s="154"/>
      <c r="VZN16" s="154"/>
      <c r="VZO16" s="154"/>
      <c r="VZP16" s="154"/>
      <c r="VZQ16" s="154"/>
      <c r="VZR16" s="154"/>
      <c r="VZS16" s="154"/>
      <c r="VZT16" s="154"/>
      <c r="VZU16" s="154"/>
      <c r="VZV16" s="154"/>
      <c r="VZW16" s="154"/>
      <c r="VZX16" s="154"/>
      <c r="VZY16" s="154"/>
      <c r="VZZ16" s="154"/>
      <c r="WAA16" s="154"/>
      <c r="WAB16" s="154"/>
      <c r="WAC16" s="154"/>
      <c r="WAD16" s="154"/>
      <c r="WAE16" s="154"/>
      <c r="WAF16" s="154"/>
      <c r="WAG16" s="154"/>
      <c r="WAH16" s="154"/>
      <c r="WAI16" s="154"/>
      <c r="WAJ16" s="154"/>
      <c r="WAK16" s="154"/>
      <c r="WAL16" s="154"/>
      <c r="WAM16" s="154"/>
      <c r="WAN16" s="154"/>
      <c r="WAO16" s="154"/>
      <c r="WAP16" s="154"/>
      <c r="WAQ16" s="154"/>
      <c r="WAR16" s="154"/>
      <c r="WAS16" s="154"/>
      <c r="WAT16" s="154"/>
      <c r="WAU16" s="154"/>
      <c r="WAV16" s="154"/>
      <c r="WAW16" s="154"/>
      <c r="WAX16" s="154"/>
      <c r="WAY16" s="154"/>
      <c r="WAZ16" s="154"/>
      <c r="WBA16" s="154"/>
      <c r="WBB16" s="154"/>
      <c r="WBC16" s="154"/>
      <c r="WBD16" s="154"/>
      <c r="WBE16" s="154"/>
      <c r="WBF16" s="154"/>
      <c r="WBG16" s="154"/>
      <c r="WBH16" s="154"/>
      <c r="WBI16" s="154"/>
      <c r="WBJ16" s="154"/>
      <c r="WBK16" s="154"/>
      <c r="WBL16" s="154"/>
      <c r="WBM16" s="154"/>
      <c r="WBN16" s="154"/>
      <c r="WBO16" s="154"/>
      <c r="WBP16" s="154"/>
      <c r="WBQ16" s="154"/>
      <c r="WBR16" s="154"/>
      <c r="WBS16" s="154"/>
      <c r="WBT16" s="154"/>
      <c r="WBU16" s="154"/>
      <c r="WBV16" s="154"/>
      <c r="WBW16" s="154"/>
      <c r="WBX16" s="154"/>
      <c r="WBY16" s="154"/>
      <c r="WBZ16" s="154"/>
      <c r="WCA16" s="154"/>
      <c r="WCB16" s="154"/>
      <c r="WCC16" s="154"/>
      <c r="WCD16" s="154"/>
      <c r="WCE16" s="154"/>
      <c r="WCF16" s="154"/>
      <c r="WCG16" s="154"/>
      <c r="WCH16" s="154"/>
      <c r="WCI16" s="154"/>
      <c r="WCJ16" s="154"/>
      <c r="WCK16" s="154"/>
      <c r="WCL16" s="154"/>
      <c r="WCM16" s="154"/>
      <c r="WCN16" s="154"/>
      <c r="WCO16" s="154"/>
      <c r="WCP16" s="154"/>
      <c r="WCQ16" s="154"/>
      <c r="WCR16" s="154"/>
      <c r="WCS16" s="154"/>
      <c r="WCT16" s="154"/>
      <c r="WCU16" s="154"/>
      <c r="WCV16" s="154"/>
      <c r="WCW16" s="154"/>
      <c r="WCX16" s="154"/>
      <c r="WCY16" s="154"/>
      <c r="WCZ16" s="154"/>
      <c r="WDA16" s="154"/>
      <c r="WDB16" s="154"/>
      <c r="WDC16" s="154"/>
      <c r="WDD16" s="154"/>
      <c r="WDE16" s="154"/>
      <c r="WDF16" s="154"/>
      <c r="WDG16" s="154"/>
      <c r="WDH16" s="154"/>
      <c r="WDI16" s="154"/>
      <c r="WDJ16" s="154"/>
      <c r="WDK16" s="154"/>
      <c r="WDL16" s="154"/>
      <c r="WDM16" s="154"/>
      <c r="WDN16" s="154"/>
      <c r="WDO16" s="154"/>
      <c r="WDP16" s="154"/>
      <c r="WDQ16" s="154"/>
      <c r="WDR16" s="154"/>
      <c r="WDS16" s="154"/>
      <c r="WDT16" s="154"/>
      <c r="WDU16" s="154"/>
      <c r="WDV16" s="154"/>
      <c r="WDW16" s="154"/>
      <c r="WDX16" s="154"/>
      <c r="WDY16" s="154"/>
      <c r="WDZ16" s="154"/>
      <c r="WEA16" s="154"/>
      <c r="WEB16" s="154"/>
      <c r="WEC16" s="154"/>
      <c r="WED16" s="154"/>
      <c r="WEE16" s="154"/>
      <c r="WEF16" s="154"/>
      <c r="WEG16" s="154"/>
      <c r="WEH16" s="154"/>
      <c r="WEI16" s="154"/>
      <c r="WEJ16" s="154"/>
      <c r="WEK16" s="154"/>
      <c r="WEL16" s="154"/>
      <c r="WEM16" s="154"/>
      <c r="WEN16" s="154"/>
      <c r="WEO16" s="154"/>
      <c r="WEP16" s="154"/>
      <c r="WEQ16" s="154"/>
      <c r="WER16" s="154"/>
      <c r="WES16" s="154"/>
      <c r="WET16" s="154"/>
      <c r="WEU16" s="154"/>
      <c r="WEV16" s="154"/>
      <c r="WEW16" s="154"/>
      <c r="WEX16" s="154"/>
      <c r="WEY16" s="154"/>
      <c r="WEZ16" s="154"/>
      <c r="WFA16" s="154"/>
      <c r="WFB16" s="154"/>
      <c r="WFC16" s="154"/>
      <c r="WFD16" s="154"/>
      <c r="WFE16" s="154"/>
      <c r="WFF16" s="154"/>
      <c r="WFG16" s="154"/>
      <c r="WFH16" s="154"/>
      <c r="WFI16" s="154"/>
      <c r="WFJ16" s="154"/>
      <c r="WFK16" s="154"/>
      <c r="WFL16" s="154"/>
      <c r="WFM16" s="154"/>
      <c r="WFN16" s="154"/>
      <c r="WFO16" s="154"/>
      <c r="WFP16" s="154"/>
      <c r="WFQ16" s="154"/>
      <c r="WFR16" s="154"/>
      <c r="WFS16" s="154"/>
      <c r="WFT16" s="154"/>
      <c r="WFU16" s="154"/>
      <c r="WFV16" s="154"/>
      <c r="WFW16" s="154"/>
      <c r="WFX16" s="154"/>
      <c r="WFY16" s="154"/>
      <c r="WFZ16" s="154"/>
      <c r="WGA16" s="154"/>
      <c r="WGB16" s="154"/>
      <c r="WGC16" s="154"/>
      <c r="WGD16" s="154"/>
      <c r="WGE16" s="154"/>
      <c r="WGF16" s="154"/>
      <c r="WGG16" s="154"/>
      <c r="WGH16" s="154"/>
      <c r="WGI16" s="154"/>
      <c r="WGJ16" s="154"/>
      <c r="WGK16" s="154"/>
      <c r="WGL16" s="154"/>
      <c r="WGM16" s="154"/>
      <c r="WGN16" s="154"/>
      <c r="WGO16" s="154"/>
      <c r="WGP16" s="154"/>
      <c r="WGQ16" s="154"/>
      <c r="WGR16" s="154"/>
      <c r="WGS16" s="154"/>
      <c r="WGT16" s="154"/>
      <c r="WGU16" s="154"/>
      <c r="WGV16" s="154"/>
      <c r="WGW16" s="154"/>
      <c r="WGX16" s="154"/>
      <c r="WGY16" s="154"/>
      <c r="WGZ16" s="154"/>
      <c r="WHA16" s="154"/>
      <c r="WHB16" s="154"/>
      <c r="WHC16" s="154"/>
      <c r="WHD16" s="154"/>
      <c r="WHE16" s="154"/>
      <c r="WHF16" s="154"/>
      <c r="WHG16" s="154"/>
      <c r="WHH16" s="154"/>
      <c r="WHI16" s="154"/>
      <c r="WHJ16" s="154"/>
      <c r="WHK16" s="154"/>
      <c r="WHL16" s="154"/>
      <c r="WHM16" s="154"/>
      <c r="WHN16" s="154"/>
      <c r="WHO16" s="154"/>
      <c r="WHP16" s="154"/>
      <c r="WHQ16" s="154"/>
      <c r="WHR16" s="154"/>
      <c r="WHS16" s="154"/>
      <c r="WHT16" s="154"/>
      <c r="WHU16" s="154"/>
      <c r="WHV16" s="154"/>
      <c r="WHW16" s="154"/>
      <c r="WHX16" s="154"/>
      <c r="WHY16" s="154"/>
      <c r="WHZ16" s="154"/>
      <c r="WIA16" s="154"/>
      <c r="WIB16" s="154"/>
      <c r="WIC16" s="154"/>
      <c r="WID16" s="154"/>
      <c r="WIE16" s="154"/>
      <c r="WIF16" s="154"/>
      <c r="WIG16" s="154"/>
      <c r="WIH16" s="154"/>
      <c r="WII16" s="154"/>
      <c r="WIJ16" s="154"/>
      <c r="WIK16" s="154"/>
      <c r="WIL16" s="154"/>
      <c r="WIM16" s="154"/>
      <c r="WIN16" s="154"/>
      <c r="WIO16" s="154"/>
      <c r="WIP16" s="154"/>
      <c r="WIQ16" s="154"/>
      <c r="WIR16" s="154"/>
      <c r="WIS16" s="154"/>
      <c r="WIT16" s="154"/>
      <c r="WIU16" s="154"/>
      <c r="WIV16" s="154"/>
      <c r="WIW16" s="154"/>
      <c r="WIX16" s="154"/>
      <c r="WIY16" s="154"/>
      <c r="WIZ16" s="154"/>
      <c r="WJA16" s="154"/>
      <c r="WJB16" s="154"/>
      <c r="WJC16" s="154"/>
      <c r="WJD16" s="154"/>
      <c r="WJE16" s="154"/>
      <c r="WJF16" s="154"/>
      <c r="WJG16" s="154"/>
      <c r="WJH16" s="154"/>
      <c r="WJI16" s="154"/>
      <c r="WJJ16" s="154"/>
      <c r="WJK16" s="154"/>
      <c r="WJL16" s="154"/>
      <c r="WJM16" s="154"/>
      <c r="WJN16" s="154"/>
      <c r="WJO16" s="154"/>
      <c r="WJP16" s="154"/>
      <c r="WJQ16" s="154"/>
      <c r="WJR16" s="154"/>
      <c r="WJS16" s="154"/>
      <c r="WJT16" s="154"/>
      <c r="WJU16" s="154"/>
      <c r="WJV16" s="154"/>
      <c r="WJW16" s="154"/>
      <c r="WJX16" s="154"/>
      <c r="WJY16" s="154"/>
      <c r="WJZ16" s="154"/>
      <c r="WKA16" s="154"/>
      <c r="WKB16" s="154"/>
      <c r="WKC16" s="154"/>
      <c r="WKD16" s="154"/>
      <c r="WKE16" s="154"/>
      <c r="WKF16" s="154"/>
      <c r="WKG16" s="154"/>
      <c r="WKH16" s="154"/>
      <c r="WKI16" s="154"/>
      <c r="WKJ16" s="154"/>
      <c r="WKK16" s="154"/>
      <c r="WKL16" s="154"/>
      <c r="WKM16" s="154"/>
      <c r="WKN16" s="154"/>
      <c r="WKO16" s="154"/>
      <c r="WKP16" s="154"/>
      <c r="WKQ16" s="154"/>
      <c r="WKR16" s="154"/>
      <c r="WKS16" s="154"/>
      <c r="WKT16" s="154"/>
      <c r="WKU16" s="154"/>
      <c r="WKV16" s="154"/>
      <c r="WKW16" s="154"/>
      <c r="WKX16" s="154"/>
      <c r="WKY16" s="154"/>
      <c r="WKZ16" s="154"/>
      <c r="WLA16" s="154"/>
      <c r="WLB16" s="154"/>
      <c r="WLC16" s="154"/>
      <c r="WLD16" s="154"/>
      <c r="WLE16" s="154"/>
      <c r="WLF16" s="154"/>
      <c r="WLG16" s="154"/>
      <c r="WLH16" s="154"/>
      <c r="WLI16" s="154"/>
      <c r="WLJ16" s="154"/>
      <c r="WLK16" s="154"/>
      <c r="WLL16" s="154"/>
      <c r="WLM16" s="154"/>
      <c r="WLN16" s="154"/>
      <c r="WLO16" s="154"/>
      <c r="WLP16" s="154"/>
      <c r="WLQ16" s="154"/>
      <c r="WLR16" s="154"/>
      <c r="WLS16" s="154"/>
      <c r="WLT16" s="154"/>
      <c r="WLU16" s="154"/>
      <c r="WLV16" s="154"/>
      <c r="WLW16" s="154"/>
      <c r="WLX16" s="154"/>
      <c r="WLY16" s="154"/>
      <c r="WLZ16" s="154"/>
      <c r="WMA16" s="154"/>
      <c r="WMB16" s="154"/>
      <c r="WMC16" s="154"/>
      <c r="WMD16" s="154"/>
      <c r="WME16" s="154"/>
      <c r="WMF16" s="154"/>
      <c r="WMG16" s="154"/>
      <c r="WMH16" s="154"/>
      <c r="WMI16" s="154"/>
      <c r="WMJ16" s="154"/>
      <c r="WMK16" s="154"/>
      <c r="WML16" s="154"/>
      <c r="WMM16" s="154"/>
      <c r="WMN16" s="154"/>
      <c r="WMO16" s="154"/>
      <c r="WMP16" s="154"/>
      <c r="WMQ16" s="154"/>
      <c r="WMR16" s="154"/>
      <c r="WMS16" s="154"/>
      <c r="WMT16" s="154"/>
      <c r="WMU16" s="154"/>
      <c r="WMV16" s="154"/>
      <c r="WMW16" s="154"/>
      <c r="WMX16" s="154"/>
      <c r="WMY16" s="154"/>
      <c r="WMZ16" s="154"/>
      <c r="WNA16" s="154"/>
      <c r="WNB16" s="154"/>
      <c r="WNC16" s="154"/>
      <c r="WND16" s="154"/>
      <c r="WNE16" s="154"/>
      <c r="WNF16" s="154"/>
      <c r="WNG16" s="154"/>
      <c r="WNH16" s="154"/>
      <c r="WNI16" s="154"/>
      <c r="WNJ16" s="154"/>
      <c r="WNK16" s="154"/>
      <c r="WNL16" s="154"/>
      <c r="WNM16" s="154"/>
      <c r="WNN16" s="154"/>
      <c r="WNO16" s="154"/>
      <c r="WNP16" s="154"/>
      <c r="WNQ16" s="154"/>
      <c r="WNR16" s="154"/>
      <c r="WNS16" s="154"/>
      <c r="WNT16" s="154"/>
      <c r="WNU16" s="154"/>
      <c r="WNV16" s="154"/>
      <c r="WNW16" s="154"/>
      <c r="WNX16" s="154"/>
      <c r="WNY16" s="154"/>
      <c r="WNZ16" s="154"/>
      <c r="WOA16" s="154"/>
      <c r="WOB16" s="154"/>
      <c r="WOC16" s="154"/>
      <c r="WOD16" s="154"/>
      <c r="WOE16" s="154"/>
      <c r="WOF16" s="154"/>
      <c r="WOG16" s="154"/>
      <c r="WOH16" s="154"/>
      <c r="WOI16" s="154"/>
      <c r="WOJ16" s="154"/>
      <c r="WOK16" s="154"/>
      <c r="WOL16" s="154"/>
      <c r="WOM16" s="154"/>
      <c r="WON16" s="154"/>
      <c r="WOO16" s="154"/>
      <c r="WOP16" s="154"/>
      <c r="WOQ16" s="154"/>
      <c r="WOR16" s="154"/>
      <c r="WOS16" s="154"/>
      <c r="WOT16" s="154"/>
      <c r="WOU16" s="154"/>
      <c r="WOV16" s="154"/>
      <c r="WOW16" s="154"/>
      <c r="WOX16" s="154"/>
      <c r="WOY16" s="154"/>
      <c r="WOZ16" s="154"/>
      <c r="WPA16" s="154"/>
      <c r="WPB16" s="154"/>
      <c r="WPC16" s="154"/>
      <c r="WPD16" s="154"/>
      <c r="WPE16" s="154"/>
      <c r="WPF16" s="154"/>
      <c r="WPG16" s="154"/>
      <c r="WPH16" s="154"/>
      <c r="WPI16" s="154"/>
      <c r="WPJ16" s="154"/>
      <c r="WPK16" s="154"/>
      <c r="WPL16" s="154"/>
      <c r="WPM16" s="154"/>
      <c r="WPN16" s="154"/>
      <c r="WPO16" s="154"/>
      <c r="WPP16" s="154"/>
      <c r="WPQ16" s="154"/>
      <c r="WPR16" s="154"/>
      <c r="WPS16" s="154"/>
      <c r="WPT16" s="154"/>
      <c r="WPU16" s="154"/>
      <c r="WPV16" s="154"/>
      <c r="WPW16" s="154"/>
      <c r="WPX16" s="154"/>
      <c r="WPY16" s="154"/>
      <c r="WPZ16" s="154"/>
      <c r="WQA16" s="154"/>
      <c r="WQB16" s="154"/>
      <c r="WQC16" s="154"/>
      <c r="WQD16" s="154"/>
      <c r="WQE16" s="154"/>
      <c r="WQF16" s="154"/>
      <c r="WQG16" s="154"/>
      <c r="WQH16" s="154"/>
      <c r="WQI16" s="154"/>
      <c r="WQJ16" s="154"/>
      <c r="WQK16" s="154"/>
      <c r="WQL16" s="154"/>
      <c r="WQM16" s="154"/>
      <c r="WQN16" s="154"/>
      <c r="WQO16" s="154"/>
      <c r="WQP16" s="154"/>
      <c r="WQQ16" s="154"/>
      <c r="WQR16" s="154"/>
      <c r="WQS16" s="154"/>
      <c r="WQT16" s="154"/>
      <c r="WQU16" s="154"/>
      <c r="WQV16" s="154"/>
      <c r="WQW16" s="154"/>
      <c r="WQX16" s="154"/>
      <c r="WQY16" s="154"/>
      <c r="WQZ16" s="154"/>
      <c r="WRA16" s="154"/>
      <c r="WRB16" s="154"/>
      <c r="WRC16" s="154"/>
      <c r="WRD16" s="154"/>
      <c r="WRE16" s="154"/>
      <c r="WRF16" s="154"/>
      <c r="WRG16" s="154"/>
      <c r="WRH16" s="154"/>
      <c r="WRI16" s="154"/>
      <c r="WRJ16" s="154"/>
      <c r="WRK16" s="154"/>
      <c r="WRL16" s="154"/>
      <c r="WRM16" s="154"/>
      <c r="WRN16" s="154"/>
      <c r="WRO16" s="154"/>
      <c r="WRP16" s="154"/>
      <c r="WRQ16" s="154"/>
      <c r="WRR16" s="154"/>
      <c r="WRS16" s="154"/>
      <c r="WRT16" s="154"/>
      <c r="WRU16" s="154"/>
      <c r="WRV16" s="154"/>
      <c r="WRW16" s="154"/>
      <c r="WRX16" s="154"/>
      <c r="WRY16" s="154"/>
      <c r="WRZ16" s="154"/>
      <c r="WSA16" s="154"/>
      <c r="WSB16" s="154"/>
      <c r="WSC16" s="154"/>
      <c r="WSD16" s="154"/>
      <c r="WSE16" s="154"/>
      <c r="WSF16" s="154"/>
      <c r="WSG16" s="154"/>
      <c r="WSH16" s="154"/>
      <c r="WSI16" s="154"/>
      <c r="WSJ16" s="154"/>
      <c r="WSK16" s="154"/>
      <c r="WSL16" s="154"/>
      <c r="WSM16" s="154"/>
      <c r="WSN16" s="154"/>
      <c r="WSO16" s="154"/>
      <c r="WSP16" s="154"/>
      <c r="WSQ16" s="154"/>
      <c r="WSR16" s="154"/>
      <c r="WSS16" s="154"/>
      <c r="WST16" s="154"/>
      <c r="WSU16" s="154"/>
      <c r="WSV16" s="154"/>
      <c r="WSW16" s="154"/>
      <c r="WSX16" s="154"/>
      <c r="WSY16" s="154"/>
      <c r="WSZ16" s="154"/>
      <c r="WTA16" s="154"/>
      <c r="WTB16" s="154"/>
      <c r="WTC16" s="154"/>
      <c r="WTD16" s="154"/>
      <c r="WTE16" s="154"/>
      <c r="WTF16" s="154"/>
      <c r="WTG16" s="154"/>
      <c r="WTH16" s="154"/>
      <c r="WTI16" s="154"/>
      <c r="WTJ16" s="154"/>
      <c r="WTK16" s="154"/>
      <c r="WTL16" s="154"/>
      <c r="WTM16" s="154"/>
      <c r="WTN16" s="154"/>
      <c r="WTO16" s="154"/>
      <c r="WTP16" s="154"/>
      <c r="WTQ16" s="154"/>
      <c r="WTR16" s="154"/>
      <c r="WTS16" s="154"/>
      <c r="WTT16" s="154"/>
      <c r="WTU16" s="154"/>
      <c r="WTV16" s="154"/>
      <c r="WTW16" s="154"/>
      <c r="WTX16" s="154"/>
      <c r="WTY16" s="154"/>
      <c r="WTZ16" s="154"/>
      <c r="WUA16" s="154"/>
      <c r="WUB16" s="154"/>
      <c r="WUC16" s="154"/>
      <c r="WUD16" s="154"/>
      <c r="WUE16" s="154"/>
      <c r="WUF16" s="154"/>
      <c r="WUG16" s="154"/>
      <c r="WUH16" s="154"/>
      <c r="WUI16" s="154"/>
      <c r="WUJ16" s="154"/>
      <c r="WUK16" s="154"/>
      <c r="WUL16" s="154"/>
      <c r="WUM16" s="154"/>
      <c r="WUN16" s="154"/>
      <c r="WUO16" s="154"/>
      <c r="WUP16" s="154"/>
      <c r="WUQ16" s="154"/>
      <c r="WUR16" s="154"/>
      <c r="WUS16" s="154"/>
      <c r="WUT16" s="154"/>
      <c r="WUU16" s="154"/>
      <c r="WUV16" s="154"/>
      <c r="WUW16" s="154"/>
      <c r="WUX16" s="154"/>
      <c r="WUY16" s="154"/>
      <c r="WUZ16" s="154"/>
      <c r="WVA16" s="154"/>
      <c r="WVB16" s="154"/>
      <c r="WVC16" s="154"/>
      <c r="WVD16" s="154"/>
      <c r="WVE16" s="154"/>
      <c r="WVF16" s="154"/>
      <c r="WVG16" s="154"/>
      <c r="WVH16" s="154"/>
      <c r="WVI16" s="154"/>
      <c r="WVJ16" s="154"/>
      <c r="WVK16" s="154"/>
      <c r="WVL16" s="154"/>
      <c r="WVM16" s="154"/>
      <c r="WVN16" s="154"/>
      <c r="WVO16" s="154"/>
      <c r="WVP16" s="154"/>
      <c r="WVQ16" s="154"/>
      <c r="WVR16" s="154"/>
      <c r="WVS16" s="154"/>
      <c r="WVT16" s="154"/>
      <c r="WVU16" s="154"/>
      <c r="WVV16" s="154"/>
      <c r="WVW16" s="154"/>
      <c r="WVX16" s="154"/>
      <c r="WVY16" s="154"/>
      <c r="WVZ16" s="154"/>
      <c r="WWA16" s="154"/>
      <c r="WWB16" s="154"/>
      <c r="WWC16" s="154"/>
      <c r="WWD16" s="154"/>
      <c r="WWE16" s="154"/>
      <c r="WWF16" s="154"/>
      <c r="WWG16" s="154"/>
      <c r="WWH16" s="154"/>
      <c r="WWI16" s="154"/>
      <c r="WWJ16" s="154"/>
      <c r="WWK16" s="154"/>
      <c r="WWL16" s="154"/>
      <c r="WWM16" s="154"/>
      <c r="WWN16" s="154"/>
      <c r="WWO16" s="154"/>
      <c r="WWP16" s="154"/>
      <c r="WWQ16" s="154"/>
      <c r="WWR16" s="154"/>
      <c r="WWS16" s="154"/>
      <c r="WWT16" s="154"/>
      <c r="WWU16" s="154"/>
      <c r="WWV16" s="154"/>
      <c r="WWW16" s="154"/>
      <c r="WWX16" s="154"/>
      <c r="WWY16" s="154"/>
      <c r="WWZ16" s="154"/>
      <c r="WXA16" s="154"/>
      <c r="WXB16" s="154"/>
      <c r="WXC16" s="154"/>
      <c r="WXD16" s="154"/>
      <c r="WXE16" s="154"/>
      <c r="WXF16" s="154"/>
      <c r="WXG16" s="154"/>
      <c r="WXH16" s="154"/>
      <c r="WXI16" s="154"/>
      <c r="WXJ16" s="154"/>
      <c r="WXK16" s="154"/>
      <c r="WXL16" s="154"/>
      <c r="WXM16" s="154"/>
      <c r="WXN16" s="154"/>
      <c r="WXO16" s="154"/>
      <c r="WXP16" s="154"/>
      <c r="WXQ16" s="154"/>
      <c r="WXR16" s="154"/>
      <c r="WXS16" s="154"/>
      <c r="WXT16" s="154"/>
      <c r="WXU16" s="154"/>
      <c r="WXV16" s="154"/>
      <c r="WXW16" s="154"/>
      <c r="WXX16" s="154"/>
      <c r="WXY16" s="154"/>
      <c r="WXZ16" s="154"/>
      <c r="WYA16" s="154"/>
      <c r="WYB16" s="154"/>
      <c r="WYC16" s="154"/>
      <c r="WYD16" s="154"/>
      <c r="WYE16" s="154"/>
      <c r="WYF16" s="154"/>
      <c r="WYG16" s="154"/>
      <c r="WYH16" s="154"/>
      <c r="WYI16" s="154"/>
      <c r="WYJ16" s="154"/>
      <c r="WYK16" s="154"/>
      <c r="WYL16" s="154"/>
      <c r="WYM16" s="154"/>
      <c r="WYN16" s="154"/>
      <c r="WYO16" s="154"/>
      <c r="WYP16" s="154"/>
      <c r="WYQ16" s="154"/>
      <c r="WYR16" s="154"/>
      <c r="WYS16" s="154"/>
      <c r="WYT16" s="154"/>
      <c r="WYU16" s="154"/>
      <c r="WYV16" s="154"/>
      <c r="WYW16" s="154"/>
      <c r="WYX16" s="154"/>
      <c r="WYY16" s="154"/>
      <c r="WYZ16" s="154"/>
      <c r="WZA16" s="154"/>
      <c r="WZB16" s="154"/>
      <c r="WZC16" s="154"/>
      <c r="WZD16" s="154"/>
      <c r="WZE16" s="154"/>
      <c r="WZF16" s="154"/>
      <c r="WZG16" s="154"/>
      <c r="WZH16" s="154"/>
      <c r="WZI16" s="154"/>
      <c r="WZJ16" s="154"/>
      <c r="WZK16" s="154"/>
      <c r="WZL16" s="154"/>
      <c r="WZM16" s="154"/>
      <c r="WZN16" s="154"/>
      <c r="WZO16" s="154"/>
      <c r="WZP16" s="154"/>
      <c r="WZQ16" s="154"/>
      <c r="WZR16" s="154"/>
      <c r="WZS16" s="154"/>
      <c r="WZT16" s="154"/>
      <c r="WZU16" s="154"/>
      <c r="WZV16" s="154"/>
      <c r="WZW16" s="154"/>
      <c r="WZX16" s="154"/>
      <c r="WZY16" s="154"/>
      <c r="WZZ16" s="154"/>
      <c r="XAA16" s="154"/>
      <c r="XAB16" s="154"/>
      <c r="XAC16" s="154"/>
      <c r="XAD16" s="154"/>
      <c r="XAE16" s="154"/>
      <c r="XAF16" s="154"/>
      <c r="XAG16" s="154"/>
      <c r="XAH16" s="154"/>
      <c r="XAI16" s="154"/>
      <c r="XAJ16" s="154"/>
      <c r="XAK16" s="154"/>
      <c r="XAL16" s="154"/>
      <c r="XAM16" s="154"/>
      <c r="XAN16" s="154"/>
      <c r="XAO16" s="154"/>
      <c r="XAP16" s="154"/>
      <c r="XAQ16" s="154"/>
      <c r="XAR16" s="154"/>
      <c r="XAS16" s="154"/>
      <c r="XAT16" s="154"/>
      <c r="XAU16" s="154"/>
      <c r="XAV16" s="154"/>
      <c r="XAW16" s="154"/>
      <c r="XAX16" s="154"/>
      <c r="XAY16" s="154"/>
      <c r="XAZ16" s="154"/>
      <c r="XBA16" s="154"/>
      <c r="XBB16" s="154"/>
      <c r="XBC16" s="154"/>
      <c r="XBD16" s="154"/>
      <c r="XBE16" s="154"/>
      <c r="XBF16" s="154"/>
      <c r="XBG16" s="154"/>
      <c r="XBH16" s="154"/>
      <c r="XBI16" s="154"/>
      <c r="XBJ16" s="154"/>
      <c r="XBK16" s="154"/>
      <c r="XBL16" s="154"/>
      <c r="XBM16" s="154"/>
      <c r="XBN16" s="154"/>
      <c r="XBO16" s="154"/>
      <c r="XBP16" s="154"/>
      <c r="XBQ16" s="154"/>
      <c r="XBR16" s="154"/>
      <c r="XBS16" s="154"/>
      <c r="XBT16" s="154"/>
      <c r="XBU16" s="154"/>
      <c r="XBV16" s="154"/>
      <c r="XBW16" s="154"/>
      <c r="XBX16" s="154"/>
      <c r="XBY16" s="154"/>
    </row>
    <row r="17" spans="1:16301" s="168" customFormat="1" ht="36" hidden="1" customHeight="1" x14ac:dyDescent="0.25">
      <c r="A17" s="135">
        <v>9</v>
      </c>
      <c r="B17" s="161" t="s">
        <v>840</v>
      </c>
      <c r="C17" s="161" t="s">
        <v>73</v>
      </c>
      <c r="D17" s="140"/>
      <c r="E17" s="141"/>
      <c r="F17" s="141">
        <v>23.63</v>
      </c>
      <c r="G17" s="139"/>
      <c r="H17" s="139"/>
      <c r="I17" s="139"/>
      <c r="J17" s="142"/>
      <c r="K17" s="142"/>
      <c r="L17" s="142"/>
      <c r="M17" s="144">
        <f t="shared" si="0"/>
        <v>0</v>
      </c>
      <c r="N17" s="145">
        <f t="shared" si="1"/>
        <v>0</v>
      </c>
      <c r="O17" s="146">
        <f t="shared" si="2"/>
        <v>0</v>
      </c>
      <c r="P17" s="145">
        <f t="shared" si="3"/>
        <v>0</v>
      </c>
      <c r="Q17" s="146">
        <f t="shared" si="4"/>
        <v>0</v>
      </c>
      <c r="R17" s="145">
        <f>IF(I17&lt;VLOOKUP(L17,$M$331:$Q$339,2),0,VLOOKUP(L17,$M$331:$Q$339,4))</f>
        <v>0</v>
      </c>
      <c r="S17" s="145">
        <f t="shared" si="5"/>
        <v>0</v>
      </c>
      <c r="T17" s="145">
        <f t="shared" si="6"/>
        <v>0</v>
      </c>
      <c r="U17" s="146">
        <f t="shared" si="7"/>
        <v>0</v>
      </c>
      <c r="V17" s="145">
        <f>IF(I17&lt;VLOOKUP(L17,$M$331:$Q$339,2),0,VLOOKUP(L17,$M$331:$Q$339,5))</f>
        <v>0</v>
      </c>
      <c r="W17" s="151"/>
      <c r="X17" s="151"/>
      <c r="Y17" s="151"/>
      <c r="Z17" s="163"/>
      <c r="AA17" s="163"/>
      <c r="AB17" s="163"/>
      <c r="AC17" s="163"/>
      <c r="AD17" s="163"/>
      <c r="AE17" s="163"/>
      <c r="AF17" s="163"/>
      <c r="AG17" s="163"/>
      <c r="AH17" s="163"/>
      <c r="AI17" s="163"/>
      <c r="AJ17" s="163"/>
      <c r="AK17" s="163"/>
      <c r="AL17" s="163"/>
      <c r="AM17" s="163"/>
      <c r="AN17" s="163"/>
      <c r="AO17" s="163"/>
      <c r="AP17" s="163"/>
      <c r="AQ17" s="163"/>
      <c r="AR17" s="163"/>
      <c r="AS17" s="163"/>
      <c r="AT17" s="163"/>
      <c r="AU17" s="163"/>
      <c r="AV17" s="163"/>
      <c r="AW17" s="163"/>
      <c r="AX17" s="163"/>
      <c r="AY17" s="163"/>
      <c r="AZ17" s="163"/>
      <c r="BA17" s="163"/>
      <c r="BB17" s="163"/>
      <c r="BC17" s="163"/>
      <c r="BD17" s="163"/>
      <c r="BE17" s="163"/>
      <c r="BF17" s="163"/>
      <c r="BG17" s="163"/>
      <c r="BH17" s="163"/>
      <c r="BI17" s="163"/>
      <c r="BJ17" s="163"/>
      <c r="BK17" s="163"/>
      <c r="BL17" s="163"/>
      <c r="BM17" s="163"/>
      <c r="BN17" s="163"/>
      <c r="BO17" s="163"/>
      <c r="BP17" s="163"/>
      <c r="BQ17" s="163"/>
      <c r="BR17" s="163"/>
      <c r="BS17" s="163"/>
      <c r="BT17" s="163"/>
      <c r="BU17" s="163"/>
      <c r="BV17" s="163"/>
      <c r="BW17" s="163"/>
      <c r="BX17" s="163"/>
      <c r="BY17" s="163"/>
      <c r="BZ17" s="163"/>
      <c r="CA17" s="163"/>
      <c r="CB17" s="163"/>
      <c r="CC17" s="163"/>
      <c r="CD17" s="163"/>
      <c r="CE17" s="163"/>
      <c r="CF17" s="163"/>
      <c r="CG17" s="163"/>
      <c r="CH17" s="163"/>
      <c r="CI17" s="163"/>
      <c r="CJ17" s="163"/>
      <c r="CK17" s="163"/>
      <c r="CL17" s="163"/>
      <c r="CM17" s="163"/>
      <c r="CN17" s="163"/>
      <c r="CO17" s="163"/>
      <c r="CP17" s="163"/>
      <c r="CQ17" s="163"/>
      <c r="CR17" s="163"/>
      <c r="CS17" s="163"/>
      <c r="CT17" s="163"/>
      <c r="CU17" s="163"/>
      <c r="CV17" s="163"/>
      <c r="CW17" s="163"/>
      <c r="CX17" s="163"/>
      <c r="CY17" s="163"/>
      <c r="CZ17" s="163"/>
      <c r="DA17" s="163"/>
      <c r="DB17" s="163"/>
      <c r="DC17" s="163"/>
      <c r="DD17" s="163"/>
      <c r="DE17" s="163"/>
      <c r="DF17" s="163"/>
      <c r="DG17" s="163"/>
      <c r="DH17" s="163"/>
      <c r="DI17" s="163"/>
      <c r="DJ17" s="163"/>
      <c r="DK17" s="163"/>
      <c r="DL17" s="163"/>
      <c r="DM17" s="163"/>
      <c r="DN17" s="163"/>
      <c r="DO17" s="163"/>
      <c r="DP17" s="163"/>
      <c r="DQ17" s="163"/>
      <c r="DR17" s="163"/>
      <c r="DS17" s="163"/>
      <c r="DT17" s="163"/>
      <c r="DU17" s="163"/>
      <c r="DV17" s="163"/>
      <c r="DW17" s="163"/>
      <c r="DX17" s="163"/>
      <c r="DY17" s="163"/>
      <c r="DZ17" s="163"/>
      <c r="EA17" s="163"/>
      <c r="EB17" s="163"/>
      <c r="EC17" s="163"/>
      <c r="ED17" s="163"/>
      <c r="EE17" s="163"/>
      <c r="EF17" s="163"/>
      <c r="EG17" s="163"/>
      <c r="EH17" s="163"/>
      <c r="EI17" s="163"/>
      <c r="EJ17" s="163"/>
      <c r="EK17" s="163"/>
      <c r="EL17" s="163"/>
      <c r="EM17" s="163"/>
      <c r="EN17" s="163"/>
      <c r="EO17" s="163"/>
      <c r="EP17" s="163"/>
      <c r="EQ17" s="163"/>
      <c r="ER17" s="163"/>
      <c r="ES17" s="163"/>
      <c r="ET17" s="163"/>
      <c r="EU17" s="163"/>
      <c r="EV17" s="163"/>
      <c r="EW17" s="163"/>
      <c r="EX17" s="163"/>
      <c r="EY17" s="163"/>
      <c r="EZ17" s="163"/>
      <c r="FA17" s="163"/>
      <c r="FB17" s="163"/>
      <c r="FC17" s="163"/>
      <c r="FD17" s="163"/>
      <c r="FE17" s="163"/>
      <c r="FF17" s="163"/>
      <c r="FG17" s="163"/>
      <c r="FH17" s="163"/>
      <c r="FI17" s="163"/>
      <c r="FJ17" s="163"/>
      <c r="FK17" s="163"/>
      <c r="FL17" s="163"/>
      <c r="FM17" s="163"/>
      <c r="FN17" s="163"/>
      <c r="FO17" s="163"/>
      <c r="FP17" s="163"/>
      <c r="FQ17" s="163"/>
      <c r="FR17" s="163"/>
      <c r="FS17" s="163"/>
      <c r="FT17" s="163"/>
      <c r="FU17" s="163"/>
      <c r="FV17" s="163"/>
      <c r="FW17" s="163"/>
      <c r="FX17" s="163"/>
      <c r="FY17" s="163"/>
      <c r="FZ17" s="163"/>
      <c r="GA17" s="163"/>
      <c r="GB17" s="163"/>
      <c r="GC17" s="163"/>
      <c r="GD17" s="163"/>
      <c r="GE17" s="163"/>
      <c r="GF17" s="163"/>
      <c r="GG17" s="163"/>
      <c r="GH17" s="163"/>
      <c r="GI17" s="163"/>
      <c r="GJ17" s="163"/>
      <c r="GK17" s="163"/>
      <c r="GL17" s="163"/>
      <c r="GM17" s="163"/>
      <c r="GN17" s="163"/>
      <c r="GO17" s="163"/>
      <c r="GP17" s="163"/>
      <c r="GQ17" s="163"/>
      <c r="GR17" s="163"/>
      <c r="GS17" s="163"/>
      <c r="GT17" s="163"/>
      <c r="GU17" s="163"/>
      <c r="GV17" s="163"/>
      <c r="GW17" s="163"/>
      <c r="GX17" s="163"/>
      <c r="GY17" s="163"/>
      <c r="GZ17" s="163"/>
      <c r="HA17" s="163"/>
      <c r="HB17" s="163"/>
      <c r="HC17" s="163"/>
      <c r="HD17" s="163"/>
      <c r="HE17" s="163"/>
      <c r="HF17" s="163"/>
      <c r="HG17" s="163"/>
      <c r="HH17" s="163"/>
      <c r="HI17" s="163"/>
      <c r="HJ17" s="163"/>
      <c r="HK17" s="163"/>
      <c r="HL17" s="163"/>
      <c r="HM17" s="163"/>
      <c r="HN17" s="163"/>
      <c r="HO17" s="163"/>
      <c r="HP17" s="163"/>
      <c r="HQ17" s="163"/>
      <c r="HR17" s="163"/>
      <c r="HS17" s="163"/>
      <c r="HT17" s="163"/>
      <c r="HU17" s="163"/>
      <c r="HV17" s="163"/>
      <c r="HW17" s="163"/>
      <c r="HX17" s="163"/>
      <c r="HY17" s="163"/>
      <c r="HZ17" s="163"/>
      <c r="IA17" s="163"/>
      <c r="IB17" s="163"/>
      <c r="IC17" s="163"/>
      <c r="ID17" s="163"/>
      <c r="IE17" s="163"/>
      <c r="IF17" s="163"/>
      <c r="IG17" s="163"/>
      <c r="IH17" s="163"/>
      <c r="II17" s="163"/>
      <c r="IJ17" s="163"/>
      <c r="IK17" s="163"/>
      <c r="IL17" s="163"/>
      <c r="IM17" s="163"/>
      <c r="IN17" s="163"/>
      <c r="IO17" s="163"/>
      <c r="IP17" s="163"/>
      <c r="IQ17" s="163"/>
      <c r="IR17" s="163"/>
      <c r="IS17" s="163"/>
      <c r="IT17" s="163"/>
      <c r="IU17" s="163"/>
      <c r="IV17" s="163"/>
      <c r="IW17" s="163"/>
      <c r="IX17" s="163"/>
      <c r="IY17" s="163"/>
      <c r="IZ17" s="163"/>
      <c r="JA17" s="163"/>
      <c r="JB17" s="163"/>
      <c r="JC17" s="163"/>
      <c r="JD17" s="163"/>
      <c r="JE17" s="163"/>
      <c r="JF17" s="163"/>
      <c r="JG17" s="163"/>
      <c r="JH17" s="163"/>
      <c r="JI17" s="163"/>
      <c r="JJ17" s="163"/>
      <c r="JK17" s="163"/>
      <c r="JL17" s="163"/>
      <c r="JM17" s="163"/>
      <c r="JN17" s="163"/>
      <c r="JO17" s="163"/>
      <c r="JP17" s="163"/>
      <c r="JQ17" s="163"/>
      <c r="JR17" s="163"/>
      <c r="JS17" s="163"/>
      <c r="JT17" s="163"/>
      <c r="JU17" s="163"/>
      <c r="JV17" s="163"/>
      <c r="JW17" s="163"/>
      <c r="JX17" s="163"/>
      <c r="JY17" s="163"/>
      <c r="JZ17" s="163"/>
      <c r="KA17" s="163"/>
      <c r="KB17" s="163"/>
      <c r="KC17" s="163"/>
      <c r="KD17" s="163"/>
      <c r="KE17" s="163"/>
      <c r="KF17" s="163"/>
      <c r="KG17" s="163"/>
      <c r="KH17" s="163"/>
      <c r="KI17" s="163"/>
      <c r="KJ17" s="163"/>
      <c r="KK17" s="163"/>
      <c r="KL17" s="163"/>
      <c r="KM17" s="163"/>
      <c r="KN17" s="163"/>
      <c r="KO17" s="163"/>
      <c r="KP17" s="163"/>
      <c r="KQ17" s="163"/>
      <c r="KR17" s="163"/>
      <c r="KS17" s="163"/>
      <c r="KT17" s="163"/>
      <c r="KU17" s="163"/>
      <c r="KV17" s="163"/>
      <c r="KW17" s="163"/>
      <c r="KX17" s="163"/>
      <c r="KY17" s="163"/>
      <c r="KZ17" s="163"/>
      <c r="LA17" s="163"/>
      <c r="LB17" s="163"/>
      <c r="LC17" s="163"/>
      <c r="LD17" s="163"/>
      <c r="LE17" s="163"/>
      <c r="LF17" s="163"/>
      <c r="LG17" s="163"/>
      <c r="LH17" s="163"/>
      <c r="LI17" s="163"/>
      <c r="LJ17" s="163"/>
      <c r="LK17" s="163"/>
      <c r="LL17" s="163"/>
      <c r="LM17" s="163"/>
      <c r="LN17" s="163"/>
      <c r="LO17" s="163"/>
      <c r="LP17" s="163"/>
      <c r="LQ17" s="163"/>
      <c r="LR17" s="163"/>
      <c r="LS17" s="163"/>
      <c r="LT17" s="163"/>
      <c r="LU17" s="163"/>
      <c r="LV17" s="163"/>
      <c r="LW17" s="163"/>
      <c r="LX17" s="163"/>
      <c r="LY17" s="163"/>
      <c r="LZ17" s="163"/>
      <c r="MA17" s="163"/>
      <c r="MB17" s="163"/>
      <c r="MC17" s="163"/>
      <c r="MD17" s="163"/>
      <c r="ME17" s="163"/>
      <c r="MF17" s="163"/>
      <c r="MG17" s="163"/>
      <c r="MH17" s="163"/>
      <c r="MI17" s="163"/>
      <c r="MJ17" s="163"/>
      <c r="MK17" s="163"/>
      <c r="ML17" s="163"/>
      <c r="MM17" s="163"/>
      <c r="MN17" s="163"/>
      <c r="MO17" s="163"/>
      <c r="MP17" s="163"/>
      <c r="MQ17" s="163"/>
      <c r="MR17" s="163"/>
      <c r="MS17" s="163"/>
      <c r="MT17" s="163"/>
      <c r="MU17" s="163"/>
      <c r="MV17" s="163"/>
      <c r="MW17" s="163"/>
      <c r="MX17" s="163"/>
      <c r="MY17" s="163"/>
      <c r="MZ17" s="163"/>
      <c r="NA17" s="163"/>
      <c r="NB17" s="163"/>
      <c r="NC17" s="163"/>
      <c r="ND17" s="163"/>
      <c r="NE17" s="163"/>
      <c r="NF17" s="163"/>
      <c r="NG17" s="163"/>
      <c r="NH17" s="163"/>
      <c r="NI17" s="163"/>
      <c r="NJ17" s="163"/>
      <c r="NK17" s="163"/>
      <c r="NL17" s="163"/>
      <c r="NM17" s="163"/>
      <c r="NN17" s="163"/>
      <c r="NO17" s="163"/>
      <c r="NP17" s="163"/>
      <c r="NQ17" s="163"/>
      <c r="NR17" s="163"/>
      <c r="NS17" s="163"/>
      <c r="NT17" s="163"/>
      <c r="NU17" s="163"/>
      <c r="NV17" s="163"/>
      <c r="NW17" s="163"/>
      <c r="NX17" s="163"/>
      <c r="NY17" s="163"/>
      <c r="NZ17" s="163"/>
      <c r="OA17" s="163"/>
      <c r="OB17" s="163"/>
      <c r="OC17" s="163"/>
      <c r="OD17" s="163"/>
      <c r="OE17" s="163"/>
      <c r="OF17" s="163"/>
      <c r="OG17" s="163"/>
      <c r="OH17" s="163"/>
      <c r="OI17" s="163"/>
      <c r="OJ17" s="163"/>
      <c r="OK17" s="163"/>
      <c r="OL17" s="163"/>
      <c r="OM17" s="163"/>
      <c r="ON17" s="163"/>
      <c r="OO17" s="163"/>
      <c r="OP17" s="163"/>
      <c r="OQ17" s="163"/>
      <c r="OR17" s="163"/>
      <c r="OS17" s="163"/>
      <c r="OT17" s="163"/>
      <c r="OU17" s="163"/>
      <c r="OV17" s="163"/>
      <c r="OW17" s="163"/>
      <c r="OX17" s="163"/>
      <c r="OY17" s="163"/>
      <c r="OZ17" s="163"/>
      <c r="PA17" s="163"/>
      <c r="PB17" s="163"/>
      <c r="PC17" s="163"/>
      <c r="PD17" s="163"/>
      <c r="PE17" s="163"/>
      <c r="PF17" s="163"/>
      <c r="PG17" s="163"/>
      <c r="PH17" s="163"/>
      <c r="PI17" s="163"/>
      <c r="PJ17" s="163"/>
      <c r="PK17" s="163"/>
      <c r="PL17" s="163"/>
      <c r="PM17" s="163"/>
      <c r="PN17" s="163"/>
      <c r="PO17" s="163"/>
      <c r="PP17" s="163"/>
      <c r="PQ17" s="163"/>
      <c r="PR17" s="163"/>
      <c r="PS17" s="163"/>
      <c r="PT17" s="163"/>
      <c r="PU17" s="163"/>
      <c r="PV17" s="163"/>
      <c r="PW17" s="163"/>
      <c r="PX17" s="163"/>
      <c r="PY17" s="163"/>
      <c r="PZ17" s="163"/>
      <c r="QA17" s="163"/>
      <c r="QB17" s="163"/>
      <c r="QC17" s="163"/>
      <c r="QD17" s="163"/>
      <c r="QE17" s="163"/>
      <c r="QF17" s="163"/>
      <c r="QG17" s="163"/>
      <c r="QH17" s="163"/>
      <c r="QI17" s="163"/>
      <c r="QJ17" s="163"/>
      <c r="QK17" s="163"/>
      <c r="QL17" s="163"/>
      <c r="QM17" s="163"/>
      <c r="QN17" s="163"/>
      <c r="QO17" s="163"/>
      <c r="QP17" s="163"/>
      <c r="QQ17" s="163"/>
      <c r="QR17" s="163"/>
      <c r="QS17" s="163"/>
      <c r="QT17" s="163"/>
      <c r="QU17" s="163"/>
      <c r="QV17" s="163"/>
      <c r="QW17" s="163"/>
      <c r="QX17" s="163"/>
      <c r="QY17" s="163"/>
      <c r="QZ17" s="163"/>
      <c r="RA17" s="163"/>
      <c r="RB17" s="163"/>
      <c r="RC17" s="163"/>
      <c r="RD17" s="163"/>
      <c r="RE17" s="163"/>
      <c r="RF17" s="163"/>
      <c r="RG17" s="163"/>
      <c r="RH17" s="163"/>
      <c r="RI17" s="163"/>
      <c r="RJ17" s="163"/>
      <c r="RK17" s="163"/>
      <c r="RL17" s="163"/>
      <c r="RM17" s="163"/>
      <c r="RN17" s="163"/>
      <c r="RO17" s="163"/>
      <c r="RP17" s="163"/>
      <c r="RQ17" s="163"/>
      <c r="RR17" s="163"/>
      <c r="RS17" s="163"/>
      <c r="RT17" s="163"/>
      <c r="RU17" s="163"/>
      <c r="RV17" s="163"/>
      <c r="RW17" s="163"/>
      <c r="RX17" s="163"/>
      <c r="RY17" s="163"/>
      <c r="RZ17" s="163"/>
      <c r="SA17" s="163"/>
      <c r="SB17" s="163"/>
      <c r="SC17" s="163"/>
      <c r="SD17" s="163"/>
      <c r="SE17" s="163"/>
      <c r="SF17" s="163"/>
      <c r="SG17" s="163"/>
      <c r="SH17" s="163"/>
      <c r="SI17" s="163"/>
      <c r="SJ17" s="163"/>
      <c r="SK17" s="163"/>
      <c r="SL17" s="163"/>
      <c r="SM17" s="163"/>
      <c r="SN17" s="163"/>
      <c r="SO17" s="163"/>
      <c r="SP17" s="163"/>
      <c r="SQ17" s="163"/>
      <c r="SR17" s="163"/>
      <c r="SS17" s="163"/>
      <c r="ST17" s="163"/>
      <c r="SU17" s="163"/>
      <c r="SV17" s="163"/>
      <c r="SW17" s="163"/>
      <c r="SX17" s="163"/>
      <c r="SY17" s="163"/>
      <c r="SZ17" s="163"/>
      <c r="TA17" s="163"/>
      <c r="TB17" s="163"/>
      <c r="TC17" s="163"/>
      <c r="TD17" s="163"/>
      <c r="TE17" s="163"/>
      <c r="TF17" s="163"/>
      <c r="TG17" s="163"/>
      <c r="TH17" s="163"/>
      <c r="TI17" s="163"/>
      <c r="TJ17" s="163"/>
      <c r="TK17" s="163"/>
      <c r="TL17" s="163"/>
      <c r="TM17" s="163"/>
      <c r="TN17" s="163"/>
      <c r="TO17" s="163"/>
      <c r="TP17" s="163"/>
      <c r="TQ17" s="163"/>
      <c r="TR17" s="163"/>
      <c r="TS17" s="163"/>
      <c r="TT17" s="163"/>
      <c r="TU17" s="163"/>
      <c r="TV17" s="163"/>
      <c r="TW17" s="163"/>
      <c r="TX17" s="163"/>
      <c r="TY17" s="163"/>
      <c r="TZ17" s="163"/>
      <c r="UA17" s="163"/>
      <c r="UB17" s="163"/>
      <c r="UC17" s="163"/>
      <c r="UD17" s="163"/>
      <c r="UE17" s="163"/>
      <c r="UF17" s="163"/>
      <c r="UG17" s="163"/>
      <c r="UH17" s="163"/>
      <c r="UI17" s="163"/>
      <c r="UJ17" s="163"/>
      <c r="UK17" s="163"/>
      <c r="UL17" s="163"/>
      <c r="UM17" s="163"/>
      <c r="UN17" s="163"/>
      <c r="UO17" s="163"/>
      <c r="UP17" s="163"/>
      <c r="UQ17" s="163"/>
      <c r="UR17" s="163"/>
      <c r="US17" s="163"/>
      <c r="UT17" s="163"/>
      <c r="UU17" s="163"/>
      <c r="UV17" s="163"/>
      <c r="UW17" s="163"/>
      <c r="UX17" s="163"/>
      <c r="UY17" s="163"/>
      <c r="UZ17" s="163"/>
      <c r="VA17" s="163"/>
      <c r="VB17" s="163"/>
      <c r="VC17" s="163"/>
      <c r="VD17" s="163"/>
      <c r="VE17" s="163"/>
      <c r="VF17" s="163"/>
      <c r="VG17" s="163"/>
      <c r="VH17" s="163"/>
      <c r="VI17" s="163"/>
      <c r="VJ17" s="163"/>
      <c r="VK17" s="163"/>
      <c r="VL17" s="163"/>
      <c r="VM17" s="163"/>
      <c r="VN17" s="163"/>
      <c r="VO17" s="163"/>
      <c r="VP17" s="163"/>
      <c r="VQ17" s="163"/>
      <c r="VR17" s="163"/>
      <c r="VS17" s="163"/>
      <c r="VT17" s="163"/>
      <c r="VU17" s="163"/>
      <c r="VV17" s="163"/>
      <c r="VW17" s="163"/>
      <c r="VX17" s="163"/>
      <c r="VY17" s="163"/>
      <c r="VZ17" s="163"/>
      <c r="WA17" s="163"/>
      <c r="WB17" s="163"/>
      <c r="WC17" s="163"/>
      <c r="WD17" s="163"/>
      <c r="WE17" s="163"/>
      <c r="WF17" s="163"/>
      <c r="WG17" s="163"/>
      <c r="WH17" s="163"/>
      <c r="WI17" s="163"/>
      <c r="WJ17" s="163"/>
      <c r="WK17" s="163"/>
      <c r="WL17" s="163"/>
      <c r="WM17" s="163"/>
      <c r="WN17" s="163"/>
      <c r="WO17" s="163"/>
      <c r="WP17" s="163"/>
      <c r="WQ17" s="163"/>
      <c r="WR17" s="163"/>
      <c r="WS17" s="163"/>
      <c r="WT17" s="163"/>
      <c r="WU17" s="163"/>
      <c r="WV17" s="163"/>
      <c r="WW17" s="163"/>
      <c r="WX17" s="163"/>
      <c r="WY17" s="163"/>
      <c r="WZ17" s="163"/>
      <c r="XA17" s="163"/>
      <c r="XB17" s="163"/>
      <c r="XC17" s="163"/>
      <c r="XD17" s="163"/>
      <c r="XE17" s="163"/>
      <c r="XF17" s="163"/>
      <c r="XG17" s="163"/>
      <c r="XH17" s="163"/>
      <c r="XI17" s="163"/>
      <c r="XJ17" s="163"/>
      <c r="XK17" s="163"/>
      <c r="XL17" s="163"/>
      <c r="XM17" s="163"/>
      <c r="XN17" s="163"/>
      <c r="XO17" s="163"/>
      <c r="XP17" s="163"/>
      <c r="XQ17" s="163"/>
      <c r="XR17" s="163"/>
      <c r="XS17" s="163"/>
      <c r="XT17" s="163"/>
      <c r="XU17" s="163"/>
      <c r="XV17" s="163"/>
      <c r="XW17" s="163"/>
      <c r="XX17" s="163"/>
      <c r="XY17" s="163"/>
      <c r="XZ17" s="163"/>
      <c r="YA17" s="163"/>
      <c r="YB17" s="163"/>
      <c r="YC17" s="163"/>
      <c r="YD17" s="163"/>
      <c r="YE17" s="163"/>
      <c r="YF17" s="163"/>
      <c r="YG17" s="163"/>
      <c r="YH17" s="163"/>
      <c r="YI17" s="163"/>
      <c r="YJ17" s="163"/>
      <c r="YK17" s="163"/>
      <c r="YL17" s="163"/>
      <c r="YM17" s="163"/>
      <c r="YN17" s="163"/>
      <c r="YO17" s="163"/>
      <c r="YP17" s="163"/>
      <c r="YQ17" s="163"/>
      <c r="YR17" s="163"/>
      <c r="YS17" s="163"/>
      <c r="YT17" s="163"/>
      <c r="YU17" s="163"/>
      <c r="YV17" s="163"/>
      <c r="YW17" s="163"/>
      <c r="YX17" s="163"/>
      <c r="YY17" s="163"/>
      <c r="YZ17" s="163"/>
      <c r="ZA17" s="163"/>
      <c r="ZB17" s="163"/>
      <c r="ZC17" s="163"/>
      <c r="ZD17" s="163"/>
      <c r="ZE17" s="163"/>
      <c r="ZF17" s="163"/>
      <c r="ZG17" s="163"/>
      <c r="ZH17" s="163"/>
      <c r="ZI17" s="163"/>
      <c r="ZJ17" s="163"/>
      <c r="ZK17" s="163"/>
      <c r="ZL17" s="163"/>
      <c r="ZM17" s="163"/>
      <c r="ZN17" s="163"/>
      <c r="ZO17" s="163"/>
      <c r="ZP17" s="163"/>
      <c r="ZQ17" s="163"/>
      <c r="ZR17" s="163"/>
      <c r="ZS17" s="163"/>
      <c r="ZT17" s="163"/>
      <c r="ZU17" s="163"/>
      <c r="ZV17" s="163"/>
      <c r="ZW17" s="163"/>
      <c r="ZX17" s="163"/>
      <c r="ZY17" s="163"/>
      <c r="ZZ17" s="163"/>
      <c r="AAA17" s="163"/>
      <c r="AAB17" s="163"/>
      <c r="AAC17" s="163"/>
      <c r="AAD17" s="163"/>
      <c r="AAE17" s="163"/>
      <c r="AAF17" s="163"/>
      <c r="AAG17" s="163"/>
      <c r="AAH17" s="163"/>
      <c r="AAI17" s="163"/>
      <c r="AAJ17" s="163"/>
      <c r="AAK17" s="163"/>
      <c r="AAL17" s="163"/>
      <c r="AAM17" s="163"/>
      <c r="AAN17" s="163"/>
      <c r="AAO17" s="163"/>
      <c r="AAP17" s="163"/>
      <c r="AAQ17" s="163"/>
      <c r="AAR17" s="163"/>
      <c r="AAS17" s="163"/>
      <c r="AAT17" s="163"/>
      <c r="AAU17" s="163"/>
      <c r="AAV17" s="163"/>
      <c r="AAW17" s="163"/>
      <c r="AAX17" s="163"/>
      <c r="AAY17" s="163"/>
      <c r="AAZ17" s="163"/>
      <c r="ABA17" s="163"/>
      <c r="ABB17" s="163"/>
      <c r="ABC17" s="163"/>
      <c r="ABD17" s="163"/>
      <c r="ABE17" s="163"/>
      <c r="ABF17" s="163"/>
      <c r="ABG17" s="163"/>
      <c r="ABH17" s="163"/>
      <c r="ABI17" s="163"/>
      <c r="ABJ17" s="163"/>
      <c r="ABK17" s="163"/>
      <c r="ABL17" s="163"/>
      <c r="ABM17" s="163"/>
      <c r="ABN17" s="163"/>
      <c r="ABO17" s="163"/>
      <c r="ABP17" s="163"/>
      <c r="ABQ17" s="163"/>
      <c r="ABR17" s="163"/>
      <c r="ABS17" s="163"/>
      <c r="ABT17" s="163"/>
      <c r="ABU17" s="163"/>
      <c r="ABV17" s="163"/>
      <c r="ABW17" s="163"/>
      <c r="ABX17" s="163"/>
      <c r="ABY17" s="163"/>
      <c r="ABZ17" s="163"/>
      <c r="ACA17" s="163"/>
      <c r="ACB17" s="163"/>
      <c r="ACC17" s="163"/>
      <c r="ACD17" s="163"/>
      <c r="ACE17" s="163"/>
      <c r="ACF17" s="163"/>
      <c r="ACG17" s="163"/>
      <c r="ACH17" s="163"/>
      <c r="ACI17" s="163"/>
      <c r="ACJ17" s="163"/>
      <c r="ACK17" s="163"/>
      <c r="ACL17" s="163"/>
      <c r="ACM17" s="163"/>
      <c r="ACN17" s="163"/>
      <c r="ACO17" s="163"/>
      <c r="ACP17" s="163"/>
      <c r="ACQ17" s="163"/>
      <c r="ACR17" s="163"/>
      <c r="ACS17" s="163"/>
      <c r="ACT17" s="163"/>
      <c r="ACU17" s="163"/>
      <c r="ACV17" s="163"/>
      <c r="ACW17" s="163"/>
      <c r="ACX17" s="163"/>
      <c r="ACY17" s="163"/>
      <c r="ACZ17" s="163"/>
      <c r="ADA17" s="163"/>
      <c r="ADB17" s="163"/>
      <c r="ADC17" s="163"/>
      <c r="ADD17" s="163"/>
      <c r="ADE17" s="163"/>
      <c r="ADF17" s="163"/>
      <c r="ADG17" s="163"/>
      <c r="ADH17" s="163"/>
      <c r="ADI17" s="163"/>
      <c r="ADJ17" s="163"/>
      <c r="ADK17" s="163"/>
      <c r="ADL17" s="163"/>
      <c r="ADM17" s="163"/>
      <c r="ADN17" s="163"/>
      <c r="ADO17" s="163"/>
      <c r="ADP17" s="163"/>
      <c r="ADQ17" s="163"/>
      <c r="ADR17" s="163"/>
      <c r="ADS17" s="163"/>
      <c r="ADT17" s="163"/>
      <c r="ADU17" s="163"/>
      <c r="ADV17" s="163"/>
      <c r="ADW17" s="163"/>
      <c r="ADX17" s="163"/>
      <c r="ADY17" s="163"/>
      <c r="ADZ17" s="163"/>
      <c r="AEA17" s="163"/>
      <c r="AEB17" s="163"/>
      <c r="AEC17" s="163"/>
      <c r="AED17" s="163"/>
      <c r="AEE17" s="163"/>
      <c r="AEF17" s="163"/>
      <c r="AEG17" s="163"/>
      <c r="AEH17" s="163"/>
      <c r="AEI17" s="163"/>
      <c r="AEJ17" s="163"/>
      <c r="AEK17" s="163"/>
      <c r="AEL17" s="163"/>
      <c r="AEM17" s="163"/>
      <c r="AEN17" s="163"/>
      <c r="AEO17" s="163"/>
      <c r="AEP17" s="163"/>
      <c r="AEQ17" s="163"/>
      <c r="AER17" s="163"/>
      <c r="AES17" s="163"/>
      <c r="AET17" s="163"/>
      <c r="AEU17" s="163"/>
      <c r="AEV17" s="163"/>
      <c r="AEW17" s="163"/>
      <c r="AEX17" s="163"/>
      <c r="AEY17" s="163"/>
      <c r="AEZ17" s="163"/>
      <c r="AFA17" s="163"/>
      <c r="AFB17" s="163"/>
      <c r="AFC17" s="163"/>
      <c r="AFD17" s="163"/>
      <c r="AFE17" s="163"/>
      <c r="AFF17" s="163"/>
      <c r="AFG17" s="163"/>
      <c r="AFH17" s="163"/>
      <c r="AFI17" s="163"/>
      <c r="AFJ17" s="163"/>
      <c r="AFK17" s="163"/>
      <c r="AFL17" s="163"/>
      <c r="AFM17" s="163"/>
      <c r="AFN17" s="163"/>
      <c r="AFO17" s="163"/>
      <c r="AFP17" s="163"/>
      <c r="AFQ17" s="163"/>
      <c r="AFR17" s="163"/>
      <c r="AFS17" s="163"/>
      <c r="AFT17" s="163"/>
      <c r="AFU17" s="163"/>
      <c r="AFV17" s="163"/>
      <c r="AFW17" s="163"/>
      <c r="AFX17" s="163"/>
      <c r="AFY17" s="163"/>
      <c r="AFZ17" s="163"/>
      <c r="AGA17" s="163"/>
      <c r="AGB17" s="163"/>
      <c r="AGC17" s="163"/>
      <c r="AGD17" s="163"/>
      <c r="AGE17" s="163"/>
      <c r="AGF17" s="163"/>
      <c r="AGG17" s="163"/>
      <c r="AGH17" s="163"/>
      <c r="AGI17" s="163"/>
      <c r="AGJ17" s="163"/>
      <c r="AGK17" s="163"/>
      <c r="AGL17" s="163"/>
      <c r="AGM17" s="163"/>
      <c r="AGN17" s="163"/>
      <c r="AGO17" s="163"/>
      <c r="AGP17" s="163"/>
      <c r="AGQ17" s="163"/>
      <c r="AGR17" s="163"/>
      <c r="AGS17" s="163"/>
      <c r="AGT17" s="163"/>
      <c r="AGU17" s="163"/>
      <c r="AGV17" s="163"/>
      <c r="AGW17" s="163"/>
      <c r="AGX17" s="163"/>
      <c r="AGY17" s="163"/>
      <c r="AGZ17" s="163"/>
      <c r="AHA17" s="163"/>
      <c r="AHB17" s="163"/>
      <c r="AHC17" s="163"/>
      <c r="AHD17" s="163"/>
      <c r="AHE17" s="163"/>
      <c r="AHF17" s="163"/>
      <c r="AHG17" s="163"/>
      <c r="AHH17" s="163"/>
      <c r="AHI17" s="163"/>
      <c r="AHJ17" s="163"/>
      <c r="AHK17" s="163"/>
      <c r="AHL17" s="163"/>
      <c r="AHM17" s="163"/>
      <c r="AHN17" s="163"/>
      <c r="AHO17" s="163"/>
      <c r="AHP17" s="163"/>
      <c r="AHQ17" s="163"/>
      <c r="AHR17" s="163"/>
      <c r="AHS17" s="163"/>
      <c r="AHT17" s="163"/>
      <c r="AHU17" s="163"/>
      <c r="AHV17" s="163"/>
      <c r="AHW17" s="163"/>
      <c r="AHX17" s="163"/>
      <c r="AHY17" s="163"/>
      <c r="AHZ17" s="163"/>
      <c r="AIA17" s="163"/>
      <c r="AIB17" s="163"/>
      <c r="AIC17" s="163"/>
      <c r="AID17" s="163"/>
      <c r="AIE17" s="163"/>
      <c r="AIF17" s="163"/>
      <c r="AIG17" s="163"/>
      <c r="AIH17" s="163"/>
      <c r="AII17" s="163"/>
      <c r="AIJ17" s="163"/>
      <c r="AIK17" s="163"/>
      <c r="AIL17" s="163"/>
      <c r="AIM17" s="163"/>
      <c r="AIN17" s="163"/>
      <c r="AIO17" s="163"/>
      <c r="AIP17" s="163"/>
      <c r="AIQ17" s="163"/>
      <c r="AIR17" s="163"/>
      <c r="AIS17" s="163"/>
      <c r="AIT17" s="163"/>
      <c r="AIU17" s="163"/>
      <c r="AIV17" s="163"/>
      <c r="AIW17" s="163"/>
      <c r="AIX17" s="163"/>
      <c r="AIY17" s="163"/>
      <c r="AIZ17" s="163"/>
      <c r="AJA17" s="163"/>
      <c r="AJB17" s="163"/>
      <c r="AJC17" s="163"/>
      <c r="AJD17" s="163"/>
      <c r="AJE17" s="163"/>
      <c r="AJF17" s="163"/>
      <c r="AJG17" s="163"/>
      <c r="AJH17" s="163"/>
      <c r="AJI17" s="163"/>
      <c r="AJJ17" s="163"/>
      <c r="AJK17" s="163"/>
      <c r="AJL17" s="163"/>
      <c r="AJM17" s="163"/>
      <c r="AJN17" s="163"/>
      <c r="AJO17" s="163"/>
      <c r="AJP17" s="163"/>
      <c r="AJQ17" s="163"/>
      <c r="AJR17" s="163"/>
      <c r="AJS17" s="163"/>
      <c r="AJT17" s="163"/>
      <c r="AJU17" s="163"/>
      <c r="AJV17" s="163"/>
      <c r="AJW17" s="163"/>
      <c r="AJX17" s="163"/>
      <c r="AJY17" s="163"/>
      <c r="AJZ17" s="163"/>
      <c r="AKA17" s="163"/>
      <c r="AKB17" s="163"/>
      <c r="AKC17" s="163"/>
      <c r="AKD17" s="163"/>
      <c r="AKE17" s="163"/>
      <c r="AKF17" s="163"/>
      <c r="AKG17" s="163"/>
      <c r="AKH17" s="163"/>
      <c r="AKI17" s="163"/>
      <c r="AKJ17" s="163"/>
      <c r="AKK17" s="163"/>
      <c r="AKL17" s="163"/>
      <c r="AKM17" s="163"/>
      <c r="AKN17" s="163"/>
      <c r="AKO17" s="163"/>
      <c r="AKP17" s="163"/>
      <c r="AKQ17" s="163"/>
      <c r="AKR17" s="163"/>
      <c r="AKS17" s="163"/>
      <c r="AKT17" s="163"/>
      <c r="AKU17" s="163"/>
      <c r="AKV17" s="163"/>
      <c r="AKW17" s="163"/>
      <c r="AKX17" s="163"/>
      <c r="AKY17" s="163"/>
      <c r="AKZ17" s="163"/>
      <c r="ALA17" s="163"/>
      <c r="ALB17" s="163"/>
      <c r="ALC17" s="163"/>
      <c r="ALD17" s="163"/>
      <c r="ALE17" s="163"/>
      <c r="ALF17" s="163"/>
      <c r="ALG17" s="163"/>
      <c r="ALH17" s="163"/>
      <c r="ALI17" s="163"/>
      <c r="ALJ17" s="163"/>
      <c r="ALK17" s="163"/>
      <c r="ALL17" s="163"/>
      <c r="ALM17" s="163"/>
      <c r="ALN17" s="163"/>
      <c r="ALO17" s="163"/>
      <c r="ALP17" s="163"/>
      <c r="ALQ17" s="163"/>
      <c r="ALR17" s="163"/>
      <c r="ALS17" s="163"/>
      <c r="ALT17" s="163"/>
      <c r="ALU17" s="163"/>
      <c r="ALV17" s="163"/>
      <c r="ALW17" s="163"/>
      <c r="ALX17" s="163"/>
      <c r="ALY17" s="163"/>
      <c r="ALZ17" s="163"/>
      <c r="AMA17" s="163"/>
      <c r="AMB17" s="163"/>
      <c r="AMC17" s="163"/>
      <c r="AMD17" s="163"/>
      <c r="AME17" s="163"/>
      <c r="AMF17" s="163"/>
      <c r="AMG17" s="163"/>
      <c r="AMH17" s="163"/>
      <c r="AMI17" s="163"/>
      <c r="AMJ17" s="163"/>
      <c r="AMK17" s="163"/>
      <c r="AML17" s="163"/>
      <c r="AMM17" s="163"/>
      <c r="AMN17" s="163"/>
      <c r="AMO17" s="163"/>
      <c r="AMP17" s="163"/>
      <c r="AMQ17" s="163"/>
      <c r="AMR17" s="163"/>
      <c r="AMS17" s="163"/>
      <c r="AMT17" s="163"/>
      <c r="AMU17" s="163"/>
      <c r="AMV17" s="163"/>
      <c r="AMW17" s="163"/>
      <c r="AMX17" s="163"/>
      <c r="AMY17" s="163"/>
      <c r="AMZ17" s="163"/>
      <c r="ANA17" s="163"/>
      <c r="ANB17" s="163"/>
      <c r="ANC17" s="163"/>
      <c r="AND17" s="163"/>
      <c r="ANE17" s="163"/>
      <c r="ANF17" s="163"/>
      <c r="ANG17" s="163"/>
      <c r="ANH17" s="163"/>
      <c r="ANI17" s="163"/>
      <c r="ANJ17" s="163"/>
      <c r="ANK17" s="163"/>
      <c r="ANL17" s="163"/>
      <c r="ANM17" s="163"/>
      <c r="ANN17" s="163"/>
      <c r="ANO17" s="163"/>
      <c r="ANP17" s="163"/>
      <c r="ANQ17" s="163"/>
      <c r="ANR17" s="163"/>
      <c r="ANS17" s="163"/>
      <c r="ANT17" s="163"/>
      <c r="ANU17" s="163"/>
      <c r="ANV17" s="163"/>
      <c r="ANW17" s="163"/>
      <c r="ANX17" s="163"/>
      <c r="ANY17" s="163"/>
      <c r="ANZ17" s="163"/>
      <c r="AOA17" s="163"/>
      <c r="AOB17" s="163"/>
      <c r="AOC17" s="163"/>
      <c r="AOD17" s="163"/>
      <c r="AOE17" s="163"/>
      <c r="AOF17" s="163"/>
      <c r="AOG17" s="163"/>
      <c r="AOH17" s="163"/>
      <c r="AOI17" s="163"/>
      <c r="AOJ17" s="163"/>
      <c r="AOK17" s="163"/>
      <c r="AOL17" s="163"/>
      <c r="AOM17" s="163"/>
      <c r="AON17" s="163"/>
      <c r="AOO17" s="163"/>
      <c r="AOP17" s="163"/>
      <c r="AOQ17" s="163"/>
      <c r="AOR17" s="163"/>
      <c r="AOS17" s="163"/>
      <c r="AOT17" s="163"/>
      <c r="AOU17" s="163"/>
      <c r="AOV17" s="163"/>
      <c r="AOW17" s="163"/>
      <c r="AOX17" s="163"/>
      <c r="AOY17" s="163"/>
      <c r="AOZ17" s="163"/>
      <c r="APA17" s="163"/>
      <c r="APB17" s="163"/>
      <c r="APC17" s="163"/>
      <c r="APD17" s="163"/>
      <c r="APE17" s="163"/>
      <c r="APF17" s="163"/>
      <c r="APG17" s="163"/>
      <c r="APH17" s="163"/>
      <c r="API17" s="163"/>
      <c r="APJ17" s="163"/>
      <c r="APK17" s="163"/>
      <c r="APL17" s="163"/>
      <c r="APM17" s="163"/>
      <c r="APN17" s="163"/>
      <c r="APO17" s="163"/>
      <c r="APP17" s="163"/>
      <c r="APQ17" s="163"/>
      <c r="APR17" s="163"/>
      <c r="APS17" s="163"/>
      <c r="APT17" s="163"/>
      <c r="APU17" s="163"/>
      <c r="APV17" s="163"/>
      <c r="APW17" s="163"/>
      <c r="APX17" s="163"/>
      <c r="APY17" s="163"/>
      <c r="APZ17" s="163"/>
      <c r="AQA17" s="163"/>
      <c r="AQB17" s="163"/>
      <c r="AQC17" s="163"/>
      <c r="AQD17" s="163"/>
      <c r="AQE17" s="163"/>
      <c r="AQF17" s="163"/>
      <c r="AQG17" s="163"/>
      <c r="AQH17" s="163"/>
      <c r="AQI17" s="163"/>
      <c r="AQJ17" s="163"/>
      <c r="AQK17" s="163"/>
      <c r="AQL17" s="163"/>
      <c r="AQM17" s="163"/>
      <c r="AQN17" s="163"/>
      <c r="AQO17" s="163"/>
      <c r="AQP17" s="163"/>
      <c r="AQQ17" s="163"/>
      <c r="AQR17" s="163"/>
      <c r="AQS17" s="163"/>
      <c r="AQT17" s="163"/>
      <c r="AQU17" s="163"/>
      <c r="AQV17" s="163"/>
      <c r="AQW17" s="163"/>
      <c r="AQX17" s="163"/>
      <c r="AQY17" s="163"/>
      <c r="AQZ17" s="163"/>
      <c r="ARA17" s="163"/>
      <c r="ARB17" s="163"/>
      <c r="ARC17" s="163"/>
      <c r="ARD17" s="163"/>
      <c r="ARE17" s="163"/>
      <c r="ARF17" s="163"/>
      <c r="ARG17" s="163"/>
      <c r="ARH17" s="163"/>
      <c r="ARI17" s="163"/>
      <c r="ARJ17" s="163"/>
      <c r="ARK17" s="163"/>
      <c r="ARL17" s="163"/>
      <c r="ARM17" s="163"/>
      <c r="ARN17" s="163"/>
      <c r="ARO17" s="163"/>
      <c r="ARP17" s="163"/>
      <c r="ARQ17" s="163"/>
      <c r="ARR17" s="163"/>
      <c r="ARS17" s="163"/>
      <c r="ART17" s="163"/>
      <c r="ARU17" s="163"/>
      <c r="ARV17" s="163"/>
      <c r="ARW17" s="163"/>
      <c r="ARX17" s="163"/>
      <c r="ARY17" s="163"/>
      <c r="ARZ17" s="163"/>
      <c r="ASA17" s="163"/>
      <c r="ASB17" s="163"/>
      <c r="ASC17" s="163"/>
      <c r="ASD17" s="163"/>
      <c r="ASE17" s="163"/>
      <c r="ASF17" s="163"/>
      <c r="ASG17" s="163"/>
      <c r="ASH17" s="163"/>
      <c r="ASI17" s="163"/>
      <c r="ASJ17" s="163"/>
      <c r="ASK17" s="163"/>
      <c r="ASL17" s="163"/>
      <c r="ASM17" s="163"/>
      <c r="ASN17" s="163"/>
      <c r="ASO17" s="163"/>
      <c r="ASP17" s="163"/>
      <c r="ASQ17" s="163"/>
      <c r="ASR17" s="163"/>
      <c r="ASS17" s="163"/>
      <c r="AST17" s="163"/>
      <c r="ASU17" s="163"/>
      <c r="ASV17" s="163"/>
      <c r="ASW17" s="163"/>
      <c r="ASX17" s="163"/>
      <c r="ASY17" s="163"/>
      <c r="ASZ17" s="163"/>
      <c r="ATA17" s="163"/>
      <c r="ATB17" s="163"/>
      <c r="ATC17" s="163"/>
      <c r="ATD17" s="163"/>
      <c r="ATE17" s="163"/>
      <c r="ATF17" s="163"/>
      <c r="ATG17" s="163"/>
      <c r="ATH17" s="163"/>
      <c r="ATI17" s="163"/>
      <c r="ATJ17" s="163"/>
      <c r="ATK17" s="163"/>
      <c r="ATL17" s="163"/>
      <c r="ATM17" s="163"/>
      <c r="ATN17" s="163"/>
      <c r="ATO17" s="163"/>
      <c r="ATP17" s="163"/>
      <c r="ATQ17" s="163"/>
      <c r="ATR17" s="163"/>
      <c r="ATS17" s="163"/>
      <c r="ATT17" s="163"/>
      <c r="ATU17" s="163"/>
      <c r="ATV17" s="163"/>
      <c r="ATW17" s="163"/>
      <c r="ATX17" s="163"/>
      <c r="ATY17" s="163"/>
      <c r="ATZ17" s="163"/>
      <c r="AUA17" s="163"/>
      <c r="AUB17" s="163"/>
      <c r="AUC17" s="163"/>
      <c r="AUD17" s="163"/>
      <c r="AUE17" s="163"/>
      <c r="AUF17" s="163"/>
      <c r="AUG17" s="163"/>
      <c r="AUH17" s="163"/>
      <c r="AUI17" s="163"/>
      <c r="AUJ17" s="163"/>
      <c r="AUK17" s="163"/>
      <c r="AUL17" s="163"/>
      <c r="AUM17" s="163"/>
      <c r="AUN17" s="163"/>
      <c r="AUO17" s="163"/>
      <c r="AUP17" s="163"/>
      <c r="AUQ17" s="163"/>
      <c r="AUR17" s="163"/>
      <c r="AUS17" s="163"/>
      <c r="AUT17" s="163"/>
      <c r="AUU17" s="163"/>
      <c r="AUV17" s="163"/>
      <c r="AUW17" s="163"/>
      <c r="AUX17" s="163"/>
      <c r="AUY17" s="163"/>
      <c r="AUZ17" s="163"/>
      <c r="AVA17" s="163"/>
      <c r="AVB17" s="163"/>
      <c r="AVC17" s="163"/>
      <c r="AVD17" s="163"/>
      <c r="AVE17" s="163"/>
      <c r="AVF17" s="163"/>
      <c r="AVG17" s="163"/>
      <c r="AVH17" s="163"/>
      <c r="AVI17" s="163"/>
      <c r="AVJ17" s="163"/>
      <c r="AVK17" s="163"/>
      <c r="AVL17" s="163"/>
      <c r="AVM17" s="163"/>
      <c r="AVN17" s="163"/>
      <c r="AVO17" s="163"/>
      <c r="AVP17" s="163"/>
      <c r="AVQ17" s="163"/>
      <c r="AVR17" s="163"/>
      <c r="AVS17" s="163"/>
      <c r="AVT17" s="163"/>
      <c r="AVU17" s="163"/>
      <c r="AVV17" s="163"/>
      <c r="AVW17" s="163"/>
      <c r="AVX17" s="163"/>
      <c r="AVY17" s="163"/>
      <c r="AVZ17" s="163"/>
      <c r="AWA17" s="163"/>
      <c r="AWB17" s="163"/>
      <c r="AWC17" s="163"/>
      <c r="AWD17" s="163"/>
      <c r="AWE17" s="163"/>
      <c r="AWF17" s="163"/>
      <c r="AWG17" s="163"/>
      <c r="AWH17" s="163"/>
      <c r="AWI17" s="163"/>
      <c r="AWJ17" s="163"/>
      <c r="AWK17" s="163"/>
      <c r="AWL17" s="163"/>
      <c r="AWM17" s="163"/>
      <c r="AWN17" s="163"/>
      <c r="AWO17" s="163"/>
      <c r="AWP17" s="163"/>
      <c r="AWQ17" s="163"/>
      <c r="AWR17" s="163"/>
      <c r="AWS17" s="163"/>
      <c r="AWT17" s="163"/>
      <c r="AWU17" s="163"/>
      <c r="AWV17" s="163"/>
      <c r="AWW17" s="163"/>
      <c r="AWX17" s="163"/>
      <c r="AWY17" s="163"/>
      <c r="AWZ17" s="163"/>
      <c r="AXA17" s="163"/>
      <c r="AXB17" s="163"/>
      <c r="AXC17" s="163"/>
      <c r="AXD17" s="163"/>
      <c r="AXE17" s="163"/>
      <c r="AXF17" s="163"/>
      <c r="AXG17" s="163"/>
      <c r="AXH17" s="163"/>
      <c r="AXI17" s="163"/>
      <c r="AXJ17" s="163"/>
      <c r="AXK17" s="163"/>
      <c r="AXL17" s="163"/>
      <c r="AXM17" s="163"/>
      <c r="AXN17" s="163"/>
      <c r="AXO17" s="163"/>
      <c r="AXP17" s="163"/>
      <c r="AXQ17" s="163"/>
      <c r="AXR17" s="163"/>
      <c r="AXS17" s="163"/>
      <c r="AXT17" s="163"/>
      <c r="AXU17" s="163"/>
      <c r="AXV17" s="163"/>
      <c r="AXW17" s="163"/>
      <c r="AXX17" s="163"/>
      <c r="AXY17" s="163"/>
      <c r="AXZ17" s="163"/>
      <c r="AYA17" s="163"/>
      <c r="AYB17" s="163"/>
      <c r="AYC17" s="163"/>
      <c r="AYD17" s="163"/>
      <c r="AYE17" s="163"/>
      <c r="AYF17" s="163"/>
      <c r="AYG17" s="163"/>
      <c r="AYH17" s="163"/>
      <c r="AYI17" s="163"/>
      <c r="AYJ17" s="163"/>
      <c r="AYK17" s="163"/>
      <c r="AYL17" s="163"/>
      <c r="AYM17" s="163"/>
      <c r="AYN17" s="163"/>
      <c r="AYO17" s="163"/>
      <c r="AYP17" s="163"/>
      <c r="AYQ17" s="163"/>
      <c r="AYR17" s="163"/>
      <c r="AYS17" s="163"/>
      <c r="AYT17" s="163"/>
      <c r="AYU17" s="163"/>
      <c r="AYV17" s="163"/>
      <c r="AYW17" s="163"/>
      <c r="AYX17" s="163"/>
      <c r="AYY17" s="163"/>
      <c r="AYZ17" s="163"/>
      <c r="AZA17" s="163"/>
      <c r="AZB17" s="163"/>
      <c r="AZC17" s="163"/>
      <c r="AZD17" s="163"/>
      <c r="AZE17" s="163"/>
      <c r="AZF17" s="163"/>
      <c r="AZG17" s="163"/>
      <c r="AZH17" s="163"/>
      <c r="AZI17" s="163"/>
      <c r="AZJ17" s="163"/>
      <c r="AZK17" s="163"/>
      <c r="AZL17" s="163"/>
      <c r="AZM17" s="163"/>
      <c r="AZN17" s="163"/>
      <c r="AZO17" s="163"/>
      <c r="AZP17" s="163"/>
      <c r="AZQ17" s="163"/>
      <c r="AZR17" s="163"/>
      <c r="AZS17" s="163"/>
      <c r="AZT17" s="163"/>
      <c r="AZU17" s="163"/>
      <c r="AZV17" s="163"/>
      <c r="AZW17" s="163"/>
      <c r="AZX17" s="163"/>
      <c r="AZY17" s="163"/>
      <c r="AZZ17" s="163"/>
      <c r="BAA17" s="163"/>
      <c r="BAB17" s="163"/>
      <c r="BAC17" s="163"/>
      <c r="BAD17" s="163"/>
      <c r="BAE17" s="163"/>
      <c r="BAF17" s="163"/>
      <c r="BAG17" s="163"/>
      <c r="BAH17" s="163"/>
      <c r="BAI17" s="163"/>
      <c r="BAJ17" s="163"/>
      <c r="BAK17" s="163"/>
      <c r="BAL17" s="163"/>
      <c r="BAM17" s="163"/>
      <c r="BAN17" s="163"/>
      <c r="BAO17" s="163"/>
      <c r="BAP17" s="163"/>
      <c r="BAQ17" s="163"/>
      <c r="BAR17" s="163"/>
      <c r="BAS17" s="163"/>
      <c r="BAT17" s="163"/>
      <c r="BAU17" s="163"/>
      <c r="BAV17" s="163"/>
      <c r="BAW17" s="163"/>
      <c r="BAX17" s="163"/>
      <c r="BAY17" s="163"/>
      <c r="BAZ17" s="163"/>
      <c r="BBA17" s="163"/>
      <c r="BBB17" s="163"/>
      <c r="BBC17" s="163"/>
      <c r="BBD17" s="163"/>
      <c r="BBE17" s="163"/>
      <c r="BBF17" s="163"/>
      <c r="BBG17" s="163"/>
      <c r="BBH17" s="163"/>
      <c r="BBI17" s="163"/>
      <c r="BBJ17" s="163"/>
      <c r="BBK17" s="163"/>
      <c r="BBL17" s="163"/>
      <c r="BBM17" s="163"/>
      <c r="BBN17" s="163"/>
      <c r="BBO17" s="163"/>
      <c r="BBP17" s="163"/>
      <c r="BBQ17" s="163"/>
      <c r="BBR17" s="163"/>
      <c r="BBS17" s="163"/>
      <c r="BBT17" s="163"/>
      <c r="BBU17" s="163"/>
      <c r="BBV17" s="163"/>
      <c r="BBW17" s="163"/>
      <c r="BBX17" s="163"/>
      <c r="BBY17" s="163"/>
      <c r="BBZ17" s="163"/>
      <c r="BCA17" s="163"/>
      <c r="BCB17" s="163"/>
      <c r="BCC17" s="163"/>
      <c r="BCD17" s="163"/>
      <c r="BCE17" s="163"/>
      <c r="BCF17" s="163"/>
      <c r="BCG17" s="163"/>
      <c r="BCH17" s="163"/>
      <c r="BCI17" s="163"/>
      <c r="BCJ17" s="163"/>
      <c r="BCK17" s="163"/>
      <c r="BCL17" s="163"/>
      <c r="BCM17" s="163"/>
      <c r="BCN17" s="163"/>
      <c r="BCO17" s="163"/>
      <c r="BCP17" s="163"/>
      <c r="BCQ17" s="163"/>
      <c r="BCR17" s="163"/>
      <c r="BCS17" s="163"/>
      <c r="BCT17" s="163"/>
      <c r="BCU17" s="163"/>
      <c r="BCV17" s="163"/>
      <c r="BCW17" s="163"/>
      <c r="BCX17" s="163"/>
      <c r="BCY17" s="163"/>
      <c r="BCZ17" s="163"/>
      <c r="BDA17" s="163"/>
      <c r="BDB17" s="163"/>
      <c r="BDC17" s="163"/>
      <c r="BDD17" s="163"/>
      <c r="BDE17" s="163"/>
      <c r="BDF17" s="163"/>
      <c r="BDG17" s="163"/>
      <c r="BDH17" s="163"/>
      <c r="BDI17" s="163"/>
      <c r="BDJ17" s="163"/>
      <c r="BDK17" s="163"/>
      <c r="BDL17" s="163"/>
      <c r="BDM17" s="163"/>
      <c r="BDN17" s="163"/>
      <c r="BDO17" s="163"/>
      <c r="BDP17" s="163"/>
      <c r="BDQ17" s="163"/>
      <c r="BDR17" s="163"/>
      <c r="BDS17" s="163"/>
      <c r="BDT17" s="163"/>
      <c r="BDU17" s="163"/>
      <c r="BDV17" s="163"/>
      <c r="BDW17" s="163"/>
      <c r="BDX17" s="163"/>
      <c r="BDY17" s="163"/>
      <c r="BDZ17" s="163"/>
      <c r="BEA17" s="163"/>
      <c r="BEB17" s="163"/>
      <c r="BEC17" s="163"/>
      <c r="BED17" s="163"/>
      <c r="BEE17" s="163"/>
      <c r="BEF17" s="163"/>
      <c r="BEG17" s="163"/>
      <c r="BEH17" s="163"/>
      <c r="BEI17" s="163"/>
      <c r="BEJ17" s="163"/>
      <c r="BEK17" s="163"/>
      <c r="BEL17" s="163"/>
      <c r="BEM17" s="163"/>
      <c r="BEN17" s="163"/>
      <c r="BEO17" s="163"/>
      <c r="BEP17" s="163"/>
      <c r="BEQ17" s="163"/>
      <c r="BER17" s="163"/>
      <c r="BES17" s="163"/>
      <c r="BET17" s="163"/>
      <c r="BEU17" s="163"/>
      <c r="BEV17" s="163"/>
      <c r="BEW17" s="163"/>
      <c r="BEX17" s="163"/>
      <c r="BEY17" s="163"/>
      <c r="BEZ17" s="163"/>
      <c r="BFA17" s="163"/>
      <c r="BFB17" s="163"/>
      <c r="BFC17" s="163"/>
      <c r="BFD17" s="163"/>
      <c r="BFE17" s="163"/>
      <c r="BFF17" s="163"/>
      <c r="BFG17" s="163"/>
      <c r="BFH17" s="163"/>
      <c r="BFI17" s="163"/>
      <c r="BFJ17" s="163"/>
      <c r="BFK17" s="163"/>
      <c r="BFL17" s="163"/>
      <c r="BFM17" s="163"/>
      <c r="BFN17" s="163"/>
      <c r="BFO17" s="163"/>
      <c r="BFP17" s="163"/>
      <c r="BFQ17" s="163"/>
      <c r="BFR17" s="163"/>
      <c r="BFS17" s="163"/>
      <c r="BFT17" s="163"/>
      <c r="BFU17" s="163"/>
      <c r="BFV17" s="163"/>
      <c r="BFW17" s="163"/>
      <c r="BFX17" s="163"/>
      <c r="BFY17" s="163"/>
      <c r="BFZ17" s="163"/>
      <c r="BGA17" s="163"/>
      <c r="BGB17" s="163"/>
      <c r="BGC17" s="163"/>
      <c r="BGD17" s="163"/>
      <c r="BGE17" s="163"/>
      <c r="BGF17" s="163"/>
      <c r="BGG17" s="163"/>
      <c r="BGH17" s="163"/>
      <c r="BGI17" s="163"/>
      <c r="BGJ17" s="163"/>
      <c r="BGK17" s="163"/>
      <c r="BGL17" s="163"/>
      <c r="BGM17" s="163"/>
      <c r="BGN17" s="163"/>
      <c r="BGO17" s="163"/>
      <c r="BGP17" s="163"/>
      <c r="BGQ17" s="163"/>
      <c r="BGR17" s="163"/>
      <c r="BGS17" s="163"/>
      <c r="BGT17" s="163"/>
      <c r="BGU17" s="163"/>
      <c r="BGV17" s="163"/>
      <c r="BGW17" s="163"/>
      <c r="BGX17" s="163"/>
      <c r="BGY17" s="163"/>
      <c r="BGZ17" s="163"/>
      <c r="BHA17" s="163"/>
      <c r="BHB17" s="163"/>
      <c r="BHC17" s="163"/>
      <c r="BHD17" s="163"/>
      <c r="BHE17" s="163"/>
      <c r="BHF17" s="163"/>
      <c r="BHG17" s="163"/>
      <c r="BHH17" s="163"/>
      <c r="BHI17" s="163"/>
      <c r="BHJ17" s="163"/>
      <c r="BHK17" s="163"/>
      <c r="BHL17" s="163"/>
      <c r="BHM17" s="163"/>
      <c r="BHN17" s="163"/>
      <c r="BHO17" s="163"/>
      <c r="BHP17" s="163"/>
      <c r="BHQ17" s="163"/>
      <c r="BHR17" s="163"/>
      <c r="BHS17" s="163"/>
      <c r="BHT17" s="163"/>
      <c r="BHU17" s="163"/>
      <c r="BHV17" s="163"/>
      <c r="BHW17" s="163"/>
      <c r="BHX17" s="163"/>
      <c r="BHY17" s="163"/>
      <c r="BHZ17" s="163"/>
      <c r="BIA17" s="163"/>
      <c r="BIB17" s="163"/>
      <c r="BIC17" s="163"/>
      <c r="BID17" s="163"/>
      <c r="BIE17" s="163"/>
      <c r="BIF17" s="163"/>
      <c r="BIG17" s="163"/>
      <c r="BIH17" s="163"/>
      <c r="BII17" s="163"/>
      <c r="BIJ17" s="163"/>
      <c r="BIK17" s="163"/>
      <c r="BIL17" s="163"/>
      <c r="BIM17" s="163"/>
      <c r="BIN17" s="163"/>
      <c r="BIO17" s="163"/>
      <c r="BIP17" s="163"/>
      <c r="BIQ17" s="163"/>
      <c r="BIR17" s="163"/>
      <c r="BIS17" s="163"/>
      <c r="BIT17" s="163"/>
      <c r="BIU17" s="163"/>
      <c r="BIV17" s="163"/>
      <c r="BIW17" s="163"/>
      <c r="BIX17" s="163"/>
      <c r="BIY17" s="163"/>
      <c r="BIZ17" s="163"/>
      <c r="BJA17" s="163"/>
      <c r="BJB17" s="163"/>
      <c r="BJC17" s="163"/>
      <c r="BJD17" s="163"/>
      <c r="BJE17" s="163"/>
      <c r="BJF17" s="163"/>
      <c r="BJG17" s="163"/>
      <c r="BJH17" s="163"/>
      <c r="BJI17" s="163"/>
      <c r="BJJ17" s="163"/>
      <c r="BJK17" s="163"/>
      <c r="BJL17" s="163"/>
      <c r="BJM17" s="163"/>
      <c r="BJN17" s="163"/>
      <c r="BJO17" s="163"/>
      <c r="BJP17" s="163"/>
      <c r="BJQ17" s="163"/>
      <c r="BJR17" s="163"/>
      <c r="BJS17" s="163"/>
      <c r="BJT17" s="163"/>
      <c r="BJU17" s="163"/>
      <c r="BJV17" s="163"/>
      <c r="BJW17" s="163"/>
      <c r="BJX17" s="163"/>
      <c r="BJY17" s="163"/>
      <c r="BJZ17" s="163"/>
      <c r="BKA17" s="163"/>
      <c r="BKB17" s="163"/>
      <c r="BKC17" s="163"/>
      <c r="BKD17" s="163"/>
      <c r="BKE17" s="163"/>
      <c r="BKF17" s="163"/>
      <c r="BKG17" s="163"/>
      <c r="BKH17" s="163"/>
      <c r="BKI17" s="163"/>
      <c r="BKJ17" s="163"/>
      <c r="BKK17" s="163"/>
      <c r="BKL17" s="163"/>
      <c r="BKM17" s="163"/>
      <c r="BKN17" s="163"/>
      <c r="BKO17" s="163"/>
      <c r="BKP17" s="163"/>
      <c r="BKQ17" s="163"/>
      <c r="BKR17" s="163"/>
      <c r="BKS17" s="163"/>
      <c r="BKT17" s="163"/>
      <c r="BKU17" s="163"/>
      <c r="BKV17" s="163"/>
      <c r="BKW17" s="163"/>
      <c r="BKX17" s="163"/>
      <c r="BKY17" s="163"/>
      <c r="BKZ17" s="163"/>
      <c r="BLA17" s="163"/>
      <c r="BLB17" s="163"/>
      <c r="BLC17" s="163"/>
      <c r="BLD17" s="163"/>
      <c r="BLE17" s="163"/>
      <c r="BLF17" s="163"/>
      <c r="BLG17" s="163"/>
      <c r="BLH17" s="163"/>
      <c r="BLI17" s="163"/>
      <c r="BLJ17" s="163"/>
      <c r="BLK17" s="163"/>
      <c r="BLL17" s="163"/>
      <c r="BLM17" s="163"/>
      <c r="BLN17" s="163"/>
      <c r="BLO17" s="163"/>
      <c r="BLP17" s="163"/>
      <c r="BLQ17" s="163"/>
      <c r="BLR17" s="163"/>
      <c r="BLS17" s="163"/>
      <c r="BLT17" s="163"/>
      <c r="BLU17" s="163"/>
      <c r="BLV17" s="163"/>
      <c r="BLW17" s="163"/>
      <c r="BLX17" s="163"/>
      <c r="BLY17" s="163"/>
      <c r="BLZ17" s="163"/>
      <c r="BMA17" s="163"/>
      <c r="BMB17" s="163"/>
      <c r="BMC17" s="163"/>
      <c r="BMD17" s="163"/>
      <c r="BME17" s="163"/>
      <c r="BMF17" s="163"/>
      <c r="BMG17" s="163"/>
      <c r="BMH17" s="163"/>
      <c r="BMI17" s="163"/>
      <c r="BMJ17" s="163"/>
      <c r="BMK17" s="163"/>
      <c r="BML17" s="163"/>
      <c r="BMM17" s="163"/>
      <c r="BMN17" s="163"/>
      <c r="BMO17" s="163"/>
      <c r="BMP17" s="163"/>
      <c r="BMQ17" s="163"/>
      <c r="BMR17" s="163"/>
      <c r="BMS17" s="163"/>
      <c r="BMT17" s="163"/>
      <c r="BMU17" s="163"/>
      <c r="BMV17" s="163"/>
      <c r="BMW17" s="163"/>
      <c r="BMX17" s="163"/>
      <c r="BMY17" s="163"/>
      <c r="BMZ17" s="163"/>
      <c r="BNA17" s="163"/>
      <c r="BNB17" s="163"/>
      <c r="BNC17" s="163"/>
      <c r="BND17" s="163"/>
      <c r="BNE17" s="163"/>
      <c r="BNF17" s="163"/>
      <c r="BNG17" s="163"/>
      <c r="BNH17" s="163"/>
      <c r="BNI17" s="163"/>
      <c r="BNJ17" s="163"/>
      <c r="BNK17" s="163"/>
      <c r="BNL17" s="163"/>
      <c r="BNM17" s="163"/>
      <c r="BNN17" s="163"/>
      <c r="BNO17" s="163"/>
      <c r="BNP17" s="163"/>
      <c r="BNQ17" s="163"/>
      <c r="BNR17" s="163"/>
      <c r="BNS17" s="163"/>
      <c r="BNT17" s="163"/>
      <c r="BNU17" s="163"/>
      <c r="BNV17" s="163"/>
      <c r="BNW17" s="163"/>
      <c r="BNX17" s="163"/>
      <c r="BNY17" s="163"/>
      <c r="BNZ17" s="163"/>
      <c r="BOA17" s="163"/>
      <c r="BOB17" s="163"/>
      <c r="BOC17" s="163"/>
      <c r="BOD17" s="163"/>
      <c r="BOE17" s="163"/>
      <c r="BOF17" s="163"/>
      <c r="BOG17" s="163"/>
      <c r="BOH17" s="163"/>
      <c r="BOI17" s="163"/>
      <c r="BOJ17" s="163"/>
      <c r="BOK17" s="163"/>
      <c r="BOL17" s="163"/>
      <c r="BOM17" s="163"/>
      <c r="BON17" s="163"/>
      <c r="BOO17" s="163"/>
      <c r="BOP17" s="163"/>
      <c r="BOQ17" s="163"/>
      <c r="BOR17" s="163"/>
      <c r="BOS17" s="163"/>
      <c r="BOT17" s="163"/>
      <c r="BOU17" s="163"/>
      <c r="BOV17" s="163"/>
      <c r="BOW17" s="163"/>
      <c r="BOX17" s="163"/>
      <c r="BOY17" s="163"/>
      <c r="BOZ17" s="163"/>
      <c r="BPA17" s="163"/>
      <c r="BPB17" s="163"/>
      <c r="BPC17" s="163"/>
      <c r="BPD17" s="163"/>
      <c r="BPE17" s="163"/>
      <c r="BPF17" s="163"/>
      <c r="BPG17" s="163"/>
      <c r="BPH17" s="163"/>
      <c r="BPI17" s="163"/>
      <c r="BPJ17" s="163"/>
      <c r="BPK17" s="163"/>
      <c r="BPL17" s="163"/>
      <c r="BPM17" s="163"/>
      <c r="BPN17" s="163"/>
      <c r="BPO17" s="163"/>
      <c r="BPP17" s="163"/>
      <c r="BPQ17" s="163"/>
      <c r="BPR17" s="163"/>
      <c r="BPS17" s="163"/>
      <c r="BPT17" s="163"/>
      <c r="BPU17" s="163"/>
      <c r="BPV17" s="163"/>
      <c r="BPW17" s="163"/>
      <c r="BPX17" s="163"/>
      <c r="BPY17" s="163"/>
      <c r="BPZ17" s="163"/>
      <c r="BQA17" s="163"/>
      <c r="BQB17" s="163"/>
      <c r="BQC17" s="163"/>
      <c r="BQD17" s="163"/>
      <c r="BQE17" s="163"/>
      <c r="BQF17" s="163"/>
      <c r="BQG17" s="163"/>
      <c r="BQH17" s="163"/>
      <c r="BQI17" s="163"/>
      <c r="BQJ17" s="163"/>
      <c r="BQK17" s="163"/>
      <c r="BQL17" s="163"/>
      <c r="BQM17" s="163"/>
      <c r="BQN17" s="163"/>
      <c r="BQO17" s="163"/>
      <c r="BQP17" s="163"/>
      <c r="BQQ17" s="163"/>
      <c r="BQR17" s="163"/>
      <c r="BQS17" s="163"/>
      <c r="BQT17" s="163"/>
      <c r="BQU17" s="163"/>
      <c r="BQV17" s="163"/>
      <c r="BQW17" s="163"/>
      <c r="BQX17" s="163"/>
      <c r="BQY17" s="163"/>
      <c r="BQZ17" s="163"/>
      <c r="BRA17" s="163"/>
      <c r="BRB17" s="163"/>
      <c r="BRC17" s="163"/>
      <c r="BRD17" s="163"/>
      <c r="BRE17" s="163"/>
      <c r="BRF17" s="163"/>
      <c r="BRG17" s="163"/>
      <c r="BRH17" s="163"/>
      <c r="BRI17" s="163"/>
      <c r="BRJ17" s="163"/>
      <c r="BRK17" s="163"/>
      <c r="BRL17" s="163"/>
      <c r="BRM17" s="163"/>
      <c r="BRN17" s="163"/>
      <c r="BRO17" s="163"/>
      <c r="BRP17" s="163"/>
      <c r="BRQ17" s="163"/>
      <c r="BRR17" s="163"/>
      <c r="BRS17" s="163"/>
      <c r="BRT17" s="163"/>
      <c r="BRU17" s="163"/>
      <c r="BRV17" s="163"/>
      <c r="BRW17" s="163"/>
      <c r="BRX17" s="163"/>
      <c r="BRY17" s="163"/>
      <c r="BRZ17" s="163"/>
      <c r="BSA17" s="163"/>
      <c r="BSB17" s="163"/>
      <c r="BSC17" s="163"/>
      <c r="BSD17" s="163"/>
      <c r="BSE17" s="163"/>
      <c r="BSF17" s="163"/>
      <c r="BSG17" s="163"/>
      <c r="BSH17" s="163"/>
      <c r="BSI17" s="163"/>
      <c r="BSJ17" s="163"/>
      <c r="BSK17" s="163"/>
      <c r="BSL17" s="163"/>
      <c r="BSM17" s="163"/>
      <c r="BSN17" s="163"/>
      <c r="BSO17" s="163"/>
      <c r="BSP17" s="163"/>
      <c r="BSQ17" s="163"/>
      <c r="BSR17" s="163"/>
      <c r="BSS17" s="163"/>
      <c r="BST17" s="163"/>
      <c r="BSU17" s="163"/>
      <c r="BSV17" s="163"/>
      <c r="BSW17" s="163"/>
      <c r="BSX17" s="163"/>
      <c r="BSY17" s="163"/>
      <c r="BSZ17" s="163"/>
      <c r="BTA17" s="163"/>
      <c r="BTB17" s="163"/>
      <c r="BTC17" s="163"/>
      <c r="BTD17" s="163"/>
      <c r="BTE17" s="163"/>
      <c r="BTF17" s="163"/>
      <c r="BTG17" s="163"/>
      <c r="BTH17" s="163"/>
      <c r="BTI17" s="163"/>
      <c r="BTJ17" s="163"/>
      <c r="BTK17" s="163"/>
      <c r="BTL17" s="163"/>
      <c r="BTM17" s="163"/>
      <c r="BTN17" s="163"/>
      <c r="BTO17" s="163"/>
      <c r="BTP17" s="163"/>
      <c r="BTQ17" s="163"/>
      <c r="BTR17" s="163"/>
      <c r="BTS17" s="163"/>
      <c r="BTT17" s="163"/>
      <c r="BTU17" s="163"/>
      <c r="BTV17" s="163"/>
      <c r="BTW17" s="163"/>
      <c r="BTX17" s="163"/>
      <c r="BTY17" s="163"/>
      <c r="BTZ17" s="163"/>
      <c r="BUA17" s="163"/>
      <c r="BUB17" s="163"/>
      <c r="BUC17" s="163"/>
      <c r="BUD17" s="163"/>
      <c r="BUE17" s="163"/>
      <c r="BUF17" s="163"/>
      <c r="BUG17" s="163"/>
      <c r="BUH17" s="163"/>
      <c r="BUI17" s="163"/>
      <c r="BUJ17" s="163"/>
      <c r="BUK17" s="163"/>
      <c r="BUL17" s="163"/>
      <c r="BUM17" s="163"/>
      <c r="BUN17" s="163"/>
      <c r="BUO17" s="163"/>
      <c r="BUP17" s="163"/>
      <c r="BUQ17" s="163"/>
      <c r="BUR17" s="163"/>
      <c r="BUS17" s="163"/>
      <c r="BUT17" s="163"/>
      <c r="BUU17" s="163"/>
      <c r="BUV17" s="163"/>
      <c r="BUW17" s="163"/>
      <c r="BUX17" s="163"/>
      <c r="BUY17" s="163"/>
      <c r="BUZ17" s="163"/>
      <c r="BVA17" s="163"/>
      <c r="BVB17" s="163"/>
      <c r="BVC17" s="163"/>
      <c r="BVD17" s="163"/>
      <c r="BVE17" s="163"/>
      <c r="BVF17" s="163"/>
      <c r="BVG17" s="163"/>
      <c r="BVH17" s="163"/>
      <c r="BVI17" s="163"/>
      <c r="BVJ17" s="163"/>
      <c r="BVK17" s="163"/>
      <c r="BVL17" s="163"/>
      <c r="BVM17" s="163"/>
      <c r="BVN17" s="163"/>
      <c r="BVO17" s="163"/>
      <c r="BVP17" s="163"/>
      <c r="BVQ17" s="163"/>
      <c r="BVR17" s="163"/>
      <c r="BVS17" s="163"/>
      <c r="BVT17" s="163"/>
      <c r="BVU17" s="163"/>
      <c r="BVV17" s="163"/>
      <c r="BVW17" s="163"/>
      <c r="BVX17" s="163"/>
      <c r="BVY17" s="163"/>
      <c r="BVZ17" s="163"/>
      <c r="BWA17" s="163"/>
      <c r="BWB17" s="163"/>
      <c r="BWC17" s="163"/>
      <c r="BWD17" s="163"/>
      <c r="BWE17" s="163"/>
      <c r="BWF17" s="163"/>
      <c r="BWG17" s="163"/>
      <c r="BWH17" s="163"/>
      <c r="BWI17" s="163"/>
      <c r="BWJ17" s="163"/>
      <c r="BWK17" s="163"/>
      <c r="BWL17" s="163"/>
      <c r="BWM17" s="163"/>
      <c r="BWN17" s="163"/>
      <c r="BWO17" s="163"/>
      <c r="BWP17" s="163"/>
      <c r="BWQ17" s="163"/>
      <c r="BWR17" s="163"/>
      <c r="BWS17" s="163"/>
      <c r="BWT17" s="163"/>
      <c r="BWU17" s="163"/>
      <c r="BWV17" s="163"/>
      <c r="BWW17" s="163"/>
      <c r="BWX17" s="163"/>
      <c r="BWY17" s="163"/>
      <c r="BWZ17" s="163"/>
      <c r="BXA17" s="163"/>
      <c r="BXB17" s="163"/>
      <c r="BXC17" s="163"/>
      <c r="BXD17" s="163"/>
      <c r="BXE17" s="163"/>
      <c r="BXF17" s="163"/>
      <c r="BXG17" s="163"/>
      <c r="BXH17" s="163"/>
      <c r="BXI17" s="163"/>
      <c r="BXJ17" s="163"/>
      <c r="BXK17" s="163"/>
      <c r="BXL17" s="163"/>
      <c r="BXM17" s="163"/>
      <c r="BXN17" s="163"/>
      <c r="BXO17" s="163"/>
      <c r="BXP17" s="163"/>
      <c r="BXQ17" s="163"/>
      <c r="BXR17" s="163"/>
      <c r="BXS17" s="163"/>
      <c r="BXT17" s="163"/>
      <c r="BXU17" s="163"/>
      <c r="BXV17" s="163"/>
      <c r="BXW17" s="163"/>
      <c r="BXX17" s="163"/>
      <c r="BXY17" s="163"/>
      <c r="BXZ17" s="163"/>
      <c r="BYA17" s="163"/>
      <c r="BYB17" s="163"/>
      <c r="BYC17" s="163"/>
      <c r="BYD17" s="163"/>
      <c r="BYE17" s="163"/>
      <c r="BYF17" s="163"/>
      <c r="BYG17" s="163"/>
      <c r="BYH17" s="163"/>
      <c r="BYI17" s="163"/>
      <c r="BYJ17" s="163"/>
      <c r="BYK17" s="163"/>
      <c r="BYL17" s="163"/>
      <c r="BYM17" s="163"/>
      <c r="BYN17" s="163"/>
      <c r="BYO17" s="163"/>
      <c r="BYP17" s="163"/>
      <c r="BYQ17" s="163"/>
      <c r="BYR17" s="163"/>
      <c r="BYS17" s="163"/>
      <c r="BYT17" s="163"/>
      <c r="BYU17" s="163"/>
      <c r="BYV17" s="163"/>
      <c r="BYW17" s="163"/>
      <c r="BYX17" s="163"/>
      <c r="BYY17" s="163"/>
      <c r="BYZ17" s="163"/>
      <c r="BZA17" s="163"/>
      <c r="BZB17" s="163"/>
      <c r="BZC17" s="163"/>
      <c r="BZD17" s="163"/>
      <c r="BZE17" s="163"/>
      <c r="BZF17" s="163"/>
      <c r="BZG17" s="163"/>
      <c r="BZH17" s="163"/>
      <c r="BZI17" s="163"/>
      <c r="BZJ17" s="163"/>
      <c r="BZK17" s="163"/>
      <c r="BZL17" s="163"/>
      <c r="BZM17" s="163"/>
      <c r="BZN17" s="163"/>
      <c r="BZO17" s="163"/>
      <c r="BZP17" s="163"/>
      <c r="BZQ17" s="163"/>
      <c r="BZR17" s="163"/>
      <c r="BZS17" s="163"/>
      <c r="BZT17" s="163"/>
      <c r="BZU17" s="163"/>
      <c r="BZV17" s="163"/>
      <c r="BZW17" s="163"/>
      <c r="BZX17" s="163"/>
      <c r="BZY17" s="163"/>
      <c r="BZZ17" s="163"/>
      <c r="CAA17" s="163"/>
      <c r="CAB17" s="163"/>
      <c r="CAC17" s="163"/>
      <c r="CAD17" s="163"/>
      <c r="CAE17" s="163"/>
      <c r="CAF17" s="163"/>
      <c r="CAG17" s="163"/>
      <c r="CAH17" s="163"/>
      <c r="CAI17" s="163"/>
      <c r="CAJ17" s="163"/>
      <c r="CAK17" s="163"/>
      <c r="CAL17" s="163"/>
      <c r="CAM17" s="163"/>
      <c r="CAN17" s="163"/>
      <c r="CAO17" s="163"/>
      <c r="CAP17" s="163"/>
      <c r="CAQ17" s="163"/>
      <c r="CAR17" s="163"/>
      <c r="CAS17" s="163"/>
      <c r="CAT17" s="163"/>
      <c r="CAU17" s="163"/>
      <c r="CAV17" s="163"/>
      <c r="CAW17" s="163"/>
      <c r="CAX17" s="163"/>
      <c r="CAY17" s="163"/>
      <c r="CAZ17" s="163"/>
      <c r="CBA17" s="163"/>
      <c r="CBB17" s="163"/>
      <c r="CBC17" s="163"/>
      <c r="CBD17" s="163"/>
      <c r="CBE17" s="163"/>
      <c r="CBF17" s="163"/>
      <c r="CBG17" s="163"/>
      <c r="CBH17" s="163"/>
      <c r="CBI17" s="163"/>
      <c r="CBJ17" s="163"/>
      <c r="CBK17" s="163"/>
      <c r="CBL17" s="163"/>
      <c r="CBM17" s="163"/>
      <c r="CBN17" s="163"/>
      <c r="CBO17" s="163"/>
      <c r="CBP17" s="163"/>
      <c r="CBQ17" s="163"/>
      <c r="CBR17" s="163"/>
      <c r="CBS17" s="163"/>
      <c r="CBT17" s="163"/>
      <c r="CBU17" s="163"/>
      <c r="CBV17" s="163"/>
      <c r="CBW17" s="163"/>
      <c r="CBX17" s="163"/>
      <c r="CBY17" s="163"/>
      <c r="CBZ17" s="163"/>
      <c r="CCA17" s="163"/>
      <c r="CCB17" s="163"/>
      <c r="CCC17" s="163"/>
      <c r="CCD17" s="163"/>
      <c r="CCE17" s="163"/>
      <c r="CCF17" s="163"/>
      <c r="CCG17" s="163"/>
      <c r="CCH17" s="163"/>
      <c r="CCI17" s="163"/>
      <c r="CCJ17" s="163"/>
      <c r="CCK17" s="163"/>
      <c r="CCL17" s="163"/>
      <c r="CCM17" s="163"/>
      <c r="CCN17" s="163"/>
      <c r="CCO17" s="163"/>
      <c r="CCP17" s="163"/>
      <c r="CCQ17" s="163"/>
      <c r="CCR17" s="163"/>
      <c r="CCS17" s="163"/>
      <c r="CCT17" s="163"/>
      <c r="CCU17" s="163"/>
      <c r="CCV17" s="163"/>
      <c r="CCW17" s="163"/>
      <c r="CCX17" s="163"/>
      <c r="CCY17" s="163"/>
      <c r="CCZ17" s="163"/>
      <c r="CDA17" s="163"/>
      <c r="CDB17" s="163"/>
      <c r="CDC17" s="163"/>
      <c r="CDD17" s="163"/>
      <c r="CDE17" s="163"/>
      <c r="CDF17" s="163"/>
      <c r="CDG17" s="163"/>
      <c r="CDH17" s="163"/>
      <c r="CDI17" s="163"/>
      <c r="CDJ17" s="163"/>
      <c r="CDK17" s="163"/>
      <c r="CDL17" s="163"/>
      <c r="CDM17" s="163"/>
      <c r="CDN17" s="163"/>
      <c r="CDO17" s="163"/>
      <c r="CDP17" s="163"/>
      <c r="CDQ17" s="163"/>
      <c r="CDR17" s="163"/>
      <c r="CDS17" s="163"/>
      <c r="CDT17" s="163"/>
      <c r="CDU17" s="163"/>
      <c r="CDV17" s="163"/>
      <c r="CDW17" s="163"/>
      <c r="CDX17" s="163"/>
      <c r="CDY17" s="163"/>
      <c r="CDZ17" s="163"/>
      <c r="CEA17" s="163"/>
      <c r="CEB17" s="163"/>
      <c r="CEC17" s="163"/>
      <c r="CED17" s="163"/>
      <c r="CEE17" s="163"/>
      <c r="CEF17" s="163"/>
      <c r="CEG17" s="163"/>
      <c r="CEH17" s="163"/>
      <c r="CEI17" s="163"/>
      <c r="CEJ17" s="163"/>
      <c r="CEK17" s="163"/>
      <c r="CEL17" s="163"/>
      <c r="CEM17" s="163"/>
      <c r="CEN17" s="163"/>
      <c r="CEO17" s="163"/>
      <c r="CEP17" s="163"/>
      <c r="CEQ17" s="163"/>
      <c r="CER17" s="163"/>
      <c r="CES17" s="163"/>
      <c r="CET17" s="163"/>
      <c r="CEU17" s="163"/>
      <c r="CEV17" s="163"/>
      <c r="CEW17" s="163"/>
      <c r="CEX17" s="163"/>
      <c r="CEY17" s="163"/>
      <c r="CEZ17" s="163"/>
      <c r="CFA17" s="163"/>
      <c r="CFB17" s="163"/>
      <c r="CFC17" s="163"/>
      <c r="CFD17" s="163"/>
      <c r="CFE17" s="163"/>
      <c r="CFF17" s="163"/>
      <c r="CFG17" s="163"/>
      <c r="CFH17" s="163"/>
      <c r="CFI17" s="163"/>
      <c r="CFJ17" s="163"/>
      <c r="CFK17" s="163"/>
      <c r="CFL17" s="163"/>
      <c r="CFM17" s="163"/>
      <c r="CFN17" s="163"/>
      <c r="CFO17" s="163"/>
      <c r="CFP17" s="163"/>
      <c r="CFQ17" s="163"/>
      <c r="CFR17" s="163"/>
      <c r="CFS17" s="163"/>
      <c r="CFT17" s="163"/>
      <c r="CFU17" s="163"/>
      <c r="CFV17" s="163"/>
      <c r="CFW17" s="163"/>
      <c r="CFX17" s="163"/>
      <c r="CFY17" s="163"/>
      <c r="CFZ17" s="163"/>
      <c r="CGA17" s="163"/>
      <c r="CGB17" s="163"/>
      <c r="CGC17" s="163"/>
      <c r="CGD17" s="163"/>
      <c r="CGE17" s="163"/>
      <c r="CGF17" s="163"/>
      <c r="CGG17" s="163"/>
      <c r="CGH17" s="163"/>
      <c r="CGI17" s="163"/>
      <c r="CGJ17" s="163"/>
      <c r="CGK17" s="163"/>
      <c r="CGL17" s="163"/>
      <c r="CGM17" s="163"/>
      <c r="CGN17" s="163"/>
      <c r="CGO17" s="163"/>
      <c r="CGP17" s="163"/>
      <c r="CGQ17" s="163"/>
      <c r="CGR17" s="163"/>
      <c r="CGS17" s="163"/>
      <c r="CGT17" s="163"/>
      <c r="CGU17" s="163"/>
      <c r="CGV17" s="163"/>
      <c r="CGW17" s="163"/>
      <c r="CGX17" s="163"/>
      <c r="CGY17" s="163"/>
      <c r="CGZ17" s="163"/>
      <c r="CHA17" s="163"/>
      <c r="CHB17" s="163"/>
      <c r="CHC17" s="163"/>
      <c r="CHD17" s="163"/>
      <c r="CHE17" s="163"/>
      <c r="CHF17" s="163"/>
      <c r="CHG17" s="163"/>
      <c r="CHH17" s="163"/>
      <c r="CHI17" s="163"/>
      <c r="CHJ17" s="163"/>
      <c r="CHK17" s="163"/>
      <c r="CHL17" s="163"/>
      <c r="CHM17" s="163"/>
      <c r="CHN17" s="163"/>
      <c r="CHO17" s="163"/>
      <c r="CHP17" s="163"/>
      <c r="CHQ17" s="163"/>
      <c r="CHR17" s="163"/>
      <c r="CHS17" s="163"/>
      <c r="CHT17" s="163"/>
      <c r="CHU17" s="163"/>
      <c r="CHV17" s="163"/>
      <c r="CHW17" s="163"/>
      <c r="CHX17" s="163"/>
      <c r="CHY17" s="163"/>
      <c r="CHZ17" s="163"/>
      <c r="CIA17" s="163"/>
      <c r="CIB17" s="163"/>
      <c r="CIC17" s="163"/>
      <c r="CID17" s="163"/>
      <c r="CIE17" s="163"/>
      <c r="CIF17" s="163"/>
      <c r="CIG17" s="163"/>
      <c r="CIH17" s="163"/>
      <c r="CII17" s="163"/>
      <c r="CIJ17" s="163"/>
      <c r="CIK17" s="163"/>
      <c r="CIL17" s="163"/>
      <c r="CIM17" s="163"/>
      <c r="CIN17" s="163"/>
      <c r="CIO17" s="163"/>
      <c r="CIP17" s="163"/>
      <c r="CIQ17" s="163"/>
      <c r="CIR17" s="163"/>
      <c r="CIS17" s="163"/>
      <c r="CIT17" s="163"/>
      <c r="CIU17" s="163"/>
      <c r="CIV17" s="163"/>
      <c r="CIW17" s="163"/>
      <c r="CIX17" s="163"/>
      <c r="CIY17" s="163"/>
      <c r="CIZ17" s="163"/>
      <c r="CJA17" s="163"/>
      <c r="CJB17" s="163"/>
      <c r="CJC17" s="163"/>
      <c r="CJD17" s="163"/>
      <c r="CJE17" s="163"/>
      <c r="CJF17" s="163"/>
      <c r="CJG17" s="163"/>
      <c r="CJH17" s="163"/>
      <c r="CJI17" s="163"/>
      <c r="CJJ17" s="163"/>
      <c r="CJK17" s="163"/>
      <c r="CJL17" s="163"/>
      <c r="CJM17" s="163"/>
      <c r="CJN17" s="163"/>
      <c r="CJO17" s="163"/>
      <c r="CJP17" s="163"/>
      <c r="CJQ17" s="163"/>
      <c r="CJR17" s="163"/>
      <c r="CJS17" s="163"/>
      <c r="CJT17" s="163"/>
      <c r="CJU17" s="163"/>
      <c r="CJV17" s="163"/>
      <c r="CJW17" s="163"/>
      <c r="CJX17" s="163"/>
      <c r="CJY17" s="163"/>
      <c r="CJZ17" s="163"/>
      <c r="CKA17" s="163"/>
      <c r="CKB17" s="163"/>
      <c r="CKC17" s="163"/>
      <c r="CKD17" s="163"/>
      <c r="CKE17" s="163"/>
      <c r="CKF17" s="163"/>
      <c r="CKG17" s="163"/>
      <c r="CKH17" s="163"/>
      <c r="CKI17" s="163"/>
      <c r="CKJ17" s="163"/>
      <c r="CKK17" s="163"/>
      <c r="CKL17" s="163"/>
      <c r="CKM17" s="163"/>
      <c r="CKN17" s="163"/>
      <c r="CKO17" s="163"/>
      <c r="CKP17" s="163"/>
      <c r="CKQ17" s="163"/>
      <c r="CKR17" s="163"/>
      <c r="CKS17" s="163"/>
      <c r="CKT17" s="163"/>
      <c r="CKU17" s="163"/>
      <c r="CKV17" s="163"/>
      <c r="CKW17" s="163"/>
      <c r="CKX17" s="163"/>
      <c r="CKY17" s="163"/>
      <c r="CKZ17" s="163"/>
      <c r="CLA17" s="163"/>
      <c r="CLB17" s="163"/>
      <c r="CLC17" s="163"/>
      <c r="CLD17" s="163"/>
      <c r="CLE17" s="163"/>
      <c r="CLF17" s="163"/>
      <c r="CLG17" s="163"/>
      <c r="CLH17" s="163"/>
      <c r="CLI17" s="163"/>
      <c r="CLJ17" s="163"/>
      <c r="CLK17" s="163"/>
      <c r="CLL17" s="163"/>
      <c r="CLM17" s="163"/>
      <c r="CLN17" s="163"/>
      <c r="CLO17" s="163"/>
      <c r="CLP17" s="163"/>
      <c r="CLQ17" s="163"/>
      <c r="CLR17" s="163"/>
      <c r="CLS17" s="163"/>
      <c r="CLT17" s="163"/>
      <c r="CLU17" s="163"/>
      <c r="CLV17" s="163"/>
      <c r="CLW17" s="163"/>
      <c r="CLX17" s="163"/>
      <c r="CLY17" s="163"/>
      <c r="CLZ17" s="163"/>
      <c r="CMA17" s="163"/>
      <c r="CMB17" s="163"/>
      <c r="CMC17" s="163"/>
      <c r="CMD17" s="163"/>
      <c r="CME17" s="163"/>
      <c r="CMF17" s="163"/>
      <c r="CMG17" s="163"/>
      <c r="CMH17" s="163"/>
      <c r="CMI17" s="163"/>
      <c r="CMJ17" s="163"/>
      <c r="CMK17" s="163"/>
      <c r="CML17" s="163"/>
      <c r="CMM17" s="163"/>
      <c r="CMN17" s="163"/>
      <c r="CMO17" s="163"/>
      <c r="CMP17" s="163"/>
      <c r="CMQ17" s="163"/>
      <c r="CMR17" s="163"/>
      <c r="CMS17" s="163"/>
      <c r="CMT17" s="163"/>
      <c r="CMU17" s="163"/>
      <c r="CMV17" s="163"/>
      <c r="CMW17" s="163"/>
      <c r="CMX17" s="163"/>
      <c r="CMY17" s="163"/>
      <c r="CMZ17" s="163"/>
      <c r="CNA17" s="163"/>
      <c r="CNB17" s="163"/>
      <c r="CNC17" s="163"/>
      <c r="CND17" s="163"/>
      <c r="CNE17" s="163"/>
      <c r="CNF17" s="163"/>
      <c r="CNG17" s="163"/>
      <c r="CNH17" s="163"/>
      <c r="CNI17" s="163"/>
      <c r="CNJ17" s="163"/>
      <c r="CNK17" s="163"/>
      <c r="CNL17" s="163"/>
      <c r="CNM17" s="163"/>
      <c r="CNN17" s="163"/>
      <c r="CNO17" s="163"/>
      <c r="CNP17" s="163"/>
      <c r="CNQ17" s="163"/>
      <c r="CNR17" s="163"/>
      <c r="CNS17" s="163"/>
      <c r="CNT17" s="163"/>
      <c r="CNU17" s="163"/>
      <c r="CNV17" s="163"/>
      <c r="CNW17" s="163"/>
      <c r="CNX17" s="163"/>
      <c r="CNY17" s="163"/>
      <c r="CNZ17" s="163"/>
      <c r="COA17" s="163"/>
      <c r="COB17" s="163"/>
      <c r="COC17" s="163"/>
      <c r="COD17" s="163"/>
      <c r="COE17" s="163"/>
      <c r="COF17" s="163"/>
      <c r="COG17" s="163"/>
      <c r="COH17" s="163"/>
      <c r="COI17" s="163"/>
      <c r="COJ17" s="163"/>
      <c r="COK17" s="163"/>
      <c r="COL17" s="163"/>
      <c r="COM17" s="163"/>
      <c r="CON17" s="163"/>
      <c r="COO17" s="163"/>
      <c r="COP17" s="163"/>
      <c r="COQ17" s="163"/>
      <c r="COR17" s="163"/>
      <c r="COS17" s="163"/>
      <c r="COT17" s="163"/>
      <c r="COU17" s="163"/>
      <c r="COV17" s="163"/>
      <c r="COW17" s="163"/>
      <c r="COX17" s="163"/>
      <c r="COY17" s="163"/>
      <c r="COZ17" s="163"/>
      <c r="CPA17" s="163"/>
      <c r="CPB17" s="163"/>
      <c r="CPC17" s="163"/>
      <c r="CPD17" s="163"/>
      <c r="CPE17" s="163"/>
      <c r="CPF17" s="163"/>
      <c r="CPG17" s="163"/>
      <c r="CPH17" s="163"/>
      <c r="CPI17" s="163"/>
      <c r="CPJ17" s="163"/>
      <c r="CPK17" s="163"/>
      <c r="CPL17" s="163"/>
      <c r="CPM17" s="163"/>
      <c r="CPN17" s="163"/>
      <c r="CPO17" s="163"/>
      <c r="CPP17" s="163"/>
      <c r="CPQ17" s="163"/>
      <c r="CPR17" s="163"/>
      <c r="CPS17" s="163"/>
      <c r="CPT17" s="163"/>
      <c r="CPU17" s="163"/>
      <c r="CPV17" s="163"/>
      <c r="CPW17" s="163"/>
      <c r="CPX17" s="163"/>
      <c r="CPY17" s="163"/>
      <c r="CPZ17" s="163"/>
      <c r="CQA17" s="163"/>
      <c r="CQB17" s="163"/>
      <c r="CQC17" s="163"/>
      <c r="CQD17" s="163"/>
      <c r="CQE17" s="163"/>
      <c r="CQF17" s="163"/>
      <c r="CQG17" s="163"/>
      <c r="CQH17" s="163"/>
      <c r="CQI17" s="163"/>
      <c r="CQJ17" s="163"/>
      <c r="CQK17" s="163"/>
      <c r="CQL17" s="163"/>
      <c r="CQM17" s="163"/>
      <c r="CQN17" s="163"/>
      <c r="CQO17" s="163"/>
      <c r="CQP17" s="163"/>
      <c r="CQQ17" s="163"/>
      <c r="CQR17" s="163"/>
      <c r="CQS17" s="163"/>
      <c r="CQT17" s="163"/>
      <c r="CQU17" s="163"/>
      <c r="CQV17" s="163"/>
      <c r="CQW17" s="163"/>
      <c r="CQX17" s="163"/>
      <c r="CQY17" s="163"/>
      <c r="CQZ17" s="163"/>
      <c r="CRA17" s="163"/>
      <c r="CRB17" s="163"/>
      <c r="CRC17" s="163"/>
      <c r="CRD17" s="163"/>
      <c r="CRE17" s="163"/>
      <c r="CRF17" s="163"/>
      <c r="CRG17" s="163"/>
      <c r="CRH17" s="163"/>
      <c r="CRI17" s="163"/>
      <c r="CRJ17" s="163"/>
      <c r="CRK17" s="163"/>
      <c r="CRL17" s="163"/>
      <c r="CRM17" s="163"/>
      <c r="CRN17" s="163"/>
      <c r="CRO17" s="163"/>
      <c r="CRP17" s="163"/>
      <c r="CRQ17" s="163"/>
      <c r="CRR17" s="163"/>
      <c r="CRS17" s="163"/>
      <c r="CRT17" s="163"/>
      <c r="CRU17" s="163"/>
      <c r="CRV17" s="163"/>
      <c r="CRW17" s="163"/>
      <c r="CRX17" s="163"/>
      <c r="CRY17" s="163"/>
      <c r="CRZ17" s="163"/>
      <c r="CSA17" s="163"/>
      <c r="CSB17" s="163"/>
      <c r="CSC17" s="163"/>
      <c r="CSD17" s="163"/>
      <c r="CSE17" s="163"/>
      <c r="CSF17" s="163"/>
      <c r="CSG17" s="163"/>
      <c r="CSH17" s="163"/>
      <c r="CSI17" s="163"/>
      <c r="CSJ17" s="163"/>
      <c r="CSK17" s="163"/>
      <c r="CSL17" s="163"/>
      <c r="CSM17" s="163"/>
      <c r="CSN17" s="163"/>
      <c r="CSO17" s="163"/>
      <c r="CSP17" s="163"/>
      <c r="CSQ17" s="163"/>
      <c r="CSR17" s="163"/>
      <c r="CSS17" s="163"/>
      <c r="CST17" s="163"/>
      <c r="CSU17" s="163"/>
      <c r="CSV17" s="163"/>
      <c r="CSW17" s="163"/>
      <c r="CSX17" s="163"/>
      <c r="CSY17" s="163"/>
      <c r="CSZ17" s="163"/>
      <c r="CTA17" s="163"/>
      <c r="CTB17" s="163"/>
      <c r="CTC17" s="163"/>
      <c r="CTD17" s="163"/>
      <c r="CTE17" s="163"/>
      <c r="CTF17" s="163"/>
      <c r="CTG17" s="163"/>
      <c r="CTH17" s="163"/>
      <c r="CTI17" s="163"/>
      <c r="CTJ17" s="163"/>
      <c r="CTK17" s="163"/>
      <c r="CTL17" s="163"/>
      <c r="CTM17" s="163"/>
      <c r="CTN17" s="163"/>
      <c r="CTO17" s="163"/>
      <c r="CTP17" s="163"/>
      <c r="CTQ17" s="163"/>
      <c r="CTR17" s="163"/>
      <c r="CTS17" s="163"/>
      <c r="CTT17" s="163"/>
      <c r="CTU17" s="163"/>
      <c r="CTV17" s="163"/>
      <c r="CTW17" s="163"/>
      <c r="CTX17" s="163"/>
      <c r="CTY17" s="163"/>
      <c r="CTZ17" s="163"/>
      <c r="CUA17" s="163"/>
      <c r="CUB17" s="163"/>
      <c r="CUC17" s="163"/>
      <c r="CUD17" s="163"/>
      <c r="CUE17" s="163"/>
      <c r="CUF17" s="163"/>
      <c r="CUG17" s="163"/>
      <c r="CUH17" s="163"/>
      <c r="CUI17" s="163"/>
      <c r="CUJ17" s="163"/>
      <c r="CUK17" s="163"/>
      <c r="CUL17" s="163"/>
      <c r="CUM17" s="163"/>
      <c r="CUN17" s="163"/>
      <c r="CUO17" s="163"/>
      <c r="CUP17" s="163"/>
      <c r="CUQ17" s="163"/>
      <c r="CUR17" s="163"/>
      <c r="CUS17" s="163"/>
      <c r="CUT17" s="163"/>
      <c r="CUU17" s="163"/>
      <c r="CUV17" s="163"/>
      <c r="CUW17" s="163"/>
      <c r="CUX17" s="163"/>
      <c r="CUY17" s="163"/>
      <c r="CUZ17" s="163"/>
      <c r="CVA17" s="163"/>
      <c r="CVB17" s="163"/>
      <c r="CVC17" s="163"/>
      <c r="CVD17" s="163"/>
      <c r="CVE17" s="163"/>
      <c r="CVF17" s="163"/>
      <c r="CVG17" s="163"/>
      <c r="CVH17" s="163"/>
      <c r="CVI17" s="163"/>
      <c r="CVJ17" s="163"/>
      <c r="CVK17" s="163"/>
      <c r="CVL17" s="163"/>
      <c r="CVM17" s="163"/>
      <c r="CVN17" s="163"/>
      <c r="CVO17" s="163"/>
      <c r="CVP17" s="163"/>
      <c r="CVQ17" s="163"/>
      <c r="CVR17" s="163"/>
      <c r="CVS17" s="163"/>
      <c r="CVT17" s="163"/>
      <c r="CVU17" s="163"/>
      <c r="CVV17" s="163"/>
      <c r="CVW17" s="163"/>
      <c r="CVX17" s="163"/>
      <c r="CVY17" s="163"/>
      <c r="CVZ17" s="163"/>
      <c r="CWA17" s="163"/>
      <c r="CWB17" s="163"/>
      <c r="CWC17" s="163"/>
      <c r="CWD17" s="163"/>
      <c r="CWE17" s="163"/>
      <c r="CWF17" s="163"/>
      <c r="CWG17" s="163"/>
      <c r="CWH17" s="163"/>
      <c r="CWI17" s="163"/>
      <c r="CWJ17" s="163"/>
      <c r="CWK17" s="163"/>
      <c r="CWL17" s="163"/>
      <c r="CWM17" s="163"/>
      <c r="CWN17" s="163"/>
      <c r="CWO17" s="163"/>
      <c r="CWP17" s="163"/>
      <c r="CWQ17" s="163"/>
      <c r="CWR17" s="163"/>
      <c r="CWS17" s="163"/>
      <c r="CWT17" s="163"/>
      <c r="CWU17" s="163"/>
      <c r="CWV17" s="163"/>
      <c r="CWW17" s="163"/>
      <c r="CWX17" s="163"/>
      <c r="CWY17" s="163"/>
      <c r="CWZ17" s="163"/>
      <c r="CXA17" s="163"/>
      <c r="CXB17" s="163"/>
      <c r="CXC17" s="163"/>
      <c r="CXD17" s="163"/>
      <c r="CXE17" s="163"/>
      <c r="CXF17" s="163"/>
      <c r="CXG17" s="163"/>
      <c r="CXH17" s="163"/>
      <c r="CXI17" s="163"/>
      <c r="CXJ17" s="163"/>
      <c r="CXK17" s="163"/>
      <c r="CXL17" s="163"/>
      <c r="CXM17" s="163"/>
      <c r="CXN17" s="163"/>
      <c r="CXO17" s="163"/>
      <c r="CXP17" s="163"/>
      <c r="CXQ17" s="163"/>
      <c r="CXR17" s="163"/>
      <c r="CXS17" s="163"/>
      <c r="CXT17" s="163"/>
      <c r="CXU17" s="163"/>
      <c r="CXV17" s="163"/>
      <c r="CXW17" s="163"/>
      <c r="CXX17" s="163"/>
      <c r="CXY17" s="163"/>
      <c r="CXZ17" s="163"/>
      <c r="CYA17" s="163"/>
      <c r="CYB17" s="163"/>
      <c r="CYC17" s="163"/>
      <c r="CYD17" s="163"/>
      <c r="CYE17" s="163"/>
      <c r="CYF17" s="163"/>
      <c r="CYG17" s="163"/>
      <c r="CYH17" s="163"/>
      <c r="CYI17" s="163"/>
      <c r="CYJ17" s="163"/>
      <c r="CYK17" s="163"/>
      <c r="CYL17" s="163"/>
      <c r="CYM17" s="163"/>
      <c r="CYN17" s="163"/>
      <c r="CYO17" s="163"/>
      <c r="CYP17" s="163"/>
      <c r="CYQ17" s="163"/>
      <c r="CYR17" s="163"/>
      <c r="CYS17" s="163"/>
      <c r="CYT17" s="163"/>
      <c r="CYU17" s="163"/>
      <c r="CYV17" s="163"/>
      <c r="CYW17" s="163"/>
      <c r="CYX17" s="163"/>
      <c r="CYY17" s="163"/>
      <c r="CYZ17" s="163"/>
      <c r="CZA17" s="163"/>
      <c r="CZB17" s="163"/>
      <c r="CZC17" s="163"/>
      <c r="CZD17" s="163"/>
      <c r="CZE17" s="163"/>
      <c r="CZF17" s="163"/>
      <c r="CZG17" s="163"/>
      <c r="CZH17" s="163"/>
      <c r="CZI17" s="163"/>
      <c r="CZJ17" s="163"/>
      <c r="CZK17" s="163"/>
      <c r="CZL17" s="163"/>
      <c r="CZM17" s="163"/>
      <c r="CZN17" s="163"/>
      <c r="CZO17" s="163"/>
      <c r="CZP17" s="163"/>
      <c r="CZQ17" s="163"/>
      <c r="CZR17" s="163"/>
      <c r="CZS17" s="163"/>
      <c r="CZT17" s="163"/>
      <c r="CZU17" s="163"/>
      <c r="CZV17" s="163"/>
      <c r="CZW17" s="163"/>
      <c r="CZX17" s="163"/>
      <c r="CZY17" s="163"/>
      <c r="CZZ17" s="163"/>
      <c r="DAA17" s="163"/>
      <c r="DAB17" s="163"/>
      <c r="DAC17" s="163"/>
      <c r="DAD17" s="163"/>
      <c r="DAE17" s="163"/>
      <c r="DAF17" s="163"/>
      <c r="DAG17" s="163"/>
      <c r="DAH17" s="163"/>
      <c r="DAI17" s="163"/>
      <c r="DAJ17" s="163"/>
      <c r="DAK17" s="163"/>
      <c r="DAL17" s="163"/>
      <c r="DAM17" s="163"/>
      <c r="DAN17" s="163"/>
      <c r="DAO17" s="163"/>
      <c r="DAP17" s="163"/>
      <c r="DAQ17" s="163"/>
      <c r="DAR17" s="163"/>
      <c r="DAS17" s="163"/>
      <c r="DAT17" s="163"/>
      <c r="DAU17" s="163"/>
      <c r="DAV17" s="163"/>
      <c r="DAW17" s="163"/>
      <c r="DAX17" s="163"/>
      <c r="DAY17" s="163"/>
      <c r="DAZ17" s="163"/>
      <c r="DBA17" s="163"/>
      <c r="DBB17" s="163"/>
      <c r="DBC17" s="163"/>
      <c r="DBD17" s="163"/>
      <c r="DBE17" s="163"/>
      <c r="DBF17" s="163"/>
      <c r="DBG17" s="163"/>
      <c r="DBH17" s="163"/>
      <c r="DBI17" s="163"/>
      <c r="DBJ17" s="163"/>
      <c r="DBK17" s="163"/>
      <c r="DBL17" s="163"/>
      <c r="DBM17" s="163"/>
      <c r="DBN17" s="163"/>
      <c r="DBO17" s="163"/>
      <c r="DBP17" s="163"/>
      <c r="DBQ17" s="163"/>
      <c r="DBR17" s="163"/>
      <c r="DBS17" s="163"/>
      <c r="DBT17" s="163"/>
      <c r="DBU17" s="163"/>
      <c r="DBV17" s="163"/>
      <c r="DBW17" s="163"/>
      <c r="DBX17" s="163"/>
      <c r="DBY17" s="163"/>
      <c r="DBZ17" s="163"/>
      <c r="DCA17" s="163"/>
      <c r="DCB17" s="163"/>
      <c r="DCC17" s="163"/>
      <c r="DCD17" s="163"/>
      <c r="DCE17" s="163"/>
      <c r="DCF17" s="163"/>
      <c r="DCG17" s="163"/>
      <c r="DCH17" s="163"/>
      <c r="DCI17" s="163"/>
      <c r="DCJ17" s="163"/>
      <c r="DCK17" s="163"/>
      <c r="DCL17" s="163"/>
      <c r="DCM17" s="163"/>
      <c r="DCN17" s="163"/>
      <c r="DCO17" s="163"/>
      <c r="DCP17" s="163"/>
      <c r="DCQ17" s="163"/>
      <c r="DCR17" s="163"/>
      <c r="DCS17" s="163"/>
      <c r="DCT17" s="163"/>
      <c r="DCU17" s="163"/>
      <c r="DCV17" s="163"/>
      <c r="DCW17" s="163"/>
      <c r="DCX17" s="163"/>
      <c r="DCY17" s="163"/>
      <c r="DCZ17" s="163"/>
      <c r="DDA17" s="163"/>
      <c r="DDB17" s="163"/>
      <c r="DDC17" s="163"/>
      <c r="DDD17" s="163"/>
      <c r="DDE17" s="163"/>
      <c r="DDF17" s="163"/>
      <c r="DDG17" s="163"/>
      <c r="DDH17" s="163"/>
      <c r="DDI17" s="163"/>
      <c r="DDJ17" s="163"/>
      <c r="DDK17" s="163"/>
      <c r="DDL17" s="163"/>
      <c r="DDM17" s="163"/>
      <c r="DDN17" s="163"/>
      <c r="DDO17" s="163"/>
      <c r="DDP17" s="163"/>
      <c r="DDQ17" s="163"/>
      <c r="DDR17" s="163"/>
      <c r="DDS17" s="163"/>
      <c r="DDT17" s="163"/>
      <c r="DDU17" s="163"/>
      <c r="DDV17" s="163"/>
      <c r="DDW17" s="163"/>
      <c r="DDX17" s="163"/>
      <c r="DDY17" s="163"/>
      <c r="DDZ17" s="163"/>
      <c r="DEA17" s="163"/>
      <c r="DEB17" s="163"/>
      <c r="DEC17" s="163"/>
      <c r="DED17" s="163"/>
      <c r="DEE17" s="163"/>
      <c r="DEF17" s="163"/>
      <c r="DEG17" s="163"/>
      <c r="DEH17" s="163"/>
      <c r="DEI17" s="163"/>
      <c r="DEJ17" s="163"/>
      <c r="DEK17" s="163"/>
      <c r="DEL17" s="163"/>
      <c r="DEM17" s="163"/>
      <c r="DEN17" s="163"/>
      <c r="DEO17" s="163"/>
      <c r="DEP17" s="163"/>
      <c r="DEQ17" s="163"/>
      <c r="DER17" s="163"/>
      <c r="DES17" s="163"/>
      <c r="DET17" s="163"/>
      <c r="DEU17" s="163"/>
      <c r="DEV17" s="163"/>
      <c r="DEW17" s="163"/>
      <c r="DEX17" s="163"/>
      <c r="DEY17" s="163"/>
      <c r="DEZ17" s="163"/>
      <c r="DFA17" s="163"/>
      <c r="DFB17" s="163"/>
      <c r="DFC17" s="163"/>
      <c r="DFD17" s="163"/>
      <c r="DFE17" s="163"/>
      <c r="DFF17" s="163"/>
      <c r="DFG17" s="163"/>
      <c r="DFH17" s="163"/>
      <c r="DFI17" s="163"/>
      <c r="DFJ17" s="163"/>
      <c r="DFK17" s="163"/>
      <c r="DFL17" s="163"/>
      <c r="DFM17" s="163"/>
      <c r="DFN17" s="163"/>
      <c r="DFO17" s="163"/>
      <c r="DFP17" s="163"/>
      <c r="DFQ17" s="163"/>
      <c r="DFR17" s="163"/>
      <c r="DFS17" s="163"/>
      <c r="DFT17" s="163"/>
      <c r="DFU17" s="163"/>
      <c r="DFV17" s="163"/>
      <c r="DFW17" s="163"/>
      <c r="DFX17" s="163"/>
      <c r="DFY17" s="163"/>
      <c r="DFZ17" s="163"/>
      <c r="DGA17" s="163"/>
      <c r="DGB17" s="163"/>
      <c r="DGC17" s="163"/>
      <c r="DGD17" s="163"/>
      <c r="DGE17" s="163"/>
      <c r="DGF17" s="163"/>
      <c r="DGG17" s="163"/>
      <c r="DGH17" s="163"/>
      <c r="DGI17" s="163"/>
      <c r="DGJ17" s="163"/>
      <c r="DGK17" s="163"/>
      <c r="DGL17" s="163"/>
      <c r="DGM17" s="163"/>
      <c r="DGN17" s="163"/>
      <c r="DGO17" s="163"/>
      <c r="DGP17" s="163"/>
      <c r="DGQ17" s="163"/>
      <c r="DGR17" s="163"/>
      <c r="DGS17" s="163"/>
      <c r="DGT17" s="163"/>
      <c r="DGU17" s="163"/>
      <c r="DGV17" s="163"/>
      <c r="DGW17" s="163"/>
      <c r="DGX17" s="163"/>
      <c r="DGY17" s="163"/>
      <c r="DGZ17" s="163"/>
      <c r="DHA17" s="163"/>
      <c r="DHB17" s="163"/>
      <c r="DHC17" s="163"/>
      <c r="DHD17" s="163"/>
      <c r="DHE17" s="163"/>
      <c r="DHF17" s="163"/>
      <c r="DHG17" s="163"/>
      <c r="DHH17" s="163"/>
      <c r="DHI17" s="163"/>
      <c r="DHJ17" s="163"/>
      <c r="DHK17" s="163"/>
      <c r="DHL17" s="163"/>
      <c r="DHM17" s="163"/>
      <c r="DHN17" s="163"/>
      <c r="DHO17" s="163"/>
      <c r="DHP17" s="163"/>
      <c r="DHQ17" s="163"/>
      <c r="DHR17" s="163"/>
      <c r="DHS17" s="163"/>
      <c r="DHT17" s="163"/>
      <c r="DHU17" s="163"/>
      <c r="DHV17" s="163"/>
      <c r="DHW17" s="163"/>
      <c r="DHX17" s="163"/>
      <c r="DHY17" s="163"/>
      <c r="DHZ17" s="163"/>
      <c r="DIA17" s="163"/>
      <c r="DIB17" s="163"/>
      <c r="DIC17" s="163"/>
      <c r="DID17" s="163"/>
      <c r="DIE17" s="163"/>
      <c r="DIF17" s="163"/>
      <c r="DIG17" s="163"/>
      <c r="DIH17" s="163"/>
      <c r="DII17" s="163"/>
      <c r="DIJ17" s="163"/>
      <c r="DIK17" s="163"/>
      <c r="DIL17" s="163"/>
      <c r="DIM17" s="163"/>
      <c r="DIN17" s="163"/>
      <c r="DIO17" s="163"/>
      <c r="DIP17" s="163"/>
      <c r="DIQ17" s="163"/>
      <c r="DIR17" s="163"/>
      <c r="DIS17" s="163"/>
      <c r="DIT17" s="163"/>
      <c r="DIU17" s="163"/>
      <c r="DIV17" s="163"/>
      <c r="DIW17" s="163"/>
      <c r="DIX17" s="163"/>
      <c r="DIY17" s="163"/>
      <c r="DIZ17" s="163"/>
      <c r="DJA17" s="163"/>
      <c r="DJB17" s="163"/>
      <c r="DJC17" s="163"/>
      <c r="DJD17" s="163"/>
      <c r="DJE17" s="163"/>
      <c r="DJF17" s="163"/>
      <c r="DJG17" s="163"/>
      <c r="DJH17" s="163"/>
      <c r="DJI17" s="163"/>
      <c r="DJJ17" s="163"/>
      <c r="DJK17" s="163"/>
      <c r="DJL17" s="163"/>
      <c r="DJM17" s="163"/>
      <c r="DJN17" s="163"/>
      <c r="DJO17" s="163"/>
      <c r="DJP17" s="163"/>
      <c r="DJQ17" s="163"/>
      <c r="DJR17" s="163"/>
      <c r="DJS17" s="163"/>
      <c r="DJT17" s="163"/>
      <c r="DJU17" s="163"/>
      <c r="DJV17" s="163"/>
      <c r="DJW17" s="163"/>
      <c r="DJX17" s="163"/>
      <c r="DJY17" s="163"/>
      <c r="DJZ17" s="163"/>
      <c r="DKA17" s="163"/>
      <c r="DKB17" s="163"/>
      <c r="DKC17" s="163"/>
      <c r="DKD17" s="163"/>
      <c r="DKE17" s="163"/>
      <c r="DKF17" s="163"/>
      <c r="DKG17" s="163"/>
      <c r="DKH17" s="163"/>
      <c r="DKI17" s="163"/>
      <c r="DKJ17" s="163"/>
      <c r="DKK17" s="163"/>
      <c r="DKL17" s="163"/>
      <c r="DKM17" s="163"/>
      <c r="DKN17" s="163"/>
      <c r="DKO17" s="163"/>
      <c r="DKP17" s="163"/>
      <c r="DKQ17" s="163"/>
      <c r="DKR17" s="163"/>
      <c r="DKS17" s="163"/>
      <c r="DKT17" s="163"/>
      <c r="DKU17" s="163"/>
      <c r="DKV17" s="163"/>
      <c r="DKW17" s="163"/>
      <c r="DKX17" s="163"/>
      <c r="DKY17" s="163"/>
      <c r="DKZ17" s="163"/>
      <c r="DLA17" s="163"/>
      <c r="DLB17" s="163"/>
      <c r="DLC17" s="163"/>
      <c r="DLD17" s="163"/>
      <c r="DLE17" s="163"/>
      <c r="DLF17" s="163"/>
      <c r="DLG17" s="163"/>
      <c r="DLH17" s="163"/>
      <c r="DLI17" s="163"/>
      <c r="DLJ17" s="163"/>
      <c r="DLK17" s="163"/>
      <c r="DLL17" s="163"/>
      <c r="DLM17" s="163"/>
      <c r="DLN17" s="163"/>
      <c r="DLO17" s="163"/>
      <c r="DLP17" s="163"/>
      <c r="DLQ17" s="163"/>
      <c r="DLR17" s="163"/>
      <c r="DLS17" s="163"/>
      <c r="DLT17" s="163"/>
      <c r="DLU17" s="163"/>
      <c r="DLV17" s="163"/>
      <c r="DLW17" s="163"/>
      <c r="DLX17" s="163"/>
      <c r="DLY17" s="163"/>
      <c r="DLZ17" s="163"/>
      <c r="DMA17" s="163"/>
      <c r="DMB17" s="163"/>
      <c r="DMC17" s="163"/>
      <c r="DMD17" s="163"/>
      <c r="DME17" s="163"/>
      <c r="DMF17" s="163"/>
      <c r="DMG17" s="163"/>
      <c r="DMH17" s="163"/>
      <c r="DMI17" s="163"/>
      <c r="DMJ17" s="163"/>
      <c r="DMK17" s="163"/>
      <c r="DML17" s="163"/>
      <c r="DMM17" s="163"/>
      <c r="DMN17" s="163"/>
      <c r="DMO17" s="163"/>
      <c r="DMP17" s="163"/>
      <c r="DMQ17" s="163"/>
      <c r="DMR17" s="163"/>
      <c r="DMS17" s="163"/>
      <c r="DMT17" s="163"/>
      <c r="DMU17" s="163"/>
      <c r="DMV17" s="163"/>
      <c r="DMW17" s="163"/>
      <c r="DMX17" s="163"/>
      <c r="DMY17" s="163"/>
      <c r="DMZ17" s="163"/>
      <c r="DNA17" s="163"/>
      <c r="DNB17" s="163"/>
      <c r="DNC17" s="163"/>
      <c r="DND17" s="163"/>
      <c r="DNE17" s="163"/>
      <c r="DNF17" s="163"/>
      <c r="DNG17" s="163"/>
      <c r="DNH17" s="163"/>
      <c r="DNI17" s="163"/>
      <c r="DNJ17" s="163"/>
      <c r="DNK17" s="163"/>
      <c r="DNL17" s="163"/>
      <c r="DNM17" s="163"/>
      <c r="DNN17" s="163"/>
      <c r="DNO17" s="163"/>
      <c r="DNP17" s="163"/>
      <c r="DNQ17" s="163"/>
      <c r="DNR17" s="163"/>
      <c r="DNS17" s="163"/>
      <c r="DNT17" s="163"/>
      <c r="DNU17" s="163"/>
      <c r="DNV17" s="163"/>
      <c r="DNW17" s="163"/>
      <c r="DNX17" s="163"/>
      <c r="DNY17" s="163"/>
      <c r="DNZ17" s="163"/>
      <c r="DOA17" s="163"/>
      <c r="DOB17" s="163"/>
      <c r="DOC17" s="163"/>
      <c r="DOD17" s="163"/>
      <c r="DOE17" s="163"/>
      <c r="DOF17" s="163"/>
      <c r="DOG17" s="163"/>
      <c r="DOH17" s="163"/>
      <c r="DOI17" s="163"/>
      <c r="DOJ17" s="163"/>
      <c r="DOK17" s="163"/>
      <c r="DOL17" s="163"/>
      <c r="DOM17" s="163"/>
      <c r="DON17" s="163"/>
      <c r="DOO17" s="163"/>
      <c r="DOP17" s="163"/>
      <c r="DOQ17" s="163"/>
      <c r="DOR17" s="163"/>
      <c r="DOS17" s="163"/>
      <c r="DOT17" s="163"/>
      <c r="DOU17" s="163"/>
      <c r="DOV17" s="163"/>
      <c r="DOW17" s="163"/>
      <c r="DOX17" s="163"/>
      <c r="DOY17" s="163"/>
      <c r="DOZ17" s="163"/>
      <c r="DPA17" s="163"/>
      <c r="DPB17" s="163"/>
      <c r="DPC17" s="163"/>
      <c r="DPD17" s="163"/>
      <c r="DPE17" s="163"/>
      <c r="DPF17" s="163"/>
      <c r="DPG17" s="163"/>
      <c r="DPH17" s="163"/>
      <c r="DPI17" s="163"/>
      <c r="DPJ17" s="163"/>
      <c r="DPK17" s="163"/>
      <c r="DPL17" s="163"/>
      <c r="DPM17" s="163"/>
      <c r="DPN17" s="163"/>
      <c r="DPO17" s="163"/>
      <c r="DPP17" s="163"/>
      <c r="DPQ17" s="163"/>
      <c r="DPR17" s="163"/>
      <c r="DPS17" s="163"/>
      <c r="DPT17" s="163"/>
      <c r="DPU17" s="163"/>
      <c r="DPV17" s="163"/>
      <c r="DPW17" s="163"/>
      <c r="DPX17" s="163"/>
      <c r="DPY17" s="163"/>
      <c r="DPZ17" s="163"/>
      <c r="DQA17" s="163"/>
      <c r="DQB17" s="163"/>
      <c r="DQC17" s="163"/>
      <c r="DQD17" s="163"/>
      <c r="DQE17" s="163"/>
      <c r="DQF17" s="163"/>
      <c r="DQG17" s="163"/>
      <c r="DQH17" s="163"/>
      <c r="DQI17" s="163"/>
      <c r="DQJ17" s="163"/>
      <c r="DQK17" s="163"/>
      <c r="DQL17" s="163"/>
      <c r="DQM17" s="163"/>
      <c r="DQN17" s="163"/>
      <c r="DQO17" s="163"/>
      <c r="DQP17" s="163"/>
      <c r="DQQ17" s="163"/>
      <c r="DQR17" s="163"/>
      <c r="DQS17" s="163"/>
      <c r="DQT17" s="163"/>
      <c r="DQU17" s="163"/>
      <c r="DQV17" s="163"/>
      <c r="DQW17" s="163"/>
      <c r="DQX17" s="163"/>
      <c r="DQY17" s="163"/>
      <c r="DQZ17" s="163"/>
      <c r="DRA17" s="163"/>
      <c r="DRB17" s="163"/>
      <c r="DRC17" s="163"/>
      <c r="DRD17" s="163"/>
      <c r="DRE17" s="163"/>
      <c r="DRF17" s="163"/>
      <c r="DRG17" s="163"/>
      <c r="DRH17" s="163"/>
      <c r="DRI17" s="163"/>
      <c r="DRJ17" s="163"/>
      <c r="DRK17" s="163"/>
      <c r="DRL17" s="163"/>
      <c r="DRM17" s="163"/>
      <c r="DRN17" s="163"/>
      <c r="DRO17" s="163"/>
      <c r="DRP17" s="163"/>
      <c r="DRQ17" s="163"/>
      <c r="DRR17" s="163"/>
      <c r="DRS17" s="163"/>
      <c r="DRT17" s="163"/>
      <c r="DRU17" s="163"/>
      <c r="DRV17" s="163"/>
      <c r="DRW17" s="163"/>
      <c r="DRX17" s="163"/>
      <c r="DRY17" s="163"/>
      <c r="DRZ17" s="163"/>
      <c r="DSA17" s="163"/>
      <c r="DSB17" s="163"/>
      <c r="DSC17" s="163"/>
      <c r="DSD17" s="163"/>
      <c r="DSE17" s="163"/>
      <c r="DSF17" s="163"/>
      <c r="DSG17" s="163"/>
      <c r="DSH17" s="163"/>
      <c r="DSI17" s="163"/>
      <c r="DSJ17" s="163"/>
      <c r="DSK17" s="163"/>
      <c r="DSL17" s="163"/>
      <c r="DSM17" s="163"/>
      <c r="DSN17" s="163"/>
      <c r="DSO17" s="163"/>
      <c r="DSP17" s="163"/>
      <c r="DSQ17" s="163"/>
      <c r="DSR17" s="163"/>
      <c r="DSS17" s="163"/>
      <c r="DST17" s="163"/>
      <c r="DSU17" s="163"/>
      <c r="DSV17" s="163"/>
      <c r="DSW17" s="163"/>
      <c r="DSX17" s="163"/>
      <c r="DSY17" s="163"/>
      <c r="DSZ17" s="163"/>
      <c r="DTA17" s="163"/>
      <c r="DTB17" s="163"/>
      <c r="DTC17" s="163"/>
      <c r="DTD17" s="163"/>
      <c r="DTE17" s="163"/>
      <c r="DTF17" s="163"/>
      <c r="DTG17" s="163"/>
      <c r="DTH17" s="163"/>
      <c r="DTI17" s="163"/>
      <c r="DTJ17" s="163"/>
      <c r="DTK17" s="163"/>
      <c r="DTL17" s="163"/>
      <c r="DTM17" s="163"/>
      <c r="DTN17" s="163"/>
      <c r="DTO17" s="163"/>
      <c r="DTP17" s="163"/>
      <c r="DTQ17" s="163"/>
      <c r="DTR17" s="163"/>
      <c r="DTS17" s="163"/>
      <c r="DTT17" s="163"/>
      <c r="DTU17" s="163"/>
      <c r="DTV17" s="163"/>
      <c r="DTW17" s="163"/>
      <c r="DTX17" s="163"/>
      <c r="DTY17" s="163"/>
      <c r="DTZ17" s="163"/>
      <c r="DUA17" s="163"/>
      <c r="DUB17" s="163"/>
      <c r="DUC17" s="163"/>
      <c r="DUD17" s="163"/>
      <c r="DUE17" s="163"/>
      <c r="DUF17" s="163"/>
      <c r="DUG17" s="163"/>
      <c r="DUH17" s="163"/>
      <c r="DUI17" s="163"/>
      <c r="DUJ17" s="163"/>
      <c r="DUK17" s="163"/>
      <c r="DUL17" s="163"/>
      <c r="DUM17" s="163"/>
      <c r="DUN17" s="163"/>
      <c r="DUO17" s="163"/>
      <c r="DUP17" s="163"/>
      <c r="DUQ17" s="163"/>
      <c r="DUR17" s="163"/>
      <c r="DUS17" s="163"/>
      <c r="DUT17" s="163"/>
      <c r="DUU17" s="163"/>
      <c r="DUV17" s="163"/>
      <c r="DUW17" s="163"/>
      <c r="DUX17" s="163"/>
      <c r="DUY17" s="163"/>
      <c r="DUZ17" s="163"/>
      <c r="DVA17" s="163"/>
      <c r="DVB17" s="163"/>
      <c r="DVC17" s="163"/>
      <c r="DVD17" s="163"/>
      <c r="DVE17" s="163"/>
      <c r="DVF17" s="163"/>
      <c r="DVG17" s="163"/>
      <c r="DVH17" s="163"/>
      <c r="DVI17" s="163"/>
      <c r="DVJ17" s="163"/>
      <c r="DVK17" s="163"/>
      <c r="DVL17" s="163"/>
      <c r="DVM17" s="163"/>
      <c r="DVN17" s="163"/>
      <c r="DVO17" s="163"/>
      <c r="DVP17" s="163"/>
      <c r="DVQ17" s="163"/>
      <c r="DVR17" s="163"/>
      <c r="DVS17" s="163"/>
      <c r="DVT17" s="163"/>
      <c r="DVU17" s="163"/>
      <c r="DVV17" s="163"/>
      <c r="DVW17" s="163"/>
      <c r="DVX17" s="163"/>
      <c r="DVY17" s="163"/>
      <c r="DVZ17" s="163"/>
      <c r="DWA17" s="163"/>
      <c r="DWB17" s="163"/>
      <c r="DWC17" s="163"/>
      <c r="DWD17" s="163"/>
      <c r="DWE17" s="163"/>
      <c r="DWF17" s="163"/>
      <c r="DWG17" s="163"/>
      <c r="DWH17" s="163"/>
      <c r="DWI17" s="163"/>
      <c r="DWJ17" s="163"/>
      <c r="DWK17" s="163"/>
      <c r="DWL17" s="163"/>
      <c r="DWM17" s="163"/>
      <c r="DWN17" s="163"/>
      <c r="DWO17" s="163"/>
      <c r="DWP17" s="163"/>
      <c r="DWQ17" s="163"/>
      <c r="DWR17" s="163"/>
      <c r="DWS17" s="163"/>
      <c r="DWT17" s="163"/>
      <c r="DWU17" s="163"/>
      <c r="DWV17" s="163"/>
      <c r="DWW17" s="163"/>
      <c r="DWX17" s="163"/>
      <c r="DWY17" s="163"/>
      <c r="DWZ17" s="163"/>
      <c r="DXA17" s="163"/>
      <c r="DXB17" s="163"/>
      <c r="DXC17" s="163"/>
      <c r="DXD17" s="163"/>
      <c r="DXE17" s="163"/>
      <c r="DXF17" s="163"/>
      <c r="DXG17" s="163"/>
      <c r="DXH17" s="163"/>
      <c r="DXI17" s="163"/>
      <c r="DXJ17" s="163"/>
      <c r="DXK17" s="163"/>
      <c r="DXL17" s="163"/>
      <c r="DXM17" s="163"/>
      <c r="DXN17" s="163"/>
      <c r="DXO17" s="163"/>
      <c r="DXP17" s="163"/>
      <c r="DXQ17" s="163"/>
      <c r="DXR17" s="163"/>
      <c r="DXS17" s="163"/>
      <c r="DXT17" s="163"/>
      <c r="DXU17" s="163"/>
      <c r="DXV17" s="163"/>
      <c r="DXW17" s="163"/>
      <c r="DXX17" s="163"/>
      <c r="DXY17" s="163"/>
      <c r="DXZ17" s="163"/>
      <c r="DYA17" s="163"/>
      <c r="DYB17" s="163"/>
      <c r="DYC17" s="163"/>
      <c r="DYD17" s="163"/>
      <c r="DYE17" s="163"/>
      <c r="DYF17" s="163"/>
      <c r="DYG17" s="163"/>
      <c r="DYH17" s="163"/>
      <c r="DYI17" s="163"/>
      <c r="DYJ17" s="163"/>
      <c r="DYK17" s="163"/>
      <c r="DYL17" s="163"/>
      <c r="DYM17" s="163"/>
      <c r="DYN17" s="163"/>
      <c r="DYO17" s="163"/>
      <c r="DYP17" s="163"/>
      <c r="DYQ17" s="163"/>
      <c r="DYR17" s="163"/>
      <c r="DYS17" s="163"/>
      <c r="DYT17" s="163"/>
      <c r="DYU17" s="163"/>
      <c r="DYV17" s="163"/>
      <c r="DYW17" s="163"/>
      <c r="DYX17" s="163"/>
      <c r="DYY17" s="163"/>
      <c r="DYZ17" s="163"/>
      <c r="DZA17" s="163"/>
      <c r="DZB17" s="163"/>
      <c r="DZC17" s="163"/>
      <c r="DZD17" s="163"/>
      <c r="DZE17" s="163"/>
      <c r="DZF17" s="163"/>
      <c r="DZG17" s="163"/>
      <c r="DZH17" s="163"/>
      <c r="DZI17" s="163"/>
      <c r="DZJ17" s="163"/>
      <c r="DZK17" s="163"/>
      <c r="DZL17" s="163"/>
      <c r="DZM17" s="163"/>
      <c r="DZN17" s="163"/>
      <c r="DZO17" s="163"/>
      <c r="DZP17" s="163"/>
      <c r="DZQ17" s="163"/>
      <c r="DZR17" s="163"/>
      <c r="DZS17" s="163"/>
      <c r="DZT17" s="163"/>
      <c r="DZU17" s="163"/>
      <c r="DZV17" s="163"/>
      <c r="DZW17" s="163"/>
      <c r="DZX17" s="163"/>
      <c r="DZY17" s="163"/>
      <c r="DZZ17" s="163"/>
      <c r="EAA17" s="163"/>
      <c r="EAB17" s="163"/>
      <c r="EAC17" s="163"/>
      <c r="EAD17" s="163"/>
      <c r="EAE17" s="163"/>
      <c r="EAF17" s="163"/>
      <c r="EAG17" s="163"/>
      <c r="EAH17" s="163"/>
      <c r="EAI17" s="163"/>
      <c r="EAJ17" s="163"/>
      <c r="EAK17" s="163"/>
      <c r="EAL17" s="163"/>
      <c r="EAM17" s="163"/>
      <c r="EAN17" s="163"/>
      <c r="EAO17" s="163"/>
      <c r="EAP17" s="163"/>
      <c r="EAQ17" s="163"/>
      <c r="EAR17" s="163"/>
      <c r="EAS17" s="163"/>
      <c r="EAT17" s="163"/>
      <c r="EAU17" s="163"/>
      <c r="EAV17" s="163"/>
      <c r="EAW17" s="163"/>
      <c r="EAX17" s="163"/>
      <c r="EAY17" s="163"/>
      <c r="EAZ17" s="163"/>
      <c r="EBA17" s="163"/>
      <c r="EBB17" s="163"/>
      <c r="EBC17" s="163"/>
      <c r="EBD17" s="163"/>
      <c r="EBE17" s="163"/>
      <c r="EBF17" s="163"/>
      <c r="EBG17" s="163"/>
      <c r="EBH17" s="163"/>
      <c r="EBI17" s="163"/>
      <c r="EBJ17" s="163"/>
      <c r="EBK17" s="163"/>
      <c r="EBL17" s="163"/>
      <c r="EBM17" s="163"/>
      <c r="EBN17" s="163"/>
      <c r="EBO17" s="163"/>
      <c r="EBP17" s="163"/>
      <c r="EBQ17" s="163"/>
      <c r="EBR17" s="163"/>
      <c r="EBS17" s="163"/>
      <c r="EBT17" s="163"/>
      <c r="EBU17" s="163"/>
      <c r="EBV17" s="163"/>
      <c r="EBW17" s="163"/>
      <c r="EBX17" s="163"/>
      <c r="EBY17" s="163"/>
      <c r="EBZ17" s="163"/>
      <c r="ECA17" s="163"/>
      <c r="ECB17" s="163"/>
      <c r="ECC17" s="163"/>
      <c r="ECD17" s="163"/>
      <c r="ECE17" s="163"/>
      <c r="ECF17" s="163"/>
      <c r="ECG17" s="163"/>
      <c r="ECH17" s="163"/>
      <c r="ECI17" s="163"/>
      <c r="ECJ17" s="163"/>
      <c r="ECK17" s="163"/>
      <c r="ECL17" s="163"/>
      <c r="ECM17" s="163"/>
      <c r="ECN17" s="163"/>
      <c r="ECO17" s="163"/>
      <c r="ECP17" s="163"/>
      <c r="ECQ17" s="163"/>
      <c r="ECR17" s="163"/>
      <c r="ECS17" s="163"/>
      <c r="ECT17" s="163"/>
      <c r="ECU17" s="163"/>
      <c r="ECV17" s="163"/>
      <c r="ECW17" s="163"/>
      <c r="ECX17" s="163"/>
      <c r="ECY17" s="163"/>
      <c r="ECZ17" s="163"/>
      <c r="EDA17" s="163"/>
      <c r="EDB17" s="163"/>
      <c r="EDC17" s="163"/>
      <c r="EDD17" s="163"/>
      <c r="EDE17" s="163"/>
      <c r="EDF17" s="163"/>
      <c r="EDG17" s="163"/>
      <c r="EDH17" s="163"/>
      <c r="EDI17" s="163"/>
      <c r="EDJ17" s="163"/>
      <c r="EDK17" s="163"/>
      <c r="EDL17" s="163"/>
      <c r="EDM17" s="163"/>
      <c r="EDN17" s="163"/>
      <c r="EDO17" s="163"/>
      <c r="EDP17" s="163"/>
      <c r="EDQ17" s="163"/>
      <c r="EDR17" s="163"/>
      <c r="EDS17" s="163"/>
      <c r="EDT17" s="163"/>
      <c r="EDU17" s="163"/>
      <c r="EDV17" s="163"/>
      <c r="EDW17" s="163"/>
      <c r="EDX17" s="163"/>
      <c r="EDY17" s="163"/>
      <c r="EDZ17" s="163"/>
      <c r="EEA17" s="163"/>
      <c r="EEB17" s="163"/>
      <c r="EEC17" s="163"/>
      <c r="EED17" s="163"/>
      <c r="EEE17" s="163"/>
      <c r="EEF17" s="163"/>
      <c r="EEG17" s="163"/>
      <c r="EEH17" s="163"/>
      <c r="EEI17" s="163"/>
      <c r="EEJ17" s="163"/>
      <c r="EEK17" s="163"/>
      <c r="EEL17" s="163"/>
      <c r="EEM17" s="163"/>
      <c r="EEN17" s="163"/>
      <c r="EEO17" s="163"/>
      <c r="EEP17" s="163"/>
      <c r="EEQ17" s="163"/>
      <c r="EER17" s="163"/>
      <c r="EES17" s="163"/>
      <c r="EET17" s="163"/>
      <c r="EEU17" s="163"/>
      <c r="EEV17" s="163"/>
      <c r="EEW17" s="163"/>
      <c r="EEX17" s="163"/>
      <c r="EEY17" s="163"/>
      <c r="EEZ17" s="163"/>
      <c r="EFA17" s="163"/>
      <c r="EFB17" s="163"/>
      <c r="EFC17" s="163"/>
      <c r="EFD17" s="163"/>
      <c r="EFE17" s="163"/>
      <c r="EFF17" s="163"/>
      <c r="EFG17" s="163"/>
      <c r="EFH17" s="163"/>
      <c r="EFI17" s="163"/>
      <c r="EFJ17" s="163"/>
      <c r="EFK17" s="163"/>
      <c r="EFL17" s="163"/>
      <c r="EFM17" s="163"/>
      <c r="EFN17" s="163"/>
      <c r="EFO17" s="163"/>
      <c r="EFP17" s="163"/>
      <c r="EFQ17" s="163"/>
      <c r="EFR17" s="163"/>
      <c r="EFS17" s="163"/>
      <c r="EFT17" s="163"/>
      <c r="EFU17" s="163"/>
      <c r="EFV17" s="163"/>
      <c r="EFW17" s="163"/>
      <c r="EFX17" s="163"/>
      <c r="EFY17" s="163"/>
      <c r="EFZ17" s="163"/>
      <c r="EGA17" s="163"/>
      <c r="EGB17" s="163"/>
      <c r="EGC17" s="163"/>
      <c r="EGD17" s="163"/>
      <c r="EGE17" s="163"/>
      <c r="EGF17" s="163"/>
      <c r="EGG17" s="163"/>
      <c r="EGH17" s="163"/>
      <c r="EGI17" s="163"/>
      <c r="EGJ17" s="163"/>
      <c r="EGK17" s="163"/>
      <c r="EGL17" s="163"/>
      <c r="EGM17" s="163"/>
      <c r="EGN17" s="163"/>
      <c r="EGO17" s="163"/>
      <c r="EGP17" s="163"/>
      <c r="EGQ17" s="163"/>
      <c r="EGR17" s="163"/>
      <c r="EGS17" s="163"/>
      <c r="EGT17" s="163"/>
      <c r="EGU17" s="163"/>
      <c r="EGV17" s="163"/>
      <c r="EGW17" s="163"/>
      <c r="EGX17" s="163"/>
      <c r="EGY17" s="163"/>
      <c r="EGZ17" s="163"/>
      <c r="EHA17" s="163"/>
      <c r="EHB17" s="163"/>
      <c r="EHC17" s="163"/>
      <c r="EHD17" s="163"/>
      <c r="EHE17" s="163"/>
      <c r="EHF17" s="163"/>
      <c r="EHG17" s="163"/>
      <c r="EHH17" s="163"/>
      <c r="EHI17" s="163"/>
      <c r="EHJ17" s="163"/>
      <c r="EHK17" s="163"/>
      <c r="EHL17" s="163"/>
      <c r="EHM17" s="163"/>
      <c r="EHN17" s="163"/>
      <c r="EHO17" s="163"/>
      <c r="EHP17" s="163"/>
      <c r="EHQ17" s="163"/>
      <c r="EHR17" s="163"/>
      <c r="EHS17" s="163"/>
      <c r="EHT17" s="163"/>
      <c r="EHU17" s="163"/>
      <c r="EHV17" s="163"/>
      <c r="EHW17" s="163"/>
      <c r="EHX17" s="163"/>
      <c r="EHY17" s="163"/>
      <c r="EHZ17" s="163"/>
      <c r="EIA17" s="163"/>
      <c r="EIB17" s="163"/>
      <c r="EIC17" s="163"/>
      <c r="EID17" s="163"/>
      <c r="EIE17" s="163"/>
      <c r="EIF17" s="163"/>
      <c r="EIG17" s="163"/>
      <c r="EIH17" s="163"/>
      <c r="EII17" s="163"/>
      <c r="EIJ17" s="163"/>
      <c r="EIK17" s="163"/>
      <c r="EIL17" s="163"/>
      <c r="EIM17" s="163"/>
      <c r="EIN17" s="163"/>
      <c r="EIO17" s="163"/>
      <c r="EIP17" s="163"/>
      <c r="EIQ17" s="163"/>
      <c r="EIR17" s="163"/>
      <c r="EIS17" s="163"/>
      <c r="EIT17" s="163"/>
      <c r="EIU17" s="163"/>
      <c r="EIV17" s="163"/>
      <c r="EIW17" s="163"/>
      <c r="EIX17" s="163"/>
      <c r="EIY17" s="163"/>
      <c r="EIZ17" s="163"/>
      <c r="EJA17" s="163"/>
      <c r="EJB17" s="163"/>
      <c r="EJC17" s="163"/>
      <c r="EJD17" s="163"/>
      <c r="EJE17" s="163"/>
      <c r="EJF17" s="163"/>
      <c r="EJG17" s="163"/>
      <c r="EJH17" s="163"/>
      <c r="EJI17" s="163"/>
      <c r="EJJ17" s="163"/>
      <c r="EJK17" s="163"/>
      <c r="EJL17" s="163"/>
      <c r="EJM17" s="163"/>
      <c r="EJN17" s="163"/>
      <c r="EJO17" s="163"/>
      <c r="EJP17" s="163"/>
      <c r="EJQ17" s="163"/>
      <c r="EJR17" s="163"/>
      <c r="EJS17" s="163"/>
      <c r="EJT17" s="163"/>
      <c r="EJU17" s="163"/>
      <c r="EJV17" s="163"/>
      <c r="EJW17" s="163"/>
      <c r="EJX17" s="163"/>
      <c r="EJY17" s="163"/>
      <c r="EJZ17" s="163"/>
      <c r="EKA17" s="163"/>
      <c r="EKB17" s="163"/>
      <c r="EKC17" s="163"/>
      <c r="EKD17" s="163"/>
      <c r="EKE17" s="163"/>
      <c r="EKF17" s="163"/>
      <c r="EKG17" s="163"/>
      <c r="EKH17" s="163"/>
      <c r="EKI17" s="163"/>
      <c r="EKJ17" s="163"/>
      <c r="EKK17" s="163"/>
      <c r="EKL17" s="163"/>
      <c r="EKM17" s="163"/>
      <c r="EKN17" s="163"/>
      <c r="EKO17" s="163"/>
      <c r="EKP17" s="163"/>
      <c r="EKQ17" s="163"/>
      <c r="EKR17" s="163"/>
      <c r="EKS17" s="163"/>
      <c r="EKT17" s="163"/>
      <c r="EKU17" s="163"/>
      <c r="EKV17" s="163"/>
      <c r="EKW17" s="163"/>
      <c r="EKX17" s="163"/>
      <c r="EKY17" s="163"/>
      <c r="EKZ17" s="163"/>
      <c r="ELA17" s="163"/>
      <c r="ELB17" s="163"/>
      <c r="ELC17" s="163"/>
      <c r="ELD17" s="163"/>
      <c r="ELE17" s="163"/>
      <c r="ELF17" s="163"/>
      <c r="ELG17" s="163"/>
      <c r="ELH17" s="163"/>
      <c r="ELI17" s="163"/>
      <c r="ELJ17" s="163"/>
      <c r="ELK17" s="163"/>
      <c r="ELL17" s="163"/>
      <c r="ELM17" s="163"/>
      <c r="ELN17" s="163"/>
      <c r="ELO17" s="163"/>
      <c r="ELP17" s="163"/>
      <c r="ELQ17" s="163"/>
      <c r="ELR17" s="163"/>
      <c r="ELS17" s="163"/>
      <c r="ELT17" s="163"/>
      <c r="ELU17" s="163"/>
      <c r="ELV17" s="163"/>
      <c r="ELW17" s="163"/>
      <c r="ELX17" s="163"/>
      <c r="ELY17" s="163"/>
      <c r="ELZ17" s="163"/>
      <c r="EMA17" s="163"/>
      <c r="EMB17" s="163"/>
      <c r="EMC17" s="163"/>
      <c r="EMD17" s="163"/>
      <c r="EME17" s="163"/>
      <c r="EMF17" s="163"/>
      <c r="EMG17" s="163"/>
      <c r="EMH17" s="163"/>
      <c r="EMI17" s="163"/>
      <c r="EMJ17" s="163"/>
      <c r="EMK17" s="163"/>
      <c r="EML17" s="163"/>
      <c r="EMM17" s="163"/>
      <c r="EMN17" s="163"/>
      <c r="EMO17" s="163"/>
      <c r="EMP17" s="163"/>
      <c r="EMQ17" s="163"/>
      <c r="EMR17" s="163"/>
      <c r="EMS17" s="163"/>
      <c r="EMT17" s="163"/>
      <c r="EMU17" s="163"/>
      <c r="EMV17" s="163"/>
      <c r="EMW17" s="163"/>
      <c r="EMX17" s="163"/>
      <c r="EMY17" s="163"/>
      <c r="EMZ17" s="163"/>
      <c r="ENA17" s="163"/>
      <c r="ENB17" s="163"/>
      <c r="ENC17" s="163"/>
      <c r="END17" s="163"/>
      <c r="ENE17" s="163"/>
      <c r="ENF17" s="163"/>
      <c r="ENG17" s="163"/>
      <c r="ENH17" s="163"/>
      <c r="ENI17" s="163"/>
      <c r="ENJ17" s="163"/>
      <c r="ENK17" s="163"/>
      <c r="ENL17" s="163"/>
      <c r="ENM17" s="163"/>
      <c r="ENN17" s="163"/>
      <c r="ENO17" s="163"/>
      <c r="ENP17" s="163"/>
      <c r="ENQ17" s="163"/>
      <c r="ENR17" s="163"/>
      <c r="ENS17" s="163"/>
      <c r="ENT17" s="163"/>
      <c r="ENU17" s="163"/>
      <c r="ENV17" s="163"/>
      <c r="ENW17" s="163"/>
      <c r="ENX17" s="163"/>
      <c r="ENY17" s="163"/>
      <c r="ENZ17" s="163"/>
      <c r="EOA17" s="163"/>
      <c r="EOB17" s="163"/>
      <c r="EOC17" s="163"/>
      <c r="EOD17" s="163"/>
      <c r="EOE17" s="163"/>
      <c r="EOF17" s="163"/>
      <c r="EOG17" s="163"/>
      <c r="EOH17" s="163"/>
      <c r="EOI17" s="163"/>
      <c r="EOJ17" s="163"/>
      <c r="EOK17" s="163"/>
      <c r="EOL17" s="163"/>
      <c r="EOM17" s="163"/>
      <c r="EON17" s="163"/>
      <c r="EOO17" s="163"/>
      <c r="EOP17" s="163"/>
      <c r="EOQ17" s="163"/>
      <c r="EOR17" s="163"/>
      <c r="EOS17" s="163"/>
      <c r="EOT17" s="163"/>
      <c r="EOU17" s="163"/>
      <c r="EOV17" s="163"/>
      <c r="EOW17" s="163"/>
      <c r="EOX17" s="163"/>
      <c r="EOY17" s="163"/>
      <c r="EOZ17" s="163"/>
      <c r="EPA17" s="163"/>
      <c r="EPB17" s="163"/>
      <c r="EPC17" s="163"/>
      <c r="EPD17" s="163"/>
      <c r="EPE17" s="163"/>
      <c r="EPF17" s="163"/>
      <c r="EPG17" s="163"/>
      <c r="EPH17" s="163"/>
      <c r="EPI17" s="163"/>
      <c r="EPJ17" s="163"/>
      <c r="EPK17" s="163"/>
      <c r="EPL17" s="163"/>
      <c r="EPM17" s="163"/>
      <c r="EPN17" s="163"/>
      <c r="EPO17" s="163"/>
      <c r="EPP17" s="163"/>
      <c r="EPQ17" s="163"/>
      <c r="EPR17" s="163"/>
      <c r="EPS17" s="163"/>
      <c r="EPT17" s="163"/>
      <c r="EPU17" s="163"/>
      <c r="EPV17" s="163"/>
      <c r="EPW17" s="163"/>
      <c r="EPX17" s="163"/>
      <c r="EPY17" s="163"/>
      <c r="EPZ17" s="163"/>
      <c r="EQA17" s="163"/>
      <c r="EQB17" s="163"/>
      <c r="EQC17" s="163"/>
      <c r="EQD17" s="163"/>
      <c r="EQE17" s="163"/>
      <c r="EQF17" s="163"/>
      <c r="EQG17" s="163"/>
      <c r="EQH17" s="163"/>
      <c r="EQI17" s="163"/>
      <c r="EQJ17" s="163"/>
      <c r="EQK17" s="163"/>
      <c r="EQL17" s="163"/>
      <c r="EQM17" s="163"/>
      <c r="EQN17" s="163"/>
      <c r="EQO17" s="163"/>
      <c r="EQP17" s="163"/>
      <c r="EQQ17" s="163"/>
      <c r="EQR17" s="163"/>
      <c r="EQS17" s="163"/>
      <c r="EQT17" s="163"/>
      <c r="EQU17" s="163"/>
      <c r="EQV17" s="163"/>
      <c r="EQW17" s="163"/>
      <c r="EQX17" s="163"/>
      <c r="EQY17" s="163"/>
      <c r="EQZ17" s="163"/>
      <c r="ERA17" s="163"/>
      <c r="ERB17" s="163"/>
      <c r="ERC17" s="163"/>
      <c r="ERD17" s="163"/>
      <c r="ERE17" s="163"/>
      <c r="ERF17" s="163"/>
      <c r="ERG17" s="163"/>
      <c r="ERH17" s="163"/>
      <c r="ERI17" s="163"/>
      <c r="ERJ17" s="163"/>
      <c r="ERK17" s="163"/>
      <c r="ERL17" s="163"/>
      <c r="ERM17" s="163"/>
      <c r="ERN17" s="163"/>
      <c r="ERO17" s="163"/>
      <c r="ERP17" s="163"/>
      <c r="ERQ17" s="163"/>
      <c r="ERR17" s="163"/>
      <c r="ERS17" s="163"/>
      <c r="ERT17" s="163"/>
      <c r="ERU17" s="163"/>
      <c r="ERV17" s="163"/>
      <c r="ERW17" s="163"/>
      <c r="ERX17" s="163"/>
      <c r="ERY17" s="163"/>
      <c r="ERZ17" s="163"/>
      <c r="ESA17" s="163"/>
      <c r="ESB17" s="163"/>
      <c r="ESC17" s="163"/>
      <c r="ESD17" s="163"/>
      <c r="ESE17" s="163"/>
      <c r="ESF17" s="163"/>
      <c r="ESG17" s="163"/>
      <c r="ESH17" s="163"/>
      <c r="ESI17" s="163"/>
      <c r="ESJ17" s="163"/>
      <c r="ESK17" s="163"/>
      <c r="ESL17" s="163"/>
      <c r="ESM17" s="163"/>
      <c r="ESN17" s="163"/>
      <c r="ESO17" s="163"/>
      <c r="ESP17" s="163"/>
      <c r="ESQ17" s="163"/>
      <c r="ESR17" s="163"/>
      <c r="ESS17" s="163"/>
      <c r="EST17" s="163"/>
      <c r="ESU17" s="163"/>
      <c r="ESV17" s="163"/>
      <c r="ESW17" s="163"/>
      <c r="ESX17" s="163"/>
      <c r="ESY17" s="163"/>
      <c r="ESZ17" s="163"/>
      <c r="ETA17" s="163"/>
      <c r="ETB17" s="163"/>
      <c r="ETC17" s="163"/>
      <c r="ETD17" s="163"/>
      <c r="ETE17" s="163"/>
      <c r="ETF17" s="163"/>
      <c r="ETG17" s="163"/>
      <c r="ETH17" s="163"/>
      <c r="ETI17" s="163"/>
      <c r="ETJ17" s="163"/>
      <c r="ETK17" s="163"/>
      <c r="ETL17" s="163"/>
      <c r="ETM17" s="163"/>
      <c r="ETN17" s="163"/>
      <c r="ETO17" s="163"/>
      <c r="ETP17" s="163"/>
      <c r="ETQ17" s="163"/>
      <c r="ETR17" s="163"/>
      <c r="ETS17" s="163"/>
      <c r="ETT17" s="163"/>
      <c r="ETU17" s="163"/>
      <c r="ETV17" s="163"/>
      <c r="ETW17" s="163"/>
      <c r="ETX17" s="163"/>
      <c r="ETY17" s="163"/>
      <c r="ETZ17" s="163"/>
      <c r="EUA17" s="163"/>
      <c r="EUB17" s="163"/>
      <c r="EUC17" s="163"/>
      <c r="EUD17" s="163"/>
      <c r="EUE17" s="163"/>
      <c r="EUF17" s="163"/>
      <c r="EUG17" s="163"/>
      <c r="EUH17" s="163"/>
      <c r="EUI17" s="163"/>
      <c r="EUJ17" s="163"/>
      <c r="EUK17" s="163"/>
      <c r="EUL17" s="163"/>
      <c r="EUM17" s="163"/>
      <c r="EUN17" s="163"/>
      <c r="EUO17" s="163"/>
      <c r="EUP17" s="163"/>
      <c r="EUQ17" s="163"/>
      <c r="EUR17" s="163"/>
      <c r="EUS17" s="163"/>
      <c r="EUT17" s="163"/>
      <c r="EUU17" s="163"/>
      <c r="EUV17" s="163"/>
      <c r="EUW17" s="163"/>
      <c r="EUX17" s="163"/>
      <c r="EUY17" s="163"/>
      <c r="EUZ17" s="163"/>
      <c r="EVA17" s="163"/>
      <c r="EVB17" s="163"/>
      <c r="EVC17" s="163"/>
      <c r="EVD17" s="163"/>
      <c r="EVE17" s="163"/>
      <c r="EVF17" s="163"/>
      <c r="EVG17" s="163"/>
      <c r="EVH17" s="163"/>
      <c r="EVI17" s="163"/>
      <c r="EVJ17" s="163"/>
      <c r="EVK17" s="163"/>
      <c r="EVL17" s="163"/>
      <c r="EVM17" s="163"/>
      <c r="EVN17" s="163"/>
      <c r="EVO17" s="163"/>
      <c r="EVP17" s="163"/>
      <c r="EVQ17" s="163"/>
      <c r="EVR17" s="163"/>
      <c r="EVS17" s="163"/>
      <c r="EVT17" s="163"/>
      <c r="EVU17" s="163"/>
      <c r="EVV17" s="163"/>
      <c r="EVW17" s="163"/>
      <c r="EVX17" s="163"/>
      <c r="EVY17" s="163"/>
      <c r="EVZ17" s="163"/>
      <c r="EWA17" s="163"/>
      <c r="EWB17" s="163"/>
      <c r="EWC17" s="163"/>
      <c r="EWD17" s="163"/>
      <c r="EWE17" s="163"/>
      <c r="EWF17" s="163"/>
      <c r="EWG17" s="163"/>
      <c r="EWH17" s="163"/>
      <c r="EWI17" s="163"/>
      <c r="EWJ17" s="163"/>
      <c r="EWK17" s="163"/>
      <c r="EWL17" s="163"/>
      <c r="EWM17" s="163"/>
      <c r="EWN17" s="163"/>
      <c r="EWO17" s="163"/>
      <c r="EWP17" s="163"/>
      <c r="EWQ17" s="163"/>
      <c r="EWR17" s="163"/>
      <c r="EWS17" s="163"/>
      <c r="EWT17" s="163"/>
      <c r="EWU17" s="163"/>
      <c r="EWV17" s="163"/>
      <c r="EWW17" s="163"/>
      <c r="EWX17" s="163"/>
      <c r="EWY17" s="163"/>
      <c r="EWZ17" s="163"/>
      <c r="EXA17" s="163"/>
      <c r="EXB17" s="163"/>
      <c r="EXC17" s="163"/>
      <c r="EXD17" s="163"/>
      <c r="EXE17" s="163"/>
      <c r="EXF17" s="163"/>
      <c r="EXG17" s="163"/>
      <c r="EXH17" s="163"/>
      <c r="EXI17" s="163"/>
      <c r="EXJ17" s="163"/>
      <c r="EXK17" s="163"/>
      <c r="EXL17" s="163"/>
      <c r="EXM17" s="163"/>
      <c r="EXN17" s="163"/>
      <c r="EXO17" s="163"/>
      <c r="EXP17" s="163"/>
      <c r="EXQ17" s="163"/>
      <c r="EXR17" s="163"/>
      <c r="EXS17" s="163"/>
      <c r="EXT17" s="163"/>
      <c r="EXU17" s="163"/>
      <c r="EXV17" s="163"/>
      <c r="EXW17" s="163"/>
      <c r="EXX17" s="163"/>
      <c r="EXY17" s="163"/>
      <c r="EXZ17" s="163"/>
      <c r="EYA17" s="163"/>
      <c r="EYB17" s="163"/>
      <c r="EYC17" s="163"/>
      <c r="EYD17" s="163"/>
      <c r="EYE17" s="163"/>
      <c r="EYF17" s="163"/>
      <c r="EYG17" s="163"/>
      <c r="EYH17" s="163"/>
      <c r="EYI17" s="163"/>
      <c r="EYJ17" s="163"/>
      <c r="EYK17" s="163"/>
      <c r="EYL17" s="163"/>
      <c r="EYM17" s="163"/>
      <c r="EYN17" s="163"/>
      <c r="EYO17" s="163"/>
      <c r="EYP17" s="163"/>
      <c r="EYQ17" s="163"/>
      <c r="EYR17" s="163"/>
      <c r="EYS17" s="163"/>
      <c r="EYT17" s="163"/>
      <c r="EYU17" s="163"/>
      <c r="EYV17" s="163"/>
      <c r="EYW17" s="163"/>
      <c r="EYX17" s="163"/>
      <c r="EYY17" s="163"/>
      <c r="EYZ17" s="163"/>
      <c r="EZA17" s="163"/>
      <c r="EZB17" s="163"/>
      <c r="EZC17" s="163"/>
      <c r="EZD17" s="163"/>
      <c r="EZE17" s="163"/>
      <c r="EZF17" s="163"/>
      <c r="EZG17" s="163"/>
      <c r="EZH17" s="163"/>
      <c r="EZI17" s="163"/>
      <c r="EZJ17" s="163"/>
      <c r="EZK17" s="163"/>
      <c r="EZL17" s="163"/>
      <c r="EZM17" s="163"/>
      <c r="EZN17" s="163"/>
      <c r="EZO17" s="163"/>
      <c r="EZP17" s="163"/>
      <c r="EZQ17" s="163"/>
      <c r="EZR17" s="163"/>
      <c r="EZS17" s="163"/>
      <c r="EZT17" s="163"/>
      <c r="EZU17" s="163"/>
      <c r="EZV17" s="163"/>
      <c r="EZW17" s="163"/>
      <c r="EZX17" s="163"/>
      <c r="EZY17" s="163"/>
      <c r="EZZ17" s="163"/>
      <c r="FAA17" s="163"/>
      <c r="FAB17" s="163"/>
      <c r="FAC17" s="163"/>
      <c r="FAD17" s="163"/>
      <c r="FAE17" s="163"/>
      <c r="FAF17" s="163"/>
      <c r="FAG17" s="163"/>
      <c r="FAH17" s="163"/>
      <c r="FAI17" s="163"/>
      <c r="FAJ17" s="163"/>
      <c r="FAK17" s="163"/>
      <c r="FAL17" s="163"/>
      <c r="FAM17" s="163"/>
      <c r="FAN17" s="163"/>
      <c r="FAO17" s="163"/>
      <c r="FAP17" s="163"/>
      <c r="FAQ17" s="163"/>
      <c r="FAR17" s="163"/>
      <c r="FAS17" s="163"/>
      <c r="FAT17" s="163"/>
      <c r="FAU17" s="163"/>
      <c r="FAV17" s="163"/>
      <c r="FAW17" s="163"/>
      <c r="FAX17" s="163"/>
      <c r="FAY17" s="163"/>
      <c r="FAZ17" s="163"/>
      <c r="FBA17" s="163"/>
      <c r="FBB17" s="163"/>
      <c r="FBC17" s="163"/>
      <c r="FBD17" s="163"/>
      <c r="FBE17" s="163"/>
      <c r="FBF17" s="163"/>
      <c r="FBG17" s="163"/>
      <c r="FBH17" s="163"/>
      <c r="FBI17" s="163"/>
      <c r="FBJ17" s="163"/>
      <c r="FBK17" s="163"/>
      <c r="FBL17" s="163"/>
      <c r="FBM17" s="163"/>
      <c r="FBN17" s="163"/>
      <c r="FBO17" s="163"/>
      <c r="FBP17" s="163"/>
      <c r="FBQ17" s="163"/>
      <c r="FBR17" s="163"/>
      <c r="FBS17" s="163"/>
      <c r="FBT17" s="163"/>
      <c r="FBU17" s="163"/>
      <c r="FBV17" s="163"/>
      <c r="FBW17" s="163"/>
      <c r="FBX17" s="163"/>
      <c r="FBY17" s="163"/>
      <c r="FBZ17" s="163"/>
      <c r="FCA17" s="163"/>
      <c r="FCB17" s="163"/>
      <c r="FCC17" s="163"/>
      <c r="FCD17" s="163"/>
      <c r="FCE17" s="163"/>
      <c r="FCF17" s="163"/>
      <c r="FCG17" s="163"/>
      <c r="FCH17" s="163"/>
      <c r="FCI17" s="163"/>
      <c r="FCJ17" s="163"/>
      <c r="FCK17" s="163"/>
      <c r="FCL17" s="163"/>
      <c r="FCM17" s="163"/>
      <c r="FCN17" s="163"/>
      <c r="FCO17" s="163"/>
      <c r="FCP17" s="163"/>
      <c r="FCQ17" s="163"/>
      <c r="FCR17" s="163"/>
      <c r="FCS17" s="163"/>
      <c r="FCT17" s="163"/>
      <c r="FCU17" s="163"/>
      <c r="FCV17" s="163"/>
      <c r="FCW17" s="163"/>
      <c r="FCX17" s="163"/>
      <c r="FCY17" s="163"/>
      <c r="FCZ17" s="163"/>
      <c r="FDA17" s="163"/>
      <c r="FDB17" s="163"/>
      <c r="FDC17" s="163"/>
      <c r="FDD17" s="163"/>
      <c r="FDE17" s="163"/>
      <c r="FDF17" s="163"/>
      <c r="FDG17" s="163"/>
      <c r="FDH17" s="163"/>
      <c r="FDI17" s="163"/>
      <c r="FDJ17" s="163"/>
      <c r="FDK17" s="163"/>
      <c r="FDL17" s="163"/>
      <c r="FDM17" s="163"/>
      <c r="FDN17" s="163"/>
      <c r="FDO17" s="163"/>
      <c r="FDP17" s="163"/>
      <c r="FDQ17" s="163"/>
      <c r="FDR17" s="163"/>
      <c r="FDS17" s="163"/>
      <c r="FDT17" s="163"/>
      <c r="FDU17" s="163"/>
      <c r="FDV17" s="163"/>
      <c r="FDW17" s="163"/>
      <c r="FDX17" s="163"/>
      <c r="FDY17" s="163"/>
      <c r="FDZ17" s="163"/>
      <c r="FEA17" s="163"/>
      <c r="FEB17" s="163"/>
      <c r="FEC17" s="163"/>
      <c r="FED17" s="163"/>
      <c r="FEE17" s="163"/>
      <c r="FEF17" s="163"/>
      <c r="FEG17" s="163"/>
      <c r="FEH17" s="163"/>
      <c r="FEI17" s="163"/>
      <c r="FEJ17" s="163"/>
      <c r="FEK17" s="163"/>
      <c r="FEL17" s="163"/>
      <c r="FEM17" s="163"/>
      <c r="FEN17" s="163"/>
      <c r="FEO17" s="163"/>
      <c r="FEP17" s="163"/>
      <c r="FEQ17" s="163"/>
      <c r="FER17" s="163"/>
      <c r="FES17" s="163"/>
      <c r="FET17" s="163"/>
      <c r="FEU17" s="163"/>
      <c r="FEV17" s="163"/>
      <c r="FEW17" s="163"/>
      <c r="FEX17" s="163"/>
      <c r="FEY17" s="163"/>
      <c r="FEZ17" s="163"/>
      <c r="FFA17" s="163"/>
      <c r="FFB17" s="163"/>
      <c r="FFC17" s="163"/>
      <c r="FFD17" s="163"/>
      <c r="FFE17" s="163"/>
      <c r="FFF17" s="163"/>
      <c r="FFG17" s="163"/>
      <c r="FFH17" s="163"/>
      <c r="FFI17" s="163"/>
      <c r="FFJ17" s="163"/>
      <c r="FFK17" s="163"/>
      <c r="FFL17" s="163"/>
      <c r="FFM17" s="163"/>
      <c r="FFN17" s="163"/>
      <c r="FFO17" s="163"/>
      <c r="FFP17" s="163"/>
      <c r="FFQ17" s="163"/>
      <c r="FFR17" s="163"/>
      <c r="FFS17" s="163"/>
      <c r="FFT17" s="163"/>
      <c r="FFU17" s="163"/>
      <c r="FFV17" s="163"/>
      <c r="FFW17" s="163"/>
      <c r="FFX17" s="163"/>
      <c r="FFY17" s="163"/>
      <c r="FFZ17" s="163"/>
      <c r="FGA17" s="163"/>
      <c r="FGB17" s="163"/>
      <c r="FGC17" s="163"/>
      <c r="FGD17" s="163"/>
      <c r="FGE17" s="163"/>
      <c r="FGF17" s="163"/>
      <c r="FGG17" s="163"/>
      <c r="FGH17" s="163"/>
      <c r="FGI17" s="163"/>
      <c r="FGJ17" s="163"/>
      <c r="FGK17" s="163"/>
      <c r="FGL17" s="163"/>
      <c r="FGM17" s="163"/>
      <c r="FGN17" s="163"/>
      <c r="FGO17" s="163"/>
      <c r="FGP17" s="163"/>
      <c r="FGQ17" s="163"/>
      <c r="FGR17" s="163"/>
      <c r="FGS17" s="163"/>
      <c r="FGT17" s="163"/>
      <c r="FGU17" s="163"/>
      <c r="FGV17" s="163"/>
      <c r="FGW17" s="163"/>
      <c r="FGX17" s="163"/>
      <c r="FGY17" s="163"/>
      <c r="FGZ17" s="163"/>
      <c r="FHA17" s="163"/>
      <c r="FHB17" s="163"/>
      <c r="FHC17" s="163"/>
      <c r="FHD17" s="163"/>
      <c r="FHE17" s="163"/>
      <c r="FHF17" s="163"/>
      <c r="FHG17" s="163"/>
      <c r="FHH17" s="163"/>
      <c r="FHI17" s="163"/>
      <c r="FHJ17" s="163"/>
      <c r="FHK17" s="163"/>
      <c r="FHL17" s="163"/>
      <c r="FHM17" s="163"/>
      <c r="FHN17" s="163"/>
      <c r="FHO17" s="163"/>
      <c r="FHP17" s="163"/>
      <c r="FHQ17" s="163"/>
      <c r="FHR17" s="163"/>
      <c r="FHS17" s="163"/>
      <c r="FHT17" s="163"/>
      <c r="FHU17" s="163"/>
      <c r="FHV17" s="163"/>
      <c r="FHW17" s="163"/>
      <c r="FHX17" s="163"/>
      <c r="FHY17" s="163"/>
      <c r="FHZ17" s="163"/>
      <c r="FIA17" s="163"/>
      <c r="FIB17" s="163"/>
      <c r="FIC17" s="163"/>
      <c r="FID17" s="163"/>
      <c r="FIE17" s="163"/>
      <c r="FIF17" s="163"/>
      <c r="FIG17" s="163"/>
      <c r="FIH17" s="163"/>
      <c r="FII17" s="163"/>
      <c r="FIJ17" s="163"/>
      <c r="FIK17" s="163"/>
      <c r="FIL17" s="163"/>
      <c r="FIM17" s="163"/>
      <c r="FIN17" s="163"/>
      <c r="FIO17" s="163"/>
      <c r="FIP17" s="163"/>
      <c r="FIQ17" s="163"/>
      <c r="FIR17" s="163"/>
      <c r="FIS17" s="163"/>
      <c r="FIT17" s="163"/>
      <c r="FIU17" s="163"/>
      <c r="FIV17" s="163"/>
      <c r="FIW17" s="163"/>
      <c r="FIX17" s="163"/>
      <c r="FIY17" s="163"/>
      <c r="FIZ17" s="163"/>
      <c r="FJA17" s="163"/>
      <c r="FJB17" s="163"/>
      <c r="FJC17" s="163"/>
      <c r="FJD17" s="163"/>
      <c r="FJE17" s="163"/>
      <c r="FJF17" s="163"/>
      <c r="FJG17" s="163"/>
      <c r="FJH17" s="163"/>
      <c r="FJI17" s="163"/>
      <c r="FJJ17" s="163"/>
      <c r="FJK17" s="163"/>
      <c r="FJL17" s="163"/>
      <c r="FJM17" s="163"/>
      <c r="FJN17" s="163"/>
      <c r="FJO17" s="163"/>
      <c r="FJP17" s="163"/>
      <c r="FJQ17" s="163"/>
      <c r="FJR17" s="163"/>
      <c r="FJS17" s="163"/>
      <c r="FJT17" s="163"/>
      <c r="FJU17" s="163"/>
      <c r="FJV17" s="163"/>
      <c r="FJW17" s="163"/>
      <c r="FJX17" s="163"/>
      <c r="FJY17" s="163"/>
      <c r="FJZ17" s="163"/>
      <c r="FKA17" s="163"/>
      <c r="FKB17" s="163"/>
      <c r="FKC17" s="163"/>
      <c r="FKD17" s="163"/>
      <c r="FKE17" s="163"/>
      <c r="FKF17" s="163"/>
      <c r="FKG17" s="163"/>
      <c r="FKH17" s="163"/>
      <c r="FKI17" s="163"/>
      <c r="FKJ17" s="163"/>
      <c r="FKK17" s="163"/>
      <c r="FKL17" s="163"/>
      <c r="FKM17" s="163"/>
      <c r="FKN17" s="163"/>
      <c r="FKO17" s="163"/>
      <c r="FKP17" s="163"/>
      <c r="FKQ17" s="163"/>
      <c r="FKR17" s="163"/>
      <c r="FKS17" s="163"/>
      <c r="FKT17" s="163"/>
      <c r="FKU17" s="163"/>
      <c r="FKV17" s="163"/>
      <c r="FKW17" s="163"/>
      <c r="FKX17" s="163"/>
      <c r="FKY17" s="163"/>
      <c r="FKZ17" s="163"/>
      <c r="FLA17" s="163"/>
      <c r="FLB17" s="163"/>
      <c r="FLC17" s="163"/>
      <c r="FLD17" s="163"/>
      <c r="FLE17" s="163"/>
      <c r="FLF17" s="163"/>
      <c r="FLG17" s="163"/>
      <c r="FLH17" s="163"/>
      <c r="FLI17" s="163"/>
      <c r="FLJ17" s="163"/>
      <c r="FLK17" s="163"/>
      <c r="FLL17" s="163"/>
      <c r="FLM17" s="163"/>
      <c r="FLN17" s="163"/>
      <c r="FLO17" s="163"/>
      <c r="FLP17" s="163"/>
      <c r="FLQ17" s="163"/>
      <c r="FLR17" s="163"/>
      <c r="FLS17" s="163"/>
      <c r="FLT17" s="163"/>
      <c r="FLU17" s="163"/>
      <c r="FLV17" s="163"/>
      <c r="FLW17" s="163"/>
      <c r="FLX17" s="163"/>
      <c r="FLY17" s="163"/>
      <c r="FLZ17" s="163"/>
      <c r="FMA17" s="163"/>
      <c r="FMB17" s="163"/>
      <c r="FMC17" s="163"/>
      <c r="FMD17" s="163"/>
      <c r="FME17" s="163"/>
      <c r="FMF17" s="163"/>
      <c r="FMG17" s="163"/>
      <c r="FMH17" s="163"/>
      <c r="FMI17" s="163"/>
      <c r="FMJ17" s="163"/>
      <c r="FMK17" s="163"/>
      <c r="FML17" s="163"/>
      <c r="FMM17" s="163"/>
      <c r="FMN17" s="163"/>
      <c r="FMO17" s="163"/>
      <c r="FMP17" s="163"/>
      <c r="FMQ17" s="163"/>
      <c r="FMR17" s="163"/>
      <c r="FMS17" s="163"/>
      <c r="FMT17" s="163"/>
      <c r="FMU17" s="163"/>
      <c r="FMV17" s="163"/>
      <c r="FMW17" s="163"/>
      <c r="FMX17" s="163"/>
      <c r="FMY17" s="163"/>
      <c r="FMZ17" s="163"/>
      <c r="FNA17" s="163"/>
      <c r="FNB17" s="163"/>
      <c r="FNC17" s="163"/>
      <c r="FND17" s="163"/>
      <c r="FNE17" s="163"/>
      <c r="FNF17" s="163"/>
      <c r="FNG17" s="163"/>
      <c r="FNH17" s="163"/>
      <c r="FNI17" s="163"/>
      <c r="FNJ17" s="163"/>
      <c r="FNK17" s="163"/>
      <c r="FNL17" s="163"/>
      <c r="FNM17" s="163"/>
      <c r="FNN17" s="163"/>
      <c r="FNO17" s="163"/>
      <c r="FNP17" s="163"/>
      <c r="FNQ17" s="163"/>
      <c r="FNR17" s="163"/>
      <c r="FNS17" s="163"/>
      <c r="FNT17" s="163"/>
      <c r="FNU17" s="163"/>
      <c r="FNV17" s="163"/>
      <c r="FNW17" s="163"/>
      <c r="FNX17" s="163"/>
      <c r="FNY17" s="163"/>
      <c r="FNZ17" s="163"/>
      <c r="FOA17" s="163"/>
      <c r="FOB17" s="163"/>
      <c r="FOC17" s="163"/>
      <c r="FOD17" s="163"/>
      <c r="FOE17" s="163"/>
      <c r="FOF17" s="163"/>
      <c r="FOG17" s="163"/>
      <c r="FOH17" s="163"/>
      <c r="FOI17" s="163"/>
      <c r="FOJ17" s="163"/>
      <c r="FOK17" s="163"/>
      <c r="FOL17" s="163"/>
      <c r="FOM17" s="163"/>
      <c r="FON17" s="163"/>
      <c r="FOO17" s="163"/>
      <c r="FOP17" s="163"/>
      <c r="FOQ17" s="163"/>
      <c r="FOR17" s="163"/>
      <c r="FOS17" s="163"/>
      <c r="FOT17" s="163"/>
      <c r="FOU17" s="163"/>
      <c r="FOV17" s="163"/>
      <c r="FOW17" s="163"/>
      <c r="FOX17" s="163"/>
      <c r="FOY17" s="163"/>
      <c r="FOZ17" s="163"/>
      <c r="FPA17" s="163"/>
      <c r="FPB17" s="163"/>
      <c r="FPC17" s="163"/>
      <c r="FPD17" s="163"/>
      <c r="FPE17" s="163"/>
      <c r="FPF17" s="163"/>
      <c r="FPG17" s="163"/>
      <c r="FPH17" s="163"/>
      <c r="FPI17" s="163"/>
      <c r="FPJ17" s="163"/>
      <c r="FPK17" s="163"/>
      <c r="FPL17" s="163"/>
      <c r="FPM17" s="163"/>
      <c r="FPN17" s="163"/>
      <c r="FPO17" s="163"/>
      <c r="FPP17" s="163"/>
      <c r="FPQ17" s="163"/>
      <c r="FPR17" s="163"/>
      <c r="FPS17" s="163"/>
      <c r="FPT17" s="163"/>
      <c r="FPU17" s="163"/>
      <c r="FPV17" s="163"/>
      <c r="FPW17" s="163"/>
      <c r="FPX17" s="163"/>
      <c r="FPY17" s="163"/>
      <c r="FPZ17" s="163"/>
      <c r="FQA17" s="163"/>
      <c r="FQB17" s="163"/>
      <c r="FQC17" s="163"/>
      <c r="FQD17" s="163"/>
      <c r="FQE17" s="163"/>
      <c r="FQF17" s="163"/>
      <c r="FQG17" s="163"/>
      <c r="FQH17" s="163"/>
      <c r="FQI17" s="163"/>
      <c r="FQJ17" s="163"/>
      <c r="FQK17" s="163"/>
      <c r="FQL17" s="163"/>
      <c r="FQM17" s="163"/>
      <c r="FQN17" s="163"/>
      <c r="FQO17" s="163"/>
      <c r="FQP17" s="163"/>
      <c r="FQQ17" s="163"/>
      <c r="FQR17" s="163"/>
      <c r="FQS17" s="163"/>
      <c r="FQT17" s="163"/>
      <c r="FQU17" s="163"/>
      <c r="FQV17" s="163"/>
      <c r="FQW17" s="163"/>
      <c r="FQX17" s="163"/>
      <c r="FQY17" s="163"/>
      <c r="FQZ17" s="163"/>
      <c r="FRA17" s="163"/>
      <c r="FRB17" s="163"/>
      <c r="FRC17" s="163"/>
      <c r="FRD17" s="163"/>
      <c r="FRE17" s="163"/>
      <c r="FRF17" s="163"/>
      <c r="FRG17" s="163"/>
      <c r="FRH17" s="163"/>
      <c r="FRI17" s="163"/>
      <c r="FRJ17" s="163"/>
      <c r="FRK17" s="163"/>
      <c r="FRL17" s="163"/>
      <c r="FRM17" s="163"/>
      <c r="FRN17" s="163"/>
      <c r="FRO17" s="163"/>
      <c r="FRP17" s="163"/>
      <c r="FRQ17" s="163"/>
      <c r="FRR17" s="163"/>
      <c r="FRS17" s="163"/>
      <c r="FRT17" s="163"/>
      <c r="FRU17" s="163"/>
      <c r="FRV17" s="163"/>
      <c r="FRW17" s="163"/>
      <c r="FRX17" s="163"/>
      <c r="FRY17" s="163"/>
      <c r="FRZ17" s="163"/>
      <c r="FSA17" s="163"/>
      <c r="FSB17" s="163"/>
      <c r="FSC17" s="163"/>
      <c r="FSD17" s="163"/>
      <c r="FSE17" s="163"/>
      <c r="FSF17" s="163"/>
      <c r="FSG17" s="163"/>
      <c r="FSH17" s="163"/>
      <c r="FSI17" s="163"/>
      <c r="FSJ17" s="163"/>
      <c r="FSK17" s="163"/>
      <c r="FSL17" s="163"/>
      <c r="FSM17" s="163"/>
      <c r="FSN17" s="163"/>
      <c r="FSO17" s="163"/>
      <c r="FSP17" s="163"/>
      <c r="FSQ17" s="163"/>
      <c r="FSR17" s="163"/>
      <c r="FSS17" s="163"/>
      <c r="FST17" s="163"/>
      <c r="FSU17" s="163"/>
      <c r="FSV17" s="163"/>
      <c r="FSW17" s="163"/>
      <c r="FSX17" s="163"/>
      <c r="FSY17" s="163"/>
      <c r="FSZ17" s="163"/>
      <c r="FTA17" s="163"/>
      <c r="FTB17" s="163"/>
      <c r="FTC17" s="163"/>
      <c r="FTD17" s="163"/>
      <c r="FTE17" s="163"/>
      <c r="FTF17" s="163"/>
      <c r="FTG17" s="163"/>
      <c r="FTH17" s="163"/>
      <c r="FTI17" s="163"/>
      <c r="FTJ17" s="163"/>
      <c r="FTK17" s="163"/>
      <c r="FTL17" s="163"/>
      <c r="FTM17" s="163"/>
      <c r="FTN17" s="163"/>
      <c r="FTO17" s="163"/>
      <c r="FTP17" s="163"/>
      <c r="FTQ17" s="163"/>
      <c r="FTR17" s="163"/>
      <c r="FTS17" s="163"/>
      <c r="FTT17" s="163"/>
      <c r="FTU17" s="163"/>
      <c r="FTV17" s="163"/>
      <c r="FTW17" s="163"/>
      <c r="FTX17" s="163"/>
      <c r="FTY17" s="163"/>
      <c r="FTZ17" s="163"/>
      <c r="FUA17" s="163"/>
      <c r="FUB17" s="163"/>
      <c r="FUC17" s="163"/>
      <c r="FUD17" s="163"/>
      <c r="FUE17" s="163"/>
      <c r="FUF17" s="163"/>
      <c r="FUG17" s="163"/>
      <c r="FUH17" s="163"/>
      <c r="FUI17" s="163"/>
      <c r="FUJ17" s="163"/>
      <c r="FUK17" s="163"/>
      <c r="FUL17" s="163"/>
      <c r="FUM17" s="163"/>
      <c r="FUN17" s="163"/>
      <c r="FUO17" s="163"/>
      <c r="FUP17" s="163"/>
      <c r="FUQ17" s="163"/>
      <c r="FUR17" s="163"/>
      <c r="FUS17" s="163"/>
      <c r="FUT17" s="163"/>
      <c r="FUU17" s="163"/>
      <c r="FUV17" s="163"/>
      <c r="FUW17" s="163"/>
      <c r="FUX17" s="163"/>
      <c r="FUY17" s="163"/>
      <c r="FUZ17" s="163"/>
      <c r="FVA17" s="163"/>
      <c r="FVB17" s="163"/>
      <c r="FVC17" s="163"/>
      <c r="FVD17" s="163"/>
      <c r="FVE17" s="163"/>
      <c r="FVF17" s="163"/>
      <c r="FVG17" s="163"/>
      <c r="FVH17" s="163"/>
      <c r="FVI17" s="163"/>
      <c r="FVJ17" s="163"/>
      <c r="FVK17" s="163"/>
      <c r="FVL17" s="163"/>
      <c r="FVM17" s="163"/>
      <c r="FVN17" s="163"/>
      <c r="FVO17" s="163"/>
      <c r="FVP17" s="163"/>
      <c r="FVQ17" s="163"/>
      <c r="FVR17" s="163"/>
      <c r="FVS17" s="163"/>
      <c r="FVT17" s="163"/>
      <c r="FVU17" s="163"/>
      <c r="FVV17" s="163"/>
      <c r="FVW17" s="163"/>
      <c r="FVX17" s="163"/>
      <c r="FVY17" s="163"/>
      <c r="FVZ17" s="163"/>
      <c r="FWA17" s="163"/>
      <c r="FWB17" s="163"/>
      <c r="FWC17" s="163"/>
      <c r="FWD17" s="163"/>
      <c r="FWE17" s="163"/>
      <c r="FWF17" s="163"/>
      <c r="FWG17" s="163"/>
      <c r="FWH17" s="163"/>
      <c r="FWI17" s="163"/>
      <c r="FWJ17" s="163"/>
      <c r="FWK17" s="163"/>
      <c r="FWL17" s="163"/>
      <c r="FWM17" s="163"/>
      <c r="FWN17" s="163"/>
      <c r="FWO17" s="163"/>
      <c r="FWP17" s="163"/>
      <c r="FWQ17" s="163"/>
      <c r="FWR17" s="163"/>
      <c r="FWS17" s="163"/>
      <c r="FWT17" s="163"/>
      <c r="FWU17" s="163"/>
      <c r="FWV17" s="163"/>
      <c r="FWW17" s="163"/>
      <c r="FWX17" s="163"/>
      <c r="FWY17" s="163"/>
      <c r="FWZ17" s="163"/>
      <c r="FXA17" s="163"/>
      <c r="FXB17" s="163"/>
      <c r="FXC17" s="163"/>
      <c r="FXD17" s="163"/>
      <c r="FXE17" s="163"/>
      <c r="FXF17" s="163"/>
      <c r="FXG17" s="163"/>
      <c r="FXH17" s="163"/>
      <c r="FXI17" s="163"/>
      <c r="FXJ17" s="163"/>
      <c r="FXK17" s="163"/>
      <c r="FXL17" s="163"/>
      <c r="FXM17" s="163"/>
      <c r="FXN17" s="163"/>
      <c r="FXO17" s="163"/>
      <c r="FXP17" s="163"/>
      <c r="FXQ17" s="163"/>
      <c r="FXR17" s="163"/>
      <c r="FXS17" s="163"/>
      <c r="FXT17" s="163"/>
      <c r="FXU17" s="163"/>
      <c r="FXV17" s="163"/>
      <c r="FXW17" s="163"/>
      <c r="FXX17" s="163"/>
      <c r="FXY17" s="163"/>
      <c r="FXZ17" s="163"/>
      <c r="FYA17" s="163"/>
      <c r="FYB17" s="163"/>
      <c r="FYC17" s="163"/>
      <c r="FYD17" s="163"/>
      <c r="FYE17" s="163"/>
      <c r="FYF17" s="163"/>
      <c r="FYG17" s="163"/>
      <c r="FYH17" s="163"/>
      <c r="FYI17" s="163"/>
      <c r="FYJ17" s="163"/>
      <c r="FYK17" s="163"/>
      <c r="FYL17" s="163"/>
      <c r="FYM17" s="163"/>
      <c r="FYN17" s="163"/>
      <c r="FYO17" s="163"/>
      <c r="FYP17" s="163"/>
      <c r="FYQ17" s="163"/>
      <c r="FYR17" s="163"/>
      <c r="FYS17" s="163"/>
      <c r="FYT17" s="163"/>
      <c r="FYU17" s="163"/>
      <c r="FYV17" s="163"/>
      <c r="FYW17" s="163"/>
      <c r="FYX17" s="163"/>
      <c r="FYY17" s="163"/>
      <c r="FYZ17" s="163"/>
      <c r="FZA17" s="163"/>
      <c r="FZB17" s="163"/>
      <c r="FZC17" s="163"/>
      <c r="FZD17" s="163"/>
      <c r="FZE17" s="163"/>
      <c r="FZF17" s="163"/>
      <c r="FZG17" s="163"/>
      <c r="FZH17" s="163"/>
      <c r="FZI17" s="163"/>
      <c r="FZJ17" s="163"/>
      <c r="FZK17" s="163"/>
      <c r="FZL17" s="163"/>
      <c r="FZM17" s="163"/>
      <c r="FZN17" s="163"/>
      <c r="FZO17" s="163"/>
      <c r="FZP17" s="163"/>
      <c r="FZQ17" s="163"/>
      <c r="FZR17" s="163"/>
      <c r="FZS17" s="163"/>
      <c r="FZT17" s="163"/>
      <c r="FZU17" s="163"/>
      <c r="FZV17" s="163"/>
      <c r="FZW17" s="163"/>
      <c r="FZX17" s="163"/>
      <c r="FZY17" s="163"/>
      <c r="FZZ17" s="163"/>
      <c r="GAA17" s="163"/>
      <c r="GAB17" s="163"/>
      <c r="GAC17" s="163"/>
      <c r="GAD17" s="163"/>
      <c r="GAE17" s="163"/>
      <c r="GAF17" s="163"/>
      <c r="GAG17" s="163"/>
      <c r="GAH17" s="163"/>
      <c r="GAI17" s="163"/>
      <c r="GAJ17" s="163"/>
      <c r="GAK17" s="163"/>
      <c r="GAL17" s="163"/>
      <c r="GAM17" s="163"/>
      <c r="GAN17" s="163"/>
      <c r="GAO17" s="163"/>
      <c r="GAP17" s="163"/>
      <c r="GAQ17" s="163"/>
      <c r="GAR17" s="163"/>
      <c r="GAS17" s="163"/>
      <c r="GAT17" s="163"/>
      <c r="GAU17" s="163"/>
      <c r="GAV17" s="163"/>
      <c r="GAW17" s="163"/>
      <c r="GAX17" s="163"/>
      <c r="GAY17" s="163"/>
      <c r="GAZ17" s="163"/>
      <c r="GBA17" s="163"/>
      <c r="GBB17" s="163"/>
      <c r="GBC17" s="163"/>
      <c r="GBD17" s="163"/>
      <c r="GBE17" s="163"/>
      <c r="GBF17" s="163"/>
      <c r="GBG17" s="163"/>
      <c r="GBH17" s="163"/>
      <c r="GBI17" s="163"/>
      <c r="GBJ17" s="163"/>
      <c r="GBK17" s="163"/>
      <c r="GBL17" s="163"/>
      <c r="GBM17" s="163"/>
      <c r="GBN17" s="163"/>
      <c r="GBO17" s="163"/>
      <c r="GBP17" s="163"/>
      <c r="GBQ17" s="163"/>
      <c r="GBR17" s="163"/>
      <c r="GBS17" s="163"/>
      <c r="GBT17" s="163"/>
      <c r="GBU17" s="163"/>
      <c r="GBV17" s="163"/>
      <c r="GBW17" s="163"/>
      <c r="GBX17" s="163"/>
      <c r="GBY17" s="163"/>
      <c r="GBZ17" s="163"/>
      <c r="GCA17" s="163"/>
      <c r="GCB17" s="163"/>
      <c r="GCC17" s="163"/>
      <c r="GCD17" s="163"/>
      <c r="GCE17" s="163"/>
      <c r="GCF17" s="163"/>
      <c r="GCG17" s="163"/>
      <c r="GCH17" s="163"/>
      <c r="GCI17" s="163"/>
      <c r="GCJ17" s="163"/>
      <c r="GCK17" s="163"/>
      <c r="GCL17" s="163"/>
      <c r="GCM17" s="163"/>
      <c r="GCN17" s="163"/>
      <c r="GCO17" s="163"/>
      <c r="GCP17" s="163"/>
      <c r="GCQ17" s="163"/>
      <c r="GCR17" s="163"/>
      <c r="GCS17" s="163"/>
      <c r="GCT17" s="163"/>
      <c r="GCU17" s="163"/>
      <c r="GCV17" s="163"/>
      <c r="GCW17" s="163"/>
      <c r="GCX17" s="163"/>
      <c r="GCY17" s="163"/>
      <c r="GCZ17" s="163"/>
      <c r="GDA17" s="163"/>
      <c r="GDB17" s="163"/>
      <c r="GDC17" s="163"/>
      <c r="GDD17" s="163"/>
      <c r="GDE17" s="163"/>
      <c r="GDF17" s="163"/>
      <c r="GDG17" s="163"/>
      <c r="GDH17" s="163"/>
      <c r="GDI17" s="163"/>
      <c r="GDJ17" s="163"/>
      <c r="GDK17" s="163"/>
      <c r="GDL17" s="163"/>
      <c r="GDM17" s="163"/>
      <c r="GDN17" s="163"/>
      <c r="GDO17" s="163"/>
      <c r="GDP17" s="163"/>
      <c r="GDQ17" s="163"/>
      <c r="GDR17" s="163"/>
      <c r="GDS17" s="163"/>
      <c r="GDT17" s="163"/>
      <c r="GDU17" s="163"/>
      <c r="GDV17" s="163"/>
      <c r="GDW17" s="163"/>
      <c r="GDX17" s="163"/>
      <c r="GDY17" s="163"/>
      <c r="GDZ17" s="163"/>
      <c r="GEA17" s="163"/>
      <c r="GEB17" s="163"/>
      <c r="GEC17" s="163"/>
      <c r="GED17" s="163"/>
      <c r="GEE17" s="163"/>
      <c r="GEF17" s="163"/>
      <c r="GEG17" s="163"/>
      <c r="GEH17" s="163"/>
      <c r="GEI17" s="163"/>
      <c r="GEJ17" s="163"/>
      <c r="GEK17" s="163"/>
      <c r="GEL17" s="163"/>
      <c r="GEM17" s="163"/>
      <c r="GEN17" s="163"/>
      <c r="GEO17" s="163"/>
      <c r="GEP17" s="163"/>
      <c r="GEQ17" s="163"/>
      <c r="GER17" s="163"/>
      <c r="GES17" s="163"/>
      <c r="GET17" s="163"/>
      <c r="GEU17" s="163"/>
      <c r="GEV17" s="163"/>
      <c r="GEW17" s="163"/>
      <c r="GEX17" s="163"/>
      <c r="GEY17" s="163"/>
      <c r="GEZ17" s="163"/>
      <c r="GFA17" s="163"/>
      <c r="GFB17" s="163"/>
      <c r="GFC17" s="163"/>
      <c r="GFD17" s="163"/>
      <c r="GFE17" s="163"/>
      <c r="GFF17" s="163"/>
      <c r="GFG17" s="163"/>
      <c r="GFH17" s="163"/>
      <c r="GFI17" s="163"/>
      <c r="GFJ17" s="163"/>
      <c r="GFK17" s="163"/>
      <c r="GFL17" s="163"/>
      <c r="GFM17" s="163"/>
      <c r="GFN17" s="163"/>
      <c r="GFO17" s="163"/>
      <c r="GFP17" s="163"/>
      <c r="GFQ17" s="163"/>
      <c r="GFR17" s="163"/>
      <c r="GFS17" s="163"/>
      <c r="GFT17" s="163"/>
      <c r="GFU17" s="163"/>
      <c r="GFV17" s="163"/>
      <c r="GFW17" s="163"/>
      <c r="GFX17" s="163"/>
      <c r="GFY17" s="163"/>
      <c r="GFZ17" s="163"/>
      <c r="GGA17" s="163"/>
      <c r="GGB17" s="163"/>
      <c r="GGC17" s="163"/>
      <c r="GGD17" s="163"/>
      <c r="GGE17" s="163"/>
      <c r="GGF17" s="163"/>
      <c r="GGG17" s="163"/>
      <c r="GGH17" s="163"/>
      <c r="GGI17" s="163"/>
      <c r="GGJ17" s="163"/>
      <c r="GGK17" s="163"/>
      <c r="GGL17" s="163"/>
      <c r="GGM17" s="163"/>
      <c r="GGN17" s="163"/>
      <c r="GGO17" s="163"/>
      <c r="GGP17" s="163"/>
      <c r="GGQ17" s="163"/>
      <c r="GGR17" s="163"/>
      <c r="GGS17" s="163"/>
      <c r="GGT17" s="163"/>
      <c r="GGU17" s="163"/>
      <c r="GGV17" s="163"/>
      <c r="GGW17" s="163"/>
      <c r="GGX17" s="163"/>
      <c r="GGY17" s="163"/>
      <c r="GGZ17" s="163"/>
      <c r="GHA17" s="163"/>
      <c r="GHB17" s="163"/>
      <c r="GHC17" s="163"/>
      <c r="GHD17" s="163"/>
      <c r="GHE17" s="163"/>
      <c r="GHF17" s="163"/>
      <c r="GHG17" s="163"/>
      <c r="GHH17" s="163"/>
      <c r="GHI17" s="163"/>
      <c r="GHJ17" s="163"/>
      <c r="GHK17" s="163"/>
      <c r="GHL17" s="163"/>
      <c r="GHM17" s="163"/>
      <c r="GHN17" s="163"/>
      <c r="GHO17" s="163"/>
      <c r="GHP17" s="163"/>
      <c r="GHQ17" s="163"/>
      <c r="GHR17" s="163"/>
      <c r="GHS17" s="163"/>
      <c r="GHT17" s="163"/>
      <c r="GHU17" s="163"/>
      <c r="GHV17" s="163"/>
      <c r="GHW17" s="163"/>
      <c r="GHX17" s="163"/>
      <c r="GHY17" s="163"/>
      <c r="GHZ17" s="163"/>
      <c r="GIA17" s="163"/>
      <c r="GIB17" s="163"/>
      <c r="GIC17" s="163"/>
      <c r="GID17" s="163"/>
      <c r="GIE17" s="163"/>
      <c r="GIF17" s="163"/>
      <c r="GIG17" s="163"/>
      <c r="GIH17" s="163"/>
      <c r="GII17" s="163"/>
      <c r="GIJ17" s="163"/>
      <c r="GIK17" s="163"/>
      <c r="GIL17" s="163"/>
      <c r="GIM17" s="163"/>
      <c r="GIN17" s="163"/>
      <c r="GIO17" s="163"/>
      <c r="GIP17" s="163"/>
      <c r="GIQ17" s="163"/>
      <c r="GIR17" s="163"/>
      <c r="GIS17" s="163"/>
      <c r="GIT17" s="163"/>
      <c r="GIU17" s="163"/>
      <c r="GIV17" s="163"/>
      <c r="GIW17" s="163"/>
      <c r="GIX17" s="163"/>
      <c r="GIY17" s="163"/>
      <c r="GIZ17" s="163"/>
      <c r="GJA17" s="163"/>
      <c r="GJB17" s="163"/>
      <c r="GJC17" s="163"/>
      <c r="GJD17" s="163"/>
      <c r="GJE17" s="163"/>
      <c r="GJF17" s="163"/>
      <c r="GJG17" s="163"/>
      <c r="GJH17" s="163"/>
      <c r="GJI17" s="163"/>
      <c r="GJJ17" s="163"/>
      <c r="GJK17" s="163"/>
      <c r="GJL17" s="163"/>
      <c r="GJM17" s="163"/>
      <c r="GJN17" s="163"/>
      <c r="GJO17" s="163"/>
      <c r="GJP17" s="163"/>
      <c r="GJQ17" s="163"/>
      <c r="GJR17" s="163"/>
      <c r="GJS17" s="163"/>
      <c r="GJT17" s="163"/>
      <c r="GJU17" s="163"/>
      <c r="GJV17" s="163"/>
      <c r="GJW17" s="163"/>
      <c r="GJX17" s="163"/>
      <c r="GJY17" s="163"/>
      <c r="GJZ17" s="163"/>
      <c r="GKA17" s="163"/>
      <c r="GKB17" s="163"/>
      <c r="GKC17" s="163"/>
      <c r="GKD17" s="163"/>
      <c r="GKE17" s="163"/>
      <c r="GKF17" s="163"/>
      <c r="GKG17" s="163"/>
      <c r="GKH17" s="163"/>
      <c r="GKI17" s="163"/>
      <c r="GKJ17" s="163"/>
      <c r="GKK17" s="163"/>
      <c r="GKL17" s="163"/>
      <c r="GKM17" s="163"/>
      <c r="GKN17" s="163"/>
      <c r="GKO17" s="163"/>
      <c r="GKP17" s="163"/>
      <c r="GKQ17" s="163"/>
      <c r="GKR17" s="163"/>
      <c r="GKS17" s="163"/>
      <c r="GKT17" s="163"/>
      <c r="GKU17" s="163"/>
      <c r="GKV17" s="163"/>
      <c r="GKW17" s="163"/>
      <c r="GKX17" s="163"/>
      <c r="GKY17" s="163"/>
      <c r="GKZ17" s="163"/>
      <c r="GLA17" s="163"/>
      <c r="GLB17" s="163"/>
      <c r="GLC17" s="163"/>
      <c r="GLD17" s="163"/>
      <c r="GLE17" s="163"/>
      <c r="GLF17" s="163"/>
      <c r="GLG17" s="163"/>
      <c r="GLH17" s="163"/>
      <c r="GLI17" s="163"/>
      <c r="GLJ17" s="163"/>
      <c r="GLK17" s="163"/>
      <c r="GLL17" s="163"/>
      <c r="GLM17" s="163"/>
      <c r="GLN17" s="163"/>
      <c r="GLO17" s="163"/>
      <c r="GLP17" s="163"/>
      <c r="GLQ17" s="163"/>
      <c r="GLR17" s="163"/>
      <c r="GLS17" s="163"/>
      <c r="GLT17" s="163"/>
      <c r="GLU17" s="163"/>
      <c r="GLV17" s="163"/>
      <c r="GLW17" s="163"/>
      <c r="GLX17" s="163"/>
      <c r="GLY17" s="163"/>
      <c r="GLZ17" s="163"/>
      <c r="GMA17" s="163"/>
      <c r="GMB17" s="163"/>
      <c r="GMC17" s="163"/>
      <c r="GMD17" s="163"/>
      <c r="GME17" s="163"/>
      <c r="GMF17" s="163"/>
      <c r="GMG17" s="163"/>
      <c r="GMH17" s="163"/>
      <c r="GMI17" s="163"/>
      <c r="GMJ17" s="163"/>
      <c r="GMK17" s="163"/>
      <c r="GML17" s="163"/>
      <c r="GMM17" s="163"/>
      <c r="GMN17" s="163"/>
      <c r="GMO17" s="163"/>
      <c r="GMP17" s="163"/>
      <c r="GMQ17" s="163"/>
      <c r="GMR17" s="163"/>
      <c r="GMS17" s="163"/>
      <c r="GMT17" s="163"/>
      <c r="GMU17" s="163"/>
      <c r="GMV17" s="163"/>
      <c r="GMW17" s="163"/>
      <c r="GMX17" s="163"/>
      <c r="GMY17" s="163"/>
      <c r="GMZ17" s="163"/>
      <c r="GNA17" s="163"/>
      <c r="GNB17" s="163"/>
      <c r="GNC17" s="163"/>
      <c r="GND17" s="163"/>
      <c r="GNE17" s="163"/>
      <c r="GNF17" s="163"/>
      <c r="GNG17" s="163"/>
      <c r="GNH17" s="163"/>
      <c r="GNI17" s="163"/>
      <c r="GNJ17" s="163"/>
      <c r="GNK17" s="163"/>
      <c r="GNL17" s="163"/>
      <c r="GNM17" s="163"/>
      <c r="GNN17" s="163"/>
      <c r="GNO17" s="163"/>
      <c r="GNP17" s="163"/>
      <c r="GNQ17" s="163"/>
      <c r="GNR17" s="163"/>
      <c r="GNS17" s="163"/>
      <c r="GNT17" s="163"/>
      <c r="GNU17" s="163"/>
      <c r="GNV17" s="163"/>
      <c r="GNW17" s="163"/>
      <c r="GNX17" s="163"/>
      <c r="GNY17" s="163"/>
      <c r="GNZ17" s="163"/>
      <c r="GOA17" s="163"/>
      <c r="GOB17" s="163"/>
      <c r="GOC17" s="163"/>
      <c r="GOD17" s="163"/>
      <c r="GOE17" s="163"/>
      <c r="GOF17" s="163"/>
      <c r="GOG17" s="163"/>
      <c r="GOH17" s="163"/>
      <c r="GOI17" s="163"/>
      <c r="GOJ17" s="163"/>
      <c r="GOK17" s="163"/>
      <c r="GOL17" s="163"/>
      <c r="GOM17" s="163"/>
      <c r="GON17" s="163"/>
      <c r="GOO17" s="163"/>
      <c r="GOP17" s="163"/>
      <c r="GOQ17" s="163"/>
      <c r="GOR17" s="163"/>
      <c r="GOS17" s="163"/>
      <c r="GOT17" s="163"/>
      <c r="GOU17" s="163"/>
      <c r="GOV17" s="163"/>
      <c r="GOW17" s="163"/>
      <c r="GOX17" s="163"/>
      <c r="GOY17" s="163"/>
      <c r="GOZ17" s="163"/>
      <c r="GPA17" s="163"/>
      <c r="GPB17" s="163"/>
      <c r="GPC17" s="163"/>
      <c r="GPD17" s="163"/>
      <c r="GPE17" s="163"/>
      <c r="GPF17" s="163"/>
      <c r="GPG17" s="163"/>
      <c r="GPH17" s="163"/>
      <c r="GPI17" s="163"/>
      <c r="GPJ17" s="163"/>
      <c r="GPK17" s="163"/>
      <c r="GPL17" s="163"/>
      <c r="GPM17" s="163"/>
      <c r="GPN17" s="163"/>
      <c r="GPO17" s="163"/>
      <c r="GPP17" s="163"/>
      <c r="GPQ17" s="163"/>
      <c r="GPR17" s="163"/>
      <c r="GPS17" s="163"/>
      <c r="GPT17" s="163"/>
      <c r="GPU17" s="163"/>
      <c r="GPV17" s="163"/>
      <c r="GPW17" s="163"/>
      <c r="GPX17" s="163"/>
      <c r="GPY17" s="163"/>
      <c r="GPZ17" s="163"/>
      <c r="GQA17" s="163"/>
      <c r="GQB17" s="163"/>
      <c r="GQC17" s="163"/>
      <c r="GQD17" s="163"/>
      <c r="GQE17" s="163"/>
      <c r="GQF17" s="163"/>
      <c r="GQG17" s="163"/>
      <c r="GQH17" s="163"/>
      <c r="GQI17" s="163"/>
      <c r="GQJ17" s="163"/>
      <c r="GQK17" s="163"/>
      <c r="GQL17" s="163"/>
      <c r="GQM17" s="163"/>
      <c r="GQN17" s="163"/>
      <c r="GQO17" s="163"/>
      <c r="GQP17" s="163"/>
      <c r="GQQ17" s="163"/>
      <c r="GQR17" s="163"/>
      <c r="GQS17" s="163"/>
      <c r="GQT17" s="163"/>
      <c r="GQU17" s="163"/>
      <c r="GQV17" s="163"/>
      <c r="GQW17" s="163"/>
      <c r="GQX17" s="163"/>
      <c r="GQY17" s="163"/>
      <c r="GQZ17" s="163"/>
      <c r="GRA17" s="163"/>
      <c r="GRB17" s="163"/>
      <c r="GRC17" s="163"/>
      <c r="GRD17" s="163"/>
      <c r="GRE17" s="163"/>
      <c r="GRF17" s="163"/>
      <c r="GRG17" s="163"/>
      <c r="GRH17" s="163"/>
      <c r="GRI17" s="163"/>
      <c r="GRJ17" s="163"/>
      <c r="GRK17" s="163"/>
      <c r="GRL17" s="163"/>
      <c r="GRM17" s="163"/>
      <c r="GRN17" s="163"/>
      <c r="GRO17" s="163"/>
      <c r="GRP17" s="163"/>
      <c r="GRQ17" s="163"/>
      <c r="GRR17" s="163"/>
      <c r="GRS17" s="163"/>
      <c r="GRT17" s="163"/>
      <c r="GRU17" s="163"/>
      <c r="GRV17" s="163"/>
      <c r="GRW17" s="163"/>
      <c r="GRX17" s="163"/>
      <c r="GRY17" s="163"/>
      <c r="GRZ17" s="163"/>
      <c r="GSA17" s="163"/>
      <c r="GSB17" s="163"/>
      <c r="GSC17" s="163"/>
      <c r="GSD17" s="163"/>
      <c r="GSE17" s="163"/>
      <c r="GSF17" s="163"/>
      <c r="GSG17" s="163"/>
      <c r="GSH17" s="163"/>
      <c r="GSI17" s="163"/>
      <c r="GSJ17" s="163"/>
      <c r="GSK17" s="163"/>
      <c r="GSL17" s="163"/>
      <c r="GSM17" s="163"/>
      <c r="GSN17" s="163"/>
      <c r="GSO17" s="163"/>
      <c r="GSP17" s="163"/>
      <c r="GSQ17" s="163"/>
      <c r="GSR17" s="163"/>
      <c r="GSS17" s="163"/>
      <c r="GST17" s="163"/>
      <c r="GSU17" s="163"/>
      <c r="GSV17" s="163"/>
      <c r="GSW17" s="163"/>
      <c r="GSX17" s="163"/>
      <c r="GSY17" s="163"/>
      <c r="GSZ17" s="163"/>
      <c r="GTA17" s="163"/>
      <c r="GTB17" s="163"/>
      <c r="GTC17" s="163"/>
      <c r="GTD17" s="163"/>
      <c r="GTE17" s="163"/>
      <c r="GTF17" s="163"/>
      <c r="GTG17" s="163"/>
      <c r="GTH17" s="163"/>
      <c r="GTI17" s="163"/>
      <c r="GTJ17" s="163"/>
      <c r="GTK17" s="163"/>
      <c r="GTL17" s="163"/>
      <c r="GTM17" s="163"/>
      <c r="GTN17" s="163"/>
      <c r="GTO17" s="163"/>
      <c r="GTP17" s="163"/>
      <c r="GTQ17" s="163"/>
      <c r="GTR17" s="163"/>
      <c r="GTS17" s="163"/>
      <c r="GTT17" s="163"/>
      <c r="GTU17" s="163"/>
      <c r="GTV17" s="163"/>
      <c r="GTW17" s="163"/>
      <c r="GTX17" s="163"/>
      <c r="GTY17" s="163"/>
      <c r="GTZ17" s="163"/>
      <c r="GUA17" s="163"/>
      <c r="GUB17" s="163"/>
      <c r="GUC17" s="163"/>
      <c r="GUD17" s="163"/>
      <c r="GUE17" s="163"/>
      <c r="GUF17" s="163"/>
      <c r="GUG17" s="163"/>
      <c r="GUH17" s="163"/>
      <c r="GUI17" s="163"/>
      <c r="GUJ17" s="163"/>
      <c r="GUK17" s="163"/>
      <c r="GUL17" s="163"/>
      <c r="GUM17" s="163"/>
      <c r="GUN17" s="163"/>
      <c r="GUO17" s="163"/>
      <c r="GUP17" s="163"/>
      <c r="GUQ17" s="163"/>
      <c r="GUR17" s="163"/>
      <c r="GUS17" s="163"/>
      <c r="GUT17" s="163"/>
      <c r="GUU17" s="163"/>
      <c r="GUV17" s="163"/>
      <c r="GUW17" s="163"/>
      <c r="GUX17" s="163"/>
      <c r="GUY17" s="163"/>
      <c r="GUZ17" s="163"/>
      <c r="GVA17" s="163"/>
      <c r="GVB17" s="163"/>
      <c r="GVC17" s="163"/>
      <c r="GVD17" s="163"/>
      <c r="GVE17" s="163"/>
      <c r="GVF17" s="163"/>
      <c r="GVG17" s="163"/>
      <c r="GVH17" s="163"/>
      <c r="GVI17" s="163"/>
      <c r="GVJ17" s="163"/>
      <c r="GVK17" s="163"/>
      <c r="GVL17" s="163"/>
      <c r="GVM17" s="163"/>
      <c r="GVN17" s="163"/>
      <c r="GVO17" s="163"/>
      <c r="GVP17" s="163"/>
      <c r="GVQ17" s="163"/>
      <c r="GVR17" s="163"/>
      <c r="GVS17" s="163"/>
      <c r="GVT17" s="163"/>
      <c r="GVU17" s="163"/>
      <c r="GVV17" s="163"/>
      <c r="GVW17" s="163"/>
      <c r="GVX17" s="163"/>
      <c r="GVY17" s="163"/>
      <c r="GVZ17" s="163"/>
      <c r="GWA17" s="163"/>
      <c r="GWB17" s="163"/>
      <c r="GWC17" s="163"/>
      <c r="GWD17" s="163"/>
      <c r="GWE17" s="163"/>
      <c r="GWF17" s="163"/>
      <c r="GWG17" s="163"/>
      <c r="GWH17" s="163"/>
      <c r="GWI17" s="163"/>
      <c r="GWJ17" s="163"/>
      <c r="GWK17" s="163"/>
      <c r="GWL17" s="163"/>
      <c r="GWM17" s="163"/>
      <c r="GWN17" s="163"/>
      <c r="GWO17" s="163"/>
      <c r="GWP17" s="163"/>
      <c r="GWQ17" s="163"/>
      <c r="GWR17" s="163"/>
      <c r="GWS17" s="163"/>
      <c r="GWT17" s="163"/>
      <c r="GWU17" s="163"/>
      <c r="GWV17" s="163"/>
      <c r="GWW17" s="163"/>
      <c r="GWX17" s="163"/>
      <c r="GWY17" s="163"/>
      <c r="GWZ17" s="163"/>
      <c r="GXA17" s="163"/>
      <c r="GXB17" s="163"/>
      <c r="GXC17" s="163"/>
      <c r="GXD17" s="163"/>
      <c r="GXE17" s="163"/>
      <c r="GXF17" s="163"/>
      <c r="GXG17" s="163"/>
      <c r="GXH17" s="163"/>
      <c r="GXI17" s="163"/>
      <c r="GXJ17" s="163"/>
      <c r="GXK17" s="163"/>
      <c r="GXL17" s="163"/>
      <c r="GXM17" s="163"/>
      <c r="GXN17" s="163"/>
      <c r="GXO17" s="163"/>
      <c r="GXP17" s="163"/>
      <c r="GXQ17" s="163"/>
      <c r="GXR17" s="163"/>
      <c r="GXS17" s="163"/>
      <c r="GXT17" s="163"/>
      <c r="GXU17" s="163"/>
      <c r="GXV17" s="163"/>
      <c r="GXW17" s="163"/>
      <c r="GXX17" s="163"/>
      <c r="GXY17" s="163"/>
      <c r="GXZ17" s="163"/>
      <c r="GYA17" s="163"/>
      <c r="GYB17" s="163"/>
      <c r="GYC17" s="163"/>
      <c r="GYD17" s="163"/>
      <c r="GYE17" s="163"/>
      <c r="GYF17" s="163"/>
      <c r="GYG17" s="163"/>
      <c r="GYH17" s="163"/>
      <c r="GYI17" s="163"/>
      <c r="GYJ17" s="163"/>
      <c r="GYK17" s="163"/>
      <c r="GYL17" s="163"/>
      <c r="GYM17" s="163"/>
      <c r="GYN17" s="163"/>
      <c r="GYO17" s="163"/>
      <c r="GYP17" s="163"/>
      <c r="GYQ17" s="163"/>
      <c r="GYR17" s="163"/>
      <c r="GYS17" s="163"/>
      <c r="GYT17" s="163"/>
      <c r="GYU17" s="163"/>
      <c r="GYV17" s="163"/>
      <c r="GYW17" s="163"/>
      <c r="GYX17" s="163"/>
      <c r="GYY17" s="163"/>
      <c r="GYZ17" s="163"/>
      <c r="GZA17" s="163"/>
      <c r="GZB17" s="163"/>
      <c r="GZC17" s="163"/>
      <c r="GZD17" s="163"/>
      <c r="GZE17" s="163"/>
      <c r="GZF17" s="163"/>
      <c r="GZG17" s="163"/>
      <c r="GZH17" s="163"/>
      <c r="GZI17" s="163"/>
      <c r="GZJ17" s="163"/>
      <c r="GZK17" s="163"/>
      <c r="GZL17" s="163"/>
      <c r="GZM17" s="163"/>
      <c r="GZN17" s="163"/>
      <c r="GZO17" s="163"/>
      <c r="GZP17" s="163"/>
      <c r="GZQ17" s="163"/>
      <c r="GZR17" s="163"/>
      <c r="GZS17" s="163"/>
      <c r="GZT17" s="163"/>
      <c r="GZU17" s="163"/>
      <c r="GZV17" s="163"/>
      <c r="GZW17" s="163"/>
      <c r="GZX17" s="163"/>
      <c r="GZY17" s="163"/>
      <c r="GZZ17" s="163"/>
      <c r="HAA17" s="163"/>
      <c r="HAB17" s="163"/>
      <c r="HAC17" s="163"/>
      <c r="HAD17" s="163"/>
      <c r="HAE17" s="163"/>
      <c r="HAF17" s="163"/>
      <c r="HAG17" s="163"/>
      <c r="HAH17" s="163"/>
      <c r="HAI17" s="163"/>
      <c r="HAJ17" s="163"/>
      <c r="HAK17" s="163"/>
      <c r="HAL17" s="163"/>
      <c r="HAM17" s="163"/>
      <c r="HAN17" s="163"/>
      <c r="HAO17" s="163"/>
      <c r="HAP17" s="163"/>
      <c r="HAQ17" s="163"/>
      <c r="HAR17" s="163"/>
      <c r="HAS17" s="163"/>
      <c r="HAT17" s="163"/>
      <c r="HAU17" s="163"/>
      <c r="HAV17" s="163"/>
      <c r="HAW17" s="163"/>
      <c r="HAX17" s="163"/>
      <c r="HAY17" s="163"/>
      <c r="HAZ17" s="163"/>
      <c r="HBA17" s="163"/>
      <c r="HBB17" s="163"/>
      <c r="HBC17" s="163"/>
      <c r="HBD17" s="163"/>
      <c r="HBE17" s="163"/>
      <c r="HBF17" s="163"/>
      <c r="HBG17" s="163"/>
      <c r="HBH17" s="163"/>
      <c r="HBI17" s="163"/>
      <c r="HBJ17" s="163"/>
      <c r="HBK17" s="163"/>
      <c r="HBL17" s="163"/>
      <c r="HBM17" s="163"/>
      <c r="HBN17" s="163"/>
      <c r="HBO17" s="163"/>
      <c r="HBP17" s="163"/>
      <c r="HBQ17" s="163"/>
      <c r="HBR17" s="163"/>
      <c r="HBS17" s="163"/>
      <c r="HBT17" s="163"/>
      <c r="HBU17" s="163"/>
      <c r="HBV17" s="163"/>
      <c r="HBW17" s="163"/>
      <c r="HBX17" s="163"/>
      <c r="HBY17" s="163"/>
      <c r="HBZ17" s="163"/>
      <c r="HCA17" s="163"/>
      <c r="HCB17" s="163"/>
      <c r="HCC17" s="163"/>
      <c r="HCD17" s="163"/>
      <c r="HCE17" s="163"/>
      <c r="HCF17" s="163"/>
      <c r="HCG17" s="163"/>
      <c r="HCH17" s="163"/>
      <c r="HCI17" s="163"/>
      <c r="HCJ17" s="163"/>
      <c r="HCK17" s="163"/>
      <c r="HCL17" s="163"/>
      <c r="HCM17" s="163"/>
      <c r="HCN17" s="163"/>
      <c r="HCO17" s="163"/>
      <c r="HCP17" s="163"/>
      <c r="HCQ17" s="163"/>
      <c r="HCR17" s="163"/>
      <c r="HCS17" s="163"/>
      <c r="HCT17" s="163"/>
      <c r="HCU17" s="163"/>
      <c r="HCV17" s="163"/>
      <c r="HCW17" s="163"/>
      <c r="HCX17" s="163"/>
      <c r="HCY17" s="163"/>
      <c r="HCZ17" s="163"/>
      <c r="HDA17" s="163"/>
      <c r="HDB17" s="163"/>
      <c r="HDC17" s="163"/>
      <c r="HDD17" s="163"/>
      <c r="HDE17" s="163"/>
      <c r="HDF17" s="163"/>
      <c r="HDG17" s="163"/>
      <c r="HDH17" s="163"/>
      <c r="HDI17" s="163"/>
      <c r="HDJ17" s="163"/>
      <c r="HDK17" s="163"/>
      <c r="HDL17" s="163"/>
      <c r="HDM17" s="163"/>
      <c r="HDN17" s="163"/>
      <c r="HDO17" s="163"/>
      <c r="HDP17" s="163"/>
      <c r="HDQ17" s="163"/>
      <c r="HDR17" s="163"/>
      <c r="HDS17" s="163"/>
      <c r="HDT17" s="163"/>
      <c r="HDU17" s="163"/>
      <c r="HDV17" s="163"/>
      <c r="HDW17" s="163"/>
      <c r="HDX17" s="163"/>
      <c r="HDY17" s="163"/>
      <c r="HDZ17" s="163"/>
      <c r="HEA17" s="163"/>
      <c r="HEB17" s="163"/>
      <c r="HEC17" s="163"/>
      <c r="HED17" s="163"/>
      <c r="HEE17" s="163"/>
      <c r="HEF17" s="163"/>
      <c r="HEG17" s="163"/>
      <c r="HEH17" s="163"/>
      <c r="HEI17" s="163"/>
      <c r="HEJ17" s="163"/>
      <c r="HEK17" s="163"/>
      <c r="HEL17" s="163"/>
      <c r="HEM17" s="163"/>
      <c r="HEN17" s="163"/>
      <c r="HEO17" s="163"/>
      <c r="HEP17" s="163"/>
      <c r="HEQ17" s="163"/>
      <c r="HER17" s="163"/>
      <c r="HES17" s="163"/>
      <c r="HET17" s="163"/>
      <c r="HEU17" s="163"/>
      <c r="HEV17" s="163"/>
      <c r="HEW17" s="163"/>
      <c r="HEX17" s="163"/>
      <c r="HEY17" s="163"/>
      <c r="HEZ17" s="163"/>
      <c r="HFA17" s="163"/>
      <c r="HFB17" s="163"/>
      <c r="HFC17" s="163"/>
      <c r="HFD17" s="163"/>
      <c r="HFE17" s="163"/>
      <c r="HFF17" s="163"/>
      <c r="HFG17" s="163"/>
      <c r="HFH17" s="163"/>
      <c r="HFI17" s="163"/>
      <c r="HFJ17" s="163"/>
      <c r="HFK17" s="163"/>
      <c r="HFL17" s="163"/>
      <c r="HFM17" s="163"/>
      <c r="HFN17" s="163"/>
      <c r="HFO17" s="163"/>
      <c r="HFP17" s="163"/>
      <c r="HFQ17" s="163"/>
      <c r="HFR17" s="163"/>
      <c r="HFS17" s="163"/>
      <c r="HFT17" s="163"/>
      <c r="HFU17" s="163"/>
      <c r="HFV17" s="163"/>
      <c r="HFW17" s="163"/>
      <c r="HFX17" s="163"/>
      <c r="HFY17" s="163"/>
      <c r="HFZ17" s="163"/>
      <c r="HGA17" s="163"/>
      <c r="HGB17" s="163"/>
      <c r="HGC17" s="163"/>
      <c r="HGD17" s="163"/>
      <c r="HGE17" s="163"/>
      <c r="HGF17" s="163"/>
      <c r="HGG17" s="163"/>
      <c r="HGH17" s="163"/>
      <c r="HGI17" s="163"/>
      <c r="HGJ17" s="163"/>
      <c r="HGK17" s="163"/>
      <c r="HGL17" s="163"/>
      <c r="HGM17" s="163"/>
      <c r="HGN17" s="163"/>
      <c r="HGO17" s="163"/>
      <c r="HGP17" s="163"/>
      <c r="HGQ17" s="163"/>
      <c r="HGR17" s="163"/>
      <c r="HGS17" s="163"/>
      <c r="HGT17" s="163"/>
      <c r="HGU17" s="163"/>
      <c r="HGV17" s="163"/>
      <c r="HGW17" s="163"/>
      <c r="HGX17" s="163"/>
      <c r="HGY17" s="163"/>
      <c r="HGZ17" s="163"/>
      <c r="HHA17" s="163"/>
      <c r="HHB17" s="163"/>
      <c r="HHC17" s="163"/>
      <c r="HHD17" s="163"/>
      <c r="HHE17" s="163"/>
      <c r="HHF17" s="163"/>
      <c r="HHG17" s="163"/>
      <c r="HHH17" s="163"/>
      <c r="HHI17" s="163"/>
      <c r="HHJ17" s="163"/>
      <c r="HHK17" s="163"/>
      <c r="HHL17" s="163"/>
      <c r="HHM17" s="163"/>
      <c r="HHN17" s="163"/>
      <c r="HHO17" s="163"/>
      <c r="HHP17" s="163"/>
      <c r="HHQ17" s="163"/>
      <c r="HHR17" s="163"/>
      <c r="HHS17" s="163"/>
      <c r="HHT17" s="163"/>
      <c r="HHU17" s="163"/>
      <c r="HHV17" s="163"/>
      <c r="HHW17" s="163"/>
      <c r="HHX17" s="163"/>
      <c r="HHY17" s="163"/>
      <c r="HHZ17" s="163"/>
      <c r="HIA17" s="163"/>
      <c r="HIB17" s="163"/>
      <c r="HIC17" s="163"/>
      <c r="HID17" s="163"/>
      <c r="HIE17" s="163"/>
      <c r="HIF17" s="163"/>
      <c r="HIG17" s="163"/>
      <c r="HIH17" s="163"/>
      <c r="HII17" s="163"/>
      <c r="HIJ17" s="163"/>
      <c r="HIK17" s="163"/>
      <c r="HIL17" s="163"/>
      <c r="HIM17" s="163"/>
      <c r="HIN17" s="163"/>
      <c r="HIO17" s="163"/>
      <c r="HIP17" s="163"/>
      <c r="HIQ17" s="163"/>
      <c r="HIR17" s="163"/>
      <c r="HIS17" s="163"/>
      <c r="HIT17" s="163"/>
      <c r="HIU17" s="163"/>
      <c r="HIV17" s="163"/>
      <c r="HIW17" s="163"/>
      <c r="HIX17" s="163"/>
      <c r="HIY17" s="163"/>
      <c r="HIZ17" s="163"/>
      <c r="HJA17" s="163"/>
      <c r="HJB17" s="163"/>
      <c r="HJC17" s="163"/>
      <c r="HJD17" s="163"/>
      <c r="HJE17" s="163"/>
      <c r="HJF17" s="163"/>
      <c r="HJG17" s="163"/>
      <c r="HJH17" s="163"/>
      <c r="HJI17" s="163"/>
      <c r="HJJ17" s="163"/>
      <c r="HJK17" s="163"/>
      <c r="HJL17" s="163"/>
      <c r="HJM17" s="163"/>
      <c r="HJN17" s="163"/>
      <c r="HJO17" s="163"/>
      <c r="HJP17" s="163"/>
      <c r="HJQ17" s="163"/>
      <c r="HJR17" s="163"/>
      <c r="HJS17" s="163"/>
      <c r="HJT17" s="163"/>
      <c r="HJU17" s="163"/>
      <c r="HJV17" s="163"/>
      <c r="HJW17" s="163"/>
      <c r="HJX17" s="163"/>
      <c r="HJY17" s="163"/>
      <c r="HJZ17" s="163"/>
      <c r="HKA17" s="163"/>
      <c r="HKB17" s="163"/>
      <c r="HKC17" s="163"/>
      <c r="HKD17" s="163"/>
      <c r="HKE17" s="163"/>
      <c r="HKF17" s="163"/>
      <c r="HKG17" s="163"/>
      <c r="HKH17" s="163"/>
      <c r="HKI17" s="163"/>
      <c r="HKJ17" s="163"/>
      <c r="HKK17" s="163"/>
      <c r="HKL17" s="163"/>
      <c r="HKM17" s="163"/>
      <c r="HKN17" s="163"/>
      <c r="HKO17" s="163"/>
      <c r="HKP17" s="163"/>
      <c r="HKQ17" s="163"/>
      <c r="HKR17" s="163"/>
      <c r="HKS17" s="163"/>
      <c r="HKT17" s="163"/>
      <c r="HKU17" s="163"/>
      <c r="HKV17" s="163"/>
      <c r="HKW17" s="163"/>
      <c r="HKX17" s="163"/>
      <c r="HKY17" s="163"/>
      <c r="HKZ17" s="163"/>
      <c r="HLA17" s="163"/>
      <c r="HLB17" s="163"/>
      <c r="HLC17" s="163"/>
      <c r="HLD17" s="163"/>
      <c r="HLE17" s="163"/>
      <c r="HLF17" s="163"/>
      <c r="HLG17" s="163"/>
      <c r="HLH17" s="163"/>
      <c r="HLI17" s="163"/>
      <c r="HLJ17" s="163"/>
      <c r="HLK17" s="163"/>
      <c r="HLL17" s="163"/>
      <c r="HLM17" s="163"/>
      <c r="HLN17" s="163"/>
      <c r="HLO17" s="163"/>
      <c r="HLP17" s="163"/>
      <c r="HLQ17" s="163"/>
      <c r="HLR17" s="163"/>
      <c r="HLS17" s="163"/>
      <c r="HLT17" s="163"/>
      <c r="HLU17" s="163"/>
      <c r="HLV17" s="163"/>
      <c r="HLW17" s="163"/>
      <c r="HLX17" s="163"/>
      <c r="HLY17" s="163"/>
      <c r="HLZ17" s="163"/>
      <c r="HMA17" s="163"/>
      <c r="HMB17" s="163"/>
      <c r="HMC17" s="163"/>
      <c r="HMD17" s="163"/>
      <c r="HME17" s="163"/>
      <c r="HMF17" s="163"/>
      <c r="HMG17" s="163"/>
      <c r="HMH17" s="163"/>
      <c r="HMI17" s="163"/>
      <c r="HMJ17" s="163"/>
      <c r="HMK17" s="163"/>
      <c r="HML17" s="163"/>
      <c r="HMM17" s="163"/>
      <c r="HMN17" s="163"/>
      <c r="HMO17" s="163"/>
      <c r="HMP17" s="163"/>
      <c r="HMQ17" s="163"/>
      <c r="HMR17" s="163"/>
      <c r="HMS17" s="163"/>
      <c r="HMT17" s="163"/>
      <c r="HMU17" s="163"/>
      <c r="HMV17" s="163"/>
      <c r="HMW17" s="163"/>
      <c r="HMX17" s="163"/>
      <c r="HMY17" s="163"/>
      <c r="HMZ17" s="163"/>
      <c r="HNA17" s="163"/>
      <c r="HNB17" s="163"/>
      <c r="HNC17" s="163"/>
      <c r="HND17" s="163"/>
      <c r="HNE17" s="163"/>
      <c r="HNF17" s="163"/>
      <c r="HNG17" s="163"/>
      <c r="HNH17" s="163"/>
      <c r="HNI17" s="163"/>
      <c r="HNJ17" s="163"/>
      <c r="HNK17" s="163"/>
      <c r="HNL17" s="163"/>
      <c r="HNM17" s="163"/>
      <c r="HNN17" s="163"/>
      <c r="HNO17" s="163"/>
      <c r="HNP17" s="163"/>
      <c r="HNQ17" s="163"/>
      <c r="HNR17" s="163"/>
      <c r="HNS17" s="163"/>
      <c r="HNT17" s="163"/>
      <c r="HNU17" s="163"/>
      <c r="HNV17" s="163"/>
      <c r="HNW17" s="163"/>
      <c r="HNX17" s="163"/>
      <c r="HNY17" s="163"/>
      <c r="HNZ17" s="163"/>
      <c r="HOA17" s="163"/>
      <c r="HOB17" s="163"/>
      <c r="HOC17" s="163"/>
      <c r="HOD17" s="163"/>
      <c r="HOE17" s="163"/>
      <c r="HOF17" s="163"/>
      <c r="HOG17" s="163"/>
      <c r="HOH17" s="163"/>
      <c r="HOI17" s="163"/>
      <c r="HOJ17" s="163"/>
      <c r="HOK17" s="163"/>
      <c r="HOL17" s="163"/>
      <c r="HOM17" s="163"/>
      <c r="HON17" s="163"/>
      <c r="HOO17" s="163"/>
      <c r="HOP17" s="163"/>
      <c r="HOQ17" s="163"/>
      <c r="HOR17" s="163"/>
      <c r="HOS17" s="163"/>
      <c r="HOT17" s="163"/>
      <c r="HOU17" s="163"/>
      <c r="HOV17" s="163"/>
      <c r="HOW17" s="163"/>
      <c r="HOX17" s="163"/>
      <c r="HOY17" s="163"/>
      <c r="HOZ17" s="163"/>
      <c r="HPA17" s="163"/>
      <c r="HPB17" s="163"/>
      <c r="HPC17" s="163"/>
      <c r="HPD17" s="163"/>
      <c r="HPE17" s="163"/>
      <c r="HPF17" s="163"/>
      <c r="HPG17" s="163"/>
      <c r="HPH17" s="163"/>
      <c r="HPI17" s="163"/>
      <c r="HPJ17" s="163"/>
      <c r="HPK17" s="163"/>
      <c r="HPL17" s="163"/>
      <c r="HPM17" s="163"/>
      <c r="HPN17" s="163"/>
      <c r="HPO17" s="163"/>
      <c r="HPP17" s="163"/>
      <c r="HPQ17" s="163"/>
      <c r="HPR17" s="163"/>
      <c r="HPS17" s="163"/>
      <c r="HPT17" s="163"/>
      <c r="HPU17" s="163"/>
      <c r="HPV17" s="163"/>
      <c r="HPW17" s="163"/>
      <c r="HPX17" s="163"/>
      <c r="HPY17" s="163"/>
      <c r="HPZ17" s="163"/>
      <c r="HQA17" s="163"/>
      <c r="HQB17" s="163"/>
      <c r="HQC17" s="163"/>
      <c r="HQD17" s="163"/>
      <c r="HQE17" s="163"/>
      <c r="HQF17" s="163"/>
      <c r="HQG17" s="163"/>
      <c r="HQH17" s="163"/>
      <c r="HQI17" s="163"/>
      <c r="HQJ17" s="163"/>
      <c r="HQK17" s="163"/>
      <c r="HQL17" s="163"/>
      <c r="HQM17" s="163"/>
      <c r="HQN17" s="163"/>
      <c r="HQO17" s="163"/>
      <c r="HQP17" s="163"/>
      <c r="HQQ17" s="163"/>
      <c r="HQR17" s="163"/>
      <c r="HQS17" s="163"/>
      <c r="HQT17" s="163"/>
      <c r="HQU17" s="163"/>
      <c r="HQV17" s="163"/>
      <c r="HQW17" s="163"/>
      <c r="HQX17" s="163"/>
      <c r="HQY17" s="163"/>
      <c r="HQZ17" s="163"/>
      <c r="HRA17" s="163"/>
      <c r="HRB17" s="163"/>
      <c r="HRC17" s="163"/>
      <c r="HRD17" s="163"/>
      <c r="HRE17" s="163"/>
      <c r="HRF17" s="163"/>
      <c r="HRG17" s="163"/>
      <c r="HRH17" s="163"/>
      <c r="HRI17" s="163"/>
      <c r="HRJ17" s="163"/>
      <c r="HRK17" s="163"/>
      <c r="HRL17" s="163"/>
      <c r="HRM17" s="163"/>
      <c r="HRN17" s="163"/>
      <c r="HRO17" s="163"/>
      <c r="HRP17" s="163"/>
      <c r="HRQ17" s="163"/>
      <c r="HRR17" s="163"/>
      <c r="HRS17" s="163"/>
      <c r="HRT17" s="163"/>
      <c r="HRU17" s="163"/>
      <c r="HRV17" s="163"/>
      <c r="HRW17" s="163"/>
      <c r="HRX17" s="163"/>
      <c r="HRY17" s="163"/>
      <c r="HRZ17" s="163"/>
      <c r="HSA17" s="163"/>
      <c r="HSB17" s="163"/>
      <c r="HSC17" s="163"/>
      <c r="HSD17" s="163"/>
      <c r="HSE17" s="163"/>
      <c r="HSF17" s="163"/>
      <c r="HSG17" s="163"/>
      <c r="HSH17" s="163"/>
      <c r="HSI17" s="163"/>
      <c r="HSJ17" s="163"/>
      <c r="HSK17" s="163"/>
      <c r="HSL17" s="163"/>
      <c r="HSM17" s="163"/>
      <c r="HSN17" s="163"/>
      <c r="HSO17" s="163"/>
      <c r="HSP17" s="163"/>
      <c r="HSQ17" s="163"/>
      <c r="HSR17" s="163"/>
      <c r="HSS17" s="163"/>
      <c r="HST17" s="163"/>
      <c r="HSU17" s="163"/>
      <c r="HSV17" s="163"/>
      <c r="HSW17" s="163"/>
      <c r="HSX17" s="163"/>
      <c r="HSY17" s="163"/>
      <c r="HSZ17" s="163"/>
      <c r="HTA17" s="163"/>
      <c r="HTB17" s="163"/>
      <c r="HTC17" s="163"/>
      <c r="HTD17" s="163"/>
      <c r="HTE17" s="163"/>
      <c r="HTF17" s="163"/>
      <c r="HTG17" s="163"/>
      <c r="HTH17" s="163"/>
      <c r="HTI17" s="163"/>
      <c r="HTJ17" s="163"/>
      <c r="HTK17" s="163"/>
      <c r="HTL17" s="163"/>
      <c r="HTM17" s="163"/>
      <c r="HTN17" s="163"/>
      <c r="HTO17" s="163"/>
      <c r="HTP17" s="163"/>
      <c r="HTQ17" s="163"/>
      <c r="HTR17" s="163"/>
      <c r="HTS17" s="163"/>
      <c r="HTT17" s="163"/>
      <c r="HTU17" s="163"/>
      <c r="HTV17" s="163"/>
      <c r="HTW17" s="163"/>
      <c r="HTX17" s="163"/>
      <c r="HTY17" s="163"/>
      <c r="HTZ17" s="163"/>
      <c r="HUA17" s="163"/>
      <c r="HUB17" s="163"/>
      <c r="HUC17" s="163"/>
      <c r="HUD17" s="163"/>
      <c r="HUE17" s="163"/>
      <c r="HUF17" s="163"/>
      <c r="HUG17" s="163"/>
      <c r="HUH17" s="163"/>
      <c r="HUI17" s="163"/>
      <c r="HUJ17" s="163"/>
      <c r="HUK17" s="163"/>
      <c r="HUL17" s="163"/>
      <c r="HUM17" s="163"/>
      <c r="HUN17" s="163"/>
      <c r="HUO17" s="163"/>
      <c r="HUP17" s="163"/>
      <c r="HUQ17" s="163"/>
      <c r="HUR17" s="163"/>
      <c r="HUS17" s="163"/>
      <c r="HUT17" s="163"/>
      <c r="HUU17" s="163"/>
      <c r="HUV17" s="163"/>
      <c r="HUW17" s="163"/>
      <c r="HUX17" s="163"/>
      <c r="HUY17" s="163"/>
      <c r="HUZ17" s="163"/>
      <c r="HVA17" s="163"/>
      <c r="HVB17" s="163"/>
      <c r="HVC17" s="163"/>
      <c r="HVD17" s="163"/>
      <c r="HVE17" s="163"/>
      <c r="HVF17" s="163"/>
      <c r="HVG17" s="163"/>
      <c r="HVH17" s="163"/>
      <c r="HVI17" s="163"/>
      <c r="HVJ17" s="163"/>
      <c r="HVK17" s="163"/>
      <c r="HVL17" s="163"/>
      <c r="HVM17" s="163"/>
      <c r="HVN17" s="163"/>
      <c r="HVO17" s="163"/>
      <c r="HVP17" s="163"/>
      <c r="HVQ17" s="163"/>
      <c r="HVR17" s="163"/>
      <c r="HVS17" s="163"/>
      <c r="HVT17" s="163"/>
      <c r="HVU17" s="163"/>
      <c r="HVV17" s="163"/>
      <c r="HVW17" s="163"/>
      <c r="HVX17" s="163"/>
      <c r="HVY17" s="163"/>
      <c r="HVZ17" s="163"/>
      <c r="HWA17" s="163"/>
      <c r="HWB17" s="163"/>
      <c r="HWC17" s="163"/>
      <c r="HWD17" s="163"/>
      <c r="HWE17" s="163"/>
      <c r="HWF17" s="163"/>
      <c r="HWG17" s="163"/>
      <c r="HWH17" s="163"/>
      <c r="HWI17" s="163"/>
      <c r="HWJ17" s="163"/>
      <c r="HWK17" s="163"/>
      <c r="HWL17" s="163"/>
      <c r="HWM17" s="163"/>
      <c r="HWN17" s="163"/>
      <c r="HWO17" s="163"/>
      <c r="HWP17" s="163"/>
      <c r="HWQ17" s="163"/>
      <c r="HWR17" s="163"/>
      <c r="HWS17" s="163"/>
      <c r="HWT17" s="163"/>
      <c r="HWU17" s="163"/>
      <c r="HWV17" s="163"/>
      <c r="HWW17" s="163"/>
      <c r="HWX17" s="163"/>
      <c r="HWY17" s="163"/>
      <c r="HWZ17" s="163"/>
      <c r="HXA17" s="163"/>
      <c r="HXB17" s="163"/>
      <c r="HXC17" s="163"/>
      <c r="HXD17" s="163"/>
      <c r="HXE17" s="163"/>
      <c r="HXF17" s="163"/>
      <c r="HXG17" s="163"/>
      <c r="HXH17" s="163"/>
      <c r="HXI17" s="163"/>
      <c r="HXJ17" s="163"/>
      <c r="HXK17" s="163"/>
      <c r="HXL17" s="163"/>
      <c r="HXM17" s="163"/>
      <c r="HXN17" s="163"/>
      <c r="HXO17" s="163"/>
      <c r="HXP17" s="163"/>
      <c r="HXQ17" s="163"/>
      <c r="HXR17" s="163"/>
      <c r="HXS17" s="163"/>
      <c r="HXT17" s="163"/>
      <c r="HXU17" s="163"/>
      <c r="HXV17" s="163"/>
      <c r="HXW17" s="163"/>
      <c r="HXX17" s="163"/>
      <c r="HXY17" s="163"/>
      <c r="HXZ17" s="163"/>
      <c r="HYA17" s="163"/>
      <c r="HYB17" s="163"/>
      <c r="HYC17" s="163"/>
      <c r="HYD17" s="163"/>
      <c r="HYE17" s="163"/>
      <c r="HYF17" s="163"/>
      <c r="HYG17" s="163"/>
      <c r="HYH17" s="163"/>
      <c r="HYI17" s="163"/>
      <c r="HYJ17" s="163"/>
      <c r="HYK17" s="163"/>
      <c r="HYL17" s="163"/>
      <c r="HYM17" s="163"/>
      <c r="HYN17" s="163"/>
      <c r="HYO17" s="163"/>
      <c r="HYP17" s="163"/>
      <c r="HYQ17" s="163"/>
      <c r="HYR17" s="163"/>
      <c r="HYS17" s="163"/>
      <c r="HYT17" s="163"/>
      <c r="HYU17" s="163"/>
      <c r="HYV17" s="163"/>
      <c r="HYW17" s="163"/>
      <c r="HYX17" s="163"/>
      <c r="HYY17" s="163"/>
      <c r="HYZ17" s="163"/>
      <c r="HZA17" s="163"/>
      <c r="HZB17" s="163"/>
      <c r="HZC17" s="163"/>
      <c r="HZD17" s="163"/>
      <c r="HZE17" s="163"/>
      <c r="HZF17" s="163"/>
      <c r="HZG17" s="163"/>
      <c r="HZH17" s="163"/>
      <c r="HZI17" s="163"/>
      <c r="HZJ17" s="163"/>
      <c r="HZK17" s="163"/>
      <c r="HZL17" s="163"/>
      <c r="HZM17" s="163"/>
      <c r="HZN17" s="163"/>
      <c r="HZO17" s="163"/>
      <c r="HZP17" s="163"/>
      <c r="HZQ17" s="163"/>
      <c r="HZR17" s="163"/>
      <c r="HZS17" s="163"/>
      <c r="HZT17" s="163"/>
      <c r="HZU17" s="163"/>
      <c r="HZV17" s="163"/>
      <c r="HZW17" s="163"/>
      <c r="HZX17" s="163"/>
      <c r="HZY17" s="163"/>
      <c r="HZZ17" s="163"/>
      <c r="IAA17" s="163"/>
      <c r="IAB17" s="163"/>
      <c r="IAC17" s="163"/>
      <c r="IAD17" s="163"/>
      <c r="IAE17" s="163"/>
      <c r="IAF17" s="163"/>
      <c r="IAG17" s="163"/>
      <c r="IAH17" s="163"/>
      <c r="IAI17" s="163"/>
      <c r="IAJ17" s="163"/>
      <c r="IAK17" s="163"/>
      <c r="IAL17" s="163"/>
      <c r="IAM17" s="163"/>
      <c r="IAN17" s="163"/>
      <c r="IAO17" s="163"/>
      <c r="IAP17" s="163"/>
      <c r="IAQ17" s="163"/>
      <c r="IAR17" s="163"/>
      <c r="IAS17" s="163"/>
      <c r="IAT17" s="163"/>
      <c r="IAU17" s="163"/>
      <c r="IAV17" s="163"/>
      <c r="IAW17" s="163"/>
      <c r="IAX17" s="163"/>
      <c r="IAY17" s="163"/>
      <c r="IAZ17" s="163"/>
      <c r="IBA17" s="163"/>
      <c r="IBB17" s="163"/>
      <c r="IBC17" s="163"/>
      <c r="IBD17" s="163"/>
      <c r="IBE17" s="163"/>
      <c r="IBF17" s="163"/>
      <c r="IBG17" s="163"/>
      <c r="IBH17" s="163"/>
      <c r="IBI17" s="163"/>
      <c r="IBJ17" s="163"/>
      <c r="IBK17" s="163"/>
      <c r="IBL17" s="163"/>
      <c r="IBM17" s="163"/>
      <c r="IBN17" s="163"/>
      <c r="IBO17" s="163"/>
      <c r="IBP17" s="163"/>
      <c r="IBQ17" s="163"/>
      <c r="IBR17" s="163"/>
      <c r="IBS17" s="163"/>
      <c r="IBT17" s="163"/>
      <c r="IBU17" s="163"/>
      <c r="IBV17" s="163"/>
      <c r="IBW17" s="163"/>
      <c r="IBX17" s="163"/>
      <c r="IBY17" s="163"/>
      <c r="IBZ17" s="163"/>
      <c r="ICA17" s="163"/>
      <c r="ICB17" s="163"/>
      <c r="ICC17" s="163"/>
      <c r="ICD17" s="163"/>
      <c r="ICE17" s="163"/>
      <c r="ICF17" s="163"/>
      <c r="ICG17" s="163"/>
      <c r="ICH17" s="163"/>
      <c r="ICI17" s="163"/>
      <c r="ICJ17" s="163"/>
      <c r="ICK17" s="163"/>
      <c r="ICL17" s="163"/>
      <c r="ICM17" s="163"/>
      <c r="ICN17" s="163"/>
      <c r="ICO17" s="163"/>
      <c r="ICP17" s="163"/>
      <c r="ICQ17" s="163"/>
      <c r="ICR17" s="163"/>
      <c r="ICS17" s="163"/>
      <c r="ICT17" s="163"/>
      <c r="ICU17" s="163"/>
      <c r="ICV17" s="163"/>
      <c r="ICW17" s="163"/>
      <c r="ICX17" s="163"/>
      <c r="ICY17" s="163"/>
      <c r="ICZ17" s="163"/>
      <c r="IDA17" s="163"/>
      <c r="IDB17" s="163"/>
      <c r="IDC17" s="163"/>
      <c r="IDD17" s="163"/>
      <c r="IDE17" s="163"/>
      <c r="IDF17" s="163"/>
      <c r="IDG17" s="163"/>
      <c r="IDH17" s="163"/>
      <c r="IDI17" s="163"/>
      <c r="IDJ17" s="163"/>
      <c r="IDK17" s="163"/>
      <c r="IDL17" s="163"/>
      <c r="IDM17" s="163"/>
      <c r="IDN17" s="163"/>
      <c r="IDO17" s="163"/>
      <c r="IDP17" s="163"/>
      <c r="IDQ17" s="163"/>
      <c r="IDR17" s="163"/>
      <c r="IDS17" s="163"/>
      <c r="IDT17" s="163"/>
      <c r="IDU17" s="163"/>
      <c r="IDV17" s="163"/>
      <c r="IDW17" s="163"/>
      <c r="IDX17" s="163"/>
      <c r="IDY17" s="163"/>
      <c r="IDZ17" s="163"/>
      <c r="IEA17" s="163"/>
      <c r="IEB17" s="163"/>
      <c r="IEC17" s="163"/>
      <c r="IED17" s="163"/>
      <c r="IEE17" s="163"/>
      <c r="IEF17" s="163"/>
      <c r="IEG17" s="163"/>
      <c r="IEH17" s="163"/>
      <c r="IEI17" s="163"/>
      <c r="IEJ17" s="163"/>
      <c r="IEK17" s="163"/>
      <c r="IEL17" s="163"/>
      <c r="IEM17" s="163"/>
      <c r="IEN17" s="163"/>
      <c r="IEO17" s="163"/>
      <c r="IEP17" s="163"/>
      <c r="IEQ17" s="163"/>
      <c r="IER17" s="163"/>
      <c r="IES17" s="163"/>
      <c r="IET17" s="163"/>
      <c r="IEU17" s="163"/>
      <c r="IEV17" s="163"/>
      <c r="IEW17" s="163"/>
      <c r="IEX17" s="163"/>
      <c r="IEY17" s="163"/>
      <c r="IEZ17" s="163"/>
      <c r="IFA17" s="163"/>
      <c r="IFB17" s="163"/>
      <c r="IFC17" s="163"/>
      <c r="IFD17" s="163"/>
      <c r="IFE17" s="163"/>
      <c r="IFF17" s="163"/>
      <c r="IFG17" s="163"/>
      <c r="IFH17" s="163"/>
      <c r="IFI17" s="163"/>
      <c r="IFJ17" s="163"/>
      <c r="IFK17" s="163"/>
      <c r="IFL17" s="163"/>
      <c r="IFM17" s="163"/>
      <c r="IFN17" s="163"/>
      <c r="IFO17" s="163"/>
      <c r="IFP17" s="163"/>
      <c r="IFQ17" s="163"/>
      <c r="IFR17" s="163"/>
      <c r="IFS17" s="163"/>
      <c r="IFT17" s="163"/>
      <c r="IFU17" s="163"/>
      <c r="IFV17" s="163"/>
      <c r="IFW17" s="163"/>
      <c r="IFX17" s="163"/>
      <c r="IFY17" s="163"/>
      <c r="IFZ17" s="163"/>
      <c r="IGA17" s="163"/>
      <c r="IGB17" s="163"/>
      <c r="IGC17" s="163"/>
      <c r="IGD17" s="163"/>
      <c r="IGE17" s="163"/>
      <c r="IGF17" s="163"/>
      <c r="IGG17" s="163"/>
      <c r="IGH17" s="163"/>
      <c r="IGI17" s="163"/>
      <c r="IGJ17" s="163"/>
      <c r="IGK17" s="163"/>
      <c r="IGL17" s="163"/>
      <c r="IGM17" s="163"/>
      <c r="IGN17" s="163"/>
      <c r="IGO17" s="163"/>
      <c r="IGP17" s="163"/>
      <c r="IGQ17" s="163"/>
      <c r="IGR17" s="163"/>
      <c r="IGS17" s="163"/>
      <c r="IGT17" s="163"/>
      <c r="IGU17" s="163"/>
      <c r="IGV17" s="163"/>
      <c r="IGW17" s="163"/>
      <c r="IGX17" s="163"/>
      <c r="IGY17" s="163"/>
      <c r="IGZ17" s="163"/>
      <c r="IHA17" s="163"/>
      <c r="IHB17" s="163"/>
      <c r="IHC17" s="163"/>
      <c r="IHD17" s="163"/>
      <c r="IHE17" s="163"/>
      <c r="IHF17" s="163"/>
      <c r="IHG17" s="163"/>
      <c r="IHH17" s="163"/>
      <c r="IHI17" s="163"/>
      <c r="IHJ17" s="163"/>
      <c r="IHK17" s="163"/>
      <c r="IHL17" s="163"/>
      <c r="IHM17" s="163"/>
      <c r="IHN17" s="163"/>
      <c r="IHO17" s="163"/>
      <c r="IHP17" s="163"/>
      <c r="IHQ17" s="163"/>
      <c r="IHR17" s="163"/>
      <c r="IHS17" s="163"/>
      <c r="IHT17" s="163"/>
      <c r="IHU17" s="163"/>
      <c r="IHV17" s="163"/>
      <c r="IHW17" s="163"/>
      <c r="IHX17" s="163"/>
      <c r="IHY17" s="163"/>
      <c r="IHZ17" s="163"/>
      <c r="IIA17" s="163"/>
      <c r="IIB17" s="163"/>
      <c r="IIC17" s="163"/>
      <c r="IID17" s="163"/>
      <c r="IIE17" s="163"/>
      <c r="IIF17" s="163"/>
      <c r="IIG17" s="163"/>
      <c r="IIH17" s="163"/>
      <c r="III17" s="163"/>
      <c r="IIJ17" s="163"/>
      <c r="IIK17" s="163"/>
      <c r="IIL17" s="163"/>
      <c r="IIM17" s="163"/>
      <c r="IIN17" s="163"/>
      <c r="IIO17" s="163"/>
      <c r="IIP17" s="163"/>
      <c r="IIQ17" s="163"/>
      <c r="IIR17" s="163"/>
      <c r="IIS17" s="163"/>
      <c r="IIT17" s="163"/>
      <c r="IIU17" s="163"/>
      <c r="IIV17" s="163"/>
      <c r="IIW17" s="163"/>
      <c r="IIX17" s="163"/>
      <c r="IIY17" s="163"/>
      <c r="IIZ17" s="163"/>
      <c r="IJA17" s="163"/>
      <c r="IJB17" s="163"/>
      <c r="IJC17" s="163"/>
      <c r="IJD17" s="163"/>
      <c r="IJE17" s="163"/>
      <c r="IJF17" s="163"/>
      <c r="IJG17" s="163"/>
      <c r="IJH17" s="163"/>
      <c r="IJI17" s="163"/>
      <c r="IJJ17" s="163"/>
      <c r="IJK17" s="163"/>
      <c r="IJL17" s="163"/>
      <c r="IJM17" s="163"/>
      <c r="IJN17" s="163"/>
      <c r="IJO17" s="163"/>
      <c r="IJP17" s="163"/>
      <c r="IJQ17" s="163"/>
      <c r="IJR17" s="163"/>
      <c r="IJS17" s="163"/>
      <c r="IJT17" s="163"/>
      <c r="IJU17" s="163"/>
      <c r="IJV17" s="163"/>
      <c r="IJW17" s="163"/>
      <c r="IJX17" s="163"/>
      <c r="IJY17" s="163"/>
      <c r="IJZ17" s="163"/>
      <c r="IKA17" s="163"/>
      <c r="IKB17" s="163"/>
      <c r="IKC17" s="163"/>
      <c r="IKD17" s="163"/>
      <c r="IKE17" s="163"/>
      <c r="IKF17" s="163"/>
      <c r="IKG17" s="163"/>
      <c r="IKH17" s="163"/>
      <c r="IKI17" s="163"/>
      <c r="IKJ17" s="163"/>
      <c r="IKK17" s="163"/>
      <c r="IKL17" s="163"/>
      <c r="IKM17" s="163"/>
      <c r="IKN17" s="163"/>
      <c r="IKO17" s="163"/>
      <c r="IKP17" s="163"/>
      <c r="IKQ17" s="163"/>
      <c r="IKR17" s="163"/>
      <c r="IKS17" s="163"/>
      <c r="IKT17" s="163"/>
      <c r="IKU17" s="163"/>
      <c r="IKV17" s="163"/>
      <c r="IKW17" s="163"/>
      <c r="IKX17" s="163"/>
      <c r="IKY17" s="163"/>
      <c r="IKZ17" s="163"/>
      <c r="ILA17" s="163"/>
      <c r="ILB17" s="163"/>
      <c r="ILC17" s="163"/>
      <c r="ILD17" s="163"/>
      <c r="ILE17" s="163"/>
      <c r="ILF17" s="163"/>
      <c r="ILG17" s="163"/>
      <c r="ILH17" s="163"/>
      <c r="ILI17" s="163"/>
      <c r="ILJ17" s="163"/>
      <c r="ILK17" s="163"/>
      <c r="ILL17" s="163"/>
      <c r="ILM17" s="163"/>
      <c r="ILN17" s="163"/>
      <c r="ILO17" s="163"/>
      <c r="ILP17" s="163"/>
      <c r="ILQ17" s="163"/>
      <c r="ILR17" s="163"/>
      <c r="ILS17" s="163"/>
      <c r="ILT17" s="163"/>
      <c r="ILU17" s="163"/>
      <c r="ILV17" s="163"/>
      <c r="ILW17" s="163"/>
      <c r="ILX17" s="163"/>
      <c r="ILY17" s="163"/>
      <c r="ILZ17" s="163"/>
      <c r="IMA17" s="163"/>
      <c r="IMB17" s="163"/>
      <c r="IMC17" s="163"/>
      <c r="IMD17" s="163"/>
      <c r="IME17" s="163"/>
      <c r="IMF17" s="163"/>
      <c r="IMG17" s="163"/>
      <c r="IMH17" s="163"/>
      <c r="IMI17" s="163"/>
      <c r="IMJ17" s="163"/>
      <c r="IMK17" s="163"/>
      <c r="IML17" s="163"/>
      <c r="IMM17" s="163"/>
      <c r="IMN17" s="163"/>
      <c r="IMO17" s="163"/>
      <c r="IMP17" s="163"/>
      <c r="IMQ17" s="163"/>
      <c r="IMR17" s="163"/>
      <c r="IMS17" s="163"/>
      <c r="IMT17" s="163"/>
      <c r="IMU17" s="163"/>
      <c r="IMV17" s="163"/>
      <c r="IMW17" s="163"/>
      <c r="IMX17" s="163"/>
      <c r="IMY17" s="163"/>
      <c r="IMZ17" s="163"/>
      <c r="INA17" s="163"/>
      <c r="INB17" s="163"/>
      <c r="INC17" s="163"/>
      <c r="IND17" s="163"/>
      <c r="INE17" s="163"/>
      <c r="INF17" s="163"/>
      <c r="ING17" s="163"/>
      <c r="INH17" s="163"/>
      <c r="INI17" s="163"/>
      <c r="INJ17" s="163"/>
      <c r="INK17" s="163"/>
      <c r="INL17" s="163"/>
      <c r="INM17" s="163"/>
      <c r="INN17" s="163"/>
      <c r="INO17" s="163"/>
      <c r="INP17" s="163"/>
      <c r="INQ17" s="163"/>
      <c r="INR17" s="163"/>
      <c r="INS17" s="163"/>
      <c r="INT17" s="163"/>
      <c r="INU17" s="163"/>
      <c r="INV17" s="163"/>
      <c r="INW17" s="163"/>
      <c r="INX17" s="163"/>
      <c r="INY17" s="163"/>
      <c r="INZ17" s="163"/>
      <c r="IOA17" s="163"/>
      <c r="IOB17" s="163"/>
      <c r="IOC17" s="163"/>
      <c r="IOD17" s="163"/>
      <c r="IOE17" s="163"/>
      <c r="IOF17" s="163"/>
      <c r="IOG17" s="163"/>
      <c r="IOH17" s="163"/>
      <c r="IOI17" s="163"/>
      <c r="IOJ17" s="163"/>
      <c r="IOK17" s="163"/>
      <c r="IOL17" s="163"/>
      <c r="IOM17" s="163"/>
      <c r="ION17" s="163"/>
      <c r="IOO17" s="163"/>
      <c r="IOP17" s="163"/>
      <c r="IOQ17" s="163"/>
      <c r="IOR17" s="163"/>
      <c r="IOS17" s="163"/>
      <c r="IOT17" s="163"/>
      <c r="IOU17" s="163"/>
      <c r="IOV17" s="163"/>
      <c r="IOW17" s="163"/>
      <c r="IOX17" s="163"/>
      <c r="IOY17" s="163"/>
      <c r="IOZ17" s="163"/>
      <c r="IPA17" s="163"/>
      <c r="IPB17" s="163"/>
      <c r="IPC17" s="163"/>
      <c r="IPD17" s="163"/>
      <c r="IPE17" s="163"/>
      <c r="IPF17" s="163"/>
      <c r="IPG17" s="163"/>
      <c r="IPH17" s="163"/>
      <c r="IPI17" s="163"/>
      <c r="IPJ17" s="163"/>
      <c r="IPK17" s="163"/>
      <c r="IPL17" s="163"/>
      <c r="IPM17" s="163"/>
      <c r="IPN17" s="163"/>
      <c r="IPO17" s="163"/>
      <c r="IPP17" s="163"/>
      <c r="IPQ17" s="163"/>
      <c r="IPR17" s="163"/>
      <c r="IPS17" s="163"/>
      <c r="IPT17" s="163"/>
      <c r="IPU17" s="163"/>
      <c r="IPV17" s="163"/>
      <c r="IPW17" s="163"/>
      <c r="IPX17" s="163"/>
      <c r="IPY17" s="163"/>
      <c r="IPZ17" s="163"/>
      <c r="IQA17" s="163"/>
      <c r="IQB17" s="163"/>
      <c r="IQC17" s="163"/>
      <c r="IQD17" s="163"/>
      <c r="IQE17" s="163"/>
      <c r="IQF17" s="163"/>
      <c r="IQG17" s="163"/>
      <c r="IQH17" s="163"/>
      <c r="IQI17" s="163"/>
      <c r="IQJ17" s="163"/>
      <c r="IQK17" s="163"/>
      <c r="IQL17" s="163"/>
      <c r="IQM17" s="163"/>
      <c r="IQN17" s="163"/>
      <c r="IQO17" s="163"/>
      <c r="IQP17" s="163"/>
      <c r="IQQ17" s="163"/>
      <c r="IQR17" s="163"/>
      <c r="IQS17" s="163"/>
      <c r="IQT17" s="163"/>
      <c r="IQU17" s="163"/>
      <c r="IQV17" s="163"/>
      <c r="IQW17" s="163"/>
      <c r="IQX17" s="163"/>
      <c r="IQY17" s="163"/>
      <c r="IQZ17" s="163"/>
      <c r="IRA17" s="163"/>
      <c r="IRB17" s="163"/>
      <c r="IRC17" s="163"/>
      <c r="IRD17" s="163"/>
      <c r="IRE17" s="163"/>
      <c r="IRF17" s="163"/>
      <c r="IRG17" s="163"/>
      <c r="IRH17" s="163"/>
      <c r="IRI17" s="163"/>
      <c r="IRJ17" s="163"/>
      <c r="IRK17" s="163"/>
      <c r="IRL17" s="163"/>
      <c r="IRM17" s="163"/>
      <c r="IRN17" s="163"/>
      <c r="IRO17" s="163"/>
      <c r="IRP17" s="163"/>
      <c r="IRQ17" s="163"/>
      <c r="IRR17" s="163"/>
      <c r="IRS17" s="163"/>
      <c r="IRT17" s="163"/>
      <c r="IRU17" s="163"/>
      <c r="IRV17" s="163"/>
      <c r="IRW17" s="163"/>
      <c r="IRX17" s="163"/>
      <c r="IRY17" s="163"/>
      <c r="IRZ17" s="163"/>
      <c r="ISA17" s="163"/>
      <c r="ISB17" s="163"/>
      <c r="ISC17" s="163"/>
      <c r="ISD17" s="163"/>
      <c r="ISE17" s="163"/>
      <c r="ISF17" s="163"/>
      <c r="ISG17" s="163"/>
      <c r="ISH17" s="163"/>
      <c r="ISI17" s="163"/>
      <c r="ISJ17" s="163"/>
      <c r="ISK17" s="163"/>
      <c r="ISL17" s="163"/>
      <c r="ISM17" s="163"/>
      <c r="ISN17" s="163"/>
      <c r="ISO17" s="163"/>
      <c r="ISP17" s="163"/>
      <c r="ISQ17" s="163"/>
      <c r="ISR17" s="163"/>
      <c r="ISS17" s="163"/>
      <c r="IST17" s="163"/>
      <c r="ISU17" s="163"/>
      <c r="ISV17" s="163"/>
      <c r="ISW17" s="163"/>
      <c r="ISX17" s="163"/>
      <c r="ISY17" s="163"/>
      <c r="ISZ17" s="163"/>
      <c r="ITA17" s="163"/>
      <c r="ITB17" s="163"/>
      <c r="ITC17" s="163"/>
      <c r="ITD17" s="163"/>
      <c r="ITE17" s="163"/>
      <c r="ITF17" s="163"/>
      <c r="ITG17" s="163"/>
      <c r="ITH17" s="163"/>
      <c r="ITI17" s="163"/>
      <c r="ITJ17" s="163"/>
      <c r="ITK17" s="163"/>
      <c r="ITL17" s="163"/>
      <c r="ITM17" s="163"/>
      <c r="ITN17" s="163"/>
      <c r="ITO17" s="163"/>
      <c r="ITP17" s="163"/>
      <c r="ITQ17" s="163"/>
      <c r="ITR17" s="163"/>
      <c r="ITS17" s="163"/>
      <c r="ITT17" s="163"/>
      <c r="ITU17" s="163"/>
      <c r="ITV17" s="163"/>
      <c r="ITW17" s="163"/>
      <c r="ITX17" s="163"/>
      <c r="ITY17" s="163"/>
      <c r="ITZ17" s="163"/>
      <c r="IUA17" s="163"/>
      <c r="IUB17" s="163"/>
      <c r="IUC17" s="163"/>
      <c r="IUD17" s="163"/>
      <c r="IUE17" s="163"/>
      <c r="IUF17" s="163"/>
      <c r="IUG17" s="163"/>
      <c r="IUH17" s="163"/>
      <c r="IUI17" s="163"/>
      <c r="IUJ17" s="163"/>
      <c r="IUK17" s="163"/>
      <c r="IUL17" s="163"/>
      <c r="IUM17" s="163"/>
      <c r="IUN17" s="163"/>
      <c r="IUO17" s="163"/>
      <c r="IUP17" s="163"/>
      <c r="IUQ17" s="163"/>
      <c r="IUR17" s="163"/>
      <c r="IUS17" s="163"/>
      <c r="IUT17" s="163"/>
      <c r="IUU17" s="163"/>
      <c r="IUV17" s="163"/>
      <c r="IUW17" s="163"/>
      <c r="IUX17" s="163"/>
      <c r="IUY17" s="163"/>
      <c r="IUZ17" s="163"/>
      <c r="IVA17" s="163"/>
      <c r="IVB17" s="163"/>
      <c r="IVC17" s="163"/>
      <c r="IVD17" s="163"/>
      <c r="IVE17" s="163"/>
      <c r="IVF17" s="163"/>
      <c r="IVG17" s="163"/>
      <c r="IVH17" s="163"/>
      <c r="IVI17" s="163"/>
      <c r="IVJ17" s="163"/>
      <c r="IVK17" s="163"/>
      <c r="IVL17" s="163"/>
      <c r="IVM17" s="163"/>
      <c r="IVN17" s="163"/>
      <c r="IVO17" s="163"/>
      <c r="IVP17" s="163"/>
      <c r="IVQ17" s="163"/>
      <c r="IVR17" s="163"/>
      <c r="IVS17" s="163"/>
      <c r="IVT17" s="163"/>
      <c r="IVU17" s="163"/>
      <c r="IVV17" s="163"/>
      <c r="IVW17" s="163"/>
      <c r="IVX17" s="163"/>
      <c r="IVY17" s="163"/>
      <c r="IVZ17" s="163"/>
      <c r="IWA17" s="163"/>
      <c r="IWB17" s="163"/>
      <c r="IWC17" s="163"/>
      <c r="IWD17" s="163"/>
      <c r="IWE17" s="163"/>
      <c r="IWF17" s="163"/>
      <c r="IWG17" s="163"/>
      <c r="IWH17" s="163"/>
      <c r="IWI17" s="163"/>
      <c r="IWJ17" s="163"/>
      <c r="IWK17" s="163"/>
      <c r="IWL17" s="163"/>
      <c r="IWM17" s="163"/>
      <c r="IWN17" s="163"/>
      <c r="IWO17" s="163"/>
      <c r="IWP17" s="163"/>
      <c r="IWQ17" s="163"/>
      <c r="IWR17" s="163"/>
      <c r="IWS17" s="163"/>
      <c r="IWT17" s="163"/>
      <c r="IWU17" s="163"/>
      <c r="IWV17" s="163"/>
      <c r="IWW17" s="163"/>
      <c r="IWX17" s="163"/>
      <c r="IWY17" s="163"/>
      <c r="IWZ17" s="163"/>
      <c r="IXA17" s="163"/>
      <c r="IXB17" s="163"/>
      <c r="IXC17" s="163"/>
      <c r="IXD17" s="163"/>
      <c r="IXE17" s="163"/>
      <c r="IXF17" s="163"/>
      <c r="IXG17" s="163"/>
      <c r="IXH17" s="163"/>
      <c r="IXI17" s="163"/>
      <c r="IXJ17" s="163"/>
      <c r="IXK17" s="163"/>
      <c r="IXL17" s="163"/>
      <c r="IXM17" s="163"/>
      <c r="IXN17" s="163"/>
      <c r="IXO17" s="163"/>
      <c r="IXP17" s="163"/>
      <c r="IXQ17" s="163"/>
      <c r="IXR17" s="163"/>
      <c r="IXS17" s="163"/>
      <c r="IXT17" s="163"/>
      <c r="IXU17" s="163"/>
      <c r="IXV17" s="163"/>
      <c r="IXW17" s="163"/>
      <c r="IXX17" s="163"/>
      <c r="IXY17" s="163"/>
      <c r="IXZ17" s="163"/>
      <c r="IYA17" s="163"/>
      <c r="IYB17" s="163"/>
      <c r="IYC17" s="163"/>
      <c r="IYD17" s="163"/>
      <c r="IYE17" s="163"/>
      <c r="IYF17" s="163"/>
      <c r="IYG17" s="163"/>
      <c r="IYH17" s="163"/>
      <c r="IYI17" s="163"/>
      <c r="IYJ17" s="163"/>
      <c r="IYK17" s="163"/>
      <c r="IYL17" s="163"/>
      <c r="IYM17" s="163"/>
      <c r="IYN17" s="163"/>
      <c r="IYO17" s="163"/>
      <c r="IYP17" s="163"/>
      <c r="IYQ17" s="163"/>
      <c r="IYR17" s="163"/>
      <c r="IYS17" s="163"/>
      <c r="IYT17" s="163"/>
      <c r="IYU17" s="163"/>
      <c r="IYV17" s="163"/>
      <c r="IYW17" s="163"/>
      <c r="IYX17" s="163"/>
      <c r="IYY17" s="163"/>
      <c r="IYZ17" s="163"/>
      <c r="IZA17" s="163"/>
      <c r="IZB17" s="163"/>
      <c r="IZC17" s="163"/>
      <c r="IZD17" s="163"/>
      <c r="IZE17" s="163"/>
      <c r="IZF17" s="163"/>
      <c r="IZG17" s="163"/>
      <c r="IZH17" s="163"/>
      <c r="IZI17" s="163"/>
      <c r="IZJ17" s="163"/>
      <c r="IZK17" s="163"/>
      <c r="IZL17" s="163"/>
      <c r="IZM17" s="163"/>
      <c r="IZN17" s="163"/>
      <c r="IZO17" s="163"/>
      <c r="IZP17" s="163"/>
      <c r="IZQ17" s="163"/>
      <c r="IZR17" s="163"/>
      <c r="IZS17" s="163"/>
      <c r="IZT17" s="163"/>
      <c r="IZU17" s="163"/>
      <c r="IZV17" s="163"/>
      <c r="IZW17" s="163"/>
      <c r="IZX17" s="163"/>
      <c r="IZY17" s="163"/>
      <c r="IZZ17" s="163"/>
      <c r="JAA17" s="163"/>
      <c r="JAB17" s="163"/>
      <c r="JAC17" s="163"/>
      <c r="JAD17" s="163"/>
      <c r="JAE17" s="163"/>
      <c r="JAF17" s="163"/>
      <c r="JAG17" s="163"/>
      <c r="JAH17" s="163"/>
      <c r="JAI17" s="163"/>
      <c r="JAJ17" s="163"/>
      <c r="JAK17" s="163"/>
      <c r="JAL17" s="163"/>
      <c r="JAM17" s="163"/>
      <c r="JAN17" s="163"/>
      <c r="JAO17" s="163"/>
      <c r="JAP17" s="163"/>
      <c r="JAQ17" s="163"/>
      <c r="JAR17" s="163"/>
      <c r="JAS17" s="163"/>
      <c r="JAT17" s="163"/>
      <c r="JAU17" s="163"/>
      <c r="JAV17" s="163"/>
      <c r="JAW17" s="163"/>
      <c r="JAX17" s="163"/>
      <c r="JAY17" s="163"/>
      <c r="JAZ17" s="163"/>
      <c r="JBA17" s="163"/>
      <c r="JBB17" s="163"/>
      <c r="JBC17" s="163"/>
      <c r="JBD17" s="163"/>
      <c r="JBE17" s="163"/>
      <c r="JBF17" s="163"/>
      <c r="JBG17" s="163"/>
      <c r="JBH17" s="163"/>
      <c r="JBI17" s="163"/>
      <c r="JBJ17" s="163"/>
      <c r="JBK17" s="163"/>
      <c r="JBL17" s="163"/>
      <c r="JBM17" s="163"/>
      <c r="JBN17" s="163"/>
      <c r="JBO17" s="163"/>
      <c r="JBP17" s="163"/>
      <c r="JBQ17" s="163"/>
      <c r="JBR17" s="163"/>
      <c r="JBS17" s="163"/>
      <c r="JBT17" s="163"/>
      <c r="JBU17" s="163"/>
      <c r="JBV17" s="163"/>
      <c r="JBW17" s="163"/>
      <c r="JBX17" s="163"/>
      <c r="JBY17" s="163"/>
      <c r="JBZ17" s="163"/>
      <c r="JCA17" s="163"/>
      <c r="JCB17" s="163"/>
      <c r="JCC17" s="163"/>
      <c r="JCD17" s="163"/>
      <c r="JCE17" s="163"/>
      <c r="JCF17" s="163"/>
      <c r="JCG17" s="163"/>
      <c r="JCH17" s="163"/>
      <c r="JCI17" s="163"/>
      <c r="JCJ17" s="163"/>
      <c r="JCK17" s="163"/>
      <c r="JCL17" s="163"/>
      <c r="JCM17" s="163"/>
      <c r="JCN17" s="163"/>
      <c r="JCO17" s="163"/>
      <c r="JCP17" s="163"/>
      <c r="JCQ17" s="163"/>
      <c r="JCR17" s="163"/>
      <c r="JCS17" s="163"/>
      <c r="JCT17" s="163"/>
      <c r="JCU17" s="163"/>
      <c r="JCV17" s="163"/>
      <c r="JCW17" s="163"/>
      <c r="JCX17" s="163"/>
      <c r="JCY17" s="163"/>
      <c r="JCZ17" s="163"/>
      <c r="JDA17" s="163"/>
      <c r="JDB17" s="163"/>
      <c r="JDC17" s="163"/>
      <c r="JDD17" s="163"/>
      <c r="JDE17" s="163"/>
      <c r="JDF17" s="163"/>
      <c r="JDG17" s="163"/>
      <c r="JDH17" s="163"/>
      <c r="JDI17" s="163"/>
      <c r="JDJ17" s="163"/>
      <c r="JDK17" s="163"/>
      <c r="JDL17" s="163"/>
      <c r="JDM17" s="163"/>
      <c r="JDN17" s="163"/>
      <c r="JDO17" s="163"/>
      <c r="JDP17" s="163"/>
      <c r="JDQ17" s="163"/>
      <c r="JDR17" s="163"/>
      <c r="JDS17" s="163"/>
      <c r="JDT17" s="163"/>
      <c r="JDU17" s="163"/>
      <c r="JDV17" s="163"/>
      <c r="JDW17" s="163"/>
      <c r="JDX17" s="163"/>
      <c r="JDY17" s="163"/>
      <c r="JDZ17" s="163"/>
      <c r="JEA17" s="163"/>
      <c r="JEB17" s="163"/>
      <c r="JEC17" s="163"/>
      <c r="JED17" s="163"/>
      <c r="JEE17" s="163"/>
      <c r="JEF17" s="163"/>
      <c r="JEG17" s="163"/>
      <c r="JEH17" s="163"/>
      <c r="JEI17" s="163"/>
      <c r="JEJ17" s="163"/>
      <c r="JEK17" s="163"/>
      <c r="JEL17" s="163"/>
      <c r="JEM17" s="163"/>
      <c r="JEN17" s="163"/>
      <c r="JEO17" s="163"/>
      <c r="JEP17" s="163"/>
      <c r="JEQ17" s="163"/>
      <c r="JER17" s="163"/>
      <c r="JES17" s="163"/>
      <c r="JET17" s="163"/>
      <c r="JEU17" s="163"/>
      <c r="JEV17" s="163"/>
      <c r="JEW17" s="163"/>
      <c r="JEX17" s="163"/>
      <c r="JEY17" s="163"/>
      <c r="JEZ17" s="163"/>
      <c r="JFA17" s="163"/>
      <c r="JFB17" s="163"/>
      <c r="JFC17" s="163"/>
      <c r="JFD17" s="163"/>
      <c r="JFE17" s="163"/>
      <c r="JFF17" s="163"/>
      <c r="JFG17" s="163"/>
      <c r="JFH17" s="163"/>
      <c r="JFI17" s="163"/>
      <c r="JFJ17" s="163"/>
      <c r="JFK17" s="163"/>
      <c r="JFL17" s="163"/>
      <c r="JFM17" s="163"/>
      <c r="JFN17" s="163"/>
      <c r="JFO17" s="163"/>
      <c r="JFP17" s="163"/>
      <c r="JFQ17" s="163"/>
      <c r="JFR17" s="163"/>
      <c r="JFS17" s="163"/>
      <c r="JFT17" s="163"/>
      <c r="JFU17" s="163"/>
      <c r="JFV17" s="163"/>
      <c r="JFW17" s="163"/>
      <c r="JFX17" s="163"/>
      <c r="JFY17" s="163"/>
      <c r="JFZ17" s="163"/>
      <c r="JGA17" s="163"/>
      <c r="JGB17" s="163"/>
      <c r="JGC17" s="163"/>
      <c r="JGD17" s="163"/>
      <c r="JGE17" s="163"/>
      <c r="JGF17" s="163"/>
      <c r="JGG17" s="163"/>
      <c r="JGH17" s="163"/>
      <c r="JGI17" s="163"/>
      <c r="JGJ17" s="163"/>
      <c r="JGK17" s="163"/>
      <c r="JGL17" s="163"/>
      <c r="JGM17" s="163"/>
      <c r="JGN17" s="163"/>
      <c r="JGO17" s="163"/>
      <c r="JGP17" s="163"/>
      <c r="JGQ17" s="163"/>
      <c r="JGR17" s="163"/>
      <c r="JGS17" s="163"/>
      <c r="JGT17" s="163"/>
      <c r="JGU17" s="163"/>
      <c r="JGV17" s="163"/>
      <c r="JGW17" s="163"/>
      <c r="JGX17" s="163"/>
      <c r="JGY17" s="163"/>
      <c r="JGZ17" s="163"/>
      <c r="JHA17" s="163"/>
      <c r="JHB17" s="163"/>
      <c r="JHC17" s="163"/>
      <c r="JHD17" s="163"/>
      <c r="JHE17" s="163"/>
      <c r="JHF17" s="163"/>
      <c r="JHG17" s="163"/>
      <c r="JHH17" s="163"/>
      <c r="JHI17" s="163"/>
      <c r="JHJ17" s="163"/>
      <c r="JHK17" s="163"/>
      <c r="JHL17" s="163"/>
      <c r="JHM17" s="163"/>
      <c r="JHN17" s="163"/>
      <c r="JHO17" s="163"/>
      <c r="JHP17" s="163"/>
      <c r="JHQ17" s="163"/>
      <c r="JHR17" s="163"/>
      <c r="JHS17" s="163"/>
      <c r="JHT17" s="163"/>
      <c r="JHU17" s="163"/>
      <c r="JHV17" s="163"/>
      <c r="JHW17" s="163"/>
      <c r="JHX17" s="163"/>
      <c r="JHY17" s="163"/>
      <c r="JHZ17" s="163"/>
      <c r="JIA17" s="163"/>
      <c r="JIB17" s="163"/>
      <c r="JIC17" s="163"/>
      <c r="JID17" s="163"/>
      <c r="JIE17" s="163"/>
      <c r="JIF17" s="163"/>
      <c r="JIG17" s="163"/>
      <c r="JIH17" s="163"/>
      <c r="JII17" s="163"/>
      <c r="JIJ17" s="163"/>
      <c r="JIK17" s="163"/>
      <c r="JIL17" s="163"/>
      <c r="JIM17" s="163"/>
      <c r="JIN17" s="163"/>
      <c r="JIO17" s="163"/>
      <c r="JIP17" s="163"/>
      <c r="JIQ17" s="163"/>
      <c r="JIR17" s="163"/>
      <c r="JIS17" s="163"/>
      <c r="JIT17" s="163"/>
      <c r="JIU17" s="163"/>
      <c r="JIV17" s="163"/>
      <c r="JIW17" s="163"/>
      <c r="JIX17" s="163"/>
      <c r="JIY17" s="163"/>
      <c r="JIZ17" s="163"/>
      <c r="JJA17" s="163"/>
      <c r="JJB17" s="163"/>
      <c r="JJC17" s="163"/>
      <c r="JJD17" s="163"/>
      <c r="JJE17" s="163"/>
      <c r="JJF17" s="163"/>
      <c r="JJG17" s="163"/>
      <c r="JJH17" s="163"/>
      <c r="JJI17" s="163"/>
      <c r="JJJ17" s="163"/>
      <c r="JJK17" s="163"/>
      <c r="JJL17" s="163"/>
      <c r="JJM17" s="163"/>
      <c r="JJN17" s="163"/>
      <c r="JJO17" s="163"/>
      <c r="JJP17" s="163"/>
      <c r="JJQ17" s="163"/>
      <c r="JJR17" s="163"/>
      <c r="JJS17" s="163"/>
      <c r="JJT17" s="163"/>
      <c r="JJU17" s="163"/>
      <c r="JJV17" s="163"/>
      <c r="JJW17" s="163"/>
      <c r="JJX17" s="163"/>
      <c r="JJY17" s="163"/>
      <c r="JJZ17" s="163"/>
      <c r="JKA17" s="163"/>
      <c r="JKB17" s="163"/>
      <c r="JKC17" s="163"/>
      <c r="JKD17" s="163"/>
      <c r="JKE17" s="163"/>
      <c r="JKF17" s="163"/>
      <c r="JKG17" s="163"/>
      <c r="JKH17" s="163"/>
      <c r="JKI17" s="163"/>
      <c r="JKJ17" s="163"/>
      <c r="JKK17" s="163"/>
      <c r="JKL17" s="163"/>
      <c r="JKM17" s="163"/>
      <c r="JKN17" s="163"/>
      <c r="JKO17" s="163"/>
      <c r="JKP17" s="163"/>
      <c r="JKQ17" s="163"/>
      <c r="JKR17" s="163"/>
      <c r="JKS17" s="163"/>
      <c r="JKT17" s="163"/>
      <c r="JKU17" s="163"/>
      <c r="JKV17" s="163"/>
      <c r="JKW17" s="163"/>
      <c r="JKX17" s="163"/>
      <c r="JKY17" s="163"/>
      <c r="JKZ17" s="163"/>
      <c r="JLA17" s="163"/>
      <c r="JLB17" s="163"/>
      <c r="JLC17" s="163"/>
      <c r="JLD17" s="163"/>
      <c r="JLE17" s="163"/>
      <c r="JLF17" s="163"/>
      <c r="JLG17" s="163"/>
      <c r="JLH17" s="163"/>
      <c r="JLI17" s="163"/>
      <c r="JLJ17" s="163"/>
      <c r="JLK17" s="163"/>
      <c r="JLL17" s="163"/>
      <c r="JLM17" s="163"/>
      <c r="JLN17" s="163"/>
      <c r="JLO17" s="163"/>
      <c r="JLP17" s="163"/>
      <c r="JLQ17" s="163"/>
      <c r="JLR17" s="163"/>
      <c r="JLS17" s="163"/>
      <c r="JLT17" s="163"/>
      <c r="JLU17" s="163"/>
      <c r="JLV17" s="163"/>
      <c r="JLW17" s="163"/>
      <c r="JLX17" s="163"/>
      <c r="JLY17" s="163"/>
      <c r="JLZ17" s="163"/>
      <c r="JMA17" s="163"/>
      <c r="JMB17" s="163"/>
      <c r="JMC17" s="163"/>
      <c r="JMD17" s="163"/>
      <c r="JME17" s="163"/>
      <c r="JMF17" s="163"/>
      <c r="JMG17" s="163"/>
      <c r="JMH17" s="163"/>
      <c r="JMI17" s="163"/>
      <c r="JMJ17" s="163"/>
      <c r="JMK17" s="163"/>
      <c r="JML17" s="163"/>
      <c r="JMM17" s="163"/>
      <c r="JMN17" s="163"/>
      <c r="JMO17" s="163"/>
      <c r="JMP17" s="163"/>
      <c r="JMQ17" s="163"/>
      <c r="JMR17" s="163"/>
      <c r="JMS17" s="163"/>
      <c r="JMT17" s="163"/>
      <c r="JMU17" s="163"/>
      <c r="JMV17" s="163"/>
      <c r="JMW17" s="163"/>
      <c r="JMX17" s="163"/>
      <c r="JMY17" s="163"/>
      <c r="JMZ17" s="163"/>
      <c r="JNA17" s="163"/>
      <c r="JNB17" s="163"/>
      <c r="JNC17" s="163"/>
      <c r="JND17" s="163"/>
      <c r="JNE17" s="163"/>
      <c r="JNF17" s="163"/>
      <c r="JNG17" s="163"/>
      <c r="JNH17" s="163"/>
      <c r="JNI17" s="163"/>
      <c r="JNJ17" s="163"/>
      <c r="JNK17" s="163"/>
      <c r="JNL17" s="163"/>
      <c r="JNM17" s="163"/>
      <c r="JNN17" s="163"/>
      <c r="JNO17" s="163"/>
      <c r="JNP17" s="163"/>
      <c r="JNQ17" s="163"/>
      <c r="JNR17" s="163"/>
      <c r="JNS17" s="163"/>
      <c r="JNT17" s="163"/>
      <c r="JNU17" s="163"/>
      <c r="JNV17" s="163"/>
      <c r="JNW17" s="163"/>
      <c r="JNX17" s="163"/>
      <c r="JNY17" s="163"/>
      <c r="JNZ17" s="163"/>
      <c r="JOA17" s="163"/>
      <c r="JOB17" s="163"/>
      <c r="JOC17" s="163"/>
      <c r="JOD17" s="163"/>
      <c r="JOE17" s="163"/>
      <c r="JOF17" s="163"/>
      <c r="JOG17" s="163"/>
      <c r="JOH17" s="163"/>
      <c r="JOI17" s="163"/>
      <c r="JOJ17" s="163"/>
      <c r="JOK17" s="163"/>
      <c r="JOL17" s="163"/>
      <c r="JOM17" s="163"/>
      <c r="JON17" s="163"/>
      <c r="JOO17" s="163"/>
      <c r="JOP17" s="163"/>
      <c r="JOQ17" s="163"/>
      <c r="JOR17" s="163"/>
      <c r="JOS17" s="163"/>
      <c r="JOT17" s="163"/>
      <c r="JOU17" s="163"/>
      <c r="JOV17" s="163"/>
      <c r="JOW17" s="163"/>
      <c r="JOX17" s="163"/>
      <c r="JOY17" s="163"/>
      <c r="JOZ17" s="163"/>
      <c r="JPA17" s="163"/>
      <c r="JPB17" s="163"/>
      <c r="JPC17" s="163"/>
      <c r="JPD17" s="163"/>
      <c r="JPE17" s="163"/>
      <c r="JPF17" s="163"/>
      <c r="JPG17" s="163"/>
      <c r="JPH17" s="163"/>
      <c r="JPI17" s="163"/>
      <c r="JPJ17" s="163"/>
      <c r="JPK17" s="163"/>
      <c r="JPL17" s="163"/>
      <c r="JPM17" s="163"/>
      <c r="JPN17" s="163"/>
      <c r="JPO17" s="163"/>
      <c r="JPP17" s="163"/>
      <c r="JPQ17" s="163"/>
      <c r="JPR17" s="163"/>
      <c r="JPS17" s="163"/>
      <c r="JPT17" s="163"/>
      <c r="JPU17" s="163"/>
      <c r="JPV17" s="163"/>
      <c r="JPW17" s="163"/>
      <c r="JPX17" s="163"/>
      <c r="JPY17" s="163"/>
      <c r="JPZ17" s="163"/>
      <c r="JQA17" s="163"/>
      <c r="JQB17" s="163"/>
      <c r="JQC17" s="163"/>
      <c r="JQD17" s="163"/>
      <c r="JQE17" s="163"/>
      <c r="JQF17" s="163"/>
      <c r="JQG17" s="163"/>
      <c r="JQH17" s="163"/>
      <c r="JQI17" s="163"/>
      <c r="JQJ17" s="163"/>
      <c r="JQK17" s="163"/>
      <c r="JQL17" s="163"/>
      <c r="JQM17" s="163"/>
      <c r="JQN17" s="163"/>
      <c r="JQO17" s="163"/>
      <c r="JQP17" s="163"/>
      <c r="JQQ17" s="163"/>
      <c r="JQR17" s="163"/>
      <c r="JQS17" s="163"/>
      <c r="JQT17" s="163"/>
      <c r="JQU17" s="163"/>
      <c r="JQV17" s="163"/>
      <c r="JQW17" s="163"/>
      <c r="JQX17" s="163"/>
      <c r="JQY17" s="163"/>
      <c r="JQZ17" s="163"/>
      <c r="JRA17" s="163"/>
      <c r="JRB17" s="163"/>
      <c r="JRC17" s="163"/>
      <c r="JRD17" s="163"/>
      <c r="JRE17" s="163"/>
      <c r="JRF17" s="163"/>
      <c r="JRG17" s="163"/>
      <c r="JRH17" s="163"/>
      <c r="JRI17" s="163"/>
      <c r="JRJ17" s="163"/>
      <c r="JRK17" s="163"/>
      <c r="JRL17" s="163"/>
      <c r="JRM17" s="163"/>
      <c r="JRN17" s="163"/>
      <c r="JRO17" s="163"/>
      <c r="JRP17" s="163"/>
      <c r="JRQ17" s="163"/>
      <c r="JRR17" s="163"/>
      <c r="JRS17" s="163"/>
      <c r="JRT17" s="163"/>
      <c r="JRU17" s="163"/>
      <c r="JRV17" s="163"/>
      <c r="JRW17" s="163"/>
      <c r="JRX17" s="163"/>
      <c r="JRY17" s="163"/>
      <c r="JRZ17" s="163"/>
      <c r="JSA17" s="163"/>
      <c r="JSB17" s="163"/>
      <c r="JSC17" s="163"/>
      <c r="JSD17" s="163"/>
      <c r="JSE17" s="163"/>
      <c r="JSF17" s="163"/>
      <c r="JSG17" s="163"/>
      <c r="JSH17" s="163"/>
      <c r="JSI17" s="163"/>
      <c r="JSJ17" s="163"/>
      <c r="JSK17" s="163"/>
      <c r="JSL17" s="163"/>
      <c r="JSM17" s="163"/>
      <c r="JSN17" s="163"/>
      <c r="JSO17" s="163"/>
      <c r="JSP17" s="163"/>
      <c r="JSQ17" s="163"/>
      <c r="JSR17" s="163"/>
      <c r="JSS17" s="163"/>
      <c r="JST17" s="163"/>
      <c r="JSU17" s="163"/>
      <c r="JSV17" s="163"/>
      <c r="JSW17" s="163"/>
      <c r="JSX17" s="163"/>
      <c r="JSY17" s="163"/>
      <c r="JSZ17" s="163"/>
      <c r="JTA17" s="163"/>
      <c r="JTB17" s="163"/>
      <c r="JTC17" s="163"/>
      <c r="JTD17" s="163"/>
      <c r="JTE17" s="163"/>
      <c r="JTF17" s="163"/>
      <c r="JTG17" s="163"/>
      <c r="JTH17" s="163"/>
      <c r="JTI17" s="163"/>
      <c r="JTJ17" s="163"/>
      <c r="JTK17" s="163"/>
      <c r="JTL17" s="163"/>
      <c r="JTM17" s="163"/>
      <c r="JTN17" s="163"/>
      <c r="JTO17" s="163"/>
      <c r="JTP17" s="163"/>
      <c r="JTQ17" s="163"/>
      <c r="JTR17" s="163"/>
      <c r="JTS17" s="163"/>
      <c r="JTT17" s="163"/>
      <c r="JTU17" s="163"/>
      <c r="JTV17" s="163"/>
      <c r="JTW17" s="163"/>
      <c r="JTX17" s="163"/>
      <c r="JTY17" s="163"/>
      <c r="JTZ17" s="163"/>
      <c r="JUA17" s="163"/>
      <c r="JUB17" s="163"/>
      <c r="JUC17" s="163"/>
      <c r="JUD17" s="163"/>
      <c r="JUE17" s="163"/>
      <c r="JUF17" s="163"/>
      <c r="JUG17" s="163"/>
      <c r="JUH17" s="163"/>
      <c r="JUI17" s="163"/>
      <c r="JUJ17" s="163"/>
      <c r="JUK17" s="163"/>
      <c r="JUL17" s="163"/>
      <c r="JUM17" s="163"/>
      <c r="JUN17" s="163"/>
      <c r="JUO17" s="163"/>
      <c r="JUP17" s="163"/>
      <c r="JUQ17" s="163"/>
      <c r="JUR17" s="163"/>
      <c r="JUS17" s="163"/>
      <c r="JUT17" s="163"/>
      <c r="JUU17" s="163"/>
      <c r="JUV17" s="163"/>
      <c r="JUW17" s="163"/>
      <c r="JUX17" s="163"/>
      <c r="JUY17" s="163"/>
      <c r="JUZ17" s="163"/>
      <c r="JVA17" s="163"/>
      <c r="JVB17" s="163"/>
      <c r="JVC17" s="163"/>
      <c r="JVD17" s="163"/>
      <c r="JVE17" s="163"/>
      <c r="JVF17" s="163"/>
      <c r="JVG17" s="163"/>
      <c r="JVH17" s="163"/>
      <c r="JVI17" s="163"/>
      <c r="JVJ17" s="163"/>
      <c r="JVK17" s="163"/>
      <c r="JVL17" s="163"/>
      <c r="JVM17" s="163"/>
      <c r="JVN17" s="163"/>
      <c r="JVO17" s="163"/>
      <c r="JVP17" s="163"/>
      <c r="JVQ17" s="163"/>
      <c r="JVR17" s="163"/>
      <c r="JVS17" s="163"/>
      <c r="JVT17" s="163"/>
      <c r="JVU17" s="163"/>
      <c r="JVV17" s="163"/>
      <c r="JVW17" s="163"/>
      <c r="JVX17" s="163"/>
      <c r="JVY17" s="163"/>
      <c r="JVZ17" s="163"/>
      <c r="JWA17" s="163"/>
      <c r="JWB17" s="163"/>
      <c r="JWC17" s="163"/>
      <c r="JWD17" s="163"/>
      <c r="JWE17" s="163"/>
      <c r="JWF17" s="163"/>
      <c r="JWG17" s="163"/>
      <c r="JWH17" s="163"/>
      <c r="JWI17" s="163"/>
      <c r="JWJ17" s="163"/>
      <c r="JWK17" s="163"/>
      <c r="JWL17" s="163"/>
      <c r="JWM17" s="163"/>
      <c r="JWN17" s="163"/>
      <c r="JWO17" s="163"/>
      <c r="JWP17" s="163"/>
      <c r="JWQ17" s="163"/>
      <c r="JWR17" s="163"/>
      <c r="JWS17" s="163"/>
      <c r="JWT17" s="163"/>
      <c r="JWU17" s="163"/>
      <c r="JWV17" s="163"/>
      <c r="JWW17" s="163"/>
      <c r="JWX17" s="163"/>
      <c r="JWY17" s="163"/>
      <c r="JWZ17" s="163"/>
      <c r="JXA17" s="163"/>
      <c r="JXB17" s="163"/>
      <c r="JXC17" s="163"/>
      <c r="JXD17" s="163"/>
      <c r="JXE17" s="163"/>
      <c r="JXF17" s="163"/>
      <c r="JXG17" s="163"/>
      <c r="JXH17" s="163"/>
      <c r="JXI17" s="163"/>
      <c r="JXJ17" s="163"/>
      <c r="JXK17" s="163"/>
      <c r="JXL17" s="163"/>
      <c r="JXM17" s="163"/>
      <c r="JXN17" s="163"/>
      <c r="JXO17" s="163"/>
      <c r="JXP17" s="163"/>
      <c r="JXQ17" s="163"/>
      <c r="JXR17" s="163"/>
      <c r="JXS17" s="163"/>
      <c r="JXT17" s="163"/>
      <c r="JXU17" s="163"/>
      <c r="JXV17" s="163"/>
      <c r="JXW17" s="163"/>
      <c r="JXX17" s="163"/>
      <c r="JXY17" s="163"/>
      <c r="JXZ17" s="163"/>
      <c r="JYA17" s="163"/>
      <c r="JYB17" s="163"/>
      <c r="JYC17" s="163"/>
      <c r="JYD17" s="163"/>
      <c r="JYE17" s="163"/>
      <c r="JYF17" s="163"/>
      <c r="JYG17" s="163"/>
      <c r="JYH17" s="163"/>
      <c r="JYI17" s="163"/>
      <c r="JYJ17" s="163"/>
      <c r="JYK17" s="163"/>
      <c r="JYL17" s="163"/>
      <c r="JYM17" s="163"/>
      <c r="JYN17" s="163"/>
      <c r="JYO17" s="163"/>
      <c r="JYP17" s="163"/>
      <c r="JYQ17" s="163"/>
      <c r="JYR17" s="163"/>
      <c r="JYS17" s="163"/>
      <c r="JYT17" s="163"/>
      <c r="JYU17" s="163"/>
      <c r="JYV17" s="163"/>
      <c r="JYW17" s="163"/>
      <c r="JYX17" s="163"/>
      <c r="JYY17" s="163"/>
      <c r="JYZ17" s="163"/>
      <c r="JZA17" s="163"/>
      <c r="JZB17" s="163"/>
      <c r="JZC17" s="163"/>
      <c r="JZD17" s="163"/>
      <c r="JZE17" s="163"/>
      <c r="JZF17" s="163"/>
      <c r="JZG17" s="163"/>
      <c r="JZH17" s="163"/>
      <c r="JZI17" s="163"/>
      <c r="JZJ17" s="163"/>
      <c r="JZK17" s="163"/>
      <c r="JZL17" s="163"/>
      <c r="JZM17" s="163"/>
      <c r="JZN17" s="163"/>
      <c r="JZO17" s="163"/>
      <c r="JZP17" s="163"/>
      <c r="JZQ17" s="163"/>
      <c r="JZR17" s="163"/>
      <c r="JZS17" s="163"/>
      <c r="JZT17" s="163"/>
      <c r="JZU17" s="163"/>
      <c r="JZV17" s="163"/>
      <c r="JZW17" s="163"/>
      <c r="JZX17" s="163"/>
      <c r="JZY17" s="163"/>
      <c r="JZZ17" s="163"/>
      <c r="KAA17" s="163"/>
      <c r="KAB17" s="163"/>
      <c r="KAC17" s="163"/>
      <c r="KAD17" s="163"/>
      <c r="KAE17" s="163"/>
      <c r="KAF17" s="163"/>
      <c r="KAG17" s="163"/>
      <c r="KAH17" s="163"/>
      <c r="KAI17" s="163"/>
      <c r="KAJ17" s="163"/>
      <c r="KAK17" s="163"/>
      <c r="KAL17" s="163"/>
      <c r="KAM17" s="163"/>
      <c r="KAN17" s="163"/>
      <c r="KAO17" s="163"/>
      <c r="KAP17" s="163"/>
      <c r="KAQ17" s="163"/>
      <c r="KAR17" s="163"/>
      <c r="KAS17" s="163"/>
      <c r="KAT17" s="163"/>
      <c r="KAU17" s="163"/>
      <c r="KAV17" s="163"/>
      <c r="KAW17" s="163"/>
      <c r="KAX17" s="163"/>
      <c r="KAY17" s="163"/>
      <c r="KAZ17" s="163"/>
      <c r="KBA17" s="163"/>
      <c r="KBB17" s="163"/>
      <c r="KBC17" s="163"/>
      <c r="KBD17" s="163"/>
      <c r="KBE17" s="163"/>
      <c r="KBF17" s="163"/>
      <c r="KBG17" s="163"/>
      <c r="KBH17" s="163"/>
      <c r="KBI17" s="163"/>
      <c r="KBJ17" s="163"/>
      <c r="KBK17" s="163"/>
      <c r="KBL17" s="163"/>
      <c r="KBM17" s="163"/>
      <c r="KBN17" s="163"/>
      <c r="KBO17" s="163"/>
      <c r="KBP17" s="163"/>
      <c r="KBQ17" s="163"/>
      <c r="KBR17" s="163"/>
      <c r="KBS17" s="163"/>
      <c r="KBT17" s="163"/>
      <c r="KBU17" s="163"/>
      <c r="KBV17" s="163"/>
      <c r="KBW17" s="163"/>
      <c r="KBX17" s="163"/>
      <c r="KBY17" s="163"/>
      <c r="KBZ17" s="163"/>
      <c r="KCA17" s="163"/>
      <c r="KCB17" s="163"/>
      <c r="KCC17" s="163"/>
      <c r="KCD17" s="163"/>
      <c r="KCE17" s="163"/>
      <c r="KCF17" s="163"/>
      <c r="KCG17" s="163"/>
      <c r="KCH17" s="163"/>
      <c r="KCI17" s="163"/>
      <c r="KCJ17" s="163"/>
      <c r="KCK17" s="163"/>
      <c r="KCL17" s="163"/>
      <c r="KCM17" s="163"/>
      <c r="KCN17" s="163"/>
      <c r="KCO17" s="163"/>
      <c r="KCP17" s="163"/>
      <c r="KCQ17" s="163"/>
      <c r="KCR17" s="163"/>
      <c r="KCS17" s="163"/>
      <c r="KCT17" s="163"/>
      <c r="KCU17" s="163"/>
      <c r="KCV17" s="163"/>
      <c r="KCW17" s="163"/>
      <c r="KCX17" s="163"/>
      <c r="KCY17" s="163"/>
      <c r="KCZ17" s="163"/>
      <c r="KDA17" s="163"/>
      <c r="KDB17" s="163"/>
      <c r="KDC17" s="163"/>
      <c r="KDD17" s="163"/>
      <c r="KDE17" s="163"/>
      <c r="KDF17" s="163"/>
      <c r="KDG17" s="163"/>
      <c r="KDH17" s="163"/>
      <c r="KDI17" s="163"/>
      <c r="KDJ17" s="163"/>
      <c r="KDK17" s="163"/>
      <c r="KDL17" s="163"/>
      <c r="KDM17" s="163"/>
      <c r="KDN17" s="163"/>
      <c r="KDO17" s="163"/>
      <c r="KDP17" s="163"/>
      <c r="KDQ17" s="163"/>
      <c r="KDR17" s="163"/>
      <c r="KDS17" s="163"/>
      <c r="KDT17" s="163"/>
      <c r="KDU17" s="163"/>
      <c r="KDV17" s="163"/>
      <c r="KDW17" s="163"/>
      <c r="KDX17" s="163"/>
      <c r="KDY17" s="163"/>
      <c r="KDZ17" s="163"/>
      <c r="KEA17" s="163"/>
      <c r="KEB17" s="163"/>
      <c r="KEC17" s="163"/>
      <c r="KED17" s="163"/>
      <c r="KEE17" s="163"/>
      <c r="KEF17" s="163"/>
      <c r="KEG17" s="163"/>
      <c r="KEH17" s="163"/>
      <c r="KEI17" s="163"/>
      <c r="KEJ17" s="163"/>
      <c r="KEK17" s="163"/>
      <c r="KEL17" s="163"/>
      <c r="KEM17" s="163"/>
      <c r="KEN17" s="163"/>
      <c r="KEO17" s="163"/>
      <c r="KEP17" s="163"/>
      <c r="KEQ17" s="163"/>
      <c r="KER17" s="163"/>
      <c r="KES17" s="163"/>
      <c r="KET17" s="163"/>
      <c r="KEU17" s="163"/>
      <c r="KEV17" s="163"/>
      <c r="KEW17" s="163"/>
      <c r="KEX17" s="163"/>
      <c r="KEY17" s="163"/>
      <c r="KEZ17" s="163"/>
      <c r="KFA17" s="163"/>
      <c r="KFB17" s="163"/>
      <c r="KFC17" s="163"/>
      <c r="KFD17" s="163"/>
      <c r="KFE17" s="163"/>
      <c r="KFF17" s="163"/>
      <c r="KFG17" s="163"/>
      <c r="KFH17" s="163"/>
      <c r="KFI17" s="163"/>
      <c r="KFJ17" s="163"/>
      <c r="KFK17" s="163"/>
      <c r="KFL17" s="163"/>
      <c r="KFM17" s="163"/>
      <c r="KFN17" s="163"/>
      <c r="KFO17" s="163"/>
      <c r="KFP17" s="163"/>
      <c r="KFQ17" s="163"/>
      <c r="KFR17" s="163"/>
      <c r="KFS17" s="163"/>
      <c r="KFT17" s="163"/>
      <c r="KFU17" s="163"/>
      <c r="KFV17" s="163"/>
      <c r="KFW17" s="163"/>
      <c r="KFX17" s="163"/>
      <c r="KFY17" s="163"/>
      <c r="KFZ17" s="163"/>
      <c r="KGA17" s="163"/>
      <c r="KGB17" s="163"/>
      <c r="KGC17" s="163"/>
      <c r="KGD17" s="163"/>
      <c r="KGE17" s="163"/>
      <c r="KGF17" s="163"/>
      <c r="KGG17" s="163"/>
      <c r="KGH17" s="163"/>
      <c r="KGI17" s="163"/>
      <c r="KGJ17" s="163"/>
      <c r="KGK17" s="163"/>
      <c r="KGL17" s="163"/>
      <c r="KGM17" s="163"/>
      <c r="KGN17" s="163"/>
      <c r="KGO17" s="163"/>
      <c r="KGP17" s="163"/>
      <c r="KGQ17" s="163"/>
      <c r="KGR17" s="163"/>
      <c r="KGS17" s="163"/>
      <c r="KGT17" s="163"/>
      <c r="KGU17" s="163"/>
      <c r="KGV17" s="163"/>
      <c r="KGW17" s="163"/>
      <c r="KGX17" s="163"/>
      <c r="KGY17" s="163"/>
      <c r="KGZ17" s="163"/>
      <c r="KHA17" s="163"/>
      <c r="KHB17" s="163"/>
      <c r="KHC17" s="163"/>
      <c r="KHD17" s="163"/>
      <c r="KHE17" s="163"/>
      <c r="KHF17" s="163"/>
      <c r="KHG17" s="163"/>
      <c r="KHH17" s="163"/>
      <c r="KHI17" s="163"/>
      <c r="KHJ17" s="163"/>
      <c r="KHK17" s="163"/>
      <c r="KHL17" s="163"/>
      <c r="KHM17" s="163"/>
      <c r="KHN17" s="163"/>
      <c r="KHO17" s="163"/>
      <c r="KHP17" s="163"/>
      <c r="KHQ17" s="163"/>
      <c r="KHR17" s="163"/>
      <c r="KHS17" s="163"/>
      <c r="KHT17" s="163"/>
      <c r="KHU17" s="163"/>
      <c r="KHV17" s="163"/>
      <c r="KHW17" s="163"/>
      <c r="KHX17" s="163"/>
      <c r="KHY17" s="163"/>
      <c r="KHZ17" s="163"/>
      <c r="KIA17" s="163"/>
      <c r="KIB17" s="163"/>
      <c r="KIC17" s="163"/>
      <c r="KID17" s="163"/>
      <c r="KIE17" s="163"/>
      <c r="KIF17" s="163"/>
      <c r="KIG17" s="163"/>
      <c r="KIH17" s="163"/>
      <c r="KII17" s="163"/>
      <c r="KIJ17" s="163"/>
      <c r="KIK17" s="163"/>
      <c r="KIL17" s="163"/>
      <c r="KIM17" s="163"/>
      <c r="KIN17" s="163"/>
      <c r="KIO17" s="163"/>
      <c r="KIP17" s="163"/>
      <c r="KIQ17" s="163"/>
      <c r="KIR17" s="163"/>
      <c r="KIS17" s="163"/>
      <c r="KIT17" s="163"/>
      <c r="KIU17" s="163"/>
      <c r="KIV17" s="163"/>
      <c r="KIW17" s="163"/>
      <c r="KIX17" s="163"/>
      <c r="KIY17" s="163"/>
      <c r="KIZ17" s="163"/>
      <c r="KJA17" s="163"/>
      <c r="KJB17" s="163"/>
      <c r="KJC17" s="163"/>
      <c r="KJD17" s="163"/>
      <c r="KJE17" s="163"/>
      <c r="KJF17" s="163"/>
      <c r="KJG17" s="163"/>
      <c r="KJH17" s="163"/>
      <c r="KJI17" s="163"/>
      <c r="KJJ17" s="163"/>
      <c r="KJK17" s="163"/>
      <c r="KJL17" s="163"/>
      <c r="KJM17" s="163"/>
      <c r="KJN17" s="163"/>
      <c r="KJO17" s="163"/>
      <c r="KJP17" s="163"/>
      <c r="KJQ17" s="163"/>
      <c r="KJR17" s="163"/>
      <c r="KJS17" s="163"/>
      <c r="KJT17" s="163"/>
      <c r="KJU17" s="163"/>
      <c r="KJV17" s="163"/>
      <c r="KJW17" s="163"/>
      <c r="KJX17" s="163"/>
      <c r="KJY17" s="163"/>
      <c r="KJZ17" s="163"/>
      <c r="KKA17" s="163"/>
      <c r="KKB17" s="163"/>
      <c r="KKC17" s="163"/>
      <c r="KKD17" s="163"/>
      <c r="KKE17" s="163"/>
      <c r="KKF17" s="163"/>
      <c r="KKG17" s="163"/>
      <c r="KKH17" s="163"/>
      <c r="KKI17" s="163"/>
      <c r="KKJ17" s="163"/>
      <c r="KKK17" s="163"/>
      <c r="KKL17" s="163"/>
      <c r="KKM17" s="163"/>
      <c r="KKN17" s="163"/>
      <c r="KKO17" s="163"/>
      <c r="KKP17" s="163"/>
      <c r="KKQ17" s="163"/>
      <c r="KKR17" s="163"/>
      <c r="KKS17" s="163"/>
      <c r="KKT17" s="163"/>
      <c r="KKU17" s="163"/>
      <c r="KKV17" s="163"/>
      <c r="KKW17" s="163"/>
      <c r="KKX17" s="163"/>
      <c r="KKY17" s="163"/>
      <c r="KKZ17" s="163"/>
      <c r="KLA17" s="163"/>
      <c r="KLB17" s="163"/>
      <c r="KLC17" s="163"/>
      <c r="KLD17" s="163"/>
      <c r="KLE17" s="163"/>
      <c r="KLF17" s="163"/>
      <c r="KLG17" s="163"/>
      <c r="KLH17" s="163"/>
      <c r="KLI17" s="163"/>
      <c r="KLJ17" s="163"/>
      <c r="KLK17" s="163"/>
      <c r="KLL17" s="163"/>
      <c r="KLM17" s="163"/>
      <c r="KLN17" s="163"/>
      <c r="KLO17" s="163"/>
      <c r="KLP17" s="163"/>
      <c r="KLQ17" s="163"/>
      <c r="KLR17" s="163"/>
      <c r="KLS17" s="163"/>
      <c r="KLT17" s="163"/>
      <c r="KLU17" s="163"/>
      <c r="KLV17" s="163"/>
      <c r="KLW17" s="163"/>
      <c r="KLX17" s="163"/>
      <c r="KLY17" s="163"/>
      <c r="KLZ17" s="163"/>
      <c r="KMA17" s="163"/>
      <c r="KMB17" s="163"/>
      <c r="KMC17" s="163"/>
      <c r="KMD17" s="163"/>
      <c r="KME17" s="163"/>
      <c r="KMF17" s="163"/>
      <c r="KMG17" s="163"/>
      <c r="KMH17" s="163"/>
      <c r="KMI17" s="163"/>
      <c r="KMJ17" s="163"/>
      <c r="KMK17" s="163"/>
      <c r="KML17" s="163"/>
      <c r="KMM17" s="163"/>
      <c r="KMN17" s="163"/>
      <c r="KMO17" s="163"/>
      <c r="KMP17" s="163"/>
      <c r="KMQ17" s="163"/>
      <c r="KMR17" s="163"/>
      <c r="KMS17" s="163"/>
      <c r="KMT17" s="163"/>
      <c r="KMU17" s="163"/>
      <c r="KMV17" s="163"/>
      <c r="KMW17" s="163"/>
      <c r="KMX17" s="163"/>
      <c r="KMY17" s="163"/>
      <c r="KMZ17" s="163"/>
      <c r="KNA17" s="163"/>
      <c r="KNB17" s="163"/>
      <c r="KNC17" s="163"/>
      <c r="KND17" s="163"/>
      <c r="KNE17" s="163"/>
      <c r="KNF17" s="163"/>
      <c r="KNG17" s="163"/>
      <c r="KNH17" s="163"/>
      <c r="KNI17" s="163"/>
      <c r="KNJ17" s="163"/>
      <c r="KNK17" s="163"/>
      <c r="KNL17" s="163"/>
      <c r="KNM17" s="163"/>
      <c r="KNN17" s="163"/>
      <c r="KNO17" s="163"/>
      <c r="KNP17" s="163"/>
      <c r="KNQ17" s="163"/>
      <c r="KNR17" s="163"/>
      <c r="KNS17" s="163"/>
      <c r="KNT17" s="163"/>
      <c r="KNU17" s="163"/>
      <c r="KNV17" s="163"/>
      <c r="KNW17" s="163"/>
      <c r="KNX17" s="163"/>
      <c r="KNY17" s="163"/>
      <c r="KNZ17" s="163"/>
      <c r="KOA17" s="163"/>
      <c r="KOB17" s="163"/>
      <c r="KOC17" s="163"/>
      <c r="KOD17" s="163"/>
      <c r="KOE17" s="163"/>
      <c r="KOF17" s="163"/>
      <c r="KOG17" s="163"/>
      <c r="KOH17" s="163"/>
      <c r="KOI17" s="163"/>
      <c r="KOJ17" s="163"/>
      <c r="KOK17" s="163"/>
      <c r="KOL17" s="163"/>
      <c r="KOM17" s="163"/>
      <c r="KON17" s="163"/>
      <c r="KOO17" s="163"/>
      <c r="KOP17" s="163"/>
      <c r="KOQ17" s="163"/>
      <c r="KOR17" s="163"/>
      <c r="KOS17" s="163"/>
      <c r="KOT17" s="163"/>
      <c r="KOU17" s="163"/>
      <c r="KOV17" s="163"/>
      <c r="KOW17" s="163"/>
      <c r="KOX17" s="163"/>
      <c r="KOY17" s="163"/>
      <c r="KOZ17" s="163"/>
      <c r="KPA17" s="163"/>
      <c r="KPB17" s="163"/>
      <c r="KPC17" s="163"/>
      <c r="KPD17" s="163"/>
      <c r="KPE17" s="163"/>
      <c r="KPF17" s="163"/>
      <c r="KPG17" s="163"/>
      <c r="KPH17" s="163"/>
      <c r="KPI17" s="163"/>
      <c r="KPJ17" s="163"/>
      <c r="KPK17" s="163"/>
      <c r="KPL17" s="163"/>
      <c r="KPM17" s="163"/>
      <c r="KPN17" s="163"/>
      <c r="KPO17" s="163"/>
      <c r="KPP17" s="163"/>
      <c r="KPQ17" s="163"/>
      <c r="KPR17" s="163"/>
      <c r="KPS17" s="163"/>
      <c r="KPT17" s="163"/>
      <c r="KPU17" s="163"/>
      <c r="KPV17" s="163"/>
      <c r="KPW17" s="163"/>
      <c r="KPX17" s="163"/>
      <c r="KPY17" s="163"/>
      <c r="KPZ17" s="163"/>
      <c r="KQA17" s="163"/>
      <c r="KQB17" s="163"/>
      <c r="KQC17" s="163"/>
      <c r="KQD17" s="163"/>
      <c r="KQE17" s="163"/>
      <c r="KQF17" s="163"/>
      <c r="KQG17" s="163"/>
      <c r="KQH17" s="163"/>
      <c r="KQI17" s="163"/>
      <c r="KQJ17" s="163"/>
      <c r="KQK17" s="163"/>
      <c r="KQL17" s="163"/>
      <c r="KQM17" s="163"/>
      <c r="KQN17" s="163"/>
      <c r="KQO17" s="163"/>
      <c r="KQP17" s="163"/>
      <c r="KQQ17" s="163"/>
      <c r="KQR17" s="163"/>
      <c r="KQS17" s="163"/>
      <c r="KQT17" s="163"/>
      <c r="KQU17" s="163"/>
      <c r="KQV17" s="163"/>
      <c r="KQW17" s="163"/>
      <c r="KQX17" s="163"/>
      <c r="KQY17" s="163"/>
      <c r="KQZ17" s="163"/>
      <c r="KRA17" s="163"/>
      <c r="KRB17" s="163"/>
      <c r="KRC17" s="163"/>
      <c r="KRD17" s="163"/>
      <c r="KRE17" s="163"/>
      <c r="KRF17" s="163"/>
      <c r="KRG17" s="163"/>
      <c r="KRH17" s="163"/>
      <c r="KRI17" s="163"/>
      <c r="KRJ17" s="163"/>
      <c r="KRK17" s="163"/>
      <c r="KRL17" s="163"/>
      <c r="KRM17" s="163"/>
      <c r="KRN17" s="163"/>
      <c r="KRO17" s="163"/>
      <c r="KRP17" s="163"/>
      <c r="KRQ17" s="163"/>
      <c r="KRR17" s="163"/>
      <c r="KRS17" s="163"/>
      <c r="KRT17" s="163"/>
      <c r="KRU17" s="163"/>
      <c r="KRV17" s="163"/>
      <c r="KRW17" s="163"/>
      <c r="KRX17" s="163"/>
      <c r="KRY17" s="163"/>
      <c r="KRZ17" s="163"/>
      <c r="KSA17" s="163"/>
      <c r="KSB17" s="163"/>
      <c r="KSC17" s="163"/>
      <c r="KSD17" s="163"/>
      <c r="KSE17" s="163"/>
      <c r="KSF17" s="163"/>
      <c r="KSG17" s="163"/>
      <c r="KSH17" s="163"/>
      <c r="KSI17" s="163"/>
      <c r="KSJ17" s="163"/>
      <c r="KSK17" s="163"/>
      <c r="KSL17" s="163"/>
      <c r="KSM17" s="163"/>
      <c r="KSN17" s="163"/>
      <c r="KSO17" s="163"/>
      <c r="KSP17" s="163"/>
      <c r="KSQ17" s="163"/>
      <c r="KSR17" s="163"/>
      <c r="KSS17" s="163"/>
      <c r="KST17" s="163"/>
      <c r="KSU17" s="163"/>
      <c r="KSV17" s="163"/>
      <c r="KSW17" s="163"/>
      <c r="KSX17" s="163"/>
      <c r="KSY17" s="163"/>
      <c r="KSZ17" s="163"/>
      <c r="KTA17" s="163"/>
      <c r="KTB17" s="163"/>
      <c r="KTC17" s="163"/>
      <c r="KTD17" s="163"/>
      <c r="KTE17" s="163"/>
      <c r="KTF17" s="163"/>
      <c r="KTG17" s="163"/>
      <c r="KTH17" s="163"/>
      <c r="KTI17" s="163"/>
      <c r="KTJ17" s="163"/>
      <c r="KTK17" s="163"/>
      <c r="KTL17" s="163"/>
      <c r="KTM17" s="163"/>
      <c r="KTN17" s="163"/>
      <c r="KTO17" s="163"/>
      <c r="KTP17" s="163"/>
      <c r="KTQ17" s="163"/>
      <c r="KTR17" s="163"/>
      <c r="KTS17" s="163"/>
      <c r="KTT17" s="163"/>
      <c r="KTU17" s="163"/>
      <c r="KTV17" s="163"/>
      <c r="KTW17" s="163"/>
      <c r="KTX17" s="163"/>
      <c r="KTY17" s="163"/>
      <c r="KTZ17" s="163"/>
      <c r="KUA17" s="163"/>
      <c r="KUB17" s="163"/>
      <c r="KUC17" s="163"/>
      <c r="KUD17" s="163"/>
      <c r="KUE17" s="163"/>
      <c r="KUF17" s="163"/>
      <c r="KUG17" s="163"/>
      <c r="KUH17" s="163"/>
      <c r="KUI17" s="163"/>
      <c r="KUJ17" s="163"/>
      <c r="KUK17" s="163"/>
      <c r="KUL17" s="163"/>
      <c r="KUM17" s="163"/>
      <c r="KUN17" s="163"/>
      <c r="KUO17" s="163"/>
      <c r="KUP17" s="163"/>
      <c r="KUQ17" s="163"/>
      <c r="KUR17" s="163"/>
      <c r="KUS17" s="163"/>
      <c r="KUT17" s="163"/>
      <c r="KUU17" s="163"/>
      <c r="KUV17" s="163"/>
      <c r="KUW17" s="163"/>
      <c r="KUX17" s="163"/>
      <c r="KUY17" s="163"/>
      <c r="KUZ17" s="163"/>
      <c r="KVA17" s="163"/>
      <c r="KVB17" s="163"/>
      <c r="KVC17" s="163"/>
      <c r="KVD17" s="163"/>
      <c r="KVE17" s="163"/>
      <c r="KVF17" s="163"/>
      <c r="KVG17" s="163"/>
      <c r="KVH17" s="163"/>
      <c r="KVI17" s="163"/>
      <c r="KVJ17" s="163"/>
      <c r="KVK17" s="163"/>
      <c r="KVL17" s="163"/>
      <c r="KVM17" s="163"/>
      <c r="KVN17" s="163"/>
      <c r="KVO17" s="163"/>
      <c r="KVP17" s="163"/>
      <c r="KVQ17" s="163"/>
      <c r="KVR17" s="163"/>
      <c r="KVS17" s="163"/>
      <c r="KVT17" s="163"/>
      <c r="KVU17" s="163"/>
      <c r="KVV17" s="163"/>
      <c r="KVW17" s="163"/>
      <c r="KVX17" s="163"/>
      <c r="KVY17" s="163"/>
      <c r="KVZ17" s="163"/>
      <c r="KWA17" s="163"/>
      <c r="KWB17" s="163"/>
      <c r="KWC17" s="163"/>
      <c r="KWD17" s="163"/>
      <c r="KWE17" s="163"/>
      <c r="KWF17" s="163"/>
      <c r="KWG17" s="163"/>
      <c r="KWH17" s="163"/>
      <c r="KWI17" s="163"/>
      <c r="KWJ17" s="163"/>
      <c r="KWK17" s="163"/>
      <c r="KWL17" s="163"/>
      <c r="KWM17" s="163"/>
      <c r="KWN17" s="163"/>
      <c r="KWO17" s="163"/>
      <c r="KWP17" s="163"/>
      <c r="KWQ17" s="163"/>
      <c r="KWR17" s="163"/>
      <c r="KWS17" s="163"/>
      <c r="KWT17" s="163"/>
      <c r="KWU17" s="163"/>
      <c r="KWV17" s="163"/>
      <c r="KWW17" s="163"/>
      <c r="KWX17" s="163"/>
      <c r="KWY17" s="163"/>
      <c r="KWZ17" s="163"/>
      <c r="KXA17" s="163"/>
      <c r="KXB17" s="163"/>
      <c r="KXC17" s="163"/>
      <c r="KXD17" s="163"/>
      <c r="KXE17" s="163"/>
      <c r="KXF17" s="163"/>
      <c r="KXG17" s="163"/>
      <c r="KXH17" s="163"/>
      <c r="KXI17" s="163"/>
      <c r="KXJ17" s="163"/>
      <c r="KXK17" s="163"/>
      <c r="KXL17" s="163"/>
      <c r="KXM17" s="163"/>
      <c r="KXN17" s="163"/>
      <c r="KXO17" s="163"/>
      <c r="KXP17" s="163"/>
      <c r="KXQ17" s="163"/>
      <c r="KXR17" s="163"/>
      <c r="KXS17" s="163"/>
      <c r="KXT17" s="163"/>
      <c r="KXU17" s="163"/>
      <c r="KXV17" s="163"/>
      <c r="KXW17" s="163"/>
      <c r="KXX17" s="163"/>
      <c r="KXY17" s="163"/>
      <c r="KXZ17" s="163"/>
      <c r="KYA17" s="163"/>
      <c r="KYB17" s="163"/>
      <c r="KYC17" s="163"/>
      <c r="KYD17" s="163"/>
      <c r="KYE17" s="163"/>
      <c r="KYF17" s="163"/>
      <c r="KYG17" s="163"/>
      <c r="KYH17" s="163"/>
      <c r="KYI17" s="163"/>
      <c r="KYJ17" s="163"/>
      <c r="KYK17" s="163"/>
      <c r="KYL17" s="163"/>
      <c r="KYM17" s="163"/>
      <c r="KYN17" s="163"/>
      <c r="KYO17" s="163"/>
      <c r="KYP17" s="163"/>
      <c r="KYQ17" s="163"/>
      <c r="KYR17" s="163"/>
      <c r="KYS17" s="163"/>
      <c r="KYT17" s="163"/>
      <c r="KYU17" s="163"/>
      <c r="KYV17" s="163"/>
      <c r="KYW17" s="163"/>
      <c r="KYX17" s="163"/>
      <c r="KYY17" s="163"/>
      <c r="KYZ17" s="163"/>
      <c r="KZA17" s="163"/>
      <c r="KZB17" s="163"/>
      <c r="KZC17" s="163"/>
      <c r="KZD17" s="163"/>
      <c r="KZE17" s="163"/>
      <c r="KZF17" s="163"/>
      <c r="KZG17" s="163"/>
      <c r="KZH17" s="163"/>
      <c r="KZI17" s="163"/>
      <c r="KZJ17" s="163"/>
      <c r="KZK17" s="163"/>
      <c r="KZL17" s="163"/>
      <c r="KZM17" s="163"/>
      <c r="KZN17" s="163"/>
      <c r="KZO17" s="163"/>
      <c r="KZP17" s="163"/>
      <c r="KZQ17" s="163"/>
      <c r="KZR17" s="163"/>
      <c r="KZS17" s="163"/>
      <c r="KZT17" s="163"/>
      <c r="KZU17" s="163"/>
      <c r="KZV17" s="163"/>
      <c r="KZW17" s="163"/>
      <c r="KZX17" s="163"/>
      <c r="KZY17" s="163"/>
      <c r="KZZ17" s="163"/>
      <c r="LAA17" s="163"/>
      <c r="LAB17" s="163"/>
      <c r="LAC17" s="163"/>
      <c r="LAD17" s="163"/>
      <c r="LAE17" s="163"/>
      <c r="LAF17" s="163"/>
      <c r="LAG17" s="163"/>
      <c r="LAH17" s="163"/>
      <c r="LAI17" s="163"/>
      <c r="LAJ17" s="163"/>
      <c r="LAK17" s="163"/>
      <c r="LAL17" s="163"/>
      <c r="LAM17" s="163"/>
      <c r="LAN17" s="163"/>
      <c r="LAO17" s="163"/>
      <c r="LAP17" s="163"/>
      <c r="LAQ17" s="163"/>
      <c r="LAR17" s="163"/>
      <c r="LAS17" s="163"/>
      <c r="LAT17" s="163"/>
      <c r="LAU17" s="163"/>
      <c r="LAV17" s="163"/>
      <c r="LAW17" s="163"/>
      <c r="LAX17" s="163"/>
      <c r="LAY17" s="163"/>
      <c r="LAZ17" s="163"/>
      <c r="LBA17" s="163"/>
      <c r="LBB17" s="163"/>
      <c r="LBC17" s="163"/>
      <c r="LBD17" s="163"/>
      <c r="LBE17" s="163"/>
      <c r="LBF17" s="163"/>
      <c r="LBG17" s="163"/>
      <c r="LBH17" s="163"/>
      <c r="LBI17" s="163"/>
      <c r="LBJ17" s="163"/>
      <c r="LBK17" s="163"/>
      <c r="LBL17" s="163"/>
      <c r="LBM17" s="163"/>
      <c r="LBN17" s="163"/>
      <c r="LBO17" s="163"/>
      <c r="LBP17" s="163"/>
      <c r="LBQ17" s="163"/>
      <c r="LBR17" s="163"/>
      <c r="LBS17" s="163"/>
      <c r="LBT17" s="163"/>
      <c r="LBU17" s="163"/>
      <c r="LBV17" s="163"/>
      <c r="LBW17" s="163"/>
      <c r="LBX17" s="163"/>
      <c r="LBY17" s="163"/>
      <c r="LBZ17" s="163"/>
      <c r="LCA17" s="163"/>
      <c r="LCB17" s="163"/>
      <c r="LCC17" s="163"/>
      <c r="LCD17" s="163"/>
      <c r="LCE17" s="163"/>
      <c r="LCF17" s="163"/>
      <c r="LCG17" s="163"/>
      <c r="LCH17" s="163"/>
      <c r="LCI17" s="163"/>
      <c r="LCJ17" s="163"/>
      <c r="LCK17" s="163"/>
      <c r="LCL17" s="163"/>
      <c r="LCM17" s="163"/>
      <c r="LCN17" s="163"/>
      <c r="LCO17" s="163"/>
      <c r="LCP17" s="163"/>
      <c r="LCQ17" s="163"/>
      <c r="LCR17" s="163"/>
      <c r="LCS17" s="163"/>
      <c r="LCT17" s="163"/>
      <c r="LCU17" s="163"/>
      <c r="LCV17" s="163"/>
      <c r="LCW17" s="163"/>
      <c r="LCX17" s="163"/>
      <c r="LCY17" s="163"/>
      <c r="LCZ17" s="163"/>
      <c r="LDA17" s="163"/>
      <c r="LDB17" s="163"/>
      <c r="LDC17" s="163"/>
      <c r="LDD17" s="163"/>
      <c r="LDE17" s="163"/>
      <c r="LDF17" s="163"/>
      <c r="LDG17" s="163"/>
      <c r="LDH17" s="163"/>
      <c r="LDI17" s="163"/>
      <c r="LDJ17" s="163"/>
      <c r="LDK17" s="163"/>
      <c r="LDL17" s="163"/>
      <c r="LDM17" s="163"/>
      <c r="LDN17" s="163"/>
      <c r="LDO17" s="163"/>
      <c r="LDP17" s="163"/>
      <c r="LDQ17" s="163"/>
      <c r="LDR17" s="163"/>
      <c r="LDS17" s="163"/>
      <c r="LDT17" s="163"/>
      <c r="LDU17" s="163"/>
      <c r="LDV17" s="163"/>
      <c r="LDW17" s="163"/>
      <c r="LDX17" s="163"/>
      <c r="LDY17" s="163"/>
      <c r="LDZ17" s="163"/>
      <c r="LEA17" s="163"/>
      <c r="LEB17" s="163"/>
      <c r="LEC17" s="163"/>
      <c r="LED17" s="163"/>
      <c r="LEE17" s="163"/>
      <c r="LEF17" s="163"/>
      <c r="LEG17" s="163"/>
      <c r="LEH17" s="163"/>
      <c r="LEI17" s="163"/>
      <c r="LEJ17" s="163"/>
      <c r="LEK17" s="163"/>
      <c r="LEL17" s="163"/>
      <c r="LEM17" s="163"/>
      <c r="LEN17" s="163"/>
      <c r="LEO17" s="163"/>
      <c r="LEP17" s="163"/>
      <c r="LEQ17" s="163"/>
      <c r="LER17" s="163"/>
      <c r="LES17" s="163"/>
      <c r="LET17" s="163"/>
      <c r="LEU17" s="163"/>
      <c r="LEV17" s="163"/>
      <c r="LEW17" s="163"/>
      <c r="LEX17" s="163"/>
      <c r="LEY17" s="163"/>
      <c r="LEZ17" s="163"/>
      <c r="LFA17" s="163"/>
      <c r="LFB17" s="163"/>
      <c r="LFC17" s="163"/>
      <c r="LFD17" s="163"/>
      <c r="LFE17" s="163"/>
      <c r="LFF17" s="163"/>
      <c r="LFG17" s="163"/>
      <c r="LFH17" s="163"/>
      <c r="LFI17" s="163"/>
      <c r="LFJ17" s="163"/>
      <c r="LFK17" s="163"/>
      <c r="LFL17" s="163"/>
      <c r="LFM17" s="163"/>
      <c r="LFN17" s="163"/>
      <c r="LFO17" s="163"/>
      <c r="LFP17" s="163"/>
      <c r="LFQ17" s="163"/>
      <c r="LFR17" s="163"/>
      <c r="LFS17" s="163"/>
      <c r="LFT17" s="163"/>
      <c r="LFU17" s="163"/>
      <c r="LFV17" s="163"/>
      <c r="LFW17" s="163"/>
      <c r="LFX17" s="163"/>
      <c r="LFY17" s="163"/>
      <c r="LFZ17" s="163"/>
      <c r="LGA17" s="163"/>
      <c r="LGB17" s="163"/>
      <c r="LGC17" s="163"/>
      <c r="LGD17" s="163"/>
      <c r="LGE17" s="163"/>
      <c r="LGF17" s="163"/>
      <c r="LGG17" s="163"/>
      <c r="LGH17" s="163"/>
      <c r="LGI17" s="163"/>
      <c r="LGJ17" s="163"/>
      <c r="LGK17" s="163"/>
      <c r="LGL17" s="163"/>
      <c r="LGM17" s="163"/>
      <c r="LGN17" s="163"/>
      <c r="LGO17" s="163"/>
      <c r="LGP17" s="163"/>
      <c r="LGQ17" s="163"/>
      <c r="LGR17" s="163"/>
      <c r="LGS17" s="163"/>
      <c r="LGT17" s="163"/>
      <c r="LGU17" s="163"/>
      <c r="LGV17" s="163"/>
      <c r="LGW17" s="163"/>
      <c r="LGX17" s="163"/>
      <c r="LGY17" s="163"/>
      <c r="LGZ17" s="163"/>
      <c r="LHA17" s="163"/>
      <c r="LHB17" s="163"/>
      <c r="LHC17" s="163"/>
      <c r="LHD17" s="163"/>
      <c r="LHE17" s="163"/>
      <c r="LHF17" s="163"/>
      <c r="LHG17" s="163"/>
      <c r="LHH17" s="163"/>
      <c r="LHI17" s="163"/>
      <c r="LHJ17" s="163"/>
      <c r="LHK17" s="163"/>
      <c r="LHL17" s="163"/>
      <c r="LHM17" s="163"/>
      <c r="LHN17" s="163"/>
      <c r="LHO17" s="163"/>
      <c r="LHP17" s="163"/>
      <c r="LHQ17" s="163"/>
      <c r="LHR17" s="163"/>
      <c r="LHS17" s="163"/>
      <c r="LHT17" s="163"/>
      <c r="LHU17" s="163"/>
      <c r="LHV17" s="163"/>
      <c r="LHW17" s="163"/>
      <c r="LHX17" s="163"/>
      <c r="LHY17" s="163"/>
      <c r="LHZ17" s="163"/>
      <c r="LIA17" s="163"/>
      <c r="LIB17" s="163"/>
      <c r="LIC17" s="163"/>
      <c r="LID17" s="163"/>
      <c r="LIE17" s="163"/>
      <c r="LIF17" s="163"/>
      <c r="LIG17" s="163"/>
      <c r="LIH17" s="163"/>
      <c r="LII17" s="163"/>
      <c r="LIJ17" s="163"/>
      <c r="LIK17" s="163"/>
      <c r="LIL17" s="163"/>
      <c r="LIM17" s="163"/>
      <c r="LIN17" s="163"/>
      <c r="LIO17" s="163"/>
      <c r="LIP17" s="163"/>
      <c r="LIQ17" s="163"/>
      <c r="LIR17" s="163"/>
      <c r="LIS17" s="163"/>
      <c r="LIT17" s="163"/>
      <c r="LIU17" s="163"/>
      <c r="LIV17" s="163"/>
      <c r="LIW17" s="163"/>
      <c r="LIX17" s="163"/>
      <c r="LIY17" s="163"/>
      <c r="LIZ17" s="163"/>
      <c r="LJA17" s="163"/>
      <c r="LJB17" s="163"/>
      <c r="LJC17" s="163"/>
      <c r="LJD17" s="163"/>
      <c r="LJE17" s="163"/>
      <c r="LJF17" s="163"/>
      <c r="LJG17" s="163"/>
      <c r="LJH17" s="163"/>
      <c r="LJI17" s="163"/>
      <c r="LJJ17" s="163"/>
      <c r="LJK17" s="163"/>
      <c r="LJL17" s="163"/>
      <c r="LJM17" s="163"/>
      <c r="LJN17" s="163"/>
      <c r="LJO17" s="163"/>
      <c r="LJP17" s="163"/>
      <c r="LJQ17" s="163"/>
      <c r="LJR17" s="163"/>
      <c r="LJS17" s="163"/>
      <c r="LJT17" s="163"/>
      <c r="LJU17" s="163"/>
      <c r="LJV17" s="163"/>
      <c r="LJW17" s="163"/>
      <c r="LJX17" s="163"/>
      <c r="LJY17" s="163"/>
      <c r="LJZ17" s="163"/>
      <c r="LKA17" s="163"/>
      <c r="LKB17" s="163"/>
      <c r="LKC17" s="163"/>
      <c r="LKD17" s="163"/>
      <c r="LKE17" s="163"/>
      <c r="LKF17" s="163"/>
      <c r="LKG17" s="163"/>
      <c r="LKH17" s="163"/>
      <c r="LKI17" s="163"/>
      <c r="LKJ17" s="163"/>
      <c r="LKK17" s="163"/>
      <c r="LKL17" s="163"/>
      <c r="LKM17" s="163"/>
      <c r="LKN17" s="163"/>
      <c r="LKO17" s="163"/>
      <c r="LKP17" s="163"/>
      <c r="LKQ17" s="163"/>
      <c r="LKR17" s="163"/>
      <c r="LKS17" s="163"/>
      <c r="LKT17" s="163"/>
      <c r="LKU17" s="163"/>
      <c r="LKV17" s="163"/>
      <c r="LKW17" s="163"/>
      <c r="LKX17" s="163"/>
      <c r="LKY17" s="163"/>
      <c r="LKZ17" s="163"/>
      <c r="LLA17" s="163"/>
      <c r="LLB17" s="163"/>
      <c r="LLC17" s="163"/>
      <c r="LLD17" s="163"/>
      <c r="LLE17" s="163"/>
      <c r="LLF17" s="163"/>
      <c r="LLG17" s="163"/>
      <c r="LLH17" s="163"/>
      <c r="LLI17" s="163"/>
      <c r="LLJ17" s="163"/>
      <c r="LLK17" s="163"/>
      <c r="LLL17" s="163"/>
      <c r="LLM17" s="163"/>
      <c r="LLN17" s="163"/>
      <c r="LLO17" s="163"/>
      <c r="LLP17" s="163"/>
      <c r="LLQ17" s="163"/>
      <c r="LLR17" s="163"/>
      <c r="LLS17" s="163"/>
      <c r="LLT17" s="163"/>
      <c r="LLU17" s="163"/>
      <c r="LLV17" s="163"/>
      <c r="LLW17" s="163"/>
      <c r="LLX17" s="163"/>
      <c r="LLY17" s="163"/>
      <c r="LLZ17" s="163"/>
      <c r="LMA17" s="163"/>
      <c r="LMB17" s="163"/>
      <c r="LMC17" s="163"/>
      <c r="LMD17" s="163"/>
      <c r="LME17" s="163"/>
      <c r="LMF17" s="163"/>
      <c r="LMG17" s="163"/>
      <c r="LMH17" s="163"/>
      <c r="LMI17" s="163"/>
      <c r="LMJ17" s="163"/>
      <c r="LMK17" s="163"/>
      <c r="LML17" s="163"/>
      <c r="LMM17" s="163"/>
      <c r="LMN17" s="163"/>
      <c r="LMO17" s="163"/>
      <c r="LMP17" s="163"/>
      <c r="LMQ17" s="163"/>
      <c r="LMR17" s="163"/>
      <c r="LMS17" s="163"/>
      <c r="LMT17" s="163"/>
      <c r="LMU17" s="163"/>
      <c r="LMV17" s="163"/>
      <c r="LMW17" s="163"/>
      <c r="LMX17" s="163"/>
      <c r="LMY17" s="163"/>
      <c r="LMZ17" s="163"/>
      <c r="LNA17" s="163"/>
      <c r="LNB17" s="163"/>
      <c r="LNC17" s="163"/>
      <c r="LND17" s="163"/>
      <c r="LNE17" s="163"/>
      <c r="LNF17" s="163"/>
      <c r="LNG17" s="163"/>
      <c r="LNH17" s="163"/>
      <c r="LNI17" s="163"/>
      <c r="LNJ17" s="163"/>
      <c r="LNK17" s="163"/>
      <c r="LNL17" s="163"/>
      <c r="LNM17" s="163"/>
      <c r="LNN17" s="163"/>
      <c r="LNO17" s="163"/>
      <c r="LNP17" s="163"/>
      <c r="LNQ17" s="163"/>
      <c r="LNR17" s="163"/>
      <c r="LNS17" s="163"/>
      <c r="LNT17" s="163"/>
      <c r="LNU17" s="163"/>
      <c r="LNV17" s="163"/>
      <c r="LNW17" s="163"/>
      <c r="LNX17" s="163"/>
      <c r="LNY17" s="163"/>
      <c r="LNZ17" s="163"/>
      <c r="LOA17" s="163"/>
      <c r="LOB17" s="163"/>
      <c r="LOC17" s="163"/>
      <c r="LOD17" s="163"/>
      <c r="LOE17" s="163"/>
      <c r="LOF17" s="163"/>
      <c r="LOG17" s="163"/>
      <c r="LOH17" s="163"/>
      <c r="LOI17" s="163"/>
      <c r="LOJ17" s="163"/>
      <c r="LOK17" s="163"/>
      <c r="LOL17" s="163"/>
      <c r="LOM17" s="163"/>
      <c r="LON17" s="163"/>
      <c r="LOO17" s="163"/>
      <c r="LOP17" s="163"/>
      <c r="LOQ17" s="163"/>
      <c r="LOR17" s="163"/>
      <c r="LOS17" s="163"/>
      <c r="LOT17" s="163"/>
      <c r="LOU17" s="163"/>
      <c r="LOV17" s="163"/>
      <c r="LOW17" s="163"/>
      <c r="LOX17" s="163"/>
      <c r="LOY17" s="163"/>
      <c r="LOZ17" s="163"/>
      <c r="LPA17" s="163"/>
      <c r="LPB17" s="163"/>
      <c r="LPC17" s="163"/>
      <c r="LPD17" s="163"/>
      <c r="LPE17" s="163"/>
      <c r="LPF17" s="163"/>
      <c r="LPG17" s="163"/>
      <c r="LPH17" s="163"/>
      <c r="LPI17" s="163"/>
      <c r="LPJ17" s="163"/>
      <c r="LPK17" s="163"/>
      <c r="LPL17" s="163"/>
      <c r="LPM17" s="163"/>
      <c r="LPN17" s="163"/>
      <c r="LPO17" s="163"/>
      <c r="LPP17" s="163"/>
      <c r="LPQ17" s="163"/>
      <c r="LPR17" s="163"/>
      <c r="LPS17" s="163"/>
      <c r="LPT17" s="163"/>
      <c r="LPU17" s="163"/>
      <c r="LPV17" s="163"/>
      <c r="LPW17" s="163"/>
      <c r="LPX17" s="163"/>
      <c r="LPY17" s="163"/>
      <c r="LPZ17" s="163"/>
      <c r="LQA17" s="163"/>
      <c r="LQB17" s="163"/>
      <c r="LQC17" s="163"/>
      <c r="LQD17" s="163"/>
      <c r="LQE17" s="163"/>
      <c r="LQF17" s="163"/>
      <c r="LQG17" s="163"/>
      <c r="LQH17" s="163"/>
      <c r="LQI17" s="163"/>
      <c r="LQJ17" s="163"/>
      <c r="LQK17" s="163"/>
      <c r="LQL17" s="163"/>
      <c r="LQM17" s="163"/>
      <c r="LQN17" s="163"/>
      <c r="LQO17" s="163"/>
      <c r="LQP17" s="163"/>
      <c r="LQQ17" s="163"/>
      <c r="LQR17" s="163"/>
      <c r="LQS17" s="163"/>
      <c r="LQT17" s="163"/>
      <c r="LQU17" s="163"/>
      <c r="LQV17" s="163"/>
      <c r="LQW17" s="163"/>
      <c r="LQX17" s="163"/>
      <c r="LQY17" s="163"/>
      <c r="LQZ17" s="163"/>
      <c r="LRA17" s="163"/>
      <c r="LRB17" s="163"/>
      <c r="LRC17" s="163"/>
      <c r="LRD17" s="163"/>
      <c r="LRE17" s="163"/>
      <c r="LRF17" s="163"/>
      <c r="LRG17" s="163"/>
      <c r="LRH17" s="163"/>
      <c r="LRI17" s="163"/>
      <c r="LRJ17" s="163"/>
      <c r="LRK17" s="163"/>
      <c r="LRL17" s="163"/>
      <c r="LRM17" s="163"/>
      <c r="LRN17" s="163"/>
      <c r="LRO17" s="163"/>
      <c r="LRP17" s="163"/>
      <c r="LRQ17" s="163"/>
      <c r="LRR17" s="163"/>
      <c r="LRS17" s="163"/>
      <c r="LRT17" s="163"/>
      <c r="LRU17" s="163"/>
      <c r="LRV17" s="163"/>
      <c r="LRW17" s="163"/>
      <c r="LRX17" s="163"/>
      <c r="LRY17" s="163"/>
      <c r="LRZ17" s="163"/>
      <c r="LSA17" s="163"/>
      <c r="LSB17" s="163"/>
      <c r="LSC17" s="163"/>
      <c r="LSD17" s="163"/>
      <c r="LSE17" s="163"/>
      <c r="LSF17" s="163"/>
      <c r="LSG17" s="163"/>
      <c r="LSH17" s="163"/>
      <c r="LSI17" s="163"/>
      <c r="LSJ17" s="163"/>
      <c r="LSK17" s="163"/>
      <c r="LSL17" s="163"/>
      <c r="LSM17" s="163"/>
      <c r="LSN17" s="163"/>
      <c r="LSO17" s="163"/>
      <c r="LSP17" s="163"/>
      <c r="LSQ17" s="163"/>
      <c r="LSR17" s="163"/>
      <c r="LSS17" s="163"/>
      <c r="LST17" s="163"/>
      <c r="LSU17" s="163"/>
      <c r="LSV17" s="163"/>
      <c r="LSW17" s="163"/>
      <c r="LSX17" s="163"/>
      <c r="LSY17" s="163"/>
      <c r="LSZ17" s="163"/>
      <c r="LTA17" s="163"/>
      <c r="LTB17" s="163"/>
      <c r="LTC17" s="163"/>
      <c r="LTD17" s="163"/>
      <c r="LTE17" s="163"/>
      <c r="LTF17" s="163"/>
      <c r="LTG17" s="163"/>
      <c r="LTH17" s="163"/>
      <c r="LTI17" s="163"/>
      <c r="LTJ17" s="163"/>
      <c r="LTK17" s="163"/>
      <c r="LTL17" s="163"/>
      <c r="LTM17" s="163"/>
      <c r="LTN17" s="163"/>
      <c r="LTO17" s="163"/>
      <c r="LTP17" s="163"/>
      <c r="LTQ17" s="163"/>
      <c r="LTR17" s="163"/>
      <c r="LTS17" s="163"/>
      <c r="LTT17" s="163"/>
      <c r="LTU17" s="163"/>
      <c r="LTV17" s="163"/>
      <c r="LTW17" s="163"/>
      <c r="LTX17" s="163"/>
      <c r="LTY17" s="163"/>
      <c r="LTZ17" s="163"/>
      <c r="LUA17" s="163"/>
      <c r="LUB17" s="163"/>
      <c r="LUC17" s="163"/>
      <c r="LUD17" s="163"/>
      <c r="LUE17" s="163"/>
      <c r="LUF17" s="163"/>
      <c r="LUG17" s="163"/>
      <c r="LUH17" s="163"/>
      <c r="LUI17" s="163"/>
      <c r="LUJ17" s="163"/>
      <c r="LUK17" s="163"/>
      <c r="LUL17" s="163"/>
      <c r="LUM17" s="163"/>
      <c r="LUN17" s="163"/>
      <c r="LUO17" s="163"/>
      <c r="LUP17" s="163"/>
      <c r="LUQ17" s="163"/>
      <c r="LUR17" s="163"/>
      <c r="LUS17" s="163"/>
      <c r="LUT17" s="163"/>
      <c r="LUU17" s="163"/>
      <c r="LUV17" s="163"/>
      <c r="LUW17" s="163"/>
      <c r="LUX17" s="163"/>
      <c r="LUY17" s="163"/>
      <c r="LUZ17" s="163"/>
      <c r="LVA17" s="163"/>
      <c r="LVB17" s="163"/>
      <c r="LVC17" s="163"/>
      <c r="LVD17" s="163"/>
      <c r="LVE17" s="163"/>
      <c r="LVF17" s="163"/>
      <c r="LVG17" s="163"/>
      <c r="LVH17" s="163"/>
      <c r="LVI17" s="163"/>
      <c r="LVJ17" s="163"/>
      <c r="LVK17" s="163"/>
      <c r="LVL17" s="163"/>
      <c r="LVM17" s="163"/>
      <c r="LVN17" s="163"/>
      <c r="LVO17" s="163"/>
      <c r="LVP17" s="163"/>
      <c r="LVQ17" s="163"/>
      <c r="LVR17" s="163"/>
      <c r="LVS17" s="163"/>
      <c r="LVT17" s="163"/>
      <c r="LVU17" s="163"/>
      <c r="LVV17" s="163"/>
      <c r="LVW17" s="163"/>
      <c r="LVX17" s="163"/>
      <c r="LVY17" s="163"/>
      <c r="LVZ17" s="163"/>
      <c r="LWA17" s="163"/>
      <c r="LWB17" s="163"/>
      <c r="LWC17" s="163"/>
      <c r="LWD17" s="163"/>
      <c r="LWE17" s="163"/>
      <c r="LWF17" s="163"/>
      <c r="LWG17" s="163"/>
      <c r="LWH17" s="163"/>
      <c r="LWI17" s="163"/>
      <c r="LWJ17" s="163"/>
      <c r="LWK17" s="163"/>
      <c r="LWL17" s="163"/>
      <c r="LWM17" s="163"/>
      <c r="LWN17" s="163"/>
      <c r="LWO17" s="163"/>
      <c r="LWP17" s="163"/>
      <c r="LWQ17" s="163"/>
      <c r="LWR17" s="163"/>
      <c r="LWS17" s="163"/>
      <c r="LWT17" s="163"/>
      <c r="LWU17" s="163"/>
      <c r="LWV17" s="163"/>
      <c r="LWW17" s="163"/>
      <c r="LWX17" s="163"/>
      <c r="LWY17" s="163"/>
      <c r="LWZ17" s="163"/>
      <c r="LXA17" s="163"/>
      <c r="LXB17" s="163"/>
      <c r="LXC17" s="163"/>
      <c r="LXD17" s="163"/>
      <c r="LXE17" s="163"/>
      <c r="LXF17" s="163"/>
      <c r="LXG17" s="163"/>
      <c r="LXH17" s="163"/>
      <c r="LXI17" s="163"/>
      <c r="LXJ17" s="163"/>
      <c r="LXK17" s="163"/>
      <c r="LXL17" s="163"/>
      <c r="LXM17" s="163"/>
      <c r="LXN17" s="163"/>
      <c r="LXO17" s="163"/>
      <c r="LXP17" s="163"/>
      <c r="LXQ17" s="163"/>
      <c r="LXR17" s="163"/>
      <c r="LXS17" s="163"/>
      <c r="LXT17" s="163"/>
      <c r="LXU17" s="163"/>
      <c r="LXV17" s="163"/>
      <c r="LXW17" s="163"/>
      <c r="LXX17" s="163"/>
      <c r="LXY17" s="163"/>
      <c r="LXZ17" s="163"/>
      <c r="LYA17" s="163"/>
      <c r="LYB17" s="163"/>
      <c r="LYC17" s="163"/>
      <c r="LYD17" s="163"/>
      <c r="LYE17" s="163"/>
      <c r="LYF17" s="163"/>
      <c r="LYG17" s="163"/>
      <c r="LYH17" s="163"/>
      <c r="LYI17" s="163"/>
      <c r="LYJ17" s="163"/>
      <c r="LYK17" s="163"/>
      <c r="LYL17" s="163"/>
      <c r="LYM17" s="163"/>
      <c r="LYN17" s="163"/>
      <c r="LYO17" s="163"/>
      <c r="LYP17" s="163"/>
      <c r="LYQ17" s="163"/>
      <c r="LYR17" s="163"/>
      <c r="LYS17" s="163"/>
      <c r="LYT17" s="163"/>
      <c r="LYU17" s="163"/>
      <c r="LYV17" s="163"/>
      <c r="LYW17" s="163"/>
      <c r="LYX17" s="163"/>
      <c r="LYY17" s="163"/>
      <c r="LYZ17" s="163"/>
      <c r="LZA17" s="163"/>
      <c r="LZB17" s="163"/>
      <c r="LZC17" s="163"/>
      <c r="LZD17" s="163"/>
      <c r="LZE17" s="163"/>
      <c r="LZF17" s="163"/>
      <c r="LZG17" s="163"/>
      <c r="LZH17" s="163"/>
      <c r="LZI17" s="163"/>
      <c r="LZJ17" s="163"/>
      <c r="LZK17" s="163"/>
      <c r="LZL17" s="163"/>
      <c r="LZM17" s="163"/>
      <c r="LZN17" s="163"/>
      <c r="LZO17" s="163"/>
      <c r="LZP17" s="163"/>
      <c r="LZQ17" s="163"/>
      <c r="LZR17" s="163"/>
      <c r="LZS17" s="163"/>
      <c r="LZT17" s="163"/>
      <c r="LZU17" s="163"/>
      <c r="LZV17" s="163"/>
      <c r="LZW17" s="163"/>
      <c r="LZX17" s="163"/>
      <c r="LZY17" s="163"/>
      <c r="LZZ17" s="163"/>
      <c r="MAA17" s="163"/>
      <c r="MAB17" s="163"/>
      <c r="MAC17" s="163"/>
      <c r="MAD17" s="163"/>
      <c r="MAE17" s="163"/>
      <c r="MAF17" s="163"/>
      <c r="MAG17" s="163"/>
      <c r="MAH17" s="163"/>
      <c r="MAI17" s="163"/>
      <c r="MAJ17" s="163"/>
      <c r="MAK17" s="163"/>
      <c r="MAL17" s="163"/>
      <c r="MAM17" s="163"/>
      <c r="MAN17" s="163"/>
      <c r="MAO17" s="163"/>
      <c r="MAP17" s="163"/>
      <c r="MAQ17" s="163"/>
      <c r="MAR17" s="163"/>
      <c r="MAS17" s="163"/>
      <c r="MAT17" s="163"/>
      <c r="MAU17" s="163"/>
      <c r="MAV17" s="163"/>
      <c r="MAW17" s="163"/>
      <c r="MAX17" s="163"/>
      <c r="MAY17" s="163"/>
      <c r="MAZ17" s="163"/>
      <c r="MBA17" s="163"/>
      <c r="MBB17" s="163"/>
      <c r="MBC17" s="163"/>
      <c r="MBD17" s="163"/>
      <c r="MBE17" s="163"/>
      <c r="MBF17" s="163"/>
      <c r="MBG17" s="163"/>
      <c r="MBH17" s="163"/>
      <c r="MBI17" s="163"/>
      <c r="MBJ17" s="163"/>
      <c r="MBK17" s="163"/>
      <c r="MBL17" s="163"/>
      <c r="MBM17" s="163"/>
      <c r="MBN17" s="163"/>
      <c r="MBO17" s="163"/>
      <c r="MBP17" s="163"/>
      <c r="MBQ17" s="163"/>
      <c r="MBR17" s="163"/>
      <c r="MBS17" s="163"/>
      <c r="MBT17" s="163"/>
      <c r="MBU17" s="163"/>
      <c r="MBV17" s="163"/>
      <c r="MBW17" s="163"/>
      <c r="MBX17" s="163"/>
      <c r="MBY17" s="163"/>
      <c r="MBZ17" s="163"/>
      <c r="MCA17" s="163"/>
      <c r="MCB17" s="163"/>
      <c r="MCC17" s="163"/>
      <c r="MCD17" s="163"/>
      <c r="MCE17" s="163"/>
      <c r="MCF17" s="163"/>
      <c r="MCG17" s="163"/>
      <c r="MCH17" s="163"/>
      <c r="MCI17" s="163"/>
      <c r="MCJ17" s="163"/>
      <c r="MCK17" s="163"/>
      <c r="MCL17" s="163"/>
      <c r="MCM17" s="163"/>
      <c r="MCN17" s="163"/>
      <c r="MCO17" s="163"/>
      <c r="MCP17" s="163"/>
      <c r="MCQ17" s="163"/>
      <c r="MCR17" s="163"/>
      <c r="MCS17" s="163"/>
      <c r="MCT17" s="163"/>
      <c r="MCU17" s="163"/>
      <c r="MCV17" s="163"/>
      <c r="MCW17" s="163"/>
      <c r="MCX17" s="163"/>
      <c r="MCY17" s="163"/>
      <c r="MCZ17" s="163"/>
      <c r="MDA17" s="163"/>
      <c r="MDB17" s="163"/>
      <c r="MDC17" s="163"/>
      <c r="MDD17" s="163"/>
      <c r="MDE17" s="163"/>
      <c r="MDF17" s="163"/>
      <c r="MDG17" s="163"/>
      <c r="MDH17" s="163"/>
      <c r="MDI17" s="163"/>
      <c r="MDJ17" s="163"/>
      <c r="MDK17" s="163"/>
      <c r="MDL17" s="163"/>
      <c r="MDM17" s="163"/>
      <c r="MDN17" s="163"/>
      <c r="MDO17" s="163"/>
      <c r="MDP17" s="163"/>
      <c r="MDQ17" s="163"/>
      <c r="MDR17" s="163"/>
      <c r="MDS17" s="163"/>
      <c r="MDT17" s="163"/>
      <c r="MDU17" s="163"/>
      <c r="MDV17" s="163"/>
      <c r="MDW17" s="163"/>
      <c r="MDX17" s="163"/>
      <c r="MDY17" s="163"/>
      <c r="MDZ17" s="163"/>
      <c r="MEA17" s="163"/>
      <c r="MEB17" s="163"/>
      <c r="MEC17" s="163"/>
      <c r="MED17" s="163"/>
      <c r="MEE17" s="163"/>
      <c r="MEF17" s="163"/>
      <c r="MEG17" s="163"/>
      <c r="MEH17" s="163"/>
      <c r="MEI17" s="163"/>
      <c r="MEJ17" s="163"/>
      <c r="MEK17" s="163"/>
      <c r="MEL17" s="163"/>
      <c r="MEM17" s="163"/>
      <c r="MEN17" s="163"/>
      <c r="MEO17" s="163"/>
      <c r="MEP17" s="163"/>
      <c r="MEQ17" s="163"/>
      <c r="MER17" s="163"/>
      <c r="MES17" s="163"/>
      <c r="MET17" s="163"/>
      <c r="MEU17" s="163"/>
      <c r="MEV17" s="163"/>
      <c r="MEW17" s="163"/>
      <c r="MEX17" s="163"/>
      <c r="MEY17" s="163"/>
      <c r="MEZ17" s="163"/>
      <c r="MFA17" s="163"/>
      <c r="MFB17" s="163"/>
      <c r="MFC17" s="163"/>
      <c r="MFD17" s="163"/>
      <c r="MFE17" s="163"/>
      <c r="MFF17" s="163"/>
      <c r="MFG17" s="163"/>
      <c r="MFH17" s="163"/>
      <c r="MFI17" s="163"/>
      <c r="MFJ17" s="163"/>
      <c r="MFK17" s="163"/>
      <c r="MFL17" s="163"/>
      <c r="MFM17" s="163"/>
      <c r="MFN17" s="163"/>
      <c r="MFO17" s="163"/>
      <c r="MFP17" s="163"/>
      <c r="MFQ17" s="163"/>
      <c r="MFR17" s="163"/>
      <c r="MFS17" s="163"/>
      <c r="MFT17" s="163"/>
      <c r="MFU17" s="163"/>
      <c r="MFV17" s="163"/>
      <c r="MFW17" s="163"/>
      <c r="MFX17" s="163"/>
      <c r="MFY17" s="163"/>
      <c r="MFZ17" s="163"/>
      <c r="MGA17" s="163"/>
      <c r="MGB17" s="163"/>
      <c r="MGC17" s="163"/>
      <c r="MGD17" s="163"/>
      <c r="MGE17" s="163"/>
      <c r="MGF17" s="163"/>
      <c r="MGG17" s="163"/>
      <c r="MGH17" s="163"/>
      <c r="MGI17" s="163"/>
      <c r="MGJ17" s="163"/>
      <c r="MGK17" s="163"/>
      <c r="MGL17" s="163"/>
      <c r="MGM17" s="163"/>
      <c r="MGN17" s="163"/>
      <c r="MGO17" s="163"/>
      <c r="MGP17" s="163"/>
      <c r="MGQ17" s="163"/>
      <c r="MGR17" s="163"/>
      <c r="MGS17" s="163"/>
      <c r="MGT17" s="163"/>
      <c r="MGU17" s="163"/>
      <c r="MGV17" s="163"/>
      <c r="MGW17" s="163"/>
      <c r="MGX17" s="163"/>
      <c r="MGY17" s="163"/>
      <c r="MGZ17" s="163"/>
      <c r="MHA17" s="163"/>
      <c r="MHB17" s="163"/>
      <c r="MHC17" s="163"/>
      <c r="MHD17" s="163"/>
      <c r="MHE17" s="163"/>
      <c r="MHF17" s="163"/>
      <c r="MHG17" s="163"/>
      <c r="MHH17" s="163"/>
      <c r="MHI17" s="163"/>
      <c r="MHJ17" s="163"/>
      <c r="MHK17" s="163"/>
      <c r="MHL17" s="163"/>
      <c r="MHM17" s="163"/>
      <c r="MHN17" s="163"/>
      <c r="MHO17" s="163"/>
      <c r="MHP17" s="163"/>
      <c r="MHQ17" s="163"/>
      <c r="MHR17" s="163"/>
      <c r="MHS17" s="163"/>
      <c r="MHT17" s="163"/>
      <c r="MHU17" s="163"/>
      <c r="MHV17" s="163"/>
      <c r="MHW17" s="163"/>
      <c r="MHX17" s="163"/>
      <c r="MHY17" s="163"/>
      <c r="MHZ17" s="163"/>
      <c r="MIA17" s="163"/>
      <c r="MIB17" s="163"/>
      <c r="MIC17" s="163"/>
      <c r="MID17" s="163"/>
      <c r="MIE17" s="163"/>
      <c r="MIF17" s="163"/>
      <c r="MIG17" s="163"/>
      <c r="MIH17" s="163"/>
      <c r="MII17" s="163"/>
      <c r="MIJ17" s="163"/>
      <c r="MIK17" s="163"/>
      <c r="MIL17" s="163"/>
      <c r="MIM17" s="163"/>
      <c r="MIN17" s="163"/>
      <c r="MIO17" s="163"/>
      <c r="MIP17" s="163"/>
      <c r="MIQ17" s="163"/>
      <c r="MIR17" s="163"/>
      <c r="MIS17" s="163"/>
      <c r="MIT17" s="163"/>
      <c r="MIU17" s="163"/>
      <c r="MIV17" s="163"/>
      <c r="MIW17" s="163"/>
      <c r="MIX17" s="163"/>
      <c r="MIY17" s="163"/>
      <c r="MIZ17" s="163"/>
      <c r="MJA17" s="163"/>
      <c r="MJB17" s="163"/>
      <c r="MJC17" s="163"/>
      <c r="MJD17" s="163"/>
      <c r="MJE17" s="163"/>
      <c r="MJF17" s="163"/>
      <c r="MJG17" s="163"/>
      <c r="MJH17" s="163"/>
      <c r="MJI17" s="163"/>
      <c r="MJJ17" s="163"/>
      <c r="MJK17" s="163"/>
      <c r="MJL17" s="163"/>
      <c r="MJM17" s="163"/>
      <c r="MJN17" s="163"/>
      <c r="MJO17" s="163"/>
      <c r="MJP17" s="163"/>
      <c r="MJQ17" s="163"/>
      <c r="MJR17" s="163"/>
      <c r="MJS17" s="163"/>
      <c r="MJT17" s="163"/>
      <c r="MJU17" s="163"/>
      <c r="MJV17" s="163"/>
      <c r="MJW17" s="163"/>
      <c r="MJX17" s="163"/>
      <c r="MJY17" s="163"/>
      <c r="MJZ17" s="163"/>
      <c r="MKA17" s="163"/>
      <c r="MKB17" s="163"/>
      <c r="MKC17" s="163"/>
      <c r="MKD17" s="163"/>
      <c r="MKE17" s="163"/>
      <c r="MKF17" s="163"/>
      <c r="MKG17" s="163"/>
      <c r="MKH17" s="163"/>
      <c r="MKI17" s="163"/>
      <c r="MKJ17" s="163"/>
      <c r="MKK17" s="163"/>
      <c r="MKL17" s="163"/>
      <c r="MKM17" s="163"/>
      <c r="MKN17" s="163"/>
      <c r="MKO17" s="163"/>
      <c r="MKP17" s="163"/>
      <c r="MKQ17" s="163"/>
      <c r="MKR17" s="163"/>
      <c r="MKS17" s="163"/>
      <c r="MKT17" s="163"/>
      <c r="MKU17" s="163"/>
      <c r="MKV17" s="163"/>
      <c r="MKW17" s="163"/>
      <c r="MKX17" s="163"/>
      <c r="MKY17" s="163"/>
      <c r="MKZ17" s="163"/>
      <c r="MLA17" s="163"/>
      <c r="MLB17" s="163"/>
      <c r="MLC17" s="163"/>
      <c r="MLD17" s="163"/>
      <c r="MLE17" s="163"/>
      <c r="MLF17" s="163"/>
      <c r="MLG17" s="163"/>
      <c r="MLH17" s="163"/>
      <c r="MLI17" s="163"/>
      <c r="MLJ17" s="163"/>
      <c r="MLK17" s="163"/>
      <c r="MLL17" s="163"/>
      <c r="MLM17" s="163"/>
      <c r="MLN17" s="163"/>
      <c r="MLO17" s="163"/>
      <c r="MLP17" s="163"/>
      <c r="MLQ17" s="163"/>
      <c r="MLR17" s="163"/>
      <c r="MLS17" s="163"/>
      <c r="MLT17" s="163"/>
      <c r="MLU17" s="163"/>
      <c r="MLV17" s="163"/>
      <c r="MLW17" s="163"/>
      <c r="MLX17" s="163"/>
      <c r="MLY17" s="163"/>
      <c r="MLZ17" s="163"/>
      <c r="MMA17" s="163"/>
      <c r="MMB17" s="163"/>
      <c r="MMC17" s="163"/>
      <c r="MMD17" s="163"/>
      <c r="MME17" s="163"/>
      <c r="MMF17" s="163"/>
      <c r="MMG17" s="163"/>
      <c r="MMH17" s="163"/>
      <c r="MMI17" s="163"/>
      <c r="MMJ17" s="163"/>
      <c r="MMK17" s="163"/>
      <c r="MML17" s="163"/>
      <c r="MMM17" s="163"/>
      <c r="MMN17" s="163"/>
      <c r="MMO17" s="163"/>
      <c r="MMP17" s="163"/>
      <c r="MMQ17" s="163"/>
      <c r="MMR17" s="163"/>
      <c r="MMS17" s="163"/>
      <c r="MMT17" s="163"/>
      <c r="MMU17" s="163"/>
      <c r="MMV17" s="163"/>
      <c r="MMW17" s="163"/>
      <c r="MMX17" s="163"/>
      <c r="MMY17" s="163"/>
      <c r="MMZ17" s="163"/>
      <c r="MNA17" s="163"/>
      <c r="MNB17" s="163"/>
      <c r="MNC17" s="163"/>
      <c r="MND17" s="163"/>
      <c r="MNE17" s="163"/>
      <c r="MNF17" s="163"/>
      <c r="MNG17" s="163"/>
      <c r="MNH17" s="163"/>
      <c r="MNI17" s="163"/>
      <c r="MNJ17" s="163"/>
      <c r="MNK17" s="163"/>
      <c r="MNL17" s="163"/>
      <c r="MNM17" s="163"/>
      <c r="MNN17" s="163"/>
      <c r="MNO17" s="163"/>
      <c r="MNP17" s="163"/>
      <c r="MNQ17" s="163"/>
      <c r="MNR17" s="163"/>
      <c r="MNS17" s="163"/>
      <c r="MNT17" s="163"/>
      <c r="MNU17" s="163"/>
      <c r="MNV17" s="163"/>
      <c r="MNW17" s="163"/>
      <c r="MNX17" s="163"/>
      <c r="MNY17" s="163"/>
      <c r="MNZ17" s="163"/>
      <c r="MOA17" s="163"/>
      <c r="MOB17" s="163"/>
      <c r="MOC17" s="163"/>
      <c r="MOD17" s="163"/>
      <c r="MOE17" s="163"/>
      <c r="MOF17" s="163"/>
      <c r="MOG17" s="163"/>
      <c r="MOH17" s="163"/>
      <c r="MOI17" s="163"/>
      <c r="MOJ17" s="163"/>
      <c r="MOK17" s="163"/>
      <c r="MOL17" s="163"/>
      <c r="MOM17" s="163"/>
      <c r="MON17" s="163"/>
      <c r="MOO17" s="163"/>
      <c r="MOP17" s="163"/>
      <c r="MOQ17" s="163"/>
      <c r="MOR17" s="163"/>
      <c r="MOS17" s="163"/>
      <c r="MOT17" s="163"/>
      <c r="MOU17" s="163"/>
      <c r="MOV17" s="163"/>
      <c r="MOW17" s="163"/>
      <c r="MOX17" s="163"/>
      <c r="MOY17" s="163"/>
      <c r="MOZ17" s="163"/>
      <c r="MPA17" s="163"/>
      <c r="MPB17" s="163"/>
      <c r="MPC17" s="163"/>
      <c r="MPD17" s="163"/>
      <c r="MPE17" s="163"/>
      <c r="MPF17" s="163"/>
      <c r="MPG17" s="163"/>
      <c r="MPH17" s="163"/>
      <c r="MPI17" s="163"/>
      <c r="MPJ17" s="163"/>
      <c r="MPK17" s="163"/>
      <c r="MPL17" s="163"/>
      <c r="MPM17" s="163"/>
      <c r="MPN17" s="163"/>
      <c r="MPO17" s="163"/>
      <c r="MPP17" s="163"/>
      <c r="MPQ17" s="163"/>
      <c r="MPR17" s="163"/>
      <c r="MPS17" s="163"/>
      <c r="MPT17" s="163"/>
      <c r="MPU17" s="163"/>
      <c r="MPV17" s="163"/>
      <c r="MPW17" s="163"/>
      <c r="MPX17" s="163"/>
      <c r="MPY17" s="163"/>
      <c r="MPZ17" s="163"/>
      <c r="MQA17" s="163"/>
      <c r="MQB17" s="163"/>
      <c r="MQC17" s="163"/>
      <c r="MQD17" s="163"/>
      <c r="MQE17" s="163"/>
      <c r="MQF17" s="163"/>
      <c r="MQG17" s="163"/>
      <c r="MQH17" s="163"/>
      <c r="MQI17" s="163"/>
      <c r="MQJ17" s="163"/>
      <c r="MQK17" s="163"/>
      <c r="MQL17" s="163"/>
      <c r="MQM17" s="163"/>
      <c r="MQN17" s="163"/>
      <c r="MQO17" s="163"/>
      <c r="MQP17" s="163"/>
      <c r="MQQ17" s="163"/>
      <c r="MQR17" s="163"/>
      <c r="MQS17" s="163"/>
      <c r="MQT17" s="163"/>
      <c r="MQU17" s="163"/>
      <c r="MQV17" s="163"/>
      <c r="MQW17" s="163"/>
      <c r="MQX17" s="163"/>
      <c r="MQY17" s="163"/>
      <c r="MQZ17" s="163"/>
      <c r="MRA17" s="163"/>
      <c r="MRB17" s="163"/>
      <c r="MRC17" s="163"/>
      <c r="MRD17" s="163"/>
      <c r="MRE17" s="163"/>
      <c r="MRF17" s="163"/>
      <c r="MRG17" s="163"/>
      <c r="MRH17" s="163"/>
      <c r="MRI17" s="163"/>
      <c r="MRJ17" s="163"/>
      <c r="MRK17" s="163"/>
      <c r="MRL17" s="163"/>
      <c r="MRM17" s="163"/>
      <c r="MRN17" s="163"/>
      <c r="MRO17" s="163"/>
      <c r="MRP17" s="163"/>
      <c r="MRQ17" s="163"/>
      <c r="MRR17" s="163"/>
      <c r="MRS17" s="163"/>
      <c r="MRT17" s="163"/>
      <c r="MRU17" s="163"/>
      <c r="MRV17" s="163"/>
      <c r="MRW17" s="163"/>
      <c r="MRX17" s="163"/>
      <c r="MRY17" s="163"/>
      <c r="MRZ17" s="163"/>
      <c r="MSA17" s="163"/>
      <c r="MSB17" s="163"/>
      <c r="MSC17" s="163"/>
      <c r="MSD17" s="163"/>
      <c r="MSE17" s="163"/>
      <c r="MSF17" s="163"/>
      <c r="MSG17" s="163"/>
      <c r="MSH17" s="163"/>
      <c r="MSI17" s="163"/>
      <c r="MSJ17" s="163"/>
      <c r="MSK17" s="163"/>
      <c r="MSL17" s="163"/>
      <c r="MSM17" s="163"/>
      <c r="MSN17" s="163"/>
      <c r="MSO17" s="163"/>
      <c r="MSP17" s="163"/>
      <c r="MSQ17" s="163"/>
      <c r="MSR17" s="163"/>
      <c r="MSS17" s="163"/>
      <c r="MST17" s="163"/>
      <c r="MSU17" s="163"/>
      <c r="MSV17" s="163"/>
      <c r="MSW17" s="163"/>
      <c r="MSX17" s="163"/>
      <c r="MSY17" s="163"/>
      <c r="MSZ17" s="163"/>
      <c r="MTA17" s="163"/>
      <c r="MTB17" s="163"/>
      <c r="MTC17" s="163"/>
      <c r="MTD17" s="163"/>
      <c r="MTE17" s="163"/>
      <c r="MTF17" s="163"/>
      <c r="MTG17" s="163"/>
      <c r="MTH17" s="163"/>
      <c r="MTI17" s="163"/>
      <c r="MTJ17" s="163"/>
      <c r="MTK17" s="163"/>
      <c r="MTL17" s="163"/>
      <c r="MTM17" s="163"/>
      <c r="MTN17" s="163"/>
      <c r="MTO17" s="163"/>
      <c r="MTP17" s="163"/>
      <c r="MTQ17" s="163"/>
      <c r="MTR17" s="163"/>
      <c r="MTS17" s="163"/>
      <c r="MTT17" s="163"/>
      <c r="MTU17" s="163"/>
      <c r="MTV17" s="163"/>
      <c r="MTW17" s="163"/>
      <c r="MTX17" s="163"/>
      <c r="MTY17" s="163"/>
      <c r="MTZ17" s="163"/>
      <c r="MUA17" s="163"/>
      <c r="MUB17" s="163"/>
      <c r="MUC17" s="163"/>
      <c r="MUD17" s="163"/>
      <c r="MUE17" s="163"/>
      <c r="MUF17" s="163"/>
      <c r="MUG17" s="163"/>
      <c r="MUH17" s="163"/>
      <c r="MUI17" s="163"/>
      <c r="MUJ17" s="163"/>
      <c r="MUK17" s="163"/>
      <c r="MUL17" s="163"/>
      <c r="MUM17" s="163"/>
      <c r="MUN17" s="163"/>
      <c r="MUO17" s="163"/>
      <c r="MUP17" s="163"/>
      <c r="MUQ17" s="163"/>
      <c r="MUR17" s="163"/>
      <c r="MUS17" s="163"/>
      <c r="MUT17" s="163"/>
      <c r="MUU17" s="163"/>
      <c r="MUV17" s="163"/>
      <c r="MUW17" s="163"/>
      <c r="MUX17" s="163"/>
      <c r="MUY17" s="163"/>
      <c r="MUZ17" s="163"/>
      <c r="MVA17" s="163"/>
      <c r="MVB17" s="163"/>
      <c r="MVC17" s="163"/>
      <c r="MVD17" s="163"/>
      <c r="MVE17" s="163"/>
      <c r="MVF17" s="163"/>
      <c r="MVG17" s="163"/>
      <c r="MVH17" s="163"/>
      <c r="MVI17" s="163"/>
      <c r="MVJ17" s="163"/>
      <c r="MVK17" s="163"/>
      <c r="MVL17" s="163"/>
      <c r="MVM17" s="163"/>
      <c r="MVN17" s="163"/>
      <c r="MVO17" s="163"/>
      <c r="MVP17" s="163"/>
      <c r="MVQ17" s="163"/>
      <c r="MVR17" s="163"/>
      <c r="MVS17" s="163"/>
      <c r="MVT17" s="163"/>
      <c r="MVU17" s="163"/>
      <c r="MVV17" s="163"/>
      <c r="MVW17" s="163"/>
      <c r="MVX17" s="163"/>
      <c r="MVY17" s="163"/>
      <c r="MVZ17" s="163"/>
      <c r="MWA17" s="163"/>
      <c r="MWB17" s="163"/>
      <c r="MWC17" s="163"/>
      <c r="MWD17" s="163"/>
      <c r="MWE17" s="163"/>
      <c r="MWF17" s="163"/>
      <c r="MWG17" s="163"/>
      <c r="MWH17" s="163"/>
      <c r="MWI17" s="163"/>
      <c r="MWJ17" s="163"/>
      <c r="MWK17" s="163"/>
      <c r="MWL17" s="163"/>
      <c r="MWM17" s="163"/>
      <c r="MWN17" s="163"/>
      <c r="MWO17" s="163"/>
      <c r="MWP17" s="163"/>
      <c r="MWQ17" s="163"/>
      <c r="MWR17" s="163"/>
      <c r="MWS17" s="163"/>
      <c r="MWT17" s="163"/>
      <c r="MWU17" s="163"/>
      <c r="MWV17" s="163"/>
      <c r="MWW17" s="163"/>
      <c r="MWX17" s="163"/>
      <c r="MWY17" s="163"/>
      <c r="MWZ17" s="163"/>
      <c r="MXA17" s="163"/>
      <c r="MXB17" s="163"/>
      <c r="MXC17" s="163"/>
      <c r="MXD17" s="163"/>
      <c r="MXE17" s="163"/>
      <c r="MXF17" s="163"/>
      <c r="MXG17" s="163"/>
      <c r="MXH17" s="163"/>
      <c r="MXI17" s="163"/>
      <c r="MXJ17" s="163"/>
      <c r="MXK17" s="163"/>
      <c r="MXL17" s="163"/>
      <c r="MXM17" s="163"/>
      <c r="MXN17" s="163"/>
      <c r="MXO17" s="163"/>
      <c r="MXP17" s="163"/>
      <c r="MXQ17" s="163"/>
      <c r="MXR17" s="163"/>
      <c r="MXS17" s="163"/>
      <c r="MXT17" s="163"/>
      <c r="MXU17" s="163"/>
      <c r="MXV17" s="163"/>
      <c r="MXW17" s="163"/>
      <c r="MXX17" s="163"/>
      <c r="MXY17" s="163"/>
      <c r="MXZ17" s="163"/>
      <c r="MYA17" s="163"/>
      <c r="MYB17" s="163"/>
      <c r="MYC17" s="163"/>
      <c r="MYD17" s="163"/>
      <c r="MYE17" s="163"/>
      <c r="MYF17" s="163"/>
      <c r="MYG17" s="163"/>
      <c r="MYH17" s="163"/>
      <c r="MYI17" s="163"/>
      <c r="MYJ17" s="163"/>
      <c r="MYK17" s="163"/>
      <c r="MYL17" s="163"/>
      <c r="MYM17" s="163"/>
      <c r="MYN17" s="163"/>
      <c r="MYO17" s="163"/>
      <c r="MYP17" s="163"/>
      <c r="MYQ17" s="163"/>
      <c r="MYR17" s="163"/>
      <c r="MYS17" s="163"/>
      <c r="MYT17" s="163"/>
      <c r="MYU17" s="163"/>
      <c r="MYV17" s="163"/>
      <c r="MYW17" s="163"/>
      <c r="MYX17" s="163"/>
      <c r="MYY17" s="163"/>
      <c r="MYZ17" s="163"/>
      <c r="MZA17" s="163"/>
      <c r="MZB17" s="163"/>
      <c r="MZC17" s="163"/>
      <c r="MZD17" s="163"/>
      <c r="MZE17" s="163"/>
      <c r="MZF17" s="163"/>
      <c r="MZG17" s="163"/>
      <c r="MZH17" s="163"/>
      <c r="MZI17" s="163"/>
      <c r="MZJ17" s="163"/>
      <c r="MZK17" s="163"/>
      <c r="MZL17" s="163"/>
      <c r="MZM17" s="163"/>
      <c r="MZN17" s="163"/>
      <c r="MZO17" s="163"/>
      <c r="MZP17" s="163"/>
      <c r="MZQ17" s="163"/>
      <c r="MZR17" s="163"/>
      <c r="MZS17" s="163"/>
      <c r="MZT17" s="163"/>
      <c r="MZU17" s="163"/>
      <c r="MZV17" s="163"/>
      <c r="MZW17" s="163"/>
      <c r="MZX17" s="163"/>
      <c r="MZY17" s="163"/>
      <c r="MZZ17" s="163"/>
      <c r="NAA17" s="163"/>
      <c r="NAB17" s="163"/>
      <c r="NAC17" s="163"/>
      <c r="NAD17" s="163"/>
      <c r="NAE17" s="163"/>
      <c r="NAF17" s="163"/>
      <c r="NAG17" s="163"/>
      <c r="NAH17" s="163"/>
      <c r="NAI17" s="163"/>
      <c r="NAJ17" s="163"/>
      <c r="NAK17" s="163"/>
      <c r="NAL17" s="163"/>
      <c r="NAM17" s="163"/>
      <c r="NAN17" s="163"/>
      <c r="NAO17" s="163"/>
      <c r="NAP17" s="163"/>
      <c r="NAQ17" s="163"/>
      <c r="NAR17" s="163"/>
      <c r="NAS17" s="163"/>
      <c r="NAT17" s="163"/>
      <c r="NAU17" s="163"/>
      <c r="NAV17" s="163"/>
      <c r="NAW17" s="163"/>
      <c r="NAX17" s="163"/>
      <c r="NAY17" s="163"/>
      <c r="NAZ17" s="163"/>
      <c r="NBA17" s="163"/>
      <c r="NBB17" s="163"/>
      <c r="NBC17" s="163"/>
      <c r="NBD17" s="163"/>
      <c r="NBE17" s="163"/>
      <c r="NBF17" s="163"/>
      <c r="NBG17" s="163"/>
      <c r="NBH17" s="163"/>
      <c r="NBI17" s="163"/>
      <c r="NBJ17" s="163"/>
      <c r="NBK17" s="163"/>
      <c r="NBL17" s="163"/>
      <c r="NBM17" s="163"/>
      <c r="NBN17" s="163"/>
      <c r="NBO17" s="163"/>
      <c r="NBP17" s="163"/>
      <c r="NBQ17" s="163"/>
      <c r="NBR17" s="163"/>
      <c r="NBS17" s="163"/>
      <c r="NBT17" s="163"/>
      <c r="NBU17" s="163"/>
      <c r="NBV17" s="163"/>
      <c r="NBW17" s="163"/>
      <c r="NBX17" s="163"/>
      <c r="NBY17" s="163"/>
      <c r="NBZ17" s="163"/>
      <c r="NCA17" s="163"/>
      <c r="NCB17" s="163"/>
      <c r="NCC17" s="163"/>
      <c r="NCD17" s="163"/>
      <c r="NCE17" s="163"/>
      <c r="NCF17" s="163"/>
      <c r="NCG17" s="163"/>
      <c r="NCH17" s="163"/>
      <c r="NCI17" s="163"/>
      <c r="NCJ17" s="163"/>
      <c r="NCK17" s="163"/>
      <c r="NCL17" s="163"/>
      <c r="NCM17" s="163"/>
      <c r="NCN17" s="163"/>
      <c r="NCO17" s="163"/>
      <c r="NCP17" s="163"/>
      <c r="NCQ17" s="163"/>
      <c r="NCR17" s="163"/>
      <c r="NCS17" s="163"/>
      <c r="NCT17" s="163"/>
      <c r="NCU17" s="163"/>
      <c r="NCV17" s="163"/>
      <c r="NCW17" s="163"/>
      <c r="NCX17" s="163"/>
      <c r="NCY17" s="163"/>
      <c r="NCZ17" s="163"/>
      <c r="NDA17" s="163"/>
      <c r="NDB17" s="163"/>
      <c r="NDC17" s="163"/>
      <c r="NDD17" s="163"/>
      <c r="NDE17" s="163"/>
      <c r="NDF17" s="163"/>
      <c r="NDG17" s="163"/>
      <c r="NDH17" s="163"/>
      <c r="NDI17" s="163"/>
      <c r="NDJ17" s="163"/>
      <c r="NDK17" s="163"/>
      <c r="NDL17" s="163"/>
      <c r="NDM17" s="163"/>
      <c r="NDN17" s="163"/>
      <c r="NDO17" s="163"/>
      <c r="NDP17" s="163"/>
      <c r="NDQ17" s="163"/>
      <c r="NDR17" s="163"/>
      <c r="NDS17" s="163"/>
      <c r="NDT17" s="163"/>
      <c r="NDU17" s="163"/>
      <c r="NDV17" s="163"/>
      <c r="NDW17" s="163"/>
      <c r="NDX17" s="163"/>
      <c r="NDY17" s="163"/>
      <c r="NDZ17" s="163"/>
      <c r="NEA17" s="163"/>
      <c r="NEB17" s="163"/>
      <c r="NEC17" s="163"/>
      <c r="NED17" s="163"/>
      <c r="NEE17" s="163"/>
      <c r="NEF17" s="163"/>
      <c r="NEG17" s="163"/>
      <c r="NEH17" s="163"/>
      <c r="NEI17" s="163"/>
      <c r="NEJ17" s="163"/>
      <c r="NEK17" s="163"/>
      <c r="NEL17" s="163"/>
      <c r="NEM17" s="163"/>
      <c r="NEN17" s="163"/>
      <c r="NEO17" s="163"/>
      <c r="NEP17" s="163"/>
      <c r="NEQ17" s="163"/>
      <c r="NER17" s="163"/>
      <c r="NES17" s="163"/>
      <c r="NET17" s="163"/>
      <c r="NEU17" s="163"/>
      <c r="NEV17" s="163"/>
      <c r="NEW17" s="163"/>
      <c r="NEX17" s="163"/>
      <c r="NEY17" s="163"/>
      <c r="NEZ17" s="163"/>
      <c r="NFA17" s="163"/>
      <c r="NFB17" s="163"/>
      <c r="NFC17" s="163"/>
      <c r="NFD17" s="163"/>
      <c r="NFE17" s="163"/>
      <c r="NFF17" s="163"/>
      <c r="NFG17" s="163"/>
      <c r="NFH17" s="163"/>
      <c r="NFI17" s="163"/>
      <c r="NFJ17" s="163"/>
      <c r="NFK17" s="163"/>
      <c r="NFL17" s="163"/>
      <c r="NFM17" s="163"/>
      <c r="NFN17" s="163"/>
      <c r="NFO17" s="163"/>
      <c r="NFP17" s="163"/>
      <c r="NFQ17" s="163"/>
      <c r="NFR17" s="163"/>
      <c r="NFS17" s="163"/>
      <c r="NFT17" s="163"/>
      <c r="NFU17" s="163"/>
      <c r="NFV17" s="163"/>
      <c r="NFW17" s="163"/>
      <c r="NFX17" s="163"/>
      <c r="NFY17" s="163"/>
      <c r="NFZ17" s="163"/>
      <c r="NGA17" s="163"/>
      <c r="NGB17" s="163"/>
      <c r="NGC17" s="163"/>
      <c r="NGD17" s="163"/>
      <c r="NGE17" s="163"/>
      <c r="NGF17" s="163"/>
      <c r="NGG17" s="163"/>
      <c r="NGH17" s="163"/>
      <c r="NGI17" s="163"/>
      <c r="NGJ17" s="163"/>
      <c r="NGK17" s="163"/>
      <c r="NGL17" s="163"/>
      <c r="NGM17" s="163"/>
      <c r="NGN17" s="163"/>
      <c r="NGO17" s="163"/>
      <c r="NGP17" s="163"/>
      <c r="NGQ17" s="163"/>
      <c r="NGR17" s="163"/>
      <c r="NGS17" s="163"/>
      <c r="NGT17" s="163"/>
      <c r="NGU17" s="163"/>
      <c r="NGV17" s="163"/>
      <c r="NGW17" s="163"/>
      <c r="NGX17" s="163"/>
      <c r="NGY17" s="163"/>
      <c r="NGZ17" s="163"/>
      <c r="NHA17" s="163"/>
      <c r="NHB17" s="163"/>
      <c r="NHC17" s="163"/>
      <c r="NHD17" s="163"/>
      <c r="NHE17" s="163"/>
      <c r="NHF17" s="163"/>
      <c r="NHG17" s="163"/>
      <c r="NHH17" s="163"/>
      <c r="NHI17" s="163"/>
      <c r="NHJ17" s="163"/>
      <c r="NHK17" s="163"/>
      <c r="NHL17" s="163"/>
      <c r="NHM17" s="163"/>
      <c r="NHN17" s="163"/>
      <c r="NHO17" s="163"/>
      <c r="NHP17" s="163"/>
      <c r="NHQ17" s="163"/>
      <c r="NHR17" s="163"/>
      <c r="NHS17" s="163"/>
      <c r="NHT17" s="163"/>
      <c r="NHU17" s="163"/>
      <c r="NHV17" s="163"/>
      <c r="NHW17" s="163"/>
      <c r="NHX17" s="163"/>
      <c r="NHY17" s="163"/>
      <c r="NHZ17" s="163"/>
      <c r="NIA17" s="163"/>
      <c r="NIB17" s="163"/>
      <c r="NIC17" s="163"/>
      <c r="NID17" s="163"/>
      <c r="NIE17" s="163"/>
      <c r="NIF17" s="163"/>
      <c r="NIG17" s="163"/>
      <c r="NIH17" s="163"/>
      <c r="NII17" s="163"/>
      <c r="NIJ17" s="163"/>
      <c r="NIK17" s="163"/>
      <c r="NIL17" s="163"/>
      <c r="NIM17" s="163"/>
      <c r="NIN17" s="163"/>
      <c r="NIO17" s="163"/>
      <c r="NIP17" s="163"/>
      <c r="NIQ17" s="163"/>
      <c r="NIR17" s="163"/>
      <c r="NIS17" s="163"/>
      <c r="NIT17" s="163"/>
      <c r="NIU17" s="163"/>
      <c r="NIV17" s="163"/>
      <c r="NIW17" s="163"/>
      <c r="NIX17" s="163"/>
      <c r="NIY17" s="163"/>
      <c r="NIZ17" s="163"/>
      <c r="NJA17" s="163"/>
      <c r="NJB17" s="163"/>
      <c r="NJC17" s="163"/>
      <c r="NJD17" s="163"/>
      <c r="NJE17" s="163"/>
      <c r="NJF17" s="163"/>
      <c r="NJG17" s="163"/>
      <c r="NJH17" s="163"/>
      <c r="NJI17" s="163"/>
      <c r="NJJ17" s="163"/>
      <c r="NJK17" s="163"/>
      <c r="NJL17" s="163"/>
      <c r="NJM17" s="163"/>
      <c r="NJN17" s="163"/>
      <c r="NJO17" s="163"/>
      <c r="NJP17" s="163"/>
      <c r="NJQ17" s="163"/>
      <c r="NJR17" s="163"/>
      <c r="NJS17" s="163"/>
      <c r="NJT17" s="163"/>
      <c r="NJU17" s="163"/>
      <c r="NJV17" s="163"/>
      <c r="NJW17" s="163"/>
      <c r="NJX17" s="163"/>
      <c r="NJY17" s="163"/>
      <c r="NJZ17" s="163"/>
      <c r="NKA17" s="163"/>
      <c r="NKB17" s="163"/>
      <c r="NKC17" s="163"/>
      <c r="NKD17" s="163"/>
      <c r="NKE17" s="163"/>
      <c r="NKF17" s="163"/>
      <c r="NKG17" s="163"/>
      <c r="NKH17" s="163"/>
      <c r="NKI17" s="163"/>
      <c r="NKJ17" s="163"/>
      <c r="NKK17" s="163"/>
      <c r="NKL17" s="163"/>
      <c r="NKM17" s="163"/>
      <c r="NKN17" s="163"/>
      <c r="NKO17" s="163"/>
      <c r="NKP17" s="163"/>
      <c r="NKQ17" s="163"/>
      <c r="NKR17" s="163"/>
      <c r="NKS17" s="163"/>
      <c r="NKT17" s="163"/>
      <c r="NKU17" s="163"/>
      <c r="NKV17" s="163"/>
      <c r="NKW17" s="163"/>
      <c r="NKX17" s="163"/>
      <c r="NKY17" s="163"/>
      <c r="NKZ17" s="163"/>
      <c r="NLA17" s="163"/>
      <c r="NLB17" s="163"/>
      <c r="NLC17" s="163"/>
      <c r="NLD17" s="163"/>
      <c r="NLE17" s="163"/>
      <c r="NLF17" s="163"/>
      <c r="NLG17" s="163"/>
      <c r="NLH17" s="163"/>
      <c r="NLI17" s="163"/>
      <c r="NLJ17" s="163"/>
      <c r="NLK17" s="163"/>
      <c r="NLL17" s="163"/>
      <c r="NLM17" s="163"/>
      <c r="NLN17" s="163"/>
      <c r="NLO17" s="163"/>
      <c r="NLP17" s="163"/>
      <c r="NLQ17" s="163"/>
      <c r="NLR17" s="163"/>
      <c r="NLS17" s="163"/>
      <c r="NLT17" s="163"/>
      <c r="NLU17" s="163"/>
      <c r="NLV17" s="163"/>
      <c r="NLW17" s="163"/>
      <c r="NLX17" s="163"/>
      <c r="NLY17" s="163"/>
      <c r="NLZ17" s="163"/>
      <c r="NMA17" s="163"/>
      <c r="NMB17" s="163"/>
      <c r="NMC17" s="163"/>
      <c r="NMD17" s="163"/>
      <c r="NME17" s="163"/>
      <c r="NMF17" s="163"/>
      <c r="NMG17" s="163"/>
      <c r="NMH17" s="163"/>
      <c r="NMI17" s="163"/>
      <c r="NMJ17" s="163"/>
      <c r="NMK17" s="163"/>
      <c r="NML17" s="163"/>
      <c r="NMM17" s="163"/>
      <c r="NMN17" s="163"/>
      <c r="NMO17" s="163"/>
      <c r="NMP17" s="163"/>
      <c r="NMQ17" s="163"/>
      <c r="NMR17" s="163"/>
      <c r="NMS17" s="163"/>
      <c r="NMT17" s="163"/>
      <c r="NMU17" s="163"/>
      <c r="NMV17" s="163"/>
      <c r="NMW17" s="163"/>
      <c r="NMX17" s="163"/>
      <c r="NMY17" s="163"/>
      <c r="NMZ17" s="163"/>
      <c r="NNA17" s="163"/>
      <c r="NNB17" s="163"/>
      <c r="NNC17" s="163"/>
      <c r="NND17" s="163"/>
      <c r="NNE17" s="163"/>
      <c r="NNF17" s="163"/>
      <c r="NNG17" s="163"/>
      <c r="NNH17" s="163"/>
      <c r="NNI17" s="163"/>
      <c r="NNJ17" s="163"/>
      <c r="NNK17" s="163"/>
      <c r="NNL17" s="163"/>
      <c r="NNM17" s="163"/>
      <c r="NNN17" s="163"/>
      <c r="NNO17" s="163"/>
      <c r="NNP17" s="163"/>
      <c r="NNQ17" s="163"/>
      <c r="NNR17" s="163"/>
      <c r="NNS17" s="163"/>
      <c r="NNT17" s="163"/>
      <c r="NNU17" s="163"/>
      <c r="NNV17" s="163"/>
      <c r="NNW17" s="163"/>
      <c r="NNX17" s="163"/>
      <c r="NNY17" s="163"/>
      <c r="NNZ17" s="163"/>
      <c r="NOA17" s="163"/>
      <c r="NOB17" s="163"/>
      <c r="NOC17" s="163"/>
      <c r="NOD17" s="163"/>
      <c r="NOE17" s="163"/>
      <c r="NOF17" s="163"/>
      <c r="NOG17" s="163"/>
      <c r="NOH17" s="163"/>
      <c r="NOI17" s="163"/>
      <c r="NOJ17" s="163"/>
      <c r="NOK17" s="163"/>
      <c r="NOL17" s="163"/>
      <c r="NOM17" s="163"/>
      <c r="NON17" s="163"/>
      <c r="NOO17" s="163"/>
      <c r="NOP17" s="163"/>
      <c r="NOQ17" s="163"/>
      <c r="NOR17" s="163"/>
      <c r="NOS17" s="163"/>
      <c r="NOT17" s="163"/>
      <c r="NOU17" s="163"/>
      <c r="NOV17" s="163"/>
      <c r="NOW17" s="163"/>
      <c r="NOX17" s="163"/>
      <c r="NOY17" s="163"/>
      <c r="NOZ17" s="163"/>
      <c r="NPA17" s="163"/>
      <c r="NPB17" s="163"/>
      <c r="NPC17" s="163"/>
      <c r="NPD17" s="163"/>
      <c r="NPE17" s="163"/>
      <c r="NPF17" s="163"/>
      <c r="NPG17" s="163"/>
      <c r="NPH17" s="163"/>
      <c r="NPI17" s="163"/>
      <c r="NPJ17" s="163"/>
      <c r="NPK17" s="163"/>
      <c r="NPL17" s="163"/>
      <c r="NPM17" s="163"/>
      <c r="NPN17" s="163"/>
      <c r="NPO17" s="163"/>
      <c r="NPP17" s="163"/>
      <c r="NPQ17" s="163"/>
      <c r="NPR17" s="163"/>
      <c r="NPS17" s="163"/>
      <c r="NPT17" s="163"/>
      <c r="NPU17" s="163"/>
      <c r="NPV17" s="163"/>
      <c r="NPW17" s="163"/>
      <c r="NPX17" s="163"/>
      <c r="NPY17" s="163"/>
      <c r="NPZ17" s="163"/>
      <c r="NQA17" s="163"/>
      <c r="NQB17" s="163"/>
      <c r="NQC17" s="163"/>
      <c r="NQD17" s="163"/>
      <c r="NQE17" s="163"/>
      <c r="NQF17" s="163"/>
      <c r="NQG17" s="163"/>
      <c r="NQH17" s="163"/>
      <c r="NQI17" s="163"/>
      <c r="NQJ17" s="163"/>
      <c r="NQK17" s="163"/>
      <c r="NQL17" s="163"/>
      <c r="NQM17" s="163"/>
      <c r="NQN17" s="163"/>
      <c r="NQO17" s="163"/>
      <c r="NQP17" s="163"/>
      <c r="NQQ17" s="163"/>
      <c r="NQR17" s="163"/>
      <c r="NQS17" s="163"/>
      <c r="NQT17" s="163"/>
      <c r="NQU17" s="163"/>
      <c r="NQV17" s="163"/>
      <c r="NQW17" s="163"/>
      <c r="NQX17" s="163"/>
      <c r="NQY17" s="163"/>
      <c r="NQZ17" s="163"/>
      <c r="NRA17" s="163"/>
      <c r="NRB17" s="163"/>
      <c r="NRC17" s="163"/>
      <c r="NRD17" s="163"/>
      <c r="NRE17" s="163"/>
      <c r="NRF17" s="163"/>
      <c r="NRG17" s="163"/>
      <c r="NRH17" s="163"/>
      <c r="NRI17" s="163"/>
      <c r="NRJ17" s="163"/>
      <c r="NRK17" s="163"/>
      <c r="NRL17" s="163"/>
      <c r="NRM17" s="163"/>
      <c r="NRN17" s="163"/>
      <c r="NRO17" s="163"/>
      <c r="NRP17" s="163"/>
      <c r="NRQ17" s="163"/>
      <c r="NRR17" s="163"/>
      <c r="NRS17" s="163"/>
      <c r="NRT17" s="163"/>
      <c r="NRU17" s="163"/>
      <c r="NRV17" s="163"/>
      <c r="NRW17" s="163"/>
      <c r="NRX17" s="163"/>
      <c r="NRY17" s="163"/>
      <c r="NRZ17" s="163"/>
      <c r="NSA17" s="163"/>
      <c r="NSB17" s="163"/>
      <c r="NSC17" s="163"/>
      <c r="NSD17" s="163"/>
      <c r="NSE17" s="163"/>
      <c r="NSF17" s="163"/>
      <c r="NSG17" s="163"/>
      <c r="NSH17" s="163"/>
      <c r="NSI17" s="163"/>
      <c r="NSJ17" s="163"/>
      <c r="NSK17" s="163"/>
      <c r="NSL17" s="163"/>
      <c r="NSM17" s="163"/>
      <c r="NSN17" s="163"/>
      <c r="NSO17" s="163"/>
      <c r="NSP17" s="163"/>
      <c r="NSQ17" s="163"/>
      <c r="NSR17" s="163"/>
      <c r="NSS17" s="163"/>
      <c r="NST17" s="163"/>
      <c r="NSU17" s="163"/>
      <c r="NSV17" s="163"/>
      <c r="NSW17" s="163"/>
      <c r="NSX17" s="163"/>
      <c r="NSY17" s="163"/>
      <c r="NSZ17" s="163"/>
      <c r="NTA17" s="163"/>
      <c r="NTB17" s="163"/>
      <c r="NTC17" s="163"/>
      <c r="NTD17" s="163"/>
      <c r="NTE17" s="163"/>
      <c r="NTF17" s="163"/>
      <c r="NTG17" s="163"/>
      <c r="NTH17" s="163"/>
      <c r="NTI17" s="163"/>
      <c r="NTJ17" s="163"/>
      <c r="NTK17" s="163"/>
      <c r="NTL17" s="163"/>
      <c r="NTM17" s="163"/>
      <c r="NTN17" s="163"/>
      <c r="NTO17" s="163"/>
      <c r="NTP17" s="163"/>
      <c r="NTQ17" s="163"/>
      <c r="NTR17" s="163"/>
      <c r="NTS17" s="163"/>
      <c r="NTT17" s="163"/>
      <c r="NTU17" s="163"/>
      <c r="NTV17" s="163"/>
      <c r="NTW17" s="163"/>
      <c r="NTX17" s="163"/>
      <c r="NTY17" s="163"/>
      <c r="NTZ17" s="163"/>
      <c r="NUA17" s="163"/>
      <c r="NUB17" s="163"/>
      <c r="NUC17" s="163"/>
      <c r="NUD17" s="163"/>
      <c r="NUE17" s="163"/>
      <c r="NUF17" s="163"/>
      <c r="NUG17" s="163"/>
      <c r="NUH17" s="163"/>
      <c r="NUI17" s="163"/>
      <c r="NUJ17" s="163"/>
      <c r="NUK17" s="163"/>
      <c r="NUL17" s="163"/>
      <c r="NUM17" s="163"/>
      <c r="NUN17" s="163"/>
      <c r="NUO17" s="163"/>
      <c r="NUP17" s="163"/>
      <c r="NUQ17" s="163"/>
      <c r="NUR17" s="163"/>
      <c r="NUS17" s="163"/>
      <c r="NUT17" s="163"/>
      <c r="NUU17" s="163"/>
      <c r="NUV17" s="163"/>
      <c r="NUW17" s="163"/>
      <c r="NUX17" s="163"/>
      <c r="NUY17" s="163"/>
      <c r="NUZ17" s="163"/>
      <c r="NVA17" s="163"/>
      <c r="NVB17" s="163"/>
      <c r="NVC17" s="163"/>
      <c r="NVD17" s="163"/>
      <c r="NVE17" s="163"/>
      <c r="NVF17" s="163"/>
      <c r="NVG17" s="163"/>
      <c r="NVH17" s="163"/>
      <c r="NVI17" s="163"/>
      <c r="NVJ17" s="163"/>
      <c r="NVK17" s="163"/>
      <c r="NVL17" s="163"/>
      <c r="NVM17" s="163"/>
      <c r="NVN17" s="163"/>
      <c r="NVO17" s="163"/>
      <c r="NVP17" s="163"/>
      <c r="NVQ17" s="163"/>
      <c r="NVR17" s="163"/>
      <c r="NVS17" s="163"/>
      <c r="NVT17" s="163"/>
      <c r="NVU17" s="163"/>
      <c r="NVV17" s="163"/>
      <c r="NVW17" s="163"/>
      <c r="NVX17" s="163"/>
      <c r="NVY17" s="163"/>
      <c r="NVZ17" s="163"/>
      <c r="NWA17" s="163"/>
      <c r="NWB17" s="163"/>
      <c r="NWC17" s="163"/>
      <c r="NWD17" s="163"/>
      <c r="NWE17" s="163"/>
      <c r="NWF17" s="163"/>
      <c r="NWG17" s="163"/>
      <c r="NWH17" s="163"/>
      <c r="NWI17" s="163"/>
      <c r="NWJ17" s="163"/>
      <c r="NWK17" s="163"/>
      <c r="NWL17" s="163"/>
      <c r="NWM17" s="163"/>
      <c r="NWN17" s="163"/>
      <c r="NWO17" s="163"/>
      <c r="NWP17" s="163"/>
      <c r="NWQ17" s="163"/>
      <c r="NWR17" s="163"/>
      <c r="NWS17" s="163"/>
      <c r="NWT17" s="163"/>
      <c r="NWU17" s="163"/>
      <c r="NWV17" s="163"/>
      <c r="NWW17" s="163"/>
      <c r="NWX17" s="163"/>
      <c r="NWY17" s="163"/>
      <c r="NWZ17" s="163"/>
      <c r="NXA17" s="163"/>
      <c r="NXB17" s="163"/>
      <c r="NXC17" s="163"/>
      <c r="NXD17" s="163"/>
      <c r="NXE17" s="163"/>
      <c r="NXF17" s="163"/>
      <c r="NXG17" s="163"/>
      <c r="NXH17" s="163"/>
      <c r="NXI17" s="163"/>
      <c r="NXJ17" s="163"/>
      <c r="NXK17" s="163"/>
      <c r="NXL17" s="163"/>
      <c r="NXM17" s="163"/>
      <c r="NXN17" s="163"/>
      <c r="NXO17" s="163"/>
      <c r="NXP17" s="163"/>
      <c r="NXQ17" s="163"/>
      <c r="NXR17" s="163"/>
      <c r="NXS17" s="163"/>
      <c r="NXT17" s="163"/>
      <c r="NXU17" s="163"/>
      <c r="NXV17" s="163"/>
      <c r="NXW17" s="163"/>
      <c r="NXX17" s="163"/>
      <c r="NXY17" s="163"/>
      <c r="NXZ17" s="163"/>
      <c r="NYA17" s="163"/>
      <c r="NYB17" s="163"/>
      <c r="NYC17" s="163"/>
      <c r="NYD17" s="163"/>
      <c r="NYE17" s="163"/>
      <c r="NYF17" s="163"/>
      <c r="NYG17" s="163"/>
      <c r="NYH17" s="163"/>
      <c r="NYI17" s="163"/>
      <c r="NYJ17" s="163"/>
      <c r="NYK17" s="163"/>
      <c r="NYL17" s="163"/>
      <c r="NYM17" s="163"/>
      <c r="NYN17" s="163"/>
      <c r="NYO17" s="163"/>
      <c r="NYP17" s="163"/>
      <c r="NYQ17" s="163"/>
      <c r="NYR17" s="163"/>
      <c r="NYS17" s="163"/>
      <c r="NYT17" s="163"/>
      <c r="NYU17" s="163"/>
      <c r="NYV17" s="163"/>
      <c r="NYW17" s="163"/>
      <c r="NYX17" s="163"/>
      <c r="NYY17" s="163"/>
      <c r="NYZ17" s="163"/>
      <c r="NZA17" s="163"/>
      <c r="NZB17" s="163"/>
      <c r="NZC17" s="163"/>
      <c r="NZD17" s="163"/>
      <c r="NZE17" s="163"/>
      <c r="NZF17" s="163"/>
      <c r="NZG17" s="163"/>
      <c r="NZH17" s="163"/>
      <c r="NZI17" s="163"/>
      <c r="NZJ17" s="163"/>
      <c r="NZK17" s="163"/>
      <c r="NZL17" s="163"/>
      <c r="NZM17" s="163"/>
      <c r="NZN17" s="163"/>
      <c r="NZO17" s="163"/>
      <c r="NZP17" s="163"/>
      <c r="NZQ17" s="163"/>
      <c r="NZR17" s="163"/>
      <c r="NZS17" s="163"/>
      <c r="NZT17" s="163"/>
      <c r="NZU17" s="163"/>
      <c r="NZV17" s="163"/>
      <c r="NZW17" s="163"/>
      <c r="NZX17" s="163"/>
      <c r="NZY17" s="163"/>
      <c r="NZZ17" s="163"/>
      <c r="OAA17" s="163"/>
      <c r="OAB17" s="163"/>
      <c r="OAC17" s="163"/>
      <c r="OAD17" s="163"/>
      <c r="OAE17" s="163"/>
      <c r="OAF17" s="163"/>
      <c r="OAG17" s="163"/>
      <c r="OAH17" s="163"/>
      <c r="OAI17" s="163"/>
      <c r="OAJ17" s="163"/>
      <c r="OAK17" s="163"/>
      <c r="OAL17" s="163"/>
      <c r="OAM17" s="163"/>
      <c r="OAN17" s="163"/>
      <c r="OAO17" s="163"/>
      <c r="OAP17" s="163"/>
      <c r="OAQ17" s="163"/>
      <c r="OAR17" s="163"/>
      <c r="OAS17" s="163"/>
      <c r="OAT17" s="163"/>
      <c r="OAU17" s="163"/>
      <c r="OAV17" s="163"/>
      <c r="OAW17" s="163"/>
      <c r="OAX17" s="163"/>
      <c r="OAY17" s="163"/>
      <c r="OAZ17" s="163"/>
      <c r="OBA17" s="163"/>
      <c r="OBB17" s="163"/>
      <c r="OBC17" s="163"/>
      <c r="OBD17" s="163"/>
      <c r="OBE17" s="163"/>
      <c r="OBF17" s="163"/>
      <c r="OBG17" s="163"/>
      <c r="OBH17" s="163"/>
      <c r="OBI17" s="163"/>
      <c r="OBJ17" s="163"/>
      <c r="OBK17" s="163"/>
      <c r="OBL17" s="163"/>
      <c r="OBM17" s="163"/>
      <c r="OBN17" s="163"/>
      <c r="OBO17" s="163"/>
      <c r="OBP17" s="163"/>
      <c r="OBQ17" s="163"/>
      <c r="OBR17" s="163"/>
      <c r="OBS17" s="163"/>
      <c r="OBT17" s="163"/>
      <c r="OBU17" s="163"/>
      <c r="OBV17" s="163"/>
      <c r="OBW17" s="163"/>
      <c r="OBX17" s="163"/>
      <c r="OBY17" s="163"/>
      <c r="OBZ17" s="163"/>
      <c r="OCA17" s="163"/>
      <c r="OCB17" s="163"/>
      <c r="OCC17" s="163"/>
      <c r="OCD17" s="163"/>
      <c r="OCE17" s="163"/>
      <c r="OCF17" s="163"/>
      <c r="OCG17" s="163"/>
      <c r="OCH17" s="163"/>
      <c r="OCI17" s="163"/>
      <c r="OCJ17" s="163"/>
      <c r="OCK17" s="163"/>
      <c r="OCL17" s="163"/>
      <c r="OCM17" s="163"/>
      <c r="OCN17" s="163"/>
      <c r="OCO17" s="163"/>
      <c r="OCP17" s="163"/>
      <c r="OCQ17" s="163"/>
      <c r="OCR17" s="163"/>
      <c r="OCS17" s="163"/>
      <c r="OCT17" s="163"/>
      <c r="OCU17" s="163"/>
      <c r="OCV17" s="163"/>
      <c r="OCW17" s="163"/>
      <c r="OCX17" s="163"/>
      <c r="OCY17" s="163"/>
      <c r="OCZ17" s="163"/>
      <c r="ODA17" s="163"/>
      <c r="ODB17" s="163"/>
      <c r="ODC17" s="163"/>
      <c r="ODD17" s="163"/>
      <c r="ODE17" s="163"/>
      <c r="ODF17" s="163"/>
      <c r="ODG17" s="163"/>
      <c r="ODH17" s="163"/>
      <c r="ODI17" s="163"/>
      <c r="ODJ17" s="163"/>
      <c r="ODK17" s="163"/>
      <c r="ODL17" s="163"/>
      <c r="ODM17" s="163"/>
      <c r="ODN17" s="163"/>
      <c r="ODO17" s="163"/>
      <c r="ODP17" s="163"/>
      <c r="ODQ17" s="163"/>
      <c r="ODR17" s="163"/>
      <c r="ODS17" s="163"/>
      <c r="ODT17" s="163"/>
      <c r="ODU17" s="163"/>
      <c r="ODV17" s="163"/>
      <c r="ODW17" s="163"/>
      <c r="ODX17" s="163"/>
      <c r="ODY17" s="163"/>
      <c r="ODZ17" s="163"/>
      <c r="OEA17" s="163"/>
      <c r="OEB17" s="163"/>
      <c r="OEC17" s="163"/>
      <c r="OED17" s="163"/>
      <c r="OEE17" s="163"/>
      <c r="OEF17" s="163"/>
      <c r="OEG17" s="163"/>
      <c r="OEH17" s="163"/>
      <c r="OEI17" s="163"/>
      <c r="OEJ17" s="163"/>
      <c r="OEK17" s="163"/>
      <c r="OEL17" s="163"/>
      <c r="OEM17" s="163"/>
      <c r="OEN17" s="163"/>
      <c r="OEO17" s="163"/>
      <c r="OEP17" s="163"/>
      <c r="OEQ17" s="163"/>
      <c r="OER17" s="163"/>
      <c r="OES17" s="163"/>
      <c r="OET17" s="163"/>
      <c r="OEU17" s="163"/>
      <c r="OEV17" s="163"/>
      <c r="OEW17" s="163"/>
      <c r="OEX17" s="163"/>
      <c r="OEY17" s="163"/>
      <c r="OEZ17" s="163"/>
      <c r="OFA17" s="163"/>
      <c r="OFB17" s="163"/>
      <c r="OFC17" s="163"/>
      <c r="OFD17" s="163"/>
      <c r="OFE17" s="163"/>
      <c r="OFF17" s="163"/>
      <c r="OFG17" s="163"/>
      <c r="OFH17" s="163"/>
      <c r="OFI17" s="163"/>
      <c r="OFJ17" s="163"/>
      <c r="OFK17" s="163"/>
      <c r="OFL17" s="163"/>
      <c r="OFM17" s="163"/>
      <c r="OFN17" s="163"/>
      <c r="OFO17" s="163"/>
      <c r="OFP17" s="163"/>
      <c r="OFQ17" s="163"/>
      <c r="OFR17" s="163"/>
      <c r="OFS17" s="163"/>
      <c r="OFT17" s="163"/>
      <c r="OFU17" s="163"/>
      <c r="OFV17" s="163"/>
      <c r="OFW17" s="163"/>
      <c r="OFX17" s="163"/>
      <c r="OFY17" s="163"/>
      <c r="OFZ17" s="163"/>
      <c r="OGA17" s="163"/>
      <c r="OGB17" s="163"/>
      <c r="OGC17" s="163"/>
      <c r="OGD17" s="163"/>
      <c r="OGE17" s="163"/>
      <c r="OGF17" s="163"/>
      <c r="OGG17" s="163"/>
      <c r="OGH17" s="163"/>
      <c r="OGI17" s="163"/>
      <c r="OGJ17" s="163"/>
      <c r="OGK17" s="163"/>
      <c r="OGL17" s="163"/>
      <c r="OGM17" s="163"/>
      <c r="OGN17" s="163"/>
      <c r="OGO17" s="163"/>
      <c r="OGP17" s="163"/>
      <c r="OGQ17" s="163"/>
      <c r="OGR17" s="163"/>
      <c r="OGS17" s="163"/>
      <c r="OGT17" s="163"/>
      <c r="OGU17" s="163"/>
      <c r="OGV17" s="163"/>
      <c r="OGW17" s="163"/>
      <c r="OGX17" s="163"/>
      <c r="OGY17" s="163"/>
      <c r="OGZ17" s="163"/>
      <c r="OHA17" s="163"/>
      <c r="OHB17" s="163"/>
      <c r="OHC17" s="163"/>
      <c r="OHD17" s="163"/>
      <c r="OHE17" s="163"/>
      <c r="OHF17" s="163"/>
      <c r="OHG17" s="163"/>
      <c r="OHH17" s="163"/>
      <c r="OHI17" s="163"/>
      <c r="OHJ17" s="163"/>
      <c r="OHK17" s="163"/>
      <c r="OHL17" s="163"/>
      <c r="OHM17" s="163"/>
      <c r="OHN17" s="163"/>
      <c r="OHO17" s="163"/>
      <c r="OHP17" s="163"/>
      <c r="OHQ17" s="163"/>
      <c r="OHR17" s="163"/>
      <c r="OHS17" s="163"/>
      <c r="OHT17" s="163"/>
      <c r="OHU17" s="163"/>
      <c r="OHV17" s="163"/>
      <c r="OHW17" s="163"/>
      <c r="OHX17" s="163"/>
      <c r="OHY17" s="163"/>
      <c r="OHZ17" s="163"/>
      <c r="OIA17" s="163"/>
      <c r="OIB17" s="163"/>
      <c r="OIC17" s="163"/>
      <c r="OID17" s="163"/>
      <c r="OIE17" s="163"/>
      <c r="OIF17" s="163"/>
      <c r="OIG17" s="163"/>
      <c r="OIH17" s="163"/>
      <c r="OII17" s="163"/>
      <c r="OIJ17" s="163"/>
      <c r="OIK17" s="163"/>
      <c r="OIL17" s="163"/>
      <c r="OIM17" s="163"/>
      <c r="OIN17" s="163"/>
      <c r="OIO17" s="163"/>
      <c r="OIP17" s="163"/>
      <c r="OIQ17" s="163"/>
      <c r="OIR17" s="163"/>
      <c r="OIS17" s="163"/>
      <c r="OIT17" s="163"/>
      <c r="OIU17" s="163"/>
      <c r="OIV17" s="163"/>
      <c r="OIW17" s="163"/>
      <c r="OIX17" s="163"/>
      <c r="OIY17" s="163"/>
      <c r="OIZ17" s="163"/>
      <c r="OJA17" s="163"/>
      <c r="OJB17" s="163"/>
      <c r="OJC17" s="163"/>
      <c r="OJD17" s="163"/>
      <c r="OJE17" s="163"/>
      <c r="OJF17" s="163"/>
      <c r="OJG17" s="163"/>
      <c r="OJH17" s="163"/>
      <c r="OJI17" s="163"/>
      <c r="OJJ17" s="163"/>
      <c r="OJK17" s="163"/>
      <c r="OJL17" s="163"/>
      <c r="OJM17" s="163"/>
      <c r="OJN17" s="163"/>
      <c r="OJO17" s="163"/>
      <c r="OJP17" s="163"/>
      <c r="OJQ17" s="163"/>
      <c r="OJR17" s="163"/>
      <c r="OJS17" s="163"/>
      <c r="OJT17" s="163"/>
      <c r="OJU17" s="163"/>
      <c r="OJV17" s="163"/>
      <c r="OJW17" s="163"/>
      <c r="OJX17" s="163"/>
      <c r="OJY17" s="163"/>
      <c r="OJZ17" s="163"/>
      <c r="OKA17" s="163"/>
      <c r="OKB17" s="163"/>
      <c r="OKC17" s="163"/>
      <c r="OKD17" s="163"/>
      <c r="OKE17" s="163"/>
      <c r="OKF17" s="163"/>
      <c r="OKG17" s="163"/>
      <c r="OKH17" s="163"/>
      <c r="OKI17" s="163"/>
      <c r="OKJ17" s="163"/>
      <c r="OKK17" s="163"/>
      <c r="OKL17" s="163"/>
      <c r="OKM17" s="163"/>
      <c r="OKN17" s="163"/>
      <c r="OKO17" s="163"/>
      <c r="OKP17" s="163"/>
      <c r="OKQ17" s="163"/>
      <c r="OKR17" s="163"/>
      <c r="OKS17" s="163"/>
      <c r="OKT17" s="163"/>
      <c r="OKU17" s="163"/>
      <c r="OKV17" s="163"/>
      <c r="OKW17" s="163"/>
      <c r="OKX17" s="163"/>
      <c r="OKY17" s="163"/>
      <c r="OKZ17" s="163"/>
      <c r="OLA17" s="163"/>
      <c r="OLB17" s="163"/>
      <c r="OLC17" s="163"/>
      <c r="OLD17" s="163"/>
      <c r="OLE17" s="163"/>
      <c r="OLF17" s="163"/>
      <c r="OLG17" s="163"/>
      <c r="OLH17" s="163"/>
      <c r="OLI17" s="163"/>
      <c r="OLJ17" s="163"/>
      <c r="OLK17" s="163"/>
      <c r="OLL17" s="163"/>
      <c r="OLM17" s="163"/>
      <c r="OLN17" s="163"/>
      <c r="OLO17" s="163"/>
      <c r="OLP17" s="163"/>
      <c r="OLQ17" s="163"/>
      <c r="OLR17" s="163"/>
      <c r="OLS17" s="163"/>
      <c r="OLT17" s="163"/>
      <c r="OLU17" s="163"/>
      <c r="OLV17" s="163"/>
      <c r="OLW17" s="163"/>
      <c r="OLX17" s="163"/>
      <c r="OLY17" s="163"/>
      <c r="OLZ17" s="163"/>
      <c r="OMA17" s="163"/>
      <c r="OMB17" s="163"/>
      <c r="OMC17" s="163"/>
      <c r="OMD17" s="163"/>
      <c r="OME17" s="163"/>
      <c r="OMF17" s="163"/>
      <c r="OMG17" s="163"/>
      <c r="OMH17" s="163"/>
      <c r="OMI17" s="163"/>
      <c r="OMJ17" s="163"/>
      <c r="OMK17" s="163"/>
      <c r="OML17" s="163"/>
      <c r="OMM17" s="163"/>
      <c r="OMN17" s="163"/>
      <c r="OMO17" s="163"/>
      <c r="OMP17" s="163"/>
      <c r="OMQ17" s="163"/>
      <c r="OMR17" s="163"/>
      <c r="OMS17" s="163"/>
      <c r="OMT17" s="163"/>
      <c r="OMU17" s="163"/>
      <c r="OMV17" s="163"/>
      <c r="OMW17" s="163"/>
      <c r="OMX17" s="163"/>
      <c r="OMY17" s="163"/>
      <c r="OMZ17" s="163"/>
      <c r="ONA17" s="163"/>
      <c r="ONB17" s="163"/>
      <c r="ONC17" s="163"/>
      <c r="OND17" s="163"/>
      <c r="ONE17" s="163"/>
      <c r="ONF17" s="163"/>
      <c r="ONG17" s="163"/>
      <c r="ONH17" s="163"/>
      <c r="ONI17" s="163"/>
      <c r="ONJ17" s="163"/>
      <c r="ONK17" s="163"/>
      <c r="ONL17" s="163"/>
      <c r="ONM17" s="163"/>
      <c r="ONN17" s="163"/>
      <c r="ONO17" s="163"/>
      <c r="ONP17" s="163"/>
      <c r="ONQ17" s="163"/>
      <c r="ONR17" s="163"/>
      <c r="ONS17" s="163"/>
      <c r="ONT17" s="163"/>
      <c r="ONU17" s="163"/>
      <c r="ONV17" s="163"/>
      <c r="ONW17" s="163"/>
      <c r="ONX17" s="163"/>
      <c r="ONY17" s="163"/>
      <c r="ONZ17" s="163"/>
      <c r="OOA17" s="163"/>
      <c r="OOB17" s="163"/>
      <c r="OOC17" s="163"/>
      <c r="OOD17" s="163"/>
      <c r="OOE17" s="163"/>
      <c r="OOF17" s="163"/>
      <c r="OOG17" s="163"/>
      <c r="OOH17" s="163"/>
      <c r="OOI17" s="163"/>
      <c r="OOJ17" s="163"/>
      <c r="OOK17" s="163"/>
      <c r="OOL17" s="163"/>
      <c r="OOM17" s="163"/>
      <c r="OON17" s="163"/>
      <c r="OOO17" s="163"/>
      <c r="OOP17" s="163"/>
      <c r="OOQ17" s="163"/>
      <c r="OOR17" s="163"/>
      <c r="OOS17" s="163"/>
      <c r="OOT17" s="163"/>
      <c r="OOU17" s="163"/>
      <c r="OOV17" s="163"/>
      <c r="OOW17" s="163"/>
      <c r="OOX17" s="163"/>
      <c r="OOY17" s="163"/>
      <c r="OOZ17" s="163"/>
      <c r="OPA17" s="163"/>
      <c r="OPB17" s="163"/>
      <c r="OPC17" s="163"/>
      <c r="OPD17" s="163"/>
      <c r="OPE17" s="163"/>
      <c r="OPF17" s="163"/>
      <c r="OPG17" s="163"/>
      <c r="OPH17" s="163"/>
      <c r="OPI17" s="163"/>
      <c r="OPJ17" s="163"/>
      <c r="OPK17" s="163"/>
      <c r="OPL17" s="163"/>
      <c r="OPM17" s="163"/>
      <c r="OPN17" s="163"/>
      <c r="OPO17" s="163"/>
      <c r="OPP17" s="163"/>
      <c r="OPQ17" s="163"/>
      <c r="OPR17" s="163"/>
      <c r="OPS17" s="163"/>
      <c r="OPT17" s="163"/>
      <c r="OPU17" s="163"/>
      <c r="OPV17" s="163"/>
      <c r="OPW17" s="163"/>
      <c r="OPX17" s="163"/>
      <c r="OPY17" s="163"/>
      <c r="OPZ17" s="163"/>
      <c r="OQA17" s="163"/>
      <c r="OQB17" s="163"/>
      <c r="OQC17" s="163"/>
      <c r="OQD17" s="163"/>
      <c r="OQE17" s="163"/>
      <c r="OQF17" s="163"/>
      <c r="OQG17" s="163"/>
      <c r="OQH17" s="163"/>
      <c r="OQI17" s="163"/>
      <c r="OQJ17" s="163"/>
      <c r="OQK17" s="163"/>
      <c r="OQL17" s="163"/>
      <c r="OQM17" s="163"/>
      <c r="OQN17" s="163"/>
      <c r="OQO17" s="163"/>
      <c r="OQP17" s="163"/>
      <c r="OQQ17" s="163"/>
      <c r="OQR17" s="163"/>
      <c r="OQS17" s="163"/>
      <c r="OQT17" s="163"/>
      <c r="OQU17" s="163"/>
      <c r="OQV17" s="163"/>
      <c r="OQW17" s="163"/>
      <c r="OQX17" s="163"/>
      <c r="OQY17" s="163"/>
      <c r="OQZ17" s="163"/>
      <c r="ORA17" s="163"/>
      <c r="ORB17" s="163"/>
      <c r="ORC17" s="163"/>
      <c r="ORD17" s="163"/>
      <c r="ORE17" s="163"/>
      <c r="ORF17" s="163"/>
      <c r="ORG17" s="163"/>
      <c r="ORH17" s="163"/>
      <c r="ORI17" s="163"/>
      <c r="ORJ17" s="163"/>
      <c r="ORK17" s="163"/>
      <c r="ORL17" s="163"/>
      <c r="ORM17" s="163"/>
      <c r="ORN17" s="163"/>
      <c r="ORO17" s="163"/>
      <c r="ORP17" s="163"/>
      <c r="ORQ17" s="163"/>
      <c r="ORR17" s="163"/>
      <c r="ORS17" s="163"/>
      <c r="ORT17" s="163"/>
      <c r="ORU17" s="163"/>
      <c r="ORV17" s="163"/>
      <c r="ORW17" s="163"/>
      <c r="ORX17" s="163"/>
      <c r="ORY17" s="163"/>
      <c r="ORZ17" s="163"/>
      <c r="OSA17" s="163"/>
      <c r="OSB17" s="163"/>
      <c r="OSC17" s="163"/>
      <c r="OSD17" s="163"/>
      <c r="OSE17" s="163"/>
      <c r="OSF17" s="163"/>
      <c r="OSG17" s="163"/>
      <c r="OSH17" s="163"/>
      <c r="OSI17" s="163"/>
      <c r="OSJ17" s="163"/>
      <c r="OSK17" s="163"/>
      <c r="OSL17" s="163"/>
      <c r="OSM17" s="163"/>
      <c r="OSN17" s="163"/>
      <c r="OSO17" s="163"/>
      <c r="OSP17" s="163"/>
      <c r="OSQ17" s="163"/>
      <c r="OSR17" s="163"/>
      <c r="OSS17" s="163"/>
      <c r="OST17" s="163"/>
      <c r="OSU17" s="163"/>
      <c r="OSV17" s="163"/>
      <c r="OSW17" s="163"/>
      <c r="OSX17" s="163"/>
      <c r="OSY17" s="163"/>
      <c r="OSZ17" s="163"/>
      <c r="OTA17" s="163"/>
      <c r="OTB17" s="163"/>
      <c r="OTC17" s="163"/>
      <c r="OTD17" s="163"/>
      <c r="OTE17" s="163"/>
      <c r="OTF17" s="163"/>
      <c r="OTG17" s="163"/>
      <c r="OTH17" s="163"/>
      <c r="OTI17" s="163"/>
      <c r="OTJ17" s="163"/>
      <c r="OTK17" s="163"/>
      <c r="OTL17" s="163"/>
      <c r="OTM17" s="163"/>
      <c r="OTN17" s="163"/>
      <c r="OTO17" s="163"/>
      <c r="OTP17" s="163"/>
      <c r="OTQ17" s="163"/>
      <c r="OTR17" s="163"/>
      <c r="OTS17" s="163"/>
      <c r="OTT17" s="163"/>
      <c r="OTU17" s="163"/>
      <c r="OTV17" s="163"/>
      <c r="OTW17" s="163"/>
      <c r="OTX17" s="163"/>
      <c r="OTY17" s="163"/>
      <c r="OTZ17" s="163"/>
      <c r="OUA17" s="163"/>
      <c r="OUB17" s="163"/>
      <c r="OUC17" s="163"/>
      <c r="OUD17" s="163"/>
      <c r="OUE17" s="163"/>
      <c r="OUF17" s="163"/>
      <c r="OUG17" s="163"/>
      <c r="OUH17" s="163"/>
      <c r="OUI17" s="163"/>
      <c r="OUJ17" s="163"/>
      <c r="OUK17" s="163"/>
      <c r="OUL17" s="163"/>
      <c r="OUM17" s="163"/>
      <c r="OUN17" s="163"/>
      <c r="OUO17" s="163"/>
      <c r="OUP17" s="163"/>
      <c r="OUQ17" s="163"/>
      <c r="OUR17" s="163"/>
      <c r="OUS17" s="163"/>
      <c r="OUT17" s="163"/>
      <c r="OUU17" s="163"/>
      <c r="OUV17" s="163"/>
      <c r="OUW17" s="163"/>
      <c r="OUX17" s="163"/>
      <c r="OUY17" s="163"/>
      <c r="OUZ17" s="163"/>
      <c r="OVA17" s="163"/>
      <c r="OVB17" s="163"/>
      <c r="OVC17" s="163"/>
      <c r="OVD17" s="163"/>
      <c r="OVE17" s="163"/>
      <c r="OVF17" s="163"/>
      <c r="OVG17" s="163"/>
      <c r="OVH17" s="163"/>
      <c r="OVI17" s="163"/>
      <c r="OVJ17" s="163"/>
      <c r="OVK17" s="163"/>
      <c r="OVL17" s="163"/>
      <c r="OVM17" s="163"/>
      <c r="OVN17" s="163"/>
      <c r="OVO17" s="163"/>
      <c r="OVP17" s="163"/>
      <c r="OVQ17" s="163"/>
      <c r="OVR17" s="163"/>
      <c r="OVS17" s="163"/>
      <c r="OVT17" s="163"/>
      <c r="OVU17" s="163"/>
      <c r="OVV17" s="163"/>
      <c r="OVW17" s="163"/>
      <c r="OVX17" s="163"/>
      <c r="OVY17" s="163"/>
      <c r="OVZ17" s="163"/>
      <c r="OWA17" s="163"/>
      <c r="OWB17" s="163"/>
      <c r="OWC17" s="163"/>
      <c r="OWD17" s="163"/>
      <c r="OWE17" s="163"/>
      <c r="OWF17" s="163"/>
      <c r="OWG17" s="163"/>
      <c r="OWH17" s="163"/>
      <c r="OWI17" s="163"/>
      <c r="OWJ17" s="163"/>
      <c r="OWK17" s="163"/>
      <c r="OWL17" s="163"/>
      <c r="OWM17" s="163"/>
      <c r="OWN17" s="163"/>
      <c r="OWO17" s="163"/>
      <c r="OWP17" s="163"/>
      <c r="OWQ17" s="163"/>
      <c r="OWR17" s="163"/>
      <c r="OWS17" s="163"/>
      <c r="OWT17" s="163"/>
      <c r="OWU17" s="163"/>
      <c r="OWV17" s="163"/>
      <c r="OWW17" s="163"/>
      <c r="OWX17" s="163"/>
      <c r="OWY17" s="163"/>
      <c r="OWZ17" s="163"/>
      <c r="OXA17" s="163"/>
      <c r="OXB17" s="163"/>
      <c r="OXC17" s="163"/>
      <c r="OXD17" s="163"/>
      <c r="OXE17" s="163"/>
      <c r="OXF17" s="163"/>
      <c r="OXG17" s="163"/>
      <c r="OXH17" s="163"/>
      <c r="OXI17" s="163"/>
      <c r="OXJ17" s="163"/>
      <c r="OXK17" s="163"/>
      <c r="OXL17" s="163"/>
      <c r="OXM17" s="163"/>
      <c r="OXN17" s="163"/>
      <c r="OXO17" s="163"/>
      <c r="OXP17" s="163"/>
      <c r="OXQ17" s="163"/>
      <c r="OXR17" s="163"/>
      <c r="OXS17" s="163"/>
      <c r="OXT17" s="163"/>
      <c r="OXU17" s="163"/>
      <c r="OXV17" s="163"/>
      <c r="OXW17" s="163"/>
      <c r="OXX17" s="163"/>
      <c r="OXY17" s="163"/>
      <c r="OXZ17" s="163"/>
      <c r="OYA17" s="163"/>
      <c r="OYB17" s="163"/>
      <c r="OYC17" s="163"/>
      <c r="OYD17" s="163"/>
      <c r="OYE17" s="163"/>
      <c r="OYF17" s="163"/>
      <c r="OYG17" s="163"/>
      <c r="OYH17" s="163"/>
      <c r="OYI17" s="163"/>
      <c r="OYJ17" s="163"/>
      <c r="OYK17" s="163"/>
      <c r="OYL17" s="163"/>
      <c r="OYM17" s="163"/>
      <c r="OYN17" s="163"/>
      <c r="OYO17" s="163"/>
      <c r="OYP17" s="163"/>
      <c r="OYQ17" s="163"/>
      <c r="OYR17" s="163"/>
      <c r="OYS17" s="163"/>
      <c r="OYT17" s="163"/>
      <c r="OYU17" s="163"/>
      <c r="OYV17" s="163"/>
      <c r="OYW17" s="163"/>
      <c r="OYX17" s="163"/>
      <c r="OYY17" s="163"/>
      <c r="OYZ17" s="163"/>
      <c r="OZA17" s="163"/>
      <c r="OZB17" s="163"/>
      <c r="OZC17" s="163"/>
      <c r="OZD17" s="163"/>
      <c r="OZE17" s="163"/>
      <c r="OZF17" s="163"/>
      <c r="OZG17" s="163"/>
      <c r="OZH17" s="163"/>
      <c r="OZI17" s="163"/>
      <c r="OZJ17" s="163"/>
      <c r="OZK17" s="163"/>
      <c r="OZL17" s="163"/>
      <c r="OZM17" s="163"/>
      <c r="OZN17" s="163"/>
      <c r="OZO17" s="163"/>
      <c r="OZP17" s="163"/>
      <c r="OZQ17" s="163"/>
      <c r="OZR17" s="163"/>
      <c r="OZS17" s="163"/>
      <c r="OZT17" s="163"/>
      <c r="OZU17" s="163"/>
      <c r="OZV17" s="163"/>
      <c r="OZW17" s="163"/>
      <c r="OZX17" s="163"/>
      <c r="OZY17" s="163"/>
      <c r="OZZ17" s="163"/>
      <c r="PAA17" s="163"/>
      <c r="PAB17" s="163"/>
      <c r="PAC17" s="163"/>
      <c r="PAD17" s="163"/>
      <c r="PAE17" s="163"/>
      <c r="PAF17" s="163"/>
      <c r="PAG17" s="163"/>
      <c r="PAH17" s="163"/>
      <c r="PAI17" s="163"/>
      <c r="PAJ17" s="163"/>
      <c r="PAK17" s="163"/>
      <c r="PAL17" s="163"/>
      <c r="PAM17" s="163"/>
      <c r="PAN17" s="163"/>
      <c r="PAO17" s="163"/>
      <c r="PAP17" s="163"/>
      <c r="PAQ17" s="163"/>
      <c r="PAR17" s="163"/>
      <c r="PAS17" s="163"/>
      <c r="PAT17" s="163"/>
      <c r="PAU17" s="163"/>
      <c r="PAV17" s="163"/>
      <c r="PAW17" s="163"/>
      <c r="PAX17" s="163"/>
      <c r="PAY17" s="163"/>
      <c r="PAZ17" s="163"/>
      <c r="PBA17" s="163"/>
      <c r="PBB17" s="163"/>
      <c r="PBC17" s="163"/>
      <c r="PBD17" s="163"/>
      <c r="PBE17" s="163"/>
      <c r="PBF17" s="163"/>
      <c r="PBG17" s="163"/>
      <c r="PBH17" s="163"/>
      <c r="PBI17" s="163"/>
      <c r="PBJ17" s="163"/>
      <c r="PBK17" s="163"/>
      <c r="PBL17" s="163"/>
      <c r="PBM17" s="163"/>
      <c r="PBN17" s="163"/>
      <c r="PBO17" s="163"/>
      <c r="PBP17" s="163"/>
      <c r="PBQ17" s="163"/>
      <c r="PBR17" s="163"/>
      <c r="PBS17" s="163"/>
      <c r="PBT17" s="163"/>
      <c r="PBU17" s="163"/>
      <c r="PBV17" s="163"/>
      <c r="PBW17" s="163"/>
      <c r="PBX17" s="163"/>
      <c r="PBY17" s="163"/>
      <c r="PBZ17" s="163"/>
      <c r="PCA17" s="163"/>
      <c r="PCB17" s="163"/>
      <c r="PCC17" s="163"/>
      <c r="PCD17" s="163"/>
      <c r="PCE17" s="163"/>
      <c r="PCF17" s="163"/>
      <c r="PCG17" s="163"/>
      <c r="PCH17" s="163"/>
      <c r="PCI17" s="163"/>
      <c r="PCJ17" s="163"/>
      <c r="PCK17" s="163"/>
      <c r="PCL17" s="163"/>
      <c r="PCM17" s="163"/>
      <c r="PCN17" s="163"/>
      <c r="PCO17" s="163"/>
      <c r="PCP17" s="163"/>
      <c r="PCQ17" s="163"/>
      <c r="PCR17" s="163"/>
      <c r="PCS17" s="163"/>
      <c r="PCT17" s="163"/>
      <c r="PCU17" s="163"/>
      <c r="PCV17" s="163"/>
      <c r="PCW17" s="163"/>
      <c r="PCX17" s="163"/>
      <c r="PCY17" s="163"/>
      <c r="PCZ17" s="163"/>
      <c r="PDA17" s="163"/>
      <c r="PDB17" s="163"/>
      <c r="PDC17" s="163"/>
      <c r="PDD17" s="163"/>
      <c r="PDE17" s="163"/>
      <c r="PDF17" s="163"/>
      <c r="PDG17" s="163"/>
      <c r="PDH17" s="163"/>
      <c r="PDI17" s="163"/>
      <c r="PDJ17" s="163"/>
      <c r="PDK17" s="163"/>
      <c r="PDL17" s="163"/>
      <c r="PDM17" s="163"/>
      <c r="PDN17" s="163"/>
      <c r="PDO17" s="163"/>
      <c r="PDP17" s="163"/>
      <c r="PDQ17" s="163"/>
      <c r="PDR17" s="163"/>
      <c r="PDS17" s="163"/>
      <c r="PDT17" s="163"/>
      <c r="PDU17" s="163"/>
      <c r="PDV17" s="163"/>
      <c r="PDW17" s="163"/>
      <c r="PDX17" s="163"/>
      <c r="PDY17" s="163"/>
      <c r="PDZ17" s="163"/>
      <c r="PEA17" s="163"/>
      <c r="PEB17" s="163"/>
      <c r="PEC17" s="163"/>
      <c r="PED17" s="163"/>
      <c r="PEE17" s="163"/>
      <c r="PEF17" s="163"/>
      <c r="PEG17" s="163"/>
      <c r="PEH17" s="163"/>
      <c r="PEI17" s="163"/>
      <c r="PEJ17" s="163"/>
      <c r="PEK17" s="163"/>
      <c r="PEL17" s="163"/>
      <c r="PEM17" s="163"/>
      <c r="PEN17" s="163"/>
      <c r="PEO17" s="163"/>
      <c r="PEP17" s="163"/>
      <c r="PEQ17" s="163"/>
      <c r="PER17" s="163"/>
      <c r="PES17" s="163"/>
      <c r="PET17" s="163"/>
      <c r="PEU17" s="163"/>
      <c r="PEV17" s="163"/>
      <c r="PEW17" s="163"/>
      <c r="PEX17" s="163"/>
      <c r="PEY17" s="163"/>
      <c r="PEZ17" s="163"/>
      <c r="PFA17" s="163"/>
      <c r="PFB17" s="163"/>
      <c r="PFC17" s="163"/>
      <c r="PFD17" s="163"/>
      <c r="PFE17" s="163"/>
      <c r="PFF17" s="163"/>
      <c r="PFG17" s="163"/>
      <c r="PFH17" s="163"/>
      <c r="PFI17" s="163"/>
      <c r="PFJ17" s="163"/>
      <c r="PFK17" s="163"/>
      <c r="PFL17" s="163"/>
      <c r="PFM17" s="163"/>
      <c r="PFN17" s="163"/>
      <c r="PFO17" s="163"/>
      <c r="PFP17" s="163"/>
      <c r="PFQ17" s="163"/>
      <c r="PFR17" s="163"/>
      <c r="PFS17" s="163"/>
      <c r="PFT17" s="163"/>
      <c r="PFU17" s="163"/>
      <c r="PFV17" s="163"/>
      <c r="PFW17" s="163"/>
      <c r="PFX17" s="163"/>
      <c r="PFY17" s="163"/>
      <c r="PFZ17" s="163"/>
      <c r="PGA17" s="163"/>
      <c r="PGB17" s="163"/>
      <c r="PGC17" s="163"/>
      <c r="PGD17" s="163"/>
      <c r="PGE17" s="163"/>
      <c r="PGF17" s="163"/>
      <c r="PGG17" s="163"/>
      <c r="PGH17" s="163"/>
      <c r="PGI17" s="163"/>
      <c r="PGJ17" s="163"/>
      <c r="PGK17" s="163"/>
      <c r="PGL17" s="163"/>
      <c r="PGM17" s="163"/>
      <c r="PGN17" s="163"/>
      <c r="PGO17" s="163"/>
      <c r="PGP17" s="163"/>
      <c r="PGQ17" s="163"/>
      <c r="PGR17" s="163"/>
      <c r="PGS17" s="163"/>
      <c r="PGT17" s="163"/>
      <c r="PGU17" s="163"/>
      <c r="PGV17" s="163"/>
      <c r="PGW17" s="163"/>
      <c r="PGX17" s="163"/>
      <c r="PGY17" s="163"/>
      <c r="PGZ17" s="163"/>
      <c r="PHA17" s="163"/>
      <c r="PHB17" s="163"/>
      <c r="PHC17" s="163"/>
      <c r="PHD17" s="163"/>
      <c r="PHE17" s="163"/>
      <c r="PHF17" s="163"/>
      <c r="PHG17" s="163"/>
      <c r="PHH17" s="163"/>
      <c r="PHI17" s="163"/>
      <c r="PHJ17" s="163"/>
      <c r="PHK17" s="163"/>
      <c r="PHL17" s="163"/>
      <c r="PHM17" s="163"/>
      <c r="PHN17" s="163"/>
      <c r="PHO17" s="163"/>
      <c r="PHP17" s="163"/>
      <c r="PHQ17" s="163"/>
      <c r="PHR17" s="163"/>
      <c r="PHS17" s="163"/>
      <c r="PHT17" s="163"/>
      <c r="PHU17" s="163"/>
      <c r="PHV17" s="163"/>
      <c r="PHW17" s="163"/>
      <c r="PHX17" s="163"/>
      <c r="PHY17" s="163"/>
      <c r="PHZ17" s="163"/>
      <c r="PIA17" s="163"/>
      <c r="PIB17" s="163"/>
      <c r="PIC17" s="163"/>
      <c r="PID17" s="163"/>
      <c r="PIE17" s="163"/>
      <c r="PIF17" s="163"/>
      <c r="PIG17" s="163"/>
      <c r="PIH17" s="163"/>
      <c r="PII17" s="163"/>
      <c r="PIJ17" s="163"/>
      <c r="PIK17" s="163"/>
      <c r="PIL17" s="163"/>
      <c r="PIM17" s="163"/>
      <c r="PIN17" s="163"/>
      <c r="PIO17" s="163"/>
      <c r="PIP17" s="163"/>
      <c r="PIQ17" s="163"/>
      <c r="PIR17" s="163"/>
      <c r="PIS17" s="163"/>
      <c r="PIT17" s="163"/>
      <c r="PIU17" s="163"/>
      <c r="PIV17" s="163"/>
      <c r="PIW17" s="163"/>
      <c r="PIX17" s="163"/>
      <c r="PIY17" s="163"/>
      <c r="PIZ17" s="163"/>
      <c r="PJA17" s="163"/>
      <c r="PJB17" s="163"/>
      <c r="PJC17" s="163"/>
      <c r="PJD17" s="163"/>
      <c r="PJE17" s="163"/>
      <c r="PJF17" s="163"/>
      <c r="PJG17" s="163"/>
      <c r="PJH17" s="163"/>
      <c r="PJI17" s="163"/>
      <c r="PJJ17" s="163"/>
      <c r="PJK17" s="163"/>
      <c r="PJL17" s="163"/>
      <c r="PJM17" s="163"/>
      <c r="PJN17" s="163"/>
      <c r="PJO17" s="163"/>
      <c r="PJP17" s="163"/>
      <c r="PJQ17" s="163"/>
      <c r="PJR17" s="163"/>
      <c r="PJS17" s="163"/>
      <c r="PJT17" s="163"/>
      <c r="PJU17" s="163"/>
      <c r="PJV17" s="163"/>
      <c r="PJW17" s="163"/>
      <c r="PJX17" s="163"/>
      <c r="PJY17" s="163"/>
      <c r="PJZ17" s="163"/>
      <c r="PKA17" s="163"/>
      <c r="PKB17" s="163"/>
      <c r="PKC17" s="163"/>
      <c r="PKD17" s="163"/>
      <c r="PKE17" s="163"/>
      <c r="PKF17" s="163"/>
      <c r="PKG17" s="163"/>
      <c r="PKH17" s="163"/>
      <c r="PKI17" s="163"/>
      <c r="PKJ17" s="163"/>
      <c r="PKK17" s="163"/>
      <c r="PKL17" s="163"/>
      <c r="PKM17" s="163"/>
      <c r="PKN17" s="163"/>
      <c r="PKO17" s="163"/>
      <c r="PKP17" s="163"/>
      <c r="PKQ17" s="163"/>
      <c r="PKR17" s="163"/>
      <c r="PKS17" s="163"/>
      <c r="PKT17" s="163"/>
      <c r="PKU17" s="163"/>
      <c r="PKV17" s="163"/>
      <c r="PKW17" s="163"/>
      <c r="PKX17" s="163"/>
      <c r="PKY17" s="163"/>
      <c r="PKZ17" s="163"/>
      <c r="PLA17" s="163"/>
      <c r="PLB17" s="163"/>
      <c r="PLC17" s="163"/>
      <c r="PLD17" s="163"/>
      <c r="PLE17" s="163"/>
      <c r="PLF17" s="163"/>
      <c r="PLG17" s="163"/>
      <c r="PLH17" s="163"/>
      <c r="PLI17" s="163"/>
      <c r="PLJ17" s="163"/>
      <c r="PLK17" s="163"/>
      <c r="PLL17" s="163"/>
      <c r="PLM17" s="163"/>
      <c r="PLN17" s="163"/>
      <c r="PLO17" s="163"/>
      <c r="PLP17" s="163"/>
      <c r="PLQ17" s="163"/>
      <c r="PLR17" s="163"/>
      <c r="PLS17" s="163"/>
      <c r="PLT17" s="163"/>
      <c r="PLU17" s="163"/>
      <c r="PLV17" s="163"/>
      <c r="PLW17" s="163"/>
      <c r="PLX17" s="163"/>
      <c r="PLY17" s="163"/>
      <c r="PLZ17" s="163"/>
      <c r="PMA17" s="163"/>
      <c r="PMB17" s="163"/>
      <c r="PMC17" s="163"/>
      <c r="PMD17" s="163"/>
      <c r="PME17" s="163"/>
      <c r="PMF17" s="163"/>
      <c r="PMG17" s="163"/>
      <c r="PMH17" s="163"/>
      <c r="PMI17" s="163"/>
      <c r="PMJ17" s="163"/>
      <c r="PMK17" s="163"/>
      <c r="PML17" s="163"/>
      <c r="PMM17" s="163"/>
      <c r="PMN17" s="163"/>
      <c r="PMO17" s="163"/>
      <c r="PMP17" s="163"/>
      <c r="PMQ17" s="163"/>
      <c r="PMR17" s="163"/>
      <c r="PMS17" s="163"/>
      <c r="PMT17" s="163"/>
      <c r="PMU17" s="163"/>
      <c r="PMV17" s="163"/>
      <c r="PMW17" s="163"/>
      <c r="PMX17" s="163"/>
      <c r="PMY17" s="163"/>
      <c r="PMZ17" s="163"/>
      <c r="PNA17" s="163"/>
      <c r="PNB17" s="163"/>
      <c r="PNC17" s="163"/>
      <c r="PND17" s="163"/>
      <c r="PNE17" s="163"/>
      <c r="PNF17" s="163"/>
      <c r="PNG17" s="163"/>
      <c r="PNH17" s="163"/>
      <c r="PNI17" s="163"/>
      <c r="PNJ17" s="163"/>
      <c r="PNK17" s="163"/>
      <c r="PNL17" s="163"/>
      <c r="PNM17" s="163"/>
      <c r="PNN17" s="163"/>
      <c r="PNO17" s="163"/>
      <c r="PNP17" s="163"/>
      <c r="PNQ17" s="163"/>
      <c r="PNR17" s="163"/>
      <c r="PNS17" s="163"/>
      <c r="PNT17" s="163"/>
      <c r="PNU17" s="163"/>
      <c r="PNV17" s="163"/>
      <c r="PNW17" s="163"/>
      <c r="PNX17" s="163"/>
      <c r="PNY17" s="163"/>
      <c r="PNZ17" s="163"/>
      <c r="POA17" s="163"/>
      <c r="POB17" s="163"/>
      <c r="POC17" s="163"/>
      <c r="POD17" s="163"/>
      <c r="POE17" s="163"/>
      <c r="POF17" s="163"/>
      <c r="POG17" s="163"/>
      <c r="POH17" s="163"/>
      <c r="POI17" s="163"/>
      <c r="POJ17" s="163"/>
      <c r="POK17" s="163"/>
      <c r="POL17" s="163"/>
      <c r="POM17" s="163"/>
      <c r="PON17" s="163"/>
      <c r="POO17" s="163"/>
      <c r="POP17" s="163"/>
      <c r="POQ17" s="163"/>
      <c r="POR17" s="163"/>
      <c r="POS17" s="163"/>
      <c r="POT17" s="163"/>
      <c r="POU17" s="163"/>
      <c r="POV17" s="163"/>
      <c r="POW17" s="163"/>
      <c r="POX17" s="163"/>
      <c r="POY17" s="163"/>
      <c r="POZ17" s="163"/>
      <c r="PPA17" s="163"/>
      <c r="PPB17" s="163"/>
      <c r="PPC17" s="163"/>
      <c r="PPD17" s="163"/>
      <c r="PPE17" s="163"/>
      <c r="PPF17" s="163"/>
      <c r="PPG17" s="163"/>
      <c r="PPH17" s="163"/>
      <c r="PPI17" s="163"/>
      <c r="PPJ17" s="163"/>
      <c r="PPK17" s="163"/>
      <c r="PPL17" s="163"/>
      <c r="PPM17" s="163"/>
      <c r="PPN17" s="163"/>
      <c r="PPO17" s="163"/>
      <c r="PPP17" s="163"/>
      <c r="PPQ17" s="163"/>
      <c r="PPR17" s="163"/>
      <c r="PPS17" s="163"/>
      <c r="PPT17" s="163"/>
      <c r="PPU17" s="163"/>
      <c r="PPV17" s="163"/>
      <c r="PPW17" s="163"/>
      <c r="PPX17" s="163"/>
      <c r="PPY17" s="163"/>
      <c r="PPZ17" s="163"/>
      <c r="PQA17" s="163"/>
      <c r="PQB17" s="163"/>
      <c r="PQC17" s="163"/>
      <c r="PQD17" s="163"/>
      <c r="PQE17" s="163"/>
      <c r="PQF17" s="163"/>
      <c r="PQG17" s="163"/>
      <c r="PQH17" s="163"/>
      <c r="PQI17" s="163"/>
      <c r="PQJ17" s="163"/>
      <c r="PQK17" s="163"/>
      <c r="PQL17" s="163"/>
      <c r="PQM17" s="163"/>
      <c r="PQN17" s="163"/>
      <c r="PQO17" s="163"/>
      <c r="PQP17" s="163"/>
      <c r="PQQ17" s="163"/>
      <c r="PQR17" s="163"/>
      <c r="PQS17" s="163"/>
      <c r="PQT17" s="163"/>
      <c r="PQU17" s="163"/>
      <c r="PQV17" s="163"/>
      <c r="PQW17" s="163"/>
      <c r="PQX17" s="163"/>
      <c r="PQY17" s="163"/>
      <c r="PQZ17" s="163"/>
      <c r="PRA17" s="163"/>
      <c r="PRB17" s="163"/>
      <c r="PRC17" s="163"/>
      <c r="PRD17" s="163"/>
      <c r="PRE17" s="163"/>
      <c r="PRF17" s="163"/>
      <c r="PRG17" s="163"/>
      <c r="PRH17" s="163"/>
      <c r="PRI17" s="163"/>
      <c r="PRJ17" s="163"/>
      <c r="PRK17" s="163"/>
      <c r="PRL17" s="163"/>
      <c r="PRM17" s="163"/>
      <c r="PRN17" s="163"/>
      <c r="PRO17" s="163"/>
      <c r="PRP17" s="163"/>
      <c r="PRQ17" s="163"/>
      <c r="PRR17" s="163"/>
      <c r="PRS17" s="163"/>
      <c r="PRT17" s="163"/>
      <c r="PRU17" s="163"/>
      <c r="PRV17" s="163"/>
      <c r="PRW17" s="163"/>
      <c r="PRX17" s="163"/>
      <c r="PRY17" s="163"/>
      <c r="PRZ17" s="163"/>
      <c r="PSA17" s="163"/>
      <c r="PSB17" s="163"/>
      <c r="PSC17" s="163"/>
      <c r="PSD17" s="163"/>
      <c r="PSE17" s="163"/>
      <c r="PSF17" s="163"/>
      <c r="PSG17" s="163"/>
      <c r="PSH17" s="163"/>
      <c r="PSI17" s="163"/>
      <c r="PSJ17" s="163"/>
      <c r="PSK17" s="163"/>
      <c r="PSL17" s="163"/>
      <c r="PSM17" s="163"/>
      <c r="PSN17" s="163"/>
      <c r="PSO17" s="163"/>
      <c r="PSP17" s="163"/>
      <c r="PSQ17" s="163"/>
      <c r="PSR17" s="163"/>
      <c r="PSS17" s="163"/>
      <c r="PST17" s="163"/>
      <c r="PSU17" s="163"/>
      <c r="PSV17" s="163"/>
      <c r="PSW17" s="163"/>
      <c r="PSX17" s="163"/>
      <c r="PSY17" s="163"/>
      <c r="PSZ17" s="163"/>
      <c r="PTA17" s="163"/>
      <c r="PTB17" s="163"/>
      <c r="PTC17" s="163"/>
      <c r="PTD17" s="163"/>
      <c r="PTE17" s="163"/>
      <c r="PTF17" s="163"/>
      <c r="PTG17" s="163"/>
      <c r="PTH17" s="163"/>
      <c r="PTI17" s="163"/>
      <c r="PTJ17" s="163"/>
      <c r="PTK17" s="163"/>
      <c r="PTL17" s="163"/>
      <c r="PTM17" s="163"/>
      <c r="PTN17" s="163"/>
      <c r="PTO17" s="163"/>
      <c r="PTP17" s="163"/>
      <c r="PTQ17" s="163"/>
      <c r="PTR17" s="163"/>
      <c r="PTS17" s="163"/>
      <c r="PTT17" s="163"/>
      <c r="PTU17" s="163"/>
      <c r="PTV17" s="163"/>
      <c r="PTW17" s="163"/>
      <c r="PTX17" s="163"/>
      <c r="PTY17" s="163"/>
      <c r="PTZ17" s="163"/>
      <c r="PUA17" s="163"/>
      <c r="PUB17" s="163"/>
      <c r="PUC17" s="163"/>
      <c r="PUD17" s="163"/>
      <c r="PUE17" s="163"/>
      <c r="PUF17" s="163"/>
      <c r="PUG17" s="163"/>
      <c r="PUH17" s="163"/>
      <c r="PUI17" s="163"/>
      <c r="PUJ17" s="163"/>
      <c r="PUK17" s="163"/>
      <c r="PUL17" s="163"/>
      <c r="PUM17" s="163"/>
      <c r="PUN17" s="163"/>
      <c r="PUO17" s="163"/>
      <c r="PUP17" s="163"/>
      <c r="PUQ17" s="163"/>
      <c r="PUR17" s="163"/>
      <c r="PUS17" s="163"/>
      <c r="PUT17" s="163"/>
      <c r="PUU17" s="163"/>
      <c r="PUV17" s="163"/>
      <c r="PUW17" s="163"/>
      <c r="PUX17" s="163"/>
      <c r="PUY17" s="163"/>
      <c r="PUZ17" s="163"/>
      <c r="PVA17" s="163"/>
      <c r="PVB17" s="163"/>
      <c r="PVC17" s="163"/>
      <c r="PVD17" s="163"/>
      <c r="PVE17" s="163"/>
      <c r="PVF17" s="163"/>
      <c r="PVG17" s="163"/>
      <c r="PVH17" s="163"/>
      <c r="PVI17" s="163"/>
      <c r="PVJ17" s="163"/>
      <c r="PVK17" s="163"/>
      <c r="PVL17" s="163"/>
      <c r="PVM17" s="163"/>
      <c r="PVN17" s="163"/>
      <c r="PVO17" s="163"/>
      <c r="PVP17" s="163"/>
      <c r="PVQ17" s="163"/>
      <c r="PVR17" s="163"/>
      <c r="PVS17" s="163"/>
      <c r="PVT17" s="163"/>
      <c r="PVU17" s="163"/>
      <c r="PVV17" s="163"/>
      <c r="PVW17" s="163"/>
      <c r="PVX17" s="163"/>
      <c r="PVY17" s="163"/>
      <c r="PVZ17" s="163"/>
      <c r="PWA17" s="163"/>
      <c r="PWB17" s="163"/>
      <c r="PWC17" s="163"/>
      <c r="PWD17" s="163"/>
      <c r="PWE17" s="163"/>
      <c r="PWF17" s="163"/>
      <c r="PWG17" s="163"/>
      <c r="PWH17" s="163"/>
      <c r="PWI17" s="163"/>
      <c r="PWJ17" s="163"/>
      <c r="PWK17" s="163"/>
      <c r="PWL17" s="163"/>
      <c r="PWM17" s="163"/>
      <c r="PWN17" s="163"/>
      <c r="PWO17" s="163"/>
      <c r="PWP17" s="163"/>
      <c r="PWQ17" s="163"/>
      <c r="PWR17" s="163"/>
      <c r="PWS17" s="163"/>
      <c r="PWT17" s="163"/>
      <c r="PWU17" s="163"/>
      <c r="PWV17" s="163"/>
      <c r="PWW17" s="163"/>
      <c r="PWX17" s="163"/>
      <c r="PWY17" s="163"/>
      <c r="PWZ17" s="163"/>
      <c r="PXA17" s="163"/>
      <c r="PXB17" s="163"/>
      <c r="PXC17" s="163"/>
      <c r="PXD17" s="163"/>
      <c r="PXE17" s="163"/>
      <c r="PXF17" s="163"/>
      <c r="PXG17" s="163"/>
      <c r="PXH17" s="163"/>
      <c r="PXI17" s="163"/>
      <c r="PXJ17" s="163"/>
      <c r="PXK17" s="163"/>
      <c r="PXL17" s="163"/>
      <c r="PXM17" s="163"/>
      <c r="PXN17" s="163"/>
      <c r="PXO17" s="163"/>
      <c r="PXP17" s="163"/>
      <c r="PXQ17" s="163"/>
      <c r="PXR17" s="163"/>
      <c r="PXS17" s="163"/>
      <c r="PXT17" s="163"/>
      <c r="PXU17" s="163"/>
      <c r="PXV17" s="163"/>
      <c r="PXW17" s="163"/>
      <c r="PXX17" s="163"/>
      <c r="PXY17" s="163"/>
      <c r="PXZ17" s="163"/>
      <c r="PYA17" s="163"/>
      <c r="PYB17" s="163"/>
      <c r="PYC17" s="163"/>
      <c r="PYD17" s="163"/>
      <c r="PYE17" s="163"/>
      <c r="PYF17" s="163"/>
      <c r="PYG17" s="163"/>
      <c r="PYH17" s="163"/>
      <c r="PYI17" s="163"/>
      <c r="PYJ17" s="163"/>
      <c r="PYK17" s="163"/>
      <c r="PYL17" s="163"/>
      <c r="PYM17" s="163"/>
      <c r="PYN17" s="163"/>
      <c r="PYO17" s="163"/>
      <c r="PYP17" s="163"/>
      <c r="PYQ17" s="163"/>
      <c r="PYR17" s="163"/>
      <c r="PYS17" s="163"/>
      <c r="PYT17" s="163"/>
      <c r="PYU17" s="163"/>
      <c r="PYV17" s="163"/>
      <c r="PYW17" s="163"/>
      <c r="PYX17" s="163"/>
      <c r="PYY17" s="163"/>
      <c r="PYZ17" s="163"/>
      <c r="PZA17" s="163"/>
      <c r="PZB17" s="163"/>
      <c r="PZC17" s="163"/>
      <c r="PZD17" s="163"/>
      <c r="PZE17" s="163"/>
      <c r="PZF17" s="163"/>
      <c r="PZG17" s="163"/>
      <c r="PZH17" s="163"/>
      <c r="PZI17" s="163"/>
      <c r="PZJ17" s="163"/>
      <c r="PZK17" s="163"/>
      <c r="PZL17" s="163"/>
      <c r="PZM17" s="163"/>
      <c r="PZN17" s="163"/>
      <c r="PZO17" s="163"/>
      <c r="PZP17" s="163"/>
      <c r="PZQ17" s="163"/>
      <c r="PZR17" s="163"/>
      <c r="PZS17" s="163"/>
      <c r="PZT17" s="163"/>
      <c r="PZU17" s="163"/>
      <c r="PZV17" s="163"/>
      <c r="PZW17" s="163"/>
      <c r="PZX17" s="163"/>
      <c r="PZY17" s="163"/>
      <c r="PZZ17" s="163"/>
      <c r="QAA17" s="163"/>
      <c r="QAB17" s="163"/>
      <c r="QAC17" s="163"/>
      <c r="QAD17" s="163"/>
      <c r="QAE17" s="163"/>
      <c r="QAF17" s="163"/>
      <c r="QAG17" s="163"/>
      <c r="QAH17" s="163"/>
      <c r="QAI17" s="163"/>
      <c r="QAJ17" s="163"/>
      <c r="QAK17" s="163"/>
      <c r="QAL17" s="163"/>
      <c r="QAM17" s="163"/>
      <c r="QAN17" s="163"/>
      <c r="QAO17" s="163"/>
      <c r="QAP17" s="163"/>
      <c r="QAQ17" s="163"/>
      <c r="QAR17" s="163"/>
      <c r="QAS17" s="163"/>
      <c r="QAT17" s="163"/>
      <c r="QAU17" s="163"/>
      <c r="QAV17" s="163"/>
      <c r="QAW17" s="163"/>
      <c r="QAX17" s="163"/>
      <c r="QAY17" s="163"/>
      <c r="QAZ17" s="163"/>
      <c r="QBA17" s="163"/>
      <c r="QBB17" s="163"/>
      <c r="QBC17" s="163"/>
      <c r="QBD17" s="163"/>
      <c r="QBE17" s="163"/>
      <c r="QBF17" s="163"/>
      <c r="QBG17" s="163"/>
      <c r="QBH17" s="163"/>
      <c r="QBI17" s="163"/>
      <c r="QBJ17" s="163"/>
      <c r="QBK17" s="163"/>
      <c r="QBL17" s="163"/>
      <c r="QBM17" s="163"/>
      <c r="QBN17" s="163"/>
      <c r="QBO17" s="163"/>
      <c r="QBP17" s="163"/>
      <c r="QBQ17" s="163"/>
      <c r="QBR17" s="163"/>
      <c r="QBS17" s="163"/>
      <c r="QBT17" s="163"/>
      <c r="QBU17" s="163"/>
      <c r="QBV17" s="163"/>
      <c r="QBW17" s="163"/>
      <c r="QBX17" s="163"/>
      <c r="QBY17" s="163"/>
      <c r="QBZ17" s="163"/>
      <c r="QCA17" s="163"/>
      <c r="QCB17" s="163"/>
      <c r="QCC17" s="163"/>
      <c r="QCD17" s="163"/>
      <c r="QCE17" s="163"/>
      <c r="QCF17" s="163"/>
      <c r="QCG17" s="163"/>
      <c r="QCH17" s="163"/>
      <c r="QCI17" s="163"/>
      <c r="QCJ17" s="163"/>
      <c r="QCK17" s="163"/>
      <c r="QCL17" s="163"/>
      <c r="QCM17" s="163"/>
      <c r="QCN17" s="163"/>
      <c r="QCO17" s="163"/>
      <c r="QCP17" s="163"/>
      <c r="QCQ17" s="163"/>
      <c r="QCR17" s="163"/>
      <c r="QCS17" s="163"/>
      <c r="QCT17" s="163"/>
      <c r="QCU17" s="163"/>
      <c r="QCV17" s="163"/>
      <c r="QCW17" s="163"/>
      <c r="QCX17" s="163"/>
      <c r="QCY17" s="163"/>
      <c r="QCZ17" s="163"/>
      <c r="QDA17" s="163"/>
      <c r="QDB17" s="163"/>
      <c r="QDC17" s="163"/>
      <c r="QDD17" s="163"/>
      <c r="QDE17" s="163"/>
      <c r="QDF17" s="163"/>
      <c r="QDG17" s="163"/>
      <c r="QDH17" s="163"/>
      <c r="QDI17" s="163"/>
      <c r="QDJ17" s="163"/>
      <c r="QDK17" s="163"/>
      <c r="QDL17" s="163"/>
      <c r="QDM17" s="163"/>
      <c r="QDN17" s="163"/>
      <c r="QDO17" s="163"/>
      <c r="QDP17" s="163"/>
      <c r="QDQ17" s="163"/>
      <c r="QDR17" s="163"/>
      <c r="QDS17" s="163"/>
      <c r="QDT17" s="163"/>
      <c r="QDU17" s="163"/>
      <c r="QDV17" s="163"/>
      <c r="QDW17" s="163"/>
      <c r="QDX17" s="163"/>
      <c r="QDY17" s="163"/>
      <c r="QDZ17" s="163"/>
      <c r="QEA17" s="163"/>
      <c r="QEB17" s="163"/>
      <c r="QEC17" s="163"/>
      <c r="QED17" s="163"/>
      <c r="QEE17" s="163"/>
      <c r="QEF17" s="163"/>
      <c r="QEG17" s="163"/>
      <c r="QEH17" s="163"/>
      <c r="QEI17" s="163"/>
      <c r="QEJ17" s="163"/>
      <c r="QEK17" s="163"/>
      <c r="QEL17" s="163"/>
      <c r="QEM17" s="163"/>
      <c r="QEN17" s="163"/>
      <c r="QEO17" s="163"/>
      <c r="QEP17" s="163"/>
      <c r="QEQ17" s="163"/>
      <c r="QER17" s="163"/>
      <c r="QES17" s="163"/>
      <c r="QET17" s="163"/>
      <c r="QEU17" s="163"/>
      <c r="QEV17" s="163"/>
      <c r="QEW17" s="163"/>
      <c r="QEX17" s="163"/>
      <c r="QEY17" s="163"/>
      <c r="QEZ17" s="163"/>
      <c r="QFA17" s="163"/>
      <c r="QFB17" s="163"/>
      <c r="QFC17" s="163"/>
      <c r="QFD17" s="163"/>
      <c r="QFE17" s="163"/>
      <c r="QFF17" s="163"/>
      <c r="QFG17" s="163"/>
      <c r="QFH17" s="163"/>
      <c r="QFI17" s="163"/>
      <c r="QFJ17" s="163"/>
      <c r="QFK17" s="163"/>
      <c r="QFL17" s="163"/>
      <c r="QFM17" s="163"/>
      <c r="QFN17" s="163"/>
      <c r="QFO17" s="163"/>
      <c r="QFP17" s="163"/>
      <c r="QFQ17" s="163"/>
      <c r="QFR17" s="163"/>
      <c r="QFS17" s="163"/>
      <c r="QFT17" s="163"/>
      <c r="QFU17" s="163"/>
      <c r="QFV17" s="163"/>
      <c r="QFW17" s="163"/>
      <c r="QFX17" s="163"/>
      <c r="QFY17" s="163"/>
      <c r="QFZ17" s="163"/>
      <c r="QGA17" s="163"/>
      <c r="QGB17" s="163"/>
      <c r="QGC17" s="163"/>
      <c r="QGD17" s="163"/>
      <c r="QGE17" s="163"/>
      <c r="QGF17" s="163"/>
      <c r="QGG17" s="163"/>
      <c r="QGH17" s="163"/>
      <c r="QGI17" s="163"/>
      <c r="QGJ17" s="163"/>
      <c r="QGK17" s="163"/>
      <c r="QGL17" s="163"/>
      <c r="QGM17" s="163"/>
      <c r="QGN17" s="163"/>
      <c r="QGO17" s="163"/>
      <c r="QGP17" s="163"/>
      <c r="QGQ17" s="163"/>
      <c r="QGR17" s="163"/>
      <c r="QGS17" s="163"/>
      <c r="QGT17" s="163"/>
      <c r="QGU17" s="163"/>
      <c r="QGV17" s="163"/>
      <c r="QGW17" s="163"/>
      <c r="QGX17" s="163"/>
      <c r="QGY17" s="163"/>
      <c r="QGZ17" s="163"/>
      <c r="QHA17" s="163"/>
      <c r="QHB17" s="163"/>
      <c r="QHC17" s="163"/>
      <c r="QHD17" s="163"/>
      <c r="QHE17" s="163"/>
      <c r="QHF17" s="163"/>
      <c r="QHG17" s="163"/>
      <c r="QHH17" s="163"/>
      <c r="QHI17" s="163"/>
      <c r="QHJ17" s="163"/>
      <c r="QHK17" s="163"/>
      <c r="QHL17" s="163"/>
      <c r="QHM17" s="163"/>
      <c r="QHN17" s="163"/>
      <c r="QHO17" s="163"/>
      <c r="QHP17" s="163"/>
      <c r="QHQ17" s="163"/>
      <c r="QHR17" s="163"/>
      <c r="QHS17" s="163"/>
      <c r="QHT17" s="163"/>
      <c r="QHU17" s="163"/>
      <c r="QHV17" s="163"/>
      <c r="QHW17" s="163"/>
      <c r="QHX17" s="163"/>
      <c r="QHY17" s="163"/>
      <c r="QHZ17" s="163"/>
      <c r="QIA17" s="163"/>
      <c r="QIB17" s="163"/>
      <c r="QIC17" s="163"/>
      <c r="QID17" s="163"/>
      <c r="QIE17" s="163"/>
      <c r="QIF17" s="163"/>
      <c r="QIG17" s="163"/>
      <c r="QIH17" s="163"/>
      <c r="QII17" s="163"/>
      <c r="QIJ17" s="163"/>
      <c r="QIK17" s="163"/>
      <c r="QIL17" s="163"/>
      <c r="QIM17" s="163"/>
      <c r="QIN17" s="163"/>
      <c r="QIO17" s="163"/>
      <c r="QIP17" s="163"/>
      <c r="QIQ17" s="163"/>
      <c r="QIR17" s="163"/>
      <c r="QIS17" s="163"/>
      <c r="QIT17" s="163"/>
      <c r="QIU17" s="163"/>
      <c r="QIV17" s="163"/>
      <c r="QIW17" s="163"/>
      <c r="QIX17" s="163"/>
      <c r="QIY17" s="163"/>
      <c r="QIZ17" s="163"/>
      <c r="QJA17" s="163"/>
      <c r="QJB17" s="163"/>
      <c r="QJC17" s="163"/>
      <c r="QJD17" s="163"/>
      <c r="QJE17" s="163"/>
      <c r="QJF17" s="163"/>
      <c r="QJG17" s="163"/>
      <c r="QJH17" s="163"/>
      <c r="QJI17" s="163"/>
      <c r="QJJ17" s="163"/>
      <c r="QJK17" s="163"/>
      <c r="QJL17" s="163"/>
      <c r="QJM17" s="163"/>
      <c r="QJN17" s="163"/>
      <c r="QJO17" s="163"/>
      <c r="QJP17" s="163"/>
      <c r="QJQ17" s="163"/>
      <c r="QJR17" s="163"/>
      <c r="QJS17" s="163"/>
      <c r="QJT17" s="163"/>
      <c r="QJU17" s="163"/>
      <c r="QJV17" s="163"/>
      <c r="QJW17" s="163"/>
      <c r="QJX17" s="163"/>
      <c r="QJY17" s="163"/>
      <c r="QJZ17" s="163"/>
      <c r="QKA17" s="163"/>
      <c r="QKB17" s="163"/>
      <c r="QKC17" s="163"/>
      <c r="QKD17" s="163"/>
      <c r="QKE17" s="163"/>
      <c r="QKF17" s="163"/>
      <c r="QKG17" s="163"/>
      <c r="QKH17" s="163"/>
      <c r="QKI17" s="163"/>
      <c r="QKJ17" s="163"/>
      <c r="QKK17" s="163"/>
      <c r="QKL17" s="163"/>
      <c r="QKM17" s="163"/>
      <c r="QKN17" s="163"/>
      <c r="QKO17" s="163"/>
      <c r="QKP17" s="163"/>
      <c r="QKQ17" s="163"/>
      <c r="QKR17" s="163"/>
      <c r="QKS17" s="163"/>
      <c r="QKT17" s="163"/>
      <c r="QKU17" s="163"/>
      <c r="QKV17" s="163"/>
      <c r="QKW17" s="163"/>
      <c r="QKX17" s="163"/>
      <c r="QKY17" s="163"/>
      <c r="QKZ17" s="163"/>
      <c r="QLA17" s="163"/>
      <c r="QLB17" s="163"/>
      <c r="QLC17" s="163"/>
      <c r="QLD17" s="163"/>
      <c r="QLE17" s="163"/>
      <c r="QLF17" s="163"/>
      <c r="QLG17" s="163"/>
      <c r="QLH17" s="163"/>
      <c r="QLI17" s="163"/>
      <c r="QLJ17" s="163"/>
      <c r="QLK17" s="163"/>
      <c r="QLL17" s="163"/>
      <c r="QLM17" s="163"/>
      <c r="QLN17" s="163"/>
      <c r="QLO17" s="163"/>
      <c r="QLP17" s="163"/>
      <c r="QLQ17" s="163"/>
      <c r="QLR17" s="163"/>
      <c r="QLS17" s="163"/>
      <c r="QLT17" s="163"/>
      <c r="QLU17" s="163"/>
      <c r="QLV17" s="163"/>
      <c r="QLW17" s="163"/>
      <c r="QLX17" s="163"/>
      <c r="QLY17" s="163"/>
      <c r="QLZ17" s="163"/>
      <c r="QMA17" s="163"/>
      <c r="QMB17" s="163"/>
      <c r="QMC17" s="163"/>
      <c r="QMD17" s="163"/>
      <c r="QME17" s="163"/>
      <c r="QMF17" s="163"/>
      <c r="QMG17" s="163"/>
      <c r="QMH17" s="163"/>
      <c r="QMI17" s="163"/>
      <c r="QMJ17" s="163"/>
      <c r="QMK17" s="163"/>
      <c r="QML17" s="163"/>
      <c r="QMM17" s="163"/>
      <c r="QMN17" s="163"/>
      <c r="QMO17" s="163"/>
      <c r="QMP17" s="163"/>
      <c r="QMQ17" s="163"/>
      <c r="QMR17" s="163"/>
      <c r="QMS17" s="163"/>
      <c r="QMT17" s="163"/>
      <c r="QMU17" s="163"/>
      <c r="QMV17" s="163"/>
      <c r="QMW17" s="163"/>
      <c r="QMX17" s="163"/>
      <c r="QMY17" s="163"/>
      <c r="QMZ17" s="163"/>
      <c r="QNA17" s="163"/>
      <c r="QNB17" s="163"/>
      <c r="QNC17" s="163"/>
      <c r="QND17" s="163"/>
      <c r="QNE17" s="163"/>
      <c r="QNF17" s="163"/>
      <c r="QNG17" s="163"/>
      <c r="QNH17" s="163"/>
      <c r="QNI17" s="163"/>
      <c r="QNJ17" s="163"/>
      <c r="QNK17" s="163"/>
      <c r="QNL17" s="163"/>
      <c r="QNM17" s="163"/>
      <c r="QNN17" s="163"/>
      <c r="QNO17" s="163"/>
      <c r="QNP17" s="163"/>
      <c r="QNQ17" s="163"/>
      <c r="QNR17" s="163"/>
      <c r="QNS17" s="163"/>
      <c r="QNT17" s="163"/>
      <c r="QNU17" s="163"/>
      <c r="QNV17" s="163"/>
      <c r="QNW17" s="163"/>
      <c r="QNX17" s="163"/>
      <c r="QNY17" s="163"/>
      <c r="QNZ17" s="163"/>
      <c r="QOA17" s="163"/>
      <c r="QOB17" s="163"/>
      <c r="QOC17" s="163"/>
      <c r="QOD17" s="163"/>
      <c r="QOE17" s="163"/>
      <c r="QOF17" s="163"/>
      <c r="QOG17" s="163"/>
      <c r="QOH17" s="163"/>
      <c r="QOI17" s="163"/>
      <c r="QOJ17" s="163"/>
      <c r="QOK17" s="163"/>
      <c r="QOL17" s="163"/>
      <c r="QOM17" s="163"/>
      <c r="QON17" s="163"/>
      <c r="QOO17" s="163"/>
      <c r="QOP17" s="163"/>
      <c r="QOQ17" s="163"/>
      <c r="QOR17" s="163"/>
      <c r="QOS17" s="163"/>
      <c r="QOT17" s="163"/>
      <c r="QOU17" s="163"/>
      <c r="QOV17" s="163"/>
      <c r="QOW17" s="163"/>
      <c r="QOX17" s="163"/>
      <c r="QOY17" s="163"/>
      <c r="QOZ17" s="163"/>
      <c r="QPA17" s="163"/>
      <c r="QPB17" s="163"/>
      <c r="QPC17" s="163"/>
      <c r="QPD17" s="163"/>
      <c r="QPE17" s="163"/>
      <c r="QPF17" s="163"/>
      <c r="QPG17" s="163"/>
      <c r="QPH17" s="163"/>
      <c r="QPI17" s="163"/>
      <c r="QPJ17" s="163"/>
      <c r="QPK17" s="163"/>
      <c r="QPL17" s="163"/>
      <c r="QPM17" s="163"/>
      <c r="QPN17" s="163"/>
      <c r="QPO17" s="163"/>
      <c r="QPP17" s="163"/>
      <c r="QPQ17" s="163"/>
      <c r="QPR17" s="163"/>
      <c r="QPS17" s="163"/>
      <c r="QPT17" s="163"/>
      <c r="QPU17" s="163"/>
      <c r="QPV17" s="163"/>
      <c r="QPW17" s="163"/>
      <c r="QPX17" s="163"/>
      <c r="QPY17" s="163"/>
      <c r="QPZ17" s="163"/>
      <c r="QQA17" s="163"/>
      <c r="QQB17" s="163"/>
      <c r="QQC17" s="163"/>
      <c r="QQD17" s="163"/>
      <c r="QQE17" s="163"/>
      <c r="QQF17" s="163"/>
      <c r="QQG17" s="163"/>
      <c r="QQH17" s="163"/>
      <c r="QQI17" s="163"/>
      <c r="QQJ17" s="163"/>
      <c r="QQK17" s="163"/>
      <c r="QQL17" s="163"/>
      <c r="QQM17" s="163"/>
      <c r="QQN17" s="163"/>
      <c r="QQO17" s="163"/>
      <c r="QQP17" s="163"/>
      <c r="QQQ17" s="163"/>
      <c r="QQR17" s="163"/>
      <c r="QQS17" s="163"/>
      <c r="QQT17" s="163"/>
      <c r="QQU17" s="163"/>
      <c r="QQV17" s="163"/>
      <c r="QQW17" s="163"/>
      <c r="QQX17" s="163"/>
      <c r="QQY17" s="163"/>
      <c r="QQZ17" s="163"/>
      <c r="QRA17" s="163"/>
      <c r="QRB17" s="163"/>
      <c r="QRC17" s="163"/>
      <c r="QRD17" s="163"/>
      <c r="QRE17" s="163"/>
      <c r="QRF17" s="163"/>
      <c r="QRG17" s="163"/>
      <c r="QRH17" s="163"/>
      <c r="QRI17" s="163"/>
      <c r="QRJ17" s="163"/>
      <c r="QRK17" s="163"/>
      <c r="QRL17" s="163"/>
      <c r="QRM17" s="163"/>
      <c r="QRN17" s="163"/>
      <c r="QRO17" s="163"/>
      <c r="QRP17" s="163"/>
      <c r="QRQ17" s="163"/>
      <c r="QRR17" s="163"/>
      <c r="QRS17" s="163"/>
      <c r="QRT17" s="163"/>
      <c r="QRU17" s="163"/>
      <c r="QRV17" s="163"/>
      <c r="QRW17" s="163"/>
      <c r="QRX17" s="163"/>
      <c r="QRY17" s="163"/>
      <c r="QRZ17" s="163"/>
      <c r="QSA17" s="163"/>
      <c r="QSB17" s="163"/>
      <c r="QSC17" s="163"/>
      <c r="QSD17" s="163"/>
      <c r="QSE17" s="163"/>
      <c r="QSF17" s="163"/>
      <c r="QSG17" s="163"/>
      <c r="QSH17" s="163"/>
      <c r="QSI17" s="163"/>
      <c r="QSJ17" s="163"/>
      <c r="QSK17" s="163"/>
      <c r="QSL17" s="163"/>
      <c r="QSM17" s="163"/>
      <c r="QSN17" s="163"/>
      <c r="QSO17" s="163"/>
      <c r="QSP17" s="163"/>
      <c r="QSQ17" s="163"/>
      <c r="QSR17" s="163"/>
      <c r="QSS17" s="163"/>
      <c r="QST17" s="163"/>
      <c r="QSU17" s="163"/>
      <c r="QSV17" s="163"/>
      <c r="QSW17" s="163"/>
      <c r="QSX17" s="163"/>
      <c r="QSY17" s="163"/>
      <c r="QSZ17" s="163"/>
      <c r="QTA17" s="163"/>
      <c r="QTB17" s="163"/>
      <c r="QTC17" s="163"/>
      <c r="QTD17" s="163"/>
      <c r="QTE17" s="163"/>
      <c r="QTF17" s="163"/>
      <c r="QTG17" s="163"/>
      <c r="QTH17" s="163"/>
      <c r="QTI17" s="163"/>
      <c r="QTJ17" s="163"/>
      <c r="QTK17" s="163"/>
      <c r="QTL17" s="163"/>
      <c r="QTM17" s="163"/>
      <c r="QTN17" s="163"/>
      <c r="QTO17" s="163"/>
      <c r="QTP17" s="163"/>
      <c r="QTQ17" s="163"/>
      <c r="QTR17" s="163"/>
      <c r="QTS17" s="163"/>
      <c r="QTT17" s="163"/>
      <c r="QTU17" s="163"/>
      <c r="QTV17" s="163"/>
      <c r="QTW17" s="163"/>
      <c r="QTX17" s="163"/>
      <c r="QTY17" s="163"/>
      <c r="QTZ17" s="163"/>
      <c r="QUA17" s="163"/>
      <c r="QUB17" s="163"/>
      <c r="QUC17" s="163"/>
      <c r="QUD17" s="163"/>
      <c r="QUE17" s="163"/>
      <c r="QUF17" s="163"/>
      <c r="QUG17" s="163"/>
      <c r="QUH17" s="163"/>
      <c r="QUI17" s="163"/>
      <c r="QUJ17" s="163"/>
      <c r="QUK17" s="163"/>
      <c r="QUL17" s="163"/>
      <c r="QUM17" s="163"/>
      <c r="QUN17" s="163"/>
      <c r="QUO17" s="163"/>
      <c r="QUP17" s="163"/>
      <c r="QUQ17" s="163"/>
      <c r="QUR17" s="163"/>
      <c r="QUS17" s="163"/>
      <c r="QUT17" s="163"/>
      <c r="QUU17" s="163"/>
      <c r="QUV17" s="163"/>
      <c r="QUW17" s="163"/>
      <c r="QUX17" s="163"/>
      <c r="QUY17" s="163"/>
      <c r="QUZ17" s="163"/>
      <c r="QVA17" s="163"/>
      <c r="QVB17" s="163"/>
      <c r="QVC17" s="163"/>
      <c r="QVD17" s="163"/>
      <c r="QVE17" s="163"/>
      <c r="QVF17" s="163"/>
      <c r="QVG17" s="163"/>
      <c r="QVH17" s="163"/>
      <c r="QVI17" s="163"/>
      <c r="QVJ17" s="163"/>
      <c r="QVK17" s="163"/>
      <c r="QVL17" s="163"/>
      <c r="QVM17" s="163"/>
      <c r="QVN17" s="163"/>
      <c r="QVO17" s="163"/>
      <c r="QVP17" s="163"/>
      <c r="QVQ17" s="163"/>
      <c r="QVR17" s="163"/>
      <c r="QVS17" s="163"/>
      <c r="QVT17" s="163"/>
      <c r="QVU17" s="163"/>
      <c r="QVV17" s="163"/>
      <c r="QVW17" s="163"/>
      <c r="QVX17" s="163"/>
      <c r="QVY17" s="163"/>
      <c r="QVZ17" s="163"/>
      <c r="QWA17" s="163"/>
      <c r="QWB17" s="163"/>
      <c r="QWC17" s="163"/>
      <c r="QWD17" s="163"/>
      <c r="QWE17" s="163"/>
      <c r="QWF17" s="163"/>
      <c r="QWG17" s="163"/>
      <c r="QWH17" s="163"/>
      <c r="QWI17" s="163"/>
      <c r="QWJ17" s="163"/>
      <c r="QWK17" s="163"/>
      <c r="QWL17" s="163"/>
      <c r="QWM17" s="163"/>
      <c r="QWN17" s="163"/>
      <c r="QWO17" s="163"/>
      <c r="QWP17" s="163"/>
      <c r="QWQ17" s="163"/>
      <c r="QWR17" s="163"/>
      <c r="QWS17" s="163"/>
      <c r="QWT17" s="163"/>
      <c r="QWU17" s="163"/>
      <c r="QWV17" s="163"/>
      <c r="QWW17" s="163"/>
      <c r="QWX17" s="163"/>
      <c r="QWY17" s="163"/>
      <c r="QWZ17" s="163"/>
      <c r="QXA17" s="163"/>
      <c r="QXB17" s="163"/>
      <c r="QXC17" s="163"/>
      <c r="QXD17" s="163"/>
      <c r="QXE17" s="163"/>
      <c r="QXF17" s="163"/>
      <c r="QXG17" s="163"/>
      <c r="QXH17" s="163"/>
      <c r="QXI17" s="163"/>
      <c r="QXJ17" s="163"/>
      <c r="QXK17" s="163"/>
      <c r="QXL17" s="163"/>
      <c r="QXM17" s="163"/>
      <c r="QXN17" s="163"/>
      <c r="QXO17" s="163"/>
      <c r="QXP17" s="163"/>
      <c r="QXQ17" s="163"/>
      <c r="QXR17" s="163"/>
      <c r="QXS17" s="163"/>
      <c r="QXT17" s="163"/>
      <c r="QXU17" s="163"/>
      <c r="QXV17" s="163"/>
      <c r="QXW17" s="163"/>
      <c r="QXX17" s="163"/>
      <c r="QXY17" s="163"/>
      <c r="QXZ17" s="163"/>
      <c r="QYA17" s="163"/>
      <c r="QYB17" s="163"/>
      <c r="QYC17" s="163"/>
      <c r="QYD17" s="163"/>
      <c r="QYE17" s="163"/>
      <c r="QYF17" s="163"/>
      <c r="QYG17" s="163"/>
      <c r="QYH17" s="163"/>
      <c r="QYI17" s="163"/>
      <c r="QYJ17" s="163"/>
      <c r="QYK17" s="163"/>
      <c r="QYL17" s="163"/>
      <c r="QYM17" s="163"/>
      <c r="QYN17" s="163"/>
      <c r="QYO17" s="163"/>
      <c r="QYP17" s="163"/>
      <c r="QYQ17" s="163"/>
      <c r="QYR17" s="163"/>
      <c r="QYS17" s="163"/>
      <c r="QYT17" s="163"/>
      <c r="QYU17" s="163"/>
      <c r="QYV17" s="163"/>
      <c r="QYW17" s="163"/>
      <c r="QYX17" s="163"/>
      <c r="QYY17" s="163"/>
      <c r="QYZ17" s="163"/>
      <c r="QZA17" s="163"/>
      <c r="QZB17" s="163"/>
      <c r="QZC17" s="163"/>
      <c r="QZD17" s="163"/>
      <c r="QZE17" s="163"/>
      <c r="QZF17" s="163"/>
      <c r="QZG17" s="163"/>
      <c r="QZH17" s="163"/>
      <c r="QZI17" s="163"/>
      <c r="QZJ17" s="163"/>
      <c r="QZK17" s="163"/>
      <c r="QZL17" s="163"/>
      <c r="QZM17" s="163"/>
      <c r="QZN17" s="163"/>
      <c r="QZO17" s="163"/>
      <c r="QZP17" s="163"/>
      <c r="QZQ17" s="163"/>
      <c r="QZR17" s="163"/>
      <c r="QZS17" s="163"/>
      <c r="QZT17" s="163"/>
      <c r="QZU17" s="163"/>
      <c r="QZV17" s="163"/>
      <c r="QZW17" s="163"/>
      <c r="QZX17" s="163"/>
      <c r="QZY17" s="163"/>
      <c r="QZZ17" s="163"/>
      <c r="RAA17" s="163"/>
      <c r="RAB17" s="163"/>
      <c r="RAC17" s="163"/>
      <c r="RAD17" s="163"/>
      <c r="RAE17" s="163"/>
      <c r="RAF17" s="163"/>
      <c r="RAG17" s="163"/>
      <c r="RAH17" s="163"/>
      <c r="RAI17" s="163"/>
      <c r="RAJ17" s="163"/>
      <c r="RAK17" s="163"/>
      <c r="RAL17" s="163"/>
      <c r="RAM17" s="163"/>
      <c r="RAN17" s="163"/>
      <c r="RAO17" s="163"/>
      <c r="RAP17" s="163"/>
      <c r="RAQ17" s="163"/>
      <c r="RAR17" s="163"/>
      <c r="RAS17" s="163"/>
      <c r="RAT17" s="163"/>
      <c r="RAU17" s="163"/>
      <c r="RAV17" s="163"/>
      <c r="RAW17" s="163"/>
      <c r="RAX17" s="163"/>
      <c r="RAY17" s="163"/>
      <c r="RAZ17" s="163"/>
      <c r="RBA17" s="163"/>
      <c r="RBB17" s="163"/>
      <c r="RBC17" s="163"/>
      <c r="RBD17" s="163"/>
      <c r="RBE17" s="163"/>
      <c r="RBF17" s="163"/>
      <c r="RBG17" s="163"/>
      <c r="RBH17" s="163"/>
      <c r="RBI17" s="163"/>
      <c r="RBJ17" s="163"/>
      <c r="RBK17" s="163"/>
      <c r="RBL17" s="163"/>
      <c r="RBM17" s="163"/>
      <c r="RBN17" s="163"/>
      <c r="RBO17" s="163"/>
      <c r="RBP17" s="163"/>
      <c r="RBQ17" s="163"/>
      <c r="RBR17" s="163"/>
      <c r="RBS17" s="163"/>
      <c r="RBT17" s="163"/>
      <c r="RBU17" s="163"/>
      <c r="RBV17" s="163"/>
      <c r="RBW17" s="163"/>
      <c r="RBX17" s="163"/>
      <c r="RBY17" s="163"/>
      <c r="RBZ17" s="163"/>
      <c r="RCA17" s="163"/>
      <c r="RCB17" s="163"/>
      <c r="RCC17" s="163"/>
      <c r="RCD17" s="163"/>
      <c r="RCE17" s="163"/>
      <c r="RCF17" s="163"/>
      <c r="RCG17" s="163"/>
      <c r="RCH17" s="163"/>
      <c r="RCI17" s="163"/>
      <c r="RCJ17" s="163"/>
      <c r="RCK17" s="163"/>
      <c r="RCL17" s="163"/>
      <c r="RCM17" s="163"/>
      <c r="RCN17" s="163"/>
      <c r="RCO17" s="163"/>
      <c r="RCP17" s="163"/>
      <c r="RCQ17" s="163"/>
      <c r="RCR17" s="163"/>
      <c r="RCS17" s="163"/>
      <c r="RCT17" s="163"/>
      <c r="RCU17" s="163"/>
      <c r="RCV17" s="163"/>
      <c r="RCW17" s="163"/>
      <c r="RCX17" s="163"/>
      <c r="RCY17" s="163"/>
      <c r="RCZ17" s="163"/>
      <c r="RDA17" s="163"/>
      <c r="RDB17" s="163"/>
      <c r="RDC17" s="163"/>
      <c r="RDD17" s="163"/>
      <c r="RDE17" s="163"/>
      <c r="RDF17" s="163"/>
      <c r="RDG17" s="163"/>
      <c r="RDH17" s="163"/>
      <c r="RDI17" s="163"/>
      <c r="RDJ17" s="163"/>
      <c r="RDK17" s="163"/>
      <c r="RDL17" s="163"/>
      <c r="RDM17" s="163"/>
      <c r="RDN17" s="163"/>
      <c r="RDO17" s="163"/>
      <c r="RDP17" s="163"/>
      <c r="RDQ17" s="163"/>
      <c r="RDR17" s="163"/>
      <c r="RDS17" s="163"/>
      <c r="RDT17" s="163"/>
      <c r="RDU17" s="163"/>
      <c r="RDV17" s="163"/>
      <c r="RDW17" s="163"/>
      <c r="RDX17" s="163"/>
      <c r="RDY17" s="163"/>
      <c r="RDZ17" s="163"/>
      <c r="REA17" s="163"/>
      <c r="REB17" s="163"/>
      <c r="REC17" s="163"/>
      <c r="RED17" s="163"/>
      <c r="REE17" s="163"/>
      <c r="REF17" s="163"/>
      <c r="REG17" s="163"/>
      <c r="REH17" s="163"/>
      <c r="REI17" s="163"/>
      <c r="REJ17" s="163"/>
      <c r="REK17" s="163"/>
      <c r="REL17" s="163"/>
      <c r="REM17" s="163"/>
      <c r="REN17" s="163"/>
      <c r="REO17" s="163"/>
      <c r="REP17" s="163"/>
      <c r="REQ17" s="163"/>
      <c r="RER17" s="163"/>
      <c r="RES17" s="163"/>
      <c r="RET17" s="163"/>
      <c r="REU17" s="163"/>
      <c r="REV17" s="163"/>
      <c r="REW17" s="163"/>
      <c r="REX17" s="163"/>
      <c r="REY17" s="163"/>
      <c r="REZ17" s="163"/>
      <c r="RFA17" s="163"/>
      <c r="RFB17" s="163"/>
      <c r="RFC17" s="163"/>
      <c r="RFD17" s="163"/>
      <c r="RFE17" s="163"/>
      <c r="RFF17" s="163"/>
      <c r="RFG17" s="163"/>
      <c r="RFH17" s="163"/>
      <c r="RFI17" s="163"/>
      <c r="RFJ17" s="163"/>
      <c r="RFK17" s="163"/>
      <c r="RFL17" s="163"/>
      <c r="RFM17" s="163"/>
      <c r="RFN17" s="163"/>
      <c r="RFO17" s="163"/>
      <c r="RFP17" s="163"/>
      <c r="RFQ17" s="163"/>
      <c r="RFR17" s="163"/>
      <c r="RFS17" s="163"/>
      <c r="RFT17" s="163"/>
      <c r="RFU17" s="163"/>
      <c r="RFV17" s="163"/>
      <c r="RFW17" s="163"/>
      <c r="RFX17" s="163"/>
      <c r="RFY17" s="163"/>
      <c r="RFZ17" s="163"/>
      <c r="RGA17" s="163"/>
      <c r="RGB17" s="163"/>
      <c r="RGC17" s="163"/>
      <c r="RGD17" s="163"/>
      <c r="RGE17" s="163"/>
      <c r="RGF17" s="163"/>
      <c r="RGG17" s="163"/>
      <c r="RGH17" s="163"/>
      <c r="RGI17" s="163"/>
      <c r="RGJ17" s="163"/>
      <c r="RGK17" s="163"/>
      <c r="RGL17" s="163"/>
      <c r="RGM17" s="163"/>
      <c r="RGN17" s="163"/>
      <c r="RGO17" s="163"/>
      <c r="RGP17" s="163"/>
      <c r="RGQ17" s="163"/>
      <c r="RGR17" s="163"/>
      <c r="RGS17" s="163"/>
      <c r="RGT17" s="163"/>
      <c r="RGU17" s="163"/>
      <c r="RGV17" s="163"/>
      <c r="RGW17" s="163"/>
      <c r="RGX17" s="163"/>
      <c r="RGY17" s="163"/>
      <c r="RGZ17" s="163"/>
      <c r="RHA17" s="163"/>
      <c r="RHB17" s="163"/>
      <c r="RHC17" s="163"/>
      <c r="RHD17" s="163"/>
      <c r="RHE17" s="163"/>
      <c r="RHF17" s="163"/>
      <c r="RHG17" s="163"/>
      <c r="RHH17" s="163"/>
      <c r="RHI17" s="163"/>
      <c r="RHJ17" s="163"/>
      <c r="RHK17" s="163"/>
      <c r="RHL17" s="163"/>
      <c r="RHM17" s="163"/>
      <c r="RHN17" s="163"/>
      <c r="RHO17" s="163"/>
      <c r="RHP17" s="163"/>
      <c r="RHQ17" s="163"/>
      <c r="RHR17" s="163"/>
      <c r="RHS17" s="163"/>
      <c r="RHT17" s="163"/>
      <c r="RHU17" s="163"/>
      <c r="RHV17" s="163"/>
      <c r="RHW17" s="163"/>
      <c r="RHX17" s="163"/>
      <c r="RHY17" s="163"/>
      <c r="RHZ17" s="163"/>
      <c r="RIA17" s="163"/>
      <c r="RIB17" s="163"/>
      <c r="RIC17" s="163"/>
      <c r="RID17" s="163"/>
      <c r="RIE17" s="163"/>
      <c r="RIF17" s="163"/>
      <c r="RIG17" s="163"/>
      <c r="RIH17" s="163"/>
      <c r="RII17" s="163"/>
      <c r="RIJ17" s="163"/>
      <c r="RIK17" s="163"/>
      <c r="RIL17" s="163"/>
      <c r="RIM17" s="163"/>
      <c r="RIN17" s="163"/>
      <c r="RIO17" s="163"/>
      <c r="RIP17" s="163"/>
      <c r="RIQ17" s="163"/>
      <c r="RIR17" s="163"/>
      <c r="RIS17" s="163"/>
      <c r="RIT17" s="163"/>
      <c r="RIU17" s="163"/>
      <c r="RIV17" s="163"/>
      <c r="RIW17" s="163"/>
      <c r="RIX17" s="163"/>
      <c r="RIY17" s="163"/>
      <c r="RIZ17" s="163"/>
      <c r="RJA17" s="163"/>
      <c r="RJB17" s="163"/>
      <c r="RJC17" s="163"/>
      <c r="RJD17" s="163"/>
      <c r="RJE17" s="163"/>
      <c r="RJF17" s="163"/>
      <c r="RJG17" s="163"/>
      <c r="RJH17" s="163"/>
      <c r="RJI17" s="163"/>
      <c r="RJJ17" s="163"/>
      <c r="RJK17" s="163"/>
      <c r="RJL17" s="163"/>
      <c r="RJM17" s="163"/>
      <c r="RJN17" s="163"/>
      <c r="RJO17" s="163"/>
      <c r="RJP17" s="163"/>
      <c r="RJQ17" s="163"/>
      <c r="RJR17" s="163"/>
      <c r="RJS17" s="163"/>
      <c r="RJT17" s="163"/>
      <c r="RJU17" s="163"/>
      <c r="RJV17" s="163"/>
      <c r="RJW17" s="163"/>
      <c r="RJX17" s="163"/>
      <c r="RJY17" s="163"/>
      <c r="RJZ17" s="163"/>
      <c r="RKA17" s="163"/>
      <c r="RKB17" s="163"/>
      <c r="RKC17" s="163"/>
      <c r="RKD17" s="163"/>
      <c r="RKE17" s="163"/>
      <c r="RKF17" s="163"/>
      <c r="RKG17" s="163"/>
      <c r="RKH17" s="163"/>
      <c r="RKI17" s="163"/>
      <c r="RKJ17" s="163"/>
      <c r="RKK17" s="163"/>
      <c r="RKL17" s="163"/>
      <c r="RKM17" s="163"/>
      <c r="RKN17" s="163"/>
      <c r="RKO17" s="163"/>
      <c r="RKP17" s="163"/>
      <c r="RKQ17" s="163"/>
      <c r="RKR17" s="163"/>
      <c r="RKS17" s="163"/>
      <c r="RKT17" s="163"/>
      <c r="RKU17" s="163"/>
      <c r="RKV17" s="163"/>
      <c r="RKW17" s="163"/>
      <c r="RKX17" s="163"/>
      <c r="RKY17" s="163"/>
      <c r="RKZ17" s="163"/>
      <c r="RLA17" s="163"/>
      <c r="RLB17" s="163"/>
      <c r="RLC17" s="163"/>
      <c r="RLD17" s="163"/>
      <c r="RLE17" s="163"/>
      <c r="RLF17" s="163"/>
      <c r="RLG17" s="163"/>
      <c r="RLH17" s="163"/>
      <c r="RLI17" s="163"/>
      <c r="RLJ17" s="163"/>
      <c r="RLK17" s="163"/>
      <c r="RLL17" s="163"/>
      <c r="RLM17" s="163"/>
      <c r="RLN17" s="163"/>
      <c r="RLO17" s="163"/>
      <c r="RLP17" s="163"/>
      <c r="RLQ17" s="163"/>
      <c r="RLR17" s="163"/>
      <c r="RLS17" s="163"/>
      <c r="RLT17" s="163"/>
      <c r="RLU17" s="163"/>
      <c r="RLV17" s="163"/>
      <c r="RLW17" s="163"/>
      <c r="RLX17" s="163"/>
      <c r="RLY17" s="163"/>
      <c r="RLZ17" s="163"/>
      <c r="RMA17" s="163"/>
      <c r="RMB17" s="163"/>
      <c r="RMC17" s="163"/>
      <c r="RMD17" s="163"/>
      <c r="RME17" s="163"/>
      <c r="RMF17" s="163"/>
      <c r="RMG17" s="163"/>
      <c r="RMH17" s="163"/>
      <c r="RMI17" s="163"/>
      <c r="RMJ17" s="163"/>
      <c r="RMK17" s="163"/>
      <c r="RML17" s="163"/>
      <c r="RMM17" s="163"/>
      <c r="RMN17" s="163"/>
      <c r="RMO17" s="163"/>
      <c r="RMP17" s="163"/>
      <c r="RMQ17" s="163"/>
      <c r="RMR17" s="163"/>
      <c r="RMS17" s="163"/>
      <c r="RMT17" s="163"/>
      <c r="RMU17" s="163"/>
      <c r="RMV17" s="163"/>
      <c r="RMW17" s="163"/>
      <c r="RMX17" s="163"/>
      <c r="RMY17" s="163"/>
      <c r="RMZ17" s="163"/>
      <c r="RNA17" s="163"/>
      <c r="RNB17" s="163"/>
      <c r="RNC17" s="163"/>
      <c r="RND17" s="163"/>
      <c r="RNE17" s="163"/>
      <c r="RNF17" s="163"/>
      <c r="RNG17" s="163"/>
      <c r="RNH17" s="163"/>
      <c r="RNI17" s="163"/>
      <c r="RNJ17" s="163"/>
      <c r="RNK17" s="163"/>
      <c r="RNL17" s="163"/>
      <c r="RNM17" s="163"/>
      <c r="RNN17" s="163"/>
      <c r="RNO17" s="163"/>
      <c r="RNP17" s="163"/>
      <c r="RNQ17" s="163"/>
      <c r="RNR17" s="163"/>
      <c r="RNS17" s="163"/>
      <c r="RNT17" s="163"/>
      <c r="RNU17" s="163"/>
      <c r="RNV17" s="163"/>
      <c r="RNW17" s="163"/>
      <c r="RNX17" s="163"/>
      <c r="RNY17" s="163"/>
      <c r="RNZ17" s="163"/>
      <c r="ROA17" s="163"/>
      <c r="ROB17" s="163"/>
      <c r="ROC17" s="163"/>
      <c r="ROD17" s="163"/>
      <c r="ROE17" s="163"/>
      <c r="ROF17" s="163"/>
      <c r="ROG17" s="163"/>
      <c r="ROH17" s="163"/>
      <c r="ROI17" s="163"/>
      <c r="ROJ17" s="163"/>
      <c r="ROK17" s="163"/>
      <c r="ROL17" s="163"/>
      <c r="ROM17" s="163"/>
      <c r="RON17" s="163"/>
      <c r="ROO17" s="163"/>
      <c r="ROP17" s="163"/>
      <c r="ROQ17" s="163"/>
      <c r="ROR17" s="163"/>
      <c r="ROS17" s="163"/>
      <c r="ROT17" s="163"/>
      <c r="ROU17" s="163"/>
      <c r="ROV17" s="163"/>
      <c r="ROW17" s="163"/>
      <c r="ROX17" s="163"/>
      <c r="ROY17" s="163"/>
      <c r="ROZ17" s="163"/>
      <c r="RPA17" s="163"/>
      <c r="RPB17" s="163"/>
      <c r="RPC17" s="163"/>
      <c r="RPD17" s="163"/>
      <c r="RPE17" s="163"/>
      <c r="RPF17" s="163"/>
      <c r="RPG17" s="163"/>
      <c r="RPH17" s="163"/>
      <c r="RPI17" s="163"/>
      <c r="RPJ17" s="163"/>
      <c r="RPK17" s="163"/>
      <c r="RPL17" s="163"/>
      <c r="RPM17" s="163"/>
      <c r="RPN17" s="163"/>
      <c r="RPO17" s="163"/>
      <c r="RPP17" s="163"/>
      <c r="RPQ17" s="163"/>
      <c r="RPR17" s="163"/>
      <c r="RPS17" s="163"/>
      <c r="RPT17" s="163"/>
      <c r="RPU17" s="163"/>
      <c r="RPV17" s="163"/>
      <c r="RPW17" s="163"/>
      <c r="RPX17" s="163"/>
      <c r="RPY17" s="163"/>
      <c r="RPZ17" s="163"/>
      <c r="RQA17" s="163"/>
      <c r="RQB17" s="163"/>
      <c r="RQC17" s="163"/>
      <c r="RQD17" s="163"/>
      <c r="RQE17" s="163"/>
      <c r="RQF17" s="163"/>
      <c r="RQG17" s="163"/>
      <c r="RQH17" s="163"/>
      <c r="RQI17" s="163"/>
      <c r="RQJ17" s="163"/>
      <c r="RQK17" s="163"/>
      <c r="RQL17" s="163"/>
      <c r="RQM17" s="163"/>
      <c r="RQN17" s="163"/>
      <c r="RQO17" s="163"/>
      <c r="RQP17" s="163"/>
      <c r="RQQ17" s="163"/>
      <c r="RQR17" s="163"/>
      <c r="RQS17" s="163"/>
      <c r="RQT17" s="163"/>
      <c r="RQU17" s="163"/>
      <c r="RQV17" s="163"/>
      <c r="RQW17" s="163"/>
      <c r="RQX17" s="163"/>
      <c r="RQY17" s="163"/>
      <c r="RQZ17" s="163"/>
      <c r="RRA17" s="163"/>
      <c r="RRB17" s="163"/>
      <c r="RRC17" s="163"/>
      <c r="RRD17" s="163"/>
      <c r="RRE17" s="163"/>
      <c r="RRF17" s="163"/>
      <c r="RRG17" s="163"/>
      <c r="RRH17" s="163"/>
      <c r="RRI17" s="163"/>
      <c r="RRJ17" s="163"/>
      <c r="RRK17" s="163"/>
      <c r="RRL17" s="163"/>
      <c r="RRM17" s="163"/>
      <c r="RRN17" s="163"/>
      <c r="RRO17" s="163"/>
      <c r="RRP17" s="163"/>
      <c r="RRQ17" s="163"/>
      <c r="RRR17" s="163"/>
      <c r="RRS17" s="163"/>
      <c r="RRT17" s="163"/>
      <c r="RRU17" s="163"/>
      <c r="RRV17" s="163"/>
      <c r="RRW17" s="163"/>
      <c r="RRX17" s="163"/>
      <c r="RRY17" s="163"/>
      <c r="RRZ17" s="163"/>
      <c r="RSA17" s="163"/>
      <c r="RSB17" s="163"/>
      <c r="RSC17" s="163"/>
      <c r="RSD17" s="163"/>
      <c r="RSE17" s="163"/>
      <c r="RSF17" s="163"/>
      <c r="RSG17" s="163"/>
      <c r="RSH17" s="163"/>
      <c r="RSI17" s="163"/>
      <c r="RSJ17" s="163"/>
      <c r="RSK17" s="163"/>
      <c r="RSL17" s="163"/>
      <c r="RSM17" s="163"/>
      <c r="RSN17" s="163"/>
      <c r="RSO17" s="163"/>
      <c r="RSP17" s="163"/>
      <c r="RSQ17" s="163"/>
      <c r="RSR17" s="163"/>
      <c r="RSS17" s="163"/>
      <c r="RST17" s="163"/>
      <c r="RSU17" s="163"/>
      <c r="RSV17" s="163"/>
      <c r="RSW17" s="163"/>
      <c r="RSX17" s="163"/>
      <c r="RSY17" s="163"/>
      <c r="RSZ17" s="163"/>
      <c r="RTA17" s="163"/>
      <c r="RTB17" s="163"/>
      <c r="RTC17" s="163"/>
      <c r="RTD17" s="163"/>
      <c r="RTE17" s="163"/>
      <c r="RTF17" s="163"/>
      <c r="RTG17" s="163"/>
      <c r="RTH17" s="163"/>
      <c r="RTI17" s="163"/>
      <c r="RTJ17" s="163"/>
      <c r="RTK17" s="163"/>
      <c r="RTL17" s="163"/>
      <c r="RTM17" s="163"/>
      <c r="RTN17" s="163"/>
      <c r="RTO17" s="163"/>
      <c r="RTP17" s="163"/>
      <c r="RTQ17" s="163"/>
      <c r="RTR17" s="163"/>
      <c r="RTS17" s="163"/>
      <c r="RTT17" s="163"/>
      <c r="RTU17" s="163"/>
      <c r="RTV17" s="163"/>
      <c r="RTW17" s="163"/>
      <c r="RTX17" s="163"/>
      <c r="RTY17" s="163"/>
      <c r="RTZ17" s="163"/>
      <c r="RUA17" s="163"/>
      <c r="RUB17" s="163"/>
      <c r="RUC17" s="163"/>
      <c r="RUD17" s="163"/>
      <c r="RUE17" s="163"/>
      <c r="RUF17" s="163"/>
      <c r="RUG17" s="163"/>
      <c r="RUH17" s="163"/>
      <c r="RUI17" s="163"/>
      <c r="RUJ17" s="163"/>
      <c r="RUK17" s="163"/>
      <c r="RUL17" s="163"/>
      <c r="RUM17" s="163"/>
      <c r="RUN17" s="163"/>
      <c r="RUO17" s="163"/>
      <c r="RUP17" s="163"/>
      <c r="RUQ17" s="163"/>
      <c r="RUR17" s="163"/>
      <c r="RUS17" s="163"/>
      <c r="RUT17" s="163"/>
      <c r="RUU17" s="163"/>
      <c r="RUV17" s="163"/>
      <c r="RUW17" s="163"/>
      <c r="RUX17" s="163"/>
      <c r="RUY17" s="163"/>
      <c r="RUZ17" s="163"/>
      <c r="RVA17" s="163"/>
      <c r="RVB17" s="163"/>
      <c r="RVC17" s="163"/>
      <c r="RVD17" s="163"/>
      <c r="RVE17" s="163"/>
      <c r="RVF17" s="163"/>
      <c r="RVG17" s="163"/>
      <c r="RVH17" s="163"/>
      <c r="RVI17" s="163"/>
      <c r="RVJ17" s="163"/>
      <c r="RVK17" s="163"/>
      <c r="RVL17" s="163"/>
      <c r="RVM17" s="163"/>
      <c r="RVN17" s="163"/>
      <c r="RVO17" s="163"/>
      <c r="RVP17" s="163"/>
      <c r="RVQ17" s="163"/>
      <c r="RVR17" s="163"/>
      <c r="RVS17" s="163"/>
      <c r="RVT17" s="163"/>
      <c r="RVU17" s="163"/>
      <c r="RVV17" s="163"/>
      <c r="RVW17" s="163"/>
      <c r="RVX17" s="163"/>
      <c r="RVY17" s="163"/>
      <c r="RVZ17" s="163"/>
      <c r="RWA17" s="163"/>
      <c r="RWB17" s="163"/>
      <c r="RWC17" s="163"/>
      <c r="RWD17" s="163"/>
      <c r="RWE17" s="163"/>
      <c r="RWF17" s="163"/>
      <c r="RWG17" s="163"/>
      <c r="RWH17" s="163"/>
      <c r="RWI17" s="163"/>
      <c r="RWJ17" s="163"/>
      <c r="RWK17" s="163"/>
      <c r="RWL17" s="163"/>
      <c r="RWM17" s="163"/>
      <c r="RWN17" s="163"/>
      <c r="RWO17" s="163"/>
      <c r="RWP17" s="163"/>
      <c r="RWQ17" s="163"/>
      <c r="RWR17" s="163"/>
      <c r="RWS17" s="163"/>
      <c r="RWT17" s="163"/>
      <c r="RWU17" s="163"/>
      <c r="RWV17" s="163"/>
      <c r="RWW17" s="163"/>
      <c r="RWX17" s="163"/>
      <c r="RWY17" s="163"/>
      <c r="RWZ17" s="163"/>
      <c r="RXA17" s="163"/>
      <c r="RXB17" s="163"/>
      <c r="RXC17" s="163"/>
      <c r="RXD17" s="163"/>
      <c r="RXE17" s="163"/>
      <c r="RXF17" s="163"/>
      <c r="RXG17" s="163"/>
      <c r="RXH17" s="163"/>
      <c r="RXI17" s="163"/>
      <c r="RXJ17" s="163"/>
      <c r="RXK17" s="163"/>
      <c r="RXL17" s="163"/>
      <c r="RXM17" s="163"/>
      <c r="RXN17" s="163"/>
      <c r="RXO17" s="163"/>
      <c r="RXP17" s="163"/>
      <c r="RXQ17" s="163"/>
      <c r="RXR17" s="163"/>
      <c r="RXS17" s="163"/>
      <c r="RXT17" s="163"/>
      <c r="RXU17" s="163"/>
      <c r="RXV17" s="163"/>
      <c r="RXW17" s="163"/>
      <c r="RXX17" s="163"/>
      <c r="RXY17" s="163"/>
      <c r="RXZ17" s="163"/>
      <c r="RYA17" s="163"/>
      <c r="RYB17" s="163"/>
      <c r="RYC17" s="163"/>
      <c r="RYD17" s="163"/>
      <c r="RYE17" s="163"/>
      <c r="RYF17" s="163"/>
      <c r="RYG17" s="163"/>
      <c r="RYH17" s="163"/>
      <c r="RYI17" s="163"/>
      <c r="RYJ17" s="163"/>
      <c r="RYK17" s="163"/>
      <c r="RYL17" s="163"/>
      <c r="RYM17" s="163"/>
      <c r="RYN17" s="163"/>
      <c r="RYO17" s="163"/>
      <c r="RYP17" s="163"/>
      <c r="RYQ17" s="163"/>
      <c r="RYR17" s="163"/>
      <c r="RYS17" s="163"/>
      <c r="RYT17" s="163"/>
      <c r="RYU17" s="163"/>
      <c r="RYV17" s="163"/>
      <c r="RYW17" s="163"/>
      <c r="RYX17" s="163"/>
      <c r="RYY17" s="163"/>
      <c r="RYZ17" s="163"/>
      <c r="RZA17" s="163"/>
      <c r="RZB17" s="163"/>
      <c r="RZC17" s="163"/>
      <c r="RZD17" s="163"/>
      <c r="RZE17" s="163"/>
      <c r="RZF17" s="163"/>
      <c r="RZG17" s="163"/>
      <c r="RZH17" s="163"/>
      <c r="RZI17" s="163"/>
      <c r="RZJ17" s="163"/>
      <c r="RZK17" s="163"/>
      <c r="RZL17" s="163"/>
      <c r="RZM17" s="163"/>
      <c r="RZN17" s="163"/>
      <c r="RZO17" s="163"/>
      <c r="RZP17" s="163"/>
      <c r="RZQ17" s="163"/>
      <c r="RZR17" s="163"/>
      <c r="RZS17" s="163"/>
      <c r="RZT17" s="163"/>
      <c r="RZU17" s="163"/>
      <c r="RZV17" s="163"/>
      <c r="RZW17" s="163"/>
      <c r="RZX17" s="163"/>
      <c r="RZY17" s="163"/>
      <c r="RZZ17" s="163"/>
      <c r="SAA17" s="163"/>
      <c r="SAB17" s="163"/>
      <c r="SAC17" s="163"/>
      <c r="SAD17" s="163"/>
      <c r="SAE17" s="163"/>
      <c r="SAF17" s="163"/>
      <c r="SAG17" s="163"/>
      <c r="SAH17" s="163"/>
      <c r="SAI17" s="163"/>
      <c r="SAJ17" s="163"/>
      <c r="SAK17" s="163"/>
      <c r="SAL17" s="163"/>
      <c r="SAM17" s="163"/>
      <c r="SAN17" s="163"/>
      <c r="SAO17" s="163"/>
      <c r="SAP17" s="163"/>
      <c r="SAQ17" s="163"/>
      <c r="SAR17" s="163"/>
      <c r="SAS17" s="163"/>
      <c r="SAT17" s="163"/>
      <c r="SAU17" s="163"/>
      <c r="SAV17" s="163"/>
      <c r="SAW17" s="163"/>
      <c r="SAX17" s="163"/>
      <c r="SAY17" s="163"/>
      <c r="SAZ17" s="163"/>
      <c r="SBA17" s="163"/>
      <c r="SBB17" s="163"/>
      <c r="SBC17" s="163"/>
      <c r="SBD17" s="163"/>
      <c r="SBE17" s="163"/>
      <c r="SBF17" s="163"/>
      <c r="SBG17" s="163"/>
      <c r="SBH17" s="163"/>
      <c r="SBI17" s="163"/>
      <c r="SBJ17" s="163"/>
      <c r="SBK17" s="163"/>
      <c r="SBL17" s="163"/>
      <c r="SBM17" s="163"/>
      <c r="SBN17" s="163"/>
      <c r="SBO17" s="163"/>
      <c r="SBP17" s="163"/>
      <c r="SBQ17" s="163"/>
      <c r="SBR17" s="163"/>
      <c r="SBS17" s="163"/>
      <c r="SBT17" s="163"/>
      <c r="SBU17" s="163"/>
      <c r="SBV17" s="163"/>
      <c r="SBW17" s="163"/>
      <c r="SBX17" s="163"/>
      <c r="SBY17" s="163"/>
      <c r="SBZ17" s="163"/>
      <c r="SCA17" s="163"/>
      <c r="SCB17" s="163"/>
      <c r="SCC17" s="163"/>
      <c r="SCD17" s="163"/>
      <c r="SCE17" s="163"/>
      <c r="SCF17" s="163"/>
      <c r="SCG17" s="163"/>
      <c r="SCH17" s="163"/>
      <c r="SCI17" s="163"/>
      <c r="SCJ17" s="163"/>
      <c r="SCK17" s="163"/>
      <c r="SCL17" s="163"/>
      <c r="SCM17" s="163"/>
      <c r="SCN17" s="163"/>
      <c r="SCO17" s="163"/>
      <c r="SCP17" s="163"/>
      <c r="SCQ17" s="163"/>
      <c r="SCR17" s="163"/>
      <c r="SCS17" s="163"/>
      <c r="SCT17" s="163"/>
      <c r="SCU17" s="163"/>
      <c r="SCV17" s="163"/>
      <c r="SCW17" s="163"/>
      <c r="SCX17" s="163"/>
      <c r="SCY17" s="163"/>
      <c r="SCZ17" s="163"/>
      <c r="SDA17" s="163"/>
      <c r="SDB17" s="163"/>
      <c r="SDC17" s="163"/>
      <c r="SDD17" s="163"/>
      <c r="SDE17" s="163"/>
      <c r="SDF17" s="163"/>
      <c r="SDG17" s="163"/>
      <c r="SDH17" s="163"/>
      <c r="SDI17" s="163"/>
      <c r="SDJ17" s="163"/>
      <c r="SDK17" s="163"/>
      <c r="SDL17" s="163"/>
      <c r="SDM17" s="163"/>
      <c r="SDN17" s="163"/>
      <c r="SDO17" s="163"/>
      <c r="SDP17" s="163"/>
      <c r="SDQ17" s="163"/>
      <c r="SDR17" s="163"/>
      <c r="SDS17" s="163"/>
      <c r="SDT17" s="163"/>
      <c r="SDU17" s="163"/>
      <c r="SDV17" s="163"/>
      <c r="SDW17" s="163"/>
      <c r="SDX17" s="163"/>
      <c r="SDY17" s="163"/>
      <c r="SDZ17" s="163"/>
      <c r="SEA17" s="163"/>
      <c r="SEB17" s="163"/>
      <c r="SEC17" s="163"/>
      <c r="SED17" s="163"/>
      <c r="SEE17" s="163"/>
      <c r="SEF17" s="163"/>
      <c r="SEG17" s="163"/>
      <c r="SEH17" s="163"/>
      <c r="SEI17" s="163"/>
      <c r="SEJ17" s="163"/>
      <c r="SEK17" s="163"/>
      <c r="SEL17" s="163"/>
      <c r="SEM17" s="163"/>
      <c r="SEN17" s="163"/>
      <c r="SEO17" s="163"/>
      <c r="SEP17" s="163"/>
      <c r="SEQ17" s="163"/>
      <c r="SER17" s="163"/>
      <c r="SES17" s="163"/>
      <c r="SET17" s="163"/>
      <c r="SEU17" s="163"/>
      <c r="SEV17" s="163"/>
      <c r="SEW17" s="163"/>
      <c r="SEX17" s="163"/>
      <c r="SEY17" s="163"/>
      <c r="SEZ17" s="163"/>
      <c r="SFA17" s="163"/>
      <c r="SFB17" s="163"/>
      <c r="SFC17" s="163"/>
      <c r="SFD17" s="163"/>
      <c r="SFE17" s="163"/>
      <c r="SFF17" s="163"/>
      <c r="SFG17" s="163"/>
      <c r="SFH17" s="163"/>
      <c r="SFI17" s="163"/>
      <c r="SFJ17" s="163"/>
      <c r="SFK17" s="163"/>
      <c r="SFL17" s="163"/>
      <c r="SFM17" s="163"/>
      <c r="SFN17" s="163"/>
      <c r="SFO17" s="163"/>
      <c r="SFP17" s="163"/>
      <c r="SFQ17" s="163"/>
      <c r="SFR17" s="163"/>
      <c r="SFS17" s="163"/>
      <c r="SFT17" s="163"/>
      <c r="SFU17" s="163"/>
      <c r="SFV17" s="163"/>
      <c r="SFW17" s="163"/>
      <c r="SFX17" s="163"/>
      <c r="SFY17" s="163"/>
      <c r="SFZ17" s="163"/>
      <c r="SGA17" s="163"/>
      <c r="SGB17" s="163"/>
      <c r="SGC17" s="163"/>
      <c r="SGD17" s="163"/>
      <c r="SGE17" s="163"/>
      <c r="SGF17" s="163"/>
      <c r="SGG17" s="163"/>
      <c r="SGH17" s="163"/>
      <c r="SGI17" s="163"/>
      <c r="SGJ17" s="163"/>
      <c r="SGK17" s="163"/>
      <c r="SGL17" s="163"/>
      <c r="SGM17" s="163"/>
      <c r="SGN17" s="163"/>
      <c r="SGO17" s="163"/>
      <c r="SGP17" s="163"/>
      <c r="SGQ17" s="163"/>
      <c r="SGR17" s="163"/>
      <c r="SGS17" s="163"/>
      <c r="SGT17" s="163"/>
      <c r="SGU17" s="163"/>
      <c r="SGV17" s="163"/>
      <c r="SGW17" s="163"/>
      <c r="SGX17" s="163"/>
      <c r="SGY17" s="163"/>
      <c r="SGZ17" s="163"/>
      <c r="SHA17" s="163"/>
      <c r="SHB17" s="163"/>
      <c r="SHC17" s="163"/>
      <c r="SHD17" s="163"/>
      <c r="SHE17" s="163"/>
      <c r="SHF17" s="163"/>
      <c r="SHG17" s="163"/>
      <c r="SHH17" s="163"/>
      <c r="SHI17" s="163"/>
      <c r="SHJ17" s="163"/>
      <c r="SHK17" s="163"/>
      <c r="SHL17" s="163"/>
      <c r="SHM17" s="163"/>
      <c r="SHN17" s="163"/>
      <c r="SHO17" s="163"/>
      <c r="SHP17" s="163"/>
      <c r="SHQ17" s="163"/>
      <c r="SHR17" s="163"/>
      <c r="SHS17" s="163"/>
      <c r="SHT17" s="163"/>
      <c r="SHU17" s="163"/>
      <c r="SHV17" s="163"/>
      <c r="SHW17" s="163"/>
      <c r="SHX17" s="163"/>
      <c r="SHY17" s="163"/>
      <c r="SHZ17" s="163"/>
      <c r="SIA17" s="163"/>
      <c r="SIB17" s="163"/>
      <c r="SIC17" s="163"/>
      <c r="SID17" s="163"/>
      <c r="SIE17" s="163"/>
      <c r="SIF17" s="163"/>
      <c r="SIG17" s="163"/>
      <c r="SIH17" s="163"/>
      <c r="SII17" s="163"/>
      <c r="SIJ17" s="163"/>
      <c r="SIK17" s="163"/>
      <c r="SIL17" s="163"/>
      <c r="SIM17" s="163"/>
      <c r="SIN17" s="163"/>
      <c r="SIO17" s="163"/>
      <c r="SIP17" s="163"/>
      <c r="SIQ17" s="163"/>
      <c r="SIR17" s="163"/>
      <c r="SIS17" s="163"/>
      <c r="SIT17" s="163"/>
      <c r="SIU17" s="163"/>
      <c r="SIV17" s="163"/>
      <c r="SIW17" s="163"/>
      <c r="SIX17" s="163"/>
      <c r="SIY17" s="163"/>
      <c r="SIZ17" s="163"/>
      <c r="SJA17" s="163"/>
      <c r="SJB17" s="163"/>
      <c r="SJC17" s="163"/>
      <c r="SJD17" s="163"/>
      <c r="SJE17" s="163"/>
      <c r="SJF17" s="163"/>
      <c r="SJG17" s="163"/>
      <c r="SJH17" s="163"/>
      <c r="SJI17" s="163"/>
      <c r="SJJ17" s="163"/>
      <c r="SJK17" s="163"/>
      <c r="SJL17" s="163"/>
      <c r="SJM17" s="163"/>
      <c r="SJN17" s="163"/>
      <c r="SJO17" s="163"/>
      <c r="SJP17" s="163"/>
      <c r="SJQ17" s="163"/>
      <c r="SJR17" s="163"/>
      <c r="SJS17" s="163"/>
      <c r="SJT17" s="163"/>
      <c r="SJU17" s="163"/>
      <c r="SJV17" s="163"/>
      <c r="SJW17" s="163"/>
      <c r="SJX17" s="163"/>
      <c r="SJY17" s="163"/>
      <c r="SJZ17" s="163"/>
      <c r="SKA17" s="163"/>
      <c r="SKB17" s="163"/>
      <c r="SKC17" s="163"/>
      <c r="SKD17" s="163"/>
      <c r="SKE17" s="163"/>
      <c r="SKF17" s="163"/>
      <c r="SKG17" s="163"/>
      <c r="SKH17" s="163"/>
      <c r="SKI17" s="163"/>
      <c r="SKJ17" s="163"/>
      <c r="SKK17" s="163"/>
      <c r="SKL17" s="163"/>
      <c r="SKM17" s="163"/>
      <c r="SKN17" s="163"/>
      <c r="SKO17" s="163"/>
      <c r="SKP17" s="163"/>
      <c r="SKQ17" s="163"/>
      <c r="SKR17" s="163"/>
      <c r="SKS17" s="163"/>
      <c r="SKT17" s="163"/>
      <c r="SKU17" s="163"/>
      <c r="SKV17" s="163"/>
      <c r="SKW17" s="163"/>
      <c r="SKX17" s="163"/>
      <c r="SKY17" s="163"/>
      <c r="SKZ17" s="163"/>
      <c r="SLA17" s="163"/>
      <c r="SLB17" s="163"/>
      <c r="SLC17" s="163"/>
      <c r="SLD17" s="163"/>
      <c r="SLE17" s="163"/>
      <c r="SLF17" s="163"/>
      <c r="SLG17" s="163"/>
      <c r="SLH17" s="163"/>
      <c r="SLI17" s="163"/>
      <c r="SLJ17" s="163"/>
      <c r="SLK17" s="163"/>
      <c r="SLL17" s="163"/>
      <c r="SLM17" s="163"/>
      <c r="SLN17" s="163"/>
      <c r="SLO17" s="163"/>
      <c r="SLP17" s="163"/>
      <c r="SLQ17" s="163"/>
      <c r="SLR17" s="163"/>
      <c r="SLS17" s="163"/>
      <c r="SLT17" s="163"/>
      <c r="SLU17" s="163"/>
      <c r="SLV17" s="163"/>
      <c r="SLW17" s="163"/>
      <c r="SLX17" s="163"/>
      <c r="SLY17" s="163"/>
      <c r="SLZ17" s="163"/>
      <c r="SMA17" s="163"/>
      <c r="SMB17" s="163"/>
      <c r="SMC17" s="163"/>
      <c r="SMD17" s="163"/>
      <c r="SME17" s="163"/>
      <c r="SMF17" s="163"/>
      <c r="SMG17" s="163"/>
      <c r="SMH17" s="163"/>
      <c r="SMI17" s="163"/>
      <c r="SMJ17" s="163"/>
      <c r="SMK17" s="163"/>
      <c r="SML17" s="163"/>
      <c r="SMM17" s="163"/>
      <c r="SMN17" s="163"/>
      <c r="SMO17" s="163"/>
      <c r="SMP17" s="163"/>
      <c r="SMQ17" s="163"/>
      <c r="SMR17" s="163"/>
      <c r="SMS17" s="163"/>
      <c r="SMT17" s="163"/>
      <c r="SMU17" s="163"/>
      <c r="SMV17" s="163"/>
      <c r="SMW17" s="163"/>
      <c r="SMX17" s="163"/>
      <c r="SMY17" s="163"/>
      <c r="SMZ17" s="163"/>
      <c r="SNA17" s="163"/>
      <c r="SNB17" s="163"/>
      <c r="SNC17" s="163"/>
      <c r="SND17" s="163"/>
      <c r="SNE17" s="163"/>
      <c r="SNF17" s="163"/>
      <c r="SNG17" s="163"/>
      <c r="SNH17" s="163"/>
      <c r="SNI17" s="163"/>
      <c r="SNJ17" s="163"/>
      <c r="SNK17" s="163"/>
      <c r="SNL17" s="163"/>
      <c r="SNM17" s="163"/>
      <c r="SNN17" s="163"/>
      <c r="SNO17" s="163"/>
      <c r="SNP17" s="163"/>
      <c r="SNQ17" s="163"/>
      <c r="SNR17" s="163"/>
      <c r="SNS17" s="163"/>
      <c r="SNT17" s="163"/>
      <c r="SNU17" s="163"/>
      <c r="SNV17" s="163"/>
      <c r="SNW17" s="163"/>
      <c r="SNX17" s="163"/>
      <c r="SNY17" s="163"/>
      <c r="SNZ17" s="163"/>
      <c r="SOA17" s="163"/>
      <c r="SOB17" s="163"/>
      <c r="SOC17" s="163"/>
      <c r="SOD17" s="163"/>
      <c r="SOE17" s="163"/>
      <c r="SOF17" s="163"/>
      <c r="SOG17" s="163"/>
      <c r="SOH17" s="163"/>
      <c r="SOI17" s="163"/>
      <c r="SOJ17" s="163"/>
      <c r="SOK17" s="163"/>
      <c r="SOL17" s="163"/>
      <c r="SOM17" s="163"/>
      <c r="SON17" s="163"/>
      <c r="SOO17" s="163"/>
      <c r="SOP17" s="163"/>
      <c r="SOQ17" s="163"/>
      <c r="SOR17" s="163"/>
      <c r="SOS17" s="163"/>
      <c r="SOT17" s="163"/>
      <c r="SOU17" s="163"/>
      <c r="SOV17" s="163"/>
      <c r="SOW17" s="163"/>
      <c r="SOX17" s="163"/>
      <c r="SOY17" s="163"/>
      <c r="SOZ17" s="163"/>
      <c r="SPA17" s="163"/>
      <c r="SPB17" s="163"/>
      <c r="SPC17" s="163"/>
      <c r="SPD17" s="163"/>
      <c r="SPE17" s="163"/>
      <c r="SPF17" s="163"/>
      <c r="SPG17" s="163"/>
      <c r="SPH17" s="163"/>
      <c r="SPI17" s="163"/>
      <c r="SPJ17" s="163"/>
      <c r="SPK17" s="163"/>
      <c r="SPL17" s="163"/>
      <c r="SPM17" s="163"/>
      <c r="SPN17" s="163"/>
      <c r="SPO17" s="163"/>
      <c r="SPP17" s="163"/>
      <c r="SPQ17" s="163"/>
      <c r="SPR17" s="163"/>
      <c r="SPS17" s="163"/>
      <c r="SPT17" s="163"/>
      <c r="SPU17" s="163"/>
      <c r="SPV17" s="163"/>
      <c r="SPW17" s="163"/>
      <c r="SPX17" s="163"/>
      <c r="SPY17" s="163"/>
      <c r="SPZ17" s="163"/>
      <c r="SQA17" s="163"/>
      <c r="SQB17" s="163"/>
      <c r="SQC17" s="163"/>
      <c r="SQD17" s="163"/>
      <c r="SQE17" s="163"/>
      <c r="SQF17" s="163"/>
      <c r="SQG17" s="163"/>
      <c r="SQH17" s="163"/>
      <c r="SQI17" s="163"/>
      <c r="SQJ17" s="163"/>
      <c r="SQK17" s="163"/>
      <c r="SQL17" s="163"/>
      <c r="SQM17" s="163"/>
      <c r="SQN17" s="163"/>
      <c r="SQO17" s="163"/>
      <c r="SQP17" s="163"/>
      <c r="SQQ17" s="163"/>
      <c r="SQR17" s="163"/>
      <c r="SQS17" s="163"/>
      <c r="SQT17" s="163"/>
      <c r="SQU17" s="163"/>
      <c r="SQV17" s="163"/>
      <c r="SQW17" s="163"/>
      <c r="SQX17" s="163"/>
      <c r="SQY17" s="163"/>
      <c r="SQZ17" s="163"/>
      <c r="SRA17" s="163"/>
      <c r="SRB17" s="163"/>
      <c r="SRC17" s="163"/>
      <c r="SRD17" s="163"/>
      <c r="SRE17" s="163"/>
      <c r="SRF17" s="163"/>
      <c r="SRG17" s="163"/>
      <c r="SRH17" s="163"/>
      <c r="SRI17" s="163"/>
      <c r="SRJ17" s="163"/>
      <c r="SRK17" s="163"/>
      <c r="SRL17" s="163"/>
      <c r="SRM17" s="163"/>
      <c r="SRN17" s="163"/>
      <c r="SRO17" s="163"/>
      <c r="SRP17" s="163"/>
      <c r="SRQ17" s="163"/>
      <c r="SRR17" s="163"/>
      <c r="SRS17" s="163"/>
      <c r="SRT17" s="163"/>
      <c r="SRU17" s="163"/>
      <c r="SRV17" s="163"/>
      <c r="SRW17" s="163"/>
      <c r="SRX17" s="163"/>
      <c r="SRY17" s="163"/>
      <c r="SRZ17" s="163"/>
      <c r="SSA17" s="163"/>
      <c r="SSB17" s="163"/>
      <c r="SSC17" s="163"/>
      <c r="SSD17" s="163"/>
      <c r="SSE17" s="163"/>
      <c r="SSF17" s="163"/>
      <c r="SSG17" s="163"/>
      <c r="SSH17" s="163"/>
      <c r="SSI17" s="163"/>
      <c r="SSJ17" s="163"/>
      <c r="SSK17" s="163"/>
      <c r="SSL17" s="163"/>
      <c r="SSM17" s="163"/>
      <c r="SSN17" s="163"/>
      <c r="SSO17" s="163"/>
      <c r="SSP17" s="163"/>
      <c r="SSQ17" s="163"/>
      <c r="SSR17" s="163"/>
      <c r="SSS17" s="163"/>
      <c r="SST17" s="163"/>
      <c r="SSU17" s="163"/>
      <c r="SSV17" s="163"/>
      <c r="SSW17" s="163"/>
      <c r="SSX17" s="163"/>
      <c r="SSY17" s="163"/>
      <c r="SSZ17" s="163"/>
      <c r="STA17" s="163"/>
      <c r="STB17" s="163"/>
      <c r="STC17" s="163"/>
      <c r="STD17" s="163"/>
      <c r="STE17" s="163"/>
      <c r="STF17" s="163"/>
      <c r="STG17" s="163"/>
      <c r="STH17" s="163"/>
      <c r="STI17" s="163"/>
      <c r="STJ17" s="163"/>
      <c r="STK17" s="163"/>
      <c r="STL17" s="163"/>
      <c r="STM17" s="163"/>
      <c r="STN17" s="163"/>
      <c r="STO17" s="163"/>
      <c r="STP17" s="163"/>
      <c r="STQ17" s="163"/>
      <c r="STR17" s="163"/>
      <c r="STS17" s="163"/>
      <c r="STT17" s="163"/>
      <c r="STU17" s="163"/>
      <c r="STV17" s="163"/>
      <c r="STW17" s="163"/>
      <c r="STX17" s="163"/>
      <c r="STY17" s="163"/>
      <c r="STZ17" s="163"/>
      <c r="SUA17" s="163"/>
      <c r="SUB17" s="163"/>
      <c r="SUC17" s="163"/>
      <c r="SUD17" s="163"/>
      <c r="SUE17" s="163"/>
      <c r="SUF17" s="163"/>
      <c r="SUG17" s="163"/>
      <c r="SUH17" s="163"/>
      <c r="SUI17" s="163"/>
      <c r="SUJ17" s="163"/>
      <c r="SUK17" s="163"/>
      <c r="SUL17" s="163"/>
      <c r="SUM17" s="163"/>
      <c r="SUN17" s="163"/>
      <c r="SUO17" s="163"/>
      <c r="SUP17" s="163"/>
      <c r="SUQ17" s="163"/>
      <c r="SUR17" s="163"/>
      <c r="SUS17" s="163"/>
      <c r="SUT17" s="163"/>
      <c r="SUU17" s="163"/>
      <c r="SUV17" s="163"/>
      <c r="SUW17" s="163"/>
      <c r="SUX17" s="163"/>
      <c r="SUY17" s="163"/>
      <c r="SUZ17" s="163"/>
      <c r="SVA17" s="163"/>
      <c r="SVB17" s="163"/>
      <c r="SVC17" s="163"/>
      <c r="SVD17" s="163"/>
      <c r="SVE17" s="163"/>
      <c r="SVF17" s="163"/>
      <c r="SVG17" s="163"/>
      <c r="SVH17" s="163"/>
      <c r="SVI17" s="163"/>
      <c r="SVJ17" s="163"/>
      <c r="SVK17" s="163"/>
      <c r="SVL17" s="163"/>
      <c r="SVM17" s="163"/>
      <c r="SVN17" s="163"/>
      <c r="SVO17" s="163"/>
      <c r="SVP17" s="163"/>
      <c r="SVQ17" s="163"/>
      <c r="SVR17" s="163"/>
      <c r="SVS17" s="163"/>
      <c r="SVT17" s="163"/>
      <c r="SVU17" s="163"/>
      <c r="SVV17" s="163"/>
      <c r="SVW17" s="163"/>
      <c r="SVX17" s="163"/>
      <c r="SVY17" s="163"/>
      <c r="SVZ17" s="163"/>
      <c r="SWA17" s="163"/>
      <c r="SWB17" s="163"/>
      <c r="SWC17" s="163"/>
      <c r="SWD17" s="163"/>
      <c r="SWE17" s="163"/>
      <c r="SWF17" s="163"/>
      <c r="SWG17" s="163"/>
      <c r="SWH17" s="163"/>
      <c r="SWI17" s="163"/>
      <c r="SWJ17" s="163"/>
      <c r="SWK17" s="163"/>
      <c r="SWL17" s="163"/>
      <c r="SWM17" s="163"/>
      <c r="SWN17" s="163"/>
      <c r="SWO17" s="163"/>
      <c r="SWP17" s="163"/>
      <c r="SWQ17" s="163"/>
      <c r="SWR17" s="163"/>
      <c r="SWS17" s="163"/>
      <c r="SWT17" s="163"/>
      <c r="SWU17" s="163"/>
      <c r="SWV17" s="163"/>
      <c r="SWW17" s="163"/>
      <c r="SWX17" s="163"/>
      <c r="SWY17" s="163"/>
      <c r="SWZ17" s="163"/>
      <c r="SXA17" s="163"/>
      <c r="SXB17" s="163"/>
      <c r="SXC17" s="163"/>
      <c r="SXD17" s="163"/>
      <c r="SXE17" s="163"/>
      <c r="SXF17" s="163"/>
      <c r="SXG17" s="163"/>
      <c r="SXH17" s="163"/>
      <c r="SXI17" s="163"/>
      <c r="SXJ17" s="163"/>
      <c r="SXK17" s="163"/>
      <c r="SXL17" s="163"/>
      <c r="SXM17" s="163"/>
      <c r="SXN17" s="163"/>
      <c r="SXO17" s="163"/>
      <c r="SXP17" s="163"/>
      <c r="SXQ17" s="163"/>
      <c r="SXR17" s="163"/>
      <c r="SXS17" s="163"/>
      <c r="SXT17" s="163"/>
      <c r="SXU17" s="163"/>
      <c r="SXV17" s="163"/>
      <c r="SXW17" s="163"/>
      <c r="SXX17" s="163"/>
      <c r="SXY17" s="163"/>
      <c r="SXZ17" s="163"/>
      <c r="SYA17" s="163"/>
      <c r="SYB17" s="163"/>
      <c r="SYC17" s="163"/>
      <c r="SYD17" s="163"/>
      <c r="SYE17" s="163"/>
      <c r="SYF17" s="163"/>
      <c r="SYG17" s="163"/>
      <c r="SYH17" s="163"/>
      <c r="SYI17" s="163"/>
      <c r="SYJ17" s="163"/>
      <c r="SYK17" s="163"/>
      <c r="SYL17" s="163"/>
      <c r="SYM17" s="163"/>
      <c r="SYN17" s="163"/>
      <c r="SYO17" s="163"/>
      <c r="SYP17" s="163"/>
      <c r="SYQ17" s="163"/>
      <c r="SYR17" s="163"/>
      <c r="SYS17" s="163"/>
      <c r="SYT17" s="163"/>
      <c r="SYU17" s="163"/>
      <c r="SYV17" s="163"/>
      <c r="SYW17" s="163"/>
      <c r="SYX17" s="163"/>
      <c r="SYY17" s="163"/>
      <c r="SYZ17" s="163"/>
      <c r="SZA17" s="163"/>
      <c r="SZB17" s="163"/>
      <c r="SZC17" s="163"/>
      <c r="SZD17" s="163"/>
      <c r="SZE17" s="163"/>
      <c r="SZF17" s="163"/>
      <c r="SZG17" s="163"/>
      <c r="SZH17" s="163"/>
      <c r="SZI17" s="163"/>
      <c r="SZJ17" s="163"/>
      <c r="SZK17" s="163"/>
      <c r="SZL17" s="163"/>
      <c r="SZM17" s="163"/>
      <c r="SZN17" s="163"/>
      <c r="SZO17" s="163"/>
      <c r="SZP17" s="163"/>
      <c r="SZQ17" s="163"/>
      <c r="SZR17" s="163"/>
      <c r="SZS17" s="163"/>
      <c r="SZT17" s="163"/>
      <c r="SZU17" s="163"/>
      <c r="SZV17" s="163"/>
      <c r="SZW17" s="163"/>
      <c r="SZX17" s="163"/>
      <c r="SZY17" s="163"/>
      <c r="SZZ17" s="163"/>
      <c r="TAA17" s="163"/>
      <c r="TAB17" s="163"/>
      <c r="TAC17" s="163"/>
      <c r="TAD17" s="163"/>
      <c r="TAE17" s="163"/>
      <c r="TAF17" s="163"/>
      <c r="TAG17" s="163"/>
      <c r="TAH17" s="163"/>
      <c r="TAI17" s="163"/>
      <c r="TAJ17" s="163"/>
      <c r="TAK17" s="163"/>
      <c r="TAL17" s="163"/>
      <c r="TAM17" s="163"/>
      <c r="TAN17" s="163"/>
      <c r="TAO17" s="163"/>
      <c r="TAP17" s="163"/>
      <c r="TAQ17" s="163"/>
      <c r="TAR17" s="163"/>
      <c r="TAS17" s="163"/>
      <c r="TAT17" s="163"/>
      <c r="TAU17" s="163"/>
      <c r="TAV17" s="163"/>
      <c r="TAW17" s="163"/>
      <c r="TAX17" s="163"/>
      <c r="TAY17" s="163"/>
      <c r="TAZ17" s="163"/>
      <c r="TBA17" s="163"/>
      <c r="TBB17" s="163"/>
      <c r="TBC17" s="163"/>
      <c r="TBD17" s="163"/>
      <c r="TBE17" s="163"/>
      <c r="TBF17" s="163"/>
      <c r="TBG17" s="163"/>
      <c r="TBH17" s="163"/>
      <c r="TBI17" s="163"/>
      <c r="TBJ17" s="163"/>
      <c r="TBK17" s="163"/>
      <c r="TBL17" s="163"/>
      <c r="TBM17" s="163"/>
      <c r="TBN17" s="163"/>
      <c r="TBO17" s="163"/>
      <c r="TBP17" s="163"/>
      <c r="TBQ17" s="163"/>
      <c r="TBR17" s="163"/>
      <c r="TBS17" s="163"/>
      <c r="TBT17" s="163"/>
      <c r="TBU17" s="163"/>
      <c r="TBV17" s="163"/>
      <c r="TBW17" s="163"/>
      <c r="TBX17" s="163"/>
      <c r="TBY17" s="163"/>
      <c r="TBZ17" s="163"/>
      <c r="TCA17" s="163"/>
      <c r="TCB17" s="163"/>
      <c r="TCC17" s="163"/>
      <c r="TCD17" s="163"/>
      <c r="TCE17" s="163"/>
      <c r="TCF17" s="163"/>
      <c r="TCG17" s="163"/>
      <c r="TCH17" s="163"/>
      <c r="TCI17" s="163"/>
      <c r="TCJ17" s="163"/>
      <c r="TCK17" s="163"/>
      <c r="TCL17" s="163"/>
      <c r="TCM17" s="163"/>
      <c r="TCN17" s="163"/>
      <c r="TCO17" s="163"/>
      <c r="TCP17" s="163"/>
      <c r="TCQ17" s="163"/>
      <c r="TCR17" s="163"/>
      <c r="TCS17" s="163"/>
      <c r="TCT17" s="163"/>
      <c r="TCU17" s="163"/>
      <c r="TCV17" s="163"/>
      <c r="TCW17" s="163"/>
      <c r="TCX17" s="163"/>
      <c r="TCY17" s="163"/>
      <c r="TCZ17" s="163"/>
      <c r="TDA17" s="163"/>
      <c r="TDB17" s="163"/>
      <c r="TDC17" s="163"/>
      <c r="TDD17" s="163"/>
      <c r="TDE17" s="163"/>
      <c r="TDF17" s="163"/>
      <c r="TDG17" s="163"/>
      <c r="TDH17" s="163"/>
      <c r="TDI17" s="163"/>
      <c r="TDJ17" s="163"/>
      <c r="TDK17" s="163"/>
      <c r="TDL17" s="163"/>
      <c r="TDM17" s="163"/>
      <c r="TDN17" s="163"/>
      <c r="TDO17" s="163"/>
      <c r="TDP17" s="163"/>
      <c r="TDQ17" s="163"/>
      <c r="TDR17" s="163"/>
      <c r="TDS17" s="163"/>
      <c r="TDT17" s="163"/>
      <c r="TDU17" s="163"/>
      <c r="TDV17" s="163"/>
      <c r="TDW17" s="163"/>
      <c r="TDX17" s="163"/>
      <c r="TDY17" s="163"/>
      <c r="TDZ17" s="163"/>
      <c r="TEA17" s="163"/>
      <c r="TEB17" s="163"/>
      <c r="TEC17" s="163"/>
      <c r="TED17" s="163"/>
      <c r="TEE17" s="163"/>
      <c r="TEF17" s="163"/>
      <c r="TEG17" s="163"/>
      <c r="TEH17" s="163"/>
      <c r="TEI17" s="163"/>
      <c r="TEJ17" s="163"/>
      <c r="TEK17" s="163"/>
      <c r="TEL17" s="163"/>
      <c r="TEM17" s="163"/>
      <c r="TEN17" s="163"/>
      <c r="TEO17" s="163"/>
      <c r="TEP17" s="163"/>
      <c r="TEQ17" s="163"/>
      <c r="TER17" s="163"/>
      <c r="TES17" s="163"/>
      <c r="TET17" s="163"/>
      <c r="TEU17" s="163"/>
      <c r="TEV17" s="163"/>
      <c r="TEW17" s="163"/>
      <c r="TEX17" s="163"/>
      <c r="TEY17" s="163"/>
      <c r="TEZ17" s="163"/>
      <c r="TFA17" s="163"/>
      <c r="TFB17" s="163"/>
      <c r="TFC17" s="163"/>
      <c r="TFD17" s="163"/>
      <c r="TFE17" s="163"/>
      <c r="TFF17" s="163"/>
      <c r="TFG17" s="163"/>
      <c r="TFH17" s="163"/>
      <c r="TFI17" s="163"/>
      <c r="TFJ17" s="163"/>
      <c r="TFK17" s="163"/>
      <c r="TFL17" s="163"/>
      <c r="TFM17" s="163"/>
      <c r="TFN17" s="163"/>
      <c r="TFO17" s="163"/>
      <c r="TFP17" s="163"/>
      <c r="TFQ17" s="163"/>
      <c r="TFR17" s="163"/>
      <c r="TFS17" s="163"/>
      <c r="TFT17" s="163"/>
      <c r="TFU17" s="163"/>
      <c r="TFV17" s="163"/>
      <c r="TFW17" s="163"/>
      <c r="TFX17" s="163"/>
      <c r="TFY17" s="163"/>
      <c r="TFZ17" s="163"/>
      <c r="TGA17" s="163"/>
      <c r="TGB17" s="163"/>
      <c r="TGC17" s="163"/>
      <c r="TGD17" s="163"/>
      <c r="TGE17" s="163"/>
      <c r="TGF17" s="163"/>
      <c r="TGG17" s="163"/>
      <c r="TGH17" s="163"/>
      <c r="TGI17" s="163"/>
      <c r="TGJ17" s="163"/>
      <c r="TGK17" s="163"/>
      <c r="TGL17" s="163"/>
      <c r="TGM17" s="163"/>
      <c r="TGN17" s="163"/>
      <c r="TGO17" s="163"/>
      <c r="TGP17" s="163"/>
      <c r="TGQ17" s="163"/>
      <c r="TGR17" s="163"/>
      <c r="TGS17" s="163"/>
      <c r="TGT17" s="163"/>
      <c r="TGU17" s="163"/>
      <c r="TGV17" s="163"/>
      <c r="TGW17" s="163"/>
      <c r="TGX17" s="163"/>
      <c r="TGY17" s="163"/>
      <c r="TGZ17" s="163"/>
      <c r="THA17" s="163"/>
      <c r="THB17" s="163"/>
      <c r="THC17" s="163"/>
      <c r="THD17" s="163"/>
      <c r="THE17" s="163"/>
      <c r="THF17" s="163"/>
      <c r="THG17" s="163"/>
      <c r="THH17" s="163"/>
      <c r="THI17" s="163"/>
      <c r="THJ17" s="163"/>
      <c r="THK17" s="163"/>
      <c r="THL17" s="163"/>
      <c r="THM17" s="163"/>
      <c r="THN17" s="163"/>
      <c r="THO17" s="163"/>
      <c r="THP17" s="163"/>
      <c r="THQ17" s="163"/>
      <c r="THR17" s="163"/>
      <c r="THS17" s="163"/>
      <c r="THT17" s="163"/>
      <c r="THU17" s="163"/>
      <c r="THV17" s="163"/>
      <c r="THW17" s="163"/>
      <c r="THX17" s="163"/>
      <c r="THY17" s="163"/>
      <c r="THZ17" s="163"/>
      <c r="TIA17" s="163"/>
      <c r="TIB17" s="163"/>
      <c r="TIC17" s="163"/>
      <c r="TID17" s="163"/>
      <c r="TIE17" s="163"/>
      <c r="TIF17" s="163"/>
      <c r="TIG17" s="163"/>
      <c r="TIH17" s="163"/>
      <c r="TII17" s="163"/>
      <c r="TIJ17" s="163"/>
      <c r="TIK17" s="163"/>
      <c r="TIL17" s="163"/>
      <c r="TIM17" s="163"/>
      <c r="TIN17" s="163"/>
      <c r="TIO17" s="163"/>
      <c r="TIP17" s="163"/>
      <c r="TIQ17" s="163"/>
      <c r="TIR17" s="163"/>
      <c r="TIS17" s="163"/>
      <c r="TIT17" s="163"/>
      <c r="TIU17" s="163"/>
      <c r="TIV17" s="163"/>
      <c r="TIW17" s="163"/>
      <c r="TIX17" s="163"/>
      <c r="TIY17" s="163"/>
      <c r="TIZ17" s="163"/>
      <c r="TJA17" s="163"/>
      <c r="TJB17" s="163"/>
      <c r="TJC17" s="163"/>
      <c r="TJD17" s="163"/>
      <c r="TJE17" s="163"/>
      <c r="TJF17" s="163"/>
      <c r="TJG17" s="163"/>
      <c r="TJH17" s="163"/>
      <c r="TJI17" s="163"/>
      <c r="TJJ17" s="163"/>
      <c r="TJK17" s="163"/>
      <c r="TJL17" s="163"/>
      <c r="TJM17" s="163"/>
      <c r="TJN17" s="163"/>
      <c r="TJO17" s="163"/>
      <c r="TJP17" s="163"/>
      <c r="TJQ17" s="163"/>
      <c r="TJR17" s="163"/>
      <c r="TJS17" s="163"/>
      <c r="TJT17" s="163"/>
      <c r="TJU17" s="163"/>
      <c r="TJV17" s="163"/>
      <c r="TJW17" s="163"/>
      <c r="TJX17" s="163"/>
      <c r="TJY17" s="163"/>
      <c r="TJZ17" s="163"/>
      <c r="TKA17" s="163"/>
      <c r="TKB17" s="163"/>
      <c r="TKC17" s="163"/>
      <c r="TKD17" s="163"/>
      <c r="TKE17" s="163"/>
      <c r="TKF17" s="163"/>
      <c r="TKG17" s="163"/>
      <c r="TKH17" s="163"/>
      <c r="TKI17" s="163"/>
      <c r="TKJ17" s="163"/>
      <c r="TKK17" s="163"/>
      <c r="TKL17" s="163"/>
      <c r="TKM17" s="163"/>
      <c r="TKN17" s="163"/>
      <c r="TKO17" s="163"/>
      <c r="TKP17" s="163"/>
      <c r="TKQ17" s="163"/>
      <c r="TKR17" s="163"/>
      <c r="TKS17" s="163"/>
      <c r="TKT17" s="163"/>
      <c r="TKU17" s="163"/>
      <c r="TKV17" s="163"/>
      <c r="TKW17" s="163"/>
      <c r="TKX17" s="163"/>
      <c r="TKY17" s="163"/>
      <c r="TKZ17" s="163"/>
      <c r="TLA17" s="163"/>
      <c r="TLB17" s="163"/>
      <c r="TLC17" s="163"/>
      <c r="TLD17" s="163"/>
      <c r="TLE17" s="163"/>
      <c r="TLF17" s="163"/>
      <c r="TLG17" s="163"/>
      <c r="TLH17" s="163"/>
      <c r="TLI17" s="163"/>
      <c r="TLJ17" s="163"/>
      <c r="TLK17" s="163"/>
      <c r="TLL17" s="163"/>
      <c r="TLM17" s="163"/>
      <c r="TLN17" s="163"/>
      <c r="TLO17" s="163"/>
      <c r="TLP17" s="163"/>
      <c r="TLQ17" s="163"/>
      <c r="TLR17" s="163"/>
      <c r="TLS17" s="163"/>
      <c r="TLT17" s="163"/>
      <c r="TLU17" s="163"/>
      <c r="TLV17" s="163"/>
      <c r="TLW17" s="163"/>
      <c r="TLX17" s="163"/>
      <c r="TLY17" s="163"/>
      <c r="TLZ17" s="163"/>
      <c r="TMA17" s="163"/>
      <c r="TMB17" s="163"/>
      <c r="TMC17" s="163"/>
      <c r="TMD17" s="163"/>
      <c r="TME17" s="163"/>
      <c r="TMF17" s="163"/>
      <c r="TMG17" s="163"/>
      <c r="TMH17" s="163"/>
      <c r="TMI17" s="163"/>
      <c r="TMJ17" s="163"/>
      <c r="TMK17" s="163"/>
      <c r="TML17" s="163"/>
      <c r="TMM17" s="163"/>
      <c r="TMN17" s="163"/>
      <c r="TMO17" s="163"/>
      <c r="TMP17" s="163"/>
      <c r="TMQ17" s="163"/>
      <c r="TMR17" s="163"/>
      <c r="TMS17" s="163"/>
      <c r="TMT17" s="163"/>
      <c r="TMU17" s="163"/>
      <c r="TMV17" s="163"/>
      <c r="TMW17" s="163"/>
      <c r="TMX17" s="163"/>
      <c r="TMY17" s="163"/>
      <c r="TMZ17" s="163"/>
      <c r="TNA17" s="163"/>
      <c r="TNB17" s="163"/>
      <c r="TNC17" s="163"/>
      <c r="TND17" s="163"/>
      <c r="TNE17" s="163"/>
      <c r="TNF17" s="163"/>
      <c r="TNG17" s="163"/>
      <c r="TNH17" s="163"/>
      <c r="TNI17" s="163"/>
      <c r="TNJ17" s="163"/>
      <c r="TNK17" s="163"/>
      <c r="TNL17" s="163"/>
      <c r="TNM17" s="163"/>
      <c r="TNN17" s="163"/>
      <c r="TNO17" s="163"/>
      <c r="TNP17" s="163"/>
      <c r="TNQ17" s="163"/>
      <c r="TNR17" s="163"/>
      <c r="TNS17" s="163"/>
      <c r="TNT17" s="163"/>
      <c r="TNU17" s="163"/>
      <c r="TNV17" s="163"/>
      <c r="TNW17" s="163"/>
      <c r="TNX17" s="163"/>
      <c r="TNY17" s="163"/>
      <c r="TNZ17" s="163"/>
      <c r="TOA17" s="163"/>
      <c r="TOB17" s="163"/>
      <c r="TOC17" s="163"/>
      <c r="TOD17" s="163"/>
      <c r="TOE17" s="163"/>
      <c r="TOF17" s="163"/>
      <c r="TOG17" s="163"/>
      <c r="TOH17" s="163"/>
      <c r="TOI17" s="163"/>
      <c r="TOJ17" s="163"/>
      <c r="TOK17" s="163"/>
      <c r="TOL17" s="163"/>
      <c r="TOM17" s="163"/>
      <c r="TON17" s="163"/>
      <c r="TOO17" s="163"/>
      <c r="TOP17" s="163"/>
      <c r="TOQ17" s="163"/>
      <c r="TOR17" s="163"/>
      <c r="TOS17" s="163"/>
      <c r="TOT17" s="163"/>
      <c r="TOU17" s="163"/>
      <c r="TOV17" s="163"/>
      <c r="TOW17" s="163"/>
      <c r="TOX17" s="163"/>
      <c r="TOY17" s="163"/>
      <c r="TOZ17" s="163"/>
      <c r="TPA17" s="163"/>
      <c r="TPB17" s="163"/>
      <c r="TPC17" s="163"/>
      <c r="TPD17" s="163"/>
      <c r="TPE17" s="163"/>
      <c r="TPF17" s="163"/>
      <c r="TPG17" s="163"/>
      <c r="TPH17" s="163"/>
      <c r="TPI17" s="163"/>
      <c r="TPJ17" s="163"/>
      <c r="TPK17" s="163"/>
      <c r="TPL17" s="163"/>
      <c r="TPM17" s="163"/>
      <c r="TPN17" s="163"/>
      <c r="TPO17" s="163"/>
      <c r="TPP17" s="163"/>
      <c r="TPQ17" s="163"/>
      <c r="TPR17" s="163"/>
      <c r="TPS17" s="163"/>
      <c r="TPT17" s="163"/>
      <c r="TPU17" s="163"/>
      <c r="TPV17" s="163"/>
      <c r="TPW17" s="163"/>
      <c r="TPX17" s="163"/>
      <c r="TPY17" s="163"/>
      <c r="TPZ17" s="163"/>
      <c r="TQA17" s="163"/>
      <c r="TQB17" s="163"/>
      <c r="TQC17" s="163"/>
      <c r="TQD17" s="163"/>
      <c r="TQE17" s="163"/>
      <c r="TQF17" s="163"/>
      <c r="TQG17" s="163"/>
      <c r="TQH17" s="163"/>
      <c r="TQI17" s="163"/>
      <c r="TQJ17" s="163"/>
      <c r="TQK17" s="163"/>
      <c r="TQL17" s="163"/>
      <c r="TQM17" s="163"/>
      <c r="TQN17" s="163"/>
      <c r="TQO17" s="163"/>
      <c r="TQP17" s="163"/>
      <c r="TQQ17" s="163"/>
      <c r="TQR17" s="163"/>
      <c r="TQS17" s="163"/>
      <c r="TQT17" s="163"/>
      <c r="TQU17" s="163"/>
      <c r="TQV17" s="163"/>
      <c r="TQW17" s="163"/>
      <c r="TQX17" s="163"/>
      <c r="TQY17" s="163"/>
      <c r="TQZ17" s="163"/>
      <c r="TRA17" s="163"/>
      <c r="TRB17" s="163"/>
      <c r="TRC17" s="163"/>
      <c r="TRD17" s="163"/>
      <c r="TRE17" s="163"/>
      <c r="TRF17" s="163"/>
      <c r="TRG17" s="163"/>
      <c r="TRH17" s="163"/>
      <c r="TRI17" s="163"/>
      <c r="TRJ17" s="163"/>
      <c r="TRK17" s="163"/>
      <c r="TRL17" s="163"/>
      <c r="TRM17" s="163"/>
      <c r="TRN17" s="163"/>
      <c r="TRO17" s="163"/>
      <c r="TRP17" s="163"/>
      <c r="TRQ17" s="163"/>
      <c r="TRR17" s="163"/>
      <c r="TRS17" s="163"/>
      <c r="TRT17" s="163"/>
      <c r="TRU17" s="163"/>
      <c r="TRV17" s="163"/>
      <c r="TRW17" s="163"/>
      <c r="TRX17" s="163"/>
      <c r="TRY17" s="163"/>
      <c r="TRZ17" s="163"/>
      <c r="TSA17" s="163"/>
      <c r="TSB17" s="163"/>
      <c r="TSC17" s="163"/>
      <c r="TSD17" s="163"/>
      <c r="TSE17" s="163"/>
      <c r="TSF17" s="163"/>
      <c r="TSG17" s="163"/>
      <c r="TSH17" s="163"/>
      <c r="TSI17" s="163"/>
      <c r="TSJ17" s="163"/>
      <c r="TSK17" s="163"/>
      <c r="TSL17" s="163"/>
      <c r="TSM17" s="163"/>
      <c r="TSN17" s="163"/>
      <c r="TSO17" s="163"/>
      <c r="TSP17" s="163"/>
      <c r="TSQ17" s="163"/>
      <c r="TSR17" s="163"/>
      <c r="TSS17" s="163"/>
      <c r="TST17" s="163"/>
      <c r="TSU17" s="163"/>
      <c r="TSV17" s="163"/>
      <c r="TSW17" s="163"/>
      <c r="TSX17" s="163"/>
      <c r="TSY17" s="163"/>
      <c r="TSZ17" s="163"/>
      <c r="TTA17" s="163"/>
      <c r="TTB17" s="163"/>
      <c r="TTC17" s="163"/>
      <c r="TTD17" s="163"/>
      <c r="TTE17" s="163"/>
      <c r="TTF17" s="163"/>
      <c r="TTG17" s="163"/>
      <c r="TTH17" s="163"/>
      <c r="TTI17" s="163"/>
      <c r="TTJ17" s="163"/>
      <c r="TTK17" s="163"/>
      <c r="TTL17" s="163"/>
      <c r="TTM17" s="163"/>
      <c r="TTN17" s="163"/>
      <c r="TTO17" s="163"/>
      <c r="TTP17" s="163"/>
      <c r="TTQ17" s="163"/>
      <c r="TTR17" s="163"/>
      <c r="TTS17" s="163"/>
      <c r="TTT17" s="163"/>
      <c r="TTU17" s="163"/>
      <c r="TTV17" s="163"/>
      <c r="TTW17" s="163"/>
      <c r="TTX17" s="163"/>
      <c r="TTY17" s="163"/>
      <c r="TTZ17" s="163"/>
      <c r="TUA17" s="163"/>
      <c r="TUB17" s="163"/>
      <c r="TUC17" s="163"/>
      <c r="TUD17" s="163"/>
      <c r="TUE17" s="163"/>
      <c r="TUF17" s="163"/>
      <c r="TUG17" s="163"/>
      <c r="TUH17" s="163"/>
      <c r="TUI17" s="163"/>
      <c r="TUJ17" s="163"/>
      <c r="TUK17" s="163"/>
      <c r="TUL17" s="163"/>
      <c r="TUM17" s="163"/>
      <c r="TUN17" s="163"/>
      <c r="TUO17" s="163"/>
      <c r="TUP17" s="163"/>
      <c r="TUQ17" s="163"/>
      <c r="TUR17" s="163"/>
      <c r="TUS17" s="163"/>
      <c r="TUT17" s="163"/>
      <c r="TUU17" s="163"/>
      <c r="TUV17" s="163"/>
      <c r="TUW17" s="163"/>
      <c r="TUX17" s="163"/>
      <c r="TUY17" s="163"/>
      <c r="TUZ17" s="163"/>
      <c r="TVA17" s="163"/>
      <c r="TVB17" s="163"/>
      <c r="TVC17" s="163"/>
      <c r="TVD17" s="163"/>
      <c r="TVE17" s="163"/>
      <c r="TVF17" s="163"/>
      <c r="TVG17" s="163"/>
      <c r="TVH17" s="163"/>
      <c r="TVI17" s="163"/>
      <c r="TVJ17" s="163"/>
      <c r="TVK17" s="163"/>
      <c r="TVL17" s="163"/>
      <c r="TVM17" s="163"/>
      <c r="TVN17" s="163"/>
      <c r="TVO17" s="163"/>
      <c r="TVP17" s="163"/>
      <c r="TVQ17" s="163"/>
      <c r="TVR17" s="163"/>
      <c r="TVS17" s="163"/>
      <c r="TVT17" s="163"/>
      <c r="TVU17" s="163"/>
      <c r="TVV17" s="163"/>
      <c r="TVW17" s="163"/>
      <c r="TVX17" s="163"/>
      <c r="TVY17" s="163"/>
      <c r="TVZ17" s="163"/>
      <c r="TWA17" s="163"/>
      <c r="TWB17" s="163"/>
      <c r="TWC17" s="163"/>
      <c r="TWD17" s="163"/>
      <c r="TWE17" s="163"/>
      <c r="TWF17" s="163"/>
      <c r="TWG17" s="163"/>
      <c r="TWH17" s="163"/>
      <c r="TWI17" s="163"/>
      <c r="TWJ17" s="163"/>
      <c r="TWK17" s="163"/>
      <c r="TWL17" s="163"/>
      <c r="TWM17" s="163"/>
      <c r="TWN17" s="163"/>
      <c r="TWO17" s="163"/>
      <c r="TWP17" s="163"/>
      <c r="TWQ17" s="163"/>
      <c r="TWR17" s="163"/>
      <c r="TWS17" s="163"/>
      <c r="TWT17" s="163"/>
      <c r="TWU17" s="163"/>
      <c r="TWV17" s="163"/>
      <c r="TWW17" s="163"/>
      <c r="TWX17" s="163"/>
      <c r="TWY17" s="163"/>
      <c r="TWZ17" s="163"/>
      <c r="TXA17" s="163"/>
      <c r="TXB17" s="163"/>
      <c r="TXC17" s="163"/>
      <c r="TXD17" s="163"/>
      <c r="TXE17" s="163"/>
      <c r="TXF17" s="163"/>
      <c r="TXG17" s="163"/>
      <c r="TXH17" s="163"/>
      <c r="TXI17" s="163"/>
      <c r="TXJ17" s="163"/>
      <c r="TXK17" s="163"/>
      <c r="TXL17" s="163"/>
      <c r="TXM17" s="163"/>
      <c r="TXN17" s="163"/>
      <c r="TXO17" s="163"/>
      <c r="TXP17" s="163"/>
      <c r="TXQ17" s="163"/>
      <c r="TXR17" s="163"/>
      <c r="TXS17" s="163"/>
      <c r="TXT17" s="163"/>
      <c r="TXU17" s="163"/>
      <c r="TXV17" s="163"/>
      <c r="TXW17" s="163"/>
      <c r="TXX17" s="163"/>
      <c r="TXY17" s="163"/>
      <c r="TXZ17" s="163"/>
      <c r="TYA17" s="163"/>
      <c r="TYB17" s="163"/>
      <c r="TYC17" s="163"/>
      <c r="TYD17" s="163"/>
      <c r="TYE17" s="163"/>
      <c r="TYF17" s="163"/>
      <c r="TYG17" s="163"/>
      <c r="TYH17" s="163"/>
      <c r="TYI17" s="163"/>
      <c r="TYJ17" s="163"/>
      <c r="TYK17" s="163"/>
      <c r="TYL17" s="163"/>
      <c r="TYM17" s="163"/>
      <c r="TYN17" s="163"/>
      <c r="TYO17" s="163"/>
      <c r="TYP17" s="163"/>
      <c r="TYQ17" s="163"/>
      <c r="TYR17" s="163"/>
      <c r="TYS17" s="163"/>
      <c r="TYT17" s="163"/>
      <c r="TYU17" s="163"/>
      <c r="TYV17" s="163"/>
      <c r="TYW17" s="163"/>
      <c r="TYX17" s="163"/>
      <c r="TYY17" s="163"/>
      <c r="TYZ17" s="163"/>
      <c r="TZA17" s="163"/>
      <c r="TZB17" s="163"/>
      <c r="TZC17" s="163"/>
      <c r="TZD17" s="163"/>
      <c r="TZE17" s="163"/>
      <c r="TZF17" s="163"/>
      <c r="TZG17" s="163"/>
      <c r="TZH17" s="163"/>
      <c r="TZI17" s="163"/>
      <c r="TZJ17" s="163"/>
      <c r="TZK17" s="163"/>
      <c r="TZL17" s="163"/>
      <c r="TZM17" s="163"/>
      <c r="TZN17" s="163"/>
      <c r="TZO17" s="163"/>
      <c r="TZP17" s="163"/>
      <c r="TZQ17" s="163"/>
      <c r="TZR17" s="163"/>
      <c r="TZS17" s="163"/>
      <c r="TZT17" s="163"/>
      <c r="TZU17" s="163"/>
      <c r="TZV17" s="163"/>
      <c r="TZW17" s="163"/>
      <c r="TZX17" s="163"/>
      <c r="TZY17" s="163"/>
      <c r="TZZ17" s="163"/>
      <c r="UAA17" s="163"/>
      <c r="UAB17" s="163"/>
      <c r="UAC17" s="163"/>
      <c r="UAD17" s="163"/>
      <c r="UAE17" s="163"/>
      <c r="UAF17" s="163"/>
      <c r="UAG17" s="163"/>
      <c r="UAH17" s="163"/>
      <c r="UAI17" s="163"/>
      <c r="UAJ17" s="163"/>
      <c r="UAK17" s="163"/>
      <c r="UAL17" s="163"/>
      <c r="UAM17" s="163"/>
      <c r="UAN17" s="163"/>
      <c r="UAO17" s="163"/>
      <c r="UAP17" s="163"/>
      <c r="UAQ17" s="163"/>
      <c r="UAR17" s="163"/>
      <c r="UAS17" s="163"/>
      <c r="UAT17" s="163"/>
      <c r="UAU17" s="163"/>
      <c r="UAV17" s="163"/>
      <c r="UAW17" s="163"/>
      <c r="UAX17" s="163"/>
      <c r="UAY17" s="163"/>
      <c r="UAZ17" s="163"/>
      <c r="UBA17" s="163"/>
      <c r="UBB17" s="163"/>
      <c r="UBC17" s="163"/>
      <c r="UBD17" s="163"/>
      <c r="UBE17" s="163"/>
      <c r="UBF17" s="163"/>
      <c r="UBG17" s="163"/>
      <c r="UBH17" s="163"/>
      <c r="UBI17" s="163"/>
      <c r="UBJ17" s="163"/>
      <c r="UBK17" s="163"/>
      <c r="UBL17" s="163"/>
      <c r="UBM17" s="163"/>
      <c r="UBN17" s="163"/>
      <c r="UBO17" s="163"/>
      <c r="UBP17" s="163"/>
      <c r="UBQ17" s="163"/>
      <c r="UBR17" s="163"/>
      <c r="UBS17" s="163"/>
      <c r="UBT17" s="163"/>
      <c r="UBU17" s="163"/>
      <c r="UBV17" s="163"/>
      <c r="UBW17" s="163"/>
      <c r="UBX17" s="163"/>
      <c r="UBY17" s="163"/>
      <c r="UBZ17" s="163"/>
      <c r="UCA17" s="163"/>
      <c r="UCB17" s="163"/>
      <c r="UCC17" s="163"/>
      <c r="UCD17" s="163"/>
      <c r="UCE17" s="163"/>
      <c r="UCF17" s="163"/>
      <c r="UCG17" s="163"/>
      <c r="UCH17" s="163"/>
      <c r="UCI17" s="163"/>
      <c r="UCJ17" s="163"/>
      <c r="UCK17" s="163"/>
      <c r="UCL17" s="163"/>
      <c r="UCM17" s="163"/>
      <c r="UCN17" s="163"/>
      <c r="UCO17" s="163"/>
      <c r="UCP17" s="163"/>
      <c r="UCQ17" s="163"/>
      <c r="UCR17" s="163"/>
      <c r="UCS17" s="163"/>
      <c r="UCT17" s="163"/>
      <c r="UCU17" s="163"/>
      <c r="UCV17" s="163"/>
      <c r="UCW17" s="163"/>
      <c r="UCX17" s="163"/>
      <c r="UCY17" s="163"/>
      <c r="UCZ17" s="163"/>
      <c r="UDA17" s="163"/>
      <c r="UDB17" s="163"/>
      <c r="UDC17" s="163"/>
      <c r="UDD17" s="163"/>
      <c r="UDE17" s="163"/>
      <c r="UDF17" s="163"/>
      <c r="UDG17" s="163"/>
      <c r="UDH17" s="163"/>
      <c r="UDI17" s="163"/>
      <c r="UDJ17" s="163"/>
      <c r="UDK17" s="163"/>
      <c r="UDL17" s="163"/>
      <c r="UDM17" s="163"/>
      <c r="UDN17" s="163"/>
      <c r="UDO17" s="163"/>
      <c r="UDP17" s="163"/>
      <c r="UDQ17" s="163"/>
      <c r="UDR17" s="163"/>
      <c r="UDS17" s="163"/>
      <c r="UDT17" s="163"/>
      <c r="UDU17" s="163"/>
      <c r="UDV17" s="163"/>
      <c r="UDW17" s="163"/>
      <c r="UDX17" s="163"/>
      <c r="UDY17" s="163"/>
      <c r="UDZ17" s="163"/>
      <c r="UEA17" s="163"/>
      <c r="UEB17" s="163"/>
      <c r="UEC17" s="163"/>
      <c r="UED17" s="163"/>
      <c r="UEE17" s="163"/>
      <c r="UEF17" s="163"/>
      <c r="UEG17" s="163"/>
      <c r="UEH17" s="163"/>
      <c r="UEI17" s="163"/>
      <c r="UEJ17" s="163"/>
      <c r="UEK17" s="163"/>
      <c r="UEL17" s="163"/>
      <c r="UEM17" s="163"/>
      <c r="UEN17" s="163"/>
      <c r="UEO17" s="163"/>
      <c r="UEP17" s="163"/>
      <c r="UEQ17" s="163"/>
      <c r="UER17" s="163"/>
      <c r="UES17" s="163"/>
      <c r="UET17" s="163"/>
      <c r="UEU17" s="163"/>
      <c r="UEV17" s="163"/>
      <c r="UEW17" s="163"/>
      <c r="UEX17" s="163"/>
      <c r="UEY17" s="163"/>
      <c r="UEZ17" s="163"/>
      <c r="UFA17" s="163"/>
      <c r="UFB17" s="163"/>
      <c r="UFC17" s="163"/>
      <c r="UFD17" s="163"/>
      <c r="UFE17" s="163"/>
      <c r="UFF17" s="163"/>
      <c r="UFG17" s="163"/>
      <c r="UFH17" s="163"/>
      <c r="UFI17" s="163"/>
      <c r="UFJ17" s="163"/>
      <c r="UFK17" s="163"/>
      <c r="UFL17" s="163"/>
      <c r="UFM17" s="163"/>
      <c r="UFN17" s="163"/>
      <c r="UFO17" s="163"/>
      <c r="UFP17" s="163"/>
      <c r="UFQ17" s="163"/>
      <c r="UFR17" s="163"/>
      <c r="UFS17" s="163"/>
      <c r="UFT17" s="163"/>
      <c r="UFU17" s="163"/>
      <c r="UFV17" s="163"/>
      <c r="UFW17" s="163"/>
      <c r="UFX17" s="163"/>
      <c r="UFY17" s="163"/>
      <c r="UFZ17" s="163"/>
      <c r="UGA17" s="163"/>
      <c r="UGB17" s="163"/>
      <c r="UGC17" s="163"/>
      <c r="UGD17" s="163"/>
      <c r="UGE17" s="163"/>
      <c r="UGF17" s="163"/>
      <c r="UGG17" s="163"/>
      <c r="UGH17" s="163"/>
      <c r="UGI17" s="163"/>
      <c r="UGJ17" s="163"/>
      <c r="UGK17" s="163"/>
      <c r="UGL17" s="163"/>
      <c r="UGM17" s="163"/>
      <c r="UGN17" s="163"/>
      <c r="UGO17" s="163"/>
      <c r="UGP17" s="163"/>
      <c r="UGQ17" s="163"/>
      <c r="UGR17" s="163"/>
      <c r="UGS17" s="163"/>
      <c r="UGT17" s="163"/>
      <c r="UGU17" s="163"/>
      <c r="UGV17" s="163"/>
      <c r="UGW17" s="163"/>
      <c r="UGX17" s="163"/>
      <c r="UGY17" s="163"/>
      <c r="UGZ17" s="163"/>
      <c r="UHA17" s="163"/>
      <c r="UHB17" s="163"/>
      <c r="UHC17" s="163"/>
      <c r="UHD17" s="163"/>
      <c r="UHE17" s="163"/>
      <c r="UHF17" s="163"/>
      <c r="UHG17" s="163"/>
      <c r="UHH17" s="163"/>
      <c r="UHI17" s="163"/>
      <c r="UHJ17" s="163"/>
      <c r="UHK17" s="163"/>
      <c r="UHL17" s="163"/>
      <c r="UHM17" s="163"/>
      <c r="UHN17" s="163"/>
      <c r="UHO17" s="163"/>
      <c r="UHP17" s="163"/>
      <c r="UHQ17" s="163"/>
      <c r="UHR17" s="163"/>
      <c r="UHS17" s="163"/>
      <c r="UHT17" s="163"/>
      <c r="UHU17" s="163"/>
      <c r="UHV17" s="163"/>
      <c r="UHW17" s="163"/>
      <c r="UHX17" s="163"/>
      <c r="UHY17" s="163"/>
      <c r="UHZ17" s="163"/>
      <c r="UIA17" s="163"/>
      <c r="UIB17" s="163"/>
      <c r="UIC17" s="163"/>
      <c r="UID17" s="163"/>
      <c r="UIE17" s="163"/>
      <c r="UIF17" s="163"/>
      <c r="UIG17" s="163"/>
      <c r="UIH17" s="163"/>
      <c r="UII17" s="163"/>
      <c r="UIJ17" s="163"/>
      <c r="UIK17" s="163"/>
      <c r="UIL17" s="163"/>
      <c r="UIM17" s="163"/>
      <c r="UIN17" s="163"/>
      <c r="UIO17" s="163"/>
      <c r="UIP17" s="163"/>
      <c r="UIQ17" s="163"/>
      <c r="UIR17" s="163"/>
      <c r="UIS17" s="163"/>
      <c r="UIT17" s="163"/>
      <c r="UIU17" s="163"/>
      <c r="UIV17" s="163"/>
      <c r="UIW17" s="163"/>
      <c r="UIX17" s="163"/>
      <c r="UIY17" s="163"/>
      <c r="UIZ17" s="163"/>
      <c r="UJA17" s="163"/>
      <c r="UJB17" s="163"/>
      <c r="UJC17" s="163"/>
      <c r="UJD17" s="163"/>
      <c r="UJE17" s="163"/>
      <c r="UJF17" s="163"/>
      <c r="UJG17" s="163"/>
      <c r="UJH17" s="163"/>
      <c r="UJI17" s="163"/>
      <c r="UJJ17" s="163"/>
      <c r="UJK17" s="163"/>
      <c r="UJL17" s="163"/>
      <c r="UJM17" s="163"/>
      <c r="UJN17" s="163"/>
      <c r="UJO17" s="163"/>
      <c r="UJP17" s="163"/>
      <c r="UJQ17" s="163"/>
      <c r="UJR17" s="163"/>
      <c r="UJS17" s="163"/>
      <c r="UJT17" s="163"/>
      <c r="UJU17" s="163"/>
      <c r="UJV17" s="163"/>
      <c r="UJW17" s="163"/>
      <c r="UJX17" s="163"/>
      <c r="UJY17" s="163"/>
      <c r="UJZ17" s="163"/>
      <c r="UKA17" s="163"/>
      <c r="UKB17" s="163"/>
      <c r="UKC17" s="163"/>
      <c r="UKD17" s="163"/>
      <c r="UKE17" s="163"/>
      <c r="UKF17" s="163"/>
      <c r="UKG17" s="163"/>
      <c r="UKH17" s="163"/>
      <c r="UKI17" s="163"/>
      <c r="UKJ17" s="163"/>
      <c r="UKK17" s="163"/>
      <c r="UKL17" s="163"/>
      <c r="UKM17" s="163"/>
      <c r="UKN17" s="163"/>
      <c r="UKO17" s="163"/>
      <c r="UKP17" s="163"/>
      <c r="UKQ17" s="163"/>
      <c r="UKR17" s="163"/>
      <c r="UKS17" s="163"/>
      <c r="UKT17" s="163"/>
      <c r="UKU17" s="163"/>
      <c r="UKV17" s="163"/>
      <c r="UKW17" s="163"/>
      <c r="UKX17" s="163"/>
      <c r="UKY17" s="163"/>
      <c r="UKZ17" s="163"/>
      <c r="ULA17" s="163"/>
      <c r="ULB17" s="163"/>
      <c r="ULC17" s="163"/>
      <c r="ULD17" s="163"/>
      <c r="ULE17" s="163"/>
      <c r="ULF17" s="163"/>
      <c r="ULG17" s="163"/>
      <c r="ULH17" s="163"/>
      <c r="ULI17" s="163"/>
      <c r="ULJ17" s="163"/>
      <c r="ULK17" s="163"/>
      <c r="ULL17" s="163"/>
      <c r="ULM17" s="163"/>
      <c r="ULN17" s="163"/>
      <c r="ULO17" s="163"/>
      <c r="ULP17" s="163"/>
      <c r="ULQ17" s="163"/>
      <c r="ULR17" s="163"/>
      <c r="ULS17" s="163"/>
      <c r="ULT17" s="163"/>
      <c r="ULU17" s="163"/>
      <c r="ULV17" s="163"/>
      <c r="ULW17" s="163"/>
      <c r="ULX17" s="163"/>
      <c r="ULY17" s="163"/>
      <c r="ULZ17" s="163"/>
      <c r="UMA17" s="163"/>
      <c r="UMB17" s="163"/>
      <c r="UMC17" s="163"/>
      <c r="UMD17" s="163"/>
      <c r="UME17" s="163"/>
      <c r="UMF17" s="163"/>
      <c r="UMG17" s="163"/>
      <c r="UMH17" s="163"/>
      <c r="UMI17" s="163"/>
      <c r="UMJ17" s="163"/>
      <c r="UMK17" s="163"/>
      <c r="UML17" s="163"/>
      <c r="UMM17" s="163"/>
      <c r="UMN17" s="163"/>
      <c r="UMO17" s="163"/>
      <c r="UMP17" s="163"/>
      <c r="UMQ17" s="163"/>
      <c r="UMR17" s="163"/>
      <c r="UMS17" s="163"/>
      <c r="UMT17" s="163"/>
      <c r="UMU17" s="163"/>
      <c r="UMV17" s="163"/>
      <c r="UMW17" s="163"/>
      <c r="UMX17" s="163"/>
      <c r="UMY17" s="163"/>
      <c r="UMZ17" s="163"/>
      <c r="UNA17" s="163"/>
      <c r="UNB17" s="163"/>
      <c r="UNC17" s="163"/>
      <c r="UND17" s="163"/>
      <c r="UNE17" s="163"/>
      <c r="UNF17" s="163"/>
      <c r="UNG17" s="163"/>
      <c r="UNH17" s="163"/>
      <c r="UNI17" s="163"/>
      <c r="UNJ17" s="163"/>
      <c r="UNK17" s="163"/>
      <c r="UNL17" s="163"/>
      <c r="UNM17" s="163"/>
      <c r="UNN17" s="163"/>
      <c r="UNO17" s="163"/>
      <c r="UNP17" s="163"/>
      <c r="UNQ17" s="163"/>
      <c r="UNR17" s="163"/>
      <c r="UNS17" s="163"/>
      <c r="UNT17" s="163"/>
      <c r="UNU17" s="163"/>
      <c r="UNV17" s="163"/>
      <c r="UNW17" s="163"/>
      <c r="UNX17" s="163"/>
      <c r="UNY17" s="163"/>
      <c r="UNZ17" s="163"/>
      <c r="UOA17" s="163"/>
      <c r="UOB17" s="163"/>
      <c r="UOC17" s="163"/>
      <c r="UOD17" s="163"/>
      <c r="UOE17" s="163"/>
      <c r="UOF17" s="163"/>
      <c r="UOG17" s="163"/>
      <c r="UOH17" s="163"/>
      <c r="UOI17" s="163"/>
      <c r="UOJ17" s="163"/>
      <c r="UOK17" s="163"/>
      <c r="UOL17" s="163"/>
      <c r="UOM17" s="163"/>
      <c r="UON17" s="163"/>
      <c r="UOO17" s="163"/>
      <c r="UOP17" s="163"/>
      <c r="UOQ17" s="163"/>
      <c r="UOR17" s="163"/>
      <c r="UOS17" s="163"/>
      <c r="UOT17" s="163"/>
      <c r="UOU17" s="163"/>
      <c r="UOV17" s="163"/>
      <c r="UOW17" s="163"/>
      <c r="UOX17" s="163"/>
      <c r="UOY17" s="163"/>
      <c r="UOZ17" s="163"/>
      <c r="UPA17" s="163"/>
      <c r="UPB17" s="163"/>
      <c r="UPC17" s="163"/>
      <c r="UPD17" s="163"/>
      <c r="UPE17" s="163"/>
      <c r="UPF17" s="163"/>
      <c r="UPG17" s="163"/>
      <c r="UPH17" s="163"/>
      <c r="UPI17" s="163"/>
      <c r="UPJ17" s="163"/>
      <c r="UPK17" s="163"/>
      <c r="UPL17" s="163"/>
      <c r="UPM17" s="163"/>
      <c r="UPN17" s="163"/>
      <c r="UPO17" s="163"/>
      <c r="UPP17" s="163"/>
      <c r="UPQ17" s="163"/>
      <c r="UPR17" s="163"/>
      <c r="UPS17" s="163"/>
      <c r="UPT17" s="163"/>
      <c r="UPU17" s="163"/>
      <c r="UPV17" s="163"/>
      <c r="UPW17" s="163"/>
      <c r="UPX17" s="163"/>
      <c r="UPY17" s="163"/>
      <c r="UPZ17" s="163"/>
      <c r="UQA17" s="163"/>
      <c r="UQB17" s="163"/>
      <c r="UQC17" s="163"/>
      <c r="UQD17" s="163"/>
      <c r="UQE17" s="163"/>
      <c r="UQF17" s="163"/>
      <c r="UQG17" s="163"/>
      <c r="UQH17" s="163"/>
      <c r="UQI17" s="163"/>
      <c r="UQJ17" s="163"/>
      <c r="UQK17" s="163"/>
      <c r="UQL17" s="163"/>
      <c r="UQM17" s="163"/>
      <c r="UQN17" s="163"/>
      <c r="UQO17" s="163"/>
      <c r="UQP17" s="163"/>
      <c r="UQQ17" s="163"/>
      <c r="UQR17" s="163"/>
      <c r="UQS17" s="163"/>
      <c r="UQT17" s="163"/>
      <c r="UQU17" s="163"/>
      <c r="UQV17" s="163"/>
      <c r="UQW17" s="163"/>
      <c r="UQX17" s="163"/>
      <c r="UQY17" s="163"/>
      <c r="UQZ17" s="163"/>
      <c r="URA17" s="163"/>
      <c r="URB17" s="163"/>
      <c r="URC17" s="163"/>
      <c r="URD17" s="163"/>
      <c r="URE17" s="163"/>
      <c r="URF17" s="163"/>
      <c r="URG17" s="163"/>
      <c r="URH17" s="163"/>
      <c r="URI17" s="163"/>
      <c r="URJ17" s="163"/>
      <c r="URK17" s="163"/>
      <c r="URL17" s="163"/>
      <c r="URM17" s="163"/>
      <c r="URN17" s="163"/>
      <c r="URO17" s="163"/>
      <c r="URP17" s="163"/>
      <c r="URQ17" s="163"/>
      <c r="URR17" s="163"/>
      <c r="URS17" s="163"/>
      <c r="URT17" s="163"/>
      <c r="URU17" s="163"/>
      <c r="URV17" s="163"/>
      <c r="URW17" s="163"/>
      <c r="URX17" s="163"/>
      <c r="URY17" s="163"/>
      <c r="URZ17" s="163"/>
      <c r="USA17" s="163"/>
      <c r="USB17" s="163"/>
      <c r="USC17" s="163"/>
      <c r="USD17" s="163"/>
      <c r="USE17" s="163"/>
      <c r="USF17" s="163"/>
      <c r="USG17" s="163"/>
      <c r="USH17" s="163"/>
      <c r="USI17" s="163"/>
      <c r="USJ17" s="163"/>
      <c r="USK17" s="163"/>
      <c r="USL17" s="163"/>
      <c r="USM17" s="163"/>
      <c r="USN17" s="163"/>
      <c r="USO17" s="163"/>
      <c r="USP17" s="163"/>
      <c r="USQ17" s="163"/>
      <c r="USR17" s="163"/>
      <c r="USS17" s="163"/>
      <c r="UST17" s="163"/>
      <c r="USU17" s="163"/>
      <c r="USV17" s="163"/>
      <c r="USW17" s="163"/>
      <c r="USX17" s="163"/>
      <c r="USY17" s="163"/>
      <c r="USZ17" s="163"/>
      <c r="UTA17" s="163"/>
      <c r="UTB17" s="163"/>
      <c r="UTC17" s="163"/>
      <c r="UTD17" s="163"/>
      <c r="UTE17" s="163"/>
      <c r="UTF17" s="163"/>
      <c r="UTG17" s="163"/>
      <c r="UTH17" s="163"/>
      <c r="UTI17" s="163"/>
      <c r="UTJ17" s="163"/>
      <c r="UTK17" s="163"/>
      <c r="UTL17" s="163"/>
      <c r="UTM17" s="163"/>
      <c r="UTN17" s="163"/>
      <c r="UTO17" s="163"/>
      <c r="UTP17" s="163"/>
      <c r="UTQ17" s="163"/>
      <c r="UTR17" s="163"/>
      <c r="UTS17" s="163"/>
      <c r="UTT17" s="163"/>
      <c r="UTU17" s="163"/>
      <c r="UTV17" s="163"/>
      <c r="UTW17" s="163"/>
      <c r="UTX17" s="163"/>
      <c r="UTY17" s="163"/>
      <c r="UTZ17" s="163"/>
      <c r="UUA17" s="163"/>
      <c r="UUB17" s="163"/>
      <c r="UUC17" s="163"/>
      <c r="UUD17" s="163"/>
      <c r="UUE17" s="163"/>
      <c r="UUF17" s="163"/>
      <c r="UUG17" s="163"/>
      <c r="UUH17" s="163"/>
      <c r="UUI17" s="163"/>
      <c r="UUJ17" s="163"/>
      <c r="UUK17" s="163"/>
      <c r="UUL17" s="163"/>
      <c r="UUM17" s="163"/>
      <c r="UUN17" s="163"/>
      <c r="UUO17" s="163"/>
      <c r="UUP17" s="163"/>
      <c r="UUQ17" s="163"/>
      <c r="UUR17" s="163"/>
      <c r="UUS17" s="163"/>
      <c r="UUT17" s="163"/>
      <c r="UUU17" s="163"/>
      <c r="UUV17" s="163"/>
      <c r="UUW17" s="163"/>
      <c r="UUX17" s="163"/>
      <c r="UUY17" s="163"/>
      <c r="UUZ17" s="163"/>
      <c r="UVA17" s="163"/>
      <c r="UVB17" s="163"/>
      <c r="UVC17" s="163"/>
      <c r="UVD17" s="163"/>
      <c r="UVE17" s="163"/>
      <c r="UVF17" s="163"/>
      <c r="UVG17" s="163"/>
      <c r="UVH17" s="163"/>
      <c r="UVI17" s="163"/>
      <c r="UVJ17" s="163"/>
      <c r="UVK17" s="163"/>
      <c r="UVL17" s="163"/>
      <c r="UVM17" s="163"/>
      <c r="UVN17" s="163"/>
      <c r="UVO17" s="163"/>
      <c r="UVP17" s="163"/>
      <c r="UVQ17" s="163"/>
      <c r="UVR17" s="163"/>
      <c r="UVS17" s="163"/>
      <c r="UVT17" s="163"/>
      <c r="UVU17" s="163"/>
      <c r="UVV17" s="163"/>
      <c r="UVW17" s="163"/>
      <c r="UVX17" s="163"/>
      <c r="UVY17" s="163"/>
      <c r="UVZ17" s="163"/>
      <c r="UWA17" s="163"/>
      <c r="UWB17" s="163"/>
      <c r="UWC17" s="163"/>
      <c r="UWD17" s="163"/>
      <c r="UWE17" s="163"/>
      <c r="UWF17" s="163"/>
      <c r="UWG17" s="163"/>
      <c r="UWH17" s="163"/>
      <c r="UWI17" s="163"/>
      <c r="UWJ17" s="163"/>
      <c r="UWK17" s="163"/>
      <c r="UWL17" s="163"/>
      <c r="UWM17" s="163"/>
      <c r="UWN17" s="163"/>
      <c r="UWO17" s="163"/>
      <c r="UWP17" s="163"/>
      <c r="UWQ17" s="163"/>
      <c r="UWR17" s="163"/>
      <c r="UWS17" s="163"/>
      <c r="UWT17" s="163"/>
      <c r="UWU17" s="163"/>
      <c r="UWV17" s="163"/>
      <c r="UWW17" s="163"/>
      <c r="UWX17" s="163"/>
      <c r="UWY17" s="163"/>
      <c r="UWZ17" s="163"/>
      <c r="UXA17" s="163"/>
      <c r="UXB17" s="163"/>
      <c r="UXC17" s="163"/>
      <c r="UXD17" s="163"/>
      <c r="UXE17" s="163"/>
      <c r="UXF17" s="163"/>
      <c r="UXG17" s="163"/>
      <c r="UXH17" s="163"/>
      <c r="UXI17" s="163"/>
      <c r="UXJ17" s="163"/>
      <c r="UXK17" s="163"/>
      <c r="UXL17" s="163"/>
      <c r="UXM17" s="163"/>
      <c r="UXN17" s="163"/>
      <c r="UXO17" s="163"/>
      <c r="UXP17" s="163"/>
      <c r="UXQ17" s="163"/>
      <c r="UXR17" s="163"/>
      <c r="UXS17" s="163"/>
      <c r="UXT17" s="163"/>
      <c r="UXU17" s="163"/>
      <c r="UXV17" s="163"/>
      <c r="UXW17" s="163"/>
      <c r="UXX17" s="163"/>
      <c r="UXY17" s="163"/>
      <c r="UXZ17" s="163"/>
      <c r="UYA17" s="163"/>
      <c r="UYB17" s="163"/>
      <c r="UYC17" s="163"/>
      <c r="UYD17" s="163"/>
      <c r="UYE17" s="163"/>
      <c r="UYF17" s="163"/>
      <c r="UYG17" s="163"/>
      <c r="UYH17" s="163"/>
      <c r="UYI17" s="163"/>
      <c r="UYJ17" s="163"/>
      <c r="UYK17" s="163"/>
      <c r="UYL17" s="163"/>
      <c r="UYM17" s="163"/>
      <c r="UYN17" s="163"/>
      <c r="UYO17" s="163"/>
      <c r="UYP17" s="163"/>
      <c r="UYQ17" s="163"/>
      <c r="UYR17" s="163"/>
      <c r="UYS17" s="163"/>
      <c r="UYT17" s="163"/>
      <c r="UYU17" s="163"/>
      <c r="UYV17" s="163"/>
      <c r="UYW17" s="163"/>
      <c r="UYX17" s="163"/>
      <c r="UYY17" s="163"/>
      <c r="UYZ17" s="163"/>
      <c r="UZA17" s="163"/>
      <c r="UZB17" s="163"/>
      <c r="UZC17" s="163"/>
      <c r="UZD17" s="163"/>
      <c r="UZE17" s="163"/>
      <c r="UZF17" s="163"/>
      <c r="UZG17" s="163"/>
      <c r="UZH17" s="163"/>
      <c r="UZI17" s="163"/>
      <c r="UZJ17" s="163"/>
      <c r="UZK17" s="163"/>
      <c r="UZL17" s="163"/>
      <c r="UZM17" s="163"/>
      <c r="UZN17" s="163"/>
      <c r="UZO17" s="163"/>
      <c r="UZP17" s="163"/>
      <c r="UZQ17" s="163"/>
      <c r="UZR17" s="163"/>
      <c r="UZS17" s="163"/>
      <c r="UZT17" s="163"/>
      <c r="UZU17" s="163"/>
      <c r="UZV17" s="163"/>
      <c r="UZW17" s="163"/>
      <c r="UZX17" s="163"/>
      <c r="UZY17" s="163"/>
      <c r="UZZ17" s="163"/>
      <c r="VAA17" s="163"/>
      <c r="VAB17" s="163"/>
      <c r="VAC17" s="163"/>
      <c r="VAD17" s="163"/>
      <c r="VAE17" s="163"/>
      <c r="VAF17" s="163"/>
      <c r="VAG17" s="163"/>
      <c r="VAH17" s="163"/>
      <c r="VAI17" s="163"/>
      <c r="VAJ17" s="163"/>
      <c r="VAK17" s="163"/>
      <c r="VAL17" s="163"/>
      <c r="VAM17" s="163"/>
      <c r="VAN17" s="163"/>
      <c r="VAO17" s="163"/>
      <c r="VAP17" s="163"/>
      <c r="VAQ17" s="163"/>
      <c r="VAR17" s="163"/>
      <c r="VAS17" s="163"/>
      <c r="VAT17" s="163"/>
      <c r="VAU17" s="163"/>
      <c r="VAV17" s="163"/>
      <c r="VAW17" s="163"/>
      <c r="VAX17" s="163"/>
      <c r="VAY17" s="163"/>
      <c r="VAZ17" s="163"/>
      <c r="VBA17" s="163"/>
      <c r="VBB17" s="163"/>
      <c r="VBC17" s="163"/>
      <c r="VBD17" s="163"/>
      <c r="VBE17" s="163"/>
      <c r="VBF17" s="163"/>
      <c r="VBG17" s="163"/>
      <c r="VBH17" s="163"/>
      <c r="VBI17" s="163"/>
      <c r="VBJ17" s="163"/>
      <c r="VBK17" s="163"/>
      <c r="VBL17" s="163"/>
      <c r="VBM17" s="163"/>
      <c r="VBN17" s="163"/>
      <c r="VBO17" s="163"/>
      <c r="VBP17" s="163"/>
      <c r="VBQ17" s="163"/>
      <c r="VBR17" s="163"/>
      <c r="VBS17" s="163"/>
      <c r="VBT17" s="163"/>
      <c r="VBU17" s="163"/>
      <c r="VBV17" s="163"/>
      <c r="VBW17" s="163"/>
      <c r="VBX17" s="163"/>
      <c r="VBY17" s="163"/>
      <c r="VBZ17" s="163"/>
      <c r="VCA17" s="163"/>
      <c r="VCB17" s="163"/>
      <c r="VCC17" s="163"/>
      <c r="VCD17" s="163"/>
      <c r="VCE17" s="163"/>
      <c r="VCF17" s="163"/>
      <c r="VCG17" s="163"/>
      <c r="VCH17" s="163"/>
      <c r="VCI17" s="163"/>
      <c r="VCJ17" s="163"/>
      <c r="VCK17" s="163"/>
      <c r="VCL17" s="163"/>
      <c r="VCM17" s="163"/>
      <c r="VCN17" s="163"/>
      <c r="VCO17" s="163"/>
      <c r="VCP17" s="163"/>
      <c r="VCQ17" s="163"/>
      <c r="VCR17" s="163"/>
      <c r="VCS17" s="163"/>
      <c r="VCT17" s="163"/>
      <c r="VCU17" s="163"/>
      <c r="VCV17" s="163"/>
      <c r="VCW17" s="163"/>
      <c r="VCX17" s="163"/>
      <c r="VCY17" s="163"/>
      <c r="VCZ17" s="163"/>
      <c r="VDA17" s="163"/>
      <c r="VDB17" s="163"/>
      <c r="VDC17" s="163"/>
      <c r="VDD17" s="163"/>
      <c r="VDE17" s="163"/>
      <c r="VDF17" s="163"/>
      <c r="VDG17" s="163"/>
      <c r="VDH17" s="163"/>
      <c r="VDI17" s="163"/>
      <c r="VDJ17" s="163"/>
      <c r="VDK17" s="163"/>
      <c r="VDL17" s="163"/>
      <c r="VDM17" s="163"/>
      <c r="VDN17" s="163"/>
      <c r="VDO17" s="163"/>
      <c r="VDP17" s="163"/>
      <c r="VDQ17" s="163"/>
      <c r="VDR17" s="163"/>
      <c r="VDS17" s="163"/>
      <c r="VDT17" s="163"/>
      <c r="VDU17" s="163"/>
      <c r="VDV17" s="163"/>
      <c r="VDW17" s="163"/>
      <c r="VDX17" s="163"/>
      <c r="VDY17" s="163"/>
      <c r="VDZ17" s="163"/>
      <c r="VEA17" s="163"/>
      <c r="VEB17" s="163"/>
      <c r="VEC17" s="163"/>
      <c r="VED17" s="163"/>
      <c r="VEE17" s="163"/>
      <c r="VEF17" s="163"/>
      <c r="VEG17" s="163"/>
      <c r="VEH17" s="163"/>
      <c r="VEI17" s="163"/>
      <c r="VEJ17" s="163"/>
      <c r="VEK17" s="163"/>
      <c r="VEL17" s="163"/>
      <c r="VEM17" s="163"/>
      <c r="VEN17" s="163"/>
      <c r="VEO17" s="163"/>
      <c r="VEP17" s="163"/>
      <c r="VEQ17" s="163"/>
      <c r="VER17" s="163"/>
      <c r="VES17" s="163"/>
      <c r="VET17" s="163"/>
      <c r="VEU17" s="163"/>
      <c r="VEV17" s="163"/>
      <c r="VEW17" s="163"/>
      <c r="VEX17" s="163"/>
      <c r="VEY17" s="163"/>
      <c r="VEZ17" s="163"/>
      <c r="VFA17" s="163"/>
      <c r="VFB17" s="163"/>
      <c r="VFC17" s="163"/>
      <c r="VFD17" s="163"/>
      <c r="VFE17" s="163"/>
      <c r="VFF17" s="163"/>
      <c r="VFG17" s="163"/>
      <c r="VFH17" s="163"/>
      <c r="VFI17" s="163"/>
      <c r="VFJ17" s="163"/>
      <c r="VFK17" s="163"/>
      <c r="VFL17" s="163"/>
      <c r="VFM17" s="163"/>
      <c r="VFN17" s="163"/>
      <c r="VFO17" s="163"/>
      <c r="VFP17" s="163"/>
      <c r="VFQ17" s="163"/>
      <c r="VFR17" s="163"/>
      <c r="VFS17" s="163"/>
      <c r="VFT17" s="163"/>
      <c r="VFU17" s="163"/>
      <c r="VFV17" s="163"/>
      <c r="VFW17" s="163"/>
      <c r="VFX17" s="163"/>
      <c r="VFY17" s="163"/>
      <c r="VFZ17" s="163"/>
      <c r="VGA17" s="163"/>
      <c r="VGB17" s="163"/>
      <c r="VGC17" s="163"/>
      <c r="VGD17" s="163"/>
      <c r="VGE17" s="163"/>
      <c r="VGF17" s="163"/>
      <c r="VGG17" s="163"/>
      <c r="VGH17" s="163"/>
      <c r="VGI17" s="163"/>
      <c r="VGJ17" s="163"/>
      <c r="VGK17" s="163"/>
      <c r="VGL17" s="163"/>
      <c r="VGM17" s="163"/>
      <c r="VGN17" s="163"/>
      <c r="VGO17" s="163"/>
      <c r="VGP17" s="163"/>
      <c r="VGQ17" s="163"/>
      <c r="VGR17" s="163"/>
      <c r="VGS17" s="163"/>
      <c r="VGT17" s="163"/>
      <c r="VGU17" s="163"/>
      <c r="VGV17" s="163"/>
      <c r="VGW17" s="163"/>
      <c r="VGX17" s="163"/>
      <c r="VGY17" s="163"/>
      <c r="VGZ17" s="163"/>
      <c r="VHA17" s="163"/>
      <c r="VHB17" s="163"/>
      <c r="VHC17" s="163"/>
      <c r="VHD17" s="163"/>
      <c r="VHE17" s="163"/>
      <c r="VHF17" s="163"/>
      <c r="VHG17" s="163"/>
      <c r="VHH17" s="163"/>
      <c r="VHI17" s="163"/>
      <c r="VHJ17" s="163"/>
      <c r="VHK17" s="163"/>
      <c r="VHL17" s="163"/>
      <c r="VHM17" s="163"/>
      <c r="VHN17" s="163"/>
      <c r="VHO17" s="163"/>
      <c r="VHP17" s="163"/>
      <c r="VHQ17" s="163"/>
      <c r="VHR17" s="163"/>
      <c r="VHS17" s="163"/>
      <c r="VHT17" s="163"/>
      <c r="VHU17" s="163"/>
      <c r="VHV17" s="163"/>
      <c r="VHW17" s="163"/>
      <c r="VHX17" s="163"/>
      <c r="VHY17" s="163"/>
      <c r="VHZ17" s="163"/>
      <c r="VIA17" s="163"/>
      <c r="VIB17" s="163"/>
      <c r="VIC17" s="163"/>
      <c r="VID17" s="163"/>
      <c r="VIE17" s="163"/>
      <c r="VIF17" s="163"/>
      <c r="VIG17" s="163"/>
      <c r="VIH17" s="163"/>
      <c r="VII17" s="163"/>
      <c r="VIJ17" s="163"/>
      <c r="VIK17" s="163"/>
      <c r="VIL17" s="163"/>
      <c r="VIM17" s="163"/>
      <c r="VIN17" s="163"/>
      <c r="VIO17" s="163"/>
      <c r="VIP17" s="163"/>
      <c r="VIQ17" s="163"/>
      <c r="VIR17" s="163"/>
      <c r="VIS17" s="163"/>
      <c r="VIT17" s="163"/>
      <c r="VIU17" s="163"/>
      <c r="VIV17" s="163"/>
      <c r="VIW17" s="163"/>
      <c r="VIX17" s="163"/>
      <c r="VIY17" s="163"/>
      <c r="VIZ17" s="163"/>
      <c r="VJA17" s="163"/>
      <c r="VJB17" s="163"/>
      <c r="VJC17" s="163"/>
      <c r="VJD17" s="163"/>
      <c r="VJE17" s="163"/>
      <c r="VJF17" s="163"/>
      <c r="VJG17" s="163"/>
      <c r="VJH17" s="163"/>
      <c r="VJI17" s="163"/>
      <c r="VJJ17" s="163"/>
      <c r="VJK17" s="163"/>
      <c r="VJL17" s="163"/>
      <c r="VJM17" s="163"/>
      <c r="VJN17" s="163"/>
      <c r="VJO17" s="163"/>
      <c r="VJP17" s="163"/>
      <c r="VJQ17" s="163"/>
      <c r="VJR17" s="163"/>
      <c r="VJS17" s="163"/>
      <c r="VJT17" s="163"/>
      <c r="VJU17" s="163"/>
      <c r="VJV17" s="163"/>
      <c r="VJW17" s="163"/>
      <c r="VJX17" s="163"/>
      <c r="VJY17" s="163"/>
      <c r="VJZ17" s="163"/>
      <c r="VKA17" s="163"/>
      <c r="VKB17" s="163"/>
      <c r="VKC17" s="163"/>
      <c r="VKD17" s="163"/>
      <c r="VKE17" s="163"/>
      <c r="VKF17" s="163"/>
      <c r="VKG17" s="163"/>
      <c r="VKH17" s="163"/>
      <c r="VKI17" s="163"/>
      <c r="VKJ17" s="163"/>
      <c r="VKK17" s="163"/>
      <c r="VKL17" s="163"/>
      <c r="VKM17" s="163"/>
      <c r="VKN17" s="163"/>
      <c r="VKO17" s="163"/>
      <c r="VKP17" s="163"/>
      <c r="VKQ17" s="163"/>
      <c r="VKR17" s="163"/>
      <c r="VKS17" s="163"/>
      <c r="VKT17" s="163"/>
      <c r="VKU17" s="163"/>
      <c r="VKV17" s="163"/>
      <c r="VKW17" s="163"/>
      <c r="VKX17" s="163"/>
      <c r="VKY17" s="163"/>
      <c r="VKZ17" s="163"/>
      <c r="VLA17" s="163"/>
      <c r="VLB17" s="163"/>
      <c r="VLC17" s="163"/>
      <c r="VLD17" s="163"/>
      <c r="VLE17" s="163"/>
      <c r="VLF17" s="163"/>
      <c r="VLG17" s="163"/>
      <c r="VLH17" s="163"/>
      <c r="VLI17" s="163"/>
      <c r="VLJ17" s="163"/>
      <c r="VLK17" s="163"/>
      <c r="VLL17" s="163"/>
      <c r="VLM17" s="163"/>
      <c r="VLN17" s="163"/>
      <c r="VLO17" s="163"/>
      <c r="VLP17" s="163"/>
      <c r="VLQ17" s="163"/>
      <c r="VLR17" s="163"/>
      <c r="VLS17" s="163"/>
      <c r="VLT17" s="163"/>
      <c r="VLU17" s="163"/>
      <c r="VLV17" s="163"/>
      <c r="VLW17" s="163"/>
      <c r="VLX17" s="163"/>
      <c r="VLY17" s="163"/>
      <c r="VLZ17" s="163"/>
      <c r="VMA17" s="163"/>
      <c r="VMB17" s="163"/>
      <c r="VMC17" s="163"/>
      <c r="VMD17" s="163"/>
      <c r="VME17" s="163"/>
      <c r="VMF17" s="163"/>
      <c r="VMG17" s="163"/>
      <c r="VMH17" s="163"/>
      <c r="VMI17" s="163"/>
      <c r="VMJ17" s="163"/>
      <c r="VMK17" s="163"/>
      <c r="VML17" s="163"/>
      <c r="VMM17" s="163"/>
      <c r="VMN17" s="163"/>
      <c r="VMO17" s="163"/>
      <c r="VMP17" s="163"/>
      <c r="VMQ17" s="163"/>
      <c r="VMR17" s="163"/>
      <c r="VMS17" s="163"/>
      <c r="VMT17" s="163"/>
      <c r="VMU17" s="163"/>
      <c r="VMV17" s="163"/>
      <c r="VMW17" s="163"/>
      <c r="VMX17" s="163"/>
      <c r="VMY17" s="163"/>
      <c r="VMZ17" s="163"/>
      <c r="VNA17" s="163"/>
      <c r="VNB17" s="163"/>
      <c r="VNC17" s="163"/>
      <c r="VND17" s="163"/>
      <c r="VNE17" s="163"/>
      <c r="VNF17" s="163"/>
      <c r="VNG17" s="163"/>
      <c r="VNH17" s="163"/>
      <c r="VNI17" s="163"/>
      <c r="VNJ17" s="163"/>
      <c r="VNK17" s="163"/>
      <c r="VNL17" s="163"/>
      <c r="VNM17" s="163"/>
      <c r="VNN17" s="163"/>
      <c r="VNO17" s="163"/>
      <c r="VNP17" s="163"/>
      <c r="VNQ17" s="163"/>
      <c r="VNR17" s="163"/>
      <c r="VNS17" s="163"/>
      <c r="VNT17" s="163"/>
      <c r="VNU17" s="163"/>
      <c r="VNV17" s="163"/>
      <c r="VNW17" s="163"/>
      <c r="VNX17" s="163"/>
      <c r="VNY17" s="163"/>
      <c r="VNZ17" s="163"/>
      <c r="VOA17" s="163"/>
      <c r="VOB17" s="163"/>
      <c r="VOC17" s="163"/>
      <c r="VOD17" s="163"/>
      <c r="VOE17" s="163"/>
      <c r="VOF17" s="163"/>
      <c r="VOG17" s="163"/>
      <c r="VOH17" s="163"/>
      <c r="VOI17" s="163"/>
      <c r="VOJ17" s="163"/>
      <c r="VOK17" s="163"/>
      <c r="VOL17" s="163"/>
      <c r="VOM17" s="163"/>
      <c r="VON17" s="163"/>
      <c r="VOO17" s="163"/>
      <c r="VOP17" s="163"/>
      <c r="VOQ17" s="163"/>
      <c r="VOR17" s="163"/>
      <c r="VOS17" s="163"/>
      <c r="VOT17" s="163"/>
      <c r="VOU17" s="163"/>
      <c r="VOV17" s="163"/>
      <c r="VOW17" s="163"/>
      <c r="VOX17" s="163"/>
      <c r="VOY17" s="163"/>
      <c r="VOZ17" s="163"/>
      <c r="VPA17" s="163"/>
      <c r="VPB17" s="163"/>
      <c r="VPC17" s="163"/>
      <c r="VPD17" s="163"/>
      <c r="VPE17" s="163"/>
      <c r="VPF17" s="163"/>
      <c r="VPG17" s="163"/>
      <c r="VPH17" s="163"/>
      <c r="VPI17" s="163"/>
      <c r="VPJ17" s="163"/>
      <c r="VPK17" s="163"/>
      <c r="VPL17" s="163"/>
      <c r="VPM17" s="163"/>
      <c r="VPN17" s="163"/>
      <c r="VPO17" s="163"/>
      <c r="VPP17" s="163"/>
      <c r="VPQ17" s="163"/>
      <c r="VPR17" s="163"/>
      <c r="VPS17" s="163"/>
      <c r="VPT17" s="163"/>
      <c r="VPU17" s="163"/>
      <c r="VPV17" s="163"/>
      <c r="VPW17" s="163"/>
      <c r="VPX17" s="163"/>
      <c r="VPY17" s="163"/>
      <c r="VPZ17" s="163"/>
      <c r="VQA17" s="163"/>
      <c r="VQB17" s="163"/>
      <c r="VQC17" s="163"/>
      <c r="VQD17" s="163"/>
      <c r="VQE17" s="163"/>
      <c r="VQF17" s="163"/>
      <c r="VQG17" s="163"/>
      <c r="VQH17" s="163"/>
      <c r="VQI17" s="163"/>
      <c r="VQJ17" s="163"/>
      <c r="VQK17" s="163"/>
      <c r="VQL17" s="163"/>
      <c r="VQM17" s="163"/>
      <c r="VQN17" s="163"/>
      <c r="VQO17" s="163"/>
      <c r="VQP17" s="163"/>
      <c r="VQQ17" s="163"/>
      <c r="VQR17" s="163"/>
      <c r="VQS17" s="163"/>
      <c r="VQT17" s="163"/>
      <c r="VQU17" s="163"/>
      <c r="VQV17" s="163"/>
      <c r="VQW17" s="163"/>
      <c r="VQX17" s="163"/>
      <c r="VQY17" s="163"/>
      <c r="VQZ17" s="163"/>
      <c r="VRA17" s="163"/>
      <c r="VRB17" s="163"/>
      <c r="VRC17" s="163"/>
      <c r="VRD17" s="163"/>
      <c r="VRE17" s="163"/>
      <c r="VRF17" s="163"/>
      <c r="VRG17" s="163"/>
      <c r="VRH17" s="163"/>
      <c r="VRI17" s="163"/>
      <c r="VRJ17" s="163"/>
      <c r="VRK17" s="163"/>
      <c r="VRL17" s="163"/>
      <c r="VRM17" s="163"/>
      <c r="VRN17" s="163"/>
      <c r="VRO17" s="163"/>
      <c r="VRP17" s="163"/>
      <c r="VRQ17" s="163"/>
      <c r="VRR17" s="163"/>
      <c r="VRS17" s="163"/>
      <c r="VRT17" s="163"/>
      <c r="VRU17" s="163"/>
      <c r="VRV17" s="163"/>
      <c r="VRW17" s="163"/>
      <c r="VRX17" s="163"/>
      <c r="VRY17" s="163"/>
      <c r="VRZ17" s="163"/>
      <c r="VSA17" s="163"/>
      <c r="VSB17" s="163"/>
      <c r="VSC17" s="163"/>
      <c r="VSD17" s="163"/>
      <c r="VSE17" s="163"/>
      <c r="VSF17" s="163"/>
      <c r="VSG17" s="163"/>
      <c r="VSH17" s="163"/>
      <c r="VSI17" s="163"/>
      <c r="VSJ17" s="163"/>
      <c r="VSK17" s="163"/>
      <c r="VSL17" s="163"/>
      <c r="VSM17" s="163"/>
      <c r="VSN17" s="163"/>
      <c r="VSO17" s="163"/>
      <c r="VSP17" s="163"/>
      <c r="VSQ17" s="163"/>
      <c r="VSR17" s="163"/>
      <c r="VSS17" s="163"/>
      <c r="VST17" s="163"/>
      <c r="VSU17" s="163"/>
      <c r="VSV17" s="163"/>
      <c r="VSW17" s="163"/>
      <c r="VSX17" s="163"/>
      <c r="VSY17" s="163"/>
      <c r="VSZ17" s="163"/>
      <c r="VTA17" s="163"/>
      <c r="VTB17" s="163"/>
      <c r="VTC17" s="163"/>
      <c r="VTD17" s="163"/>
      <c r="VTE17" s="163"/>
      <c r="VTF17" s="163"/>
      <c r="VTG17" s="163"/>
      <c r="VTH17" s="163"/>
      <c r="VTI17" s="163"/>
      <c r="VTJ17" s="163"/>
      <c r="VTK17" s="163"/>
      <c r="VTL17" s="163"/>
      <c r="VTM17" s="163"/>
      <c r="VTN17" s="163"/>
      <c r="VTO17" s="163"/>
      <c r="VTP17" s="163"/>
      <c r="VTQ17" s="163"/>
      <c r="VTR17" s="163"/>
      <c r="VTS17" s="163"/>
      <c r="VTT17" s="163"/>
      <c r="VTU17" s="163"/>
      <c r="VTV17" s="163"/>
      <c r="VTW17" s="163"/>
      <c r="VTX17" s="163"/>
      <c r="VTY17" s="163"/>
      <c r="VTZ17" s="163"/>
      <c r="VUA17" s="163"/>
      <c r="VUB17" s="163"/>
      <c r="VUC17" s="163"/>
      <c r="VUD17" s="163"/>
      <c r="VUE17" s="163"/>
      <c r="VUF17" s="163"/>
      <c r="VUG17" s="163"/>
      <c r="VUH17" s="163"/>
      <c r="VUI17" s="163"/>
      <c r="VUJ17" s="163"/>
      <c r="VUK17" s="163"/>
      <c r="VUL17" s="163"/>
      <c r="VUM17" s="163"/>
      <c r="VUN17" s="163"/>
      <c r="VUO17" s="163"/>
      <c r="VUP17" s="163"/>
      <c r="VUQ17" s="163"/>
      <c r="VUR17" s="163"/>
      <c r="VUS17" s="163"/>
      <c r="VUT17" s="163"/>
      <c r="VUU17" s="163"/>
      <c r="VUV17" s="163"/>
      <c r="VUW17" s="163"/>
      <c r="VUX17" s="163"/>
      <c r="VUY17" s="163"/>
      <c r="VUZ17" s="163"/>
      <c r="VVA17" s="163"/>
      <c r="VVB17" s="163"/>
      <c r="VVC17" s="163"/>
      <c r="VVD17" s="163"/>
      <c r="VVE17" s="163"/>
      <c r="VVF17" s="163"/>
      <c r="VVG17" s="163"/>
      <c r="VVH17" s="163"/>
      <c r="VVI17" s="163"/>
      <c r="VVJ17" s="163"/>
      <c r="VVK17" s="163"/>
      <c r="VVL17" s="163"/>
      <c r="VVM17" s="163"/>
      <c r="VVN17" s="163"/>
      <c r="VVO17" s="163"/>
      <c r="VVP17" s="163"/>
      <c r="VVQ17" s="163"/>
      <c r="VVR17" s="163"/>
      <c r="VVS17" s="163"/>
      <c r="VVT17" s="163"/>
      <c r="VVU17" s="163"/>
      <c r="VVV17" s="163"/>
      <c r="VVW17" s="163"/>
      <c r="VVX17" s="163"/>
      <c r="VVY17" s="163"/>
      <c r="VVZ17" s="163"/>
      <c r="VWA17" s="163"/>
      <c r="VWB17" s="163"/>
      <c r="VWC17" s="163"/>
      <c r="VWD17" s="163"/>
      <c r="VWE17" s="163"/>
      <c r="VWF17" s="163"/>
      <c r="VWG17" s="163"/>
      <c r="VWH17" s="163"/>
      <c r="VWI17" s="163"/>
      <c r="VWJ17" s="163"/>
      <c r="VWK17" s="163"/>
      <c r="VWL17" s="163"/>
      <c r="VWM17" s="163"/>
      <c r="VWN17" s="163"/>
      <c r="VWO17" s="163"/>
      <c r="VWP17" s="163"/>
      <c r="VWQ17" s="163"/>
      <c r="VWR17" s="163"/>
      <c r="VWS17" s="163"/>
      <c r="VWT17" s="163"/>
      <c r="VWU17" s="163"/>
      <c r="VWV17" s="163"/>
      <c r="VWW17" s="163"/>
      <c r="VWX17" s="163"/>
      <c r="VWY17" s="163"/>
      <c r="VWZ17" s="163"/>
      <c r="VXA17" s="163"/>
      <c r="VXB17" s="163"/>
      <c r="VXC17" s="163"/>
      <c r="VXD17" s="163"/>
      <c r="VXE17" s="163"/>
      <c r="VXF17" s="163"/>
      <c r="VXG17" s="163"/>
      <c r="VXH17" s="163"/>
      <c r="VXI17" s="163"/>
      <c r="VXJ17" s="163"/>
      <c r="VXK17" s="163"/>
      <c r="VXL17" s="163"/>
      <c r="VXM17" s="163"/>
      <c r="VXN17" s="163"/>
      <c r="VXO17" s="163"/>
      <c r="VXP17" s="163"/>
      <c r="VXQ17" s="163"/>
      <c r="VXR17" s="163"/>
      <c r="VXS17" s="163"/>
      <c r="VXT17" s="163"/>
      <c r="VXU17" s="163"/>
      <c r="VXV17" s="163"/>
      <c r="VXW17" s="163"/>
      <c r="VXX17" s="163"/>
      <c r="VXY17" s="163"/>
      <c r="VXZ17" s="163"/>
      <c r="VYA17" s="163"/>
      <c r="VYB17" s="163"/>
      <c r="VYC17" s="163"/>
      <c r="VYD17" s="163"/>
      <c r="VYE17" s="163"/>
      <c r="VYF17" s="163"/>
      <c r="VYG17" s="163"/>
      <c r="VYH17" s="163"/>
      <c r="VYI17" s="163"/>
      <c r="VYJ17" s="163"/>
      <c r="VYK17" s="163"/>
      <c r="VYL17" s="163"/>
      <c r="VYM17" s="163"/>
      <c r="VYN17" s="163"/>
      <c r="VYO17" s="163"/>
      <c r="VYP17" s="163"/>
      <c r="VYQ17" s="163"/>
      <c r="VYR17" s="163"/>
      <c r="VYS17" s="163"/>
      <c r="VYT17" s="163"/>
      <c r="VYU17" s="163"/>
      <c r="VYV17" s="163"/>
      <c r="VYW17" s="163"/>
      <c r="VYX17" s="163"/>
      <c r="VYY17" s="163"/>
      <c r="VYZ17" s="163"/>
      <c r="VZA17" s="163"/>
      <c r="VZB17" s="163"/>
      <c r="VZC17" s="163"/>
      <c r="VZD17" s="163"/>
      <c r="VZE17" s="163"/>
      <c r="VZF17" s="163"/>
      <c r="VZG17" s="163"/>
      <c r="VZH17" s="163"/>
      <c r="VZI17" s="163"/>
      <c r="VZJ17" s="163"/>
      <c r="VZK17" s="163"/>
      <c r="VZL17" s="163"/>
      <c r="VZM17" s="163"/>
      <c r="VZN17" s="163"/>
      <c r="VZO17" s="163"/>
      <c r="VZP17" s="163"/>
      <c r="VZQ17" s="163"/>
      <c r="VZR17" s="163"/>
      <c r="VZS17" s="163"/>
      <c r="VZT17" s="163"/>
      <c r="VZU17" s="163"/>
      <c r="VZV17" s="163"/>
      <c r="VZW17" s="163"/>
      <c r="VZX17" s="163"/>
      <c r="VZY17" s="163"/>
      <c r="VZZ17" s="163"/>
      <c r="WAA17" s="163"/>
      <c r="WAB17" s="163"/>
      <c r="WAC17" s="163"/>
      <c r="WAD17" s="163"/>
      <c r="WAE17" s="163"/>
      <c r="WAF17" s="163"/>
      <c r="WAG17" s="163"/>
      <c r="WAH17" s="163"/>
      <c r="WAI17" s="163"/>
      <c r="WAJ17" s="163"/>
      <c r="WAK17" s="163"/>
      <c r="WAL17" s="163"/>
      <c r="WAM17" s="163"/>
      <c r="WAN17" s="163"/>
      <c r="WAO17" s="163"/>
      <c r="WAP17" s="163"/>
      <c r="WAQ17" s="163"/>
      <c r="WAR17" s="163"/>
      <c r="WAS17" s="163"/>
      <c r="WAT17" s="163"/>
      <c r="WAU17" s="163"/>
      <c r="WAV17" s="163"/>
      <c r="WAW17" s="163"/>
      <c r="WAX17" s="163"/>
      <c r="WAY17" s="163"/>
      <c r="WAZ17" s="163"/>
      <c r="WBA17" s="163"/>
      <c r="WBB17" s="163"/>
      <c r="WBC17" s="163"/>
      <c r="WBD17" s="163"/>
      <c r="WBE17" s="163"/>
      <c r="WBF17" s="163"/>
      <c r="WBG17" s="163"/>
      <c r="WBH17" s="163"/>
      <c r="WBI17" s="163"/>
      <c r="WBJ17" s="163"/>
      <c r="WBK17" s="163"/>
      <c r="WBL17" s="163"/>
      <c r="WBM17" s="163"/>
      <c r="WBN17" s="163"/>
      <c r="WBO17" s="163"/>
      <c r="WBP17" s="163"/>
      <c r="WBQ17" s="163"/>
      <c r="WBR17" s="163"/>
      <c r="WBS17" s="163"/>
      <c r="WBT17" s="163"/>
      <c r="WBU17" s="163"/>
      <c r="WBV17" s="163"/>
      <c r="WBW17" s="163"/>
      <c r="WBX17" s="163"/>
      <c r="WBY17" s="163"/>
      <c r="WBZ17" s="163"/>
      <c r="WCA17" s="163"/>
      <c r="WCB17" s="163"/>
      <c r="WCC17" s="163"/>
      <c r="WCD17" s="163"/>
      <c r="WCE17" s="163"/>
      <c r="WCF17" s="163"/>
      <c r="WCG17" s="163"/>
      <c r="WCH17" s="163"/>
      <c r="WCI17" s="163"/>
      <c r="WCJ17" s="163"/>
      <c r="WCK17" s="163"/>
      <c r="WCL17" s="163"/>
      <c r="WCM17" s="163"/>
      <c r="WCN17" s="163"/>
      <c r="WCO17" s="163"/>
      <c r="WCP17" s="163"/>
      <c r="WCQ17" s="163"/>
      <c r="WCR17" s="163"/>
      <c r="WCS17" s="163"/>
      <c r="WCT17" s="163"/>
      <c r="WCU17" s="163"/>
      <c r="WCV17" s="163"/>
      <c r="WCW17" s="163"/>
      <c r="WCX17" s="163"/>
      <c r="WCY17" s="163"/>
      <c r="WCZ17" s="163"/>
      <c r="WDA17" s="163"/>
      <c r="WDB17" s="163"/>
      <c r="WDC17" s="163"/>
      <c r="WDD17" s="163"/>
      <c r="WDE17" s="163"/>
      <c r="WDF17" s="163"/>
      <c r="WDG17" s="163"/>
      <c r="WDH17" s="163"/>
      <c r="WDI17" s="163"/>
      <c r="WDJ17" s="163"/>
      <c r="WDK17" s="163"/>
      <c r="WDL17" s="163"/>
      <c r="WDM17" s="163"/>
      <c r="WDN17" s="163"/>
      <c r="WDO17" s="163"/>
      <c r="WDP17" s="163"/>
      <c r="WDQ17" s="163"/>
      <c r="WDR17" s="163"/>
      <c r="WDS17" s="163"/>
      <c r="WDT17" s="163"/>
      <c r="WDU17" s="163"/>
      <c r="WDV17" s="163"/>
      <c r="WDW17" s="163"/>
      <c r="WDX17" s="163"/>
      <c r="WDY17" s="163"/>
      <c r="WDZ17" s="163"/>
      <c r="WEA17" s="163"/>
      <c r="WEB17" s="163"/>
      <c r="WEC17" s="163"/>
      <c r="WED17" s="163"/>
      <c r="WEE17" s="163"/>
      <c r="WEF17" s="163"/>
      <c r="WEG17" s="163"/>
      <c r="WEH17" s="163"/>
      <c r="WEI17" s="163"/>
      <c r="WEJ17" s="163"/>
      <c r="WEK17" s="163"/>
      <c r="WEL17" s="163"/>
      <c r="WEM17" s="163"/>
      <c r="WEN17" s="163"/>
      <c r="WEO17" s="163"/>
      <c r="WEP17" s="163"/>
      <c r="WEQ17" s="163"/>
      <c r="WER17" s="163"/>
      <c r="WES17" s="163"/>
      <c r="WET17" s="163"/>
      <c r="WEU17" s="163"/>
      <c r="WEV17" s="163"/>
      <c r="WEW17" s="163"/>
      <c r="WEX17" s="163"/>
      <c r="WEY17" s="163"/>
      <c r="WEZ17" s="163"/>
      <c r="WFA17" s="163"/>
      <c r="WFB17" s="163"/>
      <c r="WFC17" s="163"/>
      <c r="WFD17" s="163"/>
      <c r="WFE17" s="163"/>
      <c r="WFF17" s="163"/>
      <c r="WFG17" s="163"/>
      <c r="WFH17" s="163"/>
      <c r="WFI17" s="163"/>
      <c r="WFJ17" s="163"/>
      <c r="WFK17" s="163"/>
      <c r="WFL17" s="163"/>
      <c r="WFM17" s="163"/>
      <c r="WFN17" s="163"/>
      <c r="WFO17" s="163"/>
      <c r="WFP17" s="163"/>
      <c r="WFQ17" s="163"/>
      <c r="WFR17" s="163"/>
      <c r="WFS17" s="163"/>
      <c r="WFT17" s="163"/>
      <c r="WFU17" s="163"/>
      <c r="WFV17" s="163"/>
      <c r="WFW17" s="163"/>
      <c r="WFX17" s="163"/>
      <c r="WFY17" s="163"/>
      <c r="WFZ17" s="163"/>
      <c r="WGA17" s="163"/>
      <c r="WGB17" s="163"/>
      <c r="WGC17" s="163"/>
      <c r="WGD17" s="163"/>
      <c r="WGE17" s="163"/>
      <c r="WGF17" s="163"/>
      <c r="WGG17" s="163"/>
      <c r="WGH17" s="163"/>
      <c r="WGI17" s="163"/>
      <c r="WGJ17" s="163"/>
      <c r="WGK17" s="163"/>
      <c r="WGL17" s="163"/>
      <c r="WGM17" s="163"/>
      <c r="WGN17" s="163"/>
      <c r="WGO17" s="163"/>
      <c r="WGP17" s="163"/>
      <c r="WGQ17" s="163"/>
      <c r="WGR17" s="163"/>
      <c r="WGS17" s="163"/>
      <c r="WGT17" s="163"/>
      <c r="WGU17" s="163"/>
      <c r="WGV17" s="163"/>
      <c r="WGW17" s="163"/>
      <c r="WGX17" s="163"/>
      <c r="WGY17" s="163"/>
      <c r="WGZ17" s="163"/>
      <c r="WHA17" s="163"/>
      <c r="WHB17" s="163"/>
      <c r="WHC17" s="163"/>
      <c r="WHD17" s="163"/>
      <c r="WHE17" s="163"/>
      <c r="WHF17" s="163"/>
      <c r="WHG17" s="163"/>
      <c r="WHH17" s="163"/>
      <c r="WHI17" s="163"/>
      <c r="WHJ17" s="163"/>
      <c r="WHK17" s="163"/>
      <c r="WHL17" s="163"/>
      <c r="WHM17" s="163"/>
      <c r="WHN17" s="163"/>
      <c r="WHO17" s="163"/>
      <c r="WHP17" s="163"/>
      <c r="WHQ17" s="163"/>
      <c r="WHR17" s="163"/>
      <c r="WHS17" s="163"/>
      <c r="WHT17" s="163"/>
      <c r="WHU17" s="163"/>
      <c r="WHV17" s="163"/>
      <c r="WHW17" s="163"/>
      <c r="WHX17" s="163"/>
      <c r="WHY17" s="163"/>
      <c r="WHZ17" s="163"/>
      <c r="WIA17" s="163"/>
      <c r="WIB17" s="163"/>
      <c r="WIC17" s="163"/>
      <c r="WID17" s="163"/>
      <c r="WIE17" s="163"/>
      <c r="WIF17" s="163"/>
      <c r="WIG17" s="163"/>
      <c r="WIH17" s="163"/>
      <c r="WII17" s="163"/>
      <c r="WIJ17" s="163"/>
      <c r="WIK17" s="163"/>
      <c r="WIL17" s="163"/>
      <c r="WIM17" s="163"/>
      <c r="WIN17" s="163"/>
      <c r="WIO17" s="163"/>
      <c r="WIP17" s="163"/>
      <c r="WIQ17" s="163"/>
      <c r="WIR17" s="163"/>
      <c r="WIS17" s="163"/>
      <c r="WIT17" s="163"/>
      <c r="WIU17" s="163"/>
      <c r="WIV17" s="163"/>
      <c r="WIW17" s="163"/>
      <c r="WIX17" s="163"/>
      <c r="WIY17" s="163"/>
      <c r="WIZ17" s="163"/>
      <c r="WJA17" s="163"/>
      <c r="WJB17" s="163"/>
      <c r="WJC17" s="163"/>
      <c r="WJD17" s="163"/>
      <c r="WJE17" s="163"/>
      <c r="WJF17" s="163"/>
      <c r="WJG17" s="163"/>
      <c r="WJH17" s="163"/>
      <c r="WJI17" s="163"/>
      <c r="WJJ17" s="163"/>
      <c r="WJK17" s="163"/>
      <c r="WJL17" s="163"/>
      <c r="WJM17" s="163"/>
      <c r="WJN17" s="163"/>
      <c r="WJO17" s="163"/>
      <c r="WJP17" s="163"/>
      <c r="WJQ17" s="163"/>
      <c r="WJR17" s="163"/>
      <c r="WJS17" s="163"/>
      <c r="WJT17" s="163"/>
      <c r="WJU17" s="163"/>
      <c r="WJV17" s="163"/>
      <c r="WJW17" s="163"/>
      <c r="WJX17" s="163"/>
      <c r="WJY17" s="163"/>
      <c r="WJZ17" s="163"/>
      <c r="WKA17" s="163"/>
      <c r="WKB17" s="163"/>
      <c r="WKC17" s="163"/>
      <c r="WKD17" s="163"/>
      <c r="WKE17" s="163"/>
      <c r="WKF17" s="163"/>
      <c r="WKG17" s="163"/>
      <c r="WKH17" s="163"/>
      <c r="WKI17" s="163"/>
      <c r="WKJ17" s="163"/>
      <c r="WKK17" s="163"/>
      <c r="WKL17" s="163"/>
      <c r="WKM17" s="163"/>
      <c r="WKN17" s="163"/>
      <c r="WKO17" s="163"/>
      <c r="WKP17" s="163"/>
      <c r="WKQ17" s="163"/>
      <c r="WKR17" s="163"/>
      <c r="WKS17" s="163"/>
      <c r="WKT17" s="163"/>
      <c r="WKU17" s="163"/>
      <c r="WKV17" s="163"/>
      <c r="WKW17" s="163"/>
      <c r="WKX17" s="163"/>
      <c r="WKY17" s="163"/>
      <c r="WKZ17" s="163"/>
      <c r="WLA17" s="163"/>
      <c r="WLB17" s="163"/>
      <c r="WLC17" s="163"/>
      <c r="WLD17" s="163"/>
      <c r="WLE17" s="163"/>
      <c r="WLF17" s="163"/>
      <c r="WLG17" s="163"/>
      <c r="WLH17" s="163"/>
      <c r="WLI17" s="163"/>
      <c r="WLJ17" s="163"/>
      <c r="WLK17" s="163"/>
      <c r="WLL17" s="163"/>
      <c r="WLM17" s="163"/>
      <c r="WLN17" s="163"/>
      <c r="WLO17" s="163"/>
      <c r="WLP17" s="163"/>
      <c r="WLQ17" s="163"/>
      <c r="WLR17" s="163"/>
      <c r="WLS17" s="163"/>
      <c r="WLT17" s="163"/>
      <c r="WLU17" s="163"/>
      <c r="WLV17" s="163"/>
      <c r="WLW17" s="163"/>
      <c r="WLX17" s="163"/>
      <c r="WLY17" s="163"/>
      <c r="WLZ17" s="163"/>
      <c r="WMA17" s="163"/>
      <c r="WMB17" s="163"/>
      <c r="WMC17" s="163"/>
      <c r="WMD17" s="163"/>
      <c r="WME17" s="163"/>
      <c r="WMF17" s="163"/>
      <c r="WMG17" s="163"/>
      <c r="WMH17" s="163"/>
      <c r="WMI17" s="163"/>
      <c r="WMJ17" s="163"/>
      <c r="WMK17" s="163"/>
      <c r="WML17" s="163"/>
      <c r="WMM17" s="163"/>
      <c r="WMN17" s="163"/>
      <c r="WMO17" s="163"/>
      <c r="WMP17" s="163"/>
      <c r="WMQ17" s="163"/>
      <c r="WMR17" s="163"/>
      <c r="WMS17" s="163"/>
      <c r="WMT17" s="163"/>
      <c r="WMU17" s="163"/>
      <c r="WMV17" s="163"/>
      <c r="WMW17" s="163"/>
      <c r="WMX17" s="163"/>
      <c r="WMY17" s="163"/>
      <c r="WMZ17" s="163"/>
      <c r="WNA17" s="163"/>
      <c r="WNB17" s="163"/>
      <c r="WNC17" s="163"/>
      <c r="WND17" s="163"/>
      <c r="WNE17" s="163"/>
      <c r="WNF17" s="163"/>
      <c r="WNG17" s="163"/>
      <c r="WNH17" s="163"/>
      <c r="WNI17" s="163"/>
      <c r="WNJ17" s="163"/>
      <c r="WNK17" s="163"/>
      <c r="WNL17" s="163"/>
      <c r="WNM17" s="163"/>
      <c r="WNN17" s="163"/>
      <c r="WNO17" s="163"/>
      <c r="WNP17" s="163"/>
      <c r="WNQ17" s="163"/>
      <c r="WNR17" s="163"/>
      <c r="WNS17" s="163"/>
      <c r="WNT17" s="163"/>
      <c r="WNU17" s="163"/>
      <c r="WNV17" s="163"/>
      <c r="WNW17" s="163"/>
      <c r="WNX17" s="163"/>
      <c r="WNY17" s="163"/>
      <c r="WNZ17" s="163"/>
      <c r="WOA17" s="163"/>
      <c r="WOB17" s="163"/>
      <c r="WOC17" s="163"/>
      <c r="WOD17" s="163"/>
      <c r="WOE17" s="163"/>
      <c r="WOF17" s="163"/>
      <c r="WOG17" s="163"/>
      <c r="WOH17" s="163"/>
      <c r="WOI17" s="163"/>
      <c r="WOJ17" s="163"/>
      <c r="WOK17" s="163"/>
      <c r="WOL17" s="163"/>
      <c r="WOM17" s="163"/>
      <c r="WON17" s="163"/>
      <c r="WOO17" s="163"/>
      <c r="WOP17" s="163"/>
      <c r="WOQ17" s="163"/>
      <c r="WOR17" s="163"/>
      <c r="WOS17" s="163"/>
      <c r="WOT17" s="163"/>
      <c r="WOU17" s="163"/>
      <c r="WOV17" s="163"/>
      <c r="WOW17" s="163"/>
      <c r="WOX17" s="163"/>
      <c r="WOY17" s="163"/>
      <c r="WOZ17" s="163"/>
      <c r="WPA17" s="163"/>
      <c r="WPB17" s="163"/>
      <c r="WPC17" s="163"/>
      <c r="WPD17" s="163"/>
      <c r="WPE17" s="163"/>
      <c r="WPF17" s="163"/>
      <c r="WPG17" s="163"/>
      <c r="WPH17" s="163"/>
      <c r="WPI17" s="163"/>
      <c r="WPJ17" s="163"/>
      <c r="WPK17" s="163"/>
      <c r="WPL17" s="163"/>
      <c r="WPM17" s="163"/>
      <c r="WPN17" s="163"/>
      <c r="WPO17" s="163"/>
      <c r="WPP17" s="163"/>
      <c r="WPQ17" s="163"/>
      <c r="WPR17" s="163"/>
      <c r="WPS17" s="163"/>
      <c r="WPT17" s="163"/>
      <c r="WPU17" s="163"/>
      <c r="WPV17" s="163"/>
      <c r="WPW17" s="163"/>
      <c r="WPX17" s="163"/>
      <c r="WPY17" s="163"/>
      <c r="WPZ17" s="163"/>
      <c r="WQA17" s="163"/>
      <c r="WQB17" s="163"/>
      <c r="WQC17" s="163"/>
      <c r="WQD17" s="163"/>
      <c r="WQE17" s="163"/>
      <c r="WQF17" s="163"/>
      <c r="WQG17" s="163"/>
      <c r="WQH17" s="163"/>
      <c r="WQI17" s="163"/>
      <c r="WQJ17" s="163"/>
      <c r="WQK17" s="163"/>
      <c r="WQL17" s="163"/>
      <c r="WQM17" s="163"/>
      <c r="WQN17" s="163"/>
      <c r="WQO17" s="163"/>
      <c r="WQP17" s="163"/>
      <c r="WQQ17" s="163"/>
      <c r="WQR17" s="163"/>
      <c r="WQS17" s="163"/>
      <c r="WQT17" s="163"/>
      <c r="WQU17" s="163"/>
      <c r="WQV17" s="163"/>
      <c r="WQW17" s="163"/>
      <c r="WQX17" s="163"/>
      <c r="WQY17" s="163"/>
      <c r="WQZ17" s="163"/>
      <c r="WRA17" s="163"/>
      <c r="WRB17" s="163"/>
      <c r="WRC17" s="163"/>
      <c r="WRD17" s="163"/>
      <c r="WRE17" s="163"/>
      <c r="WRF17" s="163"/>
      <c r="WRG17" s="163"/>
      <c r="WRH17" s="163"/>
      <c r="WRI17" s="163"/>
      <c r="WRJ17" s="163"/>
      <c r="WRK17" s="163"/>
      <c r="WRL17" s="163"/>
      <c r="WRM17" s="163"/>
      <c r="WRN17" s="163"/>
      <c r="WRO17" s="163"/>
      <c r="WRP17" s="163"/>
      <c r="WRQ17" s="163"/>
      <c r="WRR17" s="163"/>
      <c r="WRS17" s="163"/>
      <c r="WRT17" s="163"/>
      <c r="WRU17" s="163"/>
      <c r="WRV17" s="163"/>
      <c r="WRW17" s="163"/>
      <c r="WRX17" s="163"/>
      <c r="WRY17" s="163"/>
      <c r="WRZ17" s="163"/>
      <c r="WSA17" s="163"/>
      <c r="WSB17" s="163"/>
      <c r="WSC17" s="163"/>
      <c r="WSD17" s="163"/>
      <c r="WSE17" s="163"/>
      <c r="WSF17" s="163"/>
      <c r="WSG17" s="163"/>
      <c r="WSH17" s="163"/>
      <c r="WSI17" s="163"/>
      <c r="WSJ17" s="163"/>
      <c r="WSK17" s="163"/>
      <c r="WSL17" s="163"/>
      <c r="WSM17" s="163"/>
      <c r="WSN17" s="163"/>
      <c r="WSO17" s="163"/>
      <c r="WSP17" s="163"/>
      <c r="WSQ17" s="163"/>
      <c r="WSR17" s="163"/>
      <c r="WSS17" s="163"/>
      <c r="WST17" s="163"/>
      <c r="WSU17" s="163"/>
      <c r="WSV17" s="163"/>
      <c r="WSW17" s="163"/>
      <c r="WSX17" s="163"/>
      <c r="WSY17" s="163"/>
      <c r="WSZ17" s="163"/>
      <c r="WTA17" s="163"/>
      <c r="WTB17" s="163"/>
      <c r="WTC17" s="163"/>
      <c r="WTD17" s="163"/>
      <c r="WTE17" s="163"/>
      <c r="WTF17" s="163"/>
      <c r="WTG17" s="163"/>
      <c r="WTH17" s="163"/>
      <c r="WTI17" s="163"/>
      <c r="WTJ17" s="163"/>
      <c r="WTK17" s="163"/>
      <c r="WTL17" s="163"/>
      <c r="WTM17" s="163"/>
      <c r="WTN17" s="163"/>
      <c r="WTO17" s="163"/>
      <c r="WTP17" s="163"/>
      <c r="WTQ17" s="163"/>
      <c r="WTR17" s="163"/>
      <c r="WTS17" s="163"/>
      <c r="WTT17" s="163"/>
      <c r="WTU17" s="163"/>
      <c r="WTV17" s="163"/>
      <c r="WTW17" s="163"/>
      <c r="WTX17" s="163"/>
      <c r="WTY17" s="163"/>
      <c r="WTZ17" s="163"/>
      <c r="WUA17" s="163"/>
      <c r="WUB17" s="163"/>
      <c r="WUC17" s="163"/>
      <c r="WUD17" s="163"/>
      <c r="WUE17" s="163"/>
      <c r="WUF17" s="163"/>
      <c r="WUG17" s="163"/>
      <c r="WUH17" s="163"/>
      <c r="WUI17" s="163"/>
      <c r="WUJ17" s="163"/>
      <c r="WUK17" s="163"/>
      <c r="WUL17" s="163"/>
      <c r="WUM17" s="163"/>
      <c r="WUN17" s="163"/>
      <c r="WUO17" s="163"/>
      <c r="WUP17" s="163"/>
      <c r="WUQ17" s="163"/>
      <c r="WUR17" s="163"/>
      <c r="WUS17" s="163"/>
      <c r="WUT17" s="163"/>
      <c r="WUU17" s="163"/>
      <c r="WUV17" s="163"/>
      <c r="WUW17" s="163"/>
      <c r="WUX17" s="163"/>
      <c r="WUY17" s="163"/>
      <c r="WUZ17" s="163"/>
      <c r="WVA17" s="163"/>
      <c r="WVB17" s="163"/>
      <c r="WVC17" s="163"/>
      <c r="WVD17" s="163"/>
      <c r="WVE17" s="163"/>
      <c r="WVF17" s="163"/>
      <c r="WVG17" s="163"/>
      <c r="WVH17" s="163"/>
      <c r="WVI17" s="163"/>
      <c r="WVJ17" s="163"/>
      <c r="WVK17" s="163"/>
      <c r="WVL17" s="163"/>
      <c r="WVM17" s="163"/>
      <c r="WVN17" s="163"/>
      <c r="WVO17" s="163"/>
      <c r="WVP17" s="163"/>
      <c r="WVQ17" s="163"/>
      <c r="WVR17" s="163"/>
      <c r="WVS17" s="163"/>
      <c r="WVT17" s="163"/>
      <c r="WVU17" s="163"/>
      <c r="WVV17" s="163"/>
      <c r="WVW17" s="163"/>
      <c r="WVX17" s="163"/>
      <c r="WVY17" s="163"/>
      <c r="WVZ17" s="163"/>
      <c r="WWA17" s="163"/>
      <c r="WWB17" s="163"/>
      <c r="WWC17" s="163"/>
      <c r="WWD17" s="163"/>
      <c r="WWE17" s="163"/>
      <c r="WWF17" s="163"/>
      <c r="WWG17" s="163"/>
      <c r="WWH17" s="163"/>
      <c r="WWI17" s="163"/>
      <c r="WWJ17" s="163"/>
      <c r="WWK17" s="163"/>
      <c r="WWL17" s="163"/>
      <c r="WWM17" s="163"/>
      <c r="WWN17" s="163"/>
      <c r="WWO17" s="163"/>
      <c r="WWP17" s="163"/>
      <c r="WWQ17" s="163"/>
      <c r="WWR17" s="163"/>
      <c r="WWS17" s="163"/>
      <c r="WWT17" s="163"/>
      <c r="WWU17" s="163"/>
      <c r="WWV17" s="163"/>
      <c r="WWW17" s="163"/>
      <c r="WWX17" s="163"/>
      <c r="WWY17" s="163"/>
      <c r="WWZ17" s="163"/>
      <c r="WXA17" s="163"/>
      <c r="WXB17" s="163"/>
      <c r="WXC17" s="163"/>
      <c r="WXD17" s="163"/>
      <c r="WXE17" s="163"/>
      <c r="WXF17" s="163"/>
      <c r="WXG17" s="163"/>
      <c r="WXH17" s="163"/>
      <c r="WXI17" s="163"/>
      <c r="WXJ17" s="163"/>
      <c r="WXK17" s="163"/>
      <c r="WXL17" s="163"/>
      <c r="WXM17" s="163"/>
      <c r="WXN17" s="163"/>
      <c r="WXO17" s="163"/>
      <c r="WXP17" s="163"/>
      <c r="WXQ17" s="163"/>
      <c r="WXR17" s="163"/>
      <c r="WXS17" s="163"/>
      <c r="WXT17" s="163"/>
      <c r="WXU17" s="163"/>
      <c r="WXV17" s="163"/>
      <c r="WXW17" s="163"/>
      <c r="WXX17" s="163"/>
      <c r="WXY17" s="163"/>
      <c r="WXZ17" s="163"/>
      <c r="WYA17" s="163"/>
      <c r="WYB17" s="163"/>
      <c r="WYC17" s="163"/>
      <c r="WYD17" s="163"/>
      <c r="WYE17" s="163"/>
      <c r="WYF17" s="163"/>
      <c r="WYG17" s="163"/>
      <c r="WYH17" s="163"/>
      <c r="WYI17" s="163"/>
      <c r="WYJ17" s="163"/>
      <c r="WYK17" s="163"/>
      <c r="WYL17" s="163"/>
      <c r="WYM17" s="163"/>
      <c r="WYN17" s="163"/>
      <c r="WYO17" s="163"/>
      <c r="WYP17" s="163"/>
      <c r="WYQ17" s="163"/>
      <c r="WYR17" s="163"/>
      <c r="WYS17" s="163"/>
      <c r="WYT17" s="163"/>
      <c r="WYU17" s="163"/>
      <c r="WYV17" s="163"/>
      <c r="WYW17" s="163"/>
      <c r="WYX17" s="163"/>
      <c r="WYY17" s="163"/>
      <c r="WYZ17" s="163"/>
      <c r="WZA17" s="163"/>
      <c r="WZB17" s="163"/>
      <c r="WZC17" s="163"/>
      <c r="WZD17" s="163"/>
      <c r="WZE17" s="163"/>
      <c r="WZF17" s="163"/>
      <c r="WZG17" s="163"/>
      <c r="WZH17" s="163"/>
      <c r="WZI17" s="163"/>
      <c r="WZJ17" s="163"/>
      <c r="WZK17" s="163"/>
      <c r="WZL17" s="163"/>
      <c r="WZM17" s="163"/>
      <c r="WZN17" s="163"/>
      <c r="WZO17" s="163"/>
      <c r="WZP17" s="163"/>
      <c r="WZQ17" s="163"/>
      <c r="WZR17" s="163"/>
      <c r="WZS17" s="163"/>
      <c r="WZT17" s="163"/>
      <c r="WZU17" s="163"/>
      <c r="WZV17" s="163"/>
      <c r="WZW17" s="163"/>
      <c r="WZX17" s="163"/>
      <c r="WZY17" s="163"/>
      <c r="WZZ17" s="163"/>
      <c r="XAA17" s="163"/>
      <c r="XAB17" s="163"/>
      <c r="XAC17" s="163"/>
      <c r="XAD17" s="163"/>
      <c r="XAE17" s="163"/>
      <c r="XAF17" s="163"/>
      <c r="XAG17" s="163"/>
      <c r="XAH17" s="163"/>
      <c r="XAI17" s="163"/>
      <c r="XAJ17" s="163"/>
      <c r="XAK17" s="163"/>
      <c r="XAL17" s="163"/>
      <c r="XAM17" s="163"/>
      <c r="XAN17" s="163"/>
      <c r="XAO17" s="163"/>
      <c r="XAP17" s="163"/>
      <c r="XAQ17" s="163"/>
      <c r="XAR17" s="163"/>
      <c r="XAS17" s="163"/>
      <c r="XAT17" s="163"/>
      <c r="XAU17" s="163"/>
      <c r="XAV17" s="163"/>
      <c r="XAW17" s="163"/>
      <c r="XAX17" s="163"/>
      <c r="XAY17" s="163"/>
      <c r="XAZ17" s="163"/>
      <c r="XBA17" s="163"/>
      <c r="XBB17" s="163"/>
      <c r="XBC17" s="163"/>
      <c r="XBD17" s="163"/>
      <c r="XBE17" s="163"/>
      <c r="XBF17" s="163"/>
      <c r="XBG17" s="163"/>
      <c r="XBH17" s="163"/>
      <c r="XBI17" s="163"/>
      <c r="XBJ17" s="163"/>
      <c r="XBK17" s="163"/>
      <c r="XBL17" s="163"/>
      <c r="XBM17" s="163"/>
      <c r="XBN17" s="163"/>
      <c r="XBO17" s="163"/>
      <c r="XBP17" s="163"/>
      <c r="XBQ17" s="163"/>
      <c r="XBR17" s="163"/>
      <c r="XBS17" s="163"/>
      <c r="XBT17" s="163"/>
      <c r="XBU17" s="163"/>
      <c r="XBV17" s="163"/>
      <c r="XBW17" s="163"/>
      <c r="XBX17" s="163"/>
      <c r="XBY17" s="163"/>
    </row>
    <row r="18" spans="1:16301" ht="15.75" hidden="1" customHeight="1" x14ac:dyDescent="0.25">
      <c r="A18" s="135">
        <v>10</v>
      </c>
      <c r="B18" s="294" t="s">
        <v>2</v>
      </c>
      <c r="C18" s="294" t="s">
        <v>73</v>
      </c>
      <c r="D18" s="140"/>
      <c r="E18" s="141"/>
      <c r="F18" s="141">
        <v>116.62</v>
      </c>
      <c r="G18" s="139"/>
      <c r="H18" s="139"/>
      <c r="I18" s="139">
        <v>185</v>
      </c>
      <c r="J18" s="142"/>
      <c r="K18" s="142"/>
      <c r="L18" s="142">
        <f>I18/F18</f>
        <v>1.5863488252443834</v>
      </c>
      <c r="M18" s="144">
        <v>0</v>
      </c>
      <c r="N18" s="219">
        <f t="shared" si="1"/>
        <v>0</v>
      </c>
      <c r="O18" s="146">
        <f t="shared" si="2"/>
        <v>0</v>
      </c>
      <c r="P18" s="219">
        <f t="shared" si="3"/>
        <v>0</v>
      </c>
      <c r="Q18" s="146">
        <f t="shared" si="4"/>
        <v>0</v>
      </c>
      <c r="R18" s="145">
        <v>25</v>
      </c>
      <c r="S18" s="145">
        <f t="shared" si="5"/>
        <v>0</v>
      </c>
      <c r="T18" s="219">
        <f t="shared" si="6"/>
        <v>0</v>
      </c>
      <c r="U18" s="146">
        <f t="shared" si="7"/>
        <v>0</v>
      </c>
      <c r="V18" s="145">
        <v>50</v>
      </c>
      <c r="W18" s="252"/>
      <c r="X18" s="179"/>
      <c r="Y18" s="179"/>
      <c r="Z18" s="145">
        <v>3</v>
      </c>
      <c r="AA18" s="145"/>
      <c r="AB18" s="154"/>
    </row>
    <row r="19" spans="1:16301" ht="15.75" hidden="1" customHeight="1" x14ac:dyDescent="0.25">
      <c r="A19" s="135">
        <v>11</v>
      </c>
      <c r="B19" s="161" t="s">
        <v>444</v>
      </c>
      <c r="C19" s="161" t="s">
        <v>73</v>
      </c>
      <c r="D19" s="140"/>
      <c r="E19" s="141"/>
      <c r="F19" s="141"/>
      <c r="G19" s="139"/>
      <c r="H19" s="139"/>
      <c r="I19" s="139"/>
      <c r="J19" s="142"/>
      <c r="K19" s="142"/>
      <c r="L19" s="142"/>
      <c r="M19" s="144">
        <f t="shared" si="0"/>
        <v>0</v>
      </c>
      <c r="N19" s="145">
        <f t="shared" si="1"/>
        <v>0</v>
      </c>
      <c r="O19" s="146">
        <f t="shared" si="2"/>
        <v>0</v>
      </c>
      <c r="P19" s="145">
        <f t="shared" si="3"/>
        <v>0</v>
      </c>
      <c r="Q19" s="146">
        <f t="shared" si="4"/>
        <v>0</v>
      </c>
      <c r="R19" s="145">
        <f t="shared" ref="R19:R24" si="8">IF(I19&lt;VLOOKUP(L19,$M$331:$Q$339,2),0,VLOOKUP(L19,$M$331:$Q$339,4))</f>
        <v>0</v>
      </c>
      <c r="S19" s="145">
        <f t="shared" si="5"/>
        <v>0</v>
      </c>
      <c r="T19" s="145">
        <f t="shared" si="6"/>
        <v>0</v>
      </c>
      <c r="U19" s="146">
        <f t="shared" si="7"/>
        <v>0</v>
      </c>
      <c r="V19" s="145">
        <f t="shared" ref="V19:V24" si="9">IF(I19&lt;VLOOKUP(L19,$M$331:$Q$339,2),0,VLOOKUP(L19,$M$331:$Q$339,5))</f>
        <v>0</v>
      </c>
      <c r="W19" s="151"/>
      <c r="X19" s="151"/>
      <c r="Y19" s="151"/>
      <c r="AB19" s="154"/>
    </row>
    <row r="20" spans="1:16301" ht="15.75" hidden="1" customHeight="1" x14ac:dyDescent="0.25">
      <c r="A20" s="135">
        <v>12</v>
      </c>
      <c r="B20" s="161" t="s">
        <v>841</v>
      </c>
      <c r="C20" s="161" t="s">
        <v>670</v>
      </c>
      <c r="D20" s="140"/>
      <c r="E20" s="141"/>
      <c r="F20" s="141"/>
      <c r="G20" s="139"/>
      <c r="H20" s="139"/>
      <c r="I20" s="139"/>
      <c r="J20" s="142"/>
      <c r="K20" s="142"/>
      <c r="L20" s="142"/>
      <c r="M20" s="144">
        <f t="shared" si="0"/>
        <v>0</v>
      </c>
      <c r="N20" s="145">
        <f t="shared" si="1"/>
        <v>0</v>
      </c>
      <c r="O20" s="146">
        <f t="shared" si="2"/>
        <v>0</v>
      </c>
      <c r="P20" s="145">
        <f t="shared" si="3"/>
        <v>0</v>
      </c>
      <c r="Q20" s="146">
        <f t="shared" si="4"/>
        <v>0</v>
      </c>
      <c r="R20" s="145">
        <f t="shared" si="8"/>
        <v>0</v>
      </c>
      <c r="S20" s="145">
        <f t="shared" si="5"/>
        <v>0</v>
      </c>
      <c r="T20" s="145">
        <f t="shared" si="6"/>
        <v>0</v>
      </c>
      <c r="U20" s="146">
        <f t="shared" si="7"/>
        <v>0</v>
      </c>
      <c r="V20" s="145">
        <f t="shared" si="9"/>
        <v>0</v>
      </c>
      <c r="W20" s="151"/>
      <c r="X20" s="151"/>
      <c r="Y20" s="151"/>
      <c r="AB20" s="154"/>
    </row>
    <row r="21" spans="1:16301" ht="15.75" hidden="1" customHeight="1" x14ac:dyDescent="0.25">
      <c r="A21" s="135">
        <v>13</v>
      </c>
      <c r="B21" s="161" t="s">
        <v>842</v>
      </c>
      <c r="C21" s="161" t="s">
        <v>670</v>
      </c>
      <c r="D21" s="140"/>
      <c r="E21" s="141"/>
      <c r="F21" s="141"/>
      <c r="G21" s="139"/>
      <c r="H21" s="139"/>
      <c r="I21" s="139"/>
      <c r="J21" s="142"/>
      <c r="K21" s="142"/>
      <c r="L21" s="142"/>
      <c r="M21" s="144">
        <f t="shared" si="0"/>
        <v>0</v>
      </c>
      <c r="N21" s="145">
        <f t="shared" si="1"/>
        <v>0</v>
      </c>
      <c r="O21" s="146">
        <f t="shared" si="2"/>
        <v>0</v>
      </c>
      <c r="P21" s="145">
        <f t="shared" si="3"/>
        <v>0</v>
      </c>
      <c r="Q21" s="146">
        <f t="shared" si="4"/>
        <v>0</v>
      </c>
      <c r="R21" s="145">
        <f t="shared" si="8"/>
        <v>0</v>
      </c>
      <c r="S21" s="145">
        <f t="shared" si="5"/>
        <v>0</v>
      </c>
      <c r="T21" s="145">
        <f t="shared" si="6"/>
        <v>0</v>
      </c>
      <c r="U21" s="146">
        <f t="shared" si="7"/>
        <v>0</v>
      </c>
      <c r="V21" s="145">
        <f t="shared" si="9"/>
        <v>0</v>
      </c>
      <c r="W21" s="151"/>
      <c r="X21" s="151"/>
      <c r="Y21" s="151"/>
      <c r="AB21" s="154"/>
    </row>
    <row r="22" spans="1:16301" ht="15.75" hidden="1" customHeight="1" x14ac:dyDescent="0.25">
      <c r="A22" s="135">
        <v>14</v>
      </c>
      <c r="B22" s="161" t="s">
        <v>843</v>
      </c>
      <c r="C22" s="161" t="s">
        <v>670</v>
      </c>
      <c r="D22" s="140"/>
      <c r="E22" s="141"/>
      <c r="F22" s="141">
        <v>28.07</v>
      </c>
      <c r="G22" s="139"/>
      <c r="H22" s="139"/>
      <c r="I22" s="139"/>
      <c r="J22" s="142"/>
      <c r="K22" s="142"/>
      <c r="L22" s="142"/>
      <c r="M22" s="144">
        <f t="shared" si="0"/>
        <v>0</v>
      </c>
      <c r="N22" s="145">
        <f t="shared" si="1"/>
        <v>0</v>
      </c>
      <c r="O22" s="146">
        <f t="shared" si="2"/>
        <v>0</v>
      </c>
      <c r="P22" s="145">
        <f t="shared" si="3"/>
        <v>0</v>
      </c>
      <c r="Q22" s="146">
        <f t="shared" si="4"/>
        <v>0</v>
      </c>
      <c r="R22" s="145">
        <f t="shared" si="8"/>
        <v>0</v>
      </c>
      <c r="S22" s="145">
        <f t="shared" si="5"/>
        <v>0</v>
      </c>
      <c r="T22" s="145">
        <f t="shared" si="6"/>
        <v>0</v>
      </c>
      <c r="U22" s="146">
        <f t="shared" si="7"/>
        <v>0</v>
      </c>
      <c r="V22" s="145">
        <f t="shared" si="9"/>
        <v>0</v>
      </c>
      <c r="W22" s="151"/>
      <c r="X22" s="151"/>
      <c r="Y22" s="151"/>
      <c r="AB22" s="154"/>
    </row>
    <row r="23" spans="1:16301" ht="15.75" hidden="1" customHeight="1" x14ac:dyDescent="0.25">
      <c r="A23" s="135">
        <v>15</v>
      </c>
      <c r="B23" s="161" t="s">
        <v>844</v>
      </c>
      <c r="C23" s="161" t="s">
        <v>670</v>
      </c>
      <c r="D23" s="140"/>
      <c r="E23" s="141"/>
      <c r="F23" s="141">
        <v>21.22</v>
      </c>
      <c r="G23" s="139"/>
      <c r="H23" s="139"/>
      <c r="I23" s="139"/>
      <c r="J23" s="142"/>
      <c r="K23" s="142"/>
      <c r="L23" s="142"/>
      <c r="M23" s="144">
        <f t="shared" si="0"/>
        <v>0</v>
      </c>
      <c r="N23" s="145">
        <f t="shared" si="1"/>
        <v>0</v>
      </c>
      <c r="O23" s="146">
        <f t="shared" si="2"/>
        <v>0</v>
      </c>
      <c r="P23" s="145">
        <f t="shared" si="3"/>
        <v>0</v>
      </c>
      <c r="Q23" s="146">
        <f t="shared" si="4"/>
        <v>0</v>
      </c>
      <c r="R23" s="145">
        <f t="shared" si="8"/>
        <v>0</v>
      </c>
      <c r="S23" s="145">
        <f t="shared" si="5"/>
        <v>0</v>
      </c>
      <c r="T23" s="145">
        <f t="shared" si="6"/>
        <v>0</v>
      </c>
      <c r="U23" s="146">
        <f t="shared" si="7"/>
        <v>0</v>
      </c>
      <c r="V23" s="145">
        <f t="shared" si="9"/>
        <v>0</v>
      </c>
      <c r="W23" s="151"/>
      <c r="X23" s="151"/>
      <c r="Y23" s="151"/>
      <c r="AB23" s="154"/>
    </row>
    <row r="24" spans="1:16301" ht="15.75" hidden="1" customHeight="1" x14ac:dyDescent="0.25">
      <c r="A24" s="135">
        <v>16</v>
      </c>
      <c r="B24" s="161" t="s">
        <v>845</v>
      </c>
      <c r="C24" s="161" t="s">
        <v>670</v>
      </c>
      <c r="D24" s="140"/>
      <c r="E24" s="141"/>
      <c r="F24" s="141">
        <v>11.09</v>
      </c>
      <c r="G24" s="139"/>
      <c r="H24" s="139"/>
      <c r="I24" s="139"/>
      <c r="J24" s="142"/>
      <c r="K24" s="142"/>
      <c r="L24" s="142"/>
      <c r="M24" s="144">
        <f t="shared" si="0"/>
        <v>0</v>
      </c>
      <c r="N24" s="145">
        <f t="shared" si="1"/>
        <v>0</v>
      </c>
      <c r="O24" s="146">
        <f t="shared" si="2"/>
        <v>0</v>
      </c>
      <c r="P24" s="145">
        <f t="shared" si="3"/>
        <v>0</v>
      </c>
      <c r="Q24" s="146">
        <f t="shared" si="4"/>
        <v>0</v>
      </c>
      <c r="R24" s="145">
        <f t="shared" si="8"/>
        <v>0</v>
      </c>
      <c r="S24" s="145">
        <f t="shared" si="5"/>
        <v>0</v>
      </c>
      <c r="T24" s="145">
        <f t="shared" si="6"/>
        <v>0</v>
      </c>
      <c r="U24" s="146">
        <f t="shared" si="7"/>
        <v>0</v>
      </c>
      <c r="V24" s="145">
        <f t="shared" si="9"/>
        <v>0</v>
      </c>
      <c r="W24" s="151"/>
      <c r="X24" s="151"/>
      <c r="Y24" s="151"/>
      <c r="AB24" s="154"/>
    </row>
    <row r="25" spans="1:16301" ht="31.5" x14ac:dyDescent="0.25">
      <c r="A25" s="135">
        <v>17</v>
      </c>
      <c r="B25" s="161" t="s">
        <v>176</v>
      </c>
      <c r="C25" s="161" t="s">
        <v>670</v>
      </c>
      <c r="D25" s="140"/>
      <c r="E25" s="141"/>
      <c r="F25" s="141">
        <v>21.16</v>
      </c>
      <c r="G25" s="257">
        <v>19</v>
      </c>
      <c r="H25" s="257">
        <v>62</v>
      </c>
      <c r="I25" s="257">
        <v>70</v>
      </c>
      <c r="J25" s="255">
        <v>0.9</v>
      </c>
      <c r="K25" s="255">
        <v>2.93</v>
      </c>
      <c r="L25" s="255">
        <f t="shared" ref="L25:L38" si="10">I25/F25</f>
        <v>3.3081285444234405</v>
      </c>
      <c r="M25" s="200">
        <f t="shared" si="0"/>
        <v>7</v>
      </c>
      <c r="N25" s="219">
        <f t="shared" si="1"/>
        <v>4</v>
      </c>
      <c r="O25" s="146">
        <f t="shared" si="2"/>
        <v>4.9000000000000004</v>
      </c>
      <c r="P25" s="203">
        <f t="shared" si="3"/>
        <v>1</v>
      </c>
      <c r="Q25" s="146">
        <f t="shared" si="4"/>
        <v>1</v>
      </c>
      <c r="R25" s="145">
        <v>25</v>
      </c>
      <c r="S25" s="203">
        <f t="shared" si="5"/>
        <v>2</v>
      </c>
      <c r="T25" s="203">
        <f t="shared" si="6"/>
        <v>1</v>
      </c>
      <c r="U25" s="146">
        <f t="shared" si="7"/>
        <v>1</v>
      </c>
      <c r="V25" s="145">
        <v>25</v>
      </c>
      <c r="W25" s="252">
        <v>4</v>
      </c>
      <c r="X25" s="179">
        <v>1</v>
      </c>
      <c r="Y25" s="179">
        <v>1</v>
      </c>
      <c r="Z25" s="145">
        <v>3</v>
      </c>
      <c r="AA25" s="145">
        <v>0</v>
      </c>
      <c r="AB25" s="430"/>
      <c r="AC25" s="154">
        <v>1</v>
      </c>
    </row>
    <row r="26" spans="1:16301" ht="31.5" customHeight="1" x14ac:dyDescent="0.25">
      <c r="A26" s="135">
        <v>18</v>
      </c>
      <c r="B26" s="161" t="s">
        <v>671</v>
      </c>
      <c r="C26" s="161" t="s">
        <v>670</v>
      </c>
      <c r="D26" s="140"/>
      <c r="E26" s="141"/>
      <c r="F26" s="141">
        <v>5.22</v>
      </c>
      <c r="G26" s="257">
        <v>42</v>
      </c>
      <c r="H26" s="257">
        <v>50</v>
      </c>
      <c r="I26" s="257">
        <v>59</v>
      </c>
      <c r="J26" s="255">
        <v>8.0500000000000007</v>
      </c>
      <c r="K26" s="255">
        <v>9.58</v>
      </c>
      <c r="L26" s="255">
        <f t="shared" si="10"/>
        <v>11.302681992337165</v>
      </c>
      <c r="M26" s="200">
        <v>9</v>
      </c>
      <c r="N26" s="219">
        <f t="shared" si="1"/>
        <v>5</v>
      </c>
      <c r="O26" s="146">
        <f t="shared" si="2"/>
        <v>5.31</v>
      </c>
      <c r="P26" s="203">
        <f t="shared" si="3"/>
        <v>1</v>
      </c>
      <c r="Q26" s="146">
        <f t="shared" si="4"/>
        <v>1.25</v>
      </c>
      <c r="R26" s="145">
        <v>25</v>
      </c>
      <c r="S26" s="203">
        <f t="shared" si="5"/>
        <v>3</v>
      </c>
      <c r="T26" s="203">
        <v>1</v>
      </c>
      <c r="U26" s="146">
        <f t="shared" si="7"/>
        <v>2.5</v>
      </c>
      <c r="V26" s="145">
        <v>50</v>
      </c>
      <c r="W26" s="252">
        <v>5</v>
      </c>
      <c r="X26" s="179">
        <v>1</v>
      </c>
      <c r="Y26" s="179">
        <v>1</v>
      </c>
      <c r="Z26" s="145">
        <v>4</v>
      </c>
      <c r="AA26" s="145">
        <v>0</v>
      </c>
      <c r="AB26" s="430"/>
      <c r="AC26" s="154">
        <v>1</v>
      </c>
    </row>
    <row r="27" spans="1:16301" ht="31.5" x14ac:dyDescent="0.25">
      <c r="A27" s="135">
        <v>19</v>
      </c>
      <c r="B27" s="161" t="s">
        <v>672</v>
      </c>
      <c r="C27" s="161" t="s">
        <v>670</v>
      </c>
      <c r="D27" s="140"/>
      <c r="E27" s="141"/>
      <c r="F27" s="141">
        <v>9.5299999999999994</v>
      </c>
      <c r="G27" s="257">
        <v>30</v>
      </c>
      <c r="H27" s="257">
        <v>36</v>
      </c>
      <c r="I27" s="257">
        <v>32</v>
      </c>
      <c r="J27" s="255">
        <v>3.15</v>
      </c>
      <c r="K27" s="255">
        <v>3.78</v>
      </c>
      <c r="L27" s="255">
        <f t="shared" si="10"/>
        <v>3.3578174186778598</v>
      </c>
      <c r="M27" s="200">
        <v>7</v>
      </c>
      <c r="N27" s="219">
        <f t="shared" si="1"/>
        <v>2</v>
      </c>
      <c r="O27" s="146">
        <f t="shared" si="2"/>
        <v>2.2400000000000002</v>
      </c>
      <c r="P27" s="203">
        <f t="shared" si="3"/>
        <v>0</v>
      </c>
      <c r="Q27" s="146">
        <f t="shared" si="4"/>
        <v>0.5</v>
      </c>
      <c r="R27" s="145">
        <v>25</v>
      </c>
      <c r="S27" s="203">
        <f t="shared" si="5"/>
        <v>1</v>
      </c>
      <c r="T27" s="203">
        <f t="shared" si="6"/>
        <v>1</v>
      </c>
      <c r="U27" s="146">
        <f t="shared" si="7"/>
        <v>1</v>
      </c>
      <c r="V27" s="145">
        <v>50</v>
      </c>
      <c r="W27" s="252">
        <v>2</v>
      </c>
      <c r="X27" s="179"/>
      <c r="Y27" s="179"/>
      <c r="Z27" s="145">
        <v>2</v>
      </c>
      <c r="AA27" s="145">
        <v>1</v>
      </c>
      <c r="AB27" s="430"/>
      <c r="AC27" s="154">
        <v>1</v>
      </c>
    </row>
    <row r="28" spans="1:16301" ht="47.25" x14ac:dyDescent="0.25">
      <c r="A28" s="135">
        <v>20</v>
      </c>
      <c r="B28" s="161" t="s">
        <v>673</v>
      </c>
      <c r="C28" s="161" t="s">
        <v>670</v>
      </c>
      <c r="D28" s="140"/>
      <c r="E28" s="141"/>
      <c r="F28" s="141">
        <v>15.4</v>
      </c>
      <c r="G28" s="257">
        <v>110</v>
      </c>
      <c r="H28" s="257">
        <v>123</v>
      </c>
      <c r="I28" s="257">
        <v>135</v>
      </c>
      <c r="J28" s="255">
        <v>4.08</v>
      </c>
      <c r="K28" s="255">
        <v>4.57</v>
      </c>
      <c r="L28" s="255">
        <f t="shared" si="10"/>
        <v>8.7662337662337659</v>
      </c>
      <c r="M28" s="200">
        <v>11.5</v>
      </c>
      <c r="N28" s="219">
        <f t="shared" si="1"/>
        <v>15</v>
      </c>
      <c r="O28" s="146">
        <f t="shared" si="2"/>
        <v>15.525</v>
      </c>
      <c r="P28" s="203">
        <f t="shared" si="3"/>
        <v>3</v>
      </c>
      <c r="Q28" s="146">
        <f t="shared" si="4"/>
        <v>3.75</v>
      </c>
      <c r="R28" s="145">
        <v>25</v>
      </c>
      <c r="S28" s="203">
        <f t="shared" si="5"/>
        <v>6</v>
      </c>
      <c r="T28" s="203">
        <f t="shared" si="6"/>
        <v>6</v>
      </c>
      <c r="U28" s="146">
        <f t="shared" si="7"/>
        <v>6.75</v>
      </c>
      <c r="V28" s="145">
        <v>45</v>
      </c>
      <c r="W28" s="252">
        <v>15</v>
      </c>
      <c r="X28" s="179">
        <v>3</v>
      </c>
      <c r="Y28" s="179">
        <v>6</v>
      </c>
      <c r="Z28" s="145">
        <v>9</v>
      </c>
      <c r="AA28" s="145">
        <v>5</v>
      </c>
      <c r="AB28" s="430"/>
      <c r="AC28" s="154">
        <v>1</v>
      </c>
    </row>
    <row r="29" spans="1:16301" ht="31.5" x14ac:dyDescent="0.25">
      <c r="A29" s="135">
        <v>21</v>
      </c>
      <c r="B29" s="161" t="s">
        <v>674</v>
      </c>
      <c r="C29" s="161" t="s">
        <v>658</v>
      </c>
      <c r="D29" s="140"/>
      <c r="E29" s="141"/>
      <c r="F29" s="141">
        <v>47.4</v>
      </c>
      <c r="G29" s="257">
        <v>195</v>
      </c>
      <c r="H29" s="257">
        <v>247</v>
      </c>
      <c r="I29" s="257">
        <v>198</v>
      </c>
      <c r="J29" s="255">
        <v>4.1100000000000003</v>
      </c>
      <c r="K29" s="255">
        <v>5.21</v>
      </c>
      <c r="L29" s="255">
        <f t="shared" si="10"/>
        <v>4.1772151898734178</v>
      </c>
      <c r="M29" s="200">
        <v>6.5</v>
      </c>
      <c r="N29" s="219">
        <f t="shared" si="1"/>
        <v>12</v>
      </c>
      <c r="O29" s="146">
        <f t="shared" si="2"/>
        <v>12.87</v>
      </c>
      <c r="P29" s="203">
        <f t="shared" si="3"/>
        <v>3</v>
      </c>
      <c r="Q29" s="146">
        <f t="shared" si="4"/>
        <v>3</v>
      </c>
      <c r="R29" s="145">
        <v>25</v>
      </c>
      <c r="S29" s="203">
        <f t="shared" si="5"/>
        <v>3</v>
      </c>
      <c r="T29" s="203">
        <f t="shared" si="6"/>
        <v>6</v>
      </c>
      <c r="U29" s="146">
        <f t="shared" si="7"/>
        <v>6</v>
      </c>
      <c r="V29" s="145">
        <v>50</v>
      </c>
      <c r="W29" s="252">
        <v>12</v>
      </c>
      <c r="X29" s="179">
        <v>3</v>
      </c>
      <c r="Y29" s="179">
        <v>6</v>
      </c>
      <c r="Z29" s="145">
        <v>12</v>
      </c>
      <c r="AA29" s="145">
        <v>2</v>
      </c>
      <c r="AB29" s="430"/>
      <c r="AC29" s="154">
        <v>1</v>
      </c>
    </row>
    <row r="30" spans="1:16301" ht="47.25" x14ac:dyDescent="0.25">
      <c r="A30" s="135">
        <v>22</v>
      </c>
      <c r="B30" s="161" t="s">
        <v>675</v>
      </c>
      <c r="C30" s="161" t="s">
        <v>670</v>
      </c>
      <c r="D30" s="140"/>
      <c r="E30" s="141"/>
      <c r="F30" s="141">
        <v>18.670000000000002</v>
      </c>
      <c r="G30" s="257"/>
      <c r="H30" s="257">
        <v>55</v>
      </c>
      <c r="I30" s="257">
        <v>55</v>
      </c>
      <c r="J30" s="255"/>
      <c r="K30" s="255">
        <v>2.95</v>
      </c>
      <c r="L30" s="255">
        <f t="shared" si="10"/>
        <v>2.9459025174076054</v>
      </c>
      <c r="M30" s="200">
        <f t="shared" si="0"/>
        <v>7</v>
      </c>
      <c r="N30" s="219">
        <f t="shared" si="1"/>
        <v>3</v>
      </c>
      <c r="O30" s="146">
        <f t="shared" si="2"/>
        <v>3.85</v>
      </c>
      <c r="P30" s="203">
        <f t="shared" si="3"/>
        <v>0</v>
      </c>
      <c r="Q30" s="146">
        <f t="shared" si="4"/>
        <v>0.75</v>
      </c>
      <c r="R30" s="145">
        <v>25</v>
      </c>
      <c r="S30" s="203">
        <f t="shared" si="5"/>
        <v>2</v>
      </c>
      <c r="T30" s="203">
        <f t="shared" si="6"/>
        <v>1</v>
      </c>
      <c r="U30" s="146">
        <f t="shared" si="7"/>
        <v>1.5</v>
      </c>
      <c r="V30" s="145">
        <v>50</v>
      </c>
      <c r="W30" s="252">
        <v>3</v>
      </c>
      <c r="X30" s="179">
        <v>0</v>
      </c>
      <c r="Y30" s="179">
        <v>1</v>
      </c>
      <c r="Z30" s="145">
        <v>3</v>
      </c>
      <c r="AA30" s="145">
        <v>3</v>
      </c>
      <c r="AB30" s="430"/>
      <c r="AC30" s="154">
        <v>1</v>
      </c>
    </row>
    <row r="31" spans="1:16301" ht="31.5" x14ac:dyDescent="0.25">
      <c r="A31" s="135">
        <v>23</v>
      </c>
      <c r="B31" s="161" t="s">
        <v>676</v>
      </c>
      <c r="C31" s="161" t="s">
        <v>670</v>
      </c>
      <c r="D31" s="140"/>
      <c r="E31" s="141"/>
      <c r="F31" s="141">
        <v>28.76</v>
      </c>
      <c r="G31" s="257">
        <v>156</v>
      </c>
      <c r="H31" s="257">
        <v>188</v>
      </c>
      <c r="I31" s="257">
        <v>181</v>
      </c>
      <c r="J31" s="255">
        <v>5.42</v>
      </c>
      <c r="K31" s="255">
        <v>6.54</v>
      </c>
      <c r="L31" s="255">
        <f t="shared" si="10"/>
        <v>6.2934631432545194</v>
      </c>
      <c r="M31" s="200">
        <v>7.5</v>
      </c>
      <c r="N31" s="219">
        <f t="shared" si="1"/>
        <v>13</v>
      </c>
      <c r="O31" s="146">
        <f t="shared" si="2"/>
        <v>13.574999999999999</v>
      </c>
      <c r="P31" s="203">
        <f t="shared" si="3"/>
        <v>3</v>
      </c>
      <c r="Q31" s="146">
        <f t="shared" si="4"/>
        <v>3.25</v>
      </c>
      <c r="R31" s="145">
        <v>25</v>
      </c>
      <c r="S31" s="203">
        <f t="shared" si="5"/>
        <v>5</v>
      </c>
      <c r="T31" s="203">
        <f t="shared" si="6"/>
        <v>5</v>
      </c>
      <c r="U31" s="146">
        <f t="shared" si="7"/>
        <v>5.2</v>
      </c>
      <c r="V31" s="145">
        <v>40</v>
      </c>
      <c r="W31" s="252">
        <v>13</v>
      </c>
      <c r="X31" s="179">
        <v>3</v>
      </c>
      <c r="Y31" s="179">
        <v>5</v>
      </c>
      <c r="Z31" s="145">
        <v>12</v>
      </c>
      <c r="AA31" s="145">
        <v>12</v>
      </c>
      <c r="AB31" s="430"/>
      <c r="AC31" s="154">
        <v>1</v>
      </c>
    </row>
    <row r="32" spans="1:16301" ht="47.25" hidden="1" customHeight="1" x14ac:dyDescent="0.25">
      <c r="A32" s="135">
        <v>24</v>
      </c>
      <c r="B32" s="161" t="s">
        <v>677</v>
      </c>
      <c r="C32" s="161" t="s">
        <v>670</v>
      </c>
      <c r="D32" s="140"/>
      <c r="E32" s="141"/>
      <c r="F32" s="141">
        <v>57.64</v>
      </c>
      <c r="G32" s="139"/>
      <c r="H32" s="139"/>
      <c r="I32" s="139">
        <v>33</v>
      </c>
      <c r="J32" s="142"/>
      <c r="K32" s="142"/>
      <c r="L32" s="142">
        <f t="shared" si="10"/>
        <v>0.5725190839694656</v>
      </c>
      <c r="M32" s="144">
        <f t="shared" si="0"/>
        <v>3</v>
      </c>
      <c r="N32" s="219">
        <f t="shared" si="1"/>
        <v>0</v>
      </c>
      <c r="O32" s="146">
        <f t="shared" si="2"/>
        <v>0.99</v>
      </c>
      <c r="P32" s="145">
        <f t="shared" si="3"/>
        <v>0</v>
      </c>
      <c r="Q32" s="146">
        <f t="shared" si="4"/>
        <v>0</v>
      </c>
      <c r="R32" s="145">
        <v>25</v>
      </c>
      <c r="S32" s="145">
        <f t="shared" si="5"/>
        <v>0</v>
      </c>
      <c r="T32" s="145">
        <f t="shared" si="6"/>
        <v>0</v>
      </c>
      <c r="U32" s="146">
        <f t="shared" si="7"/>
        <v>0</v>
      </c>
      <c r="V32" s="145">
        <v>50</v>
      </c>
      <c r="W32" s="179"/>
      <c r="X32" s="179"/>
      <c r="Y32" s="179"/>
      <c r="Z32" s="145">
        <v>0</v>
      </c>
      <c r="AA32" s="145"/>
      <c r="AB32" s="154"/>
    </row>
    <row r="33" spans="1:29" ht="31.5" x14ac:dyDescent="0.25">
      <c r="A33" s="135">
        <v>25</v>
      </c>
      <c r="B33" s="161" t="s">
        <v>678</v>
      </c>
      <c r="C33" s="161" t="s">
        <v>670</v>
      </c>
      <c r="D33" s="140"/>
      <c r="E33" s="141"/>
      <c r="F33" s="141">
        <v>68.53</v>
      </c>
      <c r="G33" s="257">
        <v>156</v>
      </c>
      <c r="H33" s="257">
        <v>188</v>
      </c>
      <c r="I33" s="257">
        <v>170</v>
      </c>
      <c r="J33" s="255">
        <v>2.2799999999999998</v>
      </c>
      <c r="K33" s="255">
        <v>2.74</v>
      </c>
      <c r="L33" s="255">
        <f t="shared" si="10"/>
        <v>2.4806654020137167</v>
      </c>
      <c r="M33" s="200">
        <f t="shared" si="0"/>
        <v>7</v>
      </c>
      <c r="N33" s="219">
        <f t="shared" si="1"/>
        <v>11</v>
      </c>
      <c r="O33" s="146">
        <f t="shared" si="2"/>
        <v>11.9</v>
      </c>
      <c r="P33" s="203">
        <f t="shared" si="3"/>
        <v>2</v>
      </c>
      <c r="Q33" s="146">
        <f t="shared" si="4"/>
        <v>2.75</v>
      </c>
      <c r="R33" s="145">
        <v>25</v>
      </c>
      <c r="S33" s="203">
        <f t="shared" si="5"/>
        <v>4</v>
      </c>
      <c r="T33" s="203">
        <f t="shared" si="6"/>
        <v>5</v>
      </c>
      <c r="U33" s="146">
        <f t="shared" si="7"/>
        <v>5.5</v>
      </c>
      <c r="V33" s="145">
        <v>50</v>
      </c>
      <c r="W33" s="252">
        <v>11</v>
      </c>
      <c r="X33" s="179">
        <v>2</v>
      </c>
      <c r="Y33" s="179">
        <v>5</v>
      </c>
      <c r="Z33" s="145">
        <v>11</v>
      </c>
      <c r="AA33" s="145">
        <v>4</v>
      </c>
      <c r="AB33" s="430"/>
      <c r="AC33" s="154">
        <v>1</v>
      </c>
    </row>
    <row r="34" spans="1:29" x14ac:dyDescent="0.25">
      <c r="A34" s="135">
        <v>26</v>
      </c>
      <c r="B34" s="161" t="s">
        <v>2</v>
      </c>
      <c r="C34" s="161" t="s">
        <v>670</v>
      </c>
      <c r="D34" s="140"/>
      <c r="E34" s="141"/>
      <c r="F34" s="141">
        <v>179.89</v>
      </c>
      <c r="G34" s="257">
        <v>289</v>
      </c>
      <c r="H34" s="257">
        <v>506</v>
      </c>
      <c r="I34" s="257">
        <v>757</v>
      </c>
      <c r="J34" s="255">
        <v>1.61</v>
      </c>
      <c r="K34" s="255">
        <v>2.81</v>
      </c>
      <c r="L34" s="255">
        <f t="shared" si="10"/>
        <v>4.208127188837623</v>
      </c>
      <c r="M34" s="200">
        <v>5</v>
      </c>
      <c r="N34" s="219">
        <f t="shared" si="1"/>
        <v>37</v>
      </c>
      <c r="O34" s="146">
        <f t="shared" si="2"/>
        <v>37.85</v>
      </c>
      <c r="P34" s="203">
        <f t="shared" si="3"/>
        <v>0</v>
      </c>
      <c r="Q34" s="146">
        <f t="shared" si="4"/>
        <v>0</v>
      </c>
      <c r="R34" s="145">
        <v>0</v>
      </c>
      <c r="S34" s="203">
        <f t="shared" si="5"/>
        <v>19</v>
      </c>
      <c r="T34" s="203">
        <f t="shared" si="6"/>
        <v>18</v>
      </c>
      <c r="U34" s="146">
        <f t="shared" si="7"/>
        <v>18.5</v>
      </c>
      <c r="V34" s="145">
        <v>50</v>
      </c>
      <c r="W34" s="252" t="s">
        <v>916</v>
      </c>
      <c r="X34" s="179"/>
      <c r="Y34" s="179"/>
      <c r="Z34" s="145">
        <v>15</v>
      </c>
      <c r="AA34" s="145">
        <v>12</v>
      </c>
      <c r="AB34" s="430"/>
      <c r="AC34" s="154">
        <v>1</v>
      </c>
    </row>
    <row r="35" spans="1:29" ht="31.5" x14ac:dyDescent="0.25">
      <c r="A35" s="135">
        <v>27</v>
      </c>
      <c r="B35" s="161" t="s">
        <v>118</v>
      </c>
      <c r="C35" s="161" t="s">
        <v>670</v>
      </c>
      <c r="D35" s="140"/>
      <c r="E35" s="141"/>
      <c r="F35" s="141">
        <v>29.44</v>
      </c>
      <c r="G35" s="257">
        <v>199</v>
      </c>
      <c r="H35" s="257">
        <v>258</v>
      </c>
      <c r="I35" s="257">
        <v>304</v>
      </c>
      <c r="J35" s="255">
        <v>6.76</v>
      </c>
      <c r="K35" s="255">
        <v>8.76</v>
      </c>
      <c r="L35" s="255">
        <f t="shared" si="10"/>
        <v>10.326086956521738</v>
      </c>
      <c r="M35" s="200">
        <v>8.8000000000000007</v>
      </c>
      <c r="N35" s="219">
        <f t="shared" si="1"/>
        <v>26</v>
      </c>
      <c r="O35" s="146">
        <f t="shared" si="2"/>
        <v>26.752000000000002</v>
      </c>
      <c r="P35" s="203">
        <f t="shared" si="3"/>
        <v>6</v>
      </c>
      <c r="Q35" s="146">
        <f t="shared" si="4"/>
        <v>6.5</v>
      </c>
      <c r="R35" s="145">
        <v>25</v>
      </c>
      <c r="S35" s="203">
        <f t="shared" si="5"/>
        <v>10</v>
      </c>
      <c r="T35" s="203">
        <f t="shared" si="6"/>
        <v>10</v>
      </c>
      <c r="U35" s="146">
        <f t="shared" si="7"/>
        <v>10.4</v>
      </c>
      <c r="V35" s="145">
        <v>40</v>
      </c>
      <c r="W35" s="252">
        <v>26</v>
      </c>
      <c r="X35" s="179">
        <v>6</v>
      </c>
      <c r="Y35" s="179">
        <v>10</v>
      </c>
      <c r="Z35" s="145">
        <v>26</v>
      </c>
      <c r="AA35" s="145">
        <v>10</v>
      </c>
      <c r="AB35" s="430"/>
      <c r="AC35" s="154">
        <v>1</v>
      </c>
    </row>
    <row r="36" spans="1:29" ht="31.5" x14ac:dyDescent="0.25">
      <c r="A36" s="135">
        <v>28</v>
      </c>
      <c r="B36" s="263" t="s">
        <v>115</v>
      </c>
      <c r="C36" s="161" t="s">
        <v>670</v>
      </c>
      <c r="D36" s="140"/>
      <c r="E36" s="141"/>
      <c r="F36" s="141">
        <v>110.43</v>
      </c>
      <c r="G36" s="257">
        <v>325</v>
      </c>
      <c r="H36" s="257">
        <v>377</v>
      </c>
      <c r="I36" s="257">
        <v>423</v>
      </c>
      <c r="J36" s="255">
        <v>2.94</v>
      </c>
      <c r="K36" s="255">
        <v>3.41</v>
      </c>
      <c r="L36" s="255">
        <f t="shared" si="10"/>
        <v>3.8304808475957617</v>
      </c>
      <c r="M36" s="200">
        <f t="shared" si="0"/>
        <v>7</v>
      </c>
      <c r="N36" s="219">
        <f t="shared" si="1"/>
        <v>29</v>
      </c>
      <c r="O36" s="146">
        <f t="shared" si="2"/>
        <v>29.61</v>
      </c>
      <c r="P36" s="203">
        <f t="shared" si="3"/>
        <v>2</v>
      </c>
      <c r="Q36" s="146">
        <f t="shared" si="4"/>
        <v>2.9</v>
      </c>
      <c r="R36" s="145">
        <v>10</v>
      </c>
      <c r="S36" s="203">
        <f t="shared" si="5"/>
        <v>22</v>
      </c>
      <c r="T36" s="203">
        <f t="shared" si="6"/>
        <v>5</v>
      </c>
      <c r="U36" s="146">
        <f t="shared" si="7"/>
        <v>5.8</v>
      </c>
      <c r="V36" s="145">
        <v>20</v>
      </c>
      <c r="W36" s="252">
        <v>29</v>
      </c>
      <c r="X36" s="179">
        <v>2</v>
      </c>
      <c r="Y36" s="179">
        <v>5</v>
      </c>
      <c r="Z36" s="145">
        <v>25</v>
      </c>
      <c r="AA36" s="145">
        <v>20</v>
      </c>
      <c r="AB36" s="430"/>
      <c r="AC36" s="154">
        <v>1</v>
      </c>
    </row>
    <row r="37" spans="1:29" ht="31.5" x14ac:dyDescent="0.25">
      <c r="A37" s="135">
        <v>29</v>
      </c>
      <c r="B37" s="161" t="s">
        <v>117</v>
      </c>
      <c r="C37" s="161" t="s">
        <v>670</v>
      </c>
      <c r="D37" s="140"/>
      <c r="E37" s="141"/>
      <c r="F37" s="141">
        <v>13.57</v>
      </c>
      <c r="G37" s="257">
        <v>48</v>
      </c>
      <c r="H37" s="257">
        <v>61</v>
      </c>
      <c r="I37" s="257">
        <v>69</v>
      </c>
      <c r="J37" s="255">
        <v>3.54</v>
      </c>
      <c r="K37" s="255">
        <v>4.5</v>
      </c>
      <c r="L37" s="255">
        <f t="shared" si="10"/>
        <v>5.0847457627118642</v>
      </c>
      <c r="M37" s="200">
        <f t="shared" si="0"/>
        <v>8</v>
      </c>
      <c r="N37" s="219">
        <f t="shared" si="1"/>
        <v>5</v>
      </c>
      <c r="O37" s="146">
        <f t="shared" si="2"/>
        <v>5.52</v>
      </c>
      <c r="P37" s="203">
        <f t="shared" si="3"/>
        <v>1</v>
      </c>
      <c r="Q37" s="146">
        <f t="shared" si="4"/>
        <v>1.25</v>
      </c>
      <c r="R37" s="145">
        <v>25</v>
      </c>
      <c r="S37" s="203">
        <f t="shared" si="5"/>
        <v>2</v>
      </c>
      <c r="T37" s="203">
        <f t="shared" si="6"/>
        <v>2</v>
      </c>
      <c r="U37" s="146">
        <f t="shared" si="7"/>
        <v>2.5</v>
      </c>
      <c r="V37" s="145">
        <v>50</v>
      </c>
      <c r="W37" s="252">
        <v>5</v>
      </c>
      <c r="X37" s="179">
        <v>1</v>
      </c>
      <c r="Y37" s="179">
        <v>2</v>
      </c>
      <c r="Z37" s="145">
        <v>3</v>
      </c>
      <c r="AA37" s="145">
        <v>2</v>
      </c>
      <c r="AB37" s="430"/>
      <c r="AC37" s="154">
        <v>1</v>
      </c>
    </row>
    <row r="38" spans="1:29" ht="31.5" x14ac:dyDescent="0.25">
      <c r="A38" s="135">
        <v>30</v>
      </c>
      <c r="B38" s="161" t="s">
        <v>199</v>
      </c>
      <c r="C38" s="161" t="s">
        <v>670</v>
      </c>
      <c r="D38" s="140"/>
      <c r="E38" s="141"/>
      <c r="F38" s="141">
        <v>13.83</v>
      </c>
      <c r="G38" s="257">
        <v>90</v>
      </c>
      <c r="H38" s="257">
        <v>72</v>
      </c>
      <c r="I38" s="257">
        <v>102</v>
      </c>
      <c r="J38" s="255">
        <v>6.51</v>
      </c>
      <c r="K38" s="255">
        <v>5.21</v>
      </c>
      <c r="L38" s="255">
        <f t="shared" si="10"/>
        <v>7.3752711496746199</v>
      </c>
      <c r="M38" s="200">
        <f t="shared" si="0"/>
        <v>10</v>
      </c>
      <c r="N38" s="219">
        <f t="shared" si="1"/>
        <v>10</v>
      </c>
      <c r="O38" s="146">
        <f t="shared" si="2"/>
        <v>10.199999999999999</v>
      </c>
      <c r="P38" s="203">
        <f t="shared" si="3"/>
        <v>2</v>
      </c>
      <c r="Q38" s="146">
        <f t="shared" si="4"/>
        <v>2.5</v>
      </c>
      <c r="R38" s="145">
        <v>25</v>
      </c>
      <c r="S38" s="203">
        <f t="shared" si="5"/>
        <v>4</v>
      </c>
      <c r="T38" s="203">
        <f t="shared" si="6"/>
        <v>4</v>
      </c>
      <c r="U38" s="146">
        <f t="shared" si="7"/>
        <v>4</v>
      </c>
      <c r="V38" s="145">
        <v>40</v>
      </c>
      <c r="W38" s="252">
        <v>10</v>
      </c>
      <c r="X38" s="179">
        <v>2</v>
      </c>
      <c r="Y38" s="179">
        <v>4</v>
      </c>
      <c r="Z38" s="145">
        <v>4</v>
      </c>
      <c r="AA38" s="145">
        <v>2</v>
      </c>
      <c r="AB38" s="430"/>
      <c r="AC38" s="154">
        <v>1</v>
      </c>
    </row>
    <row r="39" spans="1:29" ht="47.25" hidden="1" customHeight="1" x14ac:dyDescent="0.25">
      <c r="A39" s="135">
        <v>31</v>
      </c>
      <c r="B39" s="161" t="s">
        <v>679</v>
      </c>
      <c r="C39" s="161" t="s">
        <v>670</v>
      </c>
      <c r="D39" s="140"/>
      <c r="E39" s="141"/>
      <c r="F39" s="141">
        <v>0</v>
      </c>
      <c r="G39" s="139"/>
      <c r="H39" s="139"/>
      <c r="I39" s="139">
        <v>0</v>
      </c>
      <c r="J39" s="142"/>
      <c r="K39" s="142"/>
      <c r="L39" s="142"/>
      <c r="M39" s="144">
        <f t="shared" si="0"/>
        <v>0</v>
      </c>
      <c r="N39" s="145">
        <f t="shared" si="1"/>
        <v>0</v>
      </c>
      <c r="O39" s="146">
        <f t="shared" si="2"/>
        <v>0</v>
      </c>
      <c r="P39" s="145">
        <f t="shared" si="3"/>
        <v>0</v>
      </c>
      <c r="Q39" s="146">
        <f t="shared" si="4"/>
        <v>0</v>
      </c>
      <c r="R39" s="145">
        <f>IF(I39&lt;VLOOKUP(L39,$M$331:$Q$339,2),0,VLOOKUP(L39,$M$331:$Q$339,4))</f>
        <v>0</v>
      </c>
      <c r="S39" s="145">
        <f t="shared" si="5"/>
        <v>0</v>
      </c>
      <c r="T39" s="145">
        <f t="shared" si="6"/>
        <v>0</v>
      </c>
      <c r="U39" s="146">
        <f t="shared" si="7"/>
        <v>0</v>
      </c>
      <c r="V39" s="145">
        <f>IF(I39&lt;VLOOKUP(L39,$M$331:$Q$339,2),0,VLOOKUP(L39,$M$331:$Q$339,5))</f>
        <v>0</v>
      </c>
      <c r="W39" s="151"/>
      <c r="X39" s="151"/>
      <c r="Y39" s="151"/>
      <c r="AB39" s="154"/>
    </row>
    <row r="40" spans="1:29" ht="31.5" x14ac:dyDescent="0.25">
      <c r="A40" s="135">
        <v>32</v>
      </c>
      <c r="B40" s="161" t="s">
        <v>196</v>
      </c>
      <c r="C40" s="161" t="s">
        <v>670</v>
      </c>
      <c r="D40" s="140"/>
      <c r="E40" s="141"/>
      <c r="F40" s="141">
        <v>11.74</v>
      </c>
      <c r="G40" s="257"/>
      <c r="H40" s="257">
        <v>360</v>
      </c>
      <c r="I40" s="257">
        <v>98</v>
      </c>
      <c r="J40" s="255"/>
      <c r="K40" s="255">
        <v>30.66</v>
      </c>
      <c r="L40" s="255">
        <f t="shared" ref="L40:L47" si="11">I40/F40</f>
        <v>8.3475298126064743</v>
      </c>
      <c r="M40" s="200">
        <f t="shared" si="0"/>
        <v>12</v>
      </c>
      <c r="N40" s="219">
        <f t="shared" si="1"/>
        <v>11</v>
      </c>
      <c r="O40" s="146">
        <f t="shared" si="2"/>
        <v>11.76</v>
      </c>
      <c r="P40" s="203">
        <f t="shared" si="3"/>
        <v>2</v>
      </c>
      <c r="Q40" s="146">
        <f t="shared" si="4"/>
        <v>2.75</v>
      </c>
      <c r="R40" s="145">
        <v>25</v>
      </c>
      <c r="S40" s="203">
        <f t="shared" si="5"/>
        <v>4</v>
      </c>
      <c r="T40" s="203">
        <f t="shared" si="6"/>
        <v>5</v>
      </c>
      <c r="U40" s="146">
        <f t="shared" si="7"/>
        <v>5.5</v>
      </c>
      <c r="V40" s="145">
        <v>50</v>
      </c>
      <c r="W40" s="252">
        <v>11</v>
      </c>
      <c r="X40" s="179">
        <v>2</v>
      </c>
      <c r="Y40" s="179">
        <v>5</v>
      </c>
      <c r="Z40" s="145">
        <v>15</v>
      </c>
      <c r="AA40" s="145">
        <v>15</v>
      </c>
      <c r="AB40" s="430"/>
      <c r="AC40" s="154">
        <v>1</v>
      </c>
    </row>
    <row r="41" spans="1:29" ht="31.5" x14ac:dyDescent="0.25">
      <c r="A41" s="135">
        <v>33</v>
      </c>
      <c r="B41" s="161" t="s">
        <v>116</v>
      </c>
      <c r="C41" s="161" t="s">
        <v>670</v>
      </c>
      <c r="D41" s="140"/>
      <c r="E41" s="141"/>
      <c r="F41" s="141">
        <v>62.92</v>
      </c>
      <c r="G41" s="257">
        <v>181</v>
      </c>
      <c r="H41" s="257">
        <v>264</v>
      </c>
      <c r="I41" s="257">
        <v>309</v>
      </c>
      <c r="J41" s="255">
        <v>2.88</v>
      </c>
      <c r="K41" s="255">
        <v>4.2</v>
      </c>
      <c r="L41" s="255">
        <f t="shared" si="11"/>
        <v>4.9109980928162749</v>
      </c>
      <c r="M41" s="200">
        <v>7.2</v>
      </c>
      <c r="N41" s="219">
        <f t="shared" si="1"/>
        <v>22</v>
      </c>
      <c r="O41" s="146">
        <f t="shared" si="2"/>
        <v>22.248000000000001</v>
      </c>
      <c r="P41" s="203">
        <f t="shared" si="3"/>
        <v>5</v>
      </c>
      <c r="Q41" s="146">
        <f t="shared" si="4"/>
        <v>5.5</v>
      </c>
      <c r="R41" s="145">
        <v>25</v>
      </c>
      <c r="S41" s="203">
        <f t="shared" si="5"/>
        <v>9</v>
      </c>
      <c r="T41" s="203">
        <f t="shared" si="6"/>
        <v>8</v>
      </c>
      <c r="U41" s="146">
        <f t="shared" si="7"/>
        <v>8.8000000000000007</v>
      </c>
      <c r="V41" s="145">
        <v>40</v>
      </c>
      <c r="W41" s="252">
        <v>22</v>
      </c>
      <c r="X41" s="179">
        <v>5</v>
      </c>
      <c r="Y41" s="179">
        <v>8</v>
      </c>
      <c r="Z41" s="145">
        <v>15</v>
      </c>
      <c r="AA41" s="145">
        <v>13</v>
      </c>
      <c r="AB41" s="430"/>
      <c r="AC41" s="154">
        <v>1</v>
      </c>
    </row>
    <row r="42" spans="1:29" ht="31.5" x14ac:dyDescent="0.25">
      <c r="A42" s="135">
        <v>34</v>
      </c>
      <c r="B42" s="161" t="s">
        <v>126</v>
      </c>
      <c r="C42" s="161" t="s">
        <v>670</v>
      </c>
      <c r="D42" s="140"/>
      <c r="E42" s="141"/>
      <c r="F42" s="141">
        <v>15.14</v>
      </c>
      <c r="G42" s="257">
        <v>36</v>
      </c>
      <c r="H42" s="257">
        <v>138</v>
      </c>
      <c r="I42" s="257">
        <v>131</v>
      </c>
      <c r="J42" s="255">
        <v>2.38</v>
      </c>
      <c r="K42" s="255">
        <v>9.11</v>
      </c>
      <c r="L42" s="255">
        <f t="shared" si="11"/>
        <v>8.6525759577278727</v>
      </c>
      <c r="M42" s="200">
        <v>11</v>
      </c>
      <c r="N42" s="219">
        <f t="shared" si="1"/>
        <v>14</v>
      </c>
      <c r="O42" s="146">
        <f t="shared" si="2"/>
        <v>14.41</v>
      </c>
      <c r="P42" s="203">
        <f t="shared" si="3"/>
        <v>3</v>
      </c>
      <c r="Q42" s="146">
        <f t="shared" si="4"/>
        <v>3.5</v>
      </c>
      <c r="R42" s="145">
        <v>25</v>
      </c>
      <c r="S42" s="203">
        <f t="shared" si="5"/>
        <v>6</v>
      </c>
      <c r="T42" s="203">
        <f t="shared" si="6"/>
        <v>5</v>
      </c>
      <c r="U42" s="146">
        <f t="shared" si="7"/>
        <v>5.6</v>
      </c>
      <c r="V42" s="145">
        <v>40</v>
      </c>
      <c r="W42" s="252">
        <v>14</v>
      </c>
      <c r="X42" s="179">
        <v>3</v>
      </c>
      <c r="Y42" s="179">
        <v>5</v>
      </c>
      <c r="Z42" s="145">
        <v>11</v>
      </c>
      <c r="AA42" s="145">
        <v>0</v>
      </c>
      <c r="AB42" s="430"/>
      <c r="AC42" s="154">
        <v>1</v>
      </c>
    </row>
    <row r="43" spans="1:29" ht="31.5" x14ac:dyDescent="0.25">
      <c r="A43" s="135">
        <v>35</v>
      </c>
      <c r="B43" s="161" t="s">
        <v>88</v>
      </c>
      <c r="C43" s="161" t="s">
        <v>670</v>
      </c>
      <c r="D43" s="140"/>
      <c r="E43" s="141"/>
      <c r="F43" s="141">
        <v>73.3</v>
      </c>
      <c r="G43" s="257">
        <v>293</v>
      </c>
      <c r="H43" s="257">
        <v>359</v>
      </c>
      <c r="I43" s="257">
        <v>359</v>
      </c>
      <c r="J43" s="255">
        <v>4.0199999999999996</v>
      </c>
      <c r="K43" s="255">
        <v>4.93</v>
      </c>
      <c r="L43" s="255">
        <f t="shared" si="11"/>
        <v>4.8976807639836295</v>
      </c>
      <c r="M43" s="200">
        <f t="shared" si="0"/>
        <v>8</v>
      </c>
      <c r="N43" s="219">
        <f t="shared" si="1"/>
        <v>28</v>
      </c>
      <c r="O43" s="146">
        <f t="shared" si="2"/>
        <v>28.72</v>
      </c>
      <c r="P43" s="203">
        <f t="shared" si="3"/>
        <v>7</v>
      </c>
      <c r="Q43" s="146">
        <f t="shared" si="4"/>
        <v>7</v>
      </c>
      <c r="R43" s="145">
        <v>25</v>
      </c>
      <c r="S43" s="203">
        <f t="shared" si="5"/>
        <v>16</v>
      </c>
      <c r="T43" s="203">
        <f t="shared" si="6"/>
        <v>5</v>
      </c>
      <c r="U43" s="146">
        <f t="shared" si="7"/>
        <v>5.6</v>
      </c>
      <c r="V43" s="145">
        <v>20</v>
      </c>
      <c r="W43" s="252">
        <v>28</v>
      </c>
      <c r="X43" s="179">
        <v>7</v>
      </c>
      <c r="Y43" s="179">
        <v>5</v>
      </c>
      <c r="Z43" s="145">
        <v>24</v>
      </c>
      <c r="AA43" s="145">
        <v>15</v>
      </c>
      <c r="AB43" s="430"/>
      <c r="AC43" s="154">
        <v>1</v>
      </c>
    </row>
    <row r="44" spans="1:29" ht="31.5" x14ac:dyDescent="0.25">
      <c r="A44" s="135">
        <v>36</v>
      </c>
      <c r="B44" s="161" t="s">
        <v>680</v>
      </c>
      <c r="C44" s="161" t="s">
        <v>670</v>
      </c>
      <c r="D44" s="140"/>
      <c r="E44" s="141"/>
      <c r="F44" s="141">
        <v>24.51</v>
      </c>
      <c r="G44" s="257"/>
      <c r="H44" s="257">
        <v>66</v>
      </c>
      <c r="I44" s="257">
        <v>65</v>
      </c>
      <c r="J44" s="255"/>
      <c r="K44" s="255">
        <v>2.69</v>
      </c>
      <c r="L44" s="255">
        <f t="shared" si="11"/>
        <v>2.6519787841697267</v>
      </c>
      <c r="M44" s="200">
        <f t="shared" si="0"/>
        <v>7</v>
      </c>
      <c r="N44" s="219">
        <f t="shared" si="1"/>
        <v>4</v>
      </c>
      <c r="O44" s="146">
        <f t="shared" si="2"/>
        <v>4.55</v>
      </c>
      <c r="P44" s="203">
        <f t="shared" si="3"/>
        <v>1</v>
      </c>
      <c r="Q44" s="146">
        <f t="shared" si="4"/>
        <v>1</v>
      </c>
      <c r="R44" s="145">
        <v>25</v>
      </c>
      <c r="S44" s="203">
        <f t="shared" si="5"/>
        <v>2</v>
      </c>
      <c r="T44" s="203">
        <f t="shared" si="6"/>
        <v>1</v>
      </c>
      <c r="U44" s="146">
        <f t="shared" si="7"/>
        <v>1</v>
      </c>
      <c r="V44" s="145">
        <v>25</v>
      </c>
      <c r="W44" s="252">
        <v>4</v>
      </c>
      <c r="X44" s="179">
        <v>1</v>
      </c>
      <c r="Y44" s="179">
        <v>1</v>
      </c>
      <c r="Z44" s="145">
        <v>3</v>
      </c>
      <c r="AA44" s="145">
        <v>3</v>
      </c>
      <c r="AB44" s="430"/>
      <c r="AC44" s="154">
        <v>1</v>
      </c>
    </row>
    <row r="45" spans="1:29" ht="31.5" x14ac:dyDescent="0.25">
      <c r="A45" s="135">
        <v>37</v>
      </c>
      <c r="B45" s="161" t="s">
        <v>681</v>
      </c>
      <c r="C45" s="161" t="s">
        <v>670</v>
      </c>
      <c r="D45" s="140"/>
      <c r="E45" s="141"/>
      <c r="F45" s="141">
        <v>15.05</v>
      </c>
      <c r="G45" s="257">
        <v>33</v>
      </c>
      <c r="H45" s="257">
        <v>42</v>
      </c>
      <c r="I45" s="257">
        <v>43</v>
      </c>
      <c r="J45" s="255">
        <v>2.19</v>
      </c>
      <c r="K45" s="255">
        <v>2.79</v>
      </c>
      <c r="L45" s="255">
        <f t="shared" si="11"/>
        <v>2.8571428571428572</v>
      </c>
      <c r="M45" s="200">
        <f t="shared" si="0"/>
        <v>7</v>
      </c>
      <c r="N45" s="219">
        <f t="shared" si="1"/>
        <v>3</v>
      </c>
      <c r="O45" s="146">
        <f t="shared" si="2"/>
        <v>3.01</v>
      </c>
      <c r="P45" s="203">
        <f t="shared" si="3"/>
        <v>0</v>
      </c>
      <c r="Q45" s="146">
        <f t="shared" si="4"/>
        <v>0.75</v>
      </c>
      <c r="R45" s="145">
        <v>25</v>
      </c>
      <c r="S45" s="203">
        <f t="shared" si="5"/>
        <v>2</v>
      </c>
      <c r="T45" s="203">
        <f t="shared" si="6"/>
        <v>1</v>
      </c>
      <c r="U45" s="146">
        <f t="shared" si="7"/>
        <v>1.5</v>
      </c>
      <c r="V45" s="145">
        <v>50</v>
      </c>
      <c r="W45" s="252">
        <v>3</v>
      </c>
      <c r="X45" s="179"/>
      <c r="Y45" s="179">
        <v>1</v>
      </c>
      <c r="Z45" s="145">
        <v>2</v>
      </c>
      <c r="AA45" s="145">
        <v>1</v>
      </c>
      <c r="AB45" s="430"/>
      <c r="AC45" s="154">
        <v>1</v>
      </c>
    </row>
    <row r="46" spans="1:29" ht="31.5" x14ac:dyDescent="0.25">
      <c r="A46" s="135">
        <v>38</v>
      </c>
      <c r="B46" s="263" t="s">
        <v>133</v>
      </c>
      <c r="C46" s="161" t="s">
        <v>670</v>
      </c>
      <c r="D46" s="140"/>
      <c r="E46" s="141"/>
      <c r="F46" s="141">
        <v>32.6</v>
      </c>
      <c r="G46" s="257"/>
      <c r="H46" s="257">
        <v>35</v>
      </c>
      <c r="I46" s="257">
        <v>41</v>
      </c>
      <c r="J46" s="255"/>
      <c r="K46" s="255">
        <v>1.07</v>
      </c>
      <c r="L46" s="255">
        <f t="shared" si="11"/>
        <v>1.2576687116564416</v>
      </c>
      <c r="M46" s="200">
        <f t="shared" si="0"/>
        <v>5</v>
      </c>
      <c r="N46" s="219">
        <f t="shared" si="1"/>
        <v>2</v>
      </c>
      <c r="O46" s="146">
        <f t="shared" si="2"/>
        <v>2.0499999999999998</v>
      </c>
      <c r="P46" s="203">
        <f t="shared" si="3"/>
        <v>0</v>
      </c>
      <c r="Q46" s="146">
        <f t="shared" si="4"/>
        <v>0.5</v>
      </c>
      <c r="R46" s="145">
        <v>25</v>
      </c>
      <c r="S46" s="203">
        <f t="shared" si="5"/>
        <v>1</v>
      </c>
      <c r="T46" s="203">
        <f t="shared" si="6"/>
        <v>1</v>
      </c>
      <c r="U46" s="146">
        <f t="shared" si="7"/>
        <v>1</v>
      </c>
      <c r="V46" s="145">
        <v>50</v>
      </c>
      <c r="W46" s="252">
        <v>2</v>
      </c>
      <c r="X46" s="179"/>
      <c r="Y46" s="179">
        <v>1</v>
      </c>
      <c r="Z46" s="145">
        <v>0</v>
      </c>
      <c r="AA46" s="145">
        <v>0</v>
      </c>
      <c r="AB46" s="430"/>
      <c r="AC46" s="154">
        <v>1</v>
      </c>
    </row>
    <row r="47" spans="1:29" ht="47.25" hidden="1" customHeight="1" x14ac:dyDescent="0.25">
      <c r="A47" s="135">
        <v>39</v>
      </c>
      <c r="B47" s="161" t="s">
        <v>86</v>
      </c>
      <c r="C47" s="161" t="s">
        <v>670</v>
      </c>
      <c r="D47" s="140"/>
      <c r="E47" s="141"/>
      <c r="F47" s="141">
        <v>9.39</v>
      </c>
      <c r="G47" s="139"/>
      <c r="H47" s="139"/>
      <c r="I47" s="139">
        <v>14</v>
      </c>
      <c r="J47" s="142"/>
      <c r="K47" s="142"/>
      <c r="L47" s="142">
        <f t="shared" si="11"/>
        <v>1.490947816826411</v>
      </c>
      <c r="M47" s="144">
        <f t="shared" si="0"/>
        <v>0</v>
      </c>
      <c r="N47" s="219">
        <f t="shared" si="1"/>
        <v>0</v>
      </c>
      <c r="O47" s="146">
        <f t="shared" si="2"/>
        <v>0</v>
      </c>
      <c r="P47" s="145">
        <f t="shared" si="3"/>
        <v>0</v>
      </c>
      <c r="Q47" s="146">
        <f t="shared" si="4"/>
        <v>0</v>
      </c>
      <c r="R47" s="145">
        <v>25</v>
      </c>
      <c r="S47" s="145">
        <f t="shared" si="5"/>
        <v>0</v>
      </c>
      <c r="T47" s="145">
        <f t="shared" si="6"/>
        <v>0</v>
      </c>
      <c r="U47" s="146">
        <f t="shared" si="7"/>
        <v>0</v>
      </c>
      <c r="V47" s="145">
        <v>50</v>
      </c>
      <c r="W47" s="179"/>
      <c r="X47" s="179"/>
      <c r="Y47" s="179"/>
      <c r="Z47" s="145">
        <v>0</v>
      </c>
      <c r="AA47" s="145"/>
      <c r="AB47" s="154"/>
    </row>
    <row r="48" spans="1:29" ht="15.75" hidden="1" customHeight="1" x14ac:dyDescent="0.25">
      <c r="A48" s="135">
        <v>40</v>
      </c>
      <c r="B48" s="161" t="s">
        <v>444</v>
      </c>
      <c r="C48" s="161" t="s">
        <v>670</v>
      </c>
      <c r="D48" s="140"/>
      <c r="E48" s="141"/>
      <c r="F48" s="141"/>
      <c r="G48" s="139"/>
      <c r="H48" s="139"/>
      <c r="I48" s="139"/>
      <c r="J48" s="142"/>
      <c r="K48" s="142"/>
      <c r="L48" s="142"/>
      <c r="M48" s="144">
        <f t="shared" si="0"/>
        <v>0</v>
      </c>
      <c r="N48" s="145">
        <f t="shared" si="1"/>
        <v>0</v>
      </c>
      <c r="O48" s="146">
        <f t="shared" si="2"/>
        <v>0</v>
      </c>
      <c r="P48" s="145">
        <f t="shared" si="3"/>
        <v>0</v>
      </c>
      <c r="Q48" s="146">
        <f t="shared" si="4"/>
        <v>0</v>
      </c>
      <c r="R48" s="145">
        <f>IF(I48&lt;VLOOKUP(L48,$M$331:$Q$339,2),0,VLOOKUP(L48,$M$331:$Q$339,4))</f>
        <v>0</v>
      </c>
      <c r="S48" s="145">
        <f t="shared" si="5"/>
        <v>0</v>
      </c>
      <c r="T48" s="145">
        <f t="shared" si="6"/>
        <v>0</v>
      </c>
      <c r="U48" s="146">
        <f t="shared" si="7"/>
        <v>0</v>
      </c>
      <c r="V48" s="145">
        <f>IF(I48&lt;VLOOKUP(L48,$M$331:$Q$339,2),0,VLOOKUP(L48,$M$331:$Q$339,5))</f>
        <v>0</v>
      </c>
      <c r="W48" s="151"/>
      <c r="X48" s="151"/>
      <c r="Y48" s="151"/>
      <c r="AB48" s="154"/>
    </row>
    <row r="49" spans="1:29" ht="15.75" hidden="1" customHeight="1" x14ac:dyDescent="0.25">
      <c r="A49" s="135">
        <v>41</v>
      </c>
      <c r="B49" s="161" t="s">
        <v>846</v>
      </c>
      <c r="C49" s="161" t="s">
        <v>682</v>
      </c>
      <c r="D49" s="140"/>
      <c r="E49" s="141"/>
      <c r="F49" s="141"/>
      <c r="G49" s="139"/>
      <c r="H49" s="139"/>
      <c r="I49" s="139"/>
      <c r="J49" s="142"/>
      <c r="K49" s="142"/>
      <c r="L49" s="142"/>
      <c r="M49" s="144">
        <f t="shared" si="0"/>
        <v>0</v>
      </c>
      <c r="N49" s="145">
        <f t="shared" si="1"/>
        <v>0</v>
      </c>
      <c r="O49" s="146">
        <f t="shared" si="2"/>
        <v>0</v>
      </c>
      <c r="P49" s="145">
        <f t="shared" si="3"/>
        <v>0</v>
      </c>
      <c r="Q49" s="146">
        <f t="shared" si="4"/>
        <v>0</v>
      </c>
      <c r="R49" s="145">
        <f>IF(I49&lt;VLOOKUP(L49,$M$331:$Q$339,2),0,VLOOKUP(L49,$M$331:$Q$339,4))</f>
        <v>0</v>
      </c>
      <c r="S49" s="145">
        <f t="shared" si="5"/>
        <v>0</v>
      </c>
      <c r="T49" s="145">
        <f t="shared" si="6"/>
        <v>0</v>
      </c>
      <c r="U49" s="146">
        <f t="shared" si="7"/>
        <v>0</v>
      </c>
      <c r="V49" s="145">
        <f>IF(I49&lt;VLOOKUP(L49,$M$331:$Q$339,2),0,VLOOKUP(L49,$M$331:$Q$339,5))</f>
        <v>0</v>
      </c>
      <c r="W49" s="151"/>
      <c r="X49" s="151"/>
      <c r="Y49" s="151"/>
      <c r="AB49" s="154"/>
    </row>
    <row r="50" spans="1:29" ht="47.25" x14ac:dyDescent="0.25">
      <c r="A50" s="135">
        <v>42</v>
      </c>
      <c r="B50" s="161" t="s">
        <v>134</v>
      </c>
      <c r="C50" s="161" t="s">
        <v>682</v>
      </c>
      <c r="D50" s="140"/>
      <c r="E50" s="141"/>
      <c r="F50" s="141">
        <v>25.64</v>
      </c>
      <c r="G50" s="257">
        <v>0</v>
      </c>
      <c r="H50" s="257">
        <v>36</v>
      </c>
      <c r="I50" s="257">
        <v>47</v>
      </c>
      <c r="J50" s="255">
        <v>0</v>
      </c>
      <c r="K50" s="255">
        <v>1.4</v>
      </c>
      <c r="L50" s="255">
        <f t="shared" ref="L50:L56" si="12">I50/F50</f>
        <v>1.8330733229329172</v>
      </c>
      <c r="M50" s="200">
        <f t="shared" si="0"/>
        <v>5</v>
      </c>
      <c r="N50" s="219">
        <f t="shared" si="1"/>
        <v>2</v>
      </c>
      <c r="O50" s="146">
        <f t="shared" si="2"/>
        <v>2.35</v>
      </c>
      <c r="P50" s="203">
        <f t="shared" si="3"/>
        <v>0</v>
      </c>
      <c r="Q50" s="146">
        <f t="shared" si="4"/>
        <v>0.5</v>
      </c>
      <c r="R50" s="145">
        <v>25</v>
      </c>
      <c r="S50" s="203">
        <f t="shared" si="5"/>
        <v>1</v>
      </c>
      <c r="T50" s="203">
        <f t="shared" si="6"/>
        <v>1</v>
      </c>
      <c r="U50" s="146">
        <f t="shared" si="7"/>
        <v>1</v>
      </c>
      <c r="V50" s="145">
        <v>50</v>
      </c>
      <c r="W50" s="252">
        <v>2</v>
      </c>
      <c r="X50" s="179">
        <v>0</v>
      </c>
      <c r="Y50" s="179">
        <v>1</v>
      </c>
      <c r="Z50" s="145">
        <v>1</v>
      </c>
      <c r="AA50" s="145">
        <v>0</v>
      </c>
      <c r="AB50" s="430"/>
      <c r="AC50" s="154">
        <v>6</v>
      </c>
    </row>
    <row r="51" spans="1:29" ht="43.5" hidden="1" customHeight="1" x14ac:dyDescent="0.25">
      <c r="A51" s="135">
        <v>43</v>
      </c>
      <c r="B51" s="161" t="s">
        <v>48</v>
      </c>
      <c r="C51" s="161" t="s">
        <v>682</v>
      </c>
      <c r="D51" s="140"/>
      <c r="E51" s="141"/>
      <c r="F51" s="141"/>
      <c r="G51" s="139"/>
      <c r="H51" s="139"/>
      <c r="I51" s="139"/>
      <c r="J51" s="142"/>
      <c r="K51" s="142"/>
      <c r="L51" s="142"/>
      <c r="M51" s="144">
        <f t="shared" si="0"/>
        <v>0</v>
      </c>
      <c r="N51" s="219">
        <f t="shared" si="1"/>
        <v>0</v>
      </c>
      <c r="O51" s="146">
        <f t="shared" si="2"/>
        <v>0</v>
      </c>
      <c r="P51" s="219">
        <f t="shared" si="3"/>
        <v>0</v>
      </c>
      <c r="Q51" s="146">
        <f t="shared" si="4"/>
        <v>0</v>
      </c>
      <c r="R51" s="145">
        <v>25</v>
      </c>
      <c r="S51" s="145">
        <f t="shared" si="5"/>
        <v>0</v>
      </c>
      <c r="T51" s="219">
        <f t="shared" si="6"/>
        <v>0</v>
      </c>
      <c r="U51" s="146">
        <f t="shared" si="7"/>
        <v>0</v>
      </c>
      <c r="V51" s="145">
        <v>50</v>
      </c>
      <c r="W51" s="252"/>
      <c r="X51" s="179"/>
      <c r="Y51" s="179"/>
      <c r="Z51" s="145"/>
      <c r="AA51" s="145"/>
      <c r="AB51" s="154"/>
    </row>
    <row r="52" spans="1:29" x14ac:dyDescent="0.25">
      <c r="A52" s="135">
        <v>44</v>
      </c>
      <c r="B52" s="161" t="s">
        <v>7</v>
      </c>
      <c r="C52" s="161" t="s">
        <v>682</v>
      </c>
      <c r="D52" s="140"/>
      <c r="E52" s="141"/>
      <c r="F52" s="141">
        <v>17.600000000000001</v>
      </c>
      <c r="G52" s="257">
        <v>30</v>
      </c>
      <c r="H52" s="257">
        <v>60</v>
      </c>
      <c r="I52" s="257">
        <v>78</v>
      </c>
      <c r="J52" s="255">
        <v>1.7</v>
      </c>
      <c r="K52" s="255">
        <v>3.41</v>
      </c>
      <c r="L52" s="255">
        <f t="shared" si="12"/>
        <v>4.4318181818181817</v>
      </c>
      <c r="M52" s="200">
        <v>7</v>
      </c>
      <c r="N52" s="219">
        <f t="shared" si="1"/>
        <v>5</v>
      </c>
      <c r="O52" s="146">
        <f t="shared" si="2"/>
        <v>5.46</v>
      </c>
      <c r="P52" s="203">
        <f t="shared" si="3"/>
        <v>1</v>
      </c>
      <c r="Q52" s="146">
        <f t="shared" si="4"/>
        <v>1.25</v>
      </c>
      <c r="R52" s="145">
        <v>25</v>
      </c>
      <c r="S52" s="203">
        <f t="shared" si="5"/>
        <v>4</v>
      </c>
      <c r="T52" s="203">
        <f t="shared" si="6"/>
        <v>0</v>
      </c>
      <c r="U52" s="146">
        <f t="shared" si="7"/>
        <v>0</v>
      </c>
      <c r="V52" s="145">
        <v>0</v>
      </c>
      <c r="W52" s="252">
        <v>5</v>
      </c>
      <c r="X52" s="179">
        <v>1</v>
      </c>
      <c r="Y52" s="179">
        <v>0</v>
      </c>
      <c r="Z52" s="145">
        <v>3</v>
      </c>
      <c r="AA52" s="145">
        <v>2</v>
      </c>
      <c r="AB52" s="430"/>
      <c r="AC52" s="154">
        <v>6</v>
      </c>
    </row>
    <row r="53" spans="1:29" ht="46.5" customHeight="1" x14ac:dyDescent="0.25">
      <c r="A53" s="135">
        <v>45</v>
      </c>
      <c r="B53" s="161" t="s">
        <v>288</v>
      </c>
      <c r="C53" s="161" t="s">
        <v>682</v>
      </c>
      <c r="D53" s="140"/>
      <c r="E53" s="141"/>
      <c r="F53" s="141">
        <v>63.96</v>
      </c>
      <c r="G53" s="257">
        <v>34</v>
      </c>
      <c r="H53" s="257">
        <v>104</v>
      </c>
      <c r="I53" s="257">
        <v>187</v>
      </c>
      <c r="J53" s="255">
        <v>0.53</v>
      </c>
      <c r="K53" s="255">
        <v>1.63</v>
      </c>
      <c r="L53" s="255">
        <f t="shared" si="12"/>
        <v>2.9237023139462162</v>
      </c>
      <c r="M53" s="200">
        <v>5.5</v>
      </c>
      <c r="N53" s="219">
        <f t="shared" si="1"/>
        <v>10</v>
      </c>
      <c r="O53" s="146">
        <f t="shared" si="2"/>
        <v>10.285</v>
      </c>
      <c r="P53" s="203">
        <f t="shared" si="3"/>
        <v>2</v>
      </c>
      <c r="Q53" s="146">
        <f t="shared" si="4"/>
        <v>2.5</v>
      </c>
      <c r="R53" s="145">
        <v>25</v>
      </c>
      <c r="S53" s="203">
        <f t="shared" si="5"/>
        <v>4</v>
      </c>
      <c r="T53" s="203">
        <f t="shared" si="6"/>
        <v>4</v>
      </c>
      <c r="U53" s="146">
        <f t="shared" si="7"/>
        <v>4</v>
      </c>
      <c r="V53" s="145">
        <v>40</v>
      </c>
      <c r="W53" s="252">
        <v>10</v>
      </c>
      <c r="X53" s="179">
        <v>2</v>
      </c>
      <c r="Y53" s="179">
        <v>4</v>
      </c>
      <c r="Z53" s="145">
        <v>5</v>
      </c>
      <c r="AA53" s="145">
        <v>5</v>
      </c>
      <c r="AB53" s="430"/>
      <c r="AC53" s="154">
        <v>6</v>
      </c>
    </row>
    <row r="54" spans="1:29" ht="27" hidden="1" customHeight="1" x14ac:dyDescent="0.25">
      <c r="A54" s="135">
        <v>46</v>
      </c>
      <c r="B54" s="161" t="s">
        <v>2</v>
      </c>
      <c r="C54" s="161" t="s">
        <v>682</v>
      </c>
      <c r="D54" s="140"/>
      <c r="E54" s="141"/>
      <c r="F54" s="141">
        <v>57.19</v>
      </c>
      <c r="G54" s="139"/>
      <c r="H54" s="139"/>
      <c r="I54" s="139">
        <v>33</v>
      </c>
      <c r="J54" s="142"/>
      <c r="K54" s="142"/>
      <c r="L54" s="142">
        <f t="shared" si="12"/>
        <v>0.57702395523692951</v>
      </c>
      <c r="M54" s="144">
        <f t="shared" si="0"/>
        <v>3</v>
      </c>
      <c r="N54" s="219">
        <f t="shared" si="1"/>
        <v>0</v>
      </c>
      <c r="O54" s="146">
        <f t="shared" si="2"/>
        <v>0.99</v>
      </c>
      <c r="P54" s="145">
        <f t="shared" si="3"/>
        <v>0</v>
      </c>
      <c r="Q54" s="146">
        <f t="shared" si="4"/>
        <v>0</v>
      </c>
      <c r="R54" s="145">
        <v>25</v>
      </c>
      <c r="S54" s="145">
        <f t="shared" si="5"/>
        <v>0</v>
      </c>
      <c r="T54" s="145">
        <f t="shared" si="6"/>
        <v>0</v>
      </c>
      <c r="U54" s="146">
        <f t="shared" si="7"/>
        <v>0</v>
      </c>
      <c r="V54" s="145">
        <v>50</v>
      </c>
      <c r="W54" s="179"/>
      <c r="X54" s="179"/>
      <c r="Y54" s="179"/>
      <c r="Z54" s="145">
        <v>0</v>
      </c>
      <c r="AA54" s="145"/>
      <c r="AB54" s="154"/>
    </row>
    <row r="55" spans="1:29" ht="31.5" x14ac:dyDescent="0.25">
      <c r="A55" s="135">
        <v>47</v>
      </c>
      <c r="B55" s="161" t="s">
        <v>89</v>
      </c>
      <c r="C55" s="161" t="s">
        <v>682</v>
      </c>
      <c r="D55" s="140"/>
      <c r="E55" s="141"/>
      <c r="F55" s="141">
        <v>39.6</v>
      </c>
      <c r="G55" s="257">
        <v>61</v>
      </c>
      <c r="H55" s="257">
        <v>73</v>
      </c>
      <c r="I55" s="257">
        <v>230</v>
      </c>
      <c r="J55" s="255">
        <v>1.54</v>
      </c>
      <c r="K55" s="255">
        <v>1.84</v>
      </c>
      <c r="L55" s="255">
        <f t="shared" si="12"/>
        <v>5.808080808080808</v>
      </c>
      <c r="M55" s="200">
        <v>2.5</v>
      </c>
      <c r="N55" s="219">
        <f t="shared" si="1"/>
        <v>5</v>
      </c>
      <c r="O55" s="146">
        <f t="shared" si="2"/>
        <v>5.75</v>
      </c>
      <c r="P55" s="203">
        <f t="shared" si="3"/>
        <v>1</v>
      </c>
      <c r="Q55" s="146">
        <f t="shared" si="4"/>
        <v>1.25</v>
      </c>
      <c r="R55" s="145">
        <v>25</v>
      </c>
      <c r="S55" s="203">
        <f t="shared" si="5"/>
        <v>2</v>
      </c>
      <c r="T55" s="203">
        <f t="shared" si="6"/>
        <v>2</v>
      </c>
      <c r="U55" s="146">
        <f t="shared" si="7"/>
        <v>2.5</v>
      </c>
      <c r="V55" s="145">
        <v>50</v>
      </c>
      <c r="W55" s="252">
        <v>5</v>
      </c>
      <c r="X55" s="179">
        <v>1</v>
      </c>
      <c r="Y55" s="179">
        <v>2</v>
      </c>
      <c r="Z55" s="145">
        <v>3</v>
      </c>
      <c r="AA55" s="145">
        <v>3</v>
      </c>
      <c r="AB55" s="430"/>
      <c r="AC55" s="154">
        <v>6</v>
      </c>
    </row>
    <row r="56" spans="1:29" ht="47.25" x14ac:dyDescent="0.25">
      <c r="A56" s="135">
        <v>48</v>
      </c>
      <c r="B56" s="161" t="s">
        <v>86</v>
      </c>
      <c r="C56" s="161" t="s">
        <v>682</v>
      </c>
      <c r="D56" s="140"/>
      <c r="E56" s="141"/>
      <c r="F56" s="141">
        <v>43.33</v>
      </c>
      <c r="G56" s="257">
        <v>85</v>
      </c>
      <c r="H56" s="257">
        <v>102</v>
      </c>
      <c r="I56" s="257">
        <v>92</v>
      </c>
      <c r="J56" s="255">
        <v>1.96</v>
      </c>
      <c r="K56" s="255">
        <v>2.35</v>
      </c>
      <c r="L56" s="255">
        <f t="shared" si="12"/>
        <v>2.1232402492499425</v>
      </c>
      <c r="M56" s="200">
        <v>5</v>
      </c>
      <c r="N56" s="219">
        <f t="shared" si="1"/>
        <v>4</v>
      </c>
      <c r="O56" s="146">
        <f t="shared" si="2"/>
        <v>4.5999999999999996</v>
      </c>
      <c r="P56" s="203">
        <f t="shared" si="3"/>
        <v>1</v>
      </c>
      <c r="Q56" s="146">
        <f t="shared" si="4"/>
        <v>1</v>
      </c>
      <c r="R56" s="145">
        <v>25</v>
      </c>
      <c r="S56" s="203">
        <f t="shared" si="5"/>
        <v>1</v>
      </c>
      <c r="T56" s="203">
        <f t="shared" si="6"/>
        <v>2</v>
      </c>
      <c r="U56" s="146">
        <f t="shared" si="7"/>
        <v>2</v>
      </c>
      <c r="V56" s="145">
        <v>50</v>
      </c>
      <c r="W56" s="252">
        <v>4</v>
      </c>
      <c r="X56" s="179">
        <v>1</v>
      </c>
      <c r="Y56" s="179">
        <v>2</v>
      </c>
      <c r="Z56" s="145">
        <v>7</v>
      </c>
      <c r="AA56" s="145">
        <v>0</v>
      </c>
      <c r="AB56" s="430"/>
      <c r="AC56" s="154">
        <v>6</v>
      </c>
    </row>
    <row r="57" spans="1:29" ht="15.75" hidden="1" customHeight="1" x14ac:dyDescent="0.25">
      <c r="A57" s="135">
        <v>49</v>
      </c>
      <c r="B57" s="161" t="s">
        <v>444</v>
      </c>
      <c r="C57" s="161" t="s">
        <v>682</v>
      </c>
      <c r="D57" s="140"/>
      <c r="E57" s="141"/>
      <c r="F57" s="141"/>
      <c r="G57" s="139"/>
      <c r="H57" s="139"/>
      <c r="I57" s="139"/>
      <c r="J57" s="142"/>
      <c r="K57" s="142"/>
      <c r="L57" s="142"/>
      <c r="M57" s="144">
        <f t="shared" si="0"/>
        <v>0</v>
      </c>
      <c r="N57" s="145">
        <f t="shared" si="1"/>
        <v>0</v>
      </c>
      <c r="O57" s="146">
        <f t="shared" si="2"/>
        <v>0</v>
      </c>
      <c r="P57" s="145">
        <f t="shared" si="3"/>
        <v>0</v>
      </c>
      <c r="Q57" s="146">
        <f t="shared" si="4"/>
        <v>0</v>
      </c>
      <c r="R57" s="145">
        <f t="shared" ref="R57:R70" si="13">IF(I57&lt;VLOOKUP(L57,$M$331:$Q$339,2),0,VLOOKUP(L57,$M$331:$Q$339,4))</f>
        <v>0</v>
      </c>
      <c r="S57" s="145">
        <f t="shared" si="5"/>
        <v>0</v>
      </c>
      <c r="T57" s="145">
        <f t="shared" si="6"/>
        <v>0</v>
      </c>
      <c r="U57" s="146">
        <f t="shared" si="7"/>
        <v>0</v>
      </c>
      <c r="V57" s="145">
        <f t="shared" ref="V57:V70" si="14">IF(I57&lt;VLOOKUP(L57,$M$331:$Q$339,2),0,VLOOKUP(L57,$M$331:$Q$339,5))</f>
        <v>0</v>
      </c>
      <c r="W57" s="151"/>
      <c r="X57" s="151"/>
      <c r="Y57" s="151"/>
      <c r="AB57" s="154"/>
    </row>
    <row r="58" spans="1:29" ht="15.75" hidden="1" customHeight="1" x14ac:dyDescent="0.25">
      <c r="A58" s="135">
        <v>50</v>
      </c>
      <c r="B58" s="161" t="s">
        <v>847</v>
      </c>
      <c r="C58" s="161" t="s">
        <v>49</v>
      </c>
      <c r="D58" s="140"/>
      <c r="E58" s="141"/>
      <c r="F58" s="141">
        <v>0</v>
      </c>
      <c r="G58" s="139"/>
      <c r="H58" s="139"/>
      <c r="I58" s="139">
        <v>0</v>
      </c>
      <c r="J58" s="142"/>
      <c r="K58" s="142"/>
      <c r="L58" s="142"/>
      <c r="M58" s="144">
        <f t="shared" si="0"/>
        <v>0</v>
      </c>
      <c r="N58" s="145">
        <f t="shared" si="1"/>
        <v>0</v>
      </c>
      <c r="O58" s="146">
        <f t="shared" si="2"/>
        <v>0</v>
      </c>
      <c r="P58" s="145">
        <f t="shared" si="3"/>
        <v>0</v>
      </c>
      <c r="Q58" s="146">
        <f t="shared" si="4"/>
        <v>0</v>
      </c>
      <c r="R58" s="145">
        <f t="shared" si="13"/>
        <v>0</v>
      </c>
      <c r="S58" s="145">
        <f t="shared" si="5"/>
        <v>0</v>
      </c>
      <c r="T58" s="145">
        <f t="shared" si="6"/>
        <v>0</v>
      </c>
      <c r="U58" s="146">
        <f t="shared" si="7"/>
        <v>0</v>
      </c>
      <c r="V58" s="145">
        <f t="shared" si="14"/>
        <v>0</v>
      </c>
      <c r="W58" s="151"/>
      <c r="X58" s="151"/>
      <c r="Y58" s="151"/>
      <c r="AB58" s="154"/>
    </row>
    <row r="59" spans="1:29" ht="15.75" hidden="1" customHeight="1" x14ac:dyDescent="0.25">
      <c r="A59" s="135">
        <v>51</v>
      </c>
      <c r="B59" s="161" t="s">
        <v>848</v>
      </c>
      <c r="C59" s="161" t="s">
        <v>49</v>
      </c>
      <c r="D59" s="140"/>
      <c r="E59" s="141"/>
      <c r="F59" s="141">
        <v>0</v>
      </c>
      <c r="G59" s="139"/>
      <c r="H59" s="139"/>
      <c r="I59" s="139">
        <v>0</v>
      </c>
      <c r="J59" s="142"/>
      <c r="K59" s="142"/>
      <c r="L59" s="142"/>
      <c r="M59" s="144">
        <f t="shared" si="0"/>
        <v>0</v>
      </c>
      <c r="N59" s="145">
        <f t="shared" si="1"/>
        <v>0</v>
      </c>
      <c r="O59" s="146">
        <f t="shared" si="2"/>
        <v>0</v>
      </c>
      <c r="P59" s="145">
        <f t="shared" si="3"/>
        <v>0</v>
      </c>
      <c r="Q59" s="146">
        <f t="shared" si="4"/>
        <v>0</v>
      </c>
      <c r="R59" s="145">
        <f t="shared" si="13"/>
        <v>0</v>
      </c>
      <c r="S59" s="145">
        <f t="shared" si="5"/>
        <v>0</v>
      </c>
      <c r="T59" s="145">
        <f t="shared" si="6"/>
        <v>0</v>
      </c>
      <c r="U59" s="146">
        <f t="shared" si="7"/>
        <v>0</v>
      </c>
      <c r="V59" s="145">
        <f t="shared" si="14"/>
        <v>0</v>
      </c>
      <c r="W59" s="151"/>
      <c r="X59" s="151"/>
      <c r="Y59" s="151"/>
      <c r="AB59" s="154"/>
    </row>
    <row r="60" spans="1:29" ht="31.5" hidden="1" customHeight="1" x14ac:dyDescent="0.25">
      <c r="A60" s="135">
        <v>52</v>
      </c>
      <c r="B60" s="161" t="s">
        <v>683</v>
      </c>
      <c r="C60" s="161" t="s">
        <v>49</v>
      </c>
      <c r="D60" s="140"/>
      <c r="E60" s="141"/>
      <c r="F60" s="141">
        <v>0</v>
      </c>
      <c r="G60" s="139"/>
      <c r="H60" s="139"/>
      <c r="I60" s="139">
        <v>0</v>
      </c>
      <c r="J60" s="142"/>
      <c r="K60" s="142"/>
      <c r="L60" s="142"/>
      <c r="M60" s="144">
        <f t="shared" si="0"/>
        <v>0</v>
      </c>
      <c r="N60" s="145">
        <f t="shared" si="1"/>
        <v>0</v>
      </c>
      <c r="O60" s="146">
        <f t="shared" si="2"/>
        <v>0</v>
      </c>
      <c r="P60" s="145">
        <f t="shared" si="3"/>
        <v>0</v>
      </c>
      <c r="Q60" s="146">
        <f t="shared" si="4"/>
        <v>0</v>
      </c>
      <c r="R60" s="145">
        <f t="shared" si="13"/>
        <v>0</v>
      </c>
      <c r="S60" s="145">
        <f t="shared" si="5"/>
        <v>0</v>
      </c>
      <c r="T60" s="145">
        <f t="shared" si="6"/>
        <v>0</v>
      </c>
      <c r="U60" s="146">
        <f t="shared" si="7"/>
        <v>0</v>
      </c>
      <c r="V60" s="145">
        <f t="shared" si="14"/>
        <v>0</v>
      </c>
      <c r="W60" s="151"/>
      <c r="X60" s="151"/>
      <c r="Y60" s="151"/>
      <c r="AB60" s="154"/>
    </row>
    <row r="61" spans="1:29" ht="31.5" hidden="1" customHeight="1" x14ac:dyDescent="0.25">
      <c r="A61" s="135">
        <v>53</v>
      </c>
      <c r="B61" s="161" t="s">
        <v>684</v>
      </c>
      <c r="C61" s="161" t="s">
        <v>49</v>
      </c>
      <c r="D61" s="140"/>
      <c r="E61" s="141"/>
      <c r="F61" s="141">
        <v>0</v>
      </c>
      <c r="G61" s="139"/>
      <c r="H61" s="139"/>
      <c r="I61" s="139">
        <v>0</v>
      </c>
      <c r="J61" s="142"/>
      <c r="K61" s="142"/>
      <c r="L61" s="142"/>
      <c r="M61" s="144">
        <f t="shared" si="0"/>
        <v>0</v>
      </c>
      <c r="N61" s="145">
        <f t="shared" si="1"/>
        <v>0</v>
      </c>
      <c r="O61" s="146">
        <f t="shared" si="2"/>
        <v>0</v>
      </c>
      <c r="P61" s="145">
        <f t="shared" si="3"/>
        <v>0</v>
      </c>
      <c r="Q61" s="146">
        <f t="shared" si="4"/>
        <v>0</v>
      </c>
      <c r="R61" s="145">
        <f t="shared" si="13"/>
        <v>0</v>
      </c>
      <c r="S61" s="145">
        <f t="shared" si="5"/>
        <v>0</v>
      </c>
      <c r="T61" s="145">
        <f t="shared" si="6"/>
        <v>0</v>
      </c>
      <c r="U61" s="146">
        <f t="shared" si="7"/>
        <v>0</v>
      </c>
      <c r="V61" s="145">
        <f t="shared" si="14"/>
        <v>0</v>
      </c>
      <c r="W61" s="151"/>
      <c r="X61" s="151"/>
      <c r="Y61" s="151"/>
      <c r="AB61" s="154"/>
    </row>
    <row r="62" spans="1:29" ht="31.5" hidden="1" customHeight="1" x14ac:dyDescent="0.25">
      <c r="A62" s="135">
        <v>54</v>
      </c>
      <c r="B62" s="161" t="s">
        <v>50</v>
      </c>
      <c r="C62" s="161" t="s">
        <v>49</v>
      </c>
      <c r="D62" s="140"/>
      <c r="E62" s="141"/>
      <c r="F62" s="141">
        <v>0</v>
      </c>
      <c r="G62" s="139"/>
      <c r="H62" s="139"/>
      <c r="I62" s="139">
        <v>0</v>
      </c>
      <c r="J62" s="142"/>
      <c r="K62" s="142"/>
      <c r="L62" s="142"/>
      <c r="M62" s="144">
        <f t="shared" si="0"/>
        <v>0</v>
      </c>
      <c r="N62" s="145">
        <f t="shared" si="1"/>
        <v>0</v>
      </c>
      <c r="O62" s="146">
        <f t="shared" si="2"/>
        <v>0</v>
      </c>
      <c r="P62" s="145">
        <f t="shared" si="3"/>
        <v>0</v>
      </c>
      <c r="Q62" s="146">
        <f t="shared" si="4"/>
        <v>0</v>
      </c>
      <c r="R62" s="145">
        <f t="shared" si="13"/>
        <v>0</v>
      </c>
      <c r="S62" s="145">
        <f t="shared" si="5"/>
        <v>0</v>
      </c>
      <c r="T62" s="145">
        <f t="shared" si="6"/>
        <v>0</v>
      </c>
      <c r="U62" s="146">
        <f t="shared" si="7"/>
        <v>0</v>
      </c>
      <c r="V62" s="145">
        <f t="shared" si="14"/>
        <v>0</v>
      </c>
      <c r="W62" s="151"/>
      <c r="X62" s="151"/>
      <c r="Y62" s="151"/>
      <c r="AB62" s="154"/>
    </row>
    <row r="63" spans="1:29" ht="15.75" hidden="1" customHeight="1" x14ac:dyDescent="0.25">
      <c r="A63" s="135">
        <v>55</v>
      </c>
      <c r="B63" s="161" t="s">
        <v>2</v>
      </c>
      <c r="C63" s="161" t="s">
        <v>49</v>
      </c>
      <c r="D63" s="140"/>
      <c r="E63" s="141"/>
      <c r="F63" s="141">
        <v>0</v>
      </c>
      <c r="G63" s="139"/>
      <c r="H63" s="139"/>
      <c r="I63" s="139">
        <v>0</v>
      </c>
      <c r="J63" s="142"/>
      <c r="K63" s="142"/>
      <c r="L63" s="142"/>
      <c r="M63" s="144">
        <f t="shared" si="0"/>
        <v>0</v>
      </c>
      <c r="N63" s="145">
        <f t="shared" si="1"/>
        <v>0</v>
      </c>
      <c r="O63" s="146">
        <f t="shared" si="2"/>
        <v>0</v>
      </c>
      <c r="P63" s="145">
        <f t="shared" si="3"/>
        <v>0</v>
      </c>
      <c r="Q63" s="146">
        <f t="shared" si="4"/>
        <v>0</v>
      </c>
      <c r="R63" s="145">
        <f t="shared" si="13"/>
        <v>0</v>
      </c>
      <c r="S63" s="145">
        <f t="shared" si="5"/>
        <v>0</v>
      </c>
      <c r="T63" s="145">
        <f t="shared" si="6"/>
        <v>0</v>
      </c>
      <c r="U63" s="146">
        <f t="shared" si="7"/>
        <v>0</v>
      </c>
      <c r="V63" s="145">
        <f t="shared" si="14"/>
        <v>0</v>
      </c>
      <c r="W63" s="151"/>
      <c r="X63" s="151"/>
      <c r="Y63" s="151"/>
      <c r="AB63" s="154"/>
    </row>
    <row r="64" spans="1:29" ht="31.5" hidden="1" customHeight="1" x14ac:dyDescent="0.25">
      <c r="A64" s="135">
        <v>56</v>
      </c>
      <c r="B64" s="161" t="s">
        <v>685</v>
      </c>
      <c r="C64" s="161" t="s">
        <v>49</v>
      </c>
      <c r="D64" s="140"/>
      <c r="E64" s="141"/>
      <c r="F64" s="141">
        <v>0</v>
      </c>
      <c r="G64" s="139"/>
      <c r="H64" s="139"/>
      <c r="I64" s="139">
        <v>0</v>
      </c>
      <c r="J64" s="142"/>
      <c r="K64" s="142"/>
      <c r="L64" s="142"/>
      <c r="M64" s="144">
        <f t="shared" si="0"/>
        <v>0</v>
      </c>
      <c r="N64" s="145">
        <f t="shared" si="1"/>
        <v>0</v>
      </c>
      <c r="O64" s="146">
        <f t="shared" si="2"/>
        <v>0</v>
      </c>
      <c r="P64" s="145">
        <f t="shared" si="3"/>
        <v>0</v>
      </c>
      <c r="Q64" s="146">
        <f t="shared" si="4"/>
        <v>0</v>
      </c>
      <c r="R64" s="145">
        <f t="shared" si="13"/>
        <v>0</v>
      </c>
      <c r="S64" s="145">
        <f t="shared" si="5"/>
        <v>0</v>
      </c>
      <c r="T64" s="145">
        <f t="shared" si="6"/>
        <v>0</v>
      </c>
      <c r="U64" s="146">
        <f t="shared" si="7"/>
        <v>0</v>
      </c>
      <c r="V64" s="145">
        <f t="shared" si="14"/>
        <v>0</v>
      </c>
      <c r="W64" s="151"/>
      <c r="X64" s="151"/>
      <c r="Y64" s="151"/>
      <c r="AB64" s="154"/>
    </row>
    <row r="65" spans="1:29" ht="31.5" hidden="1" customHeight="1" x14ac:dyDescent="0.25">
      <c r="A65" s="135">
        <v>57</v>
      </c>
      <c r="B65" s="161" t="s">
        <v>90</v>
      </c>
      <c r="C65" s="161" t="s">
        <v>49</v>
      </c>
      <c r="D65" s="140"/>
      <c r="E65" s="141"/>
      <c r="F65" s="141">
        <v>0</v>
      </c>
      <c r="G65" s="139"/>
      <c r="H65" s="139"/>
      <c r="I65" s="139">
        <v>0</v>
      </c>
      <c r="J65" s="142"/>
      <c r="K65" s="142"/>
      <c r="L65" s="142"/>
      <c r="M65" s="144">
        <f t="shared" si="0"/>
        <v>0</v>
      </c>
      <c r="N65" s="145">
        <f t="shared" si="1"/>
        <v>0</v>
      </c>
      <c r="O65" s="146">
        <f t="shared" si="2"/>
        <v>0</v>
      </c>
      <c r="P65" s="145">
        <f t="shared" si="3"/>
        <v>0</v>
      </c>
      <c r="Q65" s="146">
        <f t="shared" si="4"/>
        <v>0</v>
      </c>
      <c r="R65" s="145">
        <f t="shared" si="13"/>
        <v>0</v>
      </c>
      <c r="S65" s="145">
        <f t="shared" si="5"/>
        <v>0</v>
      </c>
      <c r="T65" s="145">
        <f t="shared" si="6"/>
        <v>0</v>
      </c>
      <c r="U65" s="146">
        <f t="shared" si="7"/>
        <v>0</v>
      </c>
      <c r="V65" s="145">
        <f t="shared" si="14"/>
        <v>0</v>
      </c>
      <c r="W65" s="151"/>
      <c r="X65" s="151"/>
      <c r="Y65" s="151"/>
      <c r="AB65" s="154"/>
    </row>
    <row r="66" spans="1:29" ht="31.5" hidden="1" customHeight="1" x14ac:dyDescent="0.25">
      <c r="A66" s="135">
        <v>58</v>
      </c>
      <c r="B66" s="161" t="s">
        <v>686</v>
      </c>
      <c r="C66" s="161" t="s">
        <v>49</v>
      </c>
      <c r="D66" s="140"/>
      <c r="E66" s="141"/>
      <c r="F66" s="141">
        <v>0</v>
      </c>
      <c r="G66" s="139"/>
      <c r="H66" s="139"/>
      <c r="I66" s="139">
        <v>0</v>
      </c>
      <c r="J66" s="142"/>
      <c r="K66" s="142"/>
      <c r="L66" s="142"/>
      <c r="M66" s="144">
        <f t="shared" si="0"/>
        <v>0</v>
      </c>
      <c r="N66" s="145">
        <f t="shared" si="1"/>
        <v>0</v>
      </c>
      <c r="O66" s="146">
        <f t="shared" si="2"/>
        <v>0</v>
      </c>
      <c r="P66" s="145">
        <f t="shared" si="3"/>
        <v>0</v>
      </c>
      <c r="Q66" s="146">
        <f t="shared" si="4"/>
        <v>0</v>
      </c>
      <c r="R66" s="145">
        <f t="shared" si="13"/>
        <v>0</v>
      </c>
      <c r="S66" s="145">
        <f t="shared" si="5"/>
        <v>0</v>
      </c>
      <c r="T66" s="145">
        <f t="shared" si="6"/>
        <v>0</v>
      </c>
      <c r="U66" s="146">
        <f t="shared" si="7"/>
        <v>0</v>
      </c>
      <c r="V66" s="145">
        <f t="shared" si="14"/>
        <v>0</v>
      </c>
      <c r="W66" s="151"/>
      <c r="X66" s="151"/>
      <c r="Y66" s="151"/>
      <c r="AB66" s="154"/>
    </row>
    <row r="67" spans="1:29" ht="31.5" hidden="1" customHeight="1" x14ac:dyDescent="0.25">
      <c r="A67" s="135">
        <v>59</v>
      </c>
      <c r="B67" s="161" t="s">
        <v>242</v>
      </c>
      <c r="C67" s="161" t="s">
        <v>49</v>
      </c>
      <c r="D67" s="140"/>
      <c r="E67" s="141"/>
      <c r="F67" s="141">
        <v>0</v>
      </c>
      <c r="G67" s="139"/>
      <c r="H67" s="139"/>
      <c r="I67" s="139">
        <v>0</v>
      </c>
      <c r="J67" s="142"/>
      <c r="K67" s="142"/>
      <c r="L67" s="142"/>
      <c r="M67" s="144">
        <f t="shared" si="0"/>
        <v>0</v>
      </c>
      <c r="N67" s="145">
        <f t="shared" si="1"/>
        <v>0</v>
      </c>
      <c r="O67" s="146">
        <f t="shared" si="2"/>
        <v>0</v>
      </c>
      <c r="P67" s="145">
        <f t="shared" si="3"/>
        <v>0</v>
      </c>
      <c r="Q67" s="146">
        <f t="shared" si="4"/>
        <v>0</v>
      </c>
      <c r="R67" s="145">
        <f t="shared" si="13"/>
        <v>0</v>
      </c>
      <c r="S67" s="145">
        <f t="shared" si="5"/>
        <v>0</v>
      </c>
      <c r="T67" s="145">
        <f t="shared" si="6"/>
        <v>0</v>
      </c>
      <c r="U67" s="146">
        <f t="shared" si="7"/>
        <v>0</v>
      </c>
      <c r="V67" s="145">
        <f t="shared" si="14"/>
        <v>0</v>
      </c>
      <c r="W67" s="151"/>
      <c r="X67" s="151"/>
      <c r="Y67" s="151"/>
      <c r="AB67" s="154"/>
    </row>
    <row r="68" spans="1:29" ht="15.75" hidden="1" customHeight="1" x14ac:dyDescent="0.25">
      <c r="A68" s="135">
        <v>60</v>
      </c>
      <c r="B68" s="161" t="s">
        <v>444</v>
      </c>
      <c r="C68" s="161" t="s">
        <v>49</v>
      </c>
      <c r="D68" s="140"/>
      <c r="E68" s="141"/>
      <c r="F68" s="141"/>
      <c r="G68" s="139"/>
      <c r="H68" s="139"/>
      <c r="I68" s="139"/>
      <c r="J68" s="142"/>
      <c r="K68" s="142"/>
      <c r="L68" s="142"/>
      <c r="M68" s="144">
        <f t="shared" si="0"/>
        <v>0</v>
      </c>
      <c r="N68" s="145">
        <f t="shared" si="1"/>
        <v>0</v>
      </c>
      <c r="O68" s="146">
        <f t="shared" si="2"/>
        <v>0</v>
      </c>
      <c r="P68" s="145">
        <f t="shared" si="3"/>
        <v>0</v>
      </c>
      <c r="Q68" s="146">
        <f t="shared" si="4"/>
        <v>0</v>
      </c>
      <c r="R68" s="145">
        <f t="shared" si="13"/>
        <v>0</v>
      </c>
      <c r="S68" s="145">
        <f t="shared" si="5"/>
        <v>0</v>
      </c>
      <c r="T68" s="145">
        <f t="shared" si="6"/>
        <v>0</v>
      </c>
      <c r="U68" s="146">
        <f t="shared" si="7"/>
        <v>0</v>
      </c>
      <c r="V68" s="145">
        <f t="shared" si="14"/>
        <v>0</v>
      </c>
      <c r="W68" s="151"/>
      <c r="X68" s="151"/>
      <c r="Y68" s="151"/>
      <c r="AB68" s="154"/>
    </row>
    <row r="69" spans="1:29" ht="15.75" hidden="1" customHeight="1" x14ac:dyDescent="0.25">
      <c r="A69" s="135">
        <v>61</v>
      </c>
      <c r="B69" s="161" t="s">
        <v>839</v>
      </c>
      <c r="C69" s="161" t="s">
        <v>74</v>
      </c>
      <c r="D69" s="140"/>
      <c r="E69" s="141"/>
      <c r="F69" s="141">
        <v>64.19</v>
      </c>
      <c r="G69" s="139"/>
      <c r="H69" s="139"/>
      <c r="I69" s="139"/>
      <c r="J69" s="142"/>
      <c r="K69" s="142"/>
      <c r="L69" s="142"/>
      <c r="M69" s="144">
        <f t="shared" si="0"/>
        <v>0</v>
      </c>
      <c r="N69" s="145">
        <f t="shared" si="1"/>
        <v>0</v>
      </c>
      <c r="O69" s="146">
        <f t="shared" si="2"/>
        <v>0</v>
      </c>
      <c r="P69" s="145">
        <f t="shared" si="3"/>
        <v>0</v>
      </c>
      <c r="Q69" s="146">
        <f t="shared" si="4"/>
        <v>0</v>
      </c>
      <c r="R69" s="145">
        <f t="shared" si="13"/>
        <v>0</v>
      </c>
      <c r="S69" s="145">
        <f t="shared" si="5"/>
        <v>0</v>
      </c>
      <c r="T69" s="145">
        <f t="shared" si="6"/>
        <v>0</v>
      </c>
      <c r="U69" s="146">
        <f t="shared" si="7"/>
        <v>0</v>
      </c>
      <c r="V69" s="145">
        <f t="shared" si="14"/>
        <v>0</v>
      </c>
      <c r="W69" s="151"/>
      <c r="X69" s="151"/>
      <c r="Y69" s="151"/>
      <c r="AB69" s="154"/>
    </row>
    <row r="70" spans="1:29" ht="15.75" hidden="1" customHeight="1" x14ac:dyDescent="0.25">
      <c r="A70" s="135">
        <v>62</v>
      </c>
      <c r="B70" s="161" t="s">
        <v>840</v>
      </c>
      <c r="C70" s="161" t="s">
        <v>74</v>
      </c>
      <c r="D70" s="140"/>
      <c r="E70" s="141"/>
      <c r="F70" s="141"/>
      <c r="G70" s="139"/>
      <c r="H70" s="139"/>
      <c r="I70" s="139"/>
      <c r="J70" s="142"/>
      <c r="K70" s="142"/>
      <c r="L70" s="142"/>
      <c r="M70" s="144">
        <f t="shared" si="0"/>
        <v>0</v>
      </c>
      <c r="N70" s="145">
        <f t="shared" si="1"/>
        <v>0</v>
      </c>
      <c r="O70" s="146">
        <f t="shared" si="2"/>
        <v>0</v>
      </c>
      <c r="P70" s="145">
        <f t="shared" si="3"/>
        <v>0</v>
      </c>
      <c r="Q70" s="146">
        <f t="shared" si="4"/>
        <v>0</v>
      </c>
      <c r="R70" s="145">
        <f t="shared" si="13"/>
        <v>0</v>
      </c>
      <c r="S70" s="145">
        <f t="shared" si="5"/>
        <v>0</v>
      </c>
      <c r="T70" s="145">
        <f t="shared" si="6"/>
        <v>0</v>
      </c>
      <c r="U70" s="146">
        <f t="shared" si="7"/>
        <v>0</v>
      </c>
      <c r="V70" s="145">
        <f t="shared" si="14"/>
        <v>0</v>
      </c>
      <c r="W70" s="151"/>
      <c r="X70" s="151"/>
      <c r="Y70" s="151"/>
      <c r="AB70" s="154"/>
    </row>
    <row r="71" spans="1:29" ht="15.75" hidden="1" customHeight="1" x14ac:dyDescent="0.25">
      <c r="A71" s="135">
        <v>63</v>
      </c>
      <c r="B71" s="294" t="s">
        <v>2</v>
      </c>
      <c r="C71" s="294" t="s">
        <v>74</v>
      </c>
      <c r="D71" s="140"/>
      <c r="E71" s="141"/>
      <c r="F71" s="141">
        <v>188.59</v>
      </c>
      <c r="G71" s="139"/>
      <c r="H71" s="139"/>
      <c r="I71" s="139">
        <v>457</v>
      </c>
      <c r="J71" s="142"/>
      <c r="K71" s="142"/>
      <c r="L71" s="142">
        <f>I71/F71</f>
        <v>2.4232461954504481</v>
      </c>
      <c r="M71" s="144">
        <v>0</v>
      </c>
      <c r="N71" s="219">
        <f t="shared" si="1"/>
        <v>0</v>
      </c>
      <c r="O71" s="146">
        <f t="shared" si="2"/>
        <v>0</v>
      </c>
      <c r="P71" s="219">
        <f t="shared" si="3"/>
        <v>0</v>
      </c>
      <c r="Q71" s="146">
        <f t="shared" si="4"/>
        <v>0</v>
      </c>
      <c r="R71" s="145">
        <v>0</v>
      </c>
      <c r="S71" s="145">
        <f t="shared" si="5"/>
        <v>0</v>
      </c>
      <c r="T71" s="219">
        <f t="shared" si="6"/>
        <v>0</v>
      </c>
      <c r="U71" s="146">
        <f t="shared" si="7"/>
        <v>0</v>
      </c>
      <c r="V71" s="145">
        <v>50</v>
      </c>
      <c r="W71" s="252"/>
      <c r="X71" s="179"/>
      <c r="Y71" s="179"/>
      <c r="Z71" s="145">
        <v>0</v>
      </c>
      <c r="AA71" s="145"/>
      <c r="AB71" s="154"/>
    </row>
    <row r="72" spans="1:29" ht="31.5" hidden="1" customHeight="1" x14ac:dyDescent="0.25">
      <c r="A72" s="135">
        <v>64</v>
      </c>
      <c r="B72" s="294" t="s">
        <v>687</v>
      </c>
      <c r="C72" s="294" t="s">
        <v>74</v>
      </c>
      <c r="D72" s="140"/>
      <c r="E72" s="141"/>
      <c r="F72" s="141">
        <v>14.64</v>
      </c>
      <c r="G72" s="139"/>
      <c r="H72" s="139"/>
      <c r="I72" s="139">
        <v>42</v>
      </c>
      <c r="J72" s="142"/>
      <c r="K72" s="142"/>
      <c r="L72" s="142">
        <f>I72/F72</f>
        <v>2.8688524590163933</v>
      </c>
      <c r="M72" s="144">
        <v>0</v>
      </c>
      <c r="N72" s="219">
        <f t="shared" si="1"/>
        <v>0</v>
      </c>
      <c r="O72" s="146">
        <f t="shared" si="2"/>
        <v>0</v>
      </c>
      <c r="P72" s="219">
        <f t="shared" si="3"/>
        <v>0</v>
      </c>
      <c r="Q72" s="146">
        <f t="shared" si="4"/>
        <v>0</v>
      </c>
      <c r="R72" s="145">
        <v>25</v>
      </c>
      <c r="S72" s="145">
        <f t="shared" si="5"/>
        <v>0</v>
      </c>
      <c r="T72" s="219">
        <f t="shared" si="6"/>
        <v>0</v>
      </c>
      <c r="U72" s="146">
        <f t="shared" si="7"/>
        <v>0</v>
      </c>
      <c r="V72" s="145">
        <v>50</v>
      </c>
      <c r="W72" s="252"/>
      <c r="X72" s="179"/>
      <c r="Y72" s="179"/>
      <c r="Z72" s="145">
        <v>0</v>
      </c>
      <c r="AA72" s="145"/>
      <c r="AB72" s="154"/>
    </row>
    <row r="73" spans="1:29" ht="15.75" hidden="1" customHeight="1" x14ac:dyDescent="0.25">
      <c r="A73" s="135">
        <v>65</v>
      </c>
      <c r="B73" s="161" t="s">
        <v>444</v>
      </c>
      <c r="C73" s="161" t="s">
        <v>74</v>
      </c>
      <c r="D73" s="140"/>
      <c r="E73" s="141"/>
      <c r="F73" s="141"/>
      <c r="G73" s="139"/>
      <c r="H73" s="139"/>
      <c r="I73" s="139"/>
      <c r="J73" s="142"/>
      <c r="K73" s="142"/>
      <c r="L73" s="142"/>
      <c r="M73" s="144">
        <f t="shared" si="0"/>
        <v>0</v>
      </c>
      <c r="N73" s="145">
        <f t="shared" si="1"/>
        <v>0</v>
      </c>
      <c r="O73" s="146">
        <f t="shared" si="2"/>
        <v>0</v>
      </c>
      <c r="P73" s="145">
        <f t="shared" si="3"/>
        <v>0</v>
      </c>
      <c r="Q73" s="146">
        <f t="shared" si="4"/>
        <v>0</v>
      </c>
      <c r="R73" s="145">
        <f>IF(I73&lt;VLOOKUP(L73,$M$331:$Q$339,2),0,VLOOKUP(L73,$M$331:$Q$339,4))</f>
        <v>0</v>
      </c>
      <c r="S73" s="145">
        <f t="shared" si="5"/>
        <v>0</v>
      </c>
      <c r="T73" s="145">
        <f t="shared" si="6"/>
        <v>0</v>
      </c>
      <c r="U73" s="146">
        <f t="shared" si="7"/>
        <v>0</v>
      </c>
      <c r="V73" s="145">
        <f>IF(I73&lt;VLOOKUP(L73,$M$331:$Q$339,2),0,VLOOKUP(L73,$M$331:$Q$339,5))</f>
        <v>0</v>
      </c>
      <c r="W73" s="151"/>
      <c r="X73" s="151"/>
      <c r="Y73" s="151"/>
      <c r="AB73" s="154"/>
    </row>
    <row r="74" spans="1:29" ht="15.75" hidden="1" customHeight="1" x14ac:dyDescent="0.25">
      <c r="A74" s="135">
        <v>66</v>
      </c>
      <c r="B74" s="161" t="s">
        <v>849</v>
      </c>
      <c r="C74" s="161" t="s">
        <v>689</v>
      </c>
      <c r="D74" s="140"/>
      <c r="E74" s="141"/>
      <c r="F74" s="141">
        <v>200.64</v>
      </c>
      <c r="G74" s="139"/>
      <c r="H74" s="139"/>
      <c r="I74" s="139">
        <v>0</v>
      </c>
      <c r="J74" s="142"/>
      <c r="K74" s="142"/>
      <c r="L74" s="142"/>
      <c r="M74" s="144">
        <f t="shared" si="0"/>
        <v>0</v>
      </c>
      <c r="N74" s="145">
        <f t="shared" si="1"/>
        <v>0</v>
      </c>
      <c r="O74" s="146">
        <f t="shared" si="2"/>
        <v>0</v>
      </c>
      <c r="P74" s="145">
        <f t="shared" si="3"/>
        <v>0</v>
      </c>
      <c r="Q74" s="146">
        <f t="shared" si="4"/>
        <v>0</v>
      </c>
      <c r="R74" s="145">
        <f>IF(I74&lt;VLOOKUP(L74,$M$331:$Q$339,2),0,VLOOKUP(L74,$M$331:$Q$339,4))</f>
        <v>0</v>
      </c>
      <c r="S74" s="145">
        <f t="shared" si="5"/>
        <v>0</v>
      </c>
      <c r="T74" s="145">
        <f t="shared" si="6"/>
        <v>0</v>
      </c>
      <c r="U74" s="146">
        <f t="shared" si="7"/>
        <v>0</v>
      </c>
      <c r="V74" s="145">
        <f>IF(I74&lt;VLOOKUP(L74,$M$331:$Q$339,2),0,VLOOKUP(L74,$M$331:$Q$339,5))</f>
        <v>0</v>
      </c>
      <c r="W74" s="151"/>
      <c r="X74" s="151"/>
      <c r="Y74" s="151"/>
      <c r="AB74" s="154"/>
    </row>
    <row r="75" spans="1:29" ht="31.5" hidden="1" customHeight="1" x14ac:dyDescent="0.25">
      <c r="A75" s="135">
        <v>67</v>
      </c>
      <c r="B75" s="161" t="s">
        <v>688</v>
      </c>
      <c r="C75" s="161" t="s">
        <v>689</v>
      </c>
      <c r="D75" s="140"/>
      <c r="E75" s="141"/>
      <c r="F75" s="141">
        <v>12.6</v>
      </c>
      <c r="G75" s="139"/>
      <c r="H75" s="139"/>
      <c r="I75" s="139">
        <v>3</v>
      </c>
      <c r="J75" s="142"/>
      <c r="K75" s="142"/>
      <c r="L75" s="142">
        <f>I75/F75</f>
        <v>0.23809523809523811</v>
      </c>
      <c r="M75" s="144">
        <f t="shared" ref="M75:M137" si="15">IF(I75&lt;VLOOKUP(L75,$M$331:$Q$339,2),0,VLOOKUP(L75,$M$331:$Q$339,3))</f>
        <v>0</v>
      </c>
      <c r="N75" s="219">
        <f t="shared" ref="N75:N138" si="16">ROUNDDOWN(O75,0)</f>
        <v>0</v>
      </c>
      <c r="O75" s="146">
        <f t="shared" ref="O75:O138" si="17">I75*M75/100</f>
        <v>0</v>
      </c>
      <c r="P75" s="145">
        <f t="shared" ref="P75:P138" si="18">ROUNDDOWN(Q75,0)</f>
        <v>0</v>
      </c>
      <c r="Q75" s="146">
        <f t="shared" ref="Q75:Q138" si="19">N75*R75/100</f>
        <v>0</v>
      </c>
      <c r="R75" s="145">
        <v>25</v>
      </c>
      <c r="S75" s="145">
        <f t="shared" ref="S75:S138" si="20">N75-P75-T75</f>
        <v>0</v>
      </c>
      <c r="T75" s="145">
        <f t="shared" ref="T75:T138" si="21">ROUNDDOWN(U75,0)</f>
        <v>0</v>
      </c>
      <c r="U75" s="146">
        <f t="shared" ref="U75:U138" si="22">N75*V75/100</f>
        <v>0</v>
      </c>
      <c r="V75" s="145">
        <v>50</v>
      </c>
      <c r="W75" s="179">
        <v>0</v>
      </c>
      <c r="X75" s="179"/>
      <c r="Y75" s="179"/>
      <c r="Z75" s="145">
        <v>0</v>
      </c>
      <c r="AA75" s="145"/>
      <c r="AB75" s="154"/>
    </row>
    <row r="76" spans="1:29" ht="31.5" hidden="1" customHeight="1" x14ac:dyDescent="0.25">
      <c r="A76" s="135">
        <v>68</v>
      </c>
      <c r="B76" s="161" t="s">
        <v>674</v>
      </c>
      <c r="C76" s="161" t="s">
        <v>689</v>
      </c>
      <c r="D76" s="140"/>
      <c r="E76" s="141"/>
      <c r="F76" s="141">
        <v>21.47</v>
      </c>
      <c r="G76" s="139"/>
      <c r="H76" s="139"/>
      <c r="I76" s="139">
        <v>0</v>
      </c>
      <c r="J76" s="142"/>
      <c r="K76" s="142"/>
      <c r="L76" s="142"/>
      <c r="M76" s="144">
        <f t="shared" si="15"/>
        <v>0</v>
      </c>
      <c r="N76" s="145">
        <f t="shared" si="16"/>
        <v>0</v>
      </c>
      <c r="O76" s="146">
        <f t="shared" si="17"/>
        <v>0</v>
      </c>
      <c r="P76" s="145">
        <f t="shared" si="18"/>
        <v>0</v>
      </c>
      <c r="Q76" s="146">
        <f t="shared" si="19"/>
        <v>0</v>
      </c>
      <c r="R76" s="145">
        <f t="shared" ref="R76:R133" si="23">IF(I76&lt;VLOOKUP(L76,$M$331:$Q$339,2),0,VLOOKUP(L76,$M$331:$Q$339,4))</f>
        <v>0</v>
      </c>
      <c r="S76" s="145">
        <f t="shared" si="20"/>
        <v>0</v>
      </c>
      <c r="T76" s="145">
        <f t="shared" si="21"/>
        <v>0</v>
      </c>
      <c r="U76" s="146">
        <f t="shared" si="22"/>
        <v>0</v>
      </c>
      <c r="V76" s="145">
        <f t="shared" ref="V76:V133" si="24">IF(I76&lt;VLOOKUP(L76,$M$331:$Q$339,2),0,VLOOKUP(L76,$M$331:$Q$339,5))</f>
        <v>0</v>
      </c>
      <c r="W76" s="151"/>
      <c r="X76" s="151"/>
      <c r="Y76" s="151"/>
      <c r="AB76" s="154"/>
    </row>
    <row r="77" spans="1:29" ht="47.25" x14ac:dyDescent="0.25">
      <c r="A77" s="135">
        <v>69</v>
      </c>
      <c r="B77" s="161" t="s">
        <v>170</v>
      </c>
      <c r="C77" s="161" t="s">
        <v>689</v>
      </c>
      <c r="D77" s="140"/>
      <c r="E77" s="141"/>
      <c r="F77" s="141">
        <v>993.68</v>
      </c>
      <c r="G77" s="257">
        <v>138</v>
      </c>
      <c r="H77" s="257">
        <v>126</v>
      </c>
      <c r="I77" s="257">
        <v>168</v>
      </c>
      <c r="J77" s="255">
        <v>0.17</v>
      </c>
      <c r="K77" s="255">
        <v>0.16</v>
      </c>
      <c r="L77" s="255">
        <f>I77/F77</f>
        <v>0.16906851300217374</v>
      </c>
      <c r="M77" s="200">
        <v>2.5</v>
      </c>
      <c r="N77" s="219">
        <f t="shared" si="16"/>
        <v>4</v>
      </c>
      <c r="O77" s="146">
        <f t="shared" si="17"/>
        <v>4.2</v>
      </c>
      <c r="P77" s="203">
        <f t="shared" si="18"/>
        <v>0</v>
      </c>
      <c r="Q77" s="146">
        <f t="shared" si="19"/>
        <v>0</v>
      </c>
      <c r="R77" s="145">
        <v>0</v>
      </c>
      <c r="S77" s="203">
        <f t="shared" si="20"/>
        <v>4</v>
      </c>
      <c r="T77" s="203">
        <f t="shared" si="21"/>
        <v>0</v>
      </c>
      <c r="U77" s="146">
        <f t="shared" si="22"/>
        <v>0</v>
      </c>
      <c r="V77" s="145">
        <v>0</v>
      </c>
      <c r="W77" s="252">
        <v>4</v>
      </c>
      <c r="X77" s="179">
        <v>0</v>
      </c>
      <c r="Y77" s="179">
        <v>0</v>
      </c>
      <c r="Z77" s="145">
        <v>3</v>
      </c>
      <c r="AA77" s="145">
        <v>2</v>
      </c>
      <c r="AB77" s="430"/>
      <c r="AC77" s="154">
        <v>7</v>
      </c>
    </row>
    <row r="78" spans="1:29" ht="19.5" customHeight="1" x14ac:dyDescent="0.25">
      <c r="A78" s="135">
        <v>70</v>
      </c>
      <c r="B78" s="161" t="s">
        <v>2</v>
      </c>
      <c r="C78" s="161" t="s">
        <v>689</v>
      </c>
      <c r="D78" s="140"/>
      <c r="E78" s="141"/>
      <c r="F78" s="141">
        <v>1057.96</v>
      </c>
      <c r="G78" s="257"/>
      <c r="H78" s="257">
        <v>126</v>
      </c>
      <c r="I78" s="257">
        <v>209</v>
      </c>
      <c r="J78" s="255"/>
      <c r="K78" s="255">
        <v>0.12</v>
      </c>
      <c r="L78" s="255">
        <f>I78/F78</f>
        <v>0.19755000189043062</v>
      </c>
      <c r="M78" s="200">
        <f>IF(I78&lt;VLOOKUP(L78,$M$331:$Q$339,2),0,VLOOKUP(L78,$M$331:$Q$339,3))</f>
        <v>3</v>
      </c>
      <c r="N78" s="219">
        <f t="shared" si="16"/>
        <v>6</v>
      </c>
      <c r="O78" s="146">
        <f t="shared" si="17"/>
        <v>6.27</v>
      </c>
      <c r="P78" s="203">
        <f t="shared" si="18"/>
        <v>0</v>
      </c>
      <c r="Q78" s="146">
        <f t="shared" si="19"/>
        <v>0</v>
      </c>
      <c r="R78" s="145">
        <v>0</v>
      </c>
      <c r="S78" s="203">
        <f t="shared" si="20"/>
        <v>3</v>
      </c>
      <c r="T78" s="203">
        <f t="shared" si="21"/>
        <v>3</v>
      </c>
      <c r="U78" s="146">
        <f t="shared" si="22"/>
        <v>3</v>
      </c>
      <c r="V78" s="145">
        <v>50</v>
      </c>
      <c r="W78" s="252" t="s">
        <v>916</v>
      </c>
      <c r="X78" s="179"/>
      <c r="Y78" s="179"/>
      <c r="Z78" s="145">
        <v>3</v>
      </c>
      <c r="AA78" s="145">
        <v>1</v>
      </c>
      <c r="AB78" s="430"/>
      <c r="AC78" s="154">
        <v>7</v>
      </c>
    </row>
    <row r="79" spans="1:29" ht="47.25" hidden="1" customHeight="1" x14ac:dyDescent="0.25">
      <c r="A79" s="135">
        <v>71</v>
      </c>
      <c r="B79" s="161" t="s">
        <v>203</v>
      </c>
      <c r="C79" s="161" t="s">
        <v>689</v>
      </c>
      <c r="D79" s="140"/>
      <c r="E79" s="141"/>
      <c r="F79" s="141">
        <v>56.83</v>
      </c>
      <c r="G79" s="139"/>
      <c r="H79" s="139">
        <v>363</v>
      </c>
      <c r="I79" s="139">
        <v>40</v>
      </c>
      <c r="J79" s="142"/>
      <c r="K79" s="142">
        <v>0.57999999999999996</v>
      </c>
      <c r="L79" s="142">
        <f>I79/F79</f>
        <v>0.70385359845152207</v>
      </c>
      <c r="M79" s="144">
        <v>0</v>
      </c>
      <c r="N79" s="219">
        <f t="shared" si="16"/>
        <v>0</v>
      </c>
      <c r="O79" s="146">
        <f t="shared" si="17"/>
        <v>0</v>
      </c>
      <c r="P79" s="219">
        <f t="shared" si="18"/>
        <v>0</v>
      </c>
      <c r="Q79" s="146">
        <f t="shared" si="19"/>
        <v>0</v>
      </c>
      <c r="R79" s="145">
        <v>25</v>
      </c>
      <c r="S79" s="145">
        <f t="shared" si="20"/>
        <v>0</v>
      </c>
      <c r="T79" s="219">
        <f t="shared" si="21"/>
        <v>0</v>
      </c>
      <c r="U79" s="146">
        <f t="shared" si="22"/>
        <v>0</v>
      </c>
      <c r="V79" s="145">
        <v>50</v>
      </c>
      <c r="W79" s="252">
        <v>0</v>
      </c>
      <c r="X79" s="179"/>
      <c r="Y79" s="179"/>
      <c r="Z79" s="145">
        <v>0</v>
      </c>
      <c r="AA79" s="145"/>
      <c r="AB79" s="154"/>
    </row>
    <row r="80" spans="1:29" ht="47.25" hidden="1" customHeight="1" x14ac:dyDescent="0.25">
      <c r="A80" s="135">
        <v>72</v>
      </c>
      <c r="B80" s="161" t="s">
        <v>92</v>
      </c>
      <c r="C80" s="161" t="s">
        <v>689</v>
      </c>
      <c r="D80" s="140"/>
      <c r="E80" s="141"/>
      <c r="F80" s="141">
        <v>1569.54</v>
      </c>
      <c r="G80" s="139"/>
      <c r="H80" s="139"/>
      <c r="I80" s="139">
        <v>0</v>
      </c>
      <c r="J80" s="142"/>
      <c r="K80" s="142"/>
      <c r="L80" s="142"/>
      <c r="M80" s="144">
        <f t="shared" si="15"/>
        <v>0</v>
      </c>
      <c r="N80" s="145">
        <f t="shared" si="16"/>
        <v>0</v>
      </c>
      <c r="O80" s="146">
        <f t="shared" si="17"/>
        <v>0</v>
      </c>
      <c r="P80" s="145">
        <f t="shared" si="18"/>
        <v>0</v>
      </c>
      <c r="Q80" s="146">
        <f t="shared" si="19"/>
        <v>0</v>
      </c>
      <c r="R80" s="145">
        <f t="shared" si="23"/>
        <v>0</v>
      </c>
      <c r="S80" s="145">
        <f t="shared" si="20"/>
        <v>0</v>
      </c>
      <c r="T80" s="145">
        <f t="shared" si="21"/>
        <v>0</v>
      </c>
      <c r="U80" s="146">
        <f t="shared" si="22"/>
        <v>0</v>
      </c>
      <c r="V80" s="145">
        <f t="shared" si="24"/>
        <v>0</v>
      </c>
      <c r="W80" s="151"/>
      <c r="X80" s="151"/>
      <c r="Y80" s="151"/>
      <c r="AB80" s="154"/>
    </row>
    <row r="81" spans="1:29" ht="31.5" hidden="1" customHeight="1" x14ac:dyDescent="0.25">
      <c r="A81" s="135">
        <v>73</v>
      </c>
      <c r="B81" s="161" t="s">
        <v>211</v>
      </c>
      <c r="C81" s="161" t="s">
        <v>689</v>
      </c>
      <c r="D81" s="140"/>
      <c r="E81" s="141"/>
      <c r="F81" s="141">
        <v>1415.98</v>
      </c>
      <c r="G81" s="139"/>
      <c r="H81" s="139">
        <v>0</v>
      </c>
      <c r="I81" s="139">
        <v>164</v>
      </c>
      <c r="J81" s="142"/>
      <c r="K81" s="142">
        <v>0</v>
      </c>
      <c r="L81" s="142">
        <f>I81/F81</f>
        <v>0.11582084492718824</v>
      </c>
      <c r="M81" s="144">
        <v>0</v>
      </c>
      <c r="N81" s="219">
        <f t="shared" si="16"/>
        <v>0</v>
      </c>
      <c r="O81" s="146">
        <f t="shared" si="17"/>
        <v>0</v>
      </c>
      <c r="P81" s="219">
        <f t="shared" si="18"/>
        <v>0</v>
      </c>
      <c r="Q81" s="146">
        <f t="shared" si="19"/>
        <v>0</v>
      </c>
      <c r="R81" s="145">
        <v>25</v>
      </c>
      <c r="S81" s="145">
        <f t="shared" si="20"/>
        <v>0</v>
      </c>
      <c r="T81" s="219">
        <f t="shared" si="21"/>
        <v>0</v>
      </c>
      <c r="U81" s="146">
        <f t="shared" si="22"/>
        <v>0</v>
      </c>
      <c r="V81" s="145">
        <v>50</v>
      </c>
      <c r="W81" s="252">
        <v>0</v>
      </c>
      <c r="X81" s="179"/>
      <c r="Y81" s="179"/>
      <c r="Z81" s="145">
        <v>0</v>
      </c>
      <c r="AA81" s="145"/>
      <c r="AB81" s="154"/>
    </row>
    <row r="82" spans="1:29" ht="31.5" hidden="1" customHeight="1" x14ac:dyDescent="0.25">
      <c r="A82" s="135">
        <v>74</v>
      </c>
      <c r="B82" s="161" t="s">
        <v>690</v>
      </c>
      <c r="C82" s="161" t="s">
        <v>689</v>
      </c>
      <c r="D82" s="140"/>
      <c r="E82" s="141"/>
      <c r="F82" s="141">
        <v>54.22</v>
      </c>
      <c r="G82" s="139"/>
      <c r="H82" s="139"/>
      <c r="I82" s="139">
        <v>25</v>
      </c>
      <c r="J82" s="142"/>
      <c r="K82" s="142"/>
      <c r="L82" s="142">
        <f>I82/F82</f>
        <v>0.46108447067502767</v>
      </c>
      <c r="M82" s="144">
        <f t="shared" si="15"/>
        <v>0</v>
      </c>
      <c r="N82" s="219">
        <f t="shared" si="16"/>
        <v>0</v>
      </c>
      <c r="O82" s="146">
        <f t="shared" si="17"/>
        <v>0</v>
      </c>
      <c r="P82" s="145">
        <f t="shared" si="18"/>
        <v>0</v>
      </c>
      <c r="Q82" s="146">
        <f t="shared" si="19"/>
        <v>0</v>
      </c>
      <c r="R82" s="145">
        <v>25</v>
      </c>
      <c r="S82" s="145">
        <f t="shared" si="20"/>
        <v>0</v>
      </c>
      <c r="T82" s="145">
        <f t="shared" si="21"/>
        <v>0</v>
      </c>
      <c r="U82" s="146">
        <f t="shared" si="22"/>
        <v>0</v>
      </c>
      <c r="V82" s="145">
        <v>50</v>
      </c>
      <c r="W82" s="179"/>
      <c r="X82" s="179"/>
      <c r="Y82" s="179"/>
      <c r="Z82" s="145">
        <v>0</v>
      </c>
      <c r="AA82" s="145"/>
      <c r="AB82" s="154"/>
    </row>
    <row r="83" spans="1:29" ht="15.75" hidden="1" customHeight="1" x14ac:dyDescent="0.25">
      <c r="A83" s="135">
        <v>75</v>
      </c>
      <c r="B83" s="161" t="s">
        <v>444</v>
      </c>
      <c r="C83" s="161" t="s">
        <v>689</v>
      </c>
      <c r="D83" s="140"/>
      <c r="E83" s="141"/>
      <c r="F83" s="141"/>
      <c r="G83" s="139"/>
      <c r="H83" s="139"/>
      <c r="I83" s="139"/>
      <c r="J83" s="142"/>
      <c r="K83" s="142"/>
      <c r="L83" s="142"/>
      <c r="M83" s="144">
        <f t="shared" si="15"/>
        <v>0</v>
      </c>
      <c r="N83" s="145">
        <f t="shared" si="16"/>
        <v>0</v>
      </c>
      <c r="O83" s="146">
        <f t="shared" si="17"/>
        <v>0</v>
      </c>
      <c r="P83" s="145">
        <f t="shared" si="18"/>
        <v>0</v>
      </c>
      <c r="Q83" s="146">
        <f t="shared" si="19"/>
        <v>0</v>
      </c>
      <c r="R83" s="145">
        <f t="shared" si="23"/>
        <v>0</v>
      </c>
      <c r="S83" s="145">
        <f t="shared" si="20"/>
        <v>0</v>
      </c>
      <c r="T83" s="145">
        <f t="shared" si="21"/>
        <v>0</v>
      </c>
      <c r="U83" s="146">
        <f t="shared" si="22"/>
        <v>0</v>
      </c>
      <c r="V83" s="145">
        <f t="shared" si="24"/>
        <v>0</v>
      </c>
      <c r="W83" s="151"/>
      <c r="X83" s="151"/>
      <c r="Y83" s="151"/>
      <c r="AB83" s="154"/>
    </row>
    <row r="84" spans="1:29" ht="15.75" hidden="1" customHeight="1" x14ac:dyDescent="0.25">
      <c r="A84" s="135">
        <v>76</v>
      </c>
      <c r="B84" s="161" t="s">
        <v>850</v>
      </c>
      <c r="C84" s="161" t="s">
        <v>51</v>
      </c>
      <c r="D84" s="140"/>
      <c r="E84" s="141"/>
      <c r="F84" s="141"/>
      <c r="G84" s="139"/>
      <c r="H84" s="139"/>
      <c r="I84" s="139"/>
      <c r="J84" s="142"/>
      <c r="K84" s="142"/>
      <c r="L84" s="142"/>
      <c r="M84" s="144">
        <f t="shared" si="15"/>
        <v>0</v>
      </c>
      <c r="N84" s="145">
        <f t="shared" si="16"/>
        <v>0</v>
      </c>
      <c r="O84" s="146">
        <f t="shared" si="17"/>
        <v>0</v>
      </c>
      <c r="P84" s="145">
        <f t="shared" si="18"/>
        <v>0</v>
      </c>
      <c r="Q84" s="146">
        <f t="shared" si="19"/>
        <v>0</v>
      </c>
      <c r="R84" s="145">
        <f t="shared" si="23"/>
        <v>0</v>
      </c>
      <c r="S84" s="145">
        <f t="shared" si="20"/>
        <v>0</v>
      </c>
      <c r="T84" s="145">
        <f t="shared" si="21"/>
        <v>0</v>
      </c>
      <c r="U84" s="146">
        <f t="shared" si="22"/>
        <v>0</v>
      </c>
      <c r="V84" s="145">
        <f t="shared" si="24"/>
        <v>0</v>
      </c>
      <c r="W84" s="151"/>
      <c r="X84" s="151"/>
      <c r="Y84" s="151"/>
      <c r="AB84" s="154"/>
    </row>
    <row r="85" spans="1:29" ht="15.75" hidden="1" customHeight="1" x14ac:dyDescent="0.25">
      <c r="A85" s="135">
        <v>77</v>
      </c>
      <c r="B85" s="161" t="s">
        <v>851</v>
      </c>
      <c r="C85" s="161" t="s">
        <v>51</v>
      </c>
      <c r="D85" s="140"/>
      <c r="E85" s="141"/>
      <c r="F85" s="141">
        <v>9.94</v>
      </c>
      <c r="G85" s="139"/>
      <c r="H85" s="139"/>
      <c r="I85" s="139">
        <v>0</v>
      </c>
      <c r="J85" s="142"/>
      <c r="K85" s="142"/>
      <c r="L85" s="142"/>
      <c r="M85" s="144">
        <f t="shared" si="15"/>
        <v>0</v>
      </c>
      <c r="N85" s="145">
        <f t="shared" si="16"/>
        <v>0</v>
      </c>
      <c r="O85" s="146">
        <f t="shared" si="17"/>
        <v>0</v>
      </c>
      <c r="P85" s="145">
        <f t="shared" si="18"/>
        <v>0</v>
      </c>
      <c r="Q85" s="146">
        <f t="shared" si="19"/>
        <v>0</v>
      </c>
      <c r="R85" s="145">
        <f t="shared" si="23"/>
        <v>0</v>
      </c>
      <c r="S85" s="145">
        <f t="shared" si="20"/>
        <v>0</v>
      </c>
      <c r="T85" s="145">
        <f t="shared" si="21"/>
        <v>0</v>
      </c>
      <c r="U85" s="146">
        <f t="shared" si="22"/>
        <v>0</v>
      </c>
      <c r="V85" s="145">
        <f t="shared" si="24"/>
        <v>0</v>
      </c>
      <c r="W85" s="151"/>
      <c r="X85" s="151"/>
      <c r="Y85" s="151"/>
      <c r="AB85" s="154"/>
    </row>
    <row r="86" spans="1:29" ht="15.75" hidden="1" customHeight="1" x14ac:dyDescent="0.25">
      <c r="A86" s="135">
        <v>78</v>
      </c>
      <c r="B86" s="161" t="s">
        <v>852</v>
      </c>
      <c r="C86" s="161" t="s">
        <v>51</v>
      </c>
      <c r="D86" s="140"/>
      <c r="E86" s="141"/>
      <c r="F86" s="141">
        <v>11.28</v>
      </c>
      <c r="G86" s="139"/>
      <c r="H86" s="139"/>
      <c r="I86" s="139"/>
      <c r="J86" s="142"/>
      <c r="K86" s="142"/>
      <c r="L86" s="142"/>
      <c r="M86" s="144">
        <f t="shared" si="15"/>
        <v>0</v>
      </c>
      <c r="N86" s="145">
        <f t="shared" si="16"/>
        <v>0</v>
      </c>
      <c r="O86" s="146">
        <f t="shared" si="17"/>
        <v>0</v>
      </c>
      <c r="P86" s="145">
        <f t="shared" si="18"/>
        <v>0</v>
      </c>
      <c r="Q86" s="146">
        <f t="shared" si="19"/>
        <v>0</v>
      </c>
      <c r="R86" s="145">
        <f t="shared" si="23"/>
        <v>0</v>
      </c>
      <c r="S86" s="145">
        <f t="shared" si="20"/>
        <v>0</v>
      </c>
      <c r="T86" s="145">
        <f t="shared" si="21"/>
        <v>0</v>
      </c>
      <c r="U86" s="146">
        <f t="shared" si="22"/>
        <v>0</v>
      </c>
      <c r="V86" s="145">
        <f t="shared" si="24"/>
        <v>0</v>
      </c>
      <c r="W86" s="151"/>
      <c r="X86" s="151"/>
      <c r="Y86" s="151"/>
      <c r="AB86" s="154"/>
    </row>
    <row r="87" spans="1:29" ht="47.25" hidden="1" customHeight="1" x14ac:dyDescent="0.25">
      <c r="A87" s="135">
        <v>79</v>
      </c>
      <c r="B87" s="294" t="s">
        <v>52</v>
      </c>
      <c r="C87" s="294" t="s">
        <v>51</v>
      </c>
      <c r="D87" s="140"/>
      <c r="E87" s="141"/>
      <c r="F87" s="141">
        <v>99.68</v>
      </c>
      <c r="G87" s="139"/>
      <c r="H87" s="139"/>
      <c r="I87" s="139">
        <v>182</v>
      </c>
      <c r="J87" s="142"/>
      <c r="K87" s="142"/>
      <c r="L87" s="142">
        <f>I87/F87</f>
        <v>1.8258426966292134</v>
      </c>
      <c r="M87" s="144">
        <v>0</v>
      </c>
      <c r="N87" s="219">
        <f t="shared" si="16"/>
        <v>0</v>
      </c>
      <c r="O87" s="146">
        <f t="shared" si="17"/>
        <v>0</v>
      </c>
      <c r="P87" s="219">
        <f t="shared" si="18"/>
        <v>0</v>
      </c>
      <c r="Q87" s="146">
        <f t="shared" si="19"/>
        <v>0</v>
      </c>
      <c r="R87" s="145">
        <v>25</v>
      </c>
      <c r="S87" s="145">
        <f t="shared" si="20"/>
        <v>0</v>
      </c>
      <c r="T87" s="219">
        <f t="shared" si="21"/>
        <v>0</v>
      </c>
      <c r="U87" s="146">
        <f t="shared" si="22"/>
        <v>0</v>
      </c>
      <c r="V87" s="145">
        <v>50</v>
      </c>
      <c r="W87" s="252"/>
      <c r="X87" s="179"/>
      <c r="Y87" s="179"/>
      <c r="Z87" s="145">
        <v>0</v>
      </c>
      <c r="AA87" s="145"/>
      <c r="AB87" s="154"/>
    </row>
    <row r="88" spans="1:29" ht="15.75" hidden="1" customHeight="1" x14ac:dyDescent="0.25">
      <c r="A88" s="135">
        <v>80</v>
      </c>
      <c r="B88" s="161" t="s">
        <v>2</v>
      </c>
      <c r="C88" s="161" t="s">
        <v>51</v>
      </c>
      <c r="D88" s="140"/>
      <c r="E88" s="141"/>
      <c r="F88" s="141">
        <v>0</v>
      </c>
      <c r="G88" s="139"/>
      <c r="H88" s="139"/>
      <c r="I88" s="139">
        <v>0</v>
      </c>
      <c r="J88" s="142"/>
      <c r="K88" s="142"/>
      <c r="L88" s="142"/>
      <c r="M88" s="144">
        <f t="shared" si="15"/>
        <v>0</v>
      </c>
      <c r="N88" s="145">
        <f t="shared" si="16"/>
        <v>0</v>
      </c>
      <c r="O88" s="146">
        <f t="shared" si="17"/>
        <v>0</v>
      </c>
      <c r="P88" s="145">
        <f t="shared" si="18"/>
        <v>0</v>
      </c>
      <c r="Q88" s="146">
        <f t="shared" si="19"/>
        <v>0</v>
      </c>
      <c r="R88" s="145">
        <f t="shared" si="23"/>
        <v>0</v>
      </c>
      <c r="S88" s="145">
        <f t="shared" si="20"/>
        <v>0</v>
      </c>
      <c r="T88" s="145">
        <f t="shared" si="21"/>
        <v>0</v>
      </c>
      <c r="U88" s="146">
        <f t="shared" si="22"/>
        <v>0</v>
      </c>
      <c r="V88" s="145">
        <f t="shared" si="24"/>
        <v>0</v>
      </c>
      <c r="W88" s="151"/>
      <c r="X88" s="151"/>
      <c r="Y88" s="151"/>
      <c r="AB88" s="154"/>
    </row>
    <row r="89" spans="1:29" ht="31.5" hidden="1" customHeight="1" x14ac:dyDescent="0.25">
      <c r="A89" s="135">
        <v>81</v>
      </c>
      <c r="B89" s="161" t="s">
        <v>209</v>
      </c>
      <c r="C89" s="161" t="s">
        <v>51</v>
      </c>
      <c r="D89" s="140"/>
      <c r="E89" s="141"/>
      <c r="F89" s="141">
        <v>0</v>
      </c>
      <c r="G89" s="139"/>
      <c r="H89" s="139"/>
      <c r="I89" s="139">
        <v>0</v>
      </c>
      <c r="J89" s="142"/>
      <c r="K89" s="142"/>
      <c r="L89" s="142"/>
      <c r="M89" s="144">
        <f t="shared" si="15"/>
        <v>0</v>
      </c>
      <c r="N89" s="145">
        <f t="shared" si="16"/>
        <v>0</v>
      </c>
      <c r="O89" s="146">
        <f t="shared" si="17"/>
        <v>0</v>
      </c>
      <c r="P89" s="145">
        <f t="shared" si="18"/>
        <v>0</v>
      </c>
      <c r="Q89" s="146">
        <f t="shared" si="19"/>
        <v>0</v>
      </c>
      <c r="R89" s="145">
        <f t="shared" si="23"/>
        <v>0</v>
      </c>
      <c r="S89" s="145">
        <f t="shared" si="20"/>
        <v>0</v>
      </c>
      <c r="T89" s="145">
        <f t="shared" si="21"/>
        <v>0</v>
      </c>
      <c r="U89" s="146">
        <f t="shared" si="22"/>
        <v>0</v>
      </c>
      <c r="V89" s="145">
        <f t="shared" si="24"/>
        <v>0</v>
      </c>
      <c r="W89" s="151"/>
      <c r="X89" s="151"/>
      <c r="Y89" s="151"/>
      <c r="AB89" s="154"/>
    </row>
    <row r="90" spans="1:29" ht="31.5" hidden="1" customHeight="1" x14ac:dyDescent="0.25">
      <c r="A90" s="135">
        <v>82</v>
      </c>
      <c r="B90" s="294" t="s">
        <v>93</v>
      </c>
      <c r="C90" s="294" t="s">
        <v>51</v>
      </c>
      <c r="D90" s="140"/>
      <c r="E90" s="141"/>
      <c r="F90" s="141">
        <v>31.84</v>
      </c>
      <c r="G90" s="139"/>
      <c r="H90" s="139"/>
      <c r="I90" s="139">
        <v>111</v>
      </c>
      <c r="J90" s="142"/>
      <c r="K90" s="142"/>
      <c r="L90" s="142">
        <f>I90/F90</f>
        <v>3.4861809045226129</v>
      </c>
      <c r="M90" s="144">
        <v>0</v>
      </c>
      <c r="N90" s="219">
        <f t="shared" si="16"/>
        <v>0</v>
      </c>
      <c r="O90" s="146">
        <f t="shared" si="17"/>
        <v>0</v>
      </c>
      <c r="P90" s="219">
        <f t="shared" si="18"/>
        <v>0</v>
      </c>
      <c r="Q90" s="146">
        <f t="shared" si="19"/>
        <v>0</v>
      </c>
      <c r="R90" s="145">
        <v>25</v>
      </c>
      <c r="S90" s="145">
        <f t="shared" si="20"/>
        <v>0</v>
      </c>
      <c r="T90" s="219">
        <f t="shared" si="21"/>
        <v>0</v>
      </c>
      <c r="U90" s="146">
        <f t="shared" si="22"/>
        <v>0</v>
      </c>
      <c r="V90" s="145">
        <v>50</v>
      </c>
      <c r="W90" s="252"/>
      <c r="X90" s="179"/>
      <c r="Y90" s="179"/>
      <c r="Z90" s="145">
        <v>0</v>
      </c>
      <c r="AA90" s="145"/>
      <c r="AB90" s="154"/>
    </row>
    <row r="91" spans="1:29" ht="31.5" hidden="1" customHeight="1" x14ac:dyDescent="0.25">
      <c r="A91" s="135">
        <v>83</v>
      </c>
      <c r="B91" s="161" t="s">
        <v>691</v>
      </c>
      <c r="C91" s="161" t="s">
        <v>51</v>
      </c>
      <c r="D91" s="140"/>
      <c r="E91" s="141"/>
      <c r="F91" s="141">
        <v>0</v>
      </c>
      <c r="G91" s="139"/>
      <c r="H91" s="139"/>
      <c r="I91" s="139">
        <v>0</v>
      </c>
      <c r="J91" s="142"/>
      <c r="K91" s="142"/>
      <c r="L91" s="142"/>
      <c r="M91" s="144">
        <f t="shared" si="15"/>
        <v>0</v>
      </c>
      <c r="N91" s="145">
        <f t="shared" si="16"/>
        <v>0</v>
      </c>
      <c r="O91" s="146">
        <f t="shared" si="17"/>
        <v>0</v>
      </c>
      <c r="P91" s="145">
        <f t="shared" si="18"/>
        <v>0</v>
      </c>
      <c r="Q91" s="146">
        <f t="shared" si="19"/>
        <v>0</v>
      </c>
      <c r="R91" s="145">
        <f t="shared" si="23"/>
        <v>0</v>
      </c>
      <c r="S91" s="145">
        <f t="shared" si="20"/>
        <v>0</v>
      </c>
      <c r="T91" s="145">
        <f t="shared" si="21"/>
        <v>0</v>
      </c>
      <c r="U91" s="146">
        <f t="shared" si="22"/>
        <v>0</v>
      </c>
      <c r="V91" s="145">
        <f t="shared" si="24"/>
        <v>0</v>
      </c>
      <c r="W91" s="151"/>
      <c r="X91" s="151"/>
      <c r="Y91" s="151"/>
      <c r="AB91" s="154"/>
    </row>
    <row r="92" spans="1:29" ht="35.25" customHeight="1" x14ac:dyDescent="0.25">
      <c r="A92" s="135">
        <v>84</v>
      </c>
      <c r="B92" s="161" t="s">
        <v>853</v>
      </c>
      <c r="C92" s="161" t="s">
        <v>51</v>
      </c>
      <c r="D92" s="140"/>
      <c r="E92" s="141"/>
      <c r="F92" s="141">
        <v>50.54</v>
      </c>
      <c r="G92" s="257"/>
      <c r="H92" s="257"/>
      <c r="I92" s="257">
        <v>138</v>
      </c>
      <c r="J92" s="255"/>
      <c r="K92" s="255"/>
      <c r="L92" s="255">
        <f>I92/F92</f>
        <v>2.730510486743174</v>
      </c>
      <c r="M92" s="200">
        <v>5.0999999999999996</v>
      </c>
      <c r="N92" s="219">
        <f t="shared" si="16"/>
        <v>7</v>
      </c>
      <c r="O92" s="146">
        <f t="shared" si="17"/>
        <v>7.0379999999999994</v>
      </c>
      <c r="P92" s="203">
        <f t="shared" si="18"/>
        <v>1</v>
      </c>
      <c r="Q92" s="146">
        <f t="shared" si="19"/>
        <v>1.75</v>
      </c>
      <c r="R92" s="145">
        <v>25</v>
      </c>
      <c r="S92" s="203">
        <f t="shared" si="20"/>
        <v>5</v>
      </c>
      <c r="T92" s="203">
        <v>1</v>
      </c>
      <c r="U92" s="146">
        <f t="shared" si="22"/>
        <v>3.5</v>
      </c>
      <c r="V92" s="145">
        <v>50</v>
      </c>
      <c r="W92" s="252">
        <v>7</v>
      </c>
      <c r="X92" s="179">
        <v>1</v>
      </c>
      <c r="Y92" s="179">
        <v>1</v>
      </c>
      <c r="Z92" s="145">
        <v>0</v>
      </c>
      <c r="AA92" s="145">
        <v>0</v>
      </c>
      <c r="AC92" s="154">
        <v>4</v>
      </c>
    </row>
    <row r="93" spans="1:29" ht="45.75" hidden="1" customHeight="1" x14ac:dyDescent="0.25">
      <c r="A93" s="135">
        <v>85</v>
      </c>
      <c r="B93" s="294" t="s">
        <v>86</v>
      </c>
      <c r="C93" s="294" t="s">
        <v>51</v>
      </c>
      <c r="D93" s="140"/>
      <c r="E93" s="141"/>
      <c r="F93" s="141">
        <v>252.31</v>
      </c>
      <c r="G93" s="139"/>
      <c r="H93" s="139"/>
      <c r="I93" s="139">
        <v>507</v>
      </c>
      <c r="J93" s="142"/>
      <c r="K93" s="142"/>
      <c r="L93" s="142">
        <f>I93/F93</f>
        <v>2.0094328405532877</v>
      </c>
      <c r="M93" s="144">
        <v>0</v>
      </c>
      <c r="N93" s="219">
        <f t="shared" si="16"/>
        <v>0</v>
      </c>
      <c r="O93" s="146">
        <f t="shared" si="17"/>
        <v>0</v>
      </c>
      <c r="P93" s="219">
        <f t="shared" si="18"/>
        <v>0</v>
      </c>
      <c r="Q93" s="146">
        <f t="shared" si="19"/>
        <v>0</v>
      </c>
      <c r="R93" s="145">
        <v>25</v>
      </c>
      <c r="S93" s="145">
        <f t="shared" si="20"/>
        <v>0</v>
      </c>
      <c r="T93" s="219">
        <f t="shared" si="21"/>
        <v>0</v>
      </c>
      <c r="U93" s="146">
        <f t="shared" si="22"/>
        <v>0</v>
      </c>
      <c r="V93" s="145">
        <v>50</v>
      </c>
      <c r="W93" s="252">
        <v>0</v>
      </c>
      <c r="X93" s="179"/>
      <c r="Y93" s="179"/>
      <c r="Z93" s="145">
        <v>0</v>
      </c>
      <c r="AA93" s="145"/>
      <c r="AB93" s="154"/>
    </row>
    <row r="94" spans="1:29" ht="12" hidden="1" customHeight="1" x14ac:dyDescent="0.25">
      <c r="A94" s="135">
        <v>86</v>
      </c>
      <c r="B94" s="161" t="s">
        <v>444</v>
      </c>
      <c r="C94" s="161" t="s">
        <v>51</v>
      </c>
      <c r="D94" s="140"/>
      <c r="E94" s="141"/>
      <c r="F94" s="141"/>
      <c r="G94" s="139"/>
      <c r="H94" s="139"/>
      <c r="I94" s="139"/>
      <c r="J94" s="142"/>
      <c r="K94" s="142"/>
      <c r="L94" s="142"/>
      <c r="M94" s="144">
        <f t="shared" si="15"/>
        <v>0</v>
      </c>
      <c r="N94" s="145">
        <f t="shared" si="16"/>
        <v>0</v>
      </c>
      <c r="O94" s="146">
        <f t="shared" si="17"/>
        <v>0</v>
      </c>
      <c r="P94" s="145">
        <f t="shared" si="18"/>
        <v>0</v>
      </c>
      <c r="Q94" s="146">
        <f t="shared" si="19"/>
        <v>0</v>
      </c>
      <c r="R94" s="145">
        <f t="shared" si="23"/>
        <v>0</v>
      </c>
      <c r="S94" s="145">
        <f t="shared" si="20"/>
        <v>0</v>
      </c>
      <c r="T94" s="145">
        <f t="shared" si="21"/>
        <v>0</v>
      </c>
      <c r="U94" s="146">
        <f t="shared" si="22"/>
        <v>0</v>
      </c>
      <c r="V94" s="145">
        <f t="shared" si="24"/>
        <v>0</v>
      </c>
      <c r="W94" s="151"/>
      <c r="X94" s="151"/>
      <c r="Y94" s="151"/>
      <c r="AB94" s="154"/>
    </row>
    <row r="95" spans="1:29" ht="31.5" hidden="1" customHeight="1" x14ac:dyDescent="0.25">
      <c r="A95" s="135">
        <v>87</v>
      </c>
      <c r="B95" s="294" t="s">
        <v>54</v>
      </c>
      <c r="C95" s="294" t="s">
        <v>53</v>
      </c>
      <c r="D95" s="140"/>
      <c r="E95" s="141"/>
      <c r="F95" s="141">
        <v>193.8</v>
      </c>
      <c r="G95" s="139"/>
      <c r="H95" s="139"/>
      <c r="I95" s="139">
        <v>515</v>
      </c>
      <c r="J95" s="142"/>
      <c r="K95" s="142"/>
      <c r="L95" s="142">
        <f>I95/F95</f>
        <v>2.657378740970072</v>
      </c>
      <c r="M95" s="144">
        <v>0</v>
      </c>
      <c r="N95" s="219">
        <f t="shared" si="16"/>
        <v>0</v>
      </c>
      <c r="O95" s="146">
        <f t="shared" si="17"/>
        <v>0</v>
      </c>
      <c r="P95" s="219">
        <f t="shared" si="18"/>
        <v>0</v>
      </c>
      <c r="Q95" s="146">
        <f t="shared" si="19"/>
        <v>0</v>
      </c>
      <c r="R95" s="145">
        <v>25</v>
      </c>
      <c r="S95" s="145">
        <f t="shared" si="20"/>
        <v>0</v>
      </c>
      <c r="T95" s="219">
        <f t="shared" si="21"/>
        <v>0</v>
      </c>
      <c r="U95" s="146">
        <f t="shared" si="22"/>
        <v>0</v>
      </c>
      <c r="V95" s="145">
        <v>50</v>
      </c>
      <c r="W95" s="252">
        <v>0</v>
      </c>
      <c r="X95" s="179"/>
      <c r="Y95" s="179"/>
      <c r="Z95" s="145">
        <v>0</v>
      </c>
      <c r="AA95" s="145"/>
      <c r="AB95" s="154"/>
    </row>
    <row r="96" spans="1:29" ht="15.75" hidden="1" customHeight="1" x14ac:dyDescent="0.25">
      <c r="A96" s="135">
        <v>88</v>
      </c>
      <c r="B96" s="294" t="s">
        <v>2</v>
      </c>
      <c r="C96" s="294" t="s">
        <v>53</v>
      </c>
      <c r="D96" s="140"/>
      <c r="E96" s="141"/>
      <c r="F96" s="141">
        <v>65.55</v>
      </c>
      <c r="G96" s="139"/>
      <c r="H96" s="139"/>
      <c r="I96" s="139">
        <v>143</v>
      </c>
      <c r="J96" s="142"/>
      <c r="K96" s="142"/>
      <c r="L96" s="142">
        <f>I96/F96</f>
        <v>2.181540808543097</v>
      </c>
      <c r="M96" s="200">
        <v>0</v>
      </c>
      <c r="N96" s="219">
        <f t="shared" si="16"/>
        <v>0</v>
      </c>
      <c r="O96" s="146">
        <f t="shared" si="17"/>
        <v>0</v>
      </c>
      <c r="P96" s="219">
        <f t="shared" si="18"/>
        <v>0</v>
      </c>
      <c r="Q96" s="146">
        <f t="shared" si="19"/>
        <v>0</v>
      </c>
      <c r="R96" s="145">
        <v>25</v>
      </c>
      <c r="S96" s="145">
        <f t="shared" si="20"/>
        <v>0</v>
      </c>
      <c r="T96" s="219">
        <f t="shared" si="21"/>
        <v>0</v>
      </c>
      <c r="U96" s="146">
        <f t="shared" si="22"/>
        <v>0</v>
      </c>
      <c r="V96" s="145">
        <v>50</v>
      </c>
      <c r="W96" s="252"/>
      <c r="X96" s="179"/>
      <c r="Y96" s="179"/>
      <c r="Z96" s="145">
        <v>0</v>
      </c>
      <c r="AA96" s="145"/>
      <c r="AB96" s="154"/>
    </row>
    <row r="97" spans="1:29" ht="15.75" hidden="1" customHeight="1" x14ac:dyDescent="0.25">
      <c r="A97" s="135">
        <v>89</v>
      </c>
      <c r="B97" s="161" t="s">
        <v>444</v>
      </c>
      <c r="C97" s="161" t="s">
        <v>53</v>
      </c>
      <c r="D97" s="140"/>
      <c r="E97" s="141"/>
      <c r="F97" s="141"/>
      <c r="G97" s="139"/>
      <c r="H97" s="139"/>
      <c r="I97" s="139"/>
      <c r="J97" s="142"/>
      <c r="K97" s="142"/>
      <c r="L97" s="142"/>
      <c r="M97" s="144">
        <f t="shared" si="15"/>
        <v>0</v>
      </c>
      <c r="N97" s="145">
        <f t="shared" si="16"/>
        <v>0</v>
      </c>
      <c r="O97" s="146">
        <f t="shared" si="17"/>
        <v>0</v>
      </c>
      <c r="P97" s="145">
        <f t="shared" si="18"/>
        <v>0</v>
      </c>
      <c r="Q97" s="146">
        <f t="shared" si="19"/>
        <v>0</v>
      </c>
      <c r="R97" s="145">
        <f t="shared" si="23"/>
        <v>0</v>
      </c>
      <c r="S97" s="145">
        <f t="shared" si="20"/>
        <v>0</v>
      </c>
      <c r="T97" s="145">
        <f t="shared" si="21"/>
        <v>0</v>
      </c>
      <c r="U97" s="146">
        <f t="shared" si="22"/>
        <v>0</v>
      </c>
      <c r="V97" s="145">
        <f t="shared" si="24"/>
        <v>0</v>
      </c>
      <c r="W97" s="151"/>
      <c r="X97" s="151"/>
      <c r="Y97" s="151"/>
      <c r="AB97" s="154"/>
    </row>
    <row r="98" spans="1:29" ht="27.75" hidden="1" customHeight="1" x14ac:dyDescent="0.25">
      <c r="A98" s="135">
        <v>90</v>
      </c>
      <c r="B98" s="161" t="s">
        <v>854</v>
      </c>
      <c r="C98" s="161" t="s">
        <v>9</v>
      </c>
      <c r="D98" s="140"/>
      <c r="E98" s="141"/>
      <c r="F98" s="141"/>
      <c r="G98" s="139"/>
      <c r="H98" s="139"/>
      <c r="I98" s="139"/>
      <c r="J98" s="142"/>
      <c r="K98" s="142"/>
      <c r="L98" s="142"/>
      <c r="M98" s="144">
        <f t="shared" si="15"/>
        <v>0</v>
      </c>
      <c r="N98" s="145">
        <f t="shared" si="16"/>
        <v>0</v>
      </c>
      <c r="O98" s="146">
        <f t="shared" si="17"/>
        <v>0</v>
      </c>
      <c r="P98" s="145">
        <f t="shared" si="18"/>
        <v>0</v>
      </c>
      <c r="Q98" s="146">
        <f t="shared" si="19"/>
        <v>0</v>
      </c>
      <c r="R98" s="145">
        <f t="shared" si="23"/>
        <v>0</v>
      </c>
      <c r="S98" s="145">
        <f t="shared" si="20"/>
        <v>0</v>
      </c>
      <c r="T98" s="145">
        <f t="shared" si="21"/>
        <v>0</v>
      </c>
      <c r="U98" s="146">
        <f t="shared" si="22"/>
        <v>0</v>
      </c>
      <c r="V98" s="145">
        <f t="shared" si="24"/>
        <v>0</v>
      </c>
      <c r="W98" s="151"/>
      <c r="X98" s="151"/>
      <c r="Y98" s="151"/>
      <c r="AB98" s="154"/>
    </row>
    <row r="99" spans="1:29" ht="31.5" x14ac:dyDescent="0.25">
      <c r="A99" s="135">
        <v>91</v>
      </c>
      <c r="B99" s="161" t="s">
        <v>668</v>
      </c>
      <c r="C99" s="161" t="s">
        <v>970</v>
      </c>
      <c r="D99" s="140"/>
      <c r="E99" s="141"/>
      <c r="F99" s="262">
        <v>221</v>
      </c>
      <c r="G99" s="257">
        <v>624</v>
      </c>
      <c r="H99" s="257">
        <v>977</v>
      </c>
      <c r="I99" s="257">
        <v>1298</v>
      </c>
      <c r="J99" s="255">
        <v>3.1</v>
      </c>
      <c r="K99" s="255">
        <v>4.8499999999999996</v>
      </c>
      <c r="L99" s="255">
        <f>I99/F99</f>
        <v>5.873303167420814</v>
      </c>
      <c r="M99" s="200">
        <v>7</v>
      </c>
      <c r="N99" s="219">
        <f t="shared" si="16"/>
        <v>90</v>
      </c>
      <c r="O99" s="146">
        <f t="shared" si="17"/>
        <v>90.86</v>
      </c>
      <c r="P99" s="203">
        <f t="shared" si="18"/>
        <v>7</v>
      </c>
      <c r="Q99" s="146">
        <f t="shared" si="19"/>
        <v>7.2</v>
      </c>
      <c r="R99" s="145">
        <v>8</v>
      </c>
      <c r="S99" s="203">
        <f t="shared" si="20"/>
        <v>38</v>
      </c>
      <c r="T99" s="203">
        <f t="shared" si="21"/>
        <v>45</v>
      </c>
      <c r="U99" s="146">
        <f t="shared" si="22"/>
        <v>45</v>
      </c>
      <c r="V99" s="145">
        <v>50</v>
      </c>
      <c r="W99" s="252">
        <v>90</v>
      </c>
      <c r="X99" s="179">
        <v>7</v>
      </c>
      <c r="Y99" s="179">
        <v>45</v>
      </c>
      <c r="Z99" s="145">
        <v>58</v>
      </c>
      <c r="AA99" s="145">
        <v>45</v>
      </c>
      <c r="AB99" s="430"/>
      <c r="AC99" s="154">
        <v>4</v>
      </c>
    </row>
    <row r="100" spans="1:29" ht="31.5" x14ac:dyDescent="0.25">
      <c r="A100" s="135">
        <v>92</v>
      </c>
      <c r="B100" s="263" t="s">
        <v>10</v>
      </c>
      <c r="C100" s="161" t="s">
        <v>9</v>
      </c>
      <c r="D100" s="140"/>
      <c r="E100" s="141"/>
      <c r="F100" s="141">
        <v>164.4</v>
      </c>
      <c r="G100" s="257">
        <v>651</v>
      </c>
      <c r="H100" s="257">
        <v>698</v>
      </c>
      <c r="I100" s="257">
        <v>868</v>
      </c>
      <c r="J100" s="255">
        <v>3.96</v>
      </c>
      <c r="K100" s="255">
        <v>4.25</v>
      </c>
      <c r="L100" s="255">
        <f>I100/F100</f>
        <v>5.2798053527980535</v>
      </c>
      <c r="M100" s="200">
        <v>4.7</v>
      </c>
      <c r="N100" s="219">
        <f t="shared" si="16"/>
        <v>40</v>
      </c>
      <c r="O100" s="146">
        <f t="shared" si="17"/>
        <v>40.796000000000006</v>
      </c>
      <c r="P100" s="203">
        <f t="shared" si="18"/>
        <v>0</v>
      </c>
      <c r="Q100" s="146">
        <f t="shared" si="19"/>
        <v>0</v>
      </c>
      <c r="R100" s="145">
        <v>0</v>
      </c>
      <c r="S100" s="203">
        <f t="shared" si="20"/>
        <v>25</v>
      </c>
      <c r="T100" s="203">
        <f t="shared" si="21"/>
        <v>15</v>
      </c>
      <c r="U100" s="146">
        <f t="shared" si="22"/>
        <v>15.2</v>
      </c>
      <c r="V100" s="145">
        <v>38</v>
      </c>
      <c r="W100" s="252">
        <v>40</v>
      </c>
      <c r="X100" s="179">
        <v>0</v>
      </c>
      <c r="Y100" s="179">
        <v>15</v>
      </c>
      <c r="Z100" s="145">
        <v>30</v>
      </c>
      <c r="AA100" s="145">
        <v>20</v>
      </c>
      <c r="AB100" s="430"/>
      <c r="AC100" s="154">
        <v>4</v>
      </c>
    </row>
    <row r="101" spans="1:29" x14ac:dyDescent="0.25">
      <c r="A101" s="135">
        <v>93</v>
      </c>
      <c r="B101" s="161" t="s">
        <v>2</v>
      </c>
      <c r="C101" s="161" t="s">
        <v>9</v>
      </c>
      <c r="D101" s="140"/>
      <c r="E101" s="141"/>
      <c r="F101" s="141">
        <v>69.3</v>
      </c>
      <c r="G101" s="257">
        <v>158</v>
      </c>
      <c r="H101" s="257">
        <v>94</v>
      </c>
      <c r="I101" s="257">
        <v>77</v>
      </c>
      <c r="J101" s="255">
        <v>2.2799999999999998</v>
      </c>
      <c r="K101" s="255">
        <v>1.36</v>
      </c>
      <c r="L101" s="255">
        <f>I101/F101</f>
        <v>1.1111111111111112</v>
      </c>
      <c r="M101" s="200">
        <f t="shared" si="15"/>
        <v>5</v>
      </c>
      <c r="N101" s="219">
        <f t="shared" si="16"/>
        <v>3</v>
      </c>
      <c r="O101" s="146">
        <f t="shared" si="17"/>
        <v>3.85</v>
      </c>
      <c r="P101" s="203">
        <f t="shared" si="18"/>
        <v>0</v>
      </c>
      <c r="Q101" s="146">
        <f t="shared" si="19"/>
        <v>0.75</v>
      </c>
      <c r="R101" s="145">
        <v>25</v>
      </c>
      <c r="S101" s="203">
        <f t="shared" si="20"/>
        <v>2</v>
      </c>
      <c r="T101" s="203">
        <f t="shared" si="21"/>
        <v>1</v>
      </c>
      <c r="U101" s="146">
        <f t="shared" si="22"/>
        <v>1.5</v>
      </c>
      <c r="V101" s="145">
        <v>50</v>
      </c>
      <c r="W101" s="252" t="s">
        <v>916</v>
      </c>
      <c r="X101" s="179"/>
      <c r="Y101" s="179"/>
      <c r="Z101" s="145">
        <v>2</v>
      </c>
      <c r="AA101" s="145">
        <v>1</v>
      </c>
      <c r="AB101" s="430"/>
      <c r="AC101" s="154">
        <v>4</v>
      </c>
    </row>
    <row r="102" spans="1:29" ht="15.75" hidden="1" customHeight="1" x14ac:dyDescent="0.25">
      <c r="A102" s="135">
        <v>94</v>
      </c>
      <c r="B102" s="161" t="s">
        <v>444</v>
      </c>
      <c r="C102" s="161" t="s">
        <v>9</v>
      </c>
      <c r="D102" s="140"/>
      <c r="E102" s="141"/>
      <c r="F102" s="141"/>
      <c r="G102" s="139"/>
      <c r="H102" s="139"/>
      <c r="I102" s="139"/>
      <c r="J102" s="142"/>
      <c r="K102" s="142"/>
      <c r="L102" s="142"/>
      <c r="M102" s="144">
        <f t="shared" si="15"/>
        <v>0</v>
      </c>
      <c r="N102" s="145">
        <f t="shared" si="16"/>
        <v>0</v>
      </c>
      <c r="O102" s="146">
        <f t="shared" si="17"/>
        <v>0</v>
      </c>
      <c r="P102" s="145">
        <f t="shared" si="18"/>
        <v>0</v>
      </c>
      <c r="Q102" s="146">
        <f t="shared" si="19"/>
        <v>0</v>
      </c>
      <c r="R102" s="145">
        <f t="shared" si="23"/>
        <v>0</v>
      </c>
      <c r="S102" s="145">
        <f t="shared" si="20"/>
        <v>0</v>
      </c>
      <c r="T102" s="145">
        <f t="shared" si="21"/>
        <v>0</v>
      </c>
      <c r="U102" s="146">
        <f t="shared" si="22"/>
        <v>0</v>
      </c>
      <c r="V102" s="145">
        <f t="shared" si="24"/>
        <v>0</v>
      </c>
      <c r="W102" s="151"/>
      <c r="X102" s="151"/>
      <c r="Y102" s="151"/>
      <c r="AB102" s="154"/>
    </row>
    <row r="103" spans="1:29" ht="15.75" hidden="1" customHeight="1" x14ac:dyDescent="0.25">
      <c r="A103" s="135">
        <v>95</v>
      </c>
      <c r="B103" s="161" t="s">
        <v>855</v>
      </c>
      <c r="C103" s="161" t="s">
        <v>55</v>
      </c>
      <c r="D103" s="140"/>
      <c r="E103" s="141"/>
      <c r="F103" s="141">
        <v>28.08</v>
      </c>
      <c r="G103" s="139"/>
      <c r="H103" s="139"/>
      <c r="I103" s="139">
        <v>0</v>
      </c>
      <c r="J103" s="142"/>
      <c r="K103" s="142"/>
      <c r="L103" s="142"/>
      <c r="M103" s="144">
        <f t="shared" si="15"/>
        <v>0</v>
      </c>
      <c r="N103" s="145">
        <f t="shared" si="16"/>
        <v>0</v>
      </c>
      <c r="O103" s="146">
        <f t="shared" si="17"/>
        <v>0</v>
      </c>
      <c r="P103" s="145">
        <f t="shared" si="18"/>
        <v>0</v>
      </c>
      <c r="Q103" s="146">
        <f t="shared" si="19"/>
        <v>0</v>
      </c>
      <c r="R103" s="145">
        <f t="shared" si="23"/>
        <v>0</v>
      </c>
      <c r="S103" s="145">
        <f t="shared" si="20"/>
        <v>0</v>
      </c>
      <c r="T103" s="145">
        <f t="shared" si="21"/>
        <v>0</v>
      </c>
      <c r="U103" s="146">
        <f t="shared" si="22"/>
        <v>0</v>
      </c>
      <c r="V103" s="145">
        <f t="shared" si="24"/>
        <v>0</v>
      </c>
      <c r="W103" s="151"/>
      <c r="X103" s="151"/>
      <c r="Y103" s="151"/>
      <c r="AB103" s="154"/>
    </row>
    <row r="104" spans="1:29" ht="15.75" hidden="1" customHeight="1" x14ac:dyDescent="0.25">
      <c r="A104" s="135">
        <v>96</v>
      </c>
      <c r="B104" s="161" t="s">
        <v>843</v>
      </c>
      <c r="C104" s="161" t="s">
        <v>55</v>
      </c>
      <c r="D104" s="140"/>
      <c r="E104" s="141"/>
      <c r="F104" s="141">
        <v>185.19</v>
      </c>
      <c r="G104" s="139"/>
      <c r="H104" s="139"/>
      <c r="I104" s="139"/>
      <c r="J104" s="142"/>
      <c r="K104" s="142"/>
      <c r="L104" s="142"/>
      <c r="M104" s="144">
        <f t="shared" si="15"/>
        <v>0</v>
      </c>
      <c r="N104" s="145">
        <f t="shared" si="16"/>
        <v>0</v>
      </c>
      <c r="O104" s="146">
        <f t="shared" si="17"/>
        <v>0</v>
      </c>
      <c r="P104" s="145">
        <f t="shared" si="18"/>
        <v>0</v>
      </c>
      <c r="Q104" s="146">
        <f t="shared" si="19"/>
        <v>0</v>
      </c>
      <c r="R104" s="145">
        <f t="shared" si="23"/>
        <v>0</v>
      </c>
      <c r="S104" s="145">
        <f t="shared" si="20"/>
        <v>0</v>
      </c>
      <c r="T104" s="145">
        <f t="shared" si="21"/>
        <v>0</v>
      </c>
      <c r="U104" s="146">
        <f t="shared" si="22"/>
        <v>0</v>
      </c>
      <c r="V104" s="145">
        <f t="shared" si="24"/>
        <v>0</v>
      </c>
      <c r="W104" s="151"/>
      <c r="X104" s="151"/>
      <c r="Y104" s="151"/>
      <c r="AB104" s="154"/>
    </row>
    <row r="105" spans="1:29" ht="15.75" hidden="1" customHeight="1" x14ac:dyDescent="0.25">
      <c r="A105" s="135">
        <v>97</v>
      </c>
      <c r="B105" s="161" t="s">
        <v>851</v>
      </c>
      <c r="C105" s="161" t="s">
        <v>55</v>
      </c>
      <c r="D105" s="140"/>
      <c r="E105" s="141"/>
      <c r="F105" s="141">
        <v>26.86</v>
      </c>
      <c r="G105" s="139"/>
      <c r="H105" s="139"/>
      <c r="I105" s="139">
        <v>0</v>
      </c>
      <c r="J105" s="142"/>
      <c r="K105" s="142"/>
      <c r="L105" s="142"/>
      <c r="M105" s="144">
        <f t="shared" si="15"/>
        <v>0</v>
      </c>
      <c r="N105" s="145">
        <f t="shared" si="16"/>
        <v>0</v>
      </c>
      <c r="O105" s="146">
        <f t="shared" si="17"/>
        <v>0</v>
      </c>
      <c r="P105" s="145">
        <f t="shared" si="18"/>
        <v>0</v>
      </c>
      <c r="Q105" s="146">
        <f t="shared" si="19"/>
        <v>0</v>
      </c>
      <c r="R105" s="145">
        <f t="shared" si="23"/>
        <v>0</v>
      </c>
      <c r="S105" s="145">
        <f t="shared" si="20"/>
        <v>0</v>
      </c>
      <c r="T105" s="145">
        <f t="shared" si="21"/>
        <v>0</v>
      </c>
      <c r="U105" s="146">
        <f t="shared" si="22"/>
        <v>0</v>
      </c>
      <c r="V105" s="145">
        <f t="shared" si="24"/>
        <v>0</v>
      </c>
      <c r="W105" s="151"/>
      <c r="X105" s="151"/>
      <c r="Y105" s="151"/>
      <c r="AB105" s="154"/>
    </row>
    <row r="106" spans="1:29" ht="63" hidden="1" customHeight="1" x14ac:dyDescent="0.25">
      <c r="A106" s="135">
        <v>98</v>
      </c>
      <c r="B106" s="161" t="s">
        <v>693</v>
      </c>
      <c r="C106" s="161" t="s">
        <v>55</v>
      </c>
      <c r="D106" s="140"/>
      <c r="E106" s="141"/>
      <c r="F106" s="141">
        <v>0</v>
      </c>
      <c r="G106" s="139"/>
      <c r="H106" s="139"/>
      <c r="I106" s="139">
        <v>0</v>
      </c>
      <c r="J106" s="142"/>
      <c r="K106" s="142"/>
      <c r="L106" s="142"/>
      <c r="M106" s="144">
        <f t="shared" si="15"/>
        <v>0</v>
      </c>
      <c r="N106" s="145">
        <f t="shared" si="16"/>
        <v>0</v>
      </c>
      <c r="O106" s="146">
        <f t="shared" si="17"/>
        <v>0</v>
      </c>
      <c r="P106" s="145">
        <f t="shared" si="18"/>
        <v>0</v>
      </c>
      <c r="Q106" s="146">
        <f t="shared" si="19"/>
        <v>0</v>
      </c>
      <c r="R106" s="145">
        <f t="shared" si="23"/>
        <v>0</v>
      </c>
      <c r="S106" s="145">
        <f t="shared" si="20"/>
        <v>0</v>
      </c>
      <c r="T106" s="145">
        <f t="shared" si="21"/>
        <v>0</v>
      </c>
      <c r="U106" s="146">
        <f t="shared" si="22"/>
        <v>0</v>
      </c>
      <c r="V106" s="145">
        <f t="shared" si="24"/>
        <v>0</v>
      </c>
      <c r="W106" s="151"/>
      <c r="X106" s="151"/>
      <c r="Y106" s="151"/>
      <c r="AB106" s="154"/>
    </row>
    <row r="107" spans="1:29" ht="66" customHeight="1" x14ac:dyDescent="0.25">
      <c r="A107" s="135">
        <v>99</v>
      </c>
      <c r="B107" s="294" t="s">
        <v>694</v>
      </c>
      <c r="C107" s="294" t="s">
        <v>55</v>
      </c>
      <c r="D107" s="140"/>
      <c r="E107" s="141"/>
      <c r="F107" s="141">
        <v>163.58000000000001</v>
      </c>
      <c r="G107" s="257"/>
      <c r="H107" s="257">
        <v>556</v>
      </c>
      <c r="I107" s="257">
        <v>865</v>
      </c>
      <c r="J107" s="255"/>
      <c r="K107" s="255">
        <v>3.4</v>
      </c>
      <c r="L107" s="255">
        <f>I107/F107</f>
        <v>5.2879325100868071</v>
      </c>
      <c r="M107" s="200">
        <v>0</v>
      </c>
      <c r="N107" s="219">
        <f t="shared" si="16"/>
        <v>0</v>
      </c>
      <c r="O107" s="146">
        <f t="shared" si="17"/>
        <v>0</v>
      </c>
      <c r="P107" s="203">
        <f t="shared" si="18"/>
        <v>0</v>
      </c>
      <c r="Q107" s="146">
        <f t="shared" si="19"/>
        <v>0</v>
      </c>
      <c r="R107" s="145">
        <v>25</v>
      </c>
      <c r="S107" s="203">
        <f t="shared" si="20"/>
        <v>0</v>
      </c>
      <c r="T107" s="203">
        <f t="shared" si="21"/>
        <v>0</v>
      </c>
      <c r="U107" s="146">
        <f t="shared" si="22"/>
        <v>0</v>
      </c>
      <c r="V107" s="145">
        <v>50</v>
      </c>
      <c r="W107" s="252">
        <v>15</v>
      </c>
      <c r="X107" s="179"/>
      <c r="Y107" s="179"/>
      <c r="Z107" s="145">
        <v>0</v>
      </c>
      <c r="AA107" s="145"/>
      <c r="AB107" s="486" t="s">
        <v>987</v>
      </c>
    </row>
    <row r="108" spans="1:29" ht="15.75" hidden="1" customHeight="1" x14ac:dyDescent="0.25">
      <c r="A108" s="135">
        <v>100</v>
      </c>
      <c r="B108" s="294" t="s">
        <v>2</v>
      </c>
      <c r="C108" s="294" t="s">
        <v>55</v>
      </c>
      <c r="D108" s="140"/>
      <c r="E108" s="141"/>
      <c r="F108" s="141">
        <v>116.87</v>
      </c>
      <c r="G108" s="139"/>
      <c r="H108" s="139"/>
      <c r="I108" s="139">
        <v>220</v>
      </c>
      <c r="J108" s="142"/>
      <c r="K108" s="142"/>
      <c r="L108" s="142">
        <f>I108/F108</f>
        <v>1.8824334730897578</v>
      </c>
      <c r="M108" s="144">
        <v>0</v>
      </c>
      <c r="N108" s="219">
        <f t="shared" si="16"/>
        <v>0</v>
      </c>
      <c r="O108" s="146">
        <f t="shared" si="17"/>
        <v>0</v>
      </c>
      <c r="P108" s="219">
        <f t="shared" si="18"/>
        <v>0</v>
      </c>
      <c r="Q108" s="146">
        <f t="shared" si="19"/>
        <v>0</v>
      </c>
      <c r="R108" s="145">
        <v>25</v>
      </c>
      <c r="S108" s="145">
        <f t="shared" si="20"/>
        <v>0</v>
      </c>
      <c r="T108" s="219">
        <f t="shared" si="21"/>
        <v>0</v>
      </c>
      <c r="U108" s="146">
        <f t="shared" si="22"/>
        <v>0</v>
      </c>
      <c r="V108" s="145">
        <v>50</v>
      </c>
      <c r="W108" s="252"/>
      <c r="X108" s="179"/>
      <c r="Y108" s="179"/>
      <c r="Z108" s="145">
        <v>0</v>
      </c>
      <c r="AA108" s="145"/>
      <c r="AB108" s="154"/>
    </row>
    <row r="109" spans="1:29" ht="15.75" hidden="1" customHeight="1" x14ac:dyDescent="0.25">
      <c r="A109" s="135">
        <v>101</v>
      </c>
      <c r="B109" s="294" t="s">
        <v>57</v>
      </c>
      <c r="C109" s="294" t="s">
        <v>55</v>
      </c>
      <c r="D109" s="140"/>
      <c r="E109" s="141"/>
      <c r="F109" s="141">
        <v>50.96</v>
      </c>
      <c r="G109" s="139"/>
      <c r="H109" s="139"/>
      <c r="I109" s="139">
        <v>1546</v>
      </c>
      <c r="J109" s="142"/>
      <c r="K109" s="142"/>
      <c r="L109" s="142">
        <f>I109/F109</f>
        <v>30.337519623233909</v>
      </c>
      <c r="M109" s="144">
        <v>0</v>
      </c>
      <c r="N109" s="219">
        <f t="shared" si="16"/>
        <v>0</v>
      </c>
      <c r="O109" s="146">
        <f t="shared" si="17"/>
        <v>0</v>
      </c>
      <c r="P109" s="219">
        <f t="shared" si="18"/>
        <v>0</v>
      </c>
      <c r="Q109" s="146">
        <f t="shared" si="19"/>
        <v>0</v>
      </c>
      <c r="R109" s="145">
        <v>25</v>
      </c>
      <c r="S109" s="145">
        <f t="shared" si="20"/>
        <v>0</v>
      </c>
      <c r="T109" s="219">
        <f t="shared" si="21"/>
        <v>0</v>
      </c>
      <c r="U109" s="146">
        <f t="shared" si="22"/>
        <v>0</v>
      </c>
      <c r="V109" s="145">
        <v>50</v>
      </c>
      <c r="W109" s="252">
        <v>0</v>
      </c>
      <c r="X109" s="179"/>
      <c r="Y109" s="179"/>
      <c r="Z109" s="145">
        <v>0</v>
      </c>
      <c r="AA109" s="145"/>
      <c r="AB109" s="154"/>
    </row>
    <row r="110" spans="1:29" ht="47.25" hidden="1" customHeight="1" x14ac:dyDescent="0.25">
      <c r="A110" s="135">
        <v>102</v>
      </c>
      <c r="B110" s="294" t="s">
        <v>86</v>
      </c>
      <c r="C110" s="294" t="s">
        <v>55</v>
      </c>
      <c r="D110" s="140"/>
      <c r="E110" s="141"/>
      <c r="F110" s="141">
        <v>30.2</v>
      </c>
      <c r="G110" s="139"/>
      <c r="H110" s="139"/>
      <c r="I110" s="139">
        <v>45</v>
      </c>
      <c r="J110" s="142"/>
      <c r="K110" s="142"/>
      <c r="L110" s="142">
        <f>I110/F110</f>
        <v>1.490066225165563</v>
      </c>
      <c r="M110" s="144">
        <v>0</v>
      </c>
      <c r="N110" s="219">
        <f t="shared" si="16"/>
        <v>0</v>
      </c>
      <c r="O110" s="146">
        <f t="shared" si="17"/>
        <v>0</v>
      </c>
      <c r="P110" s="219">
        <f t="shared" si="18"/>
        <v>0</v>
      </c>
      <c r="Q110" s="146">
        <f t="shared" si="19"/>
        <v>0</v>
      </c>
      <c r="R110" s="145">
        <v>25</v>
      </c>
      <c r="S110" s="145">
        <f t="shared" si="20"/>
        <v>0</v>
      </c>
      <c r="T110" s="219">
        <f t="shared" si="21"/>
        <v>0</v>
      </c>
      <c r="U110" s="146">
        <f t="shared" si="22"/>
        <v>0</v>
      </c>
      <c r="V110" s="145">
        <v>50</v>
      </c>
      <c r="W110" s="252"/>
      <c r="X110" s="179"/>
      <c r="Y110" s="179"/>
      <c r="Z110" s="145">
        <v>0</v>
      </c>
      <c r="AA110" s="145"/>
      <c r="AB110" s="154"/>
    </row>
    <row r="111" spans="1:29" ht="15.75" hidden="1" customHeight="1" x14ac:dyDescent="0.25">
      <c r="A111" s="135">
        <v>103</v>
      </c>
      <c r="B111" s="161" t="s">
        <v>444</v>
      </c>
      <c r="C111" s="161" t="s">
        <v>55</v>
      </c>
      <c r="D111" s="140"/>
      <c r="E111" s="141"/>
      <c r="F111" s="141"/>
      <c r="G111" s="139"/>
      <c r="H111" s="139"/>
      <c r="I111" s="139"/>
      <c r="J111" s="142"/>
      <c r="K111" s="142"/>
      <c r="L111" s="142"/>
      <c r="M111" s="144">
        <f t="shared" si="15"/>
        <v>0</v>
      </c>
      <c r="N111" s="145">
        <f t="shared" si="16"/>
        <v>0</v>
      </c>
      <c r="O111" s="146">
        <f t="shared" si="17"/>
        <v>0</v>
      </c>
      <c r="P111" s="145">
        <f t="shared" si="18"/>
        <v>0</v>
      </c>
      <c r="Q111" s="146">
        <f t="shared" si="19"/>
        <v>0</v>
      </c>
      <c r="R111" s="145">
        <f t="shared" si="23"/>
        <v>0</v>
      </c>
      <c r="S111" s="145">
        <f t="shared" si="20"/>
        <v>0</v>
      </c>
      <c r="T111" s="145">
        <f t="shared" si="21"/>
        <v>0</v>
      </c>
      <c r="U111" s="146">
        <f t="shared" si="22"/>
        <v>0</v>
      </c>
      <c r="V111" s="145">
        <f t="shared" si="24"/>
        <v>0</v>
      </c>
      <c r="W111" s="151"/>
      <c r="X111" s="151"/>
      <c r="Y111" s="151"/>
      <c r="AB111" s="154"/>
    </row>
    <row r="112" spans="1:29" ht="15.75" hidden="1" customHeight="1" x14ac:dyDescent="0.25">
      <c r="A112" s="135">
        <v>104</v>
      </c>
      <c r="B112" s="161" t="s">
        <v>856</v>
      </c>
      <c r="C112" s="161" t="s">
        <v>696</v>
      </c>
      <c r="D112" s="140"/>
      <c r="E112" s="141"/>
      <c r="F112" s="141">
        <v>0</v>
      </c>
      <c r="G112" s="139"/>
      <c r="H112" s="139"/>
      <c r="I112" s="139">
        <v>0</v>
      </c>
      <c r="J112" s="142"/>
      <c r="K112" s="142"/>
      <c r="L112" s="142"/>
      <c r="M112" s="144">
        <f t="shared" si="15"/>
        <v>0</v>
      </c>
      <c r="N112" s="145">
        <f t="shared" si="16"/>
        <v>0</v>
      </c>
      <c r="O112" s="146">
        <f t="shared" si="17"/>
        <v>0</v>
      </c>
      <c r="P112" s="145">
        <f t="shared" si="18"/>
        <v>0</v>
      </c>
      <c r="Q112" s="146">
        <f t="shared" si="19"/>
        <v>0</v>
      </c>
      <c r="R112" s="145">
        <f t="shared" si="23"/>
        <v>0</v>
      </c>
      <c r="S112" s="145">
        <f t="shared" si="20"/>
        <v>0</v>
      </c>
      <c r="T112" s="145">
        <f t="shared" si="21"/>
        <v>0</v>
      </c>
      <c r="U112" s="146">
        <f t="shared" si="22"/>
        <v>0</v>
      </c>
      <c r="V112" s="145">
        <f t="shared" si="24"/>
        <v>0</v>
      </c>
      <c r="W112" s="151"/>
      <c r="X112" s="151"/>
      <c r="Y112" s="151"/>
      <c r="AB112" s="154"/>
    </row>
    <row r="113" spans="1:29" ht="15.75" hidden="1" customHeight="1" x14ac:dyDescent="0.25">
      <c r="A113" s="135">
        <v>105</v>
      </c>
      <c r="B113" s="161" t="s">
        <v>848</v>
      </c>
      <c r="C113" s="161" t="s">
        <v>696</v>
      </c>
      <c r="D113" s="140"/>
      <c r="E113" s="141"/>
      <c r="F113" s="141">
        <v>0</v>
      </c>
      <c r="G113" s="139"/>
      <c r="H113" s="139"/>
      <c r="I113" s="139">
        <v>0</v>
      </c>
      <c r="J113" s="142"/>
      <c r="K113" s="142"/>
      <c r="L113" s="142"/>
      <c r="M113" s="144">
        <f t="shared" si="15"/>
        <v>0</v>
      </c>
      <c r="N113" s="145">
        <f t="shared" si="16"/>
        <v>0</v>
      </c>
      <c r="O113" s="146">
        <f t="shared" si="17"/>
        <v>0</v>
      </c>
      <c r="P113" s="145">
        <f t="shared" si="18"/>
        <v>0</v>
      </c>
      <c r="Q113" s="146">
        <f t="shared" si="19"/>
        <v>0</v>
      </c>
      <c r="R113" s="145">
        <f t="shared" si="23"/>
        <v>0</v>
      </c>
      <c r="S113" s="145">
        <f t="shared" si="20"/>
        <v>0</v>
      </c>
      <c r="T113" s="145">
        <f t="shared" si="21"/>
        <v>0</v>
      </c>
      <c r="U113" s="146">
        <f t="shared" si="22"/>
        <v>0</v>
      </c>
      <c r="V113" s="145">
        <f t="shared" si="24"/>
        <v>0</v>
      </c>
      <c r="W113" s="151"/>
      <c r="X113" s="151"/>
      <c r="Y113" s="151"/>
      <c r="AB113" s="154"/>
    </row>
    <row r="114" spans="1:29" ht="31.5" hidden="1" customHeight="1" x14ac:dyDescent="0.25">
      <c r="A114" s="135">
        <v>106</v>
      </c>
      <c r="B114" s="161" t="s">
        <v>695</v>
      </c>
      <c r="C114" s="161" t="s">
        <v>696</v>
      </c>
      <c r="D114" s="140"/>
      <c r="E114" s="141"/>
      <c r="F114" s="141">
        <v>0</v>
      </c>
      <c r="G114" s="139"/>
      <c r="H114" s="139"/>
      <c r="I114" s="139">
        <v>0</v>
      </c>
      <c r="J114" s="142"/>
      <c r="K114" s="142"/>
      <c r="L114" s="142"/>
      <c r="M114" s="144">
        <f t="shared" si="15"/>
        <v>0</v>
      </c>
      <c r="N114" s="145">
        <f t="shared" si="16"/>
        <v>0</v>
      </c>
      <c r="O114" s="146">
        <f t="shared" si="17"/>
        <v>0</v>
      </c>
      <c r="P114" s="145">
        <f t="shared" si="18"/>
        <v>0</v>
      </c>
      <c r="Q114" s="146">
        <f t="shared" si="19"/>
        <v>0</v>
      </c>
      <c r="R114" s="145">
        <f t="shared" si="23"/>
        <v>0</v>
      </c>
      <c r="S114" s="145">
        <f t="shared" si="20"/>
        <v>0</v>
      </c>
      <c r="T114" s="145">
        <f t="shared" si="21"/>
        <v>0</v>
      </c>
      <c r="U114" s="146">
        <f t="shared" si="22"/>
        <v>0</v>
      </c>
      <c r="V114" s="145">
        <f t="shared" si="24"/>
        <v>0</v>
      </c>
      <c r="W114" s="151"/>
      <c r="X114" s="151"/>
      <c r="Y114" s="151"/>
      <c r="AB114" s="154"/>
    </row>
    <row r="115" spans="1:29" ht="31.5" hidden="1" customHeight="1" x14ac:dyDescent="0.25">
      <c r="A115" s="135">
        <v>107</v>
      </c>
      <c r="B115" s="161" t="s">
        <v>60</v>
      </c>
      <c r="C115" s="161" t="s">
        <v>696</v>
      </c>
      <c r="D115" s="140"/>
      <c r="E115" s="141"/>
      <c r="F115" s="141">
        <v>0</v>
      </c>
      <c r="G115" s="139"/>
      <c r="H115" s="139"/>
      <c r="I115" s="139">
        <v>0</v>
      </c>
      <c r="J115" s="142"/>
      <c r="K115" s="142"/>
      <c r="L115" s="142"/>
      <c r="M115" s="144">
        <f t="shared" si="15"/>
        <v>0</v>
      </c>
      <c r="N115" s="145">
        <f t="shared" si="16"/>
        <v>0</v>
      </c>
      <c r="O115" s="146">
        <f t="shared" si="17"/>
        <v>0</v>
      </c>
      <c r="P115" s="145">
        <f t="shared" si="18"/>
        <v>0</v>
      </c>
      <c r="Q115" s="146">
        <f t="shared" si="19"/>
        <v>0</v>
      </c>
      <c r="R115" s="145">
        <f t="shared" si="23"/>
        <v>0</v>
      </c>
      <c r="S115" s="145">
        <f t="shared" si="20"/>
        <v>0</v>
      </c>
      <c r="T115" s="145">
        <f t="shared" si="21"/>
        <v>0</v>
      </c>
      <c r="U115" s="146">
        <f t="shared" si="22"/>
        <v>0</v>
      </c>
      <c r="V115" s="145">
        <f t="shared" si="24"/>
        <v>0</v>
      </c>
      <c r="W115" s="151"/>
      <c r="X115" s="151"/>
      <c r="Y115" s="151"/>
      <c r="AB115" s="154"/>
    </row>
    <row r="116" spans="1:29" ht="61.5" customHeight="1" x14ac:dyDescent="0.25">
      <c r="A116" s="135">
        <v>108</v>
      </c>
      <c r="B116" s="294" t="s">
        <v>59</v>
      </c>
      <c r="C116" s="294" t="s">
        <v>696</v>
      </c>
      <c r="D116" s="140"/>
      <c r="E116" s="141"/>
      <c r="F116" s="141">
        <v>262.24</v>
      </c>
      <c r="G116" s="257">
        <v>345</v>
      </c>
      <c r="H116" s="257">
        <v>289</v>
      </c>
      <c r="I116" s="257">
        <v>117</v>
      </c>
      <c r="J116" s="255">
        <v>1.32</v>
      </c>
      <c r="K116" s="255">
        <v>1.1000000000000001</v>
      </c>
      <c r="L116" s="255">
        <f>I116/F116</f>
        <v>0.44615619280048807</v>
      </c>
      <c r="M116" s="200">
        <v>0</v>
      </c>
      <c r="N116" s="219">
        <f t="shared" si="16"/>
        <v>0</v>
      </c>
      <c r="O116" s="146">
        <f t="shared" si="17"/>
        <v>0</v>
      </c>
      <c r="P116" s="203">
        <f t="shared" si="18"/>
        <v>0</v>
      </c>
      <c r="Q116" s="146">
        <f t="shared" si="19"/>
        <v>0</v>
      </c>
      <c r="R116" s="145">
        <v>25</v>
      </c>
      <c r="S116" s="203">
        <f t="shared" si="20"/>
        <v>0</v>
      </c>
      <c r="T116" s="203">
        <f t="shared" si="21"/>
        <v>0</v>
      </c>
      <c r="U116" s="146">
        <f t="shared" si="22"/>
        <v>0</v>
      </c>
      <c r="V116" s="145">
        <v>0</v>
      </c>
      <c r="W116" s="252">
        <v>2</v>
      </c>
      <c r="X116" s="179">
        <v>1</v>
      </c>
      <c r="Y116" s="179">
        <v>0</v>
      </c>
      <c r="Z116" s="145">
        <v>0</v>
      </c>
      <c r="AA116" s="145">
        <v>0</v>
      </c>
      <c r="AB116" s="486" t="s">
        <v>987</v>
      </c>
      <c r="AC116" s="154">
        <v>9</v>
      </c>
    </row>
    <row r="117" spans="1:29" ht="31.5" hidden="1" customHeight="1" x14ac:dyDescent="0.25">
      <c r="A117" s="135">
        <v>109</v>
      </c>
      <c r="B117" s="161" t="s">
        <v>697</v>
      </c>
      <c r="C117" s="161" t="s">
        <v>696</v>
      </c>
      <c r="D117" s="140"/>
      <c r="E117" s="141"/>
      <c r="F117" s="141">
        <v>0</v>
      </c>
      <c r="G117" s="139"/>
      <c r="H117" s="139"/>
      <c r="I117" s="139">
        <v>0</v>
      </c>
      <c r="J117" s="142"/>
      <c r="K117" s="142"/>
      <c r="L117" s="142"/>
      <c r="M117" s="144">
        <f t="shared" si="15"/>
        <v>0</v>
      </c>
      <c r="N117" s="145">
        <f t="shared" si="16"/>
        <v>0</v>
      </c>
      <c r="O117" s="146">
        <f t="shared" si="17"/>
        <v>0</v>
      </c>
      <c r="P117" s="145">
        <f t="shared" si="18"/>
        <v>0</v>
      </c>
      <c r="Q117" s="146">
        <f t="shared" si="19"/>
        <v>0</v>
      </c>
      <c r="R117" s="145">
        <f t="shared" si="23"/>
        <v>0</v>
      </c>
      <c r="S117" s="145">
        <f t="shared" si="20"/>
        <v>0</v>
      </c>
      <c r="T117" s="145">
        <f t="shared" si="21"/>
        <v>0</v>
      </c>
      <c r="U117" s="146">
        <f t="shared" si="22"/>
        <v>0</v>
      </c>
      <c r="V117" s="145">
        <f t="shared" si="24"/>
        <v>0</v>
      </c>
      <c r="W117" s="151"/>
      <c r="X117" s="151"/>
      <c r="Y117" s="151"/>
      <c r="AB117" s="154"/>
    </row>
    <row r="118" spans="1:29" ht="15.75" hidden="1" customHeight="1" x14ac:dyDescent="0.25">
      <c r="A118" s="135">
        <v>110</v>
      </c>
      <c r="B118" s="161" t="s">
        <v>2</v>
      </c>
      <c r="C118" s="161" t="s">
        <v>696</v>
      </c>
      <c r="D118" s="140"/>
      <c r="E118" s="141"/>
      <c r="F118" s="141">
        <v>0</v>
      </c>
      <c r="G118" s="139"/>
      <c r="H118" s="139"/>
      <c r="I118" s="139">
        <v>0</v>
      </c>
      <c r="J118" s="142"/>
      <c r="K118" s="142"/>
      <c r="L118" s="142"/>
      <c r="M118" s="144">
        <f t="shared" si="15"/>
        <v>0</v>
      </c>
      <c r="N118" s="145">
        <f t="shared" si="16"/>
        <v>0</v>
      </c>
      <c r="O118" s="146">
        <f t="shared" si="17"/>
        <v>0</v>
      </c>
      <c r="P118" s="145">
        <f t="shared" si="18"/>
        <v>0</v>
      </c>
      <c r="Q118" s="146">
        <f t="shared" si="19"/>
        <v>0</v>
      </c>
      <c r="R118" s="145">
        <f t="shared" si="23"/>
        <v>0</v>
      </c>
      <c r="S118" s="145">
        <f t="shared" si="20"/>
        <v>0</v>
      </c>
      <c r="T118" s="145">
        <f t="shared" si="21"/>
        <v>0</v>
      </c>
      <c r="U118" s="146">
        <f t="shared" si="22"/>
        <v>0</v>
      </c>
      <c r="V118" s="145">
        <f t="shared" si="24"/>
        <v>0</v>
      </c>
      <c r="W118" s="151"/>
      <c r="X118" s="151"/>
      <c r="Y118" s="151"/>
      <c r="AB118" s="154"/>
    </row>
    <row r="119" spans="1:29" ht="31.5" hidden="1" customHeight="1" x14ac:dyDescent="0.25">
      <c r="A119" s="135">
        <v>111</v>
      </c>
      <c r="B119" s="161" t="s">
        <v>698</v>
      </c>
      <c r="C119" s="161" t="s">
        <v>696</v>
      </c>
      <c r="D119" s="140"/>
      <c r="E119" s="141"/>
      <c r="F119" s="141">
        <v>0</v>
      </c>
      <c r="G119" s="139"/>
      <c r="H119" s="139"/>
      <c r="I119" s="139">
        <v>0</v>
      </c>
      <c r="J119" s="142"/>
      <c r="K119" s="142"/>
      <c r="L119" s="142"/>
      <c r="M119" s="144">
        <f t="shared" si="15"/>
        <v>0</v>
      </c>
      <c r="N119" s="145">
        <f t="shared" si="16"/>
        <v>0</v>
      </c>
      <c r="O119" s="146">
        <f t="shared" si="17"/>
        <v>0</v>
      </c>
      <c r="P119" s="145">
        <f t="shared" si="18"/>
        <v>0</v>
      </c>
      <c r="Q119" s="146">
        <f t="shared" si="19"/>
        <v>0</v>
      </c>
      <c r="R119" s="145">
        <f t="shared" si="23"/>
        <v>0</v>
      </c>
      <c r="S119" s="145">
        <f t="shared" si="20"/>
        <v>0</v>
      </c>
      <c r="T119" s="145">
        <f t="shared" si="21"/>
        <v>0</v>
      </c>
      <c r="U119" s="146">
        <f t="shared" si="22"/>
        <v>0</v>
      </c>
      <c r="V119" s="145">
        <f t="shared" si="24"/>
        <v>0</v>
      </c>
      <c r="W119" s="151"/>
      <c r="X119" s="151"/>
      <c r="Y119" s="151"/>
      <c r="AB119" s="154"/>
    </row>
    <row r="120" spans="1:29" ht="31.5" hidden="1" customHeight="1" x14ac:dyDescent="0.25">
      <c r="A120" s="135">
        <v>112</v>
      </c>
      <c r="B120" s="161" t="s">
        <v>699</v>
      </c>
      <c r="C120" s="161" t="s">
        <v>696</v>
      </c>
      <c r="D120" s="140"/>
      <c r="E120" s="141"/>
      <c r="F120" s="141">
        <v>0</v>
      </c>
      <c r="G120" s="139"/>
      <c r="H120" s="139"/>
      <c r="I120" s="139">
        <v>0</v>
      </c>
      <c r="J120" s="142"/>
      <c r="K120" s="142"/>
      <c r="L120" s="142"/>
      <c r="M120" s="144">
        <f t="shared" si="15"/>
        <v>0</v>
      </c>
      <c r="N120" s="145">
        <f t="shared" si="16"/>
        <v>0</v>
      </c>
      <c r="O120" s="146">
        <f t="shared" si="17"/>
        <v>0</v>
      </c>
      <c r="P120" s="145">
        <f t="shared" si="18"/>
        <v>0</v>
      </c>
      <c r="Q120" s="146">
        <f t="shared" si="19"/>
        <v>0</v>
      </c>
      <c r="R120" s="145">
        <f t="shared" si="23"/>
        <v>0</v>
      </c>
      <c r="S120" s="145">
        <f t="shared" si="20"/>
        <v>0</v>
      </c>
      <c r="T120" s="145">
        <f t="shared" si="21"/>
        <v>0</v>
      </c>
      <c r="U120" s="146">
        <f t="shared" si="22"/>
        <v>0</v>
      </c>
      <c r="V120" s="145">
        <f t="shared" si="24"/>
        <v>0</v>
      </c>
      <c r="W120" s="151"/>
      <c r="X120" s="151"/>
      <c r="Y120" s="151"/>
      <c r="AB120" s="154"/>
    </row>
    <row r="121" spans="1:29" ht="31.5" hidden="1" customHeight="1" x14ac:dyDescent="0.25">
      <c r="A121" s="135">
        <v>113</v>
      </c>
      <c r="B121" s="161" t="s">
        <v>700</v>
      </c>
      <c r="C121" s="161" t="s">
        <v>696</v>
      </c>
      <c r="D121" s="140"/>
      <c r="E121" s="141"/>
      <c r="F121" s="141">
        <v>0</v>
      </c>
      <c r="G121" s="139"/>
      <c r="H121" s="139"/>
      <c r="I121" s="139">
        <v>0</v>
      </c>
      <c r="J121" s="142"/>
      <c r="K121" s="142"/>
      <c r="L121" s="142"/>
      <c r="M121" s="144">
        <f t="shared" si="15"/>
        <v>0</v>
      </c>
      <c r="N121" s="145">
        <f t="shared" si="16"/>
        <v>0</v>
      </c>
      <c r="O121" s="146">
        <f t="shared" si="17"/>
        <v>0</v>
      </c>
      <c r="P121" s="145">
        <f t="shared" si="18"/>
        <v>0</v>
      </c>
      <c r="Q121" s="146">
        <f t="shared" si="19"/>
        <v>0</v>
      </c>
      <c r="R121" s="145">
        <f t="shared" si="23"/>
        <v>0</v>
      </c>
      <c r="S121" s="145">
        <f t="shared" si="20"/>
        <v>0</v>
      </c>
      <c r="T121" s="145">
        <f t="shared" si="21"/>
        <v>0</v>
      </c>
      <c r="U121" s="146">
        <f t="shared" si="22"/>
        <v>0</v>
      </c>
      <c r="V121" s="145">
        <f t="shared" si="24"/>
        <v>0</v>
      </c>
      <c r="W121" s="151"/>
      <c r="X121" s="151"/>
      <c r="Y121" s="151"/>
      <c r="AB121" s="154"/>
    </row>
    <row r="122" spans="1:29" ht="47.25" hidden="1" customHeight="1" x14ac:dyDescent="0.25">
      <c r="A122" s="135">
        <v>114</v>
      </c>
      <c r="B122" s="161" t="s">
        <v>701</v>
      </c>
      <c r="C122" s="161" t="s">
        <v>696</v>
      </c>
      <c r="D122" s="140"/>
      <c r="E122" s="141"/>
      <c r="F122" s="141">
        <v>0</v>
      </c>
      <c r="G122" s="139"/>
      <c r="H122" s="139"/>
      <c r="I122" s="139">
        <v>0</v>
      </c>
      <c r="J122" s="142"/>
      <c r="K122" s="142"/>
      <c r="L122" s="142"/>
      <c r="M122" s="144">
        <f t="shared" si="15"/>
        <v>0</v>
      </c>
      <c r="N122" s="145">
        <f t="shared" si="16"/>
        <v>0</v>
      </c>
      <c r="O122" s="146">
        <f t="shared" si="17"/>
        <v>0</v>
      </c>
      <c r="P122" s="145">
        <f t="shared" si="18"/>
        <v>0</v>
      </c>
      <c r="Q122" s="146">
        <f t="shared" si="19"/>
        <v>0</v>
      </c>
      <c r="R122" s="145">
        <f t="shared" si="23"/>
        <v>0</v>
      </c>
      <c r="S122" s="145">
        <f t="shared" si="20"/>
        <v>0</v>
      </c>
      <c r="T122" s="145">
        <f t="shared" si="21"/>
        <v>0</v>
      </c>
      <c r="U122" s="146">
        <f t="shared" si="22"/>
        <v>0</v>
      </c>
      <c r="V122" s="145">
        <f t="shared" si="24"/>
        <v>0</v>
      </c>
      <c r="W122" s="151"/>
      <c r="X122" s="151"/>
      <c r="Y122" s="151"/>
      <c r="AB122" s="154"/>
    </row>
    <row r="123" spans="1:29" ht="47.25" hidden="1" customHeight="1" x14ac:dyDescent="0.25">
      <c r="A123" s="135">
        <v>115</v>
      </c>
      <c r="B123" s="161" t="s">
        <v>92</v>
      </c>
      <c r="C123" s="161" t="s">
        <v>696</v>
      </c>
      <c r="D123" s="140"/>
      <c r="E123" s="141"/>
      <c r="F123" s="141">
        <v>0</v>
      </c>
      <c r="G123" s="139"/>
      <c r="H123" s="139"/>
      <c r="I123" s="139">
        <v>0</v>
      </c>
      <c r="J123" s="142"/>
      <c r="K123" s="142"/>
      <c r="L123" s="142"/>
      <c r="M123" s="144">
        <f t="shared" si="15"/>
        <v>0</v>
      </c>
      <c r="N123" s="145">
        <f t="shared" si="16"/>
        <v>0</v>
      </c>
      <c r="O123" s="146">
        <f t="shared" si="17"/>
        <v>0</v>
      </c>
      <c r="P123" s="145">
        <f t="shared" si="18"/>
        <v>0</v>
      </c>
      <c r="Q123" s="146">
        <f t="shared" si="19"/>
        <v>0</v>
      </c>
      <c r="R123" s="145">
        <f t="shared" si="23"/>
        <v>0</v>
      </c>
      <c r="S123" s="145">
        <f t="shared" si="20"/>
        <v>0</v>
      </c>
      <c r="T123" s="145">
        <f t="shared" si="21"/>
        <v>0</v>
      </c>
      <c r="U123" s="146">
        <f t="shared" si="22"/>
        <v>0</v>
      </c>
      <c r="V123" s="145">
        <f t="shared" si="24"/>
        <v>0</v>
      </c>
      <c r="W123" s="151"/>
      <c r="X123" s="151"/>
      <c r="Y123" s="151"/>
      <c r="AB123" s="154"/>
    </row>
    <row r="124" spans="1:29" ht="47.25" hidden="1" customHeight="1" x14ac:dyDescent="0.25">
      <c r="A124" s="135">
        <v>116</v>
      </c>
      <c r="B124" s="161" t="s">
        <v>726</v>
      </c>
      <c r="C124" s="161" t="s">
        <v>696</v>
      </c>
      <c r="D124" s="140"/>
      <c r="E124" s="141"/>
      <c r="F124" s="141">
        <v>0</v>
      </c>
      <c r="G124" s="139"/>
      <c r="H124" s="139"/>
      <c r="I124" s="139">
        <v>0</v>
      </c>
      <c r="J124" s="142"/>
      <c r="K124" s="142"/>
      <c r="L124" s="142"/>
      <c r="M124" s="144">
        <f t="shared" si="15"/>
        <v>0</v>
      </c>
      <c r="N124" s="145">
        <f t="shared" si="16"/>
        <v>0</v>
      </c>
      <c r="O124" s="146">
        <f t="shared" si="17"/>
        <v>0</v>
      </c>
      <c r="P124" s="145">
        <f t="shared" si="18"/>
        <v>0</v>
      </c>
      <c r="Q124" s="146">
        <f t="shared" si="19"/>
        <v>0</v>
      </c>
      <c r="R124" s="145">
        <f t="shared" si="23"/>
        <v>0</v>
      </c>
      <c r="S124" s="145">
        <f t="shared" si="20"/>
        <v>0</v>
      </c>
      <c r="T124" s="145">
        <f t="shared" si="21"/>
        <v>0</v>
      </c>
      <c r="U124" s="146">
        <f t="shared" si="22"/>
        <v>0</v>
      </c>
      <c r="V124" s="145">
        <f t="shared" si="24"/>
        <v>0</v>
      </c>
      <c r="W124" s="151"/>
      <c r="X124" s="151"/>
      <c r="Y124" s="151"/>
      <c r="AB124" s="154"/>
    </row>
    <row r="125" spans="1:29" ht="31.5" hidden="1" customHeight="1" x14ac:dyDescent="0.25">
      <c r="A125" s="135">
        <v>117</v>
      </c>
      <c r="B125" s="161" t="s">
        <v>857</v>
      </c>
      <c r="C125" s="161" t="s">
        <v>696</v>
      </c>
      <c r="D125" s="140"/>
      <c r="E125" s="141"/>
      <c r="F125" s="141">
        <v>0</v>
      </c>
      <c r="G125" s="139"/>
      <c r="H125" s="139"/>
      <c r="I125" s="139">
        <v>0</v>
      </c>
      <c r="J125" s="142"/>
      <c r="K125" s="142"/>
      <c r="L125" s="142"/>
      <c r="M125" s="144">
        <f t="shared" si="15"/>
        <v>0</v>
      </c>
      <c r="N125" s="145">
        <f t="shared" si="16"/>
        <v>0</v>
      </c>
      <c r="O125" s="146">
        <f t="shared" si="17"/>
        <v>0</v>
      </c>
      <c r="P125" s="145">
        <f t="shared" si="18"/>
        <v>0</v>
      </c>
      <c r="Q125" s="146">
        <f t="shared" si="19"/>
        <v>0</v>
      </c>
      <c r="R125" s="145">
        <f t="shared" si="23"/>
        <v>0</v>
      </c>
      <c r="S125" s="145">
        <f t="shared" si="20"/>
        <v>0</v>
      </c>
      <c r="T125" s="145">
        <f t="shared" si="21"/>
        <v>0</v>
      </c>
      <c r="U125" s="146">
        <f t="shared" si="22"/>
        <v>0</v>
      </c>
      <c r="V125" s="145">
        <f t="shared" si="24"/>
        <v>0</v>
      </c>
      <c r="W125" s="151"/>
      <c r="X125" s="151"/>
      <c r="Y125" s="151"/>
      <c r="AB125" s="154"/>
    </row>
    <row r="126" spans="1:29" ht="31.5" hidden="1" customHeight="1" x14ac:dyDescent="0.25">
      <c r="A126" s="135">
        <v>118</v>
      </c>
      <c r="B126" s="161" t="s">
        <v>94</v>
      </c>
      <c r="C126" s="161" t="s">
        <v>696</v>
      </c>
      <c r="D126" s="140"/>
      <c r="E126" s="141"/>
      <c r="F126" s="141">
        <v>0</v>
      </c>
      <c r="G126" s="139"/>
      <c r="H126" s="139"/>
      <c r="I126" s="139">
        <v>0</v>
      </c>
      <c r="J126" s="142"/>
      <c r="K126" s="142"/>
      <c r="L126" s="142"/>
      <c r="M126" s="144">
        <f t="shared" si="15"/>
        <v>0</v>
      </c>
      <c r="N126" s="145">
        <f t="shared" si="16"/>
        <v>0</v>
      </c>
      <c r="O126" s="146">
        <f t="shared" si="17"/>
        <v>0</v>
      </c>
      <c r="P126" s="145">
        <f t="shared" si="18"/>
        <v>0</v>
      </c>
      <c r="Q126" s="146">
        <f t="shared" si="19"/>
        <v>0</v>
      </c>
      <c r="R126" s="145">
        <f t="shared" si="23"/>
        <v>0</v>
      </c>
      <c r="S126" s="145">
        <f t="shared" si="20"/>
        <v>0</v>
      </c>
      <c r="T126" s="145">
        <f t="shared" si="21"/>
        <v>0</v>
      </c>
      <c r="U126" s="146">
        <f t="shared" si="22"/>
        <v>0</v>
      </c>
      <c r="V126" s="145">
        <f t="shared" si="24"/>
        <v>0</v>
      </c>
      <c r="W126" s="151"/>
      <c r="X126" s="151"/>
      <c r="Y126" s="151"/>
      <c r="AB126" s="154"/>
    </row>
    <row r="127" spans="1:29" ht="31.5" hidden="1" customHeight="1" x14ac:dyDescent="0.25">
      <c r="A127" s="135">
        <v>119</v>
      </c>
      <c r="B127" s="161" t="s">
        <v>94</v>
      </c>
      <c r="C127" s="161" t="s">
        <v>696</v>
      </c>
      <c r="D127" s="140"/>
      <c r="E127" s="141"/>
      <c r="F127" s="141">
        <v>0</v>
      </c>
      <c r="G127" s="139"/>
      <c r="H127" s="139"/>
      <c r="I127" s="139">
        <v>0</v>
      </c>
      <c r="J127" s="142"/>
      <c r="K127" s="142"/>
      <c r="L127" s="142"/>
      <c r="M127" s="144">
        <f t="shared" si="15"/>
        <v>0</v>
      </c>
      <c r="N127" s="145">
        <f t="shared" si="16"/>
        <v>0</v>
      </c>
      <c r="O127" s="146">
        <f t="shared" si="17"/>
        <v>0</v>
      </c>
      <c r="P127" s="145">
        <f t="shared" si="18"/>
        <v>0</v>
      </c>
      <c r="Q127" s="146">
        <f t="shared" si="19"/>
        <v>0</v>
      </c>
      <c r="R127" s="145">
        <f t="shared" si="23"/>
        <v>0</v>
      </c>
      <c r="S127" s="145">
        <f t="shared" si="20"/>
        <v>0</v>
      </c>
      <c r="T127" s="145">
        <f t="shared" si="21"/>
        <v>0</v>
      </c>
      <c r="U127" s="146">
        <f t="shared" si="22"/>
        <v>0</v>
      </c>
      <c r="V127" s="145">
        <f t="shared" si="24"/>
        <v>0</v>
      </c>
      <c r="W127" s="151"/>
      <c r="X127" s="151"/>
      <c r="Y127" s="151"/>
      <c r="AB127" s="154"/>
    </row>
    <row r="128" spans="1:29" ht="31.5" hidden="1" customHeight="1" x14ac:dyDescent="0.25">
      <c r="A128" s="135">
        <v>120</v>
      </c>
      <c r="B128" s="161" t="s">
        <v>704</v>
      </c>
      <c r="C128" s="161" t="s">
        <v>696</v>
      </c>
      <c r="D128" s="140"/>
      <c r="E128" s="141"/>
      <c r="F128" s="141">
        <v>0</v>
      </c>
      <c r="G128" s="139"/>
      <c r="H128" s="139"/>
      <c r="I128" s="139">
        <v>0</v>
      </c>
      <c r="J128" s="142"/>
      <c r="K128" s="142"/>
      <c r="L128" s="142"/>
      <c r="M128" s="144">
        <f t="shared" si="15"/>
        <v>0</v>
      </c>
      <c r="N128" s="145">
        <f t="shared" si="16"/>
        <v>0</v>
      </c>
      <c r="O128" s="146">
        <f t="shared" si="17"/>
        <v>0</v>
      </c>
      <c r="P128" s="145">
        <f t="shared" si="18"/>
        <v>0</v>
      </c>
      <c r="Q128" s="146">
        <f t="shared" si="19"/>
        <v>0</v>
      </c>
      <c r="R128" s="145">
        <f t="shared" si="23"/>
        <v>0</v>
      </c>
      <c r="S128" s="145">
        <f t="shared" si="20"/>
        <v>0</v>
      </c>
      <c r="T128" s="145">
        <f t="shared" si="21"/>
        <v>0</v>
      </c>
      <c r="U128" s="146">
        <f t="shared" si="22"/>
        <v>0</v>
      </c>
      <c r="V128" s="145">
        <f t="shared" si="24"/>
        <v>0</v>
      </c>
      <c r="W128" s="151"/>
      <c r="X128" s="151"/>
      <c r="Y128" s="151"/>
      <c r="AB128" s="154"/>
    </row>
    <row r="129" spans="1:29" ht="31.5" hidden="1" customHeight="1" x14ac:dyDescent="0.25">
      <c r="A129" s="135">
        <v>121</v>
      </c>
      <c r="B129" s="161" t="s">
        <v>705</v>
      </c>
      <c r="C129" s="161" t="s">
        <v>696</v>
      </c>
      <c r="D129" s="140"/>
      <c r="E129" s="141"/>
      <c r="F129" s="141">
        <v>0</v>
      </c>
      <c r="G129" s="139"/>
      <c r="H129" s="139"/>
      <c r="I129" s="139">
        <v>0</v>
      </c>
      <c r="J129" s="142"/>
      <c r="K129" s="142"/>
      <c r="L129" s="142"/>
      <c r="M129" s="144">
        <f t="shared" si="15"/>
        <v>0</v>
      </c>
      <c r="N129" s="145">
        <f t="shared" si="16"/>
        <v>0</v>
      </c>
      <c r="O129" s="146">
        <f t="shared" si="17"/>
        <v>0</v>
      </c>
      <c r="P129" s="145">
        <f t="shared" si="18"/>
        <v>0</v>
      </c>
      <c r="Q129" s="146">
        <f t="shared" si="19"/>
        <v>0</v>
      </c>
      <c r="R129" s="145">
        <f t="shared" si="23"/>
        <v>0</v>
      </c>
      <c r="S129" s="145">
        <f t="shared" si="20"/>
        <v>0</v>
      </c>
      <c r="T129" s="145">
        <f t="shared" si="21"/>
        <v>0</v>
      </c>
      <c r="U129" s="146">
        <f t="shared" si="22"/>
        <v>0</v>
      </c>
      <c r="V129" s="145">
        <f t="shared" si="24"/>
        <v>0</v>
      </c>
      <c r="W129" s="151"/>
      <c r="X129" s="151"/>
      <c r="Y129" s="151"/>
      <c r="AB129" s="154"/>
    </row>
    <row r="130" spans="1:29" ht="15.75" hidden="1" customHeight="1" x14ac:dyDescent="0.25">
      <c r="A130" s="135">
        <v>122</v>
      </c>
      <c r="B130" s="161" t="s">
        <v>444</v>
      </c>
      <c r="C130" s="161" t="s">
        <v>696</v>
      </c>
      <c r="D130" s="140"/>
      <c r="E130" s="141"/>
      <c r="F130" s="141"/>
      <c r="G130" s="139"/>
      <c r="H130" s="139"/>
      <c r="I130" s="139"/>
      <c r="J130" s="142"/>
      <c r="K130" s="142"/>
      <c r="L130" s="142"/>
      <c r="M130" s="144">
        <f t="shared" si="15"/>
        <v>0</v>
      </c>
      <c r="N130" s="145">
        <f t="shared" si="16"/>
        <v>0</v>
      </c>
      <c r="O130" s="146">
        <f t="shared" si="17"/>
        <v>0</v>
      </c>
      <c r="P130" s="145">
        <f t="shared" si="18"/>
        <v>0</v>
      </c>
      <c r="Q130" s="146">
        <f t="shared" si="19"/>
        <v>0</v>
      </c>
      <c r="R130" s="145">
        <f t="shared" si="23"/>
        <v>0</v>
      </c>
      <c r="S130" s="145">
        <f t="shared" si="20"/>
        <v>0</v>
      </c>
      <c r="T130" s="145">
        <f t="shared" si="21"/>
        <v>0</v>
      </c>
      <c r="U130" s="146">
        <f t="shared" si="22"/>
        <v>0</v>
      </c>
      <c r="V130" s="145">
        <f t="shared" si="24"/>
        <v>0</v>
      </c>
      <c r="W130" s="151"/>
      <c r="X130" s="151"/>
      <c r="Y130" s="151"/>
      <c r="AB130" s="154"/>
    </row>
    <row r="131" spans="1:29" ht="15.75" hidden="1" customHeight="1" x14ac:dyDescent="0.25">
      <c r="A131" s="135">
        <v>123</v>
      </c>
      <c r="B131" s="161" t="s">
        <v>858</v>
      </c>
      <c r="C131" s="161" t="s">
        <v>707</v>
      </c>
      <c r="D131" s="140"/>
      <c r="E131" s="141"/>
      <c r="F131" s="141"/>
      <c r="G131" s="139"/>
      <c r="H131" s="139"/>
      <c r="I131" s="139"/>
      <c r="J131" s="142"/>
      <c r="K131" s="142"/>
      <c r="L131" s="142"/>
      <c r="M131" s="144">
        <f t="shared" si="15"/>
        <v>0</v>
      </c>
      <c r="N131" s="145">
        <f t="shared" si="16"/>
        <v>0</v>
      </c>
      <c r="O131" s="146">
        <f t="shared" si="17"/>
        <v>0</v>
      </c>
      <c r="P131" s="145">
        <f t="shared" si="18"/>
        <v>0</v>
      </c>
      <c r="Q131" s="146">
        <f t="shared" si="19"/>
        <v>0</v>
      </c>
      <c r="R131" s="145">
        <f t="shared" si="23"/>
        <v>0</v>
      </c>
      <c r="S131" s="145">
        <f t="shared" si="20"/>
        <v>0</v>
      </c>
      <c r="T131" s="145">
        <f t="shared" si="21"/>
        <v>0</v>
      </c>
      <c r="U131" s="146">
        <f t="shared" si="22"/>
        <v>0</v>
      </c>
      <c r="V131" s="145">
        <f t="shared" si="24"/>
        <v>0</v>
      </c>
      <c r="W131" s="151"/>
      <c r="X131" s="151"/>
      <c r="Y131" s="151"/>
      <c r="AB131" s="154"/>
    </row>
    <row r="132" spans="1:29" ht="15.75" hidden="1" customHeight="1" x14ac:dyDescent="0.25">
      <c r="A132" s="135">
        <v>124</v>
      </c>
      <c r="B132" s="161" t="s">
        <v>859</v>
      </c>
      <c r="C132" s="161" t="s">
        <v>707</v>
      </c>
      <c r="D132" s="140"/>
      <c r="E132" s="141"/>
      <c r="F132" s="141">
        <v>14.17</v>
      </c>
      <c r="G132" s="139"/>
      <c r="H132" s="139"/>
      <c r="I132" s="139"/>
      <c r="J132" s="142"/>
      <c r="K132" s="142"/>
      <c r="L132" s="142"/>
      <c r="M132" s="144">
        <f t="shared" si="15"/>
        <v>0</v>
      </c>
      <c r="N132" s="145">
        <f t="shared" si="16"/>
        <v>0</v>
      </c>
      <c r="O132" s="146">
        <f t="shared" si="17"/>
        <v>0</v>
      </c>
      <c r="P132" s="145">
        <f t="shared" si="18"/>
        <v>0</v>
      </c>
      <c r="Q132" s="146">
        <f t="shared" si="19"/>
        <v>0</v>
      </c>
      <c r="R132" s="145">
        <f t="shared" si="23"/>
        <v>0</v>
      </c>
      <c r="S132" s="145">
        <f t="shared" si="20"/>
        <v>0</v>
      </c>
      <c r="T132" s="145">
        <f t="shared" si="21"/>
        <v>0</v>
      </c>
      <c r="U132" s="146">
        <f t="shared" si="22"/>
        <v>0</v>
      </c>
      <c r="V132" s="145">
        <f t="shared" si="24"/>
        <v>0</v>
      </c>
      <c r="W132" s="151"/>
      <c r="X132" s="151"/>
      <c r="Y132" s="151"/>
      <c r="AB132" s="154"/>
    </row>
    <row r="133" spans="1:29" ht="15.75" hidden="1" customHeight="1" x14ac:dyDescent="0.25">
      <c r="A133" s="135">
        <v>125</v>
      </c>
      <c r="B133" s="161" t="s">
        <v>860</v>
      </c>
      <c r="C133" s="161" t="s">
        <v>707</v>
      </c>
      <c r="D133" s="140"/>
      <c r="E133" s="141"/>
      <c r="F133" s="141"/>
      <c r="G133" s="139"/>
      <c r="H133" s="139"/>
      <c r="I133" s="139"/>
      <c r="J133" s="142"/>
      <c r="K133" s="142"/>
      <c r="L133" s="142"/>
      <c r="M133" s="144">
        <f t="shared" si="15"/>
        <v>0</v>
      </c>
      <c r="N133" s="145">
        <f t="shared" si="16"/>
        <v>0</v>
      </c>
      <c r="O133" s="146">
        <f t="shared" si="17"/>
        <v>0</v>
      </c>
      <c r="P133" s="145">
        <f t="shared" si="18"/>
        <v>0</v>
      </c>
      <c r="Q133" s="146">
        <f t="shared" si="19"/>
        <v>0</v>
      </c>
      <c r="R133" s="145">
        <f t="shared" si="23"/>
        <v>0</v>
      </c>
      <c r="S133" s="145">
        <f t="shared" si="20"/>
        <v>0</v>
      </c>
      <c r="T133" s="145">
        <f t="shared" si="21"/>
        <v>0</v>
      </c>
      <c r="U133" s="146">
        <f t="shared" si="22"/>
        <v>0</v>
      </c>
      <c r="V133" s="145">
        <f t="shared" si="24"/>
        <v>0</v>
      </c>
      <c r="W133" s="151"/>
      <c r="X133" s="151"/>
      <c r="Y133" s="151"/>
      <c r="AB133" s="154"/>
    </row>
    <row r="134" spans="1:29" ht="31.5" x14ac:dyDescent="0.25">
      <c r="A134" s="135">
        <v>126</v>
      </c>
      <c r="B134" s="161" t="s">
        <v>706</v>
      </c>
      <c r="C134" s="161" t="s">
        <v>707</v>
      </c>
      <c r="D134" s="140"/>
      <c r="E134" s="141"/>
      <c r="F134" s="141">
        <v>18.93</v>
      </c>
      <c r="G134" s="257"/>
      <c r="H134" s="257">
        <v>122</v>
      </c>
      <c r="I134" s="257">
        <v>125</v>
      </c>
      <c r="J134" s="255"/>
      <c r="K134" s="255">
        <v>6.44</v>
      </c>
      <c r="L134" s="255">
        <f t="shared" ref="L134:L141" si="25">I134/F134</f>
        <v>6.603275224511358</v>
      </c>
      <c r="M134" s="200">
        <f t="shared" si="15"/>
        <v>10</v>
      </c>
      <c r="N134" s="219">
        <f t="shared" si="16"/>
        <v>12</v>
      </c>
      <c r="O134" s="146">
        <f t="shared" si="17"/>
        <v>12.5</v>
      </c>
      <c r="P134" s="203">
        <f t="shared" si="18"/>
        <v>3</v>
      </c>
      <c r="Q134" s="146">
        <f t="shared" si="19"/>
        <v>3</v>
      </c>
      <c r="R134" s="145">
        <v>25</v>
      </c>
      <c r="S134" s="203">
        <f t="shared" si="20"/>
        <v>3</v>
      </c>
      <c r="T134" s="203">
        <f t="shared" si="21"/>
        <v>6</v>
      </c>
      <c r="U134" s="146">
        <f t="shared" si="22"/>
        <v>6</v>
      </c>
      <c r="V134" s="145">
        <v>50</v>
      </c>
      <c r="W134" s="252">
        <v>12</v>
      </c>
      <c r="X134" s="179">
        <v>3</v>
      </c>
      <c r="Y134" s="179">
        <v>6</v>
      </c>
      <c r="Z134" s="145">
        <v>11</v>
      </c>
      <c r="AA134" s="145">
        <v>7</v>
      </c>
      <c r="AB134" s="430"/>
      <c r="AC134" s="154">
        <v>3</v>
      </c>
    </row>
    <row r="135" spans="1:29" ht="34.5" customHeight="1" x14ac:dyDescent="0.25">
      <c r="A135" s="135">
        <v>127</v>
      </c>
      <c r="B135" s="161" t="s">
        <v>708</v>
      </c>
      <c r="C135" s="161" t="s">
        <v>707</v>
      </c>
      <c r="D135" s="140"/>
      <c r="E135" s="141"/>
      <c r="F135" s="141">
        <v>117.37</v>
      </c>
      <c r="G135" s="257">
        <v>80</v>
      </c>
      <c r="H135" s="257">
        <v>80</v>
      </c>
      <c r="I135" s="257">
        <v>71.395576036866359</v>
      </c>
      <c r="J135" s="255">
        <v>0.74</v>
      </c>
      <c r="K135" s="255">
        <v>0.74</v>
      </c>
      <c r="L135" s="255">
        <v>0.60829493087557607</v>
      </c>
      <c r="M135" s="200">
        <f t="shared" si="15"/>
        <v>3</v>
      </c>
      <c r="N135" s="219">
        <f t="shared" si="16"/>
        <v>2</v>
      </c>
      <c r="O135" s="146">
        <f t="shared" si="17"/>
        <v>2.1418672811059905</v>
      </c>
      <c r="P135" s="203">
        <f t="shared" si="18"/>
        <v>0</v>
      </c>
      <c r="Q135" s="146">
        <f t="shared" si="19"/>
        <v>0.5</v>
      </c>
      <c r="R135" s="145">
        <v>25</v>
      </c>
      <c r="S135" s="203">
        <f t="shared" si="20"/>
        <v>2</v>
      </c>
      <c r="T135" s="203">
        <f t="shared" si="21"/>
        <v>0</v>
      </c>
      <c r="U135" s="146">
        <f t="shared" si="22"/>
        <v>0</v>
      </c>
      <c r="V135" s="145">
        <v>0</v>
      </c>
      <c r="W135" s="252">
        <v>2</v>
      </c>
      <c r="X135" s="179">
        <v>0</v>
      </c>
      <c r="Y135" s="179">
        <v>0</v>
      </c>
      <c r="Z135" s="145">
        <v>2</v>
      </c>
      <c r="AA135" s="145">
        <v>1</v>
      </c>
      <c r="AB135" s="430"/>
      <c r="AC135" s="154">
        <v>3</v>
      </c>
    </row>
    <row r="136" spans="1:29" x14ac:dyDescent="0.25">
      <c r="A136" s="135">
        <v>128</v>
      </c>
      <c r="B136" s="161" t="s">
        <v>2</v>
      </c>
      <c r="C136" s="161" t="s">
        <v>707</v>
      </c>
      <c r="D136" s="140"/>
      <c r="E136" s="141"/>
      <c r="F136" s="141">
        <v>203.57</v>
      </c>
      <c r="G136" s="257">
        <v>800</v>
      </c>
      <c r="H136" s="257">
        <v>844</v>
      </c>
      <c r="I136" s="257">
        <v>390</v>
      </c>
      <c r="J136" s="255">
        <v>2.5299999999999998</v>
      </c>
      <c r="K136" s="255">
        <v>2.66</v>
      </c>
      <c r="L136" s="255">
        <f t="shared" si="25"/>
        <v>1.9158029179152134</v>
      </c>
      <c r="M136" s="200">
        <f t="shared" si="15"/>
        <v>5</v>
      </c>
      <c r="N136" s="219">
        <f t="shared" si="16"/>
        <v>19</v>
      </c>
      <c r="O136" s="146">
        <f t="shared" si="17"/>
        <v>19.5</v>
      </c>
      <c r="P136" s="203">
        <v>0</v>
      </c>
      <c r="Q136" s="146">
        <f t="shared" si="19"/>
        <v>4.75</v>
      </c>
      <c r="R136" s="145">
        <v>25</v>
      </c>
      <c r="S136" s="203">
        <f t="shared" si="20"/>
        <v>10</v>
      </c>
      <c r="T136" s="203">
        <f t="shared" si="21"/>
        <v>9</v>
      </c>
      <c r="U136" s="146">
        <f t="shared" si="22"/>
        <v>9.5</v>
      </c>
      <c r="V136" s="145">
        <v>50</v>
      </c>
      <c r="W136" s="252" t="s">
        <v>916</v>
      </c>
      <c r="X136" s="179"/>
      <c r="Y136" s="179"/>
      <c r="Z136" s="145">
        <v>37</v>
      </c>
      <c r="AA136" s="145">
        <v>30</v>
      </c>
      <c r="AB136" s="430"/>
      <c r="AC136" s="154">
        <v>3</v>
      </c>
    </row>
    <row r="137" spans="1:29" ht="31.5" x14ac:dyDescent="0.25">
      <c r="A137" s="135">
        <v>129</v>
      </c>
      <c r="B137" s="161" t="s">
        <v>119</v>
      </c>
      <c r="C137" s="161" t="s">
        <v>707</v>
      </c>
      <c r="D137" s="140"/>
      <c r="E137" s="141"/>
      <c r="F137" s="141">
        <v>74.75</v>
      </c>
      <c r="G137" s="257">
        <v>117</v>
      </c>
      <c r="H137" s="257">
        <v>203</v>
      </c>
      <c r="I137" s="257">
        <v>205</v>
      </c>
      <c r="J137" s="255">
        <v>1.57</v>
      </c>
      <c r="K137" s="255">
        <v>2.72</v>
      </c>
      <c r="L137" s="255">
        <f t="shared" si="25"/>
        <v>2.7424749163879598</v>
      </c>
      <c r="M137" s="200">
        <f t="shared" si="15"/>
        <v>7</v>
      </c>
      <c r="N137" s="219">
        <f t="shared" si="16"/>
        <v>14</v>
      </c>
      <c r="O137" s="146">
        <f t="shared" si="17"/>
        <v>14.35</v>
      </c>
      <c r="P137" s="203">
        <f t="shared" si="18"/>
        <v>0</v>
      </c>
      <c r="Q137" s="146">
        <f t="shared" si="19"/>
        <v>0</v>
      </c>
      <c r="R137" s="145">
        <v>0</v>
      </c>
      <c r="S137" s="203">
        <f t="shared" si="20"/>
        <v>7</v>
      </c>
      <c r="T137" s="203">
        <f t="shared" si="21"/>
        <v>7</v>
      </c>
      <c r="U137" s="146">
        <f t="shared" si="22"/>
        <v>7</v>
      </c>
      <c r="V137" s="145">
        <v>50</v>
      </c>
      <c r="W137" s="252">
        <v>14</v>
      </c>
      <c r="X137" s="179">
        <v>0</v>
      </c>
      <c r="Y137" s="179">
        <v>7</v>
      </c>
      <c r="Z137" s="145">
        <v>12</v>
      </c>
      <c r="AA137" s="145">
        <v>3</v>
      </c>
      <c r="AB137" s="430"/>
      <c r="AC137" s="154">
        <v>3</v>
      </c>
    </row>
    <row r="138" spans="1:29" ht="31.5" x14ac:dyDescent="0.25">
      <c r="A138" s="135">
        <v>130</v>
      </c>
      <c r="B138" s="161" t="s">
        <v>121</v>
      </c>
      <c r="C138" s="161" t="s">
        <v>707</v>
      </c>
      <c r="D138" s="140"/>
      <c r="E138" s="141"/>
      <c r="F138" s="141">
        <v>150.49</v>
      </c>
      <c r="G138" s="257">
        <v>2230</v>
      </c>
      <c r="H138" s="257">
        <v>1149</v>
      </c>
      <c r="I138" s="257">
        <v>1378</v>
      </c>
      <c r="J138" s="255">
        <v>14.82</v>
      </c>
      <c r="K138" s="255">
        <v>7.64</v>
      </c>
      <c r="L138" s="255">
        <f t="shared" si="25"/>
        <v>9.1567546016346597</v>
      </c>
      <c r="M138" s="200">
        <v>10</v>
      </c>
      <c r="N138" s="219">
        <f t="shared" si="16"/>
        <v>137</v>
      </c>
      <c r="O138" s="146">
        <f t="shared" si="17"/>
        <v>137.80000000000001</v>
      </c>
      <c r="P138" s="203">
        <f t="shared" si="18"/>
        <v>34</v>
      </c>
      <c r="Q138" s="146">
        <f t="shared" si="19"/>
        <v>34.25</v>
      </c>
      <c r="R138" s="145">
        <v>25</v>
      </c>
      <c r="S138" s="203">
        <f t="shared" si="20"/>
        <v>35</v>
      </c>
      <c r="T138" s="203">
        <f t="shared" si="21"/>
        <v>68</v>
      </c>
      <c r="U138" s="146">
        <f t="shared" si="22"/>
        <v>68.5</v>
      </c>
      <c r="V138" s="145">
        <v>50</v>
      </c>
      <c r="W138" s="252">
        <v>137</v>
      </c>
      <c r="X138" s="179">
        <v>34</v>
      </c>
      <c r="Y138" s="179">
        <v>68</v>
      </c>
      <c r="Z138" s="145">
        <v>80</v>
      </c>
      <c r="AA138" s="145">
        <v>42</v>
      </c>
      <c r="AB138" s="430"/>
      <c r="AC138" s="154">
        <v>3</v>
      </c>
    </row>
    <row r="139" spans="1:29" ht="33" customHeight="1" x14ac:dyDescent="0.25">
      <c r="A139" s="135">
        <v>131</v>
      </c>
      <c r="B139" s="161" t="s">
        <v>95</v>
      </c>
      <c r="C139" s="161" t="s">
        <v>707</v>
      </c>
      <c r="D139" s="140"/>
      <c r="E139" s="141"/>
      <c r="F139" s="141">
        <v>245.14</v>
      </c>
      <c r="G139" s="257">
        <v>642</v>
      </c>
      <c r="H139" s="257">
        <v>698</v>
      </c>
      <c r="I139" s="257">
        <v>717</v>
      </c>
      <c r="J139" s="255">
        <v>2.86</v>
      </c>
      <c r="K139" s="255">
        <v>3.11</v>
      </c>
      <c r="L139" s="255">
        <f t="shared" si="25"/>
        <v>2.9248592640939872</v>
      </c>
      <c r="M139" s="200">
        <f t="shared" ref="M139:M202" si="26">IF(I139&lt;VLOOKUP(L139,$M$331:$Q$339,2),0,VLOOKUP(L139,$M$331:$Q$339,3))</f>
        <v>7</v>
      </c>
      <c r="N139" s="219">
        <f t="shared" ref="N139:N202" si="27">ROUNDDOWN(O139,0)</f>
        <v>50</v>
      </c>
      <c r="O139" s="146">
        <f t="shared" ref="O139:O202" si="28">I139*M139/100</f>
        <v>50.19</v>
      </c>
      <c r="P139" s="203">
        <f t="shared" ref="P139:P202" si="29">ROUNDDOWN(Q139,0)</f>
        <v>12</v>
      </c>
      <c r="Q139" s="146">
        <f t="shared" ref="Q139:Q202" si="30">N139*R139/100</f>
        <v>12.5</v>
      </c>
      <c r="R139" s="145">
        <v>25</v>
      </c>
      <c r="S139" s="203">
        <f t="shared" ref="S139:S202" si="31">N139-P139-T139</f>
        <v>13</v>
      </c>
      <c r="T139" s="203">
        <f t="shared" ref="T139:T202" si="32">ROUNDDOWN(U139,0)</f>
        <v>25</v>
      </c>
      <c r="U139" s="146">
        <f t="shared" ref="U139:U202" si="33">N139*V139/100</f>
        <v>25</v>
      </c>
      <c r="V139" s="145">
        <v>50</v>
      </c>
      <c r="W139" s="252">
        <v>50</v>
      </c>
      <c r="X139" s="179">
        <v>12</v>
      </c>
      <c r="Y139" s="179">
        <v>25</v>
      </c>
      <c r="Z139" s="145">
        <v>46</v>
      </c>
      <c r="AA139" s="145">
        <v>25</v>
      </c>
      <c r="AB139" s="430"/>
      <c r="AC139" s="154">
        <v>3</v>
      </c>
    </row>
    <row r="140" spans="1:29" ht="31.5" x14ac:dyDescent="0.25">
      <c r="A140" s="135">
        <v>132</v>
      </c>
      <c r="B140" s="161" t="s">
        <v>709</v>
      </c>
      <c r="C140" s="161" t="s">
        <v>707</v>
      </c>
      <c r="D140" s="140"/>
      <c r="E140" s="141"/>
      <c r="F140" s="141">
        <v>41.43</v>
      </c>
      <c r="G140" s="257">
        <v>46</v>
      </c>
      <c r="H140" s="257">
        <v>110</v>
      </c>
      <c r="I140" s="257">
        <v>134</v>
      </c>
      <c r="J140" s="255">
        <v>1.1100000000000001</v>
      </c>
      <c r="K140" s="255">
        <v>2.66</v>
      </c>
      <c r="L140" s="255">
        <f t="shared" si="25"/>
        <v>3.234371228578325</v>
      </c>
      <c r="M140" s="200">
        <v>5.5</v>
      </c>
      <c r="N140" s="219">
        <f t="shared" si="27"/>
        <v>7</v>
      </c>
      <c r="O140" s="146">
        <f t="shared" si="28"/>
        <v>7.37</v>
      </c>
      <c r="P140" s="203">
        <f t="shared" si="29"/>
        <v>1</v>
      </c>
      <c r="Q140" s="146">
        <f t="shared" si="30"/>
        <v>1.75</v>
      </c>
      <c r="R140" s="145">
        <v>25</v>
      </c>
      <c r="S140" s="203">
        <f t="shared" si="31"/>
        <v>5</v>
      </c>
      <c r="T140" s="203">
        <f t="shared" si="32"/>
        <v>1</v>
      </c>
      <c r="U140" s="146">
        <f t="shared" si="33"/>
        <v>1.05</v>
      </c>
      <c r="V140" s="145">
        <v>15</v>
      </c>
      <c r="W140" s="252">
        <v>7</v>
      </c>
      <c r="X140" s="179">
        <v>1</v>
      </c>
      <c r="Y140" s="179">
        <v>1</v>
      </c>
      <c r="Z140" s="145">
        <v>7</v>
      </c>
      <c r="AA140" s="145">
        <v>7</v>
      </c>
      <c r="AB140" s="430"/>
      <c r="AC140" s="154">
        <v>3</v>
      </c>
    </row>
    <row r="141" spans="1:29" ht="31.5" x14ac:dyDescent="0.25">
      <c r="A141" s="135">
        <v>133</v>
      </c>
      <c r="B141" s="161" t="s">
        <v>120</v>
      </c>
      <c r="C141" s="161" t="s">
        <v>707</v>
      </c>
      <c r="D141" s="140"/>
      <c r="E141" s="141"/>
      <c r="F141" s="141">
        <v>197.6</v>
      </c>
      <c r="G141" s="257">
        <v>339</v>
      </c>
      <c r="H141" s="257">
        <v>559</v>
      </c>
      <c r="I141" s="257">
        <v>599</v>
      </c>
      <c r="J141" s="255">
        <v>2.29</v>
      </c>
      <c r="K141" s="255">
        <v>3.77</v>
      </c>
      <c r="L141" s="255">
        <f t="shared" si="25"/>
        <v>3.0313765182186234</v>
      </c>
      <c r="M141" s="200">
        <v>4</v>
      </c>
      <c r="N141" s="219">
        <f t="shared" si="27"/>
        <v>23</v>
      </c>
      <c r="O141" s="146">
        <f t="shared" si="28"/>
        <v>23.96</v>
      </c>
      <c r="P141" s="203">
        <f t="shared" si="29"/>
        <v>5</v>
      </c>
      <c r="Q141" s="146">
        <f t="shared" si="30"/>
        <v>5.75</v>
      </c>
      <c r="R141" s="145">
        <v>25</v>
      </c>
      <c r="S141" s="203">
        <f t="shared" si="31"/>
        <v>11</v>
      </c>
      <c r="T141" s="203">
        <f t="shared" si="32"/>
        <v>7</v>
      </c>
      <c r="U141" s="146">
        <f t="shared" si="33"/>
        <v>7.82</v>
      </c>
      <c r="V141" s="145">
        <v>34</v>
      </c>
      <c r="W141" s="252">
        <v>23</v>
      </c>
      <c r="X141" s="179">
        <v>6</v>
      </c>
      <c r="Y141" s="179">
        <v>7</v>
      </c>
      <c r="Z141" s="145">
        <v>21</v>
      </c>
      <c r="AA141" s="145">
        <v>19</v>
      </c>
      <c r="AB141" s="430"/>
      <c r="AC141" s="154">
        <v>3</v>
      </c>
    </row>
    <row r="142" spans="1:29" ht="31.5" hidden="1" customHeight="1" x14ac:dyDescent="0.25">
      <c r="A142" s="135">
        <v>134</v>
      </c>
      <c r="B142" s="161" t="s">
        <v>127</v>
      </c>
      <c r="C142" s="161" t="s">
        <v>707</v>
      </c>
      <c r="D142" s="140"/>
      <c r="E142" s="141"/>
      <c r="F142" s="141">
        <v>0</v>
      </c>
      <c r="G142" s="139"/>
      <c r="H142" s="139"/>
      <c r="I142" s="139">
        <v>0</v>
      </c>
      <c r="J142" s="142"/>
      <c r="K142" s="142"/>
      <c r="L142" s="142"/>
      <c r="M142" s="144">
        <f t="shared" si="26"/>
        <v>0</v>
      </c>
      <c r="N142" s="145">
        <f t="shared" si="27"/>
        <v>0</v>
      </c>
      <c r="O142" s="146">
        <f t="shared" si="28"/>
        <v>0</v>
      </c>
      <c r="P142" s="145">
        <f t="shared" si="29"/>
        <v>0</v>
      </c>
      <c r="Q142" s="146">
        <f t="shared" si="30"/>
        <v>0</v>
      </c>
      <c r="R142" s="145">
        <f t="shared" ref="R142:R202" si="34">IF(I142&lt;VLOOKUP(L142,$M$331:$Q$339,2),0,VLOOKUP(L142,$M$331:$Q$339,4))</f>
        <v>0</v>
      </c>
      <c r="S142" s="145">
        <f t="shared" si="31"/>
        <v>0</v>
      </c>
      <c r="T142" s="145">
        <f t="shared" si="32"/>
        <v>0</v>
      </c>
      <c r="U142" s="146">
        <f t="shared" si="33"/>
        <v>0</v>
      </c>
      <c r="V142" s="145">
        <f t="shared" ref="V142:V202" si="35">IF(I142&lt;VLOOKUP(L142,$M$331:$Q$339,2),0,VLOOKUP(L142,$M$331:$Q$339,5))</f>
        <v>0</v>
      </c>
      <c r="W142" s="151"/>
      <c r="X142" s="151"/>
      <c r="Y142" s="151"/>
      <c r="AB142" s="154"/>
    </row>
    <row r="143" spans="1:29" ht="31.5" x14ac:dyDescent="0.25">
      <c r="A143" s="135">
        <v>135</v>
      </c>
      <c r="B143" s="161" t="s">
        <v>223</v>
      </c>
      <c r="C143" s="161" t="s">
        <v>707</v>
      </c>
      <c r="D143" s="140"/>
      <c r="E143" s="141"/>
      <c r="F143" s="141">
        <v>9.48</v>
      </c>
      <c r="G143" s="257">
        <v>70</v>
      </c>
      <c r="H143" s="257">
        <v>79</v>
      </c>
      <c r="I143" s="257">
        <v>77</v>
      </c>
      <c r="J143" s="255">
        <v>7.38</v>
      </c>
      <c r="K143" s="255">
        <v>8.33</v>
      </c>
      <c r="L143" s="255">
        <f>I143/F143</f>
        <v>8.1223628691983123</v>
      </c>
      <c r="M143" s="200">
        <v>11</v>
      </c>
      <c r="N143" s="219">
        <f t="shared" si="27"/>
        <v>8</v>
      </c>
      <c r="O143" s="146">
        <f t="shared" si="28"/>
        <v>8.4700000000000006</v>
      </c>
      <c r="P143" s="203">
        <f t="shared" si="29"/>
        <v>1</v>
      </c>
      <c r="Q143" s="146">
        <f t="shared" si="30"/>
        <v>1.2</v>
      </c>
      <c r="R143" s="145">
        <v>15</v>
      </c>
      <c r="S143" s="203">
        <f t="shared" si="31"/>
        <v>5</v>
      </c>
      <c r="T143" s="203">
        <f t="shared" si="32"/>
        <v>2</v>
      </c>
      <c r="U143" s="146">
        <f t="shared" si="33"/>
        <v>2</v>
      </c>
      <c r="V143" s="145">
        <v>25</v>
      </c>
      <c r="W143" s="252">
        <v>8</v>
      </c>
      <c r="X143" s="179">
        <v>1</v>
      </c>
      <c r="Y143" s="179">
        <v>2</v>
      </c>
      <c r="Z143" s="145">
        <v>8</v>
      </c>
      <c r="AA143" s="145">
        <v>3</v>
      </c>
      <c r="AB143" s="430"/>
      <c r="AC143" s="154">
        <v>3</v>
      </c>
    </row>
    <row r="144" spans="1:29" ht="31.5" x14ac:dyDescent="0.25">
      <c r="A144" s="135">
        <v>136</v>
      </c>
      <c r="B144" s="161" t="s">
        <v>861</v>
      </c>
      <c r="C144" s="161" t="s">
        <v>707</v>
      </c>
      <c r="D144" s="140"/>
      <c r="E144" s="141"/>
      <c r="F144" s="141">
        <v>60.26</v>
      </c>
      <c r="G144" s="257"/>
      <c r="H144" s="257"/>
      <c r="I144" s="257">
        <v>187</v>
      </c>
      <c r="J144" s="255"/>
      <c r="K144" s="255"/>
      <c r="L144" s="255">
        <f>I144/F144</f>
        <v>3.1032193826750749</v>
      </c>
      <c r="M144" s="200">
        <f t="shared" si="26"/>
        <v>7</v>
      </c>
      <c r="N144" s="219">
        <f t="shared" si="27"/>
        <v>13</v>
      </c>
      <c r="O144" s="146">
        <f t="shared" si="28"/>
        <v>13.09</v>
      </c>
      <c r="P144" s="203">
        <f t="shared" si="29"/>
        <v>3</v>
      </c>
      <c r="Q144" s="146">
        <f t="shared" si="30"/>
        <v>3.25</v>
      </c>
      <c r="R144" s="145">
        <v>25</v>
      </c>
      <c r="S144" s="203">
        <f t="shared" si="31"/>
        <v>4</v>
      </c>
      <c r="T144" s="203">
        <f t="shared" si="32"/>
        <v>6</v>
      </c>
      <c r="U144" s="146">
        <f t="shared" si="33"/>
        <v>6.5</v>
      </c>
      <c r="V144" s="145">
        <v>50</v>
      </c>
      <c r="W144" s="252">
        <v>13</v>
      </c>
      <c r="X144" s="179">
        <v>3</v>
      </c>
      <c r="Y144" s="179">
        <v>6</v>
      </c>
      <c r="Z144" s="145">
        <v>0</v>
      </c>
      <c r="AA144" s="145">
        <v>0</v>
      </c>
      <c r="AB144" s="430"/>
      <c r="AC144" s="154">
        <v>3</v>
      </c>
    </row>
    <row r="145" spans="1:29" ht="15.75" hidden="1" customHeight="1" x14ac:dyDescent="0.25">
      <c r="A145" s="135">
        <v>137</v>
      </c>
      <c r="B145" s="161" t="s">
        <v>444</v>
      </c>
      <c r="C145" s="161" t="s">
        <v>707</v>
      </c>
      <c r="D145" s="140"/>
      <c r="E145" s="141"/>
      <c r="F145" s="141"/>
      <c r="G145" s="139"/>
      <c r="H145" s="139"/>
      <c r="I145" s="139"/>
      <c r="J145" s="142"/>
      <c r="K145" s="142"/>
      <c r="L145" s="142"/>
      <c r="M145" s="144">
        <f t="shared" si="26"/>
        <v>0</v>
      </c>
      <c r="N145" s="145">
        <f t="shared" si="27"/>
        <v>0</v>
      </c>
      <c r="O145" s="146">
        <f t="shared" si="28"/>
        <v>0</v>
      </c>
      <c r="P145" s="145">
        <f t="shared" si="29"/>
        <v>0</v>
      </c>
      <c r="Q145" s="146">
        <f t="shared" si="30"/>
        <v>0</v>
      </c>
      <c r="R145" s="145">
        <f t="shared" si="34"/>
        <v>0</v>
      </c>
      <c r="S145" s="145">
        <f t="shared" si="31"/>
        <v>0</v>
      </c>
      <c r="T145" s="145">
        <f t="shared" si="32"/>
        <v>0</v>
      </c>
      <c r="U145" s="146">
        <f t="shared" si="33"/>
        <v>0</v>
      </c>
      <c r="V145" s="145">
        <f t="shared" si="35"/>
        <v>0</v>
      </c>
      <c r="W145" s="151"/>
      <c r="X145" s="151"/>
      <c r="Y145" s="151"/>
      <c r="AB145" s="154"/>
    </row>
    <row r="146" spans="1:29" ht="15.75" hidden="1" customHeight="1" x14ac:dyDescent="0.25">
      <c r="A146" s="135">
        <v>138</v>
      </c>
      <c r="B146" s="161" t="s">
        <v>862</v>
      </c>
      <c r="C146" s="161" t="s">
        <v>712</v>
      </c>
      <c r="D146" s="140"/>
      <c r="E146" s="141"/>
      <c r="F146" s="141"/>
      <c r="G146" s="139"/>
      <c r="H146" s="139"/>
      <c r="I146" s="139"/>
      <c r="J146" s="142"/>
      <c r="K146" s="142"/>
      <c r="L146" s="142"/>
      <c r="M146" s="144">
        <f t="shared" si="26"/>
        <v>0</v>
      </c>
      <c r="N146" s="145">
        <f t="shared" si="27"/>
        <v>0</v>
      </c>
      <c r="O146" s="146">
        <f t="shared" si="28"/>
        <v>0</v>
      </c>
      <c r="P146" s="145">
        <f t="shared" si="29"/>
        <v>0</v>
      </c>
      <c r="Q146" s="146">
        <f t="shared" si="30"/>
        <v>0</v>
      </c>
      <c r="R146" s="145">
        <f t="shared" si="34"/>
        <v>0</v>
      </c>
      <c r="S146" s="145">
        <f t="shared" si="31"/>
        <v>0</v>
      </c>
      <c r="T146" s="145">
        <f t="shared" si="32"/>
        <v>0</v>
      </c>
      <c r="U146" s="146">
        <f t="shared" si="33"/>
        <v>0</v>
      </c>
      <c r="V146" s="145">
        <f t="shared" si="35"/>
        <v>0</v>
      </c>
      <c r="W146" s="151"/>
      <c r="X146" s="151"/>
      <c r="Y146" s="151"/>
      <c r="AB146" s="154"/>
    </row>
    <row r="147" spans="1:29" ht="15.75" hidden="1" customHeight="1" x14ac:dyDescent="0.25">
      <c r="A147" s="135">
        <v>139</v>
      </c>
      <c r="B147" s="161" t="s">
        <v>863</v>
      </c>
      <c r="C147" s="161" t="s">
        <v>712</v>
      </c>
      <c r="D147" s="140"/>
      <c r="E147" s="141"/>
      <c r="F147" s="141">
        <v>8.25</v>
      </c>
      <c r="G147" s="139"/>
      <c r="H147" s="139"/>
      <c r="I147" s="139"/>
      <c r="J147" s="142"/>
      <c r="K147" s="142"/>
      <c r="L147" s="142"/>
      <c r="M147" s="144">
        <f t="shared" si="26"/>
        <v>0</v>
      </c>
      <c r="N147" s="145">
        <f t="shared" si="27"/>
        <v>0</v>
      </c>
      <c r="O147" s="146">
        <f t="shared" si="28"/>
        <v>0</v>
      </c>
      <c r="P147" s="145">
        <f t="shared" si="29"/>
        <v>0</v>
      </c>
      <c r="Q147" s="146">
        <f t="shared" si="30"/>
        <v>0</v>
      </c>
      <c r="R147" s="145">
        <f t="shared" si="34"/>
        <v>0</v>
      </c>
      <c r="S147" s="145">
        <f t="shared" si="31"/>
        <v>0</v>
      </c>
      <c r="T147" s="145">
        <f t="shared" si="32"/>
        <v>0</v>
      </c>
      <c r="U147" s="146">
        <f t="shared" si="33"/>
        <v>0</v>
      </c>
      <c r="V147" s="145">
        <f t="shared" si="35"/>
        <v>0</v>
      </c>
      <c r="W147" s="151"/>
      <c r="X147" s="151"/>
      <c r="Y147" s="151"/>
      <c r="AB147" s="154"/>
    </row>
    <row r="148" spans="1:29" ht="31.5" x14ac:dyDescent="0.25">
      <c r="A148" s="135">
        <v>140</v>
      </c>
      <c r="B148" s="161" t="s">
        <v>711</v>
      </c>
      <c r="C148" s="161" t="s">
        <v>712</v>
      </c>
      <c r="D148" s="140"/>
      <c r="E148" s="141"/>
      <c r="F148" s="141">
        <v>349.38</v>
      </c>
      <c r="G148" s="257">
        <v>1372</v>
      </c>
      <c r="H148" s="257">
        <v>1339</v>
      </c>
      <c r="I148" s="257">
        <v>1767</v>
      </c>
      <c r="J148" s="255">
        <v>3.93</v>
      </c>
      <c r="K148" s="255">
        <v>3.83</v>
      </c>
      <c r="L148" s="255">
        <f>I148/F148</f>
        <v>5.0575304825691223</v>
      </c>
      <c r="M148" s="200">
        <v>5.7</v>
      </c>
      <c r="N148" s="219">
        <f t="shared" si="27"/>
        <v>100</v>
      </c>
      <c r="O148" s="146">
        <f t="shared" si="28"/>
        <v>100.71899999999999</v>
      </c>
      <c r="P148" s="203">
        <f t="shared" si="29"/>
        <v>5</v>
      </c>
      <c r="Q148" s="146">
        <f t="shared" si="30"/>
        <v>5</v>
      </c>
      <c r="R148" s="145">
        <v>5</v>
      </c>
      <c r="S148" s="203">
        <f t="shared" si="31"/>
        <v>45</v>
      </c>
      <c r="T148" s="203">
        <f t="shared" si="32"/>
        <v>50</v>
      </c>
      <c r="U148" s="146">
        <f t="shared" si="33"/>
        <v>50</v>
      </c>
      <c r="V148" s="145">
        <v>50</v>
      </c>
      <c r="W148" s="252">
        <v>100</v>
      </c>
      <c r="X148" s="179">
        <v>5</v>
      </c>
      <c r="Y148" s="179">
        <v>50</v>
      </c>
      <c r="Z148" s="145">
        <v>66</v>
      </c>
      <c r="AA148" s="145">
        <v>52</v>
      </c>
      <c r="AB148" s="430"/>
      <c r="AC148" s="154">
        <v>2</v>
      </c>
    </row>
    <row r="149" spans="1:29" x14ac:dyDescent="0.25">
      <c r="A149" s="135">
        <v>141</v>
      </c>
      <c r="B149" s="161" t="s">
        <v>2</v>
      </c>
      <c r="C149" s="161" t="s">
        <v>712</v>
      </c>
      <c r="D149" s="140"/>
      <c r="E149" s="141"/>
      <c r="F149" s="141">
        <v>146.76</v>
      </c>
      <c r="G149" s="257">
        <v>270</v>
      </c>
      <c r="H149" s="257">
        <v>288</v>
      </c>
      <c r="I149" s="257">
        <v>281</v>
      </c>
      <c r="J149" s="255">
        <v>1.84</v>
      </c>
      <c r="K149" s="255">
        <v>1.96</v>
      </c>
      <c r="L149" s="255">
        <f>I149/F149</f>
        <v>1.9146906514036524</v>
      </c>
      <c r="M149" s="200">
        <f t="shared" si="26"/>
        <v>5</v>
      </c>
      <c r="N149" s="219">
        <f t="shared" si="27"/>
        <v>14</v>
      </c>
      <c r="O149" s="146">
        <f t="shared" si="28"/>
        <v>14.05</v>
      </c>
      <c r="P149" s="203">
        <f t="shared" si="29"/>
        <v>0</v>
      </c>
      <c r="Q149" s="146">
        <f t="shared" si="30"/>
        <v>0</v>
      </c>
      <c r="R149" s="145">
        <v>0</v>
      </c>
      <c r="S149" s="203">
        <f t="shared" si="31"/>
        <v>7</v>
      </c>
      <c r="T149" s="203">
        <f t="shared" si="32"/>
        <v>7</v>
      </c>
      <c r="U149" s="146">
        <f t="shared" si="33"/>
        <v>7</v>
      </c>
      <c r="V149" s="145">
        <v>50</v>
      </c>
      <c r="W149" s="252" t="s">
        <v>916</v>
      </c>
      <c r="X149" s="179"/>
      <c r="Y149" s="179"/>
      <c r="Z149" s="145">
        <v>8</v>
      </c>
      <c r="AA149" s="145">
        <v>8</v>
      </c>
      <c r="AB149" s="430"/>
      <c r="AC149" s="154">
        <v>2</v>
      </c>
    </row>
    <row r="150" spans="1:29" ht="31.5" hidden="1" customHeight="1" x14ac:dyDescent="0.25">
      <c r="A150" s="135">
        <v>142</v>
      </c>
      <c r="B150" s="161" t="s">
        <v>96</v>
      </c>
      <c r="C150" s="161" t="s">
        <v>712</v>
      </c>
      <c r="D150" s="140"/>
      <c r="E150" s="141"/>
      <c r="F150" s="141">
        <v>22.38</v>
      </c>
      <c r="G150" s="139"/>
      <c r="H150" s="139"/>
      <c r="I150" s="139">
        <v>0</v>
      </c>
      <c r="J150" s="142"/>
      <c r="K150" s="142"/>
      <c r="L150" s="142"/>
      <c r="M150" s="144">
        <f t="shared" si="26"/>
        <v>0</v>
      </c>
      <c r="N150" s="145">
        <f t="shared" si="27"/>
        <v>0</v>
      </c>
      <c r="O150" s="146">
        <f t="shared" si="28"/>
        <v>0</v>
      </c>
      <c r="P150" s="145">
        <f t="shared" si="29"/>
        <v>0</v>
      </c>
      <c r="Q150" s="146">
        <f t="shared" si="30"/>
        <v>0</v>
      </c>
      <c r="R150" s="145">
        <f t="shared" si="34"/>
        <v>0</v>
      </c>
      <c r="S150" s="145">
        <f t="shared" si="31"/>
        <v>0</v>
      </c>
      <c r="T150" s="145">
        <f t="shared" si="32"/>
        <v>0</v>
      </c>
      <c r="U150" s="146">
        <f t="shared" si="33"/>
        <v>0</v>
      </c>
      <c r="V150" s="145">
        <f t="shared" si="35"/>
        <v>0</v>
      </c>
      <c r="W150" s="151"/>
      <c r="X150" s="151"/>
      <c r="Y150" s="151"/>
      <c r="AB150" s="154"/>
    </row>
    <row r="151" spans="1:29" ht="31.5" x14ac:dyDescent="0.25">
      <c r="A151" s="135">
        <v>143</v>
      </c>
      <c r="B151" s="161" t="s">
        <v>681</v>
      </c>
      <c r="C151" s="161" t="s">
        <v>712</v>
      </c>
      <c r="D151" s="140"/>
      <c r="E151" s="141"/>
      <c r="F151" s="141">
        <v>16.11</v>
      </c>
      <c r="G151" s="257">
        <v>36</v>
      </c>
      <c r="H151" s="257">
        <v>36</v>
      </c>
      <c r="I151" s="257">
        <v>39</v>
      </c>
      <c r="J151" s="255">
        <v>2.23</v>
      </c>
      <c r="K151" s="255">
        <v>2.23</v>
      </c>
      <c r="L151" s="255">
        <f>I151/F151</f>
        <v>2.4208566108007448</v>
      </c>
      <c r="M151" s="200">
        <f t="shared" si="26"/>
        <v>7</v>
      </c>
      <c r="N151" s="219">
        <f t="shared" si="27"/>
        <v>2</v>
      </c>
      <c r="O151" s="146">
        <f t="shared" si="28"/>
        <v>2.73</v>
      </c>
      <c r="P151" s="203">
        <f t="shared" si="29"/>
        <v>0</v>
      </c>
      <c r="Q151" s="146">
        <f t="shared" si="30"/>
        <v>0.5</v>
      </c>
      <c r="R151" s="145">
        <v>25</v>
      </c>
      <c r="S151" s="203">
        <f t="shared" si="31"/>
        <v>1</v>
      </c>
      <c r="T151" s="203">
        <f t="shared" si="32"/>
        <v>1</v>
      </c>
      <c r="U151" s="146">
        <f t="shared" si="33"/>
        <v>1</v>
      </c>
      <c r="V151" s="145">
        <v>50</v>
      </c>
      <c r="W151" s="252">
        <v>2</v>
      </c>
      <c r="X151" s="179"/>
      <c r="Y151" s="179"/>
      <c r="Z151" s="145">
        <v>2</v>
      </c>
      <c r="AA151" s="145">
        <v>1</v>
      </c>
      <c r="AB151" s="430"/>
      <c r="AC151" s="154">
        <v>2</v>
      </c>
    </row>
    <row r="152" spans="1:29" ht="15.75" hidden="1" customHeight="1" x14ac:dyDescent="0.25">
      <c r="A152" s="135">
        <v>144</v>
      </c>
      <c r="B152" s="161" t="s">
        <v>444</v>
      </c>
      <c r="C152" s="161" t="s">
        <v>712</v>
      </c>
      <c r="D152" s="140"/>
      <c r="E152" s="141"/>
      <c r="F152" s="141"/>
      <c r="G152" s="139"/>
      <c r="H152" s="139"/>
      <c r="I152" s="139"/>
      <c r="J152" s="142"/>
      <c r="K152" s="142"/>
      <c r="L152" s="142"/>
      <c r="M152" s="144">
        <f t="shared" si="26"/>
        <v>0</v>
      </c>
      <c r="N152" s="145">
        <f t="shared" si="27"/>
        <v>0</v>
      </c>
      <c r="O152" s="146">
        <f t="shared" si="28"/>
        <v>0</v>
      </c>
      <c r="P152" s="145">
        <f t="shared" si="29"/>
        <v>0</v>
      </c>
      <c r="Q152" s="146">
        <f t="shared" si="30"/>
        <v>0</v>
      </c>
      <c r="R152" s="145">
        <f t="shared" si="34"/>
        <v>0</v>
      </c>
      <c r="S152" s="145">
        <f t="shared" si="31"/>
        <v>0</v>
      </c>
      <c r="T152" s="145">
        <f t="shared" si="32"/>
        <v>0</v>
      </c>
      <c r="U152" s="146">
        <f t="shared" si="33"/>
        <v>0</v>
      </c>
      <c r="V152" s="145">
        <f t="shared" si="35"/>
        <v>0</v>
      </c>
      <c r="W152" s="151"/>
      <c r="X152" s="151"/>
      <c r="Y152" s="151"/>
      <c r="AB152" s="154"/>
    </row>
    <row r="153" spans="1:29" ht="31.5" x14ac:dyDescent="0.25">
      <c r="A153" s="135">
        <v>145</v>
      </c>
      <c r="B153" s="263" t="s">
        <v>221</v>
      </c>
      <c r="C153" s="161" t="s">
        <v>61</v>
      </c>
      <c r="D153" s="140"/>
      <c r="E153" s="141"/>
      <c r="F153" s="141">
        <v>165.23</v>
      </c>
      <c r="G153" s="257">
        <v>480</v>
      </c>
      <c r="H153" s="257">
        <v>377</v>
      </c>
      <c r="I153" s="257">
        <v>520</v>
      </c>
      <c r="J153" s="255">
        <v>2.91</v>
      </c>
      <c r="K153" s="255">
        <v>2.2799999999999998</v>
      </c>
      <c r="L153" s="255">
        <f>I153/F153</f>
        <v>3.1471282454760034</v>
      </c>
      <c r="M153" s="200">
        <f t="shared" si="26"/>
        <v>7</v>
      </c>
      <c r="N153" s="219">
        <f t="shared" si="27"/>
        <v>36</v>
      </c>
      <c r="O153" s="146">
        <f t="shared" si="28"/>
        <v>36.4</v>
      </c>
      <c r="P153" s="203">
        <f t="shared" si="29"/>
        <v>9</v>
      </c>
      <c r="Q153" s="146">
        <f t="shared" si="30"/>
        <v>9</v>
      </c>
      <c r="R153" s="145">
        <v>25</v>
      </c>
      <c r="S153" s="203">
        <f t="shared" si="31"/>
        <v>9</v>
      </c>
      <c r="T153" s="203">
        <f t="shared" si="32"/>
        <v>18</v>
      </c>
      <c r="U153" s="146">
        <f t="shared" si="33"/>
        <v>18</v>
      </c>
      <c r="V153" s="145">
        <v>50</v>
      </c>
      <c r="W153" s="252">
        <v>37</v>
      </c>
      <c r="X153" s="179">
        <v>0</v>
      </c>
      <c r="Y153" s="179">
        <v>0</v>
      </c>
      <c r="Z153" s="145">
        <v>18</v>
      </c>
      <c r="AA153" s="145">
        <v>11</v>
      </c>
      <c r="AB153" s="287" t="s">
        <v>1010</v>
      </c>
      <c r="AC153" s="154">
        <v>5</v>
      </c>
    </row>
    <row r="154" spans="1:29" ht="15.75" hidden="1" customHeight="1" x14ac:dyDescent="0.25">
      <c r="A154" s="135">
        <v>146</v>
      </c>
      <c r="B154" s="161" t="s">
        <v>2</v>
      </c>
      <c r="C154" s="161" t="s">
        <v>61</v>
      </c>
      <c r="D154" s="140"/>
      <c r="E154" s="141"/>
      <c r="F154" s="141">
        <v>196.8</v>
      </c>
      <c r="G154" s="139"/>
      <c r="H154" s="139"/>
      <c r="I154" s="139">
        <v>25</v>
      </c>
      <c r="J154" s="142"/>
      <c r="K154" s="142"/>
      <c r="L154" s="142">
        <f>I154/F154</f>
        <v>0.12703252032520324</v>
      </c>
      <c r="M154" s="144">
        <f t="shared" si="26"/>
        <v>0</v>
      </c>
      <c r="N154" s="219">
        <f t="shared" si="27"/>
        <v>0</v>
      </c>
      <c r="O154" s="146">
        <f t="shared" si="28"/>
        <v>0</v>
      </c>
      <c r="P154" s="145">
        <f t="shared" si="29"/>
        <v>0</v>
      </c>
      <c r="Q154" s="146">
        <f t="shared" si="30"/>
        <v>0</v>
      </c>
      <c r="R154" s="145">
        <v>25</v>
      </c>
      <c r="S154" s="145">
        <f t="shared" si="31"/>
        <v>0</v>
      </c>
      <c r="T154" s="145">
        <f t="shared" si="32"/>
        <v>0</v>
      </c>
      <c r="U154" s="146">
        <f t="shared" si="33"/>
        <v>0</v>
      </c>
      <c r="V154" s="145">
        <v>50</v>
      </c>
      <c r="W154" s="179"/>
      <c r="X154" s="179"/>
      <c r="Y154" s="179"/>
      <c r="Z154" s="145">
        <v>0</v>
      </c>
      <c r="AA154" s="145"/>
      <c r="AB154" s="154"/>
    </row>
    <row r="155" spans="1:29" ht="15.75" hidden="1" customHeight="1" x14ac:dyDescent="0.25">
      <c r="A155" s="135">
        <v>147</v>
      </c>
      <c r="B155" s="161" t="s">
        <v>444</v>
      </c>
      <c r="C155" s="161" t="s">
        <v>61</v>
      </c>
      <c r="D155" s="140"/>
      <c r="E155" s="141"/>
      <c r="F155" s="141"/>
      <c r="G155" s="139"/>
      <c r="H155" s="139"/>
      <c r="I155" s="139"/>
      <c r="J155" s="142"/>
      <c r="K155" s="142"/>
      <c r="L155" s="142"/>
      <c r="M155" s="144">
        <f t="shared" si="26"/>
        <v>0</v>
      </c>
      <c r="N155" s="145">
        <f t="shared" si="27"/>
        <v>0</v>
      </c>
      <c r="O155" s="146">
        <f t="shared" si="28"/>
        <v>0</v>
      </c>
      <c r="P155" s="145">
        <f t="shared" si="29"/>
        <v>0</v>
      </c>
      <c r="Q155" s="146">
        <f t="shared" si="30"/>
        <v>0</v>
      </c>
      <c r="R155" s="145">
        <f t="shared" si="34"/>
        <v>0</v>
      </c>
      <c r="S155" s="145">
        <f t="shared" si="31"/>
        <v>0</v>
      </c>
      <c r="T155" s="145">
        <f t="shared" si="32"/>
        <v>0</v>
      </c>
      <c r="U155" s="146">
        <f t="shared" si="33"/>
        <v>0</v>
      </c>
      <c r="V155" s="145">
        <f t="shared" si="35"/>
        <v>0</v>
      </c>
      <c r="W155" s="151"/>
      <c r="X155" s="151"/>
      <c r="Y155" s="151"/>
      <c r="AB155" s="154"/>
    </row>
    <row r="156" spans="1:29" ht="15.75" hidden="1" customHeight="1" x14ac:dyDescent="0.25">
      <c r="A156" s="135">
        <v>148</v>
      </c>
      <c r="B156" s="161" t="s">
        <v>864</v>
      </c>
      <c r="C156" s="161" t="s">
        <v>16</v>
      </c>
      <c r="D156" s="140"/>
      <c r="E156" s="141"/>
      <c r="F156" s="141">
        <v>61.4</v>
      </c>
      <c r="G156" s="139"/>
      <c r="H156" s="139"/>
      <c r="I156" s="139">
        <v>0</v>
      </c>
      <c r="J156" s="142"/>
      <c r="K156" s="142"/>
      <c r="L156" s="142"/>
      <c r="M156" s="144">
        <f t="shared" si="26"/>
        <v>0</v>
      </c>
      <c r="N156" s="145">
        <f t="shared" si="27"/>
        <v>0</v>
      </c>
      <c r="O156" s="146">
        <f t="shared" si="28"/>
        <v>0</v>
      </c>
      <c r="P156" s="145">
        <f t="shared" si="29"/>
        <v>0</v>
      </c>
      <c r="Q156" s="146">
        <f t="shared" si="30"/>
        <v>0</v>
      </c>
      <c r="R156" s="145">
        <f t="shared" si="34"/>
        <v>0</v>
      </c>
      <c r="S156" s="145">
        <f t="shared" si="31"/>
        <v>0</v>
      </c>
      <c r="T156" s="145">
        <f t="shared" si="32"/>
        <v>0</v>
      </c>
      <c r="U156" s="146">
        <f t="shared" si="33"/>
        <v>0</v>
      </c>
      <c r="V156" s="145">
        <f t="shared" si="35"/>
        <v>0</v>
      </c>
      <c r="W156" s="151"/>
      <c r="X156" s="151"/>
      <c r="Y156" s="151"/>
      <c r="AB156" s="154"/>
    </row>
    <row r="157" spans="1:29" ht="31.5" x14ac:dyDescent="0.25">
      <c r="A157" s="135">
        <v>149</v>
      </c>
      <c r="B157" s="161" t="s">
        <v>87</v>
      </c>
      <c r="C157" s="161" t="s">
        <v>16</v>
      </c>
      <c r="D157" s="140"/>
      <c r="E157" s="141"/>
      <c r="F157" s="141">
        <v>241.09</v>
      </c>
      <c r="G157" s="257">
        <v>521</v>
      </c>
      <c r="H157" s="257">
        <v>430</v>
      </c>
      <c r="I157" s="257">
        <v>407</v>
      </c>
      <c r="J157" s="255">
        <v>2.21</v>
      </c>
      <c r="K157" s="255">
        <v>1.82</v>
      </c>
      <c r="L157" s="255">
        <f>I157/F157</f>
        <v>1.6881662449707577</v>
      </c>
      <c r="M157" s="200">
        <f t="shared" si="26"/>
        <v>5</v>
      </c>
      <c r="N157" s="219">
        <f t="shared" si="27"/>
        <v>20</v>
      </c>
      <c r="O157" s="146">
        <f t="shared" si="28"/>
        <v>20.350000000000001</v>
      </c>
      <c r="P157" s="203">
        <f t="shared" si="29"/>
        <v>5</v>
      </c>
      <c r="Q157" s="146">
        <f t="shared" si="30"/>
        <v>5</v>
      </c>
      <c r="R157" s="145">
        <v>25</v>
      </c>
      <c r="S157" s="203">
        <f t="shared" si="31"/>
        <v>8</v>
      </c>
      <c r="T157" s="203">
        <f t="shared" si="32"/>
        <v>7</v>
      </c>
      <c r="U157" s="146">
        <f t="shared" si="33"/>
        <v>7</v>
      </c>
      <c r="V157" s="145">
        <v>35</v>
      </c>
      <c r="W157" s="252">
        <v>20</v>
      </c>
      <c r="X157" s="179">
        <v>5</v>
      </c>
      <c r="Y157" s="179">
        <v>7</v>
      </c>
      <c r="Z157" s="145">
        <v>21</v>
      </c>
      <c r="AA157" s="145">
        <v>5</v>
      </c>
      <c r="AB157" s="430"/>
      <c r="AC157" s="154">
        <v>6</v>
      </c>
    </row>
    <row r="158" spans="1:29" x14ac:dyDescent="0.25">
      <c r="A158" s="135">
        <v>150</v>
      </c>
      <c r="B158" s="161" t="s">
        <v>2</v>
      </c>
      <c r="C158" s="161" t="s">
        <v>16</v>
      </c>
      <c r="D158" s="140"/>
      <c r="E158" s="141"/>
      <c r="F158" s="141">
        <v>348.04</v>
      </c>
      <c r="G158" s="257">
        <v>330</v>
      </c>
      <c r="H158" s="257">
        <v>267</v>
      </c>
      <c r="I158" s="257">
        <v>442</v>
      </c>
      <c r="J158" s="255">
        <v>0.53</v>
      </c>
      <c r="K158" s="255">
        <v>0.43</v>
      </c>
      <c r="L158" s="255">
        <f>I158/F158</f>
        <v>1.2699689690840132</v>
      </c>
      <c r="M158" s="200">
        <f t="shared" si="26"/>
        <v>5</v>
      </c>
      <c r="N158" s="219">
        <f t="shared" si="27"/>
        <v>22</v>
      </c>
      <c r="O158" s="146">
        <f t="shared" si="28"/>
        <v>22.1</v>
      </c>
      <c r="P158" s="203">
        <f t="shared" si="29"/>
        <v>0</v>
      </c>
      <c r="Q158" s="146">
        <f t="shared" si="30"/>
        <v>0</v>
      </c>
      <c r="R158" s="145">
        <v>0</v>
      </c>
      <c r="S158" s="203">
        <f t="shared" si="31"/>
        <v>11</v>
      </c>
      <c r="T158" s="203">
        <f t="shared" si="32"/>
        <v>11</v>
      </c>
      <c r="U158" s="146">
        <f t="shared" si="33"/>
        <v>11</v>
      </c>
      <c r="V158" s="145">
        <v>50</v>
      </c>
      <c r="W158" s="252" t="s">
        <v>916</v>
      </c>
      <c r="X158" s="179"/>
      <c r="Y158" s="179"/>
      <c r="Z158" s="145">
        <v>5</v>
      </c>
      <c r="AA158" s="145">
        <v>1</v>
      </c>
      <c r="AB158" s="430"/>
      <c r="AC158" s="154">
        <v>6</v>
      </c>
    </row>
    <row r="159" spans="1:29" ht="31.5" hidden="1" customHeight="1" x14ac:dyDescent="0.25">
      <c r="A159" s="135">
        <v>151</v>
      </c>
      <c r="B159" s="161" t="s">
        <v>129</v>
      </c>
      <c r="C159" s="161" t="s">
        <v>16</v>
      </c>
      <c r="D159" s="140"/>
      <c r="E159" s="141"/>
      <c r="F159" s="141">
        <v>0</v>
      </c>
      <c r="G159" s="139"/>
      <c r="H159" s="139"/>
      <c r="I159" s="139">
        <v>0</v>
      </c>
      <c r="J159" s="142"/>
      <c r="K159" s="142"/>
      <c r="L159" s="142"/>
      <c r="M159" s="144">
        <f t="shared" si="26"/>
        <v>0</v>
      </c>
      <c r="N159" s="145">
        <f t="shared" si="27"/>
        <v>0</v>
      </c>
      <c r="O159" s="146">
        <f t="shared" si="28"/>
        <v>0</v>
      </c>
      <c r="P159" s="145">
        <f t="shared" si="29"/>
        <v>0</v>
      </c>
      <c r="Q159" s="146">
        <f t="shared" si="30"/>
        <v>0</v>
      </c>
      <c r="R159" s="145">
        <f t="shared" si="34"/>
        <v>0</v>
      </c>
      <c r="S159" s="145">
        <f t="shared" si="31"/>
        <v>0</v>
      </c>
      <c r="T159" s="145">
        <f t="shared" si="32"/>
        <v>0</v>
      </c>
      <c r="U159" s="146">
        <f t="shared" si="33"/>
        <v>0</v>
      </c>
      <c r="V159" s="145">
        <f t="shared" si="35"/>
        <v>0</v>
      </c>
      <c r="W159" s="151"/>
      <c r="X159" s="151"/>
      <c r="Y159" s="151"/>
      <c r="AB159" s="154"/>
    </row>
    <row r="160" spans="1:29" ht="31.5" x14ac:dyDescent="0.25">
      <c r="A160" s="135">
        <v>152</v>
      </c>
      <c r="B160" s="161" t="s">
        <v>713</v>
      </c>
      <c r="C160" s="161" t="s">
        <v>16</v>
      </c>
      <c r="D160" s="140"/>
      <c r="E160" s="141"/>
      <c r="F160" s="141">
        <v>69.28</v>
      </c>
      <c r="G160" s="257">
        <v>53</v>
      </c>
      <c r="H160" s="257">
        <v>51</v>
      </c>
      <c r="I160" s="257">
        <v>63</v>
      </c>
      <c r="J160" s="255">
        <v>0.77</v>
      </c>
      <c r="K160" s="255">
        <v>0.74</v>
      </c>
      <c r="L160" s="255">
        <f>I160/F160</f>
        <v>0.90935334872979212</v>
      </c>
      <c r="M160" s="200">
        <f t="shared" si="26"/>
        <v>3</v>
      </c>
      <c r="N160" s="219">
        <f t="shared" si="27"/>
        <v>1</v>
      </c>
      <c r="O160" s="146">
        <f t="shared" si="28"/>
        <v>1.89</v>
      </c>
      <c r="P160" s="203">
        <f t="shared" si="29"/>
        <v>0</v>
      </c>
      <c r="Q160" s="146">
        <f t="shared" si="30"/>
        <v>0.25</v>
      </c>
      <c r="R160" s="145">
        <v>25</v>
      </c>
      <c r="S160" s="203">
        <f t="shared" si="31"/>
        <v>1</v>
      </c>
      <c r="T160" s="203">
        <f t="shared" si="32"/>
        <v>0</v>
      </c>
      <c r="U160" s="146">
        <f t="shared" si="33"/>
        <v>0.5</v>
      </c>
      <c r="V160" s="145">
        <v>50</v>
      </c>
      <c r="W160" s="252">
        <v>1</v>
      </c>
      <c r="X160" s="179">
        <v>0</v>
      </c>
      <c r="Y160" s="179">
        <v>0</v>
      </c>
      <c r="Z160" s="145">
        <v>1</v>
      </c>
      <c r="AA160" s="145">
        <v>0</v>
      </c>
      <c r="AB160" s="430"/>
      <c r="AC160" s="154">
        <v>6</v>
      </c>
    </row>
    <row r="161" spans="1:29" ht="31.5" hidden="1" customHeight="1" x14ac:dyDescent="0.25">
      <c r="A161" s="135">
        <v>153</v>
      </c>
      <c r="B161" s="161" t="s">
        <v>865</v>
      </c>
      <c r="C161" s="161" t="s">
        <v>16</v>
      </c>
      <c r="D161" s="140"/>
      <c r="E161" s="141"/>
      <c r="F161" s="141">
        <v>73.510000000000005</v>
      </c>
      <c r="G161" s="139"/>
      <c r="H161" s="139"/>
      <c r="I161" s="139">
        <v>0</v>
      </c>
      <c r="J161" s="142"/>
      <c r="K161" s="142"/>
      <c r="L161" s="142"/>
      <c r="M161" s="144">
        <f t="shared" si="26"/>
        <v>0</v>
      </c>
      <c r="N161" s="145">
        <f t="shared" si="27"/>
        <v>0</v>
      </c>
      <c r="O161" s="146">
        <f t="shared" si="28"/>
        <v>0</v>
      </c>
      <c r="P161" s="145">
        <f t="shared" si="29"/>
        <v>0</v>
      </c>
      <c r="Q161" s="146">
        <f t="shared" si="30"/>
        <v>0</v>
      </c>
      <c r="R161" s="145">
        <f t="shared" si="34"/>
        <v>0</v>
      </c>
      <c r="S161" s="145">
        <f t="shared" si="31"/>
        <v>0</v>
      </c>
      <c r="T161" s="145">
        <f t="shared" si="32"/>
        <v>0</v>
      </c>
      <c r="U161" s="146">
        <f t="shared" si="33"/>
        <v>0</v>
      </c>
      <c r="V161" s="145">
        <f t="shared" si="35"/>
        <v>0</v>
      </c>
      <c r="W161" s="151"/>
      <c r="X161" s="151"/>
      <c r="Y161" s="151"/>
      <c r="AB161" s="154"/>
    </row>
    <row r="162" spans="1:29" ht="31.5" hidden="1" customHeight="1" x14ac:dyDescent="0.25">
      <c r="A162" s="135">
        <v>154</v>
      </c>
      <c r="B162" s="161" t="s">
        <v>866</v>
      </c>
      <c r="C162" s="161" t="s">
        <v>16</v>
      </c>
      <c r="D162" s="140"/>
      <c r="E162" s="141"/>
      <c r="F162" s="141">
        <v>0</v>
      </c>
      <c r="G162" s="139"/>
      <c r="H162" s="139"/>
      <c r="I162" s="139">
        <v>0</v>
      </c>
      <c r="J162" s="142"/>
      <c r="K162" s="142"/>
      <c r="L162" s="142"/>
      <c r="M162" s="144">
        <f t="shared" si="26"/>
        <v>0</v>
      </c>
      <c r="N162" s="145">
        <f t="shared" si="27"/>
        <v>0</v>
      </c>
      <c r="O162" s="146">
        <f t="shared" si="28"/>
        <v>0</v>
      </c>
      <c r="P162" s="145">
        <f t="shared" si="29"/>
        <v>0</v>
      </c>
      <c r="Q162" s="146">
        <f t="shared" si="30"/>
        <v>0</v>
      </c>
      <c r="R162" s="145">
        <f t="shared" si="34"/>
        <v>0</v>
      </c>
      <c r="S162" s="145">
        <f t="shared" si="31"/>
        <v>0</v>
      </c>
      <c r="T162" s="145">
        <f t="shared" si="32"/>
        <v>0</v>
      </c>
      <c r="U162" s="146">
        <f t="shared" si="33"/>
        <v>0</v>
      </c>
      <c r="V162" s="145">
        <f t="shared" si="35"/>
        <v>0</v>
      </c>
      <c r="W162" s="151"/>
      <c r="X162" s="151"/>
      <c r="Y162" s="151"/>
      <c r="AB162" s="154"/>
    </row>
    <row r="163" spans="1:29" ht="31.5" x14ac:dyDescent="0.25">
      <c r="A163" s="135">
        <v>155</v>
      </c>
      <c r="B163" s="161" t="s">
        <v>867</v>
      </c>
      <c r="C163" s="161" t="s">
        <v>16</v>
      </c>
      <c r="D163" s="140"/>
      <c r="E163" s="141"/>
      <c r="F163" s="141">
        <v>68.819999999999993</v>
      </c>
      <c r="G163" s="257"/>
      <c r="H163" s="257"/>
      <c r="I163" s="257">
        <v>38</v>
      </c>
      <c r="J163" s="255"/>
      <c r="K163" s="255"/>
      <c r="L163" s="255">
        <f>I163/F163</f>
        <v>0.55216506829410061</v>
      </c>
      <c r="M163" s="200">
        <f t="shared" si="26"/>
        <v>3</v>
      </c>
      <c r="N163" s="219">
        <f t="shared" si="27"/>
        <v>1</v>
      </c>
      <c r="O163" s="146">
        <f t="shared" si="28"/>
        <v>1.1399999999999999</v>
      </c>
      <c r="P163" s="203">
        <f t="shared" si="29"/>
        <v>0</v>
      </c>
      <c r="Q163" s="146">
        <f t="shared" si="30"/>
        <v>0.25</v>
      </c>
      <c r="R163" s="145">
        <v>25</v>
      </c>
      <c r="S163" s="203">
        <f t="shared" si="31"/>
        <v>1</v>
      </c>
      <c r="T163" s="203">
        <f t="shared" si="32"/>
        <v>0</v>
      </c>
      <c r="U163" s="146">
        <f t="shared" si="33"/>
        <v>0.5</v>
      </c>
      <c r="V163" s="145">
        <v>50</v>
      </c>
      <c r="W163" s="252">
        <v>1</v>
      </c>
      <c r="X163" s="179"/>
      <c r="Y163" s="179"/>
      <c r="Z163" s="145">
        <v>0</v>
      </c>
      <c r="AA163" s="145">
        <v>0</v>
      </c>
      <c r="AB163" s="430"/>
      <c r="AC163" s="154">
        <v>6</v>
      </c>
    </row>
    <row r="164" spans="1:29" ht="31.5" x14ac:dyDescent="0.25">
      <c r="A164" s="135">
        <v>156</v>
      </c>
      <c r="B164" s="161" t="s">
        <v>714</v>
      </c>
      <c r="C164" s="161" t="s">
        <v>16</v>
      </c>
      <c r="D164" s="140"/>
      <c r="E164" s="141"/>
      <c r="F164" s="141">
        <v>66.61</v>
      </c>
      <c r="G164" s="257">
        <v>39</v>
      </c>
      <c r="H164" s="257">
        <v>49</v>
      </c>
      <c r="I164" s="257">
        <v>61</v>
      </c>
      <c r="J164" s="255">
        <v>0.59</v>
      </c>
      <c r="K164" s="255">
        <v>0.74</v>
      </c>
      <c r="L164" s="255">
        <f>I164/F164</f>
        <v>0.91577841164990248</v>
      </c>
      <c r="M164" s="200">
        <f t="shared" si="26"/>
        <v>3</v>
      </c>
      <c r="N164" s="219">
        <f t="shared" si="27"/>
        <v>1</v>
      </c>
      <c r="O164" s="146">
        <f t="shared" si="28"/>
        <v>1.83</v>
      </c>
      <c r="P164" s="203">
        <f t="shared" si="29"/>
        <v>0</v>
      </c>
      <c r="Q164" s="146">
        <f t="shared" si="30"/>
        <v>0.25</v>
      </c>
      <c r="R164" s="145">
        <v>25</v>
      </c>
      <c r="S164" s="203">
        <f t="shared" si="31"/>
        <v>1</v>
      </c>
      <c r="T164" s="203">
        <f t="shared" si="32"/>
        <v>0</v>
      </c>
      <c r="U164" s="146">
        <f t="shared" si="33"/>
        <v>0.5</v>
      </c>
      <c r="V164" s="145">
        <v>50</v>
      </c>
      <c r="W164" s="252">
        <v>1</v>
      </c>
      <c r="X164" s="179">
        <v>0</v>
      </c>
      <c r="Y164" s="179">
        <v>0</v>
      </c>
      <c r="Z164" s="145">
        <v>1</v>
      </c>
      <c r="AA164" s="145">
        <v>1</v>
      </c>
      <c r="AB164" s="430"/>
      <c r="AC164" s="154">
        <v>6</v>
      </c>
    </row>
    <row r="165" spans="1:29" ht="31.5" x14ac:dyDescent="0.25">
      <c r="A165" s="135">
        <v>157</v>
      </c>
      <c r="B165" s="161" t="s">
        <v>868</v>
      </c>
      <c r="C165" s="161" t="s">
        <v>16</v>
      </c>
      <c r="D165" s="140"/>
      <c r="E165" s="141"/>
      <c r="F165" s="141">
        <v>73.86</v>
      </c>
      <c r="G165" s="257"/>
      <c r="H165" s="257"/>
      <c r="I165" s="257">
        <v>40</v>
      </c>
      <c r="J165" s="255"/>
      <c r="K165" s="255"/>
      <c r="L165" s="255">
        <f>I165/F165</f>
        <v>0.54156512320606554</v>
      </c>
      <c r="M165" s="200">
        <f t="shared" si="26"/>
        <v>3</v>
      </c>
      <c r="N165" s="219">
        <f t="shared" si="27"/>
        <v>1</v>
      </c>
      <c r="O165" s="146">
        <f t="shared" si="28"/>
        <v>1.2</v>
      </c>
      <c r="P165" s="203">
        <f t="shared" si="29"/>
        <v>0</v>
      </c>
      <c r="Q165" s="146">
        <f t="shared" si="30"/>
        <v>0.25</v>
      </c>
      <c r="R165" s="145">
        <v>25</v>
      </c>
      <c r="S165" s="203">
        <f t="shared" si="31"/>
        <v>1</v>
      </c>
      <c r="T165" s="203">
        <f t="shared" si="32"/>
        <v>0</v>
      </c>
      <c r="U165" s="146">
        <f t="shared" si="33"/>
        <v>0.5</v>
      </c>
      <c r="V165" s="145">
        <v>50</v>
      </c>
      <c r="W165" s="252">
        <v>1</v>
      </c>
      <c r="X165" s="179"/>
      <c r="Y165" s="179"/>
      <c r="Z165" s="145">
        <v>0</v>
      </c>
      <c r="AA165" s="145">
        <v>0</v>
      </c>
      <c r="AB165" s="430"/>
      <c r="AC165" s="154">
        <v>6</v>
      </c>
    </row>
    <row r="166" spans="1:29" ht="15.75" hidden="1" customHeight="1" x14ac:dyDescent="0.25">
      <c r="A166" s="135">
        <v>158</v>
      </c>
      <c r="B166" s="161" t="s">
        <v>444</v>
      </c>
      <c r="C166" s="161" t="s">
        <v>16</v>
      </c>
      <c r="D166" s="140"/>
      <c r="E166" s="141"/>
      <c r="F166" s="141"/>
      <c r="G166" s="139"/>
      <c r="H166" s="139"/>
      <c r="I166" s="139"/>
      <c r="J166" s="142"/>
      <c r="K166" s="142"/>
      <c r="L166" s="142"/>
      <c r="M166" s="144">
        <f t="shared" si="26"/>
        <v>0</v>
      </c>
      <c r="N166" s="145">
        <f t="shared" si="27"/>
        <v>0</v>
      </c>
      <c r="O166" s="146">
        <f t="shared" si="28"/>
        <v>0</v>
      </c>
      <c r="P166" s="145">
        <f t="shared" si="29"/>
        <v>0</v>
      </c>
      <c r="Q166" s="146">
        <f t="shared" si="30"/>
        <v>0</v>
      </c>
      <c r="R166" s="145">
        <f t="shared" si="34"/>
        <v>0</v>
      </c>
      <c r="S166" s="145">
        <f t="shared" si="31"/>
        <v>0</v>
      </c>
      <c r="T166" s="145">
        <f t="shared" si="32"/>
        <v>0</v>
      </c>
      <c r="U166" s="146">
        <f t="shared" si="33"/>
        <v>0</v>
      </c>
      <c r="V166" s="145">
        <f t="shared" si="35"/>
        <v>0</v>
      </c>
      <c r="W166" s="151"/>
      <c r="X166" s="151"/>
      <c r="Y166" s="151"/>
      <c r="AB166" s="154"/>
    </row>
    <row r="167" spans="1:29" ht="15.75" hidden="1" customHeight="1" x14ac:dyDescent="0.25">
      <c r="A167" s="135">
        <v>159</v>
      </c>
      <c r="B167" s="161" t="s">
        <v>869</v>
      </c>
      <c r="C167" s="161" t="s">
        <v>17</v>
      </c>
      <c r="D167" s="140"/>
      <c r="E167" s="141"/>
      <c r="F167" s="141">
        <v>16.03</v>
      </c>
      <c r="G167" s="139"/>
      <c r="H167" s="139"/>
      <c r="I167" s="139">
        <v>0</v>
      </c>
      <c r="J167" s="142"/>
      <c r="K167" s="142"/>
      <c r="L167" s="142"/>
      <c r="M167" s="144">
        <f t="shared" si="26"/>
        <v>0</v>
      </c>
      <c r="N167" s="145">
        <f t="shared" si="27"/>
        <v>0</v>
      </c>
      <c r="O167" s="146">
        <f t="shared" si="28"/>
        <v>0</v>
      </c>
      <c r="P167" s="145">
        <f t="shared" si="29"/>
        <v>0</v>
      </c>
      <c r="Q167" s="146">
        <f t="shared" si="30"/>
        <v>0</v>
      </c>
      <c r="R167" s="145">
        <f t="shared" si="34"/>
        <v>0</v>
      </c>
      <c r="S167" s="145">
        <f t="shared" si="31"/>
        <v>0</v>
      </c>
      <c r="T167" s="145">
        <f t="shared" si="32"/>
        <v>0</v>
      </c>
      <c r="U167" s="146">
        <f t="shared" si="33"/>
        <v>0</v>
      </c>
      <c r="V167" s="145">
        <f t="shared" si="35"/>
        <v>0</v>
      </c>
      <c r="W167" s="151"/>
      <c r="X167" s="151"/>
      <c r="Y167" s="151"/>
      <c r="AB167" s="154"/>
    </row>
    <row r="168" spans="1:29" ht="31.5" hidden="1" customHeight="1" x14ac:dyDescent="0.25">
      <c r="A168" s="135">
        <v>160</v>
      </c>
      <c r="B168" s="161" t="s">
        <v>715</v>
      </c>
      <c r="C168" s="161" t="s">
        <v>17</v>
      </c>
      <c r="D168" s="140"/>
      <c r="E168" s="141"/>
      <c r="F168" s="141">
        <v>70.53</v>
      </c>
      <c r="G168" s="139"/>
      <c r="H168" s="139"/>
      <c r="I168" s="139">
        <v>6</v>
      </c>
      <c r="J168" s="142"/>
      <c r="K168" s="142"/>
      <c r="L168" s="142">
        <f>I168/F168</f>
        <v>8.5070182900893229E-2</v>
      </c>
      <c r="M168" s="144">
        <f t="shared" si="26"/>
        <v>0</v>
      </c>
      <c r="N168" s="219">
        <f t="shared" si="27"/>
        <v>0</v>
      </c>
      <c r="O168" s="146">
        <f t="shared" si="28"/>
        <v>0</v>
      </c>
      <c r="P168" s="145">
        <f t="shared" si="29"/>
        <v>0</v>
      </c>
      <c r="Q168" s="146">
        <f t="shared" si="30"/>
        <v>0</v>
      </c>
      <c r="R168" s="145">
        <v>25</v>
      </c>
      <c r="S168" s="145">
        <f t="shared" si="31"/>
        <v>0</v>
      </c>
      <c r="T168" s="145">
        <f t="shared" si="32"/>
        <v>0</v>
      </c>
      <c r="U168" s="146">
        <f t="shared" si="33"/>
        <v>0</v>
      </c>
      <c r="V168" s="145">
        <v>50</v>
      </c>
      <c r="W168" s="179"/>
      <c r="X168" s="179"/>
      <c r="Y168" s="179"/>
      <c r="Z168" s="145">
        <v>0</v>
      </c>
      <c r="AA168" s="145"/>
      <c r="AB168" s="154"/>
    </row>
    <row r="169" spans="1:29" ht="47.25" hidden="1" customHeight="1" x14ac:dyDescent="0.25">
      <c r="A169" s="135">
        <v>161</v>
      </c>
      <c r="B169" s="161" t="s">
        <v>62</v>
      </c>
      <c r="C169" s="161" t="s">
        <v>17</v>
      </c>
      <c r="D169" s="140"/>
      <c r="E169" s="141"/>
      <c r="F169" s="141">
        <v>55.27</v>
      </c>
      <c r="G169" s="139"/>
      <c r="H169" s="139"/>
      <c r="I169" s="139">
        <v>93</v>
      </c>
      <c r="J169" s="142"/>
      <c r="K169" s="142"/>
      <c r="L169" s="142">
        <f>I169/F169</f>
        <v>1.6826488149086303</v>
      </c>
      <c r="M169" s="144">
        <v>0</v>
      </c>
      <c r="N169" s="219">
        <f t="shared" si="27"/>
        <v>0</v>
      </c>
      <c r="O169" s="146">
        <f t="shared" si="28"/>
        <v>0</v>
      </c>
      <c r="P169" s="145">
        <f t="shared" si="29"/>
        <v>0</v>
      </c>
      <c r="Q169" s="146">
        <f t="shared" si="30"/>
        <v>0</v>
      </c>
      <c r="R169" s="145">
        <v>25</v>
      </c>
      <c r="S169" s="145">
        <f t="shared" si="31"/>
        <v>0</v>
      </c>
      <c r="T169" s="145">
        <f t="shared" si="32"/>
        <v>0</v>
      </c>
      <c r="U169" s="146">
        <f t="shared" si="33"/>
        <v>0</v>
      </c>
      <c r="V169" s="145">
        <v>50</v>
      </c>
      <c r="W169" s="179">
        <v>0</v>
      </c>
      <c r="X169" s="179"/>
      <c r="Y169" s="179"/>
      <c r="Z169" s="145">
        <v>0</v>
      </c>
      <c r="AA169" s="145"/>
      <c r="AB169" s="154"/>
    </row>
    <row r="170" spans="1:29" ht="15.75" hidden="1" customHeight="1" x14ac:dyDescent="0.25">
      <c r="A170" s="135">
        <v>162</v>
      </c>
      <c r="B170" s="294" t="s">
        <v>2</v>
      </c>
      <c r="C170" s="294" t="s">
        <v>17</v>
      </c>
      <c r="D170" s="140"/>
      <c r="E170" s="141"/>
      <c r="F170" s="141">
        <v>123.43</v>
      </c>
      <c r="G170" s="139"/>
      <c r="H170" s="139">
        <v>34</v>
      </c>
      <c r="I170" s="139">
        <v>57</v>
      </c>
      <c r="J170" s="142"/>
      <c r="K170" s="142">
        <v>0.28999999999999998</v>
      </c>
      <c r="L170" s="142">
        <f>I170/F170</f>
        <v>0.46180021064571009</v>
      </c>
      <c r="M170" s="200">
        <v>0</v>
      </c>
      <c r="N170" s="219">
        <f t="shared" si="27"/>
        <v>0</v>
      </c>
      <c r="O170" s="146">
        <f t="shared" si="28"/>
        <v>0</v>
      </c>
      <c r="P170" s="219">
        <f t="shared" si="29"/>
        <v>0</v>
      </c>
      <c r="Q170" s="146">
        <f t="shared" si="30"/>
        <v>0</v>
      </c>
      <c r="R170" s="145">
        <v>25</v>
      </c>
      <c r="S170" s="145">
        <f t="shared" si="31"/>
        <v>0</v>
      </c>
      <c r="T170" s="219">
        <f t="shared" si="32"/>
        <v>0</v>
      </c>
      <c r="U170" s="146">
        <f t="shared" si="33"/>
        <v>0</v>
      </c>
      <c r="V170" s="145">
        <v>50</v>
      </c>
      <c r="W170" s="252"/>
      <c r="X170" s="179"/>
      <c r="Y170" s="179"/>
      <c r="Z170" s="145">
        <v>0</v>
      </c>
      <c r="AA170" s="145"/>
      <c r="AB170" s="154"/>
    </row>
    <row r="171" spans="1:29" ht="47.25" x14ac:dyDescent="0.25">
      <c r="A171" s="135">
        <v>163</v>
      </c>
      <c r="B171" s="161" t="s">
        <v>826</v>
      </c>
      <c r="C171" s="161" t="s">
        <v>17</v>
      </c>
      <c r="D171" s="140"/>
      <c r="E171" s="245">
        <v>187</v>
      </c>
      <c r="F171" s="262">
        <v>187</v>
      </c>
      <c r="G171" s="257">
        <v>61</v>
      </c>
      <c r="H171" s="257">
        <v>54</v>
      </c>
      <c r="I171" s="257">
        <v>65.45</v>
      </c>
      <c r="J171" s="255">
        <v>0.33</v>
      </c>
      <c r="K171" s="255">
        <v>0.28999999999999998</v>
      </c>
      <c r="L171" s="255">
        <v>0.35</v>
      </c>
      <c r="M171" s="200">
        <f t="shared" si="26"/>
        <v>3</v>
      </c>
      <c r="N171" s="219">
        <f t="shared" si="27"/>
        <v>1</v>
      </c>
      <c r="O171" s="146">
        <f t="shared" si="28"/>
        <v>1.9635000000000002</v>
      </c>
      <c r="P171" s="203">
        <f t="shared" si="29"/>
        <v>0</v>
      </c>
      <c r="Q171" s="146">
        <f t="shared" si="30"/>
        <v>0.25</v>
      </c>
      <c r="R171" s="145">
        <v>25</v>
      </c>
      <c r="S171" s="203">
        <f t="shared" si="31"/>
        <v>1</v>
      </c>
      <c r="T171" s="203">
        <f t="shared" si="32"/>
        <v>0</v>
      </c>
      <c r="U171" s="146">
        <f t="shared" si="33"/>
        <v>0.5</v>
      </c>
      <c r="V171" s="145">
        <v>50</v>
      </c>
      <c r="W171" s="252">
        <v>2</v>
      </c>
      <c r="X171" s="179">
        <v>0</v>
      </c>
      <c r="Y171" s="179">
        <v>1</v>
      </c>
      <c r="Z171" s="145">
        <v>1</v>
      </c>
      <c r="AA171" s="145">
        <v>0</v>
      </c>
      <c r="AB171" s="287" t="s">
        <v>1010</v>
      </c>
      <c r="AC171" s="154">
        <v>4</v>
      </c>
    </row>
    <row r="172" spans="1:29" ht="15.75" hidden="1" customHeight="1" x14ac:dyDescent="0.25">
      <c r="A172" s="135">
        <v>164</v>
      </c>
      <c r="B172" s="161" t="s">
        <v>444</v>
      </c>
      <c r="C172" s="161" t="s">
        <v>17</v>
      </c>
      <c r="D172" s="140"/>
      <c r="E172" s="141"/>
      <c r="F172" s="141"/>
      <c r="G172" s="139"/>
      <c r="H172" s="139"/>
      <c r="I172" s="139"/>
      <c r="J172" s="142"/>
      <c r="K172" s="142"/>
      <c r="L172" s="142"/>
      <c r="M172" s="144">
        <f t="shared" si="26"/>
        <v>0</v>
      </c>
      <c r="N172" s="145">
        <f t="shared" si="27"/>
        <v>0</v>
      </c>
      <c r="O172" s="146">
        <f t="shared" si="28"/>
        <v>0</v>
      </c>
      <c r="P172" s="145">
        <f t="shared" si="29"/>
        <v>0</v>
      </c>
      <c r="Q172" s="146">
        <f t="shared" si="30"/>
        <v>0</v>
      </c>
      <c r="R172" s="145">
        <f t="shared" si="34"/>
        <v>0</v>
      </c>
      <c r="S172" s="145">
        <f t="shared" si="31"/>
        <v>0</v>
      </c>
      <c r="T172" s="145">
        <f t="shared" si="32"/>
        <v>0</v>
      </c>
      <c r="U172" s="146">
        <f t="shared" si="33"/>
        <v>0</v>
      </c>
      <c r="V172" s="145">
        <f t="shared" si="35"/>
        <v>0</v>
      </c>
      <c r="W172" s="151"/>
      <c r="X172" s="151"/>
      <c r="Y172" s="151"/>
      <c r="AB172" s="154"/>
    </row>
    <row r="173" spans="1:29" ht="31.5" x14ac:dyDescent="0.25">
      <c r="A173" s="135">
        <v>165</v>
      </c>
      <c r="B173" s="161" t="s">
        <v>19</v>
      </c>
      <c r="C173" s="161" t="s">
        <v>18</v>
      </c>
      <c r="D173" s="140"/>
      <c r="E173" s="141"/>
      <c r="F173" s="141">
        <v>161.28</v>
      </c>
      <c r="G173" s="257">
        <v>294</v>
      </c>
      <c r="H173" s="257">
        <v>332</v>
      </c>
      <c r="I173" s="257">
        <v>353</v>
      </c>
      <c r="J173" s="255">
        <v>1.82</v>
      </c>
      <c r="K173" s="255">
        <v>2.06</v>
      </c>
      <c r="L173" s="255">
        <f>I173/F173</f>
        <v>2.1887400793650795</v>
      </c>
      <c r="M173" s="200">
        <v>5.8</v>
      </c>
      <c r="N173" s="219">
        <f t="shared" si="27"/>
        <v>20</v>
      </c>
      <c r="O173" s="146">
        <f t="shared" si="28"/>
        <v>20.474</v>
      </c>
      <c r="P173" s="203">
        <f t="shared" si="29"/>
        <v>0</v>
      </c>
      <c r="Q173" s="146">
        <f t="shared" si="30"/>
        <v>0</v>
      </c>
      <c r="R173" s="145">
        <v>0</v>
      </c>
      <c r="S173" s="203">
        <f t="shared" si="31"/>
        <v>17</v>
      </c>
      <c r="T173" s="203">
        <f t="shared" si="32"/>
        <v>3</v>
      </c>
      <c r="U173" s="146">
        <f t="shared" si="33"/>
        <v>3</v>
      </c>
      <c r="V173" s="145">
        <v>15</v>
      </c>
      <c r="W173" s="252">
        <v>20</v>
      </c>
      <c r="X173" s="179">
        <v>0</v>
      </c>
      <c r="Y173" s="179">
        <v>3</v>
      </c>
      <c r="Z173" s="145">
        <v>16</v>
      </c>
      <c r="AA173" s="145">
        <v>12</v>
      </c>
      <c r="AB173" s="430"/>
      <c r="AC173" s="154">
        <v>4</v>
      </c>
    </row>
    <row r="174" spans="1:29" x14ac:dyDescent="0.25">
      <c r="A174" s="135">
        <v>166</v>
      </c>
      <c r="B174" s="161" t="s">
        <v>2</v>
      </c>
      <c r="C174" s="161" t="s">
        <v>18</v>
      </c>
      <c r="D174" s="140"/>
      <c r="E174" s="141"/>
      <c r="F174" s="141">
        <v>92.31</v>
      </c>
      <c r="G174" s="257"/>
      <c r="H174" s="257">
        <v>27</v>
      </c>
      <c r="I174" s="257">
        <v>38</v>
      </c>
      <c r="J174" s="255"/>
      <c r="K174" s="255">
        <v>0.28999999999999998</v>
      </c>
      <c r="L174" s="255">
        <f>I174/F174</f>
        <v>0.41165637525728521</v>
      </c>
      <c r="M174" s="200">
        <f t="shared" si="26"/>
        <v>3</v>
      </c>
      <c r="N174" s="219">
        <f t="shared" si="27"/>
        <v>1</v>
      </c>
      <c r="O174" s="146">
        <f t="shared" si="28"/>
        <v>1.1399999999999999</v>
      </c>
      <c r="P174" s="203">
        <f t="shared" si="29"/>
        <v>0</v>
      </c>
      <c r="Q174" s="146">
        <f t="shared" si="30"/>
        <v>0.25</v>
      </c>
      <c r="R174" s="145">
        <v>25</v>
      </c>
      <c r="S174" s="203">
        <f t="shared" si="31"/>
        <v>1</v>
      </c>
      <c r="T174" s="203">
        <f t="shared" si="32"/>
        <v>0</v>
      </c>
      <c r="U174" s="146">
        <f t="shared" si="33"/>
        <v>0.5</v>
      </c>
      <c r="V174" s="145">
        <v>50</v>
      </c>
      <c r="W174" s="252" t="s">
        <v>916</v>
      </c>
      <c r="X174" s="179"/>
      <c r="Y174" s="179"/>
      <c r="Z174" s="145">
        <v>0</v>
      </c>
      <c r="AA174" s="145">
        <v>0</v>
      </c>
      <c r="AB174" s="430"/>
      <c r="AC174" s="154">
        <v>4</v>
      </c>
    </row>
    <row r="175" spans="1:29" ht="31.5" hidden="1" customHeight="1" x14ac:dyDescent="0.25">
      <c r="A175" s="135">
        <v>167</v>
      </c>
      <c r="B175" s="161" t="s">
        <v>142</v>
      </c>
      <c r="C175" s="161" t="s">
        <v>18</v>
      </c>
      <c r="D175" s="140"/>
      <c r="E175" s="141"/>
      <c r="F175" s="141">
        <v>165.08</v>
      </c>
      <c r="G175" s="139"/>
      <c r="H175" s="139">
        <v>180</v>
      </c>
      <c r="I175" s="139">
        <v>171</v>
      </c>
      <c r="J175" s="142"/>
      <c r="K175" s="142">
        <v>1.0900000000000001</v>
      </c>
      <c r="L175" s="142">
        <f>I175/F175</f>
        <v>1.0358614005330748</v>
      </c>
      <c r="M175" s="144">
        <v>0</v>
      </c>
      <c r="N175" s="219">
        <f t="shared" si="27"/>
        <v>0</v>
      </c>
      <c r="O175" s="146">
        <f t="shared" si="28"/>
        <v>0</v>
      </c>
      <c r="P175" s="219">
        <f t="shared" si="29"/>
        <v>0</v>
      </c>
      <c r="Q175" s="146">
        <f t="shared" si="30"/>
        <v>0</v>
      </c>
      <c r="R175" s="145">
        <v>25</v>
      </c>
      <c r="S175" s="145">
        <f t="shared" si="31"/>
        <v>0</v>
      </c>
      <c r="T175" s="219">
        <f t="shared" si="32"/>
        <v>0</v>
      </c>
      <c r="U175" s="146">
        <f t="shared" si="33"/>
        <v>0</v>
      </c>
      <c r="V175" s="145">
        <v>50</v>
      </c>
      <c r="W175" s="252">
        <v>0</v>
      </c>
      <c r="X175" s="179"/>
      <c r="Y175" s="179"/>
      <c r="Z175" s="145">
        <v>0</v>
      </c>
      <c r="AA175" s="145"/>
      <c r="AB175" s="154"/>
    </row>
    <row r="176" spans="1:29" ht="15.75" hidden="1" customHeight="1" x14ac:dyDescent="0.25">
      <c r="A176" s="135">
        <v>168</v>
      </c>
      <c r="B176" s="161" t="s">
        <v>444</v>
      </c>
      <c r="C176" s="161" t="s">
        <v>18</v>
      </c>
      <c r="D176" s="140"/>
      <c r="E176" s="141"/>
      <c r="F176" s="141"/>
      <c r="G176" s="139"/>
      <c r="H176" s="139"/>
      <c r="I176" s="139"/>
      <c r="J176" s="142"/>
      <c r="K176" s="142"/>
      <c r="L176" s="142"/>
      <c r="M176" s="144">
        <f t="shared" si="26"/>
        <v>0</v>
      </c>
      <c r="N176" s="145">
        <f t="shared" si="27"/>
        <v>0</v>
      </c>
      <c r="O176" s="146">
        <f t="shared" si="28"/>
        <v>0</v>
      </c>
      <c r="P176" s="145">
        <f t="shared" si="29"/>
        <v>0</v>
      </c>
      <c r="Q176" s="146">
        <f t="shared" si="30"/>
        <v>0</v>
      </c>
      <c r="R176" s="145">
        <f t="shared" si="34"/>
        <v>0</v>
      </c>
      <c r="S176" s="145">
        <f t="shared" si="31"/>
        <v>0</v>
      </c>
      <c r="T176" s="145">
        <f t="shared" si="32"/>
        <v>0</v>
      </c>
      <c r="U176" s="146">
        <f t="shared" si="33"/>
        <v>0</v>
      </c>
      <c r="V176" s="145">
        <f t="shared" si="35"/>
        <v>0</v>
      </c>
      <c r="W176" s="151"/>
      <c r="X176" s="151"/>
      <c r="Y176" s="151"/>
      <c r="AB176" s="154"/>
    </row>
    <row r="177" spans="1:29" ht="15.75" hidden="1" customHeight="1" x14ac:dyDescent="0.25">
      <c r="A177" s="135">
        <v>169</v>
      </c>
      <c r="B177" s="161" t="s">
        <v>859</v>
      </c>
      <c r="C177" s="161" t="s">
        <v>20</v>
      </c>
      <c r="D177" s="140"/>
      <c r="E177" s="141"/>
      <c r="F177" s="141">
        <v>7.08</v>
      </c>
      <c r="G177" s="139"/>
      <c r="H177" s="139"/>
      <c r="I177" s="139"/>
      <c r="J177" s="142"/>
      <c r="K177" s="142"/>
      <c r="L177" s="142"/>
      <c r="M177" s="144">
        <f t="shared" si="26"/>
        <v>0</v>
      </c>
      <c r="N177" s="145">
        <f t="shared" si="27"/>
        <v>0</v>
      </c>
      <c r="O177" s="146">
        <f t="shared" si="28"/>
        <v>0</v>
      </c>
      <c r="P177" s="145">
        <f t="shared" si="29"/>
        <v>0</v>
      </c>
      <c r="Q177" s="146">
        <f t="shared" si="30"/>
        <v>0</v>
      </c>
      <c r="R177" s="145">
        <f t="shared" si="34"/>
        <v>0</v>
      </c>
      <c r="S177" s="145">
        <f t="shared" si="31"/>
        <v>0</v>
      </c>
      <c r="T177" s="145">
        <f t="shared" si="32"/>
        <v>0</v>
      </c>
      <c r="U177" s="146">
        <f t="shared" si="33"/>
        <v>0</v>
      </c>
      <c r="V177" s="145">
        <f t="shared" si="35"/>
        <v>0</v>
      </c>
      <c r="W177" s="151"/>
      <c r="X177" s="151"/>
      <c r="Y177" s="151"/>
      <c r="AB177" s="154"/>
    </row>
    <row r="178" spans="1:29" ht="15.75" hidden="1" customHeight="1" x14ac:dyDescent="0.25">
      <c r="A178" s="135">
        <v>170</v>
      </c>
      <c r="B178" s="161" t="s">
        <v>870</v>
      </c>
      <c r="C178" s="161" t="s">
        <v>20</v>
      </c>
      <c r="D178" s="140"/>
      <c r="E178" s="141"/>
      <c r="F178" s="141">
        <v>24.95</v>
      </c>
      <c r="G178" s="139"/>
      <c r="H178" s="139"/>
      <c r="I178" s="139">
        <v>0</v>
      </c>
      <c r="J178" s="142"/>
      <c r="K178" s="142"/>
      <c r="L178" s="142"/>
      <c r="M178" s="144">
        <f t="shared" si="26"/>
        <v>0</v>
      </c>
      <c r="N178" s="145">
        <f t="shared" si="27"/>
        <v>0</v>
      </c>
      <c r="O178" s="146">
        <f t="shared" si="28"/>
        <v>0</v>
      </c>
      <c r="P178" s="145">
        <f t="shared" si="29"/>
        <v>0</v>
      </c>
      <c r="Q178" s="146">
        <f t="shared" si="30"/>
        <v>0</v>
      </c>
      <c r="R178" s="145">
        <f t="shared" si="34"/>
        <v>0</v>
      </c>
      <c r="S178" s="145">
        <f t="shared" si="31"/>
        <v>0</v>
      </c>
      <c r="T178" s="145">
        <f t="shared" si="32"/>
        <v>0</v>
      </c>
      <c r="U178" s="146">
        <f t="shared" si="33"/>
        <v>0</v>
      </c>
      <c r="V178" s="145">
        <f t="shared" si="35"/>
        <v>0</v>
      </c>
      <c r="W178" s="151"/>
      <c r="X178" s="151"/>
      <c r="Y178" s="151"/>
      <c r="AB178" s="154"/>
    </row>
    <row r="179" spans="1:29" ht="32.25" customHeight="1" x14ac:dyDescent="0.25">
      <c r="A179" s="135">
        <v>171</v>
      </c>
      <c r="B179" s="161" t="s">
        <v>186</v>
      </c>
      <c r="C179" s="161" t="s">
        <v>20</v>
      </c>
      <c r="D179" s="140"/>
      <c r="E179" s="141"/>
      <c r="F179" s="141">
        <v>485.12</v>
      </c>
      <c r="G179" s="257">
        <v>1562</v>
      </c>
      <c r="H179" s="257">
        <v>1701</v>
      </c>
      <c r="I179" s="257">
        <v>1836</v>
      </c>
      <c r="J179" s="255">
        <v>3.22</v>
      </c>
      <c r="K179" s="255">
        <v>3.51</v>
      </c>
      <c r="L179" s="255">
        <f>I179/F179</f>
        <v>3.7846306068601581</v>
      </c>
      <c r="M179" s="200">
        <f t="shared" si="26"/>
        <v>7</v>
      </c>
      <c r="N179" s="219">
        <f t="shared" si="27"/>
        <v>128</v>
      </c>
      <c r="O179" s="146">
        <f t="shared" si="28"/>
        <v>128.52000000000001</v>
      </c>
      <c r="P179" s="203">
        <f t="shared" si="29"/>
        <v>10</v>
      </c>
      <c r="Q179" s="146">
        <f t="shared" si="30"/>
        <v>10.24</v>
      </c>
      <c r="R179" s="145">
        <v>8</v>
      </c>
      <c r="S179" s="203">
        <f t="shared" si="31"/>
        <v>68</v>
      </c>
      <c r="T179" s="203">
        <f t="shared" si="32"/>
        <v>50</v>
      </c>
      <c r="U179" s="146">
        <f t="shared" si="33"/>
        <v>50.56</v>
      </c>
      <c r="V179" s="145">
        <v>39.5</v>
      </c>
      <c r="W179" s="252">
        <v>129</v>
      </c>
      <c r="X179" s="179">
        <v>10</v>
      </c>
      <c r="Y179" s="179">
        <v>50</v>
      </c>
      <c r="Z179" s="145">
        <v>119</v>
      </c>
      <c r="AA179" s="145">
        <v>96</v>
      </c>
      <c r="AB179" s="287" t="s">
        <v>1010</v>
      </c>
      <c r="AC179" s="154">
        <v>3</v>
      </c>
    </row>
    <row r="180" spans="1:29" ht="31.5" hidden="1" customHeight="1" x14ac:dyDescent="0.25">
      <c r="A180" s="135">
        <v>172</v>
      </c>
      <c r="B180" s="161" t="s">
        <v>708</v>
      </c>
      <c r="C180" s="161" t="s">
        <v>20</v>
      </c>
      <c r="D180" s="140"/>
      <c r="E180" s="141"/>
      <c r="F180" s="141">
        <v>17.350000000000001</v>
      </c>
      <c r="G180" s="139"/>
      <c r="H180" s="139"/>
      <c r="I180" s="139">
        <v>0</v>
      </c>
      <c r="J180" s="142"/>
      <c r="K180" s="142"/>
      <c r="L180" s="142"/>
      <c r="M180" s="144">
        <f t="shared" si="26"/>
        <v>0</v>
      </c>
      <c r="N180" s="145">
        <f t="shared" si="27"/>
        <v>0</v>
      </c>
      <c r="O180" s="146">
        <f t="shared" si="28"/>
        <v>0</v>
      </c>
      <c r="P180" s="145">
        <f t="shared" si="29"/>
        <v>0</v>
      </c>
      <c r="Q180" s="146">
        <f t="shared" si="30"/>
        <v>0</v>
      </c>
      <c r="R180" s="145">
        <f t="shared" si="34"/>
        <v>0</v>
      </c>
      <c r="S180" s="145">
        <f t="shared" si="31"/>
        <v>0</v>
      </c>
      <c r="T180" s="145">
        <f t="shared" si="32"/>
        <v>0</v>
      </c>
      <c r="U180" s="146">
        <f t="shared" si="33"/>
        <v>0</v>
      </c>
      <c r="V180" s="145">
        <f t="shared" si="35"/>
        <v>0</v>
      </c>
      <c r="W180" s="151"/>
      <c r="X180" s="151"/>
      <c r="Y180" s="151"/>
      <c r="AB180" s="154"/>
    </row>
    <row r="181" spans="1:29" ht="31.5" x14ac:dyDescent="0.25">
      <c r="A181" s="135">
        <v>173</v>
      </c>
      <c r="B181" s="161" t="s">
        <v>21</v>
      </c>
      <c r="C181" s="161" t="s">
        <v>20</v>
      </c>
      <c r="D181" s="140"/>
      <c r="E181" s="141"/>
      <c r="F181" s="141">
        <v>227.38</v>
      </c>
      <c r="G181" s="257">
        <v>588</v>
      </c>
      <c r="H181" s="257">
        <v>766</v>
      </c>
      <c r="I181" s="257">
        <v>908</v>
      </c>
      <c r="J181" s="255">
        <v>2.59</v>
      </c>
      <c r="K181" s="255">
        <v>3.37</v>
      </c>
      <c r="L181" s="255">
        <f>I181/F181</f>
        <v>3.9933151552467234</v>
      </c>
      <c r="M181" s="200">
        <f t="shared" si="26"/>
        <v>7</v>
      </c>
      <c r="N181" s="219">
        <f t="shared" si="27"/>
        <v>63</v>
      </c>
      <c r="O181" s="146">
        <f t="shared" si="28"/>
        <v>63.56</v>
      </c>
      <c r="P181" s="203">
        <f t="shared" si="29"/>
        <v>5</v>
      </c>
      <c r="Q181" s="146">
        <f t="shared" si="30"/>
        <v>5.04</v>
      </c>
      <c r="R181" s="145">
        <v>8</v>
      </c>
      <c r="S181" s="203">
        <f t="shared" si="31"/>
        <v>38</v>
      </c>
      <c r="T181" s="203">
        <f t="shared" si="32"/>
        <v>20</v>
      </c>
      <c r="U181" s="146">
        <f t="shared" si="33"/>
        <v>20.79</v>
      </c>
      <c r="V181" s="145">
        <v>33</v>
      </c>
      <c r="W181" s="252">
        <v>66</v>
      </c>
      <c r="X181" s="179">
        <v>5</v>
      </c>
      <c r="Y181" s="179">
        <v>20</v>
      </c>
      <c r="Z181" s="145">
        <v>53</v>
      </c>
      <c r="AA181" s="145">
        <v>40</v>
      </c>
      <c r="AB181" s="287" t="s">
        <v>1010</v>
      </c>
      <c r="AC181" s="154">
        <v>3</v>
      </c>
    </row>
    <row r="182" spans="1:29" x14ac:dyDescent="0.25">
      <c r="A182" s="135">
        <v>174</v>
      </c>
      <c r="B182" s="161" t="s">
        <v>2</v>
      </c>
      <c r="C182" s="161" t="s">
        <v>20</v>
      </c>
      <c r="D182" s="140"/>
      <c r="E182" s="141"/>
      <c r="F182" s="141">
        <v>257.27999999999997</v>
      </c>
      <c r="G182" s="257">
        <v>192</v>
      </c>
      <c r="H182" s="257">
        <v>230</v>
      </c>
      <c r="I182" s="257">
        <v>166</v>
      </c>
      <c r="J182" s="255">
        <v>0.75</v>
      </c>
      <c r="K182" s="255">
        <v>0.89</v>
      </c>
      <c r="L182" s="255">
        <f>I182/F182</f>
        <v>0.64521144278606968</v>
      </c>
      <c r="M182" s="200">
        <f t="shared" si="26"/>
        <v>3</v>
      </c>
      <c r="N182" s="219">
        <f t="shared" si="27"/>
        <v>4</v>
      </c>
      <c r="O182" s="146">
        <f t="shared" si="28"/>
        <v>4.9800000000000004</v>
      </c>
      <c r="P182" s="203">
        <v>0</v>
      </c>
      <c r="Q182" s="146">
        <f t="shared" si="30"/>
        <v>1</v>
      </c>
      <c r="R182" s="145">
        <v>25</v>
      </c>
      <c r="S182" s="203">
        <f t="shared" si="31"/>
        <v>2</v>
      </c>
      <c r="T182" s="203">
        <f t="shared" si="32"/>
        <v>2</v>
      </c>
      <c r="U182" s="146">
        <f t="shared" si="33"/>
        <v>2</v>
      </c>
      <c r="V182" s="145">
        <v>50</v>
      </c>
      <c r="W182" s="252" t="s">
        <v>916</v>
      </c>
      <c r="X182" s="179"/>
      <c r="Y182" s="179"/>
      <c r="Z182" s="145">
        <v>6</v>
      </c>
      <c r="AA182" s="145">
        <v>5</v>
      </c>
      <c r="AB182" s="430"/>
      <c r="AC182" s="154">
        <v>3</v>
      </c>
    </row>
    <row r="183" spans="1:29" ht="15.75" hidden="1" customHeight="1" x14ac:dyDescent="0.25">
      <c r="A183" s="135">
        <v>175</v>
      </c>
      <c r="B183" s="161" t="s">
        <v>444</v>
      </c>
      <c r="C183" s="161" t="s">
        <v>20</v>
      </c>
      <c r="D183" s="140"/>
      <c r="E183" s="141"/>
      <c r="F183" s="141"/>
      <c r="G183" s="139"/>
      <c r="H183" s="139"/>
      <c r="I183" s="139"/>
      <c r="J183" s="142"/>
      <c r="K183" s="142"/>
      <c r="L183" s="142"/>
      <c r="M183" s="144">
        <f t="shared" si="26"/>
        <v>0</v>
      </c>
      <c r="N183" s="145">
        <f t="shared" si="27"/>
        <v>0</v>
      </c>
      <c r="O183" s="146">
        <f t="shared" si="28"/>
        <v>0</v>
      </c>
      <c r="P183" s="145">
        <f t="shared" si="29"/>
        <v>0</v>
      </c>
      <c r="Q183" s="146">
        <f t="shared" si="30"/>
        <v>0</v>
      </c>
      <c r="R183" s="145">
        <f t="shared" si="34"/>
        <v>0</v>
      </c>
      <c r="S183" s="145">
        <f t="shared" si="31"/>
        <v>0</v>
      </c>
      <c r="T183" s="145">
        <f t="shared" si="32"/>
        <v>0</v>
      </c>
      <c r="U183" s="146">
        <f t="shared" si="33"/>
        <v>0</v>
      </c>
      <c r="V183" s="145">
        <f t="shared" si="35"/>
        <v>0</v>
      </c>
      <c r="W183" s="151"/>
      <c r="X183" s="151"/>
      <c r="Y183" s="151"/>
      <c r="AB183" s="154"/>
    </row>
    <row r="184" spans="1:29" x14ac:dyDescent="0.25">
      <c r="A184" s="135">
        <v>176</v>
      </c>
      <c r="B184" s="161" t="s">
        <v>2</v>
      </c>
      <c r="C184" s="161" t="s">
        <v>716</v>
      </c>
      <c r="D184" s="140"/>
      <c r="E184" s="141"/>
      <c r="F184" s="141">
        <v>891.37</v>
      </c>
      <c r="G184" s="257">
        <v>260</v>
      </c>
      <c r="H184" s="257">
        <v>176</v>
      </c>
      <c r="I184" s="257">
        <v>145</v>
      </c>
      <c r="J184" s="255">
        <v>0.28999999999999998</v>
      </c>
      <c r="K184" s="255">
        <v>0.2</v>
      </c>
      <c r="L184" s="255">
        <f>I184/F184</f>
        <v>0.16267094472553484</v>
      </c>
      <c r="M184" s="200">
        <f t="shared" si="26"/>
        <v>3</v>
      </c>
      <c r="N184" s="219">
        <f t="shared" si="27"/>
        <v>4</v>
      </c>
      <c r="O184" s="146">
        <f t="shared" si="28"/>
        <v>4.3499999999999996</v>
      </c>
      <c r="P184" s="203">
        <v>0</v>
      </c>
      <c r="Q184" s="146">
        <f t="shared" si="30"/>
        <v>1</v>
      </c>
      <c r="R184" s="145">
        <v>25</v>
      </c>
      <c r="S184" s="203">
        <f t="shared" si="31"/>
        <v>2</v>
      </c>
      <c r="T184" s="203">
        <f t="shared" si="32"/>
        <v>2</v>
      </c>
      <c r="U184" s="146">
        <f t="shared" si="33"/>
        <v>2</v>
      </c>
      <c r="V184" s="145">
        <v>50</v>
      </c>
      <c r="W184" s="252" t="s">
        <v>916</v>
      </c>
      <c r="X184" s="179"/>
      <c r="Y184" s="179"/>
      <c r="Z184" s="145">
        <v>0</v>
      </c>
      <c r="AA184" s="145">
        <v>0</v>
      </c>
      <c r="AB184" s="430"/>
      <c r="AC184" s="154">
        <v>7</v>
      </c>
    </row>
    <row r="185" spans="1:29" ht="47.25" hidden="1" customHeight="1" x14ac:dyDescent="0.25">
      <c r="A185" s="135">
        <v>177</v>
      </c>
      <c r="B185" s="161" t="s">
        <v>717</v>
      </c>
      <c r="C185" s="161" t="s">
        <v>716</v>
      </c>
      <c r="D185" s="140"/>
      <c r="E185" s="141"/>
      <c r="F185" s="141">
        <v>837.74</v>
      </c>
      <c r="G185" s="139"/>
      <c r="H185" s="139"/>
      <c r="I185" s="139">
        <v>0</v>
      </c>
      <c r="J185" s="142"/>
      <c r="K185" s="142"/>
      <c r="L185" s="142"/>
      <c r="M185" s="144">
        <f t="shared" si="26"/>
        <v>0</v>
      </c>
      <c r="N185" s="145">
        <f t="shared" si="27"/>
        <v>0</v>
      </c>
      <c r="O185" s="146">
        <f t="shared" si="28"/>
        <v>0</v>
      </c>
      <c r="P185" s="145">
        <f t="shared" si="29"/>
        <v>0</v>
      </c>
      <c r="Q185" s="146">
        <f t="shared" si="30"/>
        <v>0</v>
      </c>
      <c r="R185" s="145">
        <f t="shared" si="34"/>
        <v>0</v>
      </c>
      <c r="S185" s="145">
        <f t="shared" si="31"/>
        <v>0</v>
      </c>
      <c r="T185" s="145">
        <f t="shared" si="32"/>
        <v>0</v>
      </c>
      <c r="U185" s="146">
        <f t="shared" si="33"/>
        <v>0</v>
      </c>
      <c r="V185" s="145">
        <f t="shared" si="35"/>
        <v>0</v>
      </c>
      <c r="W185" s="151"/>
      <c r="X185" s="151"/>
      <c r="Y185" s="151"/>
      <c r="AB185" s="154"/>
    </row>
    <row r="186" spans="1:29" ht="33" hidden="1" customHeight="1" x14ac:dyDescent="0.25">
      <c r="A186" s="135">
        <v>178</v>
      </c>
      <c r="B186" s="161" t="s">
        <v>165</v>
      </c>
      <c r="C186" s="161" t="s">
        <v>716</v>
      </c>
      <c r="D186" s="140"/>
      <c r="E186" s="141"/>
      <c r="F186" s="141">
        <v>1700.17</v>
      </c>
      <c r="G186" s="139"/>
      <c r="H186" s="139">
        <v>122</v>
      </c>
      <c r="I186" s="139">
        <v>184</v>
      </c>
      <c r="J186" s="142"/>
      <c r="K186" s="142">
        <v>7.0000000000000007E-2</v>
      </c>
      <c r="L186" s="142">
        <f>I186/F186</f>
        <v>0.10822447167048001</v>
      </c>
      <c r="M186" s="144">
        <v>0</v>
      </c>
      <c r="N186" s="219">
        <f t="shared" si="27"/>
        <v>0</v>
      </c>
      <c r="O186" s="146">
        <f t="shared" si="28"/>
        <v>0</v>
      </c>
      <c r="P186" s="219">
        <f t="shared" si="29"/>
        <v>0</v>
      </c>
      <c r="Q186" s="146">
        <f t="shared" si="30"/>
        <v>0</v>
      </c>
      <c r="R186" s="145">
        <v>25</v>
      </c>
      <c r="S186" s="145">
        <f t="shared" si="31"/>
        <v>0</v>
      </c>
      <c r="T186" s="219">
        <f t="shared" si="32"/>
        <v>0</v>
      </c>
      <c r="U186" s="146">
        <f t="shared" si="33"/>
        <v>0</v>
      </c>
      <c r="V186" s="145">
        <v>50</v>
      </c>
      <c r="W186" s="252">
        <v>0</v>
      </c>
      <c r="X186" s="179"/>
      <c r="Y186" s="179"/>
      <c r="Z186" s="145">
        <v>0</v>
      </c>
      <c r="AA186" s="145"/>
      <c r="AB186" s="154"/>
    </row>
    <row r="187" spans="1:29" ht="15.75" hidden="1" customHeight="1" x14ac:dyDescent="0.25">
      <c r="A187" s="135">
        <v>179</v>
      </c>
      <c r="B187" s="161" t="s">
        <v>444</v>
      </c>
      <c r="C187" s="161" t="s">
        <v>716</v>
      </c>
      <c r="D187" s="140"/>
      <c r="E187" s="141"/>
      <c r="F187" s="141"/>
      <c r="G187" s="139"/>
      <c r="H187" s="139"/>
      <c r="I187" s="139"/>
      <c r="J187" s="142"/>
      <c r="K187" s="142"/>
      <c r="L187" s="142"/>
      <c r="M187" s="144">
        <f t="shared" si="26"/>
        <v>0</v>
      </c>
      <c r="N187" s="145">
        <f t="shared" si="27"/>
        <v>0</v>
      </c>
      <c r="O187" s="146">
        <f t="shared" si="28"/>
        <v>0</v>
      </c>
      <c r="P187" s="145">
        <f t="shared" si="29"/>
        <v>0</v>
      </c>
      <c r="Q187" s="146">
        <f t="shared" si="30"/>
        <v>0</v>
      </c>
      <c r="R187" s="145">
        <f t="shared" si="34"/>
        <v>0</v>
      </c>
      <c r="S187" s="145">
        <f t="shared" si="31"/>
        <v>0</v>
      </c>
      <c r="T187" s="145">
        <f t="shared" si="32"/>
        <v>0</v>
      </c>
      <c r="U187" s="146">
        <f t="shared" si="33"/>
        <v>0</v>
      </c>
      <c r="V187" s="145">
        <f t="shared" si="35"/>
        <v>0</v>
      </c>
      <c r="W187" s="151"/>
      <c r="X187" s="151"/>
      <c r="Y187" s="151"/>
      <c r="AB187" s="154"/>
    </row>
    <row r="188" spans="1:29" ht="15.75" hidden="1" customHeight="1" x14ac:dyDescent="0.25">
      <c r="A188" s="135">
        <v>180</v>
      </c>
      <c r="B188" s="161" t="s">
        <v>855</v>
      </c>
      <c r="C188" s="161" t="s">
        <v>23</v>
      </c>
      <c r="D188" s="140"/>
      <c r="E188" s="141"/>
      <c r="F188" s="141"/>
      <c r="G188" s="139"/>
      <c r="H188" s="139"/>
      <c r="I188" s="139"/>
      <c r="J188" s="142"/>
      <c r="K188" s="142"/>
      <c r="L188" s="142"/>
      <c r="M188" s="144">
        <f t="shared" si="26"/>
        <v>0</v>
      </c>
      <c r="N188" s="145">
        <f t="shared" si="27"/>
        <v>0</v>
      </c>
      <c r="O188" s="146">
        <f t="shared" si="28"/>
        <v>0</v>
      </c>
      <c r="P188" s="145">
        <f t="shared" si="29"/>
        <v>0</v>
      </c>
      <c r="Q188" s="146">
        <f t="shared" si="30"/>
        <v>0</v>
      </c>
      <c r="R188" s="145">
        <f t="shared" si="34"/>
        <v>0</v>
      </c>
      <c r="S188" s="145">
        <f t="shared" si="31"/>
        <v>0</v>
      </c>
      <c r="T188" s="145">
        <f t="shared" si="32"/>
        <v>0</v>
      </c>
      <c r="U188" s="146">
        <f t="shared" si="33"/>
        <v>0</v>
      </c>
      <c r="V188" s="145">
        <f t="shared" si="35"/>
        <v>0</v>
      </c>
      <c r="W188" s="151"/>
      <c r="X188" s="151"/>
      <c r="Y188" s="151"/>
      <c r="AB188" s="154"/>
    </row>
    <row r="189" spans="1:29" ht="31.5" x14ac:dyDescent="0.25">
      <c r="A189" s="135">
        <v>181</v>
      </c>
      <c r="B189" s="161" t="s">
        <v>24</v>
      </c>
      <c r="C189" s="161" t="s">
        <v>23</v>
      </c>
      <c r="D189" s="140"/>
      <c r="E189" s="141"/>
      <c r="F189" s="141">
        <v>297.57</v>
      </c>
      <c r="G189" s="257">
        <v>172</v>
      </c>
      <c r="H189" s="257">
        <v>80</v>
      </c>
      <c r="I189" s="257">
        <v>197</v>
      </c>
      <c r="J189" s="255">
        <v>0.57999999999999996</v>
      </c>
      <c r="K189" s="255">
        <v>0.27</v>
      </c>
      <c r="L189" s="255">
        <f>I189/F189</f>
        <v>0.66202910239607493</v>
      </c>
      <c r="M189" s="200">
        <f t="shared" si="26"/>
        <v>3</v>
      </c>
      <c r="N189" s="219">
        <f t="shared" si="27"/>
        <v>5</v>
      </c>
      <c r="O189" s="146">
        <f t="shared" si="28"/>
        <v>5.91</v>
      </c>
      <c r="P189" s="203">
        <f t="shared" si="29"/>
        <v>0</v>
      </c>
      <c r="Q189" s="146">
        <f t="shared" si="30"/>
        <v>0</v>
      </c>
      <c r="R189" s="145">
        <v>0</v>
      </c>
      <c r="S189" s="203">
        <f t="shared" si="31"/>
        <v>3</v>
      </c>
      <c r="T189" s="203">
        <f t="shared" si="32"/>
        <v>2</v>
      </c>
      <c r="U189" s="146">
        <f t="shared" si="33"/>
        <v>2.5</v>
      </c>
      <c r="V189" s="145">
        <v>50</v>
      </c>
      <c r="W189" s="252">
        <v>5</v>
      </c>
      <c r="X189" s="179">
        <v>0</v>
      </c>
      <c r="Y189" s="179">
        <v>2</v>
      </c>
      <c r="Z189" s="145">
        <v>2</v>
      </c>
      <c r="AA189" s="145">
        <v>1</v>
      </c>
      <c r="AB189" s="430"/>
      <c r="AC189" s="154">
        <v>1</v>
      </c>
    </row>
    <row r="190" spans="1:29" x14ac:dyDescent="0.25">
      <c r="A190" s="135">
        <v>182</v>
      </c>
      <c r="B190" s="161" t="s">
        <v>2</v>
      </c>
      <c r="C190" s="161" t="s">
        <v>23</v>
      </c>
      <c r="D190" s="140"/>
      <c r="E190" s="141"/>
      <c r="F190" s="141">
        <v>100.68</v>
      </c>
      <c r="G190" s="257">
        <v>0</v>
      </c>
      <c r="H190" s="257">
        <v>72</v>
      </c>
      <c r="I190" s="257">
        <v>87</v>
      </c>
      <c r="J190" s="255">
        <v>0</v>
      </c>
      <c r="K190" s="255">
        <v>0.72</v>
      </c>
      <c r="L190" s="255">
        <f>I190/F190</f>
        <v>0.86412395709177592</v>
      </c>
      <c r="M190" s="200">
        <f t="shared" si="26"/>
        <v>3</v>
      </c>
      <c r="N190" s="219">
        <f t="shared" si="27"/>
        <v>2</v>
      </c>
      <c r="O190" s="146">
        <f t="shared" si="28"/>
        <v>2.61</v>
      </c>
      <c r="P190" s="203">
        <f t="shared" si="29"/>
        <v>0</v>
      </c>
      <c r="Q190" s="146">
        <f t="shared" si="30"/>
        <v>0.5</v>
      </c>
      <c r="R190" s="145">
        <v>25</v>
      </c>
      <c r="S190" s="203">
        <f t="shared" si="31"/>
        <v>1</v>
      </c>
      <c r="T190" s="203">
        <f t="shared" si="32"/>
        <v>1</v>
      </c>
      <c r="U190" s="146">
        <f t="shared" si="33"/>
        <v>1</v>
      </c>
      <c r="V190" s="145">
        <v>50</v>
      </c>
      <c r="W190" s="252" t="s">
        <v>916</v>
      </c>
      <c r="X190" s="179"/>
      <c r="Y190" s="179"/>
      <c r="Z190" s="145">
        <v>2</v>
      </c>
      <c r="AA190" s="145">
        <v>2</v>
      </c>
      <c r="AB190" s="430"/>
      <c r="AC190" s="154">
        <v>1</v>
      </c>
    </row>
    <row r="191" spans="1:29" ht="47.25" hidden="1" customHeight="1" x14ac:dyDescent="0.25">
      <c r="A191" s="135">
        <v>183</v>
      </c>
      <c r="B191" s="161" t="s">
        <v>98</v>
      </c>
      <c r="C191" s="161" t="s">
        <v>23</v>
      </c>
      <c r="D191" s="140"/>
      <c r="E191" s="141"/>
      <c r="F191" s="141">
        <v>0</v>
      </c>
      <c r="G191" s="139"/>
      <c r="H191" s="139"/>
      <c r="I191" s="139">
        <v>0</v>
      </c>
      <c r="J191" s="142"/>
      <c r="K191" s="142"/>
      <c r="L191" s="142"/>
      <c r="M191" s="144">
        <f t="shared" si="26"/>
        <v>0</v>
      </c>
      <c r="N191" s="145">
        <f t="shared" si="27"/>
        <v>0</v>
      </c>
      <c r="O191" s="146">
        <f t="shared" si="28"/>
        <v>0</v>
      </c>
      <c r="P191" s="145">
        <f t="shared" si="29"/>
        <v>0</v>
      </c>
      <c r="Q191" s="146">
        <f t="shared" si="30"/>
        <v>0</v>
      </c>
      <c r="R191" s="145">
        <f t="shared" si="34"/>
        <v>0</v>
      </c>
      <c r="S191" s="145">
        <f t="shared" si="31"/>
        <v>0</v>
      </c>
      <c r="T191" s="145">
        <f t="shared" si="32"/>
        <v>0</v>
      </c>
      <c r="U191" s="146">
        <f t="shared" si="33"/>
        <v>0</v>
      </c>
      <c r="V191" s="145">
        <f t="shared" si="35"/>
        <v>0</v>
      </c>
      <c r="W191" s="151"/>
      <c r="X191" s="151"/>
      <c r="Y191" s="151"/>
      <c r="AB191" s="154"/>
    </row>
    <row r="192" spans="1:29" ht="31.5" x14ac:dyDescent="0.25">
      <c r="A192" s="135">
        <v>184</v>
      </c>
      <c r="B192" s="161" t="s">
        <v>97</v>
      </c>
      <c r="C192" s="161" t="s">
        <v>23</v>
      </c>
      <c r="D192" s="140"/>
      <c r="E192" s="141"/>
      <c r="F192" s="141">
        <v>17.87</v>
      </c>
      <c r="G192" s="257">
        <v>164</v>
      </c>
      <c r="H192" s="257">
        <v>67</v>
      </c>
      <c r="I192" s="257">
        <v>96</v>
      </c>
      <c r="J192" s="255">
        <v>9.18</v>
      </c>
      <c r="K192" s="255">
        <v>3.75</v>
      </c>
      <c r="L192" s="255">
        <f>I192/F192</f>
        <v>5.372132064913262</v>
      </c>
      <c r="M192" s="200">
        <v>7</v>
      </c>
      <c r="N192" s="219">
        <f t="shared" si="27"/>
        <v>6</v>
      </c>
      <c r="O192" s="146">
        <f t="shared" si="28"/>
        <v>6.72</v>
      </c>
      <c r="P192" s="203">
        <f t="shared" si="29"/>
        <v>0</v>
      </c>
      <c r="Q192" s="146">
        <f t="shared" si="30"/>
        <v>0</v>
      </c>
      <c r="R192" s="145">
        <v>0</v>
      </c>
      <c r="S192" s="203">
        <f t="shared" si="31"/>
        <v>6</v>
      </c>
      <c r="T192" s="203">
        <f t="shared" si="32"/>
        <v>0</v>
      </c>
      <c r="U192" s="146">
        <f t="shared" si="33"/>
        <v>0</v>
      </c>
      <c r="V192" s="145">
        <v>0</v>
      </c>
      <c r="W192" s="252">
        <v>6</v>
      </c>
      <c r="X192" s="179">
        <v>0</v>
      </c>
      <c r="Y192" s="179">
        <v>0</v>
      </c>
      <c r="Z192" s="145">
        <v>3</v>
      </c>
      <c r="AA192" s="145">
        <v>0</v>
      </c>
      <c r="AB192" s="430"/>
      <c r="AC192" s="154">
        <v>1</v>
      </c>
    </row>
    <row r="193" spans="1:29" ht="15.75" hidden="1" customHeight="1" x14ac:dyDescent="0.25">
      <c r="A193" s="135">
        <v>185</v>
      </c>
      <c r="B193" s="161" t="s">
        <v>444</v>
      </c>
      <c r="C193" s="161" t="s">
        <v>23</v>
      </c>
      <c r="D193" s="140"/>
      <c r="E193" s="141"/>
      <c r="F193" s="141"/>
      <c r="G193" s="139"/>
      <c r="H193" s="139"/>
      <c r="I193" s="139"/>
      <c r="J193" s="142"/>
      <c r="K193" s="142"/>
      <c r="L193" s="142"/>
      <c r="M193" s="144">
        <f t="shared" si="26"/>
        <v>0</v>
      </c>
      <c r="N193" s="145">
        <f t="shared" si="27"/>
        <v>0</v>
      </c>
      <c r="O193" s="146">
        <f t="shared" si="28"/>
        <v>0</v>
      </c>
      <c r="P193" s="145">
        <f t="shared" si="29"/>
        <v>0</v>
      </c>
      <c r="Q193" s="146">
        <f t="shared" si="30"/>
        <v>0</v>
      </c>
      <c r="R193" s="145">
        <f t="shared" si="34"/>
        <v>0</v>
      </c>
      <c r="S193" s="145">
        <f t="shared" si="31"/>
        <v>0</v>
      </c>
      <c r="T193" s="145">
        <f t="shared" si="32"/>
        <v>0</v>
      </c>
      <c r="U193" s="146">
        <f t="shared" si="33"/>
        <v>0</v>
      </c>
      <c r="V193" s="145">
        <f t="shared" si="35"/>
        <v>0</v>
      </c>
      <c r="W193" s="151"/>
      <c r="X193" s="151"/>
      <c r="Y193" s="151"/>
      <c r="AB193" s="154"/>
    </row>
    <row r="194" spans="1:29" ht="15.75" hidden="1" customHeight="1" x14ac:dyDescent="0.25">
      <c r="A194" s="135">
        <v>186</v>
      </c>
      <c r="B194" s="161" t="s">
        <v>871</v>
      </c>
      <c r="C194" s="161" t="s">
        <v>718</v>
      </c>
      <c r="D194" s="140"/>
      <c r="E194" s="141"/>
      <c r="F194" s="141"/>
      <c r="G194" s="139"/>
      <c r="H194" s="139"/>
      <c r="I194" s="139"/>
      <c r="J194" s="142"/>
      <c r="K194" s="142"/>
      <c r="L194" s="142"/>
      <c r="M194" s="144">
        <f t="shared" si="26"/>
        <v>0</v>
      </c>
      <c r="N194" s="145">
        <f t="shared" si="27"/>
        <v>0</v>
      </c>
      <c r="O194" s="146">
        <f t="shared" si="28"/>
        <v>0</v>
      </c>
      <c r="P194" s="145">
        <f t="shared" si="29"/>
        <v>0</v>
      </c>
      <c r="Q194" s="146">
        <f t="shared" si="30"/>
        <v>0</v>
      </c>
      <c r="R194" s="145">
        <f t="shared" si="34"/>
        <v>0</v>
      </c>
      <c r="S194" s="145">
        <f t="shared" si="31"/>
        <v>0</v>
      </c>
      <c r="T194" s="145">
        <f t="shared" si="32"/>
        <v>0</v>
      </c>
      <c r="U194" s="146">
        <f t="shared" si="33"/>
        <v>0</v>
      </c>
      <c r="V194" s="145">
        <f t="shared" si="35"/>
        <v>0</v>
      </c>
      <c r="W194" s="151"/>
      <c r="X194" s="151"/>
      <c r="Y194" s="151"/>
      <c r="AB194" s="154"/>
    </row>
    <row r="195" spans="1:29" x14ac:dyDescent="0.25">
      <c r="A195" s="135">
        <v>187</v>
      </c>
      <c r="B195" s="161" t="s">
        <v>2</v>
      </c>
      <c r="C195" s="161" t="s">
        <v>718</v>
      </c>
      <c r="D195" s="140"/>
      <c r="E195" s="141"/>
      <c r="F195" s="141">
        <v>186.9</v>
      </c>
      <c r="G195" s="257">
        <v>258</v>
      </c>
      <c r="H195" s="257">
        <v>77</v>
      </c>
      <c r="I195" s="257">
        <v>337</v>
      </c>
      <c r="J195" s="255">
        <v>1.38</v>
      </c>
      <c r="K195" s="255">
        <v>0.41</v>
      </c>
      <c r="L195" s="255">
        <f>I195/F195</f>
        <v>1.8031032637774209</v>
      </c>
      <c r="M195" s="200">
        <f t="shared" si="26"/>
        <v>5</v>
      </c>
      <c r="N195" s="219">
        <f t="shared" si="27"/>
        <v>16</v>
      </c>
      <c r="O195" s="146">
        <f t="shared" si="28"/>
        <v>16.850000000000001</v>
      </c>
      <c r="P195" s="203">
        <v>0</v>
      </c>
      <c r="Q195" s="146">
        <f t="shared" si="30"/>
        <v>4</v>
      </c>
      <c r="R195" s="145">
        <v>25</v>
      </c>
      <c r="S195" s="203">
        <f t="shared" si="31"/>
        <v>8</v>
      </c>
      <c r="T195" s="203">
        <f t="shared" si="32"/>
        <v>8</v>
      </c>
      <c r="U195" s="146">
        <f t="shared" si="33"/>
        <v>8</v>
      </c>
      <c r="V195" s="145">
        <v>50</v>
      </c>
      <c r="W195" s="252" t="s">
        <v>916</v>
      </c>
      <c r="X195" s="179"/>
      <c r="Y195" s="179"/>
      <c r="Z195" s="145">
        <v>2</v>
      </c>
      <c r="AA195" s="145">
        <v>2</v>
      </c>
      <c r="AB195" s="430"/>
      <c r="AC195" s="154">
        <v>2</v>
      </c>
    </row>
    <row r="196" spans="1:29" ht="31.5" x14ac:dyDescent="0.25">
      <c r="A196" s="135">
        <v>188</v>
      </c>
      <c r="B196" s="161" t="s">
        <v>115</v>
      </c>
      <c r="C196" s="161" t="s">
        <v>718</v>
      </c>
      <c r="D196" s="140"/>
      <c r="E196" s="141"/>
      <c r="F196" s="141">
        <v>91.06</v>
      </c>
      <c r="G196" s="257">
        <v>376</v>
      </c>
      <c r="H196" s="257">
        <v>450</v>
      </c>
      <c r="I196" s="257">
        <v>393</v>
      </c>
      <c r="J196" s="255">
        <v>4.13</v>
      </c>
      <c r="K196" s="255">
        <v>4.9400000000000004</v>
      </c>
      <c r="L196" s="255">
        <f>I196/F196</f>
        <v>4.3158357127168898</v>
      </c>
      <c r="M196" s="200">
        <v>5.2</v>
      </c>
      <c r="N196" s="219">
        <f t="shared" si="27"/>
        <v>20</v>
      </c>
      <c r="O196" s="146">
        <f t="shared" si="28"/>
        <v>20.436</v>
      </c>
      <c r="P196" s="203">
        <f t="shared" si="29"/>
        <v>3</v>
      </c>
      <c r="Q196" s="146">
        <f t="shared" si="30"/>
        <v>3.6</v>
      </c>
      <c r="R196" s="145">
        <v>18</v>
      </c>
      <c r="S196" s="203">
        <f t="shared" si="31"/>
        <v>12</v>
      </c>
      <c r="T196" s="203">
        <f t="shared" si="32"/>
        <v>5</v>
      </c>
      <c r="U196" s="146">
        <f t="shared" si="33"/>
        <v>5</v>
      </c>
      <c r="V196" s="145">
        <v>25</v>
      </c>
      <c r="W196" s="252">
        <v>20</v>
      </c>
      <c r="X196" s="179">
        <v>3</v>
      </c>
      <c r="Y196" s="179">
        <v>5</v>
      </c>
      <c r="Z196" s="145">
        <v>23</v>
      </c>
      <c r="AA196" s="145">
        <v>22</v>
      </c>
      <c r="AB196" s="430"/>
      <c r="AC196" s="154">
        <v>2</v>
      </c>
    </row>
    <row r="197" spans="1:29" ht="31.5" x14ac:dyDescent="0.25">
      <c r="A197" s="135">
        <v>189</v>
      </c>
      <c r="B197" s="161" t="s">
        <v>235</v>
      </c>
      <c r="C197" s="161" t="s">
        <v>718</v>
      </c>
      <c r="D197" s="140"/>
      <c r="E197" s="141"/>
      <c r="F197" s="141">
        <v>20.38</v>
      </c>
      <c r="G197" s="257">
        <v>74</v>
      </c>
      <c r="H197" s="257">
        <v>58</v>
      </c>
      <c r="I197" s="257">
        <v>119</v>
      </c>
      <c r="J197" s="255">
        <v>3.63</v>
      </c>
      <c r="K197" s="255">
        <v>2.85</v>
      </c>
      <c r="L197" s="255">
        <f>I197/F197</f>
        <v>5.8390578999018645</v>
      </c>
      <c r="M197" s="200">
        <f t="shared" si="26"/>
        <v>8</v>
      </c>
      <c r="N197" s="219">
        <f t="shared" si="27"/>
        <v>9</v>
      </c>
      <c r="O197" s="146">
        <f t="shared" si="28"/>
        <v>9.52</v>
      </c>
      <c r="P197" s="203">
        <f t="shared" si="29"/>
        <v>2</v>
      </c>
      <c r="Q197" s="146">
        <f t="shared" si="30"/>
        <v>2.25</v>
      </c>
      <c r="R197" s="145">
        <v>25</v>
      </c>
      <c r="S197" s="203">
        <f t="shared" si="31"/>
        <v>4</v>
      </c>
      <c r="T197" s="203">
        <f t="shared" si="32"/>
        <v>3</v>
      </c>
      <c r="U197" s="146">
        <f t="shared" si="33"/>
        <v>3.6</v>
      </c>
      <c r="V197" s="145">
        <v>40</v>
      </c>
      <c r="W197" s="252">
        <v>9</v>
      </c>
      <c r="X197" s="179">
        <v>2</v>
      </c>
      <c r="Y197" s="179">
        <v>3</v>
      </c>
      <c r="Z197" s="145">
        <v>4</v>
      </c>
      <c r="AA197" s="145">
        <v>4</v>
      </c>
      <c r="AB197" s="430"/>
      <c r="AC197" s="154">
        <v>2</v>
      </c>
    </row>
    <row r="198" spans="1:29" ht="15.75" hidden="1" customHeight="1" x14ac:dyDescent="0.25">
      <c r="A198" s="135">
        <v>190</v>
      </c>
      <c r="B198" s="161" t="s">
        <v>444</v>
      </c>
      <c r="C198" s="161" t="s">
        <v>718</v>
      </c>
      <c r="D198" s="140"/>
      <c r="E198" s="141"/>
      <c r="F198" s="141"/>
      <c r="G198" s="139"/>
      <c r="H198" s="139"/>
      <c r="I198" s="139"/>
      <c r="J198" s="142"/>
      <c r="K198" s="142"/>
      <c r="L198" s="142"/>
      <c r="M198" s="144">
        <f t="shared" si="26"/>
        <v>0</v>
      </c>
      <c r="N198" s="145">
        <f t="shared" si="27"/>
        <v>0</v>
      </c>
      <c r="O198" s="146">
        <f t="shared" si="28"/>
        <v>0</v>
      </c>
      <c r="P198" s="145">
        <f t="shared" si="29"/>
        <v>0</v>
      </c>
      <c r="Q198" s="146">
        <f t="shared" si="30"/>
        <v>0</v>
      </c>
      <c r="R198" s="145">
        <f t="shared" si="34"/>
        <v>0</v>
      </c>
      <c r="S198" s="145">
        <f t="shared" si="31"/>
        <v>0</v>
      </c>
      <c r="T198" s="145">
        <f t="shared" si="32"/>
        <v>0</v>
      </c>
      <c r="U198" s="146">
        <f t="shared" si="33"/>
        <v>0</v>
      </c>
      <c r="V198" s="145">
        <f t="shared" si="35"/>
        <v>0</v>
      </c>
      <c r="W198" s="151"/>
      <c r="X198" s="151"/>
      <c r="Y198" s="151"/>
      <c r="AB198" s="154"/>
    </row>
    <row r="199" spans="1:29" ht="15.75" hidden="1" customHeight="1" x14ac:dyDescent="0.25">
      <c r="A199" s="135">
        <v>191</v>
      </c>
      <c r="B199" s="161" t="s">
        <v>862</v>
      </c>
      <c r="C199" s="161" t="s">
        <v>26</v>
      </c>
      <c r="D199" s="140"/>
      <c r="E199" s="141"/>
      <c r="F199" s="141">
        <v>18.71</v>
      </c>
      <c r="G199" s="139"/>
      <c r="H199" s="139"/>
      <c r="I199" s="139"/>
      <c r="J199" s="142"/>
      <c r="K199" s="142"/>
      <c r="L199" s="142"/>
      <c r="M199" s="144">
        <f t="shared" si="26"/>
        <v>0</v>
      </c>
      <c r="N199" s="145">
        <f t="shared" si="27"/>
        <v>0</v>
      </c>
      <c r="O199" s="146">
        <f t="shared" si="28"/>
        <v>0</v>
      </c>
      <c r="P199" s="145">
        <f t="shared" si="29"/>
        <v>0</v>
      </c>
      <c r="Q199" s="146">
        <f t="shared" si="30"/>
        <v>0</v>
      </c>
      <c r="R199" s="145">
        <f t="shared" si="34"/>
        <v>0</v>
      </c>
      <c r="S199" s="145">
        <f t="shared" si="31"/>
        <v>0</v>
      </c>
      <c r="T199" s="145">
        <f t="shared" si="32"/>
        <v>0</v>
      </c>
      <c r="U199" s="146">
        <f t="shared" si="33"/>
        <v>0</v>
      </c>
      <c r="V199" s="145">
        <f t="shared" si="35"/>
        <v>0</v>
      </c>
      <c r="W199" s="151"/>
      <c r="X199" s="151"/>
      <c r="Y199" s="151"/>
      <c r="AB199" s="154"/>
    </row>
    <row r="200" spans="1:29" ht="31.5" hidden="1" customHeight="1" x14ac:dyDescent="0.25">
      <c r="A200" s="135">
        <v>192</v>
      </c>
      <c r="B200" s="161" t="s">
        <v>719</v>
      </c>
      <c r="C200" s="161" t="s">
        <v>26</v>
      </c>
      <c r="D200" s="140"/>
      <c r="E200" s="141"/>
      <c r="F200" s="141">
        <v>0</v>
      </c>
      <c r="G200" s="139"/>
      <c r="H200" s="139"/>
      <c r="I200" s="139">
        <v>0</v>
      </c>
      <c r="J200" s="142"/>
      <c r="K200" s="142"/>
      <c r="L200" s="142"/>
      <c r="M200" s="144">
        <f t="shared" si="26"/>
        <v>0</v>
      </c>
      <c r="N200" s="145">
        <f t="shared" si="27"/>
        <v>0</v>
      </c>
      <c r="O200" s="146">
        <f t="shared" si="28"/>
        <v>0</v>
      </c>
      <c r="P200" s="145">
        <f t="shared" si="29"/>
        <v>0</v>
      </c>
      <c r="Q200" s="146">
        <f t="shared" si="30"/>
        <v>0</v>
      </c>
      <c r="R200" s="145">
        <f t="shared" si="34"/>
        <v>0</v>
      </c>
      <c r="S200" s="145">
        <f t="shared" si="31"/>
        <v>0</v>
      </c>
      <c r="T200" s="145">
        <f t="shared" si="32"/>
        <v>0</v>
      </c>
      <c r="U200" s="146">
        <f t="shared" si="33"/>
        <v>0</v>
      </c>
      <c r="V200" s="145">
        <f t="shared" si="35"/>
        <v>0</v>
      </c>
      <c r="W200" s="151"/>
      <c r="X200" s="151"/>
      <c r="Y200" s="151"/>
      <c r="AB200" s="154"/>
    </row>
    <row r="201" spans="1:29" ht="31.5" hidden="1" customHeight="1" x14ac:dyDescent="0.25">
      <c r="A201" s="135">
        <v>193</v>
      </c>
      <c r="B201" s="161" t="s">
        <v>252</v>
      </c>
      <c r="C201" s="161" t="s">
        <v>26</v>
      </c>
      <c r="D201" s="140"/>
      <c r="E201" s="141"/>
      <c r="F201" s="141">
        <v>0</v>
      </c>
      <c r="G201" s="139"/>
      <c r="H201" s="139"/>
      <c r="I201" s="139">
        <v>0</v>
      </c>
      <c r="J201" s="142"/>
      <c r="K201" s="142"/>
      <c r="L201" s="142"/>
      <c r="M201" s="144">
        <f t="shared" si="26"/>
        <v>0</v>
      </c>
      <c r="N201" s="145">
        <f t="shared" si="27"/>
        <v>0</v>
      </c>
      <c r="O201" s="146">
        <f t="shared" si="28"/>
        <v>0</v>
      </c>
      <c r="P201" s="145">
        <f t="shared" si="29"/>
        <v>0</v>
      </c>
      <c r="Q201" s="146">
        <f t="shared" si="30"/>
        <v>0</v>
      </c>
      <c r="R201" s="145">
        <f t="shared" si="34"/>
        <v>0</v>
      </c>
      <c r="S201" s="145">
        <f t="shared" si="31"/>
        <v>0</v>
      </c>
      <c r="T201" s="145">
        <f t="shared" si="32"/>
        <v>0</v>
      </c>
      <c r="U201" s="146">
        <f t="shared" si="33"/>
        <v>0</v>
      </c>
      <c r="V201" s="145">
        <f t="shared" si="35"/>
        <v>0</v>
      </c>
      <c r="W201" s="151"/>
      <c r="X201" s="151"/>
      <c r="Y201" s="151"/>
      <c r="AB201" s="154"/>
    </row>
    <row r="202" spans="1:29" ht="31.5" hidden="1" customHeight="1" x14ac:dyDescent="0.25">
      <c r="A202" s="135">
        <v>194</v>
      </c>
      <c r="B202" s="161" t="s">
        <v>872</v>
      </c>
      <c r="C202" s="161" t="s">
        <v>26</v>
      </c>
      <c r="D202" s="140"/>
      <c r="E202" s="141"/>
      <c r="F202" s="141">
        <v>0</v>
      </c>
      <c r="G202" s="139"/>
      <c r="H202" s="139"/>
      <c r="I202" s="139">
        <v>0</v>
      </c>
      <c r="J202" s="142"/>
      <c r="K202" s="142"/>
      <c r="L202" s="142"/>
      <c r="M202" s="144">
        <f t="shared" si="26"/>
        <v>0</v>
      </c>
      <c r="N202" s="145">
        <f t="shared" si="27"/>
        <v>0</v>
      </c>
      <c r="O202" s="146">
        <f t="shared" si="28"/>
        <v>0</v>
      </c>
      <c r="P202" s="145">
        <f t="shared" si="29"/>
        <v>0</v>
      </c>
      <c r="Q202" s="146">
        <f t="shared" si="30"/>
        <v>0</v>
      </c>
      <c r="R202" s="145">
        <f t="shared" si="34"/>
        <v>0</v>
      </c>
      <c r="S202" s="145">
        <f t="shared" si="31"/>
        <v>0</v>
      </c>
      <c r="T202" s="145">
        <f t="shared" si="32"/>
        <v>0</v>
      </c>
      <c r="U202" s="146">
        <f t="shared" si="33"/>
        <v>0</v>
      </c>
      <c r="V202" s="145">
        <f t="shared" si="35"/>
        <v>0</v>
      </c>
      <c r="W202" s="151"/>
      <c r="X202" s="151"/>
      <c r="Y202" s="151"/>
      <c r="AB202" s="154"/>
    </row>
    <row r="203" spans="1:29" ht="15.75" hidden="1" customHeight="1" x14ac:dyDescent="0.25">
      <c r="A203" s="135">
        <v>195</v>
      </c>
      <c r="B203" s="161" t="s">
        <v>2</v>
      </c>
      <c r="C203" s="161" t="s">
        <v>26</v>
      </c>
      <c r="D203" s="140"/>
      <c r="E203" s="141"/>
      <c r="F203" s="141">
        <v>0</v>
      </c>
      <c r="G203" s="139"/>
      <c r="H203" s="139"/>
      <c r="I203" s="139">
        <v>0</v>
      </c>
      <c r="J203" s="142"/>
      <c r="K203" s="142"/>
      <c r="L203" s="142"/>
      <c r="M203" s="144">
        <f t="shared" ref="M203:M266" si="36">IF(I203&lt;VLOOKUP(L203,$M$331:$Q$339,2),0,VLOOKUP(L203,$M$331:$Q$339,3))</f>
        <v>0</v>
      </c>
      <c r="N203" s="145">
        <f t="shared" ref="N203:N266" si="37">ROUNDDOWN(O203,0)</f>
        <v>0</v>
      </c>
      <c r="O203" s="146">
        <f t="shared" ref="O203:O266" si="38">I203*M203/100</f>
        <v>0</v>
      </c>
      <c r="P203" s="145">
        <f t="shared" ref="P203:P266" si="39">ROUNDDOWN(Q203,0)</f>
        <v>0</v>
      </c>
      <c r="Q203" s="146">
        <f t="shared" ref="Q203:Q266" si="40">N203*R203/100</f>
        <v>0</v>
      </c>
      <c r="R203" s="145">
        <f>IF(I203&lt;VLOOKUP(L203,$M$331:$Q$339,2),0,VLOOKUP(L203,$M$331:$Q$339,4))</f>
        <v>0</v>
      </c>
      <c r="S203" s="145">
        <f t="shared" ref="S203:S266" si="41">N203-P203-T203</f>
        <v>0</v>
      </c>
      <c r="T203" s="145">
        <f t="shared" ref="T203:T266" si="42">ROUNDDOWN(U203,0)</f>
        <v>0</v>
      </c>
      <c r="U203" s="146">
        <f t="shared" ref="U203:U266" si="43">N203*V203/100</f>
        <v>0</v>
      </c>
      <c r="V203" s="145">
        <f>IF(I203&lt;VLOOKUP(L203,$M$331:$Q$339,2),0,VLOOKUP(L203,$M$331:$Q$339,5))</f>
        <v>0</v>
      </c>
      <c r="W203" s="151"/>
      <c r="X203" s="151"/>
      <c r="Y203" s="151"/>
      <c r="AB203" s="154"/>
    </row>
    <row r="204" spans="1:29" ht="47.25" x14ac:dyDescent="0.25">
      <c r="A204" s="135">
        <v>196</v>
      </c>
      <c r="B204" s="161" t="s">
        <v>99</v>
      </c>
      <c r="C204" s="161" t="s">
        <v>26</v>
      </c>
      <c r="D204" s="140"/>
      <c r="E204" s="141"/>
      <c r="F204" s="141">
        <v>1776.63</v>
      </c>
      <c r="G204" s="257">
        <v>2168</v>
      </c>
      <c r="H204" s="257">
        <v>2601</v>
      </c>
      <c r="I204" s="257">
        <v>2281</v>
      </c>
      <c r="J204" s="255">
        <v>1.26</v>
      </c>
      <c r="K204" s="255">
        <v>1.52</v>
      </c>
      <c r="L204" s="255">
        <f>I204/F204</f>
        <v>1.2838914123931262</v>
      </c>
      <c r="M204" s="200">
        <v>2.65</v>
      </c>
      <c r="N204" s="219">
        <f t="shared" si="37"/>
        <v>60</v>
      </c>
      <c r="O204" s="146">
        <f t="shared" si="38"/>
        <v>60.446499999999993</v>
      </c>
      <c r="P204" s="203">
        <f t="shared" si="39"/>
        <v>10</v>
      </c>
      <c r="Q204" s="146">
        <f t="shared" si="40"/>
        <v>10.8</v>
      </c>
      <c r="R204" s="145">
        <v>18</v>
      </c>
      <c r="S204" s="203">
        <f t="shared" si="41"/>
        <v>50</v>
      </c>
      <c r="T204" s="203">
        <f t="shared" si="42"/>
        <v>0</v>
      </c>
      <c r="U204" s="146">
        <f t="shared" si="43"/>
        <v>0</v>
      </c>
      <c r="V204" s="145">
        <v>0</v>
      </c>
      <c r="W204" s="252">
        <v>60</v>
      </c>
      <c r="X204" s="179">
        <v>10</v>
      </c>
      <c r="Y204" s="179">
        <v>0</v>
      </c>
      <c r="Z204" s="145">
        <v>55</v>
      </c>
      <c r="AA204" s="145">
        <v>44</v>
      </c>
      <c r="AB204" s="430"/>
      <c r="AC204" s="154">
        <v>2</v>
      </c>
    </row>
    <row r="205" spans="1:29" ht="15.75" hidden="1" customHeight="1" x14ac:dyDescent="0.25">
      <c r="A205" s="135">
        <v>197</v>
      </c>
      <c r="B205" s="161" t="s">
        <v>444</v>
      </c>
      <c r="C205" s="161" t="s">
        <v>26</v>
      </c>
      <c r="D205" s="140"/>
      <c r="E205" s="141"/>
      <c r="F205" s="141"/>
      <c r="G205" s="139"/>
      <c r="H205" s="139"/>
      <c r="I205" s="139"/>
      <c r="J205" s="142"/>
      <c r="K205" s="142"/>
      <c r="L205" s="142"/>
      <c r="M205" s="144">
        <f t="shared" si="36"/>
        <v>0</v>
      </c>
      <c r="N205" s="145">
        <f t="shared" si="37"/>
        <v>0</v>
      </c>
      <c r="O205" s="146">
        <f t="shared" si="38"/>
        <v>0</v>
      </c>
      <c r="P205" s="145">
        <f t="shared" si="39"/>
        <v>0</v>
      </c>
      <c r="Q205" s="146">
        <f t="shared" si="40"/>
        <v>0</v>
      </c>
      <c r="R205" s="145">
        <f>IF(I205&lt;VLOOKUP(L205,$M$331:$Q$339,2),0,VLOOKUP(L205,$M$331:$Q$339,4))</f>
        <v>0</v>
      </c>
      <c r="S205" s="145">
        <f t="shared" si="41"/>
        <v>0</v>
      </c>
      <c r="T205" s="145">
        <f t="shared" si="42"/>
        <v>0</v>
      </c>
      <c r="U205" s="146">
        <f t="shared" si="43"/>
        <v>0</v>
      </c>
      <c r="V205" s="145">
        <f>IF(I205&lt;VLOOKUP(L205,$M$331:$Q$339,2),0,VLOOKUP(L205,$M$331:$Q$339,5))</f>
        <v>0</v>
      </c>
      <c r="W205" s="151"/>
      <c r="X205" s="151"/>
      <c r="Y205" s="151"/>
      <c r="AB205" s="154"/>
    </row>
    <row r="206" spans="1:29" ht="15.75" hidden="1" customHeight="1" x14ac:dyDescent="0.25">
      <c r="A206" s="135">
        <v>198</v>
      </c>
      <c r="B206" s="161" t="s">
        <v>843</v>
      </c>
      <c r="C206" s="161" t="s">
        <v>27</v>
      </c>
      <c r="D206" s="140"/>
      <c r="E206" s="141"/>
      <c r="F206" s="141">
        <v>4.47</v>
      </c>
      <c r="G206" s="139"/>
      <c r="H206" s="139"/>
      <c r="I206" s="139"/>
      <c r="J206" s="142"/>
      <c r="K206" s="142"/>
      <c r="L206" s="142"/>
      <c r="M206" s="144">
        <f t="shared" si="36"/>
        <v>0</v>
      </c>
      <c r="N206" s="145">
        <f t="shared" si="37"/>
        <v>0</v>
      </c>
      <c r="O206" s="146">
        <f t="shared" si="38"/>
        <v>0</v>
      </c>
      <c r="P206" s="145">
        <f t="shared" si="39"/>
        <v>0</v>
      </c>
      <c r="Q206" s="146">
        <f t="shared" si="40"/>
        <v>0</v>
      </c>
      <c r="R206" s="145">
        <f>IF(I206&lt;VLOOKUP(L206,$M$331:$Q$339,2),0,VLOOKUP(L206,$M$331:$Q$339,4))</f>
        <v>0</v>
      </c>
      <c r="S206" s="145">
        <f t="shared" si="41"/>
        <v>0</v>
      </c>
      <c r="T206" s="145">
        <f t="shared" si="42"/>
        <v>0</v>
      </c>
      <c r="U206" s="146">
        <f t="shared" si="43"/>
        <v>0</v>
      </c>
      <c r="V206" s="145">
        <f>IF(I206&lt;VLOOKUP(L206,$M$331:$Q$339,2),0,VLOOKUP(L206,$M$331:$Q$339,5))</f>
        <v>0</v>
      </c>
      <c r="W206" s="151"/>
      <c r="X206" s="151"/>
      <c r="Y206" s="151"/>
      <c r="AB206" s="154"/>
    </row>
    <row r="207" spans="1:29" ht="31.5" x14ac:dyDescent="0.25">
      <c r="A207" s="135">
        <v>199</v>
      </c>
      <c r="B207" s="161" t="s">
        <v>48</v>
      </c>
      <c r="C207" s="161" t="s">
        <v>972</v>
      </c>
      <c r="D207" s="140"/>
      <c r="E207" s="141"/>
      <c r="F207" s="141">
        <v>17.89</v>
      </c>
      <c r="G207" s="257"/>
      <c r="H207" s="257">
        <v>47</v>
      </c>
      <c r="I207" s="257">
        <f>59+23</f>
        <v>82</v>
      </c>
      <c r="J207" s="255"/>
      <c r="K207" s="255">
        <v>5.96</v>
      </c>
      <c r="L207" s="255">
        <f>I207/F207</f>
        <v>4.5835662381218558</v>
      </c>
      <c r="M207" s="200">
        <v>7</v>
      </c>
      <c r="N207" s="219">
        <f t="shared" si="37"/>
        <v>5</v>
      </c>
      <c r="O207" s="146">
        <f t="shared" si="38"/>
        <v>5.74</v>
      </c>
      <c r="P207" s="203">
        <f t="shared" si="39"/>
        <v>0</v>
      </c>
      <c r="Q207" s="146">
        <f t="shared" si="40"/>
        <v>0</v>
      </c>
      <c r="R207" s="145">
        <v>0</v>
      </c>
      <c r="S207" s="203">
        <f t="shared" si="41"/>
        <v>4</v>
      </c>
      <c r="T207" s="203">
        <f t="shared" si="42"/>
        <v>1</v>
      </c>
      <c r="U207" s="146">
        <f t="shared" si="43"/>
        <v>1.25</v>
      </c>
      <c r="V207" s="145">
        <v>25</v>
      </c>
      <c r="W207" s="252">
        <v>5</v>
      </c>
      <c r="X207" s="179">
        <v>0</v>
      </c>
      <c r="Y207" s="179">
        <v>1</v>
      </c>
      <c r="Z207" s="145">
        <v>0</v>
      </c>
      <c r="AA207" s="145">
        <v>0</v>
      </c>
      <c r="AB207" s="430"/>
      <c r="AC207" s="154">
        <v>6</v>
      </c>
    </row>
    <row r="208" spans="1:29" ht="31.5" x14ac:dyDescent="0.25">
      <c r="A208" s="135">
        <v>200</v>
      </c>
      <c r="B208" s="161" t="s">
        <v>29</v>
      </c>
      <c r="C208" s="161" t="s">
        <v>27</v>
      </c>
      <c r="D208" s="140"/>
      <c r="E208" s="141"/>
      <c r="F208" s="141">
        <v>19.32</v>
      </c>
      <c r="G208" s="257">
        <v>146</v>
      </c>
      <c r="H208" s="257">
        <v>178</v>
      </c>
      <c r="I208" s="257">
        <v>180</v>
      </c>
      <c r="J208" s="255">
        <v>7.56</v>
      </c>
      <c r="K208" s="255">
        <v>9.2100000000000009</v>
      </c>
      <c r="L208" s="255">
        <f>I208/F208</f>
        <v>9.316770186335404</v>
      </c>
      <c r="M208" s="200">
        <f t="shared" si="36"/>
        <v>12</v>
      </c>
      <c r="N208" s="219">
        <f t="shared" si="37"/>
        <v>21</v>
      </c>
      <c r="O208" s="146">
        <f t="shared" si="38"/>
        <v>21.6</v>
      </c>
      <c r="P208" s="203">
        <f t="shared" si="39"/>
        <v>5</v>
      </c>
      <c r="Q208" s="146">
        <f t="shared" si="40"/>
        <v>5.25</v>
      </c>
      <c r="R208" s="145">
        <v>25</v>
      </c>
      <c r="S208" s="203">
        <f t="shared" si="41"/>
        <v>6</v>
      </c>
      <c r="T208" s="203">
        <f t="shared" si="42"/>
        <v>10</v>
      </c>
      <c r="U208" s="146">
        <f t="shared" si="43"/>
        <v>10.5</v>
      </c>
      <c r="V208" s="145">
        <v>50</v>
      </c>
      <c r="W208" s="252">
        <v>21</v>
      </c>
      <c r="X208" s="179">
        <v>5</v>
      </c>
      <c r="Y208" s="179">
        <v>10</v>
      </c>
      <c r="Z208" s="145">
        <v>21</v>
      </c>
      <c r="AA208" s="145">
        <v>10</v>
      </c>
      <c r="AB208" s="430"/>
      <c r="AC208" s="154">
        <v>6</v>
      </c>
    </row>
    <row r="209" spans="1:29" ht="31.5" x14ac:dyDescent="0.25">
      <c r="A209" s="135">
        <v>201</v>
      </c>
      <c r="B209" s="161" t="s">
        <v>28</v>
      </c>
      <c r="C209" s="161" t="s">
        <v>27</v>
      </c>
      <c r="D209" s="140"/>
      <c r="E209" s="141"/>
      <c r="F209" s="141">
        <v>245.29</v>
      </c>
      <c r="G209" s="257">
        <v>1322</v>
      </c>
      <c r="H209" s="257">
        <v>1355</v>
      </c>
      <c r="I209" s="257">
        <v>1407</v>
      </c>
      <c r="J209" s="255">
        <v>5.39</v>
      </c>
      <c r="K209" s="255">
        <v>5.52</v>
      </c>
      <c r="L209" s="255">
        <f>I209/F209</f>
        <v>5.7360675119246611</v>
      </c>
      <c r="M209" s="200">
        <f t="shared" si="36"/>
        <v>8</v>
      </c>
      <c r="N209" s="219">
        <f t="shared" si="37"/>
        <v>112</v>
      </c>
      <c r="O209" s="146">
        <f t="shared" si="38"/>
        <v>112.56</v>
      </c>
      <c r="P209" s="203">
        <f t="shared" si="39"/>
        <v>10</v>
      </c>
      <c r="Q209" s="146">
        <f t="shared" si="40"/>
        <v>10.08</v>
      </c>
      <c r="R209" s="145">
        <v>9</v>
      </c>
      <c r="S209" s="203">
        <f t="shared" si="41"/>
        <v>46</v>
      </c>
      <c r="T209" s="203">
        <f t="shared" si="42"/>
        <v>56</v>
      </c>
      <c r="U209" s="146">
        <f t="shared" si="43"/>
        <v>56</v>
      </c>
      <c r="V209" s="145">
        <v>50</v>
      </c>
      <c r="W209" s="252">
        <v>112</v>
      </c>
      <c r="X209" s="179">
        <v>10</v>
      </c>
      <c r="Y209" s="179">
        <v>0</v>
      </c>
      <c r="Z209" s="145">
        <v>108</v>
      </c>
      <c r="AA209" s="145">
        <v>86</v>
      </c>
      <c r="AB209" s="430"/>
      <c r="AC209" s="154">
        <v>6</v>
      </c>
    </row>
    <row r="210" spans="1:29" ht="31.5" x14ac:dyDescent="0.25">
      <c r="A210" s="135">
        <v>202</v>
      </c>
      <c r="B210" s="161" t="s">
        <v>721</v>
      </c>
      <c r="C210" s="161" t="s">
        <v>27</v>
      </c>
      <c r="D210" s="140"/>
      <c r="E210" s="141"/>
      <c r="F210" s="141">
        <v>139.09</v>
      </c>
      <c r="G210" s="257">
        <v>1012</v>
      </c>
      <c r="H210" s="257">
        <v>1611</v>
      </c>
      <c r="I210" s="257">
        <v>1496</v>
      </c>
      <c r="J210" s="255">
        <v>7.28</v>
      </c>
      <c r="K210" s="255">
        <v>11.58</v>
      </c>
      <c r="L210" s="255">
        <f>I210/F210</f>
        <v>10.75562585376375</v>
      </c>
      <c r="M210" s="200">
        <v>5.5</v>
      </c>
      <c r="N210" s="219">
        <f t="shared" si="37"/>
        <v>82</v>
      </c>
      <c r="O210" s="146">
        <f t="shared" si="38"/>
        <v>82.28</v>
      </c>
      <c r="P210" s="203">
        <f t="shared" si="39"/>
        <v>7</v>
      </c>
      <c r="Q210" s="146">
        <f t="shared" si="40"/>
        <v>7.38</v>
      </c>
      <c r="R210" s="145">
        <v>9</v>
      </c>
      <c r="S210" s="203">
        <f t="shared" si="41"/>
        <v>55</v>
      </c>
      <c r="T210" s="203">
        <f t="shared" si="42"/>
        <v>20</v>
      </c>
      <c r="U210" s="146">
        <f t="shared" si="43"/>
        <v>20.5</v>
      </c>
      <c r="V210" s="145">
        <v>25</v>
      </c>
      <c r="W210" s="252">
        <v>82</v>
      </c>
      <c r="X210" s="179">
        <v>7</v>
      </c>
      <c r="Y210" s="179">
        <v>20</v>
      </c>
      <c r="Z210" s="145">
        <v>55</v>
      </c>
      <c r="AA210" s="145">
        <v>43</v>
      </c>
      <c r="AB210" s="430"/>
      <c r="AC210" s="154">
        <v>6</v>
      </c>
    </row>
    <row r="211" spans="1:29" x14ac:dyDescent="0.25">
      <c r="A211" s="135">
        <v>203</v>
      </c>
      <c r="B211" s="161" t="s">
        <v>2</v>
      </c>
      <c r="C211" s="161" t="s">
        <v>27</v>
      </c>
      <c r="D211" s="140"/>
      <c r="E211" s="141"/>
      <c r="F211" s="141">
        <v>134.47</v>
      </c>
      <c r="G211" s="257">
        <v>181</v>
      </c>
      <c r="H211" s="257">
        <v>195</v>
      </c>
      <c r="I211" s="257">
        <v>201</v>
      </c>
      <c r="J211" s="255">
        <v>1.35</v>
      </c>
      <c r="K211" s="255">
        <v>1.45</v>
      </c>
      <c r="L211" s="255">
        <f>I211/F211</f>
        <v>1.4947571949133636</v>
      </c>
      <c r="M211" s="200">
        <f t="shared" si="36"/>
        <v>5</v>
      </c>
      <c r="N211" s="219">
        <f t="shared" si="37"/>
        <v>10</v>
      </c>
      <c r="O211" s="146">
        <f t="shared" si="38"/>
        <v>10.050000000000001</v>
      </c>
      <c r="P211" s="203">
        <v>0</v>
      </c>
      <c r="Q211" s="146">
        <f t="shared" si="40"/>
        <v>2.5</v>
      </c>
      <c r="R211" s="145">
        <v>25</v>
      </c>
      <c r="S211" s="203">
        <f t="shared" si="41"/>
        <v>5</v>
      </c>
      <c r="T211" s="203">
        <f t="shared" si="42"/>
        <v>5</v>
      </c>
      <c r="U211" s="146">
        <f t="shared" si="43"/>
        <v>5</v>
      </c>
      <c r="V211" s="145">
        <v>50</v>
      </c>
      <c r="W211" s="252" t="s">
        <v>916</v>
      </c>
      <c r="X211" s="179"/>
      <c r="Y211" s="179"/>
      <c r="Z211" s="145">
        <v>9</v>
      </c>
      <c r="AA211" s="145">
        <v>4</v>
      </c>
      <c r="AB211" s="430"/>
      <c r="AC211" s="154">
        <v>6</v>
      </c>
    </row>
    <row r="212" spans="1:29" ht="31.5" hidden="1" customHeight="1" x14ac:dyDescent="0.25">
      <c r="A212" s="135">
        <v>204</v>
      </c>
      <c r="B212" s="161" t="s">
        <v>89</v>
      </c>
      <c r="C212" s="161" t="s">
        <v>27</v>
      </c>
      <c r="D212" s="140"/>
      <c r="E212" s="141"/>
      <c r="F212" s="141"/>
      <c r="G212" s="139"/>
      <c r="H212" s="139"/>
      <c r="I212" s="139"/>
      <c r="J212" s="142"/>
      <c r="K212" s="142"/>
      <c r="L212" s="142"/>
      <c r="M212" s="144">
        <f t="shared" si="36"/>
        <v>0</v>
      </c>
      <c r="N212" s="219">
        <f t="shared" si="37"/>
        <v>0</v>
      </c>
      <c r="O212" s="146">
        <f t="shared" si="38"/>
        <v>0</v>
      </c>
      <c r="P212" s="145">
        <f t="shared" si="39"/>
        <v>0</v>
      </c>
      <c r="Q212" s="146">
        <f t="shared" si="40"/>
        <v>0</v>
      </c>
      <c r="R212" s="145">
        <v>25</v>
      </c>
      <c r="S212" s="145">
        <f t="shared" si="41"/>
        <v>0</v>
      </c>
      <c r="T212" s="145">
        <f t="shared" si="42"/>
        <v>0</v>
      </c>
      <c r="U212" s="146">
        <f t="shared" si="43"/>
        <v>0</v>
      </c>
      <c r="V212" s="145">
        <v>50</v>
      </c>
      <c r="W212" s="179"/>
      <c r="X212" s="179"/>
      <c r="Y212" s="179"/>
      <c r="Z212" s="145">
        <v>0</v>
      </c>
      <c r="AA212" s="145"/>
      <c r="AB212" s="154"/>
    </row>
    <row r="213" spans="1:29" ht="15.75" hidden="1" customHeight="1" x14ac:dyDescent="0.25">
      <c r="A213" s="135">
        <v>205</v>
      </c>
      <c r="B213" s="161" t="s">
        <v>444</v>
      </c>
      <c r="C213" s="161" t="s">
        <v>27</v>
      </c>
      <c r="D213" s="140"/>
      <c r="E213" s="141"/>
      <c r="F213" s="141"/>
      <c r="G213" s="139"/>
      <c r="H213" s="139"/>
      <c r="I213" s="139"/>
      <c r="J213" s="142"/>
      <c r="K213" s="142"/>
      <c r="L213" s="142"/>
      <c r="M213" s="144">
        <f t="shared" si="36"/>
        <v>0</v>
      </c>
      <c r="N213" s="145">
        <f t="shared" si="37"/>
        <v>0</v>
      </c>
      <c r="O213" s="146">
        <f t="shared" si="38"/>
        <v>0</v>
      </c>
      <c r="P213" s="145">
        <f t="shared" si="39"/>
        <v>0</v>
      </c>
      <c r="Q213" s="146">
        <f t="shared" si="40"/>
        <v>0</v>
      </c>
      <c r="R213" s="145">
        <f>IF(I213&lt;VLOOKUP(L213,$M$331:$Q$339,2),0,VLOOKUP(L213,$M$331:$Q$339,4))</f>
        <v>0</v>
      </c>
      <c r="S213" s="145">
        <f t="shared" si="41"/>
        <v>0</v>
      </c>
      <c r="T213" s="145">
        <f t="shared" si="42"/>
        <v>0</v>
      </c>
      <c r="U213" s="146">
        <f t="shared" si="43"/>
        <v>0</v>
      </c>
      <c r="V213" s="145">
        <f>IF(I213&lt;VLOOKUP(L213,$M$331:$Q$339,2),0,VLOOKUP(L213,$M$331:$Q$339,5))</f>
        <v>0</v>
      </c>
      <c r="W213" s="151"/>
      <c r="X213" s="151"/>
      <c r="Y213" s="151"/>
      <c r="AB213" s="154"/>
    </row>
    <row r="214" spans="1:29" ht="31.5" x14ac:dyDescent="0.25">
      <c r="A214" s="135">
        <v>206</v>
      </c>
      <c r="B214" s="161" t="s">
        <v>711</v>
      </c>
      <c r="C214" s="161" t="s">
        <v>30</v>
      </c>
      <c r="D214" s="140"/>
      <c r="E214" s="141"/>
      <c r="F214" s="141">
        <v>37.049999999999997</v>
      </c>
      <c r="G214" s="257"/>
      <c r="H214" s="257">
        <v>0</v>
      </c>
      <c r="I214" s="257">
        <v>118</v>
      </c>
      <c r="J214" s="255"/>
      <c r="K214" s="255">
        <v>0</v>
      </c>
      <c r="L214" s="255">
        <f>I214/F214</f>
        <v>3.1848852901484483</v>
      </c>
      <c r="M214" s="200">
        <v>6</v>
      </c>
      <c r="N214" s="219">
        <f t="shared" si="37"/>
        <v>7</v>
      </c>
      <c r="O214" s="146">
        <f t="shared" si="38"/>
        <v>7.08</v>
      </c>
      <c r="P214" s="203">
        <f t="shared" si="39"/>
        <v>1</v>
      </c>
      <c r="Q214" s="146">
        <f t="shared" si="40"/>
        <v>1.75</v>
      </c>
      <c r="R214" s="145">
        <v>25</v>
      </c>
      <c r="S214" s="203">
        <f t="shared" si="41"/>
        <v>3</v>
      </c>
      <c r="T214" s="203">
        <f t="shared" si="42"/>
        <v>3</v>
      </c>
      <c r="U214" s="146">
        <f t="shared" si="43"/>
        <v>3.5</v>
      </c>
      <c r="V214" s="145">
        <v>50</v>
      </c>
      <c r="W214" s="252">
        <v>7</v>
      </c>
      <c r="X214" s="179">
        <v>1</v>
      </c>
      <c r="Y214" s="179">
        <v>4</v>
      </c>
      <c r="Z214" s="145">
        <v>0</v>
      </c>
      <c r="AA214" s="145">
        <v>0</v>
      </c>
      <c r="AB214" s="430"/>
      <c r="AC214" s="154">
        <v>2</v>
      </c>
    </row>
    <row r="215" spans="1:29" x14ac:dyDescent="0.25">
      <c r="A215" s="135">
        <v>207</v>
      </c>
      <c r="B215" s="263" t="s">
        <v>2</v>
      </c>
      <c r="C215" s="161" t="s">
        <v>30</v>
      </c>
      <c r="D215" s="140"/>
      <c r="E215" s="141"/>
      <c r="F215" s="262">
        <f>134.3-52.65</f>
        <v>81.650000000000006</v>
      </c>
      <c r="G215" s="257"/>
      <c r="H215" s="257">
        <v>607</v>
      </c>
      <c r="I215" s="257">
        <f>L215*F215</f>
        <v>726.68500000000006</v>
      </c>
      <c r="J215" s="255"/>
      <c r="K215" s="255">
        <v>4.5199999999999996</v>
      </c>
      <c r="L215" s="255">
        <v>8.9</v>
      </c>
      <c r="M215" s="200">
        <v>5</v>
      </c>
      <c r="N215" s="219">
        <f t="shared" si="37"/>
        <v>36</v>
      </c>
      <c r="O215" s="146">
        <f t="shared" si="38"/>
        <v>36.334250000000004</v>
      </c>
      <c r="P215" s="203">
        <v>0</v>
      </c>
      <c r="Q215" s="146">
        <f t="shared" si="40"/>
        <v>9</v>
      </c>
      <c r="R215" s="145">
        <v>25</v>
      </c>
      <c r="S215" s="203">
        <f t="shared" si="41"/>
        <v>18</v>
      </c>
      <c r="T215" s="203">
        <f t="shared" si="42"/>
        <v>18</v>
      </c>
      <c r="U215" s="146">
        <f t="shared" si="43"/>
        <v>18</v>
      </c>
      <c r="V215" s="145">
        <v>50</v>
      </c>
      <c r="W215" s="252" t="s">
        <v>916</v>
      </c>
      <c r="X215" s="179"/>
      <c r="Y215" s="179"/>
      <c r="Z215" s="145">
        <v>0</v>
      </c>
      <c r="AA215" s="145">
        <v>0</v>
      </c>
      <c r="AB215" s="430"/>
      <c r="AC215" s="154">
        <v>2</v>
      </c>
    </row>
    <row r="216" spans="1:29" ht="31.5" x14ac:dyDescent="0.25">
      <c r="A216" s="135">
        <v>208</v>
      </c>
      <c r="B216" s="161" t="s">
        <v>724</v>
      </c>
      <c r="C216" s="161" t="s">
        <v>30</v>
      </c>
      <c r="D216" s="140"/>
      <c r="E216" s="141"/>
      <c r="F216" s="141">
        <v>147.16999999999999</v>
      </c>
      <c r="G216" s="257">
        <v>1179</v>
      </c>
      <c r="H216" s="257">
        <v>907</v>
      </c>
      <c r="I216" s="257">
        <v>1769</v>
      </c>
      <c r="J216" s="255">
        <v>8.01</v>
      </c>
      <c r="K216" s="255">
        <v>6.16</v>
      </c>
      <c r="L216" s="255">
        <f>I216/F216</f>
        <v>12.020112794727186</v>
      </c>
      <c r="M216" s="200">
        <v>4.55</v>
      </c>
      <c r="N216" s="219">
        <f t="shared" si="37"/>
        <v>80</v>
      </c>
      <c r="O216" s="146">
        <f t="shared" si="38"/>
        <v>80.489499999999992</v>
      </c>
      <c r="P216" s="203">
        <f t="shared" si="39"/>
        <v>5</v>
      </c>
      <c r="Q216" s="146">
        <f t="shared" si="40"/>
        <v>5.6</v>
      </c>
      <c r="R216" s="145">
        <v>7</v>
      </c>
      <c r="S216" s="203">
        <f t="shared" si="41"/>
        <v>35</v>
      </c>
      <c r="T216" s="203">
        <f t="shared" si="42"/>
        <v>40</v>
      </c>
      <c r="U216" s="146">
        <f t="shared" si="43"/>
        <v>40</v>
      </c>
      <c r="V216" s="145">
        <v>50</v>
      </c>
      <c r="W216" s="252">
        <v>80</v>
      </c>
      <c r="X216" s="179">
        <v>5</v>
      </c>
      <c r="Y216" s="179">
        <v>40</v>
      </c>
      <c r="Z216" s="145">
        <v>50</v>
      </c>
      <c r="AA216" s="145">
        <v>49</v>
      </c>
      <c r="AB216" s="430"/>
      <c r="AC216" s="154">
        <v>2</v>
      </c>
    </row>
    <row r="217" spans="1:29" ht="15.75" hidden="1" customHeight="1" x14ac:dyDescent="0.25">
      <c r="A217" s="135">
        <v>209</v>
      </c>
      <c r="B217" s="161" t="s">
        <v>444</v>
      </c>
      <c r="C217" s="161" t="s">
        <v>30</v>
      </c>
      <c r="D217" s="140"/>
      <c r="E217" s="141"/>
      <c r="F217" s="141"/>
      <c r="G217" s="139"/>
      <c r="H217" s="139"/>
      <c r="I217" s="139"/>
      <c r="J217" s="142"/>
      <c r="K217" s="142"/>
      <c r="L217" s="142"/>
      <c r="M217" s="144">
        <f t="shared" si="36"/>
        <v>0</v>
      </c>
      <c r="N217" s="145">
        <f t="shared" si="37"/>
        <v>0</v>
      </c>
      <c r="O217" s="146">
        <f t="shared" si="38"/>
        <v>0</v>
      </c>
      <c r="P217" s="145">
        <f t="shared" si="39"/>
        <v>0</v>
      </c>
      <c r="Q217" s="146">
        <f t="shared" si="40"/>
        <v>0</v>
      </c>
      <c r="R217" s="145">
        <f t="shared" ref="R217:R230" si="44">IF(I217&lt;VLOOKUP(L217,$M$331:$Q$339,2),0,VLOOKUP(L217,$M$331:$Q$339,4))</f>
        <v>0</v>
      </c>
      <c r="S217" s="145">
        <f t="shared" si="41"/>
        <v>0</v>
      </c>
      <c r="T217" s="145">
        <f t="shared" si="42"/>
        <v>0</v>
      </c>
      <c r="U217" s="146">
        <f t="shared" si="43"/>
        <v>0</v>
      </c>
      <c r="V217" s="145">
        <f t="shared" ref="V217:V230" si="45">IF(I217&lt;VLOOKUP(L217,$M$331:$Q$339,2),0,VLOOKUP(L217,$M$331:$Q$339,5))</f>
        <v>0</v>
      </c>
      <c r="W217" s="151"/>
      <c r="X217" s="151"/>
      <c r="Y217" s="151"/>
      <c r="AB217" s="154"/>
    </row>
    <row r="218" spans="1:29" ht="15.75" hidden="1" customHeight="1" x14ac:dyDescent="0.25">
      <c r="A218" s="135">
        <v>210</v>
      </c>
      <c r="B218" s="161" t="s">
        <v>874</v>
      </c>
      <c r="C218" s="161" t="s">
        <v>63</v>
      </c>
      <c r="D218" s="140"/>
      <c r="E218" s="141"/>
      <c r="F218" s="141">
        <v>0</v>
      </c>
      <c r="G218" s="139"/>
      <c r="H218" s="139"/>
      <c r="I218" s="139">
        <v>0</v>
      </c>
      <c r="J218" s="142"/>
      <c r="K218" s="142"/>
      <c r="L218" s="142"/>
      <c r="M218" s="144">
        <f t="shared" si="36"/>
        <v>0</v>
      </c>
      <c r="N218" s="145">
        <f t="shared" si="37"/>
        <v>0</v>
      </c>
      <c r="O218" s="146">
        <f t="shared" si="38"/>
        <v>0</v>
      </c>
      <c r="P218" s="145">
        <f t="shared" si="39"/>
        <v>0</v>
      </c>
      <c r="Q218" s="146">
        <f t="shared" si="40"/>
        <v>0</v>
      </c>
      <c r="R218" s="145">
        <f t="shared" si="44"/>
        <v>0</v>
      </c>
      <c r="S218" s="145">
        <f t="shared" si="41"/>
        <v>0</v>
      </c>
      <c r="T218" s="145">
        <f t="shared" si="42"/>
        <v>0</v>
      </c>
      <c r="U218" s="146">
        <f t="shared" si="43"/>
        <v>0</v>
      </c>
      <c r="V218" s="145">
        <f t="shared" si="45"/>
        <v>0</v>
      </c>
      <c r="W218" s="151"/>
      <c r="X218" s="151"/>
      <c r="Y218" s="151"/>
      <c r="AB218" s="154"/>
    </row>
    <row r="219" spans="1:29" ht="15.75" hidden="1" customHeight="1" x14ac:dyDescent="0.25">
      <c r="A219" s="135">
        <v>211</v>
      </c>
      <c r="B219" s="161" t="s">
        <v>875</v>
      </c>
      <c r="C219" s="161" t="s">
        <v>63</v>
      </c>
      <c r="D219" s="140"/>
      <c r="E219" s="141"/>
      <c r="F219" s="141">
        <v>0</v>
      </c>
      <c r="G219" s="139"/>
      <c r="H219" s="139"/>
      <c r="I219" s="139">
        <v>0</v>
      </c>
      <c r="J219" s="142"/>
      <c r="K219" s="142"/>
      <c r="L219" s="142"/>
      <c r="M219" s="144">
        <f t="shared" si="36"/>
        <v>0</v>
      </c>
      <c r="N219" s="145">
        <f t="shared" si="37"/>
        <v>0</v>
      </c>
      <c r="O219" s="146">
        <f t="shared" si="38"/>
        <v>0</v>
      </c>
      <c r="P219" s="145">
        <f t="shared" si="39"/>
        <v>0</v>
      </c>
      <c r="Q219" s="146">
        <f t="shared" si="40"/>
        <v>0</v>
      </c>
      <c r="R219" s="145">
        <f t="shared" si="44"/>
        <v>0</v>
      </c>
      <c r="S219" s="145">
        <f t="shared" si="41"/>
        <v>0</v>
      </c>
      <c r="T219" s="145">
        <f t="shared" si="42"/>
        <v>0</v>
      </c>
      <c r="U219" s="146">
        <f t="shared" si="43"/>
        <v>0</v>
      </c>
      <c r="V219" s="145">
        <f t="shared" si="45"/>
        <v>0</v>
      </c>
      <c r="W219" s="151"/>
      <c r="X219" s="151"/>
      <c r="Y219" s="151"/>
      <c r="AB219" s="154"/>
    </row>
    <row r="220" spans="1:29" ht="15.75" hidden="1" customHeight="1" x14ac:dyDescent="0.25">
      <c r="A220" s="135">
        <v>212</v>
      </c>
      <c r="B220" s="161" t="s">
        <v>876</v>
      </c>
      <c r="C220" s="161" t="s">
        <v>63</v>
      </c>
      <c r="D220" s="140"/>
      <c r="E220" s="141"/>
      <c r="F220" s="141">
        <v>0</v>
      </c>
      <c r="G220" s="139"/>
      <c r="H220" s="139"/>
      <c r="I220" s="139">
        <v>0</v>
      </c>
      <c r="J220" s="142"/>
      <c r="K220" s="142"/>
      <c r="L220" s="142"/>
      <c r="M220" s="144">
        <f t="shared" si="36"/>
        <v>0</v>
      </c>
      <c r="N220" s="145">
        <f t="shared" si="37"/>
        <v>0</v>
      </c>
      <c r="O220" s="146">
        <f t="shared" si="38"/>
        <v>0</v>
      </c>
      <c r="P220" s="145">
        <f t="shared" si="39"/>
        <v>0</v>
      </c>
      <c r="Q220" s="146">
        <f t="shared" si="40"/>
        <v>0</v>
      </c>
      <c r="R220" s="145">
        <f t="shared" si="44"/>
        <v>0</v>
      </c>
      <c r="S220" s="145">
        <f t="shared" si="41"/>
        <v>0</v>
      </c>
      <c r="T220" s="145">
        <f t="shared" si="42"/>
        <v>0</v>
      </c>
      <c r="U220" s="146">
        <f t="shared" si="43"/>
        <v>0</v>
      </c>
      <c r="V220" s="145">
        <f t="shared" si="45"/>
        <v>0</v>
      </c>
      <c r="W220" s="151"/>
      <c r="X220" s="151"/>
      <c r="Y220" s="151"/>
      <c r="AB220" s="154"/>
    </row>
    <row r="221" spans="1:29" ht="15.75" hidden="1" customHeight="1" x14ac:dyDescent="0.25">
      <c r="A221" s="135">
        <v>213</v>
      </c>
      <c r="B221" s="161" t="s">
        <v>877</v>
      </c>
      <c r="C221" s="161" t="s">
        <v>63</v>
      </c>
      <c r="D221" s="140"/>
      <c r="E221" s="141"/>
      <c r="F221" s="141">
        <v>0</v>
      </c>
      <c r="G221" s="139"/>
      <c r="H221" s="139"/>
      <c r="I221" s="139">
        <v>0</v>
      </c>
      <c r="J221" s="142"/>
      <c r="K221" s="142"/>
      <c r="L221" s="142"/>
      <c r="M221" s="144">
        <f t="shared" si="36"/>
        <v>0</v>
      </c>
      <c r="N221" s="145">
        <f t="shared" si="37"/>
        <v>0</v>
      </c>
      <c r="O221" s="146">
        <f t="shared" si="38"/>
        <v>0</v>
      </c>
      <c r="P221" s="145">
        <f t="shared" si="39"/>
        <v>0</v>
      </c>
      <c r="Q221" s="146">
        <f t="shared" si="40"/>
        <v>0</v>
      </c>
      <c r="R221" s="145">
        <f t="shared" si="44"/>
        <v>0</v>
      </c>
      <c r="S221" s="145">
        <f t="shared" si="41"/>
        <v>0</v>
      </c>
      <c r="T221" s="145">
        <f t="shared" si="42"/>
        <v>0</v>
      </c>
      <c r="U221" s="146">
        <f t="shared" si="43"/>
        <v>0</v>
      </c>
      <c r="V221" s="145">
        <f t="shared" si="45"/>
        <v>0</v>
      </c>
      <c r="W221" s="151"/>
      <c r="X221" s="151"/>
      <c r="Y221" s="151"/>
      <c r="AB221" s="154"/>
    </row>
    <row r="222" spans="1:29" ht="31.5" hidden="1" customHeight="1" x14ac:dyDescent="0.25">
      <c r="A222" s="135">
        <v>214</v>
      </c>
      <c r="B222" s="161" t="s">
        <v>674</v>
      </c>
      <c r="C222" s="161" t="s">
        <v>63</v>
      </c>
      <c r="D222" s="140"/>
      <c r="E222" s="141"/>
      <c r="F222" s="141">
        <v>10.74</v>
      </c>
      <c r="G222" s="139"/>
      <c r="H222" s="139"/>
      <c r="I222" s="139">
        <v>0</v>
      </c>
      <c r="J222" s="142"/>
      <c r="K222" s="142"/>
      <c r="L222" s="142"/>
      <c r="M222" s="144">
        <f t="shared" si="36"/>
        <v>0</v>
      </c>
      <c r="N222" s="145">
        <f t="shared" si="37"/>
        <v>0</v>
      </c>
      <c r="O222" s="146">
        <f t="shared" si="38"/>
        <v>0</v>
      </c>
      <c r="P222" s="145">
        <f t="shared" si="39"/>
        <v>0</v>
      </c>
      <c r="Q222" s="146">
        <f t="shared" si="40"/>
        <v>0</v>
      </c>
      <c r="R222" s="145">
        <f t="shared" si="44"/>
        <v>0</v>
      </c>
      <c r="S222" s="145">
        <f t="shared" si="41"/>
        <v>0</v>
      </c>
      <c r="T222" s="145">
        <f t="shared" si="42"/>
        <v>0</v>
      </c>
      <c r="U222" s="146">
        <f t="shared" si="43"/>
        <v>0</v>
      </c>
      <c r="V222" s="145">
        <f t="shared" si="45"/>
        <v>0</v>
      </c>
      <c r="W222" s="151"/>
      <c r="X222" s="151"/>
      <c r="Y222" s="151"/>
      <c r="AB222" s="154"/>
    </row>
    <row r="223" spans="1:29" ht="31.5" hidden="1" customHeight="1" x14ac:dyDescent="0.25">
      <c r="A223" s="135">
        <v>215</v>
      </c>
      <c r="B223" s="161" t="s">
        <v>668</v>
      </c>
      <c r="C223" s="161" t="s">
        <v>63</v>
      </c>
      <c r="D223" s="140"/>
      <c r="E223" s="141"/>
      <c r="F223" s="141">
        <v>0</v>
      </c>
      <c r="G223" s="139"/>
      <c r="H223" s="139"/>
      <c r="I223" s="139">
        <v>0</v>
      </c>
      <c r="J223" s="142"/>
      <c r="K223" s="142"/>
      <c r="L223" s="142"/>
      <c r="M223" s="144">
        <f t="shared" si="36"/>
        <v>0</v>
      </c>
      <c r="N223" s="145">
        <f t="shared" si="37"/>
        <v>0</v>
      </c>
      <c r="O223" s="146">
        <f t="shared" si="38"/>
        <v>0</v>
      </c>
      <c r="P223" s="145">
        <f t="shared" si="39"/>
        <v>0</v>
      </c>
      <c r="Q223" s="146">
        <f t="shared" si="40"/>
        <v>0</v>
      </c>
      <c r="R223" s="145">
        <f t="shared" si="44"/>
        <v>0</v>
      </c>
      <c r="S223" s="145">
        <f t="shared" si="41"/>
        <v>0</v>
      </c>
      <c r="T223" s="145">
        <f t="shared" si="42"/>
        <v>0</v>
      </c>
      <c r="U223" s="146">
        <f t="shared" si="43"/>
        <v>0</v>
      </c>
      <c r="V223" s="145">
        <f t="shared" si="45"/>
        <v>0</v>
      </c>
      <c r="W223" s="151"/>
      <c r="X223" s="151"/>
      <c r="Y223" s="151"/>
      <c r="AB223" s="154"/>
    </row>
    <row r="224" spans="1:29" ht="15.75" hidden="1" customHeight="1" x14ac:dyDescent="0.25">
      <c r="A224" s="135">
        <v>216</v>
      </c>
      <c r="B224" s="161" t="s">
        <v>2</v>
      </c>
      <c r="C224" s="161" t="s">
        <v>63</v>
      </c>
      <c r="D224" s="140"/>
      <c r="E224" s="141"/>
      <c r="F224" s="141">
        <v>0</v>
      </c>
      <c r="G224" s="139"/>
      <c r="H224" s="139"/>
      <c r="I224" s="139">
        <v>0</v>
      </c>
      <c r="J224" s="142"/>
      <c r="K224" s="142"/>
      <c r="L224" s="142"/>
      <c r="M224" s="144">
        <f t="shared" si="36"/>
        <v>0</v>
      </c>
      <c r="N224" s="145">
        <f t="shared" si="37"/>
        <v>0</v>
      </c>
      <c r="O224" s="146">
        <f t="shared" si="38"/>
        <v>0</v>
      </c>
      <c r="P224" s="145">
        <f t="shared" si="39"/>
        <v>0</v>
      </c>
      <c r="Q224" s="146">
        <f t="shared" si="40"/>
        <v>0</v>
      </c>
      <c r="R224" s="145">
        <f t="shared" si="44"/>
        <v>0</v>
      </c>
      <c r="S224" s="145">
        <f t="shared" si="41"/>
        <v>0</v>
      </c>
      <c r="T224" s="145">
        <f t="shared" si="42"/>
        <v>0</v>
      </c>
      <c r="U224" s="146">
        <f t="shared" si="43"/>
        <v>0</v>
      </c>
      <c r="V224" s="145">
        <f t="shared" si="45"/>
        <v>0</v>
      </c>
      <c r="W224" s="151"/>
      <c r="X224" s="151"/>
      <c r="Y224" s="151"/>
      <c r="AB224" s="154"/>
    </row>
    <row r="225" spans="1:29" ht="31.5" hidden="1" customHeight="1" x14ac:dyDescent="0.25">
      <c r="A225" s="135">
        <v>217</v>
      </c>
      <c r="B225" s="161" t="s">
        <v>725</v>
      </c>
      <c r="C225" s="161" t="s">
        <v>63</v>
      </c>
      <c r="D225" s="140"/>
      <c r="E225" s="141"/>
      <c r="F225" s="141">
        <v>0</v>
      </c>
      <c r="G225" s="139"/>
      <c r="H225" s="139"/>
      <c r="I225" s="139">
        <v>0</v>
      </c>
      <c r="J225" s="142"/>
      <c r="K225" s="142"/>
      <c r="L225" s="142"/>
      <c r="M225" s="144">
        <f t="shared" si="36"/>
        <v>0</v>
      </c>
      <c r="N225" s="145">
        <f t="shared" si="37"/>
        <v>0</v>
      </c>
      <c r="O225" s="146">
        <f t="shared" si="38"/>
        <v>0</v>
      </c>
      <c r="P225" s="145">
        <f t="shared" si="39"/>
        <v>0</v>
      </c>
      <c r="Q225" s="146">
        <f t="shared" si="40"/>
        <v>0</v>
      </c>
      <c r="R225" s="145">
        <f t="shared" si="44"/>
        <v>0</v>
      </c>
      <c r="S225" s="145">
        <f t="shared" si="41"/>
        <v>0</v>
      </c>
      <c r="T225" s="145">
        <f t="shared" si="42"/>
        <v>0</v>
      </c>
      <c r="U225" s="146">
        <f t="shared" si="43"/>
        <v>0</v>
      </c>
      <c r="V225" s="145">
        <f t="shared" si="45"/>
        <v>0</v>
      </c>
      <c r="W225" s="151"/>
      <c r="X225" s="151"/>
      <c r="Y225" s="151"/>
      <c r="AB225" s="154"/>
    </row>
    <row r="226" spans="1:29" ht="47.25" hidden="1" customHeight="1" x14ac:dyDescent="0.25">
      <c r="A226" s="135">
        <v>218</v>
      </c>
      <c r="B226" s="161" t="s">
        <v>726</v>
      </c>
      <c r="C226" s="161" t="s">
        <v>63</v>
      </c>
      <c r="D226" s="140"/>
      <c r="E226" s="141"/>
      <c r="F226" s="141">
        <v>0</v>
      </c>
      <c r="G226" s="139"/>
      <c r="H226" s="139"/>
      <c r="I226" s="139">
        <v>0</v>
      </c>
      <c r="J226" s="142"/>
      <c r="K226" s="142"/>
      <c r="L226" s="142"/>
      <c r="M226" s="144">
        <f t="shared" si="36"/>
        <v>0</v>
      </c>
      <c r="N226" s="145">
        <f t="shared" si="37"/>
        <v>0</v>
      </c>
      <c r="O226" s="146">
        <f t="shared" si="38"/>
        <v>0</v>
      </c>
      <c r="P226" s="145">
        <f t="shared" si="39"/>
        <v>0</v>
      </c>
      <c r="Q226" s="146">
        <f t="shared" si="40"/>
        <v>0</v>
      </c>
      <c r="R226" s="145">
        <f t="shared" si="44"/>
        <v>0</v>
      </c>
      <c r="S226" s="145">
        <f t="shared" si="41"/>
        <v>0</v>
      </c>
      <c r="T226" s="145">
        <f t="shared" si="42"/>
        <v>0</v>
      </c>
      <c r="U226" s="146">
        <f t="shared" si="43"/>
        <v>0</v>
      </c>
      <c r="V226" s="145">
        <f t="shared" si="45"/>
        <v>0</v>
      </c>
      <c r="W226" s="151"/>
      <c r="X226" s="151"/>
      <c r="Y226" s="151"/>
      <c r="AB226" s="154"/>
    </row>
    <row r="227" spans="1:29" ht="47.25" hidden="1" customHeight="1" x14ac:dyDescent="0.25">
      <c r="A227" s="135">
        <v>219</v>
      </c>
      <c r="B227" s="161" t="s">
        <v>727</v>
      </c>
      <c r="C227" s="161" t="s">
        <v>63</v>
      </c>
      <c r="D227" s="140"/>
      <c r="E227" s="141"/>
      <c r="F227" s="141">
        <v>0</v>
      </c>
      <c r="G227" s="139"/>
      <c r="H227" s="139"/>
      <c r="I227" s="139">
        <v>0</v>
      </c>
      <c r="J227" s="142"/>
      <c r="K227" s="142"/>
      <c r="L227" s="142"/>
      <c r="M227" s="144">
        <f t="shared" si="36"/>
        <v>0</v>
      </c>
      <c r="N227" s="145">
        <f t="shared" si="37"/>
        <v>0</v>
      </c>
      <c r="O227" s="146">
        <f t="shared" si="38"/>
        <v>0</v>
      </c>
      <c r="P227" s="145">
        <f t="shared" si="39"/>
        <v>0</v>
      </c>
      <c r="Q227" s="146">
        <f t="shared" si="40"/>
        <v>0</v>
      </c>
      <c r="R227" s="145">
        <f t="shared" si="44"/>
        <v>0</v>
      </c>
      <c r="S227" s="145">
        <f t="shared" si="41"/>
        <v>0</v>
      </c>
      <c r="T227" s="145">
        <f t="shared" si="42"/>
        <v>0</v>
      </c>
      <c r="U227" s="146">
        <f t="shared" si="43"/>
        <v>0</v>
      </c>
      <c r="V227" s="145">
        <f t="shared" si="45"/>
        <v>0</v>
      </c>
      <c r="W227" s="151"/>
      <c r="X227" s="151"/>
      <c r="Y227" s="151"/>
      <c r="AB227" s="154"/>
    </row>
    <row r="228" spans="1:29" ht="15.75" hidden="1" customHeight="1" x14ac:dyDescent="0.25">
      <c r="A228" s="135">
        <v>220</v>
      </c>
      <c r="B228" s="161" t="s">
        <v>444</v>
      </c>
      <c r="C228" s="161" t="s">
        <v>63</v>
      </c>
      <c r="D228" s="140"/>
      <c r="E228" s="141"/>
      <c r="F228" s="141"/>
      <c r="G228" s="139"/>
      <c r="H228" s="139"/>
      <c r="I228" s="139"/>
      <c r="J228" s="142"/>
      <c r="K228" s="142"/>
      <c r="L228" s="142"/>
      <c r="M228" s="144">
        <f t="shared" si="36"/>
        <v>0</v>
      </c>
      <c r="N228" s="145">
        <f t="shared" si="37"/>
        <v>0</v>
      </c>
      <c r="O228" s="146">
        <f t="shared" si="38"/>
        <v>0</v>
      </c>
      <c r="P228" s="145">
        <f t="shared" si="39"/>
        <v>0</v>
      </c>
      <c r="Q228" s="146">
        <f t="shared" si="40"/>
        <v>0</v>
      </c>
      <c r="R228" s="145">
        <f t="shared" si="44"/>
        <v>0</v>
      </c>
      <c r="S228" s="145">
        <f t="shared" si="41"/>
        <v>0</v>
      </c>
      <c r="T228" s="145">
        <f t="shared" si="42"/>
        <v>0</v>
      </c>
      <c r="U228" s="146">
        <f t="shared" si="43"/>
        <v>0</v>
      </c>
      <c r="V228" s="145">
        <f t="shared" si="45"/>
        <v>0</v>
      </c>
      <c r="W228" s="151"/>
      <c r="X228" s="151"/>
      <c r="Y228" s="151"/>
      <c r="AB228" s="154"/>
    </row>
    <row r="229" spans="1:29" ht="15.75" hidden="1" customHeight="1" x14ac:dyDescent="0.25">
      <c r="A229" s="135">
        <v>221</v>
      </c>
      <c r="B229" s="161" t="s">
        <v>878</v>
      </c>
      <c r="C229" s="161" t="s">
        <v>283</v>
      </c>
      <c r="D229" s="140"/>
      <c r="E229" s="141"/>
      <c r="F229" s="141">
        <v>20.3</v>
      </c>
      <c r="G229" s="139"/>
      <c r="H229" s="139"/>
      <c r="I229" s="139"/>
      <c r="J229" s="142"/>
      <c r="K229" s="142"/>
      <c r="L229" s="142"/>
      <c r="M229" s="144">
        <f t="shared" si="36"/>
        <v>0</v>
      </c>
      <c r="N229" s="145">
        <f t="shared" si="37"/>
        <v>0</v>
      </c>
      <c r="O229" s="146">
        <f t="shared" si="38"/>
        <v>0</v>
      </c>
      <c r="P229" s="145">
        <f t="shared" si="39"/>
        <v>0</v>
      </c>
      <c r="Q229" s="146">
        <f t="shared" si="40"/>
        <v>0</v>
      </c>
      <c r="R229" s="145">
        <f t="shared" si="44"/>
        <v>0</v>
      </c>
      <c r="S229" s="145">
        <f t="shared" si="41"/>
        <v>0</v>
      </c>
      <c r="T229" s="145">
        <f t="shared" si="42"/>
        <v>0</v>
      </c>
      <c r="U229" s="146">
        <f t="shared" si="43"/>
        <v>0</v>
      </c>
      <c r="V229" s="145">
        <f t="shared" si="45"/>
        <v>0</v>
      </c>
      <c r="W229" s="151"/>
      <c r="X229" s="151"/>
      <c r="Y229" s="151"/>
      <c r="AB229" s="154"/>
    </row>
    <row r="230" spans="1:29" ht="15.75" hidden="1" customHeight="1" x14ac:dyDescent="0.25">
      <c r="A230" s="135">
        <v>222</v>
      </c>
      <c r="B230" s="161" t="s">
        <v>845</v>
      </c>
      <c r="C230" s="161" t="s">
        <v>283</v>
      </c>
      <c r="D230" s="140"/>
      <c r="E230" s="141"/>
      <c r="F230" s="141"/>
      <c r="G230" s="139"/>
      <c r="H230" s="139"/>
      <c r="I230" s="139"/>
      <c r="J230" s="142"/>
      <c r="K230" s="142"/>
      <c r="L230" s="142"/>
      <c r="M230" s="144">
        <f t="shared" si="36"/>
        <v>0</v>
      </c>
      <c r="N230" s="145">
        <f t="shared" si="37"/>
        <v>0</v>
      </c>
      <c r="O230" s="146">
        <f t="shared" si="38"/>
        <v>0</v>
      </c>
      <c r="P230" s="145">
        <f t="shared" si="39"/>
        <v>0</v>
      </c>
      <c r="Q230" s="146">
        <f t="shared" si="40"/>
        <v>0</v>
      </c>
      <c r="R230" s="145">
        <f t="shared" si="44"/>
        <v>0</v>
      </c>
      <c r="S230" s="145">
        <f t="shared" si="41"/>
        <v>0</v>
      </c>
      <c r="T230" s="145">
        <f t="shared" si="42"/>
        <v>0</v>
      </c>
      <c r="U230" s="146">
        <f t="shared" si="43"/>
        <v>0</v>
      </c>
      <c r="V230" s="145">
        <f t="shared" si="45"/>
        <v>0</v>
      </c>
      <c r="W230" s="151"/>
      <c r="X230" s="151"/>
      <c r="Y230" s="151"/>
      <c r="AB230" s="154"/>
    </row>
    <row r="231" spans="1:29" ht="47.25" x14ac:dyDescent="0.25">
      <c r="A231" s="135">
        <v>223</v>
      </c>
      <c r="B231" s="161" t="s">
        <v>284</v>
      </c>
      <c r="C231" s="161" t="s">
        <v>283</v>
      </c>
      <c r="D231" s="140"/>
      <c r="E231" s="141"/>
      <c r="F231" s="262">
        <v>100.5</v>
      </c>
      <c r="G231" s="257">
        <v>5</v>
      </c>
      <c r="H231" s="257">
        <v>69</v>
      </c>
      <c r="I231" s="257">
        <v>122</v>
      </c>
      <c r="J231" s="255">
        <v>0.03</v>
      </c>
      <c r="K231" s="255">
        <v>0.38</v>
      </c>
      <c r="L231" s="255">
        <f>I231/F231</f>
        <v>1.2139303482587065</v>
      </c>
      <c r="M231" s="200">
        <v>4.5</v>
      </c>
      <c r="N231" s="219">
        <f t="shared" si="37"/>
        <v>5</v>
      </c>
      <c r="O231" s="146">
        <f t="shared" si="38"/>
        <v>5.49</v>
      </c>
      <c r="P231" s="203">
        <f t="shared" si="39"/>
        <v>0</v>
      </c>
      <c r="Q231" s="146">
        <f t="shared" si="40"/>
        <v>0</v>
      </c>
      <c r="R231" s="145">
        <v>0</v>
      </c>
      <c r="S231" s="203">
        <f t="shared" si="41"/>
        <v>5</v>
      </c>
      <c r="T231" s="203">
        <f t="shared" si="42"/>
        <v>0</v>
      </c>
      <c r="U231" s="146">
        <f t="shared" si="43"/>
        <v>0</v>
      </c>
      <c r="V231" s="145">
        <v>0</v>
      </c>
      <c r="W231" s="252">
        <v>5</v>
      </c>
      <c r="X231" s="179">
        <v>0</v>
      </c>
      <c r="Y231" s="179">
        <v>0</v>
      </c>
      <c r="Z231" s="145">
        <v>2</v>
      </c>
      <c r="AA231" s="145">
        <v>1</v>
      </c>
      <c r="AB231" s="430"/>
      <c r="AC231" s="154">
        <v>1</v>
      </c>
    </row>
    <row r="232" spans="1:29" x14ac:dyDescent="0.25">
      <c r="A232" s="135">
        <v>224</v>
      </c>
      <c r="B232" s="161" t="s">
        <v>2</v>
      </c>
      <c r="C232" s="161" t="s">
        <v>283</v>
      </c>
      <c r="D232" s="140"/>
      <c r="E232" s="141"/>
      <c r="F232" s="141">
        <v>158.72</v>
      </c>
      <c r="G232" s="257">
        <v>17</v>
      </c>
      <c r="H232" s="257">
        <v>49</v>
      </c>
      <c r="I232" s="257">
        <v>87</v>
      </c>
      <c r="J232" s="255">
        <v>0.11</v>
      </c>
      <c r="K232" s="255">
        <v>0.31</v>
      </c>
      <c r="L232" s="255">
        <f>I232/F232</f>
        <v>0.54813508064516125</v>
      </c>
      <c r="M232" s="200">
        <f t="shared" si="36"/>
        <v>3</v>
      </c>
      <c r="N232" s="219">
        <f t="shared" si="37"/>
        <v>2</v>
      </c>
      <c r="O232" s="146">
        <f t="shared" si="38"/>
        <v>2.61</v>
      </c>
      <c r="P232" s="203">
        <f t="shared" si="39"/>
        <v>0</v>
      </c>
      <c r="Q232" s="146">
        <f t="shared" si="40"/>
        <v>0.5</v>
      </c>
      <c r="R232" s="145">
        <v>25</v>
      </c>
      <c r="S232" s="203">
        <f t="shared" si="41"/>
        <v>1</v>
      </c>
      <c r="T232" s="203">
        <f t="shared" si="42"/>
        <v>1</v>
      </c>
      <c r="U232" s="146">
        <f t="shared" si="43"/>
        <v>1</v>
      </c>
      <c r="V232" s="145">
        <v>50</v>
      </c>
      <c r="W232" s="252" t="s">
        <v>916</v>
      </c>
      <c r="X232" s="179"/>
      <c r="Y232" s="179"/>
      <c r="Z232" s="145">
        <v>1</v>
      </c>
      <c r="AA232" s="145">
        <v>1</v>
      </c>
      <c r="AB232" s="430"/>
      <c r="AC232" s="154">
        <v>1</v>
      </c>
    </row>
    <row r="233" spans="1:29" ht="15.75" hidden="1" customHeight="1" x14ac:dyDescent="0.25">
      <c r="A233" s="135">
        <v>225</v>
      </c>
      <c r="B233" s="161" t="s">
        <v>444</v>
      </c>
      <c r="C233" s="161" t="s">
        <v>283</v>
      </c>
      <c r="D233" s="140"/>
      <c r="E233" s="141"/>
      <c r="F233" s="141"/>
      <c r="G233" s="139"/>
      <c r="H233" s="139"/>
      <c r="I233" s="139"/>
      <c r="J233" s="142"/>
      <c r="K233" s="142"/>
      <c r="L233" s="142"/>
      <c r="M233" s="144">
        <f t="shared" si="36"/>
        <v>0</v>
      </c>
      <c r="N233" s="145">
        <f t="shared" si="37"/>
        <v>0</v>
      </c>
      <c r="O233" s="146">
        <f t="shared" si="38"/>
        <v>0</v>
      </c>
      <c r="P233" s="145">
        <f t="shared" si="39"/>
        <v>0</v>
      </c>
      <c r="Q233" s="146">
        <f t="shared" si="40"/>
        <v>0</v>
      </c>
      <c r="R233" s="145">
        <f>IF(I233&lt;VLOOKUP(L233,$M$331:$Q$339,2),0,VLOOKUP(L233,$M$331:$Q$339,4))</f>
        <v>0</v>
      </c>
      <c r="S233" s="145">
        <f t="shared" si="41"/>
        <v>0</v>
      </c>
      <c r="T233" s="145">
        <f t="shared" si="42"/>
        <v>0</v>
      </c>
      <c r="U233" s="146">
        <f t="shared" si="43"/>
        <v>0</v>
      </c>
      <c r="V233" s="145">
        <f>IF(I233&lt;VLOOKUP(L233,$M$331:$Q$339,2),0,VLOOKUP(L233,$M$331:$Q$339,5))</f>
        <v>0</v>
      </c>
      <c r="W233" s="151"/>
      <c r="X233" s="151"/>
      <c r="Y233" s="151"/>
      <c r="AB233" s="154"/>
    </row>
    <row r="234" spans="1:29" ht="31.5" x14ac:dyDescent="0.25">
      <c r="A234" s="135">
        <v>226</v>
      </c>
      <c r="B234" s="161" t="s">
        <v>879</v>
      </c>
      <c r="C234" s="161" t="s">
        <v>31</v>
      </c>
      <c r="D234" s="140"/>
      <c r="E234" s="141"/>
      <c r="F234" s="141">
        <v>99.13</v>
      </c>
      <c r="G234" s="257">
        <v>83</v>
      </c>
      <c r="H234" s="257">
        <v>94</v>
      </c>
      <c r="I234" s="257">
        <v>101</v>
      </c>
      <c r="J234" s="255">
        <v>0.84</v>
      </c>
      <c r="K234" s="255">
        <v>0.95</v>
      </c>
      <c r="L234" s="255">
        <f>I234/F234</f>
        <v>1.0188641178250781</v>
      </c>
      <c r="M234" s="200">
        <f t="shared" si="36"/>
        <v>5</v>
      </c>
      <c r="N234" s="219">
        <f t="shared" si="37"/>
        <v>5</v>
      </c>
      <c r="O234" s="146">
        <f t="shared" si="38"/>
        <v>5.05</v>
      </c>
      <c r="P234" s="203">
        <f t="shared" si="39"/>
        <v>1</v>
      </c>
      <c r="Q234" s="146">
        <f t="shared" si="40"/>
        <v>1.25</v>
      </c>
      <c r="R234" s="145">
        <v>25</v>
      </c>
      <c r="S234" s="203">
        <f t="shared" si="41"/>
        <v>2</v>
      </c>
      <c r="T234" s="203">
        <f t="shared" si="42"/>
        <v>2</v>
      </c>
      <c r="U234" s="146">
        <f t="shared" si="43"/>
        <v>2.5</v>
      </c>
      <c r="V234" s="145">
        <v>50</v>
      </c>
      <c r="W234" s="252">
        <v>5</v>
      </c>
      <c r="X234" s="179">
        <v>1</v>
      </c>
      <c r="Y234" s="179">
        <v>2</v>
      </c>
      <c r="Z234" s="145">
        <v>2</v>
      </c>
      <c r="AA234" s="145">
        <v>2</v>
      </c>
      <c r="AB234" s="430"/>
      <c r="AC234" s="154">
        <v>5</v>
      </c>
    </row>
    <row r="235" spans="1:29" ht="15.75" hidden="1" customHeight="1" x14ac:dyDescent="0.25">
      <c r="A235" s="135">
        <v>227</v>
      </c>
      <c r="B235" s="161" t="s">
        <v>838</v>
      </c>
      <c r="C235" s="161" t="s">
        <v>31</v>
      </c>
      <c r="D235" s="140"/>
      <c r="E235" s="141"/>
      <c r="F235" s="141">
        <v>19.7</v>
      </c>
      <c r="G235" s="139"/>
      <c r="H235" s="139"/>
      <c r="I235" s="139">
        <v>0</v>
      </c>
      <c r="J235" s="142"/>
      <c r="K235" s="142"/>
      <c r="L235" s="142"/>
      <c r="M235" s="144">
        <f t="shared" si="36"/>
        <v>0</v>
      </c>
      <c r="N235" s="145">
        <f t="shared" si="37"/>
        <v>0</v>
      </c>
      <c r="O235" s="146">
        <f t="shared" si="38"/>
        <v>0</v>
      </c>
      <c r="P235" s="145">
        <f t="shared" si="39"/>
        <v>0</v>
      </c>
      <c r="Q235" s="146">
        <f t="shared" si="40"/>
        <v>0</v>
      </c>
      <c r="R235" s="145">
        <f>IF(I235&lt;VLOOKUP(L235,$M$331:$Q$339,2),0,VLOOKUP(L235,$M$331:$Q$339,4))</f>
        <v>0</v>
      </c>
      <c r="S235" s="145">
        <f t="shared" si="41"/>
        <v>0</v>
      </c>
      <c r="T235" s="145">
        <f t="shared" si="42"/>
        <v>0</v>
      </c>
      <c r="U235" s="146">
        <f t="shared" si="43"/>
        <v>0</v>
      </c>
      <c r="V235" s="145">
        <f>IF(I235&lt;VLOOKUP(L235,$M$331:$Q$339,2),0,VLOOKUP(L235,$M$331:$Q$339,5))</f>
        <v>0</v>
      </c>
      <c r="W235" s="151"/>
      <c r="X235" s="151"/>
      <c r="Y235" s="151"/>
      <c r="AB235" s="154"/>
    </row>
    <row r="236" spans="1:29" ht="31.5" hidden="1" customHeight="1" x14ac:dyDescent="0.25">
      <c r="A236" s="135">
        <v>228</v>
      </c>
      <c r="B236" s="161" t="s">
        <v>728</v>
      </c>
      <c r="C236" s="161" t="s">
        <v>31</v>
      </c>
      <c r="D236" s="140"/>
      <c r="E236" s="141"/>
      <c r="F236" s="141">
        <v>0</v>
      </c>
      <c r="G236" s="139"/>
      <c r="H236" s="139"/>
      <c r="I236" s="139">
        <v>0</v>
      </c>
      <c r="J236" s="142"/>
      <c r="K236" s="142"/>
      <c r="L236" s="142"/>
      <c r="M236" s="144">
        <f t="shared" si="36"/>
        <v>0</v>
      </c>
      <c r="N236" s="145">
        <f t="shared" si="37"/>
        <v>0</v>
      </c>
      <c r="O236" s="146">
        <f t="shared" si="38"/>
        <v>0</v>
      </c>
      <c r="P236" s="145">
        <f t="shared" si="39"/>
        <v>0</v>
      </c>
      <c r="Q236" s="146">
        <f t="shared" si="40"/>
        <v>0</v>
      </c>
      <c r="R236" s="145">
        <f>IF(I236&lt;VLOOKUP(L236,$M$331:$Q$339,2),0,VLOOKUP(L236,$M$331:$Q$339,4))</f>
        <v>0</v>
      </c>
      <c r="S236" s="145">
        <f t="shared" si="41"/>
        <v>0</v>
      </c>
      <c r="T236" s="145">
        <f t="shared" si="42"/>
        <v>0</v>
      </c>
      <c r="U236" s="146">
        <f t="shared" si="43"/>
        <v>0</v>
      </c>
      <c r="V236" s="145">
        <f>IF(I236&lt;VLOOKUP(L236,$M$331:$Q$339,2),0,VLOOKUP(L236,$M$331:$Q$339,5))</f>
        <v>0</v>
      </c>
      <c r="W236" s="151"/>
      <c r="X236" s="151"/>
      <c r="Y236" s="151"/>
      <c r="AB236" s="154"/>
    </row>
    <row r="237" spans="1:29" ht="47.25" x14ac:dyDescent="0.25">
      <c r="A237" s="135">
        <v>229</v>
      </c>
      <c r="B237" s="161" t="s">
        <v>729</v>
      </c>
      <c r="C237" s="161" t="s">
        <v>31</v>
      </c>
      <c r="D237" s="140"/>
      <c r="E237" s="141"/>
      <c r="F237" s="262">
        <v>216.3</v>
      </c>
      <c r="G237" s="257">
        <v>117</v>
      </c>
      <c r="H237" s="257">
        <v>151</v>
      </c>
      <c r="I237" s="257">
        <v>177</v>
      </c>
      <c r="J237" s="255">
        <v>0.54</v>
      </c>
      <c r="K237" s="255">
        <v>0.69</v>
      </c>
      <c r="L237" s="255">
        <f>I237/F237</f>
        <v>0.81830790568654643</v>
      </c>
      <c r="M237" s="200">
        <f t="shared" si="36"/>
        <v>3</v>
      </c>
      <c r="N237" s="219">
        <f t="shared" si="37"/>
        <v>5</v>
      </c>
      <c r="O237" s="146">
        <f t="shared" si="38"/>
        <v>5.31</v>
      </c>
      <c r="P237" s="203">
        <f t="shared" si="39"/>
        <v>0</v>
      </c>
      <c r="Q237" s="146">
        <f t="shared" si="40"/>
        <v>0</v>
      </c>
      <c r="R237" s="145">
        <v>0</v>
      </c>
      <c r="S237" s="203">
        <f t="shared" si="41"/>
        <v>5</v>
      </c>
      <c r="T237" s="203">
        <f t="shared" si="42"/>
        <v>0</v>
      </c>
      <c r="U237" s="146">
        <f t="shared" si="43"/>
        <v>0</v>
      </c>
      <c r="V237" s="145">
        <v>0</v>
      </c>
      <c r="W237" s="252">
        <v>9</v>
      </c>
      <c r="X237" s="179">
        <v>0</v>
      </c>
      <c r="Y237" s="179">
        <v>0</v>
      </c>
      <c r="Z237" s="145">
        <v>4</v>
      </c>
      <c r="AA237" s="145">
        <v>2</v>
      </c>
      <c r="AB237" s="287" t="s">
        <v>1010</v>
      </c>
      <c r="AC237" s="154">
        <v>5</v>
      </c>
    </row>
    <row r="238" spans="1:29" ht="31.5" x14ac:dyDescent="0.25">
      <c r="A238" s="135">
        <v>230</v>
      </c>
      <c r="B238" s="161" t="s">
        <v>2</v>
      </c>
      <c r="C238" s="161" t="s">
        <v>31</v>
      </c>
      <c r="D238" s="140"/>
      <c r="E238" s="141"/>
      <c r="F238" s="141">
        <v>130.16999999999999</v>
      </c>
      <c r="G238" s="257">
        <v>239</v>
      </c>
      <c r="H238" s="257">
        <v>243</v>
      </c>
      <c r="I238" s="257">
        <v>311</v>
      </c>
      <c r="J238" s="255">
        <v>1.84</v>
      </c>
      <c r="K238" s="255">
        <v>1.87</v>
      </c>
      <c r="L238" s="255">
        <f>I238/F238</f>
        <v>2.3891833755857728</v>
      </c>
      <c r="M238" s="200">
        <v>5</v>
      </c>
      <c r="N238" s="219">
        <f t="shared" si="37"/>
        <v>15</v>
      </c>
      <c r="O238" s="146">
        <f t="shared" si="38"/>
        <v>15.55</v>
      </c>
      <c r="P238" s="203">
        <v>0</v>
      </c>
      <c r="Q238" s="146">
        <f t="shared" si="40"/>
        <v>3.75</v>
      </c>
      <c r="R238" s="145">
        <v>25</v>
      </c>
      <c r="S238" s="203">
        <f t="shared" si="41"/>
        <v>8</v>
      </c>
      <c r="T238" s="203">
        <f t="shared" si="42"/>
        <v>7</v>
      </c>
      <c r="U238" s="146">
        <f t="shared" si="43"/>
        <v>7.5</v>
      </c>
      <c r="V238" s="145">
        <v>50</v>
      </c>
      <c r="W238" s="252" t="s">
        <v>916</v>
      </c>
      <c r="X238" s="179"/>
      <c r="Y238" s="179"/>
      <c r="Z238" s="145">
        <v>7</v>
      </c>
      <c r="AA238" s="145">
        <v>2</v>
      </c>
      <c r="AB238" s="430"/>
      <c r="AC238" s="154">
        <v>5</v>
      </c>
    </row>
    <row r="239" spans="1:29" ht="31.5" x14ac:dyDescent="0.25">
      <c r="A239" s="135">
        <v>231</v>
      </c>
      <c r="B239" s="161" t="s">
        <v>730</v>
      </c>
      <c r="C239" s="161" t="s">
        <v>31</v>
      </c>
      <c r="D239" s="140"/>
      <c r="E239" s="141"/>
      <c r="F239" s="141">
        <v>29.84</v>
      </c>
      <c r="G239" s="257"/>
      <c r="H239" s="257">
        <v>35</v>
      </c>
      <c r="I239" s="257">
        <v>41</v>
      </c>
      <c r="J239" s="255"/>
      <c r="K239" s="255">
        <v>1.17</v>
      </c>
      <c r="L239" s="255">
        <f>I239/F239</f>
        <v>1.373994638069705</v>
      </c>
      <c r="M239" s="200">
        <f t="shared" si="36"/>
        <v>5</v>
      </c>
      <c r="N239" s="219">
        <f t="shared" si="37"/>
        <v>2</v>
      </c>
      <c r="O239" s="146">
        <f t="shared" si="38"/>
        <v>2.0499999999999998</v>
      </c>
      <c r="P239" s="203">
        <f t="shared" si="39"/>
        <v>0</v>
      </c>
      <c r="Q239" s="146">
        <f t="shared" si="40"/>
        <v>0.5</v>
      </c>
      <c r="R239" s="145">
        <v>25</v>
      </c>
      <c r="S239" s="203">
        <f t="shared" si="41"/>
        <v>1</v>
      </c>
      <c r="T239" s="203">
        <f t="shared" si="42"/>
        <v>1</v>
      </c>
      <c r="U239" s="146">
        <f t="shared" si="43"/>
        <v>1</v>
      </c>
      <c r="V239" s="145">
        <v>50</v>
      </c>
      <c r="W239" s="252">
        <v>2</v>
      </c>
      <c r="X239" s="179">
        <v>0</v>
      </c>
      <c r="Y239" s="179">
        <v>1</v>
      </c>
      <c r="Z239" s="145">
        <v>1</v>
      </c>
      <c r="AA239" s="145">
        <v>0</v>
      </c>
      <c r="AB239" s="430"/>
      <c r="AC239" s="154">
        <v>5</v>
      </c>
    </row>
    <row r="240" spans="1:29" ht="31.5" hidden="1" customHeight="1" x14ac:dyDescent="0.25">
      <c r="A240" s="135">
        <v>232</v>
      </c>
      <c r="B240" s="161" t="s">
        <v>100</v>
      </c>
      <c r="C240" s="161" t="s">
        <v>31</v>
      </c>
      <c r="D240" s="140"/>
      <c r="E240" s="141"/>
      <c r="F240" s="141">
        <v>0</v>
      </c>
      <c r="G240" s="139"/>
      <c r="H240" s="139"/>
      <c r="I240" s="139">
        <v>0</v>
      </c>
      <c r="J240" s="142"/>
      <c r="K240" s="142"/>
      <c r="L240" s="142"/>
      <c r="M240" s="144">
        <f t="shared" si="36"/>
        <v>0</v>
      </c>
      <c r="N240" s="145">
        <f t="shared" si="37"/>
        <v>0</v>
      </c>
      <c r="O240" s="146">
        <f t="shared" si="38"/>
        <v>0</v>
      </c>
      <c r="P240" s="145">
        <f t="shared" si="39"/>
        <v>0</v>
      </c>
      <c r="Q240" s="146">
        <f t="shared" si="40"/>
        <v>0</v>
      </c>
      <c r="R240" s="145">
        <f>IF(I240&lt;VLOOKUP(L240,$M$331:$Q$339,2),0,VLOOKUP(L240,$M$331:$Q$339,4))</f>
        <v>0</v>
      </c>
      <c r="S240" s="145">
        <f t="shared" si="41"/>
        <v>0</v>
      </c>
      <c r="T240" s="145">
        <f t="shared" si="42"/>
        <v>0</v>
      </c>
      <c r="U240" s="146">
        <f t="shared" si="43"/>
        <v>0</v>
      </c>
      <c r="V240" s="145">
        <f>IF(I240&lt;VLOOKUP(L240,$M$331:$Q$339,2),0,VLOOKUP(L240,$M$331:$Q$339,5))</f>
        <v>0</v>
      </c>
      <c r="W240" s="151"/>
      <c r="X240" s="151"/>
      <c r="Y240" s="151"/>
      <c r="AB240" s="154"/>
    </row>
    <row r="241" spans="1:29" ht="15.75" hidden="1" customHeight="1" x14ac:dyDescent="0.25">
      <c r="A241" s="135">
        <v>233</v>
      </c>
      <c r="B241" s="161" t="s">
        <v>444</v>
      </c>
      <c r="C241" s="161" t="s">
        <v>31</v>
      </c>
      <c r="D241" s="140"/>
      <c r="E241" s="141"/>
      <c r="F241" s="141"/>
      <c r="G241" s="139"/>
      <c r="H241" s="139"/>
      <c r="I241" s="139"/>
      <c r="J241" s="142"/>
      <c r="K241" s="142"/>
      <c r="L241" s="142"/>
      <c r="M241" s="144">
        <f t="shared" si="36"/>
        <v>0</v>
      </c>
      <c r="N241" s="145">
        <f t="shared" si="37"/>
        <v>0</v>
      </c>
      <c r="O241" s="146">
        <f t="shared" si="38"/>
        <v>0</v>
      </c>
      <c r="P241" s="145">
        <f t="shared" si="39"/>
        <v>0</v>
      </c>
      <c r="Q241" s="146">
        <f t="shared" si="40"/>
        <v>0</v>
      </c>
      <c r="R241" s="145">
        <f>IF(I241&lt;VLOOKUP(L241,$M$331:$Q$339,2),0,VLOOKUP(L241,$M$331:$Q$339,4))</f>
        <v>0</v>
      </c>
      <c r="S241" s="145">
        <f t="shared" si="41"/>
        <v>0</v>
      </c>
      <c r="T241" s="145">
        <f t="shared" si="42"/>
        <v>0</v>
      </c>
      <c r="U241" s="146">
        <f t="shared" si="43"/>
        <v>0</v>
      </c>
      <c r="V241" s="145">
        <f>IF(I241&lt;VLOOKUP(L241,$M$331:$Q$339,2),0,VLOOKUP(L241,$M$331:$Q$339,5))</f>
        <v>0</v>
      </c>
      <c r="W241" s="151"/>
      <c r="X241" s="151"/>
      <c r="Y241" s="151"/>
      <c r="AB241" s="154"/>
    </row>
    <row r="242" spans="1:29" ht="15.75" hidden="1" customHeight="1" x14ac:dyDescent="0.25">
      <c r="A242" s="135">
        <v>234</v>
      </c>
      <c r="B242" s="161" t="s">
        <v>880</v>
      </c>
      <c r="C242" s="161" t="s">
        <v>731</v>
      </c>
      <c r="D242" s="140"/>
      <c r="E242" s="141"/>
      <c r="F242" s="141">
        <v>14.86</v>
      </c>
      <c r="G242" s="139"/>
      <c r="H242" s="139"/>
      <c r="I242" s="139"/>
      <c r="J242" s="142"/>
      <c r="K242" s="142"/>
      <c r="L242" s="142"/>
      <c r="M242" s="144">
        <f t="shared" si="36"/>
        <v>0</v>
      </c>
      <c r="N242" s="145">
        <f t="shared" si="37"/>
        <v>0</v>
      </c>
      <c r="O242" s="146">
        <f t="shared" si="38"/>
        <v>0</v>
      </c>
      <c r="P242" s="145">
        <f t="shared" si="39"/>
        <v>0</v>
      </c>
      <c r="Q242" s="146">
        <f t="shared" si="40"/>
        <v>0</v>
      </c>
      <c r="R242" s="145">
        <f>IF(I242&lt;VLOOKUP(L242,$M$331:$Q$339,2),0,VLOOKUP(L242,$M$331:$Q$339,4))</f>
        <v>0</v>
      </c>
      <c r="S242" s="145">
        <f t="shared" si="41"/>
        <v>0</v>
      </c>
      <c r="T242" s="145">
        <f t="shared" si="42"/>
        <v>0</v>
      </c>
      <c r="U242" s="146">
        <f t="shared" si="43"/>
        <v>0</v>
      </c>
      <c r="V242" s="145">
        <f>IF(I242&lt;VLOOKUP(L242,$M$331:$Q$339,2),0,VLOOKUP(L242,$M$331:$Q$339,5))</f>
        <v>0</v>
      </c>
      <c r="W242" s="151"/>
      <c r="X242" s="151"/>
      <c r="Y242" s="151"/>
      <c r="AB242" s="154"/>
    </row>
    <row r="243" spans="1:29" ht="31.5" hidden="1" customHeight="1" x14ac:dyDescent="0.25">
      <c r="A243" s="135">
        <v>235</v>
      </c>
      <c r="B243" s="161" t="s">
        <v>674</v>
      </c>
      <c r="C243" s="161" t="s">
        <v>731</v>
      </c>
      <c r="D243" s="140"/>
      <c r="E243" s="141"/>
      <c r="F243" s="141"/>
      <c r="G243" s="139"/>
      <c r="H243" s="139"/>
      <c r="I243" s="139"/>
      <c r="J243" s="142"/>
      <c r="K243" s="142"/>
      <c r="L243" s="142"/>
      <c r="M243" s="144">
        <f t="shared" si="36"/>
        <v>0</v>
      </c>
      <c r="N243" s="219">
        <f t="shared" si="37"/>
        <v>0</v>
      </c>
      <c r="O243" s="146">
        <f t="shared" si="38"/>
        <v>0</v>
      </c>
      <c r="P243" s="145">
        <f t="shared" si="39"/>
        <v>0</v>
      </c>
      <c r="Q243" s="146">
        <f t="shared" si="40"/>
        <v>0</v>
      </c>
      <c r="R243" s="145">
        <v>25</v>
      </c>
      <c r="S243" s="145">
        <f t="shared" si="41"/>
        <v>0</v>
      </c>
      <c r="T243" s="145">
        <f t="shared" si="42"/>
        <v>0</v>
      </c>
      <c r="U243" s="146">
        <f t="shared" si="43"/>
        <v>0</v>
      </c>
      <c r="V243" s="145">
        <v>50</v>
      </c>
      <c r="W243" s="179"/>
      <c r="X243" s="179"/>
      <c r="Y243" s="179"/>
      <c r="Z243" s="145">
        <v>0</v>
      </c>
      <c r="AA243" s="145"/>
      <c r="AB243" s="154"/>
    </row>
    <row r="244" spans="1:29" x14ac:dyDescent="0.25">
      <c r="A244" s="135">
        <v>236</v>
      </c>
      <c r="B244" s="161" t="s">
        <v>2</v>
      </c>
      <c r="C244" s="161" t="s">
        <v>731</v>
      </c>
      <c r="D244" s="140"/>
      <c r="E244" s="141"/>
      <c r="F244" s="141">
        <v>144.78</v>
      </c>
      <c r="G244" s="257">
        <v>149</v>
      </c>
      <c r="H244" s="257">
        <v>102</v>
      </c>
      <c r="I244" s="257">
        <v>196</v>
      </c>
      <c r="J244" s="255">
        <v>1.03</v>
      </c>
      <c r="K244" s="255">
        <v>0.7</v>
      </c>
      <c r="L244" s="255">
        <f t="shared" ref="L244:L250" si="46">I244/F244</f>
        <v>1.3537781461527836</v>
      </c>
      <c r="M244" s="200">
        <f t="shared" si="36"/>
        <v>5</v>
      </c>
      <c r="N244" s="219">
        <f t="shared" si="37"/>
        <v>9</v>
      </c>
      <c r="O244" s="146">
        <f t="shared" si="38"/>
        <v>9.8000000000000007</v>
      </c>
      <c r="P244" s="203">
        <f t="shared" si="39"/>
        <v>0</v>
      </c>
      <c r="Q244" s="146">
        <f t="shared" si="40"/>
        <v>0</v>
      </c>
      <c r="R244" s="145">
        <v>0</v>
      </c>
      <c r="S244" s="203">
        <f t="shared" si="41"/>
        <v>5</v>
      </c>
      <c r="T244" s="203">
        <f t="shared" si="42"/>
        <v>4</v>
      </c>
      <c r="U244" s="146">
        <f t="shared" si="43"/>
        <v>4.5</v>
      </c>
      <c r="V244" s="145">
        <v>50</v>
      </c>
      <c r="W244" s="252" t="s">
        <v>916</v>
      </c>
      <c r="X244" s="179"/>
      <c r="Y244" s="179"/>
      <c r="Z244" s="145">
        <v>3</v>
      </c>
      <c r="AA244" s="145">
        <v>2</v>
      </c>
      <c r="AB244" s="430"/>
      <c r="AC244" s="154">
        <v>1</v>
      </c>
    </row>
    <row r="245" spans="1:29" ht="31.5" x14ac:dyDescent="0.25">
      <c r="A245" s="135">
        <v>237</v>
      </c>
      <c r="B245" s="161" t="s">
        <v>240</v>
      </c>
      <c r="C245" s="161" t="s">
        <v>731</v>
      </c>
      <c r="D245" s="140"/>
      <c r="E245" s="141"/>
      <c r="F245" s="141">
        <v>15.54</v>
      </c>
      <c r="G245" s="257">
        <v>72</v>
      </c>
      <c r="H245" s="257">
        <v>114</v>
      </c>
      <c r="I245" s="257">
        <v>111</v>
      </c>
      <c r="J245" s="255">
        <v>4.63</v>
      </c>
      <c r="K245" s="255">
        <v>7.34</v>
      </c>
      <c r="L245" s="255">
        <f t="shared" si="46"/>
        <v>7.1428571428571432</v>
      </c>
      <c r="M245" s="200">
        <f t="shared" si="36"/>
        <v>10</v>
      </c>
      <c r="N245" s="219">
        <f t="shared" si="37"/>
        <v>11</v>
      </c>
      <c r="O245" s="146">
        <f t="shared" si="38"/>
        <v>11.1</v>
      </c>
      <c r="P245" s="203">
        <f t="shared" si="39"/>
        <v>2</v>
      </c>
      <c r="Q245" s="146">
        <f t="shared" si="40"/>
        <v>2.75</v>
      </c>
      <c r="R245" s="145">
        <v>25</v>
      </c>
      <c r="S245" s="203">
        <f t="shared" si="41"/>
        <v>5</v>
      </c>
      <c r="T245" s="203">
        <f t="shared" si="42"/>
        <v>4</v>
      </c>
      <c r="U245" s="146">
        <f t="shared" si="43"/>
        <v>4.4000000000000004</v>
      </c>
      <c r="V245" s="145">
        <v>40</v>
      </c>
      <c r="W245" s="252">
        <v>11</v>
      </c>
      <c r="X245" s="179">
        <v>2</v>
      </c>
      <c r="Y245" s="179">
        <v>4</v>
      </c>
      <c r="Z245" s="145">
        <v>11</v>
      </c>
      <c r="AA245" s="145">
        <v>10</v>
      </c>
      <c r="AB245" s="430"/>
      <c r="AC245" s="154">
        <v>2</v>
      </c>
    </row>
    <row r="246" spans="1:29" ht="31.5" x14ac:dyDescent="0.25">
      <c r="A246" s="135">
        <v>238</v>
      </c>
      <c r="B246" s="161" t="s">
        <v>128</v>
      </c>
      <c r="C246" s="161" t="s">
        <v>731</v>
      </c>
      <c r="D246" s="140"/>
      <c r="E246" s="141"/>
      <c r="F246" s="141">
        <v>30.98</v>
      </c>
      <c r="G246" s="257">
        <v>159</v>
      </c>
      <c r="H246" s="257">
        <v>230</v>
      </c>
      <c r="I246" s="257">
        <v>228</v>
      </c>
      <c r="J246" s="255">
        <v>5.13</v>
      </c>
      <c r="K246" s="255">
        <v>7.42</v>
      </c>
      <c r="L246" s="255">
        <f t="shared" si="46"/>
        <v>7.3595868302130407</v>
      </c>
      <c r="M246" s="200">
        <v>9</v>
      </c>
      <c r="N246" s="219">
        <f t="shared" si="37"/>
        <v>20</v>
      </c>
      <c r="O246" s="146">
        <f t="shared" si="38"/>
        <v>20.52</v>
      </c>
      <c r="P246" s="203">
        <f t="shared" si="39"/>
        <v>5</v>
      </c>
      <c r="Q246" s="146">
        <f t="shared" si="40"/>
        <v>5</v>
      </c>
      <c r="R246" s="145">
        <v>25</v>
      </c>
      <c r="S246" s="203">
        <f t="shared" si="41"/>
        <v>8</v>
      </c>
      <c r="T246" s="203">
        <f t="shared" si="42"/>
        <v>7</v>
      </c>
      <c r="U246" s="146">
        <f t="shared" si="43"/>
        <v>7</v>
      </c>
      <c r="V246" s="145">
        <v>35</v>
      </c>
      <c r="W246" s="252">
        <v>20</v>
      </c>
      <c r="X246" s="179">
        <v>5</v>
      </c>
      <c r="Y246" s="179">
        <v>7</v>
      </c>
      <c r="Z246" s="145">
        <v>22</v>
      </c>
      <c r="AA246" s="145">
        <v>5</v>
      </c>
      <c r="AB246" s="430"/>
      <c r="AC246" s="154">
        <v>2</v>
      </c>
    </row>
    <row r="247" spans="1:29" ht="32.25" customHeight="1" x14ac:dyDescent="0.25">
      <c r="A247" s="135">
        <v>239</v>
      </c>
      <c r="B247" s="161" t="s">
        <v>244</v>
      </c>
      <c r="C247" s="161" t="s">
        <v>731</v>
      </c>
      <c r="D247" s="140"/>
      <c r="E247" s="141"/>
      <c r="F247" s="141">
        <v>24.18</v>
      </c>
      <c r="G247" s="257">
        <v>160</v>
      </c>
      <c r="H247" s="257">
        <v>208</v>
      </c>
      <c r="I247" s="257">
        <v>223</v>
      </c>
      <c r="J247" s="255">
        <v>6.62</v>
      </c>
      <c r="K247" s="255">
        <v>8.61</v>
      </c>
      <c r="L247" s="255">
        <f t="shared" si="46"/>
        <v>9.2224979321753509</v>
      </c>
      <c r="M247" s="200">
        <v>9.5</v>
      </c>
      <c r="N247" s="219">
        <f t="shared" si="37"/>
        <v>21</v>
      </c>
      <c r="O247" s="146">
        <f t="shared" si="38"/>
        <v>21.184999999999999</v>
      </c>
      <c r="P247" s="203">
        <f t="shared" si="39"/>
        <v>5</v>
      </c>
      <c r="Q247" s="146">
        <f t="shared" si="40"/>
        <v>5.25</v>
      </c>
      <c r="R247" s="145">
        <v>25</v>
      </c>
      <c r="S247" s="203">
        <f t="shared" si="41"/>
        <v>8</v>
      </c>
      <c r="T247" s="203">
        <f t="shared" si="42"/>
        <v>8</v>
      </c>
      <c r="U247" s="146">
        <f t="shared" si="43"/>
        <v>8.4</v>
      </c>
      <c r="V247" s="145">
        <v>40</v>
      </c>
      <c r="W247" s="252">
        <v>21</v>
      </c>
      <c r="X247" s="179">
        <v>5</v>
      </c>
      <c r="Y247" s="179">
        <v>8</v>
      </c>
      <c r="Z247" s="145">
        <v>17</v>
      </c>
      <c r="AA247" s="145">
        <v>12</v>
      </c>
      <c r="AB247" s="430"/>
      <c r="AC247" s="154">
        <v>2</v>
      </c>
    </row>
    <row r="248" spans="1:29" ht="31.5" x14ac:dyDescent="0.25">
      <c r="A248" s="135">
        <v>240</v>
      </c>
      <c r="B248" s="161" t="s">
        <v>101</v>
      </c>
      <c r="C248" s="161" t="s">
        <v>731</v>
      </c>
      <c r="D248" s="140"/>
      <c r="E248" s="141"/>
      <c r="F248" s="141">
        <v>4.3</v>
      </c>
      <c r="G248" s="257">
        <v>37</v>
      </c>
      <c r="H248" s="257">
        <v>52</v>
      </c>
      <c r="I248" s="257">
        <v>50</v>
      </c>
      <c r="J248" s="255">
        <v>5.9</v>
      </c>
      <c r="K248" s="255">
        <v>8.2899999999999991</v>
      </c>
      <c r="L248" s="255">
        <f t="shared" si="46"/>
        <v>11.627906976744187</v>
      </c>
      <c r="M248" s="200">
        <v>13</v>
      </c>
      <c r="N248" s="219">
        <f t="shared" si="37"/>
        <v>6</v>
      </c>
      <c r="O248" s="146">
        <f t="shared" si="38"/>
        <v>6.5</v>
      </c>
      <c r="P248" s="203">
        <f t="shared" si="39"/>
        <v>1</v>
      </c>
      <c r="Q248" s="146">
        <f t="shared" si="40"/>
        <v>1.5</v>
      </c>
      <c r="R248" s="145">
        <v>25</v>
      </c>
      <c r="S248" s="203">
        <f t="shared" si="41"/>
        <v>2</v>
      </c>
      <c r="T248" s="203">
        <f t="shared" si="42"/>
        <v>3</v>
      </c>
      <c r="U248" s="146">
        <f t="shared" si="43"/>
        <v>3</v>
      </c>
      <c r="V248" s="145">
        <v>50</v>
      </c>
      <c r="W248" s="252">
        <v>6</v>
      </c>
      <c r="X248" s="179">
        <v>1</v>
      </c>
      <c r="Y248" s="179">
        <v>3</v>
      </c>
      <c r="Z248" s="145">
        <v>5</v>
      </c>
      <c r="AA248" s="145">
        <v>5</v>
      </c>
      <c r="AB248" s="430"/>
      <c r="AC248" s="154">
        <v>2</v>
      </c>
    </row>
    <row r="249" spans="1:29" ht="31.5" x14ac:dyDescent="0.25">
      <c r="A249" s="135">
        <v>241</v>
      </c>
      <c r="B249" s="161" t="s">
        <v>143</v>
      </c>
      <c r="C249" s="161" t="s">
        <v>731</v>
      </c>
      <c r="D249" s="140"/>
      <c r="E249" s="141"/>
      <c r="F249" s="141">
        <v>72.73</v>
      </c>
      <c r="G249" s="257">
        <v>224</v>
      </c>
      <c r="H249" s="257">
        <v>317</v>
      </c>
      <c r="I249" s="257">
        <v>338</v>
      </c>
      <c r="J249" s="255">
        <v>3.08</v>
      </c>
      <c r="K249" s="255">
        <v>4.3600000000000003</v>
      </c>
      <c r="L249" s="255">
        <f t="shared" si="46"/>
        <v>4.6473257252853015</v>
      </c>
      <c r="M249" s="200">
        <v>7</v>
      </c>
      <c r="N249" s="219">
        <f t="shared" si="37"/>
        <v>23</v>
      </c>
      <c r="O249" s="146">
        <f t="shared" si="38"/>
        <v>23.66</v>
      </c>
      <c r="P249" s="203">
        <f t="shared" si="39"/>
        <v>5</v>
      </c>
      <c r="Q249" s="146">
        <f t="shared" si="40"/>
        <v>5.75</v>
      </c>
      <c r="R249" s="145">
        <v>25</v>
      </c>
      <c r="S249" s="203">
        <f t="shared" si="41"/>
        <v>9</v>
      </c>
      <c r="T249" s="203">
        <f t="shared" si="42"/>
        <v>9</v>
      </c>
      <c r="U249" s="146">
        <f t="shared" si="43"/>
        <v>9.1999999999999993</v>
      </c>
      <c r="V249" s="145">
        <v>40</v>
      </c>
      <c r="W249" s="252">
        <v>23</v>
      </c>
      <c r="X249" s="179">
        <v>5</v>
      </c>
      <c r="Y249" s="179">
        <v>9</v>
      </c>
      <c r="Z249" s="145">
        <v>20</v>
      </c>
      <c r="AA249" s="145">
        <v>6</v>
      </c>
      <c r="AB249" s="430"/>
      <c r="AC249" s="154">
        <v>2</v>
      </c>
    </row>
    <row r="250" spans="1:29" ht="31.5" hidden="1" x14ac:dyDescent="0.25">
      <c r="A250" s="135">
        <v>242</v>
      </c>
      <c r="B250" s="253" t="s">
        <v>122</v>
      </c>
      <c r="C250" s="161" t="s">
        <v>731</v>
      </c>
      <c r="D250" s="140"/>
      <c r="E250" s="141"/>
      <c r="F250" s="141">
        <v>57</v>
      </c>
      <c r="G250" s="139">
        <v>98</v>
      </c>
      <c r="H250" s="139">
        <v>95</v>
      </c>
      <c r="I250" s="139">
        <v>113</v>
      </c>
      <c r="J250" s="142">
        <v>1.72</v>
      </c>
      <c r="K250" s="142">
        <v>1.67</v>
      </c>
      <c r="L250" s="142">
        <f t="shared" si="46"/>
        <v>1.9824561403508771</v>
      </c>
      <c r="M250" s="144">
        <v>0</v>
      </c>
      <c r="N250" s="219">
        <f t="shared" si="37"/>
        <v>0</v>
      </c>
      <c r="O250" s="146">
        <f t="shared" si="38"/>
        <v>0</v>
      </c>
      <c r="P250" s="219">
        <f t="shared" si="39"/>
        <v>0</v>
      </c>
      <c r="Q250" s="146">
        <f t="shared" si="40"/>
        <v>0</v>
      </c>
      <c r="R250" s="145">
        <v>25</v>
      </c>
      <c r="S250" s="145">
        <f t="shared" si="41"/>
        <v>0</v>
      </c>
      <c r="T250" s="219">
        <f t="shared" si="42"/>
        <v>0</v>
      </c>
      <c r="U250" s="146">
        <f t="shared" si="43"/>
        <v>0</v>
      </c>
      <c r="V250" s="145">
        <v>50</v>
      </c>
      <c r="W250" s="256"/>
      <c r="X250" s="179"/>
      <c r="Y250" s="179"/>
      <c r="Z250" s="145">
        <v>1</v>
      </c>
      <c r="AA250" s="145">
        <v>1</v>
      </c>
      <c r="AB250" s="187">
        <f>N250-W250</f>
        <v>0</v>
      </c>
    </row>
    <row r="251" spans="1:29" ht="15.75" hidden="1" customHeight="1" x14ac:dyDescent="0.25">
      <c r="A251" s="135">
        <v>243</v>
      </c>
      <c r="B251" s="161" t="s">
        <v>881</v>
      </c>
      <c r="C251" s="161" t="s">
        <v>731</v>
      </c>
      <c r="D251" s="140"/>
      <c r="E251" s="141"/>
      <c r="F251" s="141"/>
      <c r="G251" s="139"/>
      <c r="H251" s="139"/>
      <c r="I251" s="139"/>
      <c r="J251" s="142"/>
      <c r="K251" s="142"/>
      <c r="L251" s="142"/>
      <c r="M251" s="144">
        <f t="shared" si="36"/>
        <v>0</v>
      </c>
      <c r="N251" s="219">
        <f t="shared" si="37"/>
        <v>0</v>
      </c>
      <c r="O251" s="146">
        <f t="shared" si="38"/>
        <v>0</v>
      </c>
      <c r="P251" s="219">
        <f t="shared" si="39"/>
        <v>0</v>
      </c>
      <c r="Q251" s="146">
        <f t="shared" si="40"/>
        <v>0</v>
      </c>
      <c r="R251" s="145">
        <v>25</v>
      </c>
      <c r="S251" s="145">
        <f t="shared" si="41"/>
        <v>0</v>
      </c>
      <c r="T251" s="219">
        <f t="shared" si="42"/>
        <v>0</v>
      </c>
      <c r="U251" s="146">
        <f t="shared" si="43"/>
        <v>0</v>
      </c>
      <c r="V251" s="145">
        <v>50</v>
      </c>
      <c r="W251" s="252"/>
      <c r="X251" s="179"/>
      <c r="Y251" s="179"/>
      <c r="Z251" s="145">
        <v>0</v>
      </c>
      <c r="AA251" s="145"/>
      <c r="AB251" s="154"/>
    </row>
    <row r="252" spans="1:29" ht="15.75" hidden="1" customHeight="1" x14ac:dyDescent="0.25">
      <c r="A252" s="135">
        <v>244</v>
      </c>
      <c r="B252" s="161" t="s">
        <v>444</v>
      </c>
      <c r="C252" s="161" t="s">
        <v>731</v>
      </c>
      <c r="D252" s="140"/>
      <c r="E252" s="141"/>
      <c r="F252" s="141"/>
      <c r="G252" s="139"/>
      <c r="H252" s="139"/>
      <c r="I252" s="139"/>
      <c r="J252" s="142"/>
      <c r="K252" s="142"/>
      <c r="L252" s="142"/>
      <c r="M252" s="144">
        <f t="shared" si="36"/>
        <v>0</v>
      </c>
      <c r="N252" s="145">
        <f t="shared" si="37"/>
        <v>0</v>
      </c>
      <c r="O252" s="146">
        <f t="shared" si="38"/>
        <v>0</v>
      </c>
      <c r="P252" s="145">
        <f t="shared" si="39"/>
        <v>0</v>
      </c>
      <c r="Q252" s="146">
        <f t="shared" si="40"/>
        <v>0</v>
      </c>
      <c r="R252" s="145">
        <f>IF(I252&lt;VLOOKUP(L252,$M$331:$Q$339,2),0,VLOOKUP(L252,$M$331:$Q$339,4))</f>
        <v>0</v>
      </c>
      <c r="S252" s="145">
        <f t="shared" si="41"/>
        <v>0</v>
      </c>
      <c r="T252" s="145">
        <f t="shared" si="42"/>
        <v>0</v>
      </c>
      <c r="U252" s="146">
        <f t="shared" si="43"/>
        <v>0</v>
      </c>
      <c r="V252" s="145">
        <f>IF(I252&lt;VLOOKUP(L252,$M$331:$Q$339,2),0,VLOOKUP(L252,$M$331:$Q$339,5))</f>
        <v>0</v>
      </c>
      <c r="W252" s="151"/>
      <c r="X252" s="151"/>
      <c r="Y252" s="151"/>
      <c r="AB252" s="154"/>
    </row>
    <row r="253" spans="1:29" ht="31.5" hidden="1" x14ac:dyDescent="0.25">
      <c r="A253" s="135">
        <v>245</v>
      </c>
      <c r="B253" s="253" t="s">
        <v>732</v>
      </c>
      <c r="C253" s="161" t="s">
        <v>33</v>
      </c>
      <c r="D253" s="140"/>
      <c r="E253" s="141"/>
      <c r="F253" s="141">
        <v>12.32</v>
      </c>
      <c r="G253" s="139">
        <v>45</v>
      </c>
      <c r="H253" s="139">
        <v>80</v>
      </c>
      <c r="I253" s="139">
        <v>57</v>
      </c>
      <c r="J253" s="142">
        <v>3.65</v>
      </c>
      <c r="K253" s="142">
        <v>6.49</v>
      </c>
      <c r="L253" s="142">
        <f t="shared" ref="L253:L260" si="47">I253/F253</f>
        <v>4.6266233766233764</v>
      </c>
      <c r="M253" s="144">
        <v>0</v>
      </c>
      <c r="N253" s="219">
        <f t="shared" si="37"/>
        <v>0</v>
      </c>
      <c r="O253" s="146">
        <f t="shared" si="38"/>
        <v>0</v>
      </c>
      <c r="P253" s="219">
        <f t="shared" si="39"/>
        <v>0</v>
      </c>
      <c r="Q253" s="146">
        <f t="shared" si="40"/>
        <v>0</v>
      </c>
      <c r="R253" s="145">
        <v>25</v>
      </c>
      <c r="S253" s="145">
        <f t="shared" si="41"/>
        <v>0</v>
      </c>
      <c r="T253" s="219">
        <f t="shared" si="42"/>
        <v>0</v>
      </c>
      <c r="U253" s="146">
        <f t="shared" si="43"/>
        <v>0</v>
      </c>
      <c r="V253" s="145">
        <v>50</v>
      </c>
      <c r="W253" s="256"/>
      <c r="X253" s="179"/>
      <c r="Y253" s="179"/>
      <c r="Z253" s="145">
        <v>8</v>
      </c>
      <c r="AA253" s="145">
        <v>1</v>
      </c>
      <c r="AB253" s="187">
        <f>N253-W253</f>
        <v>0</v>
      </c>
    </row>
    <row r="254" spans="1:29" ht="47.25" x14ac:dyDescent="0.25">
      <c r="A254" s="135">
        <v>246</v>
      </c>
      <c r="B254" s="161" t="s">
        <v>34</v>
      </c>
      <c r="C254" s="161" t="s">
        <v>33</v>
      </c>
      <c r="D254" s="140"/>
      <c r="E254" s="141"/>
      <c r="F254" s="141">
        <v>54.46</v>
      </c>
      <c r="G254" s="257">
        <v>87</v>
      </c>
      <c r="H254" s="257">
        <v>85</v>
      </c>
      <c r="I254" s="257">
        <v>81</v>
      </c>
      <c r="J254" s="255">
        <v>1.6</v>
      </c>
      <c r="K254" s="255">
        <v>1.56</v>
      </c>
      <c r="L254" s="255">
        <f t="shared" si="47"/>
        <v>1.4873301505692251</v>
      </c>
      <c r="M254" s="200">
        <f t="shared" si="36"/>
        <v>5</v>
      </c>
      <c r="N254" s="219">
        <f t="shared" si="37"/>
        <v>4</v>
      </c>
      <c r="O254" s="146">
        <f t="shared" si="38"/>
        <v>4.05</v>
      </c>
      <c r="P254" s="203">
        <f t="shared" si="39"/>
        <v>1</v>
      </c>
      <c r="Q254" s="146">
        <f t="shared" si="40"/>
        <v>1</v>
      </c>
      <c r="R254" s="145">
        <v>25</v>
      </c>
      <c r="S254" s="203">
        <f t="shared" si="41"/>
        <v>1</v>
      </c>
      <c r="T254" s="203">
        <f t="shared" si="42"/>
        <v>2</v>
      </c>
      <c r="U254" s="146">
        <f t="shared" si="43"/>
        <v>2</v>
      </c>
      <c r="V254" s="145">
        <v>50</v>
      </c>
      <c r="W254" s="252">
        <v>4</v>
      </c>
      <c r="X254" s="179">
        <v>1</v>
      </c>
      <c r="Y254" s="179">
        <v>2</v>
      </c>
      <c r="Z254" s="145">
        <v>4</v>
      </c>
      <c r="AA254" s="145">
        <v>4</v>
      </c>
      <c r="AB254" s="430"/>
      <c r="AC254" s="154">
        <v>6</v>
      </c>
    </row>
    <row r="255" spans="1:29" ht="31.5" x14ac:dyDescent="0.25">
      <c r="A255" s="135">
        <v>247</v>
      </c>
      <c r="B255" s="161" t="s">
        <v>48</v>
      </c>
      <c r="C255" s="161" t="s">
        <v>33</v>
      </c>
      <c r="D255" s="140"/>
      <c r="E255" s="141"/>
      <c r="F255" s="141">
        <v>13.48</v>
      </c>
      <c r="G255" s="257">
        <v>27</v>
      </c>
      <c r="H255" s="257">
        <v>44</v>
      </c>
      <c r="I255" s="257">
        <v>45</v>
      </c>
      <c r="J255" s="255">
        <v>2</v>
      </c>
      <c r="K255" s="255">
        <v>3.26</v>
      </c>
      <c r="L255" s="255">
        <f t="shared" si="47"/>
        <v>3.3382789317507418</v>
      </c>
      <c r="M255" s="200">
        <f t="shared" si="36"/>
        <v>7</v>
      </c>
      <c r="N255" s="219">
        <f t="shared" si="37"/>
        <v>3</v>
      </c>
      <c r="O255" s="146">
        <f t="shared" si="38"/>
        <v>3.15</v>
      </c>
      <c r="P255" s="203">
        <f t="shared" si="39"/>
        <v>0</v>
      </c>
      <c r="Q255" s="146">
        <f t="shared" si="40"/>
        <v>0.75</v>
      </c>
      <c r="R255" s="145">
        <v>25</v>
      </c>
      <c r="S255" s="203">
        <f t="shared" si="41"/>
        <v>3</v>
      </c>
      <c r="T255" s="203">
        <f t="shared" si="42"/>
        <v>0</v>
      </c>
      <c r="U255" s="146">
        <f t="shared" si="43"/>
        <v>0</v>
      </c>
      <c r="V255" s="145">
        <v>0</v>
      </c>
      <c r="W255" s="252">
        <v>3</v>
      </c>
      <c r="X255" s="179"/>
      <c r="Y255" s="179"/>
      <c r="Z255" s="145">
        <v>3</v>
      </c>
      <c r="AA255" s="145">
        <v>3</v>
      </c>
      <c r="AB255" s="430"/>
      <c r="AC255" s="154">
        <v>6</v>
      </c>
    </row>
    <row r="256" spans="1:29" ht="31.5" x14ac:dyDescent="0.25">
      <c r="A256" s="135">
        <v>248</v>
      </c>
      <c r="B256" s="161" t="s">
        <v>29</v>
      </c>
      <c r="C256" s="161" t="s">
        <v>33</v>
      </c>
      <c r="D256" s="140"/>
      <c r="E256" s="141"/>
      <c r="F256" s="141">
        <v>8.51</v>
      </c>
      <c r="G256" s="257">
        <v>26</v>
      </c>
      <c r="H256" s="257">
        <v>38</v>
      </c>
      <c r="I256" s="257">
        <v>37</v>
      </c>
      <c r="J256" s="255">
        <v>3.06</v>
      </c>
      <c r="K256" s="255">
        <v>4.47</v>
      </c>
      <c r="L256" s="255">
        <f t="shared" si="47"/>
        <v>4.3478260869565215</v>
      </c>
      <c r="M256" s="200">
        <f t="shared" si="36"/>
        <v>8</v>
      </c>
      <c r="N256" s="219">
        <f t="shared" si="37"/>
        <v>2</v>
      </c>
      <c r="O256" s="146">
        <f t="shared" si="38"/>
        <v>2.96</v>
      </c>
      <c r="P256" s="203">
        <f t="shared" si="39"/>
        <v>0</v>
      </c>
      <c r="Q256" s="146">
        <f t="shared" si="40"/>
        <v>0.5</v>
      </c>
      <c r="R256" s="145">
        <v>25</v>
      </c>
      <c r="S256" s="203">
        <f t="shared" si="41"/>
        <v>1</v>
      </c>
      <c r="T256" s="203">
        <f t="shared" si="42"/>
        <v>1</v>
      </c>
      <c r="U256" s="146">
        <f t="shared" si="43"/>
        <v>1</v>
      </c>
      <c r="V256" s="145">
        <v>50</v>
      </c>
      <c r="W256" s="252">
        <v>2</v>
      </c>
      <c r="X256" s="179"/>
      <c r="Y256" s="179">
        <v>1</v>
      </c>
      <c r="Z256" s="145">
        <v>3</v>
      </c>
      <c r="AA256" s="145">
        <v>0</v>
      </c>
      <c r="AB256" s="430"/>
      <c r="AC256" s="154">
        <v>6</v>
      </c>
    </row>
    <row r="257" spans="1:29" x14ac:dyDescent="0.25">
      <c r="A257" s="135">
        <v>249</v>
      </c>
      <c r="B257" s="161" t="s">
        <v>2</v>
      </c>
      <c r="C257" s="161" t="s">
        <v>33</v>
      </c>
      <c r="D257" s="140"/>
      <c r="E257" s="141"/>
      <c r="F257" s="141">
        <v>100.33</v>
      </c>
      <c r="G257" s="257">
        <v>375</v>
      </c>
      <c r="H257" s="257">
        <v>546</v>
      </c>
      <c r="I257" s="257">
        <v>549</v>
      </c>
      <c r="J257" s="255">
        <v>3.74</v>
      </c>
      <c r="K257" s="255">
        <v>5.44</v>
      </c>
      <c r="L257" s="255">
        <f t="shared" si="47"/>
        <v>5.4719425894547991</v>
      </c>
      <c r="M257" s="200">
        <v>5</v>
      </c>
      <c r="N257" s="219">
        <f t="shared" si="37"/>
        <v>27</v>
      </c>
      <c r="O257" s="146">
        <f t="shared" si="38"/>
        <v>27.45</v>
      </c>
      <c r="P257" s="203">
        <f t="shared" si="39"/>
        <v>0</v>
      </c>
      <c r="Q257" s="146">
        <f t="shared" si="40"/>
        <v>0</v>
      </c>
      <c r="R257" s="145">
        <v>0</v>
      </c>
      <c r="S257" s="203">
        <f t="shared" si="41"/>
        <v>14</v>
      </c>
      <c r="T257" s="203">
        <f t="shared" si="42"/>
        <v>13</v>
      </c>
      <c r="U257" s="146">
        <f t="shared" si="43"/>
        <v>13.5</v>
      </c>
      <c r="V257" s="145">
        <v>50</v>
      </c>
      <c r="W257" s="252" t="s">
        <v>916</v>
      </c>
      <c r="X257" s="179"/>
      <c r="Y257" s="179"/>
      <c r="Z257" s="145">
        <v>27</v>
      </c>
      <c r="AA257" s="145">
        <v>20</v>
      </c>
      <c r="AB257" s="430"/>
      <c r="AC257" s="154">
        <v>6</v>
      </c>
    </row>
    <row r="258" spans="1:29" ht="31.5" x14ac:dyDescent="0.25">
      <c r="A258" s="135">
        <v>250</v>
      </c>
      <c r="B258" s="161" t="s">
        <v>103</v>
      </c>
      <c r="C258" s="161" t="s">
        <v>33</v>
      </c>
      <c r="D258" s="140"/>
      <c r="E258" s="141"/>
      <c r="F258" s="141">
        <v>35.26</v>
      </c>
      <c r="G258" s="257">
        <v>35</v>
      </c>
      <c r="H258" s="257">
        <v>57</v>
      </c>
      <c r="I258" s="257">
        <v>60</v>
      </c>
      <c r="J258" s="255">
        <v>0.99</v>
      </c>
      <c r="K258" s="255">
        <v>1.62</v>
      </c>
      <c r="L258" s="255">
        <f t="shared" si="47"/>
        <v>1.7016449234259785</v>
      </c>
      <c r="M258" s="200">
        <f t="shared" si="36"/>
        <v>5</v>
      </c>
      <c r="N258" s="219">
        <f t="shared" si="37"/>
        <v>3</v>
      </c>
      <c r="O258" s="146">
        <f t="shared" si="38"/>
        <v>3</v>
      </c>
      <c r="P258" s="203">
        <f t="shared" si="39"/>
        <v>0</v>
      </c>
      <c r="Q258" s="146">
        <f t="shared" si="40"/>
        <v>0.75</v>
      </c>
      <c r="R258" s="145">
        <v>25</v>
      </c>
      <c r="S258" s="203">
        <f t="shared" si="41"/>
        <v>3</v>
      </c>
      <c r="T258" s="203">
        <f t="shared" si="42"/>
        <v>0</v>
      </c>
      <c r="U258" s="146">
        <f t="shared" si="43"/>
        <v>0</v>
      </c>
      <c r="V258" s="145">
        <v>0</v>
      </c>
      <c r="W258" s="252">
        <v>3</v>
      </c>
      <c r="X258" s="179"/>
      <c r="Y258" s="179"/>
      <c r="Z258" s="145">
        <v>2</v>
      </c>
      <c r="AA258" s="145">
        <v>0</v>
      </c>
      <c r="AB258" s="430"/>
      <c r="AC258" s="154">
        <v>6</v>
      </c>
    </row>
    <row r="259" spans="1:29" ht="31.5" x14ac:dyDescent="0.25">
      <c r="A259" s="135">
        <v>251</v>
      </c>
      <c r="B259" s="161" t="s">
        <v>733</v>
      </c>
      <c r="C259" s="161" t="s">
        <v>33</v>
      </c>
      <c r="D259" s="140"/>
      <c r="E259" s="141"/>
      <c r="F259" s="141">
        <v>12.31</v>
      </c>
      <c r="G259" s="257">
        <v>25</v>
      </c>
      <c r="H259" s="257">
        <v>37</v>
      </c>
      <c r="I259" s="257">
        <v>40</v>
      </c>
      <c r="J259" s="255">
        <v>2.0299999999999998</v>
      </c>
      <c r="K259" s="255">
        <v>3.01</v>
      </c>
      <c r="L259" s="255">
        <f t="shared" si="47"/>
        <v>3.249390739236393</v>
      </c>
      <c r="M259" s="200">
        <f t="shared" si="36"/>
        <v>7</v>
      </c>
      <c r="N259" s="219">
        <f t="shared" si="37"/>
        <v>2</v>
      </c>
      <c r="O259" s="146">
        <f t="shared" si="38"/>
        <v>2.8</v>
      </c>
      <c r="P259" s="203">
        <f t="shared" si="39"/>
        <v>0</v>
      </c>
      <c r="Q259" s="146">
        <f t="shared" si="40"/>
        <v>0.5</v>
      </c>
      <c r="R259" s="145">
        <v>25</v>
      </c>
      <c r="S259" s="203">
        <f t="shared" si="41"/>
        <v>1</v>
      </c>
      <c r="T259" s="203">
        <f t="shared" si="42"/>
        <v>1</v>
      </c>
      <c r="U259" s="146">
        <f t="shared" si="43"/>
        <v>1</v>
      </c>
      <c r="V259" s="145">
        <v>50</v>
      </c>
      <c r="W259" s="252">
        <v>2</v>
      </c>
      <c r="X259" s="179">
        <v>0</v>
      </c>
      <c r="Y259" s="179">
        <v>1</v>
      </c>
      <c r="Z259" s="145">
        <v>2</v>
      </c>
      <c r="AA259" s="145">
        <v>2</v>
      </c>
      <c r="AB259" s="430"/>
      <c r="AC259" s="154">
        <v>6</v>
      </c>
    </row>
    <row r="260" spans="1:29" ht="31.5" x14ac:dyDescent="0.25">
      <c r="A260" s="135">
        <v>252</v>
      </c>
      <c r="B260" s="161" t="s">
        <v>734</v>
      </c>
      <c r="C260" s="161" t="s">
        <v>33</v>
      </c>
      <c r="D260" s="140"/>
      <c r="E260" s="141"/>
      <c r="F260" s="141">
        <v>53.49</v>
      </c>
      <c r="G260" s="257">
        <v>86</v>
      </c>
      <c r="H260" s="257">
        <v>132</v>
      </c>
      <c r="I260" s="257">
        <v>180</v>
      </c>
      <c r="J260" s="255">
        <v>1.61</v>
      </c>
      <c r="K260" s="255">
        <v>2.4700000000000002</v>
      </c>
      <c r="L260" s="255">
        <f t="shared" si="47"/>
        <v>3.3651149747616373</v>
      </c>
      <c r="M260" s="200">
        <f t="shared" si="36"/>
        <v>7</v>
      </c>
      <c r="N260" s="219">
        <f t="shared" si="37"/>
        <v>12</v>
      </c>
      <c r="O260" s="146">
        <f t="shared" si="38"/>
        <v>12.6</v>
      </c>
      <c r="P260" s="203">
        <f t="shared" si="39"/>
        <v>3</v>
      </c>
      <c r="Q260" s="146">
        <f t="shared" si="40"/>
        <v>3</v>
      </c>
      <c r="R260" s="145">
        <v>25</v>
      </c>
      <c r="S260" s="203">
        <f t="shared" si="41"/>
        <v>5</v>
      </c>
      <c r="T260" s="203">
        <f t="shared" si="42"/>
        <v>4</v>
      </c>
      <c r="U260" s="146">
        <f t="shared" si="43"/>
        <v>4.8</v>
      </c>
      <c r="V260" s="145">
        <v>40</v>
      </c>
      <c r="W260" s="252">
        <v>12</v>
      </c>
      <c r="X260" s="179">
        <v>3</v>
      </c>
      <c r="Y260" s="179">
        <v>4</v>
      </c>
      <c r="Z260" s="145">
        <v>9</v>
      </c>
      <c r="AA260" s="145">
        <v>2</v>
      </c>
      <c r="AB260" s="430"/>
      <c r="AC260" s="154">
        <v>6</v>
      </c>
    </row>
    <row r="261" spans="1:29" ht="31.5" hidden="1" customHeight="1" x14ac:dyDescent="0.25">
      <c r="A261" s="135">
        <v>253</v>
      </c>
      <c r="B261" s="161" t="s">
        <v>735</v>
      </c>
      <c r="C261" s="161" t="s">
        <v>33</v>
      </c>
      <c r="D261" s="140"/>
      <c r="E261" s="141"/>
      <c r="F261" s="141">
        <v>0</v>
      </c>
      <c r="G261" s="139"/>
      <c r="H261" s="139"/>
      <c r="I261" s="139">
        <v>0</v>
      </c>
      <c r="J261" s="142"/>
      <c r="K261" s="142"/>
      <c r="L261" s="142"/>
      <c r="M261" s="144">
        <f t="shared" si="36"/>
        <v>0</v>
      </c>
      <c r="N261" s="145">
        <f t="shared" si="37"/>
        <v>0</v>
      </c>
      <c r="O261" s="146">
        <f t="shared" si="38"/>
        <v>0</v>
      </c>
      <c r="P261" s="145">
        <f t="shared" si="39"/>
        <v>0</v>
      </c>
      <c r="Q261" s="146">
        <f t="shared" si="40"/>
        <v>0</v>
      </c>
      <c r="R261" s="145">
        <f>IF(I261&lt;VLOOKUP(L261,$M$331:$Q$339,2),0,VLOOKUP(L261,$M$331:$Q$339,4))</f>
        <v>0</v>
      </c>
      <c r="S261" s="145">
        <f t="shared" si="41"/>
        <v>0</v>
      </c>
      <c r="T261" s="145">
        <f t="shared" si="42"/>
        <v>0</v>
      </c>
      <c r="U261" s="146">
        <f t="shared" si="43"/>
        <v>0</v>
      </c>
      <c r="V261" s="145">
        <f>IF(I261&lt;VLOOKUP(L261,$M$331:$Q$339,2),0,VLOOKUP(L261,$M$331:$Q$339,5))</f>
        <v>0</v>
      </c>
      <c r="W261" s="151"/>
      <c r="X261" s="151"/>
      <c r="Y261" s="151"/>
      <c r="AB261" s="154"/>
    </row>
    <row r="262" spans="1:29" ht="47.25" x14ac:dyDescent="0.25">
      <c r="A262" s="135">
        <v>254</v>
      </c>
      <c r="B262" s="161" t="s">
        <v>178</v>
      </c>
      <c r="C262" s="161" t="s">
        <v>33</v>
      </c>
      <c r="D262" s="140"/>
      <c r="E262" s="141"/>
      <c r="F262" s="141">
        <v>99.98</v>
      </c>
      <c r="G262" s="257">
        <v>273</v>
      </c>
      <c r="H262" s="257">
        <v>302</v>
      </c>
      <c r="I262" s="257">
        <v>282</v>
      </c>
      <c r="J262" s="255">
        <v>2.73</v>
      </c>
      <c r="K262" s="255">
        <v>3.02</v>
      </c>
      <c r="L262" s="255">
        <f>I262/F262</f>
        <v>2.8205641128225643</v>
      </c>
      <c r="M262" s="200">
        <f t="shared" si="36"/>
        <v>7</v>
      </c>
      <c r="N262" s="219">
        <f t="shared" si="37"/>
        <v>19</v>
      </c>
      <c r="O262" s="146">
        <f t="shared" si="38"/>
        <v>19.739999999999998</v>
      </c>
      <c r="P262" s="203">
        <f t="shared" si="39"/>
        <v>4</v>
      </c>
      <c r="Q262" s="146">
        <f t="shared" si="40"/>
        <v>4.75</v>
      </c>
      <c r="R262" s="145">
        <v>25</v>
      </c>
      <c r="S262" s="203">
        <f t="shared" si="41"/>
        <v>6</v>
      </c>
      <c r="T262" s="203">
        <f t="shared" si="42"/>
        <v>9</v>
      </c>
      <c r="U262" s="146">
        <f t="shared" si="43"/>
        <v>9.5</v>
      </c>
      <c r="V262" s="145">
        <v>50</v>
      </c>
      <c r="W262" s="252">
        <v>19</v>
      </c>
      <c r="X262" s="179">
        <v>4</v>
      </c>
      <c r="Y262" s="179">
        <v>9</v>
      </c>
      <c r="Z262" s="145">
        <v>21</v>
      </c>
      <c r="AA262" s="145">
        <v>11</v>
      </c>
      <c r="AB262" s="430"/>
      <c r="AC262" s="154">
        <v>6</v>
      </c>
    </row>
    <row r="263" spans="1:29" ht="31.5" x14ac:dyDescent="0.25">
      <c r="A263" s="135">
        <v>255</v>
      </c>
      <c r="B263" s="263" t="s">
        <v>102</v>
      </c>
      <c r="C263" s="161" t="s">
        <v>33</v>
      </c>
      <c r="D263" s="140"/>
      <c r="E263" s="141"/>
      <c r="F263" s="141">
        <v>54.74</v>
      </c>
      <c r="G263" s="257">
        <v>105</v>
      </c>
      <c r="H263" s="257">
        <v>164</v>
      </c>
      <c r="I263" s="257">
        <v>188</v>
      </c>
      <c r="J263" s="255">
        <v>1.92</v>
      </c>
      <c r="K263" s="255">
        <v>3</v>
      </c>
      <c r="L263" s="255">
        <f>I263/F263</f>
        <v>3.434417245158933</v>
      </c>
      <c r="M263" s="200">
        <f t="shared" si="36"/>
        <v>7</v>
      </c>
      <c r="N263" s="219">
        <f t="shared" si="37"/>
        <v>13</v>
      </c>
      <c r="O263" s="146">
        <f t="shared" si="38"/>
        <v>13.16</v>
      </c>
      <c r="P263" s="203">
        <f t="shared" si="39"/>
        <v>2</v>
      </c>
      <c r="Q263" s="146">
        <f t="shared" si="40"/>
        <v>2.6</v>
      </c>
      <c r="R263" s="145">
        <v>20</v>
      </c>
      <c r="S263" s="203">
        <f t="shared" si="41"/>
        <v>5</v>
      </c>
      <c r="T263" s="203">
        <f t="shared" si="42"/>
        <v>6</v>
      </c>
      <c r="U263" s="146">
        <f t="shared" si="43"/>
        <v>6.5</v>
      </c>
      <c r="V263" s="145">
        <v>50</v>
      </c>
      <c r="W263" s="252">
        <v>20</v>
      </c>
      <c r="X263" s="179">
        <v>2</v>
      </c>
      <c r="Y263" s="179">
        <v>6</v>
      </c>
      <c r="Z263" s="145">
        <v>11</v>
      </c>
      <c r="AA263" s="145">
        <v>9</v>
      </c>
      <c r="AB263" s="287" t="s">
        <v>1010</v>
      </c>
      <c r="AC263" s="154">
        <v>6</v>
      </c>
    </row>
    <row r="264" spans="1:29" x14ac:dyDescent="0.25">
      <c r="A264" s="135">
        <v>256</v>
      </c>
      <c r="B264" s="161" t="s">
        <v>259</v>
      </c>
      <c r="C264" s="161" t="s">
        <v>33</v>
      </c>
      <c r="D264" s="140"/>
      <c r="E264" s="141"/>
      <c r="F264" s="141">
        <v>37.1</v>
      </c>
      <c r="G264" s="257">
        <v>270</v>
      </c>
      <c r="H264" s="257">
        <v>426</v>
      </c>
      <c r="I264" s="257">
        <v>434</v>
      </c>
      <c r="J264" s="255">
        <v>7.28</v>
      </c>
      <c r="K264" s="255">
        <v>11.48</v>
      </c>
      <c r="L264" s="255">
        <f>I264/F264</f>
        <v>11.69811320754717</v>
      </c>
      <c r="M264" s="200">
        <v>9.4</v>
      </c>
      <c r="N264" s="219">
        <f t="shared" si="37"/>
        <v>40</v>
      </c>
      <c r="O264" s="146">
        <f t="shared" si="38"/>
        <v>40.796000000000006</v>
      </c>
      <c r="P264" s="203">
        <f t="shared" si="39"/>
        <v>10</v>
      </c>
      <c r="Q264" s="146">
        <f t="shared" si="40"/>
        <v>10</v>
      </c>
      <c r="R264" s="145">
        <v>25</v>
      </c>
      <c r="S264" s="203">
        <f t="shared" si="41"/>
        <v>30</v>
      </c>
      <c r="T264" s="203">
        <f t="shared" si="42"/>
        <v>0</v>
      </c>
      <c r="U264" s="146">
        <f t="shared" si="43"/>
        <v>0</v>
      </c>
      <c r="V264" s="145">
        <v>0</v>
      </c>
      <c r="W264" s="252">
        <v>40</v>
      </c>
      <c r="X264" s="179">
        <v>10</v>
      </c>
      <c r="Y264" s="179"/>
      <c r="Z264" s="145">
        <v>40</v>
      </c>
      <c r="AA264" s="145">
        <v>40</v>
      </c>
      <c r="AB264" s="430"/>
      <c r="AC264" s="154">
        <v>6</v>
      </c>
    </row>
    <row r="265" spans="1:29" ht="15.75" hidden="1" customHeight="1" x14ac:dyDescent="0.25">
      <c r="A265" s="135">
        <v>257</v>
      </c>
      <c r="B265" s="161" t="s">
        <v>444</v>
      </c>
      <c r="C265" s="161" t="s">
        <v>33</v>
      </c>
      <c r="D265" s="140"/>
      <c r="E265" s="141"/>
      <c r="F265" s="141"/>
      <c r="G265" s="139"/>
      <c r="H265" s="139"/>
      <c r="I265" s="139"/>
      <c r="J265" s="142"/>
      <c r="K265" s="142"/>
      <c r="L265" s="142"/>
      <c r="M265" s="144">
        <f t="shared" si="36"/>
        <v>0</v>
      </c>
      <c r="N265" s="145">
        <f t="shared" si="37"/>
        <v>0</v>
      </c>
      <c r="O265" s="146">
        <f t="shared" si="38"/>
        <v>0</v>
      </c>
      <c r="P265" s="145">
        <f t="shared" si="39"/>
        <v>0</v>
      </c>
      <c r="Q265" s="146">
        <f t="shared" si="40"/>
        <v>0</v>
      </c>
      <c r="R265" s="145">
        <f>IF(I265&lt;VLOOKUP(L265,$M$331:$Q$339,2),0,VLOOKUP(L265,$M$331:$Q$339,4))</f>
        <v>0</v>
      </c>
      <c r="S265" s="145">
        <f t="shared" si="41"/>
        <v>0</v>
      </c>
      <c r="T265" s="145">
        <f t="shared" si="42"/>
        <v>0</v>
      </c>
      <c r="U265" s="146">
        <f t="shared" si="43"/>
        <v>0</v>
      </c>
      <c r="V265" s="145">
        <f>IF(I265&lt;VLOOKUP(L265,$M$331:$Q$339,2),0,VLOOKUP(L265,$M$331:$Q$339,5))</f>
        <v>0</v>
      </c>
      <c r="W265" s="151"/>
      <c r="X265" s="151"/>
      <c r="Y265" s="151"/>
      <c r="AB265" s="154"/>
    </row>
    <row r="266" spans="1:29" ht="31.5" hidden="1" customHeight="1" x14ac:dyDescent="0.25">
      <c r="A266" s="135">
        <v>258</v>
      </c>
      <c r="B266" s="161" t="s">
        <v>736</v>
      </c>
      <c r="C266" s="161" t="s">
        <v>35</v>
      </c>
      <c r="D266" s="140"/>
      <c r="E266" s="141"/>
      <c r="F266" s="141">
        <v>0</v>
      </c>
      <c r="G266" s="139"/>
      <c r="H266" s="139"/>
      <c r="I266" s="139">
        <v>0</v>
      </c>
      <c r="J266" s="142"/>
      <c r="K266" s="142"/>
      <c r="L266" s="142"/>
      <c r="M266" s="144">
        <f t="shared" si="36"/>
        <v>0</v>
      </c>
      <c r="N266" s="145">
        <f t="shared" si="37"/>
        <v>0</v>
      </c>
      <c r="O266" s="146">
        <f t="shared" si="38"/>
        <v>0</v>
      </c>
      <c r="P266" s="145">
        <f t="shared" si="39"/>
        <v>0</v>
      </c>
      <c r="Q266" s="146">
        <f t="shared" si="40"/>
        <v>0</v>
      </c>
      <c r="R266" s="145">
        <f>IF(I266&lt;VLOOKUP(L266,$M$331:$Q$339,2),0,VLOOKUP(L266,$M$331:$Q$339,4))</f>
        <v>0</v>
      </c>
      <c r="S266" s="145">
        <f t="shared" si="41"/>
        <v>0</v>
      </c>
      <c r="T266" s="145">
        <f t="shared" si="42"/>
        <v>0</v>
      </c>
      <c r="U266" s="146">
        <f t="shared" si="43"/>
        <v>0</v>
      </c>
      <c r="V266" s="145">
        <f>IF(I266&lt;VLOOKUP(L266,$M$331:$Q$339,2),0,VLOOKUP(L266,$M$331:$Q$339,5))</f>
        <v>0</v>
      </c>
      <c r="W266" s="151"/>
      <c r="X266" s="151"/>
      <c r="Y266" s="151"/>
      <c r="AB266" s="154"/>
    </row>
    <row r="267" spans="1:29" ht="31.5" hidden="1" customHeight="1" x14ac:dyDescent="0.25">
      <c r="A267" s="135">
        <v>259</v>
      </c>
      <c r="B267" s="294" t="s">
        <v>697</v>
      </c>
      <c r="C267" s="294" t="s">
        <v>35</v>
      </c>
      <c r="D267" s="140"/>
      <c r="E267" s="141"/>
      <c r="F267" s="141">
        <v>30.76</v>
      </c>
      <c r="G267" s="139"/>
      <c r="H267" s="139">
        <v>89</v>
      </c>
      <c r="I267" s="139">
        <v>84</v>
      </c>
      <c r="J267" s="142"/>
      <c r="K267" s="142">
        <v>2.89</v>
      </c>
      <c r="L267" s="142">
        <f>I267/F267</f>
        <v>2.7308192457737319</v>
      </c>
      <c r="M267" s="144">
        <v>0</v>
      </c>
      <c r="N267" s="219">
        <f t="shared" ref="N267:N311" si="48">ROUNDDOWN(O267,0)</f>
        <v>0</v>
      </c>
      <c r="O267" s="146">
        <f t="shared" ref="O267:O311" si="49">I267*M267/100</f>
        <v>0</v>
      </c>
      <c r="P267" s="219">
        <f t="shared" ref="P267:P311" si="50">ROUNDDOWN(Q267,0)</f>
        <v>0</v>
      </c>
      <c r="Q267" s="146">
        <f t="shared" ref="Q267:Q311" si="51">N267*R267/100</f>
        <v>0</v>
      </c>
      <c r="R267" s="145">
        <v>25</v>
      </c>
      <c r="S267" s="145">
        <f t="shared" ref="S267:S311" si="52">N267-P267-T267</f>
        <v>0</v>
      </c>
      <c r="T267" s="219">
        <f t="shared" ref="T267:T311" si="53">ROUNDDOWN(U267,0)</f>
        <v>0</v>
      </c>
      <c r="U267" s="146">
        <f t="shared" ref="U267:U311" si="54">N267*V267/100</f>
        <v>0</v>
      </c>
      <c r="V267" s="145">
        <v>50</v>
      </c>
      <c r="W267" s="252"/>
      <c r="X267" s="179"/>
      <c r="Y267" s="179"/>
      <c r="Z267" s="145">
        <v>0</v>
      </c>
      <c r="AA267" s="145"/>
      <c r="AB267" s="154"/>
    </row>
    <row r="268" spans="1:29" ht="15.75" hidden="1" customHeight="1" x14ac:dyDescent="0.25">
      <c r="A268" s="135">
        <v>260</v>
      </c>
      <c r="B268" s="161" t="s">
        <v>2</v>
      </c>
      <c r="C268" s="161" t="s">
        <v>35</v>
      </c>
      <c r="D268" s="140"/>
      <c r="E268" s="141"/>
      <c r="F268" s="141">
        <v>138.1</v>
      </c>
      <c r="G268" s="139"/>
      <c r="H268" s="139"/>
      <c r="I268" s="139">
        <v>18</v>
      </c>
      <c r="J268" s="142"/>
      <c r="K268" s="142"/>
      <c r="L268" s="142">
        <f>I268/F268</f>
        <v>0.13034033309196236</v>
      </c>
      <c r="M268" s="144">
        <f t="shared" ref="M268:M274" si="55">IF(I268&lt;VLOOKUP(L268,$M$331:$Q$339,2),0,VLOOKUP(L268,$M$331:$Q$339,3))</f>
        <v>0</v>
      </c>
      <c r="N268" s="219">
        <f t="shared" si="48"/>
        <v>0</v>
      </c>
      <c r="O268" s="146">
        <f t="shared" si="49"/>
        <v>0</v>
      </c>
      <c r="P268" s="145">
        <f t="shared" si="50"/>
        <v>0</v>
      </c>
      <c r="Q268" s="146">
        <f t="shared" si="51"/>
        <v>0</v>
      </c>
      <c r="R268" s="145">
        <v>25</v>
      </c>
      <c r="S268" s="145">
        <f t="shared" si="52"/>
        <v>0</v>
      </c>
      <c r="T268" s="145">
        <f t="shared" si="53"/>
        <v>0</v>
      </c>
      <c r="U268" s="146">
        <f t="shared" si="54"/>
        <v>0</v>
      </c>
      <c r="V268" s="145">
        <v>50</v>
      </c>
      <c r="W268" s="179"/>
      <c r="X268" s="179"/>
      <c r="Y268" s="179"/>
      <c r="Z268" s="145">
        <v>0</v>
      </c>
      <c r="AA268" s="145"/>
      <c r="AB268" s="154"/>
    </row>
    <row r="269" spans="1:29" ht="31.5" hidden="1" customHeight="1" x14ac:dyDescent="0.25">
      <c r="A269" s="135">
        <v>261</v>
      </c>
      <c r="B269" s="161" t="s">
        <v>104</v>
      </c>
      <c r="C269" s="161" t="s">
        <v>35</v>
      </c>
      <c r="D269" s="140"/>
      <c r="E269" s="141"/>
      <c r="F269" s="141">
        <v>268.08999999999997</v>
      </c>
      <c r="G269" s="139"/>
      <c r="H269" s="139"/>
      <c r="I269" s="139">
        <v>0</v>
      </c>
      <c r="J269" s="142"/>
      <c r="K269" s="142"/>
      <c r="L269" s="142"/>
      <c r="M269" s="144">
        <f t="shared" si="55"/>
        <v>0</v>
      </c>
      <c r="N269" s="145">
        <f t="shared" si="48"/>
        <v>0</v>
      </c>
      <c r="O269" s="146">
        <f t="shared" si="49"/>
        <v>0</v>
      </c>
      <c r="P269" s="145">
        <f t="shared" si="50"/>
        <v>0</v>
      </c>
      <c r="Q269" s="146">
        <f t="shared" si="51"/>
        <v>0</v>
      </c>
      <c r="R269" s="145">
        <f>IF(I269&lt;VLOOKUP(L269,$M$331:$Q$339,2),0,VLOOKUP(L269,$M$331:$Q$339,4))</f>
        <v>0</v>
      </c>
      <c r="S269" s="145">
        <f t="shared" si="52"/>
        <v>0</v>
      </c>
      <c r="T269" s="145">
        <f t="shared" si="53"/>
        <v>0</v>
      </c>
      <c r="U269" s="146">
        <f t="shared" si="54"/>
        <v>0</v>
      </c>
      <c r="V269" s="145">
        <f>IF(I269&lt;VLOOKUP(L269,$M$331:$Q$339,2),0,VLOOKUP(L269,$M$331:$Q$339,5))</f>
        <v>0</v>
      </c>
      <c r="W269" s="151"/>
      <c r="X269" s="151"/>
      <c r="Y269" s="151"/>
      <c r="AB269" s="154"/>
    </row>
    <row r="270" spans="1:29" ht="15.75" hidden="1" customHeight="1" x14ac:dyDescent="0.25">
      <c r="A270" s="135">
        <v>262</v>
      </c>
      <c r="B270" s="161" t="s">
        <v>882</v>
      </c>
      <c r="C270" s="161" t="s">
        <v>35</v>
      </c>
      <c r="D270" s="140"/>
      <c r="E270" s="141"/>
      <c r="F270" s="141">
        <v>0</v>
      </c>
      <c r="G270" s="139"/>
      <c r="H270" s="139"/>
      <c r="I270" s="139">
        <v>0</v>
      </c>
      <c r="J270" s="142"/>
      <c r="K270" s="142"/>
      <c r="L270" s="142"/>
      <c r="M270" s="144">
        <f t="shared" si="55"/>
        <v>0</v>
      </c>
      <c r="N270" s="145">
        <f t="shared" si="48"/>
        <v>0</v>
      </c>
      <c r="O270" s="146">
        <f t="shared" si="49"/>
        <v>0</v>
      </c>
      <c r="P270" s="145">
        <f t="shared" si="50"/>
        <v>0</v>
      </c>
      <c r="Q270" s="146">
        <f t="shared" si="51"/>
        <v>0</v>
      </c>
      <c r="R270" s="145">
        <f>IF(I270&lt;VLOOKUP(L270,$M$331:$Q$339,2),0,VLOOKUP(L270,$M$331:$Q$339,4))</f>
        <v>0</v>
      </c>
      <c r="S270" s="145">
        <f t="shared" si="52"/>
        <v>0</v>
      </c>
      <c r="T270" s="145">
        <f t="shared" si="53"/>
        <v>0</v>
      </c>
      <c r="U270" s="146">
        <f t="shared" si="54"/>
        <v>0</v>
      </c>
      <c r="V270" s="145">
        <f>IF(I270&lt;VLOOKUP(L270,$M$331:$Q$339,2),0,VLOOKUP(L270,$M$331:$Q$339,5))</f>
        <v>0</v>
      </c>
      <c r="W270" s="151"/>
      <c r="X270" s="151"/>
      <c r="Y270" s="151"/>
      <c r="AB270" s="154"/>
    </row>
    <row r="271" spans="1:29" ht="15.75" hidden="1" customHeight="1" x14ac:dyDescent="0.25">
      <c r="A271" s="135">
        <v>263</v>
      </c>
      <c r="B271" s="161" t="s">
        <v>444</v>
      </c>
      <c r="C271" s="161" t="s">
        <v>35</v>
      </c>
      <c r="D271" s="140"/>
      <c r="E271" s="141"/>
      <c r="F271" s="141"/>
      <c r="G271" s="139"/>
      <c r="H271" s="139"/>
      <c r="I271" s="139"/>
      <c r="J271" s="142"/>
      <c r="K271" s="142"/>
      <c r="L271" s="142"/>
      <c r="M271" s="144">
        <f t="shared" si="55"/>
        <v>0</v>
      </c>
      <c r="N271" s="145">
        <f t="shared" si="48"/>
        <v>0</v>
      </c>
      <c r="O271" s="146">
        <f t="shared" si="49"/>
        <v>0</v>
      </c>
      <c r="P271" s="145">
        <f t="shared" si="50"/>
        <v>0</v>
      </c>
      <c r="Q271" s="146">
        <f t="shared" si="51"/>
        <v>0</v>
      </c>
      <c r="R271" s="145">
        <f>IF(I271&lt;VLOOKUP(L271,$M$331:$Q$339,2),0,VLOOKUP(L271,$M$331:$Q$339,4))</f>
        <v>0</v>
      </c>
      <c r="S271" s="145">
        <f t="shared" si="52"/>
        <v>0</v>
      </c>
      <c r="T271" s="145">
        <f t="shared" si="53"/>
        <v>0</v>
      </c>
      <c r="U271" s="146">
        <f t="shared" si="54"/>
        <v>0</v>
      </c>
      <c r="V271" s="145">
        <f>IF(I271&lt;VLOOKUP(L271,$M$331:$Q$339,2),0,VLOOKUP(L271,$M$331:$Q$339,5))</f>
        <v>0</v>
      </c>
      <c r="W271" s="151"/>
      <c r="X271" s="151"/>
      <c r="Y271" s="151"/>
      <c r="AB271" s="154"/>
    </row>
    <row r="272" spans="1:29" x14ac:dyDescent="0.25">
      <c r="A272" s="135">
        <v>264</v>
      </c>
      <c r="B272" s="161" t="s">
        <v>2</v>
      </c>
      <c r="C272" s="161" t="s">
        <v>36</v>
      </c>
      <c r="D272" s="140"/>
      <c r="E272" s="141"/>
      <c r="F272" s="141">
        <v>245.9</v>
      </c>
      <c r="G272" s="257">
        <v>137</v>
      </c>
      <c r="H272" s="257">
        <v>77</v>
      </c>
      <c r="I272" s="257">
        <v>54</v>
      </c>
      <c r="J272" s="255">
        <v>0.56000000000000005</v>
      </c>
      <c r="K272" s="255">
        <v>0.31</v>
      </c>
      <c r="L272" s="255">
        <f>I272/F272</f>
        <v>0.21960146400976005</v>
      </c>
      <c r="M272" s="200">
        <f t="shared" si="55"/>
        <v>3</v>
      </c>
      <c r="N272" s="219">
        <f t="shared" si="48"/>
        <v>1</v>
      </c>
      <c r="O272" s="146">
        <f t="shared" si="49"/>
        <v>1.62</v>
      </c>
      <c r="P272" s="203">
        <f t="shared" si="50"/>
        <v>0</v>
      </c>
      <c r="Q272" s="146">
        <f t="shared" si="51"/>
        <v>0.25</v>
      </c>
      <c r="R272" s="145">
        <v>25</v>
      </c>
      <c r="S272" s="203">
        <f t="shared" si="52"/>
        <v>1</v>
      </c>
      <c r="T272" s="203">
        <f t="shared" si="53"/>
        <v>0</v>
      </c>
      <c r="U272" s="146">
        <f t="shared" si="54"/>
        <v>0.5</v>
      </c>
      <c r="V272" s="145">
        <v>50</v>
      </c>
      <c r="W272" s="252" t="s">
        <v>916</v>
      </c>
      <c r="X272" s="179"/>
      <c r="Y272" s="179"/>
      <c r="Z272" s="145">
        <v>2</v>
      </c>
      <c r="AA272" s="145">
        <v>1</v>
      </c>
      <c r="AB272" s="430"/>
      <c r="AC272" s="154">
        <v>6</v>
      </c>
    </row>
    <row r="273" spans="1:29" ht="47.25" x14ac:dyDescent="0.25">
      <c r="A273" s="135">
        <v>265</v>
      </c>
      <c r="B273" s="161" t="s">
        <v>883</v>
      </c>
      <c r="C273" s="161" t="s">
        <v>36</v>
      </c>
      <c r="D273" s="140"/>
      <c r="E273" s="141"/>
      <c r="F273" s="141">
        <v>82.98</v>
      </c>
      <c r="G273" s="257">
        <v>195</v>
      </c>
      <c r="H273" s="257">
        <v>221</v>
      </c>
      <c r="I273" s="257">
        <v>222</v>
      </c>
      <c r="J273" s="255">
        <v>2.35</v>
      </c>
      <c r="K273" s="255">
        <v>2.66</v>
      </c>
      <c r="L273" s="255">
        <f>I273/F273</f>
        <v>2.6753434562545189</v>
      </c>
      <c r="M273" s="200">
        <f t="shared" si="55"/>
        <v>7</v>
      </c>
      <c r="N273" s="219">
        <f t="shared" si="48"/>
        <v>15</v>
      </c>
      <c r="O273" s="146">
        <f t="shared" si="49"/>
        <v>15.54</v>
      </c>
      <c r="P273" s="203">
        <f t="shared" si="50"/>
        <v>0</v>
      </c>
      <c r="Q273" s="146">
        <f t="shared" si="51"/>
        <v>0</v>
      </c>
      <c r="R273" s="145">
        <v>0</v>
      </c>
      <c r="S273" s="203">
        <f t="shared" si="52"/>
        <v>15</v>
      </c>
      <c r="T273" s="203">
        <f t="shared" si="53"/>
        <v>0</v>
      </c>
      <c r="U273" s="146">
        <f t="shared" si="54"/>
        <v>0</v>
      </c>
      <c r="V273" s="145">
        <v>0</v>
      </c>
      <c r="W273" s="252">
        <v>19</v>
      </c>
      <c r="X273" s="179"/>
      <c r="Y273" s="179"/>
      <c r="Z273" s="145">
        <v>15</v>
      </c>
      <c r="AA273" s="145">
        <v>2</v>
      </c>
      <c r="AB273" s="287" t="s">
        <v>1010</v>
      </c>
      <c r="AC273" s="154">
        <v>6</v>
      </c>
    </row>
    <row r="274" spans="1:29" ht="15.75" hidden="1" customHeight="1" x14ac:dyDescent="0.25">
      <c r="A274" s="135">
        <v>266</v>
      </c>
      <c r="B274" s="161" t="s">
        <v>444</v>
      </c>
      <c r="C274" s="161" t="s">
        <v>36</v>
      </c>
      <c r="D274" s="140"/>
      <c r="E274" s="141"/>
      <c r="F274" s="141"/>
      <c r="G274" s="139"/>
      <c r="H274" s="139"/>
      <c r="I274" s="139"/>
      <c r="J274" s="142"/>
      <c r="K274" s="142"/>
      <c r="L274" s="142"/>
      <c r="M274" s="144">
        <f t="shared" si="55"/>
        <v>0</v>
      </c>
      <c r="N274" s="145">
        <f t="shared" si="48"/>
        <v>0</v>
      </c>
      <c r="O274" s="146">
        <f t="shared" si="49"/>
        <v>0</v>
      </c>
      <c r="P274" s="145">
        <f t="shared" si="50"/>
        <v>0</v>
      </c>
      <c r="Q274" s="146">
        <f t="shared" si="51"/>
        <v>0</v>
      </c>
      <c r="R274" s="145">
        <f>IF(I274&lt;VLOOKUP(L274,$M$331:$Q$339,2),0,VLOOKUP(L274,$M$331:$Q$339,4))</f>
        <v>0</v>
      </c>
      <c r="S274" s="145">
        <f t="shared" si="52"/>
        <v>0</v>
      </c>
      <c r="T274" s="145">
        <f t="shared" si="53"/>
        <v>0</v>
      </c>
      <c r="U274" s="146">
        <f t="shared" si="54"/>
        <v>0</v>
      </c>
      <c r="V274" s="145">
        <f>IF(I274&lt;VLOOKUP(L274,$M$331:$Q$339,2),0,VLOOKUP(L274,$M$331:$Q$339,5))</f>
        <v>0</v>
      </c>
      <c r="W274" s="151"/>
      <c r="X274" s="151"/>
      <c r="Y274" s="151"/>
      <c r="AB274" s="154"/>
    </row>
    <row r="275" spans="1:29" ht="47.25" x14ac:dyDescent="0.25">
      <c r="A275" s="135">
        <v>267</v>
      </c>
      <c r="B275" s="161" t="s">
        <v>673</v>
      </c>
      <c r="C275" s="161" t="s">
        <v>738</v>
      </c>
      <c r="D275" s="140"/>
      <c r="E275" s="141"/>
      <c r="F275" s="141">
        <v>183.6</v>
      </c>
      <c r="G275" s="257">
        <v>895</v>
      </c>
      <c r="H275" s="257">
        <v>748</v>
      </c>
      <c r="I275" s="257">
        <v>764</v>
      </c>
      <c r="J275" s="255">
        <v>4.87</v>
      </c>
      <c r="K275" s="255">
        <v>4.07</v>
      </c>
      <c r="L275" s="255">
        <f>I275/F275</f>
        <v>4.1612200435729845</v>
      </c>
      <c r="M275" s="200">
        <v>5.3</v>
      </c>
      <c r="N275" s="219">
        <f t="shared" si="48"/>
        <v>40</v>
      </c>
      <c r="O275" s="146">
        <f t="shared" si="49"/>
        <v>40.491999999999997</v>
      </c>
      <c r="P275" s="203">
        <f t="shared" si="50"/>
        <v>10</v>
      </c>
      <c r="Q275" s="146">
        <f t="shared" si="51"/>
        <v>10</v>
      </c>
      <c r="R275" s="145">
        <v>25</v>
      </c>
      <c r="S275" s="203">
        <f t="shared" si="52"/>
        <v>15</v>
      </c>
      <c r="T275" s="203">
        <f t="shared" si="53"/>
        <v>15</v>
      </c>
      <c r="U275" s="146">
        <f t="shared" si="54"/>
        <v>15.2</v>
      </c>
      <c r="V275" s="145">
        <v>38</v>
      </c>
      <c r="W275" s="252">
        <v>40</v>
      </c>
      <c r="X275" s="179">
        <v>10</v>
      </c>
      <c r="Y275" s="179">
        <v>15</v>
      </c>
      <c r="Z275" s="145">
        <v>45</v>
      </c>
      <c r="AA275" s="145">
        <v>15</v>
      </c>
      <c r="AB275" s="430"/>
      <c r="AC275" s="154">
        <v>6</v>
      </c>
    </row>
    <row r="276" spans="1:29" ht="31.5" x14ac:dyDescent="0.25">
      <c r="A276" s="135">
        <v>268</v>
      </c>
      <c r="B276" s="161" t="s">
        <v>668</v>
      </c>
      <c r="C276" s="161" t="s">
        <v>738</v>
      </c>
      <c r="D276" s="140"/>
      <c r="E276" s="141"/>
      <c r="F276" s="141">
        <v>74.8</v>
      </c>
      <c r="G276" s="257">
        <v>538</v>
      </c>
      <c r="H276" s="257">
        <v>484</v>
      </c>
      <c r="I276" s="257">
        <v>493</v>
      </c>
      <c r="J276" s="255">
        <v>7.19</v>
      </c>
      <c r="K276" s="255">
        <v>6.47</v>
      </c>
      <c r="L276" s="255">
        <f>I276/F276</f>
        <v>6.5909090909090908</v>
      </c>
      <c r="M276" s="200">
        <v>5.2</v>
      </c>
      <c r="N276" s="219">
        <f t="shared" si="48"/>
        <v>25</v>
      </c>
      <c r="O276" s="146">
        <f t="shared" si="49"/>
        <v>25.635999999999999</v>
      </c>
      <c r="P276" s="203">
        <f t="shared" si="50"/>
        <v>3</v>
      </c>
      <c r="Q276" s="146">
        <f t="shared" si="51"/>
        <v>3</v>
      </c>
      <c r="R276" s="145">
        <v>12</v>
      </c>
      <c r="S276" s="203">
        <f t="shared" si="52"/>
        <v>12</v>
      </c>
      <c r="T276" s="203">
        <f t="shared" si="53"/>
        <v>10</v>
      </c>
      <c r="U276" s="146">
        <f t="shared" si="54"/>
        <v>10</v>
      </c>
      <c r="V276" s="145">
        <v>40</v>
      </c>
      <c r="W276" s="252">
        <v>25</v>
      </c>
      <c r="X276" s="179">
        <v>3</v>
      </c>
      <c r="Y276" s="179">
        <v>10</v>
      </c>
      <c r="Z276" s="145">
        <v>23</v>
      </c>
      <c r="AA276" s="145">
        <v>23</v>
      </c>
      <c r="AB276" s="430"/>
      <c r="AC276" s="154">
        <v>6</v>
      </c>
    </row>
    <row r="277" spans="1:29" x14ac:dyDescent="0.25">
      <c r="A277" s="135">
        <v>269</v>
      </c>
      <c r="B277" s="161" t="s">
        <v>2</v>
      </c>
      <c r="C277" s="161" t="s">
        <v>738</v>
      </c>
      <c r="D277" s="140"/>
      <c r="E277" s="141"/>
      <c r="F277" s="141">
        <v>407.67</v>
      </c>
      <c r="G277" s="257">
        <v>34</v>
      </c>
      <c r="H277" s="257">
        <v>105</v>
      </c>
      <c r="I277" s="257">
        <v>152</v>
      </c>
      <c r="J277" s="255">
        <v>0.08</v>
      </c>
      <c r="K277" s="255">
        <v>0.26</v>
      </c>
      <c r="L277" s="255">
        <f>I277/F277</f>
        <v>0.37285058993794001</v>
      </c>
      <c r="M277" s="200">
        <f>IF(I277&lt;VLOOKUP(L277,$M$331:$Q$339,2),0,VLOOKUP(L277,$M$331:$Q$339,3))</f>
        <v>3</v>
      </c>
      <c r="N277" s="219">
        <f t="shared" si="48"/>
        <v>4</v>
      </c>
      <c r="O277" s="146">
        <f t="shared" si="49"/>
        <v>4.5599999999999996</v>
      </c>
      <c r="P277" s="203">
        <v>0</v>
      </c>
      <c r="Q277" s="146">
        <f t="shared" si="51"/>
        <v>1</v>
      </c>
      <c r="R277" s="145">
        <v>25</v>
      </c>
      <c r="S277" s="203">
        <f t="shared" si="52"/>
        <v>2</v>
      </c>
      <c r="T277" s="203">
        <f t="shared" si="53"/>
        <v>2</v>
      </c>
      <c r="U277" s="146">
        <f t="shared" si="54"/>
        <v>2</v>
      </c>
      <c r="V277" s="145">
        <v>50</v>
      </c>
      <c r="W277" s="252" t="s">
        <v>916</v>
      </c>
      <c r="X277" s="179"/>
      <c r="Y277" s="179"/>
      <c r="Z277" s="145">
        <v>3</v>
      </c>
      <c r="AA277" s="145">
        <v>2</v>
      </c>
      <c r="AB277" s="430"/>
      <c r="AC277" s="154">
        <v>6</v>
      </c>
    </row>
    <row r="278" spans="1:29" ht="31.5" x14ac:dyDescent="0.25">
      <c r="A278" s="135">
        <v>270</v>
      </c>
      <c r="B278" s="263" t="s">
        <v>123</v>
      </c>
      <c r="C278" s="161" t="s">
        <v>738</v>
      </c>
      <c r="D278" s="140"/>
      <c r="E278" s="141"/>
      <c r="F278" s="141">
        <v>15.12</v>
      </c>
      <c r="G278" s="257">
        <v>96</v>
      </c>
      <c r="H278" s="257">
        <v>171</v>
      </c>
      <c r="I278" s="257">
        <v>229</v>
      </c>
      <c r="J278" s="255">
        <v>6.35</v>
      </c>
      <c r="K278" s="255">
        <v>11.31</v>
      </c>
      <c r="L278" s="255">
        <f>I278/F278</f>
        <v>15.145502645502646</v>
      </c>
      <c r="M278" s="200">
        <v>8.5</v>
      </c>
      <c r="N278" s="219">
        <f t="shared" si="48"/>
        <v>19</v>
      </c>
      <c r="O278" s="146">
        <f t="shared" si="49"/>
        <v>19.465</v>
      </c>
      <c r="P278" s="203">
        <f t="shared" si="50"/>
        <v>2</v>
      </c>
      <c r="Q278" s="146">
        <f t="shared" si="51"/>
        <v>2.2799999999999998</v>
      </c>
      <c r="R278" s="145">
        <v>12</v>
      </c>
      <c r="S278" s="203">
        <f t="shared" si="52"/>
        <v>13</v>
      </c>
      <c r="T278" s="203">
        <f t="shared" si="53"/>
        <v>4</v>
      </c>
      <c r="U278" s="146">
        <f t="shared" si="54"/>
        <v>4.37</v>
      </c>
      <c r="V278" s="145">
        <v>23</v>
      </c>
      <c r="W278" s="252">
        <v>19</v>
      </c>
      <c r="X278" s="179">
        <v>2</v>
      </c>
      <c r="Y278" s="179">
        <v>4</v>
      </c>
      <c r="Z278" s="145">
        <v>7</v>
      </c>
      <c r="AA278" s="145"/>
      <c r="AB278" s="430"/>
      <c r="AC278" s="154">
        <v>6</v>
      </c>
    </row>
    <row r="279" spans="1:29" ht="31.5" x14ac:dyDescent="0.25">
      <c r="A279" s="135">
        <v>271</v>
      </c>
      <c r="B279" s="161" t="s">
        <v>739</v>
      </c>
      <c r="C279" s="161" t="s">
        <v>738</v>
      </c>
      <c r="D279" s="140"/>
      <c r="E279" s="141"/>
      <c r="F279" s="141">
        <v>108.07</v>
      </c>
      <c r="G279" s="257">
        <v>1856</v>
      </c>
      <c r="H279" s="257">
        <v>1109</v>
      </c>
      <c r="I279" s="257">
        <v>828</v>
      </c>
      <c r="J279" s="255">
        <v>17.170000000000002</v>
      </c>
      <c r="K279" s="255">
        <v>10.26</v>
      </c>
      <c r="L279" s="255">
        <f>I279/F279</f>
        <v>7.6617007495142042</v>
      </c>
      <c r="M279" s="200">
        <v>5.6</v>
      </c>
      <c r="N279" s="219">
        <f t="shared" si="48"/>
        <v>46</v>
      </c>
      <c r="O279" s="146">
        <f t="shared" si="49"/>
        <v>46.367999999999995</v>
      </c>
      <c r="P279" s="203">
        <f t="shared" si="50"/>
        <v>6</v>
      </c>
      <c r="Q279" s="146">
        <f t="shared" si="51"/>
        <v>6.9</v>
      </c>
      <c r="R279" s="145">
        <v>15</v>
      </c>
      <c r="S279" s="203">
        <f t="shared" si="52"/>
        <v>20</v>
      </c>
      <c r="T279" s="203">
        <f t="shared" si="53"/>
        <v>20</v>
      </c>
      <c r="U279" s="146">
        <f t="shared" si="54"/>
        <v>20.7</v>
      </c>
      <c r="V279" s="145">
        <v>45</v>
      </c>
      <c r="W279" s="252">
        <v>46</v>
      </c>
      <c r="X279" s="179">
        <v>6</v>
      </c>
      <c r="Y279" s="179">
        <v>20</v>
      </c>
      <c r="Z279" s="145">
        <v>40</v>
      </c>
      <c r="AA279" s="145">
        <v>33</v>
      </c>
      <c r="AB279" s="430"/>
      <c r="AC279" s="154">
        <v>6</v>
      </c>
    </row>
    <row r="280" spans="1:29" ht="15.75" hidden="1" customHeight="1" x14ac:dyDescent="0.25">
      <c r="A280" s="135">
        <v>272</v>
      </c>
      <c r="B280" s="161" t="s">
        <v>444</v>
      </c>
      <c r="C280" s="161" t="s">
        <v>738</v>
      </c>
      <c r="D280" s="140"/>
      <c r="E280" s="141"/>
      <c r="F280" s="141"/>
      <c r="G280" s="139"/>
      <c r="H280" s="139"/>
      <c r="I280" s="139"/>
      <c r="J280" s="142"/>
      <c r="K280" s="142"/>
      <c r="L280" s="142"/>
      <c r="M280" s="144">
        <f t="shared" ref="M280:M292" si="56">IF(I280&lt;VLOOKUP(L280,$M$331:$Q$339,2),0,VLOOKUP(L280,$M$331:$Q$339,3))</f>
        <v>0</v>
      </c>
      <c r="N280" s="145">
        <f t="shared" si="48"/>
        <v>0</v>
      </c>
      <c r="O280" s="146">
        <f t="shared" si="49"/>
        <v>0</v>
      </c>
      <c r="P280" s="145">
        <f t="shared" si="50"/>
        <v>0</v>
      </c>
      <c r="Q280" s="146">
        <f t="shared" si="51"/>
        <v>0</v>
      </c>
      <c r="R280" s="145">
        <f t="shared" ref="R280:R291" si="57">IF(I280&lt;VLOOKUP(L280,$M$331:$Q$339,2),0,VLOOKUP(L280,$M$331:$Q$339,4))</f>
        <v>0</v>
      </c>
      <c r="S280" s="145">
        <f t="shared" si="52"/>
        <v>0</v>
      </c>
      <c r="T280" s="145">
        <f t="shared" si="53"/>
        <v>0</v>
      </c>
      <c r="U280" s="146">
        <f t="shared" si="54"/>
        <v>0</v>
      </c>
      <c r="V280" s="145">
        <f t="shared" ref="V280:V291" si="58">IF(I280&lt;VLOOKUP(L280,$M$331:$Q$339,2),0,VLOOKUP(L280,$M$331:$Q$339,5))</f>
        <v>0</v>
      </c>
      <c r="W280" s="151"/>
      <c r="X280" s="151"/>
      <c r="Y280" s="151"/>
      <c r="AB280" s="154"/>
    </row>
    <row r="281" spans="1:29" ht="31.5" hidden="1" customHeight="1" x14ac:dyDescent="0.25">
      <c r="A281" s="135">
        <v>273</v>
      </c>
      <c r="B281" s="161" t="s">
        <v>825</v>
      </c>
      <c r="C281" s="161" t="s">
        <v>65</v>
      </c>
      <c r="D281" s="140"/>
      <c r="E281" s="141"/>
      <c r="F281" s="141">
        <v>0</v>
      </c>
      <c r="G281" s="139"/>
      <c r="H281" s="139"/>
      <c r="I281" s="139">
        <v>0</v>
      </c>
      <c r="J281" s="142"/>
      <c r="K281" s="142"/>
      <c r="L281" s="142"/>
      <c r="M281" s="144">
        <f t="shared" si="56"/>
        <v>0</v>
      </c>
      <c r="N281" s="145">
        <f t="shared" si="48"/>
        <v>0</v>
      </c>
      <c r="O281" s="146">
        <f t="shared" si="49"/>
        <v>0</v>
      </c>
      <c r="P281" s="145">
        <f t="shared" si="50"/>
        <v>0</v>
      </c>
      <c r="Q281" s="146">
        <f t="shared" si="51"/>
        <v>0</v>
      </c>
      <c r="R281" s="145">
        <f t="shared" si="57"/>
        <v>0</v>
      </c>
      <c r="S281" s="145">
        <f t="shared" si="52"/>
        <v>0</v>
      </c>
      <c r="T281" s="145">
        <f t="shared" si="53"/>
        <v>0</v>
      </c>
      <c r="U281" s="146">
        <f t="shared" si="54"/>
        <v>0</v>
      </c>
      <c r="V281" s="145">
        <f t="shared" si="58"/>
        <v>0</v>
      </c>
      <c r="W281" s="151"/>
      <c r="X281" s="151"/>
      <c r="Y281" s="151"/>
      <c r="AB281" s="154"/>
    </row>
    <row r="282" spans="1:29" ht="31.5" hidden="1" customHeight="1" x14ac:dyDescent="0.25">
      <c r="A282" s="135">
        <v>274</v>
      </c>
      <c r="B282" s="161" t="s">
        <v>740</v>
      </c>
      <c r="C282" s="161" t="s">
        <v>65</v>
      </c>
      <c r="D282" s="140"/>
      <c r="E282" s="141"/>
      <c r="F282" s="141">
        <v>0</v>
      </c>
      <c r="G282" s="139"/>
      <c r="H282" s="139"/>
      <c r="I282" s="139">
        <v>0</v>
      </c>
      <c r="J282" s="142"/>
      <c r="K282" s="142"/>
      <c r="L282" s="142"/>
      <c r="M282" s="144">
        <f t="shared" si="56"/>
        <v>0</v>
      </c>
      <c r="N282" s="145">
        <f t="shared" si="48"/>
        <v>0</v>
      </c>
      <c r="O282" s="146">
        <f t="shared" si="49"/>
        <v>0</v>
      </c>
      <c r="P282" s="145">
        <f t="shared" si="50"/>
        <v>0</v>
      </c>
      <c r="Q282" s="146">
        <f t="shared" si="51"/>
        <v>0</v>
      </c>
      <c r="R282" s="145">
        <f t="shared" si="57"/>
        <v>0</v>
      </c>
      <c r="S282" s="145">
        <f t="shared" si="52"/>
        <v>0</v>
      </c>
      <c r="T282" s="145">
        <f t="shared" si="53"/>
        <v>0</v>
      </c>
      <c r="U282" s="146">
        <f t="shared" si="54"/>
        <v>0</v>
      </c>
      <c r="V282" s="145">
        <f t="shared" si="58"/>
        <v>0</v>
      </c>
      <c r="W282" s="151"/>
      <c r="X282" s="151"/>
      <c r="Y282" s="151"/>
      <c r="AB282" s="154"/>
    </row>
    <row r="283" spans="1:29" ht="31.5" hidden="1" customHeight="1" x14ac:dyDescent="0.25">
      <c r="A283" s="135">
        <v>275</v>
      </c>
      <c r="B283" s="161" t="s">
        <v>741</v>
      </c>
      <c r="C283" s="161" t="s">
        <v>65</v>
      </c>
      <c r="D283" s="140"/>
      <c r="E283" s="141"/>
      <c r="F283" s="141">
        <v>0</v>
      </c>
      <c r="G283" s="139"/>
      <c r="H283" s="139"/>
      <c r="I283" s="139">
        <v>0</v>
      </c>
      <c r="J283" s="142"/>
      <c r="K283" s="142"/>
      <c r="L283" s="142"/>
      <c r="M283" s="144">
        <f t="shared" si="56"/>
        <v>0</v>
      </c>
      <c r="N283" s="145">
        <f t="shared" si="48"/>
        <v>0</v>
      </c>
      <c r="O283" s="146">
        <f t="shared" si="49"/>
        <v>0</v>
      </c>
      <c r="P283" s="145">
        <f t="shared" si="50"/>
        <v>0</v>
      </c>
      <c r="Q283" s="146">
        <f t="shared" si="51"/>
        <v>0</v>
      </c>
      <c r="R283" s="145">
        <f t="shared" si="57"/>
        <v>0</v>
      </c>
      <c r="S283" s="145">
        <f t="shared" si="52"/>
        <v>0</v>
      </c>
      <c r="T283" s="145">
        <f t="shared" si="53"/>
        <v>0</v>
      </c>
      <c r="U283" s="146">
        <f t="shared" si="54"/>
        <v>0</v>
      </c>
      <c r="V283" s="145">
        <f t="shared" si="58"/>
        <v>0</v>
      </c>
      <c r="W283" s="151"/>
      <c r="X283" s="151"/>
      <c r="Y283" s="151"/>
      <c r="AB283" s="154"/>
    </row>
    <row r="284" spans="1:29" ht="31.5" hidden="1" customHeight="1" x14ac:dyDescent="0.25">
      <c r="A284" s="135">
        <v>276</v>
      </c>
      <c r="B284" s="161" t="s">
        <v>742</v>
      </c>
      <c r="C284" s="161" t="s">
        <v>65</v>
      </c>
      <c r="D284" s="140"/>
      <c r="E284" s="141"/>
      <c r="F284" s="141">
        <v>0</v>
      </c>
      <c r="G284" s="139"/>
      <c r="H284" s="139"/>
      <c r="I284" s="139">
        <v>0</v>
      </c>
      <c r="J284" s="142"/>
      <c r="K284" s="142"/>
      <c r="L284" s="142"/>
      <c r="M284" s="144">
        <f t="shared" si="56"/>
        <v>0</v>
      </c>
      <c r="N284" s="145">
        <f t="shared" si="48"/>
        <v>0</v>
      </c>
      <c r="O284" s="146">
        <f t="shared" si="49"/>
        <v>0</v>
      </c>
      <c r="P284" s="145">
        <f t="shared" si="50"/>
        <v>0</v>
      </c>
      <c r="Q284" s="146">
        <f t="shared" si="51"/>
        <v>0</v>
      </c>
      <c r="R284" s="145">
        <f t="shared" si="57"/>
        <v>0</v>
      </c>
      <c r="S284" s="145">
        <f t="shared" si="52"/>
        <v>0</v>
      </c>
      <c r="T284" s="145">
        <f t="shared" si="53"/>
        <v>0</v>
      </c>
      <c r="U284" s="146">
        <f t="shared" si="54"/>
        <v>0</v>
      </c>
      <c r="V284" s="145">
        <f t="shared" si="58"/>
        <v>0</v>
      </c>
      <c r="W284" s="151"/>
      <c r="X284" s="151"/>
      <c r="Y284" s="151"/>
      <c r="AB284" s="154"/>
    </row>
    <row r="285" spans="1:29" ht="15.75" hidden="1" customHeight="1" x14ac:dyDescent="0.25">
      <c r="A285" s="135">
        <v>277</v>
      </c>
      <c r="B285" s="161" t="s">
        <v>2</v>
      </c>
      <c r="C285" s="161" t="s">
        <v>65</v>
      </c>
      <c r="D285" s="140"/>
      <c r="E285" s="141"/>
      <c r="F285" s="141">
        <v>0</v>
      </c>
      <c r="G285" s="139"/>
      <c r="H285" s="139"/>
      <c r="I285" s="139">
        <v>0</v>
      </c>
      <c r="J285" s="142"/>
      <c r="K285" s="142"/>
      <c r="L285" s="142"/>
      <c r="M285" s="144">
        <f t="shared" si="56"/>
        <v>0</v>
      </c>
      <c r="N285" s="145">
        <f t="shared" si="48"/>
        <v>0</v>
      </c>
      <c r="O285" s="146">
        <f t="shared" si="49"/>
        <v>0</v>
      </c>
      <c r="P285" s="145">
        <f t="shared" si="50"/>
        <v>0</v>
      </c>
      <c r="Q285" s="146">
        <f t="shared" si="51"/>
        <v>0</v>
      </c>
      <c r="R285" s="145">
        <f t="shared" si="57"/>
        <v>0</v>
      </c>
      <c r="S285" s="145">
        <f t="shared" si="52"/>
        <v>0</v>
      </c>
      <c r="T285" s="145">
        <f t="shared" si="53"/>
        <v>0</v>
      </c>
      <c r="U285" s="146">
        <f t="shared" si="54"/>
        <v>0</v>
      </c>
      <c r="V285" s="145">
        <f t="shared" si="58"/>
        <v>0</v>
      </c>
      <c r="W285" s="151"/>
      <c r="X285" s="151"/>
      <c r="Y285" s="151"/>
      <c r="AB285" s="154"/>
    </row>
    <row r="286" spans="1:29" ht="47.25" hidden="1" customHeight="1" x14ac:dyDescent="0.25">
      <c r="A286" s="135">
        <v>278</v>
      </c>
      <c r="B286" s="161" t="s">
        <v>884</v>
      </c>
      <c r="C286" s="161" t="s">
        <v>65</v>
      </c>
      <c r="D286" s="140"/>
      <c r="E286" s="141"/>
      <c r="F286" s="141">
        <v>0</v>
      </c>
      <c r="G286" s="139"/>
      <c r="H286" s="139"/>
      <c r="I286" s="139">
        <v>0</v>
      </c>
      <c r="J286" s="142"/>
      <c r="K286" s="142"/>
      <c r="L286" s="142"/>
      <c r="M286" s="144">
        <f t="shared" si="56"/>
        <v>0</v>
      </c>
      <c r="N286" s="145">
        <f t="shared" si="48"/>
        <v>0</v>
      </c>
      <c r="O286" s="146">
        <f t="shared" si="49"/>
        <v>0</v>
      </c>
      <c r="P286" s="145">
        <f t="shared" si="50"/>
        <v>0</v>
      </c>
      <c r="Q286" s="146">
        <f t="shared" si="51"/>
        <v>0</v>
      </c>
      <c r="R286" s="145">
        <f t="shared" si="57"/>
        <v>0</v>
      </c>
      <c r="S286" s="145">
        <f t="shared" si="52"/>
        <v>0</v>
      </c>
      <c r="T286" s="145">
        <f t="shared" si="53"/>
        <v>0</v>
      </c>
      <c r="U286" s="146">
        <f t="shared" si="54"/>
        <v>0</v>
      </c>
      <c r="V286" s="145">
        <f t="shared" si="58"/>
        <v>0</v>
      </c>
      <c r="W286" s="151"/>
      <c r="X286" s="151"/>
      <c r="Y286" s="151"/>
      <c r="AB286" s="154"/>
    </row>
    <row r="287" spans="1:29" ht="31.5" hidden="1" customHeight="1" x14ac:dyDescent="0.25">
      <c r="A287" s="135">
        <v>279</v>
      </c>
      <c r="B287" s="161" t="s">
        <v>744</v>
      </c>
      <c r="C287" s="161" t="s">
        <v>65</v>
      </c>
      <c r="D287" s="140"/>
      <c r="E287" s="141"/>
      <c r="F287" s="141">
        <v>0</v>
      </c>
      <c r="G287" s="139"/>
      <c r="H287" s="139"/>
      <c r="I287" s="139">
        <v>0</v>
      </c>
      <c r="J287" s="142"/>
      <c r="K287" s="142"/>
      <c r="L287" s="142"/>
      <c r="M287" s="144">
        <f t="shared" si="56"/>
        <v>0</v>
      </c>
      <c r="N287" s="145">
        <f t="shared" si="48"/>
        <v>0</v>
      </c>
      <c r="O287" s="146">
        <f t="shared" si="49"/>
        <v>0</v>
      </c>
      <c r="P287" s="145">
        <f t="shared" si="50"/>
        <v>0</v>
      </c>
      <c r="Q287" s="146">
        <f t="shared" si="51"/>
        <v>0</v>
      </c>
      <c r="R287" s="145">
        <f t="shared" si="57"/>
        <v>0</v>
      </c>
      <c r="S287" s="145">
        <f t="shared" si="52"/>
        <v>0</v>
      </c>
      <c r="T287" s="145">
        <f t="shared" si="53"/>
        <v>0</v>
      </c>
      <c r="U287" s="146">
        <f t="shared" si="54"/>
        <v>0</v>
      </c>
      <c r="V287" s="145">
        <f t="shared" si="58"/>
        <v>0</v>
      </c>
      <c r="W287" s="151"/>
      <c r="X287" s="151"/>
      <c r="Y287" s="151"/>
      <c r="AB287" s="154"/>
    </row>
    <row r="288" spans="1:29" ht="15.75" hidden="1" customHeight="1" x14ac:dyDescent="0.25">
      <c r="A288" s="135">
        <v>280</v>
      </c>
      <c r="B288" s="161" t="s">
        <v>444</v>
      </c>
      <c r="C288" s="161" t="s">
        <v>65</v>
      </c>
      <c r="D288" s="140"/>
      <c r="E288" s="141"/>
      <c r="F288" s="141"/>
      <c r="G288" s="139"/>
      <c r="H288" s="139"/>
      <c r="I288" s="139"/>
      <c r="J288" s="142"/>
      <c r="K288" s="142"/>
      <c r="L288" s="142"/>
      <c r="M288" s="144">
        <f t="shared" si="56"/>
        <v>0</v>
      </c>
      <c r="N288" s="145">
        <f t="shared" si="48"/>
        <v>0</v>
      </c>
      <c r="O288" s="146">
        <f t="shared" si="49"/>
        <v>0</v>
      </c>
      <c r="P288" s="145">
        <f t="shared" si="50"/>
        <v>0</v>
      </c>
      <c r="Q288" s="146">
        <f t="shared" si="51"/>
        <v>0</v>
      </c>
      <c r="R288" s="145">
        <f t="shared" si="57"/>
        <v>0</v>
      </c>
      <c r="S288" s="145">
        <f t="shared" si="52"/>
        <v>0</v>
      </c>
      <c r="T288" s="145">
        <f t="shared" si="53"/>
        <v>0</v>
      </c>
      <c r="U288" s="146">
        <f t="shared" si="54"/>
        <v>0</v>
      </c>
      <c r="V288" s="145">
        <f t="shared" si="58"/>
        <v>0</v>
      </c>
      <c r="W288" s="151"/>
      <c r="X288" s="151"/>
      <c r="Y288" s="151"/>
      <c r="AB288" s="154"/>
    </row>
    <row r="289" spans="1:29" ht="15.75" hidden="1" customHeight="1" x14ac:dyDescent="0.25">
      <c r="A289" s="135">
        <v>281</v>
      </c>
      <c r="B289" s="161" t="s">
        <v>850</v>
      </c>
      <c r="C289" s="161" t="s">
        <v>552</v>
      </c>
      <c r="D289" s="140"/>
      <c r="E289" s="141"/>
      <c r="F289" s="141"/>
      <c r="G289" s="139"/>
      <c r="H289" s="139"/>
      <c r="I289" s="139"/>
      <c r="J289" s="142"/>
      <c r="K289" s="142"/>
      <c r="L289" s="142"/>
      <c r="M289" s="144">
        <f t="shared" si="56"/>
        <v>0</v>
      </c>
      <c r="N289" s="145">
        <f t="shared" si="48"/>
        <v>0</v>
      </c>
      <c r="O289" s="146">
        <f t="shared" si="49"/>
        <v>0</v>
      </c>
      <c r="P289" s="145">
        <f t="shared" si="50"/>
        <v>0</v>
      </c>
      <c r="Q289" s="146">
        <f t="shared" si="51"/>
        <v>0</v>
      </c>
      <c r="R289" s="145">
        <f t="shared" si="57"/>
        <v>0</v>
      </c>
      <c r="S289" s="145">
        <f t="shared" si="52"/>
        <v>0</v>
      </c>
      <c r="T289" s="145">
        <f t="shared" si="53"/>
        <v>0</v>
      </c>
      <c r="U289" s="146">
        <f t="shared" si="54"/>
        <v>0</v>
      </c>
      <c r="V289" s="145">
        <f t="shared" si="58"/>
        <v>0</v>
      </c>
      <c r="W289" s="151"/>
      <c r="X289" s="151"/>
      <c r="Y289" s="151"/>
      <c r="AB289" s="154"/>
    </row>
    <row r="290" spans="1:29" ht="15.75" hidden="1" customHeight="1" x14ac:dyDescent="0.25">
      <c r="A290" s="135">
        <v>282</v>
      </c>
      <c r="B290" s="161" t="s">
        <v>885</v>
      </c>
      <c r="C290" s="161" t="s">
        <v>552</v>
      </c>
      <c r="D290" s="140"/>
      <c r="E290" s="141"/>
      <c r="F290" s="141">
        <v>6.74</v>
      </c>
      <c r="G290" s="139"/>
      <c r="H290" s="139"/>
      <c r="I290" s="139"/>
      <c r="J290" s="142"/>
      <c r="K290" s="142"/>
      <c r="L290" s="142"/>
      <c r="M290" s="144">
        <f t="shared" si="56"/>
        <v>0</v>
      </c>
      <c r="N290" s="145">
        <f t="shared" si="48"/>
        <v>0</v>
      </c>
      <c r="O290" s="146">
        <f t="shared" si="49"/>
        <v>0</v>
      </c>
      <c r="P290" s="145">
        <f t="shared" si="50"/>
        <v>0</v>
      </c>
      <c r="Q290" s="146">
        <f t="shared" si="51"/>
        <v>0</v>
      </c>
      <c r="R290" s="145">
        <f t="shared" si="57"/>
        <v>0</v>
      </c>
      <c r="S290" s="145">
        <f t="shared" si="52"/>
        <v>0</v>
      </c>
      <c r="T290" s="145">
        <f t="shared" si="53"/>
        <v>0</v>
      </c>
      <c r="U290" s="146">
        <f t="shared" si="54"/>
        <v>0</v>
      </c>
      <c r="V290" s="145">
        <f t="shared" si="58"/>
        <v>0</v>
      </c>
      <c r="W290" s="151"/>
      <c r="X290" s="151"/>
      <c r="Y290" s="151"/>
      <c r="AB290" s="154"/>
    </row>
    <row r="291" spans="1:29" ht="15.75" hidden="1" customHeight="1" x14ac:dyDescent="0.25">
      <c r="A291" s="135">
        <v>283</v>
      </c>
      <c r="B291" s="161" t="s">
        <v>852</v>
      </c>
      <c r="C291" s="161" t="s">
        <v>552</v>
      </c>
      <c r="D291" s="140"/>
      <c r="E291" s="141"/>
      <c r="F291" s="141"/>
      <c r="G291" s="139"/>
      <c r="H291" s="139"/>
      <c r="I291" s="139"/>
      <c r="J291" s="142"/>
      <c r="K291" s="142"/>
      <c r="L291" s="142"/>
      <c r="M291" s="144">
        <f t="shared" si="56"/>
        <v>0</v>
      </c>
      <c r="N291" s="145">
        <f t="shared" si="48"/>
        <v>0</v>
      </c>
      <c r="O291" s="146">
        <f t="shared" si="49"/>
        <v>0</v>
      </c>
      <c r="P291" s="145">
        <f t="shared" si="50"/>
        <v>0</v>
      </c>
      <c r="Q291" s="146">
        <f t="shared" si="51"/>
        <v>0</v>
      </c>
      <c r="R291" s="145">
        <f t="shared" si="57"/>
        <v>0</v>
      </c>
      <c r="S291" s="145">
        <f t="shared" si="52"/>
        <v>0</v>
      </c>
      <c r="T291" s="145">
        <f t="shared" si="53"/>
        <v>0</v>
      </c>
      <c r="U291" s="146">
        <f t="shared" si="54"/>
        <v>0</v>
      </c>
      <c r="V291" s="145">
        <f t="shared" si="58"/>
        <v>0</v>
      </c>
      <c r="W291" s="151"/>
      <c r="X291" s="151"/>
      <c r="Y291" s="151"/>
      <c r="AB291" s="154"/>
    </row>
    <row r="292" spans="1:29" ht="47.25" hidden="1" customHeight="1" x14ac:dyDescent="0.25">
      <c r="A292" s="135">
        <v>284</v>
      </c>
      <c r="B292" s="294" t="s">
        <v>288</v>
      </c>
      <c r="C292" s="294" t="s">
        <v>552</v>
      </c>
      <c r="D292" s="293"/>
      <c r="E292" s="262"/>
      <c r="F292" s="262"/>
      <c r="G292" s="257"/>
      <c r="H292" s="257"/>
      <c r="I292" s="139"/>
      <c r="J292" s="142"/>
      <c r="K292" s="142"/>
      <c r="L292" s="142"/>
      <c r="M292" s="144">
        <f t="shared" si="56"/>
        <v>0</v>
      </c>
      <c r="N292" s="219">
        <f t="shared" si="48"/>
        <v>0</v>
      </c>
      <c r="O292" s="146">
        <f t="shared" si="49"/>
        <v>0</v>
      </c>
      <c r="P292" s="219">
        <f t="shared" si="50"/>
        <v>0</v>
      </c>
      <c r="Q292" s="146">
        <f t="shared" si="51"/>
        <v>0</v>
      </c>
      <c r="R292" s="145">
        <v>25</v>
      </c>
      <c r="S292" s="145">
        <f t="shared" si="52"/>
        <v>0</v>
      </c>
      <c r="T292" s="219">
        <f t="shared" si="53"/>
        <v>0</v>
      </c>
      <c r="U292" s="146">
        <f t="shared" si="54"/>
        <v>0</v>
      </c>
      <c r="V292" s="145">
        <v>50</v>
      </c>
      <c r="W292" s="252"/>
      <c r="X292" s="179"/>
      <c r="Y292" s="179"/>
      <c r="Z292" s="145">
        <v>0</v>
      </c>
      <c r="AA292" s="145"/>
      <c r="AB292" s="154"/>
    </row>
    <row r="293" spans="1:29" ht="15.75" hidden="1" customHeight="1" x14ac:dyDescent="0.25">
      <c r="A293" s="135">
        <v>285</v>
      </c>
      <c r="B293" s="294" t="s">
        <v>2</v>
      </c>
      <c r="C293" s="294" t="s">
        <v>552</v>
      </c>
      <c r="D293" s="140"/>
      <c r="E293" s="141"/>
      <c r="F293" s="141">
        <v>79.39</v>
      </c>
      <c r="G293" s="139"/>
      <c r="H293" s="139">
        <v>384</v>
      </c>
      <c r="I293" s="139">
        <v>430</v>
      </c>
      <c r="J293" s="142"/>
      <c r="K293" s="142">
        <v>4.76</v>
      </c>
      <c r="L293" s="142">
        <f>I293/F293</f>
        <v>5.4162992820254443</v>
      </c>
      <c r="M293" s="144">
        <v>0</v>
      </c>
      <c r="N293" s="219">
        <f t="shared" si="48"/>
        <v>0</v>
      </c>
      <c r="O293" s="146">
        <f t="shared" si="49"/>
        <v>0</v>
      </c>
      <c r="P293" s="219">
        <f t="shared" si="50"/>
        <v>0</v>
      </c>
      <c r="Q293" s="146">
        <f t="shared" si="51"/>
        <v>0</v>
      </c>
      <c r="R293" s="145">
        <v>25</v>
      </c>
      <c r="S293" s="145">
        <f t="shared" si="52"/>
        <v>0</v>
      </c>
      <c r="T293" s="219">
        <f t="shared" si="53"/>
        <v>0</v>
      </c>
      <c r="U293" s="146">
        <f t="shared" si="54"/>
        <v>0</v>
      </c>
      <c r="V293" s="145">
        <v>50</v>
      </c>
      <c r="W293" s="252"/>
      <c r="X293" s="179"/>
      <c r="Y293" s="179"/>
      <c r="Z293" s="145">
        <v>0</v>
      </c>
      <c r="AA293" s="145"/>
      <c r="AB293" s="154"/>
    </row>
    <row r="294" spans="1:29" ht="47.25" hidden="1" customHeight="1" x14ac:dyDescent="0.25">
      <c r="A294" s="135">
        <v>286</v>
      </c>
      <c r="B294" s="294" t="s">
        <v>86</v>
      </c>
      <c r="C294" s="294" t="s">
        <v>552</v>
      </c>
      <c r="D294" s="140"/>
      <c r="E294" s="141"/>
      <c r="F294" s="141">
        <v>224.37</v>
      </c>
      <c r="G294" s="139"/>
      <c r="H294" s="139">
        <v>341</v>
      </c>
      <c r="I294" s="139">
        <v>541</v>
      </c>
      <c r="J294" s="142"/>
      <c r="K294" s="142">
        <v>1.51</v>
      </c>
      <c r="L294" s="142">
        <f>I294/F294</f>
        <v>2.4111957926639032</v>
      </c>
      <c r="M294" s="144">
        <v>0</v>
      </c>
      <c r="N294" s="219">
        <f t="shared" si="48"/>
        <v>0</v>
      </c>
      <c r="O294" s="146">
        <f t="shared" si="49"/>
        <v>0</v>
      </c>
      <c r="P294" s="219">
        <f t="shared" si="50"/>
        <v>0</v>
      </c>
      <c r="Q294" s="146">
        <f t="shared" si="51"/>
        <v>0</v>
      </c>
      <c r="R294" s="145">
        <v>25</v>
      </c>
      <c r="S294" s="145">
        <f t="shared" si="52"/>
        <v>0</v>
      </c>
      <c r="T294" s="219">
        <f t="shared" si="53"/>
        <v>0</v>
      </c>
      <c r="U294" s="146">
        <f t="shared" si="54"/>
        <v>0</v>
      </c>
      <c r="V294" s="145">
        <v>50</v>
      </c>
      <c r="W294" s="252">
        <v>0</v>
      </c>
      <c r="X294" s="179"/>
      <c r="Y294" s="179"/>
      <c r="Z294" s="145">
        <v>0</v>
      </c>
      <c r="AA294" s="145"/>
      <c r="AB294" s="154"/>
    </row>
    <row r="295" spans="1:29" ht="15.75" hidden="1" customHeight="1" x14ac:dyDescent="0.25">
      <c r="A295" s="135">
        <v>287</v>
      </c>
      <c r="B295" s="161" t="s">
        <v>444</v>
      </c>
      <c r="C295" s="161" t="s">
        <v>552</v>
      </c>
      <c r="D295" s="140"/>
      <c r="E295" s="141"/>
      <c r="F295" s="141"/>
      <c r="G295" s="139"/>
      <c r="H295" s="139"/>
      <c r="I295" s="139"/>
      <c r="J295" s="142"/>
      <c r="K295" s="142"/>
      <c r="L295" s="142"/>
      <c r="M295" s="144">
        <f>IF(I295&lt;VLOOKUP(L295,$M$331:$Q$339,2),0,VLOOKUP(L295,$M$331:$Q$339,3))</f>
        <v>0</v>
      </c>
      <c r="N295" s="145">
        <f t="shared" si="48"/>
        <v>0</v>
      </c>
      <c r="O295" s="146">
        <f t="shared" si="49"/>
        <v>0</v>
      </c>
      <c r="P295" s="145">
        <f t="shared" si="50"/>
        <v>0</v>
      </c>
      <c r="Q295" s="146">
        <f t="shared" si="51"/>
        <v>0</v>
      </c>
      <c r="R295" s="145">
        <f>IF(I295&lt;VLOOKUP(L295,$M$331:$Q$339,2),0,VLOOKUP(L295,$M$331:$Q$339,4))</f>
        <v>0</v>
      </c>
      <c r="S295" s="145">
        <f t="shared" si="52"/>
        <v>0</v>
      </c>
      <c r="T295" s="145">
        <f t="shared" si="53"/>
        <v>0</v>
      </c>
      <c r="U295" s="146">
        <f t="shared" si="54"/>
        <v>0</v>
      </c>
      <c r="V295" s="145">
        <f>IF(I295&lt;VLOOKUP(L295,$M$331:$Q$339,2),0,VLOOKUP(L295,$M$331:$Q$339,5))</f>
        <v>0</v>
      </c>
      <c r="W295" s="151"/>
      <c r="X295" s="151"/>
      <c r="Y295" s="151"/>
      <c r="AB295" s="154"/>
    </row>
    <row r="296" spans="1:29" ht="15.75" hidden="1" customHeight="1" x14ac:dyDescent="0.25">
      <c r="A296" s="135">
        <v>288</v>
      </c>
      <c r="B296" s="161" t="s">
        <v>854</v>
      </c>
      <c r="C296" s="161" t="s">
        <v>40</v>
      </c>
      <c r="D296" s="140"/>
      <c r="E296" s="141"/>
      <c r="F296" s="141"/>
      <c r="G296" s="139"/>
      <c r="H296" s="139"/>
      <c r="I296" s="139"/>
      <c r="J296" s="142"/>
      <c r="K296" s="142"/>
      <c r="L296" s="142"/>
      <c r="M296" s="144">
        <f>IF(I296&lt;VLOOKUP(L296,$M$331:$Q$339,2),0,VLOOKUP(L296,$M$331:$Q$339,3))</f>
        <v>0</v>
      </c>
      <c r="N296" s="145">
        <f t="shared" si="48"/>
        <v>0</v>
      </c>
      <c r="O296" s="146">
        <f t="shared" si="49"/>
        <v>0</v>
      </c>
      <c r="P296" s="145">
        <f t="shared" si="50"/>
        <v>0</v>
      </c>
      <c r="Q296" s="146">
        <f t="shared" si="51"/>
        <v>0</v>
      </c>
      <c r="R296" s="145">
        <f>IF(I296&lt;VLOOKUP(L296,$M$331:$Q$339,2),0,VLOOKUP(L296,$M$331:$Q$339,4))</f>
        <v>0</v>
      </c>
      <c r="S296" s="145">
        <f t="shared" si="52"/>
        <v>0</v>
      </c>
      <c r="T296" s="145">
        <f t="shared" si="53"/>
        <v>0</v>
      </c>
      <c r="U296" s="146">
        <f t="shared" si="54"/>
        <v>0</v>
      </c>
      <c r="V296" s="145">
        <f>IF(I296&lt;VLOOKUP(L296,$M$331:$Q$339,2),0,VLOOKUP(L296,$M$331:$Q$339,5))</f>
        <v>0</v>
      </c>
      <c r="W296" s="151"/>
      <c r="X296" s="151"/>
      <c r="Y296" s="151"/>
      <c r="AB296" s="154"/>
    </row>
    <row r="297" spans="1:29" ht="31.5" hidden="1" customHeight="1" x14ac:dyDescent="0.25">
      <c r="A297" s="135">
        <v>289</v>
      </c>
      <c r="B297" s="161" t="s">
        <v>668</v>
      </c>
      <c r="C297" s="161" t="s">
        <v>40</v>
      </c>
      <c r="D297" s="140"/>
      <c r="E297" s="141"/>
      <c r="F297" s="141"/>
      <c r="G297" s="139"/>
      <c r="H297" s="139"/>
      <c r="I297" s="139"/>
      <c r="J297" s="142"/>
      <c r="K297" s="142"/>
      <c r="L297" s="142"/>
      <c r="M297" s="144">
        <f>IF(I297&lt;VLOOKUP(L297,$M$331:$Q$339,2),0,VLOOKUP(L297,$M$331:$Q$339,3))</f>
        <v>0</v>
      </c>
      <c r="N297" s="219">
        <f t="shared" si="48"/>
        <v>0</v>
      </c>
      <c r="O297" s="146">
        <f t="shared" si="49"/>
        <v>0</v>
      </c>
      <c r="P297" s="145">
        <f t="shared" si="50"/>
        <v>0</v>
      </c>
      <c r="Q297" s="146">
        <f t="shared" si="51"/>
        <v>0</v>
      </c>
      <c r="R297" s="145">
        <v>25</v>
      </c>
      <c r="S297" s="145">
        <f t="shared" si="52"/>
        <v>0</v>
      </c>
      <c r="T297" s="145">
        <f t="shared" si="53"/>
        <v>0</v>
      </c>
      <c r="U297" s="146">
        <f t="shared" si="54"/>
        <v>0</v>
      </c>
      <c r="V297" s="145">
        <v>50</v>
      </c>
      <c r="W297" s="223"/>
      <c r="X297" s="179"/>
      <c r="Y297" s="179"/>
      <c r="Z297" s="145">
        <v>0</v>
      </c>
      <c r="AA297" s="145"/>
      <c r="AB297" s="154"/>
    </row>
    <row r="298" spans="1:29" x14ac:dyDescent="0.25">
      <c r="A298" s="135">
        <v>290</v>
      </c>
      <c r="B298" s="161" t="s">
        <v>2</v>
      </c>
      <c r="C298" s="161" t="s">
        <v>40</v>
      </c>
      <c r="D298" s="140"/>
      <c r="E298" s="141"/>
      <c r="F298" s="141">
        <v>237.22</v>
      </c>
      <c r="G298" s="257">
        <v>323</v>
      </c>
      <c r="H298" s="257">
        <v>663</v>
      </c>
      <c r="I298" s="257">
        <v>272</v>
      </c>
      <c r="J298" s="255">
        <v>0.57999999999999996</v>
      </c>
      <c r="K298" s="255">
        <v>1.19</v>
      </c>
      <c r="L298" s="255">
        <f t="shared" ref="L298:L304" si="59">I298/F298</f>
        <v>1.1466149565803896</v>
      </c>
      <c r="M298" s="200">
        <f>IF(I298&lt;VLOOKUP(L298,$M$331:$Q$339,2),0,VLOOKUP(L298,$M$331:$Q$339,3))</f>
        <v>5</v>
      </c>
      <c r="N298" s="219">
        <f t="shared" si="48"/>
        <v>13</v>
      </c>
      <c r="O298" s="146">
        <f t="shared" si="49"/>
        <v>13.6</v>
      </c>
      <c r="P298" s="203">
        <v>0</v>
      </c>
      <c r="Q298" s="146">
        <f t="shared" si="51"/>
        <v>3.25</v>
      </c>
      <c r="R298" s="145">
        <v>25</v>
      </c>
      <c r="S298" s="203">
        <f t="shared" si="52"/>
        <v>7</v>
      </c>
      <c r="T298" s="203">
        <f t="shared" si="53"/>
        <v>6</v>
      </c>
      <c r="U298" s="146">
        <f t="shared" si="54"/>
        <v>6.5</v>
      </c>
      <c r="V298" s="145">
        <v>50</v>
      </c>
      <c r="W298" s="252" t="s">
        <v>916</v>
      </c>
      <c r="X298" s="179"/>
      <c r="Y298" s="179"/>
      <c r="Z298" s="145">
        <v>19</v>
      </c>
      <c r="AA298" s="145">
        <v>16</v>
      </c>
      <c r="AB298" s="430"/>
      <c r="AC298" s="154">
        <v>4</v>
      </c>
    </row>
    <row r="299" spans="1:29" ht="31.5" x14ac:dyDescent="0.25">
      <c r="A299" s="135">
        <v>291</v>
      </c>
      <c r="B299" s="161" t="s">
        <v>105</v>
      </c>
      <c r="C299" s="161" t="s">
        <v>40</v>
      </c>
      <c r="D299" s="140"/>
      <c r="E299" s="141"/>
      <c r="F299" s="141">
        <v>217.72</v>
      </c>
      <c r="G299" s="257">
        <v>368</v>
      </c>
      <c r="H299" s="257">
        <v>722</v>
      </c>
      <c r="I299" s="257">
        <v>545</v>
      </c>
      <c r="J299" s="255">
        <v>1.69</v>
      </c>
      <c r="K299" s="255">
        <v>3.32</v>
      </c>
      <c r="L299" s="255">
        <f t="shared" si="59"/>
        <v>2.5032151387102699</v>
      </c>
      <c r="M299" s="200">
        <v>5.6</v>
      </c>
      <c r="N299" s="219">
        <f t="shared" si="48"/>
        <v>30</v>
      </c>
      <c r="O299" s="146">
        <f t="shared" si="49"/>
        <v>30.52</v>
      </c>
      <c r="P299" s="203">
        <f t="shared" si="50"/>
        <v>1</v>
      </c>
      <c r="Q299" s="146">
        <f t="shared" si="51"/>
        <v>1.5</v>
      </c>
      <c r="R299" s="145">
        <v>5</v>
      </c>
      <c r="S299" s="203">
        <f t="shared" si="52"/>
        <v>23</v>
      </c>
      <c r="T299" s="203">
        <f t="shared" si="53"/>
        <v>6</v>
      </c>
      <c r="U299" s="146">
        <f t="shared" si="54"/>
        <v>6</v>
      </c>
      <c r="V299" s="145">
        <v>20</v>
      </c>
      <c r="W299" s="252">
        <v>30</v>
      </c>
      <c r="X299" s="179">
        <v>1</v>
      </c>
      <c r="Y299" s="179">
        <v>6</v>
      </c>
      <c r="Z299" s="145">
        <v>18</v>
      </c>
      <c r="AA299" s="145">
        <v>12</v>
      </c>
      <c r="AB299" s="430"/>
      <c r="AC299" s="154">
        <v>4</v>
      </c>
    </row>
    <row r="300" spans="1:29" ht="31.5" x14ac:dyDescent="0.25">
      <c r="A300" s="135">
        <v>292</v>
      </c>
      <c r="B300" s="161" t="s">
        <v>886</v>
      </c>
      <c r="C300" s="161" t="s">
        <v>40</v>
      </c>
      <c r="D300" s="140"/>
      <c r="E300" s="141"/>
      <c r="F300" s="141">
        <v>59.18</v>
      </c>
      <c r="G300" s="257"/>
      <c r="H300" s="257"/>
      <c r="I300" s="257">
        <v>105</v>
      </c>
      <c r="J300" s="255"/>
      <c r="K300" s="255"/>
      <c r="L300" s="255">
        <f t="shared" si="59"/>
        <v>1.7742480567759378</v>
      </c>
      <c r="M300" s="200">
        <f t="shared" ref="M300:M320" si="60">IF(I300&lt;VLOOKUP(L300,$M$331:$Q$339,2),0,VLOOKUP(L300,$M$331:$Q$339,3))</f>
        <v>5</v>
      </c>
      <c r="N300" s="219">
        <f t="shared" si="48"/>
        <v>5</v>
      </c>
      <c r="O300" s="146">
        <f t="shared" si="49"/>
        <v>5.25</v>
      </c>
      <c r="P300" s="203">
        <f t="shared" si="50"/>
        <v>1</v>
      </c>
      <c r="Q300" s="146">
        <f t="shared" si="51"/>
        <v>1.25</v>
      </c>
      <c r="R300" s="145">
        <v>25</v>
      </c>
      <c r="S300" s="203">
        <f t="shared" si="52"/>
        <v>3</v>
      </c>
      <c r="T300" s="203">
        <f t="shared" si="53"/>
        <v>1</v>
      </c>
      <c r="U300" s="146">
        <f t="shared" si="54"/>
        <v>1.25</v>
      </c>
      <c r="V300" s="145">
        <v>25</v>
      </c>
      <c r="W300" s="252">
        <v>5</v>
      </c>
      <c r="X300" s="179">
        <v>1</v>
      </c>
      <c r="Y300" s="179">
        <v>1</v>
      </c>
      <c r="Z300" s="145">
        <v>0</v>
      </c>
      <c r="AA300" s="145">
        <v>0</v>
      </c>
      <c r="AB300" s="430"/>
      <c r="AC300" s="154">
        <v>4</v>
      </c>
    </row>
    <row r="301" spans="1:29" ht="31.5" x14ac:dyDescent="0.25">
      <c r="A301" s="135">
        <v>293</v>
      </c>
      <c r="B301" s="161" t="s">
        <v>887</v>
      </c>
      <c r="C301" s="161" t="s">
        <v>40</v>
      </c>
      <c r="D301" s="140"/>
      <c r="E301" s="141"/>
      <c r="F301" s="141">
        <v>52.43</v>
      </c>
      <c r="G301" s="257"/>
      <c r="H301" s="257"/>
      <c r="I301" s="257">
        <v>93</v>
      </c>
      <c r="J301" s="255"/>
      <c r="K301" s="255"/>
      <c r="L301" s="255">
        <f t="shared" si="59"/>
        <v>1.7737936296013732</v>
      </c>
      <c r="M301" s="200">
        <f t="shared" si="60"/>
        <v>5</v>
      </c>
      <c r="N301" s="219">
        <f t="shared" si="48"/>
        <v>4</v>
      </c>
      <c r="O301" s="146">
        <f t="shared" si="49"/>
        <v>4.6500000000000004</v>
      </c>
      <c r="P301" s="203">
        <f t="shared" si="50"/>
        <v>1</v>
      </c>
      <c r="Q301" s="146">
        <f t="shared" si="51"/>
        <v>1</v>
      </c>
      <c r="R301" s="145">
        <v>25</v>
      </c>
      <c r="S301" s="203">
        <f t="shared" si="52"/>
        <v>1</v>
      </c>
      <c r="T301" s="203">
        <f t="shared" si="53"/>
        <v>2</v>
      </c>
      <c r="U301" s="146">
        <f t="shared" si="54"/>
        <v>2</v>
      </c>
      <c r="V301" s="145">
        <v>50</v>
      </c>
      <c r="W301" s="252">
        <v>4</v>
      </c>
      <c r="X301" s="179">
        <v>1</v>
      </c>
      <c r="Y301" s="179">
        <v>1</v>
      </c>
      <c r="Z301" s="145">
        <v>0</v>
      </c>
      <c r="AA301" s="145">
        <v>0</v>
      </c>
      <c r="AB301" s="430"/>
      <c r="AC301" s="154">
        <v>4</v>
      </c>
    </row>
    <row r="302" spans="1:29" ht="31.5" x14ac:dyDescent="0.25">
      <c r="A302" s="135">
        <v>294</v>
      </c>
      <c r="B302" s="161" t="s">
        <v>888</v>
      </c>
      <c r="C302" s="161" t="s">
        <v>40</v>
      </c>
      <c r="D302" s="140"/>
      <c r="E302" s="141"/>
      <c r="F302" s="141">
        <v>65.08</v>
      </c>
      <c r="G302" s="257"/>
      <c r="H302" s="257"/>
      <c r="I302" s="257">
        <v>117</v>
      </c>
      <c r="J302" s="255"/>
      <c r="K302" s="255"/>
      <c r="L302" s="255">
        <f t="shared" si="59"/>
        <v>1.7977873386601106</v>
      </c>
      <c r="M302" s="200">
        <f t="shared" si="60"/>
        <v>5</v>
      </c>
      <c r="N302" s="219">
        <f t="shared" si="48"/>
        <v>5</v>
      </c>
      <c r="O302" s="146">
        <f t="shared" si="49"/>
        <v>5.85</v>
      </c>
      <c r="P302" s="203">
        <f t="shared" si="50"/>
        <v>1</v>
      </c>
      <c r="Q302" s="146">
        <f t="shared" si="51"/>
        <v>1.25</v>
      </c>
      <c r="R302" s="145">
        <v>25</v>
      </c>
      <c r="S302" s="203">
        <f t="shared" si="52"/>
        <v>2</v>
      </c>
      <c r="T302" s="203">
        <f t="shared" si="53"/>
        <v>2</v>
      </c>
      <c r="U302" s="146">
        <f t="shared" si="54"/>
        <v>2.5</v>
      </c>
      <c r="V302" s="145">
        <v>50</v>
      </c>
      <c r="W302" s="252">
        <v>5</v>
      </c>
      <c r="X302" s="179">
        <v>1</v>
      </c>
      <c r="Y302" s="179">
        <v>2</v>
      </c>
      <c r="Z302" s="145">
        <v>0</v>
      </c>
      <c r="AA302" s="145">
        <v>0</v>
      </c>
      <c r="AB302" s="430"/>
      <c r="AC302" s="154">
        <v>4</v>
      </c>
    </row>
    <row r="303" spans="1:29" ht="31.5" x14ac:dyDescent="0.25">
      <c r="A303" s="135">
        <v>295</v>
      </c>
      <c r="B303" s="161" t="s">
        <v>243</v>
      </c>
      <c r="C303" s="161" t="s">
        <v>40</v>
      </c>
      <c r="D303" s="140"/>
      <c r="E303" s="141"/>
      <c r="F303" s="141">
        <v>75.02</v>
      </c>
      <c r="G303" s="257">
        <v>127</v>
      </c>
      <c r="H303" s="257">
        <v>275</v>
      </c>
      <c r="I303" s="257">
        <v>240</v>
      </c>
      <c r="J303" s="255">
        <v>1.69</v>
      </c>
      <c r="K303" s="255">
        <v>3.37</v>
      </c>
      <c r="L303" s="255">
        <f t="shared" si="59"/>
        <v>3.1991468941615571</v>
      </c>
      <c r="M303" s="200">
        <f t="shared" si="60"/>
        <v>7</v>
      </c>
      <c r="N303" s="219">
        <f t="shared" si="48"/>
        <v>16</v>
      </c>
      <c r="O303" s="146">
        <f t="shared" si="49"/>
        <v>16.8</v>
      </c>
      <c r="P303" s="203">
        <f t="shared" si="50"/>
        <v>4</v>
      </c>
      <c r="Q303" s="146">
        <f t="shared" si="51"/>
        <v>4</v>
      </c>
      <c r="R303" s="145">
        <v>25</v>
      </c>
      <c r="S303" s="203">
        <f t="shared" si="52"/>
        <v>6</v>
      </c>
      <c r="T303" s="203">
        <f t="shared" si="53"/>
        <v>6</v>
      </c>
      <c r="U303" s="146">
        <f t="shared" si="54"/>
        <v>6.4</v>
      </c>
      <c r="V303" s="145">
        <v>40</v>
      </c>
      <c r="W303" s="252">
        <v>16</v>
      </c>
      <c r="X303" s="179">
        <v>4</v>
      </c>
      <c r="Y303" s="179">
        <v>6</v>
      </c>
      <c r="Z303" s="145">
        <v>11</v>
      </c>
      <c r="AA303" s="145">
        <v>4</v>
      </c>
      <c r="AB303" s="430"/>
      <c r="AC303" s="154">
        <v>4</v>
      </c>
    </row>
    <row r="304" spans="1:29" ht="31.5" x14ac:dyDescent="0.25">
      <c r="A304" s="135">
        <v>296</v>
      </c>
      <c r="B304" s="161" t="s">
        <v>889</v>
      </c>
      <c r="C304" s="161" t="s">
        <v>40</v>
      </c>
      <c r="D304" s="140"/>
      <c r="E304" s="141"/>
      <c r="F304" s="141">
        <v>156.19999999999999</v>
      </c>
      <c r="G304" s="257"/>
      <c r="H304" s="257"/>
      <c r="I304" s="257">
        <v>134</v>
      </c>
      <c r="J304" s="255"/>
      <c r="K304" s="255"/>
      <c r="L304" s="255">
        <f t="shared" si="59"/>
        <v>0.85787451984635088</v>
      </c>
      <c r="M304" s="200">
        <f t="shared" si="60"/>
        <v>3</v>
      </c>
      <c r="N304" s="219">
        <f t="shared" si="48"/>
        <v>4</v>
      </c>
      <c r="O304" s="146">
        <f t="shared" si="49"/>
        <v>4.0199999999999996</v>
      </c>
      <c r="P304" s="203">
        <f t="shared" si="50"/>
        <v>1</v>
      </c>
      <c r="Q304" s="146">
        <f t="shared" si="51"/>
        <v>1</v>
      </c>
      <c r="R304" s="145">
        <v>25</v>
      </c>
      <c r="S304" s="203">
        <f t="shared" si="52"/>
        <v>1</v>
      </c>
      <c r="T304" s="203">
        <f t="shared" si="53"/>
        <v>2</v>
      </c>
      <c r="U304" s="146">
        <f t="shared" si="54"/>
        <v>2</v>
      </c>
      <c r="V304" s="145">
        <v>50</v>
      </c>
      <c r="W304" s="252">
        <v>4</v>
      </c>
      <c r="X304" s="179">
        <v>1</v>
      </c>
      <c r="Y304" s="179">
        <v>2</v>
      </c>
      <c r="Z304" s="145">
        <v>0</v>
      </c>
      <c r="AA304" s="145">
        <v>0</v>
      </c>
      <c r="AB304" s="430"/>
      <c r="AC304" s="154">
        <v>4</v>
      </c>
    </row>
    <row r="305" spans="1:29" ht="15.75" hidden="1" customHeight="1" x14ac:dyDescent="0.25">
      <c r="A305" s="135">
        <v>297</v>
      </c>
      <c r="B305" s="161" t="s">
        <v>444</v>
      </c>
      <c r="C305" s="161" t="s">
        <v>40</v>
      </c>
      <c r="D305" s="140"/>
      <c r="E305" s="141"/>
      <c r="F305" s="141"/>
      <c r="G305" s="139"/>
      <c r="H305" s="139"/>
      <c r="I305" s="139"/>
      <c r="J305" s="142"/>
      <c r="K305" s="142"/>
      <c r="L305" s="142"/>
      <c r="M305" s="144">
        <f t="shared" si="60"/>
        <v>0</v>
      </c>
      <c r="N305" s="145">
        <f t="shared" si="48"/>
        <v>0</v>
      </c>
      <c r="O305" s="146">
        <f t="shared" si="49"/>
        <v>0</v>
      </c>
      <c r="P305" s="145">
        <f t="shared" si="50"/>
        <v>0</v>
      </c>
      <c r="Q305" s="146">
        <f t="shared" si="51"/>
        <v>0</v>
      </c>
      <c r="R305" s="145">
        <f>IF(I305&lt;VLOOKUP(L305,$M$331:$Q$339,2),0,VLOOKUP(L305,$M$331:$Q$339,4))</f>
        <v>0</v>
      </c>
      <c r="S305" s="145">
        <f t="shared" si="52"/>
        <v>0</v>
      </c>
      <c r="T305" s="145">
        <f t="shared" si="53"/>
        <v>0</v>
      </c>
      <c r="U305" s="146">
        <f t="shared" si="54"/>
        <v>0</v>
      </c>
      <c r="V305" s="145">
        <f>IF(I305&lt;VLOOKUP(L305,$M$331:$Q$339,2),0,VLOOKUP(L305,$M$331:$Q$339,5))</f>
        <v>0</v>
      </c>
      <c r="W305" s="151"/>
      <c r="X305" s="151"/>
      <c r="Y305" s="151"/>
      <c r="AB305" s="154"/>
    </row>
    <row r="306" spans="1:29" ht="15.75" hidden="1" customHeight="1" x14ac:dyDescent="0.25">
      <c r="A306" s="135">
        <v>317</v>
      </c>
      <c r="B306" s="161" t="s">
        <v>892</v>
      </c>
      <c r="C306" s="161" t="s">
        <v>270</v>
      </c>
      <c r="D306" s="140"/>
      <c r="E306" s="141"/>
      <c r="F306" s="141">
        <v>6.72</v>
      </c>
      <c r="G306" s="139"/>
      <c r="H306" s="139"/>
      <c r="I306" s="139"/>
      <c r="J306" s="142"/>
      <c r="K306" s="142"/>
      <c r="L306" s="142"/>
      <c r="M306" s="144">
        <f t="shared" si="60"/>
        <v>0</v>
      </c>
      <c r="N306" s="145">
        <f t="shared" si="48"/>
        <v>0</v>
      </c>
      <c r="O306" s="146">
        <f t="shared" si="49"/>
        <v>0</v>
      </c>
      <c r="P306" s="145">
        <f t="shared" si="50"/>
        <v>0</v>
      </c>
      <c r="Q306" s="146">
        <f t="shared" si="51"/>
        <v>0</v>
      </c>
      <c r="R306" s="145">
        <f>IF(I306&lt;VLOOKUP(L306,$M$331:$Q$339,2),0,VLOOKUP(L306,$M$331:$Q$339,4))</f>
        <v>0</v>
      </c>
      <c r="S306" s="145">
        <f t="shared" si="52"/>
        <v>0</v>
      </c>
      <c r="T306" s="145">
        <f t="shared" si="53"/>
        <v>0</v>
      </c>
      <c r="U306" s="146">
        <f t="shared" si="54"/>
        <v>0</v>
      </c>
      <c r="V306" s="145">
        <f>IF(I306&lt;VLOOKUP(L306,$M$331:$Q$339,2),0,VLOOKUP(L306,$M$331:$Q$339,5))</f>
        <v>0</v>
      </c>
      <c r="W306" s="151"/>
      <c r="X306" s="151"/>
      <c r="Y306" s="151"/>
      <c r="AB306" s="154"/>
    </row>
    <row r="307" spans="1:29" ht="15.75" hidden="1" customHeight="1" x14ac:dyDescent="0.25">
      <c r="A307" s="135">
        <v>318</v>
      </c>
      <c r="B307" s="161" t="s">
        <v>845</v>
      </c>
      <c r="C307" s="161" t="s">
        <v>270</v>
      </c>
      <c r="D307" s="140"/>
      <c r="E307" s="141"/>
      <c r="F307" s="141"/>
      <c r="G307" s="139"/>
      <c r="H307" s="139"/>
      <c r="I307" s="139"/>
      <c r="J307" s="142"/>
      <c r="K307" s="142"/>
      <c r="L307" s="142"/>
      <c r="M307" s="144">
        <f t="shared" si="60"/>
        <v>0</v>
      </c>
      <c r="N307" s="145">
        <f t="shared" si="48"/>
        <v>0</v>
      </c>
      <c r="O307" s="146">
        <f t="shared" si="49"/>
        <v>0</v>
      </c>
      <c r="P307" s="145">
        <f t="shared" si="50"/>
        <v>0</v>
      </c>
      <c r="Q307" s="146">
        <f t="shared" si="51"/>
        <v>0</v>
      </c>
      <c r="R307" s="145">
        <f>IF(I307&lt;VLOOKUP(L307,$M$331:$Q$339,2),0,VLOOKUP(L307,$M$331:$Q$339,4))</f>
        <v>0</v>
      </c>
      <c r="S307" s="145">
        <f t="shared" si="52"/>
        <v>0</v>
      </c>
      <c r="T307" s="145">
        <f t="shared" si="53"/>
        <v>0</v>
      </c>
      <c r="U307" s="146">
        <f t="shared" si="54"/>
        <v>0</v>
      </c>
      <c r="V307" s="145">
        <f>IF(I307&lt;VLOOKUP(L307,$M$331:$Q$339,2),0,VLOOKUP(L307,$M$331:$Q$339,5))</f>
        <v>0</v>
      </c>
      <c r="W307" s="151"/>
      <c r="X307" s="151"/>
      <c r="Y307" s="151"/>
      <c r="AB307" s="154"/>
    </row>
    <row r="308" spans="1:29" ht="47.25" x14ac:dyDescent="0.25">
      <c r="A308" s="135">
        <v>319</v>
      </c>
      <c r="B308" s="263" t="s">
        <v>124</v>
      </c>
      <c r="C308" s="161" t="s">
        <v>270</v>
      </c>
      <c r="D308" s="140"/>
      <c r="E308" s="141"/>
      <c r="F308" s="141">
        <v>239.8</v>
      </c>
      <c r="G308" s="257">
        <v>525</v>
      </c>
      <c r="H308" s="257">
        <v>547</v>
      </c>
      <c r="I308" s="257">
        <v>645</v>
      </c>
      <c r="J308" s="255">
        <v>2.19</v>
      </c>
      <c r="K308" s="255">
        <v>2.2799999999999998</v>
      </c>
      <c r="L308" s="255">
        <f>I308/F308</f>
        <v>2.6897414512093412</v>
      </c>
      <c r="M308" s="200">
        <v>4.0999999999999996</v>
      </c>
      <c r="N308" s="219">
        <f t="shared" si="48"/>
        <v>26</v>
      </c>
      <c r="O308" s="146">
        <f t="shared" si="49"/>
        <v>26.444999999999997</v>
      </c>
      <c r="P308" s="203">
        <f t="shared" si="50"/>
        <v>0</v>
      </c>
      <c r="Q308" s="146">
        <f t="shared" si="51"/>
        <v>0</v>
      </c>
      <c r="R308" s="145">
        <v>0</v>
      </c>
      <c r="S308" s="203">
        <f t="shared" si="52"/>
        <v>26</v>
      </c>
      <c r="T308" s="203">
        <f t="shared" si="53"/>
        <v>0</v>
      </c>
      <c r="U308" s="146">
        <f t="shared" si="54"/>
        <v>0</v>
      </c>
      <c r="V308" s="145">
        <v>0</v>
      </c>
      <c r="W308" s="252">
        <v>26</v>
      </c>
      <c r="X308" s="179">
        <v>0</v>
      </c>
      <c r="Y308" s="179">
        <v>0</v>
      </c>
      <c r="Z308" s="145">
        <v>22</v>
      </c>
      <c r="AA308" s="145">
        <v>12</v>
      </c>
      <c r="AB308" s="430"/>
      <c r="AC308" s="154">
        <v>1</v>
      </c>
    </row>
    <row r="309" spans="1:29" x14ac:dyDescent="0.25">
      <c r="A309" s="135">
        <v>320</v>
      </c>
      <c r="B309" s="161" t="s">
        <v>2</v>
      </c>
      <c r="C309" s="161" t="s">
        <v>270</v>
      </c>
      <c r="D309" s="140"/>
      <c r="E309" s="141"/>
      <c r="F309" s="141">
        <v>105.76</v>
      </c>
      <c r="G309" s="257">
        <v>138</v>
      </c>
      <c r="H309" s="257">
        <v>122</v>
      </c>
      <c r="I309" s="257">
        <v>140</v>
      </c>
      <c r="J309" s="255">
        <v>1.3</v>
      </c>
      <c r="K309" s="255">
        <v>1.1499999999999999</v>
      </c>
      <c r="L309" s="255">
        <f>I309/F309</f>
        <v>1.3237518910741299</v>
      </c>
      <c r="M309" s="200">
        <f t="shared" si="60"/>
        <v>5</v>
      </c>
      <c r="N309" s="219">
        <f t="shared" si="48"/>
        <v>7</v>
      </c>
      <c r="O309" s="146">
        <f t="shared" si="49"/>
        <v>7</v>
      </c>
      <c r="P309" s="203">
        <v>0</v>
      </c>
      <c r="Q309" s="146">
        <f t="shared" si="51"/>
        <v>1.75</v>
      </c>
      <c r="R309" s="145">
        <v>25</v>
      </c>
      <c r="S309" s="203">
        <f t="shared" si="52"/>
        <v>4</v>
      </c>
      <c r="T309" s="203">
        <f t="shared" si="53"/>
        <v>3</v>
      </c>
      <c r="U309" s="146">
        <f t="shared" si="54"/>
        <v>3.5</v>
      </c>
      <c r="V309" s="145">
        <v>50</v>
      </c>
      <c r="W309" s="252" t="s">
        <v>916</v>
      </c>
      <c r="X309" s="179"/>
      <c r="Y309" s="179"/>
      <c r="Z309" s="145">
        <v>3</v>
      </c>
      <c r="AA309" s="145">
        <v>3</v>
      </c>
      <c r="AB309" s="430"/>
      <c r="AC309" s="154">
        <v>1</v>
      </c>
    </row>
    <row r="310" spans="1:29" ht="47.25" hidden="1" customHeight="1" x14ac:dyDescent="0.25">
      <c r="A310" s="135">
        <v>321</v>
      </c>
      <c r="B310" s="161" t="s">
        <v>86</v>
      </c>
      <c r="C310" s="161" t="s">
        <v>270</v>
      </c>
      <c r="D310" s="140"/>
      <c r="E310" s="141"/>
      <c r="F310" s="141">
        <v>15.9</v>
      </c>
      <c r="G310" s="139"/>
      <c r="H310" s="139"/>
      <c r="I310" s="139">
        <v>21</v>
      </c>
      <c r="J310" s="142"/>
      <c r="K310" s="142"/>
      <c r="L310" s="142">
        <f>I310/F310</f>
        <v>1.320754716981132</v>
      </c>
      <c r="M310" s="144">
        <f t="shared" si="60"/>
        <v>0</v>
      </c>
      <c r="N310" s="219">
        <f t="shared" si="48"/>
        <v>0</v>
      </c>
      <c r="O310" s="146">
        <f t="shared" si="49"/>
        <v>0</v>
      </c>
      <c r="P310" s="145">
        <f t="shared" si="50"/>
        <v>0</v>
      </c>
      <c r="Q310" s="146">
        <f t="shared" si="51"/>
        <v>0</v>
      </c>
      <c r="R310" s="145">
        <v>25</v>
      </c>
      <c r="S310" s="145">
        <f t="shared" si="52"/>
        <v>0</v>
      </c>
      <c r="T310" s="145">
        <f t="shared" si="53"/>
        <v>0</v>
      </c>
      <c r="U310" s="146">
        <f t="shared" si="54"/>
        <v>0</v>
      </c>
      <c r="V310" s="145">
        <v>50</v>
      </c>
      <c r="W310" s="179"/>
      <c r="X310" s="179"/>
      <c r="Y310" s="179"/>
      <c r="Z310" s="145">
        <v>0</v>
      </c>
      <c r="AA310" s="145"/>
      <c r="AB310" s="154"/>
    </row>
    <row r="311" spans="1:29" ht="15.75" hidden="1" customHeight="1" x14ac:dyDescent="0.25">
      <c r="A311" s="135">
        <v>322</v>
      </c>
      <c r="B311" s="161" t="s">
        <v>444</v>
      </c>
      <c r="C311" s="161" t="s">
        <v>270</v>
      </c>
      <c r="D311" s="140"/>
      <c r="E311" s="141"/>
      <c r="F311" s="141"/>
      <c r="G311" s="139"/>
      <c r="H311" s="139"/>
      <c r="I311" s="139"/>
      <c r="J311" s="142"/>
      <c r="K311" s="142"/>
      <c r="L311" s="142"/>
      <c r="M311" s="144">
        <f t="shared" si="60"/>
        <v>0</v>
      </c>
      <c r="N311" s="145">
        <f t="shared" si="48"/>
        <v>0</v>
      </c>
      <c r="O311" s="146">
        <f t="shared" si="49"/>
        <v>0</v>
      </c>
      <c r="P311" s="145">
        <f t="shared" si="50"/>
        <v>0</v>
      </c>
      <c r="Q311" s="146">
        <f t="shared" si="51"/>
        <v>0</v>
      </c>
      <c r="R311" s="145">
        <f>IF(I311&lt;VLOOKUP(L311,$M$331:$Q$339,2),0,VLOOKUP(L311,$M$331:$Q$339,4))</f>
        <v>0</v>
      </c>
      <c r="S311" s="145">
        <f t="shared" si="52"/>
        <v>0</v>
      </c>
      <c r="T311" s="145">
        <f t="shared" si="53"/>
        <v>0</v>
      </c>
      <c r="U311" s="146">
        <f t="shared" si="54"/>
        <v>0</v>
      </c>
      <c r="V311" s="145">
        <f>IF(I311&lt;VLOOKUP(L311,$M$331:$Q$339,2),0,VLOOKUP(L311,$M$331:$Q$339,5))</f>
        <v>0</v>
      </c>
      <c r="W311" s="151"/>
      <c r="X311" s="151"/>
      <c r="Y311" s="151"/>
      <c r="AB311" s="154"/>
    </row>
    <row r="312" spans="1:29" ht="15.75" hidden="1" customHeight="1" x14ac:dyDescent="0.25">
      <c r="A312" s="135">
        <v>323</v>
      </c>
      <c r="B312" s="161" t="s">
        <v>2</v>
      </c>
      <c r="C312" s="161" t="s">
        <v>41</v>
      </c>
      <c r="D312" s="140"/>
      <c r="E312" s="141"/>
      <c r="F312" s="141">
        <v>41.5</v>
      </c>
      <c r="G312" s="139"/>
      <c r="H312" s="139"/>
      <c r="I312" s="139">
        <v>10</v>
      </c>
      <c r="J312" s="142"/>
      <c r="K312" s="142"/>
      <c r="L312" s="142">
        <f>I312/F312</f>
        <v>0.24096385542168675</v>
      </c>
      <c r="M312" s="144">
        <f t="shared" si="60"/>
        <v>0</v>
      </c>
      <c r="N312" s="219">
        <f t="shared" ref="N312:N326" si="61">ROUNDDOWN(O312,0)</f>
        <v>0</v>
      </c>
      <c r="O312" s="146">
        <f t="shared" ref="O312:O326" si="62">I312*M312/100</f>
        <v>0</v>
      </c>
      <c r="P312" s="145">
        <f t="shared" ref="P312:P326" si="63">ROUNDDOWN(Q312,0)</f>
        <v>0</v>
      </c>
      <c r="Q312" s="146">
        <f t="shared" ref="Q312:Q326" si="64">N312*R312/100</f>
        <v>0</v>
      </c>
      <c r="R312" s="145">
        <v>25</v>
      </c>
      <c r="S312" s="145">
        <f t="shared" ref="S312:S326" si="65">N312-P312-T312</f>
        <v>0</v>
      </c>
      <c r="T312" s="145">
        <f t="shared" ref="T312:T326" si="66">ROUNDDOWN(U312,0)</f>
        <v>0</v>
      </c>
      <c r="U312" s="146">
        <f t="shared" ref="U312:U326" si="67">N312*V312/100</f>
        <v>0</v>
      </c>
      <c r="V312" s="145">
        <v>50</v>
      </c>
      <c r="W312" s="179"/>
      <c r="X312" s="179"/>
      <c r="Y312" s="179"/>
      <c r="Z312" s="145">
        <v>0</v>
      </c>
      <c r="AA312" s="145"/>
      <c r="AB312" s="154"/>
    </row>
    <row r="313" spans="1:29" ht="47.25" x14ac:dyDescent="0.25">
      <c r="A313" s="135">
        <v>324</v>
      </c>
      <c r="B313" s="161" t="s">
        <v>86</v>
      </c>
      <c r="C313" s="161" t="s">
        <v>41</v>
      </c>
      <c r="D313" s="140"/>
      <c r="E313" s="141"/>
      <c r="F313" s="141">
        <v>165.58</v>
      </c>
      <c r="G313" s="257">
        <v>281</v>
      </c>
      <c r="H313" s="257">
        <v>226</v>
      </c>
      <c r="I313" s="257">
        <v>229</v>
      </c>
      <c r="J313" s="255">
        <v>1.7</v>
      </c>
      <c r="K313" s="255">
        <v>1.36</v>
      </c>
      <c r="L313" s="255">
        <f>I313/F313</f>
        <v>1.3830172726174659</v>
      </c>
      <c r="M313" s="200">
        <f t="shared" si="60"/>
        <v>5</v>
      </c>
      <c r="N313" s="219">
        <f t="shared" si="61"/>
        <v>11</v>
      </c>
      <c r="O313" s="146">
        <f t="shared" si="62"/>
        <v>11.45</v>
      </c>
      <c r="P313" s="203">
        <f t="shared" si="63"/>
        <v>2</v>
      </c>
      <c r="Q313" s="146">
        <f t="shared" si="64"/>
        <v>2.75</v>
      </c>
      <c r="R313" s="145">
        <v>25</v>
      </c>
      <c r="S313" s="203">
        <f t="shared" si="65"/>
        <v>5</v>
      </c>
      <c r="T313" s="203">
        <f t="shared" si="66"/>
        <v>4</v>
      </c>
      <c r="U313" s="146">
        <f t="shared" si="67"/>
        <v>4.4000000000000004</v>
      </c>
      <c r="V313" s="145">
        <v>40</v>
      </c>
      <c r="W313" s="252">
        <v>11</v>
      </c>
      <c r="X313" s="179">
        <v>2</v>
      </c>
      <c r="Y313" s="179">
        <v>4</v>
      </c>
      <c r="Z313" s="145">
        <v>11</v>
      </c>
      <c r="AA313" s="145">
        <v>9</v>
      </c>
      <c r="AB313" s="430"/>
      <c r="AC313" s="154">
        <v>6</v>
      </c>
    </row>
    <row r="314" spans="1:29" ht="15.75" hidden="1" customHeight="1" x14ac:dyDescent="0.25">
      <c r="A314" s="135">
        <v>325</v>
      </c>
      <c r="B314" s="161" t="s">
        <v>444</v>
      </c>
      <c r="C314" s="161" t="s">
        <v>41</v>
      </c>
      <c r="D314" s="140"/>
      <c r="E314" s="141"/>
      <c r="F314" s="141"/>
      <c r="G314" s="139"/>
      <c r="H314" s="139"/>
      <c r="I314" s="139"/>
      <c r="J314" s="142"/>
      <c r="K314" s="142"/>
      <c r="L314" s="142"/>
      <c r="M314" s="144">
        <f t="shared" si="60"/>
        <v>0</v>
      </c>
      <c r="N314" s="145">
        <f t="shared" si="61"/>
        <v>0</v>
      </c>
      <c r="O314" s="146">
        <f t="shared" si="62"/>
        <v>0</v>
      </c>
      <c r="P314" s="145">
        <f t="shared" si="63"/>
        <v>0</v>
      </c>
      <c r="Q314" s="146">
        <f t="shared" si="64"/>
        <v>0</v>
      </c>
      <c r="R314" s="145">
        <f>IF(I314&lt;VLOOKUP(L314,$M$331:$Q$339,2),0,VLOOKUP(L314,$M$331:$Q$339,4))</f>
        <v>0</v>
      </c>
      <c r="S314" s="145">
        <f t="shared" si="65"/>
        <v>0</v>
      </c>
      <c r="T314" s="145">
        <f t="shared" si="66"/>
        <v>0</v>
      </c>
      <c r="U314" s="146">
        <f t="shared" si="67"/>
        <v>0</v>
      </c>
      <c r="V314" s="145">
        <f>IF(I314&lt;VLOOKUP(L314,$M$331:$Q$339,2),0,VLOOKUP(L314,$M$331:$Q$339,5))</f>
        <v>0</v>
      </c>
      <c r="W314" s="151"/>
      <c r="X314" s="151"/>
      <c r="Y314" s="151"/>
      <c r="AB314" s="154"/>
    </row>
    <row r="315" spans="1:29" ht="15.75" hidden="1" customHeight="1" x14ac:dyDescent="0.25">
      <c r="A315" s="135">
        <v>326</v>
      </c>
      <c r="B315" s="161" t="s">
        <v>878</v>
      </c>
      <c r="C315" s="161" t="s">
        <v>801</v>
      </c>
      <c r="D315" s="140"/>
      <c r="E315" s="141"/>
      <c r="F315" s="141"/>
      <c r="G315" s="139"/>
      <c r="H315" s="139"/>
      <c r="I315" s="139"/>
      <c r="J315" s="142"/>
      <c r="K315" s="142"/>
      <c r="L315" s="142"/>
      <c r="M315" s="144">
        <f t="shared" si="60"/>
        <v>0</v>
      </c>
      <c r="N315" s="145">
        <f t="shared" si="61"/>
        <v>0</v>
      </c>
      <c r="O315" s="146">
        <f t="shared" si="62"/>
        <v>0</v>
      </c>
      <c r="P315" s="145">
        <f t="shared" si="63"/>
        <v>0</v>
      </c>
      <c r="Q315" s="146">
        <f t="shared" si="64"/>
        <v>0</v>
      </c>
      <c r="R315" s="145">
        <f>IF(I315&lt;VLOOKUP(L315,$M$331:$Q$339,2),0,VLOOKUP(L315,$M$331:$Q$339,4))</f>
        <v>0</v>
      </c>
      <c r="S315" s="145">
        <f t="shared" si="65"/>
        <v>0</v>
      </c>
      <c r="T315" s="145">
        <f t="shared" si="66"/>
        <v>0</v>
      </c>
      <c r="U315" s="146">
        <f t="shared" si="67"/>
        <v>0</v>
      </c>
      <c r="V315" s="145">
        <f>IF(I315&lt;VLOOKUP(L315,$M$331:$Q$339,2),0,VLOOKUP(L315,$M$331:$Q$339,5))</f>
        <v>0</v>
      </c>
      <c r="W315" s="151"/>
      <c r="X315" s="151"/>
      <c r="Y315" s="151"/>
      <c r="AB315" s="154"/>
    </row>
    <row r="316" spans="1:29" ht="15.75" hidden="1" customHeight="1" x14ac:dyDescent="0.25">
      <c r="A316" s="135">
        <v>327</v>
      </c>
      <c r="B316" s="161" t="s">
        <v>893</v>
      </c>
      <c r="C316" s="161" t="s">
        <v>801</v>
      </c>
      <c r="D316" s="140"/>
      <c r="E316" s="141"/>
      <c r="F316" s="141"/>
      <c r="G316" s="139"/>
      <c r="H316" s="139"/>
      <c r="I316" s="139"/>
      <c r="J316" s="142"/>
      <c r="K316" s="142"/>
      <c r="L316" s="142"/>
      <c r="M316" s="144">
        <f t="shared" si="60"/>
        <v>0</v>
      </c>
      <c r="N316" s="145">
        <f t="shared" si="61"/>
        <v>0</v>
      </c>
      <c r="O316" s="146">
        <f t="shared" si="62"/>
        <v>0</v>
      </c>
      <c r="P316" s="145">
        <f t="shared" si="63"/>
        <v>0</v>
      </c>
      <c r="Q316" s="146">
        <f t="shared" si="64"/>
        <v>0</v>
      </c>
      <c r="R316" s="145">
        <f>IF(I316&lt;VLOOKUP(L316,$M$331:$Q$339,2),0,VLOOKUP(L316,$M$331:$Q$339,4))</f>
        <v>0</v>
      </c>
      <c r="S316" s="145">
        <f t="shared" si="65"/>
        <v>0</v>
      </c>
      <c r="T316" s="145">
        <f t="shared" si="66"/>
        <v>0</v>
      </c>
      <c r="U316" s="146">
        <f t="shared" si="67"/>
        <v>0</v>
      </c>
      <c r="V316" s="145">
        <f>IF(I316&lt;VLOOKUP(L316,$M$331:$Q$339,2),0,VLOOKUP(L316,$M$331:$Q$339,5))</f>
        <v>0</v>
      </c>
      <c r="W316" s="151"/>
      <c r="X316" s="151"/>
      <c r="Y316" s="151"/>
      <c r="AB316" s="154"/>
    </row>
    <row r="317" spans="1:29" ht="15.75" hidden="1" customHeight="1" x14ac:dyDescent="0.25">
      <c r="A317" s="135">
        <v>328</v>
      </c>
      <c r="B317" s="161" t="s">
        <v>892</v>
      </c>
      <c r="C317" s="161" t="s">
        <v>801</v>
      </c>
      <c r="D317" s="140"/>
      <c r="E317" s="141"/>
      <c r="F317" s="141">
        <v>10.7</v>
      </c>
      <c r="G317" s="139"/>
      <c r="H317" s="139"/>
      <c r="I317" s="139"/>
      <c r="J317" s="142"/>
      <c r="K317" s="142"/>
      <c r="L317" s="142"/>
      <c r="M317" s="144">
        <f t="shared" si="60"/>
        <v>0</v>
      </c>
      <c r="N317" s="145">
        <f t="shared" si="61"/>
        <v>0</v>
      </c>
      <c r="O317" s="146">
        <f t="shared" si="62"/>
        <v>0</v>
      </c>
      <c r="P317" s="145">
        <f t="shared" si="63"/>
        <v>0</v>
      </c>
      <c r="Q317" s="146">
        <f t="shared" si="64"/>
        <v>0</v>
      </c>
      <c r="R317" s="145">
        <f>IF(I317&lt;VLOOKUP(L317,$M$331:$Q$339,2),0,VLOOKUP(L317,$M$331:$Q$339,4))</f>
        <v>0</v>
      </c>
      <c r="S317" s="145">
        <f t="shared" si="65"/>
        <v>0</v>
      </c>
      <c r="T317" s="145">
        <f t="shared" si="66"/>
        <v>0</v>
      </c>
      <c r="U317" s="146">
        <f t="shared" si="67"/>
        <v>0</v>
      </c>
      <c r="V317" s="145">
        <f>IF(I317&lt;VLOOKUP(L317,$M$331:$Q$339,2),0,VLOOKUP(L317,$M$331:$Q$339,5))</f>
        <v>0</v>
      </c>
      <c r="W317" s="151"/>
      <c r="X317" s="151"/>
      <c r="Y317" s="151"/>
      <c r="AB317" s="154"/>
    </row>
    <row r="318" spans="1:29" x14ac:dyDescent="0.25">
      <c r="A318" s="135">
        <v>329</v>
      </c>
      <c r="B318" s="161" t="s">
        <v>2</v>
      </c>
      <c r="C318" s="161" t="s">
        <v>801</v>
      </c>
      <c r="D318" s="140"/>
      <c r="E318" s="141"/>
      <c r="F318" s="141">
        <v>52.59</v>
      </c>
      <c r="G318" s="257">
        <v>178</v>
      </c>
      <c r="H318" s="257">
        <v>212</v>
      </c>
      <c r="I318" s="257">
        <v>213</v>
      </c>
      <c r="J318" s="255">
        <v>3.38</v>
      </c>
      <c r="K318" s="255">
        <v>4.03</v>
      </c>
      <c r="L318" s="255">
        <f>I318/F318</f>
        <v>4.050199657729606</v>
      </c>
      <c r="M318" s="200">
        <v>5</v>
      </c>
      <c r="N318" s="219">
        <f t="shared" si="61"/>
        <v>10</v>
      </c>
      <c r="O318" s="146">
        <f t="shared" si="62"/>
        <v>10.65</v>
      </c>
      <c r="P318" s="203">
        <v>0</v>
      </c>
      <c r="Q318" s="146">
        <f t="shared" si="64"/>
        <v>2.5</v>
      </c>
      <c r="R318" s="145">
        <v>25</v>
      </c>
      <c r="S318" s="203">
        <f t="shared" si="65"/>
        <v>5</v>
      </c>
      <c r="T318" s="203">
        <f t="shared" si="66"/>
        <v>5</v>
      </c>
      <c r="U318" s="146">
        <f t="shared" si="67"/>
        <v>5</v>
      </c>
      <c r="V318" s="145">
        <v>50</v>
      </c>
      <c r="W318" s="252" t="s">
        <v>916</v>
      </c>
      <c r="X318" s="179"/>
      <c r="Y318" s="179"/>
      <c r="Z318" s="145">
        <v>6</v>
      </c>
      <c r="AA318" s="145">
        <v>6</v>
      </c>
      <c r="AB318" s="430"/>
      <c r="AC318" s="154">
        <v>1</v>
      </c>
    </row>
    <row r="319" spans="1:29" ht="31.5" x14ac:dyDescent="0.25">
      <c r="A319" s="135">
        <v>330</v>
      </c>
      <c r="B319" s="161" t="s">
        <v>125</v>
      </c>
      <c r="C319" s="161" t="s">
        <v>801</v>
      </c>
      <c r="D319" s="140"/>
      <c r="E319" s="141"/>
      <c r="F319" s="141">
        <v>41.59</v>
      </c>
      <c r="G319" s="257">
        <v>120</v>
      </c>
      <c r="H319" s="257">
        <v>207</v>
      </c>
      <c r="I319" s="257">
        <v>211</v>
      </c>
      <c r="J319" s="255">
        <v>2.89</v>
      </c>
      <c r="K319" s="255">
        <v>4.9800000000000004</v>
      </c>
      <c r="L319" s="255">
        <f>I319/F319</f>
        <v>5.0733349362827598</v>
      </c>
      <c r="M319" s="200">
        <f t="shared" si="60"/>
        <v>8</v>
      </c>
      <c r="N319" s="219">
        <f t="shared" si="61"/>
        <v>16</v>
      </c>
      <c r="O319" s="146">
        <f t="shared" si="62"/>
        <v>16.88</v>
      </c>
      <c r="P319" s="203">
        <f t="shared" si="63"/>
        <v>4</v>
      </c>
      <c r="Q319" s="146">
        <f t="shared" si="64"/>
        <v>4</v>
      </c>
      <c r="R319" s="145">
        <v>25</v>
      </c>
      <c r="S319" s="203">
        <f t="shared" si="65"/>
        <v>6</v>
      </c>
      <c r="T319" s="203">
        <f t="shared" si="66"/>
        <v>6</v>
      </c>
      <c r="U319" s="146">
        <f t="shared" si="67"/>
        <v>6.4</v>
      </c>
      <c r="V319" s="145">
        <v>40</v>
      </c>
      <c r="W319" s="252">
        <v>16</v>
      </c>
      <c r="X319" s="179">
        <v>4</v>
      </c>
      <c r="Y319" s="179">
        <v>6</v>
      </c>
      <c r="Z319" s="145">
        <v>14</v>
      </c>
      <c r="AA319" s="145">
        <v>7</v>
      </c>
      <c r="AB319" s="430"/>
      <c r="AC319" s="154">
        <v>1</v>
      </c>
    </row>
    <row r="320" spans="1:29" ht="31.5" x14ac:dyDescent="0.25">
      <c r="A320" s="135">
        <v>331</v>
      </c>
      <c r="B320" s="161" t="s">
        <v>276</v>
      </c>
      <c r="C320" s="161" t="s">
        <v>801</v>
      </c>
      <c r="D320" s="140"/>
      <c r="E320" s="141"/>
      <c r="F320" s="141">
        <v>24.64</v>
      </c>
      <c r="G320" s="257">
        <v>93</v>
      </c>
      <c r="H320" s="257">
        <v>126</v>
      </c>
      <c r="I320" s="257">
        <v>138</v>
      </c>
      <c r="J320" s="255">
        <v>3.77</v>
      </c>
      <c r="K320" s="255">
        <v>5.1100000000000003</v>
      </c>
      <c r="L320" s="255">
        <f>I320/F320</f>
        <v>5.6006493506493502</v>
      </c>
      <c r="M320" s="200">
        <f t="shared" si="60"/>
        <v>8</v>
      </c>
      <c r="N320" s="219">
        <f t="shared" si="61"/>
        <v>11</v>
      </c>
      <c r="O320" s="146">
        <f t="shared" si="62"/>
        <v>11.04</v>
      </c>
      <c r="P320" s="203">
        <f t="shared" si="63"/>
        <v>2</v>
      </c>
      <c r="Q320" s="146">
        <f t="shared" si="64"/>
        <v>2.75</v>
      </c>
      <c r="R320" s="145">
        <v>25</v>
      </c>
      <c r="S320" s="203">
        <f t="shared" si="65"/>
        <v>5</v>
      </c>
      <c r="T320" s="203">
        <f t="shared" si="66"/>
        <v>4</v>
      </c>
      <c r="U320" s="146">
        <f t="shared" si="67"/>
        <v>4.4000000000000004</v>
      </c>
      <c r="V320" s="145">
        <v>40</v>
      </c>
      <c r="W320" s="252">
        <v>11</v>
      </c>
      <c r="X320" s="179">
        <v>2</v>
      </c>
      <c r="Y320" s="179">
        <v>4</v>
      </c>
      <c r="Z320" s="145">
        <v>8</v>
      </c>
      <c r="AA320" s="145">
        <v>7</v>
      </c>
      <c r="AB320" s="430"/>
      <c r="AC320" s="154">
        <v>1</v>
      </c>
    </row>
    <row r="321" spans="1:29" ht="63" x14ac:dyDescent="0.25">
      <c r="A321" s="135">
        <v>332</v>
      </c>
      <c r="B321" s="161" t="s">
        <v>43</v>
      </c>
      <c r="C321" s="161" t="s">
        <v>801</v>
      </c>
      <c r="D321" s="140"/>
      <c r="E321" s="141"/>
      <c r="F321" s="141">
        <v>181.3</v>
      </c>
      <c r="G321" s="257">
        <v>555</v>
      </c>
      <c r="H321" s="257">
        <v>651</v>
      </c>
      <c r="I321" s="257">
        <v>784</v>
      </c>
      <c r="J321" s="255">
        <v>3.06</v>
      </c>
      <c r="K321" s="255">
        <v>3.59</v>
      </c>
      <c r="L321" s="255">
        <f>I321/F321</f>
        <v>4.3243243243243237</v>
      </c>
      <c r="M321" s="200">
        <v>4.7</v>
      </c>
      <c r="N321" s="219">
        <f t="shared" si="61"/>
        <v>36</v>
      </c>
      <c r="O321" s="146">
        <f t="shared" si="62"/>
        <v>36.847999999999999</v>
      </c>
      <c r="P321" s="203">
        <f t="shared" si="63"/>
        <v>0</v>
      </c>
      <c r="Q321" s="146">
        <f t="shared" si="64"/>
        <v>0</v>
      </c>
      <c r="R321" s="145">
        <v>0</v>
      </c>
      <c r="S321" s="203">
        <f t="shared" si="65"/>
        <v>20</v>
      </c>
      <c r="T321" s="203">
        <f t="shared" si="66"/>
        <v>16</v>
      </c>
      <c r="U321" s="146">
        <f t="shared" si="67"/>
        <v>16.2</v>
      </c>
      <c r="V321" s="145">
        <v>45</v>
      </c>
      <c r="W321" s="252">
        <v>36</v>
      </c>
      <c r="X321" s="179">
        <v>0</v>
      </c>
      <c r="Y321" s="179">
        <v>16</v>
      </c>
      <c r="Z321" s="145">
        <v>28</v>
      </c>
      <c r="AA321" s="145">
        <v>19</v>
      </c>
      <c r="AB321" s="430"/>
      <c r="AC321" s="154">
        <v>1</v>
      </c>
    </row>
    <row r="322" spans="1:29" ht="15.75" hidden="1" customHeight="1" x14ac:dyDescent="0.25">
      <c r="A322" s="135">
        <v>333</v>
      </c>
      <c r="B322" s="161" t="s">
        <v>444</v>
      </c>
      <c r="C322" s="161" t="s">
        <v>801</v>
      </c>
      <c r="D322" s="140"/>
      <c r="E322" s="141"/>
      <c r="F322" s="141"/>
      <c r="G322" s="139"/>
      <c r="H322" s="139"/>
      <c r="I322" s="139"/>
      <c r="J322" s="142"/>
      <c r="K322" s="142"/>
      <c r="L322" s="142"/>
      <c r="M322" s="144">
        <f>IF(I322&lt;VLOOKUP(L322,$M$331:$Q$339,2),0,VLOOKUP(L322,$M$331:$Q$339,3))</f>
        <v>0</v>
      </c>
      <c r="N322" s="145">
        <f t="shared" si="61"/>
        <v>0</v>
      </c>
      <c r="O322" s="146">
        <f t="shared" si="62"/>
        <v>0</v>
      </c>
      <c r="P322" s="145">
        <f t="shared" si="63"/>
        <v>0</v>
      </c>
      <c r="Q322" s="146">
        <f t="shared" si="64"/>
        <v>0</v>
      </c>
      <c r="R322" s="145">
        <f>IF(I322&lt;VLOOKUP(L322,$M$331:$Q$339,2),0,VLOOKUP(L322,$M$331:$Q$339,4))</f>
        <v>0</v>
      </c>
      <c r="S322" s="145">
        <f t="shared" si="65"/>
        <v>0</v>
      </c>
      <c r="T322" s="145">
        <f t="shared" si="66"/>
        <v>0</v>
      </c>
      <c r="U322" s="146">
        <f t="shared" si="67"/>
        <v>0</v>
      </c>
      <c r="V322" s="145">
        <f>IF(I322&lt;VLOOKUP(L322,$M$331:$Q$339,2),0,VLOOKUP(L322,$M$331:$Q$339,5))</f>
        <v>0</v>
      </c>
      <c r="W322" s="151"/>
      <c r="X322" s="151"/>
      <c r="Y322" s="151"/>
      <c r="AB322" s="154"/>
    </row>
    <row r="323" spans="1:29" ht="31.5" x14ac:dyDescent="0.25">
      <c r="A323" s="135">
        <v>334</v>
      </c>
      <c r="B323" s="161" t="s">
        <v>45</v>
      </c>
      <c r="C323" s="161" t="s">
        <v>44</v>
      </c>
      <c r="D323" s="140"/>
      <c r="E323" s="141"/>
      <c r="F323" s="141">
        <v>177.71</v>
      </c>
      <c r="G323" s="257">
        <v>2446</v>
      </c>
      <c r="H323" s="257">
        <v>2501</v>
      </c>
      <c r="I323" s="257">
        <v>2553</v>
      </c>
      <c r="J323" s="255">
        <v>13.76</v>
      </c>
      <c r="K323" s="255">
        <v>14.07</v>
      </c>
      <c r="L323" s="255">
        <f>I323/F323</f>
        <v>14.366102076416633</v>
      </c>
      <c r="M323" s="200">
        <v>5.9</v>
      </c>
      <c r="N323" s="219">
        <f t="shared" si="61"/>
        <v>150</v>
      </c>
      <c r="O323" s="146">
        <f t="shared" si="62"/>
        <v>150.62700000000001</v>
      </c>
      <c r="P323" s="203">
        <f t="shared" si="63"/>
        <v>10</v>
      </c>
      <c r="Q323" s="146">
        <f t="shared" si="64"/>
        <v>10.5</v>
      </c>
      <c r="R323" s="145">
        <v>7</v>
      </c>
      <c r="S323" s="203">
        <f t="shared" si="65"/>
        <v>65</v>
      </c>
      <c r="T323" s="203">
        <f t="shared" si="66"/>
        <v>75</v>
      </c>
      <c r="U323" s="146">
        <f t="shared" si="67"/>
        <v>75</v>
      </c>
      <c r="V323" s="145">
        <v>50</v>
      </c>
      <c r="W323" s="252">
        <v>150</v>
      </c>
      <c r="X323" s="179">
        <v>10</v>
      </c>
      <c r="Y323" s="179">
        <v>75</v>
      </c>
      <c r="Z323" s="145">
        <v>150</v>
      </c>
      <c r="AA323" s="145">
        <v>115</v>
      </c>
      <c r="AB323" s="430"/>
      <c r="AC323" s="154">
        <v>3</v>
      </c>
    </row>
    <row r="324" spans="1:29" ht="15.75" hidden="1" customHeight="1" x14ac:dyDescent="0.25">
      <c r="A324" s="135">
        <v>335</v>
      </c>
      <c r="B324" s="161" t="s">
        <v>2</v>
      </c>
      <c r="C324" s="161" t="s">
        <v>44</v>
      </c>
      <c r="D324" s="140"/>
      <c r="E324" s="141"/>
      <c r="F324" s="141">
        <v>0</v>
      </c>
      <c r="G324" s="139"/>
      <c r="H324" s="139"/>
      <c r="I324" s="139">
        <v>0</v>
      </c>
      <c r="J324" s="142"/>
      <c r="K324" s="142"/>
      <c r="L324" s="142"/>
      <c r="M324" s="144">
        <f>IF(I324&lt;VLOOKUP(L324,$M$331:$Q$339,2),0,VLOOKUP(L324,$M$331:$Q$339,3))</f>
        <v>0</v>
      </c>
      <c r="N324" s="145">
        <f t="shared" si="61"/>
        <v>0</v>
      </c>
      <c r="O324" s="146">
        <f t="shared" si="62"/>
        <v>0</v>
      </c>
      <c r="P324" s="145">
        <f t="shared" si="63"/>
        <v>0</v>
      </c>
      <c r="Q324" s="146">
        <f t="shared" si="64"/>
        <v>0</v>
      </c>
      <c r="R324" s="145">
        <f>IF(I324&lt;VLOOKUP(L324,$M$331:$Q$339,2),0,VLOOKUP(L324,$M$331:$Q$339,4))</f>
        <v>0</v>
      </c>
      <c r="S324" s="145">
        <f t="shared" si="65"/>
        <v>0</v>
      </c>
      <c r="T324" s="145">
        <f t="shared" si="66"/>
        <v>0</v>
      </c>
      <c r="U324" s="146">
        <f t="shared" si="67"/>
        <v>0</v>
      </c>
      <c r="V324" s="145">
        <f>IF(I324&lt;VLOOKUP(L324,$M$331:$Q$339,2),0,VLOOKUP(L324,$M$331:$Q$339,5))</f>
        <v>0</v>
      </c>
      <c r="W324" s="151"/>
      <c r="X324" s="151"/>
      <c r="Y324" s="151"/>
      <c r="AB324" s="154"/>
    </row>
    <row r="325" spans="1:29" ht="31.5" x14ac:dyDescent="0.25">
      <c r="A325" s="135">
        <v>336</v>
      </c>
      <c r="B325" s="161" t="s">
        <v>272</v>
      </c>
      <c r="C325" s="161" t="s">
        <v>44</v>
      </c>
      <c r="D325" s="140"/>
      <c r="E325" s="141"/>
      <c r="F325" s="141">
        <v>604.91</v>
      </c>
      <c r="G325" s="257">
        <v>1521</v>
      </c>
      <c r="H325" s="257">
        <v>1721</v>
      </c>
      <c r="I325" s="257">
        <v>2085</v>
      </c>
      <c r="J325" s="255">
        <v>2.5099999999999998</v>
      </c>
      <c r="K325" s="255">
        <v>2.85</v>
      </c>
      <c r="L325" s="255">
        <f>I325/F325</f>
        <v>3.4467937379114248</v>
      </c>
      <c r="M325" s="200">
        <v>5.3</v>
      </c>
      <c r="N325" s="219">
        <f t="shared" si="61"/>
        <v>110</v>
      </c>
      <c r="O325" s="146">
        <f t="shared" si="62"/>
        <v>110.505</v>
      </c>
      <c r="P325" s="203">
        <f t="shared" si="63"/>
        <v>15</v>
      </c>
      <c r="Q325" s="146">
        <f t="shared" si="64"/>
        <v>15.4</v>
      </c>
      <c r="R325" s="145">
        <v>14</v>
      </c>
      <c r="S325" s="203">
        <f t="shared" si="65"/>
        <v>45</v>
      </c>
      <c r="T325" s="203">
        <f t="shared" si="66"/>
        <v>50</v>
      </c>
      <c r="U325" s="146">
        <f t="shared" si="67"/>
        <v>50.6</v>
      </c>
      <c r="V325" s="145">
        <v>46</v>
      </c>
      <c r="W325" s="252">
        <v>110</v>
      </c>
      <c r="X325" s="179">
        <v>15</v>
      </c>
      <c r="Y325" s="179">
        <v>50</v>
      </c>
      <c r="Z325" s="145">
        <v>79</v>
      </c>
      <c r="AA325" s="145">
        <v>66</v>
      </c>
      <c r="AB325" s="430"/>
      <c r="AC325" s="154">
        <v>3</v>
      </c>
    </row>
    <row r="326" spans="1:29" ht="28.5" hidden="1" customHeight="1" x14ac:dyDescent="0.25">
      <c r="A326" s="135">
        <v>337</v>
      </c>
      <c r="B326" s="161" t="s">
        <v>444</v>
      </c>
      <c r="C326" s="161" t="s">
        <v>44</v>
      </c>
      <c r="D326" s="140"/>
      <c r="E326" s="141"/>
      <c r="F326" s="141"/>
      <c r="G326" s="139"/>
      <c r="H326" s="139"/>
      <c r="I326" s="139"/>
      <c r="J326" s="142"/>
      <c r="K326" s="142"/>
      <c r="L326" s="142"/>
      <c r="M326" s="144">
        <f>IF(I326&lt;VLOOKUP(L326,$M$331:$Q$339,2),0,VLOOKUP(L326,$M$331:$Q$339,3))</f>
        <v>0</v>
      </c>
      <c r="N326" s="145">
        <f t="shared" si="61"/>
        <v>0</v>
      </c>
      <c r="O326" s="146">
        <f t="shared" si="62"/>
        <v>0</v>
      </c>
      <c r="P326" s="145">
        <f t="shared" si="63"/>
        <v>0</v>
      </c>
      <c r="Q326" s="146">
        <f t="shared" si="64"/>
        <v>0</v>
      </c>
      <c r="R326" s="145">
        <f>IF(I326&lt;VLOOKUP(L326,$M$331:$Q$339,2),0,VLOOKUP(L326,$M$331:$Q$339,4))</f>
        <v>0</v>
      </c>
      <c r="S326" s="145">
        <f t="shared" si="65"/>
        <v>0</v>
      </c>
      <c r="T326" s="145">
        <f t="shared" si="66"/>
        <v>0</v>
      </c>
      <c r="U326" s="146">
        <f t="shared" si="67"/>
        <v>0</v>
      </c>
      <c r="V326" s="145">
        <f>IF(I326&lt;VLOOKUP(L326,$M$331:$Q$339,2),0,VLOOKUP(L326,$M$331:$Q$339,5))</f>
        <v>0</v>
      </c>
      <c r="W326" s="151"/>
      <c r="X326" s="151"/>
      <c r="Y326" s="151"/>
      <c r="AB326" s="154"/>
    </row>
    <row r="327" spans="1:29" s="319" customFormat="1" ht="26.25" customHeight="1" x14ac:dyDescent="0.25">
      <c r="A327" s="517" t="s">
        <v>659</v>
      </c>
      <c r="B327" s="517"/>
      <c r="C327" s="310"/>
      <c r="D327" s="229"/>
      <c r="E327" s="229"/>
      <c r="F327" s="191"/>
      <c r="G327" s="191"/>
      <c r="H327" s="191"/>
      <c r="I327" s="191"/>
      <c r="J327" s="191"/>
      <c r="K327" s="191"/>
      <c r="L327" s="191"/>
      <c r="M327" s="191"/>
      <c r="N327" s="191"/>
      <c r="O327" s="229"/>
      <c r="P327" s="191"/>
      <c r="Q327" s="155"/>
      <c r="R327" s="156"/>
      <c r="S327" s="273"/>
      <c r="T327" s="273"/>
      <c r="U327" s="155"/>
      <c r="V327" s="156"/>
      <c r="W327" s="276" t="s">
        <v>1013</v>
      </c>
      <c r="X327" s="273"/>
      <c r="Y327" s="273"/>
      <c r="AB327" s="523"/>
    </row>
    <row r="328" spans="1:29" s="319" customFormat="1" ht="18.75" customHeight="1" x14ac:dyDescent="0.25">
      <c r="A328" s="522"/>
      <c r="B328" s="522"/>
      <c r="C328" s="522"/>
      <c r="D328" s="489"/>
      <c r="E328" s="489"/>
      <c r="F328" s="522"/>
      <c r="G328" s="522"/>
      <c r="H328" s="522"/>
      <c r="I328" s="522"/>
      <c r="J328" s="522"/>
      <c r="K328" s="522"/>
      <c r="L328" s="522"/>
      <c r="M328" s="522"/>
      <c r="N328" s="522"/>
      <c r="O328" s="489"/>
      <c r="P328" s="522"/>
      <c r="Q328" s="155"/>
      <c r="R328" s="156"/>
      <c r="S328" s="273"/>
      <c r="T328" s="273"/>
      <c r="U328" s="155"/>
      <c r="V328" s="156"/>
      <c r="W328" s="273"/>
      <c r="X328" s="273"/>
      <c r="Y328" s="273"/>
      <c r="AB328" s="523"/>
    </row>
    <row r="330" spans="1:29" x14ac:dyDescent="0.25">
      <c r="A330" s="502"/>
      <c r="B330" s="503"/>
      <c r="C330" s="503"/>
      <c r="D330" s="501" t="s">
        <v>643</v>
      </c>
      <c r="M330" s="274" t="s">
        <v>639</v>
      </c>
      <c r="N330" s="220" t="s">
        <v>640</v>
      </c>
      <c r="O330" s="171" t="s">
        <v>636</v>
      </c>
      <c r="P330" s="274" t="s">
        <v>638</v>
      </c>
      <c r="Q330" s="171" t="s">
        <v>637</v>
      </c>
      <c r="R330" s="172"/>
    </row>
    <row r="331" spans="1:29" x14ac:dyDescent="0.25">
      <c r="A331" s="502"/>
      <c r="B331" s="503"/>
      <c r="C331" s="503"/>
      <c r="D331" s="501"/>
      <c r="M331" s="274">
        <v>0</v>
      </c>
      <c r="N331" s="220">
        <v>33</v>
      </c>
      <c r="O331" s="171">
        <v>3</v>
      </c>
      <c r="P331" s="274">
        <v>0</v>
      </c>
      <c r="Q331" s="171">
        <v>0</v>
      </c>
      <c r="R331" s="172"/>
    </row>
    <row r="332" spans="1:29" x14ac:dyDescent="0.25">
      <c r="A332" s="502"/>
      <c r="B332" s="503"/>
      <c r="C332" s="504"/>
      <c r="D332" s="501"/>
      <c r="M332" s="274">
        <v>1.01</v>
      </c>
      <c r="N332" s="220">
        <v>33</v>
      </c>
      <c r="O332" s="171">
        <v>5</v>
      </c>
      <c r="P332" s="274">
        <v>25</v>
      </c>
      <c r="Q332" s="171">
        <v>50</v>
      </c>
      <c r="R332" s="172"/>
    </row>
    <row r="333" spans="1:29" x14ac:dyDescent="0.25">
      <c r="A333" s="502"/>
      <c r="B333" s="503"/>
      <c r="C333" s="503"/>
      <c r="D333" s="501" t="s">
        <v>430</v>
      </c>
      <c r="M333" s="274">
        <v>2.0099999999999998</v>
      </c>
      <c r="N333" s="220">
        <v>33</v>
      </c>
      <c r="O333" s="171">
        <v>7</v>
      </c>
      <c r="P333" s="274">
        <v>25</v>
      </c>
      <c r="Q333" s="171">
        <v>50</v>
      </c>
      <c r="R333" s="172"/>
    </row>
    <row r="334" spans="1:29" x14ac:dyDescent="0.25">
      <c r="A334" s="502"/>
      <c r="B334" s="505"/>
      <c r="C334" s="505"/>
      <c r="M334" s="274">
        <v>4.01</v>
      </c>
      <c r="N334" s="220">
        <v>33</v>
      </c>
      <c r="O334" s="171">
        <v>8</v>
      </c>
      <c r="P334" s="274">
        <v>25</v>
      </c>
      <c r="Q334" s="171">
        <v>50</v>
      </c>
      <c r="R334" s="172"/>
    </row>
    <row r="335" spans="1:29" x14ac:dyDescent="0.25">
      <c r="M335" s="274">
        <v>6.01</v>
      </c>
      <c r="N335" s="220">
        <v>33</v>
      </c>
      <c r="O335" s="171">
        <v>10</v>
      </c>
      <c r="P335" s="274">
        <v>25</v>
      </c>
      <c r="Q335" s="171">
        <v>50</v>
      </c>
      <c r="R335" s="172"/>
    </row>
    <row r="336" spans="1:29" x14ac:dyDescent="0.25">
      <c r="M336" s="274">
        <v>8.01</v>
      </c>
      <c r="N336" s="220">
        <v>33</v>
      </c>
      <c r="O336" s="171">
        <v>12</v>
      </c>
      <c r="P336" s="274">
        <v>25</v>
      </c>
      <c r="Q336" s="171">
        <v>50</v>
      </c>
      <c r="R336" s="172"/>
    </row>
    <row r="337" spans="13:18" x14ac:dyDescent="0.25">
      <c r="M337" s="274">
        <v>10.01</v>
      </c>
      <c r="N337" s="220">
        <v>33</v>
      </c>
      <c r="O337" s="171">
        <v>15</v>
      </c>
      <c r="P337" s="274">
        <v>25</v>
      </c>
      <c r="Q337" s="171">
        <v>50</v>
      </c>
      <c r="R337" s="172"/>
    </row>
    <row r="338" spans="13:18" x14ac:dyDescent="0.25">
      <c r="M338" s="274">
        <v>12.01</v>
      </c>
      <c r="N338" s="220">
        <v>33</v>
      </c>
      <c r="O338" s="171">
        <v>18</v>
      </c>
      <c r="P338" s="274">
        <v>25</v>
      </c>
      <c r="Q338" s="171">
        <v>50</v>
      </c>
      <c r="R338" s="172"/>
    </row>
    <row r="339" spans="13:18" x14ac:dyDescent="0.25">
      <c r="M339" s="274">
        <v>100000</v>
      </c>
      <c r="N339" s="220">
        <v>33</v>
      </c>
      <c r="O339" s="171">
        <v>18</v>
      </c>
      <c r="P339" s="274">
        <v>25</v>
      </c>
      <c r="Q339" s="171">
        <v>50</v>
      </c>
      <c r="R339" s="172"/>
    </row>
  </sheetData>
  <autoFilter ref="A8:AC328">
    <filterColumn colId="22">
      <filters>
        <filter val="*"/>
        <filter val="1"/>
        <filter val="10"/>
        <filter val="100"/>
        <filter val="11"/>
        <filter val="110"/>
        <filter val="112"/>
        <filter val="12"/>
        <filter val="12 апреля 2020 г."/>
        <filter val="129"/>
        <filter val="13"/>
        <filter val="137"/>
        <filter val="14"/>
        <filter val="15"/>
        <filter val="150"/>
        <filter val="16"/>
        <filter val="19"/>
        <filter val="2"/>
        <filter val="20"/>
        <filter val="21"/>
        <filter val="22"/>
        <filter val="2248"/>
        <filter val="23"/>
        <filter val="25"/>
        <filter val="26"/>
        <filter val="28"/>
        <filter val="29"/>
        <filter val="3"/>
        <filter val="30"/>
        <filter val="36"/>
        <filter val="37"/>
        <filter val="4"/>
        <filter val="40"/>
        <filter val="46"/>
        <filter val="5"/>
        <filter val="50"/>
        <filter val="6"/>
        <filter val="60"/>
        <filter val="66"/>
        <filter val="7"/>
        <filter val="8"/>
        <filter val="80"/>
        <filter val="82"/>
        <filter val="9"/>
        <filter val="90"/>
      </filters>
    </filterColumn>
  </autoFilter>
  <mergeCells count="20">
    <mergeCell ref="P6:S6"/>
    <mergeCell ref="T6:T7"/>
    <mergeCell ref="U6:U7"/>
    <mergeCell ref="V6:V7"/>
    <mergeCell ref="Z4:Z7"/>
    <mergeCell ref="F4:F7"/>
    <mergeCell ref="AB4:AB7"/>
    <mergeCell ref="AA4:AA7"/>
    <mergeCell ref="A2:Y2"/>
    <mergeCell ref="A4:A7"/>
    <mergeCell ref="B4:B7"/>
    <mergeCell ref="C4:C7"/>
    <mergeCell ref="G4:I6"/>
    <mergeCell ref="J4:L6"/>
    <mergeCell ref="M4:V4"/>
    <mergeCell ref="W4:Y6"/>
    <mergeCell ref="M5:M7"/>
    <mergeCell ref="N5:N7"/>
    <mergeCell ref="O5:O7"/>
    <mergeCell ref="P5:V5"/>
  </mergeCells>
  <pageMargins left="0.43307086614173229" right="0.23622047244094491" top="0.49" bottom="0.35433070866141736" header="0.31496062992125984" footer="0.31496062992125984"/>
  <pageSetup paperSize="9" scale="62" fitToHeight="0" orientation="landscape" r:id="rId1"/>
  <headerFooter differentFirst="1">
    <oddHeader>&amp;C&amp;"Times New Roman,обычный"&amp;16&amp;P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XBZ339"/>
  <sheetViews>
    <sheetView view="pageBreakPreview" zoomScale="80" zoomScaleSheetLayoutView="80" workbookViewId="0">
      <pane xSplit="3" ySplit="9" topLeftCell="F77" activePane="bottomRight" state="frozen"/>
      <selection activeCell="A2" sqref="A2:X2"/>
      <selection pane="topRight" activeCell="A2" sqref="A2:X2"/>
      <selection pane="bottomLeft" activeCell="A2" sqref="A2:X2"/>
      <selection pane="bottomRight" activeCell="AE134" sqref="AE134"/>
    </sheetView>
  </sheetViews>
  <sheetFormatPr defaultRowHeight="15.75" outlineLevelCol="1" x14ac:dyDescent="0.25"/>
  <cols>
    <col min="1" max="1" width="6.5703125" style="169" customWidth="1"/>
    <col min="2" max="2" width="45.85546875" style="210" customWidth="1"/>
    <col min="3" max="3" width="18.5703125" style="210" customWidth="1"/>
    <col min="4" max="5" width="9.28515625" style="162" hidden="1" customWidth="1" outlineLevel="1"/>
    <col min="6" max="6" width="12" style="162" customWidth="1" collapsed="1"/>
    <col min="7" max="9" width="8.7109375" style="273" customWidth="1"/>
    <col min="10" max="12" width="6.42578125" style="275" customWidth="1"/>
    <col min="13" max="13" width="8.28515625" style="512" customWidth="1"/>
    <col min="14" max="14" width="8.28515625" style="222" customWidth="1"/>
    <col min="15" max="15" width="10.28515625" style="155" hidden="1" customWidth="1" outlineLevel="1"/>
    <col min="16" max="16" width="8" style="273" customWidth="1" collapsed="1"/>
    <col min="17" max="17" width="10.42578125" style="155" hidden="1" customWidth="1" outlineLevel="1"/>
    <col min="18" max="18" width="5" style="156" hidden="1" customWidth="1" outlineLevel="1"/>
    <col min="19" max="19" width="10.28515625" style="273" customWidth="1" collapsed="1"/>
    <col min="20" max="20" width="9" style="273" customWidth="1"/>
    <col min="21" max="21" width="10" style="155" hidden="1" customWidth="1" outlineLevel="1"/>
    <col min="22" max="22" width="5" style="156" hidden="1" customWidth="1" outlineLevel="1"/>
    <col min="23" max="23" width="6.7109375" style="260" customWidth="1" collapsed="1"/>
    <col min="24" max="24" width="7.42578125" style="156" customWidth="1"/>
    <col min="25" max="25" width="8" style="156" customWidth="1"/>
    <col min="26" max="26" width="6.7109375" style="154" customWidth="1"/>
    <col min="27" max="28" width="8.85546875" style="154" customWidth="1"/>
    <col min="29" max="29" width="14.5703125" style="431" customWidth="1"/>
    <col min="30" max="16384" width="9.140625" style="154"/>
  </cols>
  <sheetData>
    <row r="1" spans="1:16302" s="385" customFormat="1" ht="18.75" x14ac:dyDescent="0.3">
      <c r="A1" s="438"/>
      <c r="B1" s="439"/>
      <c r="C1" s="439"/>
      <c r="D1" s="105"/>
      <c r="E1" s="105"/>
      <c r="F1" s="510"/>
      <c r="G1" s="266"/>
      <c r="H1" s="266"/>
      <c r="I1" s="266"/>
      <c r="J1" s="269"/>
      <c r="K1" s="269"/>
      <c r="L1" s="269"/>
      <c r="M1" s="510"/>
      <c r="N1" s="266"/>
      <c r="O1" s="106"/>
      <c r="P1" s="266"/>
      <c r="Q1" s="106"/>
      <c r="R1" s="104"/>
      <c r="S1" s="266"/>
      <c r="T1" s="266"/>
      <c r="U1" s="106"/>
      <c r="V1" s="104"/>
      <c r="W1" s="266"/>
      <c r="X1" s="266"/>
      <c r="Y1" s="266"/>
      <c r="AC1" s="520"/>
    </row>
    <row r="2" spans="1:16302" s="441" customFormat="1" ht="18.75" x14ac:dyDescent="0.3">
      <c r="A2" s="610" t="s">
        <v>661</v>
      </c>
      <c r="B2" s="610"/>
      <c r="C2" s="610"/>
      <c r="D2" s="642"/>
      <c r="E2" s="642"/>
      <c r="F2" s="610"/>
      <c r="G2" s="610"/>
      <c r="H2" s="610"/>
      <c r="I2" s="610"/>
      <c r="J2" s="610"/>
      <c r="K2" s="610"/>
      <c r="L2" s="610"/>
      <c r="M2" s="610"/>
      <c r="N2" s="610"/>
      <c r="O2" s="642"/>
      <c r="P2" s="610"/>
      <c r="Q2" s="642"/>
      <c r="R2" s="642"/>
      <c r="S2" s="610"/>
      <c r="T2" s="610"/>
      <c r="U2" s="642"/>
      <c r="V2" s="642"/>
      <c r="W2" s="610"/>
      <c r="X2" s="610"/>
      <c r="Y2" s="610"/>
      <c r="AC2" s="521"/>
    </row>
    <row r="3" spans="1:16302" s="385" customFormat="1" ht="18.75" x14ac:dyDescent="0.3">
      <c r="A3" s="438"/>
      <c r="B3" s="439"/>
      <c r="C3" s="439"/>
      <c r="D3" s="107"/>
      <c r="E3" s="107"/>
      <c r="F3" s="511"/>
      <c r="G3" s="267"/>
      <c r="H3" s="267"/>
      <c r="I3" s="267"/>
      <c r="J3" s="270"/>
      <c r="K3" s="270"/>
      <c r="L3" s="270"/>
      <c r="M3" s="511"/>
      <c r="N3" s="267"/>
      <c r="O3" s="109"/>
      <c r="P3" s="267"/>
      <c r="Q3" s="109"/>
      <c r="R3" s="108"/>
      <c r="S3" s="267"/>
      <c r="T3" s="267"/>
      <c r="U3" s="109"/>
      <c r="V3" s="108"/>
      <c r="W3" s="267"/>
      <c r="X3" s="267"/>
      <c r="Y3" s="267"/>
      <c r="AC3" s="520"/>
    </row>
    <row r="4" spans="1:16302" s="164" customFormat="1" ht="15.75" customHeight="1" x14ac:dyDescent="0.25">
      <c r="A4" s="643" t="s">
        <v>0</v>
      </c>
      <c r="B4" s="643" t="s">
        <v>604</v>
      </c>
      <c r="C4" s="643" t="s">
        <v>603</v>
      </c>
      <c r="D4" s="334" t="s">
        <v>1</v>
      </c>
      <c r="E4" s="334" t="s">
        <v>1</v>
      </c>
      <c r="F4" s="639" t="s">
        <v>1</v>
      </c>
      <c r="G4" s="602" t="s">
        <v>589</v>
      </c>
      <c r="H4" s="603"/>
      <c r="I4" s="604"/>
      <c r="J4" s="618" t="s">
        <v>590</v>
      </c>
      <c r="K4" s="619"/>
      <c r="L4" s="620"/>
      <c r="M4" s="644" t="s">
        <v>591</v>
      </c>
      <c r="N4" s="633"/>
      <c r="O4" s="634"/>
      <c r="P4" s="633"/>
      <c r="Q4" s="634"/>
      <c r="R4" s="634"/>
      <c r="S4" s="633"/>
      <c r="T4" s="633"/>
      <c r="U4" s="634"/>
      <c r="V4" s="645"/>
      <c r="W4" s="646" t="s">
        <v>629</v>
      </c>
      <c r="X4" s="647"/>
      <c r="Y4" s="648"/>
      <c r="Z4" s="608" t="s">
        <v>654</v>
      </c>
      <c r="AA4" s="659" t="s">
        <v>655</v>
      </c>
      <c r="AB4" s="553"/>
      <c r="AC4" s="584" t="s">
        <v>958</v>
      </c>
    </row>
    <row r="5" spans="1:16302" s="164" customFormat="1" x14ac:dyDescent="0.25">
      <c r="A5" s="643"/>
      <c r="B5" s="643"/>
      <c r="C5" s="643"/>
      <c r="D5" s="335"/>
      <c r="E5" s="336"/>
      <c r="F5" s="640"/>
      <c r="G5" s="605"/>
      <c r="H5" s="606"/>
      <c r="I5" s="607"/>
      <c r="J5" s="621"/>
      <c r="K5" s="622"/>
      <c r="L5" s="623"/>
      <c r="M5" s="613" t="s">
        <v>595</v>
      </c>
      <c r="N5" s="627" t="s">
        <v>632</v>
      </c>
      <c r="O5" s="655" t="s">
        <v>626</v>
      </c>
      <c r="P5" s="632" t="s">
        <v>596</v>
      </c>
      <c r="Q5" s="634"/>
      <c r="R5" s="634"/>
      <c r="S5" s="635"/>
      <c r="T5" s="635"/>
      <c r="U5" s="634"/>
      <c r="V5" s="645"/>
      <c r="W5" s="649"/>
      <c r="X5" s="650"/>
      <c r="Y5" s="651"/>
      <c r="Z5" s="609"/>
      <c r="AA5" s="660"/>
      <c r="AB5" s="554"/>
      <c r="AC5" s="584"/>
    </row>
    <row r="6" spans="1:16302" s="164" customFormat="1" x14ac:dyDescent="0.25">
      <c r="A6" s="643"/>
      <c r="B6" s="643"/>
      <c r="C6" s="643"/>
      <c r="D6" s="337"/>
      <c r="E6" s="338"/>
      <c r="F6" s="640"/>
      <c r="G6" s="615"/>
      <c r="H6" s="616"/>
      <c r="I6" s="617"/>
      <c r="J6" s="624"/>
      <c r="K6" s="625"/>
      <c r="L6" s="626"/>
      <c r="M6" s="613"/>
      <c r="N6" s="627"/>
      <c r="O6" s="655"/>
      <c r="P6" s="613" t="s">
        <v>593</v>
      </c>
      <c r="Q6" s="656"/>
      <c r="R6" s="656"/>
      <c r="S6" s="613"/>
      <c r="T6" s="631" t="s">
        <v>624</v>
      </c>
      <c r="U6" s="655" t="s">
        <v>628</v>
      </c>
      <c r="V6" s="657" t="s">
        <v>597</v>
      </c>
      <c r="W6" s="652"/>
      <c r="X6" s="653"/>
      <c r="Y6" s="654"/>
      <c r="Z6" s="609"/>
      <c r="AA6" s="660"/>
      <c r="AB6" s="554"/>
      <c r="AC6" s="584"/>
    </row>
    <row r="7" spans="1:16302" s="165" customFormat="1" ht="94.5" x14ac:dyDescent="0.25">
      <c r="A7" s="643"/>
      <c r="B7" s="643"/>
      <c r="C7" s="643"/>
      <c r="D7" s="546">
        <v>2018</v>
      </c>
      <c r="E7" s="546">
        <v>2019</v>
      </c>
      <c r="F7" s="641"/>
      <c r="G7" s="544">
        <v>2018</v>
      </c>
      <c r="H7" s="544">
        <v>2019</v>
      </c>
      <c r="I7" s="544">
        <v>2020</v>
      </c>
      <c r="J7" s="544">
        <v>2018</v>
      </c>
      <c r="K7" s="544">
        <v>2019</v>
      </c>
      <c r="L7" s="544">
        <v>2020</v>
      </c>
      <c r="M7" s="613"/>
      <c r="N7" s="627"/>
      <c r="O7" s="655"/>
      <c r="P7" s="544" t="s">
        <v>600</v>
      </c>
      <c r="Q7" s="545" t="s">
        <v>627</v>
      </c>
      <c r="R7" s="546" t="s">
        <v>597</v>
      </c>
      <c r="S7" s="544" t="s">
        <v>594</v>
      </c>
      <c r="T7" s="631"/>
      <c r="U7" s="655"/>
      <c r="V7" s="658"/>
      <c r="W7" s="547" t="s">
        <v>571</v>
      </c>
      <c r="X7" s="546" t="s">
        <v>598</v>
      </c>
      <c r="Y7" s="546" t="s">
        <v>624</v>
      </c>
      <c r="Z7" s="609"/>
      <c r="AA7" s="660"/>
      <c r="AB7" s="554" t="s">
        <v>1057</v>
      </c>
      <c r="AC7" s="584"/>
    </row>
    <row r="8" spans="1:16302" s="166" customFormat="1" x14ac:dyDescent="0.25">
      <c r="A8" s="134">
        <v>1</v>
      </c>
      <c r="B8" s="135">
        <v>2</v>
      </c>
      <c r="C8" s="135">
        <v>3</v>
      </c>
      <c r="D8" s="546">
        <v>4</v>
      </c>
      <c r="E8" s="546">
        <v>5</v>
      </c>
      <c r="F8" s="546">
        <v>6</v>
      </c>
      <c r="G8" s="544">
        <v>7</v>
      </c>
      <c r="H8" s="544">
        <v>8</v>
      </c>
      <c r="I8" s="544">
        <v>9</v>
      </c>
      <c r="J8" s="544">
        <v>10</v>
      </c>
      <c r="K8" s="544">
        <v>11</v>
      </c>
      <c r="L8" s="544">
        <v>12</v>
      </c>
      <c r="M8" s="544">
        <v>13</v>
      </c>
      <c r="N8" s="543">
        <v>14</v>
      </c>
      <c r="O8" s="546"/>
      <c r="P8" s="544">
        <v>15</v>
      </c>
      <c r="Q8" s="546"/>
      <c r="R8" s="546"/>
      <c r="S8" s="544">
        <v>16</v>
      </c>
      <c r="T8" s="544">
        <v>17</v>
      </c>
      <c r="U8" s="546"/>
      <c r="V8" s="546"/>
      <c r="W8" s="547"/>
      <c r="X8" s="546"/>
      <c r="Y8" s="546"/>
      <c r="Z8" s="145"/>
      <c r="AA8" s="145"/>
      <c r="AB8" s="145"/>
      <c r="AC8" s="342"/>
      <c r="AD8" s="167"/>
      <c r="AE8" s="167"/>
      <c r="AF8" s="167"/>
      <c r="AG8" s="167"/>
      <c r="AH8" s="167"/>
      <c r="AI8" s="167"/>
      <c r="AJ8" s="167"/>
      <c r="AK8" s="167"/>
      <c r="AL8" s="167"/>
      <c r="AM8" s="167"/>
      <c r="AN8" s="167"/>
    </row>
    <row r="9" spans="1:16302" s="167" customFormat="1" x14ac:dyDescent="0.25">
      <c r="A9" s="135">
        <v>1</v>
      </c>
      <c r="B9" s="161" t="s">
        <v>653</v>
      </c>
      <c r="C9" s="191"/>
      <c r="D9" s="140"/>
      <c r="E9" s="141"/>
      <c r="F9" s="141"/>
      <c r="G9" s="257"/>
      <c r="H9" s="257"/>
      <c r="I9" s="257"/>
      <c r="J9" s="255"/>
      <c r="K9" s="255"/>
      <c r="L9" s="255"/>
      <c r="M9" s="262"/>
      <c r="N9" s="218">
        <f>SUM(N10:N326)</f>
        <v>2467</v>
      </c>
      <c r="O9" s="142"/>
      <c r="P9" s="257">
        <f>SUM(P10:P326)</f>
        <v>293</v>
      </c>
      <c r="Q9" s="142"/>
      <c r="R9" s="139"/>
      <c r="S9" s="257">
        <f>SUM(S10:S326)</f>
        <v>1210</v>
      </c>
      <c r="T9" s="257">
        <f>SUM(T10:T326)</f>
        <v>964</v>
      </c>
      <c r="U9" s="139"/>
      <c r="V9" s="139"/>
      <c r="W9" s="250">
        <f>SUM(W10:W326)</f>
        <v>2248</v>
      </c>
      <c r="X9" s="139"/>
      <c r="Y9" s="139">
        <f>SUM(Y10:Y326)</f>
        <v>760</v>
      </c>
      <c r="Z9" s="139">
        <f>SUM(Z10:Z326)</f>
        <v>1930</v>
      </c>
      <c r="AA9" s="139">
        <f>SUM(AA10:AA326)</f>
        <v>1333</v>
      </c>
      <c r="AB9" s="139"/>
      <c r="AC9" s="342"/>
    </row>
    <row r="10" spans="1:16302" s="168" customFormat="1" ht="15.75" hidden="1" customHeight="1" x14ac:dyDescent="0.25">
      <c r="A10" s="135">
        <v>2</v>
      </c>
      <c r="B10" s="161" t="s">
        <v>838</v>
      </c>
      <c r="C10" s="161" t="s">
        <v>669</v>
      </c>
      <c r="D10" s="140"/>
      <c r="E10" s="141"/>
      <c r="F10" s="141">
        <v>39.72</v>
      </c>
      <c r="G10" s="139"/>
      <c r="H10" s="139"/>
      <c r="I10" s="139">
        <v>0</v>
      </c>
      <c r="J10" s="142"/>
      <c r="K10" s="142"/>
      <c r="L10" s="142"/>
      <c r="M10" s="144">
        <f>IF(I10&lt;VLOOKUP(L10,$M$331:$Q$339,2),0,VLOOKUP(L10,$M$331:$Q$339,3))</f>
        <v>0</v>
      </c>
      <c r="N10" s="145">
        <f>ROUNDDOWN(O10,0)</f>
        <v>0</v>
      </c>
      <c r="O10" s="146">
        <f>I10*M10/100</f>
        <v>0</v>
      </c>
      <c r="P10" s="145">
        <f>ROUNDDOWN(Q10,0)</f>
        <v>0</v>
      </c>
      <c r="Q10" s="146">
        <f>N10*R10/100</f>
        <v>0</v>
      </c>
      <c r="R10" s="145">
        <f>IF(I10&lt;VLOOKUP(L10,$M$331:$Q$339,2),0,VLOOKUP(L10,$M$331:$Q$339,4))</f>
        <v>0</v>
      </c>
      <c r="S10" s="145">
        <f>N10-P10-T10</f>
        <v>0</v>
      </c>
      <c r="T10" s="145">
        <f>ROUNDDOWN(U10,0)</f>
        <v>0</v>
      </c>
      <c r="U10" s="146">
        <f>N10*V10/100</f>
        <v>0</v>
      </c>
      <c r="V10" s="145">
        <f>IF(I10&lt;VLOOKUP(L10,$M$331:$Q$339,2),0,VLOOKUP(L10,$M$331:$Q$339,5))</f>
        <v>0</v>
      </c>
      <c r="W10" s="145"/>
      <c r="X10" s="145"/>
      <c r="Y10" s="145"/>
    </row>
    <row r="11" spans="1:16302" s="168" customFormat="1" ht="31.5" hidden="1" customHeight="1" x14ac:dyDescent="0.25">
      <c r="A11" s="135">
        <v>3</v>
      </c>
      <c r="B11" s="161" t="s">
        <v>668</v>
      </c>
      <c r="C11" s="161" t="s">
        <v>669</v>
      </c>
      <c r="D11" s="140"/>
      <c r="E11" s="141"/>
      <c r="F11" s="141">
        <v>0</v>
      </c>
      <c r="G11" s="139"/>
      <c r="H11" s="139"/>
      <c r="I11" s="139">
        <v>0</v>
      </c>
      <c r="J11" s="142"/>
      <c r="K11" s="142"/>
      <c r="L11" s="142"/>
      <c r="M11" s="144">
        <f t="shared" ref="M11:M74" si="0">IF(I11&lt;VLOOKUP(L11,$M$331:$Q$339,2),0,VLOOKUP(L11,$M$331:$Q$339,3))</f>
        <v>0</v>
      </c>
      <c r="N11" s="145">
        <f t="shared" ref="N11:N74" si="1">ROUNDDOWN(O11,0)</f>
        <v>0</v>
      </c>
      <c r="O11" s="146">
        <f t="shared" ref="O11:O74" si="2">I11*M11/100</f>
        <v>0</v>
      </c>
      <c r="P11" s="145">
        <f t="shared" ref="P11:P74" si="3">ROUNDDOWN(Q11,0)</f>
        <v>0</v>
      </c>
      <c r="Q11" s="146">
        <f t="shared" ref="Q11:Q74" si="4">N11*R11/100</f>
        <v>0</v>
      </c>
      <c r="R11" s="145">
        <f>IF(I11&lt;VLOOKUP(L11,$M$331:$Q$339,2),0,VLOOKUP(L11,$M$331:$Q$339,4))</f>
        <v>0</v>
      </c>
      <c r="S11" s="145">
        <f t="shared" ref="S11:S74" si="5">N11-P11-T11</f>
        <v>0</v>
      </c>
      <c r="T11" s="145">
        <f t="shared" ref="T11:T74" si="6">ROUNDDOWN(U11,0)</f>
        <v>0</v>
      </c>
      <c r="U11" s="146">
        <f t="shared" ref="U11:U74" si="7">N11*V11/100</f>
        <v>0</v>
      </c>
      <c r="V11" s="145">
        <f>IF(I11&lt;VLOOKUP(L11,$M$331:$Q$339,2),0,VLOOKUP(L11,$M$331:$Q$339,5))</f>
        <v>0</v>
      </c>
      <c r="W11" s="145"/>
      <c r="X11" s="145"/>
      <c r="Y11" s="145"/>
    </row>
    <row r="12" spans="1:16302" s="168" customFormat="1" ht="30.75" customHeight="1" x14ac:dyDescent="0.25">
      <c r="A12" s="135">
        <v>4</v>
      </c>
      <c r="B12" s="161" t="s">
        <v>47</v>
      </c>
      <c r="C12" s="161" t="s">
        <v>669</v>
      </c>
      <c r="D12" s="140"/>
      <c r="E12" s="141"/>
      <c r="F12" s="141">
        <v>385.33</v>
      </c>
      <c r="G12" s="257">
        <v>261</v>
      </c>
      <c r="H12" s="257">
        <v>253</v>
      </c>
      <c r="I12" s="257">
        <v>281</v>
      </c>
      <c r="J12" s="255">
        <v>0.68</v>
      </c>
      <c r="K12" s="255">
        <v>0.66</v>
      </c>
      <c r="L12" s="255">
        <f>I12/F12</f>
        <v>0.7292450626735526</v>
      </c>
      <c r="M12" s="200">
        <f t="shared" si="0"/>
        <v>3</v>
      </c>
      <c r="N12" s="219">
        <f t="shared" si="1"/>
        <v>8</v>
      </c>
      <c r="O12" s="146">
        <f t="shared" si="2"/>
        <v>8.43</v>
      </c>
      <c r="P12" s="203">
        <f t="shared" si="3"/>
        <v>2</v>
      </c>
      <c r="Q12" s="146">
        <f t="shared" si="4"/>
        <v>2</v>
      </c>
      <c r="R12" s="145">
        <v>25</v>
      </c>
      <c r="S12" s="203">
        <f t="shared" si="5"/>
        <v>2</v>
      </c>
      <c r="T12" s="203">
        <f t="shared" si="6"/>
        <v>4</v>
      </c>
      <c r="U12" s="146">
        <f t="shared" si="7"/>
        <v>4</v>
      </c>
      <c r="V12" s="145">
        <v>50</v>
      </c>
      <c r="W12" s="251">
        <v>10</v>
      </c>
      <c r="X12" s="145">
        <v>0</v>
      </c>
      <c r="Y12" s="145">
        <v>0</v>
      </c>
      <c r="Z12" s="145">
        <v>7</v>
      </c>
      <c r="AA12" s="145">
        <v>5</v>
      </c>
      <c r="AB12" s="145">
        <f>AA12*100/Z12</f>
        <v>71.428571428571431</v>
      </c>
      <c r="AC12" s="287" t="s">
        <v>1010</v>
      </c>
      <c r="AD12" s="168">
        <v>5</v>
      </c>
    </row>
    <row r="13" spans="1:16302" s="168" customFormat="1" ht="0.75" hidden="1" customHeight="1" x14ac:dyDescent="0.25">
      <c r="A13" s="135">
        <v>5</v>
      </c>
      <c r="B13" s="161" t="s">
        <v>2</v>
      </c>
      <c r="C13" s="161" t="s">
        <v>669</v>
      </c>
      <c r="D13" s="140"/>
      <c r="E13" s="141"/>
      <c r="F13" s="141">
        <v>0</v>
      </c>
      <c r="G13" s="139"/>
      <c r="H13" s="139"/>
      <c r="I13" s="139">
        <v>0</v>
      </c>
      <c r="J13" s="142"/>
      <c r="K13" s="142"/>
      <c r="L13" s="142"/>
      <c r="M13" s="144">
        <f t="shared" si="0"/>
        <v>0</v>
      </c>
      <c r="N13" s="145">
        <f t="shared" si="1"/>
        <v>0</v>
      </c>
      <c r="O13" s="146">
        <f t="shared" si="2"/>
        <v>0</v>
      </c>
      <c r="P13" s="145">
        <f t="shared" si="3"/>
        <v>0</v>
      </c>
      <c r="Q13" s="146">
        <f t="shared" si="4"/>
        <v>0</v>
      </c>
      <c r="R13" s="145">
        <f>IF(I13&lt;VLOOKUP(L13,$M$331:$Q$339,2),0,VLOOKUP(L13,$M$331:$Q$339,4))</f>
        <v>0</v>
      </c>
      <c r="S13" s="145">
        <f t="shared" si="5"/>
        <v>0</v>
      </c>
      <c r="T13" s="145">
        <f t="shared" si="6"/>
        <v>0</v>
      </c>
      <c r="U13" s="146">
        <f t="shared" si="7"/>
        <v>0</v>
      </c>
      <c r="V13" s="145">
        <f>IF(I13&lt;VLOOKUP(L13,$M$331:$Q$339,2),0,VLOOKUP(L13,$M$331:$Q$339,5))</f>
        <v>0</v>
      </c>
      <c r="W13" s="145"/>
      <c r="X13" s="145"/>
      <c r="Y13" s="145"/>
    </row>
    <row r="14" spans="1:16302" s="168" customFormat="1" ht="31.5" customHeight="1" x14ac:dyDescent="0.25">
      <c r="A14" s="135">
        <v>6</v>
      </c>
      <c r="B14" s="161" t="s">
        <v>195</v>
      </c>
      <c r="C14" s="161" t="s">
        <v>669</v>
      </c>
      <c r="D14" s="140"/>
      <c r="E14" s="141"/>
      <c r="F14" s="141">
        <v>280.86</v>
      </c>
      <c r="G14" s="257">
        <v>76</v>
      </c>
      <c r="H14" s="257">
        <v>53</v>
      </c>
      <c r="I14" s="257">
        <v>68</v>
      </c>
      <c r="J14" s="255">
        <v>0.27</v>
      </c>
      <c r="K14" s="255">
        <v>0.19</v>
      </c>
      <c r="L14" s="255">
        <f>I14/F14</f>
        <v>0.24211350850957772</v>
      </c>
      <c r="M14" s="200">
        <f t="shared" si="0"/>
        <v>3</v>
      </c>
      <c r="N14" s="219">
        <f t="shared" si="1"/>
        <v>2</v>
      </c>
      <c r="O14" s="146">
        <f t="shared" si="2"/>
        <v>2.04</v>
      </c>
      <c r="P14" s="203">
        <f t="shared" si="3"/>
        <v>0</v>
      </c>
      <c r="Q14" s="146">
        <f t="shared" si="4"/>
        <v>0.5</v>
      </c>
      <c r="R14" s="145">
        <v>25</v>
      </c>
      <c r="S14" s="203">
        <f t="shared" si="5"/>
        <v>1</v>
      </c>
      <c r="T14" s="203">
        <f t="shared" si="6"/>
        <v>1</v>
      </c>
      <c r="U14" s="146">
        <f t="shared" si="7"/>
        <v>1</v>
      </c>
      <c r="V14" s="145">
        <v>50</v>
      </c>
      <c r="W14" s="259">
        <v>2</v>
      </c>
      <c r="X14" s="150">
        <v>0</v>
      </c>
      <c r="Y14" s="150">
        <v>1</v>
      </c>
      <c r="Z14" s="145">
        <v>1</v>
      </c>
      <c r="AA14" s="145">
        <v>0</v>
      </c>
      <c r="AB14" s="145">
        <f>AA14*100/Z14</f>
        <v>0</v>
      </c>
      <c r="AC14" s="430"/>
      <c r="AD14" s="153">
        <v>5</v>
      </c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  <c r="BA14" s="153"/>
      <c r="BB14" s="153"/>
      <c r="BC14" s="153"/>
      <c r="BD14" s="153"/>
      <c r="BE14" s="153"/>
      <c r="BF14" s="153"/>
      <c r="BG14" s="153"/>
      <c r="BH14" s="153"/>
      <c r="BI14" s="153"/>
      <c r="BJ14" s="153"/>
      <c r="BK14" s="153"/>
      <c r="BL14" s="153"/>
      <c r="BM14" s="153"/>
      <c r="BN14" s="153"/>
      <c r="BO14" s="153"/>
      <c r="BP14" s="153"/>
      <c r="BQ14" s="153"/>
      <c r="BR14" s="153"/>
      <c r="BS14" s="153"/>
      <c r="BT14" s="153"/>
      <c r="BU14" s="153"/>
      <c r="BV14" s="153"/>
      <c r="BW14" s="153"/>
      <c r="BX14" s="153"/>
      <c r="BY14" s="153"/>
      <c r="BZ14" s="153"/>
      <c r="CA14" s="153"/>
      <c r="CB14" s="153"/>
      <c r="CC14" s="153"/>
      <c r="CD14" s="153"/>
      <c r="CE14" s="153"/>
      <c r="CF14" s="153"/>
      <c r="CG14" s="153"/>
      <c r="CH14" s="153"/>
      <c r="CI14" s="153"/>
      <c r="CJ14" s="153"/>
      <c r="CK14" s="153"/>
      <c r="CL14" s="153"/>
      <c r="CM14" s="153"/>
      <c r="CN14" s="153"/>
      <c r="CO14" s="153"/>
      <c r="CP14" s="153"/>
      <c r="CQ14" s="153"/>
      <c r="CR14" s="153"/>
      <c r="CS14" s="153"/>
      <c r="CT14" s="153"/>
      <c r="CU14" s="153"/>
      <c r="CV14" s="153"/>
      <c r="CW14" s="153"/>
      <c r="CX14" s="153"/>
      <c r="CY14" s="153"/>
      <c r="CZ14" s="153"/>
      <c r="DA14" s="153"/>
      <c r="DB14" s="153"/>
      <c r="DC14" s="153"/>
      <c r="DD14" s="153"/>
      <c r="DE14" s="153"/>
      <c r="DF14" s="153"/>
      <c r="DG14" s="153"/>
      <c r="DH14" s="153"/>
      <c r="DI14" s="153"/>
      <c r="DJ14" s="153"/>
      <c r="DK14" s="153"/>
      <c r="DL14" s="153"/>
      <c r="DM14" s="153"/>
      <c r="DN14" s="153"/>
      <c r="DO14" s="153"/>
      <c r="DP14" s="153"/>
      <c r="DQ14" s="153"/>
      <c r="DR14" s="153"/>
      <c r="DS14" s="153"/>
      <c r="DT14" s="153"/>
      <c r="DU14" s="153"/>
      <c r="DV14" s="153"/>
      <c r="DW14" s="153"/>
      <c r="DX14" s="153"/>
      <c r="DY14" s="153"/>
      <c r="DZ14" s="153"/>
      <c r="EA14" s="153"/>
      <c r="EB14" s="153"/>
      <c r="EC14" s="153"/>
      <c r="ED14" s="153"/>
      <c r="EE14" s="153"/>
      <c r="EF14" s="153"/>
      <c r="EG14" s="153"/>
      <c r="EH14" s="153"/>
      <c r="EI14" s="153"/>
      <c r="EJ14" s="153"/>
      <c r="EK14" s="153"/>
      <c r="EL14" s="153"/>
      <c r="EM14" s="153"/>
      <c r="EN14" s="153"/>
      <c r="EO14" s="153"/>
      <c r="EP14" s="153"/>
      <c r="EQ14" s="153"/>
      <c r="ER14" s="153"/>
      <c r="ES14" s="153"/>
      <c r="ET14" s="153"/>
      <c r="EU14" s="153"/>
      <c r="EV14" s="153"/>
      <c r="EW14" s="153"/>
      <c r="EX14" s="153"/>
      <c r="EY14" s="153"/>
      <c r="EZ14" s="153"/>
      <c r="FA14" s="153"/>
      <c r="FB14" s="153"/>
      <c r="FC14" s="153"/>
      <c r="FD14" s="153"/>
      <c r="FE14" s="153"/>
      <c r="FF14" s="153"/>
      <c r="FG14" s="153"/>
      <c r="FH14" s="153"/>
      <c r="FI14" s="153"/>
      <c r="FJ14" s="153"/>
      <c r="FK14" s="153"/>
      <c r="FL14" s="153"/>
      <c r="FM14" s="153"/>
      <c r="FN14" s="153"/>
      <c r="FO14" s="153"/>
      <c r="FP14" s="153"/>
      <c r="FQ14" s="153"/>
      <c r="FR14" s="153"/>
      <c r="FS14" s="153"/>
      <c r="FT14" s="153"/>
      <c r="FU14" s="153"/>
      <c r="FV14" s="153"/>
      <c r="FW14" s="153"/>
      <c r="FX14" s="153"/>
      <c r="FY14" s="153"/>
      <c r="FZ14" s="153"/>
      <c r="GA14" s="153"/>
      <c r="GB14" s="153"/>
      <c r="GC14" s="153"/>
      <c r="GD14" s="153"/>
      <c r="GE14" s="153"/>
      <c r="GF14" s="153"/>
      <c r="GG14" s="153"/>
      <c r="GH14" s="153"/>
      <c r="GI14" s="153"/>
      <c r="GJ14" s="153"/>
      <c r="GK14" s="153"/>
      <c r="GL14" s="153"/>
      <c r="GM14" s="153"/>
      <c r="GN14" s="153"/>
      <c r="GO14" s="153"/>
      <c r="GP14" s="153"/>
      <c r="GQ14" s="153"/>
      <c r="GR14" s="153"/>
      <c r="GS14" s="153"/>
      <c r="GT14" s="153"/>
      <c r="GU14" s="153"/>
      <c r="GV14" s="153"/>
      <c r="GW14" s="153"/>
      <c r="GX14" s="153"/>
      <c r="GY14" s="153"/>
      <c r="GZ14" s="153"/>
      <c r="HA14" s="153"/>
      <c r="HB14" s="153"/>
      <c r="HC14" s="153"/>
      <c r="HD14" s="153"/>
      <c r="HE14" s="153"/>
      <c r="HF14" s="153"/>
      <c r="HG14" s="153"/>
      <c r="HH14" s="153"/>
      <c r="HI14" s="153"/>
      <c r="HJ14" s="153"/>
      <c r="HK14" s="153"/>
      <c r="HL14" s="153"/>
      <c r="HM14" s="153"/>
      <c r="HN14" s="153"/>
      <c r="HO14" s="153"/>
      <c r="HP14" s="153"/>
      <c r="HQ14" s="153"/>
      <c r="HR14" s="153"/>
      <c r="HS14" s="153"/>
      <c r="HT14" s="153"/>
      <c r="HU14" s="153"/>
      <c r="HV14" s="153"/>
      <c r="HW14" s="153"/>
      <c r="HX14" s="153"/>
      <c r="HY14" s="153"/>
      <c r="HZ14" s="153"/>
      <c r="IA14" s="153"/>
      <c r="IB14" s="153"/>
      <c r="IC14" s="153"/>
      <c r="ID14" s="153"/>
      <c r="IE14" s="153"/>
      <c r="IF14" s="153"/>
      <c r="IG14" s="153"/>
      <c r="IH14" s="153"/>
      <c r="II14" s="153"/>
      <c r="IJ14" s="153"/>
      <c r="IK14" s="153"/>
      <c r="IL14" s="153"/>
      <c r="IM14" s="153"/>
      <c r="IN14" s="153"/>
      <c r="IO14" s="153"/>
      <c r="IP14" s="153"/>
      <c r="IQ14" s="153"/>
      <c r="IR14" s="153"/>
      <c r="IS14" s="153"/>
      <c r="IT14" s="153"/>
      <c r="IU14" s="153"/>
      <c r="IV14" s="153"/>
      <c r="IW14" s="153"/>
      <c r="IX14" s="153"/>
      <c r="IY14" s="153"/>
      <c r="IZ14" s="153"/>
      <c r="JA14" s="153"/>
      <c r="JB14" s="153"/>
      <c r="JC14" s="153"/>
      <c r="JD14" s="153"/>
      <c r="JE14" s="153"/>
      <c r="JF14" s="153"/>
      <c r="JG14" s="153"/>
      <c r="JH14" s="153"/>
      <c r="JI14" s="153"/>
      <c r="JJ14" s="153"/>
      <c r="JK14" s="153"/>
      <c r="JL14" s="153"/>
      <c r="JM14" s="153"/>
      <c r="JN14" s="153"/>
      <c r="JO14" s="153"/>
      <c r="JP14" s="153"/>
      <c r="JQ14" s="153"/>
      <c r="JR14" s="153"/>
      <c r="JS14" s="153"/>
      <c r="JT14" s="153"/>
      <c r="JU14" s="153"/>
      <c r="JV14" s="153"/>
      <c r="JW14" s="153"/>
      <c r="JX14" s="153"/>
      <c r="JY14" s="153"/>
      <c r="JZ14" s="153"/>
      <c r="KA14" s="153"/>
      <c r="KB14" s="153"/>
      <c r="KC14" s="153"/>
      <c r="KD14" s="153"/>
      <c r="KE14" s="153"/>
      <c r="KF14" s="153"/>
      <c r="KG14" s="153"/>
      <c r="KH14" s="153"/>
      <c r="KI14" s="153"/>
      <c r="KJ14" s="153"/>
      <c r="KK14" s="153"/>
      <c r="KL14" s="153"/>
      <c r="KM14" s="153"/>
      <c r="KN14" s="153"/>
      <c r="KO14" s="153"/>
      <c r="KP14" s="153"/>
      <c r="KQ14" s="153"/>
      <c r="KR14" s="153"/>
      <c r="KS14" s="153"/>
      <c r="KT14" s="153"/>
      <c r="KU14" s="153"/>
      <c r="KV14" s="153"/>
      <c r="KW14" s="153"/>
      <c r="KX14" s="153"/>
      <c r="KY14" s="153"/>
      <c r="KZ14" s="153"/>
      <c r="LA14" s="153"/>
      <c r="LB14" s="153"/>
      <c r="LC14" s="153"/>
      <c r="LD14" s="153"/>
      <c r="LE14" s="153"/>
      <c r="LF14" s="153"/>
      <c r="LG14" s="153"/>
      <c r="LH14" s="153"/>
      <c r="LI14" s="153"/>
      <c r="LJ14" s="153"/>
      <c r="LK14" s="153"/>
      <c r="LL14" s="153"/>
      <c r="LM14" s="153"/>
      <c r="LN14" s="153"/>
      <c r="LO14" s="153"/>
      <c r="LP14" s="153"/>
      <c r="LQ14" s="153"/>
      <c r="LR14" s="153"/>
      <c r="LS14" s="153"/>
      <c r="LT14" s="153"/>
      <c r="LU14" s="153"/>
      <c r="LV14" s="153"/>
      <c r="LW14" s="153"/>
      <c r="LX14" s="153"/>
      <c r="LY14" s="153"/>
      <c r="LZ14" s="153"/>
      <c r="MA14" s="153"/>
      <c r="MB14" s="153"/>
      <c r="MC14" s="153"/>
      <c r="MD14" s="153"/>
      <c r="ME14" s="153"/>
      <c r="MF14" s="153"/>
      <c r="MG14" s="153"/>
      <c r="MH14" s="153"/>
      <c r="MI14" s="153"/>
      <c r="MJ14" s="153"/>
      <c r="MK14" s="153"/>
      <c r="ML14" s="153"/>
      <c r="MM14" s="153"/>
      <c r="MN14" s="153"/>
      <c r="MO14" s="153"/>
      <c r="MP14" s="153"/>
      <c r="MQ14" s="153"/>
      <c r="MR14" s="153"/>
      <c r="MS14" s="153"/>
      <c r="MT14" s="153"/>
      <c r="MU14" s="153"/>
      <c r="MV14" s="153"/>
      <c r="MW14" s="153"/>
      <c r="MX14" s="153"/>
      <c r="MY14" s="153"/>
      <c r="MZ14" s="153"/>
      <c r="NA14" s="153"/>
      <c r="NB14" s="153"/>
      <c r="NC14" s="153"/>
      <c r="ND14" s="153"/>
      <c r="NE14" s="153"/>
      <c r="NF14" s="153"/>
      <c r="NG14" s="153"/>
      <c r="NH14" s="153"/>
      <c r="NI14" s="153"/>
      <c r="NJ14" s="153"/>
      <c r="NK14" s="153"/>
      <c r="NL14" s="153"/>
      <c r="NM14" s="153"/>
      <c r="NN14" s="153"/>
      <c r="NO14" s="153"/>
      <c r="NP14" s="153"/>
      <c r="NQ14" s="153"/>
      <c r="NR14" s="153"/>
      <c r="NS14" s="153"/>
      <c r="NT14" s="153"/>
      <c r="NU14" s="153"/>
      <c r="NV14" s="153"/>
      <c r="NW14" s="153"/>
      <c r="NX14" s="153"/>
      <c r="NY14" s="153"/>
      <c r="NZ14" s="153"/>
      <c r="OA14" s="153"/>
      <c r="OB14" s="153"/>
      <c r="OC14" s="153"/>
      <c r="OD14" s="153"/>
      <c r="OE14" s="153"/>
      <c r="OF14" s="153"/>
      <c r="OG14" s="153"/>
      <c r="OH14" s="153"/>
      <c r="OI14" s="153"/>
      <c r="OJ14" s="153"/>
      <c r="OK14" s="153"/>
      <c r="OL14" s="153"/>
      <c r="OM14" s="153"/>
      <c r="ON14" s="153"/>
      <c r="OO14" s="153"/>
      <c r="OP14" s="153"/>
      <c r="OQ14" s="153"/>
      <c r="OR14" s="153"/>
      <c r="OS14" s="153"/>
      <c r="OT14" s="153"/>
      <c r="OU14" s="153"/>
      <c r="OV14" s="153"/>
      <c r="OW14" s="153"/>
      <c r="OX14" s="153"/>
      <c r="OY14" s="153"/>
      <c r="OZ14" s="153"/>
      <c r="PA14" s="153"/>
      <c r="PB14" s="153"/>
      <c r="PC14" s="153"/>
      <c r="PD14" s="153"/>
      <c r="PE14" s="153"/>
      <c r="PF14" s="153"/>
      <c r="PG14" s="153"/>
      <c r="PH14" s="153"/>
      <c r="PI14" s="153"/>
      <c r="PJ14" s="153"/>
      <c r="PK14" s="153"/>
      <c r="PL14" s="153"/>
      <c r="PM14" s="153"/>
      <c r="PN14" s="153"/>
      <c r="PO14" s="153"/>
      <c r="PP14" s="153"/>
      <c r="PQ14" s="153"/>
      <c r="PR14" s="153"/>
      <c r="PS14" s="153"/>
      <c r="PT14" s="153"/>
      <c r="PU14" s="153"/>
      <c r="PV14" s="153"/>
      <c r="PW14" s="153"/>
      <c r="PX14" s="153"/>
      <c r="PY14" s="153"/>
      <c r="PZ14" s="153"/>
      <c r="QA14" s="153"/>
      <c r="QB14" s="153"/>
      <c r="QC14" s="153"/>
      <c r="QD14" s="153"/>
      <c r="QE14" s="153"/>
      <c r="QF14" s="153"/>
      <c r="QG14" s="153"/>
      <c r="QH14" s="153"/>
      <c r="QI14" s="153"/>
      <c r="QJ14" s="153"/>
      <c r="QK14" s="153"/>
      <c r="QL14" s="153"/>
      <c r="QM14" s="153"/>
      <c r="QN14" s="153"/>
      <c r="QO14" s="153"/>
      <c r="QP14" s="153"/>
      <c r="QQ14" s="153"/>
      <c r="QR14" s="153"/>
      <c r="QS14" s="153"/>
      <c r="QT14" s="153"/>
      <c r="QU14" s="153"/>
      <c r="QV14" s="153"/>
      <c r="QW14" s="153"/>
      <c r="QX14" s="153"/>
      <c r="QY14" s="153"/>
      <c r="QZ14" s="153"/>
      <c r="RA14" s="153"/>
      <c r="RB14" s="153"/>
      <c r="RC14" s="153"/>
      <c r="RD14" s="153"/>
      <c r="RE14" s="153"/>
      <c r="RF14" s="153"/>
      <c r="RG14" s="153"/>
      <c r="RH14" s="153"/>
      <c r="RI14" s="153"/>
      <c r="RJ14" s="153"/>
      <c r="RK14" s="153"/>
      <c r="RL14" s="153"/>
      <c r="RM14" s="153"/>
      <c r="RN14" s="153"/>
      <c r="RO14" s="153"/>
      <c r="RP14" s="153"/>
      <c r="RQ14" s="153"/>
      <c r="RR14" s="153"/>
      <c r="RS14" s="153"/>
      <c r="RT14" s="153"/>
      <c r="RU14" s="153"/>
      <c r="RV14" s="153"/>
      <c r="RW14" s="153"/>
      <c r="RX14" s="153"/>
      <c r="RY14" s="153"/>
      <c r="RZ14" s="153"/>
      <c r="SA14" s="153"/>
      <c r="SB14" s="153"/>
      <c r="SC14" s="153"/>
      <c r="SD14" s="153"/>
      <c r="SE14" s="153"/>
      <c r="SF14" s="153"/>
      <c r="SG14" s="153"/>
      <c r="SH14" s="153"/>
      <c r="SI14" s="153"/>
      <c r="SJ14" s="153"/>
      <c r="SK14" s="153"/>
      <c r="SL14" s="153"/>
      <c r="SM14" s="153"/>
      <c r="SN14" s="153"/>
      <c r="SO14" s="153"/>
      <c r="SP14" s="153"/>
      <c r="SQ14" s="153"/>
      <c r="SR14" s="153"/>
      <c r="SS14" s="153"/>
      <c r="ST14" s="153"/>
      <c r="SU14" s="153"/>
      <c r="SV14" s="153"/>
      <c r="SW14" s="153"/>
      <c r="SX14" s="153"/>
      <c r="SY14" s="153"/>
      <c r="SZ14" s="153"/>
      <c r="TA14" s="153"/>
      <c r="TB14" s="153"/>
      <c r="TC14" s="153"/>
      <c r="TD14" s="153"/>
      <c r="TE14" s="153"/>
      <c r="TF14" s="153"/>
      <c r="TG14" s="153"/>
      <c r="TH14" s="153"/>
      <c r="TI14" s="153"/>
      <c r="TJ14" s="153"/>
      <c r="TK14" s="153"/>
      <c r="TL14" s="153"/>
      <c r="TM14" s="153"/>
      <c r="TN14" s="153"/>
      <c r="TO14" s="153"/>
      <c r="TP14" s="153"/>
      <c r="TQ14" s="153"/>
      <c r="TR14" s="153"/>
      <c r="TS14" s="153"/>
      <c r="TT14" s="153"/>
      <c r="TU14" s="153"/>
      <c r="TV14" s="153"/>
      <c r="TW14" s="153"/>
      <c r="TX14" s="153"/>
      <c r="TY14" s="153"/>
      <c r="TZ14" s="153"/>
      <c r="UA14" s="153"/>
      <c r="UB14" s="153"/>
      <c r="UC14" s="153"/>
      <c r="UD14" s="153"/>
      <c r="UE14" s="153"/>
      <c r="UF14" s="153"/>
      <c r="UG14" s="153"/>
      <c r="UH14" s="153"/>
      <c r="UI14" s="153"/>
      <c r="UJ14" s="153"/>
      <c r="UK14" s="153"/>
      <c r="UL14" s="153"/>
      <c r="UM14" s="153"/>
      <c r="UN14" s="153"/>
      <c r="UO14" s="153"/>
      <c r="UP14" s="153"/>
      <c r="UQ14" s="153"/>
      <c r="UR14" s="153"/>
      <c r="US14" s="153"/>
      <c r="UT14" s="153"/>
      <c r="UU14" s="153"/>
      <c r="UV14" s="153"/>
      <c r="UW14" s="153"/>
      <c r="UX14" s="153"/>
      <c r="UY14" s="153"/>
      <c r="UZ14" s="153"/>
      <c r="VA14" s="153"/>
      <c r="VB14" s="153"/>
      <c r="VC14" s="153"/>
      <c r="VD14" s="153"/>
      <c r="VE14" s="153"/>
      <c r="VF14" s="153"/>
      <c r="VG14" s="153"/>
      <c r="VH14" s="153"/>
      <c r="VI14" s="153"/>
      <c r="VJ14" s="153"/>
      <c r="VK14" s="153"/>
      <c r="VL14" s="153"/>
      <c r="VM14" s="153"/>
      <c r="VN14" s="153"/>
      <c r="VO14" s="153"/>
      <c r="VP14" s="153"/>
      <c r="VQ14" s="153"/>
      <c r="VR14" s="153"/>
      <c r="VS14" s="153"/>
      <c r="VT14" s="153"/>
      <c r="VU14" s="153"/>
      <c r="VV14" s="153"/>
      <c r="VW14" s="153"/>
      <c r="VX14" s="153"/>
      <c r="VY14" s="153"/>
      <c r="VZ14" s="153"/>
      <c r="WA14" s="153"/>
      <c r="WB14" s="153"/>
      <c r="WC14" s="153"/>
      <c r="WD14" s="153"/>
      <c r="WE14" s="153"/>
      <c r="WF14" s="153"/>
      <c r="WG14" s="153"/>
      <c r="WH14" s="153"/>
      <c r="WI14" s="153"/>
      <c r="WJ14" s="153"/>
      <c r="WK14" s="153"/>
      <c r="WL14" s="153"/>
      <c r="WM14" s="153"/>
      <c r="WN14" s="153"/>
      <c r="WO14" s="153"/>
      <c r="WP14" s="153"/>
      <c r="WQ14" s="153"/>
      <c r="WR14" s="153"/>
      <c r="WS14" s="153"/>
      <c r="WT14" s="153"/>
      <c r="WU14" s="153"/>
      <c r="WV14" s="153"/>
      <c r="WW14" s="153"/>
      <c r="WX14" s="153"/>
      <c r="WY14" s="153"/>
      <c r="WZ14" s="153"/>
      <c r="XA14" s="153"/>
      <c r="XB14" s="153"/>
      <c r="XC14" s="153"/>
      <c r="XD14" s="153"/>
      <c r="XE14" s="153"/>
      <c r="XF14" s="153"/>
      <c r="XG14" s="153"/>
      <c r="XH14" s="153"/>
      <c r="XI14" s="153"/>
      <c r="XJ14" s="153"/>
      <c r="XK14" s="153"/>
      <c r="XL14" s="153"/>
      <c r="XM14" s="153"/>
      <c r="XN14" s="153"/>
      <c r="XO14" s="153"/>
      <c r="XP14" s="153"/>
      <c r="XQ14" s="153"/>
      <c r="XR14" s="153"/>
      <c r="XS14" s="153"/>
      <c r="XT14" s="153"/>
      <c r="XU14" s="153"/>
      <c r="XV14" s="153"/>
      <c r="XW14" s="153"/>
      <c r="XX14" s="153"/>
      <c r="XY14" s="153"/>
      <c r="XZ14" s="153"/>
      <c r="YA14" s="153"/>
      <c r="YB14" s="153"/>
      <c r="YC14" s="153"/>
      <c r="YD14" s="153"/>
      <c r="YE14" s="153"/>
      <c r="YF14" s="153"/>
      <c r="YG14" s="153"/>
      <c r="YH14" s="153"/>
      <c r="YI14" s="153"/>
      <c r="YJ14" s="153"/>
      <c r="YK14" s="153"/>
      <c r="YL14" s="153"/>
      <c r="YM14" s="153"/>
      <c r="YN14" s="153"/>
      <c r="YO14" s="153"/>
      <c r="YP14" s="153"/>
      <c r="YQ14" s="153"/>
      <c r="YR14" s="153"/>
      <c r="YS14" s="153"/>
      <c r="YT14" s="153"/>
      <c r="YU14" s="153"/>
      <c r="YV14" s="153"/>
      <c r="YW14" s="153"/>
      <c r="YX14" s="153"/>
      <c r="YY14" s="153"/>
      <c r="YZ14" s="153"/>
      <c r="ZA14" s="153"/>
      <c r="ZB14" s="153"/>
      <c r="ZC14" s="153"/>
      <c r="ZD14" s="153"/>
      <c r="ZE14" s="153"/>
      <c r="ZF14" s="153"/>
      <c r="ZG14" s="153"/>
      <c r="ZH14" s="153"/>
      <c r="ZI14" s="153"/>
      <c r="ZJ14" s="153"/>
      <c r="ZK14" s="153"/>
      <c r="ZL14" s="153"/>
      <c r="ZM14" s="153"/>
      <c r="ZN14" s="153"/>
      <c r="ZO14" s="153"/>
      <c r="ZP14" s="153"/>
      <c r="ZQ14" s="153"/>
      <c r="ZR14" s="153"/>
      <c r="ZS14" s="153"/>
      <c r="ZT14" s="153"/>
      <c r="ZU14" s="153"/>
      <c r="ZV14" s="153"/>
      <c r="ZW14" s="153"/>
      <c r="ZX14" s="153"/>
      <c r="ZY14" s="153"/>
      <c r="ZZ14" s="153"/>
      <c r="AAA14" s="153"/>
      <c r="AAB14" s="153"/>
      <c r="AAC14" s="153"/>
      <c r="AAD14" s="153"/>
      <c r="AAE14" s="153"/>
      <c r="AAF14" s="153"/>
      <c r="AAG14" s="153"/>
      <c r="AAH14" s="153"/>
      <c r="AAI14" s="153"/>
      <c r="AAJ14" s="153"/>
      <c r="AAK14" s="153"/>
      <c r="AAL14" s="153"/>
      <c r="AAM14" s="153"/>
      <c r="AAN14" s="153"/>
      <c r="AAO14" s="153"/>
      <c r="AAP14" s="153"/>
      <c r="AAQ14" s="153"/>
      <c r="AAR14" s="153"/>
      <c r="AAS14" s="153"/>
      <c r="AAT14" s="153"/>
      <c r="AAU14" s="153"/>
      <c r="AAV14" s="153"/>
      <c r="AAW14" s="153"/>
      <c r="AAX14" s="153"/>
      <c r="AAY14" s="153"/>
      <c r="AAZ14" s="153"/>
      <c r="ABA14" s="153"/>
      <c r="ABB14" s="153"/>
      <c r="ABC14" s="153"/>
      <c r="ABD14" s="153"/>
      <c r="ABE14" s="153"/>
      <c r="ABF14" s="153"/>
      <c r="ABG14" s="153"/>
      <c r="ABH14" s="153"/>
      <c r="ABI14" s="153"/>
      <c r="ABJ14" s="153"/>
      <c r="ABK14" s="153"/>
      <c r="ABL14" s="153"/>
      <c r="ABM14" s="153"/>
      <c r="ABN14" s="153"/>
      <c r="ABO14" s="153"/>
      <c r="ABP14" s="153"/>
      <c r="ABQ14" s="153"/>
      <c r="ABR14" s="153"/>
      <c r="ABS14" s="153"/>
      <c r="ABT14" s="153"/>
      <c r="ABU14" s="153"/>
      <c r="ABV14" s="153"/>
      <c r="ABW14" s="153"/>
      <c r="ABX14" s="153"/>
      <c r="ABY14" s="153"/>
      <c r="ABZ14" s="153"/>
      <c r="ACA14" s="153"/>
      <c r="ACB14" s="153"/>
      <c r="ACC14" s="153"/>
      <c r="ACD14" s="153"/>
      <c r="ACE14" s="153"/>
      <c r="ACF14" s="153"/>
      <c r="ACG14" s="153"/>
      <c r="ACH14" s="153"/>
      <c r="ACI14" s="153"/>
      <c r="ACJ14" s="153"/>
      <c r="ACK14" s="153"/>
      <c r="ACL14" s="153"/>
      <c r="ACM14" s="153"/>
      <c r="ACN14" s="153"/>
      <c r="ACO14" s="153"/>
      <c r="ACP14" s="153"/>
      <c r="ACQ14" s="153"/>
      <c r="ACR14" s="153"/>
      <c r="ACS14" s="153"/>
      <c r="ACT14" s="153"/>
      <c r="ACU14" s="153"/>
      <c r="ACV14" s="153"/>
      <c r="ACW14" s="153"/>
      <c r="ACX14" s="153"/>
      <c r="ACY14" s="153"/>
      <c r="ACZ14" s="153"/>
      <c r="ADA14" s="153"/>
      <c r="ADB14" s="153"/>
      <c r="ADC14" s="153"/>
      <c r="ADD14" s="153"/>
      <c r="ADE14" s="153"/>
      <c r="ADF14" s="153"/>
      <c r="ADG14" s="153"/>
      <c r="ADH14" s="153"/>
      <c r="ADI14" s="153"/>
      <c r="ADJ14" s="153"/>
      <c r="ADK14" s="153"/>
      <c r="ADL14" s="153"/>
      <c r="ADM14" s="153"/>
      <c r="ADN14" s="153"/>
      <c r="ADO14" s="153"/>
      <c r="ADP14" s="153"/>
      <c r="ADQ14" s="153"/>
      <c r="ADR14" s="153"/>
      <c r="ADS14" s="153"/>
      <c r="ADT14" s="153"/>
      <c r="ADU14" s="153"/>
      <c r="ADV14" s="153"/>
      <c r="ADW14" s="153"/>
      <c r="ADX14" s="153"/>
      <c r="ADY14" s="153"/>
      <c r="ADZ14" s="153"/>
      <c r="AEA14" s="153"/>
      <c r="AEB14" s="153"/>
      <c r="AEC14" s="153"/>
      <c r="AED14" s="153"/>
      <c r="AEE14" s="153"/>
      <c r="AEF14" s="153"/>
      <c r="AEG14" s="153"/>
      <c r="AEH14" s="153"/>
      <c r="AEI14" s="153"/>
      <c r="AEJ14" s="153"/>
      <c r="AEK14" s="153"/>
      <c r="AEL14" s="153"/>
      <c r="AEM14" s="153"/>
      <c r="AEN14" s="153"/>
      <c r="AEO14" s="153"/>
      <c r="AEP14" s="153"/>
      <c r="AEQ14" s="153"/>
      <c r="AER14" s="153"/>
      <c r="AES14" s="153"/>
      <c r="AET14" s="153"/>
      <c r="AEU14" s="153"/>
      <c r="AEV14" s="153"/>
      <c r="AEW14" s="153"/>
      <c r="AEX14" s="153"/>
      <c r="AEY14" s="153"/>
      <c r="AEZ14" s="153"/>
      <c r="AFA14" s="153"/>
      <c r="AFB14" s="153"/>
      <c r="AFC14" s="153"/>
      <c r="AFD14" s="153"/>
      <c r="AFE14" s="153"/>
      <c r="AFF14" s="153"/>
      <c r="AFG14" s="153"/>
      <c r="AFH14" s="153"/>
      <c r="AFI14" s="153"/>
      <c r="AFJ14" s="153"/>
      <c r="AFK14" s="153"/>
      <c r="AFL14" s="153"/>
      <c r="AFM14" s="153"/>
      <c r="AFN14" s="153"/>
      <c r="AFO14" s="153"/>
      <c r="AFP14" s="153"/>
      <c r="AFQ14" s="153"/>
      <c r="AFR14" s="153"/>
      <c r="AFS14" s="153"/>
      <c r="AFT14" s="153"/>
      <c r="AFU14" s="153"/>
      <c r="AFV14" s="153"/>
      <c r="AFW14" s="153"/>
      <c r="AFX14" s="153"/>
      <c r="AFY14" s="153"/>
      <c r="AFZ14" s="153"/>
      <c r="AGA14" s="153"/>
      <c r="AGB14" s="153"/>
      <c r="AGC14" s="153"/>
      <c r="AGD14" s="153"/>
      <c r="AGE14" s="153"/>
      <c r="AGF14" s="153"/>
      <c r="AGG14" s="153"/>
      <c r="AGH14" s="153"/>
      <c r="AGI14" s="153"/>
      <c r="AGJ14" s="153"/>
      <c r="AGK14" s="153"/>
      <c r="AGL14" s="153"/>
      <c r="AGM14" s="153"/>
      <c r="AGN14" s="153"/>
      <c r="AGO14" s="153"/>
      <c r="AGP14" s="153"/>
      <c r="AGQ14" s="153"/>
      <c r="AGR14" s="153"/>
      <c r="AGS14" s="153"/>
      <c r="AGT14" s="153"/>
      <c r="AGU14" s="153"/>
      <c r="AGV14" s="153"/>
      <c r="AGW14" s="153"/>
      <c r="AGX14" s="153"/>
      <c r="AGY14" s="153"/>
      <c r="AGZ14" s="153"/>
      <c r="AHA14" s="153"/>
      <c r="AHB14" s="153"/>
      <c r="AHC14" s="153"/>
      <c r="AHD14" s="153"/>
      <c r="AHE14" s="153"/>
      <c r="AHF14" s="153"/>
      <c r="AHG14" s="153"/>
      <c r="AHH14" s="153"/>
      <c r="AHI14" s="153"/>
      <c r="AHJ14" s="153"/>
      <c r="AHK14" s="153"/>
      <c r="AHL14" s="153"/>
      <c r="AHM14" s="153"/>
      <c r="AHN14" s="153"/>
      <c r="AHO14" s="153"/>
      <c r="AHP14" s="153"/>
      <c r="AHQ14" s="153"/>
      <c r="AHR14" s="153"/>
      <c r="AHS14" s="153"/>
      <c r="AHT14" s="153"/>
      <c r="AHU14" s="153"/>
      <c r="AHV14" s="153"/>
      <c r="AHW14" s="153"/>
      <c r="AHX14" s="153"/>
      <c r="AHY14" s="153"/>
      <c r="AHZ14" s="153"/>
      <c r="AIA14" s="153"/>
      <c r="AIB14" s="153"/>
      <c r="AIC14" s="153"/>
      <c r="AID14" s="153"/>
      <c r="AIE14" s="153"/>
      <c r="AIF14" s="153"/>
      <c r="AIG14" s="153"/>
      <c r="AIH14" s="153"/>
      <c r="AII14" s="153"/>
      <c r="AIJ14" s="153"/>
      <c r="AIK14" s="153"/>
      <c r="AIL14" s="153"/>
      <c r="AIM14" s="153"/>
      <c r="AIN14" s="153"/>
      <c r="AIO14" s="153"/>
      <c r="AIP14" s="153"/>
      <c r="AIQ14" s="153"/>
      <c r="AIR14" s="153"/>
      <c r="AIS14" s="153"/>
      <c r="AIT14" s="153"/>
      <c r="AIU14" s="153"/>
      <c r="AIV14" s="153"/>
      <c r="AIW14" s="153"/>
      <c r="AIX14" s="153"/>
      <c r="AIY14" s="153"/>
      <c r="AIZ14" s="153"/>
      <c r="AJA14" s="153"/>
      <c r="AJB14" s="153"/>
      <c r="AJC14" s="153"/>
      <c r="AJD14" s="153"/>
      <c r="AJE14" s="153"/>
      <c r="AJF14" s="153"/>
      <c r="AJG14" s="153"/>
      <c r="AJH14" s="153"/>
      <c r="AJI14" s="153"/>
      <c r="AJJ14" s="153"/>
      <c r="AJK14" s="153"/>
      <c r="AJL14" s="153"/>
      <c r="AJM14" s="153"/>
      <c r="AJN14" s="153"/>
      <c r="AJO14" s="153"/>
      <c r="AJP14" s="153"/>
      <c r="AJQ14" s="153"/>
      <c r="AJR14" s="153"/>
      <c r="AJS14" s="153"/>
      <c r="AJT14" s="153"/>
      <c r="AJU14" s="153"/>
      <c r="AJV14" s="153"/>
      <c r="AJW14" s="153"/>
      <c r="AJX14" s="153"/>
      <c r="AJY14" s="153"/>
      <c r="AJZ14" s="153"/>
      <c r="AKA14" s="153"/>
      <c r="AKB14" s="153"/>
      <c r="AKC14" s="153"/>
      <c r="AKD14" s="153"/>
      <c r="AKE14" s="153"/>
      <c r="AKF14" s="153"/>
      <c r="AKG14" s="153"/>
      <c r="AKH14" s="153"/>
      <c r="AKI14" s="153"/>
      <c r="AKJ14" s="153"/>
      <c r="AKK14" s="153"/>
      <c r="AKL14" s="153"/>
      <c r="AKM14" s="153"/>
      <c r="AKN14" s="153"/>
      <c r="AKO14" s="153"/>
      <c r="AKP14" s="153"/>
      <c r="AKQ14" s="153"/>
      <c r="AKR14" s="153"/>
      <c r="AKS14" s="153"/>
      <c r="AKT14" s="153"/>
      <c r="AKU14" s="153"/>
      <c r="AKV14" s="153"/>
      <c r="AKW14" s="153"/>
      <c r="AKX14" s="153"/>
      <c r="AKY14" s="153"/>
      <c r="AKZ14" s="153"/>
      <c r="ALA14" s="153"/>
      <c r="ALB14" s="153"/>
      <c r="ALC14" s="153"/>
      <c r="ALD14" s="153"/>
      <c r="ALE14" s="153"/>
      <c r="ALF14" s="153"/>
      <c r="ALG14" s="153"/>
      <c r="ALH14" s="153"/>
      <c r="ALI14" s="153"/>
      <c r="ALJ14" s="153"/>
      <c r="ALK14" s="153"/>
      <c r="ALL14" s="153"/>
      <c r="ALM14" s="153"/>
      <c r="ALN14" s="153"/>
      <c r="ALO14" s="153"/>
      <c r="ALP14" s="153"/>
      <c r="ALQ14" s="153"/>
      <c r="ALR14" s="153"/>
      <c r="ALS14" s="153"/>
      <c r="ALT14" s="153"/>
      <c r="ALU14" s="153"/>
      <c r="ALV14" s="153"/>
      <c r="ALW14" s="153"/>
      <c r="ALX14" s="153"/>
      <c r="ALY14" s="153"/>
      <c r="ALZ14" s="153"/>
      <c r="AMA14" s="153"/>
      <c r="AMB14" s="153"/>
      <c r="AMC14" s="153"/>
      <c r="AMD14" s="153"/>
      <c r="AME14" s="153"/>
      <c r="AMF14" s="153"/>
      <c r="AMG14" s="153"/>
      <c r="AMH14" s="153"/>
      <c r="AMI14" s="153"/>
      <c r="AMJ14" s="153"/>
      <c r="AMK14" s="153"/>
      <c r="AML14" s="153"/>
      <c r="AMM14" s="153"/>
      <c r="AMN14" s="153"/>
      <c r="AMO14" s="153"/>
      <c r="AMP14" s="153"/>
      <c r="AMQ14" s="153"/>
      <c r="AMR14" s="153"/>
      <c r="AMS14" s="153"/>
      <c r="AMT14" s="153"/>
      <c r="AMU14" s="153"/>
      <c r="AMV14" s="153"/>
      <c r="AMW14" s="153"/>
      <c r="AMX14" s="153"/>
      <c r="AMY14" s="153"/>
      <c r="AMZ14" s="153"/>
      <c r="ANA14" s="153"/>
      <c r="ANB14" s="153"/>
      <c r="ANC14" s="153"/>
      <c r="AND14" s="153"/>
      <c r="ANE14" s="153"/>
      <c r="ANF14" s="153"/>
      <c r="ANG14" s="153"/>
      <c r="ANH14" s="153"/>
      <c r="ANI14" s="153"/>
      <c r="ANJ14" s="153"/>
      <c r="ANK14" s="153"/>
      <c r="ANL14" s="153"/>
      <c r="ANM14" s="153"/>
      <c r="ANN14" s="153"/>
      <c r="ANO14" s="153"/>
      <c r="ANP14" s="153"/>
      <c r="ANQ14" s="153"/>
      <c r="ANR14" s="153"/>
      <c r="ANS14" s="153"/>
      <c r="ANT14" s="153"/>
      <c r="ANU14" s="153"/>
      <c r="ANV14" s="153"/>
      <c r="ANW14" s="153"/>
      <c r="ANX14" s="153"/>
      <c r="ANY14" s="153"/>
      <c r="ANZ14" s="153"/>
      <c r="AOA14" s="153"/>
      <c r="AOB14" s="153"/>
      <c r="AOC14" s="153"/>
      <c r="AOD14" s="153"/>
      <c r="AOE14" s="153"/>
      <c r="AOF14" s="153"/>
      <c r="AOG14" s="153"/>
      <c r="AOH14" s="153"/>
      <c r="AOI14" s="153"/>
      <c r="AOJ14" s="153"/>
      <c r="AOK14" s="153"/>
      <c r="AOL14" s="153"/>
      <c r="AOM14" s="153"/>
      <c r="AON14" s="153"/>
      <c r="AOO14" s="153"/>
      <c r="AOP14" s="153"/>
      <c r="AOQ14" s="153"/>
      <c r="AOR14" s="153"/>
      <c r="AOS14" s="153"/>
      <c r="AOT14" s="153"/>
      <c r="AOU14" s="153"/>
      <c r="AOV14" s="153"/>
      <c r="AOW14" s="153"/>
      <c r="AOX14" s="153"/>
      <c r="AOY14" s="153"/>
      <c r="AOZ14" s="153"/>
      <c r="APA14" s="153"/>
      <c r="APB14" s="153"/>
      <c r="APC14" s="153"/>
      <c r="APD14" s="153"/>
      <c r="APE14" s="153"/>
      <c r="APF14" s="153"/>
      <c r="APG14" s="153"/>
      <c r="APH14" s="153"/>
      <c r="API14" s="153"/>
      <c r="APJ14" s="153"/>
      <c r="APK14" s="153"/>
      <c r="APL14" s="153"/>
      <c r="APM14" s="153"/>
      <c r="APN14" s="153"/>
      <c r="APO14" s="153"/>
      <c r="APP14" s="153"/>
      <c r="APQ14" s="153"/>
      <c r="APR14" s="153"/>
      <c r="APS14" s="153"/>
      <c r="APT14" s="153"/>
      <c r="APU14" s="153"/>
      <c r="APV14" s="153"/>
      <c r="APW14" s="153"/>
      <c r="APX14" s="153"/>
      <c r="APY14" s="153"/>
      <c r="APZ14" s="153"/>
      <c r="AQA14" s="153"/>
      <c r="AQB14" s="153"/>
      <c r="AQC14" s="153"/>
      <c r="AQD14" s="153"/>
      <c r="AQE14" s="153"/>
      <c r="AQF14" s="153"/>
      <c r="AQG14" s="153"/>
      <c r="AQH14" s="153"/>
      <c r="AQI14" s="153"/>
      <c r="AQJ14" s="153"/>
      <c r="AQK14" s="153"/>
      <c r="AQL14" s="153"/>
      <c r="AQM14" s="153"/>
      <c r="AQN14" s="153"/>
      <c r="AQO14" s="153"/>
      <c r="AQP14" s="153"/>
      <c r="AQQ14" s="153"/>
      <c r="AQR14" s="153"/>
      <c r="AQS14" s="153"/>
      <c r="AQT14" s="153"/>
      <c r="AQU14" s="153"/>
      <c r="AQV14" s="153"/>
      <c r="AQW14" s="153"/>
      <c r="AQX14" s="153"/>
      <c r="AQY14" s="153"/>
      <c r="AQZ14" s="153"/>
      <c r="ARA14" s="153"/>
      <c r="ARB14" s="153"/>
      <c r="ARC14" s="153"/>
      <c r="ARD14" s="153"/>
      <c r="ARE14" s="153"/>
      <c r="ARF14" s="153"/>
      <c r="ARG14" s="153"/>
      <c r="ARH14" s="153"/>
      <c r="ARI14" s="153"/>
      <c r="ARJ14" s="153"/>
      <c r="ARK14" s="153"/>
      <c r="ARL14" s="153"/>
      <c r="ARM14" s="153"/>
      <c r="ARN14" s="153"/>
      <c r="ARO14" s="153"/>
      <c r="ARP14" s="153"/>
      <c r="ARQ14" s="153"/>
      <c r="ARR14" s="153"/>
      <c r="ARS14" s="153"/>
      <c r="ART14" s="153"/>
      <c r="ARU14" s="153"/>
      <c r="ARV14" s="153"/>
      <c r="ARW14" s="153"/>
      <c r="ARX14" s="153"/>
      <c r="ARY14" s="153"/>
      <c r="ARZ14" s="153"/>
      <c r="ASA14" s="153"/>
      <c r="ASB14" s="153"/>
      <c r="ASC14" s="153"/>
      <c r="ASD14" s="153"/>
      <c r="ASE14" s="153"/>
      <c r="ASF14" s="153"/>
      <c r="ASG14" s="153"/>
      <c r="ASH14" s="153"/>
      <c r="ASI14" s="153"/>
      <c r="ASJ14" s="153"/>
      <c r="ASK14" s="153"/>
      <c r="ASL14" s="153"/>
      <c r="ASM14" s="153"/>
      <c r="ASN14" s="153"/>
      <c r="ASO14" s="153"/>
      <c r="ASP14" s="153"/>
      <c r="ASQ14" s="153"/>
      <c r="ASR14" s="153"/>
      <c r="ASS14" s="153"/>
      <c r="AST14" s="153"/>
      <c r="ASU14" s="153"/>
      <c r="ASV14" s="153"/>
      <c r="ASW14" s="153"/>
      <c r="ASX14" s="153"/>
      <c r="ASY14" s="153"/>
      <c r="ASZ14" s="153"/>
      <c r="ATA14" s="153"/>
      <c r="ATB14" s="153"/>
      <c r="ATC14" s="153"/>
      <c r="ATD14" s="153"/>
      <c r="ATE14" s="153"/>
      <c r="ATF14" s="153"/>
      <c r="ATG14" s="153"/>
      <c r="ATH14" s="153"/>
      <c r="ATI14" s="153"/>
      <c r="ATJ14" s="153"/>
      <c r="ATK14" s="153"/>
      <c r="ATL14" s="153"/>
      <c r="ATM14" s="153"/>
      <c r="ATN14" s="153"/>
      <c r="ATO14" s="153"/>
      <c r="ATP14" s="153"/>
      <c r="ATQ14" s="153"/>
      <c r="ATR14" s="153"/>
      <c r="ATS14" s="153"/>
      <c r="ATT14" s="153"/>
      <c r="ATU14" s="153"/>
      <c r="ATV14" s="153"/>
      <c r="ATW14" s="153"/>
      <c r="ATX14" s="153"/>
      <c r="ATY14" s="153"/>
      <c r="ATZ14" s="153"/>
      <c r="AUA14" s="153"/>
      <c r="AUB14" s="153"/>
      <c r="AUC14" s="153"/>
      <c r="AUD14" s="153"/>
      <c r="AUE14" s="153"/>
      <c r="AUF14" s="153"/>
      <c r="AUG14" s="153"/>
      <c r="AUH14" s="153"/>
      <c r="AUI14" s="153"/>
      <c r="AUJ14" s="153"/>
      <c r="AUK14" s="153"/>
      <c r="AUL14" s="153"/>
      <c r="AUM14" s="153"/>
      <c r="AUN14" s="153"/>
      <c r="AUO14" s="153"/>
      <c r="AUP14" s="153"/>
      <c r="AUQ14" s="153"/>
      <c r="AUR14" s="153"/>
      <c r="AUS14" s="153"/>
      <c r="AUT14" s="153"/>
      <c r="AUU14" s="153"/>
      <c r="AUV14" s="153"/>
      <c r="AUW14" s="153"/>
      <c r="AUX14" s="153"/>
      <c r="AUY14" s="153"/>
      <c r="AUZ14" s="153"/>
      <c r="AVA14" s="153"/>
      <c r="AVB14" s="153"/>
      <c r="AVC14" s="153"/>
      <c r="AVD14" s="153"/>
      <c r="AVE14" s="153"/>
      <c r="AVF14" s="153"/>
      <c r="AVG14" s="153"/>
      <c r="AVH14" s="153"/>
      <c r="AVI14" s="153"/>
      <c r="AVJ14" s="153"/>
      <c r="AVK14" s="153"/>
      <c r="AVL14" s="153"/>
      <c r="AVM14" s="153"/>
      <c r="AVN14" s="153"/>
      <c r="AVO14" s="153"/>
      <c r="AVP14" s="153"/>
      <c r="AVQ14" s="153"/>
      <c r="AVR14" s="153"/>
      <c r="AVS14" s="153"/>
      <c r="AVT14" s="153"/>
      <c r="AVU14" s="153"/>
      <c r="AVV14" s="153"/>
      <c r="AVW14" s="153"/>
      <c r="AVX14" s="153"/>
      <c r="AVY14" s="153"/>
      <c r="AVZ14" s="153"/>
      <c r="AWA14" s="153"/>
      <c r="AWB14" s="153"/>
      <c r="AWC14" s="153"/>
      <c r="AWD14" s="153"/>
      <c r="AWE14" s="153"/>
      <c r="AWF14" s="153"/>
      <c r="AWG14" s="153"/>
      <c r="AWH14" s="153"/>
      <c r="AWI14" s="153"/>
      <c r="AWJ14" s="153"/>
      <c r="AWK14" s="153"/>
      <c r="AWL14" s="153"/>
      <c r="AWM14" s="153"/>
      <c r="AWN14" s="153"/>
      <c r="AWO14" s="153"/>
      <c r="AWP14" s="153"/>
      <c r="AWQ14" s="153"/>
      <c r="AWR14" s="153"/>
      <c r="AWS14" s="153"/>
      <c r="AWT14" s="153"/>
      <c r="AWU14" s="153"/>
      <c r="AWV14" s="153"/>
      <c r="AWW14" s="153"/>
      <c r="AWX14" s="153"/>
      <c r="AWY14" s="153"/>
      <c r="AWZ14" s="153"/>
      <c r="AXA14" s="153"/>
      <c r="AXB14" s="153"/>
      <c r="AXC14" s="153"/>
      <c r="AXD14" s="153"/>
      <c r="AXE14" s="153"/>
      <c r="AXF14" s="153"/>
      <c r="AXG14" s="153"/>
      <c r="AXH14" s="153"/>
      <c r="AXI14" s="153"/>
      <c r="AXJ14" s="153"/>
      <c r="AXK14" s="153"/>
      <c r="AXL14" s="153"/>
      <c r="AXM14" s="153"/>
      <c r="AXN14" s="153"/>
      <c r="AXO14" s="153"/>
      <c r="AXP14" s="153"/>
      <c r="AXQ14" s="153"/>
      <c r="AXR14" s="153"/>
      <c r="AXS14" s="153"/>
      <c r="AXT14" s="153"/>
      <c r="AXU14" s="153"/>
      <c r="AXV14" s="153"/>
      <c r="AXW14" s="153"/>
      <c r="AXX14" s="153"/>
      <c r="AXY14" s="153"/>
      <c r="AXZ14" s="153"/>
      <c r="AYA14" s="153"/>
      <c r="AYB14" s="153"/>
      <c r="AYC14" s="153"/>
      <c r="AYD14" s="153"/>
      <c r="AYE14" s="153"/>
      <c r="AYF14" s="153"/>
      <c r="AYG14" s="153"/>
      <c r="AYH14" s="153"/>
      <c r="AYI14" s="153"/>
      <c r="AYJ14" s="153"/>
      <c r="AYK14" s="153"/>
      <c r="AYL14" s="153"/>
      <c r="AYM14" s="153"/>
      <c r="AYN14" s="153"/>
      <c r="AYO14" s="153"/>
      <c r="AYP14" s="153"/>
      <c r="AYQ14" s="153"/>
      <c r="AYR14" s="153"/>
      <c r="AYS14" s="153"/>
      <c r="AYT14" s="153"/>
      <c r="AYU14" s="153"/>
      <c r="AYV14" s="153"/>
      <c r="AYW14" s="153"/>
      <c r="AYX14" s="153"/>
      <c r="AYY14" s="153"/>
      <c r="AYZ14" s="153"/>
      <c r="AZA14" s="153"/>
      <c r="AZB14" s="153"/>
      <c r="AZC14" s="153"/>
      <c r="AZD14" s="153"/>
      <c r="AZE14" s="153"/>
      <c r="AZF14" s="153"/>
      <c r="AZG14" s="153"/>
      <c r="AZH14" s="153"/>
      <c r="AZI14" s="153"/>
      <c r="AZJ14" s="153"/>
      <c r="AZK14" s="153"/>
      <c r="AZL14" s="153"/>
      <c r="AZM14" s="153"/>
      <c r="AZN14" s="153"/>
      <c r="AZO14" s="153"/>
      <c r="AZP14" s="153"/>
      <c r="AZQ14" s="153"/>
      <c r="AZR14" s="153"/>
      <c r="AZS14" s="153"/>
      <c r="AZT14" s="153"/>
      <c r="AZU14" s="153"/>
      <c r="AZV14" s="153"/>
      <c r="AZW14" s="153"/>
      <c r="AZX14" s="153"/>
      <c r="AZY14" s="153"/>
      <c r="AZZ14" s="153"/>
      <c r="BAA14" s="153"/>
      <c r="BAB14" s="153"/>
      <c r="BAC14" s="153"/>
      <c r="BAD14" s="153"/>
      <c r="BAE14" s="153"/>
      <c r="BAF14" s="153"/>
      <c r="BAG14" s="153"/>
      <c r="BAH14" s="153"/>
      <c r="BAI14" s="153"/>
      <c r="BAJ14" s="153"/>
      <c r="BAK14" s="153"/>
      <c r="BAL14" s="153"/>
      <c r="BAM14" s="153"/>
      <c r="BAN14" s="153"/>
      <c r="BAO14" s="153"/>
      <c r="BAP14" s="153"/>
      <c r="BAQ14" s="153"/>
      <c r="BAR14" s="153"/>
      <c r="BAS14" s="153"/>
      <c r="BAT14" s="153"/>
      <c r="BAU14" s="153"/>
      <c r="BAV14" s="153"/>
      <c r="BAW14" s="153"/>
      <c r="BAX14" s="153"/>
      <c r="BAY14" s="153"/>
      <c r="BAZ14" s="153"/>
      <c r="BBA14" s="153"/>
      <c r="BBB14" s="153"/>
      <c r="BBC14" s="153"/>
      <c r="BBD14" s="153"/>
      <c r="BBE14" s="153"/>
      <c r="BBF14" s="153"/>
      <c r="BBG14" s="153"/>
      <c r="BBH14" s="153"/>
      <c r="BBI14" s="153"/>
      <c r="BBJ14" s="153"/>
      <c r="BBK14" s="153"/>
      <c r="BBL14" s="153"/>
      <c r="BBM14" s="153"/>
      <c r="BBN14" s="153"/>
      <c r="BBO14" s="153"/>
      <c r="BBP14" s="153"/>
      <c r="BBQ14" s="153"/>
      <c r="BBR14" s="153"/>
      <c r="BBS14" s="153"/>
      <c r="BBT14" s="153"/>
      <c r="BBU14" s="153"/>
      <c r="BBV14" s="153"/>
      <c r="BBW14" s="153"/>
      <c r="BBX14" s="153"/>
      <c r="BBY14" s="153"/>
      <c r="BBZ14" s="153"/>
      <c r="BCA14" s="153"/>
      <c r="BCB14" s="153"/>
      <c r="BCC14" s="153"/>
      <c r="BCD14" s="153"/>
      <c r="BCE14" s="153"/>
      <c r="BCF14" s="153"/>
      <c r="BCG14" s="153"/>
      <c r="BCH14" s="153"/>
      <c r="BCI14" s="153"/>
      <c r="BCJ14" s="153"/>
      <c r="BCK14" s="153"/>
      <c r="BCL14" s="153"/>
      <c r="BCM14" s="153"/>
      <c r="BCN14" s="153"/>
      <c r="BCO14" s="153"/>
      <c r="BCP14" s="153"/>
      <c r="BCQ14" s="153"/>
      <c r="BCR14" s="153"/>
      <c r="BCS14" s="153"/>
      <c r="BCT14" s="153"/>
      <c r="BCU14" s="153"/>
      <c r="BCV14" s="153"/>
      <c r="BCW14" s="153"/>
      <c r="BCX14" s="153"/>
      <c r="BCY14" s="153"/>
      <c r="BCZ14" s="153"/>
      <c r="BDA14" s="153"/>
      <c r="BDB14" s="153"/>
      <c r="BDC14" s="153"/>
      <c r="BDD14" s="153"/>
      <c r="BDE14" s="153"/>
      <c r="BDF14" s="153"/>
      <c r="BDG14" s="153"/>
      <c r="BDH14" s="153"/>
      <c r="BDI14" s="153"/>
      <c r="BDJ14" s="153"/>
      <c r="BDK14" s="153"/>
      <c r="BDL14" s="153"/>
      <c r="BDM14" s="153"/>
      <c r="BDN14" s="153"/>
      <c r="BDO14" s="153"/>
      <c r="BDP14" s="153"/>
      <c r="BDQ14" s="153"/>
      <c r="BDR14" s="153"/>
      <c r="BDS14" s="153"/>
      <c r="BDT14" s="153"/>
      <c r="BDU14" s="153"/>
      <c r="BDV14" s="153"/>
      <c r="BDW14" s="153"/>
      <c r="BDX14" s="153"/>
      <c r="BDY14" s="153"/>
      <c r="BDZ14" s="153"/>
      <c r="BEA14" s="153"/>
      <c r="BEB14" s="153"/>
      <c r="BEC14" s="153"/>
      <c r="BED14" s="153"/>
      <c r="BEE14" s="153"/>
      <c r="BEF14" s="153"/>
      <c r="BEG14" s="153"/>
      <c r="BEH14" s="153"/>
      <c r="BEI14" s="153"/>
      <c r="BEJ14" s="153"/>
      <c r="BEK14" s="153"/>
      <c r="BEL14" s="153"/>
      <c r="BEM14" s="153"/>
      <c r="BEN14" s="153"/>
      <c r="BEO14" s="153"/>
      <c r="BEP14" s="153"/>
      <c r="BEQ14" s="153"/>
      <c r="BER14" s="153"/>
      <c r="BES14" s="153"/>
      <c r="BET14" s="153"/>
      <c r="BEU14" s="153"/>
      <c r="BEV14" s="153"/>
      <c r="BEW14" s="153"/>
      <c r="BEX14" s="153"/>
      <c r="BEY14" s="153"/>
      <c r="BEZ14" s="153"/>
      <c r="BFA14" s="153"/>
      <c r="BFB14" s="153"/>
      <c r="BFC14" s="153"/>
      <c r="BFD14" s="153"/>
      <c r="BFE14" s="153"/>
      <c r="BFF14" s="153"/>
      <c r="BFG14" s="153"/>
      <c r="BFH14" s="153"/>
      <c r="BFI14" s="153"/>
      <c r="BFJ14" s="153"/>
      <c r="BFK14" s="153"/>
      <c r="BFL14" s="153"/>
      <c r="BFM14" s="153"/>
      <c r="BFN14" s="153"/>
      <c r="BFO14" s="153"/>
      <c r="BFP14" s="153"/>
      <c r="BFQ14" s="153"/>
      <c r="BFR14" s="153"/>
      <c r="BFS14" s="153"/>
      <c r="BFT14" s="153"/>
      <c r="BFU14" s="153"/>
      <c r="BFV14" s="153"/>
      <c r="BFW14" s="153"/>
      <c r="BFX14" s="153"/>
      <c r="BFY14" s="153"/>
      <c r="BFZ14" s="153"/>
      <c r="BGA14" s="153"/>
      <c r="BGB14" s="153"/>
      <c r="BGC14" s="153"/>
      <c r="BGD14" s="153"/>
      <c r="BGE14" s="153"/>
      <c r="BGF14" s="153"/>
      <c r="BGG14" s="153"/>
      <c r="BGH14" s="153"/>
      <c r="BGI14" s="153"/>
      <c r="BGJ14" s="153"/>
      <c r="BGK14" s="153"/>
      <c r="BGL14" s="153"/>
      <c r="BGM14" s="153"/>
      <c r="BGN14" s="153"/>
      <c r="BGO14" s="153"/>
      <c r="BGP14" s="153"/>
      <c r="BGQ14" s="153"/>
      <c r="BGR14" s="153"/>
      <c r="BGS14" s="153"/>
      <c r="BGT14" s="153"/>
      <c r="BGU14" s="153"/>
      <c r="BGV14" s="153"/>
      <c r="BGW14" s="153"/>
      <c r="BGX14" s="153"/>
      <c r="BGY14" s="153"/>
      <c r="BGZ14" s="153"/>
      <c r="BHA14" s="153"/>
      <c r="BHB14" s="153"/>
      <c r="BHC14" s="153"/>
      <c r="BHD14" s="153"/>
      <c r="BHE14" s="153"/>
      <c r="BHF14" s="153"/>
      <c r="BHG14" s="153"/>
      <c r="BHH14" s="153"/>
      <c r="BHI14" s="153"/>
      <c r="BHJ14" s="153"/>
      <c r="BHK14" s="153"/>
      <c r="BHL14" s="153"/>
      <c r="BHM14" s="153"/>
      <c r="BHN14" s="153"/>
      <c r="BHO14" s="153"/>
      <c r="BHP14" s="153"/>
      <c r="BHQ14" s="153"/>
      <c r="BHR14" s="153"/>
      <c r="BHS14" s="153"/>
      <c r="BHT14" s="153"/>
      <c r="BHU14" s="153"/>
      <c r="BHV14" s="153"/>
      <c r="BHW14" s="153"/>
      <c r="BHX14" s="153"/>
      <c r="BHY14" s="153"/>
      <c r="BHZ14" s="153"/>
      <c r="BIA14" s="153"/>
      <c r="BIB14" s="153"/>
      <c r="BIC14" s="153"/>
      <c r="BID14" s="153"/>
      <c r="BIE14" s="153"/>
      <c r="BIF14" s="153"/>
      <c r="BIG14" s="153"/>
      <c r="BIH14" s="153"/>
      <c r="BII14" s="153"/>
      <c r="BIJ14" s="153"/>
      <c r="BIK14" s="153"/>
      <c r="BIL14" s="153"/>
      <c r="BIM14" s="153"/>
      <c r="BIN14" s="153"/>
      <c r="BIO14" s="153"/>
      <c r="BIP14" s="153"/>
      <c r="BIQ14" s="153"/>
      <c r="BIR14" s="153"/>
      <c r="BIS14" s="153"/>
      <c r="BIT14" s="153"/>
      <c r="BIU14" s="153"/>
      <c r="BIV14" s="153"/>
      <c r="BIW14" s="153"/>
      <c r="BIX14" s="153"/>
      <c r="BIY14" s="153"/>
      <c r="BIZ14" s="153"/>
      <c r="BJA14" s="153"/>
      <c r="BJB14" s="153"/>
      <c r="BJC14" s="153"/>
      <c r="BJD14" s="153"/>
      <c r="BJE14" s="153"/>
      <c r="BJF14" s="153"/>
      <c r="BJG14" s="153"/>
      <c r="BJH14" s="153"/>
      <c r="BJI14" s="153"/>
      <c r="BJJ14" s="153"/>
      <c r="BJK14" s="153"/>
      <c r="BJL14" s="153"/>
      <c r="BJM14" s="153"/>
      <c r="BJN14" s="153"/>
      <c r="BJO14" s="153"/>
      <c r="BJP14" s="153"/>
      <c r="BJQ14" s="153"/>
      <c r="BJR14" s="153"/>
      <c r="BJS14" s="153"/>
      <c r="BJT14" s="153"/>
      <c r="BJU14" s="153"/>
      <c r="BJV14" s="153"/>
      <c r="BJW14" s="153"/>
      <c r="BJX14" s="153"/>
      <c r="BJY14" s="153"/>
      <c r="BJZ14" s="153"/>
      <c r="BKA14" s="153"/>
      <c r="BKB14" s="153"/>
      <c r="BKC14" s="153"/>
      <c r="BKD14" s="153"/>
      <c r="BKE14" s="153"/>
      <c r="BKF14" s="153"/>
      <c r="BKG14" s="153"/>
      <c r="BKH14" s="153"/>
      <c r="BKI14" s="153"/>
      <c r="BKJ14" s="153"/>
      <c r="BKK14" s="153"/>
      <c r="BKL14" s="153"/>
      <c r="BKM14" s="153"/>
      <c r="BKN14" s="153"/>
      <c r="BKO14" s="153"/>
      <c r="BKP14" s="153"/>
      <c r="BKQ14" s="153"/>
      <c r="BKR14" s="153"/>
      <c r="BKS14" s="153"/>
      <c r="BKT14" s="153"/>
      <c r="BKU14" s="153"/>
      <c r="BKV14" s="153"/>
      <c r="BKW14" s="153"/>
      <c r="BKX14" s="153"/>
      <c r="BKY14" s="153"/>
      <c r="BKZ14" s="153"/>
      <c r="BLA14" s="153"/>
      <c r="BLB14" s="153"/>
      <c r="BLC14" s="153"/>
      <c r="BLD14" s="153"/>
      <c r="BLE14" s="153"/>
      <c r="BLF14" s="153"/>
      <c r="BLG14" s="153"/>
      <c r="BLH14" s="153"/>
      <c r="BLI14" s="153"/>
      <c r="BLJ14" s="153"/>
      <c r="BLK14" s="153"/>
      <c r="BLL14" s="153"/>
      <c r="BLM14" s="153"/>
      <c r="BLN14" s="153"/>
      <c r="BLO14" s="153"/>
      <c r="BLP14" s="153"/>
      <c r="BLQ14" s="153"/>
      <c r="BLR14" s="153"/>
      <c r="BLS14" s="153"/>
      <c r="BLT14" s="153"/>
      <c r="BLU14" s="153"/>
      <c r="BLV14" s="153"/>
      <c r="BLW14" s="153"/>
      <c r="BLX14" s="153"/>
      <c r="BLY14" s="153"/>
      <c r="BLZ14" s="153"/>
      <c r="BMA14" s="153"/>
      <c r="BMB14" s="153"/>
      <c r="BMC14" s="153"/>
      <c r="BMD14" s="153"/>
      <c r="BME14" s="153"/>
      <c r="BMF14" s="153"/>
      <c r="BMG14" s="153"/>
      <c r="BMH14" s="153"/>
      <c r="BMI14" s="153"/>
      <c r="BMJ14" s="153"/>
      <c r="BMK14" s="153"/>
      <c r="BML14" s="153"/>
      <c r="BMM14" s="153"/>
      <c r="BMN14" s="153"/>
      <c r="BMO14" s="153"/>
      <c r="BMP14" s="153"/>
      <c r="BMQ14" s="153"/>
      <c r="BMR14" s="153"/>
      <c r="BMS14" s="153"/>
      <c r="BMT14" s="153"/>
      <c r="BMU14" s="153"/>
      <c r="BMV14" s="153"/>
      <c r="BMW14" s="153"/>
      <c r="BMX14" s="153"/>
      <c r="BMY14" s="153"/>
      <c r="BMZ14" s="153"/>
      <c r="BNA14" s="153"/>
      <c r="BNB14" s="153"/>
      <c r="BNC14" s="153"/>
      <c r="BND14" s="153"/>
      <c r="BNE14" s="153"/>
      <c r="BNF14" s="153"/>
      <c r="BNG14" s="153"/>
      <c r="BNH14" s="153"/>
      <c r="BNI14" s="153"/>
      <c r="BNJ14" s="153"/>
      <c r="BNK14" s="153"/>
      <c r="BNL14" s="153"/>
      <c r="BNM14" s="153"/>
      <c r="BNN14" s="153"/>
      <c r="BNO14" s="153"/>
      <c r="BNP14" s="153"/>
      <c r="BNQ14" s="153"/>
      <c r="BNR14" s="153"/>
      <c r="BNS14" s="153"/>
      <c r="BNT14" s="153"/>
      <c r="BNU14" s="153"/>
      <c r="BNV14" s="153"/>
      <c r="BNW14" s="153"/>
      <c r="BNX14" s="153"/>
      <c r="BNY14" s="153"/>
      <c r="BNZ14" s="153"/>
      <c r="BOA14" s="153"/>
      <c r="BOB14" s="153"/>
      <c r="BOC14" s="153"/>
      <c r="BOD14" s="153"/>
      <c r="BOE14" s="153"/>
      <c r="BOF14" s="153"/>
      <c r="BOG14" s="153"/>
      <c r="BOH14" s="153"/>
      <c r="BOI14" s="153"/>
      <c r="BOJ14" s="153"/>
      <c r="BOK14" s="153"/>
      <c r="BOL14" s="153"/>
      <c r="BOM14" s="153"/>
      <c r="BON14" s="153"/>
      <c r="BOO14" s="153"/>
      <c r="BOP14" s="153"/>
      <c r="BOQ14" s="153"/>
      <c r="BOR14" s="153"/>
      <c r="BOS14" s="153"/>
      <c r="BOT14" s="153"/>
      <c r="BOU14" s="153"/>
      <c r="BOV14" s="153"/>
      <c r="BOW14" s="153"/>
      <c r="BOX14" s="153"/>
      <c r="BOY14" s="153"/>
      <c r="BOZ14" s="153"/>
      <c r="BPA14" s="153"/>
      <c r="BPB14" s="153"/>
      <c r="BPC14" s="153"/>
      <c r="BPD14" s="153"/>
      <c r="BPE14" s="153"/>
      <c r="BPF14" s="153"/>
      <c r="BPG14" s="153"/>
      <c r="BPH14" s="153"/>
      <c r="BPI14" s="153"/>
      <c r="BPJ14" s="153"/>
      <c r="BPK14" s="153"/>
      <c r="BPL14" s="153"/>
      <c r="BPM14" s="153"/>
      <c r="BPN14" s="153"/>
      <c r="BPO14" s="153"/>
      <c r="BPP14" s="153"/>
      <c r="BPQ14" s="153"/>
      <c r="BPR14" s="153"/>
      <c r="BPS14" s="153"/>
      <c r="BPT14" s="153"/>
      <c r="BPU14" s="153"/>
      <c r="BPV14" s="153"/>
      <c r="BPW14" s="153"/>
      <c r="BPX14" s="153"/>
      <c r="BPY14" s="153"/>
      <c r="BPZ14" s="153"/>
      <c r="BQA14" s="153"/>
      <c r="BQB14" s="153"/>
      <c r="BQC14" s="153"/>
      <c r="BQD14" s="153"/>
      <c r="BQE14" s="153"/>
      <c r="BQF14" s="153"/>
      <c r="BQG14" s="153"/>
      <c r="BQH14" s="153"/>
      <c r="BQI14" s="153"/>
      <c r="BQJ14" s="153"/>
      <c r="BQK14" s="153"/>
      <c r="BQL14" s="153"/>
      <c r="BQM14" s="153"/>
      <c r="BQN14" s="153"/>
      <c r="BQO14" s="153"/>
      <c r="BQP14" s="153"/>
      <c r="BQQ14" s="153"/>
      <c r="BQR14" s="153"/>
      <c r="BQS14" s="153"/>
      <c r="BQT14" s="153"/>
      <c r="BQU14" s="153"/>
      <c r="BQV14" s="153"/>
      <c r="BQW14" s="153"/>
      <c r="BQX14" s="153"/>
      <c r="BQY14" s="153"/>
      <c r="BQZ14" s="153"/>
      <c r="BRA14" s="153"/>
      <c r="BRB14" s="153"/>
      <c r="BRC14" s="153"/>
      <c r="BRD14" s="153"/>
      <c r="BRE14" s="153"/>
      <c r="BRF14" s="153"/>
      <c r="BRG14" s="153"/>
      <c r="BRH14" s="153"/>
      <c r="BRI14" s="153"/>
      <c r="BRJ14" s="153"/>
      <c r="BRK14" s="153"/>
      <c r="BRL14" s="153"/>
      <c r="BRM14" s="153"/>
      <c r="BRN14" s="153"/>
      <c r="BRO14" s="153"/>
      <c r="BRP14" s="153"/>
      <c r="BRQ14" s="153"/>
      <c r="BRR14" s="153"/>
      <c r="BRS14" s="153"/>
      <c r="BRT14" s="153"/>
      <c r="BRU14" s="153"/>
      <c r="BRV14" s="153"/>
      <c r="BRW14" s="153"/>
      <c r="BRX14" s="153"/>
      <c r="BRY14" s="153"/>
      <c r="BRZ14" s="153"/>
      <c r="BSA14" s="153"/>
      <c r="BSB14" s="153"/>
      <c r="BSC14" s="153"/>
      <c r="BSD14" s="153"/>
      <c r="BSE14" s="153"/>
      <c r="BSF14" s="153"/>
      <c r="BSG14" s="153"/>
      <c r="BSH14" s="153"/>
      <c r="BSI14" s="153"/>
      <c r="BSJ14" s="153"/>
      <c r="BSK14" s="153"/>
      <c r="BSL14" s="153"/>
      <c r="BSM14" s="153"/>
      <c r="BSN14" s="153"/>
      <c r="BSO14" s="153"/>
      <c r="BSP14" s="153"/>
      <c r="BSQ14" s="153"/>
      <c r="BSR14" s="153"/>
      <c r="BSS14" s="153"/>
      <c r="BST14" s="153"/>
      <c r="BSU14" s="153"/>
      <c r="BSV14" s="153"/>
      <c r="BSW14" s="153"/>
      <c r="BSX14" s="153"/>
      <c r="BSY14" s="153"/>
      <c r="BSZ14" s="153"/>
      <c r="BTA14" s="153"/>
      <c r="BTB14" s="153"/>
      <c r="BTC14" s="153"/>
      <c r="BTD14" s="153"/>
      <c r="BTE14" s="153"/>
      <c r="BTF14" s="153"/>
      <c r="BTG14" s="153"/>
      <c r="BTH14" s="153"/>
      <c r="BTI14" s="153"/>
      <c r="BTJ14" s="153"/>
      <c r="BTK14" s="153"/>
      <c r="BTL14" s="153"/>
      <c r="BTM14" s="153"/>
      <c r="BTN14" s="153"/>
      <c r="BTO14" s="153"/>
      <c r="BTP14" s="153"/>
      <c r="BTQ14" s="153"/>
      <c r="BTR14" s="153"/>
      <c r="BTS14" s="153"/>
      <c r="BTT14" s="153"/>
      <c r="BTU14" s="153"/>
      <c r="BTV14" s="153"/>
      <c r="BTW14" s="153"/>
      <c r="BTX14" s="153"/>
      <c r="BTY14" s="153"/>
      <c r="BTZ14" s="153"/>
      <c r="BUA14" s="153"/>
      <c r="BUB14" s="153"/>
      <c r="BUC14" s="153"/>
      <c r="BUD14" s="153"/>
      <c r="BUE14" s="153"/>
      <c r="BUF14" s="153"/>
      <c r="BUG14" s="153"/>
      <c r="BUH14" s="153"/>
      <c r="BUI14" s="153"/>
      <c r="BUJ14" s="153"/>
      <c r="BUK14" s="153"/>
      <c r="BUL14" s="153"/>
      <c r="BUM14" s="153"/>
      <c r="BUN14" s="153"/>
      <c r="BUO14" s="153"/>
      <c r="BUP14" s="153"/>
      <c r="BUQ14" s="153"/>
      <c r="BUR14" s="153"/>
      <c r="BUS14" s="153"/>
      <c r="BUT14" s="153"/>
      <c r="BUU14" s="153"/>
      <c r="BUV14" s="153"/>
      <c r="BUW14" s="153"/>
      <c r="BUX14" s="153"/>
      <c r="BUY14" s="153"/>
      <c r="BUZ14" s="153"/>
      <c r="BVA14" s="153"/>
      <c r="BVB14" s="153"/>
      <c r="BVC14" s="153"/>
      <c r="BVD14" s="153"/>
      <c r="BVE14" s="153"/>
      <c r="BVF14" s="153"/>
      <c r="BVG14" s="153"/>
      <c r="BVH14" s="153"/>
      <c r="BVI14" s="153"/>
      <c r="BVJ14" s="153"/>
      <c r="BVK14" s="153"/>
      <c r="BVL14" s="153"/>
      <c r="BVM14" s="153"/>
      <c r="BVN14" s="153"/>
      <c r="BVO14" s="153"/>
      <c r="BVP14" s="153"/>
      <c r="BVQ14" s="153"/>
      <c r="BVR14" s="153"/>
      <c r="BVS14" s="153"/>
      <c r="BVT14" s="153"/>
      <c r="BVU14" s="153"/>
      <c r="BVV14" s="153"/>
      <c r="BVW14" s="153"/>
      <c r="BVX14" s="153"/>
      <c r="BVY14" s="153"/>
      <c r="BVZ14" s="153"/>
      <c r="BWA14" s="153"/>
      <c r="BWB14" s="153"/>
      <c r="BWC14" s="153"/>
      <c r="BWD14" s="153"/>
      <c r="BWE14" s="153"/>
      <c r="BWF14" s="153"/>
      <c r="BWG14" s="153"/>
      <c r="BWH14" s="153"/>
      <c r="BWI14" s="153"/>
      <c r="BWJ14" s="153"/>
      <c r="BWK14" s="153"/>
      <c r="BWL14" s="153"/>
      <c r="BWM14" s="153"/>
      <c r="BWN14" s="153"/>
      <c r="BWO14" s="153"/>
      <c r="BWP14" s="153"/>
      <c r="BWQ14" s="153"/>
      <c r="BWR14" s="153"/>
      <c r="BWS14" s="153"/>
      <c r="BWT14" s="153"/>
      <c r="BWU14" s="153"/>
      <c r="BWV14" s="153"/>
      <c r="BWW14" s="153"/>
      <c r="BWX14" s="153"/>
      <c r="BWY14" s="153"/>
      <c r="BWZ14" s="153"/>
      <c r="BXA14" s="153"/>
      <c r="BXB14" s="153"/>
      <c r="BXC14" s="153"/>
      <c r="BXD14" s="153"/>
      <c r="BXE14" s="153"/>
      <c r="BXF14" s="153"/>
      <c r="BXG14" s="153"/>
      <c r="BXH14" s="153"/>
      <c r="BXI14" s="153"/>
      <c r="BXJ14" s="153"/>
      <c r="BXK14" s="153"/>
      <c r="BXL14" s="153"/>
      <c r="BXM14" s="153"/>
      <c r="BXN14" s="153"/>
      <c r="BXO14" s="153"/>
      <c r="BXP14" s="153"/>
      <c r="BXQ14" s="153"/>
      <c r="BXR14" s="153"/>
      <c r="BXS14" s="153"/>
      <c r="BXT14" s="153"/>
      <c r="BXU14" s="153"/>
      <c r="BXV14" s="153"/>
      <c r="BXW14" s="153"/>
      <c r="BXX14" s="153"/>
      <c r="BXY14" s="153"/>
      <c r="BXZ14" s="153"/>
      <c r="BYA14" s="153"/>
      <c r="BYB14" s="153"/>
      <c r="BYC14" s="153"/>
      <c r="BYD14" s="153"/>
      <c r="BYE14" s="153"/>
      <c r="BYF14" s="153"/>
      <c r="BYG14" s="153"/>
      <c r="BYH14" s="153"/>
      <c r="BYI14" s="153"/>
      <c r="BYJ14" s="153"/>
      <c r="BYK14" s="153"/>
      <c r="BYL14" s="153"/>
      <c r="BYM14" s="153"/>
      <c r="BYN14" s="153"/>
      <c r="BYO14" s="153"/>
      <c r="BYP14" s="153"/>
      <c r="BYQ14" s="153"/>
      <c r="BYR14" s="153"/>
      <c r="BYS14" s="153"/>
      <c r="BYT14" s="153"/>
      <c r="BYU14" s="153"/>
      <c r="BYV14" s="153"/>
      <c r="BYW14" s="153"/>
      <c r="BYX14" s="153"/>
      <c r="BYY14" s="153"/>
      <c r="BYZ14" s="153"/>
      <c r="BZA14" s="153"/>
      <c r="BZB14" s="153"/>
      <c r="BZC14" s="153"/>
      <c r="BZD14" s="153"/>
      <c r="BZE14" s="153"/>
      <c r="BZF14" s="153"/>
      <c r="BZG14" s="153"/>
      <c r="BZH14" s="153"/>
      <c r="BZI14" s="153"/>
      <c r="BZJ14" s="153"/>
      <c r="BZK14" s="153"/>
      <c r="BZL14" s="153"/>
      <c r="BZM14" s="153"/>
      <c r="BZN14" s="153"/>
      <c r="BZO14" s="153"/>
      <c r="BZP14" s="153"/>
      <c r="BZQ14" s="153"/>
      <c r="BZR14" s="153"/>
      <c r="BZS14" s="153"/>
      <c r="BZT14" s="153"/>
      <c r="BZU14" s="153"/>
      <c r="BZV14" s="153"/>
      <c r="BZW14" s="153"/>
      <c r="BZX14" s="153"/>
      <c r="BZY14" s="153"/>
      <c r="BZZ14" s="153"/>
      <c r="CAA14" s="153"/>
      <c r="CAB14" s="153"/>
      <c r="CAC14" s="153"/>
      <c r="CAD14" s="153"/>
      <c r="CAE14" s="153"/>
      <c r="CAF14" s="153"/>
      <c r="CAG14" s="153"/>
      <c r="CAH14" s="153"/>
      <c r="CAI14" s="153"/>
      <c r="CAJ14" s="153"/>
      <c r="CAK14" s="153"/>
      <c r="CAL14" s="153"/>
      <c r="CAM14" s="153"/>
      <c r="CAN14" s="153"/>
      <c r="CAO14" s="153"/>
      <c r="CAP14" s="153"/>
      <c r="CAQ14" s="153"/>
      <c r="CAR14" s="153"/>
      <c r="CAS14" s="153"/>
      <c r="CAT14" s="153"/>
      <c r="CAU14" s="153"/>
      <c r="CAV14" s="153"/>
      <c r="CAW14" s="153"/>
      <c r="CAX14" s="153"/>
      <c r="CAY14" s="153"/>
      <c r="CAZ14" s="153"/>
      <c r="CBA14" s="153"/>
      <c r="CBB14" s="153"/>
      <c r="CBC14" s="153"/>
      <c r="CBD14" s="153"/>
      <c r="CBE14" s="153"/>
      <c r="CBF14" s="153"/>
      <c r="CBG14" s="153"/>
      <c r="CBH14" s="153"/>
      <c r="CBI14" s="153"/>
      <c r="CBJ14" s="153"/>
      <c r="CBK14" s="153"/>
      <c r="CBL14" s="153"/>
      <c r="CBM14" s="153"/>
      <c r="CBN14" s="153"/>
      <c r="CBO14" s="153"/>
      <c r="CBP14" s="153"/>
      <c r="CBQ14" s="153"/>
      <c r="CBR14" s="153"/>
      <c r="CBS14" s="153"/>
      <c r="CBT14" s="153"/>
      <c r="CBU14" s="153"/>
      <c r="CBV14" s="153"/>
      <c r="CBW14" s="153"/>
      <c r="CBX14" s="153"/>
      <c r="CBY14" s="153"/>
      <c r="CBZ14" s="153"/>
      <c r="CCA14" s="153"/>
      <c r="CCB14" s="153"/>
      <c r="CCC14" s="153"/>
      <c r="CCD14" s="153"/>
      <c r="CCE14" s="153"/>
      <c r="CCF14" s="153"/>
      <c r="CCG14" s="153"/>
      <c r="CCH14" s="153"/>
      <c r="CCI14" s="153"/>
      <c r="CCJ14" s="153"/>
      <c r="CCK14" s="153"/>
      <c r="CCL14" s="153"/>
      <c r="CCM14" s="153"/>
      <c r="CCN14" s="153"/>
      <c r="CCO14" s="153"/>
      <c r="CCP14" s="153"/>
      <c r="CCQ14" s="153"/>
      <c r="CCR14" s="153"/>
      <c r="CCS14" s="153"/>
      <c r="CCT14" s="153"/>
      <c r="CCU14" s="153"/>
      <c r="CCV14" s="153"/>
      <c r="CCW14" s="153"/>
      <c r="CCX14" s="153"/>
      <c r="CCY14" s="153"/>
      <c r="CCZ14" s="153"/>
      <c r="CDA14" s="153"/>
      <c r="CDB14" s="153"/>
      <c r="CDC14" s="153"/>
      <c r="CDD14" s="153"/>
      <c r="CDE14" s="153"/>
      <c r="CDF14" s="153"/>
      <c r="CDG14" s="153"/>
      <c r="CDH14" s="153"/>
      <c r="CDI14" s="153"/>
      <c r="CDJ14" s="153"/>
      <c r="CDK14" s="153"/>
      <c r="CDL14" s="153"/>
      <c r="CDM14" s="153"/>
      <c r="CDN14" s="153"/>
      <c r="CDO14" s="153"/>
      <c r="CDP14" s="153"/>
      <c r="CDQ14" s="153"/>
      <c r="CDR14" s="153"/>
      <c r="CDS14" s="153"/>
      <c r="CDT14" s="153"/>
      <c r="CDU14" s="153"/>
      <c r="CDV14" s="153"/>
      <c r="CDW14" s="153"/>
      <c r="CDX14" s="153"/>
      <c r="CDY14" s="153"/>
      <c r="CDZ14" s="153"/>
      <c r="CEA14" s="153"/>
      <c r="CEB14" s="153"/>
      <c r="CEC14" s="153"/>
      <c r="CED14" s="153"/>
      <c r="CEE14" s="153"/>
      <c r="CEF14" s="153"/>
      <c r="CEG14" s="153"/>
      <c r="CEH14" s="153"/>
      <c r="CEI14" s="153"/>
      <c r="CEJ14" s="153"/>
      <c r="CEK14" s="153"/>
      <c r="CEL14" s="153"/>
      <c r="CEM14" s="153"/>
      <c r="CEN14" s="153"/>
      <c r="CEO14" s="153"/>
      <c r="CEP14" s="153"/>
      <c r="CEQ14" s="153"/>
      <c r="CER14" s="153"/>
      <c r="CES14" s="153"/>
      <c r="CET14" s="153"/>
      <c r="CEU14" s="153"/>
      <c r="CEV14" s="153"/>
      <c r="CEW14" s="153"/>
      <c r="CEX14" s="153"/>
      <c r="CEY14" s="153"/>
      <c r="CEZ14" s="153"/>
      <c r="CFA14" s="153"/>
      <c r="CFB14" s="153"/>
      <c r="CFC14" s="153"/>
      <c r="CFD14" s="153"/>
      <c r="CFE14" s="153"/>
      <c r="CFF14" s="153"/>
      <c r="CFG14" s="153"/>
      <c r="CFH14" s="153"/>
      <c r="CFI14" s="153"/>
      <c r="CFJ14" s="153"/>
      <c r="CFK14" s="153"/>
      <c r="CFL14" s="153"/>
      <c r="CFM14" s="153"/>
      <c r="CFN14" s="153"/>
      <c r="CFO14" s="153"/>
      <c r="CFP14" s="153"/>
      <c r="CFQ14" s="153"/>
      <c r="CFR14" s="153"/>
      <c r="CFS14" s="153"/>
      <c r="CFT14" s="153"/>
      <c r="CFU14" s="153"/>
      <c r="CFV14" s="153"/>
      <c r="CFW14" s="153"/>
      <c r="CFX14" s="153"/>
      <c r="CFY14" s="153"/>
      <c r="CFZ14" s="153"/>
      <c r="CGA14" s="153"/>
      <c r="CGB14" s="153"/>
      <c r="CGC14" s="153"/>
      <c r="CGD14" s="153"/>
      <c r="CGE14" s="153"/>
      <c r="CGF14" s="153"/>
      <c r="CGG14" s="153"/>
      <c r="CGH14" s="153"/>
      <c r="CGI14" s="153"/>
      <c r="CGJ14" s="153"/>
      <c r="CGK14" s="153"/>
      <c r="CGL14" s="153"/>
      <c r="CGM14" s="153"/>
      <c r="CGN14" s="153"/>
      <c r="CGO14" s="153"/>
      <c r="CGP14" s="153"/>
      <c r="CGQ14" s="153"/>
      <c r="CGR14" s="153"/>
      <c r="CGS14" s="153"/>
      <c r="CGT14" s="153"/>
      <c r="CGU14" s="153"/>
      <c r="CGV14" s="153"/>
      <c r="CGW14" s="153"/>
      <c r="CGX14" s="153"/>
      <c r="CGY14" s="153"/>
      <c r="CGZ14" s="153"/>
      <c r="CHA14" s="153"/>
      <c r="CHB14" s="153"/>
      <c r="CHC14" s="153"/>
      <c r="CHD14" s="153"/>
      <c r="CHE14" s="153"/>
      <c r="CHF14" s="153"/>
      <c r="CHG14" s="153"/>
      <c r="CHH14" s="153"/>
      <c r="CHI14" s="153"/>
      <c r="CHJ14" s="153"/>
      <c r="CHK14" s="153"/>
      <c r="CHL14" s="153"/>
      <c r="CHM14" s="153"/>
      <c r="CHN14" s="153"/>
      <c r="CHO14" s="153"/>
      <c r="CHP14" s="153"/>
      <c r="CHQ14" s="153"/>
      <c r="CHR14" s="153"/>
      <c r="CHS14" s="153"/>
      <c r="CHT14" s="153"/>
      <c r="CHU14" s="153"/>
      <c r="CHV14" s="153"/>
      <c r="CHW14" s="153"/>
      <c r="CHX14" s="153"/>
      <c r="CHY14" s="153"/>
      <c r="CHZ14" s="153"/>
      <c r="CIA14" s="153"/>
      <c r="CIB14" s="153"/>
      <c r="CIC14" s="153"/>
      <c r="CID14" s="153"/>
      <c r="CIE14" s="153"/>
      <c r="CIF14" s="153"/>
      <c r="CIG14" s="153"/>
      <c r="CIH14" s="153"/>
      <c r="CII14" s="153"/>
      <c r="CIJ14" s="153"/>
      <c r="CIK14" s="153"/>
      <c r="CIL14" s="153"/>
      <c r="CIM14" s="153"/>
      <c r="CIN14" s="153"/>
      <c r="CIO14" s="153"/>
      <c r="CIP14" s="153"/>
      <c r="CIQ14" s="153"/>
      <c r="CIR14" s="153"/>
      <c r="CIS14" s="153"/>
      <c r="CIT14" s="153"/>
      <c r="CIU14" s="153"/>
      <c r="CIV14" s="153"/>
      <c r="CIW14" s="153"/>
      <c r="CIX14" s="153"/>
      <c r="CIY14" s="153"/>
      <c r="CIZ14" s="153"/>
      <c r="CJA14" s="153"/>
      <c r="CJB14" s="153"/>
      <c r="CJC14" s="153"/>
      <c r="CJD14" s="153"/>
      <c r="CJE14" s="153"/>
      <c r="CJF14" s="153"/>
      <c r="CJG14" s="153"/>
      <c r="CJH14" s="153"/>
      <c r="CJI14" s="153"/>
      <c r="CJJ14" s="153"/>
      <c r="CJK14" s="153"/>
      <c r="CJL14" s="153"/>
      <c r="CJM14" s="153"/>
      <c r="CJN14" s="153"/>
      <c r="CJO14" s="153"/>
      <c r="CJP14" s="153"/>
      <c r="CJQ14" s="153"/>
      <c r="CJR14" s="153"/>
      <c r="CJS14" s="153"/>
      <c r="CJT14" s="153"/>
      <c r="CJU14" s="153"/>
      <c r="CJV14" s="153"/>
      <c r="CJW14" s="153"/>
      <c r="CJX14" s="153"/>
      <c r="CJY14" s="153"/>
      <c r="CJZ14" s="153"/>
      <c r="CKA14" s="153"/>
      <c r="CKB14" s="153"/>
      <c r="CKC14" s="153"/>
      <c r="CKD14" s="153"/>
      <c r="CKE14" s="153"/>
      <c r="CKF14" s="153"/>
      <c r="CKG14" s="153"/>
      <c r="CKH14" s="153"/>
      <c r="CKI14" s="153"/>
      <c r="CKJ14" s="153"/>
      <c r="CKK14" s="153"/>
      <c r="CKL14" s="153"/>
      <c r="CKM14" s="153"/>
      <c r="CKN14" s="153"/>
      <c r="CKO14" s="153"/>
      <c r="CKP14" s="153"/>
      <c r="CKQ14" s="153"/>
      <c r="CKR14" s="153"/>
      <c r="CKS14" s="153"/>
      <c r="CKT14" s="153"/>
      <c r="CKU14" s="153"/>
      <c r="CKV14" s="153"/>
      <c r="CKW14" s="153"/>
      <c r="CKX14" s="153"/>
      <c r="CKY14" s="153"/>
      <c r="CKZ14" s="153"/>
      <c r="CLA14" s="153"/>
      <c r="CLB14" s="153"/>
      <c r="CLC14" s="153"/>
      <c r="CLD14" s="153"/>
      <c r="CLE14" s="153"/>
      <c r="CLF14" s="153"/>
      <c r="CLG14" s="153"/>
      <c r="CLH14" s="153"/>
      <c r="CLI14" s="153"/>
      <c r="CLJ14" s="153"/>
      <c r="CLK14" s="153"/>
      <c r="CLL14" s="153"/>
      <c r="CLM14" s="153"/>
      <c r="CLN14" s="153"/>
      <c r="CLO14" s="153"/>
      <c r="CLP14" s="153"/>
      <c r="CLQ14" s="153"/>
      <c r="CLR14" s="153"/>
      <c r="CLS14" s="153"/>
      <c r="CLT14" s="153"/>
      <c r="CLU14" s="153"/>
      <c r="CLV14" s="153"/>
      <c r="CLW14" s="153"/>
      <c r="CLX14" s="153"/>
      <c r="CLY14" s="153"/>
      <c r="CLZ14" s="153"/>
      <c r="CMA14" s="153"/>
      <c r="CMB14" s="153"/>
      <c r="CMC14" s="153"/>
      <c r="CMD14" s="153"/>
      <c r="CME14" s="153"/>
      <c r="CMF14" s="153"/>
      <c r="CMG14" s="153"/>
      <c r="CMH14" s="153"/>
      <c r="CMI14" s="153"/>
      <c r="CMJ14" s="153"/>
      <c r="CMK14" s="153"/>
      <c r="CML14" s="153"/>
      <c r="CMM14" s="153"/>
      <c r="CMN14" s="153"/>
      <c r="CMO14" s="153"/>
      <c r="CMP14" s="153"/>
      <c r="CMQ14" s="153"/>
      <c r="CMR14" s="153"/>
      <c r="CMS14" s="153"/>
      <c r="CMT14" s="153"/>
      <c r="CMU14" s="153"/>
      <c r="CMV14" s="153"/>
      <c r="CMW14" s="153"/>
      <c r="CMX14" s="153"/>
      <c r="CMY14" s="153"/>
      <c r="CMZ14" s="153"/>
      <c r="CNA14" s="153"/>
      <c r="CNB14" s="153"/>
      <c r="CNC14" s="153"/>
      <c r="CND14" s="153"/>
      <c r="CNE14" s="153"/>
      <c r="CNF14" s="153"/>
      <c r="CNG14" s="153"/>
      <c r="CNH14" s="153"/>
      <c r="CNI14" s="153"/>
      <c r="CNJ14" s="153"/>
      <c r="CNK14" s="153"/>
      <c r="CNL14" s="153"/>
      <c r="CNM14" s="153"/>
      <c r="CNN14" s="153"/>
      <c r="CNO14" s="153"/>
      <c r="CNP14" s="153"/>
      <c r="CNQ14" s="153"/>
      <c r="CNR14" s="153"/>
      <c r="CNS14" s="153"/>
      <c r="CNT14" s="153"/>
      <c r="CNU14" s="153"/>
      <c r="CNV14" s="153"/>
      <c r="CNW14" s="153"/>
      <c r="CNX14" s="153"/>
      <c r="CNY14" s="153"/>
      <c r="CNZ14" s="153"/>
      <c r="COA14" s="153"/>
      <c r="COB14" s="153"/>
      <c r="COC14" s="153"/>
      <c r="COD14" s="153"/>
      <c r="COE14" s="153"/>
      <c r="COF14" s="153"/>
      <c r="COG14" s="153"/>
      <c r="COH14" s="153"/>
      <c r="COI14" s="153"/>
      <c r="COJ14" s="153"/>
      <c r="COK14" s="153"/>
      <c r="COL14" s="153"/>
      <c r="COM14" s="153"/>
      <c r="CON14" s="153"/>
      <c r="COO14" s="153"/>
      <c r="COP14" s="153"/>
      <c r="COQ14" s="153"/>
      <c r="COR14" s="153"/>
      <c r="COS14" s="153"/>
      <c r="COT14" s="153"/>
      <c r="COU14" s="153"/>
      <c r="COV14" s="153"/>
      <c r="COW14" s="153"/>
      <c r="COX14" s="153"/>
      <c r="COY14" s="153"/>
      <c r="COZ14" s="153"/>
      <c r="CPA14" s="153"/>
      <c r="CPB14" s="153"/>
      <c r="CPC14" s="153"/>
      <c r="CPD14" s="153"/>
      <c r="CPE14" s="153"/>
      <c r="CPF14" s="153"/>
      <c r="CPG14" s="153"/>
      <c r="CPH14" s="153"/>
      <c r="CPI14" s="153"/>
      <c r="CPJ14" s="153"/>
      <c r="CPK14" s="153"/>
      <c r="CPL14" s="153"/>
      <c r="CPM14" s="153"/>
      <c r="CPN14" s="153"/>
      <c r="CPO14" s="153"/>
      <c r="CPP14" s="153"/>
      <c r="CPQ14" s="153"/>
      <c r="CPR14" s="153"/>
      <c r="CPS14" s="153"/>
      <c r="CPT14" s="153"/>
      <c r="CPU14" s="153"/>
      <c r="CPV14" s="153"/>
      <c r="CPW14" s="153"/>
      <c r="CPX14" s="153"/>
      <c r="CPY14" s="153"/>
      <c r="CPZ14" s="153"/>
      <c r="CQA14" s="153"/>
      <c r="CQB14" s="153"/>
      <c r="CQC14" s="153"/>
      <c r="CQD14" s="153"/>
      <c r="CQE14" s="153"/>
      <c r="CQF14" s="153"/>
      <c r="CQG14" s="153"/>
      <c r="CQH14" s="153"/>
      <c r="CQI14" s="153"/>
      <c r="CQJ14" s="153"/>
      <c r="CQK14" s="153"/>
      <c r="CQL14" s="153"/>
      <c r="CQM14" s="153"/>
      <c r="CQN14" s="153"/>
      <c r="CQO14" s="153"/>
      <c r="CQP14" s="153"/>
      <c r="CQQ14" s="153"/>
      <c r="CQR14" s="153"/>
      <c r="CQS14" s="153"/>
      <c r="CQT14" s="153"/>
      <c r="CQU14" s="153"/>
      <c r="CQV14" s="153"/>
      <c r="CQW14" s="153"/>
      <c r="CQX14" s="153"/>
      <c r="CQY14" s="153"/>
      <c r="CQZ14" s="153"/>
      <c r="CRA14" s="153"/>
      <c r="CRB14" s="153"/>
      <c r="CRC14" s="153"/>
      <c r="CRD14" s="153"/>
      <c r="CRE14" s="153"/>
      <c r="CRF14" s="153"/>
      <c r="CRG14" s="153"/>
      <c r="CRH14" s="153"/>
      <c r="CRI14" s="153"/>
      <c r="CRJ14" s="153"/>
      <c r="CRK14" s="153"/>
      <c r="CRL14" s="153"/>
      <c r="CRM14" s="153"/>
      <c r="CRN14" s="153"/>
      <c r="CRO14" s="153"/>
      <c r="CRP14" s="153"/>
      <c r="CRQ14" s="153"/>
      <c r="CRR14" s="153"/>
      <c r="CRS14" s="153"/>
      <c r="CRT14" s="153"/>
      <c r="CRU14" s="153"/>
      <c r="CRV14" s="153"/>
      <c r="CRW14" s="153"/>
      <c r="CRX14" s="153"/>
      <c r="CRY14" s="153"/>
      <c r="CRZ14" s="153"/>
      <c r="CSA14" s="153"/>
      <c r="CSB14" s="153"/>
      <c r="CSC14" s="153"/>
      <c r="CSD14" s="153"/>
      <c r="CSE14" s="153"/>
      <c r="CSF14" s="153"/>
      <c r="CSG14" s="153"/>
      <c r="CSH14" s="153"/>
      <c r="CSI14" s="153"/>
      <c r="CSJ14" s="153"/>
      <c r="CSK14" s="153"/>
      <c r="CSL14" s="153"/>
      <c r="CSM14" s="153"/>
      <c r="CSN14" s="153"/>
      <c r="CSO14" s="153"/>
      <c r="CSP14" s="153"/>
      <c r="CSQ14" s="153"/>
      <c r="CSR14" s="153"/>
      <c r="CSS14" s="153"/>
      <c r="CST14" s="153"/>
      <c r="CSU14" s="153"/>
      <c r="CSV14" s="153"/>
      <c r="CSW14" s="153"/>
      <c r="CSX14" s="153"/>
      <c r="CSY14" s="153"/>
      <c r="CSZ14" s="153"/>
      <c r="CTA14" s="153"/>
      <c r="CTB14" s="153"/>
      <c r="CTC14" s="153"/>
      <c r="CTD14" s="153"/>
      <c r="CTE14" s="153"/>
      <c r="CTF14" s="153"/>
      <c r="CTG14" s="153"/>
      <c r="CTH14" s="153"/>
      <c r="CTI14" s="153"/>
      <c r="CTJ14" s="153"/>
      <c r="CTK14" s="153"/>
      <c r="CTL14" s="153"/>
      <c r="CTM14" s="153"/>
      <c r="CTN14" s="153"/>
      <c r="CTO14" s="153"/>
      <c r="CTP14" s="153"/>
      <c r="CTQ14" s="153"/>
      <c r="CTR14" s="153"/>
      <c r="CTS14" s="153"/>
      <c r="CTT14" s="153"/>
      <c r="CTU14" s="153"/>
      <c r="CTV14" s="153"/>
      <c r="CTW14" s="153"/>
      <c r="CTX14" s="153"/>
      <c r="CTY14" s="153"/>
      <c r="CTZ14" s="153"/>
      <c r="CUA14" s="153"/>
      <c r="CUB14" s="153"/>
      <c r="CUC14" s="153"/>
      <c r="CUD14" s="153"/>
      <c r="CUE14" s="153"/>
      <c r="CUF14" s="153"/>
      <c r="CUG14" s="153"/>
      <c r="CUH14" s="153"/>
      <c r="CUI14" s="153"/>
      <c r="CUJ14" s="153"/>
      <c r="CUK14" s="153"/>
      <c r="CUL14" s="153"/>
      <c r="CUM14" s="153"/>
      <c r="CUN14" s="153"/>
      <c r="CUO14" s="153"/>
      <c r="CUP14" s="153"/>
      <c r="CUQ14" s="153"/>
      <c r="CUR14" s="153"/>
      <c r="CUS14" s="153"/>
      <c r="CUT14" s="153"/>
      <c r="CUU14" s="153"/>
      <c r="CUV14" s="153"/>
      <c r="CUW14" s="153"/>
      <c r="CUX14" s="153"/>
      <c r="CUY14" s="153"/>
      <c r="CUZ14" s="153"/>
      <c r="CVA14" s="153"/>
      <c r="CVB14" s="153"/>
      <c r="CVC14" s="153"/>
      <c r="CVD14" s="153"/>
      <c r="CVE14" s="153"/>
      <c r="CVF14" s="153"/>
      <c r="CVG14" s="153"/>
      <c r="CVH14" s="153"/>
      <c r="CVI14" s="153"/>
      <c r="CVJ14" s="153"/>
      <c r="CVK14" s="153"/>
      <c r="CVL14" s="153"/>
      <c r="CVM14" s="153"/>
      <c r="CVN14" s="153"/>
      <c r="CVO14" s="153"/>
      <c r="CVP14" s="153"/>
      <c r="CVQ14" s="153"/>
      <c r="CVR14" s="153"/>
      <c r="CVS14" s="153"/>
      <c r="CVT14" s="153"/>
      <c r="CVU14" s="153"/>
      <c r="CVV14" s="153"/>
      <c r="CVW14" s="153"/>
      <c r="CVX14" s="153"/>
      <c r="CVY14" s="153"/>
      <c r="CVZ14" s="153"/>
      <c r="CWA14" s="153"/>
      <c r="CWB14" s="153"/>
      <c r="CWC14" s="153"/>
      <c r="CWD14" s="153"/>
      <c r="CWE14" s="153"/>
      <c r="CWF14" s="153"/>
      <c r="CWG14" s="153"/>
      <c r="CWH14" s="153"/>
      <c r="CWI14" s="153"/>
      <c r="CWJ14" s="153"/>
      <c r="CWK14" s="153"/>
      <c r="CWL14" s="153"/>
      <c r="CWM14" s="153"/>
      <c r="CWN14" s="153"/>
      <c r="CWO14" s="153"/>
      <c r="CWP14" s="153"/>
      <c r="CWQ14" s="153"/>
      <c r="CWR14" s="153"/>
      <c r="CWS14" s="153"/>
      <c r="CWT14" s="153"/>
      <c r="CWU14" s="153"/>
      <c r="CWV14" s="153"/>
      <c r="CWW14" s="153"/>
      <c r="CWX14" s="153"/>
      <c r="CWY14" s="153"/>
      <c r="CWZ14" s="153"/>
      <c r="CXA14" s="153"/>
      <c r="CXB14" s="153"/>
      <c r="CXC14" s="153"/>
      <c r="CXD14" s="153"/>
      <c r="CXE14" s="153"/>
      <c r="CXF14" s="153"/>
      <c r="CXG14" s="153"/>
      <c r="CXH14" s="153"/>
      <c r="CXI14" s="153"/>
      <c r="CXJ14" s="153"/>
      <c r="CXK14" s="153"/>
      <c r="CXL14" s="153"/>
      <c r="CXM14" s="153"/>
      <c r="CXN14" s="153"/>
      <c r="CXO14" s="153"/>
      <c r="CXP14" s="153"/>
      <c r="CXQ14" s="153"/>
      <c r="CXR14" s="153"/>
      <c r="CXS14" s="153"/>
      <c r="CXT14" s="153"/>
      <c r="CXU14" s="153"/>
      <c r="CXV14" s="153"/>
      <c r="CXW14" s="153"/>
      <c r="CXX14" s="153"/>
      <c r="CXY14" s="153"/>
      <c r="CXZ14" s="153"/>
      <c r="CYA14" s="153"/>
      <c r="CYB14" s="153"/>
      <c r="CYC14" s="153"/>
      <c r="CYD14" s="153"/>
      <c r="CYE14" s="153"/>
      <c r="CYF14" s="153"/>
      <c r="CYG14" s="153"/>
      <c r="CYH14" s="153"/>
      <c r="CYI14" s="153"/>
      <c r="CYJ14" s="153"/>
      <c r="CYK14" s="153"/>
      <c r="CYL14" s="153"/>
      <c r="CYM14" s="153"/>
      <c r="CYN14" s="153"/>
      <c r="CYO14" s="153"/>
      <c r="CYP14" s="153"/>
      <c r="CYQ14" s="153"/>
      <c r="CYR14" s="153"/>
      <c r="CYS14" s="153"/>
      <c r="CYT14" s="153"/>
      <c r="CYU14" s="153"/>
      <c r="CYV14" s="153"/>
      <c r="CYW14" s="153"/>
      <c r="CYX14" s="153"/>
      <c r="CYY14" s="153"/>
      <c r="CYZ14" s="153"/>
      <c r="CZA14" s="153"/>
      <c r="CZB14" s="153"/>
      <c r="CZC14" s="153"/>
      <c r="CZD14" s="153"/>
      <c r="CZE14" s="153"/>
      <c r="CZF14" s="153"/>
      <c r="CZG14" s="153"/>
      <c r="CZH14" s="153"/>
      <c r="CZI14" s="153"/>
      <c r="CZJ14" s="153"/>
      <c r="CZK14" s="153"/>
      <c r="CZL14" s="153"/>
      <c r="CZM14" s="153"/>
      <c r="CZN14" s="153"/>
      <c r="CZO14" s="153"/>
      <c r="CZP14" s="153"/>
      <c r="CZQ14" s="153"/>
      <c r="CZR14" s="153"/>
      <c r="CZS14" s="153"/>
      <c r="CZT14" s="153"/>
      <c r="CZU14" s="153"/>
      <c r="CZV14" s="153"/>
      <c r="CZW14" s="153"/>
      <c r="CZX14" s="153"/>
      <c r="CZY14" s="153"/>
      <c r="CZZ14" s="153"/>
      <c r="DAA14" s="153"/>
      <c r="DAB14" s="153"/>
      <c r="DAC14" s="153"/>
      <c r="DAD14" s="153"/>
      <c r="DAE14" s="153"/>
      <c r="DAF14" s="153"/>
      <c r="DAG14" s="153"/>
      <c r="DAH14" s="153"/>
      <c r="DAI14" s="153"/>
      <c r="DAJ14" s="153"/>
      <c r="DAK14" s="153"/>
      <c r="DAL14" s="153"/>
      <c r="DAM14" s="153"/>
      <c r="DAN14" s="153"/>
      <c r="DAO14" s="153"/>
      <c r="DAP14" s="153"/>
      <c r="DAQ14" s="153"/>
      <c r="DAR14" s="153"/>
      <c r="DAS14" s="153"/>
      <c r="DAT14" s="153"/>
      <c r="DAU14" s="153"/>
      <c r="DAV14" s="153"/>
      <c r="DAW14" s="153"/>
      <c r="DAX14" s="153"/>
      <c r="DAY14" s="153"/>
      <c r="DAZ14" s="153"/>
      <c r="DBA14" s="153"/>
      <c r="DBB14" s="153"/>
      <c r="DBC14" s="153"/>
      <c r="DBD14" s="153"/>
      <c r="DBE14" s="153"/>
      <c r="DBF14" s="153"/>
      <c r="DBG14" s="153"/>
      <c r="DBH14" s="153"/>
      <c r="DBI14" s="153"/>
      <c r="DBJ14" s="153"/>
      <c r="DBK14" s="153"/>
      <c r="DBL14" s="153"/>
      <c r="DBM14" s="153"/>
      <c r="DBN14" s="153"/>
      <c r="DBO14" s="153"/>
      <c r="DBP14" s="153"/>
      <c r="DBQ14" s="153"/>
      <c r="DBR14" s="153"/>
      <c r="DBS14" s="153"/>
      <c r="DBT14" s="153"/>
      <c r="DBU14" s="153"/>
      <c r="DBV14" s="153"/>
      <c r="DBW14" s="153"/>
      <c r="DBX14" s="153"/>
      <c r="DBY14" s="153"/>
      <c r="DBZ14" s="153"/>
      <c r="DCA14" s="153"/>
      <c r="DCB14" s="153"/>
      <c r="DCC14" s="153"/>
      <c r="DCD14" s="153"/>
      <c r="DCE14" s="153"/>
      <c r="DCF14" s="153"/>
      <c r="DCG14" s="153"/>
      <c r="DCH14" s="153"/>
      <c r="DCI14" s="153"/>
      <c r="DCJ14" s="153"/>
      <c r="DCK14" s="153"/>
      <c r="DCL14" s="153"/>
      <c r="DCM14" s="153"/>
      <c r="DCN14" s="153"/>
      <c r="DCO14" s="153"/>
      <c r="DCP14" s="153"/>
      <c r="DCQ14" s="153"/>
      <c r="DCR14" s="153"/>
      <c r="DCS14" s="153"/>
      <c r="DCT14" s="153"/>
      <c r="DCU14" s="153"/>
      <c r="DCV14" s="153"/>
      <c r="DCW14" s="153"/>
      <c r="DCX14" s="153"/>
      <c r="DCY14" s="153"/>
      <c r="DCZ14" s="153"/>
      <c r="DDA14" s="153"/>
      <c r="DDB14" s="153"/>
      <c r="DDC14" s="153"/>
      <c r="DDD14" s="153"/>
      <c r="DDE14" s="153"/>
      <c r="DDF14" s="153"/>
      <c r="DDG14" s="153"/>
      <c r="DDH14" s="153"/>
      <c r="DDI14" s="153"/>
      <c r="DDJ14" s="153"/>
      <c r="DDK14" s="153"/>
      <c r="DDL14" s="153"/>
      <c r="DDM14" s="153"/>
      <c r="DDN14" s="153"/>
      <c r="DDO14" s="153"/>
      <c r="DDP14" s="153"/>
      <c r="DDQ14" s="153"/>
      <c r="DDR14" s="153"/>
      <c r="DDS14" s="153"/>
      <c r="DDT14" s="153"/>
      <c r="DDU14" s="153"/>
      <c r="DDV14" s="153"/>
      <c r="DDW14" s="153"/>
      <c r="DDX14" s="153"/>
      <c r="DDY14" s="153"/>
      <c r="DDZ14" s="153"/>
      <c r="DEA14" s="153"/>
      <c r="DEB14" s="153"/>
      <c r="DEC14" s="153"/>
      <c r="DED14" s="153"/>
      <c r="DEE14" s="153"/>
      <c r="DEF14" s="153"/>
      <c r="DEG14" s="153"/>
      <c r="DEH14" s="153"/>
      <c r="DEI14" s="153"/>
      <c r="DEJ14" s="153"/>
      <c r="DEK14" s="153"/>
      <c r="DEL14" s="153"/>
      <c r="DEM14" s="153"/>
      <c r="DEN14" s="153"/>
      <c r="DEO14" s="153"/>
      <c r="DEP14" s="153"/>
      <c r="DEQ14" s="153"/>
      <c r="DER14" s="153"/>
      <c r="DES14" s="153"/>
      <c r="DET14" s="153"/>
      <c r="DEU14" s="153"/>
      <c r="DEV14" s="153"/>
      <c r="DEW14" s="153"/>
      <c r="DEX14" s="153"/>
      <c r="DEY14" s="153"/>
      <c r="DEZ14" s="153"/>
      <c r="DFA14" s="153"/>
      <c r="DFB14" s="153"/>
      <c r="DFC14" s="153"/>
      <c r="DFD14" s="153"/>
      <c r="DFE14" s="153"/>
      <c r="DFF14" s="153"/>
      <c r="DFG14" s="153"/>
      <c r="DFH14" s="153"/>
      <c r="DFI14" s="153"/>
      <c r="DFJ14" s="153"/>
      <c r="DFK14" s="153"/>
      <c r="DFL14" s="153"/>
      <c r="DFM14" s="153"/>
      <c r="DFN14" s="153"/>
      <c r="DFO14" s="153"/>
      <c r="DFP14" s="153"/>
      <c r="DFQ14" s="153"/>
      <c r="DFR14" s="153"/>
      <c r="DFS14" s="153"/>
      <c r="DFT14" s="153"/>
      <c r="DFU14" s="153"/>
      <c r="DFV14" s="153"/>
      <c r="DFW14" s="153"/>
      <c r="DFX14" s="153"/>
      <c r="DFY14" s="153"/>
      <c r="DFZ14" s="153"/>
      <c r="DGA14" s="153"/>
      <c r="DGB14" s="153"/>
      <c r="DGC14" s="153"/>
      <c r="DGD14" s="153"/>
      <c r="DGE14" s="153"/>
      <c r="DGF14" s="153"/>
      <c r="DGG14" s="153"/>
      <c r="DGH14" s="153"/>
      <c r="DGI14" s="153"/>
      <c r="DGJ14" s="153"/>
      <c r="DGK14" s="153"/>
      <c r="DGL14" s="153"/>
      <c r="DGM14" s="153"/>
      <c r="DGN14" s="153"/>
      <c r="DGO14" s="153"/>
      <c r="DGP14" s="153"/>
      <c r="DGQ14" s="153"/>
      <c r="DGR14" s="153"/>
      <c r="DGS14" s="153"/>
      <c r="DGT14" s="153"/>
      <c r="DGU14" s="153"/>
      <c r="DGV14" s="153"/>
      <c r="DGW14" s="153"/>
      <c r="DGX14" s="153"/>
      <c r="DGY14" s="153"/>
      <c r="DGZ14" s="153"/>
      <c r="DHA14" s="153"/>
      <c r="DHB14" s="153"/>
      <c r="DHC14" s="153"/>
      <c r="DHD14" s="153"/>
      <c r="DHE14" s="153"/>
      <c r="DHF14" s="153"/>
      <c r="DHG14" s="153"/>
      <c r="DHH14" s="153"/>
      <c r="DHI14" s="153"/>
      <c r="DHJ14" s="153"/>
      <c r="DHK14" s="153"/>
      <c r="DHL14" s="153"/>
      <c r="DHM14" s="153"/>
      <c r="DHN14" s="153"/>
      <c r="DHO14" s="153"/>
      <c r="DHP14" s="153"/>
      <c r="DHQ14" s="153"/>
      <c r="DHR14" s="153"/>
      <c r="DHS14" s="153"/>
      <c r="DHT14" s="153"/>
      <c r="DHU14" s="153"/>
      <c r="DHV14" s="153"/>
      <c r="DHW14" s="153"/>
      <c r="DHX14" s="153"/>
      <c r="DHY14" s="153"/>
      <c r="DHZ14" s="153"/>
      <c r="DIA14" s="153"/>
      <c r="DIB14" s="153"/>
      <c r="DIC14" s="153"/>
      <c r="DID14" s="153"/>
      <c r="DIE14" s="153"/>
      <c r="DIF14" s="153"/>
      <c r="DIG14" s="153"/>
      <c r="DIH14" s="153"/>
      <c r="DII14" s="153"/>
      <c r="DIJ14" s="153"/>
      <c r="DIK14" s="153"/>
      <c r="DIL14" s="153"/>
      <c r="DIM14" s="153"/>
      <c r="DIN14" s="153"/>
      <c r="DIO14" s="153"/>
      <c r="DIP14" s="153"/>
      <c r="DIQ14" s="153"/>
      <c r="DIR14" s="153"/>
      <c r="DIS14" s="153"/>
      <c r="DIT14" s="153"/>
      <c r="DIU14" s="153"/>
      <c r="DIV14" s="153"/>
      <c r="DIW14" s="153"/>
      <c r="DIX14" s="153"/>
      <c r="DIY14" s="153"/>
      <c r="DIZ14" s="153"/>
      <c r="DJA14" s="153"/>
      <c r="DJB14" s="153"/>
      <c r="DJC14" s="153"/>
      <c r="DJD14" s="153"/>
      <c r="DJE14" s="153"/>
      <c r="DJF14" s="153"/>
      <c r="DJG14" s="153"/>
      <c r="DJH14" s="153"/>
      <c r="DJI14" s="153"/>
      <c r="DJJ14" s="153"/>
      <c r="DJK14" s="153"/>
      <c r="DJL14" s="153"/>
      <c r="DJM14" s="153"/>
      <c r="DJN14" s="153"/>
      <c r="DJO14" s="153"/>
      <c r="DJP14" s="153"/>
      <c r="DJQ14" s="153"/>
      <c r="DJR14" s="153"/>
      <c r="DJS14" s="153"/>
      <c r="DJT14" s="153"/>
      <c r="DJU14" s="153"/>
      <c r="DJV14" s="153"/>
      <c r="DJW14" s="153"/>
      <c r="DJX14" s="153"/>
      <c r="DJY14" s="153"/>
      <c r="DJZ14" s="153"/>
      <c r="DKA14" s="153"/>
      <c r="DKB14" s="153"/>
      <c r="DKC14" s="153"/>
      <c r="DKD14" s="153"/>
      <c r="DKE14" s="153"/>
      <c r="DKF14" s="153"/>
      <c r="DKG14" s="153"/>
      <c r="DKH14" s="153"/>
      <c r="DKI14" s="153"/>
      <c r="DKJ14" s="153"/>
      <c r="DKK14" s="153"/>
      <c r="DKL14" s="153"/>
      <c r="DKM14" s="153"/>
      <c r="DKN14" s="153"/>
      <c r="DKO14" s="153"/>
      <c r="DKP14" s="153"/>
      <c r="DKQ14" s="153"/>
      <c r="DKR14" s="153"/>
      <c r="DKS14" s="153"/>
      <c r="DKT14" s="153"/>
      <c r="DKU14" s="153"/>
      <c r="DKV14" s="153"/>
      <c r="DKW14" s="153"/>
      <c r="DKX14" s="153"/>
      <c r="DKY14" s="153"/>
      <c r="DKZ14" s="153"/>
      <c r="DLA14" s="153"/>
      <c r="DLB14" s="153"/>
      <c r="DLC14" s="153"/>
      <c r="DLD14" s="153"/>
      <c r="DLE14" s="153"/>
      <c r="DLF14" s="153"/>
      <c r="DLG14" s="153"/>
      <c r="DLH14" s="153"/>
      <c r="DLI14" s="153"/>
      <c r="DLJ14" s="153"/>
      <c r="DLK14" s="153"/>
      <c r="DLL14" s="153"/>
      <c r="DLM14" s="153"/>
      <c r="DLN14" s="153"/>
      <c r="DLO14" s="153"/>
      <c r="DLP14" s="153"/>
      <c r="DLQ14" s="153"/>
      <c r="DLR14" s="153"/>
      <c r="DLS14" s="153"/>
      <c r="DLT14" s="153"/>
      <c r="DLU14" s="153"/>
      <c r="DLV14" s="153"/>
      <c r="DLW14" s="153"/>
      <c r="DLX14" s="153"/>
      <c r="DLY14" s="153"/>
      <c r="DLZ14" s="153"/>
      <c r="DMA14" s="153"/>
      <c r="DMB14" s="153"/>
      <c r="DMC14" s="153"/>
      <c r="DMD14" s="153"/>
      <c r="DME14" s="153"/>
      <c r="DMF14" s="153"/>
      <c r="DMG14" s="153"/>
      <c r="DMH14" s="153"/>
      <c r="DMI14" s="153"/>
      <c r="DMJ14" s="153"/>
      <c r="DMK14" s="153"/>
      <c r="DML14" s="153"/>
      <c r="DMM14" s="153"/>
      <c r="DMN14" s="153"/>
      <c r="DMO14" s="153"/>
      <c r="DMP14" s="153"/>
      <c r="DMQ14" s="153"/>
      <c r="DMR14" s="153"/>
      <c r="DMS14" s="153"/>
      <c r="DMT14" s="153"/>
      <c r="DMU14" s="153"/>
      <c r="DMV14" s="153"/>
      <c r="DMW14" s="153"/>
      <c r="DMX14" s="153"/>
      <c r="DMY14" s="153"/>
      <c r="DMZ14" s="153"/>
      <c r="DNA14" s="153"/>
      <c r="DNB14" s="153"/>
      <c r="DNC14" s="153"/>
      <c r="DND14" s="153"/>
      <c r="DNE14" s="153"/>
      <c r="DNF14" s="153"/>
      <c r="DNG14" s="153"/>
      <c r="DNH14" s="153"/>
      <c r="DNI14" s="153"/>
      <c r="DNJ14" s="153"/>
      <c r="DNK14" s="153"/>
      <c r="DNL14" s="153"/>
      <c r="DNM14" s="153"/>
      <c r="DNN14" s="153"/>
      <c r="DNO14" s="153"/>
      <c r="DNP14" s="153"/>
      <c r="DNQ14" s="153"/>
      <c r="DNR14" s="153"/>
      <c r="DNS14" s="153"/>
      <c r="DNT14" s="153"/>
      <c r="DNU14" s="153"/>
      <c r="DNV14" s="153"/>
      <c r="DNW14" s="153"/>
      <c r="DNX14" s="153"/>
      <c r="DNY14" s="153"/>
      <c r="DNZ14" s="153"/>
      <c r="DOA14" s="153"/>
      <c r="DOB14" s="153"/>
      <c r="DOC14" s="153"/>
      <c r="DOD14" s="153"/>
      <c r="DOE14" s="153"/>
      <c r="DOF14" s="153"/>
      <c r="DOG14" s="153"/>
      <c r="DOH14" s="153"/>
      <c r="DOI14" s="153"/>
      <c r="DOJ14" s="153"/>
      <c r="DOK14" s="153"/>
      <c r="DOL14" s="153"/>
      <c r="DOM14" s="153"/>
      <c r="DON14" s="153"/>
      <c r="DOO14" s="153"/>
      <c r="DOP14" s="153"/>
      <c r="DOQ14" s="153"/>
      <c r="DOR14" s="153"/>
      <c r="DOS14" s="153"/>
      <c r="DOT14" s="153"/>
      <c r="DOU14" s="153"/>
      <c r="DOV14" s="153"/>
      <c r="DOW14" s="153"/>
      <c r="DOX14" s="153"/>
      <c r="DOY14" s="153"/>
      <c r="DOZ14" s="153"/>
      <c r="DPA14" s="153"/>
      <c r="DPB14" s="153"/>
      <c r="DPC14" s="153"/>
      <c r="DPD14" s="153"/>
      <c r="DPE14" s="153"/>
      <c r="DPF14" s="153"/>
      <c r="DPG14" s="153"/>
      <c r="DPH14" s="153"/>
      <c r="DPI14" s="153"/>
      <c r="DPJ14" s="153"/>
      <c r="DPK14" s="153"/>
      <c r="DPL14" s="153"/>
      <c r="DPM14" s="153"/>
      <c r="DPN14" s="153"/>
      <c r="DPO14" s="153"/>
      <c r="DPP14" s="153"/>
      <c r="DPQ14" s="153"/>
      <c r="DPR14" s="153"/>
      <c r="DPS14" s="153"/>
      <c r="DPT14" s="153"/>
      <c r="DPU14" s="153"/>
      <c r="DPV14" s="153"/>
      <c r="DPW14" s="153"/>
      <c r="DPX14" s="153"/>
      <c r="DPY14" s="153"/>
      <c r="DPZ14" s="153"/>
      <c r="DQA14" s="153"/>
      <c r="DQB14" s="153"/>
      <c r="DQC14" s="153"/>
      <c r="DQD14" s="153"/>
      <c r="DQE14" s="153"/>
      <c r="DQF14" s="153"/>
      <c r="DQG14" s="153"/>
      <c r="DQH14" s="153"/>
      <c r="DQI14" s="153"/>
      <c r="DQJ14" s="153"/>
      <c r="DQK14" s="153"/>
      <c r="DQL14" s="153"/>
      <c r="DQM14" s="153"/>
      <c r="DQN14" s="153"/>
      <c r="DQO14" s="153"/>
      <c r="DQP14" s="153"/>
      <c r="DQQ14" s="153"/>
      <c r="DQR14" s="153"/>
      <c r="DQS14" s="153"/>
      <c r="DQT14" s="153"/>
      <c r="DQU14" s="153"/>
      <c r="DQV14" s="153"/>
      <c r="DQW14" s="153"/>
      <c r="DQX14" s="153"/>
      <c r="DQY14" s="153"/>
      <c r="DQZ14" s="153"/>
      <c r="DRA14" s="153"/>
      <c r="DRB14" s="153"/>
      <c r="DRC14" s="153"/>
      <c r="DRD14" s="153"/>
      <c r="DRE14" s="153"/>
      <c r="DRF14" s="153"/>
      <c r="DRG14" s="153"/>
      <c r="DRH14" s="153"/>
      <c r="DRI14" s="153"/>
      <c r="DRJ14" s="153"/>
      <c r="DRK14" s="153"/>
      <c r="DRL14" s="153"/>
      <c r="DRM14" s="153"/>
      <c r="DRN14" s="153"/>
      <c r="DRO14" s="153"/>
      <c r="DRP14" s="153"/>
      <c r="DRQ14" s="153"/>
      <c r="DRR14" s="153"/>
      <c r="DRS14" s="153"/>
      <c r="DRT14" s="153"/>
      <c r="DRU14" s="153"/>
      <c r="DRV14" s="153"/>
      <c r="DRW14" s="153"/>
      <c r="DRX14" s="153"/>
      <c r="DRY14" s="153"/>
      <c r="DRZ14" s="153"/>
      <c r="DSA14" s="153"/>
      <c r="DSB14" s="153"/>
      <c r="DSC14" s="153"/>
      <c r="DSD14" s="153"/>
      <c r="DSE14" s="153"/>
      <c r="DSF14" s="153"/>
      <c r="DSG14" s="153"/>
      <c r="DSH14" s="153"/>
      <c r="DSI14" s="153"/>
      <c r="DSJ14" s="153"/>
      <c r="DSK14" s="153"/>
      <c r="DSL14" s="153"/>
      <c r="DSM14" s="153"/>
      <c r="DSN14" s="153"/>
      <c r="DSO14" s="153"/>
      <c r="DSP14" s="153"/>
      <c r="DSQ14" s="153"/>
      <c r="DSR14" s="153"/>
      <c r="DSS14" s="153"/>
      <c r="DST14" s="153"/>
      <c r="DSU14" s="153"/>
      <c r="DSV14" s="153"/>
      <c r="DSW14" s="153"/>
      <c r="DSX14" s="153"/>
      <c r="DSY14" s="153"/>
      <c r="DSZ14" s="153"/>
      <c r="DTA14" s="153"/>
      <c r="DTB14" s="153"/>
      <c r="DTC14" s="153"/>
      <c r="DTD14" s="153"/>
      <c r="DTE14" s="153"/>
      <c r="DTF14" s="153"/>
      <c r="DTG14" s="153"/>
      <c r="DTH14" s="153"/>
      <c r="DTI14" s="153"/>
      <c r="DTJ14" s="153"/>
      <c r="DTK14" s="153"/>
      <c r="DTL14" s="153"/>
      <c r="DTM14" s="153"/>
      <c r="DTN14" s="153"/>
      <c r="DTO14" s="153"/>
      <c r="DTP14" s="153"/>
      <c r="DTQ14" s="153"/>
      <c r="DTR14" s="153"/>
      <c r="DTS14" s="153"/>
      <c r="DTT14" s="153"/>
      <c r="DTU14" s="153"/>
      <c r="DTV14" s="153"/>
      <c r="DTW14" s="153"/>
      <c r="DTX14" s="153"/>
      <c r="DTY14" s="153"/>
      <c r="DTZ14" s="153"/>
      <c r="DUA14" s="153"/>
      <c r="DUB14" s="153"/>
      <c r="DUC14" s="153"/>
      <c r="DUD14" s="153"/>
      <c r="DUE14" s="153"/>
      <c r="DUF14" s="153"/>
      <c r="DUG14" s="153"/>
      <c r="DUH14" s="153"/>
      <c r="DUI14" s="153"/>
      <c r="DUJ14" s="153"/>
      <c r="DUK14" s="153"/>
      <c r="DUL14" s="153"/>
      <c r="DUM14" s="153"/>
      <c r="DUN14" s="153"/>
      <c r="DUO14" s="153"/>
      <c r="DUP14" s="153"/>
      <c r="DUQ14" s="153"/>
      <c r="DUR14" s="153"/>
      <c r="DUS14" s="153"/>
      <c r="DUT14" s="153"/>
      <c r="DUU14" s="153"/>
      <c r="DUV14" s="153"/>
      <c r="DUW14" s="153"/>
      <c r="DUX14" s="153"/>
      <c r="DUY14" s="153"/>
      <c r="DUZ14" s="153"/>
      <c r="DVA14" s="153"/>
      <c r="DVB14" s="153"/>
      <c r="DVC14" s="153"/>
      <c r="DVD14" s="153"/>
      <c r="DVE14" s="153"/>
      <c r="DVF14" s="153"/>
      <c r="DVG14" s="153"/>
      <c r="DVH14" s="153"/>
      <c r="DVI14" s="153"/>
      <c r="DVJ14" s="153"/>
      <c r="DVK14" s="153"/>
      <c r="DVL14" s="153"/>
      <c r="DVM14" s="153"/>
      <c r="DVN14" s="153"/>
      <c r="DVO14" s="153"/>
      <c r="DVP14" s="153"/>
      <c r="DVQ14" s="153"/>
      <c r="DVR14" s="153"/>
      <c r="DVS14" s="153"/>
      <c r="DVT14" s="153"/>
      <c r="DVU14" s="153"/>
      <c r="DVV14" s="153"/>
      <c r="DVW14" s="153"/>
      <c r="DVX14" s="153"/>
      <c r="DVY14" s="153"/>
      <c r="DVZ14" s="153"/>
      <c r="DWA14" s="153"/>
      <c r="DWB14" s="153"/>
      <c r="DWC14" s="153"/>
      <c r="DWD14" s="153"/>
      <c r="DWE14" s="153"/>
      <c r="DWF14" s="153"/>
      <c r="DWG14" s="153"/>
      <c r="DWH14" s="153"/>
      <c r="DWI14" s="153"/>
      <c r="DWJ14" s="153"/>
      <c r="DWK14" s="153"/>
      <c r="DWL14" s="153"/>
      <c r="DWM14" s="153"/>
      <c r="DWN14" s="153"/>
      <c r="DWO14" s="153"/>
      <c r="DWP14" s="153"/>
      <c r="DWQ14" s="153"/>
      <c r="DWR14" s="153"/>
      <c r="DWS14" s="153"/>
      <c r="DWT14" s="153"/>
      <c r="DWU14" s="153"/>
      <c r="DWV14" s="153"/>
      <c r="DWW14" s="153"/>
      <c r="DWX14" s="153"/>
      <c r="DWY14" s="153"/>
      <c r="DWZ14" s="153"/>
      <c r="DXA14" s="153"/>
      <c r="DXB14" s="153"/>
      <c r="DXC14" s="153"/>
      <c r="DXD14" s="153"/>
      <c r="DXE14" s="153"/>
      <c r="DXF14" s="153"/>
      <c r="DXG14" s="153"/>
      <c r="DXH14" s="153"/>
      <c r="DXI14" s="153"/>
      <c r="DXJ14" s="153"/>
      <c r="DXK14" s="153"/>
      <c r="DXL14" s="153"/>
      <c r="DXM14" s="153"/>
      <c r="DXN14" s="153"/>
      <c r="DXO14" s="153"/>
      <c r="DXP14" s="153"/>
      <c r="DXQ14" s="153"/>
      <c r="DXR14" s="153"/>
      <c r="DXS14" s="153"/>
      <c r="DXT14" s="153"/>
      <c r="DXU14" s="153"/>
      <c r="DXV14" s="153"/>
      <c r="DXW14" s="153"/>
      <c r="DXX14" s="153"/>
      <c r="DXY14" s="153"/>
      <c r="DXZ14" s="153"/>
      <c r="DYA14" s="153"/>
      <c r="DYB14" s="153"/>
      <c r="DYC14" s="153"/>
      <c r="DYD14" s="153"/>
      <c r="DYE14" s="153"/>
      <c r="DYF14" s="153"/>
      <c r="DYG14" s="153"/>
      <c r="DYH14" s="153"/>
      <c r="DYI14" s="153"/>
      <c r="DYJ14" s="153"/>
      <c r="DYK14" s="153"/>
      <c r="DYL14" s="153"/>
      <c r="DYM14" s="153"/>
      <c r="DYN14" s="153"/>
      <c r="DYO14" s="153"/>
      <c r="DYP14" s="153"/>
      <c r="DYQ14" s="153"/>
      <c r="DYR14" s="153"/>
      <c r="DYS14" s="153"/>
      <c r="DYT14" s="153"/>
      <c r="DYU14" s="153"/>
      <c r="DYV14" s="153"/>
      <c r="DYW14" s="153"/>
      <c r="DYX14" s="153"/>
      <c r="DYY14" s="153"/>
      <c r="DYZ14" s="153"/>
      <c r="DZA14" s="153"/>
      <c r="DZB14" s="153"/>
      <c r="DZC14" s="153"/>
      <c r="DZD14" s="153"/>
      <c r="DZE14" s="153"/>
      <c r="DZF14" s="153"/>
      <c r="DZG14" s="153"/>
      <c r="DZH14" s="153"/>
      <c r="DZI14" s="153"/>
      <c r="DZJ14" s="153"/>
      <c r="DZK14" s="153"/>
      <c r="DZL14" s="153"/>
      <c r="DZM14" s="153"/>
      <c r="DZN14" s="153"/>
      <c r="DZO14" s="153"/>
      <c r="DZP14" s="153"/>
      <c r="DZQ14" s="153"/>
      <c r="DZR14" s="153"/>
      <c r="DZS14" s="153"/>
      <c r="DZT14" s="153"/>
      <c r="DZU14" s="153"/>
      <c r="DZV14" s="153"/>
      <c r="DZW14" s="153"/>
      <c r="DZX14" s="153"/>
      <c r="DZY14" s="153"/>
      <c r="DZZ14" s="153"/>
      <c r="EAA14" s="153"/>
      <c r="EAB14" s="153"/>
      <c r="EAC14" s="153"/>
      <c r="EAD14" s="153"/>
      <c r="EAE14" s="153"/>
      <c r="EAF14" s="153"/>
      <c r="EAG14" s="153"/>
      <c r="EAH14" s="153"/>
      <c r="EAI14" s="153"/>
      <c r="EAJ14" s="153"/>
      <c r="EAK14" s="153"/>
      <c r="EAL14" s="153"/>
      <c r="EAM14" s="153"/>
      <c r="EAN14" s="153"/>
      <c r="EAO14" s="153"/>
      <c r="EAP14" s="153"/>
      <c r="EAQ14" s="153"/>
      <c r="EAR14" s="153"/>
      <c r="EAS14" s="153"/>
      <c r="EAT14" s="153"/>
      <c r="EAU14" s="153"/>
      <c r="EAV14" s="153"/>
      <c r="EAW14" s="153"/>
      <c r="EAX14" s="153"/>
      <c r="EAY14" s="153"/>
      <c r="EAZ14" s="153"/>
      <c r="EBA14" s="153"/>
      <c r="EBB14" s="153"/>
      <c r="EBC14" s="153"/>
      <c r="EBD14" s="153"/>
      <c r="EBE14" s="153"/>
      <c r="EBF14" s="153"/>
      <c r="EBG14" s="153"/>
      <c r="EBH14" s="153"/>
      <c r="EBI14" s="153"/>
      <c r="EBJ14" s="153"/>
      <c r="EBK14" s="153"/>
      <c r="EBL14" s="153"/>
      <c r="EBM14" s="153"/>
      <c r="EBN14" s="153"/>
      <c r="EBO14" s="153"/>
      <c r="EBP14" s="153"/>
      <c r="EBQ14" s="153"/>
      <c r="EBR14" s="153"/>
      <c r="EBS14" s="153"/>
      <c r="EBT14" s="153"/>
      <c r="EBU14" s="153"/>
      <c r="EBV14" s="153"/>
      <c r="EBW14" s="153"/>
      <c r="EBX14" s="153"/>
      <c r="EBY14" s="153"/>
      <c r="EBZ14" s="153"/>
      <c r="ECA14" s="153"/>
      <c r="ECB14" s="153"/>
      <c r="ECC14" s="153"/>
      <c r="ECD14" s="153"/>
      <c r="ECE14" s="153"/>
      <c r="ECF14" s="153"/>
      <c r="ECG14" s="153"/>
      <c r="ECH14" s="153"/>
      <c r="ECI14" s="153"/>
      <c r="ECJ14" s="153"/>
      <c r="ECK14" s="153"/>
      <c r="ECL14" s="153"/>
      <c r="ECM14" s="153"/>
      <c r="ECN14" s="153"/>
      <c r="ECO14" s="153"/>
      <c r="ECP14" s="153"/>
      <c r="ECQ14" s="153"/>
      <c r="ECR14" s="153"/>
      <c r="ECS14" s="153"/>
      <c r="ECT14" s="153"/>
      <c r="ECU14" s="153"/>
      <c r="ECV14" s="153"/>
      <c r="ECW14" s="153"/>
      <c r="ECX14" s="153"/>
      <c r="ECY14" s="153"/>
      <c r="ECZ14" s="153"/>
      <c r="EDA14" s="153"/>
      <c r="EDB14" s="153"/>
      <c r="EDC14" s="153"/>
      <c r="EDD14" s="153"/>
      <c r="EDE14" s="153"/>
      <c r="EDF14" s="153"/>
      <c r="EDG14" s="153"/>
      <c r="EDH14" s="153"/>
      <c r="EDI14" s="153"/>
      <c r="EDJ14" s="153"/>
      <c r="EDK14" s="153"/>
      <c r="EDL14" s="153"/>
      <c r="EDM14" s="153"/>
      <c r="EDN14" s="153"/>
      <c r="EDO14" s="153"/>
      <c r="EDP14" s="153"/>
      <c r="EDQ14" s="153"/>
      <c r="EDR14" s="153"/>
      <c r="EDS14" s="153"/>
      <c r="EDT14" s="153"/>
      <c r="EDU14" s="153"/>
      <c r="EDV14" s="153"/>
      <c r="EDW14" s="153"/>
      <c r="EDX14" s="153"/>
      <c r="EDY14" s="153"/>
      <c r="EDZ14" s="153"/>
      <c r="EEA14" s="153"/>
      <c r="EEB14" s="153"/>
      <c r="EEC14" s="153"/>
      <c r="EED14" s="153"/>
      <c r="EEE14" s="153"/>
      <c r="EEF14" s="153"/>
      <c r="EEG14" s="153"/>
      <c r="EEH14" s="153"/>
      <c r="EEI14" s="153"/>
      <c r="EEJ14" s="153"/>
      <c r="EEK14" s="153"/>
      <c r="EEL14" s="153"/>
      <c r="EEM14" s="153"/>
      <c r="EEN14" s="153"/>
      <c r="EEO14" s="153"/>
      <c r="EEP14" s="153"/>
      <c r="EEQ14" s="153"/>
      <c r="EER14" s="153"/>
      <c r="EES14" s="153"/>
      <c r="EET14" s="153"/>
      <c r="EEU14" s="153"/>
      <c r="EEV14" s="153"/>
      <c r="EEW14" s="153"/>
      <c r="EEX14" s="153"/>
      <c r="EEY14" s="153"/>
      <c r="EEZ14" s="153"/>
      <c r="EFA14" s="153"/>
      <c r="EFB14" s="153"/>
      <c r="EFC14" s="153"/>
      <c r="EFD14" s="153"/>
      <c r="EFE14" s="153"/>
      <c r="EFF14" s="153"/>
      <c r="EFG14" s="153"/>
      <c r="EFH14" s="153"/>
      <c r="EFI14" s="153"/>
      <c r="EFJ14" s="153"/>
      <c r="EFK14" s="153"/>
      <c r="EFL14" s="153"/>
      <c r="EFM14" s="153"/>
      <c r="EFN14" s="153"/>
      <c r="EFO14" s="153"/>
      <c r="EFP14" s="153"/>
      <c r="EFQ14" s="153"/>
      <c r="EFR14" s="153"/>
      <c r="EFS14" s="153"/>
      <c r="EFT14" s="153"/>
      <c r="EFU14" s="153"/>
      <c r="EFV14" s="153"/>
      <c r="EFW14" s="153"/>
      <c r="EFX14" s="153"/>
      <c r="EFY14" s="153"/>
      <c r="EFZ14" s="153"/>
      <c r="EGA14" s="153"/>
      <c r="EGB14" s="153"/>
      <c r="EGC14" s="153"/>
      <c r="EGD14" s="153"/>
      <c r="EGE14" s="153"/>
      <c r="EGF14" s="153"/>
      <c r="EGG14" s="153"/>
      <c r="EGH14" s="153"/>
      <c r="EGI14" s="153"/>
      <c r="EGJ14" s="153"/>
      <c r="EGK14" s="153"/>
      <c r="EGL14" s="153"/>
      <c r="EGM14" s="153"/>
      <c r="EGN14" s="153"/>
      <c r="EGO14" s="153"/>
      <c r="EGP14" s="153"/>
      <c r="EGQ14" s="153"/>
      <c r="EGR14" s="153"/>
      <c r="EGS14" s="153"/>
      <c r="EGT14" s="153"/>
      <c r="EGU14" s="153"/>
      <c r="EGV14" s="153"/>
      <c r="EGW14" s="153"/>
      <c r="EGX14" s="153"/>
      <c r="EGY14" s="153"/>
      <c r="EGZ14" s="153"/>
      <c r="EHA14" s="153"/>
      <c r="EHB14" s="153"/>
      <c r="EHC14" s="153"/>
      <c r="EHD14" s="153"/>
      <c r="EHE14" s="153"/>
      <c r="EHF14" s="153"/>
      <c r="EHG14" s="153"/>
      <c r="EHH14" s="153"/>
      <c r="EHI14" s="153"/>
      <c r="EHJ14" s="153"/>
      <c r="EHK14" s="153"/>
      <c r="EHL14" s="153"/>
      <c r="EHM14" s="153"/>
      <c r="EHN14" s="153"/>
      <c r="EHO14" s="153"/>
      <c r="EHP14" s="153"/>
      <c r="EHQ14" s="153"/>
      <c r="EHR14" s="153"/>
      <c r="EHS14" s="153"/>
      <c r="EHT14" s="153"/>
      <c r="EHU14" s="153"/>
      <c r="EHV14" s="153"/>
      <c r="EHW14" s="153"/>
      <c r="EHX14" s="153"/>
      <c r="EHY14" s="153"/>
      <c r="EHZ14" s="153"/>
      <c r="EIA14" s="153"/>
      <c r="EIB14" s="153"/>
      <c r="EIC14" s="153"/>
      <c r="EID14" s="153"/>
      <c r="EIE14" s="153"/>
      <c r="EIF14" s="153"/>
      <c r="EIG14" s="153"/>
      <c r="EIH14" s="153"/>
      <c r="EII14" s="153"/>
      <c r="EIJ14" s="153"/>
      <c r="EIK14" s="153"/>
      <c r="EIL14" s="153"/>
      <c r="EIM14" s="153"/>
      <c r="EIN14" s="153"/>
      <c r="EIO14" s="153"/>
      <c r="EIP14" s="153"/>
      <c r="EIQ14" s="153"/>
      <c r="EIR14" s="153"/>
      <c r="EIS14" s="153"/>
      <c r="EIT14" s="153"/>
      <c r="EIU14" s="153"/>
      <c r="EIV14" s="153"/>
      <c r="EIW14" s="153"/>
      <c r="EIX14" s="153"/>
      <c r="EIY14" s="153"/>
      <c r="EIZ14" s="153"/>
      <c r="EJA14" s="153"/>
      <c r="EJB14" s="153"/>
      <c r="EJC14" s="153"/>
      <c r="EJD14" s="153"/>
      <c r="EJE14" s="153"/>
      <c r="EJF14" s="153"/>
      <c r="EJG14" s="153"/>
      <c r="EJH14" s="153"/>
      <c r="EJI14" s="153"/>
      <c r="EJJ14" s="153"/>
      <c r="EJK14" s="153"/>
      <c r="EJL14" s="153"/>
      <c r="EJM14" s="153"/>
      <c r="EJN14" s="153"/>
      <c r="EJO14" s="153"/>
      <c r="EJP14" s="153"/>
      <c r="EJQ14" s="153"/>
      <c r="EJR14" s="153"/>
      <c r="EJS14" s="153"/>
      <c r="EJT14" s="153"/>
      <c r="EJU14" s="153"/>
      <c r="EJV14" s="153"/>
      <c r="EJW14" s="153"/>
      <c r="EJX14" s="153"/>
      <c r="EJY14" s="153"/>
      <c r="EJZ14" s="153"/>
      <c r="EKA14" s="153"/>
      <c r="EKB14" s="153"/>
      <c r="EKC14" s="153"/>
      <c r="EKD14" s="153"/>
      <c r="EKE14" s="153"/>
      <c r="EKF14" s="153"/>
      <c r="EKG14" s="153"/>
      <c r="EKH14" s="153"/>
      <c r="EKI14" s="153"/>
      <c r="EKJ14" s="153"/>
      <c r="EKK14" s="153"/>
      <c r="EKL14" s="153"/>
      <c r="EKM14" s="153"/>
      <c r="EKN14" s="153"/>
      <c r="EKO14" s="153"/>
      <c r="EKP14" s="153"/>
      <c r="EKQ14" s="153"/>
      <c r="EKR14" s="153"/>
      <c r="EKS14" s="153"/>
      <c r="EKT14" s="153"/>
      <c r="EKU14" s="153"/>
      <c r="EKV14" s="153"/>
      <c r="EKW14" s="153"/>
      <c r="EKX14" s="153"/>
      <c r="EKY14" s="153"/>
      <c r="EKZ14" s="153"/>
      <c r="ELA14" s="153"/>
      <c r="ELB14" s="153"/>
      <c r="ELC14" s="153"/>
      <c r="ELD14" s="153"/>
      <c r="ELE14" s="153"/>
      <c r="ELF14" s="153"/>
      <c r="ELG14" s="153"/>
      <c r="ELH14" s="153"/>
      <c r="ELI14" s="153"/>
      <c r="ELJ14" s="153"/>
      <c r="ELK14" s="153"/>
      <c r="ELL14" s="153"/>
      <c r="ELM14" s="153"/>
      <c r="ELN14" s="153"/>
      <c r="ELO14" s="153"/>
      <c r="ELP14" s="153"/>
      <c r="ELQ14" s="153"/>
      <c r="ELR14" s="153"/>
      <c r="ELS14" s="153"/>
      <c r="ELT14" s="153"/>
      <c r="ELU14" s="153"/>
      <c r="ELV14" s="153"/>
      <c r="ELW14" s="153"/>
      <c r="ELX14" s="153"/>
      <c r="ELY14" s="153"/>
      <c r="ELZ14" s="153"/>
      <c r="EMA14" s="153"/>
      <c r="EMB14" s="153"/>
      <c r="EMC14" s="153"/>
      <c r="EMD14" s="153"/>
      <c r="EME14" s="153"/>
      <c r="EMF14" s="153"/>
      <c r="EMG14" s="153"/>
      <c r="EMH14" s="153"/>
      <c r="EMI14" s="153"/>
      <c r="EMJ14" s="153"/>
      <c r="EMK14" s="153"/>
      <c r="EML14" s="153"/>
      <c r="EMM14" s="153"/>
      <c r="EMN14" s="153"/>
      <c r="EMO14" s="153"/>
      <c r="EMP14" s="153"/>
      <c r="EMQ14" s="153"/>
      <c r="EMR14" s="153"/>
      <c r="EMS14" s="153"/>
      <c r="EMT14" s="153"/>
      <c r="EMU14" s="153"/>
      <c r="EMV14" s="153"/>
      <c r="EMW14" s="153"/>
      <c r="EMX14" s="153"/>
      <c r="EMY14" s="153"/>
      <c r="EMZ14" s="153"/>
      <c r="ENA14" s="153"/>
      <c r="ENB14" s="153"/>
      <c r="ENC14" s="153"/>
      <c r="END14" s="153"/>
      <c r="ENE14" s="153"/>
      <c r="ENF14" s="153"/>
      <c r="ENG14" s="153"/>
      <c r="ENH14" s="153"/>
      <c r="ENI14" s="153"/>
      <c r="ENJ14" s="153"/>
      <c r="ENK14" s="153"/>
      <c r="ENL14" s="153"/>
      <c r="ENM14" s="153"/>
      <c r="ENN14" s="153"/>
      <c r="ENO14" s="153"/>
      <c r="ENP14" s="153"/>
      <c r="ENQ14" s="153"/>
      <c r="ENR14" s="153"/>
      <c r="ENS14" s="153"/>
      <c r="ENT14" s="153"/>
      <c r="ENU14" s="153"/>
      <c r="ENV14" s="153"/>
      <c r="ENW14" s="153"/>
      <c r="ENX14" s="153"/>
      <c r="ENY14" s="153"/>
      <c r="ENZ14" s="153"/>
      <c r="EOA14" s="153"/>
      <c r="EOB14" s="153"/>
      <c r="EOC14" s="153"/>
      <c r="EOD14" s="153"/>
      <c r="EOE14" s="153"/>
      <c r="EOF14" s="153"/>
      <c r="EOG14" s="153"/>
      <c r="EOH14" s="153"/>
      <c r="EOI14" s="153"/>
      <c r="EOJ14" s="153"/>
      <c r="EOK14" s="153"/>
      <c r="EOL14" s="153"/>
      <c r="EOM14" s="153"/>
      <c r="EON14" s="153"/>
      <c r="EOO14" s="153"/>
      <c r="EOP14" s="153"/>
      <c r="EOQ14" s="153"/>
      <c r="EOR14" s="153"/>
      <c r="EOS14" s="153"/>
      <c r="EOT14" s="153"/>
      <c r="EOU14" s="153"/>
      <c r="EOV14" s="153"/>
      <c r="EOW14" s="153"/>
      <c r="EOX14" s="153"/>
      <c r="EOY14" s="153"/>
      <c r="EOZ14" s="153"/>
      <c r="EPA14" s="153"/>
      <c r="EPB14" s="153"/>
      <c r="EPC14" s="153"/>
      <c r="EPD14" s="153"/>
      <c r="EPE14" s="153"/>
      <c r="EPF14" s="153"/>
      <c r="EPG14" s="153"/>
      <c r="EPH14" s="153"/>
      <c r="EPI14" s="153"/>
      <c r="EPJ14" s="153"/>
      <c r="EPK14" s="153"/>
      <c r="EPL14" s="153"/>
      <c r="EPM14" s="153"/>
      <c r="EPN14" s="153"/>
      <c r="EPO14" s="153"/>
      <c r="EPP14" s="153"/>
      <c r="EPQ14" s="153"/>
      <c r="EPR14" s="153"/>
      <c r="EPS14" s="153"/>
      <c r="EPT14" s="153"/>
      <c r="EPU14" s="153"/>
      <c r="EPV14" s="153"/>
      <c r="EPW14" s="153"/>
      <c r="EPX14" s="153"/>
      <c r="EPY14" s="153"/>
      <c r="EPZ14" s="153"/>
      <c r="EQA14" s="153"/>
      <c r="EQB14" s="153"/>
      <c r="EQC14" s="153"/>
      <c r="EQD14" s="153"/>
      <c r="EQE14" s="153"/>
      <c r="EQF14" s="153"/>
      <c r="EQG14" s="153"/>
      <c r="EQH14" s="153"/>
      <c r="EQI14" s="153"/>
      <c r="EQJ14" s="153"/>
      <c r="EQK14" s="153"/>
      <c r="EQL14" s="153"/>
      <c r="EQM14" s="153"/>
      <c r="EQN14" s="153"/>
      <c r="EQO14" s="153"/>
      <c r="EQP14" s="153"/>
      <c r="EQQ14" s="153"/>
      <c r="EQR14" s="153"/>
      <c r="EQS14" s="153"/>
      <c r="EQT14" s="153"/>
      <c r="EQU14" s="153"/>
      <c r="EQV14" s="153"/>
      <c r="EQW14" s="153"/>
      <c r="EQX14" s="153"/>
      <c r="EQY14" s="153"/>
      <c r="EQZ14" s="153"/>
      <c r="ERA14" s="153"/>
      <c r="ERB14" s="153"/>
      <c r="ERC14" s="153"/>
      <c r="ERD14" s="153"/>
      <c r="ERE14" s="153"/>
      <c r="ERF14" s="153"/>
      <c r="ERG14" s="153"/>
      <c r="ERH14" s="153"/>
      <c r="ERI14" s="153"/>
      <c r="ERJ14" s="153"/>
      <c r="ERK14" s="153"/>
      <c r="ERL14" s="153"/>
      <c r="ERM14" s="153"/>
      <c r="ERN14" s="153"/>
      <c r="ERO14" s="153"/>
      <c r="ERP14" s="153"/>
      <c r="ERQ14" s="153"/>
      <c r="ERR14" s="153"/>
      <c r="ERS14" s="153"/>
      <c r="ERT14" s="153"/>
      <c r="ERU14" s="153"/>
      <c r="ERV14" s="153"/>
      <c r="ERW14" s="153"/>
      <c r="ERX14" s="153"/>
      <c r="ERY14" s="153"/>
      <c r="ERZ14" s="153"/>
      <c r="ESA14" s="153"/>
      <c r="ESB14" s="153"/>
      <c r="ESC14" s="153"/>
      <c r="ESD14" s="153"/>
      <c r="ESE14" s="153"/>
      <c r="ESF14" s="153"/>
      <c r="ESG14" s="153"/>
      <c r="ESH14" s="153"/>
      <c r="ESI14" s="153"/>
      <c r="ESJ14" s="153"/>
      <c r="ESK14" s="153"/>
      <c r="ESL14" s="153"/>
      <c r="ESM14" s="153"/>
      <c r="ESN14" s="153"/>
      <c r="ESO14" s="153"/>
      <c r="ESP14" s="153"/>
      <c r="ESQ14" s="153"/>
      <c r="ESR14" s="153"/>
      <c r="ESS14" s="153"/>
      <c r="EST14" s="153"/>
      <c r="ESU14" s="153"/>
      <c r="ESV14" s="153"/>
      <c r="ESW14" s="153"/>
      <c r="ESX14" s="153"/>
      <c r="ESY14" s="153"/>
      <c r="ESZ14" s="153"/>
      <c r="ETA14" s="153"/>
      <c r="ETB14" s="153"/>
      <c r="ETC14" s="153"/>
      <c r="ETD14" s="153"/>
      <c r="ETE14" s="153"/>
      <c r="ETF14" s="153"/>
      <c r="ETG14" s="153"/>
      <c r="ETH14" s="153"/>
      <c r="ETI14" s="153"/>
      <c r="ETJ14" s="153"/>
      <c r="ETK14" s="153"/>
      <c r="ETL14" s="153"/>
      <c r="ETM14" s="153"/>
      <c r="ETN14" s="153"/>
      <c r="ETO14" s="153"/>
      <c r="ETP14" s="153"/>
      <c r="ETQ14" s="153"/>
      <c r="ETR14" s="153"/>
      <c r="ETS14" s="153"/>
      <c r="ETT14" s="153"/>
      <c r="ETU14" s="153"/>
      <c r="ETV14" s="153"/>
      <c r="ETW14" s="153"/>
      <c r="ETX14" s="153"/>
      <c r="ETY14" s="153"/>
      <c r="ETZ14" s="153"/>
      <c r="EUA14" s="153"/>
      <c r="EUB14" s="153"/>
      <c r="EUC14" s="153"/>
      <c r="EUD14" s="153"/>
      <c r="EUE14" s="153"/>
      <c r="EUF14" s="153"/>
      <c r="EUG14" s="153"/>
      <c r="EUH14" s="153"/>
      <c r="EUI14" s="153"/>
      <c r="EUJ14" s="153"/>
      <c r="EUK14" s="153"/>
      <c r="EUL14" s="153"/>
      <c r="EUM14" s="153"/>
      <c r="EUN14" s="153"/>
      <c r="EUO14" s="153"/>
      <c r="EUP14" s="153"/>
      <c r="EUQ14" s="153"/>
      <c r="EUR14" s="153"/>
      <c r="EUS14" s="153"/>
      <c r="EUT14" s="153"/>
      <c r="EUU14" s="153"/>
      <c r="EUV14" s="153"/>
      <c r="EUW14" s="153"/>
      <c r="EUX14" s="153"/>
      <c r="EUY14" s="153"/>
      <c r="EUZ14" s="153"/>
      <c r="EVA14" s="153"/>
      <c r="EVB14" s="153"/>
      <c r="EVC14" s="153"/>
      <c r="EVD14" s="153"/>
      <c r="EVE14" s="153"/>
      <c r="EVF14" s="153"/>
      <c r="EVG14" s="153"/>
      <c r="EVH14" s="153"/>
      <c r="EVI14" s="153"/>
      <c r="EVJ14" s="153"/>
      <c r="EVK14" s="153"/>
      <c r="EVL14" s="153"/>
      <c r="EVM14" s="153"/>
      <c r="EVN14" s="153"/>
      <c r="EVO14" s="153"/>
      <c r="EVP14" s="153"/>
      <c r="EVQ14" s="153"/>
      <c r="EVR14" s="153"/>
      <c r="EVS14" s="153"/>
      <c r="EVT14" s="153"/>
      <c r="EVU14" s="153"/>
      <c r="EVV14" s="153"/>
      <c r="EVW14" s="153"/>
      <c r="EVX14" s="153"/>
      <c r="EVY14" s="153"/>
      <c r="EVZ14" s="153"/>
      <c r="EWA14" s="153"/>
      <c r="EWB14" s="153"/>
      <c r="EWC14" s="153"/>
      <c r="EWD14" s="153"/>
      <c r="EWE14" s="153"/>
      <c r="EWF14" s="153"/>
      <c r="EWG14" s="153"/>
      <c r="EWH14" s="153"/>
      <c r="EWI14" s="153"/>
      <c r="EWJ14" s="153"/>
      <c r="EWK14" s="153"/>
      <c r="EWL14" s="153"/>
      <c r="EWM14" s="153"/>
      <c r="EWN14" s="153"/>
      <c r="EWO14" s="153"/>
      <c r="EWP14" s="153"/>
      <c r="EWQ14" s="153"/>
      <c r="EWR14" s="153"/>
      <c r="EWS14" s="153"/>
      <c r="EWT14" s="153"/>
      <c r="EWU14" s="153"/>
      <c r="EWV14" s="153"/>
      <c r="EWW14" s="153"/>
      <c r="EWX14" s="153"/>
      <c r="EWY14" s="153"/>
      <c r="EWZ14" s="153"/>
      <c r="EXA14" s="153"/>
      <c r="EXB14" s="153"/>
      <c r="EXC14" s="153"/>
      <c r="EXD14" s="153"/>
      <c r="EXE14" s="153"/>
      <c r="EXF14" s="153"/>
      <c r="EXG14" s="153"/>
      <c r="EXH14" s="153"/>
      <c r="EXI14" s="153"/>
      <c r="EXJ14" s="153"/>
      <c r="EXK14" s="153"/>
      <c r="EXL14" s="153"/>
      <c r="EXM14" s="153"/>
      <c r="EXN14" s="153"/>
      <c r="EXO14" s="153"/>
      <c r="EXP14" s="153"/>
      <c r="EXQ14" s="153"/>
      <c r="EXR14" s="153"/>
      <c r="EXS14" s="153"/>
      <c r="EXT14" s="153"/>
      <c r="EXU14" s="153"/>
      <c r="EXV14" s="153"/>
      <c r="EXW14" s="153"/>
      <c r="EXX14" s="153"/>
      <c r="EXY14" s="153"/>
      <c r="EXZ14" s="153"/>
      <c r="EYA14" s="153"/>
      <c r="EYB14" s="153"/>
      <c r="EYC14" s="153"/>
      <c r="EYD14" s="153"/>
      <c r="EYE14" s="153"/>
      <c r="EYF14" s="153"/>
      <c r="EYG14" s="153"/>
      <c r="EYH14" s="153"/>
      <c r="EYI14" s="153"/>
      <c r="EYJ14" s="153"/>
      <c r="EYK14" s="153"/>
      <c r="EYL14" s="153"/>
      <c r="EYM14" s="153"/>
      <c r="EYN14" s="153"/>
      <c r="EYO14" s="153"/>
      <c r="EYP14" s="153"/>
      <c r="EYQ14" s="153"/>
      <c r="EYR14" s="153"/>
      <c r="EYS14" s="153"/>
      <c r="EYT14" s="153"/>
      <c r="EYU14" s="153"/>
      <c r="EYV14" s="153"/>
      <c r="EYW14" s="153"/>
      <c r="EYX14" s="153"/>
      <c r="EYY14" s="153"/>
      <c r="EYZ14" s="153"/>
      <c r="EZA14" s="153"/>
      <c r="EZB14" s="153"/>
      <c r="EZC14" s="153"/>
      <c r="EZD14" s="153"/>
      <c r="EZE14" s="153"/>
      <c r="EZF14" s="153"/>
      <c r="EZG14" s="153"/>
      <c r="EZH14" s="153"/>
      <c r="EZI14" s="153"/>
      <c r="EZJ14" s="153"/>
      <c r="EZK14" s="153"/>
      <c r="EZL14" s="153"/>
      <c r="EZM14" s="153"/>
      <c r="EZN14" s="153"/>
      <c r="EZO14" s="153"/>
      <c r="EZP14" s="153"/>
      <c r="EZQ14" s="153"/>
      <c r="EZR14" s="153"/>
      <c r="EZS14" s="153"/>
      <c r="EZT14" s="153"/>
      <c r="EZU14" s="153"/>
      <c r="EZV14" s="153"/>
      <c r="EZW14" s="153"/>
      <c r="EZX14" s="153"/>
      <c r="EZY14" s="153"/>
      <c r="EZZ14" s="153"/>
      <c r="FAA14" s="153"/>
      <c r="FAB14" s="153"/>
      <c r="FAC14" s="153"/>
      <c r="FAD14" s="153"/>
      <c r="FAE14" s="153"/>
      <c r="FAF14" s="153"/>
      <c r="FAG14" s="153"/>
      <c r="FAH14" s="153"/>
      <c r="FAI14" s="153"/>
      <c r="FAJ14" s="153"/>
      <c r="FAK14" s="153"/>
      <c r="FAL14" s="153"/>
      <c r="FAM14" s="153"/>
      <c r="FAN14" s="153"/>
      <c r="FAO14" s="153"/>
      <c r="FAP14" s="153"/>
      <c r="FAQ14" s="153"/>
      <c r="FAR14" s="153"/>
      <c r="FAS14" s="153"/>
      <c r="FAT14" s="153"/>
      <c r="FAU14" s="153"/>
      <c r="FAV14" s="153"/>
      <c r="FAW14" s="153"/>
      <c r="FAX14" s="153"/>
      <c r="FAY14" s="153"/>
      <c r="FAZ14" s="153"/>
      <c r="FBA14" s="153"/>
      <c r="FBB14" s="153"/>
      <c r="FBC14" s="153"/>
      <c r="FBD14" s="153"/>
      <c r="FBE14" s="153"/>
      <c r="FBF14" s="153"/>
      <c r="FBG14" s="153"/>
      <c r="FBH14" s="153"/>
      <c r="FBI14" s="153"/>
      <c r="FBJ14" s="153"/>
      <c r="FBK14" s="153"/>
      <c r="FBL14" s="153"/>
      <c r="FBM14" s="153"/>
      <c r="FBN14" s="153"/>
      <c r="FBO14" s="153"/>
      <c r="FBP14" s="153"/>
      <c r="FBQ14" s="153"/>
      <c r="FBR14" s="153"/>
      <c r="FBS14" s="153"/>
      <c r="FBT14" s="153"/>
      <c r="FBU14" s="153"/>
      <c r="FBV14" s="153"/>
      <c r="FBW14" s="153"/>
      <c r="FBX14" s="153"/>
      <c r="FBY14" s="153"/>
      <c r="FBZ14" s="153"/>
      <c r="FCA14" s="153"/>
      <c r="FCB14" s="153"/>
      <c r="FCC14" s="153"/>
      <c r="FCD14" s="153"/>
      <c r="FCE14" s="153"/>
      <c r="FCF14" s="153"/>
      <c r="FCG14" s="153"/>
      <c r="FCH14" s="153"/>
      <c r="FCI14" s="153"/>
      <c r="FCJ14" s="153"/>
      <c r="FCK14" s="153"/>
      <c r="FCL14" s="153"/>
      <c r="FCM14" s="153"/>
      <c r="FCN14" s="153"/>
      <c r="FCO14" s="153"/>
      <c r="FCP14" s="153"/>
      <c r="FCQ14" s="153"/>
      <c r="FCR14" s="153"/>
      <c r="FCS14" s="153"/>
      <c r="FCT14" s="153"/>
      <c r="FCU14" s="153"/>
      <c r="FCV14" s="153"/>
      <c r="FCW14" s="153"/>
      <c r="FCX14" s="153"/>
      <c r="FCY14" s="153"/>
      <c r="FCZ14" s="153"/>
      <c r="FDA14" s="153"/>
      <c r="FDB14" s="153"/>
      <c r="FDC14" s="153"/>
      <c r="FDD14" s="153"/>
      <c r="FDE14" s="153"/>
      <c r="FDF14" s="153"/>
      <c r="FDG14" s="153"/>
      <c r="FDH14" s="153"/>
      <c r="FDI14" s="153"/>
      <c r="FDJ14" s="153"/>
      <c r="FDK14" s="153"/>
      <c r="FDL14" s="153"/>
      <c r="FDM14" s="153"/>
      <c r="FDN14" s="153"/>
      <c r="FDO14" s="153"/>
      <c r="FDP14" s="153"/>
      <c r="FDQ14" s="153"/>
      <c r="FDR14" s="153"/>
      <c r="FDS14" s="153"/>
      <c r="FDT14" s="153"/>
      <c r="FDU14" s="153"/>
      <c r="FDV14" s="153"/>
      <c r="FDW14" s="153"/>
      <c r="FDX14" s="153"/>
      <c r="FDY14" s="153"/>
      <c r="FDZ14" s="153"/>
      <c r="FEA14" s="153"/>
      <c r="FEB14" s="153"/>
      <c r="FEC14" s="153"/>
      <c r="FED14" s="153"/>
      <c r="FEE14" s="153"/>
      <c r="FEF14" s="153"/>
      <c r="FEG14" s="153"/>
      <c r="FEH14" s="153"/>
      <c r="FEI14" s="153"/>
      <c r="FEJ14" s="153"/>
      <c r="FEK14" s="153"/>
      <c r="FEL14" s="153"/>
      <c r="FEM14" s="153"/>
      <c r="FEN14" s="153"/>
      <c r="FEO14" s="153"/>
      <c r="FEP14" s="153"/>
      <c r="FEQ14" s="153"/>
      <c r="FER14" s="153"/>
      <c r="FES14" s="153"/>
      <c r="FET14" s="153"/>
      <c r="FEU14" s="153"/>
      <c r="FEV14" s="153"/>
      <c r="FEW14" s="153"/>
      <c r="FEX14" s="153"/>
      <c r="FEY14" s="153"/>
      <c r="FEZ14" s="153"/>
      <c r="FFA14" s="153"/>
      <c r="FFB14" s="153"/>
      <c r="FFC14" s="153"/>
      <c r="FFD14" s="153"/>
      <c r="FFE14" s="153"/>
      <c r="FFF14" s="153"/>
      <c r="FFG14" s="153"/>
      <c r="FFH14" s="153"/>
      <c r="FFI14" s="153"/>
      <c r="FFJ14" s="153"/>
      <c r="FFK14" s="153"/>
      <c r="FFL14" s="153"/>
      <c r="FFM14" s="153"/>
      <c r="FFN14" s="153"/>
      <c r="FFO14" s="153"/>
      <c r="FFP14" s="153"/>
      <c r="FFQ14" s="153"/>
      <c r="FFR14" s="153"/>
      <c r="FFS14" s="153"/>
      <c r="FFT14" s="153"/>
      <c r="FFU14" s="153"/>
      <c r="FFV14" s="153"/>
      <c r="FFW14" s="153"/>
      <c r="FFX14" s="153"/>
      <c r="FFY14" s="153"/>
      <c r="FFZ14" s="153"/>
      <c r="FGA14" s="153"/>
      <c r="FGB14" s="153"/>
      <c r="FGC14" s="153"/>
      <c r="FGD14" s="153"/>
      <c r="FGE14" s="153"/>
      <c r="FGF14" s="153"/>
      <c r="FGG14" s="153"/>
      <c r="FGH14" s="153"/>
      <c r="FGI14" s="153"/>
      <c r="FGJ14" s="153"/>
      <c r="FGK14" s="153"/>
      <c r="FGL14" s="153"/>
      <c r="FGM14" s="153"/>
      <c r="FGN14" s="153"/>
      <c r="FGO14" s="153"/>
      <c r="FGP14" s="153"/>
      <c r="FGQ14" s="153"/>
      <c r="FGR14" s="153"/>
      <c r="FGS14" s="153"/>
      <c r="FGT14" s="153"/>
      <c r="FGU14" s="153"/>
      <c r="FGV14" s="153"/>
      <c r="FGW14" s="153"/>
      <c r="FGX14" s="153"/>
      <c r="FGY14" s="153"/>
      <c r="FGZ14" s="153"/>
      <c r="FHA14" s="153"/>
      <c r="FHB14" s="153"/>
      <c r="FHC14" s="153"/>
      <c r="FHD14" s="153"/>
      <c r="FHE14" s="153"/>
      <c r="FHF14" s="153"/>
      <c r="FHG14" s="153"/>
      <c r="FHH14" s="153"/>
      <c r="FHI14" s="153"/>
      <c r="FHJ14" s="153"/>
      <c r="FHK14" s="153"/>
      <c r="FHL14" s="153"/>
      <c r="FHM14" s="153"/>
      <c r="FHN14" s="153"/>
      <c r="FHO14" s="153"/>
      <c r="FHP14" s="153"/>
      <c r="FHQ14" s="153"/>
      <c r="FHR14" s="153"/>
      <c r="FHS14" s="153"/>
      <c r="FHT14" s="153"/>
      <c r="FHU14" s="153"/>
      <c r="FHV14" s="153"/>
      <c r="FHW14" s="153"/>
      <c r="FHX14" s="153"/>
      <c r="FHY14" s="153"/>
      <c r="FHZ14" s="153"/>
      <c r="FIA14" s="153"/>
      <c r="FIB14" s="153"/>
      <c r="FIC14" s="153"/>
      <c r="FID14" s="153"/>
      <c r="FIE14" s="153"/>
      <c r="FIF14" s="153"/>
      <c r="FIG14" s="153"/>
      <c r="FIH14" s="153"/>
      <c r="FII14" s="153"/>
      <c r="FIJ14" s="153"/>
      <c r="FIK14" s="153"/>
      <c r="FIL14" s="153"/>
      <c r="FIM14" s="153"/>
      <c r="FIN14" s="153"/>
      <c r="FIO14" s="153"/>
      <c r="FIP14" s="153"/>
      <c r="FIQ14" s="153"/>
      <c r="FIR14" s="153"/>
      <c r="FIS14" s="153"/>
      <c r="FIT14" s="153"/>
      <c r="FIU14" s="153"/>
      <c r="FIV14" s="153"/>
      <c r="FIW14" s="153"/>
      <c r="FIX14" s="153"/>
      <c r="FIY14" s="153"/>
      <c r="FIZ14" s="153"/>
      <c r="FJA14" s="153"/>
      <c r="FJB14" s="153"/>
      <c r="FJC14" s="153"/>
      <c r="FJD14" s="153"/>
      <c r="FJE14" s="153"/>
      <c r="FJF14" s="153"/>
      <c r="FJG14" s="153"/>
      <c r="FJH14" s="153"/>
      <c r="FJI14" s="153"/>
      <c r="FJJ14" s="153"/>
      <c r="FJK14" s="153"/>
      <c r="FJL14" s="153"/>
      <c r="FJM14" s="153"/>
      <c r="FJN14" s="153"/>
      <c r="FJO14" s="153"/>
      <c r="FJP14" s="153"/>
      <c r="FJQ14" s="153"/>
      <c r="FJR14" s="153"/>
      <c r="FJS14" s="153"/>
      <c r="FJT14" s="153"/>
      <c r="FJU14" s="153"/>
      <c r="FJV14" s="153"/>
      <c r="FJW14" s="153"/>
      <c r="FJX14" s="153"/>
      <c r="FJY14" s="153"/>
      <c r="FJZ14" s="153"/>
      <c r="FKA14" s="153"/>
      <c r="FKB14" s="153"/>
      <c r="FKC14" s="153"/>
      <c r="FKD14" s="153"/>
      <c r="FKE14" s="153"/>
      <c r="FKF14" s="153"/>
      <c r="FKG14" s="153"/>
      <c r="FKH14" s="153"/>
      <c r="FKI14" s="153"/>
      <c r="FKJ14" s="153"/>
      <c r="FKK14" s="153"/>
      <c r="FKL14" s="153"/>
      <c r="FKM14" s="153"/>
      <c r="FKN14" s="153"/>
      <c r="FKO14" s="153"/>
      <c r="FKP14" s="153"/>
      <c r="FKQ14" s="153"/>
      <c r="FKR14" s="153"/>
      <c r="FKS14" s="153"/>
      <c r="FKT14" s="153"/>
      <c r="FKU14" s="153"/>
      <c r="FKV14" s="153"/>
      <c r="FKW14" s="153"/>
      <c r="FKX14" s="153"/>
      <c r="FKY14" s="153"/>
      <c r="FKZ14" s="153"/>
      <c r="FLA14" s="153"/>
      <c r="FLB14" s="153"/>
      <c r="FLC14" s="153"/>
      <c r="FLD14" s="153"/>
      <c r="FLE14" s="153"/>
      <c r="FLF14" s="153"/>
      <c r="FLG14" s="153"/>
      <c r="FLH14" s="153"/>
      <c r="FLI14" s="153"/>
      <c r="FLJ14" s="153"/>
      <c r="FLK14" s="153"/>
      <c r="FLL14" s="153"/>
      <c r="FLM14" s="153"/>
      <c r="FLN14" s="153"/>
      <c r="FLO14" s="153"/>
      <c r="FLP14" s="153"/>
      <c r="FLQ14" s="153"/>
      <c r="FLR14" s="153"/>
      <c r="FLS14" s="153"/>
      <c r="FLT14" s="153"/>
      <c r="FLU14" s="153"/>
      <c r="FLV14" s="153"/>
      <c r="FLW14" s="153"/>
      <c r="FLX14" s="153"/>
      <c r="FLY14" s="153"/>
      <c r="FLZ14" s="153"/>
      <c r="FMA14" s="153"/>
      <c r="FMB14" s="153"/>
      <c r="FMC14" s="153"/>
      <c r="FMD14" s="153"/>
      <c r="FME14" s="153"/>
      <c r="FMF14" s="153"/>
      <c r="FMG14" s="153"/>
      <c r="FMH14" s="153"/>
      <c r="FMI14" s="153"/>
      <c r="FMJ14" s="153"/>
      <c r="FMK14" s="153"/>
      <c r="FML14" s="153"/>
      <c r="FMM14" s="153"/>
      <c r="FMN14" s="153"/>
      <c r="FMO14" s="153"/>
      <c r="FMP14" s="153"/>
      <c r="FMQ14" s="153"/>
      <c r="FMR14" s="153"/>
      <c r="FMS14" s="153"/>
      <c r="FMT14" s="153"/>
      <c r="FMU14" s="153"/>
      <c r="FMV14" s="153"/>
      <c r="FMW14" s="153"/>
      <c r="FMX14" s="153"/>
      <c r="FMY14" s="153"/>
      <c r="FMZ14" s="153"/>
      <c r="FNA14" s="153"/>
      <c r="FNB14" s="153"/>
      <c r="FNC14" s="153"/>
      <c r="FND14" s="153"/>
      <c r="FNE14" s="153"/>
      <c r="FNF14" s="153"/>
      <c r="FNG14" s="153"/>
      <c r="FNH14" s="153"/>
      <c r="FNI14" s="153"/>
      <c r="FNJ14" s="153"/>
      <c r="FNK14" s="153"/>
      <c r="FNL14" s="153"/>
      <c r="FNM14" s="153"/>
      <c r="FNN14" s="153"/>
      <c r="FNO14" s="153"/>
      <c r="FNP14" s="153"/>
      <c r="FNQ14" s="153"/>
      <c r="FNR14" s="153"/>
      <c r="FNS14" s="153"/>
      <c r="FNT14" s="153"/>
      <c r="FNU14" s="153"/>
      <c r="FNV14" s="153"/>
      <c r="FNW14" s="153"/>
      <c r="FNX14" s="153"/>
      <c r="FNY14" s="153"/>
      <c r="FNZ14" s="153"/>
      <c r="FOA14" s="153"/>
      <c r="FOB14" s="153"/>
      <c r="FOC14" s="153"/>
      <c r="FOD14" s="153"/>
      <c r="FOE14" s="153"/>
      <c r="FOF14" s="153"/>
      <c r="FOG14" s="153"/>
      <c r="FOH14" s="153"/>
      <c r="FOI14" s="153"/>
      <c r="FOJ14" s="153"/>
      <c r="FOK14" s="153"/>
      <c r="FOL14" s="153"/>
      <c r="FOM14" s="153"/>
      <c r="FON14" s="153"/>
      <c r="FOO14" s="153"/>
      <c r="FOP14" s="153"/>
      <c r="FOQ14" s="153"/>
      <c r="FOR14" s="153"/>
      <c r="FOS14" s="153"/>
      <c r="FOT14" s="153"/>
      <c r="FOU14" s="153"/>
      <c r="FOV14" s="153"/>
      <c r="FOW14" s="153"/>
      <c r="FOX14" s="153"/>
      <c r="FOY14" s="153"/>
      <c r="FOZ14" s="153"/>
      <c r="FPA14" s="153"/>
      <c r="FPB14" s="153"/>
      <c r="FPC14" s="153"/>
      <c r="FPD14" s="153"/>
      <c r="FPE14" s="153"/>
      <c r="FPF14" s="153"/>
      <c r="FPG14" s="153"/>
      <c r="FPH14" s="153"/>
      <c r="FPI14" s="153"/>
      <c r="FPJ14" s="153"/>
      <c r="FPK14" s="153"/>
      <c r="FPL14" s="153"/>
      <c r="FPM14" s="153"/>
      <c r="FPN14" s="153"/>
      <c r="FPO14" s="153"/>
      <c r="FPP14" s="153"/>
      <c r="FPQ14" s="153"/>
      <c r="FPR14" s="153"/>
      <c r="FPS14" s="153"/>
      <c r="FPT14" s="153"/>
      <c r="FPU14" s="153"/>
      <c r="FPV14" s="153"/>
      <c r="FPW14" s="153"/>
      <c r="FPX14" s="153"/>
      <c r="FPY14" s="153"/>
      <c r="FPZ14" s="153"/>
      <c r="FQA14" s="153"/>
      <c r="FQB14" s="153"/>
      <c r="FQC14" s="153"/>
      <c r="FQD14" s="153"/>
      <c r="FQE14" s="153"/>
      <c r="FQF14" s="153"/>
      <c r="FQG14" s="153"/>
      <c r="FQH14" s="153"/>
      <c r="FQI14" s="153"/>
      <c r="FQJ14" s="153"/>
      <c r="FQK14" s="153"/>
      <c r="FQL14" s="153"/>
      <c r="FQM14" s="153"/>
      <c r="FQN14" s="153"/>
      <c r="FQO14" s="153"/>
      <c r="FQP14" s="153"/>
      <c r="FQQ14" s="153"/>
      <c r="FQR14" s="153"/>
      <c r="FQS14" s="153"/>
      <c r="FQT14" s="153"/>
      <c r="FQU14" s="153"/>
      <c r="FQV14" s="153"/>
      <c r="FQW14" s="153"/>
      <c r="FQX14" s="153"/>
      <c r="FQY14" s="153"/>
      <c r="FQZ14" s="153"/>
      <c r="FRA14" s="153"/>
      <c r="FRB14" s="153"/>
      <c r="FRC14" s="153"/>
      <c r="FRD14" s="153"/>
      <c r="FRE14" s="153"/>
      <c r="FRF14" s="153"/>
      <c r="FRG14" s="153"/>
      <c r="FRH14" s="153"/>
      <c r="FRI14" s="153"/>
      <c r="FRJ14" s="153"/>
      <c r="FRK14" s="153"/>
      <c r="FRL14" s="153"/>
      <c r="FRM14" s="153"/>
      <c r="FRN14" s="153"/>
      <c r="FRO14" s="153"/>
      <c r="FRP14" s="153"/>
      <c r="FRQ14" s="153"/>
      <c r="FRR14" s="153"/>
      <c r="FRS14" s="153"/>
      <c r="FRT14" s="153"/>
      <c r="FRU14" s="153"/>
      <c r="FRV14" s="153"/>
      <c r="FRW14" s="153"/>
      <c r="FRX14" s="153"/>
      <c r="FRY14" s="153"/>
      <c r="FRZ14" s="153"/>
      <c r="FSA14" s="153"/>
      <c r="FSB14" s="153"/>
      <c r="FSC14" s="153"/>
      <c r="FSD14" s="153"/>
      <c r="FSE14" s="153"/>
      <c r="FSF14" s="153"/>
      <c r="FSG14" s="153"/>
      <c r="FSH14" s="153"/>
      <c r="FSI14" s="153"/>
      <c r="FSJ14" s="153"/>
      <c r="FSK14" s="153"/>
      <c r="FSL14" s="153"/>
      <c r="FSM14" s="153"/>
      <c r="FSN14" s="153"/>
      <c r="FSO14" s="153"/>
      <c r="FSP14" s="153"/>
      <c r="FSQ14" s="153"/>
      <c r="FSR14" s="153"/>
      <c r="FSS14" s="153"/>
      <c r="FST14" s="153"/>
      <c r="FSU14" s="153"/>
      <c r="FSV14" s="153"/>
      <c r="FSW14" s="153"/>
      <c r="FSX14" s="153"/>
      <c r="FSY14" s="153"/>
      <c r="FSZ14" s="153"/>
      <c r="FTA14" s="153"/>
      <c r="FTB14" s="153"/>
      <c r="FTC14" s="153"/>
      <c r="FTD14" s="153"/>
      <c r="FTE14" s="153"/>
      <c r="FTF14" s="153"/>
      <c r="FTG14" s="153"/>
      <c r="FTH14" s="153"/>
      <c r="FTI14" s="153"/>
      <c r="FTJ14" s="153"/>
      <c r="FTK14" s="153"/>
      <c r="FTL14" s="153"/>
      <c r="FTM14" s="153"/>
      <c r="FTN14" s="153"/>
      <c r="FTO14" s="153"/>
      <c r="FTP14" s="153"/>
      <c r="FTQ14" s="153"/>
      <c r="FTR14" s="153"/>
      <c r="FTS14" s="153"/>
      <c r="FTT14" s="153"/>
      <c r="FTU14" s="153"/>
      <c r="FTV14" s="153"/>
      <c r="FTW14" s="153"/>
      <c r="FTX14" s="153"/>
      <c r="FTY14" s="153"/>
      <c r="FTZ14" s="153"/>
      <c r="FUA14" s="153"/>
      <c r="FUB14" s="153"/>
      <c r="FUC14" s="153"/>
      <c r="FUD14" s="153"/>
      <c r="FUE14" s="153"/>
      <c r="FUF14" s="153"/>
      <c r="FUG14" s="153"/>
      <c r="FUH14" s="153"/>
      <c r="FUI14" s="153"/>
      <c r="FUJ14" s="153"/>
      <c r="FUK14" s="153"/>
      <c r="FUL14" s="153"/>
      <c r="FUM14" s="153"/>
      <c r="FUN14" s="153"/>
      <c r="FUO14" s="153"/>
      <c r="FUP14" s="153"/>
      <c r="FUQ14" s="153"/>
      <c r="FUR14" s="153"/>
      <c r="FUS14" s="153"/>
      <c r="FUT14" s="153"/>
      <c r="FUU14" s="153"/>
      <c r="FUV14" s="153"/>
      <c r="FUW14" s="153"/>
      <c r="FUX14" s="153"/>
      <c r="FUY14" s="153"/>
      <c r="FUZ14" s="153"/>
      <c r="FVA14" s="153"/>
      <c r="FVB14" s="153"/>
      <c r="FVC14" s="153"/>
      <c r="FVD14" s="153"/>
      <c r="FVE14" s="153"/>
      <c r="FVF14" s="153"/>
      <c r="FVG14" s="153"/>
      <c r="FVH14" s="153"/>
      <c r="FVI14" s="153"/>
      <c r="FVJ14" s="153"/>
      <c r="FVK14" s="153"/>
      <c r="FVL14" s="153"/>
      <c r="FVM14" s="153"/>
      <c r="FVN14" s="153"/>
      <c r="FVO14" s="153"/>
      <c r="FVP14" s="153"/>
      <c r="FVQ14" s="153"/>
      <c r="FVR14" s="153"/>
      <c r="FVS14" s="153"/>
      <c r="FVT14" s="153"/>
      <c r="FVU14" s="153"/>
      <c r="FVV14" s="153"/>
      <c r="FVW14" s="153"/>
      <c r="FVX14" s="153"/>
      <c r="FVY14" s="153"/>
      <c r="FVZ14" s="153"/>
      <c r="FWA14" s="153"/>
      <c r="FWB14" s="153"/>
      <c r="FWC14" s="153"/>
      <c r="FWD14" s="153"/>
      <c r="FWE14" s="153"/>
      <c r="FWF14" s="153"/>
      <c r="FWG14" s="153"/>
      <c r="FWH14" s="153"/>
      <c r="FWI14" s="153"/>
      <c r="FWJ14" s="153"/>
      <c r="FWK14" s="153"/>
      <c r="FWL14" s="153"/>
      <c r="FWM14" s="153"/>
      <c r="FWN14" s="153"/>
      <c r="FWO14" s="153"/>
      <c r="FWP14" s="153"/>
      <c r="FWQ14" s="153"/>
      <c r="FWR14" s="153"/>
      <c r="FWS14" s="153"/>
      <c r="FWT14" s="153"/>
      <c r="FWU14" s="153"/>
      <c r="FWV14" s="153"/>
      <c r="FWW14" s="153"/>
      <c r="FWX14" s="153"/>
      <c r="FWY14" s="153"/>
      <c r="FWZ14" s="153"/>
      <c r="FXA14" s="153"/>
      <c r="FXB14" s="153"/>
      <c r="FXC14" s="153"/>
      <c r="FXD14" s="153"/>
      <c r="FXE14" s="153"/>
      <c r="FXF14" s="153"/>
      <c r="FXG14" s="153"/>
      <c r="FXH14" s="153"/>
      <c r="FXI14" s="153"/>
      <c r="FXJ14" s="153"/>
      <c r="FXK14" s="153"/>
      <c r="FXL14" s="153"/>
      <c r="FXM14" s="153"/>
      <c r="FXN14" s="153"/>
      <c r="FXO14" s="153"/>
      <c r="FXP14" s="153"/>
      <c r="FXQ14" s="153"/>
      <c r="FXR14" s="153"/>
      <c r="FXS14" s="153"/>
      <c r="FXT14" s="153"/>
      <c r="FXU14" s="153"/>
      <c r="FXV14" s="153"/>
      <c r="FXW14" s="153"/>
      <c r="FXX14" s="153"/>
      <c r="FXY14" s="153"/>
      <c r="FXZ14" s="153"/>
      <c r="FYA14" s="153"/>
      <c r="FYB14" s="153"/>
      <c r="FYC14" s="153"/>
      <c r="FYD14" s="153"/>
      <c r="FYE14" s="153"/>
      <c r="FYF14" s="153"/>
      <c r="FYG14" s="153"/>
      <c r="FYH14" s="153"/>
      <c r="FYI14" s="153"/>
      <c r="FYJ14" s="153"/>
      <c r="FYK14" s="153"/>
      <c r="FYL14" s="153"/>
      <c r="FYM14" s="153"/>
      <c r="FYN14" s="153"/>
      <c r="FYO14" s="153"/>
      <c r="FYP14" s="153"/>
      <c r="FYQ14" s="153"/>
      <c r="FYR14" s="153"/>
      <c r="FYS14" s="153"/>
      <c r="FYT14" s="153"/>
      <c r="FYU14" s="153"/>
      <c r="FYV14" s="153"/>
      <c r="FYW14" s="153"/>
      <c r="FYX14" s="153"/>
      <c r="FYY14" s="153"/>
      <c r="FYZ14" s="153"/>
      <c r="FZA14" s="153"/>
      <c r="FZB14" s="153"/>
      <c r="FZC14" s="153"/>
      <c r="FZD14" s="153"/>
      <c r="FZE14" s="153"/>
      <c r="FZF14" s="153"/>
      <c r="FZG14" s="153"/>
      <c r="FZH14" s="153"/>
      <c r="FZI14" s="153"/>
      <c r="FZJ14" s="153"/>
      <c r="FZK14" s="153"/>
      <c r="FZL14" s="153"/>
      <c r="FZM14" s="153"/>
      <c r="FZN14" s="153"/>
      <c r="FZO14" s="153"/>
      <c r="FZP14" s="153"/>
      <c r="FZQ14" s="153"/>
      <c r="FZR14" s="153"/>
      <c r="FZS14" s="153"/>
      <c r="FZT14" s="153"/>
      <c r="FZU14" s="153"/>
      <c r="FZV14" s="153"/>
      <c r="FZW14" s="153"/>
      <c r="FZX14" s="153"/>
      <c r="FZY14" s="153"/>
      <c r="FZZ14" s="153"/>
      <c r="GAA14" s="153"/>
      <c r="GAB14" s="153"/>
      <c r="GAC14" s="153"/>
      <c r="GAD14" s="153"/>
      <c r="GAE14" s="153"/>
      <c r="GAF14" s="153"/>
      <c r="GAG14" s="153"/>
      <c r="GAH14" s="153"/>
      <c r="GAI14" s="153"/>
      <c r="GAJ14" s="153"/>
      <c r="GAK14" s="153"/>
      <c r="GAL14" s="153"/>
      <c r="GAM14" s="153"/>
      <c r="GAN14" s="153"/>
      <c r="GAO14" s="153"/>
      <c r="GAP14" s="153"/>
      <c r="GAQ14" s="153"/>
      <c r="GAR14" s="153"/>
      <c r="GAS14" s="153"/>
      <c r="GAT14" s="153"/>
      <c r="GAU14" s="153"/>
      <c r="GAV14" s="153"/>
      <c r="GAW14" s="153"/>
      <c r="GAX14" s="153"/>
      <c r="GAY14" s="153"/>
      <c r="GAZ14" s="153"/>
      <c r="GBA14" s="153"/>
      <c r="GBB14" s="153"/>
      <c r="GBC14" s="153"/>
      <c r="GBD14" s="153"/>
      <c r="GBE14" s="153"/>
      <c r="GBF14" s="153"/>
      <c r="GBG14" s="153"/>
      <c r="GBH14" s="153"/>
      <c r="GBI14" s="153"/>
      <c r="GBJ14" s="153"/>
      <c r="GBK14" s="153"/>
      <c r="GBL14" s="153"/>
      <c r="GBM14" s="153"/>
      <c r="GBN14" s="153"/>
      <c r="GBO14" s="153"/>
      <c r="GBP14" s="153"/>
      <c r="GBQ14" s="153"/>
      <c r="GBR14" s="153"/>
      <c r="GBS14" s="153"/>
      <c r="GBT14" s="153"/>
      <c r="GBU14" s="153"/>
      <c r="GBV14" s="153"/>
      <c r="GBW14" s="153"/>
      <c r="GBX14" s="153"/>
      <c r="GBY14" s="153"/>
      <c r="GBZ14" s="153"/>
      <c r="GCA14" s="153"/>
      <c r="GCB14" s="153"/>
      <c r="GCC14" s="153"/>
      <c r="GCD14" s="153"/>
      <c r="GCE14" s="153"/>
      <c r="GCF14" s="153"/>
      <c r="GCG14" s="153"/>
      <c r="GCH14" s="153"/>
      <c r="GCI14" s="153"/>
      <c r="GCJ14" s="153"/>
      <c r="GCK14" s="153"/>
      <c r="GCL14" s="153"/>
      <c r="GCM14" s="153"/>
      <c r="GCN14" s="153"/>
      <c r="GCO14" s="153"/>
      <c r="GCP14" s="153"/>
      <c r="GCQ14" s="153"/>
      <c r="GCR14" s="153"/>
      <c r="GCS14" s="153"/>
      <c r="GCT14" s="153"/>
      <c r="GCU14" s="153"/>
      <c r="GCV14" s="153"/>
      <c r="GCW14" s="153"/>
      <c r="GCX14" s="153"/>
      <c r="GCY14" s="153"/>
      <c r="GCZ14" s="153"/>
      <c r="GDA14" s="153"/>
      <c r="GDB14" s="153"/>
      <c r="GDC14" s="153"/>
      <c r="GDD14" s="153"/>
      <c r="GDE14" s="153"/>
      <c r="GDF14" s="153"/>
      <c r="GDG14" s="153"/>
      <c r="GDH14" s="153"/>
      <c r="GDI14" s="153"/>
      <c r="GDJ14" s="153"/>
      <c r="GDK14" s="153"/>
      <c r="GDL14" s="153"/>
      <c r="GDM14" s="153"/>
      <c r="GDN14" s="153"/>
      <c r="GDO14" s="153"/>
      <c r="GDP14" s="153"/>
      <c r="GDQ14" s="153"/>
      <c r="GDR14" s="153"/>
      <c r="GDS14" s="153"/>
      <c r="GDT14" s="153"/>
      <c r="GDU14" s="153"/>
      <c r="GDV14" s="153"/>
      <c r="GDW14" s="153"/>
      <c r="GDX14" s="153"/>
      <c r="GDY14" s="153"/>
      <c r="GDZ14" s="153"/>
      <c r="GEA14" s="153"/>
      <c r="GEB14" s="153"/>
      <c r="GEC14" s="153"/>
      <c r="GED14" s="153"/>
      <c r="GEE14" s="153"/>
      <c r="GEF14" s="153"/>
      <c r="GEG14" s="153"/>
      <c r="GEH14" s="153"/>
      <c r="GEI14" s="153"/>
      <c r="GEJ14" s="153"/>
      <c r="GEK14" s="153"/>
      <c r="GEL14" s="153"/>
      <c r="GEM14" s="153"/>
      <c r="GEN14" s="153"/>
      <c r="GEO14" s="153"/>
      <c r="GEP14" s="153"/>
      <c r="GEQ14" s="153"/>
      <c r="GER14" s="153"/>
      <c r="GES14" s="153"/>
      <c r="GET14" s="153"/>
      <c r="GEU14" s="153"/>
      <c r="GEV14" s="153"/>
      <c r="GEW14" s="153"/>
      <c r="GEX14" s="153"/>
      <c r="GEY14" s="153"/>
      <c r="GEZ14" s="153"/>
      <c r="GFA14" s="153"/>
      <c r="GFB14" s="153"/>
      <c r="GFC14" s="153"/>
      <c r="GFD14" s="153"/>
      <c r="GFE14" s="153"/>
      <c r="GFF14" s="153"/>
      <c r="GFG14" s="153"/>
      <c r="GFH14" s="153"/>
      <c r="GFI14" s="153"/>
      <c r="GFJ14" s="153"/>
      <c r="GFK14" s="153"/>
      <c r="GFL14" s="153"/>
      <c r="GFM14" s="153"/>
      <c r="GFN14" s="153"/>
      <c r="GFO14" s="153"/>
      <c r="GFP14" s="153"/>
      <c r="GFQ14" s="153"/>
      <c r="GFR14" s="153"/>
      <c r="GFS14" s="153"/>
      <c r="GFT14" s="153"/>
      <c r="GFU14" s="153"/>
      <c r="GFV14" s="153"/>
      <c r="GFW14" s="153"/>
      <c r="GFX14" s="153"/>
      <c r="GFY14" s="153"/>
      <c r="GFZ14" s="153"/>
      <c r="GGA14" s="153"/>
      <c r="GGB14" s="153"/>
      <c r="GGC14" s="153"/>
      <c r="GGD14" s="153"/>
      <c r="GGE14" s="153"/>
      <c r="GGF14" s="153"/>
      <c r="GGG14" s="153"/>
      <c r="GGH14" s="153"/>
      <c r="GGI14" s="153"/>
      <c r="GGJ14" s="153"/>
      <c r="GGK14" s="153"/>
      <c r="GGL14" s="153"/>
      <c r="GGM14" s="153"/>
      <c r="GGN14" s="153"/>
      <c r="GGO14" s="153"/>
      <c r="GGP14" s="153"/>
      <c r="GGQ14" s="153"/>
      <c r="GGR14" s="153"/>
      <c r="GGS14" s="153"/>
      <c r="GGT14" s="153"/>
      <c r="GGU14" s="153"/>
      <c r="GGV14" s="153"/>
      <c r="GGW14" s="153"/>
      <c r="GGX14" s="153"/>
      <c r="GGY14" s="153"/>
      <c r="GGZ14" s="153"/>
      <c r="GHA14" s="153"/>
      <c r="GHB14" s="153"/>
      <c r="GHC14" s="153"/>
      <c r="GHD14" s="153"/>
      <c r="GHE14" s="153"/>
      <c r="GHF14" s="153"/>
      <c r="GHG14" s="153"/>
      <c r="GHH14" s="153"/>
      <c r="GHI14" s="153"/>
      <c r="GHJ14" s="153"/>
      <c r="GHK14" s="153"/>
      <c r="GHL14" s="153"/>
      <c r="GHM14" s="153"/>
      <c r="GHN14" s="153"/>
      <c r="GHO14" s="153"/>
      <c r="GHP14" s="153"/>
      <c r="GHQ14" s="153"/>
      <c r="GHR14" s="153"/>
      <c r="GHS14" s="153"/>
      <c r="GHT14" s="153"/>
      <c r="GHU14" s="153"/>
      <c r="GHV14" s="153"/>
      <c r="GHW14" s="153"/>
      <c r="GHX14" s="153"/>
      <c r="GHY14" s="153"/>
      <c r="GHZ14" s="153"/>
      <c r="GIA14" s="153"/>
      <c r="GIB14" s="153"/>
      <c r="GIC14" s="153"/>
      <c r="GID14" s="153"/>
      <c r="GIE14" s="153"/>
      <c r="GIF14" s="153"/>
      <c r="GIG14" s="153"/>
      <c r="GIH14" s="153"/>
      <c r="GII14" s="153"/>
      <c r="GIJ14" s="153"/>
      <c r="GIK14" s="153"/>
      <c r="GIL14" s="153"/>
      <c r="GIM14" s="153"/>
      <c r="GIN14" s="153"/>
      <c r="GIO14" s="153"/>
      <c r="GIP14" s="153"/>
      <c r="GIQ14" s="153"/>
      <c r="GIR14" s="153"/>
      <c r="GIS14" s="153"/>
      <c r="GIT14" s="153"/>
      <c r="GIU14" s="153"/>
      <c r="GIV14" s="153"/>
      <c r="GIW14" s="153"/>
      <c r="GIX14" s="153"/>
      <c r="GIY14" s="153"/>
      <c r="GIZ14" s="153"/>
      <c r="GJA14" s="153"/>
      <c r="GJB14" s="153"/>
      <c r="GJC14" s="153"/>
      <c r="GJD14" s="153"/>
      <c r="GJE14" s="153"/>
      <c r="GJF14" s="153"/>
      <c r="GJG14" s="153"/>
      <c r="GJH14" s="153"/>
      <c r="GJI14" s="153"/>
      <c r="GJJ14" s="153"/>
      <c r="GJK14" s="153"/>
      <c r="GJL14" s="153"/>
      <c r="GJM14" s="153"/>
      <c r="GJN14" s="153"/>
      <c r="GJO14" s="153"/>
      <c r="GJP14" s="153"/>
      <c r="GJQ14" s="153"/>
      <c r="GJR14" s="153"/>
      <c r="GJS14" s="153"/>
      <c r="GJT14" s="153"/>
      <c r="GJU14" s="153"/>
      <c r="GJV14" s="153"/>
      <c r="GJW14" s="153"/>
      <c r="GJX14" s="153"/>
      <c r="GJY14" s="153"/>
      <c r="GJZ14" s="153"/>
      <c r="GKA14" s="153"/>
      <c r="GKB14" s="153"/>
      <c r="GKC14" s="153"/>
      <c r="GKD14" s="153"/>
      <c r="GKE14" s="153"/>
      <c r="GKF14" s="153"/>
      <c r="GKG14" s="153"/>
      <c r="GKH14" s="153"/>
      <c r="GKI14" s="153"/>
      <c r="GKJ14" s="153"/>
      <c r="GKK14" s="153"/>
      <c r="GKL14" s="153"/>
      <c r="GKM14" s="153"/>
      <c r="GKN14" s="153"/>
      <c r="GKO14" s="153"/>
      <c r="GKP14" s="153"/>
      <c r="GKQ14" s="153"/>
      <c r="GKR14" s="153"/>
      <c r="GKS14" s="153"/>
      <c r="GKT14" s="153"/>
      <c r="GKU14" s="153"/>
      <c r="GKV14" s="153"/>
      <c r="GKW14" s="153"/>
      <c r="GKX14" s="153"/>
      <c r="GKY14" s="153"/>
      <c r="GKZ14" s="153"/>
      <c r="GLA14" s="153"/>
      <c r="GLB14" s="153"/>
      <c r="GLC14" s="153"/>
      <c r="GLD14" s="153"/>
      <c r="GLE14" s="153"/>
      <c r="GLF14" s="153"/>
      <c r="GLG14" s="153"/>
      <c r="GLH14" s="153"/>
      <c r="GLI14" s="153"/>
      <c r="GLJ14" s="153"/>
      <c r="GLK14" s="153"/>
      <c r="GLL14" s="153"/>
      <c r="GLM14" s="153"/>
      <c r="GLN14" s="153"/>
      <c r="GLO14" s="153"/>
      <c r="GLP14" s="153"/>
      <c r="GLQ14" s="153"/>
      <c r="GLR14" s="153"/>
      <c r="GLS14" s="153"/>
      <c r="GLT14" s="153"/>
      <c r="GLU14" s="153"/>
      <c r="GLV14" s="153"/>
      <c r="GLW14" s="153"/>
      <c r="GLX14" s="153"/>
      <c r="GLY14" s="153"/>
      <c r="GLZ14" s="153"/>
      <c r="GMA14" s="153"/>
      <c r="GMB14" s="153"/>
      <c r="GMC14" s="153"/>
      <c r="GMD14" s="153"/>
      <c r="GME14" s="153"/>
      <c r="GMF14" s="153"/>
      <c r="GMG14" s="153"/>
      <c r="GMH14" s="153"/>
      <c r="GMI14" s="153"/>
      <c r="GMJ14" s="153"/>
      <c r="GMK14" s="153"/>
      <c r="GML14" s="153"/>
      <c r="GMM14" s="153"/>
      <c r="GMN14" s="153"/>
      <c r="GMO14" s="153"/>
      <c r="GMP14" s="153"/>
      <c r="GMQ14" s="153"/>
      <c r="GMR14" s="153"/>
      <c r="GMS14" s="153"/>
      <c r="GMT14" s="153"/>
      <c r="GMU14" s="153"/>
      <c r="GMV14" s="153"/>
      <c r="GMW14" s="153"/>
      <c r="GMX14" s="153"/>
      <c r="GMY14" s="153"/>
      <c r="GMZ14" s="153"/>
      <c r="GNA14" s="153"/>
      <c r="GNB14" s="153"/>
      <c r="GNC14" s="153"/>
      <c r="GND14" s="153"/>
      <c r="GNE14" s="153"/>
      <c r="GNF14" s="153"/>
      <c r="GNG14" s="153"/>
      <c r="GNH14" s="153"/>
      <c r="GNI14" s="153"/>
      <c r="GNJ14" s="153"/>
      <c r="GNK14" s="153"/>
      <c r="GNL14" s="153"/>
      <c r="GNM14" s="153"/>
      <c r="GNN14" s="153"/>
      <c r="GNO14" s="153"/>
      <c r="GNP14" s="153"/>
      <c r="GNQ14" s="153"/>
      <c r="GNR14" s="153"/>
      <c r="GNS14" s="153"/>
      <c r="GNT14" s="153"/>
      <c r="GNU14" s="153"/>
      <c r="GNV14" s="153"/>
      <c r="GNW14" s="153"/>
      <c r="GNX14" s="153"/>
      <c r="GNY14" s="153"/>
      <c r="GNZ14" s="153"/>
      <c r="GOA14" s="153"/>
      <c r="GOB14" s="153"/>
      <c r="GOC14" s="153"/>
      <c r="GOD14" s="153"/>
      <c r="GOE14" s="153"/>
      <c r="GOF14" s="153"/>
      <c r="GOG14" s="153"/>
      <c r="GOH14" s="153"/>
      <c r="GOI14" s="153"/>
      <c r="GOJ14" s="153"/>
      <c r="GOK14" s="153"/>
      <c r="GOL14" s="153"/>
      <c r="GOM14" s="153"/>
      <c r="GON14" s="153"/>
      <c r="GOO14" s="153"/>
      <c r="GOP14" s="153"/>
      <c r="GOQ14" s="153"/>
      <c r="GOR14" s="153"/>
      <c r="GOS14" s="153"/>
      <c r="GOT14" s="153"/>
      <c r="GOU14" s="153"/>
      <c r="GOV14" s="153"/>
      <c r="GOW14" s="153"/>
      <c r="GOX14" s="153"/>
      <c r="GOY14" s="153"/>
      <c r="GOZ14" s="153"/>
      <c r="GPA14" s="153"/>
      <c r="GPB14" s="153"/>
      <c r="GPC14" s="153"/>
      <c r="GPD14" s="153"/>
      <c r="GPE14" s="153"/>
      <c r="GPF14" s="153"/>
      <c r="GPG14" s="153"/>
      <c r="GPH14" s="153"/>
      <c r="GPI14" s="153"/>
      <c r="GPJ14" s="153"/>
      <c r="GPK14" s="153"/>
      <c r="GPL14" s="153"/>
      <c r="GPM14" s="153"/>
      <c r="GPN14" s="153"/>
      <c r="GPO14" s="153"/>
      <c r="GPP14" s="153"/>
      <c r="GPQ14" s="153"/>
      <c r="GPR14" s="153"/>
      <c r="GPS14" s="153"/>
      <c r="GPT14" s="153"/>
      <c r="GPU14" s="153"/>
      <c r="GPV14" s="153"/>
      <c r="GPW14" s="153"/>
      <c r="GPX14" s="153"/>
      <c r="GPY14" s="153"/>
      <c r="GPZ14" s="153"/>
      <c r="GQA14" s="153"/>
      <c r="GQB14" s="153"/>
      <c r="GQC14" s="153"/>
      <c r="GQD14" s="153"/>
      <c r="GQE14" s="153"/>
      <c r="GQF14" s="153"/>
      <c r="GQG14" s="153"/>
      <c r="GQH14" s="153"/>
      <c r="GQI14" s="153"/>
      <c r="GQJ14" s="153"/>
      <c r="GQK14" s="153"/>
      <c r="GQL14" s="153"/>
      <c r="GQM14" s="153"/>
      <c r="GQN14" s="153"/>
      <c r="GQO14" s="153"/>
      <c r="GQP14" s="153"/>
      <c r="GQQ14" s="153"/>
      <c r="GQR14" s="153"/>
      <c r="GQS14" s="153"/>
      <c r="GQT14" s="153"/>
      <c r="GQU14" s="153"/>
      <c r="GQV14" s="153"/>
      <c r="GQW14" s="153"/>
      <c r="GQX14" s="153"/>
      <c r="GQY14" s="153"/>
      <c r="GQZ14" s="153"/>
      <c r="GRA14" s="153"/>
      <c r="GRB14" s="153"/>
      <c r="GRC14" s="153"/>
      <c r="GRD14" s="153"/>
      <c r="GRE14" s="153"/>
      <c r="GRF14" s="153"/>
      <c r="GRG14" s="153"/>
      <c r="GRH14" s="153"/>
      <c r="GRI14" s="153"/>
      <c r="GRJ14" s="153"/>
      <c r="GRK14" s="153"/>
      <c r="GRL14" s="153"/>
      <c r="GRM14" s="153"/>
      <c r="GRN14" s="153"/>
      <c r="GRO14" s="153"/>
      <c r="GRP14" s="153"/>
      <c r="GRQ14" s="153"/>
      <c r="GRR14" s="153"/>
      <c r="GRS14" s="153"/>
      <c r="GRT14" s="153"/>
      <c r="GRU14" s="153"/>
      <c r="GRV14" s="153"/>
      <c r="GRW14" s="153"/>
      <c r="GRX14" s="153"/>
      <c r="GRY14" s="153"/>
      <c r="GRZ14" s="153"/>
      <c r="GSA14" s="153"/>
      <c r="GSB14" s="153"/>
      <c r="GSC14" s="153"/>
      <c r="GSD14" s="153"/>
      <c r="GSE14" s="153"/>
      <c r="GSF14" s="153"/>
      <c r="GSG14" s="153"/>
      <c r="GSH14" s="153"/>
      <c r="GSI14" s="153"/>
      <c r="GSJ14" s="153"/>
      <c r="GSK14" s="153"/>
      <c r="GSL14" s="153"/>
      <c r="GSM14" s="153"/>
      <c r="GSN14" s="153"/>
      <c r="GSO14" s="153"/>
      <c r="GSP14" s="153"/>
      <c r="GSQ14" s="153"/>
      <c r="GSR14" s="153"/>
      <c r="GSS14" s="153"/>
      <c r="GST14" s="153"/>
      <c r="GSU14" s="153"/>
      <c r="GSV14" s="153"/>
      <c r="GSW14" s="153"/>
      <c r="GSX14" s="153"/>
      <c r="GSY14" s="153"/>
      <c r="GSZ14" s="153"/>
      <c r="GTA14" s="153"/>
      <c r="GTB14" s="153"/>
      <c r="GTC14" s="153"/>
      <c r="GTD14" s="153"/>
      <c r="GTE14" s="153"/>
      <c r="GTF14" s="153"/>
      <c r="GTG14" s="153"/>
      <c r="GTH14" s="153"/>
      <c r="GTI14" s="153"/>
      <c r="GTJ14" s="153"/>
      <c r="GTK14" s="153"/>
      <c r="GTL14" s="153"/>
      <c r="GTM14" s="153"/>
      <c r="GTN14" s="153"/>
      <c r="GTO14" s="153"/>
      <c r="GTP14" s="153"/>
      <c r="GTQ14" s="153"/>
      <c r="GTR14" s="153"/>
      <c r="GTS14" s="153"/>
      <c r="GTT14" s="153"/>
      <c r="GTU14" s="153"/>
      <c r="GTV14" s="153"/>
      <c r="GTW14" s="153"/>
      <c r="GTX14" s="153"/>
      <c r="GTY14" s="153"/>
      <c r="GTZ14" s="153"/>
      <c r="GUA14" s="153"/>
      <c r="GUB14" s="153"/>
      <c r="GUC14" s="153"/>
      <c r="GUD14" s="153"/>
      <c r="GUE14" s="153"/>
      <c r="GUF14" s="153"/>
      <c r="GUG14" s="153"/>
      <c r="GUH14" s="153"/>
      <c r="GUI14" s="153"/>
      <c r="GUJ14" s="153"/>
      <c r="GUK14" s="153"/>
      <c r="GUL14" s="153"/>
      <c r="GUM14" s="153"/>
      <c r="GUN14" s="153"/>
      <c r="GUO14" s="153"/>
      <c r="GUP14" s="153"/>
      <c r="GUQ14" s="153"/>
      <c r="GUR14" s="153"/>
      <c r="GUS14" s="153"/>
      <c r="GUT14" s="153"/>
      <c r="GUU14" s="153"/>
      <c r="GUV14" s="153"/>
      <c r="GUW14" s="153"/>
      <c r="GUX14" s="153"/>
      <c r="GUY14" s="153"/>
      <c r="GUZ14" s="153"/>
      <c r="GVA14" s="153"/>
      <c r="GVB14" s="153"/>
      <c r="GVC14" s="153"/>
      <c r="GVD14" s="153"/>
      <c r="GVE14" s="153"/>
      <c r="GVF14" s="153"/>
      <c r="GVG14" s="153"/>
      <c r="GVH14" s="153"/>
      <c r="GVI14" s="153"/>
      <c r="GVJ14" s="153"/>
      <c r="GVK14" s="153"/>
      <c r="GVL14" s="153"/>
      <c r="GVM14" s="153"/>
      <c r="GVN14" s="153"/>
      <c r="GVO14" s="153"/>
      <c r="GVP14" s="153"/>
      <c r="GVQ14" s="153"/>
      <c r="GVR14" s="153"/>
      <c r="GVS14" s="153"/>
      <c r="GVT14" s="153"/>
      <c r="GVU14" s="153"/>
      <c r="GVV14" s="153"/>
      <c r="GVW14" s="153"/>
      <c r="GVX14" s="153"/>
      <c r="GVY14" s="153"/>
      <c r="GVZ14" s="153"/>
      <c r="GWA14" s="153"/>
      <c r="GWB14" s="153"/>
      <c r="GWC14" s="153"/>
      <c r="GWD14" s="153"/>
      <c r="GWE14" s="153"/>
      <c r="GWF14" s="153"/>
      <c r="GWG14" s="153"/>
      <c r="GWH14" s="153"/>
      <c r="GWI14" s="153"/>
      <c r="GWJ14" s="153"/>
      <c r="GWK14" s="153"/>
      <c r="GWL14" s="153"/>
      <c r="GWM14" s="153"/>
      <c r="GWN14" s="153"/>
      <c r="GWO14" s="153"/>
      <c r="GWP14" s="153"/>
      <c r="GWQ14" s="153"/>
      <c r="GWR14" s="153"/>
      <c r="GWS14" s="153"/>
      <c r="GWT14" s="153"/>
      <c r="GWU14" s="153"/>
      <c r="GWV14" s="153"/>
      <c r="GWW14" s="153"/>
      <c r="GWX14" s="153"/>
      <c r="GWY14" s="153"/>
      <c r="GWZ14" s="153"/>
      <c r="GXA14" s="153"/>
      <c r="GXB14" s="153"/>
      <c r="GXC14" s="153"/>
      <c r="GXD14" s="153"/>
      <c r="GXE14" s="153"/>
      <c r="GXF14" s="153"/>
      <c r="GXG14" s="153"/>
      <c r="GXH14" s="153"/>
      <c r="GXI14" s="153"/>
      <c r="GXJ14" s="153"/>
      <c r="GXK14" s="153"/>
      <c r="GXL14" s="153"/>
      <c r="GXM14" s="153"/>
      <c r="GXN14" s="153"/>
      <c r="GXO14" s="153"/>
      <c r="GXP14" s="153"/>
      <c r="GXQ14" s="153"/>
      <c r="GXR14" s="153"/>
      <c r="GXS14" s="153"/>
      <c r="GXT14" s="153"/>
      <c r="GXU14" s="153"/>
      <c r="GXV14" s="153"/>
      <c r="GXW14" s="153"/>
      <c r="GXX14" s="153"/>
      <c r="GXY14" s="153"/>
      <c r="GXZ14" s="153"/>
      <c r="GYA14" s="153"/>
      <c r="GYB14" s="153"/>
      <c r="GYC14" s="153"/>
      <c r="GYD14" s="153"/>
      <c r="GYE14" s="153"/>
      <c r="GYF14" s="153"/>
      <c r="GYG14" s="153"/>
      <c r="GYH14" s="153"/>
      <c r="GYI14" s="153"/>
      <c r="GYJ14" s="153"/>
      <c r="GYK14" s="153"/>
      <c r="GYL14" s="153"/>
      <c r="GYM14" s="153"/>
      <c r="GYN14" s="153"/>
      <c r="GYO14" s="153"/>
      <c r="GYP14" s="153"/>
      <c r="GYQ14" s="153"/>
      <c r="GYR14" s="153"/>
      <c r="GYS14" s="153"/>
      <c r="GYT14" s="153"/>
      <c r="GYU14" s="153"/>
      <c r="GYV14" s="153"/>
      <c r="GYW14" s="153"/>
      <c r="GYX14" s="153"/>
      <c r="GYY14" s="153"/>
      <c r="GYZ14" s="153"/>
      <c r="GZA14" s="153"/>
      <c r="GZB14" s="153"/>
      <c r="GZC14" s="153"/>
      <c r="GZD14" s="153"/>
      <c r="GZE14" s="153"/>
      <c r="GZF14" s="153"/>
      <c r="GZG14" s="153"/>
      <c r="GZH14" s="153"/>
      <c r="GZI14" s="153"/>
      <c r="GZJ14" s="153"/>
      <c r="GZK14" s="153"/>
      <c r="GZL14" s="153"/>
      <c r="GZM14" s="153"/>
      <c r="GZN14" s="153"/>
      <c r="GZO14" s="153"/>
      <c r="GZP14" s="153"/>
      <c r="GZQ14" s="153"/>
      <c r="GZR14" s="153"/>
      <c r="GZS14" s="153"/>
      <c r="GZT14" s="153"/>
      <c r="GZU14" s="153"/>
      <c r="GZV14" s="153"/>
      <c r="GZW14" s="153"/>
      <c r="GZX14" s="153"/>
      <c r="GZY14" s="153"/>
      <c r="GZZ14" s="153"/>
      <c r="HAA14" s="153"/>
      <c r="HAB14" s="153"/>
      <c r="HAC14" s="153"/>
      <c r="HAD14" s="153"/>
      <c r="HAE14" s="153"/>
      <c r="HAF14" s="153"/>
      <c r="HAG14" s="153"/>
      <c r="HAH14" s="153"/>
      <c r="HAI14" s="153"/>
      <c r="HAJ14" s="153"/>
      <c r="HAK14" s="153"/>
      <c r="HAL14" s="153"/>
      <c r="HAM14" s="153"/>
      <c r="HAN14" s="153"/>
      <c r="HAO14" s="153"/>
      <c r="HAP14" s="153"/>
      <c r="HAQ14" s="153"/>
      <c r="HAR14" s="153"/>
      <c r="HAS14" s="153"/>
      <c r="HAT14" s="153"/>
      <c r="HAU14" s="153"/>
      <c r="HAV14" s="153"/>
      <c r="HAW14" s="153"/>
      <c r="HAX14" s="153"/>
      <c r="HAY14" s="153"/>
      <c r="HAZ14" s="153"/>
      <c r="HBA14" s="153"/>
      <c r="HBB14" s="153"/>
      <c r="HBC14" s="153"/>
      <c r="HBD14" s="153"/>
      <c r="HBE14" s="153"/>
      <c r="HBF14" s="153"/>
      <c r="HBG14" s="153"/>
      <c r="HBH14" s="153"/>
      <c r="HBI14" s="153"/>
      <c r="HBJ14" s="153"/>
      <c r="HBK14" s="153"/>
      <c r="HBL14" s="153"/>
      <c r="HBM14" s="153"/>
      <c r="HBN14" s="153"/>
      <c r="HBO14" s="153"/>
      <c r="HBP14" s="153"/>
      <c r="HBQ14" s="153"/>
      <c r="HBR14" s="153"/>
      <c r="HBS14" s="153"/>
      <c r="HBT14" s="153"/>
      <c r="HBU14" s="153"/>
      <c r="HBV14" s="153"/>
      <c r="HBW14" s="153"/>
      <c r="HBX14" s="153"/>
      <c r="HBY14" s="153"/>
      <c r="HBZ14" s="153"/>
      <c r="HCA14" s="153"/>
      <c r="HCB14" s="153"/>
      <c r="HCC14" s="153"/>
      <c r="HCD14" s="153"/>
      <c r="HCE14" s="153"/>
      <c r="HCF14" s="153"/>
      <c r="HCG14" s="153"/>
      <c r="HCH14" s="153"/>
      <c r="HCI14" s="153"/>
      <c r="HCJ14" s="153"/>
      <c r="HCK14" s="153"/>
      <c r="HCL14" s="153"/>
      <c r="HCM14" s="153"/>
      <c r="HCN14" s="153"/>
      <c r="HCO14" s="153"/>
      <c r="HCP14" s="153"/>
      <c r="HCQ14" s="153"/>
      <c r="HCR14" s="153"/>
      <c r="HCS14" s="153"/>
      <c r="HCT14" s="153"/>
      <c r="HCU14" s="153"/>
      <c r="HCV14" s="153"/>
      <c r="HCW14" s="153"/>
      <c r="HCX14" s="153"/>
      <c r="HCY14" s="153"/>
      <c r="HCZ14" s="153"/>
      <c r="HDA14" s="153"/>
      <c r="HDB14" s="153"/>
      <c r="HDC14" s="153"/>
      <c r="HDD14" s="153"/>
      <c r="HDE14" s="153"/>
      <c r="HDF14" s="153"/>
      <c r="HDG14" s="153"/>
      <c r="HDH14" s="153"/>
      <c r="HDI14" s="153"/>
      <c r="HDJ14" s="153"/>
      <c r="HDK14" s="153"/>
      <c r="HDL14" s="153"/>
      <c r="HDM14" s="153"/>
      <c r="HDN14" s="153"/>
      <c r="HDO14" s="153"/>
      <c r="HDP14" s="153"/>
      <c r="HDQ14" s="153"/>
      <c r="HDR14" s="153"/>
      <c r="HDS14" s="153"/>
      <c r="HDT14" s="153"/>
      <c r="HDU14" s="153"/>
      <c r="HDV14" s="153"/>
      <c r="HDW14" s="153"/>
      <c r="HDX14" s="153"/>
      <c r="HDY14" s="153"/>
      <c r="HDZ14" s="153"/>
      <c r="HEA14" s="153"/>
      <c r="HEB14" s="153"/>
      <c r="HEC14" s="153"/>
      <c r="HED14" s="153"/>
      <c r="HEE14" s="153"/>
      <c r="HEF14" s="153"/>
      <c r="HEG14" s="153"/>
      <c r="HEH14" s="153"/>
      <c r="HEI14" s="153"/>
      <c r="HEJ14" s="153"/>
      <c r="HEK14" s="153"/>
      <c r="HEL14" s="153"/>
      <c r="HEM14" s="153"/>
      <c r="HEN14" s="153"/>
      <c r="HEO14" s="153"/>
      <c r="HEP14" s="153"/>
      <c r="HEQ14" s="153"/>
      <c r="HER14" s="153"/>
      <c r="HES14" s="153"/>
      <c r="HET14" s="153"/>
      <c r="HEU14" s="153"/>
      <c r="HEV14" s="153"/>
      <c r="HEW14" s="153"/>
      <c r="HEX14" s="153"/>
      <c r="HEY14" s="153"/>
      <c r="HEZ14" s="153"/>
      <c r="HFA14" s="153"/>
      <c r="HFB14" s="153"/>
      <c r="HFC14" s="153"/>
      <c r="HFD14" s="153"/>
      <c r="HFE14" s="153"/>
      <c r="HFF14" s="153"/>
      <c r="HFG14" s="153"/>
      <c r="HFH14" s="153"/>
      <c r="HFI14" s="153"/>
      <c r="HFJ14" s="153"/>
      <c r="HFK14" s="153"/>
      <c r="HFL14" s="153"/>
      <c r="HFM14" s="153"/>
      <c r="HFN14" s="153"/>
      <c r="HFO14" s="153"/>
      <c r="HFP14" s="153"/>
      <c r="HFQ14" s="153"/>
      <c r="HFR14" s="153"/>
      <c r="HFS14" s="153"/>
      <c r="HFT14" s="153"/>
      <c r="HFU14" s="153"/>
      <c r="HFV14" s="153"/>
      <c r="HFW14" s="153"/>
      <c r="HFX14" s="153"/>
      <c r="HFY14" s="153"/>
      <c r="HFZ14" s="153"/>
      <c r="HGA14" s="153"/>
      <c r="HGB14" s="153"/>
      <c r="HGC14" s="153"/>
      <c r="HGD14" s="153"/>
      <c r="HGE14" s="153"/>
      <c r="HGF14" s="153"/>
      <c r="HGG14" s="153"/>
      <c r="HGH14" s="153"/>
      <c r="HGI14" s="153"/>
      <c r="HGJ14" s="153"/>
      <c r="HGK14" s="153"/>
      <c r="HGL14" s="153"/>
      <c r="HGM14" s="153"/>
      <c r="HGN14" s="153"/>
      <c r="HGO14" s="153"/>
      <c r="HGP14" s="153"/>
      <c r="HGQ14" s="153"/>
      <c r="HGR14" s="153"/>
      <c r="HGS14" s="153"/>
      <c r="HGT14" s="153"/>
      <c r="HGU14" s="153"/>
      <c r="HGV14" s="153"/>
      <c r="HGW14" s="153"/>
      <c r="HGX14" s="153"/>
      <c r="HGY14" s="153"/>
      <c r="HGZ14" s="153"/>
      <c r="HHA14" s="153"/>
      <c r="HHB14" s="153"/>
      <c r="HHC14" s="153"/>
      <c r="HHD14" s="153"/>
      <c r="HHE14" s="153"/>
      <c r="HHF14" s="153"/>
      <c r="HHG14" s="153"/>
      <c r="HHH14" s="153"/>
      <c r="HHI14" s="153"/>
      <c r="HHJ14" s="153"/>
      <c r="HHK14" s="153"/>
      <c r="HHL14" s="153"/>
      <c r="HHM14" s="153"/>
      <c r="HHN14" s="153"/>
      <c r="HHO14" s="153"/>
      <c r="HHP14" s="153"/>
      <c r="HHQ14" s="153"/>
      <c r="HHR14" s="153"/>
      <c r="HHS14" s="153"/>
      <c r="HHT14" s="153"/>
      <c r="HHU14" s="153"/>
      <c r="HHV14" s="153"/>
      <c r="HHW14" s="153"/>
      <c r="HHX14" s="153"/>
      <c r="HHY14" s="153"/>
      <c r="HHZ14" s="153"/>
      <c r="HIA14" s="153"/>
      <c r="HIB14" s="153"/>
      <c r="HIC14" s="153"/>
      <c r="HID14" s="153"/>
      <c r="HIE14" s="153"/>
      <c r="HIF14" s="153"/>
      <c r="HIG14" s="153"/>
      <c r="HIH14" s="153"/>
      <c r="HII14" s="153"/>
      <c r="HIJ14" s="153"/>
      <c r="HIK14" s="153"/>
      <c r="HIL14" s="153"/>
      <c r="HIM14" s="153"/>
      <c r="HIN14" s="153"/>
      <c r="HIO14" s="153"/>
      <c r="HIP14" s="153"/>
      <c r="HIQ14" s="153"/>
      <c r="HIR14" s="153"/>
      <c r="HIS14" s="153"/>
      <c r="HIT14" s="153"/>
      <c r="HIU14" s="153"/>
      <c r="HIV14" s="153"/>
      <c r="HIW14" s="153"/>
      <c r="HIX14" s="153"/>
      <c r="HIY14" s="153"/>
      <c r="HIZ14" s="153"/>
      <c r="HJA14" s="153"/>
      <c r="HJB14" s="153"/>
      <c r="HJC14" s="153"/>
      <c r="HJD14" s="153"/>
      <c r="HJE14" s="153"/>
      <c r="HJF14" s="153"/>
      <c r="HJG14" s="153"/>
      <c r="HJH14" s="153"/>
      <c r="HJI14" s="153"/>
      <c r="HJJ14" s="153"/>
      <c r="HJK14" s="153"/>
      <c r="HJL14" s="153"/>
      <c r="HJM14" s="153"/>
      <c r="HJN14" s="153"/>
      <c r="HJO14" s="153"/>
      <c r="HJP14" s="153"/>
      <c r="HJQ14" s="153"/>
      <c r="HJR14" s="153"/>
      <c r="HJS14" s="153"/>
      <c r="HJT14" s="153"/>
      <c r="HJU14" s="153"/>
      <c r="HJV14" s="153"/>
      <c r="HJW14" s="153"/>
      <c r="HJX14" s="153"/>
      <c r="HJY14" s="153"/>
      <c r="HJZ14" s="153"/>
      <c r="HKA14" s="153"/>
      <c r="HKB14" s="153"/>
      <c r="HKC14" s="153"/>
      <c r="HKD14" s="153"/>
      <c r="HKE14" s="153"/>
      <c r="HKF14" s="153"/>
      <c r="HKG14" s="153"/>
      <c r="HKH14" s="153"/>
      <c r="HKI14" s="153"/>
      <c r="HKJ14" s="153"/>
      <c r="HKK14" s="153"/>
      <c r="HKL14" s="153"/>
      <c r="HKM14" s="153"/>
      <c r="HKN14" s="153"/>
      <c r="HKO14" s="153"/>
      <c r="HKP14" s="153"/>
      <c r="HKQ14" s="153"/>
      <c r="HKR14" s="153"/>
      <c r="HKS14" s="153"/>
      <c r="HKT14" s="153"/>
      <c r="HKU14" s="153"/>
      <c r="HKV14" s="153"/>
      <c r="HKW14" s="153"/>
      <c r="HKX14" s="153"/>
      <c r="HKY14" s="153"/>
      <c r="HKZ14" s="153"/>
      <c r="HLA14" s="153"/>
      <c r="HLB14" s="153"/>
      <c r="HLC14" s="153"/>
      <c r="HLD14" s="153"/>
      <c r="HLE14" s="153"/>
      <c r="HLF14" s="153"/>
      <c r="HLG14" s="153"/>
      <c r="HLH14" s="153"/>
      <c r="HLI14" s="153"/>
      <c r="HLJ14" s="153"/>
      <c r="HLK14" s="153"/>
      <c r="HLL14" s="153"/>
      <c r="HLM14" s="153"/>
      <c r="HLN14" s="153"/>
      <c r="HLO14" s="153"/>
      <c r="HLP14" s="153"/>
      <c r="HLQ14" s="153"/>
      <c r="HLR14" s="153"/>
      <c r="HLS14" s="153"/>
      <c r="HLT14" s="153"/>
      <c r="HLU14" s="153"/>
      <c r="HLV14" s="153"/>
      <c r="HLW14" s="153"/>
      <c r="HLX14" s="153"/>
      <c r="HLY14" s="153"/>
      <c r="HLZ14" s="153"/>
      <c r="HMA14" s="153"/>
      <c r="HMB14" s="153"/>
      <c r="HMC14" s="153"/>
      <c r="HMD14" s="153"/>
      <c r="HME14" s="153"/>
      <c r="HMF14" s="153"/>
      <c r="HMG14" s="153"/>
      <c r="HMH14" s="153"/>
      <c r="HMI14" s="153"/>
      <c r="HMJ14" s="153"/>
      <c r="HMK14" s="153"/>
      <c r="HML14" s="153"/>
      <c r="HMM14" s="153"/>
      <c r="HMN14" s="153"/>
      <c r="HMO14" s="153"/>
      <c r="HMP14" s="153"/>
      <c r="HMQ14" s="153"/>
      <c r="HMR14" s="153"/>
      <c r="HMS14" s="153"/>
      <c r="HMT14" s="153"/>
      <c r="HMU14" s="153"/>
      <c r="HMV14" s="153"/>
      <c r="HMW14" s="153"/>
      <c r="HMX14" s="153"/>
      <c r="HMY14" s="153"/>
      <c r="HMZ14" s="153"/>
      <c r="HNA14" s="153"/>
      <c r="HNB14" s="153"/>
      <c r="HNC14" s="153"/>
      <c r="HND14" s="153"/>
      <c r="HNE14" s="153"/>
      <c r="HNF14" s="153"/>
      <c r="HNG14" s="153"/>
      <c r="HNH14" s="153"/>
      <c r="HNI14" s="153"/>
      <c r="HNJ14" s="153"/>
      <c r="HNK14" s="153"/>
      <c r="HNL14" s="153"/>
      <c r="HNM14" s="153"/>
      <c r="HNN14" s="153"/>
      <c r="HNO14" s="153"/>
      <c r="HNP14" s="153"/>
      <c r="HNQ14" s="153"/>
      <c r="HNR14" s="153"/>
      <c r="HNS14" s="153"/>
      <c r="HNT14" s="153"/>
      <c r="HNU14" s="153"/>
      <c r="HNV14" s="153"/>
      <c r="HNW14" s="153"/>
      <c r="HNX14" s="153"/>
      <c r="HNY14" s="153"/>
      <c r="HNZ14" s="153"/>
      <c r="HOA14" s="153"/>
      <c r="HOB14" s="153"/>
      <c r="HOC14" s="153"/>
      <c r="HOD14" s="153"/>
      <c r="HOE14" s="153"/>
      <c r="HOF14" s="153"/>
      <c r="HOG14" s="153"/>
      <c r="HOH14" s="153"/>
      <c r="HOI14" s="153"/>
      <c r="HOJ14" s="153"/>
      <c r="HOK14" s="153"/>
      <c r="HOL14" s="153"/>
      <c r="HOM14" s="153"/>
      <c r="HON14" s="153"/>
      <c r="HOO14" s="153"/>
      <c r="HOP14" s="153"/>
      <c r="HOQ14" s="153"/>
      <c r="HOR14" s="153"/>
      <c r="HOS14" s="153"/>
      <c r="HOT14" s="153"/>
      <c r="HOU14" s="153"/>
      <c r="HOV14" s="153"/>
      <c r="HOW14" s="153"/>
      <c r="HOX14" s="153"/>
      <c r="HOY14" s="153"/>
      <c r="HOZ14" s="153"/>
      <c r="HPA14" s="153"/>
      <c r="HPB14" s="153"/>
      <c r="HPC14" s="153"/>
      <c r="HPD14" s="153"/>
      <c r="HPE14" s="153"/>
      <c r="HPF14" s="153"/>
      <c r="HPG14" s="153"/>
      <c r="HPH14" s="153"/>
      <c r="HPI14" s="153"/>
      <c r="HPJ14" s="153"/>
      <c r="HPK14" s="153"/>
      <c r="HPL14" s="153"/>
      <c r="HPM14" s="153"/>
      <c r="HPN14" s="153"/>
      <c r="HPO14" s="153"/>
      <c r="HPP14" s="153"/>
      <c r="HPQ14" s="153"/>
      <c r="HPR14" s="153"/>
      <c r="HPS14" s="153"/>
      <c r="HPT14" s="153"/>
      <c r="HPU14" s="153"/>
      <c r="HPV14" s="153"/>
      <c r="HPW14" s="153"/>
      <c r="HPX14" s="153"/>
      <c r="HPY14" s="153"/>
      <c r="HPZ14" s="153"/>
      <c r="HQA14" s="153"/>
      <c r="HQB14" s="153"/>
      <c r="HQC14" s="153"/>
      <c r="HQD14" s="153"/>
      <c r="HQE14" s="153"/>
      <c r="HQF14" s="153"/>
      <c r="HQG14" s="153"/>
      <c r="HQH14" s="153"/>
      <c r="HQI14" s="153"/>
      <c r="HQJ14" s="153"/>
      <c r="HQK14" s="153"/>
      <c r="HQL14" s="153"/>
      <c r="HQM14" s="153"/>
      <c r="HQN14" s="153"/>
      <c r="HQO14" s="153"/>
      <c r="HQP14" s="153"/>
      <c r="HQQ14" s="153"/>
      <c r="HQR14" s="153"/>
      <c r="HQS14" s="153"/>
      <c r="HQT14" s="153"/>
      <c r="HQU14" s="153"/>
      <c r="HQV14" s="153"/>
      <c r="HQW14" s="153"/>
      <c r="HQX14" s="153"/>
      <c r="HQY14" s="153"/>
      <c r="HQZ14" s="153"/>
      <c r="HRA14" s="153"/>
      <c r="HRB14" s="153"/>
      <c r="HRC14" s="153"/>
      <c r="HRD14" s="153"/>
      <c r="HRE14" s="153"/>
      <c r="HRF14" s="153"/>
      <c r="HRG14" s="153"/>
      <c r="HRH14" s="153"/>
      <c r="HRI14" s="153"/>
      <c r="HRJ14" s="153"/>
      <c r="HRK14" s="153"/>
      <c r="HRL14" s="153"/>
      <c r="HRM14" s="153"/>
      <c r="HRN14" s="153"/>
      <c r="HRO14" s="153"/>
      <c r="HRP14" s="153"/>
      <c r="HRQ14" s="153"/>
      <c r="HRR14" s="153"/>
      <c r="HRS14" s="153"/>
      <c r="HRT14" s="153"/>
      <c r="HRU14" s="153"/>
      <c r="HRV14" s="153"/>
      <c r="HRW14" s="153"/>
      <c r="HRX14" s="153"/>
      <c r="HRY14" s="153"/>
      <c r="HRZ14" s="153"/>
      <c r="HSA14" s="153"/>
      <c r="HSB14" s="153"/>
      <c r="HSC14" s="153"/>
      <c r="HSD14" s="153"/>
      <c r="HSE14" s="153"/>
      <c r="HSF14" s="153"/>
      <c r="HSG14" s="153"/>
      <c r="HSH14" s="153"/>
      <c r="HSI14" s="153"/>
      <c r="HSJ14" s="153"/>
      <c r="HSK14" s="153"/>
      <c r="HSL14" s="153"/>
      <c r="HSM14" s="153"/>
      <c r="HSN14" s="153"/>
      <c r="HSO14" s="153"/>
      <c r="HSP14" s="153"/>
      <c r="HSQ14" s="153"/>
      <c r="HSR14" s="153"/>
      <c r="HSS14" s="153"/>
      <c r="HST14" s="153"/>
      <c r="HSU14" s="153"/>
      <c r="HSV14" s="153"/>
      <c r="HSW14" s="153"/>
      <c r="HSX14" s="153"/>
      <c r="HSY14" s="153"/>
      <c r="HSZ14" s="153"/>
      <c r="HTA14" s="153"/>
      <c r="HTB14" s="153"/>
      <c r="HTC14" s="153"/>
      <c r="HTD14" s="153"/>
      <c r="HTE14" s="153"/>
      <c r="HTF14" s="153"/>
      <c r="HTG14" s="153"/>
      <c r="HTH14" s="153"/>
      <c r="HTI14" s="153"/>
      <c r="HTJ14" s="153"/>
      <c r="HTK14" s="153"/>
      <c r="HTL14" s="153"/>
      <c r="HTM14" s="153"/>
      <c r="HTN14" s="153"/>
      <c r="HTO14" s="153"/>
      <c r="HTP14" s="153"/>
      <c r="HTQ14" s="153"/>
      <c r="HTR14" s="153"/>
      <c r="HTS14" s="153"/>
      <c r="HTT14" s="153"/>
      <c r="HTU14" s="153"/>
      <c r="HTV14" s="153"/>
      <c r="HTW14" s="153"/>
      <c r="HTX14" s="153"/>
      <c r="HTY14" s="153"/>
      <c r="HTZ14" s="153"/>
      <c r="HUA14" s="153"/>
      <c r="HUB14" s="153"/>
      <c r="HUC14" s="153"/>
      <c r="HUD14" s="153"/>
      <c r="HUE14" s="153"/>
      <c r="HUF14" s="153"/>
      <c r="HUG14" s="153"/>
      <c r="HUH14" s="153"/>
      <c r="HUI14" s="153"/>
      <c r="HUJ14" s="153"/>
      <c r="HUK14" s="153"/>
      <c r="HUL14" s="153"/>
      <c r="HUM14" s="153"/>
      <c r="HUN14" s="153"/>
      <c r="HUO14" s="153"/>
      <c r="HUP14" s="153"/>
      <c r="HUQ14" s="153"/>
      <c r="HUR14" s="153"/>
      <c r="HUS14" s="153"/>
      <c r="HUT14" s="153"/>
      <c r="HUU14" s="153"/>
      <c r="HUV14" s="153"/>
      <c r="HUW14" s="153"/>
      <c r="HUX14" s="153"/>
      <c r="HUY14" s="153"/>
      <c r="HUZ14" s="153"/>
      <c r="HVA14" s="153"/>
      <c r="HVB14" s="153"/>
      <c r="HVC14" s="153"/>
      <c r="HVD14" s="153"/>
      <c r="HVE14" s="153"/>
      <c r="HVF14" s="153"/>
      <c r="HVG14" s="153"/>
      <c r="HVH14" s="153"/>
      <c r="HVI14" s="153"/>
      <c r="HVJ14" s="153"/>
      <c r="HVK14" s="153"/>
      <c r="HVL14" s="153"/>
      <c r="HVM14" s="153"/>
      <c r="HVN14" s="153"/>
      <c r="HVO14" s="153"/>
      <c r="HVP14" s="153"/>
      <c r="HVQ14" s="153"/>
      <c r="HVR14" s="153"/>
      <c r="HVS14" s="153"/>
      <c r="HVT14" s="153"/>
      <c r="HVU14" s="153"/>
      <c r="HVV14" s="153"/>
      <c r="HVW14" s="153"/>
      <c r="HVX14" s="153"/>
      <c r="HVY14" s="153"/>
      <c r="HVZ14" s="153"/>
      <c r="HWA14" s="153"/>
      <c r="HWB14" s="153"/>
      <c r="HWC14" s="153"/>
      <c r="HWD14" s="153"/>
      <c r="HWE14" s="153"/>
      <c r="HWF14" s="153"/>
      <c r="HWG14" s="153"/>
      <c r="HWH14" s="153"/>
      <c r="HWI14" s="153"/>
      <c r="HWJ14" s="153"/>
      <c r="HWK14" s="153"/>
      <c r="HWL14" s="153"/>
      <c r="HWM14" s="153"/>
      <c r="HWN14" s="153"/>
      <c r="HWO14" s="153"/>
      <c r="HWP14" s="153"/>
      <c r="HWQ14" s="153"/>
      <c r="HWR14" s="153"/>
      <c r="HWS14" s="153"/>
      <c r="HWT14" s="153"/>
      <c r="HWU14" s="153"/>
      <c r="HWV14" s="153"/>
      <c r="HWW14" s="153"/>
      <c r="HWX14" s="153"/>
      <c r="HWY14" s="153"/>
      <c r="HWZ14" s="153"/>
      <c r="HXA14" s="153"/>
      <c r="HXB14" s="153"/>
      <c r="HXC14" s="153"/>
      <c r="HXD14" s="153"/>
      <c r="HXE14" s="153"/>
      <c r="HXF14" s="153"/>
      <c r="HXG14" s="153"/>
      <c r="HXH14" s="153"/>
      <c r="HXI14" s="153"/>
      <c r="HXJ14" s="153"/>
      <c r="HXK14" s="153"/>
      <c r="HXL14" s="153"/>
      <c r="HXM14" s="153"/>
      <c r="HXN14" s="153"/>
      <c r="HXO14" s="153"/>
      <c r="HXP14" s="153"/>
      <c r="HXQ14" s="153"/>
      <c r="HXR14" s="153"/>
      <c r="HXS14" s="153"/>
      <c r="HXT14" s="153"/>
      <c r="HXU14" s="153"/>
      <c r="HXV14" s="153"/>
      <c r="HXW14" s="153"/>
      <c r="HXX14" s="153"/>
      <c r="HXY14" s="153"/>
      <c r="HXZ14" s="153"/>
      <c r="HYA14" s="153"/>
      <c r="HYB14" s="153"/>
      <c r="HYC14" s="153"/>
      <c r="HYD14" s="153"/>
      <c r="HYE14" s="153"/>
      <c r="HYF14" s="153"/>
      <c r="HYG14" s="153"/>
      <c r="HYH14" s="153"/>
      <c r="HYI14" s="153"/>
      <c r="HYJ14" s="153"/>
      <c r="HYK14" s="153"/>
      <c r="HYL14" s="153"/>
      <c r="HYM14" s="153"/>
      <c r="HYN14" s="153"/>
      <c r="HYO14" s="153"/>
      <c r="HYP14" s="153"/>
      <c r="HYQ14" s="153"/>
      <c r="HYR14" s="153"/>
      <c r="HYS14" s="153"/>
      <c r="HYT14" s="153"/>
      <c r="HYU14" s="153"/>
      <c r="HYV14" s="153"/>
      <c r="HYW14" s="153"/>
      <c r="HYX14" s="153"/>
      <c r="HYY14" s="153"/>
      <c r="HYZ14" s="153"/>
      <c r="HZA14" s="153"/>
      <c r="HZB14" s="153"/>
      <c r="HZC14" s="153"/>
      <c r="HZD14" s="153"/>
      <c r="HZE14" s="153"/>
      <c r="HZF14" s="153"/>
      <c r="HZG14" s="153"/>
      <c r="HZH14" s="153"/>
      <c r="HZI14" s="153"/>
      <c r="HZJ14" s="153"/>
      <c r="HZK14" s="153"/>
      <c r="HZL14" s="153"/>
      <c r="HZM14" s="153"/>
      <c r="HZN14" s="153"/>
      <c r="HZO14" s="153"/>
      <c r="HZP14" s="153"/>
      <c r="HZQ14" s="153"/>
      <c r="HZR14" s="153"/>
      <c r="HZS14" s="153"/>
      <c r="HZT14" s="153"/>
      <c r="HZU14" s="153"/>
      <c r="HZV14" s="153"/>
      <c r="HZW14" s="153"/>
      <c r="HZX14" s="153"/>
      <c r="HZY14" s="153"/>
      <c r="HZZ14" s="153"/>
      <c r="IAA14" s="153"/>
      <c r="IAB14" s="153"/>
      <c r="IAC14" s="153"/>
      <c r="IAD14" s="153"/>
      <c r="IAE14" s="153"/>
      <c r="IAF14" s="153"/>
      <c r="IAG14" s="153"/>
      <c r="IAH14" s="153"/>
      <c r="IAI14" s="153"/>
      <c r="IAJ14" s="153"/>
      <c r="IAK14" s="153"/>
      <c r="IAL14" s="153"/>
      <c r="IAM14" s="153"/>
      <c r="IAN14" s="153"/>
      <c r="IAO14" s="153"/>
      <c r="IAP14" s="153"/>
      <c r="IAQ14" s="153"/>
      <c r="IAR14" s="153"/>
      <c r="IAS14" s="153"/>
      <c r="IAT14" s="153"/>
      <c r="IAU14" s="153"/>
      <c r="IAV14" s="153"/>
      <c r="IAW14" s="153"/>
      <c r="IAX14" s="153"/>
      <c r="IAY14" s="153"/>
      <c r="IAZ14" s="153"/>
      <c r="IBA14" s="153"/>
      <c r="IBB14" s="153"/>
      <c r="IBC14" s="153"/>
      <c r="IBD14" s="153"/>
      <c r="IBE14" s="153"/>
      <c r="IBF14" s="153"/>
      <c r="IBG14" s="153"/>
      <c r="IBH14" s="153"/>
      <c r="IBI14" s="153"/>
      <c r="IBJ14" s="153"/>
      <c r="IBK14" s="153"/>
      <c r="IBL14" s="153"/>
      <c r="IBM14" s="153"/>
      <c r="IBN14" s="153"/>
      <c r="IBO14" s="153"/>
      <c r="IBP14" s="153"/>
      <c r="IBQ14" s="153"/>
      <c r="IBR14" s="153"/>
      <c r="IBS14" s="153"/>
      <c r="IBT14" s="153"/>
      <c r="IBU14" s="153"/>
      <c r="IBV14" s="153"/>
      <c r="IBW14" s="153"/>
      <c r="IBX14" s="153"/>
      <c r="IBY14" s="153"/>
      <c r="IBZ14" s="153"/>
      <c r="ICA14" s="153"/>
      <c r="ICB14" s="153"/>
      <c r="ICC14" s="153"/>
      <c r="ICD14" s="153"/>
      <c r="ICE14" s="153"/>
      <c r="ICF14" s="153"/>
      <c r="ICG14" s="153"/>
      <c r="ICH14" s="153"/>
      <c r="ICI14" s="153"/>
      <c r="ICJ14" s="153"/>
      <c r="ICK14" s="153"/>
      <c r="ICL14" s="153"/>
      <c r="ICM14" s="153"/>
      <c r="ICN14" s="153"/>
      <c r="ICO14" s="153"/>
      <c r="ICP14" s="153"/>
      <c r="ICQ14" s="153"/>
      <c r="ICR14" s="153"/>
      <c r="ICS14" s="153"/>
      <c r="ICT14" s="153"/>
      <c r="ICU14" s="153"/>
      <c r="ICV14" s="153"/>
      <c r="ICW14" s="153"/>
      <c r="ICX14" s="153"/>
      <c r="ICY14" s="153"/>
      <c r="ICZ14" s="153"/>
      <c r="IDA14" s="153"/>
      <c r="IDB14" s="153"/>
      <c r="IDC14" s="153"/>
      <c r="IDD14" s="153"/>
      <c r="IDE14" s="153"/>
      <c r="IDF14" s="153"/>
      <c r="IDG14" s="153"/>
      <c r="IDH14" s="153"/>
      <c r="IDI14" s="153"/>
      <c r="IDJ14" s="153"/>
      <c r="IDK14" s="153"/>
      <c r="IDL14" s="153"/>
      <c r="IDM14" s="153"/>
      <c r="IDN14" s="153"/>
      <c r="IDO14" s="153"/>
      <c r="IDP14" s="153"/>
      <c r="IDQ14" s="153"/>
      <c r="IDR14" s="153"/>
      <c r="IDS14" s="153"/>
      <c r="IDT14" s="153"/>
      <c r="IDU14" s="153"/>
      <c r="IDV14" s="153"/>
      <c r="IDW14" s="153"/>
      <c r="IDX14" s="153"/>
      <c r="IDY14" s="153"/>
      <c r="IDZ14" s="153"/>
      <c r="IEA14" s="153"/>
      <c r="IEB14" s="153"/>
      <c r="IEC14" s="153"/>
      <c r="IED14" s="153"/>
      <c r="IEE14" s="153"/>
      <c r="IEF14" s="153"/>
      <c r="IEG14" s="153"/>
      <c r="IEH14" s="153"/>
      <c r="IEI14" s="153"/>
      <c r="IEJ14" s="153"/>
      <c r="IEK14" s="153"/>
      <c r="IEL14" s="153"/>
      <c r="IEM14" s="153"/>
      <c r="IEN14" s="153"/>
      <c r="IEO14" s="153"/>
      <c r="IEP14" s="153"/>
      <c r="IEQ14" s="153"/>
      <c r="IER14" s="153"/>
      <c r="IES14" s="153"/>
      <c r="IET14" s="153"/>
      <c r="IEU14" s="153"/>
      <c r="IEV14" s="153"/>
      <c r="IEW14" s="153"/>
      <c r="IEX14" s="153"/>
      <c r="IEY14" s="153"/>
      <c r="IEZ14" s="153"/>
      <c r="IFA14" s="153"/>
      <c r="IFB14" s="153"/>
      <c r="IFC14" s="153"/>
      <c r="IFD14" s="153"/>
      <c r="IFE14" s="153"/>
      <c r="IFF14" s="153"/>
      <c r="IFG14" s="153"/>
      <c r="IFH14" s="153"/>
      <c r="IFI14" s="153"/>
      <c r="IFJ14" s="153"/>
      <c r="IFK14" s="153"/>
      <c r="IFL14" s="153"/>
      <c r="IFM14" s="153"/>
      <c r="IFN14" s="153"/>
      <c r="IFO14" s="153"/>
      <c r="IFP14" s="153"/>
      <c r="IFQ14" s="153"/>
      <c r="IFR14" s="153"/>
      <c r="IFS14" s="153"/>
      <c r="IFT14" s="153"/>
      <c r="IFU14" s="153"/>
      <c r="IFV14" s="153"/>
      <c r="IFW14" s="153"/>
      <c r="IFX14" s="153"/>
      <c r="IFY14" s="153"/>
      <c r="IFZ14" s="153"/>
      <c r="IGA14" s="153"/>
      <c r="IGB14" s="153"/>
      <c r="IGC14" s="153"/>
      <c r="IGD14" s="153"/>
      <c r="IGE14" s="153"/>
      <c r="IGF14" s="153"/>
      <c r="IGG14" s="153"/>
      <c r="IGH14" s="153"/>
      <c r="IGI14" s="153"/>
      <c r="IGJ14" s="153"/>
      <c r="IGK14" s="153"/>
      <c r="IGL14" s="153"/>
      <c r="IGM14" s="153"/>
      <c r="IGN14" s="153"/>
      <c r="IGO14" s="153"/>
      <c r="IGP14" s="153"/>
      <c r="IGQ14" s="153"/>
      <c r="IGR14" s="153"/>
      <c r="IGS14" s="153"/>
      <c r="IGT14" s="153"/>
      <c r="IGU14" s="153"/>
      <c r="IGV14" s="153"/>
      <c r="IGW14" s="153"/>
      <c r="IGX14" s="153"/>
      <c r="IGY14" s="153"/>
      <c r="IGZ14" s="153"/>
      <c r="IHA14" s="153"/>
      <c r="IHB14" s="153"/>
      <c r="IHC14" s="153"/>
      <c r="IHD14" s="153"/>
      <c r="IHE14" s="153"/>
      <c r="IHF14" s="153"/>
      <c r="IHG14" s="153"/>
      <c r="IHH14" s="153"/>
      <c r="IHI14" s="153"/>
      <c r="IHJ14" s="153"/>
      <c r="IHK14" s="153"/>
      <c r="IHL14" s="153"/>
      <c r="IHM14" s="153"/>
      <c r="IHN14" s="153"/>
      <c r="IHO14" s="153"/>
      <c r="IHP14" s="153"/>
      <c r="IHQ14" s="153"/>
      <c r="IHR14" s="153"/>
      <c r="IHS14" s="153"/>
      <c r="IHT14" s="153"/>
      <c r="IHU14" s="153"/>
      <c r="IHV14" s="153"/>
      <c r="IHW14" s="153"/>
      <c r="IHX14" s="153"/>
      <c r="IHY14" s="153"/>
      <c r="IHZ14" s="153"/>
      <c r="IIA14" s="153"/>
      <c r="IIB14" s="153"/>
      <c r="IIC14" s="153"/>
      <c r="IID14" s="153"/>
      <c r="IIE14" s="153"/>
      <c r="IIF14" s="153"/>
      <c r="IIG14" s="153"/>
      <c r="IIH14" s="153"/>
      <c r="III14" s="153"/>
      <c r="IIJ14" s="153"/>
      <c r="IIK14" s="153"/>
      <c r="IIL14" s="153"/>
      <c r="IIM14" s="153"/>
      <c r="IIN14" s="153"/>
      <c r="IIO14" s="153"/>
      <c r="IIP14" s="153"/>
      <c r="IIQ14" s="153"/>
      <c r="IIR14" s="153"/>
      <c r="IIS14" s="153"/>
      <c r="IIT14" s="153"/>
      <c r="IIU14" s="153"/>
      <c r="IIV14" s="153"/>
      <c r="IIW14" s="153"/>
      <c r="IIX14" s="153"/>
      <c r="IIY14" s="153"/>
      <c r="IIZ14" s="153"/>
      <c r="IJA14" s="153"/>
      <c r="IJB14" s="153"/>
      <c r="IJC14" s="153"/>
      <c r="IJD14" s="153"/>
      <c r="IJE14" s="153"/>
      <c r="IJF14" s="153"/>
      <c r="IJG14" s="153"/>
      <c r="IJH14" s="153"/>
      <c r="IJI14" s="153"/>
      <c r="IJJ14" s="153"/>
      <c r="IJK14" s="153"/>
      <c r="IJL14" s="153"/>
      <c r="IJM14" s="153"/>
      <c r="IJN14" s="153"/>
      <c r="IJO14" s="153"/>
      <c r="IJP14" s="153"/>
      <c r="IJQ14" s="153"/>
      <c r="IJR14" s="153"/>
      <c r="IJS14" s="153"/>
      <c r="IJT14" s="153"/>
      <c r="IJU14" s="153"/>
      <c r="IJV14" s="153"/>
      <c r="IJW14" s="153"/>
      <c r="IJX14" s="153"/>
      <c r="IJY14" s="153"/>
      <c r="IJZ14" s="153"/>
      <c r="IKA14" s="153"/>
      <c r="IKB14" s="153"/>
      <c r="IKC14" s="153"/>
      <c r="IKD14" s="153"/>
      <c r="IKE14" s="153"/>
      <c r="IKF14" s="153"/>
      <c r="IKG14" s="153"/>
      <c r="IKH14" s="153"/>
      <c r="IKI14" s="153"/>
      <c r="IKJ14" s="153"/>
      <c r="IKK14" s="153"/>
      <c r="IKL14" s="153"/>
      <c r="IKM14" s="153"/>
      <c r="IKN14" s="153"/>
      <c r="IKO14" s="153"/>
      <c r="IKP14" s="153"/>
      <c r="IKQ14" s="153"/>
      <c r="IKR14" s="153"/>
      <c r="IKS14" s="153"/>
      <c r="IKT14" s="153"/>
      <c r="IKU14" s="153"/>
      <c r="IKV14" s="153"/>
      <c r="IKW14" s="153"/>
      <c r="IKX14" s="153"/>
      <c r="IKY14" s="153"/>
      <c r="IKZ14" s="153"/>
      <c r="ILA14" s="153"/>
      <c r="ILB14" s="153"/>
      <c r="ILC14" s="153"/>
      <c r="ILD14" s="153"/>
      <c r="ILE14" s="153"/>
      <c r="ILF14" s="153"/>
      <c r="ILG14" s="153"/>
      <c r="ILH14" s="153"/>
      <c r="ILI14" s="153"/>
      <c r="ILJ14" s="153"/>
      <c r="ILK14" s="153"/>
      <c r="ILL14" s="153"/>
      <c r="ILM14" s="153"/>
      <c r="ILN14" s="153"/>
      <c r="ILO14" s="153"/>
      <c r="ILP14" s="153"/>
      <c r="ILQ14" s="153"/>
      <c r="ILR14" s="153"/>
      <c r="ILS14" s="153"/>
      <c r="ILT14" s="153"/>
      <c r="ILU14" s="153"/>
      <c r="ILV14" s="153"/>
      <c r="ILW14" s="153"/>
      <c r="ILX14" s="153"/>
      <c r="ILY14" s="153"/>
      <c r="ILZ14" s="153"/>
      <c r="IMA14" s="153"/>
      <c r="IMB14" s="153"/>
      <c r="IMC14" s="153"/>
      <c r="IMD14" s="153"/>
      <c r="IME14" s="153"/>
      <c r="IMF14" s="153"/>
      <c r="IMG14" s="153"/>
      <c r="IMH14" s="153"/>
      <c r="IMI14" s="153"/>
      <c r="IMJ14" s="153"/>
      <c r="IMK14" s="153"/>
      <c r="IML14" s="153"/>
      <c r="IMM14" s="153"/>
      <c r="IMN14" s="153"/>
      <c r="IMO14" s="153"/>
      <c r="IMP14" s="153"/>
      <c r="IMQ14" s="153"/>
      <c r="IMR14" s="153"/>
      <c r="IMS14" s="153"/>
      <c r="IMT14" s="153"/>
      <c r="IMU14" s="153"/>
      <c r="IMV14" s="153"/>
      <c r="IMW14" s="153"/>
      <c r="IMX14" s="153"/>
      <c r="IMY14" s="153"/>
      <c r="IMZ14" s="153"/>
      <c r="INA14" s="153"/>
      <c r="INB14" s="153"/>
      <c r="INC14" s="153"/>
      <c r="IND14" s="153"/>
      <c r="INE14" s="153"/>
      <c r="INF14" s="153"/>
      <c r="ING14" s="153"/>
      <c r="INH14" s="153"/>
      <c r="INI14" s="153"/>
      <c r="INJ14" s="153"/>
      <c r="INK14" s="153"/>
      <c r="INL14" s="153"/>
      <c r="INM14" s="153"/>
      <c r="INN14" s="153"/>
      <c r="INO14" s="153"/>
      <c r="INP14" s="153"/>
      <c r="INQ14" s="153"/>
      <c r="INR14" s="153"/>
      <c r="INS14" s="153"/>
      <c r="INT14" s="153"/>
      <c r="INU14" s="153"/>
      <c r="INV14" s="153"/>
      <c r="INW14" s="153"/>
      <c r="INX14" s="153"/>
      <c r="INY14" s="153"/>
      <c r="INZ14" s="153"/>
      <c r="IOA14" s="153"/>
      <c r="IOB14" s="153"/>
      <c r="IOC14" s="153"/>
      <c r="IOD14" s="153"/>
      <c r="IOE14" s="153"/>
      <c r="IOF14" s="153"/>
      <c r="IOG14" s="153"/>
      <c r="IOH14" s="153"/>
      <c r="IOI14" s="153"/>
      <c r="IOJ14" s="153"/>
      <c r="IOK14" s="153"/>
      <c r="IOL14" s="153"/>
      <c r="IOM14" s="153"/>
      <c r="ION14" s="153"/>
      <c r="IOO14" s="153"/>
      <c r="IOP14" s="153"/>
      <c r="IOQ14" s="153"/>
      <c r="IOR14" s="153"/>
      <c r="IOS14" s="153"/>
      <c r="IOT14" s="153"/>
      <c r="IOU14" s="153"/>
      <c r="IOV14" s="153"/>
      <c r="IOW14" s="153"/>
      <c r="IOX14" s="153"/>
      <c r="IOY14" s="153"/>
      <c r="IOZ14" s="153"/>
      <c r="IPA14" s="153"/>
      <c r="IPB14" s="153"/>
      <c r="IPC14" s="153"/>
      <c r="IPD14" s="153"/>
      <c r="IPE14" s="153"/>
      <c r="IPF14" s="153"/>
      <c r="IPG14" s="153"/>
      <c r="IPH14" s="153"/>
      <c r="IPI14" s="153"/>
      <c r="IPJ14" s="153"/>
      <c r="IPK14" s="153"/>
      <c r="IPL14" s="153"/>
      <c r="IPM14" s="153"/>
      <c r="IPN14" s="153"/>
      <c r="IPO14" s="153"/>
      <c r="IPP14" s="153"/>
      <c r="IPQ14" s="153"/>
      <c r="IPR14" s="153"/>
      <c r="IPS14" s="153"/>
      <c r="IPT14" s="153"/>
      <c r="IPU14" s="153"/>
      <c r="IPV14" s="153"/>
      <c r="IPW14" s="153"/>
      <c r="IPX14" s="153"/>
      <c r="IPY14" s="153"/>
      <c r="IPZ14" s="153"/>
      <c r="IQA14" s="153"/>
      <c r="IQB14" s="153"/>
      <c r="IQC14" s="153"/>
      <c r="IQD14" s="153"/>
      <c r="IQE14" s="153"/>
      <c r="IQF14" s="153"/>
      <c r="IQG14" s="153"/>
      <c r="IQH14" s="153"/>
      <c r="IQI14" s="153"/>
      <c r="IQJ14" s="153"/>
      <c r="IQK14" s="153"/>
      <c r="IQL14" s="153"/>
      <c r="IQM14" s="153"/>
      <c r="IQN14" s="153"/>
      <c r="IQO14" s="153"/>
      <c r="IQP14" s="153"/>
      <c r="IQQ14" s="153"/>
      <c r="IQR14" s="153"/>
      <c r="IQS14" s="153"/>
      <c r="IQT14" s="153"/>
      <c r="IQU14" s="153"/>
      <c r="IQV14" s="153"/>
      <c r="IQW14" s="153"/>
      <c r="IQX14" s="153"/>
      <c r="IQY14" s="153"/>
      <c r="IQZ14" s="153"/>
      <c r="IRA14" s="153"/>
      <c r="IRB14" s="153"/>
      <c r="IRC14" s="153"/>
      <c r="IRD14" s="153"/>
      <c r="IRE14" s="153"/>
      <c r="IRF14" s="153"/>
      <c r="IRG14" s="153"/>
      <c r="IRH14" s="153"/>
      <c r="IRI14" s="153"/>
      <c r="IRJ14" s="153"/>
      <c r="IRK14" s="153"/>
      <c r="IRL14" s="153"/>
      <c r="IRM14" s="153"/>
      <c r="IRN14" s="153"/>
      <c r="IRO14" s="153"/>
      <c r="IRP14" s="153"/>
      <c r="IRQ14" s="153"/>
      <c r="IRR14" s="153"/>
      <c r="IRS14" s="153"/>
      <c r="IRT14" s="153"/>
      <c r="IRU14" s="153"/>
      <c r="IRV14" s="153"/>
      <c r="IRW14" s="153"/>
      <c r="IRX14" s="153"/>
      <c r="IRY14" s="153"/>
      <c r="IRZ14" s="153"/>
      <c r="ISA14" s="153"/>
      <c r="ISB14" s="153"/>
      <c r="ISC14" s="153"/>
      <c r="ISD14" s="153"/>
      <c r="ISE14" s="153"/>
      <c r="ISF14" s="153"/>
      <c r="ISG14" s="153"/>
      <c r="ISH14" s="153"/>
      <c r="ISI14" s="153"/>
      <c r="ISJ14" s="153"/>
      <c r="ISK14" s="153"/>
      <c r="ISL14" s="153"/>
      <c r="ISM14" s="153"/>
      <c r="ISN14" s="153"/>
      <c r="ISO14" s="153"/>
      <c r="ISP14" s="153"/>
      <c r="ISQ14" s="153"/>
      <c r="ISR14" s="153"/>
      <c r="ISS14" s="153"/>
      <c r="IST14" s="153"/>
      <c r="ISU14" s="153"/>
      <c r="ISV14" s="153"/>
      <c r="ISW14" s="153"/>
      <c r="ISX14" s="153"/>
      <c r="ISY14" s="153"/>
      <c r="ISZ14" s="153"/>
      <c r="ITA14" s="153"/>
      <c r="ITB14" s="153"/>
      <c r="ITC14" s="153"/>
      <c r="ITD14" s="153"/>
      <c r="ITE14" s="153"/>
      <c r="ITF14" s="153"/>
      <c r="ITG14" s="153"/>
      <c r="ITH14" s="153"/>
      <c r="ITI14" s="153"/>
      <c r="ITJ14" s="153"/>
      <c r="ITK14" s="153"/>
      <c r="ITL14" s="153"/>
      <c r="ITM14" s="153"/>
      <c r="ITN14" s="153"/>
      <c r="ITO14" s="153"/>
      <c r="ITP14" s="153"/>
      <c r="ITQ14" s="153"/>
      <c r="ITR14" s="153"/>
      <c r="ITS14" s="153"/>
      <c r="ITT14" s="153"/>
      <c r="ITU14" s="153"/>
      <c r="ITV14" s="153"/>
      <c r="ITW14" s="153"/>
      <c r="ITX14" s="153"/>
      <c r="ITY14" s="153"/>
      <c r="ITZ14" s="153"/>
      <c r="IUA14" s="153"/>
      <c r="IUB14" s="153"/>
      <c r="IUC14" s="153"/>
      <c r="IUD14" s="153"/>
      <c r="IUE14" s="153"/>
      <c r="IUF14" s="153"/>
      <c r="IUG14" s="153"/>
      <c r="IUH14" s="153"/>
      <c r="IUI14" s="153"/>
      <c r="IUJ14" s="153"/>
      <c r="IUK14" s="153"/>
      <c r="IUL14" s="153"/>
      <c r="IUM14" s="153"/>
      <c r="IUN14" s="153"/>
      <c r="IUO14" s="153"/>
      <c r="IUP14" s="153"/>
      <c r="IUQ14" s="153"/>
      <c r="IUR14" s="153"/>
      <c r="IUS14" s="153"/>
      <c r="IUT14" s="153"/>
      <c r="IUU14" s="153"/>
      <c r="IUV14" s="153"/>
      <c r="IUW14" s="153"/>
      <c r="IUX14" s="153"/>
      <c r="IUY14" s="153"/>
      <c r="IUZ14" s="153"/>
      <c r="IVA14" s="153"/>
      <c r="IVB14" s="153"/>
      <c r="IVC14" s="153"/>
      <c r="IVD14" s="153"/>
      <c r="IVE14" s="153"/>
      <c r="IVF14" s="153"/>
      <c r="IVG14" s="153"/>
      <c r="IVH14" s="153"/>
      <c r="IVI14" s="153"/>
      <c r="IVJ14" s="153"/>
      <c r="IVK14" s="153"/>
      <c r="IVL14" s="153"/>
      <c r="IVM14" s="153"/>
      <c r="IVN14" s="153"/>
      <c r="IVO14" s="153"/>
      <c r="IVP14" s="153"/>
      <c r="IVQ14" s="153"/>
      <c r="IVR14" s="153"/>
      <c r="IVS14" s="153"/>
      <c r="IVT14" s="153"/>
      <c r="IVU14" s="153"/>
      <c r="IVV14" s="153"/>
      <c r="IVW14" s="153"/>
      <c r="IVX14" s="153"/>
      <c r="IVY14" s="153"/>
      <c r="IVZ14" s="153"/>
      <c r="IWA14" s="153"/>
      <c r="IWB14" s="153"/>
      <c r="IWC14" s="153"/>
      <c r="IWD14" s="153"/>
      <c r="IWE14" s="153"/>
      <c r="IWF14" s="153"/>
      <c r="IWG14" s="153"/>
      <c r="IWH14" s="153"/>
      <c r="IWI14" s="153"/>
      <c r="IWJ14" s="153"/>
      <c r="IWK14" s="153"/>
      <c r="IWL14" s="153"/>
      <c r="IWM14" s="153"/>
      <c r="IWN14" s="153"/>
      <c r="IWO14" s="153"/>
      <c r="IWP14" s="153"/>
      <c r="IWQ14" s="153"/>
      <c r="IWR14" s="153"/>
      <c r="IWS14" s="153"/>
      <c r="IWT14" s="153"/>
      <c r="IWU14" s="153"/>
      <c r="IWV14" s="153"/>
      <c r="IWW14" s="153"/>
      <c r="IWX14" s="153"/>
      <c r="IWY14" s="153"/>
      <c r="IWZ14" s="153"/>
      <c r="IXA14" s="153"/>
      <c r="IXB14" s="153"/>
      <c r="IXC14" s="153"/>
      <c r="IXD14" s="153"/>
      <c r="IXE14" s="153"/>
      <c r="IXF14" s="153"/>
      <c r="IXG14" s="153"/>
      <c r="IXH14" s="153"/>
      <c r="IXI14" s="153"/>
      <c r="IXJ14" s="153"/>
      <c r="IXK14" s="153"/>
      <c r="IXL14" s="153"/>
      <c r="IXM14" s="153"/>
      <c r="IXN14" s="153"/>
      <c r="IXO14" s="153"/>
      <c r="IXP14" s="153"/>
      <c r="IXQ14" s="153"/>
      <c r="IXR14" s="153"/>
      <c r="IXS14" s="153"/>
      <c r="IXT14" s="153"/>
      <c r="IXU14" s="153"/>
      <c r="IXV14" s="153"/>
      <c r="IXW14" s="153"/>
      <c r="IXX14" s="153"/>
      <c r="IXY14" s="153"/>
      <c r="IXZ14" s="153"/>
      <c r="IYA14" s="153"/>
      <c r="IYB14" s="153"/>
      <c r="IYC14" s="153"/>
      <c r="IYD14" s="153"/>
      <c r="IYE14" s="153"/>
      <c r="IYF14" s="153"/>
      <c r="IYG14" s="153"/>
      <c r="IYH14" s="153"/>
      <c r="IYI14" s="153"/>
      <c r="IYJ14" s="153"/>
      <c r="IYK14" s="153"/>
      <c r="IYL14" s="153"/>
      <c r="IYM14" s="153"/>
      <c r="IYN14" s="153"/>
      <c r="IYO14" s="153"/>
      <c r="IYP14" s="153"/>
      <c r="IYQ14" s="153"/>
      <c r="IYR14" s="153"/>
      <c r="IYS14" s="153"/>
      <c r="IYT14" s="153"/>
      <c r="IYU14" s="153"/>
      <c r="IYV14" s="153"/>
      <c r="IYW14" s="153"/>
      <c r="IYX14" s="153"/>
      <c r="IYY14" s="153"/>
      <c r="IYZ14" s="153"/>
      <c r="IZA14" s="153"/>
      <c r="IZB14" s="153"/>
      <c r="IZC14" s="153"/>
      <c r="IZD14" s="153"/>
      <c r="IZE14" s="153"/>
      <c r="IZF14" s="153"/>
      <c r="IZG14" s="153"/>
      <c r="IZH14" s="153"/>
      <c r="IZI14" s="153"/>
      <c r="IZJ14" s="153"/>
      <c r="IZK14" s="153"/>
      <c r="IZL14" s="153"/>
      <c r="IZM14" s="153"/>
      <c r="IZN14" s="153"/>
      <c r="IZO14" s="153"/>
      <c r="IZP14" s="153"/>
      <c r="IZQ14" s="153"/>
      <c r="IZR14" s="153"/>
      <c r="IZS14" s="153"/>
      <c r="IZT14" s="153"/>
      <c r="IZU14" s="153"/>
      <c r="IZV14" s="153"/>
      <c r="IZW14" s="153"/>
      <c r="IZX14" s="153"/>
      <c r="IZY14" s="153"/>
      <c r="IZZ14" s="153"/>
      <c r="JAA14" s="153"/>
      <c r="JAB14" s="153"/>
      <c r="JAC14" s="153"/>
      <c r="JAD14" s="153"/>
      <c r="JAE14" s="153"/>
      <c r="JAF14" s="153"/>
      <c r="JAG14" s="153"/>
      <c r="JAH14" s="153"/>
      <c r="JAI14" s="153"/>
      <c r="JAJ14" s="153"/>
      <c r="JAK14" s="153"/>
      <c r="JAL14" s="153"/>
      <c r="JAM14" s="153"/>
      <c r="JAN14" s="153"/>
      <c r="JAO14" s="153"/>
      <c r="JAP14" s="153"/>
      <c r="JAQ14" s="153"/>
      <c r="JAR14" s="153"/>
      <c r="JAS14" s="153"/>
      <c r="JAT14" s="153"/>
      <c r="JAU14" s="153"/>
      <c r="JAV14" s="153"/>
      <c r="JAW14" s="153"/>
      <c r="JAX14" s="153"/>
      <c r="JAY14" s="153"/>
      <c r="JAZ14" s="153"/>
      <c r="JBA14" s="153"/>
      <c r="JBB14" s="153"/>
      <c r="JBC14" s="153"/>
      <c r="JBD14" s="153"/>
      <c r="JBE14" s="153"/>
      <c r="JBF14" s="153"/>
      <c r="JBG14" s="153"/>
      <c r="JBH14" s="153"/>
      <c r="JBI14" s="153"/>
      <c r="JBJ14" s="153"/>
      <c r="JBK14" s="153"/>
      <c r="JBL14" s="153"/>
      <c r="JBM14" s="153"/>
      <c r="JBN14" s="153"/>
      <c r="JBO14" s="153"/>
      <c r="JBP14" s="153"/>
      <c r="JBQ14" s="153"/>
      <c r="JBR14" s="153"/>
      <c r="JBS14" s="153"/>
      <c r="JBT14" s="153"/>
      <c r="JBU14" s="153"/>
      <c r="JBV14" s="153"/>
      <c r="JBW14" s="153"/>
      <c r="JBX14" s="153"/>
      <c r="JBY14" s="153"/>
      <c r="JBZ14" s="153"/>
      <c r="JCA14" s="153"/>
      <c r="JCB14" s="153"/>
      <c r="JCC14" s="153"/>
      <c r="JCD14" s="153"/>
      <c r="JCE14" s="153"/>
      <c r="JCF14" s="153"/>
      <c r="JCG14" s="153"/>
      <c r="JCH14" s="153"/>
      <c r="JCI14" s="153"/>
      <c r="JCJ14" s="153"/>
      <c r="JCK14" s="153"/>
      <c r="JCL14" s="153"/>
      <c r="JCM14" s="153"/>
      <c r="JCN14" s="153"/>
      <c r="JCO14" s="153"/>
      <c r="JCP14" s="153"/>
      <c r="JCQ14" s="153"/>
      <c r="JCR14" s="153"/>
      <c r="JCS14" s="153"/>
      <c r="JCT14" s="153"/>
      <c r="JCU14" s="153"/>
      <c r="JCV14" s="153"/>
      <c r="JCW14" s="153"/>
      <c r="JCX14" s="153"/>
      <c r="JCY14" s="153"/>
      <c r="JCZ14" s="153"/>
      <c r="JDA14" s="153"/>
      <c r="JDB14" s="153"/>
      <c r="JDC14" s="153"/>
      <c r="JDD14" s="153"/>
      <c r="JDE14" s="153"/>
      <c r="JDF14" s="153"/>
      <c r="JDG14" s="153"/>
      <c r="JDH14" s="153"/>
      <c r="JDI14" s="153"/>
      <c r="JDJ14" s="153"/>
      <c r="JDK14" s="153"/>
      <c r="JDL14" s="153"/>
      <c r="JDM14" s="153"/>
      <c r="JDN14" s="153"/>
      <c r="JDO14" s="153"/>
      <c r="JDP14" s="153"/>
      <c r="JDQ14" s="153"/>
      <c r="JDR14" s="153"/>
      <c r="JDS14" s="153"/>
      <c r="JDT14" s="153"/>
      <c r="JDU14" s="153"/>
      <c r="JDV14" s="153"/>
      <c r="JDW14" s="153"/>
      <c r="JDX14" s="153"/>
      <c r="JDY14" s="153"/>
      <c r="JDZ14" s="153"/>
      <c r="JEA14" s="153"/>
      <c r="JEB14" s="153"/>
      <c r="JEC14" s="153"/>
      <c r="JED14" s="153"/>
      <c r="JEE14" s="153"/>
      <c r="JEF14" s="153"/>
      <c r="JEG14" s="153"/>
      <c r="JEH14" s="153"/>
      <c r="JEI14" s="153"/>
      <c r="JEJ14" s="153"/>
      <c r="JEK14" s="153"/>
      <c r="JEL14" s="153"/>
      <c r="JEM14" s="153"/>
      <c r="JEN14" s="153"/>
      <c r="JEO14" s="153"/>
      <c r="JEP14" s="153"/>
      <c r="JEQ14" s="153"/>
      <c r="JER14" s="153"/>
      <c r="JES14" s="153"/>
      <c r="JET14" s="153"/>
      <c r="JEU14" s="153"/>
      <c r="JEV14" s="153"/>
      <c r="JEW14" s="153"/>
      <c r="JEX14" s="153"/>
      <c r="JEY14" s="153"/>
      <c r="JEZ14" s="153"/>
      <c r="JFA14" s="153"/>
      <c r="JFB14" s="153"/>
      <c r="JFC14" s="153"/>
      <c r="JFD14" s="153"/>
      <c r="JFE14" s="153"/>
      <c r="JFF14" s="153"/>
      <c r="JFG14" s="153"/>
      <c r="JFH14" s="153"/>
      <c r="JFI14" s="153"/>
      <c r="JFJ14" s="153"/>
      <c r="JFK14" s="153"/>
      <c r="JFL14" s="153"/>
      <c r="JFM14" s="153"/>
      <c r="JFN14" s="153"/>
      <c r="JFO14" s="153"/>
      <c r="JFP14" s="153"/>
      <c r="JFQ14" s="153"/>
      <c r="JFR14" s="153"/>
      <c r="JFS14" s="153"/>
      <c r="JFT14" s="153"/>
      <c r="JFU14" s="153"/>
      <c r="JFV14" s="153"/>
      <c r="JFW14" s="153"/>
      <c r="JFX14" s="153"/>
      <c r="JFY14" s="153"/>
      <c r="JFZ14" s="153"/>
      <c r="JGA14" s="153"/>
      <c r="JGB14" s="153"/>
      <c r="JGC14" s="153"/>
      <c r="JGD14" s="153"/>
      <c r="JGE14" s="153"/>
      <c r="JGF14" s="153"/>
      <c r="JGG14" s="153"/>
      <c r="JGH14" s="153"/>
      <c r="JGI14" s="153"/>
      <c r="JGJ14" s="153"/>
      <c r="JGK14" s="153"/>
      <c r="JGL14" s="153"/>
      <c r="JGM14" s="153"/>
      <c r="JGN14" s="153"/>
      <c r="JGO14" s="153"/>
      <c r="JGP14" s="153"/>
      <c r="JGQ14" s="153"/>
      <c r="JGR14" s="153"/>
      <c r="JGS14" s="153"/>
      <c r="JGT14" s="153"/>
      <c r="JGU14" s="153"/>
      <c r="JGV14" s="153"/>
      <c r="JGW14" s="153"/>
      <c r="JGX14" s="153"/>
      <c r="JGY14" s="153"/>
      <c r="JGZ14" s="153"/>
      <c r="JHA14" s="153"/>
      <c r="JHB14" s="153"/>
      <c r="JHC14" s="153"/>
      <c r="JHD14" s="153"/>
      <c r="JHE14" s="153"/>
      <c r="JHF14" s="153"/>
      <c r="JHG14" s="153"/>
      <c r="JHH14" s="153"/>
      <c r="JHI14" s="153"/>
      <c r="JHJ14" s="153"/>
      <c r="JHK14" s="153"/>
      <c r="JHL14" s="153"/>
      <c r="JHM14" s="153"/>
      <c r="JHN14" s="153"/>
      <c r="JHO14" s="153"/>
      <c r="JHP14" s="153"/>
      <c r="JHQ14" s="153"/>
      <c r="JHR14" s="153"/>
      <c r="JHS14" s="153"/>
      <c r="JHT14" s="153"/>
      <c r="JHU14" s="153"/>
      <c r="JHV14" s="153"/>
      <c r="JHW14" s="153"/>
      <c r="JHX14" s="153"/>
      <c r="JHY14" s="153"/>
      <c r="JHZ14" s="153"/>
      <c r="JIA14" s="153"/>
      <c r="JIB14" s="153"/>
      <c r="JIC14" s="153"/>
      <c r="JID14" s="153"/>
      <c r="JIE14" s="153"/>
      <c r="JIF14" s="153"/>
      <c r="JIG14" s="153"/>
      <c r="JIH14" s="153"/>
      <c r="JII14" s="153"/>
      <c r="JIJ14" s="153"/>
      <c r="JIK14" s="153"/>
      <c r="JIL14" s="153"/>
      <c r="JIM14" s="153"/>
      <c r="JIN14" s="153"/>
      <c r="JIO14" s="153"/>
      <c r="JIP14" s="153"/>
      <c r="JIQ14" s="153"/>
      <c r="JIR14" s="153"/>
      <c r="JIS14" s="153"/>
      <c r="JIT14" s="153"/>
      <c r="JIU14" s="153"/>
      <c r="JIV14" s="153"/>
      <c r="JIW14" s="153"/>
      <c r="JIX14" s="153"/>
      <c r="JIY14" s="153"/>
      <c r="JIZ14" s="153"/>
      <c r="JJA14" s="153"/>
      <c r="JJB14" s="153"/>
      <c r="JJC14" s="153"/>
      <c r="JJD14" s="153"/>
      <c r="JJE14" s="153"/>
      <c r="JJF14" s="153"/>
      <c r="JJG14" s="153"/>
      <c r="JJH14" s="153"/>
      <c r="JJI14" s="153"/>
      <c r="JJJ14" s="153"/>
      <c r="JJK14" s="153"/>
      <c r="JJL14" s="153"/>
      <c r="JJM14" s="153"/>
      <c r="JJN14" s="153"/>
      <c r="JJO14" s="153"/>
      <c r="JJP14" s="153"/>
      <c r="JJQ14" s="153"/>
      <c r="JJR14" s="153"/>
      <c r="JJS14" s="153"/>
      <c r="JJT14" s="153"/>
      <c r="JJU14" s="153"/>
      <c r="JJV14" s="153"/>
      <c r="JJW14" s="153"/>
      <c r="JJX14" s="153"/>
      <c r="JJY14" s="153"/>
      <c r="JJZ14" s="153"/>
      <c r="JKA14" s="153"/>
      <c r="JKB14" s="153"/>
      <c r="JKC14" s="153"/>
      <c r="JKD14" s="153"/>
      <c r="JKE14" s="153"/>
      <c r="JKF14" s="153"/>
      <c r="JKG14" s="153"/>
      <c r="JKH14" s="153"/>
      <c r="JKI14" s="153"/>
      <c r="JKJ14" s="153"/>
      <c r="JKK14" s="153"/>
      <c r="JKL14" s="153"/>
      <c r="JKM14" s="153"/>
      <c r="JKN14" s="153"/>
      <c r="JKO14" s="153"/>
      <c r="JKP14" s="153"/>
      <c r="JKQ14" s="153"/>
      <c r="JKR14" s="153"/>
      <c r="JKS14" s="153"/>
      <c r="JKT14" s="153"/>
      <c r="JKU14" s="153"/>
      <c r="JKV14" s="153"/>
      <c r="JKW14" s="153"/>
      <c r="JKX14" s="153"/>
      <c r="JKY14" s="153"/>
      <c r="JKZ14" s="153"/>
      <c r="JLA14" s="153"/>
      <c r="JLB14" s="153"/>
      <c r="JLC14" s="153"/>
      <c r="JLD14" s="153"/>
      <c r="JLE14" s="153"/>
      <c r="JLF14" s="153"/>
      <c r="JLG14" s="153"/>
      <c r="JLH14" s="153"/>
      <c r="JLI14" s="153"/>
      <c r="JLJ14" s="153"/>
      <c r="JLK14" s="153"/>
      <c r="JLL14" s="153"/>
      <c r="JLM14" s="153"/>
      <c r="JLN14" s="153"/>
      <c r="JLO14" s="153"/>
      <c r="JLP14" s="153"/>
      <c r="JLQ14" s="153"/>
      <c r="JLR14" s="153"/>
      <c r="JLS14" s="153"/>
      <c r="JLT14" s="153"/>
      <c r="JLU14" s="153"/>
      <c r="JLV14" s="153"/>
      <c r="JLW14" s="153"/>
      <c r="JLX14" s="153"/>
      <c r="JLY14" s="153"/>
      <c r="JLZ14" s="153"/>
      <c r="JMA14" s="153"/>
      <c r="JMB14" s="153"/>
      <c r="JMC14" s="153"/>
      <c r="JMD14" s="153"/>
      <c r="JME14" s="153"/>
      <c r="JMF14" s="153"/>
      <c r="JMG14" s="153"/>
      <c r="JMH14" s="153"/>
      <c r="JMI14" s="153"/>
      <c r="JMJ14" s="153"/>
      <c r="JMK14" s="153"/>
      <c r="JML14" s="153"/>
      <c r="JMM14" s="153"/>
      <c r="JMN14" s="153"/>
      <c r="JMO14" s="153"/>
      <c r="JMP14" s="153"/>
      <c r="JMQ14" s="153"/>
      <c r="JMR14" s="153"/>
      <c r="JMS14" s="153"/>
      <c r="JMT14" s="153"/>
      <c r="JMU14" s="153"/>
      <c r="JMV14" s="153"/>
      <c r="JMW14" s="153"/>
      <c r="JMX14" s="153"/>
      <c r="JMY14" s="153"/>
      <c r="JMZ14" s="153"/>
      <c r="JNA14" s="153"/>
      <c r="JNB14" s="153"/>
      <c r="JNC14" s="153"/>
      <c r="JND14" s="153"/>
      <c r="JNE14" s="153"/>
      <c r="JNF14" s="153"/>
      <c r="JNG14" s="153"/>
      <c r="JNH14" s="153"/>
      <c r="JNI14" s="153"/>
      <c r="JNJ14" s="153"/>
      <c r="JNK14" s="153"/>
      <c r="JNL14" s="153"/>
      <c r="JNM14" s="153"/>
      <c r="JNN14" s="153"/>
      <c r="JNO14" s="153"/>
      <c r="JNP14" s="153"/>
      <c r="JNQ14" s="153"/>
      <c r="JNR14" s="153"/>
      <c r="JNS14" s="153"/>
      <c r="JNT14" s="153"/>
      <c r="JNU14" s="153"/>
      <c r="JNV14" s="153"/>
      <c r="JNW14" s="153"/>
      <c r="JNX14" s="153"/>
      <c r="JNY14" s="153"/>
      <c r="JNZ14" s="153"/>
      <c r="JOA14" s="153"/>
      <c r="JOB14" s="153"/>
      <c r="JOC14" s="153"/>
      <c r="JOD14" s="153"/>
      <c r="JOE14" s="153"/>
      <c r="JOF14" s="153"/>
      <c r="JOG14" s="153"/>
      <c r="JOH14" s="153"/>
      <c r="JOI14" s="153"/>
      <c r="JOJ14" s="153"/>
      <c r="JOK14" s="153"/>
      <c r="JOL14" s="153"/>
      <c r="JOM14" s="153"/>
      <c r="JON14" s="153"/>
      <c r="JOO14" s="153"/>
      <c r="JOP14" s="153"/>
      <c r="JOQ14" s="153"/>
      <c r="JOR14" s="153"/>
      <c r="JOS14" s="153"/>
      <c r="JOT14" s="153"/>
      <c r="JOU14" s="153"/>
      <c r="JOV14" s="153"/>
      <c r="JOW14" s="153"/>
      <c r="JOX14" s="153"/>
      <c r="JOY14" s="153"/>
      <c r="JOZ14" s="153"/>
      <c r="JPA14" s="153"/>
      <c r="JPB14" s="153"/>
      <c r="JPC14" s="153"/>
      <c r="JPD14" s="153"/>
      <c r="JPE14" s="153"/>
      <c r="JPF14" s="153"/>
      <c r="JPG14" s="153"/>
      <c r="JPH14" s="153"/>
      <c r="JPI14" s="153"/>
      <c r="JPJ14" s="153"/>
      <c r="JPK14" s="153"/>
      <c r="JPL14" s="153"/>
      <c r="JPM14" s="153"/>
      <c r="JPN14" s="153"/>
      <c r="JPO14" s="153"/>
      <c r="JPP14" s="153"/>
      <c r="JPQ14" s="153"/>
      <c r="JPR14" s="153"/>
      <c r="JPS14" s="153"/>
      <c r="JPT14" s="153"/>
      <c r="JPU14" s="153"/>
      <c r="JPV14" s="153"/>
      <c r="JPW14" s="153"/>
      <c r="JPX14" s="153"/>
      <c r="JPY14" s="153"/>
      <c r="JPZ14" s="153"/>
      <c r="JQA14" s="153"/>
      <c r="JQB14" s="153"/>
      <c r="JQC14" s="153"/>
      <c r="JQD14" s="153"/>
      <c r="JQE14" s="153"/>
      <c r="JQF14" s="153"/>
      <c r="JQG14" s="153"/>
      <c r="JQH14" s="153"/>
      <c r="JQI14" s="153"/>
      <c r="JQJ14" s="153"/>
      <c r="JQK14" s="153"/>
      <c r="JQL14" s="153"/>
      <c r="JQM14" s="153"/>
      <c r="JQN14" s="153"/>
      <c r="JQO14" s="153"/>
      <c r="JQP14" s="153"/>
      <c r="JQQ14" s="153"/>
      <c r="JQR14" s="153"/>
      <c r="JQS14" s="153"/>
      <c r="JQT14" s="153"/>
      <c r="JQU14" s="153"/>
      <c r="JQV14" s="153"/>
      <c r="JQW14" s="153"/>
      <c r="JQX14" s="153"/>
      <c r="JQY14" s="153"/>
      <c r="JQZ14" s="153"/>
      <c r="JRA14" s="153"/>
      <c r="JRB14" s="153"/>
      <c r="JRC14" s="153"/>
      <c r="JRD14" s="153"/>
      <c r="JRE14" s="153"/>
      <c r="JRF14" s="153"/>
      <c r="JRG14" s="153"/>
      <c r="JRH14" s="153"/>
      <c r="JRI14" s="153"/>
      <c r="JRJ14" s="153"/>
      <c r="JRK14" s="153"/>
      <c r="JRL14" s="153"/>
      <c r="JRM14" s="153"/>
      <c r="JRN14" s="153"/>
      <c r="JRO14" s="153"/>
      <c r="JRP14" s="153"/>
      <c r="JRQ14" s="153"/>
      <c r="JRR14" s="153"/>
      <c r="JRS14" s="153"/>
      <c r="JRT14" s="153"/>
      <c r="JRU14" s="153"/>
      <c r="JRV14" s="153"/>
      <c r="JRW14" s="153"/>
      <c r="JRX14" s="153"/>
      <c r="JRY14" s="153"/>
      <c r="JRZ14" s="153"/>
      <c r="JSA14" s="153"/>
      <c r="JSB14" s="153"/>
      <c r="JSC14" s="153"/>
      <c r="JSD14" s="153"/>
      <c r="JSE14" s="153"/>
      <c r="JSF14" s="153"/>
      <c r="JSG14" s="153"/>
      <c r="JSH14" s="153"/>
      <c r="JSI14" s="153"/>
      <c r="JSJ14" s="153"/>
      <c r="JSK14" s="153"/>
      <c r="JSL14" s="153"/>
      <c r="JSM14" s="153"/>
      <c r="JSN14" s="153"/>
      <c r="JSO14" s="153"/>
      <c r="JSP14" s="153"/>
      <c r="JSQ14" s="153"/>
      <c r="JSR14" s="153"/>
      <c r="JSS14" s="153"/>
      <c r="JST14" s="153"/>
      <c r="JSU14" s="153"/>
      <c r="JSV14" s="153"/>
      <c r="JSW14" s="153"/>
      <c r="JSX14" s="153"/>
      <c r="JSY14" s="153"/>
      <c r="JSZ14" s="153"/>
      <c r="JTA14" s="153"/>
      <c r="JTB14" s="153"/>
      <c r="JTC14" s="153"/>
      <c r="JTD14" s="153"/>
      <c r="JTE14" s="153"/>
      <c r="JTF14" s="153"/>
      <c r="JTG14" s="153"/>
      <c r="JTH14" s="153"/>
      <c r="JTI14" s="153"/>
      <c r="JTJ14" s="153"/>
      <c r="JTK14" s="153"/>
      <c r="JTL14" s="153"/>
      <c r="JTM14" s="153"/>
      <c r="JTN14" s="153"/>
      <c r="JTO14" s="153"/>
      <c r="JTP14" s="153"/>
      <c r="JTQ14" s="153"/>
      <c r="JTR14" s="153"/>
      <c r="JTS14" s="153"/>
      <c r="JTT14" s="153"/>
      <c r="JTU14" s="153"/>
      <c r="JTV14" s="153"/>
      <c r="JTW14" s="153"/>
      <c r="JTX14" s="153"/>
      <c r="JTY14" s="153"/>
      <c r="JTZ14" s="153"/>
      <c r="JUA14" s="153"/>
      <c r="JUB14" s="153"/>
      <c r="JUC14" s="153"/>
      <c r="JUD14" s="153"/>
      <c r="JUE14" s="153"/>
      <c r="JUF14" s="153"/>
      <c r="JUG14" s="153"/>
      <c r="JUH14" s="153"/>
      <c r="JUI14" s="153"/>
      <c r="JUJ14" s="153"/>
      <c r="JUK14" s="153"/>
      <c r="JUL14" s="153"/>
      <c r="JUM14" s="153"/>
      <c r="JUN14" s="153"/>
      <c r="JUO14" s="153"/>
      <c r="JUP14" s="153"/>
      <c r="JUQ14" s="153"/>
      <c r="JUR14" s="153"/>
      <c r="JUS14" s="153"/>
      <c r="JUT14" s="153"/>
      <c r="JUU14" s="153"/>
      <c r="JUV14" s="153"/>
      <c r="JUW14" s="153"/>
      <c r="JUX14" s="153"/>
      <c r="JUY14" s="153"/>
      <c r="JUZ14" s="153"/>
      <c r="JVA14" s="153"/>
      <c r="JVB14" s="153"/>
      <c r="JVC14" s="153"/>
      <c r="JVD14" s="153"/>
      <c r="JVE14" s="153"/>
      <c r="JVF14" s="153"/>
      <c r="JVG14" s="153"/>
      <c r="JVH14" s="153"/>
      <c r="JVI14" s="153"/>
      <c r="JVJ14" s="153"/>
      <c r="JVK14" s="153"/>
      <c r="JVL14" s="153"/>
      <c r="JVM14" s="153"/>
      <c r="JVN14" s="153"/>
      <c r="JVO14" s="153"/>
      <c r="JVP14" s="153"/>
      <c r="JVQ14" s="153"/>
      <c r="JVR14" s="153"/>
      <c r="JVS14" s="153"/>
      <c r="JVT14" s="153"/>
      <c r="JVU14" s="153"/>
      <c r="JVV14" s="153"/>
      <c r="JVW14" s="153"/>
      <c r="JVX14" s="153"/>
      <c r="JVY14" s="153"/>
      <c r="JVZ14" s="153"/>
      <c r="JWA14" s="153"/>
      <c r="JWB14" s="153"/>
      <c r="JWC14" s="153"/>
      <c r="JWD14" s="153"/>
      <c r="JWE14" s="153"/>
      <c r="JWF14" s="153"/>
      <c r="JWG14" s="153"/>
      <c r="JWH14" s="153"/>
      <c r="JWI14" s="153"/>
      <c r="JWJ14" s="153"/>
      <c r="JWK14" s="153"/>
      <c r="JWL14" s="153"/>
      <c r="JWM14" s="153"/>
      <c r="JWN14" s="153"/>
      <c r="JWO14" s="153"/>
      <c r="JWP14" s="153"/>
      <c r="JWQ14" s="153"/>
      <c r="JWR14" s="153"/>
      <c r="JWS14" s="153"/>
      <c r="JWT14" s="153"/>
      <c r="JWU14" s="153"/>
      <c r="JWV14" s="153"/>
      <c r="JWW14" s="153"/>
      <c r="JWX14" s="153"/>
      <c r="JWY14" s="153"/>
      <c r="JWZ14" s="153"/>
      <c r="JXA14" s="153"/>
      <c r="JXB14" s="153"/>
      <c r="JXC14" s="153"/>
      <c r="JXD14" s="153"/>
      <c r="JXE14" s="153"/>
      <c r="JXF14" s="153"/>
      <c r="JXG14" s="153"/>
      <c r="JXH14" s="153"/>
      <c r="JXI14" s="153"/>
      <c r="JXJ14" s="153"/>
      <c r="JXK14" s="153"/>
      <c r="JXL14" s="153"/>
      <c r="JXM14" s="153"/>
      <c r="JXN14" s="153"/>
      <c r="JXO14" s="153"/>
      <c r="JXP14" s="153"/>
      <c r="JXQ14" s="153"/>
      <c r="JXR14" s="153"/>
      <c r="JXS14" s="153"/>
      <c r="JXT14" s="153"/>
      <c r="JXU14" s="153"/>
      <c r="JXV14" s="153"/>
      <c r="JXW14" s="153"/>
      <c r="JXX14" s="153"/>
      <c r="JXY14" s="153"/>
      <c r="JXZ14" s="153"/>
      <c r="JYA14" s="153"/>
      <c r="JYB14" s="153"/>
      <c r="JYC14" s="153"/>
      <c r="JYD14" s="153"/>
      <c r="JYE14" s="153"/>
      <c r="JYF14" s="153"/>
      <c r="JYG14" s="153"/>
      <c r="JYH14" s="153"/>
      <c r="JYI14" s="153"/>
      <c r="JYJ14" s="153"/>
      <c r="JYK14" s="153"/>
      <c r="JYL14" s="153"/>
      <c r="JYM14" s="153"/>
      <c r="JYN14" s="153"/>
      <c r="JYO14" s="153"/>
      <c r="JYP14" s="153"/>
      <c r="JYQ14" s="153"/>
      <c r="JYR14" s="153"/>
      <c r="JYS14" s="153"/>
      <c r="JYT14" s="153"/>
      <c r="JYU14" s="153"/>
      <c r="JYV14" s="153"/>
      <c r="JYW14" s="153"/>
      <c r="JYX14" s="153"/>
      <c r="JYY14" s="153"/>
      <c r="JYZ14" s="153"/>
      <c r="JZA14" s="153"/>
      <c r="JZB14" s="153"/>
      <c r="JZC14" s="153"/>
      <c r="JZD14" s="153"/>
      <c r="JZE14" s="153"/>
      <c r="JZF14" s="153"/>
      <c r="JZG14" s="153"/>
      <c r="JZH14" s="153"/>
      <c r="JZI14" s="153"/>
      <c r="JZJ14" s="153"/>
      <c r="JZK14" s="153"/>
      <c r="JZL14" s="153"/>
      <c r="JZM14" s="153"/>
      <c r="JZN14" s="153"/>
      <c r="JZO14" s="153"/>
      <c r="JZP14" s="153"/>
      <c r="JZQ14" s="153"/>
      <c r="JZR14" s="153"/>
      <c r="JZS14" s="153"/>
      <c r="JZT14" s="153"/>
      <c r="JZU14" s="153"/>
      <c r="JZV14" s="153"/>
      <c r="JZW14" s="153"/>
      <c r="JZX14" s="153"/>
      <c r="JZY14" s="153"/>
      <c r="JZZ14" s="153"/>
      <c r="KAA14" s="153"/>
      <c r="KAB14" s="153"/>
      <c r="KAC14" s="153"/>
      <c r="KAD14" s="153"/>
      <c r="KAE14" s="153"/>
      <c r="KAF14" s="153"/>
      <c r="KAG14" s="153"/>
      <c r="KAH14" s="153"/>
      <c r="KAI14" s="153"/>
      <c r="KAJ14" s="153"/>
      <c r="KAK14" s="153"/>
      <c r="KAL14" s="153"/>
      <c r="KAM14" s="153"/>
      <c r="KAN14" s="153"/>
      <c r="KAO14" s="153"/>
      <c r="KAP14" s="153"/>
      <c r="KAQ14" s="153"/>
      <c r="KAR14" s="153"/>
      <c r="KAS14" s="153"/>
      <c r="KAT14" s="153"/>
      <c r="KAU14" s="153"/>
      <c r="KAV14" s="153"/>
      <c r="KAW14" s="153"/>
      <c r="KAX14" s="153"/>
      <c r="KAY14" s="153"/>
      <c r="KAZ14" s="153"/>
      <c r="KBA14" s="153"/>
      <c r="KBB14" s="153"/>
      <c r="KBC14" s="153"/>
      <c r="KBD14" s="153"/>
      <c r="KBE14" s="153"/>
      <c r="KBF14" s="153"/>
      <c r="KBG14" s="153"/>
      <c r="KBH14" s="153"/>
      <c r="KBI14" s="153"/>
      <c r="KBJ14" s="153"/>
      <c r="KBK14" s="153"/>
      <c r="KBL14" s="153"/>
      <c r="KBM14" s="153"/>
      <c r="KBN14" s="153"/>
      <c r="KBO14" s="153"/>
      <c r="KBP14" s="153"/>
      <c r="KBQ14" s="153"/>
      <c r="KBR14" s="153"/>
      <c r="KBS14" s="153"/>
      <c r="KBT14" s="153"/>
      <c r="KBU14" s="153"/>
      <c r="KBV14" s="153"/>
      <c r="KBW14" s="153"/>
      <c r="KBX14" s="153"/>
      <c r="KBY14" s="153"/>
      <c r="KBZ14" s="153"/>
      <c r="KCA14" s="153"/>
      <c r="KCB14" s="153"/>
      <c r="KCC14" s="153"/>
      <c r="KCD14" s="153"/>
      <c r="KCE14" s="153"/>
      <c r="KCF14" s="153"/>
      <c r="KCG14" s="153"/>
      <c r="KCH14" s="153"/>
      <c r="KCI14" s="153"/>
      <c r="KCJ14" s="153"/>
      <c r="KCK14" s="153"/>
      <c r="KCL14" s="153"/>
      <c r="KCM14" s="153"/>
      <c r="KCN14" s="153"/>
      <c r="KCO14" s="153"/>
      <c r="KCP14" s="153"/>
      <c r="KCQ14" s="153"/>
      <c r="KCR14" s="153"/>
      <c r="KCS14" s="153"/>
      <c r="KCT14" s="153"/>
      <c r="KCU14" s="153"/>
      <c r="KCV14" s="153"/>
      <c r="KCW14" s="153"/>
      <c r="KCX14" s="153"/>
      <c r="KCY14" s="153"/>
      <c r="KCZ14" s="153"/>
      <c r="KDA14" s="153"/>
      <c r="KDB14" s="153"/>
      <c r="KDC14" s="153"/>
      <c r="KDD14" s="153"/>
      <c r="KDE14" s="153"/>
      <c r="KDF14" s="153"/>
      <c r="KDG14" s="153"/>
      <c r="KDH14" s="153"/>
      <c r="KDI14" s="153"/>
      <c r="KDJ14" s="153"/>
      <c r="KDK14" s="153"/>
      <c r="KDL14" s="153"/>
      <c r="KDM14" s="153"/>
      <c r="KDN14" s="153"/>
      <c r="KDO14" s="153"/>
      <c r="KDP14" s="153"/>
      <c r="KDQ14" s="153"/>
      <c r="KDR14" s="153"/>
      <c r="KDS14" s="153"/>
      <c r="KDT14" s="153"/>
      <c r="KDU14" s="153"/>
      <c r="KDV14" s="153"/>
      <c r="KDW14" s="153"/>
      <c r="KDX14" s="153"/>
      <c r="KDY14" s="153"/>
      <c r="KDZ14" s="153"/>
      <c r="KEA14" s="153"/>
      <c r="KEB14" s="153"/>
      <c r="KEC14" s="153"/>
      <c r="KED14" s="153"/>
      <c r="KEE14" s="153"/>
      <c r="KEF14" s="153"/>
      <c r="KEG14" s="153"/>
      <c r="KEH14" s="153"/>
      <c r="KEI14" s="153"/>
      <c r="KEJ14" s="153"/>
      <c r="KEK14" s="153"/>
      <c r="KEL14" s="153"/>
      <c r="KEM14" s="153"/>
      <c r="KEN14" s="153"/>
      <c r="KEO14" s="153"/>
      <c r="KEP14" s="153"/>
      <c r="KEQ14" s="153"/>
      <c r="KER14" s="153"/>
      <c r="KES14" s="153"/>
      <c r="KET14" s="153"/>
      <c r="KEU14" s="153"/>
      <c r="KEV14" s="153"/>
      <c r="KEW14" s="153"/>
      <c r="KEX14" s="153"/>
      <c r="KEY14" s="153"/>
      <c r="KEZ14" s="153"/>
      <c r="KFA14" s="153"/>
      <c r="KFB14" s="153"/>
      <c r="KFC14" s="153"/>
      <c r="KFD14" s="153"/>
      <c r="KFE14" s="153"/>
      <c r="KFF14" s="153"/>
      <c r="KFG14" s="153"/>
      <c r="KFH14" s="153"/>
      <c r="KFI14" s="153"/>
      <c r="KFJ14" s="153"/>
      <c r="KFK14" s="153"/>
      <c r="KFL14" s="153"/>
      <c r="KFM14" s="153"/>
      <c r="KFN14" s="153"/>
      <c r="KFO14" s="153"/>
      <c r="KFP14" s="153"/>
      <c r="KFQ14" s="153"/>
      <c r="KFR14" s="153"/>
      <c r="KFS14" s="153"/>
      <c r="KFT14" s="153"/>
      <c r="KFU14" s="153"/>
      <c r="KFV14" s="153"/>
      <c r="KFW14" s="153"/>
      <c r="KFX14" s="153"/>
      <c r="KFY14" s="153"/>
      <c r="KFZ14" s="153"/>
      <c r="KGA14" s="153"/>
      <c r="KGB14" s="153"/>
      <c r="KGC14" s="153"/>
      <c r="KGD14" s="153"/>
      <c r="KGE14" s="153"/>
      <c r="KGF14" s="153"/>
      <c r="KGG14" s="153"/>
      <c r="KGH14" s="153"/>
      <c r="KGI14" s="153"/>
      <c r="KGJ14" s="153"/>
      <c r="KGK14" s="153"/>
      <c r="KGL14" s="153"/>
      <c r="KGM14" s="153"/>
      <c r="KGN14" s="153"/>
      <c r="KGO14" s="153"/>
      <c r="KGP14" s="153"/>
      <c r="KGQ14" s="153"/>
      <c r="KGR14" s="153"/>
      <c r="KGS14" s="153"/>
      <c r="KGT14" s="153"/>
      <c r="KGU14" s="153"/>
      <c r="KGV14" s="153"/>
      <c r="KGW14" s="153"/>
      <c r="KGX14" s="153"/>
      <c r="KGY14" s="153"/>
      <c r="KGZ14" s="153"/>
      <c r="KHA14" s="153"/>
      <c r="KHB14" s="153"/>
      <c r="KHC14" s="153"/>
      <c r="KHD14" s="153"/>
      <c r="KHE14" s="153"/>
      <c r="KHF14" s="153"/>
      <c r="KHG14" s="153"/>
      <c r="KHH14" s="153"/>
      <c r="KHI14" s="153"/>
      <c r="KHJ14" s="153"/>
      <c r="KHK14" s="153"/>
      <c r="KHL14" s="153"/>
      <c r="KHM14" s="153"/>
      <c r="KHN14" s="153"/>
      <c r="KHO14" s="153"/>
      <c r="KHP14" s="153"/>
      <c r="KHQ14" s="153"/>
      <c r="KHR14" s="153"/>
      <c r="KHS14" s="153"/>
      <c r="KHT14" s="153"/>
      <c r="KHU14" s="153"/>
      <c r="KHV14" s="153"/>
      <c r="KHW14" s="153"/>
      <c r="KHX14" s="153"/>
      <c r="KHY14" s="153"/>
      <c r="KHZ14" s="153"/>
      <c r="KIA14" s="153"/>
      <c r="KIB14" s="153"/>
      <c r="KIC14" s="153"/>
      <c r="KID14" s="153"/>
      <c r="KIE14" s="153"/>
      <c r="KIF14" s="153"/>
      <c r="KIG14" s="153"/>
      <c r="KIH14" s="153"/>
      <c r="KII14" s="153"/>
      <c r="KIJ14" s="153"/>
      <c r="KIK14" s="153"/>
      <c r="KIL14" s="153"/>
      <c r="KIM14" s="153"/>
      <c r="KIN14" s="153"/>
      <c r="KIO14" s="153"/>
      <c r="KIP14" s="153"/>
      <c r="KIQ14" s="153"/>
      <c r="KIR14" s="153"/>
      <c r="KIS14" s="153"/>
      <c r="KIT14" s="153"/>
      <c r="KIU14" s="153"/>
      <c r="KIV14" s="153"/>
      <c r="KIW14" s="153"/>
      <c r="KIX14" s="153"/>
      <c r="KIY14" s="153"/>
      <c r="KIZ14" s="153"/>
      <c r="KJA14" s="153"/>
      <c r="KJB14" s="153"/>
      <c r="KJC14" s="153"/>
      <c r="KJD14" s="153"/>
      <c r="KJE14" s="153"/>
      <c r="KJF14" s="153"/>
      <c r="KJG14" s="153"/>
      <c r="KJH14" s="153"/>
      <c r="KJI14" s="153"/>
      <c r="KJJ14" s="153"/>
      <c r="KJK14" s="153"/>
      <c r="KJL14" s="153"/>
      <c r="KJM14" s="153"/>
      <c r="KJN14" s="153"/>
      <c r="KJO14" s="153"/>
      <c r="KJP14" s="153"/>
      <c r="KJQ14" s="153"/>
      <c r="KJR14" s="153"/>
      <c r="KJS14" s="153"/>
      <c r="KJT14" s="153"/>
      <c r="KJU14" s="153"/>
      <c r="KJV14" s="153"/>
      <c r="KJW14" s="153"/>
      <c r="KJX14" s="153"/>
      <c r="KJY14" s="153"/>
      <c r="KJZ14" s="153"/>
      <c r="KKA14" s="153"/>
      <c r="KKB14" s="153"/>
      <c r="KKC14" s="153"/>
      <c r="KKD14" s="153"/>
      <c r="KKE14" s="153"/>
      <c r="KKF14" s="153"/>
      <c r="KKG14" s="153"/>
      <c r="KKH14" s="153"/>
      <c r="KKI14" s="153"/>
      <c r="KKJ14" s="153"/>
      <c r="KKK14" s="153"/>
      <c r="KKL14" s="153"/>
      <c r="KKM14" s="153"/>
      <c r="KKN14" s="153"/>
      <c r="KKO14" s="153"/>
      <c r="KKP14" s="153"/>
      <c r="KKQ14" s="153"/>
      <c r="KKR14" s="153"/>
      <c r="KKS14" s="153"/>
      <c r="KKT14" s="153"/>
      <c r="KKU14" s="153"/>
      <c r="KKV14" s="153"/>
      <c r="KKW14" s="153"/>
      <c r="KKX14" s="153"/>
      <c r="KKY14" s="153"/>
      <c r="KKZ14" s="153"/>
      <c r="KLA14" s="153"/>
      <c r="KLB14" s="153"/>
      <c r="KLC14" s="153"/>
      <c r="KLD14" s="153"/>
      <c r="KLE14" s="153"/>
      <c r="KLF14" s="153"/>
      <c r="KLG14" s="153"/>
      <c r="KLH14" s="153"/>
      <c r="KLI14" s="153"/>
      <c r="KLJ14" s="153"/>
      <c r="KLK14" s="153"/>
      <c r="KLL14" s="153"/>
      <c r="KLM14" s="153"/>
      <c r="KLN14" s="153"/>
      <c r="KLO14" s="153"/>
      <c r="KLP14" s="153"/>
      <c r="KLQ14" s="153"/>
      <c r="KLR14" s="153"/>
      <c r="KLS14" s="153"/>
      <c r="KLT14" s="153"/>
      <c r="KLU14" s="153"/>
      <c r="KLV14" s="153"/>
      <c r="KLW14" s="153"/>
      <c r="KLX14" s="153"/>
      <c r="KLY14" s="153"/>
      <c r="KLZ14" s="153"/>
      <c r="KMA14" s="153"/>
      <c r="KMB14" s="153"/>
      <c r="KMC14" s="153"/>
      <c r="KMD14" s="153"/>
      <c r="KME14" s="153"/>
      <c r="KMF14" s="153"/>
      <c r="KMG14" s="153"/>
      <c r="KMH14" s="153"/>
      <c r="KMI14" s="153"/>
      <c r="KMJ14" s="153"/>
      <c r="KMK14" s="153"/>
      <c r="KML14" s="153"/>
      <c r="KMM14" s="153"/>
      <c r="KMN14" s="153"/>
      <c r="KMO14" s="153"/>
      <c r="KMP14" s="153"/>
      <c r="KMQ14" s="153"/>
      <c r="KMR14" s="153"/>
      <c r="KMS14" s="153"/>
      <c r="KMT14" s="153"/>
      <c r="KMU14" s="153"/>
      <c r="KMV14" s="153"/>
      <c r="KMW14" s="153"/>
      <c r="KMX14" s="153"/>
      <c r="KMY14" s="153"/>
      <c r="KMZ14" s="153"/>
      <c r="KNA14" s="153"/>
      <c r="KNB14" s="153"/>
      <c r="KNC14" s="153"/>
      <c r="KND14" s="153"/>
      <c r="KNE14" s="153"/>
      <c r="KNF14" s="153"/>
      <c r="KNG14" s="153"/>
      <c r="KNH14" s="153"/>
      <c r="KNI14" s="153"/>
      <c r="KNJ14" s="153"/>
      <c r="KNK14" s="153"/>
      <c r="KNL14" s="153"/>
      <c r="KNM14" s="153"/>
      <c r="KNN14" s="153"/>
      <c r="KNO14" s="153"/>
      <c r="KNP14" s="153"/>
      <c r="KNQ14" s="153"/>
      <c r="KNR14" s="153"/>
      <c r="KNS14" s="153"/>
      <c r="KNT14" s="153"/>
      <c r="KNU14" s="153"/>
      <c r="KNV14" s="153"/>
      <c r="KNW14" s="153"/>
      <c r="KNX14" s="153"/>
      <c r="KNY14" s="153"/>
      <c r="KNZ14" s="153"/>
      <c r="KOA14" s="153"/>
      <c r="KOB14" s="153"/>
      <c r="KOC14" s="153"/>
      <c r="KOD14" s="153"/>
      <c r="KOE14" s="153"/>
      <c r="KOF14" s="153"/>
      <c r="KOG14" s="153"/>
      <c r="KOH14" s="153"/>
      <c r="KOI14" s="153"/>
      <c r="KOJ14" s="153"/>
      <c r="KOK14" s="153"/>
      <c r="KOL14" s="153"/>
      <c r="KOM14" s="153"/>
      <c r="KON14" s="153"/>
      <c r="KOO14" s="153"/>
      <c r="KOP14" s="153"/>
      <c r="KOQ14" s="153"/>
      <c r="KOR14" s="153"/>
      <c r="KOS14" s="153"/>
      <c r="KOT14" s="153"/>
      <c r="KOU14" s="153"/>
      <c r="KOV14" s="153"/>
      <c r="KOW14" s="153"/>
      <c r="KOX14" s="153"/>
      <c r="KOY14" s="153"/>
      <c r="KOZ14" s="153"/>
      <c r="KPA14" s="153"/>
      <c r="KPB14" s="153"/>
      <c r="KPC14" s="153"/>
      <c r="KPD14" s="153"/>
      <c r="KPE14" s="153"/>
      <c r="KPF14" s="153"/>
      <c r="KPG14" s="153"/>
      <c r="KPH14" s="153"/>
      <c r="KPI14" s="153"/>
      <c r="KPJ14" s="153"/>
      <c r="KPK14" s="153"/>
      <c r="KPL14" s="153"/>
      <c r="KPM14" s="153"/>
      <c r="KPN14" s="153"/>
      <c r="KPO14" s="153"/>
      <c r="KPP14" s="153"/>
      <c r="KPQ14" s="153"/>
      <c r="KPR14" s="153"/>
      <c r="KPS14" s="153"/>
      <c r="KPT14" s="153"/>
      <c r="KPU14" s="153"/>
      <c r="KPV14" s="153"/>
      <c r="KPW14" s="153"/>
      <c r="KPX14" s="153"/>
      <c r="KPY14" s="153"/>
      <c r="KPZ14" s="153"/>
      <c r="KQA14" s="153"/>
      <c r="KQB14" s="153"/>
      <c r="KQC14" s="153"/>
      <c r="KQD14" s="153"/>
      <c r="KQE14" s="153"/>
      <c r="KQF14" s="153"/>
      <c r="KQG14" s="153"/>
      <c r="KQH14" s="153"/>
      <c r="KQI14" s="153"/>
      <c r="KQJ14" s="153"/>
      <c r="KQK14" s="153"/>
      <c r="KQL14" s="153"/>
      <c r="KQM14" s="153"/>
      <c r="KQN14" s="153"/>
      <c r="KQO14" s="153"/>
      <c r="KQP14" s="153"/>
      <c r="KQQ14" s="153"/>
      <c r="KQR14" s="153"/>
      <c r="KQS14" s="153"/>
      <c r="KQT14" s="153"/>
      <c r="KQU14" s="153"/>
      <c r="KQV14" s="153"/>
      <c r="KQW14" s="153"/>
      <c r="KQX14" s="153"/>
      <c r="KQY14" s="153"/>
      <c r="KQZ14" s="153"/>
      <c r="KRA14" s="153"/>
      <c r="KRB14" s="153"/>
      <c r="KRC14" s="153"/>
      <c r="KRD14" s="153"/>
      <c r="KRE14" s="153"/>
      <c r="KRF14" s="153"/>
      <c r="KRG14" s="153"/>
      <c r="KRH14" s="153"/>
      <c r="KRI14" s="153"/>
      <c r="KRJ14" s="153"/>
      <c r="KRK14" s="153"/>
      <c r="KRL14" s="153"/>
      <c r="KRM14" s="153"/>
      <c r="KRN14" s="153"/>
      <c r="KRO14" s="153"/>
      <c r="KRP14" s="153"/>
      <c r="KRQ14" s="153"/>
      <c r="KRR14" s="153"/>
      <c r="KRS14" s="153"/>
      <c r="KRT14" s="153"/>
      <c r="KRU14" s="153"/>
      <c r="KRV14" s="153"/>
      <c r="KRW14" s="153"/>
      <c r="KRX14" s="153"/>
      <c r="KRY14" s="153"/>
      <c r="KRZ14" s="153"/>
      <c r="KSA14" s="153"/>
      <c r="KSB14" s="153"/>
      <c r="KSC14" s="153"/>
      <c r="KSD14" s="153"/>
      <c r="KSE14" s="153"/>
      <c r="KSF14" s="153"/>
      <c r="KSG14" s="153"/>
      <c r="KSH14" s="153"/>
      <c r="KSI14" s="153"/>
      <c r="KSJ14" s="153"/>
      <c r="KSK14" s="153"/>
      <c r="KSL14" s="153"/>
      <c r="KSM14" s="153"/>
      <c r="KSN14" s="153"/>
      <c r="KSO14" s="153"/>
      <c r="KSP14" s="153"/>
      <c r="KSQ14" s="153"/>
      <c r="KSR14" s="153"/>
      <c r="KSS14" s="153"/>
      <c r="KST14" s="153"/>
      <c r="KSU14" s="153"/>
      <c r="KSV14" s="153"/>
      <c r="KSW14" s="153"/>
      <c r="KSX14" s="153"/>
      <c r="KSY14" s="153"/>
      <c r="KSZ14" s="153"/>
      <c r="KTA14" s="153"/>
      <c r="KTB14" s="153"/>
      <c r="KTC14" s="153"/>
      <c r="KTD14" s="153"/>
      <c r="KTE14" s="153"/>
      <c r="KTF14" s="153"/>
      <c r="KTG14" s="153"/>
      <c r="KTH14" s="153"/>
      <c r="KTI14" s="153"/>
      <c r="KTJ14" s="153"/>
      <c r="KTK14" s="153"/>
      <c r="KTL14" s="153"/>
      <c r="KTM14" s="153"/>
      <c r="KTN14" s="153"/>
      <c r="KTO14" s="153"/>
      <c r="KTP14" s="153"/>
      <c r="KTQ14" s="153"/>
      <c r="KTR14" s="153"/>
      <c r="KTS14" s="153"/>
      <c r="KTT14" s="153"/>
      <c r="KTU14" s="153"/>
      <c r="KTV14" s="153"/>
      <c r="KTW14" s="153"/>
      <c r="KTX14" s="153"/>
      <c r="KTY14" s="153"/>
      <c r="KTZ14" s="153"/>
      <c r="KUA14" s="153"/>
      <c r="KUB14" s="153"/>
      <c r="KUC14" s="153"/>
      <c r="KUD14" s="153"/>
      <c r="KUE14" s="153"/>
      <c r="KUF14" s="153"/>
      <c r="KUG14" s="153"/>
      <c r="KUH14" s="153"/>
      <c r="KUI14" s="153"/>
      <c r="KUJ14" s="153"/>
      <c r="KUK14" s="153"/>
      <c r="KUL14" s="153"/>
      <c r="KUM14" s="153"/>
      <c r="KUN14" s="153"/>
      <c r="KUO14" s="153"/>
      <c r="KUP14" s="153"/>
      <c r="KUQ14" s="153"/>
      <c r="KUR14" s="153"/>
      <c r="KUS14" s="153"/>
      <c r="KUT14" s="153"/>
      <c r="KUU14" s="153"/>
      <c r="KUV14" s="153"/>
      <c r="KUW14" s="153"/>
      <c r="KUX14" s="153"/>
      <c r="KUY14" s="153"/>
      <c r="KUZ14" s="153"/>
      <c r="KVA14" s="153"/>
      <c r="KVB14" s="153"/>
      <c r="KVC14" s="153"/>
      <c r="KVD14" s="153"/>
      <c r="KVE14" s="153"/>
      <c r="KVF14" s="153"/>
      <c r="KVG14" s="153"/>
      <c r="KVH14" s="153"/>
      <c r="KVI14" s="153"/>
      <c r="KVJ14" s="153"/>
      <c r="KVK14" s="153"/>
      <c r="KVL14" s="153"/>
      <c r="KVM14" s="153"/>
      <c r="KVN14" s="153"/>
      <c r="KVO14" s="153"/>
      <c r="KVP14" s="153"/>
      <c r="KVQ14" s="153"/>
      <c r="KVR14" s="153"/>
      <c r="KVS14" s="153"/>
      <c r="KVT14" s="153"/>
      <c r="KVU14" s="153"/>
      <c r="KVV14" s="153"/>
      <c r="KVW14" s="153"/>
      <c r="KVX14" s="153"/>
      <c r="KVY14" s="153"/>
      <c r="KVZ14" s="153"/>
      <c r="KWA14" s="153"/>
      <c r="KWB14" s="153"/>
      <c r="KWC14" s="153"/>
      <c r="KWD14" s="153"/>
      <c r="KWE14" s="153"/>
      <c r="KWF14" s="153"/>
      <c r="KWG14" s="153"/>
      <c r="KWH14" s="153"/>
      <c r="KWI14" s="153"/>
      <c r="KWJ14" s="153"/>
      <c r="KWK14" s="153"/>
      <c r="KWL14" s="153"/>
      <c r="KWM14" s="153"/>
      <c r="KWN14" s="153"/>
      <c r="KWO14" s="153"/>
      <c r="KWP14" s="153"/>
      <c r="KWQ14" s="153"/>
      <c r="KWR14" s="153"/>
      <c r="KWS14" s="153"/>
      <c r="KWT14" s="153"/>
      <c r="KWU14" s="153"/>
      <c r="KWV14" s="153"/>
      <c r="KWW14" s="153"/>
      <c r="KWX14" s="153"/>
      <c r="KWY14" s="153"/>
      <c r="KWZ14" s="153"/>
      <c r="KXA14" s="153"/>
      <c r="KXB14" s="153"/>
      <c r="KXC14" s="153"/>
      <c r="KXD14" s="153"/>
      <c r="KXE14" s="153"/>
      <c r="KXF14" s="153"/>
      <c r="KXG14" s="153"/>
      <c r="KXH14" s="153"/>
      <c r="KXI14" s="153"/>
      <c r="KXJ14" s="153"/>
      <c r="KXK14" s="153"/>
      <c r="KXL14" s="153"/>
      <c r="KXM14" s="153"/>
      <c r="KXN14" s="153"/>
      <c r="KXO14" s="153"/>
      <c r="KXP14" s="153"/>
      <c r="KXQ14" s="153"/>
      <c r="KXR14" s="153"/>
      <c r="KXS14" s="153"/>
      <c r="KXT14" s="153"/>
      <c r="KXU14" s="153"/>
      <c r="KXV14" s="153"/>
      <c r="KXW14" s="153"/>
      <c r="KXX14" s="153"/>
      <c r="KXY14" s="153"/>
      <c r="KXZ14" s="153"/>
      <c r="KYA14" s="153"/>
      <c r="KYB14" s="153"/>
      <c r="KYC14" s="153"/>
      <c r="KYD14" s="153"/>
      <c r="KYE14" s="153"/>
      <c r="KYF14" s="153"/>
      <c r="KYG14" s="153"/>
      <c r="KYH14" s="153"/>
      <c r="KYI14" s="153"/>
      <c r="KYJ14" s="153"/>
      <c r="KYK14" s="153"/>
      <c r="KYL14" s="153"/>
      <c r="KYM14" s="153"/>
      <c r="KYN14" s="153"/>
      <c r="KYO14" s="153"/>
      <c r="KYP14" s="153"/>
      <c r="KYQ14" s="153"/>
      <c r="KYR14" s="153"/>
      <c r="KYS14" s="153"/>
      <c r="KYT14" s="153"/>
      <c r="KYU14" s="153"/>
      <c r="KYV14" s="153"/>
      <c r="KYW14" s="153"/>
      <c r="KYX14" s="153"/>
      <c r="KYY14" s="153"/>
      <c r="KYZ14" s="153"/>
      <c r="KZA14" s="153"/>
      <c r="KZB14" s="153"/>
      <c r="KZC14" s="153"/>
      <c r="KZD14" s="153"/>
      <c r="KZE14" s="153"/>
      <c r="KZF14" s="153"/>
      <c r="KZG14" s="153"/>
      <c r="KZH14" s="153"/>
      <c r="KZI14" s="153"/>
      <c r="KZJ14" s="153"/>
      <c r="KZK14" s="153"/>
      <c r="KZL14" s="153"/>
      <c r="KZM14" s="153"/>
      <c r="KZN14" s="153"/>
      <c r="KZO14" s="153"/>
      <c r="KZP14" s="153"/>
      <c r="KZQ14" s="153"/>
      <c r="KZR14" s="153"/>
      <c r="KZS14" s="153"/>
      <c r="KZT14" s="153"/>
      <c r="KZU14" s="153"/>
      <c r="KZV14" s="153"/>
      <c r="KZW14" s="153"/>
      <c r="KZX14" s="153"/>
      <c r="KZY14" s="153"/>
      <c r="KZZ14" s="153"/>
      <c r="LAA14" s="153"/>
      <c r="LAB14" s="153"/>
      <c r="LAC14" s="153"/>
      <c r="LAD14" s="153"/>
      <c r="LAE14" s="153"/>
      <c r="LAF14" s="153"/>
      <c r="LAG14" s="153"/>
      <c r="LAH14" s="153"/>
      <c r="LAI14" s="153"/>
      <c r="LAJ14" s="153"/>
      <c r="LAK14" s="153"/>
      <c r="LAL14" s="153"/>
      <c r="LAM14" s="153"/>
      <c r="LAN14" s="153"/>
      <c r="LAO14" s="153"/>
      <c r="LAP14" s="153"/>
      <c r="LAQ14" s="153"/>
      <c r="LAR14" s="153"/>
      <c r="LAS14" s="153"/>
      <c r="LAT14" s="153"/>
      <c r="LAU14" s="153"/>
      <c r="LAV14" s="153"/>
      <c r="LAW14" s="153"/>
      <c r="LAX14" s="153"/>
      <c r="LAY14" s="153"/>
      <c r="LAZ14" s="153"/>
      <c r="LBA14" s="153"/>
      <c r="LBB14" s="153"/>
      <c r="LBC14" s="153"/>
      <c r="LBD14" s="153"/>
      <c r="LBE14" s="153"/>
      <c r="LBF14" s="153"/>
      <c r="LBG14" s="153"/>
      <c r="LBH14" s="153"/>
      <c r="LBI14" s="153"/>
      <c r="LBJ14" s="153"/>
      <c r="LBK14" s="153"/>
      <c r="LBL14" s="153"/>
      <c r="LBM14" s="153"/>
      <c r="LBN14" s="153"/>
      <c r="LBO14" s="153"/>
      <c r="LBP14" s="153"/>
      <c r="LBQ14" s="153"/>
      <c r="LBR14" s="153"/>
      <c r="LBS14" s="153"/>
      <c r="LBT14" s="153"/>
      <c r="LBU14" s="153"/>
      <c r="LBV14" s="153"/>
      <c r="LBW14" s="153"/>
      <c r="LBX14" s="153"/>
      <c r="LBY14" s="153"/>
      <c r="LBZ14" s="153"/>
      <c r="LCA14" s="153"/>
      <c r="LCB14" s="153"/>
      <c r="LCC14" s="153"/>
      <c r="LCD14" s="153"/>
      <c r="LCE14" s="153"/>
      <c r="LCF14" s="153"/>
      <c r="LCG14" s="153"/>
      <c r="LCH14" s="153"/>
      <c r="LCI14" s="153"/>
      <c r="LCJ14" s="153"/>
      <c r="LCK14" s="153"/>
      <c r="LCL14" s="153"/>
      <c r="LCM14" s="153"/>
      <c r="LCN14" s="153"/>
      <c r="LCO14" s="153"/>
      <c r="LCP14" s="153"/>
      <c r="LCQ14" s="153"/>
      <c r="LCR14" s="153"/>
      <c r="LCS14" s="153"/>
      <c r="LCT14" s="153"/>
      <c r="LCU14" s="153"/>
      <c r="LCV14" s="153"/>
      <c r="LCW14" s="153"/>
      <c r="LCX14" s="153"/>
      <c r="LCY14" s="153"/>
      <c r="LCZ14" s="153"/>
      <c r="LDA14" s="153"/>
      <c r="LDB14" s="153"/>
      <c r="LDC14" s="153"/>
      <c r="LDD14" s="153"/>
      <c r="LDE14" s="153"/>
      <c r="LDF14" s="153"/>
      <c r="LDG14" s="153"/>
      <c r="LDH14" s="153"/>
      <c r="LDI14" s="153"/>
      <c r="LDJ14" s="153"/>
      <c r="LDK14" s="153"/>
      <c r="LDL14" s="153"/>
      <c r="LDM14" s="153"/>
      <c r="LDN14" s="153"/>
      <c r="LDO14" s="153"/>
      <c r="LDP14" s="153"/>
      <c r="LDQ14" s="153"/>
      <c r="LDR14" s="153"/>
      <c r="LDS14" s="153"/>
      <c r="LDT14" s="153"/>
      <c r="LDU14" s="153"/>
      <c r="LDV14" s="153"/>
      <c r="LDW14" s="153"/>
      <c r="LDX14" s="153"/>
      <c r="LDY14" s="153"/>
      <c r="LDZ14" s="153"/>
      <c r="LEA14" s="153"/>
      <c r="LEB14" s="153"/>
      <c r="LEC14" s="153"/>
      <c r="LED14" s="153"/>
      <c r="LEE14" s="153"/>
      <c r="LEF14" s="153"/>
      <c r="LEG14" s="153"/>
      <c r="LEH14" s="153"/>
      <c r="LEI14" s="153"/>
      <c r="LEJ14" s="153"/>
      <c r="LEK14" s="153"/>
      <c r="LEL14" s="153"/>
      <c r="LEM14" s="153"/>
      <c r="LEN14" s="153"/>
      <c r="LEO14" s="153"/>
      <c r="LEP14" s="153"/>
      <c r="LEQ14" s="153"/>
      <c r="LER14" s="153"/>
      <c r="LES14" s="153"/>
      <c r="LET14" s="153"/>
      <c r="LEU14" s="153"/>
      <c r="LEV14" s="153"/>
      <c r="LEW14" s="153"/>
      <c r="LEX14" s="153"/>
      <c r="LEY14" s="153"/>
      <c r="LEZ14" s="153"/>
      <c r="LFA14" s="153"/>
      <c r="LFB14" s="153"/>
      <c r="LFC14" s="153"/>
      <c r="LFD14" s="153"/>
      <c r="LFE14" s="153"/>
      <c r="LFF14" s="153"/>
      <c r="LFG14" s="153"/>
      <c r="LFH14" s="153"/>
      <c r="LFI14" s="153"/>
      <c r="LFJ14" s="153"/>
      <c r="LFK14" s="153"/>
      <c r="LFL14" s="153"/>
      <c r="LFM14" s="153"/>
      <c r="LFN14" s="153"/>
      <c r="LFO14" s="153"/>
      <c r="LFP14" s="153"/>
      <c r="LFQ14" s="153"/>
      <c r="LFR14" s="153"/>
      <c r="LFS14" s="153"/>
      <c r="LFT14" s="153"/>
      <c r="LFU14" s="153"/>
      <c r="LFV14" s="153"/>
      <c r="LFW14" s="153"/>
      <c r="LFX14" s="153"/>
      <c r="LFY14" s="153"/>
      <c r="LFZ14" s="153"/>
      <c r="LGA14" s="153"/>
      <c r="LGB14" s="153"/>
      <c r="LGC14" s="153"/>
      <c r="LGD14" s="153"/>
      <c r="LGE14" s="153"/>
      <c r="LGF14" s="153"/>
      <c r="LGG14" s="153"/>
      <c r="LGH14" s="153"/>
      <c r="LGI14" s="153"/>
      <c r="LGJ14" s="153"/>
      <c r="LGK14" s="153"/>
      <c r="LGL14" s="153"/>
      <c r="LGM14" s="153"/>
      <c r="LGN14" s="153"/>
      <c r="LGO14" s="153"/>
      <c r="LGP14" s="153"/>
      <c r="LGQ14" s="153"/>
      <c r="LGR14" s="153"/>
      <c r="LGS14" s="153"/>
      <c r="LGT14" s="153"/>
      <c r="LGU14" s="153"/>
      <c r="LGV14" s="153"/>
      <c r="LGW14" s="153"/>
      <c r="LGX14" s="153"/>
      <c r="LGY14" s="153"/>
      <c r="LGZ14" s="153"/>
      <c r="LHA14" s="153"/>
      <c r="LHB14" s="153"/>
      <c r="LHC14" s="153"/>
      <c r="LHD14" s="153"/>
      <c r="LHE14" s="153"/>
      <c r="LHF14" s="153"/>
      <c r="LHG14" s="153"/>
      <c r="LHH14" s="153"/>
      <c r="LHI14" s="153"/>
      <c r="LHJ14" s="153"/>
      <c r="LHK14" s="153"/>
      <c r="LHL14" s="153"/>
      <c r="LHM14" s="153"/>
      <c r="LHN14" s="153"/>
      <c r="LHO14" s="153"/>
      <c r="LHP14" s="153"/>
      <c r="LHQ14" s="153"/>
      <c r="LHR14" s="153"/>
      <c r="LHS14" s="153"/>
      <c r="LHT14" s="153"/>
      <c r="LHU14" s="153"/>
      <c r="LHV14" s="153"/>
      <c r="LHW14" s="153"/>
      <c r="LHX14" s="153"/>
      <c r="LHY14" s="153"/>
      <c r="LHZ14" s="153"/>
      <c r="LIA14" s="153"/>
      <c r="LIB14" s="153"/>
      <c r="LIC14" s="153"/>
      <c r="LID14" s="153"/>
      <c r="LIE14" s="153"/>
      <c r="LIF14" s="153"/>
      <c r="LIG14" s="153"/>
      <c r="LIH14" s="153"/>
      <c r="LII14" s="153"/>
      <c r="LIJ14" s="153"/>
      <c r="LIK14" s="153"/>
      <c r="LIL14" s="153"/>
      <c r="LIM14" s="153"/>
      <c r="LIN14" s="153"/>
      <c r="LIO14" s="153"/>
      <c r="LIP14" s="153"/>
      <c r="LIQ14" s="153"/>
      <c r="LIR14" s="153"/>
      <c r="LIS14" s="153"/>
      <c r="LIT14" s="153"/>
      <c r="LIU14" s="153"/>
      <c r="LIV14" s="153"/>
      <c r="LIW14" s="153"/>
      <c r="LIX14" s="153"/>
      <c r="LIY14" s="153"/>
      <c r="LIZ14" s="153"/>
      <c r="LJA14" s="153"/>
      <c r="LJB14" s="153"/>
      <c r="LJC14" s="153"/>
      <c r="LJD14" s="153"/>
      <c r="LJE14" s="153"/>
      <c r="LJF14" s="153"/>
      <c r="LJG14" s="153"/>
      <c r="LJH14" s="153"/>
      <c r="LJI14" s="153"/>
      <c r="LJJ14" s="153"/>
      <c r="LJK14" s="153"/>
      <c r="LJL14" s="153"/>
      <c r="LJM14" s="153"/>
      <c r="LJN14" s="153"/>
      <c r="LJO14" s="153"/>
      <c r="LJP14" s="153"/>
      <c r="LJQ14" s="153"/>
      <c r="LJR14" s="153"/>
      <c r="LJS14" s="153"/>
      <c r="LJT14" s="153"/>
      <c r="LJU14" s="153"/>
      <c r="LJV14" s="153"/>
      <c r="LJW14" s="153"/>
      <c r="LJX14" s="153"/>
      <c r="LJY14" s="153"/>
      <c r="LJZ14" s="153"/>
      <c r="LKA14" s="153"/>
      <c r="LKB14" s="153"/>
      <c r="LKC14" s="153"/>
      <c r="LKD14" s="153"/>
      <c r="LKE14" s="153"/>
      <c r="LKF14" s="153"/>
      <c r="LKG14" s="153"/>
      <c r="LKH14" s="153"/>
      <c r="LKI14" s="153"/>
      <c r="LKJ14" s="153"/>
      <c r="LKK14" s="153"/>
      <c r="LKL14" s="153"/>
      <c r="LKM14" s="153"/>
      <c r="LKN14" s="153"/>
      <c r="LKO14" s="153"/>
      <c r="LKP14" s="153"/>
      <c r="LKQ14" s="153"/>
      <c r="LKR14" s="153"/>
      <c r="LKS14" s="153"/>
      <c r="LKT14" s="153"/>
      <c r="LKU14" s="153"/>
      <c r="LKV14" s="153"/>
      <c r="LKW14" s="153"/>
      <c r="LKX14" s="153"/>
      <c r="LKY14" s="153"/>
      <c r="LKZ14" s="153"/>
      <c r="LLA14" s="153"/>
      <c r="LLB14" s="153"/>
      <c r="LLC14" s="153"/>
      <c r="LLD14" s="153"/>
      <c r="LLE14" s="153"/>
      <c r="LLF14" s="153"/>
      <c r="LLG14" s="153"/>
      <c r="LLH14" s="153"/>
      <c r="LLI14" s="153"/>
      <c r="LLJ14" s="153"/>
      <c r="LLK14" s="153"/>
      <c r="LLL14" s="153"/>
      <c r="LLM14" s="153"/>
      <c r="LLN14" s="153"/>
      <c r="LLO14" s="153"/>
      <c r="LLP14" s="153"/>
      <c r="LLQ14" s="153"/>
      <c r="LLR14" s="153"/>
      <c r="LLS14" s="153"/>
      <c r="LLT14" s="153"/>
      <c r="LLU14" s="153"/>
      <c r="LLV14" s="153"/>
      <c r="LLW14" s="153"/>
      <c r="LLX14" s="153"/>
      <c r="LLY14" s="153"/>
      <c r="LLZ14" s="153"/>
      <c r="LMA14" s="153"/>
      <c r="LMB14" s="153"/>
      <c r="LMC14" s="153"/>
      <c r="LMD14" s="153"/>
      <c r="LME14" s="153"/>
      <c r="LMF14" s="153"/>
      <c r="LMG14" s="153"/>
      <c r="LMH14" s="153"/>
      <c r="LMI14" s="153"/>
      <c r="LMJ14" s="153"/>
      <c r="LMK14" s="153"/>
      <c r="LML14" s="153"/>
      <c r="LMM14" s="153"/>
      <c r="LMN14" s="153"/>
      <c r="LMO14" s="153"/>
      <c r="LMP14" s="153"/>
      <c r="LMQ14" s="153"/>
      <c r="LMR14" s="153"/>
      <c r="LMS14" s="153"/>
      <c r="LMT14" s="153"/>
      <c r="LMU14" s="153"/>
      <c r="LMV14" s="153"/>
      <c r="LMW14" s="153"/>
      <c r="LMX14" s="153"/>
      <c r="LMY14" s="153"/>
      <c r="LMZ14" s="153"/>
      <c r="LNA14" s="153"/>
      <c r="LNB14" s="153"/>
      <c r="LNC14" s="153"/>
      <c r="LND14" s="153"/>
      <c r="LNE14" s="153"/>
      <c r="LNF14" s="153"/>
      <c r="LNG14" s="153"/>
      <c r="LNH14" s="153"/>
      <c r="LNI14" s="153"/>
      <c r="LNJ14" s="153"/>
      <c r="LNK14" s="153"/>
      <c r="LNL14" s="153"/>
      <c r="LNM14" s="153"/>
      <c r="LNN14" s="153"/>
      <c r="LNO14" s="153"/>
      <c r="LNP14" s="153"/>
      <c r="LNQ14" s="153"/>
      <c r="LNR14" s="153"/>
      <c r="LNS14" s="153"/>
      <c r="LNT14" s="153"/>
      <c r="LNU14" s="153"/>
      <c r="LNV14" s="153"/>
      <c r="LNW14" s="153"/>
      <c r="LNX14" s="153"/>
      <c r="LNY14" s="153"/>
      <c r="LNZ14" s="153"/>
      <c r="LOA14" s="153"/>
      <c r="LOB14" s="153"/>
      <c r="LOC14" s="153"/>
      <c r="LOD14" s="153"/>
      <c r="LOE14" s="153"/>
      <c r="LOF14" s="153"/>
      <c r="LOG14" s="153"/>
      <c r="LOH14" s="153"/>
      <c r="LOI14" s="153"/>
      <c r="LOJ14" s="153"/>
      <c r="LOK14" s="153"/>
      <c r="LOL14" s="153"/>
      <c r="LOM14" s="153"/>
      <c r="LON14" s="153"/>
      <c r="LOO14" s="153"/>
      <c r="LOP14" s="153"/>
      <c r="LOQ14" s="153"/>
      <c r="LOR14" s="153"/>
      <c r="LOS14" s="153"/>
      <c r="LOT14" s="153"/>
      <c r="LOU14" s="153"/>
      <c r="LOV14" s="153"/>
      <c r="LOW14" s="153"/>
      <c r="LOX14" s="153"/>
      <c r="LOY14" s="153"/>
      <c r="LOZ14" s="153"/>
      <c r="LPA14" s="153"/>
      <c r="LPB14" s="153"/>
      <c r="LPC14" s="153"/>
      <c r="LPD14" s="153"/>
      <c r="LPE14" s="153"/>
      <c r="LPF14" s="153"/>
      <c r="LPG14" s="153"/>
      <c r="LPH14" s="153"/>
      <c r="LPI14" s="153"/>
      <c r="LPJ14" s="153"/>
      <c r="LPK14" s="153"/>
      <c r="LPL14" s="153"/>
      <c r="LPM14" s="153"/>
      <c r="LPN14" s="153"/>
      <c r="LPO14" s="153"/>
      <c r="LPP14" s="153"/>
      <c r="LPQ14" s="153"/>
      <c r="LPR14" s="153"/>
      <c r="LPS14" s="153"/>
      <c r="LPT14" s="153"/>
      <c r="LPU14" s="153"/>
      <c r="LPV14" s="153"/>
      <c r="LPW14" s="153"/>
      <c r="LPX14" s="153"/>
      <c r="LPY14" s="153"/>
      <c r="LPZ14" s="153"/>
      <c r="LQA14" s="153"/>
      <c r="LQB14" s="153"/>
      <c r="LQC14" s="153"/>
      <c r="LQD14" s="153"/>
      <c r="LQE14" s="153"/>
      <c r="LQF14" s="153"/>
      <c r="LQG14" s="153"/>
      <c r="LQH14" s="153"/>
      <c r="LQI14" s="153"/>
      <c r="LQJ14" s="153"/>
      <c r="LQK14" s="153"/>
      <c r="LQL14" s="153"/>
      <c r="LQM14" s="153"/>
      <c r="LQN14" s="153"/>
      <c r="LQO14" s="153"/>
      <c r="LQP14" s="153"/>
      <c r="LQQ14" s="153"/>
      <c r="LQR14" s="153"/>
      <c r="LQS14" s="153"/>
      <c r="LQT14" s="153"/>
      <c r="LQU14" s="153"/>
      <c r="LQV14" s="153"/>
      <c r="LQW14" s="153"/>
      <c r="LQX14" s="153"/>
      <c r="LQY14" s="153"/>
      <c r="LQZ14" s="153"/>
      <c r="LRA14" s="153"/>
      <c r="LRB14" s="153"/>
      <c r="LRC14" s="153"/>
      <c r="LRD14" s="153"/>
      <c r="LRE14" s="153"/>
      <c r="LRF14" s="153"/>
      <c r="LRG14" s="153"/>
      <c r="LRH14" s="153"/>
      <c r="LRI14" s="153"/>
      <c r="LRJ14" s="153"/>
      <c r="LRK14" s="153"/>
      <c r="LRL14" s="153"/>
      <c r="LRM14" s="153"/>
      <c r="LRN14" s="153"/>
      <c r="LRO14" s="153"/>
      <c r="LRP14" s="153"/>
      <c r="LRQ14" s="153"/>
      <c r="LRR14" s="153"/>
      <c r="LRS14" s="153"/>
      <c r="LRT14" s="153"/>
      <c r="LRU14" s="153"/>
      <c r="LRV14" s="153"/>
      <c r="LRW14" s="153"/>
      <c r="LRX14" s="153"/>
      <c r="LRY14" s="153"/>
      <c r="LRZ14" s="153"/>
      <c r="LSA14" s="153"/>
      <c r="LSB14" s="153"/>
      <c r="LSC14" s="153"/>
      <c r="LSD14" s="153"/>
      <c r="LSE14" s="153"/>
      <c r="LSF14" s="153"/>
      <c r="LSG14" s="153"/>
      <c r="LSH14" s="153"/>
      <c r="LSI14" s="153"/>
      <c r="LSJ14" s="153"/>
      <c r="LSK14" s="153"/>
      <c r="LSL14" s="153"/>
      <c r="LSM14" s="153"/>
      <c r="LSN14" s="153"/>
      <c r="LSO14" s="153"/>
      <c r="LSP14" s="153"/>
      <c r="LSQ14" s="153"/>
      <c r="LSR14" s="153"/>
      <c r="LSS14" s="153"/>
      <c r="LST14" s="153"/>
      <c r="LSU14" s="153"/>
      <c r="LSV14" s="153"/>
      <c r="LSW14" s="153"/>
      <c r="LSX14" s="153"/>
      <c r="LSY14" s="153"/>
      <c r="LSZ14" s="153"/>
      <c r="LTA14" s="153"/>
      <c r="LTB14" s="153"/>
      <c r="LTC14" s="153"/>
      <c r="LTD14" s="153"/>
      <c r="LTE14" s="153"/>
      <c r="LTF14" s="153"/>
      <c r="LTG14" s="153"/>
      <c r="LTH14" s="153"/>
      <c r="LTI14" s="153"/>
      <c r="LTJ14" s="153"/>
      <c r="LTK14" s="153"/>
      <c r="LTL14" s="153"/>
      <c r="LTM14" s="153"/>
      <c r="LTN14" s="153"/>
      <c r="LTO14" s="153"/>
      <c r="LTP14" s="153"/>
      <c r="LTQ14" s="153"/>
      <c r="LTR14" s="153"/>
      <c r="LTS14" s="153"/>
      <c r="LTT14" s="153"/>
      <c r="LTU14" s="153"/>
      <c r="LTV14" s="153"/>
      <c r="LTW14" s="153"/>
      <c r="LTX14" s="153"/>
      <c r="LTY14" s="153"/>
      <c r="LTZ14" s="153"/>
      <c r="LUA14" s="153"/>
      <c r="LUB14" s="153"/>
      <c r="LUC14" s="153"/>
      <c r="LUD14" s="153"/>
      <c r="LUE14" s="153"/>
      <c r="LUF14" s="153"/>
      <c r="LUG14" s="153"/>
      <c r="LUH14" s="153"/>
      <c r="LUI14" s="153"/>
      <c r="LUJ14" s="153"/>
      <c r="LUK14" s="153"/>
      <c r="LUL14" s="153"/>
      <c r="LUM14" s="153"/>
      <c r="LUN14" s="153"/>
      <c r="LUO14" s="153"/>
      <c r="LUP14" s="153"/>
      <c r="LUQ14" s="153"/>
      <c r="LUR14" s="153"/>
      <c r="LUS14" s="153"/>
      <c r="LUT14" s="153"/>
      <c r="LUU14" s="153"/>
      <c r="LUV14" s="153"/>
      <c r="LUW14" s="153"/>
      <c r="LUX14" s="153"/>
      <c r="LUY14" s="153"/>
      <c r="LUZ14" s="153"/>
      <c r="LVA14" s="153"/>
      <c r="LVB14" s="153"/>
      <c r="LVC14" s="153"/>
      <c r="LVD14" s="153"/>
      <c r="LVE14" s="153"/>
      <c r="LVF14" s="153"/>
      <c r="LVG14" s="153"/>
      <c r="LVH14" s="153"/>
      <c r="LVI14" s="153"/>
      <c r="LVJ14" s="153"/>
      <c r="LVK14" s="153"/>
      <c r="LVL14" s="153"/>
      <c r="LVM14" s="153"/>
      <c r="LVN14" s="153"/>
      <c r="LVO14" s="153"/>
      <c r="LVP14" s="153"/>
      <c r="LVQ14" s="153"/>
      <c r="LVR14" s="153"/>
      <c r="LVS14" s="153"/>
      <c r="LVT14" s="153"/>
      <c r="LVU14" s="153"/>
      <c r="LVV14" s="153"/>
      <c r="LVW14" s="153"/>
      <c r="LVX14" s="153"/>
      <c r="LVY14" s="153"/>
      <c r="LVZ14" s="153"/>
      <c r="LWA14" s="153"/>
      <c r="LWB14" s="153"/>
      <c r="LWC14" s="153"/>
      <c r="LWD14" s="153"/>
      <c r="LWE14" s="153"/>
      <c r="LWF14" s="153"/>
      <c r="LWG14" s="153"/>
      <c r="LWH14" s="153"/>
      <c r="LWI14" s="153"/>
      <c r="LWJ14" s="153"/>
      <c r="LWK14" s="153"/>
      <c r="LWL14" s="153"/>
      <c r="LWM14" s="153"/>
      <c r="LWN14" s="153"/>
      <c r="LWO14" s="153"/>
      <c r="LWP14" s="153"/>
      <c r="LWQ14" s="153"/>
      <c r="LWR14" s="153"/>
      <c r="LWS14" s="153"/>
      <c r="LWT14" s="153"/>
      <c r="LWU14" s="153"/>
      <c r="LWV14" s="153"/>
      <c r="LWW14" s="153"/>
      <c r="LWX14" s="153"/>
      <c r="LWY14" s="153"/>
      <c r="LWZ14" s="153"/>
      <c r="LXA14" s="153"/>
      <c r="LXB14" s="153"/>
      <c r="LXC14" s="153"/>
      <c r="LXD14" s="153"/>
      <c r="LXE14" s="153"/>
      <c r="LXF14" s="153"/>
      <c r="LXG14" s="153"/>
      <c r="LXH14" s="153"/>
      <c r="LXI14" s="153"/>
      <c r="LXJ14" s="153"/>
      <c r="LXK14" s="153"/>
      <c r="LXL14" s="153"/>
      <c r="LXM14" s="153"/>
      <c r="LXN14" s="153"/>
      <c r="LXO14" s="153"/>
      <c r="LXP14" s="153"/>
      <c r="LXQ14" s="153"/>
      <c r="LXR14" s="153"/>
      <c r="LXS14" s="153"/>
      <c r="LXT14" s="153"/>
      <c r="LXU14" s="153"/>
      <c r="LXV14" s="153"/>
      <c r="LXW14" s="153"/>
      <c r="LXX14" s="153"/>
      <c r="LXY14" s="153"/>
      <c r="LXZ14" s="153"/>
      <c r="LYA14" s="153"/>
      <c r="LYB14" s="153"/>
      <c r="LYC14" s="153"/>
      <c r="LYD14" s="153"/>
      <c r="LYE14" s="153"/>
      <c r="LYF14" s="153"/>
      <c r="LYG14" s="153"/>
      <c r="LYH14" s="153"/>
      <c r="LYI14" s="153"/>
      <c r="LYJ14" s="153"/>
      <c r="LYK14" s="153"/>
      <c r="LYL14" s="153"/>
      <c r="LYM14" s="153"/>
      <c r="LYN14" s="153"/>
      <c r="LYO14" s="153"/>
      <c r="LYP14" s="153"/>
      <c r="LYQ14" s="153"/>
      <c r="LYR14" s="153"/>
      <c r="LYS14" s="153"/>
      <c r="LYT14" s="153"/>
      <c r="LYU14" s="153"/>
      <c r="LYV14" s="153"/>
      <c r="LYW14" s="153"/>
      <c r="LYX14" s="153"/>
      <c r="LYY14" s="153"/>
      <c r="LYZ14" s="153"/>
      <c r="LZA14" s="153"/>
      <c r="LZB14" s="153"/>
      <c r="LZC14" s="153"/>
      <c r="LZD14" s="153"/>
      <c r="LZE14" s="153"/>
      <c r="LZF14" s="153"/>
      <c r="LZG14" s="153"/>
      <c r="LZH14" s="153"/>
      <c r="LZI14" s="153"/>
      <c r="LZJ14" s="153"/>
      <c r="LZK14" s="153"/>
      <c r="LZL14" s="153"/>
      <c r="LZM14" s="153"/>
      <c r="LZN14" s="153"/>
      <c r="LZO14" s="153"/>
      <c r="LZP14" s="153"/>
      <c r="LZQ14" s="153"/>
      <c r="LZR14" s="153"/>
      <c r="LZS14" s="153"/>
      <c r="LZT14" s="153"/>
      <c r="LZU14" s="153"/>
      <c r="LZV14" s="153"/>
      <c r="LZW14" s="153"/>
      <c r="LZX14" s="153"/>
      <c r="LZY14" s="153"/>
      <c r="LZZ14" s="153"/>
      <c r="MAA14" s="153"/>
      <c r="MAB14" s="153"/>
      <c r="MAC14" s="153"/>
      <c r="MAD14" s="153"/>
      <c r="MAE14" s="153"/>
      <c r="MAF14" s="153"/>
      <c r="MAG14" s="153"/>
      <c r="MAH14" s="153"/>
      <c r="MAI14" s="153"/>
      <c r="MAJ14" s="153"/>
      <c r="MAK14" s="153"/>
      <c r="MAL14" s="153"/>
      <c r="MAM14" s="153"/>
      <c r="MAN14" s="153"/>
      <c r="MAO14" s="153"/>
      <c r="MAP14" s="153"/>
      <c r="MAQ14" s="153"/>
      <c r="MAR14" s="153"/>
      <c r="MAS14" s="153"/>
      <c r="MAT14" s="153"/>
      <c r="MAU14" s="153"/>
      <c r="MAV14" s="153"/>
      <c r="MAW14" s="153"/>
      <c r="MAX14" s="153"/>
      <c r="MAY14" s="153"/>
      <c r="MAZ14" s="153"/>
      <c r="MBA14" s="153"/>
      <c r="MBB14" s="153"/>
      <c r="MBC14" s="153"/>
      <c r="MBD14" s="153"/>
      <c r="MBE14" s="153"/>
      <c r="MBF14" s="153"/>
      <c r="MBG14" s="153"/>
      <c r="MBH14" s="153"/>
      <c r="MBI14" s="153"/>
      <c r="MBJ14" s="153"/>
      <c r="MBK14" s="153"/>
      <c r="MBL14" s="153"/>
      <c r="MBM14" s="153"/>
      <c r="MBN14" s="153"/>
      <c r="MBO14" s="153"/>
      <c r="MBP14" s="153"/>
      <c r="MBQ14" s="153"/>
      <c r="MBR14" s="153"/>
      <c r="MBS14" s="153"/>
      <c r="MBT14" s="153"/>
      <c r="MBU14" s="153"/>
      <c r="MBV14" s="153"/>
      <c r="MBW14" s="153"/>
      <c r="MBX14" s="153"/>
      <c r="MBY14" s="153"/>
      <c r="MBZ14" s="153"/>
      <c r="MCA14" s="153"/>
      <c r="MCB14" s="153"/>
      <c r="MCC14" s="153"/>
      <c r="MCD14" s="153"/>
      <c r="MCE14" s="153"/>
      <c r="MCF14" s="153"/>
      <c r="MCG14" s="153"/>
      <c r="MCH14" s="153"/>
      <c r="MCI14" s="153"/>
      <c r="MCJ14" s="153"/>
      <c r="MCK14" s="153"/>
      <c r="MCL14" s="153"/>
      <c r="MCM14" s="153"/>
      <c r="MCN14" s="153"/>
      <c r="MCO14" s="153"/>
      <c r="MCP14" s="153"/>
      <c r="MCQ14" s="153"/>
      <c r="MCR14" s="153"/>
      <c r="MCS14" s="153"/>
      <c r="MCT14" s="153"/>
      <c r="MCU14" s="153"/>
      <c r="MCV14" s="153"/>
      <c r="MCW14" s="153"/>
      <c r="MCX14" s="153"/>
      <c r="MCY14" s="153"/>
      <c r="MCZ14" s="153"/>
      <c r="MDA14" s="153"/>
      <c r="MDB14" s="153"/>
      <c r="MDC14" s="153"/>
      <c r="MDD14" s="153"/>
      <c r="MDE14" s="153"/>
      <c r="MDF14" s="153"/>
      <c r="MDG14" s="153"/>
      <c r="MDH14" s="153"/>
      <c r="MDI14" s="153"/>
      <c r="MDJ14" s="153"/>
      <c r="MDK14" s="153"/>
      <c r="MDL14" s="153"/>
      <c r="MDM14" s="153"/>
      <c r="MDN14" s="153"/>
      <c r="MDO14" s="153"/>
      <c r="MDP14" s="153"/>
      <c r="MDQ14" s="153"/>
      <c r="MDR14" s="153"/>
      <c r="MDS14" s="153"/>
      <c r="MDT14" s="153"/>
      <c r="MDU14" s="153"/>
      <c r="MDV14" s="153"/>
      <c r="MDW14" s="153"/>
      <c r="MDX14" s="153"/>
      <c r="MDY14" s="153"/>
      <c r="MDZ14" s="153"/>
      <c r="MEA14" s="153"/>
      <c r="MEB14" s="153"/>
      <c r="MEC14" s="153"/>
      <c r="MED14" s="153"/>
      <c r="MEE14" s="153"/>
      <c r="MEF14" s="153"/>
      <c r="MEG14" s="153"/>
      <c r="MEH14" s="153"/>
      <c r="MEI14" s="153"/>
      <c r="MEJ14" s="153"/>
      <c r="MEK14" s="153"/>
      <c r="MEL14" s="153"/>
      <c r="MEM14" s="153"/>
      <c r="MEN14" s="153"/>
      <c r="MEO14" s="153"/>
      <c r="MEP14" s="153"/>
      <c r="MEQ14" s="153"/>
      <c r="MER14" s="153"/>
      <c r="MES14" s="153"/>
      <c r="MET14" s="153"/>
      <c r="MEU14" s="153"/>
      <c r="MEV14" s="153"/>
      <c r="MEW14" s="153"/>
      <c r="MEX14" s="153"/>
      <c r="MEY14" s="153"/>
      <c r="MEZ14" s="153"/>
      <c r="MFA14" s="153"/>
      <c r="MFB14" s="153"/>
      <c r="MFC14" s="153"/>
      <c r="MFD14" s="153"/>
      <c r="MFE14" s="153"/>
      <c r="MFF14" s="153"/>
      <c r="MFG14" s="153"/>
      <c r="MFH14" s="153"/>
      <c r="MFI14" s="153"/>
      <c r="MFJ14" s="153"/>
      <c r="MFK14" s="153"/>
      <c r="MFL14" s="153"/>
      <c r="MFM14" s="153"/>
      <c r="MFN14" s="153"/>
      <c r="MFO14" s="153"/>
      <c r="MFP14" s="153"/>
      <c r="MFQ14" s="153"/>
      <c r="MFR14" s="153"/>
      <c r="MFS14" s="153"/>
      <c r="MFT14" s="153"/>
      <c r="MFU14" s="153"/>
      <c r="MFV14" s="153"/>
      <c r="MFW14" s="153"/>
      <c r="MFX14" s="153"/>
      <c r="MFY14" s="153"/>
      <c r="MFZ14" s="153"/>
      <c r="MGA14" s="153"/>
      <c r="MGB14" s="153"/>
      <c r="MGC14" s="153"/>
      <c r="MGD14" s="153"/>
      <c r="MGE14" s="153"/>
      <c r="MGF14" s="153"/>
      <c r="MGG14" s="153"/>
      <c r="MGH14" s="153"/>
      <c r="MGI14" s="153"/>
      <c r="MGJ14" s="153"/>
      <c r="MGK14" s="153"/>
      <c r="MGL14" s="153"/>
      <c r="MGM14" s="153"/>
      <c r="MGN14" s="153"/>
      <c r="MGO14" s="153"/>
      <c r="MGP14" s="153"/>
      <c r="MGQ14" s="153"/>
      <c r="MGR14" s="153"/>
      <c r="MGS14" s="153"/>
      <c r="MGT14" s="153"/>
      <c r="MGU14" s="153"/>
      <c r="MGV14" s="153"/>
      <c r="MGW14" s="153"/>
      <c r="MGX14" s="153"/>
      <c r="MGY14" s="153"/>
      <c r="MGZ14" s="153"/>
      <c r="MHA14" s="153"/>
      <c r="MHB14" s="153"/>
      <c r="MHC14" s="153"/>
      <c r="MHD14" s="153"/>
      <c r="MHE14" s="153"/>
      <c r="MHF14" s="153"/>
      <c r="MHG14" s="153"/>
      <c r="MHH14" s="153"/>
      <c r="MHI14" s="153"/>
      <c r="MHJ14" s="153"/>
      <c r="MHK14" s="153"/>
      <c r="MHL14" s="153"/>
      <c r="MHM14" s="153"/>
      <c r="MHN14" s="153"/>
      <c r="MHO14" s="153"/>
      <c r="MHP14" s="153"/>
      <c r="MHQ14" s="153"/>
      <c r="MHR14" s="153"/>
      <c r="MHS14" s="153"/>
      <c r="MHT14" s="153"/>
      <c r="MHU14" s="153"/>
      <c r="MHV14" s="153"/>
      <c r="MHW14" s="153"/>
      <c r="MHX14" s="153"/>
      <c r="MHY14" s="153"/>
      <c r="MHZ14" s="153"/>
      <c r="MIA14" s="153"/>
      <c r="MIB14" s="153"/>
      <c r="MIC14" s="153"/>
      <c r="MID14" s="153"/>
      <c r="MIE14" s="153"/>
      <c r="MIF14" s="153"/>
      <c r="MIG14" s="153"/>
      <c r="MIH14" s="153"/>
      <c r="MII14" s="153"/>
      <c r="MIJ14" s="153"/>
      <c r="MIK14" s="153"/>
      <c r="MIL14" s="153"/>
      <c r="MIM14" s="153"/>
      <c r="MIN14" s="153"/>
      <c r="MIO14" s="153"/>
      <c r="MIP14" s="153"/>
      <c r="MIQ14" s="153"/>
      <c r="MIR14" s="153"/>
      <c r="MIS14" s="153"/>
      <c r="MIT14" s="153"/>
      <c r="MIU14" s="153"/>
      <c r="MIV14" s="153"/>
      <c r="MIW14" s="153"/>
      <c r="MIX14" s="153"/>
      <c r="MIY14" s="153"/>
      <c r="MIZ14" s="153"/>
      <c r="MJA14" s="153"/>
      <c r="MJB14" s="153"/>
      <c r="MJC14" s="153"/>
      <c r="MJD14" s="153"/>
      <c r="MJE14" s="153"/>
      <c r="MJF14" s="153"/>
      <c r="MJG14" s="153"/>
      <c r="MJH14" s="153"/>
      <c r="MJI14" s="153"/>
      <c r="MJJ14" s="153"/>
      <c r="MJK14" s="153"/>
      <c r="MJL14" s="153"/>
      <c r="MJM14" s="153"/>
      <c r="MJN14" s="153"/>
      <c r="MJO14" s="153"/>
      <c r="MJP14" s="153"/>
      <c r="MJQ14" s="153"/>
      <c r="MJR14" s="153"/>
      <c r="MJS14" s="153"/>
      <c r="MJT14" s="153"/>
      <c r="MJU14" s="153"/>
      <c r="MJV14" s="153"/>
      <c r="MJW14" s="153"/>
      <c r="MJX14" s="153"/>
      <c r="MJY14" s="153"/>
      <c r="MJZ14" s="153"/>
      <c r="MKA14" s="153"/>
      <c r="MKB14" s="153"/>
      <c r="MKC14" s="153"/>
      <c r="MKD14" s="153"/>
      <c r="MKE14" s="153"/>
      <c r="MKF14" s="153"/>
      <c r="MKG14" s="153"/>
      <c r="MKH14" s="153"/>
      <c r="MKI14" s="153"/>
      <c r="MKJ14" s="153"/>
      <c r="MKK14" s="153"/>
      <c r="MKL14" s="153"/>
      <c r="MKM14" s="153"/>
      <c r="MKN14" s="153"/>
      <c r="MKO14" s="153"/>
      <c r="MKP14" s="153"/>
      <c r="MKQ14" s="153"/>
      <c r="MKR14" s="153"/>
      <c r="MKS14" s="153"/>
      <c r="MKT14" s="153"/>
      <c r="MKU14" s="153"/>
      <c r="MKV14" s="153"/>
      <c r="MKW14" s="153"/>
      <c r="MKX14" s="153"/>
      <c r="MKY14" s="153"/>
      <c r="MKZ14" s="153"/>
      <c r="MLA14" s="153"/>
      <c r="MLB14" s="153"/>
      <c r="MLC14" s="153"/>
      <c r="MLD14" s="153"/>
      <c r="MLE14" s="153"/>
      <c r="MLF14" s="153"/>
      <c r="MLG14" s="153"/>
      <c r="MLH14" s="153"/>
      <c r="MLI14" s="153"/>
      <c r="MLJ14" s="153"/>
      <c r="MLK14" s="153"/>
      <c r="MLL14" s="153"/>
      <c r="MLM14" s="153"/>
      <c r="MLN14" s="153"/>
      <c r="MLO14" s="153"/>
      <c r="MLP14" s="153"/>
      <c r="MLQ14" s="153"/>
      <c r="MLR14" s="153"/>
      <c r="MLS14" s="153"/>
      <c r="MLT14" s="153"/>
      <c r="MLU14" s="153"/>
      <c r="MLV14" s="153"/>
      <c r="MLW14" s="153"/>
      <c r="MLX14" s="153"/>
      <c r="MLY14" s="153"/>
      <c r="MLZ14" s="153"/>
      <c r="MMA14" s="153"/>
      <c r="MMB14" s="153"/>
      <c r="MMC14" s="153"/>
      <c r="MMD14" s="153"/>
      <c r="MME14" s="153"/>
      <c r="MMF14" s="153"/>
      <c r="MMG14" s="153"/>
      <c r="MMH14" s="153"/>
      <c r="MMI14" s="153"/>
      <c r="MMJ14" s="153"/>
      <c r="MMK14" s="153"/>
      <c r="MML14" s="153"/>
      <c r="MMM14" s="153"/>
      <c r="MMN14" s="153"/>
      <c r="MMO14" s="153"/>
      <c r="MMP14" s="153"/>
      <c r="MMQ14" s="153"/>
      <c r="MMR14" s="153"/>
      <c r="MMS14" s="153"/>
      <c r="MMT14" s="153"/>
      <c r="MMU14" s="153"/>
      <c r="MMV14" s="153"/>
      <c r="MMW14" s="153"/>
      <c r="MMX14" s="153"/>
      <c r="MMY14" s="153"/>
      <c r="MMZ14" s="153"/>
      <c r="MNA14" s="153"/>
      <c r="MNB14" s="153"/>
      <c r="MNC14" s="153"/>
      <c r="MND14" s="153"/>
      <c r="MNE14" s="153"/>
      <c r="MNF14" s="153"/>
      <c r="MNG14" s="153"/>
      <c r="MNH14" s="153"/>
      <c r="MNI14" s="153"/>
      <c r="MNJ14" s="153"/>
      <c r="MNK14" s="153"/>
      <c r="MNL14" s="153"/>
      <c r="MNM14" s="153"/>
      <c r="MNN14" s="153"/>
      <c r="MNO14" s="153"/>
      <c r="MNP14" s="153"/>
      <c r="MNQ14" s="153"/>
      <c r="MNR14" s="153"/>
      <c r="MNS14" s="153"/>
      <c r="MNT14" s="153"/>
      <c r="MNU14" s="153"/>
      <c r="MNV14" s="153"/>
      <c r="MNW14" s="153"/>
      <c r="MNX14" s="153"/>
      <c r="MNY14" s="153"/>
      <c r="MNZ14" s="153"/>
      <c r="MOA14" s="153"/>
      <c r="MOB14" s="153"/>
      <c r="MOC14" s="153"/>
      <c r="MOD14" s="153"/>
      <c r="MOE14" s="153"/>
      <c r="MOF14" s="153"/>
      <c r="MOG14" s="153"/>
      <c r="MOH14" s="153"/>
      <c r="MOI14" s="153"/>
      <c r="MOJ14" s="153"/>
      <c r="MOK14" s="153"/>
      <c r="MOL14" s="153"/>
      <c r="MOM14" s="153"/>
      <c r="MON14" s="153"/>
      <c r="MOO14" s="153"/>
      <c r="MOP14" s="153"/>
      <c r="MOQ14" s="153"/>
      <c r="MOR14" s="153"/>
      <c r="MOS14" s="153"/>
      <c r="MOT14" s="153"/>
      <c r="MOU14" s="153"/>
      <c r="MOV14" s="153"/>
      <c r="MOW14" s="153"/>
      <c r="MOX14" s="153"/>
      <c r="MOY14" s="153"/>
      <c r="MOZ14" s="153"/>
      <c r="MPA14" s="153"/>
      <c r="MPB14" s="153"/>
      <c r="MPC14" s="153"/>
      <c r="MPD14" s="153"/>
      <c r="MPE14" s="153"/>
      <c r="MPF14" s="153"/>
      <c r="MPG14" s="153"/>
      <c r="MPH14" s="153"/>
      <c r="MPI14" s="153"/>
      <c r="MPJ14" s="153"/>
      <c r="MPK14" s="153"/>
      <c r="MPL14" s="153"/>
      <c r="MPM14" s="153"/>
      <c r="MPN14" s="153"/>
      <c r="MPO14" s="153"/>
      <c r="MPP14" s="153"/>
      <c r="MPQ14" s="153"/>
      <c r="MPR14" s="153"/>
      <c r="MPS14" s="153"/>
      <c r="MPT14" s="153"/>
      <c r="MPU14" s="153"/>
      <c r="MPV14" s="153"/>
      <c r="MPW14" s="153"/>
      <c r="MPX14" s="153"/>
      <c r="MPY14" s="153"/>
      <c r="MPZ14" s="153"/>
      <c r="MQA14" s="153"/>
      <c r="MQB14" s="153"/>
      <c r="MQC14" s="153"/>
      <c r="MQD14" s="153"/>
      <c r="MQE14" s="153"/>
      <c r="MQF14" s="153"/>
      <c r="MQG14" s="153"/>
      <c r="MQH14" s="153"/>
      <c r="MQI14" s="153"/>
      <c r="MQJ14" s="153"/>
      <c r="MQK14" s="153"/>
      <c r="MQL14" s="153"/>
      <c r="MQM14" s="153"/>
      <c r="MQN14" s="153"/>
      <c r="MQO14" s="153"/>
      <c r="MQP14" s="153"/>
      <c r="MQQ14" s="153"/>
      <c r="MQR14" s="153"/>
      <c r="MQS14" s="153"/>
      <c r="MQT14" s="153"/>
      <c r="MQU14" s="153"/>
      <c r="MQV14" s="153"/>
      <c r="MQW14" s="153"/>
      <c r="MQX14" s="153"/>
      <c r="MQY14" s="153"/>
      <c r="MQZ14" s="153"/>
      <c r="MRA14" s="153"/>
      <c r="MRB14" s="153"/>
      <c r="MRC14" s="153"/>
      <c r="MRD14" s="153"/>
      <c r="MRE14" s="153"/>
      <c r="MRF14" s="153"/>
      <c r="MRG14" s="153"/>
      <c r="MRH14" s="153"/>
      <c r="MRI14" s="153"/>
      <c r="MRJ14" s="153"/>
      <c r="MRK14" s="153"/>
      <c r="MRL14" s="153"/>
      <c r="MRM14" s="153"/>
      <c r="MRN14" s="153"/>
      <c r="MRO14" s="153"/>
      <c r="MRP14" s="153"/>
      <c r="MRQ14" s="153"/>
      <c r="MRR14" s="153"/>
      <c r="MRS14" s="153"/>
      <c r="MRT14" s="153"/>
      <c r="MRU14" s="153"/>
      <c r="MRV14" s="153"/>
      <c r="MRW14" s="153"/>
      <c r="MRX14" s="153"/>
      <c r="MRY14" s="153"/>
      <c r="MRZ14" s="153"/>
      <c r="MSA14" s="153"/>
      <c r="MSB14" s="153"/>
      <c r="MSC14" s="153"/>
      <c r="MSD14" s="153"/>
      <c r="MSE14" s="153"/>
      <c r="MSF14" s="153"/>
      <c r="MSG14" s="153"/>
      <c r="MSH14" s="153"/>
      <c r="MSI14" s="153"/>
      <c r="MSJ14" s="153"/>
      <c r="MSK14" s="153"/>
      <c r="MSL14" s="153"/>
      <c r="MSM14" s="153"/>
      <c r="MSN14" s="153"/>
      <c r="MSO14" s="153"/>
      <c r="MSP14" s="153"/>
      <c r="MSQ14" s="153"/>
      <c r="MSR14" s="153"/>
      <c r="MSS14" s="153"/>
      <c r="MST14" s="153"/>
      <c r="MSU14" s="153"/>
      <c r="MSV14" s="153"/>
      <c r="MSW14" s="153"/>
      <c r="MSX14" s="153"/>
      <c r="MSY14" s="153"/>
      <c r="MSZ14" s="153"/>
      <c r="MTA14" s="153"/>
      <c r="MTB14" s="153"/>
      <c r="MTC14" s="153"/>
      <c r="MTD14" s="153"/>
      <c r="MTE14" s="153"/>
      <c r="MTF14" s="153"/>
      <c r="MTG14" s="153"/>
      <c r="MTH14" s="153"/>
      <c r="MTI14" s="153"/>
      <c r="MTJ14" s="153"/>
      <c r="MTK14" s="153"/>
      <c r="MTL14" s="153"/>
      <c r="MTM14" s="153"/>
      <c r="MTN14" s="153"/>
      <c r="MTO14" s="153"/>
      <c r="MTP14" s="153"/>
      <c r="MTQ14" s="153"/>
      <c r="MTR14" s="153"/>
      <c r="MTS14" s="153"/>
      <c r="MTT14" s="153"/>
      <c r="MTU14" s="153"/>
      <c r="MTV14" s="153"/>
      <c r="MTW14" s="153"/>
      <c r="MTX14" s="153"/>
      <c r="MTY14" s="153"/>
      <c r="MTZ14" s="153"/>
      <c r="MUA14" s="153"/>
      <c r="MUB14" s="153"/>
      <c r="MUC14" s="153"/>
      <c r="MUD14" s="153"/>
      <c r="MUE14" s="153"/>
      <c r="MUF14" s="153"/>
      <c r="MUG14" s="153"/>
      <c r="MUH14" s="153"/>
      <c r="MUI14" s="153"/>
      <c r="MUJ14" s="153"/>
      <c r="MUK14" s="153"/>
      <c r="MUL14" s="153"/>
      <c r="MUM14" s="153"/>
      <c r="MUN14" s="153"/>
      <c r="MUO14" s="153"/>
      <c r="MUP14" s="153"/>
      <c r="MUQ14" s="153"/>
      <c r="MUR14" s="153"/>
      <c r="MUS14" s="153"/>
      <c r="MUT14" s="153"/>
      <c r="MUU14" s="153"/>
      <c r="MUV14" s="153"/>
      <c r="MUW14" s="153"/>
      <c r="MUX14" s="153"/>
      <c r="MUY14" s="153"/>
      <c r="MUZ14" s="153"/>
      <c r="MVA14" s="153"/>
      <c r="MVB14" s="153"/>
      <c r="MVC14" s="153"/>
      <c r="MVD14" s="153"/>
      <c r="MVE14" s="153"/>
      <c r="MVF14" s="153"/>
      <c r="MVG14" s="153"/>
      <c r="MVH14" s="153"/>
      <c r="MVI14" s="153"/>
      <c r="MVJ14" s="153"/>
      <c r="MVK14" s="153"/>
      <c r="MVL14" s="153"/>
      <c r="MVM14" s="153"/>
      <c r="MVN14" s="153"/>
      <c r="MVO14" s="153"/>
      <c r="MVP14" s="153"/>
      <c r="MVQ14" s="153"/>
      <c r="MVR14" s="153"/>
      <c r="MVS14" s="153"/>
      <c r="MVT14" s="153"/>
      <c r="MVU14" s="153"/>
      <c r="MVV14" s="153"/>
      <c r="MVW14" s="153"/>
      <c r="MVX14" s="153"/>
      <c r="MVY14" s="153"/>
      <c r="MVZ14" s="153"/>
      <c r="MWA14" s="153"/>
      <c r="MWB14" s="153"/>
      <c r="MWC14" s="153"/>
      <c r="MWD14" s="153"/>
      <c r="MWE14" s="153"/>
      <c r="MWF14" s="153"/>
      <c r="MWG14" s="153"/>
      <c r="MWH14" s="153"/>
      <c r="MWI14" s="153"/>
      <c r="MWJ14" s="153"/>
      <c r="MWK14" s="153"/>
      <c r="MWL14" s="153"/>
      <c r="MWM14" s="153"/>
      <c r="MWN14" s="153"/>
      <c r="MWO14" s="153"/>
      <c r="MWP14" s="153"/>
      <c r="MWQ14" s="153"/>
      <c r="MWR14" s="153"/>
      <c r="MWS14" s="153"/>
      <c r="MWT14" s="153"/>
      <c r="MWU14" s="153"/>
      <c r="MWV14" s="153"/>
      <c r="MWW14" s="153"/>
      <c r="MWX14" s="153"/>
      <c r="MWY14" s="153"/>
      <c r="MWZ14" s="153"/>
      <c r="MXA14" s="153"/>
      <c r="MXB14" s="153"/>
      <c r="MXC14" s="153"/>
      <c r="MXD14" s="153"/>
      <c r="MXE14" s="153"/>
      <c r="MXF14" s="153"/>
      <c r="MXG14" s="153"/>
      <c r="MXH14" s="153"/>
      <c r="MXI14" s="153"/>
      <c r="MXJ14" s="153"/>
      <c r="MXK14" s="153"/>
      <c r="MXL14" s="153"/>
      <c r="MXM14" s="153"/>
      <c r="MXN14" s="153"/>
      <c r="MXO14" s="153"/>
      <c r="MXP14" s="153"/>
      <c r="MXQ14" s="153"/>
      <c r="MXR14" s="153"/>
      <c r="MXS14" s="153"/>
      <c r="MXT14" s="153"/>
      <c r="MXU14" s="153"/>
      <c r="MXV14" s="153"/>
      <c r="MXW14" s="153"/>
      <c r="MXX14" s="153"/>
      <c r="MXY14" s="153"/>
      <c r="MXZ14" s="153"/>
      <c r="MYA14" s="153"/>
      <c r="MYB14" s="153"/>
      <c r="MYC14" s="153"/>
      <c r="MYD14" s="153"/>
      <c r="MYE14" s="153"/>
      <c r="MYF14" s="153"/>
      <c r="MYG14" s="153"/>
      <c r="MYH14" s="153"/>
      <c r="MYI14" s="153"/>
      <c r="MYJ14" s="153"/>
      <c r="MYK14" s="153"/>
      <c r="MYL14" s="153"/>
      <c r="MYM14" s="153"/>
      <c r="MYN14" s="153"/>
      <c r="MYO14" s="153"/>
      <c r="MYP14" s="153"/>
      <c r="MYQ14" s="153"/>
      <c r="MYR14" s="153"/>
      <c r="MYS14" s="153"/>
      <c r="MYT14" s="153"/>
      <c r="MYU14" s="153"/>
      <c r="MYV14" s="153"/>
      <c r="MYW14" s="153"/>
      <c r="MYX14" s="153"/>
      <c r="MYY14" s="153"/>
      <c r="MYZ14" s="153"/>
      <c r="MZA14" s="153"/>
      <c r="MZB14" s="153"/>
      <c r="MZC14" s="153"/>
      <c r="MZD14" s="153"/>
      <c r="MZE14" s="153"/>
      <c r="MZF14" s="153"/>
      <c r="MZG14" s="153"/>
      <c r="MZH14" s="153"/>
      <c r="MZI14" s="153"/>
      <c r="MZJ14" s="153"/>
      <c r="MZK14" s="153"/>
      <c r="MZL14" s="153"/>
      <c r="MZM14" s="153"/>
      <c r="MZN14" s="153"/>
      <c r="MZO14" s="153"/>
      <c r="MZP14" s="153"/>
      <c r="MZQ14" s="153"/>
      <c r="MZR14" s="153"/>
      <c r="MZS14" s="153"/>
      <c r="MZT14" s="153"/>
      <c r="MZU14" s="153"/>
      <c r="MZV14" s="153"/>
      <c r="MZW14" s="153"/>
      <c r="MZX14" s="153"/>
      <c r="MZY14" s="153"/>
      <c r="MZZ14" s="153"/>
      <c r="NAA14" s="153"/>
      <c r="NAB14" s="153"/>
      <c r="NAC14" s="153"/>
      <c r="NAD14" s="153"/>
      <c r="NAE14" s="153"/>
      <c r="NAF14" s="153"/>
      <c r="NAG14" s="153"/>
      <c r="NAH14" s="153"/>
      <c r="NAI14" s="153"/>
      <c r="NAJ14" s="153"/>
      <c r="NAK14" s="153"/>
      <c r="NAL14" s="153"/>
      <c r="NAM14" s="153"/>
      <c r="NAN14" s="153"/>
      <c r="NAO14" s="153"/>
      <c r="NAP14" s="153"/>
      <c r="NAQ14" s="153"/>
      <c r="NAR14" s="153"/>
      <c r="NAS14" s="153"/>
      <c r="NAT14" s="153"/>
      <c r="NAU14" s="153"/>
      <c r="NAV14" s="153"/>
      <c r="NAW14" s="153"/>
      <c r="NAX14" s="153"/>
      <c r="NAY14" s="153"/>
      <c r="NAZ14" s="153"/>
      <c r="NBA14" s="153"/>
      <c r="NBB14" s="153"/>
      <c r="NBC14" s="153"/>
      <c r="NBD14" s="153"/>
      <c r="NBE14" s="153"/>
      <c r="NBF14" s="153"/>
      <c r="NBG14" s="153"/>
      <c r="NBH14" s="153"/>
      <c r="NBI14" s="153"/>
      <c r="NBJ14" s="153"/>
      <c r="NBK14" s="153"/>
      <c r="NBL14" s="153"/>
      <c r="NBM14" s="153"/>
      <c r="NBN14" s="153"/>
      <c r="NBO14" s="153"/>
      <c r="NBP14" s="153"/>
      <c r="NBQ14" s="153"/>
      <c r="NBR14" s="153"/>
      <c r="NBS14" s="153"/>
      <c r="NBT14" s="153"/>
      <c r="NBU14" s="153"/>
      <c r="NBV14" s="153"/>
      <c r="NBW14" s="153"/>
      <c r="NBX14" s="153"/>
      <c r="NBY14" s="153"/>
      <c r="NBZ14" s="153"/>
      <c r="NCA14" s="153"/>
      <c r="NCB14" s="153"/>
      <c r="NCC14" s="153"/>
      <c r="NCD14" s="153"/>
      <c r="NCE14" s="153"/>
      <c r="NCF14" s="153"/>
      <c r="NCG14" s="153"/>
      <c r="NCH14" s="153"/>
      <c r="NCI14" s="153"/>
      <c r="NCJ14" s="153"/>
      <c r="NCK14" s="153"/>
      <c r="NCL14" s="153"/>
      <c r="NCM14" s="153"/>
      <c r="NCN14" s="153"/>
      <c r="NCO14" s="153"/>
      <c r="NCP14" s="153"/>
      <c r="NCQ14" s="153"/>
      <c r="NCR14" s="153"/>
      <c r="NCS14" s="153"/>
      <c r="NCT14" s="153"/>
      <c r="NCU14" s="153"/>
      <c r="NCV14" s="153"/>
      <c r="NCW14" s="153"/>
      <c r="NCX14" s="153"/>
      <c r="NCY14" s="153"/>
      <c r="NCZ14" s="153"/>
      <c r="NDA14" s="153"/>
      <c r="NDB14" s="153"/>
      <c r="NDC14" s="153"/>
      <c r="NDD14" s="153"/>
      <c r="NDE14" s="153"/>
      <c r="NDF14" s="153"/>
      <c r="NDG14" s="153"/>
      <c r="NDH14" s="153"/>
      <c r="NDI14" s="153"/>
      <c r="NDJ14" s="153"/>
      <c r="NDK14" s="153"/>
      <c r="NDL14" s="153"/>
      <c r="NDM14" s="153"/>
      <c r="NDN14" s="153"/>
      <c r="NDO14" s="153"/>
      <c r="NDP14" s="153"/>
      <c r="NDQ14" s="153"/>
      <c r="NDR14" s="153"/>
      <c r="NDS14" s="153"/>
      <c r="NDT14" s="153"/>
      <c r="NDU14" s="153"/>
      <c r="NDV14" s="153"/>
      <c r="NDW14" s="153"/>
      <c r="NDX14" s="153"/>
      <c r="NDY14" s="153"/>
      <c r="NDZ14" s="153"/>
      <c r="NEA14" s="153"/>
      <c r="NEB14" s="153"/>
      <c r="NEC14" s="153"/>
      <c r="NED14" s="153"/>
      <c r="NEE14" s="153"/>
      <c r="NEF14" s="153"/>
      <c r="NEG14" s="153"/>
      <c r="NEH14" s="153"/>
      <c r="NEI14" s="153"/>
      <c r="NEJ14" s="153"/>
      <c r="NEK14" s="153"/>
      <c r="NEL14" s="153"/>
      <c r="NEM14" s="153"/>
      <c r="NEN14" s="153"/>
      <c r="NEO14" s="153"/>
      <c r="NEP14" s="153"/>
      <c r="NEQ14" s="153"/>
      <c r="NER14" s="153"/>
      <c r="NES14" s="153"/>
      <c r="NET14" s="153"/>
      <c r="NEU14" s="153"/>
      <c r="NEV14" s="153"/>
      <c r="NEW14" s="153"/>
      <c r="NEX14" s="153"/>
      <c r="NEY14" s="153"/>
      <c r="NEZ14" s="153"/>
      <c r="NFA14" s="153"/>
      <c r="NFB14" s="153"/>
      <c r="NFC14" s="153"/>
      <c r="NFD14" s="153"/>
      <c r="NFE14" s="153"/>
      <c r="NFF14" s="153"/>
      <c r="NFG14" s="153"/>
      <c r="NFH14" s="153"/>
      <c r="NFI14" s="153"/>
      <c r="NFJ14" s="153"/>
      <c r="NFK14" s="153"/>
      <c r="NFL14" s="153"/>
      <c r="NFM14" s="153"/>
      <c r="NFN14" s="153"/>
      <c r="NFO14" s="153"/>
      <c r="NFP14" s="153"/>
      <c r="NFQ14" s="153"/>
      <c r="NFR14" s="153"/>
      <c r="NFS14" s="153"/>
      <c r="NFT14" s="153"/>
      <c r="NFU14" s="153"/>
      <c r="NFV14" s="153"/>
      <c r="NFW14" s="153"/>
      <c r="NFX14" s="153"/>
      <c r="NFY14" s="153"/>
      <c r="NFZ14" s="153"/>
      <c r="NGA14" s="153"/>
      <c r="NGB14" s="153"/>
      <c r="NGC14" s="153"/>
      <c r="NGD14" s="153"/>
      <c r="NGE14" s="153"/>
      <c r="NGF14" s="153"/>
      <c r="NGG14" s="153"/>
      <c r="NGH14" s="153"/>
      <c r="NGI14" s="153"/>
      <c r="NGJ14" s="153"/>
      <c r="NGK14" s="153"/>
      <c r="NGL14" s="153"/>
      <c r="NGM14" s="153"/>
      <c r="NGN14" s="153"/>
      <c r="NGO14" s="153"/>
      <c r="NGP14" s="153"/>
      <c r="NGQ14" s="153"/>
      <c r="NGR14" s="153"/>
      <c r="NGS14" s="153"/>
      <c r="NGT14" s="153"/>
      <c r="NGU14" s="153"/>
      <c r="NGV14" s="153"/>
      <c r="NGW14" s="153"/>
      <c r="NGX14" s="153"/>
      <c r="NGY14" s="153"/>
      <c r="NGZ14" s="153"/>
      <c r="NHA14" s="153"/>
      <c r="NHB14" s="153"/>
      <c r="NHC14" s="153"/>
      <c r="NHD14" s="153"/>
      <c r="NHE14" s="153"/>
      <c r="NHF14" s="153"/>
      <c r="NHG14" s="153"/>
      <c r="NHH14" s="153"/>
      <c r="NHI14" s="153"/>
      <c r="NHJ14" s="153"/>
      <c r="NHK14" s="153"/>
      <c r="NHL14" s="153"/>
      <c r="NHM14" s="153"/>
      <c r="NHN14" s="153"/>
      <c r="NHO14" s="153"/>
      <c r="NHP14" s="153"/>
      <c r="NHQ14" s="153"/>
      <c r="NHR14" s="153"/>
      <c r="NHS14" s="153"/>
      <c r="NHT14" s="153"/>
      <c r="NHU14" s="153"/>
      <c r="NHV14" s="153"/>
      <c r="NHW14" s="153"/>
      <c r="NHX14" s="153"/>
      <c r="NHY14" s="153"/>
      <c r="NHZ14" s="153"/>
      <c r="NIA14" s="153"/>
      <c r="NIB14" s="153"/>
      <c r="NIC14" s="153"/>
      <c r="NID14" s="153"/>
      <c r="NIE14" s="153"/>
      <c r="NIF14" s="153"/>
      <c r="NIG14" s="153"/>
      <c r="NIH14" s="153"/>
      <c r="NII14" s="153"/>
      <c r="NIJ14" s="153"/>
      <c r="NIK14" s="153"/>
      <c r="NIL14" s="153"/>
      <c r="NIM14" s="153"/>
      <c r="NIN14" s="153"/>
      <c r="NIO14" s="153"/>
      <c r="NIP14" s="153"/>
      <c r="NIQ14" s="153"/>
      <c r="NIR14" s="153"/>
      <c r="NIS14" s="153"/>
      <c r="NIT14" s="153"/>
      <c r="NIU14" s="153"/>
      <c r="NIV14" s="153"/>
      <c r="NIW14" s="153"/>
      <c r="NIX14" s="153"/>
      <c r="NIY14" s="153"/>
      <c r="NIZ14" s="153"/>
      <c r="NJA14" s="153"/>
      <c r="NJB14" s="153"/>
      <c r="NJC14" s="153"/>
      <c r="NJD14" s="153"/>
      <c r="NJE14" s="153"/>
      <c r="NJF14" s="153"/>
      <c r="NJG14" s="153"/>
      <c r="NJH14" s="153"/>
      <c r="NJI14" s="153"/>
      <c r="NJJ14" s="153"/>
      <c r="NJK14" s="153"/>
      <c r="NJL14" s="153"/>
      <c r="NJM14" s="153"/>
      <c r="NJN14" s="153"/>
      <c r="NJO14" s="153"/>
      <c r="NJP14" s="153"/>
      <c r="NJQ14" s="153"/>
      <c r="NJR14" s="153"/>
      <c r="NJS14" s="153"/>
      <c r="NJT14" s="153"/>
      <c r="NJU14" s="153"/>
      <c r="NJV14" s="153"/>
      <c r="NJW14" s="153"/>
      <c r="NJX14" s="153"/>
      <c r="NJY14" s="153"/>
      <c r="NJZ14" s="153"/>
      <c r="NKA14" s="153"/>
      <c r="NKB14" s="153"/>
      <c r="NKC14" s="153"/>
      <c r="NKD14" s="153"/>
      <c r="NKE14" s="153"/>
      <c r="NKF14" s="153"/>
      <c r="NKG14" s="153"/>
      <c r="NKH14" s="153"/>
      <c r="NKI14" s="153"/>
      <c r="NKJ14" s="153"/>
      <c r="NKK14" s="153"/>
      <c r="NKL14" s="153"/>
      <c r="NKM14" s="153"/>
      <c r="NKN14" s="153"/>
      <c r="NKO14" s="153"/>
      <c r="NKP14" s="153"/>
      <c r="NKQ14" s="153"/>
      <c r="NKR14" s="153"/>
      <c r="NKS14" s="153"/>
      <c r="NKT14" s="153"/>
      <c r="NKU14" s="153"/>
      <c r="NKV14" s="153"/>
      <c r="NKW14" s="153"/>
      <c r="NKX14" s="153"/>
      <c r="NKY14" s="153"/>
      <c r="NKZ14" s="153"/>
      <c r="NLA14" s="153"/>
      <c r="NLB14" s="153"/>
      <c r="NLC14" s="153"/>
      <c r="NLD14" s="153"/>
      <c r="NLE14" s="153"/>
      <c r="NLF14" s="153"/>
      <c r="NLG14" s="153"/>
      <c r="NLH14" s="153"/>
      <c r="NLI14" s="153"/>
      <c r="NLJ14" s="153"/>
      <c r="NLK14" s="153"/>
      <c r="NLL14" s="153"/>
      <c r="NLM14" s="153"/>
      <c r="NLN14" s="153"/>
      <c r="NLO14" s="153"/>
      <c r="NLP14" s="153"/>
      <c r="NLQ14" s="153"/>
      <c r="NLR14" s="153"/>
      <c r="NLS14" s="153"/>
      <c r="NLT14" s="153"/>
      <c r="NLU14" s="153"/>
      <c r="NLV14" s="153"/>
      <c r="NLW14" s="153"/>
      <c r="NLX14" s="153"/>
      <c r="NLY14" s="153"/>
      <c r="NLZ14" s="153"/>
      <c r="NMA14" s="153"/>
      <c r="NMB14" s="153"/>
      <c r="NMC14" s="153"/>
      <c r="NMD14" s="153"/>
      <c r="NME14" s="153"/>
      <c r="NMF14" s="153"/>
      <c r="NMG14" s="153"/>
      <c r="NMH14" s="153"/>
      <c r="NMI14" s="153"/>
      <c r="NMJ14" s="153"/>
      <c r="NMK14" s="153"/>
      <c r="NML14" s="153"/>
      <c r="NMM14" s="153"/>
      <c r="NMN14" s="153"/>
      <c r="NMO14" s="153"/>
      <c r="NMP14" s="153"/>
      <c r="NMQ14" s="153"/>
      <c r="NMR14" s="153"/>
      <c r="NMS14" s="153"/>
      <c r="NMT14" s="153"/>
      <c r="NMU14" s="153"/>
      <c r="NMV14" s="153"/>
      <c r="NMW14" s="153"/>
      <c r="NMX14" s="153"/>
      <c r="NMY14" s="153"/>
      <c r="NMZ14" s="153"/>
      <c r="NNA14" s="153"/>
      <c r="NNB14" s="153"/>
      <c r="NNC14" s="153"/>
      <c r="NND14" s="153"/>
      <c r="NNE14" s="153"/>
      <c r="NNF14" s="153"/>
      <c r="NNG14" s="153"/>
      <c r="NNH14" s="153"/>
      <c r="NNI14" s="153"/>
      <c r="NNJ14" s="153"/>
      <c r="NNK14" s="153"/>
      <c r="NNL14" s="153"/>
      <c r="NNM14" s="153"/>
      <c r="NNN14" s="153"/>
      <c r="NNO14" s="153"/>
      <c r="NNP14" s="153"/>
      <c r="NNQ14" s="153"/>
      <c r="NNR14" s="153"/>
      <c r="NNS14" s="153"/>
      <c r="NNT14" s="153"/>
      <c r="NNU14" s="153"/>
      <c r="NNV14" s="153"/>
      <c r="NNW14" s="153"/>
      <c r="NNX14" s="153"/>
      <c r="NNY14" s="153"/>
      <c r="NNZ14" s="153"/>
      <c r="NOA14" s="153"/>
      <c r="NOB14" s="153"/>
      <c r="NOC14" s="153"/>
      <c r="NOD14" s="153"/>
      <c r="NOE14" s="153"/>
      <c r="NOF14" s="153"/>
      <c r="NOG14" s="153"/>
      <c r="NOH14" s="153"/>
      <c r="NOI14" s="153"/>
      <c r="NOJ14" s="153"/>
      <c r="NOK14" s="153"/>
      <c r="NOL14" s="153"/>
      <c r="NOM14" s="153"/>
      <c r="NON14" s="153"/>
      <c r="NOO14" s="153"/>
      <c r="NOP14" s="153"/>
      <c r="NOQ14" s="153"/>
      <c r="NOR14" s="153"/>
      <c r="NOS14" s="153"/>
      <c r="NOT14" s="153"/>
      <c r="NOU14" s="153"/>
      <c r="NOV14" s="153"/>
      <c r="NOW14" s="153"/>
      <c r="NOX14" s="153"/>
      <c r="NOY14" s="153"/>
      <c r="NOZ14" s="153"/>
      <c r="NPA14" s="153"/>
      <c r="NPB14" s="153"/>
      <c r="NPC14" s="153"/>
      <c r="NPD14" s="153"/>
      <c r="NPE14" s="153"/>
      <c r="NPF14" s="153"/>
      <c r="NPG14" s="153"/>
      <c r="NPH14" s="153"/>
      <c r="NPI14" s="153"/>
      <c r="NPJ14" s="153"/>
      <c r="NPK14" s="153"/>
      <c r="NPL14" s="153"/>
      <c r="NPM14" s="153"/>
      <c r="NPN14" s="153"/>
      <c r="NPO14" s="153"/>
      <c r="NPP14" s="153"/>
      <c r="NPQ14" s="153"/>
      <c r="NPR14" s="153"/>
      <c r="NPS14" s="153"/>
      <c r="NPT14" s="153"/>
      <c r="NPU14" s="153"/>
      <c r="NPV14" s="153"/>
      <c r="NPW14" s="153"/>
      <c r="NPX14" s="153"/>
      <c r="NPY14" s="153"/>
      <c r="NPZ14" s="153"/>
      <c r="NQA14" s="153"/>
      <c r="NQB14" s="153"/>
      <c r="NQC14" s="153"/>
      <c r="NQD14" s="153"/>
      <c r="NQE14" s="153"/>
      <c r="NQF14" s="153"/>
      <c r="NQG14" s="153"/>
      <c r="NQH14" s="153"/>
      <c r="NQI14" s="153"/>
      <c r="NQJ14" s="153"/>
      <c r="NQK14" s="153"/>
      <c r="NQL14" s="153"/>
      <c r="NQM14" s="153"/>
      <c r="NQN14" s="153"/>
      <c r="NQO14" s="153"/>
      <c r="NQP14" s="153"/>
      <c r="NQQ14" s="153"/>
      <c r="NQR14" s="153"/>
      <c r="NQS14" s="153"/>
      <c r="NQT14" s="153"/>
      <c r="NQU14" s="153"/>
      <c r="NQV14" s="153"/>
      <c r="NQW14" s="153"/>
      <c r="NQX14" s="153"/>
      <c r="NQY14" s="153"/>
      <c r="NQZ14" s="153"/>
      <c r="NRA14" s="153"/>
      <c r="NRB14" s="153"/>
      <c r="NRC14" s="153"/>
      <c r="NRD14" s="153"/>
      <c r="NRE14" s="153"/>
      <c r="NRF14" s="153"/>
      <c r="NRG14" s="153"/>
      <c r="NRH14" s="153"/>
      <c r="NRI14" s="153"/>
      <c r="NRJ14" s="153"/>
      <c r="NRK14" s="153"/>
      <c r="NRL14" s="153"/>
      <c r="NRM14" s="153"/>
      <c r="NRN14" s="153"/>
      <c r="NRO14" s="153"/>
      <c r="NRP14" s="153"/>
      <c r="NRQ14" s="153"/>
      <c r="NRR14" s="153"/>
      <c r="NRS14" s="153"/>
      <c r="NRT14" s="153"/>
      <c r="NRU14" s="153"/>
      <c r="NRV14" s="153"/>
      <c r="NRW14" s="153"/>
      <c r="NRX14" s="153"/>
      <c r="NRY14" s="153"/>
      <c r="NRZ14" s="153"/>
      <c r="NSA14" s="153"/>
      <c r="NSB14" s="153"/>
      <c r="NSC14" s="153"/>
      <c r="NSD14" s="153"/>
      <c r="NSE14" s="153"/>
      <c r="NSF14" s="153"/>
      <c r="NSG14" s="153"/>
      <c r="NSH14" s="153"/>
      <c r="NSI14" s="153"/>
      <c r="NSJ14" s="153"/>
      <c r="NSK14" s="153"/>
      <c r="NSL14" s="153"/>
      <c r="NSM14" s="153"/>
      <c r="NSN14" s="153"/>
      <c r="NSO14" s="153"/>
      <c r="NSP14" s="153"/>
      <c r="NSQ14" s="153"/>
      <c r="NSR14" s="153"/>
      <c r="NSS14" s="153"/>
      <c r="NST14" s="153"/>
      <c r="NSU14" s="153"/>
      <c r="NSV14" s="153"/>
      <c r="NSW14" s="153"/>
      <c r="NSX14" s="153"/>
      <c r="NSY14" s="153"/>
      <c r="NSZ14" s="153"/>
      <c r="NTA14" s="153"/>
      <c r="NTB14" s="153"/>
      <c r="NTC14" s="153"/>
      <c r="NTD14" s="153"/>
      <c r="NTE14" s="153"/>
      <c r="NTF14" s="153"/>
      <c r="NTG14" s="153"/>
      <c r="NTH14" s="153"/>
      <c r="NTI14" s="153"/>
      <c r="NTJ14" s="153"/>
      <c r="NTK14" s="153"/>
      <c r="NTL14" s="153"/>
      <c r="NTM14" s="153"/>
      <c r="NTN14" s="153"/>
      <c r="NTO14" s="153"/>
      <c r="NTP14" s="153"/>
      <c r="NTQ14" s="153"/>
      <c r="NTR14" s="153"/>
      <c r="NTS14" s="153"/>
      <c r="NTT14" s="153"/>
      <c r="NTU14" s="153"/>
      <c r="NTV14" s="153"/>
      <c r="NTW14" s="153"/>
      <c r="NTX14" s="153"/>
      <c r="NTY14" s="153"/>
      <c r="NTZ14" s="153"/>
      <c r="NUA14" s="153"/>
      <c r="NUB14" s="153"/>
      <c r="NUC14" s="153"/>
      <c r="NUD14" s="153"/>
      <c r="NUE14" s="153"/>
      <c r="NUF14" s="153"/>
      <c r="NUG14" s="153"/>
      <c r="NUH14" s="153"/>
      <c r="NUI14" s="153"/>
      <c r="NUJ14" s="153"/>
      <c r="NUK14" s="153"/>
      <c r="NUL14" s="153"/>
      <c r="NUM14" s="153"/>
      <c r="NUN14" s="153"/>
      <c r="NUO14" s="153"/>
      <c r="NUP14" s="153"/>
      <c r="NUQ14" s="153"/>
      <c r="NUR14" s="153"/>
      <c r="NUS14" s="153"/>
      <c r="NUT14" s="153"/>
      <c r="NUU14" s="153"/>
      <c r="NUV14" s="153"/>
      <c r="NUW14" s="153"/>
      <c r="NUX14" s="153"/>
      <c r="NUY14" s="153"/>
      <c r="NUZ14" s="153"/>
      <c r="NVA14" s="153"/>
      <c r="NVB14" s="153"/>
      <c r="NVC14" s="153"/>
      <c r="NVD14" s="153"/>
      <c r="NVE14" s="153"/>
      <c r="NVF14" s="153"/>
      <c r="NVG14" s="153"/>
      <c r="NVH14" s="153"/>
      <c r="NVI14" s="153"/>
      <c r="NVJ14" s="153"/>
      <c r="NVK14" s="153"/>
      <c r="NVL14" s="153"/>
      <c r="NVM14" s="153"/>
      <c r="NVN14" s="153"/>
      <c r="NVO14" s="153"/>
      <c r="NVP14" s="153"/>
      <c r="NVQ14" s="153"/>
      <c r="NVR14" s="153"/>
      <c r="NVS14" s="153"/>
      <c r="NVT14" s="153"/>
      <c r="NVU14" s="153"/>
      <c r="NVV14" s="153"/>
      <c r="NVW14" s="153"/>
      <c r="NVX14" s="153"/>
      <c r="NVY14" s="153"/>
      <c r="NVZ14" s="153"/>
      <c r="NWA14" s="153"/>
      <c r="NWB14" s="153"/>
      <c r="NWC14" s="153"/>
      <c r="NWD14" s="153"/>
      <c r="NWE14" s="153"/>
      <c r="NWF14" s="153"/>
      <c r="NWG14" s="153"/>
      <c r="NWH14" s="153"/>
      <c r="NWI14" s="153"/>
      <c r="NWJ14" s="153"/>
      <c r="NWK14" s="153"/>
      <c r="NWL14" s="153"/>
      <c r="NWM14" s="153"/>
      <c r="NWN14" s="153"/>
      <c r="NWO14" s="153"/>
      <c r="NWP14" s="153"/>
      <c r="NWQ14" s="153"/>
      <c r="NWR14" s="153"/>
      <c r="NWS14" s="153"/>
      <c r="NWT14" s="153"/>
      <c r="NWU14" s="153"/>
      <c r="NWV14" s="153"/>
      <c r="NWW14" s="153"/>
      <c r="NWX14" s="153"/>
      <c r="NWY14" s="153"/>
      <c r="NWZ14" s="153"/>
      <c r="NXA14" s="153"/>
      <c r="NXB14" s="153"/>
      <c r="NXC14" s="153"/>
      <c r="NXD14" s="153"/>
      <c r="NXE14" s="153"/>
      <c r="NXF14" s="153"/>
      <c r="NXG14" s="153"/>
      <c r="NXH14" s="153"/>
      <c r="NXI14" s="153"/>
      <c r="NXJ14" s="153"/>
      <c r="NXK14" s="153"/>
      <c r="NXL14" s="153"/>
      <c r="NXM14" s="153"/>
      <c r="NXN14" s="153"/>
      <c r="NXO14" s="153"/>
      <c r="NXP14" s="153"/>
      <c r="NXQ14" s="153"/>
      <c r="NXR14" s="153"/>
      <c r="NXS14" s="153"/>
      <c r="NXT14" s="153"/>
      <c r="NXU14" s="153"/>
      <c r="NXV14" s="153"/>
      <c r="NXW14" s="153"/>
      <c r="NXX14" s="153"/>
      <c r="NXY14" s="153"/>
      <c r="NXZ14" s="153"/>
      <c r="NYA14" s="153"/>
      <c r="NYB14" s="153"/>
      <c r="NYC14" s="153"/>
      <c r="NYD14" s="153"/>
      <c r="NYE14" s="153"/>
      <c r="NYF14" s="153"/>
      <c r="NYG14" s="153"/>
      <c r="NYH14" s="153"/>
      <c r="NYI14" s="153"/>
      <c r="NYJ14" s="153"/>
      <c r="NYK14" s="153"/>
      <c r="NYL14" s="153"/>
      <c r="NYM14" s="153"/>
      <c r="NYN14" s="153"/>
      <c r="NYO14" s="153"/>
      <c r="NYP14" s="153"/>
      <c r="NYQ14" s="153"/>
      <c r="NYR14" s="153"/>
      <c r="NYS14" s="153"/>
      <c r="NYT14" s="153"/>
      <c r="NYU14" s="153"/>
      <c r="NYV14" s="153"/>
      <c r="NYW14" s="153"/>
      <c r="NYX14" s="153"/>
      <c r="NYY14" s="153"/>
      <c r="NYZ14" s="153"/>
      <c r="NZA14" s="153"/>
      <c r="NZB14" s="153"/>
      <c r="NZC14" s="153"/>
      <c r="NZD14" s="153"/>
      <c r="NZE14" s="153"/>
      <c r="NZF14" s="153"/>
      <c r="NZG14" s="153"/>
      <c r="NZH14" s="153"/>
      <c r="NZI14" s="153"/>
      <c r="NZJ14" s="153"/>
      <c r="NZK14" s="153"/>
      <c r="NZL14" s="153"/>
      <c r="NZM14" s="153"/>
      <c r="NZN14" s="153"/>
      <c r="NZO14" s="153"/>
      <c r="NZP14" s="153"/>
      <c r="NZQ14" s="153"/>
      <c r="NZR14" s="153"/>
      <c r="NZS14" s="153"/>
      <c r="NZT14" s="153"/>
      <c r="NZU14" s="153"/>
      <c r="NZV14" s="153"/>
      <c r="NZW14" s="153"/>
      <c r="NZX14" s="153"/>
      <c r="NZY14" s="153"/>
      <c r="NZZ14" s="153"/>
      <c r="OAA14" s="153"/>
      <c r="OAB14" s="153"/>
      <c r="OAC14" s="153"/>
      <c r="OAD14" s="153"/>
      <c r="OAE14" s="153"/>
      <c r="OAF14" s="153"/>
      <c r="OAG14" s="153"/>
      <c r="OAH14" s="153"/>
      <c r="OAI14" s="153"/>
      <c r="OAJ14" s="153"/>
      <c r="OAK14" s="153"/>
      <c r="OAL14" s="153"/>
      <c r="OAM14" s="153"/>
      <c r="OAN14" s="153"/>
      <c r="OAO14" s="153"/>
      <c r="OAP14" s="153"/>
      <c r="OAQ14" s="153"/>
      <c r="OAR14" s="153"/>
      <c r="OAS14" s="153"/>
      <c r="OAT14" s="153"/>
      <c r="OAU14" s="153"/>
      <c r="OAV14" s="153"/>
      <c r="OAW14" s="153"/>
      <c r="OAX14" s="153"/>
      <c r="OAY14" s="153"/>
      <c r="OAZ14" s="153"/>
      <c r="OBA14" s="153"/>
      <c r="OBB14" s="153"/>
      <c r="OBC14" s="153"/>
      <c r="OBD14" s="153"/>
      <c r="OBE14" s="153"/>
      <c r="OBF14" s="153"/>
      <c r="OBG14" s="153"/>
      <c r="OBH14" s="153"/>
      <c r="OBI14" s="153"/>
      <c r="OBJ14" s="153"/>
      <c r="OBK14" s="153"/>
      <c r="OBL14" s="153"/>
      <c r="OBM14" s="153"/>
      <c r="OBN14" s="153"/>
      <c r="OBO14" s="153"/>
      <c r="OBP14" s="153"/>
      <c r="OBQ14" s="153"/>
      <c r="OBR14" s="153"/>
      <c r="OBS14" s="153"/>
      <c r="OBT14" s="153"/>
      <c r="OBU14" s="153"/>
      <c r="OBV14" s="153"/>
      <c r="OBW14" s="153"/>
      <c r="OBX14" s="153"/>
      <c r="OBY14" s="153"/>
      <c r="OBZ14" s="153"/>
      <c r="OCA14" s="153"/>
      <c r="OCB14" s="153"/>
      <c r="OCC14" s="153"/>
      <c r="OCD14" s="153"/>
      <c r="OCE14" s="153"/>
      <c r="OCF14" s="153"/>
      <c r="OCG14" s="153"/>
      <c r="OCH14" s="153"/>
      <c r="OCI14" s="153"/>
      <c r="OCJ14" s="153"/>
      <c r="OCK14" s="153"/>
      <c r="OCL14" s="153"/>
      <c r="OCM14" s="153"/>
      <c r="OCN14" s="153"/>
      <c r="OCO14" s="153"/>
      <c r="OCP14" s="153"/>
      <c r="OCQ14" s="153"/>
      <c r="OCR14" s="153"/>
      <c r="OCS14" s="153"/>
      <c r="OCT14" s="153"/>
      <c r="OCU14" s="153"/>
      <c r="OCV14" s="153"/>
      <c r="OCW14" s="153"/>
      <c r="OCX14" s="153"/>
      <c r="OCY14" s="153"/>
      <c r="OCZ14" s="153"/>
      <c r="ODA14" s="153"/>
      <c r="ODB14" s="153"/>
      <c r="ODC14" s="153"/>
      <c r="ODD14" s="153"/>
      <c r="ODE14" s="153"/>
      <c r="ODF14" s="153"/>
      <c r="ODG14" s="153"/>
      <c r="ODH14" s="153"/>
      <c r="ODI14" s="153"/>
      <c r="ODJ14" s="153"/>
      <c r="ODK14" s="153"/>
      <c r="ODL14" s="153"/>
      <c r="ODM14" s="153"/>
      <c r="ODN14" s="153"/>
      <c r="ODO14" s="153"/>
      <c r="ODP14" s="153"/>
      <c r="ODQ14" s="153"/>
      <c r="ODR14" s="153"/>
      <c r="ODS14" s="153"/>
      <c r="ODT14" s="153"/>
      <c r="ODU14" s="153"/>
      <c r="ODV14" s="153"/>
      <c r="ODW14" s="153"/>
      <c r="ODX14" s="153"/>
      <c r="ODY14" s="153"/>
      <c r="ODZ14" s="153"/>
      <c r="OEA14" s="153"/>
      <c r="OEB14" s="153"/>
      <c r="OEC14" s="153"/>
      <c r="OED14" s="153"/>
      <c r="OEE14" s="153"/>
      <c r="OEF14" s="153"/>
      <c r="OEG14" s="153"/>
      <c r="OEH14" s="153"/>
      <c r="OEI14" s="153"/>
      <c r="OEJ14" s="153"/>
      <c r="OEK14" s="153"/>
      <c r="OEL14" s="153"/>
      <c r="OEM14" s="153"/>
      <c r="OEN14" s="153"/>
      <c r="OEO14" s="153"/>
      <c r="OEP14" s="153"/>
      <c r="OEQ14" s="153"/>
      <c r="OER14" s="153"/>
      <c r="OES14" s="153"/>
      <c r="OET14" s="153"/>
      <c r="OEU14" s="153"/>
      <c r="OEV14" s="153"/>
      <c r="OEW14" s="153"/>
      <c r="OEX14" s="153"/>
      <c r="OEY14" s="153"/>
      <c r="OEZ14" s="153"/>
      <c r="OFA14" s="153"/>
      <c r="OFB14" s="153"/>
      <c r="OFC14" s="153"/>
      <c r="OFD14" s="153"/>
      <c r="OFE14" s="153"/>
      <c r="OFF14" s="153"/>
      <c r="OFG14" s="153"/>
      <c r="OFH14" s="153"/>
      <c r="OFI14" s="153"/>
      <c r="OFJ14" s="153"/>
      <c r="OFK14" s="153"/>
      <c r="OFL14" s="153"/>
      <c r="OFM14" s="153"/>
      <c r="OFN14" s="153"/>
      <c r="OFO14" s="153"/>
      <c r="OFP14" s="153"/>
      <c r="OFQ14" s="153"/>
      <c r="OFR14" s="153"/>
      <c r="OFS14" s="153"/>
      <c r="OFT14" s="153"/>
      <c r="OFU14" s="153"/>
      <c r="OFV14" s="153"/>
      <c r="OFW14" s="153"/>
      <c r="OFX14" s="153"/>
      <c r="OFY14" s="153"/>
      <c r="OFZ14" s="153"/>
      <c r="OGA14" s="153"/>
      <c r="OGB14" s="153"/>
      <c r="OGC14" s="153"/>
      <c r="OGD14" s="153"/>
      <c r="OGE14" s="153"/>
      <c r="OGF14" s="153"/>
      <c r="OGG14" s="153"/>
      <c r="OGH14" s="153"/>
      <c r="OGI14" s="153"/>
      <c r="OGJ14" s="153"/>
      <c r="OGK14" s="153"/>
      <c r="OGL14" s="153"/>
      <c r="OGM14" s="153"/>
      <c r="OGN14" s="153"/>
      <c r="OGO14" s="153"/>
      <c r="OGP14" s="153"/>
      <c r="OGQ14" s="153"/>
      <c r="OGR14" s="153"/>
      <c r="OGS14" s="153"/>
      <c r="OGT14" s="153"/>
      <c r="OGU14" s="153"/>
      <c r="OGV14" s="153"/>
      <c r="OGW14" s="153"/>
      <c r="OGX14" s="153"/>
      <c r="OGY14" s="153"/>
      <c r="OGZ14" s="153"/>
      <c r="OHA14" s="153"/>
      <c r="OHB14" s="153"/>
      <c r="OHC14" s="153"/>
      <c r="OHD14" s="153"/>
      <c r="OHE14" s="153"/>
      <c r="OHF14" s="153"/>
      <c r="OHG14" s="153"/>
      <c r="OHH14" s="153"/>
      <c r="OHI14" s="153"/>
      <c r="OHJ14" s="153"/>
      <c r="OHK14" s="153"/>
      <c r="OHL14" s="153"/>
      <c r="OHM14" s="153"/>
      <c r="OHN14" s="153"/>
      <c r="OHO14" s="153"/>
      <c r="OHP14" s="153"/>
      <c r="OHQ14" s="153"/>
      <c r="OHR14" s="153"/>
      <c r="OHS14" s="153"/>
      <c r="OHT14" s="153"/>
      <c r="OHU14" s="153"/>
      <c r="OHV14" s="153"/>
      <c r="OHW14" s="153"/>
      <c r="OHX14" s="153"/>
      <c r="OHY14" s="153"/>
      <c r="OHZ14" s="153"/>
      <c r="OIA14" s="153"/>
      <c r="OIB14" s="153"/>
      <c r="OIC14" s="153"/>
      <c r="OID14" s="153"/>
      <c r="OIE14" s="153"/>
      <c r="OIF14" s="153"/>
      <c r="OIG14" s="153"/>
      <c r="OIH14" s="153"/>
      <c r="OII14" s="153"/>
      <c r="OIJ14" s="153"/>
      <c r="OIK14" s="153"/>
      <c r="OIL14" s="153"/>
      <c r="OIM14" s="153"/>
      <c r="OIN14" s="153"/>
      <c r="OIO14" s="153"/>
      <c r="OIP14" s="153"/>
      <c r="OIQ14" s="153"/>
      <c r="OIR14" s="153"/>
      <c r="OIS14" s="153"/>
      <c r="OIT14" s="153"/>
      <c r="OIU14" s="153"/>
      <c r="OIV14" s="153"/>
      <c r="OIW14" s="153"/>
      <c r="OIX14" s="153"/>
      <c r="OIY14" s="153"/>
      <c r="OIZ14" s="153"/>
      <c r="OJA14" s="153"/>
      <c r="OJB14" s="153"/>
      <c r="OJC14" s="153"/>
      <c r="OJD14" s="153"/>
      <c r="OJE14" s="153"/>
      <c r="OJF14" s="153"/>
      <c r="OJG14" s="153"/>
      <c r="OJH14" s="153"/>
      <c r="OJI14" s="153"/>
      <c r="OJJ14" s="153"/>
      <c r="OJK14" s="153"/>
      <c r="OJL14" s="153"/>
      <c r="OJM14" s="153"/>
      <c r="OJN14" s="153"/>
      <c r="OJO14" s="153"/>
      <c r="OJP14" s="153"/>
      <c r="OJQ14" s="153"/>
      <c r="OJR14" s="153"/>
      <c r="OJS14" s="153"/>
      <c r="OJT14" s="153"/>
      <c r="OJU14" s="153"/>
      <c r="OJV14" s="153"/>
      <c r="OJW14" s="153"/>
      <c r="OJX14" s="153"/>
      <c r="OJY14" s="153"/>
      <c r="OJZ14" s="153"/>
      <c r="OKA14" s="153"/>
      <c r="OKB14" s="153"/>
      <c r="OKC14" s="153"/>
      <c r="OKD14" s="153"/>
      <c r="OKE14" s="153"/>
      <c r="OKF14" s="153"/>
      <c r="OKG14" s="153"/>
      <c r="OKH14" s="153"/>
      <c r="OKI14" s="153"/>
      <c r="OKJ14" s="153"/>
      <c r="OKK14" s="153"/>
      <c r="OKL14" s="153"/>
      <c r="OKM14" s="153"/>
      <c r="OKN14" s="153"/>
      <c r="OKO14" s="153"/>
      <c r="OKP14" s="153"/>
      <c r="OKQ14" s="153"/>
      <c r="OKR14" s="153"/>
      <c r="OKS14" s="153"/>
      <c r="OKT14" s="153"/>
      <c r="OKU14" s="153"/>
      <c r="OKV14" s="153"/>
      <c r="OKW14" s="153"/>
      <c r="OKX14" s="153"/>
      <c r="OKY14" s="153"/>
      <c r="OKZ14" s="153"/>
      <c r="OLA14" s="153"/>
      <c r="OLB14" s="153"/>
      <c r="OLC14" s="153"/>
      <c r="OLD14" s="153"/>
      <c r="OLE14" s="153"/>
      <c r="OLF14" s="153"/>
      <c r="OLG14" s="153"/>
      <c r="OLH14" s="153"/>
      <c r="OLI14" s="153"/>
      <c r="OLJ14" s="153"/>
      <c r="OLK14" s="153"/>
      <c r="OLL14" s="153"/>
      <c r="OLM14" s="153"/>
      <c r="OLN14" s="153"/>
      <c r="OLO14" s="153"/>
      <c r="OLP14" s="153"/>
      <c r="OLQ14" s="153"/>
      <c r="OLR14" s="153"/>
      <c r="OLS14" s="153"/>
      <c r="OLT14" s="153"/>
      <c r="OLU14" s="153"/>
      <c r="OLV14" s="153"/>
      <c r="OLW14" s="153"/>
      <c r="OLX14" s="153"/>
      <c r="OLY14" s="153"/>
      <c r="OLZ14" s="153"/>
      <c r="OMA14" s="153"/>
      <c r="OMB14" s="153"/>
      <c r="OMC14" s="153"/>
      <c r="OMD14" s="153"/>
      <c r="OME14" s="153"/>
      <c r="OMF14" s="153"/>
      <c r="OMG14" s="153"/>
      <c r="OMH14" s="153"/>
      <c r="OMI14" s="153"/>
      <c r="OMJ14" s="153"/>
      <c r="OMK14" s="153"/>
      <c r="OML14" s="153"/>
      <c r="OMM14" s="153"/>
      <c r="OMN14" s="153"/>
      <c r="OMO14" s="153"/>
      <c r="OMP14" s="153"/>
      <c r="OMQ14" s="153"/>
      <c r="OMR14" s="153"/>
      <c r="OMS14" s="153"/>
      <c r="OMT14" s="153"/>
      <c r="OMU14" s="153"/>
      <c r="OMV14" s="153"/>
      <c r="OMW14" s="153"/>
      <c r="OMX14" s="153"/>
      <c r="OMY14" s="153"/>
      <c r="OMZ14" s="153"/>
      <c r="ONA14" s="153"/>
      <c r="ONB14" s="153"/>
      <c r="ONC14" s="153"/>
      <c r="OND14" s="153"/>
      <c r="ONE14" s="153"/>
      <c r="ONF14" s="153"/>
      <c r="ONG14" s="153"/>
      <c r="ONH14" s="153"/>
      <c r="ONI14" s="153"/>
      <c r="ONJ14" s="153"/>
      <c r="ONK14" s="153"/>
      <c r="ONL14" s="153"/>
      <c r="ONM14" s="153"/>
      <c r="ONN14" s="153"/>
      <c r="ONO14" s="153"/>
      <c r="ONP14" s="153"/>
      <c r="ONQ14" s="153"/>
      <c r="ONR14" s="153"/>
      <c r="ONS14" s="153"/>
      <c r="ONT14" s="153"/>
      <c r="ONU14" s="153"/>
      <c r="ONV14" s="153"/>
      <c r="ONW14" s="153"/>
      <c r="ONX14" s="153"/>
      <c r="ONY14" s="153"/>
      <c r="ONZ14" s="153"/>
      <c r="OOA14" s="153"/>
      <c r="OOB14" s="153"/>
      <c r="OOC14" s="153"/>
      <c r="OOD14" s="153"/>
      <c r="OOE14" s="153"/>
      <c r="OOF14" s="153"/>
      <c r="OOG14" s="153"/>
      <c r="OOH14" s="153"/>
      <c r="OOI14" s="153"/>
      <c r="OOJ14" s="153"/>
      <c r="OOK14" s="153"/>
      <c r="OOL14" s="153"/>
      <c r="OOM14" s="153"/>
      <c r="OON14" s="153"/>
      <c r="OOO14" s="153"/>
      <c r="OOP14" s="153"/>
      <c r="OOQ14" s="153"/>
      <c r="OOR14" s="153"/>
      <c r="OOS14" s="153"/>
      <c r="OOT14" s="153"/>
      <c r="OOU14" s="153"/>
      <c r="OOV14" s="153"/>
      <c r="OOW14" s="153"/>
      <c r="OOX14" s="153"/>
      <c r="OOY14" s="153"/>
      <c r="OOZ14" s="153"/>
      <c r="OPA14" s="153"/>
      <c r="OPB14" s="153"/>
      <c r="OPC14" s="153"/>
      <c r="OPD14" s="153"/>
      <c r="OPE14" s="153"/>
      <c r="OPF14" s="153"/>
      <c r="OPG14" s="153"/>
      <c r="OPH14" s="153"/>
      <c r="OPI14" s="153"/>
      <c r="OPJ14" s="153"/>
      <c r="OPK14" s="153"/>
      <c r="OPL14" s="153"/>
      <c r="OPM14" s="153"/>
      <c r="OPN14" s="153"/>
      <c r="OPO14" s="153"/>
      <c r="OPP14" s="153"/>
      <c r="OPQ14" s="153"/>
      <c r="OPR14" s="153"/>
      <c r="OPS14" s="153"/>
      <c r="OPT14" s="153"/>
      <c r="OPU14" s="153"/>
      <c r="OPV14" s="153"/>
      <c r="OPW14" s="153"/>
      <c r="OPX14" s="153"/>
      <c r="OPY14" s="153"/>
      <c r="OPZ14" s="153"/>
      <c r="OQA14" s="153"/>
      <c r="OQB14" s="153"/>
      <c r="OQC14" s="153"/>
      <c r="OQD14" s="153"/>
      <c r="OQE14" s="153"/>
      <c r="OQF14" s="153"/>
      <c r="OQG14" s="153"/>
      <c r="OQH14" s="153"/>
      <c r="OQI14" s="153"/>
      <c r="OQJ14" s="153"/>
      <c r="OQK14" s="153"/>
      <c r="OQL14" s="153"/>
      <c r="OQM14" s="153"/>
      <c r="OQN14" s="153"/>
      <c r="OQO14" s="153"/>
      <c r="OQP14" s="153"/>
      <c r="OQQ14" s="153"/>
      <c r="OQR14" s="153"/>
      <c r="OQS14" s="153"/>
      <c r="OQT14" s="153"/>
      <c r="OQU14" s="153"/>
      <c r="OQV14" s="153"/>
      <c r="OQW14" s="153"/>
      <c r="OQX14" s="153"/>
      <c r="OQY14" s="153"/>
      <c r="OQZ14" s="153"/>
      <c r="ORA14" s="153"/>
      <c r="ORB14" s="153"/>
      <c r="ORC14" s="153"/>
      <c r="ORD14" s="153"/>
      <c r="ORE14" s="153"/>
      <c r="ORF14" s="153"/>
      <c r="ORG14" s="153"/>
      <c r="ORH14" s="153"/>
      <c r="ORI14" s="153"/>
      <c r="ORJ14" s="153"/>
      <c r="ORK14" s="153"/>
      <c r="ORL14" s="153"/>
      <c r="ORM14" s="153"/>
      <c r="ORN14" s="153"/>
      <c r="ORO14" s="153"/>
      <c r="ORP14" s="153"/>
      <c r="ORQ14" s="153"/>
      <c r="ORR14" s="153"/>
      <c r="ORS14" s="153"/>
      <c r="ORT14" s="153"/>
      <c r="ORU14" s="153"/>
      <c r="ORV14" s="153"/>
      <c r="ORW14" s="153"/>
      <c r="ORX14" s="153"/>
      <c r="ORY14" s="153"/>
      <c r="ORZ14" s="153"/>
      <c r="OSA14" s="153"/>
      <c r="OSB14" s="153"/>
      <c r="OSC14" s="153"/>
      <c r="OSD14" s="153"/>
      <c r="OSE14" s="153"/>
      <c r="OSF14" s="153"/>
      <c r="OSG14" s="153"/>
      <c r="OSH14" s="153"/>
      <c r="OSI14" s="153"/>
      <c r="OSJ14" s="153"/>
      <c r="OSK14" s="153"/>
      <c r="OSL14" s="153"/>
      <c r="OSM14" s="153"/>
      <c r="OSN14" s="153"/>
      <c r="OSO14" s="153"/>
      <c r="OSP14" s="153"/>
      <c r="OSQ14" s="153"/>
      <c r="OSR14" s="153"/>
      <c r="OSS14" s="153"/>
      <c r="OST14" s="153"/>
      <c r="OSU14" s="153"/>
      <c r="OSV14" s="153"/>
      <c r="OSW14" s="153"/>
      <c r="OSX14" s="153"/>
      <c r="OSY14" s="153"/>
      <c r="OSZ14" s="153"/>
      <c r="OTA14" s="153"/>
      <c r="OTB14" s="153"/>
      <c r="OTC14" s="153"/>
      <c r="OTD14" s="153"/>
      <c r="OTE14" s="153"/>
      <c r="OTF14" s="153"/>
      <c r="OTG14" s="153"/>
      <c r="OTH14" s="153"/>
      <c r="OTI14" s="153"/>
      <c r="OTJ14" s="153"/>
      <c r="OTK14" s="153"/>
      <c r="OTL14" s="153"/>
      <c r="OTM14" s="153"/>
      <c r="OTN14" s="153"/>
      <c r="OTO14" s="153"/>
      <c r="OTP14" s="153"/>
      <c r="OTQ14" s="153"/>
      <c r="OTR14" s="153"/>
      <c r="OTS14" s="153"/>
      <c r="OTT14" s="153"/>
      <c r="OTU14" s="153"/>
      <c r="OTV14" s="153"/>
      <c r="OTW14" s="153"/>
      <c r="OTX14" s="153"/>
      <c r="OTY14" s="153"/>
      <c r="OTZ14" s="153"/>
      <c r="OUA14" s="153"/>
      <c r="OUB14" s="153"/>
      <c r="OUC14" s="153"/>
      <c r="OUD14" s="153"/>
      <c r="OUE14" s="153"/>
      <c r="OUF14" s="153"/>
      <c r="OUG14" s="153"/>
      <c r="OUH14" s="153"/>
      <c r="OUI14" s="153"/>
      <c r="OUJ14" s="153"/>
      <c r="OUK14" s="153"/>
      <c r="OUL14" s="153"/>
      <c r="OUM14" s="153"/>
      <c r="OUN14" s="153"/>
      <c r="OUO14" s="153"/>
      <c r="OUP14" s="153"/>
      <c r="OUQ14" s="153"/>
      <c r="OUR14" s="153"/>
      <c r="OUS14" s="153"/>
      <c r="OUT14" s="153"/>
      <c r="OUU14" s="153"/>
      <c r="OUV14" s="153"/>
      <c r="OUW14" s="153"/>
      <c r="OUX14" s="153"/>
      <c r="OUY14" s="153"/>
      <c r="OUZ14" s="153"/>
      <c r="OVA14" s="153"/>
      <c r="OVB14" s="153"/>
      <c r="OVC14" s="153"/>
      <c r="OVD14" s="153"/>
      <c r="OVE14" s="153"/>
      <c r="OVF14" s="153"/>
      <c r="OVG14" s="153"/>
      <c r="OVH14" s="153"/>
      <c r="OVI14" s="153"/>
      <c r="OVJ14" s="153"/>
      <c r="OVK14" s="153"/>
      <c r="OVL14" s="153"/>
      <c r="OVM14" s="153"/>
      <c r="OVN14" s="153"/>
      <c r="OVO14" s="153"/>
      <c r="OVP14" s="153"/>
      <c r="OVQ14" s="153"/>
      <c r="OVR14" s="153"/>
      <c r="OVS14" s="153"/>
      <c r="OVT14" s="153"/>
      <c r="OVU14" s="153"/>
      <c r="OVV14" s="153"/>
      <c r="OVW14" s="153"/>
      <c r="OVX14" s="153"/>
      <c r="OVY14" s="153"/>
      <c r="OVZ14" s="153"/>
      <c r="OWA14" s="153"/>
      <c r="OWB14" s="153"/>
      <c r="OWC14" s="153"/>
      <c r="OWD14" s="153"/>
      <c r="OWE14" s="153"/>
      <c r="OWF14" s="153"/>
      <c r="OWG14" s="153"/>
      <c r="OWH14" s="153"/>
      <c r="OWI14" s="153"/>
      <c r="OWJ14" s="153"/>
      <c r="OWK14" s="153"/>
      <c r="OWL14" s="153"/>
      <c r="OWM14" s="153"/>
      <c r="OWN14" s="153"/>
      <c r="OWO14" s="153"/>
      <c r="OWP14" s="153"/>
      <c r="OWQ14" s="153"/>
      <c r="OWR14" s="153"/>
      <c r="OWS14" s="153"/>
      <c r="OWT14" s="153"/>
      <c r="OWU14" s="153"/>
      <c r="OWV14" s="153"/>
      <c r="OWW14" s="153"/>
      <c r="OWX14" s="153"/>
      <c r="OWY14" s="153"/>
      <c r="OWZ14" s="153"/>
      <c r="OXA14" s="153"/>
      <c r="OXB14" s="153"/>
      <c r="OXC14" s="153"/>
      <c r="OXD14" s="153"/>
      <c r="OXE14" s="153"/>
      <c r="OXF14" s="153"/>
      <c r="OXG14" s="153"/>
      <c r="OXH14" s="153"/>
      <c r="OXI14" s="153"/>
      <c r="OXJ14" s="153"/>
      <c r="OXK14" s="153"/>
      <c r="OXL14" s="153"/>
      <c r="OXM14" s="153"/>
      <c r="OXN14" s="153"/>
      <c r="OXO14" s="153"/>
      <c r="OXP14" s="153"/>
      <c r="OXQ14" s="153"/>
      <c r="OXR14" s="153"/>
      <c r="OXS14" s="153"/>
      <c r="OXT14" s="153"/>
      <c r="OXU14" s="153"/>
      <c r="OXV14" s="153"/>
      <c r="OXW14" s="153"/>
      <c r="OXX14" s="153"/>
      <c r="OXY14" s="153"/>
      <c r="OXZ14" s="153"/>
      <c r="OYA14" s="153"/>
      <c r="OYB14" s="153"/>
      <c r="OYC14" s="153"/>
      <c r="OYD14" s="153"/>
      <c r="OYE14" s="153"/>
      <c r="OYF14" s="153"/>
      <c r="OYG14" s="153"/>
      <c r="OYH14" s="153"/>
      <c r="OYI14" s="153"/>
      <c r="OYJ14" s="153"/>
      <c r="OYK14" s="153"/>
      <c r="OYL14" s="153"/>
      <c r="OYM14" s="153"/>
      <c r="OYN14" s="153"/>
      <c r="OYO14" s="153"/>
      <c r="OYP14" s="153"/>
      <c r="OYQ14" s="153"/>
      <c r="OYR14" s="153"/>
      <c r="OYS14" s="153"/>
      <c r="OYT14" s="153"/>
      <c r="OYU14" s="153"/>
      <c r="OYV14" s="153"/>
      <c r="OYW14" s="153"/>
      <c r="OYX14" s="153"/>
      <c r="OYY14" s="153"/>
      <c r="OYZ14" s="153"/>
      <c r="OZA14" s="153"/>
      <c r="OZB14" s="153"/>
      <c r="OZC14" s="153"/>
      <c r="OZD14" s="153"/>
      <c r="OZE14" s="153"/>
      <c r="OZF14" s="153"/>
      <c r="OZG14" s="153"/>
      <c r="OZH14" s="153"/>
      <c r="OZI14" s="153"/>
      <c r="OZJ14" s="153"/>
      <c r="OZK14" s="153"/>
      <c r="OZL14" s="153"/>
      <c r="OZM14" s="153"/>
      <c r="OZN14" s="153"/>
      <c r="OZO14" s="153"/>
      <c r="OZP14" s="153"/>
      <c r="OZQ14" s="153"/>
      <c r="OZR14" s="153"/>
      <c r="OZS14" s="153"/>
      <c r="OZT14" s="153"/>
      <c r="OZU14" s="153"/>
      <c r="OZV14" s="153"/>
      <c r="OZW14" s="153"/>
      <c r="OZX14" s="153"/>
      <c r="OZY14" s="153"/>
      <c r="OZZ14" s="153"/>
      <c r="PAA14" s="153"/>
      <c r="PAB14" s="153"/>
      <c r="PAC14" s="153"/>
      <c r="PAD14" s="153"/>
      <c r="PAE14" s="153"/>
      <c r="PAF14" s="153"/>
      <c r="PAG14" s="153"/>
      <c r="PAH14" s="153"/>
      <c r="PAI14" s="153"/>
      <c r="PAJ14" s="153"/>
      <c r="PAK14" s="153"/>
      <c r="PAL14" s="153"/>
      <c r="PAM14" s="153"/>
      <c r="PAN14" s="153"/>
      <c r="PAO14" s="153"/>
      <c r="PAP14" s="153"/>
      <c r="PAQ14" s="153"/>
      <c r="PAR14" s="153"/>
      <c r="PAS14" s="153"/>
      <c r="PAT14" s="153"/>
      <c r="PAU14" s="153"/>
      <c r="PAV14" s="153"/>
      <c r="PAW14" s="153"/>
      <c r="PAX14" s="153"/>
      <c r="PAY14" s="153"/>
      <c r="PAZ14" s="153"/>
      <c r="PBA14" s="153"/>
      <c r="PBB14" s="153"/>
      <c r="PBC14" s="153"/>
      <c r="PBD14" s="153"/>
      <c r="PBE14" s="153"/>
      <c r="PBF14" s="153"/>
      <c r="PBG14" s="153"/>
      <c r="PBH14" s="153"/>
      <c r="PBI14" s="153"/>
      <c r="PBJ14" s="153"/>
      <c r="PBK14" s="153"/>
      <c r="PBL14" s="153"/>
      <c r="PBM14" s="153"/>
      <c r="PBN14" s="153"/>
      <c r="PBO14" s="153"/>
      <c r="PBP14" s="153"/>
      <c r="PBQ14" s="153"/>
      <c r="PBR14" s="153"/>
      <c r="PBS14" s="153"/>
      <c r="PBT14" s="153"/>
      <c r="PBU14" s="153"/>
      <c r="PBV14" s="153"/>
      <c r="PBW14" s="153"/>
      <c r="PBX14" s="153"/>
      <c r="PBY14" s="153"/>
      <c r="PBZ14" s="153"/>
      <c r="PCA14" s="153"/>
      <c r="PCB14" s="153"/>
      <c r="PCC14" s="153"/>
      <c r="PCD14" s="153"/>
      <c r="PCE14" s="153"/>
      <c r="PCF14" s="153"/>
      <c r="PCG14" s="153"/>
      <c r="PCH14" s="153"/>
      <c r="PCI14" s="153"/>
      <c r="PCJ14" s="153"/>
      <c r="PCK14" s="153"/>
      <c r="PCL14" s="153"/>
      <c r="PCM14" s="153"/>
      <c r="PCN14" s="153"/>
      <c r="PCO14" s="153"/>
      <c r="PCP14" s="153"/>
      <c r="PCQ14" s="153"/>
      <c r="PCR14" s="153"/>
      <c r="PCS14" s="153"/>
      <c r="PCT14" s="153"/>
      <c r="PCU14" s="153"/>
      <c r="PCV14" s="153"/>
      <c r="PCW14" s="153"/>
      <c r="PCX14" s="153"/>
      <c r="PCY14" s="153"/>
      <c r="PCZ14" s="153"/>
      <c r="PDA14" s="153"/>
      <c r="PDB14" s="153"/>
      <c r="PDC14" s="153"/>
      <c r="PDD14" s="153"/>
      <c r="PDE14" s="153"/>
      <c r="PDF14" s="153"/>
      <c r="PDG14" s="153"/>
      <c r="PDH14" s="153"/>
      <c r="PDI14" s="153"/>
      <c r="PDJ14" s="153"/>
      <c r="PDK14" s="153"/>
      <c r="PDL14" s="153"/>
      <c r="PDM14" s="153"/>
      <c r="PDN14" s="153"/>
      <c r="PDO14" s="153"/>
      <c r="PDP14" s="153"/>
      <c r="PDQ14" s="153"/>
      <c r="PDR14" s="153"/>
      <c r="PDS14" s="153"/>
      <c r="PDT14" s="153"/>
      <c r="PDU14" s="153"/>
      <c r="PDV14" s="153"/>
      <c r="PDW14" s="153"/>
      <c r="PDX14" s="153"/>
      <c r="PDY14" s="153"/>
      <c r="PDZ14" s="153"/>
      <c r="PEA14" s="153"/>
      <c r="PEB14" s="153"/>
      <c r="PEC14" s="153"/>
      <c r="PED14" s="153"/>
      <c r="PEE14" s="153"/>
      <c r="PEF14" s="153"/>
      <c r="PEG14" s="153"/>
      <c r="PEH14" s="153"/>
      <c r="PEI14" s="153"/>
      <c r="PEJ14" s="153"/>
      <c r="PEK14" s="153"/>
      <c r="PEL14" s="153"/>
      <c r="PEM14" s="153"/>
      <c r="PEN14" s="153"/>
      <c r="PEO14" s="153"/>
      <c r="PEP14" s="153"/>
      <c r="PEQ14" s="153"/>
      <c r="PER14" s="153"/>
      <c r="PES14" s="153"/>
      <c r="PET14" s="153"/>
      <c r="PEU14" s="153"/>
      <c r="PEV14" s="153"/>
      <c r="PEW14" s="153"/>
      <c r="PEX14" s="153"/>
      <c r="PEY14" s="153"/>
      <c r="PEZ14" s="153"/>
      <c r="PFA14" s="153"/>
      <c r="PFB14" s="153"/>
      <c r="PFC14" s="153"/>
      <c r="PFD14" s="153"/>
      <c r="PFE14" s="153"/>
      <c r="PFF14" s="153"/>
      <c r="PFG14" s="153"/>
      <c r="PFH14" s="153"/>
      <c r="PFI14" s="153"/>
      <c r="PFJ14" s="153"/>
      <c r="PFK14" s="153"/>
      <c r="PFL14" s="153"/>
      <c r="PFM14" s="153"/>
      <c r="PFN14" s="153"/>
      <c r="PFO14" s="153"/>
      <c r="PFP14" s="153"/>
      <c r="PFQ14" s="153"/>
      <c r="PFR14" s="153"/>
      <c r="PFS14" s="153"/>
      <c r="PFT14" s="153"/>
      <c r="PFU14" s="153"/>
      <c r="PFV14" s="153"/>
      <c r="PFW14" s="153"/>
      <c r="PFX14" s="153"/>
      <c r="PFY14" s="153"/>
      <c r="PFZ14" s="153"/>
      <c r="PGA14" s="153"/>
      <c r="PGB14" s="153"/>
      <c r="PGC14" s="153"/>
      <c r="PGD14" s="153"/>
      <c r="PGE14" s="153"/>
      <c r="PGF14" s="153"/>
      <c r="PGG14" s="153"/>
      <c r="PGH14" s="153"/>
      <c r="PGI14" s="153"/>
      <c r="PGJ14" s="153"/>
      <c r="PGK14" s="153"/>
      <c r="PGL14" s="153"/>
      <c r="PGM14" s="153"/>
      <c r="PGN14" s="153"/>
      <c r="PGO14" s="153"/>
      <c r="PGP14" s="153"/>
      <c r="PGQ14" s="153"/>
      <c r="PGR14" s="153"/>
      <c r="PGS14" s="153"/>
      <c r="PGT14" s="153"/>
      <c r="PGU14" s="153"/>
      <c r="PGV14" s="153"/>
      <c r="PGW14" s="153"/>
      <c r="PGX14" s="153"/>
      <c r="PGY14" s="153"/>
      <c r="PGZ14" s="153"/>
      <c r="PHA14" s="153"/>
      <c r="PHB14" s="153"/>
      <c r="PHC14" s="153"/>
      <c r="PHD14" s="153"/>
      <c r="PHE14" s="153"/>
      <c r="PHF14" s="153"/>
      <c r="PHG14" s="153"/>
      <c r="PHH14" s="153"/>
      <c r="PHI14" s="153"/>
      <c r="PHJ14" s="153"/>
      <c r="PHK14" s="153"/>
      <c r="PHL14" s="153"/>
      <c r="PHM14" s="153"/>
      <c r="PHN14" s="153"/>
      <c r="PHO14" s="153"/>
      <c r="PHP14" s="153"/>
      <c r="PHQ14" s="153"/>
      <c r="PHR14" s="153"/>
      <c r="PHS14" s="153"/>
      <c r="PHT14" s="153"/>
      <c r="PHU14" s="153"/>
      <c r="PHV14" s="153"/>
      <c r="PHW14" s="153"/>
      <c r="PHX14" s="153"/>
      <c r="PHY14" s="153"/>
      <c r="PHZ14" s="153"/>
      <c r="PIA14" s="153"/>
      <c r="PIB14" s="153"/>
      <c r="PIC14" s="153"/>
      <c r="PID14" s="153"/>
      <c r="PIE14" s="153"/>
      <c r="PIF14" s="153"/>
      <c r="PIG14" s="153"/>
      <c r="PIH14" s="153"/>
      <c r="PII14" s="153"/>
      <c r="PIJ14" s="153"/>
      <c r="PIK14" s="153"/>
      <c r="PIL14" s="153"/>
      <c r="PIM14" s="153"/>
      <c r="PIN14" s="153"/>
      <c r="PIO14" s="153"/>
      <c r="PIP14" s="153"/>
      <c r="PIQ14" s="153"/>
      <c r="PIR14" s="153"/>
      <c r="PIS14" s="153"/>
      <c r="PIT14" s="153"/>
      <c r="PIU14" s="153"/>
      <c r="PIV14" s="153"/>
      <c r="PIW14" s="153"/>
      <c r="PIX14" s="153"/>
      <c r="PIY14" s="153"/>
      <c r="PIZ14" s="153"/>
      <c r="PJA14" s="153"/>
      <c r="PJB14" s="153"/>
      <c r="PJC14" s="153"/>
      <c r="PJD14" s="153"/>
      <c r="PJE14" s="153"/>
      <c r="PJF14" s="153"/>
      <c r="PJG14" s="153"/>
      <c r="PJH14" s="153"/>
      <c r="PJI14" s="153"/>
      <c r="PJJ14" s="153"/>
      <c r="PJK14" s="153"/>
      <c r="PJL14" s="153"/>
      <c r="PJM14" s="153"/>
      <c r="PJN14" s="153"/>
      <c r="PJO14" s="153"/>
      <c r="PJP14" s="153"/>
      <c r="PJQ14" s="153"/>
      <c r="PJR14" s="153"/>
      <c r="PJS14" s="153"/>
      <c r="PJT14" s="153"/>
      <c r="PJU14" s="153"/>
      <c r="PJV14" s="153"/>
      <c r="PJW14" s="153"/>
      <c r="PJX14" s="153"/>
      <c r="PJY14" s="153"/>
      <c r="PJZ14" s="153"/>
      <c r="PKA14" s="153"/>
      <c r="PKB14" s="153"/>
      <c r="PKC14" s="153"/>
      <c r="PKD14" s="153"/>
      <c r="PKE14" s="153"/>
      <c r="PKF14" s="153"/>
      <c r="PKG14" s="153"/>
      <c r="PKH14" s="153"/>
      <c r="PKI14" s="153"/>
      <c r="PKJ14" s="153"/>
      <c r="PKK14" s="153"/>
      <c r="PKL14" s="153"/>
      <c r="PKM14" s="153"/>
      <c r="PKN14" s="153"/>
      <c r="PKO14" s="153"/>
      <c r="PKP14" s="153"/>
      <c r="PKQ14" s="153"/>
      <c r="PKR14" s="153"/>
      <c r="PKS14" s="153"/>
      <c r="PKT14" s="153"/>
      <c r="PKU14" s="153"/>
      <c r="PKV14" s="153"/>
      <c r="PKW14" s="153"/>
      <c r="PKX14" s="153"/>
      <c r="PKY14" s="153"/>
      <c r="PKZ14" s="153"/>
      <c r="PLA14" s="153"/>
      <c r="PLB14" s="153"/>
      <c r="PLC14" s="153"/>
      <c r="PLD14" s="153"/>
      <c r="PLE14" s="153"/>
      <c r="PLF14" s="153"/>
      <c r="PLG14" s="153"/>
      <c r="PLH14" s="153"/>
      <c r="PLI14" s="153"/>
      <c r="PLJ14" s="153"/>
      <c r="PLK14" s="153"/>
      <c r="PLL14" s="153"/>
      <c r="PLM14" s="153"/>
      <c r="PLN14" s="153"/>
      <c r="PLO14" s="153"/>
      <c r="PLP14" s="153"/>
      <c r="PLQ14" s="153"/>
      <c r="PLR14" s="153"/>
      <c r="PLS14" s="153"/>
      <c r="PLT14" s="153"/>
      <c r="PLU14" s="153"/>
      <c r="PLV14" s="153"/>
      <c r="PLW14" s="153"/>
      <c r="PLX14" s="153"/>
      <c r="PLY14" s="153"/>
      <c r="PLZ14" s="153"/>
      <c r="PMA14" s="153"/>
      <c r="PMB14" s="153"/>
      <c r="PMC14" s="153"/>
      <c r="PMD14" s="153"/>
      <c r="PME14" s="153"/>
      <c r="PMF14" s="153"/>
      <c r="PMG14" s="153"/>
      <c r="PMH14" s="153"/>
      <c r="PMI14" s="153"/>
      <c r="PMJ14" s="153"/>
      <c r="PMK14" s="153"/>
      <c r="PML14" s="153"/>
      <c r="PMM14" s="153"/>
      <c r="PMN14" s="153"/>
      <c r="PMO14" s="153"/>
      <c r="PMP14" s="153"/>
      <c r="PMQ14" s="153"/>
      <c r="PMR14" s="153"/>
      <c r="PMS14" s="153"/>
      <c r="PMT14" s="153"/>
      <c r="PMU14" s="153"/>
      <c r="PMV14" s="153"/>
      <c r="PMW14" s="153"/>
      <c r="PMX14" s="153"/>
      <c r="PMY14" s="153"/>
      <c r="PMZ14" s="153"/>
      <c r="PNA14" s="153"/>
      <c r="PNB14" s="153"/>
      <c r="PNC14" s="153"/>
      <c r="PND14" s="153"/>
      <c r="PNE14" s="153"/>
      <c r="PNF14" s="153"/>
      <c r="PNG14" s="153"/>
      <c r="PNH14" s="153"/>
      <c r="PNI14" s="153"/>
      <c r="PNJ14" s="153"/>
      <c r="PNK14" s="153"/>
      <c r="PNL14" s="153"/>
      <c r="PNM14" s="153"/>
      <c r="PNN14" s="153"/>
      <c r="PNO14" s="153"/>
      <c r="PNP14" s="153"/>
      <c r="PNQ14" s="153"/>
      <c r="PNR14" s="153"/>
      <c r="PNS14" s="153"/>
      <c r="PNT14" s="153"/>
      <c r="PNU14" s="153"/>
      <c r="PNV14" s="153"/>
      <c r="PNW14" s="153"/>
      <c r="PNX14" s="153"/>
      <c r="PNY14" s="153"/>
      <c r="PNZ14" s="153"/>
      <c r="POA14" s="153"/>
      <c r="POB14" s="153"/>
      <c r="POC14" s="153"/>
      <c r="POD14" s="153"/>
      <c r="POE14" s="153"/>
      <c r="POF14" s="153"/>
      <c r="POG14" s="153"/>
      <c r="POH14" s="153"/>
      <c r="POI14" s="153"/>
      <c r="POJ14" s="153"/>
      <c r="POK14" s="153"/>
      <c r="POL14" s="153"/>
      <c r="POM14" s="153"/>
      <c r="PON14" s="153"/>
      <c r="POO14" s="153"/>
      <c r="POP14" s="153"/>
      <c r="POQ14" s="153"/>
      <c r="POR14" s="153"/>
      <c r="POS14" s="153"/>
      <c r="POT14" s="153"/>
      <c r="POU14" s="153"/>
      <c r="POV14" s="153"/>
      <c r="POW14" s="153"/>
      <c r="POX14" s="153"/>
      <c r="POY14" s="153"/>
      <c r="POZ14" s="153"/>
      <c r="PPA14" s="153"/>
      <c r="PPB14" s="153"/>
      <c r="PPC14" s="153"/>
      <c r="PPD14" s="153"/>
      <c r="PPE14" s="153"/>
      <c r="PPF14" s="153"/>
      <c r="PPG14" s="153"/>
      <c r="PPH14" s="153"/>
      <c r="PPI14" s="153"/>
      <c r="PPJ14" s="153"/>
      <c r="PPK14" s="153"/>
      <c r="PPL14" s="153"/>
      <c r="PPM14" s="153"/>
      <c r="PPN14" s="153"/>
      <c r="PPO14" s="153"/>
      <c r="PPP14" s="153"/>
      <c r="PPQ14" s="153"/>
      <c r="PPR14" s="153"/>
      <c r="PPS14" s="153"/>
      <c r="PPT14" s="153"/>
      <c r="PPU14" s="153"/>
      <c r="PPV14" s="153"/>
      <c r="PPW14" s="153"/>
      <c r="PPX14" s="153"/>
      <c r="PPY14" s="153"/>
      <c r="PPZ14" s="153"/>
      <c r="PQA14" s="153"/>
      <c r="PQB14" s="153"/>
      <c r="PQC14" s="153"/>
      <c r="PQD14" s="153"/>
      <c r="PQE14" s="153"/>
      <c r="PQF14" s="153"/>
      <c r="PQG14" s="153"/>
      <c r="PQH14" s="153"/>
      <c r="PQI14" s="153"/>
      <c r="PQJ14" s="153"/>
      <c r="PQK14" s="153"/>
      <c r="PQL14" s="153"/>
      <c r="PQM14" s="153"/>
      <c r="PQN14" s="153"/>
      <c r="PQO14" s="153"/>
      <c r="PQP14" s="153"/>
      <c r="PQQ14" s="153"/>
      <c r="PQR14" s="153"/>
      <c r="PQS14" s="153"/>
      <c r="PQT14" s="153"/>
      <c r="PQU14" s="153"/>
      <c r="PQV14" s="153"/>
      <c r="PQW14" s="153"/>
      <c r="PQX14" s="153"/>
      <c r="PQY14" s="153"/>
      <c r="PQZ14" s="153"/>
      <c r="PRA14" s="153"/>
      <c r="PRB14" s="153"/>
      <c r="PRC14" s="153"/>
      <c r="PRD14" s="153"/>
      <c r="PRE14" s="153"/>
      <c r="PRF14" s="153"/>
      <c r="PRG14" s="153"/>
      <c r="PRH14" s="153"/>
      <c r="PRI14" s="153"/>
      <c r="PRJ14" s="153"/>
      <c r="PRK14" s="153"/>
      <c r="PRL14" s="153"/>
      <c r="PRM14" s="153"/>
      <c r="PRN14" s="153"/>
      <c r="PRO14" s="153"/>
      <c r="PRP14" s="153"/>
      <c r="PRQ14" s="153"/>
      <c r="PRR14" s="153"/>
      <c r="PRS14" s="153"/>
      <c r="PRT14" s="153"/>
      <c r="PRU14" s="153"/>
      <c r="PRV14" s="153"/>
      <c r="PRW14" s="153"/>
      <c r="PRX14" s="153"/>
      <c r="PRY14" s="153"/>
      <c r="PRZ14" s="153"/>
      <c r="PSA14" s="153"/>
      <c r="PSB14" s="153"/>
      <c r="PSC14" s="153"/>
      <c r="PSD14" s="153"/>
      <c r="PSE14" s="153"/>
      <c r="PSF14" s="153"/>
      <c r="PSG14" s="153"/>
      <c r="PSH14" s="153"/>
      <c r="PSI14" s="153"/>
      <c r="PSJ14" s="153"/>
      <c r="PSK14" s="153"/>
      <c r="PSL14" s="153"/>
      <c r="PSM14" s="153"/>
      <c r="PSN14" s="153"/>
      <c r="PSO14" s="153"/>
      <c r="PSP14" s="153"/>
      <c r="PSQ14" s="153"/>
      <c r="PSR14" s="153"/>
      <c r="PSS14" s="153"/>
      <c r="PST14" s="153"/>
      <c r="PSU14" s="153"/>
      <c r="PSV14" s="153"/>
      <c r="PSW14" s="153"/>
      <c r="PSX14" s="153"/>
      <c r="PSY14" s="153"/>
      <c r="PSZ14" s="153"/>
      <c r="PTA14" s="153"/>
      <c r="PTB14" s="153"/>
      <c r="PTC14" s="153"/>
      <c r="PTD14" s="153"/>
      <c r="PTE14" s="153"/>
      <c r="PTF14" s="153"/>
      <c r="PTG14" s="153"/>
      <c r="PTH14" s="153"/>
      <c r="PTI14" s="153"/>
      <c r="PTJ14" s="153"/>
      <c r="PTK14" s="153"/>
      <c r="PTL14" s="153"/>
      <c r="PTM14" s="153"/>
      <c r="PTN14" s="153"/>
      <c r="PTO14" s="153"/>
      <c r="PTP14" s="153"/>
      <c r="PTQ14" s="153"/>
      <c r="PTR14" s="153"/>
      <c r="PTS14" s="153"/>
      <c r="PTT14" s="153"/>
      <c r="PTU14" s="153"/>
      <c r="PTV14" s="153"/>
      <c r="PTW14" s="153"/>
      <c r="PTX14" s="153"/>
      <c r="PTY14" s="153"/>
      <c r="PTZ14" s="153"/>
      <c r="PUA14" s="153"/>
      <c r="PUB14" s="153"/>
      <c r="PUC14" s="153"/>
      <c r="PUD14" s="153"/>
      <c r="PUE14" s="153"/>
      <c r="PUF14" s="153"/>
      <c r="PUG14" s="153"/>
      <c r="PUH14" s="153"/>
      <c r="PUI14" s="153"/>
      <c r="PUJ14" s="153"/>
      <c r="PUK14" s="153"/>
      <c r="PUL14" s="153"/>
      <c r="PUM14" s="153"/>
      <c r="PUN14" s="153"/>
      <c r="PUO14" s="153"/>
      <c r="PUP14" s="153"/>
      <c r="PUQ14" s="153"/>
      <c r="PUR14" s="153"/>
      <c r="PUS14" s="153"/>
      <c r="PUT14" s="153"/>
      <c r="PUU14" s="153"/>
      <c r="PUV14" s="153"/>
      <c r="PUW14" s="153"/>
      <c r="PUX14" s="153"/>
      <c r="PUY14" s="153"/>
      <c r="PUZ14" s="153"/>
      <c r="PVA14" s="153"/>
      <c r="PVB14" s="153"/>
      <c r="PVC14" s="153"/>
      <c r="PVD14" s="153"/>
      <c r="PVE14" s="153"/>
      <c r="PVF14" s="153"/>
      <c r="PVG14" s="153"/>
      <c r="PVH14" s="153"/>
      <c r="PVI14" s="153"/>
      <c r="PVJ14" s="153"/>
      <c r="PVK14" s="153"/>
      <c r="PVL14" s="153"/>
      <c r="PVM14" s="153"/>
      <c r="PVN14" s="153"/>
      <c r="PVO14" s="153"/>
      <c r="PVP14" s="153"/>
      <c r="PVQ14" s="153"/>
      <c r="PVR14" s="153"/>
      <c r="PVS14" s="153"/>
      <c r="PVT14" s="153"/>
      <c r="PVU14" s="153"/>
      <c r="PVV14" s="153"/>
      <c r="PVW14" s="153"/>
      <c r="PVX14" s="153"/>
      <c r="PVY14" s="153"/>
      <c r="PVZ14" s="153"/>
      <c r="PWA14" s="153"/>
      <c r="PWB14" s="153"/>
      <c r="PWC14" s="153"/>
      <c r="PWD14" s="153"/>
      <c r="PWE14" s="153"/>
      <c r="PWF14" s="153"/>
      <c r="PWG14" s="153"/>
      <c r="PWH14" s="153"/>
      <c r="PWI14" s="153"/>
      <c r="PWJ14" s="153"/>
      <c r="PWK14" s="153"/>
      <c r="PWL14" s="153"/>
      <c r="PWM14" s="153"/>
      <c r="PWN14" s="153"/>
      <c r="PWO14" s="153"/>
      <c r="PWP14" s="153"/>
      <c r="PWQ14" s="153"/>
      <c r="PWR14" s="153"/>
      <c r="PWS14" s="153"/>
      <c r="PWT14" s="153"/>
      <c r="PWU14" s="153"/>
      <c r="PWV14" s="153"/>
      <c r="PWW14" s="153"/>
      <c r="PWX14" s="153"/>
      <c r="PWY14" s="153"/>
      <c r="PWZ14" s="153"/>
      <c r="PXA14" s="153"/>
      <c r="PXB14" s="153"/>
      <c r="PXC14" s="153"/>
      <c r="PXD14" s="153"/>
      <c r="PXE14" s="153"/>
      <c r="PXF14" s="153"/>
      <c r="PXG14" s="153"/>
      <c r="PXH14" s="153"/>
      <c r="PXI14" s="153"/>
      <c r="PXJ14" s="153"/>
      <c r="PXK14" s="153"/>
      <c r="PXL14" s="153"/>
      <c r="PXM14" s="153"/>
      <c r="PXN14" s="153"/>
      <c r="PXO14" s="153"/>
      <c r="PXP14" s="153"/>
      <c r="PXQ14" s="153"/>
      <c r="PXR14" s="153"/>
      <c r="PXS14" s="153"/>
      <c r="PXT14" s="153"/>
      <c r="PXU14" s="153"/>
      <c r="PXV14" s="153"/>
      <c r="PXW14" s="153"/>
      <c r="PXX14" s="153"/>
      <c r="PXY14" s="153"/>
      <c r="PXZ14" s="153"/>
      <c r="PYA14" s="153"/>
      <c r="PYB14" s="153"/>
      <c r="PYC14" s="153"/>
      <c r="PYD14" s="153"/>
      <c r="PYE14" s="153"/>
      <c r="PYF14" s="153"/>
      <c r="PYG14" s="153"/>
      <c r="PYH14" s="153"/>
      <c r="PYI14" s="153"/>
      <c r="PYJ14" s="153"/>
      <c r="PYK14" s="153"/>
      <c r="PYL14" s="153"/>
      <c r="PYM14" s="153"/>
      <c r="PYN14" s="153"/>
      <c r="PYO14" s="153"/>
      <c r="PYP14" s="153"/>
      <c r="PYQ14" s="153"/>
      <c r="PYR14" s="153"/>
      <c r="PYS14" s="153"/>
      <c r="PYT14" s="153"/>
      <c r="PYU14" s="153"/>
      <c r="PYV14" s="153"/>
      <c r="PYW14" s="153"/>
      <c r="PYX14" s="153"/>
      <c r="PYY14" s="153"/>
      <c r="PYZ14" s="153"/>
      <c r="PZA14" s="153"/>
      <c r="PZB14" s="153"/>
      <c r="PZC14" s="153"/>
      <c r="PZD14" s="153"/>
      <c r="PZE14" s="153"/>
      <c r="PZF14" s="153"/>
      <c r="PZG14" s="153"/>
      <c r="PZH14" s="153"/>
      <c r="PZI14" s="153"/>
      <c r="PZJ14" s="153"/>
      <c r="PZK14" s="153"/>
      <c r="PZL14" s="153"/>
      <c r="PZM14" s="153"/>
      <c r="PZN14" s="153"/>
      <c r="PZO14" s="153"/>
      <c r="PZP14" s="153"/>
      <c r="PZQ14" s="153"/>
      <c r="PZR14" s="153"/>
      <c r="PZS14" s="153"/>
      <c r="PZT14" s="153"/>
      <c r="PZU14" s="153"/>
      <c r="PZV14" s="153"/>
      <c r="PZW14" s="153"/>
      <c r="PZX14" s="153"/>
      <c r="PZY14" s="153"/>
      <c r="PZZ14" s="153"/>
      <c r="QAA14" s="153"/>
      <c r="QAB14" s="153"/>
      <c r="QAC14" s="153"/>
      <c r="QAD14" s="153"/>
      <c r="QAE14" s="153"/>
      <c r="QAF14" s="153"/>
      <c r="QAG14" s="153"/>
      <c r="QAH14" s="153"/>
      <c r="QAI14" s="153"/>
      <c r="QAJ14" s="153"/>
      <c r="QAK14" s="153"/>
      <c r="QAL14" s="153"/>
      <c r="QAM14" s="153"/>
      <c r="QAN14" s="153"/>
      <c r="QAO14" s="153"/>
      <c r="QAP14" s="153"/>
      <c r="QAQ14" s="153"/>
      <c r="QAR14" s="153"/>
      <c r="QAS14" s="153"/>
      <c r="QAT14" s="153"/>
      <c r="QAU14" s="153"/>
      <c r="QAV14" s="153"/>
      <c r="QAW14" s="153"/>
      <c r="QAX14" s="153"/>
      <c r="QAY14" s="153"/>
      <c r="QAZ14" s="153"/>
      <c r="QBA14" s="153"/>
      <c r="QBB14" s="153"/>
      <c r="QBC14" s="153"/>
      <c r="QBD14" s="153"/>
      <c r="QBE14" s="153"/>
      <c r="QBF14" s="153"/>
      <c r="QBG14" s="153"/>
      <c r="QBH14" s="153"/>
      <c r="QBI14" s="153"/>
      <c r="QBJ14" s="153"/>
      <c r="QBK14" s="153"/>
      <c r="QBL14" s="153"/>
      <c r="QBM14" s="153"/>
      <c r="QBN14" s="153"/>
      <c r="QBO14" s="153"/>
      <c r="QBP14" s="153"/>
      <c r="QBQ14" s="153"/>
      <c r="QBR14" s="153"/>
      <c r="QBS14" s="153"/>
      <c r="QBT14" s="153"/>
      <c r="QBU14" s="153"/>
      <c r="QBV14" s="153"/>
      <c r="QBW14" s="153"/>
      <c r="QBX14" s="153"/>
      <c r="QBY14" s="153"/>
      <c r="QBZ14" s="153"/>
      <c r="QCA14" s="153"/>
      <c r="QCB14" s="153"/>
      <c r="QCC14" s="153"/>
      <c r="QCD14" s="153"/>
      <c r="QCE14" s="153"/>
      <c r="QCF14" s="153"/>
      <c r="QCG14" s="153"/>
      <c r="QCH14" s="153"/>
      <c r="QCI14" s="153"/>
      <c r="QCJ14" s="153"/>
      <c r="QCK14" s="153"/>
      <c r="QCL14" s="153"/>
      <c r="QCM14" s="153"/>
      <c r="QCN14" s="153"/>
      <c r="QCO14" s="153"/>
      <c r="QCP14" s="153"/>
      <c r="QCQ14" s="153"/>
      <c r="QCR14" s="153"/>
      <c r="QCS14" s="153"/>
      <c r="QCT14" s="153"/>
      <c r="QCU14" s="153"/>
      <c r="QCV14" s="153"/>
      <c r="QCW14" s="153"/>
      <c r="QCX14" s="153"/>
      <c r="QCY14" s="153"/>
      <c r="QCZ14" s="153"/>
      <c r="QDA14" s="153"/>
      <c r="QDB14" s="153"/>
      <c r="QDC14" s="153"/>
      <c r="QDD14" s="153"/>
      <c r="QDE14" s="153"/>
      <c r="QDF14" s="153"/>
      <c r="QDG14" s="153"/>
      <c r="QDH14" s="153"/>
      <c r="QDI14" s="153"/>
      <c r="QDJ14" s="153"/>
      <c r="QDK14" s="153"/>
      <c r="QDL14" s="153"/>
      <c r="QDM14" s="153"/>
      <c r="QDN14" s="153"/>
      <c r="QDO14" s="153"/>
      <c r="QDP14" s="153"/>
      <c r="QDQ14" s="153"/>
      <c r="QDR14" s="153"/>
      <c r="QDS14" s="153"/>
      <c r="QDT14" s="153"/>
      <c r="QDU14" s="153"/>
      <c r="QDV14" s="153"/>
      <c r="QDW14" s="153"/>
      <c r="QDX14" s="153"/>
      <c r="QDY14" s="153"/>
      <c r="QDZ14" s="153"/>
      <c r="QEA14" s="153"/>
      <c r="QEB14" s="153"/>
      <c r="QEC14" s="153"/>
      <c r="QED14" s="153"/>
      <c r="QEE14" s="153"/>
      <c r="QEF14" s="153"/>
      <c r="QEG14" s="153"/>
      <c r="QEH14" s="153"/>
      <c r="QEI14" s="153"/>
      <c r="QEJ14" s="153"/>
      <c r="QEK14" s="153"/>
      <c r="QEL14" s="153"/>
      <c r="QEM14" s="153"/>
      <c r="QEN14" s="153"/>
      <c r="QEO14" s="153"/>
      <c r="QEP14" s="153"/>
      <c r="QEQ14" s="153"/>
      <c r="QER14" s="153"/>
      <c r="QES14" s="153"/>
      <c r="QET14" s="153"/>
      <c r="QEU14" s="153"/>
      <c r="QEV14" s="153"/>
      <c r="QEW14" s="153"/>
      <c r="QEX14" s="153"/>
      <c r="QEY14" s="153"/>
      <c r="QEZ14" s="153"/>
      <c r="QFA14" s="153"/>
      <c r="QFB14" s="153"/>
      <c r="QFC14" s="153"/>
      <c r="QFD14" s="153"/>
      <c r="QFE14" s="153"/>
      <c r="QFF14" s="153"/>
      <c r="QFG14" s="153"/>
      <c r="QFH14" s="153"/>
      <c r="QFI14" s="153"/>
      <c r="QFJ14" s="153"/>
      <c r="QFK14" s="153"/>
      <c r="QFL14" s="153"/>
      <c r="QFM14" s="153"/>
      <c r="QFN14" s="153"/>
      <c r="QFO14" s="153"/>
      <c r="QFP14" s="153"/>
      <c r="QFQ14" s="153"/>
      <c r="QFR14" s="153"/>
      <c r="QFS14" s="153"/>
      <c r="QFT14" s="153"/>
      <c r="QFU14" s="153"/>
      <c r="QFV14" s="153"/>
      <c r="QFW14" s="153"/>
      <c r="QFX14" s="153"/>
      <c r="QFY14" s="153"/>
      <c r="QFZ14" s="153"/>
      <c r="QGA14" s="153"/>
      <c r="QGB14" s="153"/>
      <c r="QGC14" s="153"/>
      <c r="QGD14" s="153"/>
      <c r="QGE14" s="153"/>
      <c r="QGF14" s="153"/>
      <c r="QGG14" s="153"/>
      <c r="QGH14" s="153"/>
      <c r="QGI14" s="153"/>
      <c r="QGJ14" s="153"/>
      <c r="QGK14" s="153"/>
      <c r="QGL14" s="153"/>
      <c r="QGM14" s="153"/>
      <c r="QGN14" s="153"/>
      <c r="QGO14" s="153"/>
      <c r="QGP14" s="153"/>
      <c r="QGQ14" s="153"/>
      <c r="QGR14" s="153"/>
      <c r="QGS14" s="153"/>
      <c r="QGT14" s="153"/>
      <c r="QGU14" s="153"/>
      <c r="QGV14" s="153"/>
      <c r="QGW14" s="153"/>
      <c r="QGX14" s="153"/>
      <c r="QGY14" s="153"/>
      <c r="QGZ14" s="153"/>
      <c r="QHA14" s="153"/>
      <c r="QHB14" s="153"/>
      <c r="QHC14" s="153"/>
      <c r="QHD14" s="153"/>
      <c r="QHE14" s="153"/>
      <c r="QHF14" s="153"/>
      <c r="QHG14" s="153"/>
      <c r="QHH14" s="153"/>
      <c r="QHI14" s="153"/>
      <c r="QHJ14" s="153"/>
      <c r="QHK14" s="153"/>
      <c r="QHL14" s="153"/>
      <c r="QHM14" s="153"/>
      <c r="QHN14" s="153"/>
      <c r="QHO14" s="153"/>
      <c r="QHP14" s="153"/>
      <c r="QHQ14" s="153"/>
      <c r="QHR14" s="153"/>
      <c r="QHS14" s="153"/>
      <c r="QHT14" s="153"/>
      <c r="QHU14" s="153"/>
      <c r="QHV14" s="153"/>
      <c r="QHW14" s="153"/>
      <c r="QHX14" s="153"/>
      <c r="QHY14" s="153"/>
      <c r="QHZ14" s="153"/>
      <c r="QIA14" s="153"/>
      <c r="QIB14" s="153"/>
      <c r="QIC14" s="153"/>
      <c r="QID14" s="153"/>
      <c r="QIE14" s="153"/>
      <c r="QIF14" s="153"/>
      <c r="QIG14" s="153"/>
      <c r="QIH14" s="153"/>
      <c r="QII14" s="153"/>
      <c r="QIJ14" s="153"/>
      <c r="QIK14" s="153"/>
      <c r="QIL14" s="153"/>
      <c r="QIM14" s="153"/>
      <c r="QIN14" s="153"/>
      <c r="QIO14" s="153"/>
      <c r="QIP14" s="153"/>
      <c r="QIQ14" s="153"/>
      <c r="QIR14" s="153"/>
      <c r="QIS14" s="153"/>
      <c r="QIT14" s="153"/>
      <c r="QIU14" s="153"/>
      <c r="QIV14" s="153"/>
      <c r="QIW14" s="153"/>
      <c r="QIX14" s="153"/>
      <c r="QIY14" s="153"/>
      <c r="QIZ14" s="153"/>
      <c r="QJA14" s="153"/>
      <c r="QJB14" s="153"/>
      <c r="QJC14" s="153"/>
      <c r="QJD14" s="153"/>
      <c r="QJE14" s="153"/>
      <c r="QJF14" s="153"/>
      <c r="QJG14" s="153"/>
      <c r="QJH14" s="153"/>
      <c r="QJI14" s="153"/>
      <c r="QJJ14" s="153"/>
      <c r="QJK14" s="153"/>
      <c r="QJL14" s="153"/>
      <c r="QJM14" s="153"/>
      <c r="QJN14" s="153"/>
      <c r="QJO14" s="153"/>
      <c r="QJP14" s="153"/>
      <c r="QJQ14" s="153"/>
      <c r="QJR14" s="153"/>
      <c r="QJS14" s="153"/>
      <c r="QJT14" s="153"/>
      <c r="QJU14" s="153"/>
      <c r="QJV14" s="153"/>
      <c r="QJW14" s="153"/>
      <c r="QJX14" s="153"/>
      <c r="QJY14" s="153"/>
      <c r="QJZ14" s="153"/>
      <c r="QKA14" s="153"/>
      <c r="QKB14" s="153"/>
      <c r="QKC14" s="153"/>
      <c r="QKD14" s="153"/>
      <c r="QKE14" s="153"/>
      <c r="QKF14" s="153"/>
      <c r="QKG14" s="153"/>
      <c r="QKH14" s="153"/>
      <c r="QKI14" s="153"/>
      <c r="QKJ14" s="153"/>
      <c r="QKK14" s="153"/>
      <c r="QKL14" s="153"/>
      <c r="QKM14" s="153"/>
      <c r="QKN14" s="153"/>
      <c r="QKO14" s="153"/>
      <c r="QKP14" s="153"/>
      <c r="QKQ14" s="153"/>
      <c r="QKR14" s="153"/>
      <c r="QKS14" s="153"/>
      <c r="QKT14" s="153"/>
      <c r="QKU14" s="153"/>
      <c r="QKV14" s="153"/>
      <c r="QKW14" s="153"/>
      <c r="QKX14" s="153"/>
      <c r="QKY14" s="153"/>
      <c r="QKZ14" s="153"/>
      <c r="QLA14" s="153"/>
      <c r="QLB14" s="153"/>
      <c r="QLC14" s="153"/>
      <c r="QLD14" s="153"/>
      <c r="QLE14" s="153"/>
      <c r="QLF14" s="153"/>
      <c r="QLG14" s="153"/>
      <c r="QLH14" s="153"/>
      <c r="QLI14" s="153"/>
      <c r="QLJ14" s="153"/>
      <c r="QLK14" s="153"/>
      <c r="QLL14" s="153"/>
      <c r="QLM14" s="153"/>
      <c r="QLN14" s="153"/>
      <c r="QLO14" s="153"/>
      <c r="QLP14" s="153"/>
      <c r="QLQ14" s="153"/>
      <c r="QLR14" s="153"/>
      <c r="QLS14" s="153"/>
      <c r="QLT14" s="153"/>
      <c r="QLU14" s="153"/>
      <c r="QLV14" s="153"/>
      <c r="QLW14" s="153"/>
      <c r="QLX14" s="153"/>
      <c r="QLY14" s="153"/>
      <c r="QLZ14" s="153"/>
      <c r="QMA14" s="153"/>
      <c r="QMB14" s="153"/>
      <c r="QMC14" s="153"/>
      <c r="QMD14" s="153"/>
      <c r="QME14" s="153"/>
      <c r="QMF14" s="153"/>
      <c r="QMG14" s="153"/>
      <c r="QMH14" s="153"/>
      <c r="QMI14" s="153"/>
      <c r="QMJ14" s="153"/>
      <c r="QMK14" s="153"/>
      <c r="QML14" s="153"/>
      <c r="QMM14" s="153"/>
      <c r="QMN14" s="153"/>
      <c r="QMO14" s="153"/>
      <c r="QMP14" s="153"/>
      <c r="QMQ14" s="153"/>
      <c r="QMR14" s="153"/>
      <c r="QMS14" s="153"/>
      <c r="QMT14" s="153"/>
      <c r="QMU14" s="153"/>
      <c r="QMV14" s="153"/>
      <c r="QMW14" s="153"/>
      <c r="QMX14" s="153"/>
      <c r="QMY14" s="153"/>
      <c r="QMZ14" s="153"/>
      <c r="QNA14" s="153"/>
      <c r="QNB14" s="153"/>
      <c r="QNC14" s="153"/>
      <c r="QND14" s="153"/>
      <c r="QNE14" s="153"/>
      <c r="QNF14" s="153"/>
      <c r="QNG14" s="153"/>
      <c r="QNH14" s="153"/>
      <c r="QNI14" s="153"/>
      <c r="QNJ14" s="153"/>
      <c r="QNK14" s="153"/>
      <c r="QNL14" s="153"/>
      <c r="QNM14" s="153"/>
      <c r="QNN14" s="153"/>
      <c r="QNO14" s="153"/>
      <c r="QNP14" s="153"/>
      <c r="QNQ14" s="153"/>
      <c r="QNR14" s="153"/>
      <c r="QNS14" s="153"/>
      <c r="QNT14" s="153"/>
      <c r="QNU14" s="153"/>
      <c r="QNV14" s="153"/>
      <c r="QNW14" s="153"/>
      <c r="QNX14" s="153"/>
      <c r="QNY14" s="153"/>
      <c r="QNZ14" s="153"/>
      <c r="QOA14" s="153"/>
      <c r="QOB14" s="153"/>
      <c r="QOC14" s="153"/>
      <c r="QOD14" s="153"/>
      <c r="QOE14" s="153"/>
      <c r="QOF14" s="153"/>
      <c r="QOG14" s="153"/>
      <c r="QOH14" s="153"/>
      <c r="QOI14" s="153"/>
      <c r="QOJ14" s="153"/>
      <c r="QOK14" s="153"/>
      <c r="QOL14" s="153"/>
      <c r="QOM14" s="153"/>
      <c r="QON14" s="153"/>
      <c r="QOO14" s="153"/>
      <c r="QOP14" s="153"/>
      <c r="QOQ14" s="153"/>
      <c r="QOR14" s="153"/>
      <c r="QOS14" s="153"/>
      <c r="QOT14" s="153"/>
      <c r="QOU14" s="153"/>
      <c r="QOV14" s="153"/>
      <c r="QOW14" s="153"/>
      <c r="QOX14" s="153"/>
      <c r="QOY14" s="153"/>
      <c r="QOZ14" s="153"/>
      <c r="QPA14" s="153"/>
      <c r="QPB14" s="153"/>
      <c r="QPC14" s="153"/>
      <c r="QPD14" s="153"/>
      <c r="QPE14" s="153"/>
      <c r="QPF14" s="153"/>
      <c r="QPG14" s="153"/>
      <c r="QPH14" s="153"/>
      <c r="QPI14" s="153"/>
      <c r="QPJ14" s="153"/>
      <c r="QPK14" s="153"/>
      <c r="QPL14" s="153"/>
      <c r="QPM14" s="153"/>
      <c r="QPN14" s="153"/>
      <c r="QPO14" s="153"/>
      <c r="QPP14" s="153"/>
      <c r="QPQ14" s="153"/>
      <c r="QPR14" s="153"/>
      <c r="QPS14" s="153"/>
      <c r="QPT14" s="153"/>
      <c r="QPU14" s="153"/>
      <c r="QPV14" s="153"/>
      <c r="QPW14" s="153"/>
      <c r="QPX14" s="153"/>
      <c r="QPY14" s="153"/>
      <c r="QPZ14" s="153"/>
      <c r="QQA14" s="153"/>
      <c r="QQB14" s="153"/>
      <c r="QQC14" s="153"/>
      <c r="QQD14" s="153"/>
      <c r="QQE14" s="153"/>
      <c r="QQF14" s="153"/>
      <c r="QQG14" s="153"/>
      <c r="QQH14" s="153"/>
      <c r="QQI14" s="153"/>
      <c r="QQJ14" s="153"/>
      <c r="QQK14" s="153"/>
      <c r="QQL14" s="153"/>
      <c r="QQM14" s="153"/>
      <c r="QQN14" s="153"/>
      <c r="QQO14" s="153"/>
      <c r="QQP14" s="153"/>
      <c r="QQQ14" s="153"/>
      <c r="QQR14" s="153"/>
      <c r="QQS14" s="153"/>
      <c r="QQT14" s="153"/>
      <c r="QQU14" s="153"/>
      <c r="QQV14" s="153"/>
      <c r="QQW14" s="153"/>
      <c r="QQX14" s="153"/>
      <c r="QQY14" s="153"/>
      <c r="QQZ14" s="153"/>
      <c r="QRA14" s="153"/>
      <c r="QRB14" s="153"/>
      <c r="QRC14" s="153"/>
      <c r="QRD14" s="153"/>
      <c r="QRE14" s="153"/>
      <c r="QRF14" s="153"/>
      <c r="QRG14" s="153"/>
      <c r="QRH14" s="153"/>
      <c r="QRI14" s="153"/>
      <c r="QRJ14" s="153"/>
      <c r="QRK14" s="153"/>
      <c r="QRL14" s="153"/>
      <c r="QRM14" s="153"/>
      <c r="QRN14" s="153"/>
      <c r="QRO14" s="153"/>
      <c r="QRP14" s="153"/>
      <c r="QRQ14" s="153"/>
      <c r="QRR14" s="153"/>
      <c r="QRS14" s="153"/>
      <c r="QRT14" s="153"/>
      <c r="QRU14" s="153"/>
      <c r="QRV14" s="153"/>
      <c r="QRW14" s="153"/>
      <c r="QRX14" s="153"/>
      <c r="QRY14" s="153"/>
      <c r="QRZ14" s="153"/>
      <c r="QSA14" s="153"/>
      <c r="QSB14" s="153"/>
      <c r="QSC14" s="153"/>
      <c r="QSD14" s="153"/>
      <c r="QSE14" s="153"/>
      <c r="QSF14" s="153"/>
      <c r="QSG14" s="153"/>
      <c r="QSH14" s="153"/>
      <c r="QSI14" s="153"/>
      <c r="QSJ14" s="153"/>
      <c r="QSK14" s="153"/>
      <c r="QSL14" s="153"/>
      <c r="QSM14" s="153"/>
      <c r="QSN14" s="153"/>
      <c r="QSO14" s="153"/>
      <c r="QSP14" s="153"/>
      <c r="QSQ14" s="153"/>
      <c r="QSR14" s="153"/>
      <c r="QSS14" s="153"/>
      <c r="QST14" s="153"/>
      <c r="QSU14" s="153"/>
      <c r="QSV14" s="153"/>
      <c r="QSW14" s="153"/>
      <c r="QSX14" s="153"/>
      <c r="QSY14" s="153"/>
      <c r="QSZ14" s="153"/>
      <c r="QTA14" s="153"/>
      <c r="QTB14" s="153"/>
      <c r="QTC14" s="153"/>
      <c r="QTD14" s="153"/>
      <c r="QTE14" s="153"/>
      <c r="QTF14" s="153"/>
      <c r="QTG14" s="153"/>
      <c r="QTH14" s="153"/>
      <c r="QTI14" s="153"/>
      <c r="QTJ14" s="153"/>
      <c r="QTK14" s="153"/>
      <c r="QTL14" s="153"/>
      <c r="QTM14" s="153"/>
      <c r="QTN14" s="153"/>
      <c r="QTO14" s="153"/>
      <c r="QTP14" s="153"/>
      <c r="QTQ14" s="153"/>
      <c r="QTR14" s="153"/>
      <c r="QTS14" s="153"/>
      <c r="QTT14" s="153"/>
      <c r="QTU14" s="153"/>
      <c r="QTV14" s="153"/>
      <c r="QTW14" s="153"/>
      <c r="QTX14" s="153"/>
      <c r="QTY14" s="153"/>
      <c r="QTZ14" s="153"/>
      <c r="QUA14" s="153"/>
      <c r="QUB14" s="153"/>
      <c r="QUC14" s="153"/>
      <c r="QUD14" s="153"/>
      <c r="QUE14" s="153"/>
      <c r="QUF14" s="153"/>
      <c r="QUG14" s="153"/>
      <c r="QUH14" s="153"/>
      <c r="QUI14" s="153"/>
      <c r="QUJ14" s="153"/>
      <c r="QUK14" s="153"/>
      <c r="QUL14" s="153"/>
      <c r="QUM14" s="153"/>
      <c r="QUN14" s="153"/>
      <c r="QUO14" s="153"/>
      <c r="QUP14" s="153"/>
      <c r="QUQ14" s="153"/>
      <c r="QUR14" s="153"/>
      <c r="QUS14" s="153"/>
      <c r="QUT14" s="153"/>
      <c r="QUU14" s="153"/>
      <c r="QUV14" s="153"/>
      <c r="QUW14" s="153"/>
      <c r="QUX14" s="153"/>
      <c r="QUY14" s="153"/>
      <c r="QUZ14" s="153"/>
      <c r="QVA14" s="153"/>
      <c r="QVB14" s="153"/>
      <c r="QVC14" s="153"/>
      <c r="QVD14" s="153"/>
      <c r="QVE14" s="153"/>
      <c r="QVF14" s="153"/>
      <c r="QVG14" s="153"/>
      <c r="QVH14" s="153"/>
      <c r="QVI14" s="153"/>
      <c r="QVJ14" s="153"/>
      <c r="QVK14" s="153"/>
      <c r="QVL14" s="153"/>
      <c r="QVM14" s="153"/>
      <c r="QVN14" s="153"/>
      <c r="QVO14" s="153"/>
      <c r="QVP14" s="153"/>
      <c r="QVQ14" s="153"/>
      <c r="QVR14" s="153"/>
      <c r="QVS14" s="153"/>
      <c r="QVT14" s="153"/>
      <c r="QVU14" s="153"/>
      <c r="QVV14" s="153"/>
      <c r="QVW14" s="153"/>
      <c r="QVX14" s="153"/>
      <c r="QVY14" s="153"/>
      <c r="QVZ14" s="153"/>
      <c r="QWA14" s="153"/>
      <c r="QWB14" s="153"/>
      <c r="QWC14" s="153"/>
      <c r="QWD14" s="153"/>
      <c r="QWE14" s="153"/>
      <c r="QWF14" s="153"/>
      <c r="QWG14" s="153"/>
      <c r="QWH14" s="153"/>
      <c r="QWI14" s="153"/>
      <c r="QWJ14" s="153"/>
      <c r="QWK14" s="153"/>
      <c r="QWL14" s="153"/>
      <c r="QWM14" s="153"/>
      <c r="QWN14" s="153"/>
      <c r="QWO14" s="153"/>
      <c r="QWP14" s="153"/>
      <c r="QWQ14" s="153"/>
      <c r="QWR14" s="153"/>
      <c r="QWS14" s="153"/>
      <c r="QWT14" s="153"/>
      <c r="QWU14" s="153"/>
      <c r="QWV14" s="153"/>
      <c r="QWW14" s="153"/>
      <c r="QWX14" s="153"/>
      <c r="QWY14" s="153"/>
      <c r="QWZ14" s="153"/>
      <c r="QXA14" s="153"/>
      <c r="QXB14" s="153"/>
      <c r="QXC14" s="153"/>
      <c r="QXD14" s="153"/>
      <c r="QXE14" s="153"/>
      <c r="QXF14" s="153"/>
      <c r="QXG14" s="153"/>
      <c r="QXH14" s="153"/>
      <c r="QXI14" s="153"/>
      <c r="QXJ14" s="153"/>
      <c r="QXK14" s="153"/>
      <c r="QXL14" s="153"/>
      <c r="QXM14" s="153"/>
      <c r="QXN14" s="153"/>
      <c r="QXO14" s="153"/>
      <c r="QXP14" s="153"/>
      <c r="QXQ14" s="153"/>
      <c r="QXR14" s="153"/>
      <c r="QXS14" s="153"/>
      <c r="QXT14" s="153"/>
      <c r="QXU14" s="153"/>
      <c r="QXV14" s="153"/>
      <c r="QXW14" s="153"/>
      <c r="QXX14" s="153"/>
      <c r="QXY14" s="153"/>
      <c r="QXZ14" s="153"/>
      <c r="QYA14" s="153"/>
      <c r="QYB14" s="153"/>
      <c r="QYC14" s="153"/>
      <c r="QYD14" s="153"/>
      <c r="QYE14" s="153"/>
      <c r="QYF14" s="153"/>
      <c r="QYG14" s="153"/>
      <c r="QYH14" s="153"/>
      <c r="QYI14" s="153"/>
      <c r="QYJ14" s="153"/>
      <c r="QYK14" s="153"/>
      <c r="QYL14" s="153"/>
      <c r="QYM14" s="153"/>
      <c r="QYN14" s="153"/>
      <c r="QYO14" s="153"/>
      <c r="QYP14" s="153"/>
      <c r="QYQ14" s="153"/>
      <c r="QYR14" s="153"/>
      <c r="QYS14" s="153"/>
      <c r="QYT14" s="153"/>
      <c r="QYU14" s="153"/>
      <c r="QYV14" s="153"/>
      <c r="QYW14" s="153"/>
      <c r="QYX14" s="153"/>
      <c r="QYY14" s="153"/>
      <c r="QYZ14" s="153"/>
      <c r="QZA14" s="153"/>
      <c r="QZB14" s="153"/>
      <c r="QZC14" s="153"/>
      <c r="QZD14" s="153"/>
      <c r="QZE14" s="153"/>
      <c r="QZF14" s="153"/>
      <c r="QZG14" s="153"/>
      <c r="QZH14" s="153"/>
      <c r="QZI14" s="153"/>
      <c r="QZJ14" s="153"/>
      <c r="QZK14" s="153"/>
      <c r="QZL14" s="153"/>
      <c r="QZM14" s="153"/>
      <c r="QZN14" s="153"/>
      <c r="QZO14" s="153"/>
      <c r="QZP14" s="153"/>
      <c r="QZQ14" s="153"/>
      <c r="QZR14" s="153"/>
      <c r="QZS14" s="153"/>
      <c r="QZT14" s="153"/>
      <c r="QZU14" s="153"/>
      <c r="QZV14" s="153"/>
      <c r="QZW14" s="153"/>
      <c r="QZX14" s="153"/>
      <c r="QZY14" s="153"/>
      <c r="QZZ14" s="153"/>
      <c r="RAA14" s="153"/>
      <c r="RAB14" s="153"/>
      <c r="RAC14" s="153"/>
      <c r="RAD14" s="153"/>
      <c r="RAE14" s="153"/>
      <c r="RAF14" s="153"/>
      <c r="RAG14" s="153"/>
      <c r="RAH14" s="153"/>
      <c r="RAI14" s="153"/>
      <c r="RAJ14" s="153"/>
      <c r="RAK14" s="153"/>
      <c r="RAL14" s="153"/>
      <c r="RAM14" s="153"/>
      <c r="RAN14" s="153"/>
      <c r="RAO14" s="153"/>
      <c r="RAP14" s="153"/>
      <c r="RAQ14" s="153"/>
      <c r="RAR14" s="153"/>
      <c r="RAS14" s="153"/>
      <c r="RAT14" s="153"/>
      <c r="RAU14" s="153"/>
      <c r="RAV14" s="153"/>
      <c r="RAW14" s="153"/>
      <c r="RAX14" s="153"/>
      <c r="RAY14" s="153"/>
      <c r="RAZ14" s="153"/>
      <c r="RBA14" s="153"/>
      <c r="RBB14" s="153"/>
      <c r="RBC14" s="153"/>
      <c r="RBD14" s="153"/>
      <c r="RBE14" s="153"/>
      <c r="RBF14" s="153"/>
      <c r="RBG14" s="153"/>
      <c r="RBH14" s="153"/>
      <c r="RBI14" s="153"/>
      <c r="RBJ14" s="153"/>
      <c r="RBK14" s="153"/>
      <c r="RBL14" s="153"/>
      <c r="RBM14" s="153"/>
      <c r="RBN14" s="153"/>
      <c r="RBO14" s="153"/>
      <c r="RBP14" s="153"/>
      <c r="RBQ14" s="153"/>
      <c r="RBR14" s="153"/>
      <c r="RBS14" s="153"/>
      <c r="RBT14" s="153"/>
      <c r="RBU14" s="153"/>
      <c r="RBV14" s="153"/>
      <c r="RBW14" s="153"/>
      <c r="RBX14" s="153"/>
      <c r="RBY14" s="153"/>
      <c r="RBZ14" s="153"/>
      <c r="RCA14" s="153"/>
      <c r="RCB14" s="153"/>
      <c r="RCC14" s="153"/>
      <c r="RCD14" s="153"/>
      <c r="RCE14" s="153"/>
      <c r="RCF14" s="153"/>
      <c r="RCG14" s="153"/>
      <c r="RCH14" s="153"/>
      <c r="RCI14" s="153"/>
      <c r="RCJ14" s="153"/>
      <c r="RCK14" s="153"/>
      <c r="RCL14" s="153"/>
      <c r="RCM14" s="153"/>
      <c r="RCN14" s="153"/>
      <c r="RCO14" s="153"/>
      <c r="RCP14" s="153"/>
      <c r="RCQ14" s="153"/>
      <c r="RCR14" s="153"/>
      <c r="RCS14" s="153"/>
      <c r="RCT14" s="153"/>
      <c r="RCU14" s="153"/>
      <c r="RCV14" s="153"/>
      <c r="RCW14" s="153"/>
      <c r="RCX14" s="153"/>
      <c r="RCY14" s="153"/>
      <c r="RCZ14" s="153"/>
      <c r="RDA14" s="153"/>
      <c r="RDB14" s="153"/>
      <c r="RDC14" s="153"/>
      <c r="RDD14" s="153"/>
      <c r="RDE14" s="153"/>
      <c r="RDF14" s="153"/>
      <c r="RDG14" s="153"/>
      <c r="RDH14" s="153"/>
      <c r="RDI14" s="153"/>
      <c r="RDJ14" s="153"/>
      <c r="RDK14" s="153"/>
      <c r="RDL14" s="153"/>
      <c r="RDM14" s="153"/>
      <c r="RDN14" s="153"/>
      <c r="RDO14" s="153"/>
      <c r="RDP14" s="153"/>
      <c r="RDQ14" s="153"/>
      <c r="RDR14" s="153"/>
      <c r="RDS14" s="153"/>
      <c r="RDT14" s="153"/>
      <c r="RDU14" s="153"/>
      <c r="RDV14" s="153"/>
      <c r="RDW14" s="153"/>
      <c r="RDX14" s="153"/>
      <c r="RDY14" s="153"/>
      <c r="RDZ14" s="153"/>
      <c r="REA14" s="153"/>
      <c r="REB14" s="153"/>
      <c r="REC14" s="153"/>
      <c r="RED14" s="153"/>
      <c r="REE14" s="153"/>
      <c r="REF14" s="153"/>
      <c r="REG14" s="153"/>
      <c r="REH14" s="153"/>
      <c r="REI14" s="153"/>
      <c r="REJ14" s="153"/>
      <c r="REK14" s="153"/>
      <c r="REL14" s="153"/>
      <c r="REM14" s="153"/>
      <c r="REN14" s="153"/>
      <c r="REO14" s="153"/>
      <c r="REP14" s="153"/>
      <c r="REQ14" s="153"/>
      <c r="RER14" s="153"/>
      <c r="RES14" s="153"/>
      <c r="RET14" s="153"/>
      <c r="REU14" s="153"/>
      <c r="REV14" s="153"/>
      <c r="REW14" s="153"/>
      <c r="REX14" s="153"/>
      <c r="REY14" s="153"/>
      <c r="REZ14" s="153"/>
      <c r="RFA14" s="153"/>
      <c r="RFB14" s="153"/>
      <c r="RFC14" s="153"/>
      <c r="RFD14" s="153"/>
      <c r="RFE14" s="153"/>
      <c r="RFF14" s="153"/>
      <c r="RFG14" s="153"/>
      <c r="RFH14" s="153"/>
      <c r="RFI14" s="153"/>
      <c r="RFJ14" s="153"/>
      <c r="RFK14" s="153"/>
      <c r="RFL14" s="153"/>
      <c r="RFM14" s="153"/>
      <c r="RFN14" s="153"/>
      <c r="RFO14" s="153"/>
      <c r="RFP14" s="153"/>
      <c r="RFQ14" s="153"/>
      <c r="RFR14" s="153"/>
      <c r="RFS14" s="153"/>
      <c r="RFT14" s="153"/>
      <c r="RFU14" s="153"/>
      <c r="RFV14" s="153"/>
      <c r="RFW14" s="153"/>
      <c r="RFX14" s="153"/>
      <c r="RFY14" s="153"/>
      <c r="RFZ14" s="153"/>
      <c r="RGA14" s="153"/>
      <c r="RGB14" s="153"/>
      <c r="RGC14" s="153"/>
      <c r="RGD14" s="153"/>
      <c r="RGE14" s="153"/>
      <c r="RGF14" s="153"/>
      <c r="RGG14" s="153"/>
      <c r="RGH14" s="153"/>
      <c r="RGI14" s="153"/>
      <c r="RGJ14" s="153"/>
      <c r="RGK14" s="153"/>
      <c r="RGL14" s="153"/>
      <c r="RGM14" s="153"/>
      <c r="RGN14" s="153"/>
      <c r="RGO14" s="153"/>
      <c r="RGP14" s="153"/>
      <c r="RGQ14" s="153"/>
      <c r="RGR14" s="153"/>
      <c r="RGS14" s="153"/>
      <c r="RGT14" s="153"/>
      <c r="RGU14" s="153"/>
      <c r="RGV14" s="153"/>
      <c r="RGW14" s="153"/>
      <c r="RGX14" s="153"/>
      <c r="RGY14" s="153"/>
      <c r="RGZ14" s="153"/>
      <c r="RHA14" s="153"/>
      <c r="RHB14" s="153"/>
      <c r="RHC14" s="153"/>
      <c r="RHD14" s="153"/>
      <c r="RHE14" s="153"/>
      <c r="RHF14" s="153"/>
      <c r="RHG14" s="153"/>
      <c r="RHH14" s="153"/>
      <c r="RHI14" s="153"/>
      <c r="RHJ14" s="153"/>
      <c r="RHK14" s="153"/>
      <c r="RHL14" s="153"/>
      <c r="RHM14" s="153"/>
      <c r="RHN14" s="153"/>
      <c r="RHO14" s="153"/>
      <c r="RHP14" s="153"/>
      <c r="RHQ14" s="153"/>
      <c r="RHR14" s="153"/>
      <c r="RHS14" s="153"/>
      <c r="RHT14" s="153"/>
      <c r="RHU14" s="153"/>
      <c r="RHV14" s="153"/>
      <c r="RHW14" s="153"/>
      <c r="RHX14" s="153"/>
      <c r="RHY14" s="153"/>
      <c r="RHZ14" s="153"/>
      <c r="RIA14" s="153"/>
      <c r="RIB14" s="153"/>
      <c r="RIC14" s="153"/>
      <c r="RID14" s="153"/>
      <c r="RIE14" s="153"/>
      <c r="RIF14" s="153"/>
      <c r="RIG14" s="153"/>
      <c r="RIH14" s="153"/>
      <c r="RII14" s="153"/>
      <c r="RIJ14" s="153"/>
      <c r="RIK14" s="153"/>
      <c r="RIL14" s="153"/>
      <c r="RIM14" s="153"/>
      <c r="RIN14" s="153"/>
      <c r="RIO14" s="153"/>
      <c r="RIP14" s="153"/>
      <c r="RIQ14" s="153"/>
      <c r="RIR14" s="153"/>
      <c r="RIS14" s="153"/>
      <c r="RIT14" s="153"/>
      <c r="RIU14" s="153"/>
      <c r="RIV14" s="153"/>
      <c r="RIW14" s="153"/>
      <c r="RIX14" s="153"/>
      <c r="RIY14" s="153"/>
      <c r="RIZ14" s="153"/>
      <c r="RJA14" s="153"/>
      <c r="RJB14" s="153"/>
      <c r="RJC14" s="153"/>
      <c r="RJD14" s="153"/>
      <c r="RJE14" s="153"/>
      <c r="RJF14" s="153"/>
      <c r="RJG14" s="153"/>
      <c r="RJH14" s="153"/>
      <c r="RJI14" s="153"/>
      <c r="RJJ14" s="153"/>
      <c r="RJK14" s="153"/>
      <c r="RJL14" s="153"/>
      <c r="RJM14" s="153"/>
      <c r="RJN14" s="153"/>
      <c r="RJO14" s="153"/>
      <c r="RJP14" s="153"/>
      <c r="RJQ14" s="153"/>
      <c r="RJR14" s="153"/>
      <c r="RJS14" s="153"/>
      <c r="RJT14" s="153"/>
      <c r="RJU14" s="153"/>
      <c r="RJV14" s="153"/>
      <c r="RJW14" s="153"/>
      <c r="RJX14" s="153"/>
      <c r="RJY14" s="153"/>
      <c r="RJZ14" s="153"/>
      <c r="RKA14" s="153"/>
      <c r="RKB14" s="153"/>
      <c r="RKC14" s="153"/>
      <c r="RKD14" s="153"/>
      <c r="RKE14" s="153"/>
      <c r="RKF14" s="153"/>
      <c r="RKG14" s="153"/>
      <c r="RKH14" s="153"/>
      <c r="RKI14" s="153"/>
      <c r="RKJ14" s="153"/>
      <c r="RKK14" s="153"/>
      <c r="RKL14" s="153"/>
      <c r="RKM14" s="153"/>
      <c r="RKN14" s="153"/>
      <c r="RKO14" s="153"/>
      <c r="RKP14" s="153"/>
      <c r="RKQ14" s="153"/>
      <c r="RKR14" s="153"/>
      <c r="RKS14" s="153"/>
      <c r="RKT14" s="153"/>
      <c r="RKU14" s="153"/>
      <c r="RKV14" s="153"/>
      <c r="RKW14" s="153"/>
      <c r="RKX14" s="153"/>
      <c r="RKY14" s="153"/>
      <c r="RKZ14" s="153"/>
      <c r="RLA14" s="153"/>
      <c r="RLB14" s="153"/>
      <c r="RLC14" s="153"/>
      <c r="RLD14" s="153"/>
      <c r="RLE14" s="153"/>
      <c r="RLF14" s="153"/>
      <c r="RLG14" s="153"/>
      <c r="RLH14" s="153"/>
      <c r="RLI14" s="153"/>
      <c r="RLJ14" s="153"/>
      <c r="RLK14" s="153"/>
      <c r="RLL14" s="153"/>
      <c r="RLM14" s="153"/>
      <c r="RLN14" s="153"/>
      <c r="RLO14" s="153"/>
      <c r="RLP14" s="153"/>
      <c r="RLQ14" s="153"/>
      <c r="RLR14" s="153"/>
      <c r="RLS14" s="153"/>
      <c r="RLT14" s="153"/>
      <c r="RLU14" s="153"/>
      <c r="RLV14" s="153"/>
      <c r="RLW14" s="153"/>
      <c r="RLX14" s="153"/>
      <c r="RLY14" s="153"/>
      <c r="RLZ14" s="153"/>
      <c r="RMA14" s="153"/>
      <c r="RMB14" s="153"/>
      <c r="RMC14" s="153"/>
      <c r="RMD14" s="153"/>
      <c r="RME14" s="153"/>
      <c r="RMF14" s="153"/>
      <c r="RMG14" s="153"/>
      <c r="RMH14" s="153"/>
      <c r="RMI14" s="153"/>
      <c r="RMJ14" s="153"/>
      <c r="RMK14" s="153"/>
      <c r="RML14" s="153"/>
      <c r="RMM14" s="153"/>
      <c r="RMN14" s="153"/>
      <c r="RMO14" s="153"/>
      <c r="RMP14" s="153"/>
      <c r="RMQ14" s="153"/>
      <c r="RMR14" s="153"/>
      <c r="RMS14" s="153"/>
      <c r="RMT14" s="153"/>
      <c r="RMU14" s="153"/>
      <c r="RMV14" s="153"/>
      <c r="RMW14" s="153"/>
      <c r="RMX14" s="153"/>
      <c r="RMY14" s="153"/>
      <c r="RMZ14" s="153"/>
      <c r="RNA14" s="153"/>
      <c r="RNB14" s="153"/>
      <c r="RNC14" s="153"/>
      <c r="RND14" s="153"/>
      <c r="RNE14" s="153"/>
      <c r="RNF14" s="153"/>
      <c r="RNG14" s="153"/>
      <c r="RNH14" s="153"/>
      <c r="RNI14" s="153"/>
      <c r="RNJ14" s="153"/>
      <c r="RNK14" s="153"/>
      <c r="RNL14" s="153"/>
      <c r="RNM14" s="153"/>
      <c r="RNN14" s="153"/>
      <c r="RNO14" s="153"/>
      <c r="RNP14" s="153"/>
      <c r="RNQ14" s="153"/>
      <c r="RNR14" s="153"/>
      <c r="RNS14" s="153"/>
      <c r="RNT14" s="153"/>
      <c r="RNU14" s="153"/>
      <c r="RNV14" s="153"/>
      <c r="RNW14" s="153"/>
      <c r="RNX14" s="153"/>
      <c r="RNY14" s="153"/>
      <c r="RNZ14" s="153"/>
      <c r="ROA14" s="153"/>
      <c r="ROB14" s="153"/>
      <c r="ROC14" s="153"/>
      <c r="ROD14" s="153"/>
      <c r="ROE14" s="153"/>
      <c r="ROF14" s="153"/>
      <c r="ROG14" s="153"/>
      <c r="ROH14" s="153"/>
      <c r="ROI14" s="153"/>
      <c r="ROJ14" s="153"/>
      <c r="ROK14" s="153"/>
      <c r="ROL14" s="153"/>
      <c r="ROM14" s="153"/>
      <c r="RON14" s="153"/>
      <c r="ROO14" s="153"/>
      <c r="ROP14" s="153"/>
      <c r="ROQ14" s="153"/>
      <c r="ROR14" s="153"/>
      <c r="ROS14" s="153"/>
      <c r="ROT14" s="153"/>
      <c r="ROU14" s="153"/>
      <c r="ROV14" s="153"/>
      <c r="ROW14" s="153"/>
      <c r="ROX14" s="153"/>
      <c r="ROY14" s="153"/>
      <c r="ROZ14" s="153"/>
      <c r="RPA14" s="153"/>
      <c r="RPB14" s="153"/>
      <c r="RPC14" s="153"/>
      <c r="RPD14" s="153"/>
      <c r="RPE14" s="153"/>
      <c r="RPF14" s="153"/>
      <c r="RPG14" s="153"/>
      <c r="RPH14" s="153"/>
      <c r="RPI14" s="153"/>
      <c r="RPJ14" s="153"/>
      <c r="RPK14" s="153"/>
      <c r="RPL14" s="153"/>
      <c r="RPM14" s="153"/>
      <c r="RPN14" s="153"/>
      <c r="RPO14" s="153"/>
      <c r="RPP14" s="153"/>
      <c r="RPQ14" s="153"/>
      <c r="RPR14" s="153"/>
      <c r="RPS14" s="153"/>
      <c r="RPT14" s="153"/>
      <c r="RPU14" s="153"/>
      <c r="RPV14" s="153"/>
      <c r="RPW14" s="153"/>
      <c r="RPX14" s="153"/>
      <c r="RPY14" s="153"/>
      <c r="RPZ14" s="153"/>
      <c r="RQA14" s="153"/>
      <c r="RQB14" s="153"/>
      <c r="RQC14" s="153"/>
      <c r="RQD14" s="153"/>
      <c r="RQE14" s="153"/>
      <c r="RQF14" s="153"/>
      <c r="RQG14" s="153"/>
      <c r="RQH14" s="153"/>
      <c r="RQI14" s="153"/>
      <c r="RQJ14" s="153"/>
      <c r="RQK14" s="153"/>
      <c r="RQL14" s="153"/>
      <c r="RQM14" s="153"/>
      <c r="RQN14" s="153"/>
      <c r="RQO14" s="153"/>
      <c r="RQP14" s="153"/>
      <c r="RQQ14" s="153"/>
      <c r="RQR14" s="153"/>
      <c r="RQS14" s="153"/>
      <c r="RQT14" s="153"/>
      <c r="RQU14" s="153"/>
      <c r="RQV14" s="153"/>
      <c r="RQW14" s="153"/>
      <c r="RQX14" s="153"/>
      <c r="RQY14" s="153"/>
      <c r="RQZ14" s="153"/>
      <c r="RRA14" s="153"/>
      <c r="RRB14" s="153"/>
      <c r="RRC14" s="153"/>
      <c r="RRD14" s="153"/>
      <c r="RRE14" s="153"/>
      <c r="RRF14" s="153"/>
      <c r="RRG14" s="153"/>
      <c r="RRH14" s="153"/>
      <c r="RRI14" s="153"/>
      <c r="RRJ14" s="153"/>
      <c r="RRK14" s="153"/>
      <c r="RRL14" s="153"/>
      <c r="RRM14" s="153"/>
      <c r="RRN14" s="153"/>
      <c r="RRO14" s="153"/>
      <c r="RRP14" s="153"/>
      <c r="RRQ14" s="153"/>
      <c r="RRR14" s="153"/>
      <c r="RRS14" s="153"/>
      <c r="RRT14" s="153"/>
      <c r="RRU14" s="153"/>
      <c r="RRV14" s="153"/>
      <c r="RRW14" s="153"/>
      <c r="RRX14" s="153"/>
      <c r="RRY14" s="153"/>
      <c r="RRZ14" s="153"/>
      <c r="RSA14" s="153"/>
      <c r="RSB14" s="153"/>
      <c r="RSC14" s="153"/>
      <c r="RSD14" s="153"/>
      <c r="RSE14" s="153"/>
      <c r="RSF14" s="153"/>
      <c r="RSG14" s="153"/>
      <c r="RSH14" s="153"/>
      <c r="RSI14" s="153"/>
      <c r="RSJ14" s="153"/>
      <c r="RSK14" s="153"/>
      <c r="RSL14" s="153"/>
      <c r="RSM14" s="153"/>
      <c r="RSN14" s="153"/>
      <c r="RSO14" s="153"/>
      <c r="RSP14" s="153"/>
      <c r="RSQ14" s="153"/>
      <c r="RSR14" s="153"/>
      <c r="RSS14" s="153"/>
      <c r="RST14" s="153"/>
      <c r="RSU14" s="153"/>
      <c r="RSV14" s="153"/>
      <c r="RSW14" s="153"/>
      <c r="RSX14" s="153"/>
      <c r="RSY14" s="153"/>
      <c r="RSZ14" s="153"/>
      <c r="RTA14" s="153"/>
      <c r="RTB14" s="153"/>
      <c r="RTC14" s="153"/>
      <c r="RTD14" s="153"/>
      <c r="RTE14" s="153"/>
      <c r="RTF14" s="153"/>
      <c r="RTG14" s="153"/>
      <c r="RTH14" s="153"/>
      <c r="RTI14" s="153"/>
      <c r="RTJ14" s="153"/>
      <c r="RTK14" s="153"/>
      <c r="RTL14" s="153"/>
      <c r="RTM14" s="153"/>
      <c r="RTN14" s="153"/>
      <c r="RTO14" s="153"/>
      <c r="RTP14" s="153"/>
      <c r="RTQ14" s="153"/>
      <c r="RTR14" s="153"/>
      <c r="RTS14" s="153"/>
      <c r="RTT14" s="153"/>
      <c r="RTU14" s="153"/>
      <c r="RTV14" s="153"/>
      <c r="RTW14" s="153"/>
      <c r="RTX14" s="153"/>
      <c r="RTY14" s="153"/>
      <c r="RTZ14" s="153"/>
      <c r="RUA14" s="153"/>
      <c r="RUB14" s="153"/>
      <c r="RUC14" s="153"/>
      <c r="RUD14" s="153"/>
      <c r="RUE14" s="153"/>
      <c r="RUF14" s="153"/>
      <c r="RUG14" s="153"/>
      <c r="RUH14" s="153"/>
      <c r="RUI14" s="153"/>
      <c r="RUJ14" s="153"/>
      <c r="RUK14" s="153"/>
      <c r="RUL14" s="153"/>
      <c r="RUM14" s="153"/>
      <c r="RUN14" s="153"/>
      <c r="RUO14" s="153"/>
      <c r="RUP14" s="153"/>
      <c r="RUQ14" s="153"/>
      <c r="RUR14" s="153"/>
      <c r="RUS14" s="153"/>
      <c r="RUT14" s="153"/>
      <c r="RUU14" s="153"/>
      <c r="RUV14" s="153"/>
      <c r="RUW14" s="153"/>
      <c r="RUX14" s="153"/>
      <c r="RUY14" s="153"/>
      <c r="RUZ14" s="153"/>
      <c r="RVA14" s="153"/>
      <c r="RVB14" s="153"/>
      <c r="RVC14" s="153"/>
      <c r="RVD14" s="153"/>
      <c r="RVE14" s="153"/>
      <c r="RVF14" s="153"/>
      <c r="RVG14" s="153"/>
      <c r="RVH14" s="153"/>
      <c r="RVI14" s="153"/>
      <c r="RVJ14" s="153"/>
      <c r="RVK14" s="153"/>
      <c r="RVL14" s="153"/>
      <c r="RVM14" s="153"/>
      <c r="RVN14" s="153"/>
      <c r="RVO14" s="153"/>
      <c r="RVP14" s="153"/>
      <c r="RVQ14" s="153"/>
      <c r="RVR14" s="153"/>
      <c r="RVS14" s="153"/>
      <c r="RVT14" s="153"/>
      <c r="RVU14" s="153"/>
      <c r="RVV14" s="153"/>
      <c r="RVW14" s="153"/>
      <c r="RVX14" s="153"/>
      <c r="RVY14" s="153"/>
      <c r="RVZ14" s="153"/>
      <c r="RWA14" s="153"/>
      <c r="RWB14" s="153"/>
      <c r="RWC14" s="153"/>
      <c r="RWD14" s="153"/>
      <c r="RWE14" s="153"/>
      <c r="RWF14" s="153"/>
      <c r="RWG14" s="153"/>
      <c r="RWH14" s="153"/>
      <c r="RWI14" s="153"/>
      <c r="RWJ14" s="153"/>
      <c r="RWK14" s="153"/>
      <c r="RWL14" s="153"/>
      <c r="RWM14" s="153"/>
      <c r="RWN14" s="153"/>
      <c r="RWO14" s="153"/>
      <c r="RWP14" s="153"/>
      <c r="RWQ14" s="153"/>
      <c r="RWR14" s="153"/>
      <c r="RWS14" s="153"/>
      <c r="RWT14" s="153"/>
      <c r="RWU14" s="153"/>
      <c r="RWV14" s="153"/>
      <c r="RWW14" s="153"/>
      <c r="RWX14" s="153"/>
      <c r="RWY14" s="153"/>
      <c r="RWZ14" s="153"/>
      <c r="RXA14" s="153"/>
      <c r="RXB14" s="153"/>
      <c r="RXC14" s="153"/>
      <c r="RXD14" s="153"/>
      <c r="RXE14" s="153"/>
      <c r="RXF14" s="153"/>
      <c r="RXG14" s="153"/>
      <c r="RXH14" s="153"/>
      <c r="RXI14" s="153"/>
      <c r="RXJ14" s="153"/>
      <c r="RXK14" s="153"/>
      <c r="RXL14" s="153"/>
      <c r="RXM14" s="153"/>
      <c r="RXN14" s="153"/>
      <c r="RXO14" s="153"/>
      <c r="RXP14" s="153"/>
      <c r="RXQ14" s="153"/>
      <c r="RXR14" s="153"/>
      <c r="RXS14" s="153"/>
      <c r="RXT14" s="153"/>
      <c r="RXU14" s="153"/>
      <c r="RXV14" s="153"/>
      <c r="RXW14" s="153"/>
      <c r="RXX14" s="153"/>
      <c r="RXY14" s="153"/>
      <c r="RXZ14" s="153"/>
      <c r="RYA14" s="153"/>
      <c r="RYB14" s="153"/>
      <c r="RYC14" s="153"/>
      <c r="RYD14" s="153"/>
      <c r="RYE14" s="153"/>
      <c r="RYF14" s="153"/>
      <c r="RYG14" s="153"/>
      <c r="RYH14" s="153"/>
      <c r="RYI14" s="153"/>
      <c r="RYJ14" s="153"/>
      <c r="RYK14" s="153"/>
      <c r="RYL14" s="153"/>
      <c r="RYM14" s="153"/>
      <c r="RYN14" s="153"/>
      <c r="RYO14" s="153"/>
      <c r="RYP14" s="153"/>
      <c r="RYQ14" s="153"/>
      <c r="RYR14" s="153"/>
      <c r="RYS14" s="153"/>
      <c r="RYT14" s="153"/>
      <c r="RYU14" s="153"/>
      <c r="RYV14" s="153"/>
      <c r="RYW14" s="153"/>
      <c r="RYX14" s="153"/>
      <c r="RYY14" s="153"/>
      <c r="RYZ14" s="153"/>
      <c r="RZA14" s="153"/>
      <c r="RZB14" s="153"/>
      <c r="RZC14" s="153"/>
      <c r="RZD14" s="153"/>
      <c r="RZE14" s="153"/>
      <c r="RZF14" s="153"/>
      <c r="RZG14" s="153"/>
      <c r="RZH14" s="153"/>
      <c r="RZI14" s="153"/>
      <c r="RZJ14" s="153"/>
      <c r="RZK14" s="153"/>
      <c r="RZL14" s="153"/>
      <c r="RZM14" s="153"/>
      <c r="RZN14" s="153"/>
      <c r="RZO14" s="153"/>
      <c r="RZP14" s="153"/>
      <c r="RZQ14" s="153"/>
      <c r="RZR14" s="153"/>
      <c r="RZS14" s="153"/>
      <c r="RZT14" s="153"/>
      <c r="RZU14" s="153"/>
      <c r="RZV14" s="153"/>
      <c r="RZW14" s="153"/>
      <c r="RZX14" s="153"/>
      <c r="RZY14" s="153"/>
      <c r="RZZ14" s="153"/>
      <c r="SAA14" s="153"/>
      <c r="SAB14" s="153"/>
      <c r="SAC14" s="153"/>
      <c r="SAD14" s="153"/>
      <c r="SAE14" s="153"/>
      <c r="SAF14" s="153"/>
      <c r="SAG14" s="153"/>
      <c r="SAH14" s="153"/>
      <c r="SAI14" s="153"/>
      <c r="SAJ14" s="153"/>
      <c r="SAK14" s="153"/>
      <c r="SAL14" s="153"/>
      <c r="SAM14" s="153"/>
      <c r="SAN14" s="153"/>
      <c r="SAO14" s="153"/>
      <c r="SAP14" s="153"/>
      <c r="SAQ14" s="153"/>
      <c r="SAR14" s="153"/>
      <c r="SAS14" s="153"/>
      <c r="SAT14" s="153"/>
      <c r="SAU14" s="153"/>
      <c r="SAV14" s="153"/>
      <c r="SAW14" s="153"/>
      <c r="SAX14" s="153"/>
      <c r="SAY14" s="153"/>
      <c r="SAZ14" s="153"/>
      <c r="SBA14" s="153"/>
      <c r="SBB14" s="153"/>
      <c r="SBC14" s="153"/>
      <c r="SBD14" s="153"/>
      <c r="SBE14" s="153"/>
      <c r="SBF14" s="153"/>
      <c r="SBG14" s="153"/>
      <c r="SBH14" s="153"/>
      <c r="SBI14" s="153"/>
      <c r="SBJ14" s="153"/>
      <c r="SBK14" s="153"/>
      <c r="SBL14" s="153"/>
      <c r="SBM14" s="153"/>
      <c r="SBN14" s="153"/>
      <c r="SBO14" s="153"/>
      <c r="SBP14" s="153"/>
      <c r="SBQ14" s="153"/>
      <c r="SBR14" s="153"/>
      <c r="SBS14" s="153"/>
      <c r="SBT14" s="153"/>
      <c r="SBU14" s="153"/>
      <c r="SBV14" s="153"/>
      <c r="SBW14" s="153"/>
      <c r="SBX14" s="153"/>
      <c r="SBY14" s="153"/>
      <c r="SBZ14" s="153"/>
      <c r="SCA14" s="153"/>
      <c r="SCB14" s="153"/>
      <c r="SCC14" s="153"/>
      <c r="SCD14" s="153"/>
      <c r="SCE14" s="153"/>
      <c r="SCF14" s="153"/>
      <c r="SCG14" s="153"/>
      <c r="SCH14" s="153"/>
      <c r="SCI14" s="153"/>
      <c r="SCJ14" s="153"/>
      <c r="SCK14" s="153"/>
      <c r="SCL14" s="153"/>
      <c r="SCM14" s="153"/>
      <c r="SCN14" s="153"/>
      <c r="SCO14" s="153"/>
      <c r="SCP14" s="153"/>
      <c r="SCQ14" s="153"/>
      <c r="SCR14" s="153"/>
      <c r="SCS14" s="153"/>
      <c r="SCT14" s="153"/>
      <c r="SCU14" s="153"/>
      <c r="SCV14" s="153"/>
      <c r="SCW14" s="153"/>
      <c r="SCX14" s="153"/>
      <c r="SCY14" s="153"/>
      <c r="SCZ14" s="153"/>
      <c r="SDA14" s="153"/>
      <c r="SDB14" s="153"/>
      <c r="SDC14" s="153"/>
      <c r="SDD14" s="153"/>
      <c r="SDE14" s="153"/>
      <c r="SDF14" s="153"/>
      <c r="SDG14" s="153"/>
      <c r="SDH14" s="153"/>
      <c r="SDI14" s="153"/>
      <c r="SDJ14" s="153"/>
      <c r="SDK14" s="153"/>
      <c r="SDL14" s="153"/>
      <c r="SDM14" s="153"/>
      <c r="SDN14" s="153"/>
      <c r="SDO14" s="153"/>
      <c r="SDP14" s="153"/>
      <c r="SDQ14" s="153"/>
      <c r="SDR14" s="153"/>
      <c r="SDS14" s="153"/>
      <c r="SDT14" s="153"/>
      <c r="SDU14" s="153"/>
      <c r="SDV14" s="153"/>
      <c r="SDW14" s="153"/>
      <c r="SDX14" s="153"/>
      <c r="SDY14" s="153"/>
      <c r="SDZ14" s="153"/>
      <c r="SEA14" s="153"/>
      <c r="SEB14" s="153"/>
      <c r="SEC14" s="153"/>
      <c r="SED14" s="153"/>
      <c r="SEE14" s="153"/>
      <c r="SEF14" s="153"/>
      <c r="SEG14" s="153"/>
      <c r="SEH14" s="153"/>
      <c r="SEI14" s="153"/>
      <c r="SEJ14" s="153"/>
      <c r="SEK14" s="153"/>
      <c r="SEL14" s="153"/>
      <c r="SEM14" s="153"/>
      <c r="SEN14" s="153"/>
      <c r="SEO14" s="153"/>
      <c r="SEP14" s="153"/>
      <c r="SEQ14" s="153"/>
      <c r="SER14" s="153"/>
      <c r="SES14" s="153"/>
      <c r="SET14" s="153"/>
      <c r="SEU14" s="153"/>
      <c r="SEV14" s="153"/>
      <c r="SEW14" s="153"/>
      <c r="SEX14" s="153"/>
      <c r="SEY14" s="153"/>
      <c r="SEZ14" s="153"/>
      <c r="SFA14" s="153"/>
      <c r="SFB14" s="153"/>
      <c r="SFC14" s="153"/>
      <c r="SFD14" s="153"/>
      <c r="SFE14" s="153"/>
      <c r="SFF14" s="153"/>
      <c r="SFG14" s="153"/>
      <c r="SFH14" s="153"/>
      <c r="SFI14" s="153"/>
      <c r="SFJ14" s="153"/>
      <c r="SFK14" s="153"/>
      <c r="SFL14" s="153"/>
      <c r="SFM14" s="153"/>
      <c r="SFN14" s="153"/>
      <c r="SFO14" s="153"/>
      <c r="SFP14" s="153"/>
      <c r="SFQ14" s="153"/>
      <c r="SFR14" s="153"/>
      <c r="SFS14" s="153"/>
      <c r="SFT14" s="153"/>
      <c r="SFU14" s="153"/>
      <c r="SFV14" s="153"/>
      <c r="SFW14" s="153"/>
      <c r="SFX14" s="153"/>
      <c r="SFY14" s="153"/>
      <c r="SFZ14" s="153"/>
      <c r="SGA14" s="153"/>
      <c r="SGB14" s="153"/>
      <c r="SGC14" s="153"/>
      <c r="SGD14" s="153"/>
      <c r="SGE14" s="153"/>
      <c r="SGF14" s="153"/>
      <c r="SGG14" s="153"/>
      <c r="SGH14" s="153"/>
      <c r="SGI14" s="153"/>
      <c r="SGJ14" s="153"/>
      <c r="SGK14" s="153"/>
      <c r="SGL14" s="153"/>
      <c r="SGM14" s="153"/>
      <c r="SGN14" s="153"/>
      <c r="SGO14" s="153"/>
      <c r="SGP14" s="153"/>
      <c r="SGQ14" s="153"/>
      <c r="SGR14" s="153"/>
      <c r="SGS14" s="153"/>
      <c r="SGT14" s="153"/>
      <c r="SGU14" s="153"/>
      <c r="SGV14" s="153"/>
      <c r="SGW14" s="153"/>
      <c r="SGX14" s="153"/>
      <c r="SGY14" s="153"/>
      <c r="SGZ14" s="153"/>
      <c r="SHA14" s="153"/>
      <c r="SHB14" s="153"/>
      <c r="SHC14" s="153"/>
      <c r="SHD14" s="153"/>
      <c r="SHE14" s="153"/>
      <c r="SHF14" s="153"/>
      <c r="SHG14" s="153"/>
      <c r="SHH14" s="153"/>
      <c r="SHI14" s="153"/>
      <c r="SHJ14" s="153"/>
      <c r="SHK14" s="153"/>
      <c r="SHL14" s="153"/>
      <c r="SHM14" s="153"/>
      <c r="SHN14" s="153"/>
      <c r="SHO14" s="153"/>
      <c r="SHP14" s="153"/>
      <c r="SHQ14" s="153"/>
      <c r="SHR14" s="153"/>
      <c r="SHS14" s="153"/>
      <c r="SHT14" s="153"/>
      <c r="SHU14" s="153"/>
      <c r="SHV14" s="153"/>
      <c r="SHW14" s="153"/>
      <c r="SHX14" s="153"/>
      <c r="SHY14" s="153"/>
      <c r="SHZ14" s="153"/>
      <c r="SIA14" s="153"/>
      <c r="SIB14" s="153"/>
      <c r="SIC14" s="153"/>
      <c r="SID14" s="153"/>
      <c r="SIE14" s="153"/>
      <c r="SIF14" s="153"/>
      <c r="SIG14" s="153"/>
      <c r="SIH14" s="153"/>
      <c r="SII14" s="153"/>
      <c r="SIJ14" s="153"/>
      <c r="SIK14" s="153"/>
      <c r="SIL14" s="153"/>
      <c r="SIM14" s="153"/>
      <c r="SIN14" s="153"/>
      <c r="SIO14" s="153"/>
      <c r="SIP14" s="153"/>
      <c r="SIQ14" s="153"/>
      <c r="SIR14" s="153"/>
      <c r="SIS14" s="153"/>
      <c r="SIT14" s="153"/>
      <c r="SIU14" s="153"/>
      <c r="SIV14" s="153"/>
      <c r="SIW14" s="153"/>
      <c r="SIX14" s="153"/>
      <c r="SIY14" s="153"/>
      <c r="SIZ14" s="153"/>
      <c r="SJA14" s="153"/>
      <c r="SJB14" s="153"/>
      <c r="SJC14" s="153"/>
      <c r="SJD14" s="153"/>
      <c r="SJE14" s="153"/>
      <c r="SJF14" s="153"/>
      <c r="SJG14" s="153"/>
      <c r="SJH14" s="153"/>
      <c r="SJI14" s="153"/>
      <c r="SJJ14" s="153"/>
      <c r="SJK14" s="153"/>
      <c r="SJL14" s="153"/>
      <c r="SJM14" s="153"/>
      <c r="SJN14" s="153"/>
      <c r="SJO14" s="153"/>
      <c r="SJP14" s="153"/>
      <c r="SJQ14" s="153"/>
      <c r="SJR14" s="153"/>
      <c r="SJS14" s="153"/>
      <c r="SJT14" s="153"/>
      <c r="SJU14" s="153"/>
      <c r="SJV14" s="153"/>
      <c r="SJW14" s="153"/>
      <c r="SJX14" s="153"/>
      <c r="SJY14" s="153"/>
      <c r="SJZ14" s="153"/>
      <c r="SKA14" s="153"/>
      <c r="SKB14" s="153"/>
      <c r="SKC14" s="153"/>
      <c r="SKD14" s="153"/>
      <c r="SKE14" s="153"/>
      <c r="SKF14" s="153"/>
      <c r="SKG14" s="153"/>
      <c r="SKH14" s="153"/>
      <c r="SKI14" s="153"/>
      <c r="SKJ14" s="153"/>
      <c r="SKK14" s="153"/>
      <c r="SKL14" s="153"/>
      <c r="SKM14" s="153"/>
      <c r="SKN14" s="153"/>
      <c r="SKO14" s="153"/>
      <c r="SKP14" s="153"/>
      <c r="SKQ14" s="153"/>
      <c r="SKR14" s="153"/>
      <c r="SKS14" s="153"/>
      <c r="SKT14" s="153"/>
      <c r="SKU14" s="153"/>
      <c r="SKV14" s="153"/>
      <c r="SKW14" s="153"/>
      <c r="SKX14" s="153"/>
      <c r="SKY14" s="153"/>
      <c r="SKZ14" s="153"/>
      <c r="SLA14" s="153"/>
      <c r="SLB14" s="153"/>
      <c r="SLC14" s="153"/>
      <c r="SLD14" s="153"/>
      <c r="SLE14" s="153"/>
      <c r="SLF14" s="153"/>
      <c r="SLG14" s="153"/>
      <c r="SLH14" s="153"/>
      <c r="SLI14" s="153"/>
      <c r="SLJ14" s="153"/>
      <c r="SLK14" s="153"/>
      <c r="SLL14" s="153"/>
      <c r="SLM14" s="153"/>
      <c r="SLN14" s="153"/>
      <c r="SLO14" s="153"/>
      <c r="SLP14" s="153"/>
      <c r="SLQ14" s="153"/>
      <c r="SLR14" s="153"/>
      <c r="SLS14" s="153"/>
      <c r="SLT14" s="153"/>
      <c r="SLU14" s="153"/>
      <c r="SLV14" s="153"/>
      <c r="SLW14" s="153"/>
      <c r="SLX14" s="153"/>
      <c r="SLY14" s="153"/>
      <c r="SLZ14" s="153"/>
      <c r="SMA14" s="153"/>
      <c r="SMB14" s="153"/>
      <c r="SMC14" s="153"/>
      <c r="SMD14" s="153"/>
      <c r="SME14" s="153"/>
      <c r="SMF14" s="153"/>
      <c r="SMG14" s="153"/>
      <c r="SMH14" s="153"/>
      <c r="SMI14" s="153"/>
      <c r="SMJ14" s="153"/>
      <c r="SMK14" s="153"/>
      <c r="SML14" s="153"/>
      <c r="SMM14" s="153"/>
      <c r="SMN14" s="153"/>
      <c r="SMO14" s="153"/>
      <c r="SMP14" s="153"/>
      <c r="SMQ14" s="153"/>
      <c r="SMR14" s="153"/>
      <c r="SMS14" s="153"/>
      <c r="SMT14" s="153"/>
      <c r="SMU14" s="153"/>
      <c r="SMV14" s="153"/>
      <c r="SMW14" s="153"/>
      <c r="SMX14" s="153"/>
      <c r="SMY14" s="153"/>
      <c r="SMZ14" s="153"/>
      <c r="SNA14" s="153"/>
      <c r="SNB14" s="153"/>
      <c r="SNC14" s="153"/>
      <c r="SND14" s="153"/>
      <c r="SNE14" s="153"/>
      <c r="SNF14" s="153"/>
      <c r="SNG14" s="153"/>
      <c r="SNH14" s="153"/>
      <c r="SNI14" s="153"/>
      <c r="SNJ14" s="153"/>
      <c r="SNK14" s="153"/>
      <c r="SNL14" s="153"/>
      <c r="SNM14" s="153"/>
      <c r="SNN14" s="153"/>
      <c r="SNO14" s="153"/>
      <c r="SNP14" s="153"/>
      <c r="SNQ14" s="153"/>
      <c r="SNR14" s="153"/>
      <c r="SNS14" s="153"/>
      <c r="SNT14" s="153"/>
      <c r="SNU14" s="153"/>
      <c r="SNV14" s="153"/>
      <c r="SNW14" s="153"/>
      <c r="SNX14" s="153"/>
      <c r="SNY14" s="153"/>
      <c r="SNZ14" s="153"/>
      <c r="SOA14" s="153"/>
      <c r="SOB14" s="153"/>
      <c r="SOC14" s="153"/>
      <c r="SOD14" s="153"/>
      <c r="SOE14" s="153"/>
      <c r="SOF14" s="153"/>
      <c r="SOG14" s="153"/>
      <c r="SOH14" s="153"/>
      <c r="SOI14" s="153"/>
      <c r="SOJ14" s="153"/>
      <c r="SOK14" s="153"/>
      <c r="SOL14" s="153"/>
      <c r="SOM14" s="153"/>
      <c r="SON14" s="153"/>
      <c r="SOO14" s="153"/>
      <c r="SOP14" s="153"/>
      <c r="SOQ14" s="153"/>
      <c r="SOR14" s="153"/>
      <c r="SOS14" s="153"/>
      <c r="SOT14" s="153"/>
      <c r="SOU14" s="153"/>
      <c r="SOV14" s="153"/>
      <c r="SOW14" s="153"/>
      <c r="SOX14" s="153"/>
      <c r="SOY14" s="153"/>
      <c r="SOZ14" s="153"/>
      <c r="SPA14" s="153"/>
      <c r="SPB14" s="153"/>
      <c r="SPC14" s="153"/>
      <c r="SPD14" s="153"/>
      <c r="SPE14" s="153"/>
      <c r="SPF14" s="153"/>
      <c r="SPG14" s="153"/>
      <c r="SPH14" s="153"/>
      <c r="SPI14" s="153"/>
      <c r="SPJ14" s="153"/>
      <c r="SPK14" s="153"/>
      <c r="SPL14" s="153"/>
      <c r="SPM14" s="153"/>
      <c r="SPN14" s="153"/>
      <c r="SPO14" s="153"/>
      <c r="SPP14" s="153"/>
      <c r="SPQ14" s="153"/>
      <c r="SPR14" s="153"/>
      <c r="SPS14" s="153"/>
      <c r="SPT14" s="153"/>
      <c r="SPU14" s="153"/>
      <c r="SPV14" s="153"/>
      <c r="SPW14" s="153"/>
      <c r="SPX14" s="153"/>
      <c r="SPY14" s="153"/>
      <c r="SPZ14" s="153"/>
      <c r="SQA14" s="153"/>
      <c r="SQB14" s="153"/>
      <c r="SQC14" s="153"/>
      <c r="SQD14" s="153"/>
      <c r="SQE14" s="153"/>
      <c r="SQF14" s="153"/>
      <c r="SQG14" s="153"/>
      <c r="SQH14" s="153"/>
      <c r="SQI14" s="153"/>
      <c r="SQJ14" s="153"/>
      <c r="SQK14" s="153"/>
      <c r="SQL14" s="153"/>
      <c r="SQM14" s="153"/>
      <c r="SQN14" s="153"/>
      <c r="SQO14" s="153"/>
      <c r="SQP14" s="153"/>
      <c r="SQQ14" s="153"/>
      <c r="SQR14" s="153"/>
      <c r="SQS14" s="153"/>
      <c r="SQT14" s="153"/>
      <c r="SQU14" s="153"/>
      <c r="SQV14" s="153"/>
      <c r="SQW14" s="153"/>
      <c r="SQX14" s="153"/>
      <c r="SQY14" s="153"/>
      <c r="SQZ14" s="153"/>
      <c r="SRA14" s="153"/>
      <c r="SRB14" s="153"/>
      <c r="SRC14" s="153"/>
      <c r="SRD14" s="153"/>
      <c r="SRE14" s="153"/>
      <c r="SRF14" s="153"/>
      <c r="SRG14" s="153"/>
      <c r="SRH14" s="153"/>
      <c r="SRI14" s="153"/>
      <c r="SRJ14" s="153"/>
      <c r="SRK14" s="153"/>
      <c r="SRL14" s="153"/>
      <c r="SRM14" s="153"/>
      <c r="SRN14" s="153"/>
      <c r="SRO14" s="153"/>
      <c r="SRP14" s="153"/>
      <c r="SRQ14" s="153"/>
      <c r="SRR14" s="153"/>
      <c r="SRS14" s="153"/>
      <c r="SRT14" s="153"/>
      <c r="SRU14" s="153"/>
      <c r="SRV14" s="153"/>
      <c r="SRW14" s="153"/>
      <c r="SRX14" s="153"/>
      <c r="SRY14" s="153"/>
      <c r="SRZ14" s="153"/>
      <c r="SSA14" s="153"/>
      <c r="SSB14" s="153"/>
      <c r="SSC14" s="153"/>
      <c r="SSD14" s="153"/>
      <c r="SSE14" s="153"/>
      <c r="SSF14" s="153"/>
      <c r="SSG14" s="153"/>
      <c r="SSH14" s="153"/>
      <c r="SSI14" s="153"/>
      <c r="SSJ14" s="153"/>
      <c r="SSK14" s="153"/>
      <c r="SSL14" s="153"/>
      <c r="SSM14" s="153"/>
      <c r="SSN14" s="153"/>
      <c r="SSO14" s="153"/>
      <c r="SSP14" s="153"/>
      <c r="SSQ14" s="153"/>
      <c r="SSR14" s="153"/>
      <c r="SSS14" s="153"/>
      <c r="SST14" s="153"/>
      <c r="SSU14" s="153"/>
      <c r="SSV14" s="153"/>
      <c r="SSW14" s="153"/>
      <c r="SSX14" s="153"/>
      <c r="SSY14" s="153"/>
      <c r="SSZ14" s="153"/>
      <c r="STA14" s="153"/>
      <c r="STB14" s="153"/>
      <c r="STC14" s="153"/>
      <c r="STD14" s="153"/>
      <c r="STE14" s="153"/>
      <c r="STF14" s="153"/>
      <c r="STG14" s="153"/>
      <c r="STH14" s="153"/>
      <c r="STI14" s="153"/>
      <c r="STJ14" s="153"/>
      <c r="STK14" s="153"/>
      <c r="STL14" s="153"/>
      <c r="STM14" s="153"/>
      <c r="STN14" s="153"/>
      <c r="STO14" s="153"/>
      <c r="STP14" s="153"/>
      <c r="STQ14" s="153"/>
      <c r="STR14" s="153"/>
      <c r="STS14" s="153"/>
      <c r="STT14" s="153"/>
      <c r="STU14" s="153"/>
      <c r="STV14" s="153"/>
      <c r="STW14" s="153"/>
      <c r="STX14" s="153"/>
      <c r="STY14" s="153"/>
      <c r="STZ14" s="153"/>
      <c r="SUA14" s="153"/>
      <c r="SUB14" s="153"/>
      <c r="SUC14" s="153"/>
      <c r="SUD14" s="153"/>
      <c r="SUE14" s="153"/>
      <c r="SUF14" s="153"/>
      <c r="SUG14" s="153"/>
      <c r="SUH14" s="153"/>
      <c r="SUI14" s="153"/>
      <c r="SUJ14" s="153"/>
      <c r="SUK14" s="153"/>
      <c r="SUL14" s="153"/>
      <c r="SUM14" s="153"/>
      <c r="SUN14" s="153"/>
      <c r="SUO14" s="153"/>
      <c r="SUP14" s="153"/>
      <c r="SUQ14" s="153"/>
      <c r="SUR14" s="153"/>
      <c r="SUS14" s="153"/>
      <c r="SUT14" s="153"/>
      <c r="SUU14" s="153"/>
      <c r="SUV14" s="153"/>
      <c r="SUW14" s="153"/>
      <c r="SUX14" s="153"/>
      <c r="SUY14" s="153"/>
      <c r="SUZ14" s="153"/>
      <c r="SVA14" s="153"/>
      <c r="SVB14" s="153"/>
      <c r="SVC14" s="153"/>
      <c r="SVD14" s="153"/>
      <c r="SVE14" s="153"/>
      <c r="SVF14" s="153"/>
      <c r="SVG14" s="153"/>
      <c r="SVH14" s="153"/>
      <c r="SVI14" s="153"/>
      <c r="SVJ14" s="153"/>
      <c r="SVK14" s="153"/>
      <c r="SVL14" s="153"/>
      <c r="SVM14" s="153"/>
      <c r="SVN14" s="153"/>
      <c r="SVO14" s="153"/>
      <c r="SVP14" s="153"/>
      <c r="SVQ14" s="153"/>
      <c r="SVR14" s="153"/>
      <c r="SVS14" s="153"/>
      <c r="SVT14" s="153"/>
      <c r="SVU14" s="153"/>
      <c r="SVV14" s="153"/>
      <c r="SVW14" s="153"/>
      <c r="SVX14" s="153"/>
      <c r="SVY14" s="153"/>
      <c r="SVZ14" s="153"/>
      <c r="SWA14" s="153"/>
      <c r="SWB14" s="153"/>
      <c r="SWC14" s="153"/>
      <c r="SWD14" s="153"/>
      <c r="SWE14" s="153"/>
      <c r="SWF14" s="153"/>
      <c r="SWG14" s="153"/>
      <c r="SWH14" s="153"/>
      <c r="SWI14" s="153"/>
      <c r="SWJ14" s="153"/>
      <c r="SWK14" s="153"/>
      <c r="SWL14" s="153"/>
      <c r="SWM14" s="153"/>
      <c r="SWN14" s="153"/>
      <c r="SWO14" s="153"/>
      <c r="SWP14" s="153"/>
      <c r="SWQ14" s="153"/>
      <c r="SWR14" s="153"/>
      <c r="SWS14" s="153"/>
      <c r="SWT14" s="153"/>
      <c r="SWU14" s="153"/>
      <c r="SWV14" s="153"/>
      <c r="SWW14" s="153"/>
      <c r="SWX14" s="153"/>
      <c r="SWY14" s="153"/>
      <c r="SWZ14" s="153"/>
      <c r="SXA14" s="153"/>
      <c r="SXB14" s="153"/>
      <c r="SXC14" s="153"/>
      <c r="SXD14" s="153"/>
      <c r="SXE14" s="153"/>
      <c r="SXF14" s="153"/>
      <c r="SXG14" s="153"/>
      <c r="SXH14" s="153"/>
      <c r="SXI14" s="153"/>
      <c r="SXJ14" s="153"/>
      <c r="SXK14" s="153"/>
      <c r="SXL14" s="153"/>
      <c r="SXM14" s="153"/>
      <c r="SXN14" s="153"/>
      <c r="SXO14" s="153"/>
      <c r="SXP14" s="153"/>
      <c r="SXQ14" s="153"/>
      <c r="SXR14" s="153"/>
      <c r="SXS14" s="153"/>
      <c r="SXT14" s="153"/>
      <c r="SXU14" s="153"/>
      <c r="SXV14" s="153"/>
      <c r="SXW14" s="153"/>
      <c r="SXX14" s="153"/>
      <c r="SXY14" s="153"/>
      <c r="SXZ14" s="153"/>
      <c r="SYA14" s="153"/>
      <c r="SYB14" s="153"/>
      <c r="SYC14" s="153"/>
      <c r="SYD14" s="153"/>
      <c r="SYE14" s="153"/>
      <c r="SYF14" s="153"/>
      <c r="SYG14" s="153"/>
      <c r="SYH14" s="153"/>
      <c r="SYI14" s="153"/>
      <c r="SYJ14" s="153"/>
      <c r="SYK14" s="153"/>
      <c r="SYL14" s="153"/>
      <c r="SYM14" s="153"/>
      <c r="SYN14" s="153"/>
      <c r="SYO14" s="153"/>
      <c r="SYP14" s="153"/>
      <c r="SYQ14" s="153"/>
      <c r="SYR14" s="153"/>
      <c r="SYS14" s="153"/>
      <c r="SYT14" s="153"/>
      <c r="SYU14" s="153"/>
      <c r="SYV14" s="153"/>
      <c r="SYW14" s="153"/>
      <c r="SYX14" s="153"/>
      <c r="SYY14" s="153"/>
      <c r="SYZ14" s="153"/>
      <c r="SZA14" s="153"/>
      <c r="SZB14" s="153"/>
      <c r="SZC14" s="153"/>
      <c r="SZD14" s="153"/>
      <c r="SZE14" s="153"/>
      <c r="SZF14" s="153"/>
      <c r="SZG14" s="153"/>
      <c r="SZH14" s="153"/>
      <c r="SZI14" s="153"/>
      <c r="SZJ14" s="153"/>
      <c r="SZK14" s="153"/>
      <c r="SZL14" s="153"/>
      <c r="SZM14" s="153"/>
      <c r="SZN14" s="153"/>
      <c r="SZO14" s="153"/>
      <c r="SZP14" s="153"/>
      <c r="SZQ14" s="153"/>
      <c r="SZR14" s="153"/>
      <c r="SZS14" s="153"/>
      <c r="SZT14" s="153"/>
      <c r="SZU14" s="153"/>
      <c r="SZV14" s="153"/>
      <c r="SZW14" s="153"/>
      <c r="SZX14" s="153"/>
      <c r="SZY14" s="153"/>
      <c r="SZZ14" s="153"/>
      <c r="TAA14" s="153"/>
      <c r="TAB14" s="153"/>
      <c r="TAC14" s="153"/>
      <c r="TAD14" s="153"/>
      <c r="TAE14" s="153"/>
      <c r="TAF14" s="153"/>
      <c r="TAG14" s="153"/>
      <c r="TAH14" s="153"/>
      <c r="TAI14" s="153"/>
      <c r="TAJ14" s="153"/>
      <c r="TAK14" s="153"/>
      <c r="TAL14" s="153"/>
      <c r="TAM14" s="153"/>
      <c r="TAN14" s="153"/>
      <c r="TAO14" s="153"/>
      <c r="TAP14" s="153"/>
      <c r="TAQ14" s="153"/>
      <c r="TAR14" s="153"/>
      <c r="TAS14" s="153"/>
      <c r="TAT14" s="153"/>
      <c r="TAU14" s="153"/>
      <c r="TAV14" s="153"/>
      <c r="TAW14" s="153"/>
      <c r="TAX14" s="153"/>
      <c r="TAY14" s="153"/>
      <c r="TAZ14" s="153"/>
      <c r="TBA14" s="153"/>
      <c r="TBB14" s="153"/>
      <c r="TBC14" s="153"/>
      <c r="TBD14" s="153"/>
      <c r="TBE14" s="153"/>
      <c r="TBF14" s="153"/>
      <c r="TBG14" s="153"/>
      <c r="TBH14" s="153"/>
      <c r="TBI14" s="153"/>
      <c r="TBJ14" s="153"/>
      <c r="TBK14" s="153"/>
      <c r="TBL14" s="153"/>
      <c r="TBM14" s="153"/>
      <c r="TBN14" s="153"/>
      <c r="TBO14" s="153"/>
      <c r="TBP14" s="153"/>
      <c r="TBQ14" s="153"/>
      <c r="TBR14" s="153"/>
      <c r="TBS14" s="153"/>
      <c r="TBT14" s="153"/>
      <c r="TBU14" s="153"/>
      <c r="TBV14" s="153"/>
      <c r="TBW14" s="153"/>
      <c r="TBX14" s="153"/>
      <c r="TBY14" s="153"/>
      <c r="TBZ14" s="153"/>
      <c r="TCA14" s="153"/>
      <c r="TCB14" s="153"/>
      <c r="TCC14" s="153"/>
      <c r="TCD14" s="153"/>
      <c r="TCE14" s="153"/>
      <c r="TCF14" s="153"/>
      <c r="TCG14" s="153"/>
      <c r="TCH14" s="153"/>
      <c r="TCI14" s="153"/>
      <c r="TCJ14" s="153"/>
      <c r="TCK14" s="153"/>
      <c r="TCL14" s="153"/>
      <c r="TCM14" s="153"/>
      <c r="TCN14" s="153"/>
      <c r="TCO14" s="153"/>
      <c r="TCP14" s="153"/>
      <c r="TCQ14" s="153"/>
      <c r="TCR14" s="153"/>
      <c r="TCS14" s="153"/>
      <c r="TCT14" s="153"/>
      <c r="TCU14" s="153"/>
      <c r="TCV14" s="153"/>
      <c r="TCW14" s="153"/>
      <c r="TCX14" s="153"/>
      <c r="TCY14" s="153"/>
      <c r="TCZ14" s="153"/>
      <c r="TDA14" s="153"/>
      <c r="TDB14" s="153"/>
      <c r="TDC14" s="153"/>
      <c r="TDD14" s="153"/>
      <c r="TDE14" s="153"/>
      <c r="TDF14" s="153"/>
      <c r="TDG14" s="153"/>
      <c r="TDH14" s="153"/>
      <c r="TDI14" s="153"/>
      <c r="TDJ14" s="153"/>
      <c r="TDK14" s="153"/>
      <c r="TDL14" s="153"/>
      <c r="TDM14" s="153"/>
      <c r="TDN14" s="153"/>
      <c r="TDO14" s="153"/>
      <c r="TDP14" s="153"/>
      <c r="TDQ14" s="153"/>
      <c r="TDR14" s="153"/>
      <c r="TDS14" s="153"/>
      <c r="TDT14" s="153"/>
      <c r="TDU14" s="153"/>
      <c r="TDV14" s="153"/>
      <c r="TDW14" s="153"/>
      <c r="TDX14" s="153"/>
      <c r="TDY14" s="153"/>
      <c r="TDZ14" s="153"/>
      <c r="TEA14" s="153"/>
      <c r="TEB14" s="153"/>
      <c r="TEC14" s="153"/>
      <c r="TED14" s="153"/>
      <c r="TEE14" s="153"/>
      <c r="TEF14" s="153"/>
      <c r="TEG14" s="153"/>
      <c r="TEH14" s="153"/>
      <c r="TEI14" s="153"/>
      <c r="TEJ14" s="153"/>
      <c r="TEK14" s="153"/>
      <c r="TEL14" s="153"/>
      <c r="TEM14" s="153"/>
      <c r="TEN14" s="153"/>
      <c r="TEO14" s="153"/>
      <c r="TEP14" s="153"/>
      <c r="TEQ14" s="153"/>
      <c r="TER14" s="153"/>
      <c r="TES14" s="153"/>
      <c r="TET14" s="153"/>
      <c r="TEU14" s="153"/>
      <c r="TEV14" s="153"/>
      <c r="TEW14" s="153"/>
      <c r="TEX14" s="153"/>
      <c r="TEY14" s="153"/>
      <c r="TEZ14" s="153"/>
      <c r="TFA14" s="153"/>
      <c r="TFB14" s="153"/>
      <c r="TFC14" s="153"/>
      <c r="TFD14" s="153"/>
      <c r="TFE14" s="153"/>
      <c r="TFF14" s="153"/>
      <c r="TFG14" s="153"/>
      <c r="TFH14" s="153"/>
      <c r="TFI14" s="153"/>
      <c r="TFJ14" s="153"/>
      <c r="TFK14" s="153"/>
      <c r="TFL14" s="153"/>
      <c r="TFM14" s="153"/>
      <c r="TFN14" s="153"/>
      <c r="TFO14" s="153"/>
      <c r="TFP14" s="153"/>
      <c r="TFQ14" s="153"/>
      <c r="TFR14" s="153"/>
      <c r="TFS14" s="153"/>
      <c r="TFT14" s="153"/>
      <c r="TFU14" s="153"/>
      <c r="TFV14" s="153"/>
      <c r="TFW14" s="153"/>
      <c r="TFX14" s="153"/>
      <c r="TFY14" s="153"/>
      <c r="TFZ14" s="153"/>
      <c r="TGA14" s="153"/>
      <c r="TGB14" s="153"/>
      <c r="TGC14" s="153"/>
      <c r="TGD14" s="153"/>
      <c r="TGE14" s="153"/>
      <c r="TGF14" s="153"/>
      <c r="TGG14" s="153"/>
      <c r="TGH14" s="153"/>
      <c r="TGI14" s="153"/>
      <c r="TGJ14" s="153"/>
      <c r="TGK14" s="153"/>
      <c r="TGL14" s="153"/>
      <c r="TGM14" s="153"/>
      <c r="TGN14" s="153"/>
      <c r="TGO14" s="153"/>
      <c r="TGP14" s="153"/>
      <c r="TGQ14" s="153"/>
      <c r="TGR14" s="153"/>
      <c r="TGS14" s="153"/>
      <c r="TGT14" s="153"/>
      <c r="TGU14" s="153"/>
      <c r="TGV14" s="153"/>
      <c r="TGW14" s="153"/>
      <c r="TGX14" s="153"/>
      <c r="TGY14" s="153"/>
      <c r="TGZ14" s="153"/>
      <c r="THA14" s="153"/>
      <c r="THB14" s="153"/>
      <c r="THC14" s="153"/>
      <c r="THD14" s="153"/>
      <c r="THE14" s="153"/>
      <c r="THF14" s="153"/>
      <c r="THG14" s="153"/>
      <c r="THH14" s="153"/>
      <c r="THI14" s="153"/>
      <c r="THJ14" s="153"/>
      <c r="THK14" s="153"/>
      <c r="THL14" s="153"/>
      <c r="THM14" s="153"/>
      <c r="THN14" s="153"/>
      <c r="THO14" s="153"/>
      <c r="THP14" s="153"/>
      <c r="THQ14" s="153"/>
      <c r="THR14" s="153"/>
      <c r="THS14" s="153"/>
      <c r="THT14" s="153"/>
      <c r="THU14" s="153"/>
      <c r="THV14" s="153"/>
      <c r="THW14" s="153"/>
      <c r="THX14" s="153"/>
      <c r="THY14" s="153"/>
      <c r="THZ14" s="153"/>
      <c r="TIA14" s="153"/>
      <c r="TIB14" s="153"/>
      <c r="TIC14" s="153"/>
      <c r="TID14" s="153"/>
      <c r="TIE14" s="153"/>
      <c r="TIF14" s="153"/>
      <c r="TIG14" s="153"/>
      <c r="TIH14" s="153"/>
      <c r="TII14" s="153"/>
      <c r="TIJ14" s="153"/>
      <c r="TIK14" s="153"/>
      <c r="TIL14" s="153"/>
      <c r="TIM14" s="153"/>
      <c r="TIN14" s="153"/>
      <c r="TIO14" s="153"/>
      <c r="TIP14" s="153"/>
      <c r="TIQ14" s="153"/>
      <c r="TIR14" s="153"/>
      <c r="TIS14" s="153"/>
      <c r="TIT14" s="153"/>
      <c r="TIU14" s="153"/>
      <c r="TIV14" s="153"/>
      <c r="TIW14" s="153"/>
      <c r="TIX14" s="153"/>
      <c r="TIY14" s="153"/>
      <c r="TIZ14" s="153"/>
      <c r="TJA14" s="153"/>
      <c r="TJB14" s="153"/>
      <c r="TJC14" s="153"/>
      <c r="TJD14" s="153"/>
      <c r="TJE14" s="153"/>
      <c r="TJF14" s="153"/>
      <c r="TJG14" s="153"/>
      <c r="TJH14" s="153"/>
      <c r="TJI14" s="153"/>
      <c r="TJJ14" s="153"/>
      <c r="TJK14" s="153"/>
      <c r="TJL14" s="153"/>
      <c r="TJM14" s="153"/>
      <c r="TJN14" s="153"/>
      <c r="TJO14" s="153"/>
      <c r="TJP14" s="153"/>
      <c r="TJQ14" s="153"/>
      <c r="TJR14" s="153"/>
      <c r="TJS14" s="153"/>
      <c r="TJT14" s="153"/>
      <c r="TJU14" s="153"/>
      <c r="TJV14" s="153"/>
      <c r="TJW14" s="153"/>
      <c r="TJX14" s="153"/>
      <c r="TJY14" s="153"/>
      <c r="TJZ14" s="153"/>
      <c r="TKA14" s="153"/>
      <c r="TKB14" s="153"/>
      <c r="TKC14" s="153"/>
      <c r="TKD14" s="153"/>
      <c r="TKE14" s="153"/>
      <c r="TKF14" s="153"/>
      <c r="TKG14" s="153"/>
      <c r="TKH14" s="153"/>
      <c r="TKI14" s="153"/>
      <c r="TKJ14" s="153"/>
      <c r="TKK14" s="153"/>
      <c r="TKL14" s="153"/>
      <c r="TKM14" s="153"/>
      <c r="TKN14" s="153"/>
      <c r="TKO14" s="153"/>
      <c r="TKP14" s="153"/>
      <c r="TKQ14" s="153"/>
      <c r="TKR14" s="153"/>
      <c r="TKS14" s="153"/>
      <c r="TKT14" s="153"/>
      <c r="TKU14" s="153"/>
      <c r="TKV14" s="153"/>
      <c r="TKW14" s="153"/>
      <c r="TKX14" s="153"/>
      <c r="TKY14" s="153"/>
      <c r="TKZ14" s="153"/>
      <c r="TLA14" s="153"/>
      <c r="TLB14" s="153"/>
      <c r="TLC14" s="153"/>
      <c r="TLD14" s="153"/>
      <c r="TLE14" s="153"/>
      <c r="TLF14" s="153"/>
      <c r="TLG14" s="153"/>
      <c r="TLH14" s="153"/>
      <c r="TLI14" s="153"/>
      <c r="TLJ14" s="153"/>
      <c r="TLK14" s="153"/>
      <c r="TLL14" s="153"/>
      <c r="TLM14" s="153"/>
      <c r="TLN14" s="153"/>
      <c r="TLO14" s="153"/>
      <c r="TLP14" s="153"/>
      <c r="TLQ14" s="153"/>
      <c r="TLR14" s="153"/>
      <c r="TLS14" s="153"/>
      <c r="TLT14" s="153"/>
      <c r="TLU14" s="153"/>
      <c r="TLV14" s="153"/>
      <c r="TLW14" s="153"/>
      <c r="TLX14" s="153"/>
      <c r="TLY14" s="153"/>
      <c r="TLZ14" s="153"/>
      <c r="TMA14" s="153"/>
      <c r="TMB14" s="153"/>
      <c r="TMC14" s="153"/>
      <c r="TMD14" s="153"/>
      <c r="TME14" s="153"/>
      <c r="TMF14" s="153"/>
      <c r="TMG14" s="153"/>
      <c r="TMH14" s="153"/>
      <c r="TMI14" s="153"/>
      <c r="TMJ14" s="153"/>
      <c r="TMK14" s="153"/>
      <c r="TML14" s="153"/>
      <c r="TMM14" s="153"/>
      <c r="TMN14" s="153"/>
      <c r="TMO14" s="153"/>
      <c r="TMP14" s="153"/>
      <c r="TMQ14" s="153"/>
      <c r="TMR14" s="153"/>
      <c r="TMS14" s="153"/>
      <c r="TMT14" s="153"/>
      <c r="TMU14" s="153"/>
      <c r="TMV14" s="153"/>
      <c r="TMW14" s="153"/>
      <c r="TMX14" s="153"/>
      <c r="TMY14" s="153"/>
      <c r="TMZ14" s="153"/>
      <c r="TNA14" s="153"/>
      <c r="TNB14" s="153"/>
      <c r="TNC14" s="153"/>
      <c r="TND14" s="153"/>
      <c r="TNE14" s="153"/>
      <c r="TNF14" s="153"/>
      <c r="TNG14" s="153"/>
      <c r="TNH14" s="153"/>
      <c r="TNI14" s="153"/>
      <c r="TNJ14" s="153"/>
      <c r="TNK14" s="153"/>
      <c r="TNL14" s="153"/>
      <c r="TNM14" s="153"/>
      <c r="TNN14" s="153"/>
      <c r="TNO14" s="153"/>
      <c r="TNP14" s="153"/>
      <c r="TNQ14" s="153"/>
      <c r="TNR14" s="153"/>
      <c r="TNS14" s="153"/>
      <c r="TNT14" s="153"/>
      <c r="TNU14" s="153"/>
      <c r="TNV14" s="153"/>
      <c r="TNW14" s="153"/>
      <c r="TNX14" s="153"/>
      <c r="TNY14" s="153"/>
      <c r="TNZ14" s="153"/>
      <c r="TOA14" s="153"/>
      <c r="TOB14" s="153"/>
      <c r="TOC14" s="153"/>
      <c r="TOD14" s="153"/>
      <c r="TOE14" s="153"/>
      <c r="TOF14" s="153"/>
      <c r="TOG14" s="153"/>
      <c r="TOH14" s="153"/>
      <c r="TOI14" s="153"/>
      <c r="TOJ14" s="153"/>
      <c r="TOK14" s="153"/>
      <c r="TOL14" s="153"/>
      <c r="TOM14" s="153"/>
      <c r="TON14" s="153"/>
      <c r="TOO14" s="153"/>
      <c r="TOP14" s="153"/>
      <c r="TOQ14" s="153"/>
      <c r="TOR14" s="153"/>
      <c r="TOS14" s="153"/>
      <c r="TOT14" s="153"/>
      <c r="TOU14" s="153"/>
      <c r="TOV14" s="153"/>
      <c r="TOW14" s="153"/>
      <c r="TOX14" s="153"/>
      <c r="TOY14" s="153"/>
      <c r="TOZ14" s="153"/>
      <c r="TPA14" s="153"/>
      <c r="TPB14" s="153"/>
      <c r="TPC14" s="153"/>
      <c r="TPD14" s="153"/>
      <c r="TPE14" s="153"/>
      <c r="TPF14" s="153"/>
      <c r="TPG14" s="153"/>
      <c r="TPH14" s="153"/>
      <c r="TPI14" s="153"/>
      <c r="TPJ14" s="153"/>
      <c r="TPK14" s="153"/>
      <c r="TPL14" s="153"/>
      <c r="TPM14" s="153"/>
      <c r="TPN14" s="153"/>
      <c r="TPO14" s="153"/>
      <c r="TPP14" s="153"/>
      <c r="TPQ14" s="153"/>
      <c r="TPR14" s="153"/>
      <c r="TPS14" s="153"/>
      <c r="TPT14" s="153"/>
      <c r="TPU14" s="153"/>
      <c r="TPV14" s="153"/>
      <c r="TPW14" s="153"/>
      <c r="TPX14" s="153"/>
      <c r="TPY14" s="153"/>
      <c r="TPZ14" s="153"/>
      <c r="TQA14" s="153"/>
      <c r="TQB14" s="153"/>
      <c r="TQC14" s="153"/>
      <c r="TQD14" s="153"/>
      <c r="TQE14" s="153"/>
      <c r="TQF14" s="153"/>
      <c r="TQG14" s="153"/>
      <c r="TQH14" s="153"/>
      <c r="TQI14" s="153"/>
      <c r="TQJ14" s="153"/>
      <c r="TQK14" s="153"/>
      <c r="TQL14" s="153"/>
      <c r="TQM14" s="153"/>
      <c r="TQN14" s="153"/>
      <c r="TQO14" s="153"/>
      <c r="TQP14" s="153"/>
      <c r="TQQ14" s="153"/>
      <c r="TQR14" s="153"/>
      <c r="TQS14" s="153"/>
      <c r="TQT14" s="153"/>
      <c r="TQU14" s="153"/>
      <c r="TQV14" s="153"/>
      <c r="TQW14" s="153"/>
      <c r="TQX14" s="153"/>
      <c r="TQY14" s="153"/>
      <c r="TQZ14" s="153"/>
      <c r="TRA14" s="153"/>
      <c r="TRB14" s="153"/>
      <c r="TRC14" s="153"/>
      <c r="TRD14" s="153"/>
      <c r="TRE14" s="153"/>
      <c r="TRF14" s="153"/>
      <c r="TRG14" s="153"/>
      <c r="TRH14" s="153"/>
      <c r="TRI14" s="153"/>
      <c r="TRJ14" s="153"/>
      <c r="TRK14" s="153"/>
      <c r="TRL14" s="153"/>
      <c r="TRM14" s="153"/>
      <c r="TRN14" s="153"/>
      <c r="TRO14" s="153"/>
      <c r="TRP14" s="153"/>
      <c r="TRQ14" s="153"/>
      <c r="TRR14" s="153"/>
      <c r="TRS14" s="153"/>
      <c r="TRT14" s="153"/>
      <c r="TRU14" s="153"/>
      <c r="TRV14" s="153"/>
      <c r="TRW14" s="153"/>
      <c r="TRX14" s="153"/>
      <c r="TRY14" s="153"/>
      <c r="TRZ14" s="153"/>
      <c r="TSA14" s="153"/>
      <c r="TSB14" s="153"/>
      <c r="TSC14" s="153"/>
      <c r="TSD14" s="153"/>
      <c r="TSE14" s="153"/>
      <c r="TSF14" s="153"/>
      <c r="TSG14" s="153"/>
      <c r="TSH14" s="153"/>
      <c r="TSI14" s="153"/>
      <c r="TSJ14" s="153"/>
      <c r="TSK14" s="153"/>
      <c r="TSL14" s="153"/>
      <c r="TSM14" s="153"/>
      <c r="TSN14" s="153"/>
      <c r="TSO14" s="153"/>
      <c r="TSP14" s="153"/>
      <c r="TSQ14" s="153"/>
      <c r="TSR14" s="153"/>
      <c r="TSS14" s="153"/>
      <c r="TST14" s="153"/>
      <c r="TSU14" s="153"/>
      <c r="TSV14" s="153"/>
      <c r="TSW14" s="153"/>
      <c r="TSX14" s="153"/>
      <c r="TSY14" s="153"/>
      <c r="TSZ14" s="153"/>
      <c r="TTA14" s="153"/>
      <c r="TTB14" s="153"/>
      <c r="TTC14" s="153"/>
      <c r="TTD14" s="153"/>
      <c r="TTE14" s="153"/>
      <c r="TTF14" s="153"/>
      <c r="TTG14" s="153"/>
      <c r="TTH14" s="153"/>
      <c r="TTI14" s="153"/>
      <c r="TTJ14" s="153"/>
      <c r="TTK14" s="153"/>
      <c r="TTL14" s="153"/>
      <c r="TTM14" s="153"/>
      <c r="TTN14" s="153"/>
      <c r="TTO14" s="153"/>
      <c r="TTP14" s="153"/>
      <c r="TTQ14" s="153"/>
      <c r="TTR14" s="153"/>
      <c r="TTS14" s="153"/>
      <c r="TTT14" s="153"/>
      <c r="TTU14" s="153"/>
      <c r="TTV14" s="153"/>
      <c r="TTW14" s="153"/>
      <c r="TTX14" s="153"/>
      <c r="TTY14" s="153"/>
      <c r="TTZ14" s="153"/>
      <c r="TUA14" s="153"/>
      <c r="TUB14" s="153"/>
      <c r="TUC14" s="153"/>
      <c r="TUD14" s="153"/>
      <c r="TUE14" s="153"/>
      <c r="TUF14" s="153"/>
      <c r="TUG14" s="153"/>
      <c r="TUH14" s="153"/>
      <c r="TUI14" s="153"/>
      <c r="TUJ14" s="153"/>
      <c r="TUK14" s="153"/>
      <c r="TUL14" s="153"/>
      <c r="TUM14" s="153"/>
      <c r="TUN14" s="153"/>
      <c r="TUO14" s="153"/>
      <c r="TUP14" s="153"/>
      <c r="TUQ14" s="153"/>
      <c r="TUR14" s="153"/>
      <c r="TUS14" s="153"/>
      <c r="TUT14" s="153"/>
      <c r="TUU14" s="153"/>
      <c r="TUV14" s="153"/>
      <c r="TUW14" s="153"/>
      <c r="TUX14" s="153"/>
      <c r="TUY14" s="153"/>
      <c r="TUZ14" s="153"/>
      <c r="TVA14" s="153"/>
      <c r="TVB14" s="153"/>
      <c r="TVC14" s="153"/>
      <c r="TVD14" s="153"/>
      <c r="TVE14" s="153"/>
      <c r="TVF14" s="153"/>
      <c r="TVG14" s="153"/>
      <c r="TVH14" s="153"/>
      <c r="TVI14" s="153"/>
      <c r="TVJ14" s="153"/>
      <c r="TVK14" s="153"/>
      <c r="TVL14" s="153"/>
      <c r="TVM14" s="153"/>
      <c r="TVN14" s="153"/>
      <c r="TVO14" s="153"/>
      <c r="TVP14" s="153"/>
      <c r="TVQ14" s="153"/>
      <c r="TVR14" s="153"/>
      <c r="TVS14" s="153"/>
      <c r="TVT14" s="153"/>
      <c r="TVU14" s="153"/>
      <c r="TVV14" s="153"/>
      <c r="TVW14" s="153"/>
      <c r="TVX14" s="153"/>
      <c r="TVY14" s="153"/>
      <c r="TVZ14" s="153"/>
      <c r="TWA14" s="153"/>
      <c r="TWB14" s="153"/>
      <c r="TWC14" s="153"/>
      <c r="TWD14" s="153"/>
      <c r="TWE14" s="153"/>
      <c r="TWF14" s="153"/>
      <c r="TWG14" s="153"/>
      <c r="TWH14" s="153"/>
      <c r="TWI14" s="153"/>
      <c r="TWJ14" s="153"/>
      <c r="TWK14" s="153"/>
      <c r="TWL14" s="153"/>
      <c r="TWM14" s="153"/>
      <c r="TWN14" s="153"/>
      <c r="TWO14" s="153"/>
      <c r="TWP14" s="153"/>
      <c r="TWQ14" s="153"/>
      <c r="TWR14" s="153"/>
      <c r="TWS14" s="153"/>
      <c r="TWT14" s="153"/>
      <c r="TWU14" s="153"/>
      <c r="TWV14" s="153"/>
      <c r="TWW14" s="153"/>
      <c r="TWX14" s="153"/>
      <c r="TWY14" s="153"/>
      <c r="TWZ14" s="153"/>
      <c r="TXA14" s="153"/>
      <c r="TXB14" s="153"/>
      <c r="TXC14" s="153"/>
      <c r="TXD14" s="153"/>
      <c r="TXE14" s="153"/>
      <c r="TXF14" s="153"/>
      <c r="TXG14" s="153"/>
      <c r="TXH14" s="153"/>
      <c r="TXI14" s="153"/>
      <c r="TXJ14" s="153"/>
      <c r="TXK14" s="153"/>
      <c r="TXL14" s="153"/>
      <c r="TXM14" s="153"/>
      <c r="TXN14" s="153"/>
      <c r="TXO14" s="153"/>
      <c r="TXP14" s="153"/>
      <c r="TXQ14" s="153"/>
      <c r="TXR14" s="153"/>
      <c r="TXS14" s="153"/>
      <c r="TXT14" s="153"/>
      <c r="TXU14" s="153"/>
      <c r="TXV14" s="153"/>
      <c r="TXW14" s="153"/>
      <c r="TXX14" s="153"/>
      <c r="TXY14" s="153"/>
      <c r="TXZ14" s="153"/>
      <c r="TYA14" s="153"/>
      <c r="TYB14" s="153"/>
      <c r="TYC14" s="153"/>
      <c r="TYD14" s="153"/>
      <c r="TYE14" s="153"/>
      <c r="TYF14" s="153"/>
      <c r="TYG14" s="153"/>
      <c r="TYH14" s="153"/>
      <c r="TYI14" s="153"/>
      <c r="TYJ14" s="153"/>
      <c r="TYK14" s="153"/>
      <c r="TYL14" s="153"/>
      <c r="TYM14" s="153"/>
      <c r="TYN14" s="153"/>
      <c r="TYO14" s="153"/>
      <c r="TYP14" s="153"/>
      <c r="TYQ14" s="153"/>
      <c r="TYR14" s="153"/>
      <c r="TYS14" s="153"/>
      <c r="TYT14" s="153"/>
      <c r="TYU14" s="153"/>
      <c r="TYV14" s="153"/>
      <c r="TYW14" s="153"/>
      <c r="TYX14" s="153"/>
      <c r="TYY14" s="153"/>
      <c r="TYZ14" s="153"/>
      <c r="TZA14" s="153"/>
      <c r="TZB14" s="153"/>
      <c r="TZC14" s="153"/>
      <c r="TZD14" s="153"/>
      <c r="TZE14" s="153"/>
      <c r="TZF14" s="153"/>
      <c r="TZG14" s="153"/>
      <c r="TZH14" s="153"/>
      <c r="TZI14" s="153"/>
      <c r="TZJ14" s="153"/>
      <c r="TZK14" s="153"/>
      <c r="TZL14" s="153"/>
      <c r="TZM14" s="153"/>
      <c r="TZN14" s="153"/>
      <c r="TZO14" s="153"/>
      <c r="TZP14" s="153"/>
      <c r="TZQ14" s="153"/>
      <c r="TZR14" s="153"/>
      <c r="TZS14" s="153"/>
      <c r="TZT14" s="153"/>
      <c r="TZU14" s="153"/>
      <c r="TZV14" s="153"/>
      <c r="TZW14" s="153"/>
      <c r="TZX14" s="153"/>
      <c r="TZY14" s="153"/>
      <c r="TZZ14" s="153"/>
      <c r="UAA14" s="153"/>
      <c r="UAB14" s="153"/>
      <c r="UAC14" s="153"/>
      <c r="UAD14" s="153"/>
      <c r="UAE14" s="153"/>
      <c r="UAF14" s="153"/>
      <c r="UAG14" s="153"/>
      <c r="UAH14" s="153"/>
      <c r="UAI14" s="153"/>
      <c r="UAJ14" s="153"/>
      <c r="UAK14" s="153"/>
      <c r="UAL14" s="153"/>
      <c r="UAM14" s="153"/>
      <c r="UAN14" s="153"/>
      <c r="UAO14" s="153"/>
      <c r="UAP14" s="153"/>
      <c r="UAQ14" s="153"/>
      <c r="UAR14" s="153"/>
      <c r="UAS14" s="153"/>
      <c r="UAT14" s="153"/>
      <c r="UAU14" s="153"/>
      <c r="UAV14" s="153"/>
      <c r="UAW14" s="153"/>
      <c r="UAX14" s="153"/>
      <c r="UAY14" s="153"/>
      <c r="UAZ14" s="153"/>
      <c r="UBA14" s="153"/>
      <c r="UBB14" s="153"/>
      <c r="UBC14" s="153"/>
      <c r="UBD14" s="153"/>
      <c r="UBE14" s="153"/>
      <c r="UBF14" s="153"/>
      <c r="UBG14" s="153"/>
      <c r="UBH14" s="153"/>
      <c r="UBI14" s="153"/>
      <c r="UBJ14" s="153"/>
      <c r="UBK14" s="153"/>
      <c r="UBL14" s="153"/>
      <c r="UBM14" s="153"/>
      <c r="UBN14" s="153"/>
      <c r="UBO14" s="153"/>
      <c r="UBP14" s="153"/>
      <c r="UBQ14" s="153"/>
      <c r="UBR14" s="153"/>
      <c r="UBS14" s="153"/>
      <c r="UBT14" s="153"/>
      <c r="UBU14" s="153"/>
      <c r="UBV14" s="153"/>
      <c r="UBW14" s="153"/>
      <c r="UBX14" s="153"/>
      <c r="UBY14" s="153"/>
      <c r="UBZ14" s="153"/>
      <c r="UCA14" s="153"/>
      <c r="UCB14" s="153"/>
      <c r="UCC14" s="153"/>
      <c r="UCD14" s="153"/>
      <c r="UCE14" s="153"/>
      <c r="UCF14" s="153"/>
      <c r="UCG14" s="153"/>
      <c r="UCH14" s="153"/>
      <c r="UCI14" s="153"/>
      <c r="UCJ14" s="153"/>
      <c r="UCK14" s="153"/>
      <c r="UCL14" s="153"/>
      <c r="UCM14" s="153"/>
      <c r="UCN14" s="153"/>
      <c r="UCO14" s="153"/>
      <c r="UCP14" s="153"/>
      <c r="UCQ14" s="153"/>
      <c r="UCR14" s="153"/>
      <c r="UCS14" s="153"/>
      <c r="UCT14" s="153"/>
      <c r="UCU14" s="153"/>
      <c r="UCV14" s="153"/>
      <c r="UCW14" s="153"/>
      <c r="UCX14" s="153"/>
      <c r="UCY14" s="153"/>
      <c r="UCZ14" s="153"/>
      <c r="UDA14" s="153"/>
      <c r="UDB14" s="153"/>
      <c r="UDC14" s="153"/>
      <c r="UDD14" s="153"/>
      <c r="UDE14" s="153"/>
      <c r="UDF14" s="153"/>
      <c r="UDG14" s="153"/>
      <c r="UDH14" s="153"/>
      <c r="UDI14" s="153"/>
      <c r="UDJ14" s="153"/>
      <c r="UDK14" s="153"/>
      <c r="UDL14" s="153"/>
      <c r="UDM14" s="153"/>
      <c r="UDN14" s="153"/>
      <c r="UDO14" s="153"/>
      <c r="UDP14" s="153"/>
      <c r="UDQ14" s="153"/>
      <c r="UDR14" s="153"/>
      <c r="UDS14" s="153"/>
      <c r="UDT14" s="153"/>
      <c r="UDU14" s="153"/>
      <c r="UDV14" s="153"/>
      <c r="UDW14" s="153"/>
      <c r="UDX14" s="153"/>
      <c r="UDY14" s="153"/>
      <c r="UDZ14" s="153"/>
      <c r="UEA14" s="153"/>
      <c r="UEB14" s="153"/>
      <c r="UEC14" s="153"/>
      <c r="UED14" s="153"/>
      <c r="UEE14" s="153"/>
      <c r="UEF14" s="153"/>
      <c r="UEG14" s="153"/>
      <c r="UEH14" s="153"/>
      <c r="UEI14" s="153"/>
      <c r="UEJ14" s="153"/>
      <c r="UEK14" s="153"/>
      <c r="UEL14" s="153"/>
      <c r="UEM14" s="153"/>
      <c r="UEN14" s="153"/>
      <c r="UEO14" s="153"/>
      <c r="UEP14" s="153"/>
      <c r="UEQ14" s="153"/>
      <c r="UER14" s="153"/>
      <c r="UES14" s="153"/>
      <c r="UET14" s="153"/>
      <c r="UEU14" s="153"/>
      <c r="UEV14" s="153"/>
      <c r="UEW14" s="153"/>
      <c r="UEX14" s="153"/>
      <c r="UEY14" s="153"/>
      <c r="UEZ14" s="153"/>
      <c r="UFA14" s="153"/>
      <c r="UFB14" s="153"/>
      <c r="UFC14" s="153"/>
      <c r="UFD14" s="153"/>
      <c r="UFE14" s="153"/>
      <c r="UFF14" s="153"/>
      <c r="UFG14" s="153"/>
      <c r="UFH14" s="153"/>
      <c r="UFI14" s="153"/>
      <c r="UFJ14" s="153"/>
      <c r="UFK14" s="153"/>
      <c r="UFL14" s="153"/>
      <c r="UFM14" s="153"/>
      <c r="UFN14" s="153"/>
      <c r="UFO14" s="153"/>
      <c r="UFP14" s="153"/>
      <c r="UFQ14" s="153"/>
      <c r="UFR14" s="153"/>
      <c r="UFS14" s="153"/>
      <c r="UFT14" s="153"/>
      <c r="UFU14" s="153"/>
      <c r="UFV14" s="153"/>
      <c r="UFW14" s="153"/>
      <c r="UFX14" s="153"/>
      <c r="UFY14" s="153"/>
      <c r="UFZ14" s="153"/>
      <c r="UGA14" s="153"/>
      <c r="UGB14" s="153"/>
      <c r="UGC14" s="153"/>
      <c r="UGD14" s="153"/>
      <c r="UGE14" s="153"/>
      <c r="UGF14" s="153"/>
      <c r="UGG14" s="153"/>
      <c r="UGH14" s="153"/>
      <c r="UGI14" s="153"/>
      <c r="UGJ14" s="153"/>
      <c r="UGK14" s="153"/>
      <c r="UGL14" s="153"/>
      <c r="UGM14" s="153"/>
      <c r="UGN14" s="153"/>
      <c r="UGO14" s="153"/>
      <c r="UGP14" s="153"/>
      <c r="UGQ14" s="153"/>
      <c r="UGR14" s="153"/>
      <c r="UGS14" s="153"/>
      <c r="UGT14" s="153"/>
      <c r="UGU14" s="153"/>
      <c r="UGV14" s="153"/>
      <c r="UGW14" s="153"/>
      <c r="UGX14" s="153"/>
      <c r="UGY14" s="153"/>
      <c r="UGZ14" s="153"/>
      <c r="UHA14" s="153"/>
      <c r="UHB14" s="153"/>
      <c r="UHC14" s="153"/>
      <c r="UHD14" s="153"/>
      <c r="UHE14" s="153"/>
      <c r="UHF14" s="153"/>
      <c r="UHG14" s="153"/>
      <c r="UHH14" s="153"/>
      <c r="UHI14" s="153"/>
      <c r="UHJ14" s="153"/>
      <c r="UHK14" s="153"/>
      <c r="UHL14" s="153"/>
      <c r="UHM14" s="153"/>
      <c r="UHN14" s="153"/>
      <c r="UHO14" s="153"/>
      <c r="UHP14" s="153"/>
      <c r="UHQ14" s="153"/>
      <c r="UHR14" s="153"/>
      <c r="UHS14" s="153"/>
      <c r="UHT14" s="153"/>
      <c r="UHU14" s="153"/>
      <c r="UHV14" s="153"/>
      <c r="UHW14" s="153"/>
      <c r="UHX14" s="153"/>
      <c r="UHY14" s="153"/>
      <c r="UHZ14" s="153"/>
      <c r="UIA14" s="153"/>
      <c r="UIB14" s="153"/>
      <c r="UIC14" s="153"/>
      <c r="UID14" s="153"/>
      <c r="UIE14" s="153"/>
      <c r="UIF14" s="153"/>
      <c r="UIG14" s="153"/>
      <c r="UIH14" s="153"/>
      <c r="UII14" s="153"/>
      <c r="UIJ14" s="153"/>
      <c r="UIK14" s="153"/>
      <c r="UIL14" s="153"/>
      <c r="UIM14" s="153"/>
      <c r="UIN14" s="153"/>
      <c r="UIO14" s="153"/>
      <c r="UIP14" s="153"/>
      <c r="UIQ14" s="153"/>
      <c r="UIR14" s="153"/>
      <c r="UIS14" s="153"/>
      <c r="UIT14" s="153"/>
      <c r="UIU14" s="153"/>
      <c r="UIV14" s="153"/>
      <c r="UIW14" s="153"/>
      <c r="UIX14" s="153"/>
      <c r="UIY14" s="153"/>
      <c r="UIZ14" s="153"/>
      <c r="UJA14" s="153"/>
      <c r="UJB14" s="153"/>
      <c r="UJC14" s="153"/>
      <c r="UJD14" s="153"/>
      <c r="UJE14" s="153"/>
      <c r="UJF14" s="153"/>
      <c r="UJG14" s="153"/>
      <c r="UJH14" s="153"/>
      <c r="UJI14" s="153"/>
      <c r="UJJ14" s="153"/>
      <c r="UJK14" s="153"/>
      <c r="UJL14" s="153"/>
      <c r="UJM14" s="153"/>
      <c r="UJN14" s="153"/>
      <c r="UJO14" s="153"/>
      <c r="UJP14" s="153"/>
      <c r="UJQ14" s="153"/>
      <c r="UJR14" s="153"/>
      <c r="UJS14" s="153"/>
      <c r="UJT14" s="153"/>
      <c r="UJU14" s="153"/>
      <c r="UJV14" s="153"/>
      <c r="UJW14" s="153"/>
      <c r="UJX14" s="153"/>
      <c r="UJY14" s="153"/>
      <c r="UJZ14" s="153"/>
      <c r="UKA14" s="153"/>
      <c r="UKB14" s="153"/>
      <c r="UKC14" s="153"/>
      <c r="UKD14" s="153"/>
      <c r="UKE14" s="153"/>
      <c r="UKF14" s="153"/>
      <c r="UKG14" s="153"/>
      <c r="UKH14" s="153"/>
      <c r="UKI14" s="153"/>
      <c r="UKJ14" s="153"/>
      <c r="UKK14" s="153"/>
      <c r="UKL14" s="153"/>
      <c r="UKM14" s="153"/>
      <c r="UKN14" s="153"/>
      <c r="UKO14" s="153"/>
      <c r="UKP14" s="153"/>
      <c r="UKQ14" s="153"/>
      <c r="UKR14" s="153"/>
      <c r="UKS14" s="153"/>
      <c r="UKT14" s="153"/>
      <c r="UKU14" s="153"/>
      <c r="UKV14" s="153"/>
      <c r="UKW14" s="153"/>
      <c r="UKX14" s="153"/>
      <c r="UKY14" s="153"/>
      <c r="UKZ14" s="153"/>
      <c r="ULA14" s="153"/>
      <c r="ULB14" s="153"/>
      <c r="ULC14" s="153"/>
      <c r="ULD14" s="153"/>
      <c r="ULE14" s="153"/>
      <c r="ULF14" s="153"/>
      <c r="ULG14" s="153"/>
      <c r="ULH14" s="153"/>
      <c r="ULI14" s="153"/>
      <c r="ULJ14" s="153"/>
      <c r="ULK14" s="153"/>
      <c r="ULL14" s="153"/>
      <c r="ULM14" s="153"/>
      <c r="ULN14" s="153"/>
      <c r="ULO14" s="153"/>
      <c r="ULP14" s="153"/>
      <c r="ULQ14" s="153"/>
      <c r="ULR14" s="153"/>
      <c r="ULS14" s="153"/>
      <c r="ULT14" s="153"/>
      <c r="ULU14" s="153"/>
      <c r="ULV14" s="153"/>
      <c r="ULW14" s="153"/>
      <c r="ULX14" s="153"/>
      <c r="ULY14" s="153"/>
      <c r="ULZ14" s="153"/>
      <c r="UMA14" s="153"/>
      <c r="UMB14" s="153"/>
      <c r="UMC14" s="153"/>
      <c r="UMD14" s="153"/>
      <c r="UME14" s="153"/>
      <c r="UMF14" s="153"/>
      <c r="UMG14" s="153"/>
      <c r="UMH14" s="153"/>
      <c r="UMI14" s="153"/>
      <c r="UMJ14" s="153"/>
      <c r="UMK14" s="153"/>
      <c r="UML14" s="153"/>
      <c r="UMM14" s="153"/>
      <c r="UMN14" s="153"/>
      <c r="UMO14" s="153"/>
      <c r="UMP14" s="153"/>
      <c r="UMQ14" s="153"/>
      <c r="UMR14" s="153"/>
      <c r="UMS14" s="153"/>
      <c r="UMT14" s="153"/>
      <c r="UMU14" s="153"/>
      <c r="UMV14" s="153"/>
      <c r="UMW14" s="153"/>
      <c r="UMX14" s="153"/>
      <c r="UMY14" s="153"/>
      <c r="UMZ14" s="153"/>
      <c r="UNA14" s="153"/>
      <c r="UNB14" s="153"/>
      <c r="UNC14" s="153"/>
      <c r="UND14" s="153"/>
      <c r="UNE14" s="153"/>
      <c r="UNF14" s="153"/>
      <c r="UNG14" s="153"/>
      <c r="UNH14" s="153"/>
      <c r="UNI14" s="153"/>
      <c r="UNJ14" s="153"/>
      <c r="UNK14" s="153"/>
      <c r="UNL14" s="153"/>
      <c r="UNM14" s="153"/>
      <c r="UNN14" s="153"/>
      <c r="UNO14" s="153"/>
      <c r="UNP14" s="153"/>
      <c r="UNQ14" s="153"/>
      <c r="UNR14" s="153"/>
      <c r="UNS14" s="153"/>
      <c r="UNT14" s="153"/>
      <c r="UNU14" s="153"/>
      <c r="UNV14" s="153"/>
      <c r="UNW14" s="153"/>
      <c r="UNX14" s="153"/>
      <c r="UNY14" s="153"/>
      <c r="UNZ14" s="153"/>
      <c r="UOA14" s="153"/>
      <c r="UOB14" s="153"/>
      <c r="UOC14" s="153"/>
      <c r="UOD14" s="153"/>
      <c r="UOE14" s="153"/>
      <c r="UOF14" s="153"/>
      <c r="UOG14" s="153"/>
      <c r="UOH14" s="153"/>
      <c r="UOI14" s="153"/>
      <c r="UOJ14" s="153"/>
      <c r="UOK14" s="153"/>
      <c r="UOL14" s="153"/>
      <c r="UOM14" s="153"/>
      <c r="UON14" s="153"/>
      <c r="UOO14" s="153"/>
      <c r="UOP14" s="153"/>
      <c r="UOQ14" s="153"/>
      <c r="UOR14" s="153"/>
      <c r="UOS14" s="153"/>
      <c r="UOT14" s="153"/>
      <c r="UOU14" s="153"/>
      <c r="UOV14" s="153"/>
      <c r="UOW14" s="153"/>
      <c r="UOX14" s="153"/>
      <c r="UOY14" s="153"/>
      <c r="UOZ14" s="153"/>
      <c r="UPA14" s="153"/>
      <c r="UPB14" s="153"/>
      <c r="UPC14" s="153"/>
      <c r="UPD14" s="153"/>
      <c r="UPE14" s="153"/>
      <c r="UPF14" s="153"/>
      <c r="UPG14" s="153"/>
      <c r="UPH14" s="153"/>
      <c r="UPI14" s="153"/>
      <c r="UPJ14" s="153"/>
      <c r="UPK14" s="153"/>
      <c r="UPL14" s="153"/>
      <c r="UPM14" s="153"/>
      <c r="UPN14" s="153"/>
      <c r="UPO14" s="153"/>
      <c r="UPP14" s="153"/>
      <c r="UPQ14" s="153"/>
      <c r="UPR14" s="153"/>
      <c r="UPS14" s="153"/>
      <c r="UPT14" s="153"/>
      <c r="UPU14" s="153"/>
      <c r="UPV14" s="153"/>
      <c r="UPW14" s="153"/>
      <c r="UPX14" s="153"/>
      <c r="UPY14" s="153"/>
      <c r="UPZ14" s="153"/>
      <c r="UQA14" s="153"/>
      <c r="UQB14" s="153"/>
      <c r="UQC14" s="153"/>
      <c r="UQD14" s="153"/>
      <c r="UQE14" s="153"/>
      <c r="UQF14" s="153"/>
      <c r="UQG14" s="153"/>
      <c r="UQH14" s="153"/>
      <c r="UQI14" s="153"/>
      <c r="UQJ14" s="153"/>
      <c r="UQK14" s="153"/>
      <c r="UQL14" s="153"/>
      <c r="UQM14" s="153"/>
      <c r="UQN14" s="153"/>
      <c r="UQO14" s="153"/>
      <c r="UQP14" s="153"/>
      <c r="UQQ14" s="153"/>
      <c r="UQR14" s="153"/>
      <c r="UQS14" s="153"/>
      <c r="UQT14" s="153"/>
      <c r="UQU14" s="153"/>
      <c r="UQV14" s="153"/>
      <c r="UQW14" s="153"/>
      <c r="UQX14" s="153"/>
      <c r="UQY14" s="153"/>
      <c r="UQZ14" s="153"/>
      <c r="URA14" s="153"/>
      <c r="URB14" s="153"/>
      <c r="URC14" s="153"/>
      <c r="URD14" s="153"/>
      <c r="URE14" s="153"/>
      <c r="URF14" s="153"/>
      <c r="URG14" s="153"/>
      <c r="URH14" s="153"/>
      <c r="URI14" s="153"/>
      <c r="URJ14" s="153"/>
      <c r="URK14" s="153"/>
      <c r="URL14" s="153"/>
      <c r="URM14" s="153"/>
      <c r="URN14" s="153"/>
      <c r="URO14" s="153"/>
      <c r="URP14" s="153"/>
      <c r="URQ14" s="153"/>
      <c r="URR14" s="153"/>
      <c r="URS14" s="153"/>
      <c r="URT14" s="153"/>
      <c r="URU14" s="153"/>
      <c r="URV14" s="153"/>
      <c r="URW14" s="153"/>
      <c r="URX14" s="153"/>
      <c r="URY14" s="153"/>
      <c r="URZ14" s="153"/>
      <c r="USA14" s="153"/>
      <c r="USB14" s="153"/>
      <c r="USC14" s="153"/>
      <c r="USD14" s="153"/>
      <c r="USE14" s="153"/>
      <c r="USF14" s="153"/>
      <c r="USG14" s="153"/>
      <c r="USH14" s="153"/>
      <c r="USI14" s="153"/>
      <c r="USJ14" s="153"/>
      <c r="USK14" s="153"/>
      <c r="USL14" s="153"/>
      <c r="USM14" s="153"/>
      <c r="USN14" s="153"/>
      <c r="USO14" s="153"/>
      <c r="USP14" s="153"/>
      <c r="USQ14" s="153"/>
      <c r="USR14" s="153"/>
      <c r="USS14" s="153"/>
      <c r="UST14" s="153"/>
      <c r="USU14" s="153"/>
      <c r="USV14" s="153"/>
      <c r="USW14" s="153"/>
      <c r="USX14" s="153"/>
      <c r="USY14" s="153"/>
      <c r="USZ14" s="153"/>
      <c r="UTA14" s="153"/>
      <c r="UTB14" s="153"/>
      <c r="UTC14" s="153"/>
      <c r="UTD14" s="153"/>
      <c r="UTE14" s="153"/>
      <c r="UTF14" s="153"/>
      <c r="UTG14" s="153"/>
      <c r="UTH14" s="153"/>
      <c r="UTI14" s="153"/>
      <c r="UTJ14" s="153"/>
      <c r="UTK14" s="153"/>
      <c r="UTL14" s="153"/>
      <c r="UTM14" s="153"/>
      <c r="UTN14" s="153"/>
      <c r="UTO14" s="153"/>
      <c r="UTP14" s="153"/>
      <c r="UTQ14" s="153"/>
      <c r="UTR14" s="153"/>
      <c r="UTS14" s="153"/>
      <c r="UTT14" s="153"/>
      <c r="UTU14" s="153"/>
      <c r="UTV14" s="153"/>
      <c r="UTW14" s="153"/>
      <c r="UTX14" s="153"/>
      <c r="UTY14" s="153"/>
      <c r="UTZ14" s="153"/>
      <c r="UUA14" s="153"/>
      <c r="UUB14" s="153"/>
      <c r="UUC14" s="153"/>
      <c r="UUD14" s="153"/>
      <c r="UUE14" s="153"/>
      <c r="UUF14" s="153"/>
      <c r="UUG14" s="153"/>
      <c r="UUH14" s="153"/>
      <c r="UUI14" s="153"/>
      <c r="UUJ14" s="153"/>
      <c r="UUK14" s="153"/>
      <c r="UUL14" s="153"/>
      <c r="UUM14" s="153"/>
      <c r="UUN14" s="153"/>
      <c r="UUO14" s="153"/>
      <c r="UUP14" s="153"/>
      <c r="UUQ14" s="153"/>
      <c r="UUR14" s="153"/>
      <c r="UUS14" s="153"/>
      <c r="UUT14" s="153"/>
      <c r="UUU14" s="153"/>
      <c r="UUV14" s="153"/>
      <c r="UUW14" s="153"/>
      <c r="UUX14" s="153"/>
      <c r="UUY14" s="153"/>
      <c r="UUZ14" s="153"/>
      <c r="UVA14" s="153"/>
      <c r="UVB14" s="153"/>
      <c r="UVC14" s="153"/>
      <c r="UVD14" s="153"/>
      <c r="UVE14" s="153"/>
      <c r="UVF14" s="153"/>
      <c r="UVG14" s="153"/>
      <c r="UVH14" s="153"/>
      <c r="UVI14" s="153"/>
      <c r="UVJ14" s="153"/>
      <c r="UVK14" s="153"/>
      <c r="UVL14" s="153"/>
      <c r="UVM14" s="153"/>
      <c r="UVN14" s="153"/>
      <c r="UVO14" s="153"/>
      <c r="UVP14" s="153"/>
      <c r="UVQ14" s="153"/>
      <c r="UVR14" s="153"/>
      <c r="UVS14" s="153"/>
      <c r="UVT14" s="153"/>
      <c r="UVU14" s="153"/>
      <c r="UVV14" s="153"/>
      <c r="UVW14" s="153"/>
      <c r="UVX14" s="153"/>
      <c r="UVY14" s="153"/>
      <c r="UVZ14" s="153"/>
      <c r="UWA14" s="153"/>
      <c r="UWB14" s="153"/>
      <c r="UWC14" s="153"/>
      <c r="UWD14" s="153"/>
      <c r="UWE14" s="153"/>
      <c r="UWF14" s="153"/>
      <c r="UWG14" s="153"/>
      <c r="UWH14" s="153"/>
      <c r="UWI14" s="153"/>
      <c r="UWJ14" s="153"/>
      <c r="UWK14" s="153"/>
      <c r="UWL14" s="153"/>
      <c r="UWM14" s="153"/>
      <c r="UWN14" s="153"/>
      <c r="UWO14" s="153"/>
      <c r="UWP14" s="153"/>
      <c r="UWQ14" s="153"/>
      <c r="UWR14" s="153"/>
      <c r="UWS14" s="153"/>
      <c r="UWT14" s="153"/>
      <c r="UWU14" s="153"/>
      <c r="UWV14" s="153"/>
      <c r="UWW14" s="153"/>
      <c r="UWX14" s="153"/>
      <c r="UWY14" s="153"/>
      <c r="UWZ14" s="153"/>
      <c r="UXA14" s="153"/>
      <c r="UXB14" s="153"/>
      <c r="UXC14" s="153"/>
      <c r="UXD14" s="153"/>
      <c r="UXE14" s="153"/>
      <c r="UXF14" s="153"/>
      <c r="UXG14" s="153"/>
      <c r="UXH14" s="153"/>
      <c r="UXI14" s="153"/>
      <c r="UXJ14" s="153"/>
      <c r="UXK14" s="153"/>
      <c r="UXL14" s="153"/>
      <c r="UXM14" s="153"/>
      <c r="UXN14" s="153"/>
      <c r="UXO14" s="153"/>
      <c r="UXP14" s="153"/>
      <c r="UXQ14" s="153"/>
      <c r="UXR14" s="153"/>
      <c r="UXS14" s="153"/>
      <c r="UXT14" s="153"/>
      <c r="UXU14" s="153"/>
      <c r="UXV14" s="153"/>
      <c r="UXW14" s="153"/>
      <c r="UXX14" s="153"/>
      <c r="UXY14" s="153"/>
      <c r="UXZ14" s="153"/>
      <c r="UYA14" s="153"/>
      <c r="UYB14" s="153"/>
      <c r="UYC14" s="153"/>
      <c r="UYD14" s="153"/>
      <c r="UYE14" s="153"/>
      <c r="UYF14" s="153"/>
      <c r="UYG14" s="153"/>
      <c r="UYH14" s="153"/>
      <c r="UYI14" s="153"/>
      <c r="UYJ14" s="153"/>
      <c r="UYK14" s="153"/>
      <c r="UYL14" s="153"/>
      <c r="UYM14" s="153"/>
      <c r="UYN14" s="153"/>
      <c r="UYO14" s="153"/>
      <c r="UYP14" s="153"/>
      <c r="UYQ14" s="153"/>
      <c r="UYR14" s="153"/>
      <c r="UYS14" s="153"/>
      <c r="UYT14" s="153"/>
      <c r="UYU14" s="153"/>
      <c r="UYV14" s="153"/>
      <c r="UYW14" s="153"/>
      <c r="UYX14" s="153"/>
      <c r="UYY14" s="153"/>
      <c r="UYZ14" s="153"/>
      <c r="UZA14" s="153"/>
      <c r="UZB14" s="153"/>
      <c r="UZC14" s="153"/>
      <c r="UZD14" s="153"/>
      <c r="UZE14" s="153"/>
      <c r="UZF14" s="153"/>
      <c r="UZG14" s="153"/>
      <c r="UZH14" s="153"/>
      <c r="UZI14" s="153"/>
      <c r="UZJ14" s="153"/>
      <c r="UZK14" s="153"/>
      <c r="UZL14" s="153"/>
      <c r="UZM14" s="153"/>
      <c r="UZN14" s="153"/>
      <c r="UZO14" s="153"/>
      <c r="UZP14" s="153"/>
      <c r="UZQ14" s="153"/>
      <c r="UZR14" s="153"/>
      <c r="UZS14" s="153"/>
      <c r="UZT14" s="153"/>
      <c r="UZU14" s="153"/>
      <c r="UZV14" s="153"/>
      <c r="UZW14" s="153"/>
      <c r="UZX14" s="153"/>
      <c r="UZY14" s="153"/>
      <c r="UZZ14" s="153"/>
      <c r="VAA14" s="153"/>
      <c r="VAB14" s="153"/>
      <c r="VAC14" s="153"/>
      <c r="VAD14" s="153"/>
      <c r="VAE14" s="153"/>
      <c r="VAF14" s="153"/>
      <c r="VAG14" s="153"/>
      <c r="VAH14" s="153"/>
      <c r="VAI14" s="153"/>
      <c r="VAJ14" s="153"/>
      <c r="VAK14" s="153"/>
      <c r="VAL14" s="153"/>
      <c r="VAM14" s="153"/>
      <c r="VAN14" s="153"/>
      <c r="VAO14" s="153"/>
      <c r="VAP14" s="153"/>
      <c r="VAQ14" s="153"/>
      <c r="VAR14" s="153"/>
      <c r="VAS14" s="153"/>
      <c r="VAT14" s="153"/>
      <c r="VAU14" s="153"/>
      <c r="VAV14" s="153"/>
      <c r="VAW14" s="153"/>
      <c r="VAX14" s="153"/>
      <c r="VAY14" s="153"/>
      <c r="VAZ14" s="153"/>
      <c r="VBA14" s="153"/>
      <c r="VBB14" s="153"/>
      <c r="VBC14" s="153"/>
      <c r="VBD14" s="153"/>
      <c r="VBE14" s="153"/>
      <c r="VBF14" s="153"/>
      <c r="VBG14" s="153"/>
      <c r="VBH14" s="153"/>
      <c r="VBI14" s="153"/>
      <c r="VBJ14" s="153"/>
      <c r="VBK14" s="153"/>
      <c r="VBL14" s="153"/>
      <c r="VBM14" s="153"/>
      <c r="VBN14" s="153"/>
      <c r="VBO14" s="153"/>
      <c r="VBP14" s="153"/>
      <c r="VBQ14" s="153"/>
      <c r="VBR14" s="153"/>
      <c r="VBS14" s="153"/>
      <c r="VBT14" s="153"/>
      <c r="VBU14" s="153"/>
      <c r="VBV14" s="153"/>
      <c r="VBW14" s="153"/>
      <c r="VBX14" s="153"/>
      <c r="VBY14" s="153"/>
      <c r="VBZ14" s="153"/>
      <c r="VCA14" s="153"/>
      <c r="VCB14" s="153"/>
      <c r="VCC14" s="153"/>
      <c r="VCD14" s="153"/>
      <c r="VCE14" s="153"/>
      <c r="VCF14" s="153"/>
      <c r="VCG14" s="153"/>
      <c r="VCH14" s="153"/>
      <c r="VCI14" s="153"/>
      <c r="VCJ14" s="153"/>
      <c r="VCK14" s="153"/>
      <c r="VCL14" s="153"/>
      <c r="VCM14" s="153"/>
      <c r="VCN14" s="153"/>
      <c r="VCO14" s="153"/>
      <c r="VCP14" s="153"/>
      <c r="VCQ14" s="153"/>
      <c r="VCR14" s="153"/>
      <c r="VCS14" s="153"/>
      <c r="VCT14" s="153"/>
      <c r="VCU14" s="153"/>
      <c r="VCV14" s="153"/>
      <c r="VCW14" s="153"/>
      <c r="VCX14" s="153"/>
      <c r="VCY14" s="153"/>
      <c r="VCZ14" s="153"/>
      <c r="VDA14" s="153"/>
      <c r="VDB14" s="153"/>
      <c r="VDC14" s="153"/>
      <c r="VDD14" s="153"/>
      <c r="VDE14" s="153"/>
      <c r="VDF14" s="153"/>
      <c r="VDG14" s="153"/>
      <c r="VDH14" s="153"/>
      <c r="VDI14" s="153"/>
      <c r="VDJ14" s="153"/>
      <c r="VDK14" s="153"/>
      <c r="VDL14" s="153"/>
      <c r="VDM14" s="153"/>
      <c r="VDN14" s="153"/>
      <c r="VDO14" s="153"/>
      <c r="VDP14" s="153"/>
      <c r="VDQ14" s="153"/>
      <c r="VDR14" s="153"/>
      <c r="VDS14" s="153"/>
      <c r="VDT14" s="153"/>
      <c r="VDU14" s="153"/>
      <c r="VDV14" s="153"/>
      <c r="VDW14" s="153"/>
      <c r="VDX14" s="153"/>
      <c r="VDY14" s="153"/>
      <c r="VDZ14" s="153"/>
      <c r="VEA14" s="153"/>
      <c r="VEB14" s="153"/>
      <c r="VEC14" s="153"/>
      <c r="VED14" s="153"/>
      <c r="VEE14" s="153"/>
      <c r="VEF14" s="153"/>
      <c r="VEG14" s="153"/>
      <c r="VEH14" s="153"/>
      <c r="VEI14" s="153"/>
      <c r="VEJ14" s="153"/>
      <c r="VEK14" s="153"/>
      <c r="VEL14" s="153"/>
      <c r="VEM14" s="153"/>
      <c r="VEN14" s="153"/>
      <c r="VEO14" s="153"/>
      <c r="VEP14" s="153"/>
      <c r="VEQ14" s="153"/>
      <c r="VER14" s="153"/>
      <c r="VES14" s="153"/>
      <c r="VET14" s="153"/>
      <c r="VEU14" s="153"/>
      <c r="VEV14" s="153"/>
      <c r="VEW14" s="153"/>
      <c r="VEX14" s="153"/>
      <c r="VEY14" s="153"/>
      <c r="VEZ14" s="153"/>
      <c r="VFA14" s="153"/>
      <c r="VFB14" s="153"/>
      <c r="VFC14" s="153"/>
      <c r="VFD14" s="153"/>
      <c r="VFE14" s="153"/>
      <c r="VFF14" s="153"/>
      <c r="VFG14" s="153"/>
      <c r="VFH14" s="153"/>
      <c r="VFI14" s="153"/>
      <c r="VFJ14" s="153"/>
      <c r="VFK14" s="153"/>
      <c r="VFL14" s="153"/>
      <c r="VFM14" s="153"/>
      <c r="VFN14" s="153"/>
      <c r="VFO14" s="153"/>
      <c r="VFP14" s="153"/>
      <c r="VFQ14" s="153"/>
      <c r="VFR14" s="153"/>
      <c r="VFS14" s="153"/>
      <c r="VFT14" s="153"/>
      <c r="VFU14" s="153"/>
      <c r="VFV14" s="153"/>
      <c r="VFW14" s="153"/>
      <c r="VFX14" s="153"/>
      <c r="VFY14" s="153"/>
      <c r="VFZ14" s="153"/>
      <c r="VGA14" s="153"/>
      <c r="VGB14" s="153"/>
      <c r="VGC14" s="153"/>
      <c r="VGD14" s="153"/>
      <c r="VGE14" s="153"/>
      <c r="VGF14" s="153"/>
      <c r="VGG14" s="153"/>
      <c r="VGH14" s="153"/>
      <c r="VGI14" s="153"/>
      <c r="VGJ14" s="153"/>
      <c r="VGK14" s="153"/>
      <c r="VGL14" s="153"/>
      <c r="VGM14" s="153"/>
      <c r="VGN14" s="153"/>
      <c r="VGO14" s="153"/>
      <c r="VGP14" s="153"/>
      <c r="VGQ14" s="153"/>
      <c r="VGR14" s="153"/>
      <c r="VGS14" s="153"/>
      <c r="VGT14" s="153"/>
      <c r="VGU14" s="153"/>
      <c r="VGV14" s="153"/>
      <c r="VGW14" s="153"/>
      <c r="VGX14" s="153"/>
      <c r="VGY14" s="153"/>
      <c r="VGZ14" s="153"/>
      <c r="VHA14" s="153"/>
      <c r="VHB14" s="153"/>
      <c r="VHC14" s="153"/>
      <c r="VHD14" s="153"/>
      <c r="VHE14" s="153"/>
      <c r="VHF14" s="153"/>
      <c r="VHG14" s="153"/>
      <c r="VHH14" s="153"/>
      <c r="VHI14" s="153"/>
      <c r="VHJ14" s="153"/>
      <c r="VHK14" s="153"/>
      <c r="VHL14" s="153"/>
      <c r="VHM14" s="153"/>
      <c r="VHN14" s="153"/>
      <c r="VHO14" s="153"/>
      <c r="VHP14" s="153"/>
      <c r="VHQ14" s="153"/>
      <c r="VHR14" s="153"/>
      <c r="VHS14" s="153"/>
      <c r="VHT14" s="153"/>
      <c r="VHU14" s="153"/>
      <c r="VHV14" s="153"/>
      <c r="VHW14" s="153"/>
      <c r="VHX14" s="153"/>
      <c r="VHY14" s="153"/>
      <c r="VHZ14" s="153"/>
      <c r="VIA14" s="153"/>
      <c r="VIB14" s="153"/>
      <c r="VIC14" s="153"/>
      <c r="VID14" s="153"/>
      <c r="VIE14" s="153"/>
      <c r="VIF14" s="153"/>
      <c r="VIG14" s="153"/>
      <c r="VIH14" s="153"/>
      <c r="VII14" s="153"/>
      <c r="VIJ14" s="153"/>
      <c r="VIK14" s="153"/>
      <c r="VIL14" s="153"/>
      <c r="VIM14" s="153"/>
      <c r="VIN14" s="153"/>
      <c r="VIO14" s="153"/>
      <c r="VIP14" s="153"/>
      <c r="VIQ14" s="153"/>
      <c r="VIR14" s="153"/>
      <c r="VIS14" s="153"/>
      <c r="VIT14" s="153"/>
      <c r="VIU14" s="153"/>
      <c r="VIV14" s="153"/>
      <c r="VIW14" s="153"/>
      <c r="VIX14" s="153"/>
      <c r="VIY14" s="153"/>
      <c r="VIZ14" s="153"/>
      <c r="VJA14" s="153"/>
      <c r="VJB14" s="153"/>
      <c r="VJC14" s="153"/>
      <c r="VJD14" s="153"/>
      <c r="VJE14" s="153"/>
      <c r="VJF14" s="153"/>
      <c r="VJG14" s="153"/>
      <c r="VJH14" s="153"/>
      <c r="VJI14" s="153"/>
      <c r="VJJ14" s="153"/>
      <c r="VJK14" s="153"/>
      <c r="VJL14" s="153"/>
      <c r="VJM14" s="153"/>
      <c r="VJN14" s="153"/>
      <c r="VJO14" s="153"/>
      <c r="VJP14" s="153"/>
      <c r="VJQ14" s="153"/>
      <c r="VJR14" s="153"/>
      <c r="VJS14" s="153"/>
      <c r="VJT14" s="153"/>
      <c r="VJU14" s="153"/>
      <c r="VJV14" s="153"/>
      <c r="VJW14" s="153"/>
      <c r="VJX14" s="153"/>
      <c r="VJY14" s="153"/>
      <c r="VJZ14" s="153"/>
      <c r="VKA14" s="153"/>
      <c r="VKB14" s="153"/>
      <c r="VKC14" s="153"/>
      <c r="VKD14" s="153"/>
      <c r="VKE14" s="153"/>
      <c r="VKF14" s="153"/>
      <c r="VKG14" s="153"/>
      <c r="VKH14" s="153"/>
      <c r="VKI14" s="153"/>
      <c r="VKJ14" s="153"/>
      <c r="VKK14" s="153"/>
      <c r="VKL14" s="153"/>
      <c r="VKM14" s="153"/>
      <c r="VKN14" s="153"/>
      <c r="VKO14" s="153"/>
      <c r="VKP14" s="153"/>
      <c r="VKQ14" s="153"/>
      <c r="VKR14" s="153"/>
      <c r="VKS14" s="153"/>
      <c r="VKT14" s="153"/>
      <c r="VKU14" s="153"/>
      <c r="VKV14" s="153"/>
      <c r="VKW14" s="153"/>
      <c r="VKX14" s="153"/>
      <c r="VKY14" s="153"/>
      <c r="VKZ14" s="153"/>
      <c r="VLA14" s="153"/>
      <c r="VLB14" s="153"/>
      <c r="VLC14" s="153"/>
      <c r="VLD14" s="153"/>
      <c r="VLE14" s="153"/>
      <c r="VLF14" s="153"/>
      <c r="VLG14" s="153"/>
      <c r="VLH14" s="153"/>
      <c r="VLI14" s="153"/>
      <c r="VLJ14" s="153"/>
      <c r="VLK14" s="153"/>
      <c r="VLL14" s="153"/>
      <c r="VLM14" s="153"/>
      <c r="VLN14" s="153"/>
      <c r="VLO14" s="153"/>
      <c r="VLP14" s="153"/>
      <c r="VLQ14" s="153"/>
      <c r="VLR14" s="153"/>
      <c r="VLS14" s="153"/>
      <c r="VLT14" s="153"/>
      <c r="VLU14" s="153"/>
      <c r="VLV14" s="153"/>
      <c r="VLW14" s="153"/>
      <c r="VLX14" s="153"/>
      <c r="VLY14" s="153"/>
      <c r="VLZ14" s="153"/>
      <c r="VMA14" s="153"/>
      <c r="VMB14" s="153"/>
      <c r="VMC14" s="153"/>
      <c r="VMD14" s="153"/>
      <c r="VME14" s="153"/>
      <c r="VMF14" s="153"/>
      <c r="VMG14" s="153"/>
      <c r="VMH14" s="153"/>
      <c r="VMI14" s="153"/>
      <c r="VMJ14" s="153"/>
      <c r="VMK14" s="153"/>
      <c r="VML14" s="153"/>
      <c r="VMM14" s="153"/>
      <c r="VMN14" s="153"/>
      <c r="VMO14" s="153"/>
      <c r="VMP14" s="153"/>
      <c r="VMQ14" s="153"/>
      <c r="VMR14" s="153"/>
      <c r="VMS14" s="153"/>
      <c r="VMT14" s="153"/>
      <c r="VMU14" s="153"/>
      <c r="VMV14" s="153"/>
      <c r="VMW14" s="153"/>
      <c r="VMX14" s="153"/>
      <c r="VMY14" s="153"/>
      <c r="VMZ14" s="153"/>
      <c r="VNA14" s="153"/>
      <c r="VNB14" s="153"/>
      <c r="VNC14" s="153"/>
      <c r="VND14" s="153"/>
      <c r="VNE14" s="153"/>
      <c r="VNF14" s="153"/>
      <c r="VNG14" s="153"/>
      <c r="VNH14" s="153"/>
      <c r="VNI14" s="153"/>
      <c r="VNJ14" s="153"/>
      <c r="VNK14" s="153"/>
      <c r="VNL14" s="153"/>
      <c r="VNM14" s="153"/>
      <c r="VNN14" s="153"/>
      <c r="VNO14" s="153"/>
      <c r="VNP14" s="153"/>
      <c r="VNQ14" s="153"/>
      <c r="VNR14" s="153"/>
      <c r="VNS14" s="153"/>
      <c r="VNT14" s="153"/>
      <c r="VNU14" s="153"/>
      <c r="VNV14" s="153"/>
      <c r="VNW14" s="153"/>
      <c r="VNX14" s="153"/>
      <c r="VNY14" s="153"/>
      <c r="VNZ14" s="153"/>
      <c r="VOA14" s="153"/>
      <c r="VOB14" s="153"/>
      <c r="VOC14" s="153"/>
      <c r="VOD14" s="153"/>
      <c r="VOE14" s="153"/>
      <c r="VOF14" s="153"/>
      <c r="VOG14" s="153"/>
      <c r="VOH14" s="153"/>
      <c r="VOI14" s="153"/>
      <c r="VOJ14" s="153"/>
      <c r="VOK14" s="153"/>
      <c r="VOL14" s="153"/>
      <c r="VOM14" s="153"/>
      <c r="VON14" s="153"/>
      <c r="VOO14" s="153"/>
      <c r="VOP14" s="153"/>
      <c r="VOQ14" s="153"/>
      <c r="VOR14" s="153"/>
      <c r="VOS14" s="153"/>
      <c r="VOT14" s="153"/>
      <c r="VOU14" s="153"/>
      <c r="VOV14" s="153"/>
      <c r="VOW14" s="153"/>
      <c r="VOX14" s="153"/>
      <c r="VOY14" s="153"/>
      <c r="VOZ14" s="153"/>
      <c r="VPA14" s="153"/>
      <c r="VPB14" s="153"/>
      <c r="VPC14" s="153"/>
      <c r="VPD14" s="153"/>
      <c r="VPE14" s="153"/>
      <c r="VPF14" s="153"/>
      <c r="VPG14" s="153"/>
      <c r="VPH14" s="153"/>
      <c r="VPI14" s="153"/>
      <c r="VPJ14" s="153"/>
      <c r="VPK14" s="153"/>
      <c r="VPL14" s="153"/>
      <c r="VPM14" s="153"/>
      <c r="VPN14" s="153"/>
      <c r="VPO14" s="153"/>
      <c r="VPP14" s="153"/>
      <c r="VPQ14" s="153"/>
      <c r="VPR14" s="153"/>
      <c r="VPS14" s="153"/>
      <c r="VPT14" s="153"/>
      <c r="VPU14" s="153"/>
      <c r="VPV14" s="153"/>
      <c r="VPW14" s="153"/>
      <c r="VPX14" s="153"/>
      <c r="VPY14" s="153"/>
      <c r="VPZ14" s="153"/>
      <c r="VQA14" s="153"/>
      <c r="VQB14" s="153"/>
      <c r="VQC14" s="153"/>
      <c r="VQD14" s="153"/>
      <c r="VQE14" s="153"/>
      <c r="VQF14" s="153"/>
      <c r="VQG14" s="153"/>
      <c r="VQH14" s="153"/>
      <c r="VQI14" s="153"/>
      <c r="VQJ14" s="153"/>
      <c r="VQK14" s="153"/>
      <c r="VQL14" s="153"/>
      <c r="VQM14" s="153"/>
      <c r="VQN14" s="153"/>
      <c r="VQO14" s="153"/>
      <c r="VQP14" s="153"/>
      <c r="VQQ14" s="153"/>
      <c r="VQR14" s="153"/>
      <c r="VQS14" s="153"/>
      <c r="VQT14" s="153"/>
      <c r="VQU14" s="153"/>
      <c r="VQV14" s="153"/>
      <c r="VQW14" s="153"/>
      <c r="VQX14" s="153"/>
      <c r="VQY14" s="153"/>
      <c r="VQZ14" s="153"/>
      <c r="VRA14" s="153"/>
      <c r="VRB14" s="153"/>
      <c r="VRC14" s="153"/>
      <c r="VRD14" s="153"/>
      <c r="VRE14" s="153"/>
      <c r="VRF14" s="153"/>
      <c r="VRG14" s="153"/>
      <c r="VRH14" s="153"/>
      <c r="VRI14" s="153"/>
      <c r="VRJ14" s="153"/>
      <c r="VRK14" s="153"/>
      <c r="VRL14" s="153"/>
      <c r="VRM14" s="153"/>
      <c r="VRN14" s="153"/>
      <c r="VRO14" s="153"/>
      <c r="VRP14" s="153"/>
      <c r="VRQ14" s="153"/>
      <c r="VRR14" s="153"/>
      <c r="VRS14" s="153"/>
      <c r="VRT14" s="153"/>
      <c r="VRU14" s="153"/>
      <c r="VRV14" s="153"/>
      <c r="VRW14" s="153"/>
      <c r="VRX14" s="153"/>
      <c r="VRY14" s="153"/>
      <c r="VRZ14" s="153"/>
      <c r="VSA14" s="153"/>
      <c r="VSB14" s="153"/>
      <c r="VSC14" s="153"/>
      <c r="VSD14" s="153"/>
      <c r="VSE14" s="153"/>
      <c r="VSF14" s="153"/>
      <c r="VSG14" s="153"/>
      <c r="VSH14" s="153"/>
      <c r="VSI14" s="153"/>
      <c r="VSJ14" s="153"/>
      <c r="VSK14" s="153"/>
      <c r="VSL14" s="153"/>
      <c r="VSM14" s="153"/>
      <c r="VSN14" s="153"/>
      <c r="VSO14" s="153"/>
      <c r="VSP14" s="153"/>
      <c r="VSQ14" s="153"/>
      <c r="VSR14" s="153"/>
      <c r="VSS14" s="153"/>
      <c r="VST14" s="153"/>
      <c r="VSU14" s="153"/>
      <c r="VSV14" s="153"/>
      <c r="VSW14" s="153"/>
      <c r="VSX14" s="153"/>
      <c r="VSY14" s="153"/>
      <c r="VSZ14" s="153"/>
      <c r="VTA14" s="153"/>
      <c r="VTB14" s="153"/>
      <c r="VTC14" s="153"/>
      <c r="VTD14" s="153"/>
      <c r="VTE14" s="153"/>
      <c r="VTF14" s="153"/>
      <c r="VTG14" s="153"/>
      <c r="VTH14" s="153"/>
      <c r="VTI14" s="153"/>
      <c r="VTJ14" s="153"/>
      <c r="VTK14" s="153"/>
      <c r="VTL14" s="153"/>
      <c r="VTM14" s="153"/>
      <c r="VTN14" s="153"/>
      <c r="VTO14" s="153"/>
      <c r="VTP14" s="153"/>
      <c r="VTQ14" s="153"/>
      <c r="VTR14" s="153"/>
      <c r="VTS14" s="153"/>
      <c r="VTT14" s="153"/>
      <c r="VTU14" s="153"/>
      <c r="VTV14" s="153"/>
      <c r="VTW14" s="153"/>
      <c r="VTX14" s="153"/>
      <c r="VTY14" s="153"/>
      <c r="VTZ14" s="153"/>
      <c r="VUA14" s="153"/>
      <c r="VUB14" s="153"/>
      <c r="VUC14" s="153"/>
      <c r="VUD14" s="153"/>
      <c r="VUE14" s="153"/>
      <c r="VUF14" s="153"/>
      <c r="VUG14" s="153"/>
      <c r="VUH14" s="153"/>
      <c r="VUI14" s="153"/>
      <c r="VUJ14" s="153"/>
      <c r="VUK14" s="153"/>
      <c r="VUL14" s="153"/>
      <c r="VUM14" s="153"/>
      <c r="VUN14" s="153"/>
      <c r="VUO14" s="153"/>
      <c r="VUP14" s="153"/>
      <c r="VUQ14" s="153"/>
      <c r="VUR14" s="153"/>
      <c r="VUS14" s="153"/>
      <c r="VUT14" s="153"/>
      <c r="VUU14" s="153"/>
      <c r="VUV14" s="153"/>
      <c r="VUW14" s="153"/>
      <c r="VUX14" s="153"/>
      <c r="VUY14" s="153"/>
      <c r="VUZ14" s="153"/>
      <c r="VVA14" s="153"/>
      <c r="VVB14" s="153"/>
      <c r="VVC14" s="153"/>
      <c r="VVD14" s="153"/>
      <c r="VVE14" s="153"/>
      <c r="VVF14" s="153"/>
      <c r="VVG14" s="153"/>
      <c r="VVH14" s="153"/>
      <c r="VVI14" s="153"/>
      <c r="VVJ14" s="153"/>
      <c r="VVK14" s="153"/>
      <c r="VVL14" s="153"/>
      <c r="VVM14" s="153"/>
      <c r="VVN14" s="153"/>
      <c r="VVO14" s="153"/>
      <c r="VVP14" s="153"/>
      <c r="VVQ14" s="153"/>
      <c r="VVR14" s="153"/>
      <c r="VVS14" s="153"/>
      <c r="VVT14" s="153"/>
      <c r="VVU14" s="153"/>
      <c r="VVV14" s="153"/>
      <c r="VVW14" s="153"/>
      <c r="VVX14" s="153"/>
      <c r="VVY14" s="153"/>
      <c r="VVZ14" s="153"/>
      <c r="VWA14" s="153"/>
      <c r="VWB14" s="153"/>
      <c r="VWC14" s="153"/>
      <c r="VWD14" s="153"/>
      <c r="VWE14" s="153"/>
      <c r="VWF14" s="153"/>
      <c r="VWG14" s="153"/>
      <c r="VWH14" s="153"/>
      <c r="VWI14" s="153"/>
      <c r="VWJ14" s="153"/>
      <c r="VWK14" s="153"/>
      <c r="VWL14" s="153"/>
      <c r="VWM14" s="153"/>
      <c r="VWN14" s="153"/>
      <c r="VWO14" s="153"/>
      <c r="VWP14" s="153"/>
      <c r="VWQ14" s="153"/>
      <c r="VWR14" s="153"/>
      <c r="VWS14" s="153"/>
      <c r="VWT14" s="153"/>
      <c r="VWU14" s="153"/>
      <c r="VWV14" s="153"/>
      <c r="VWW14" s="153"/>
      <c r="VWX14" s="153"/>
      <c r="VWY14" s="153"/>
      <c r="VWZ14" s="153"/>
      <c r="VXA14" s="153"/>
      <c r="VXB14" s="153"/>
      <c r="VXC14" s="153"/>
      <c r="VXD14" s="153"/>
      <c r="VXE14" s="153"/>
      <c r="VXF14" s="153"/>
      <c r="VXG14" s="153"/>
      <c r="VXH14" s="153"/>
      <c r="VXI14" s="153"/>
      <c r="VXJ14" s="153"/>
      <c r="VXK14" s="153"/>
      <c r="VXL14" s="153"/>
      <c r="VXM14" s="153"/>
      <c r="VXN14" s="153"/>
      <c r="VXO14" s="153"/>
      <c r="VXP14" s="153"/>
      <c r="VXQ14" s="153"/>
      <c r="VXR14" s="153"/>
      <c r="VXS14" s="153"/>
      <c r="VXT14" s="153"/>
      <c r="VXU14" s="153"/>
      <c r="VXV14" s="153"/>
      <c r="VXW14" s="153"/>
      <c r="VXX14" s="153"/>
      <c r="VXY14" s="153"/>
      <c r="VXZ14" s="153"/>
      <c r="VYA14" s="153"/>
      <c r="VYB14" s="153"/>
      <c r="VYC14" s="153"/>
      <c r="VYD14" s="153"/>
      <c r="VYE14" s="153"/>
      <c r="VYF14" s="153"/>
      <c r="VYG14" s="153"/>
      <c r="VYH14" s="153"/>
      <c r="VYI14" s="153"/>
      <c r="VYJ14" s="153"/>
      <c r="VYK14" s="153"/>
      <c r="VYL14" s="153"/>
      <c r="VYM14" s="153"/>
      <c r="VYN14" s="153"/>
      <c r="VYO14" s="153"/>
      <c r="VYP14" s="153"/>
      <c r="VYQ14" s="153"/>
      <c r="VYR14" s="153"/>
      <c r="VYS14" s="153"/>
      <c r="VYT14" s="153"/>
      <c r="VYU14" s="153"/>
      <c r="VYV14" s="153"/>
      <c r="VYW14" s="153"/>
      <c r="VYX14" s="153"/>
      <c r="VYY14" s="153"/>
      <c r="VYZ14" s="153"/>
      <c r="VZA14" s="153"/>
      <c r="VZB14" s="153"/>
      <c r="VZC14" s="153"/>
      <c r="VZD14" s="153"/>
      <c r="VZE14" s="153"/>
      <c r="VZF14" s="153"/>
      <c r="VZG14" s="153"/>
      <c r="VZH14" s="153"/>
      <c r="VZI14" s="153"/>
      <c r="VZJ14" s="153"/>
      <c r="VZK14" s="153"/>
      <c r="VZL14" s="153"/>
      <c r="VZM14" s="153"/>
      <c r="VZN14" s="153"/>
      <c r="VZO14" s="153"/>
      <c r="VZP14" s="153"/>
      <c r="VZQ14" s="153"/>
      <c r="VZR14" s="153"/>
      <c r="VZS14" s="153"/>
      <c r="VZT14" s="153"/>
      <c r="VZU14" s="153"/>
      <c r="VZV14" s="153"/>
      <c r="VZW14" s="153"/>
      <c r="VZX14" s="153"/>
      <c r="VZY14" s="153"/>
      <c r="VZZ14" s="153"/>
      <c r="WAA14" s="153"/>
      <c r="WAB14" s="153"/>
      <c r="WAC14" s="153"/>
      <c r="WAD14" s="153"/>
      <c r="WAE14" s="153"/>
      <c r="WAF14" s="153"/>
      <c r="WAG14" s="153"/>
      <c r="WAH14" s="153"/>
      <c r="WAI14" s="153"/>
      <c r="WAJ14" s="153"/>
      <c r="WAK14" s="153"/>
      <c r="WAL14" s="153"/>
      <c r="WAM14" s="153"/>
      <c r="WAN14" s="153"/>
      <c r="WAO14" s="153"/>
      <c r="WAP14" s="153"/>
      <c r="WAQ14" s="153"/>
      <c r="WAR14" s="153"/>
      <c r="WAS14" s="153"/>
      <c r="WAT14" s="153"/>
      <c r="WAU14" s="153"/>
      <c r="WAV14" s="153"/>
      <c r="WAW14" s="153"/>
      <c r="WAX14" s="153"/>
      <c r="WAY14" s="153"/>
      <c r="WAZ14" s="153"/>
      <c r="WBA14" s="153"/>
      <c r="WBB14" s="153"/>
      <c r="WBC14" s="153"/>
      <c r="WBD14" s="153"/>
      <c r="WBE14" s="153"/>
      <c r="WBF14" s="153"/>
      <c r="WBG14" s="153"/>
      <c r="WBH14" s="153"/>
      <c r="WBI14" s="153"/>
      <c r="WBJ14" s="153"/>
      <c r="WBK14" s="153"/>
      <c r="WBL14" s="153"/>
      <c r="WBM14" s="153"/>
      <c r="WBN14" s="153"/>
      <c r="WBO14" s="153"/>
      <c r="WBP14" s="153"/>
      <c r="WBQ14" s="153"/>
      <c r="WBR14" s="153"/>
      <c r="WBS14" s="153"/>
      <c r="WBT14" s="153"/>
      <c r="WBU14" s="153"/>
      <c r="WBV14" s="153"/>
      <c r="WBW14" s="153"/>
      <c r="WBX14" s="153"/>
      <c r="WBY14" s="153"/>
      <c r="WBZ14" s="153"/>
      <c r="WCA14" s="153"/>
      <c r="WCB14" s="153"/>
      <c r="WCC14" s="153"/>
      <c r="WCD14" s="153"/>
      <c r="WCE14" s="153"/>
      <c r="WCF14" s="153"/>
      <c r="WCG14" s="153"/>
      <c r="WCH14" s="153"/>
      <c r="WCI14" s="153"/>
      <c r="WCJ14" s="153"/>
      <c r="WCK14" s="153"/>
      <c r="WCL14" s="153"/>
      <c r="WCM14" s="153"/>
      <c r="WCN14" s="153"/>
      <c r="WCO14" s="153"/>
      <c r="WCP14" s="153"/>
      <c r="WCQ14" s="153"/>
      <c r="WCR14" s="153"/>
      <c r="WCS14" s="153"/>
      <c r="WCT14" s="153"/>
      <c r="WCU14" s="153"/>
      <c r="WCV14" s="153"/>
      <c r="WCW14" s="153"/>
      <c r="WCX14" s="153"/>
      <c r="WCY14" s="153"/>
      <c r="WCZ14" s="153"/>
      <c r="WDA14" s="153"/>
      <c r="WDB14" s="153"/>
      <c r="WDC14" s="153"/>
      <c r="WDD14" s="153"/>
      <c r="WDE14" s="153"/>
      <c r="WDF14" s="153"/>
      <c r="WDG14" s="153"/>
      <c r="WDH14" s="153"/>
      <c r="WDI14" s="153"/>
      <c r="WDJ14" s="153"/>
      <c r="WDK14" s="153"/>
      <c r="WDL14" s="153"/>
      <c r="WDM14" s="153"/>
      <c r="WDN14" s="153"/>
      <c r="WDO14" s="153"/>
      <c r="WDP14" s="153"/>
      <c r="WDQ14" s="153"/>
      <c r="WDR14" s="153"/>
      <c r="WDS14" s="153"/>
      <c r="WDT14" s="153"/>
      <c r="WDU14" s="153"/>
      <c r="WDV14" s="153"/>
      <c r="WDW14" s="153"/>
      <c r="WDX14" s="153"/>
      <c r="WDY14" s="153"/>
      <c r="WDZ14" s="153"/>
      <c r="WEA14" s="153"/>
      <c r="WEB14" s="153"/>
      <c r="WEC14" s="153"/>
      <c r="WED14" s="153"/>
      <c r="WEE14" s="153"/>
      <c r="WEF14" s="153"/>
      <c r="WEG14" s="153"/>
      <c r="WEH14" s="153"/>
      <c r="WEI14" s="153"/>
      <c r="WEJ14" s="153"/>
      <c r="WEK14" s="153"/>
      <c r="WEL14" s="153"/>
      <c r="WEM14" s="153"/>
      <c r="WEN14" s="153"/>
      <c r="WEO14" s="153"/>
      <c r="WEP14" s="153"/>
      <c r="WEQ14" s="153"/>
      <c r="WER14" s="153"/>
      <c r="WES14" s="153"/>
      <c r="WET14" s="153"/>
      <c r="WEU14" s="153"/>
      <c r="WEV14" s="153"/>
      <c r="WEW14" s="153"/>
      <c r="WEX14" s="153"/>
      <c r="WEY14" s="153"/>
      <c r="WEZ14" s="153"/>
      <c r="WFA14" s="153"/>
      <c r="WFB14" s="153"/>
      <c r="WFC14" s="153"/>
      <c r="WFD14" s="153"/>
      <c r="WFE14" s="153"/>
      <c r="WFF14" s="153"/>
      <c r="WFG14" s="153"/>
      <c r="WFH14" s="153"/>
      <c r="WFI14" s="153"/>
      <c r="WFJ14" s="153"/>
      <c r="WFK14" s="153"/>
      <c r="WFL14" s="153"/>
      <c r="WFM14" s="153"/>
      <c r="WFN14" s="153"/>
      <c r="WFO14" s="153"/>
      <c r="WFP14" s="153"/>
      <c r="WFQ14" s="153"/>
      <c r="WFR14" s="153"/>
      <c r="WFS14" s="153"/>
      <c r="WFT14" s="153"/>
      <c r="WFU14" s="153"/>
      <c r="WFV14" s="153"/>
      <c r="WFW14" s="153"/>
      <c r="WFX14" s="153"/>
      <c r="WFY14" s="153"/>
      <c r="WFZ14" s="153"/>
      <c r="WGA14" s="153"/>
      <c r="WGB14" s="153"/>
      <c r="WGC14" s="153"/>
      <c r="WGD14" s="153"/>
      <c r="WGE14" s="153"/>
      <c r="WGF14" s="153"/>
      <c r="WGG14" s="153"/>
      <c r="WGH14" s="153"/>
      <c r="WGI14" s="153"/>
      <c r="WGJ14" s="153"/>
      <c r="WGK14" s="153"/>
      <c r="WGL14" s="153"/>
      <c r="WGM14" s="153"/>
      <c r="WGN14" s="153"/>
      <c r="WGO14" s="153"/>
      <c r="WGP14" s="153"/>
      <c r="WGQ14" s="153"/>
      <c r="WGR14" s="153"/>
      <c r="WGS14" s="153"/>
      <c r="WGT14" s="153"/>
      <c r="WGU14" s="153"/>
      <c r="WGV14" s="153"/>
      <c r="WGW14" s="153"/>
      <c r="WGX14" s="153"/>
      <c r="WGY14" s="153"/>
      <c r="WGZ14" s="153"/>
      <c r="WHA14" s="153"/>
      <c r="WHB14" s="153"/>
      <c r="WHC14" s="153"/>
      <c r="WHD14" s="153"/>
      <c r="WHE14" s="153"/>
      <c r="WHF14" s="153"/>
      <c r="WHG14" s="153"/>
      <c r="WHH14" s="153"/>
      <c r="WHI14" s="153"/>
      <c r="WHJ14" s="153"/>
      <c r="WHK14" s="153"/>
      <c r="WHL14" s="153"/>
      <c r="WHM14" s="153"/>
      <c r="WHN14" s="153"/>
      <c r="WHO14" s="153"/>
      <c r="WHP14" s="153"/>
      <c r="WHQ14" s="153"/>
      <c r="WHR14" s="153"/>
      <c r="WHS14" s="153"/>
      <c r="WHT14" s="153"/>
      <c r="WHU14" s="153"/>
      <c r="WHV14" s="153"/>
      <c r="WHW14" s="153"/>
      <c r="WHX14" s="153"/>
      <c r="WHY14" s="153"/>
      <c r="WHZ14" s="153"/>
      <c r="WIA14" s="153"/>
      <c r="WIB14" s="153"/>
      <c r="WIC14" s="153"/>
      <c r="WID14" s="153"/>
      <c r="WIE14" s="153"/>
      <c r="WIF14" s="153"/>
      <c r="WIG14" s="153"/>
      <c r="WIH14" s="153"/>
      <c r="WII14" s="153"/>
      <c r="WIJ14" s="153"/>
      <c r="WIK14" s="153"/>
      <c r="WIL14" s="153"/>
      <c r="WIM14" s="153"/>
      <c r="WIN14" s="153"/>
      <c r="WIO14" s="153"/>
      <c r="WIP14" s="153"/>
      <c r="WIQ14" s="153"/>
      <c r="WIR14" s="153"/>
      <c r="WIS14" s="153"/>
      <c r="WIT14" s="153"/>
      <c r="WIU14" s="153"/>
      <c r="WIV14" s="153"/>
      <c r="WIW14" s="153"/>
      <c r="WIX14" s="153"/>
      <c r="WIY14" s="153"/>
      <c r="WIZ14" s="153"/>
      <c r="WJA14" s="153"/>
      <c r="WJB14" s="153"/>
      <c r="WJC14" s="153"/>
      <c r="WJD14" s="153"/>
      <c r="WJE14" s="153"/>
      <c r="WJF14" s="153"/>
      <c r="WJG14" s="153"/>
      <c r="WJH14" s="153"/>
      <c r="WJI14" s="153"/>
      <c r="WJJ14" s="153"/>
      <c r="WJK14" s="153"/>
      <c r="WJL14" s="153"/>
      <c r="WJM14" s="153"/>
      <c r="WJN14" s="153"/>
      <c r="WJO14" s="153"/>
      <c r="WJP14" s="153"/>
      <c r="WJQ14" s="153"/>
      <c r="WJR14" s="153"/>
      <c r="WJS14" s="153"/>
      <c r="WJT14" s="153"/>
      <c r="WJU14" s="153"/>
      <c r="WJV14" s="153"/>
      <c r="WJW14" s="153"/>
      <c r="WJX14" s="153"/>
      <c r="WJY14" s="153"/>
      <c r="WJZ14" s="153"/>
      <c r="WKA14" s="153"/>
      <c r="WKB14" s="153"/>
      <c r="WKC14" s="153"/>
      <c r="WKD14" s="153"/>
      <c r="WKE14" s="153"/>
      <c r="WKF14" s="153"/>
      <c r="WKG14" s="153"/>
      <c r="WKH14" s="153"/>
      <c r="WKI14" s="153"/>
      <c r="WKJ14" s="153"/>
      <c r="WKK14" s="153"/>
      <c r="WKL14" s="153"/>
      <c r="WKM14" s="153"/>
      <c r="WKN14" s="153"/>
      <c r="WKO14" s="153"/>
      <c r="WKP14" s="153"/>
      <c r="WKQ14" s="153"/>
      <c r="WKR14" s="153"/>
      <c r="WKS14" s="153"/>
      <c r="WKT14" s="153"/>
      <c r="WKU14" s="153"/>
      <c r="WKV14" s="153"/>
      <c r="WKW14" s="153"/>
      <c r="WKX14" s="153"/>
      <c r="WKY14" s="153"/>
      <c r="WKZ14" s="153"/>
      <c r="WLA14" s="153"/>
      <c r="WLB14" s="153"/>
      <c r="WLC14" s="153"/>
      <c r="WLD14" s="153"/>
      <c r="WLE14" s="153"/>
      <c r="WLF14" s="153"/>
      <c r="WLG14" s="153"/>
      <c r="WLH14" s="153"/>
      <c r="WLI14" s="153"/>
      <c r="WLJ14" s="153"/>
      <c r="WLK14" s="153"/>
      <c r="WLL14" s="153"/>
      <c r="WLM14" s="153"/>
      <c r="WLN14" s="153"/>
      <c r="WLO14" s="153"/>
      <c r="WLP14" s="153"/>
      <c r="WLQ14" s="153"/>
      <c r="WLR14" s="153"/>
      <c r="WLS14" s="153"/>
      <c r="WLT14" s="153"/>
      <c r="WLU14" s="153"/>
      <c r="WLV14" s="153"/>
      <c r="WLW14" s="153"/>
      <c r="WLX14" s="153"/>
      <c r="WLY14" s="153"/>
      <c r="WLZ14" s="153"/>
      <c r="WMA14" s="153"/>
      <c r="WMB14" s="153"/>
      <c r="WMC14" s="153"/>
      <c r="WMD14" s="153"/>
      <c r="WME14" s="153"/>
      <c r="WMF14" s="153"/>
      <c r="WMG14" s="153"/>
      <c r="WMH14" s="153"/>
      <c r="WMI14" s="153"/>
      <c r="WMJ14" s="153"/>
      <c r="WMK14" s="153"/>
      <c r="WML14" s="153"/>
      <c r="WMM14" s="153"/>
      <c r="WMN14" s="153"/>
      <c r="WMO14" s="153"/>
      <c r="WMP14" s="153"/>
      <c r="WMQ14" s="153"/>
      <c r="WMR14" s="153"/>
      <c r="WMS14" s="153"/>
      <c r="WMT14" s="153"/>
      <c r="WMU14" s="153"/>
      <c r="WMV14" s="153"/>
      <c r="WMW14" s="153"/>
      <c r="WMX14" s="153"/>
      <c r="WMY14" s="153"/>
      <c r="WMZ14" s="153"/>
      <c r="WNA14" s="153"/>
      <c r="WNB14" s="153"/>
      <c r="WNC14" s="153"/>
      <c r="WND14" s="153"/>
      <c r="WNE14" s="153"/>
      <c r="WNF14" s="153"/>
      <c r="WNG14" s="153"/>
      <c r="WNH14" s="153"/>
      <c r="WNI14" s="153"/>
      <c r="WNJ14" s="153"/>
      <c r="WNK14" s="153"/>
      <c r="WNL14" s="153"/>
      <c r="WNM14" s="153"/>
      <c r="WNN14" s="153"/>
      <c r="WNO14" s="153"/>
      <c r="WNP14" s="153"/>
      <c r="WNQ14" s="153"/>
      <c r="WNR14" s="153"/>
      <c r="WNS14" s="153"/>
      <c r="WNT14" s="153"/>
      <c r="WNU14" s="153"/>
      <c r="WNV14" s="153"/>
      <c r="WNW14" s="153"/>
      <c r="WNX14" s="153"/>
      <c r="WNY14" s="153"/>
      <c r="WNZ14" s="153"/>
      <c r="WOA14" s="153"/>
      <c r="WOB14" s="153"/>
      <c r="WOC14" s="153"/>
      <c r="WOD14" s="153"/>
      <c r="WOE14" s="153"/>
      <c r="WOF14" s="153"/>
      <c r="WOG14" s="153"/>
      <c r="WOH14" s="153"/>
      <c r="WOI14" s="153"/>
      <c r="WOJ14" s="153"/>
      <c r="WOK14" s="153"/>
      <c r="WOL14" s="153"/>
      <c r="WOM14" s="153"/>
      <c r="WON14" s="153"/>
      <c r="WOO14" s="153"/>
      <c r="WOP14" s="153"/>
      <c r="WOQ14" s="153"/>
      <c r="WOR14" s="153"/>
      <c r="WOS14" s="153"/>
      <c r="WOT14" s="153"/>
      <c r="WOU14" s="153"/>
      <c r="WOV14" s="153"/>
      <c r="WOW14" s="153"/>
      <c r="WOX14" s="153"/>
      <c r="WOY14" s="153"/>
      <c r="WOZ14" s="153"/>
      <c r="WPA14" s="153"/>
      <c r="WPB14" s="153"/>
      <c r="WPC14" s="153"/>
      <c r="WPD14" s="153"/>
      <c r="WPE14" s="153"/>
      <c r="WPF14" s="153"/>
      <c r="WPG14" s="153"/>
      <c r="WPH14" s="153"/>
      <c r="WPI14" s="153"/>
      <c r="WPJ14" s="153"/>
      <c r="WPK14" s="153"/>
      <c r="WPL14" s="153"/>
      <c r="WPM14" s="153"/>
      <c r="WPN14" s="153"/>
      <c r="WPO14" s="153"/>
      <c r="WPP14" s="153"/>
      <c r="WPQ14" s="153"/>
      <c r="WPR14" s="153"/>
      <c r="WPS14" s="153"/>
      <c r="WPT14" s="153"/>
      <c r="WPU14" s="153"/>
      <c r="WPV14" s="153"/>
      <c r="WPW14" s="153"/>
      <c r="WPX14" s="153"/>
      <c r="WPY14" s="153"/>
      <c r="WPZ14" s="153"/>
      <c r="WQA14" s="153"/>
      <c r="WQB14" s="153"/>
      <c r="WQC14" s="153"/>
      <c r="WQD14" s="153"/>
      <c r="WQE14" s="153"/>
      <c r="WQF14" s="153"/>
      <c r="WQG14" s="153"/>
      <c r="WQH14" s="153"/>
      <c r="WQI14" s="153"/>
      <c r="WQJ14" s="153"/>
      <c r="WQK14" s="153"/>
      <c r="WQL14" s="153"/>
      <c r="WQM14" s="153"/>
      <c r="WQN14" s="153"/>
      <c r="WQO14" s="153"/>
      <c r="WQP14" s="153"/>
      <c r="WQQ14" s="153"/>
      <c r="WQR14" s="153"/>
      <c r="WQS14" s="153"/>
      <c r="WQT14" s="153"/>
      <c r="WQU14" s="153"/>
      <c r="WQV14" s="153"/>
      <c r="WQW14" s="153"/>
      <c r="WQX14" s="153"/>
      <c r="WQY14" s="153"/>
      <c r="WQZ14" s="153"/>
      <c r="WRA14" s="153"/>
      <c r="WRB14" s="153"/>
      <c r="WRC14" s="153"/>
      <c r="WRD14" s="153"/>
      <c r="WRE14" s="153"/>
      <c r="WRF14" s="153"/>
      <c r="WRG14" s="153"/>
      <c r="WRH14" s="153"/>
      <c r="WRI14" s="153"/>
      <c r="WRJ14" s="153"/>
      <c r="WRK14" s="153"/>
      <c r="WRL14" s="153"/>
      <c r="WRM14" s="153"/>
      <c r="WRN14" s="153"/>
      <c r="WRO14" s="153"/>
      <c r="WRP14" s="153"/>
      <c r="WRQ14" s="153"/>
      <c r="WRR14" s="153"/>
      <c r="WRS14" s="153"/>
      <c r="WRT14" s="153"/>
      <c r="WRU14" s="153"/>
      <c r="WRV14" s="153"/>
      <c r="WRW14" s="153"/>
      <c r="WRX14" s="153"/>
      <c r="WRY14" s="153"/>
      <c r="WRZ14" s="153"/>
      <c r="WSA14" s="153"/>
      <c r="WSB14" s="153"/>
      <c r="WSC14" s="153"/>
      <c r="WSD14" s="153"/>
      <c r="WSE14" s="153"/>
      <c r="WSF14" s="153"/>
      <c r="WSG14" s="153"/>
      <c r="WSH14" s="153"/>
      <c r="WSI14" s="153"/>
      <c r="WSJ14" s="153"/>
      <c r="WSK14" s="153"/>
      <c r="WSL14" s="153"/>
      <c r="WSM14" s="153"/>
      <c r="WSN14" s="153"/>
      <c r="WSO14" s="153"/>
      <c r="WSP14" s="153"/>
      <c r="WSQ14" s="153"/>
      <c r="WSR14" s="153"/>
      <c r="WSS14" s="153"/>
      <c r="WST14" s="153"/>
      <c r="WSU14" s="153"/>
      <c r="WSV14" s="153"/>
      <c r="WSW14" s="153"/>
      <c r="WSX14" s="153"/>
      <c r="WSY14" s="153"/>
      <c r="WSZ14" s="153"/>
      <c r="WTA14" s="153"/>
      <c r="WTB14" s="153"/>
      <c r="WTC14" s="153"/>
      <c r="WTD14" s="153"/>
      <c r="WTE14" s="153"/>
      <c r="WTF14" s="153"/>
      <c r="WTG14" s="153"/>
      <c r="WTH14" s="153"/>
      <c r="WTI14" s="153"/>
      <c r="WTJ14" s="153"/>
      <c r="WTK14" s="153"/>
      <c r="WTL14" s="153"/>
      <c r="WTM14" s="153"/>
      <c r="WTN14" s="153"/>
      <c r="WTO14" s="153"/>
      <c r="WTP14" s="153"/>
      <c r="WTQ14" s="153"/>
      <c r="WTR14" s="153"/>
      <c r="WTS14" s="153"/>
      <c r="WTT14" s="153"/>
      <c r="WTU14" s="153"/>
      <c r="WTV14" s="153"/>
      <c r="WTW14" s="153"/>
      <c r="WTX14" s="153"/>
      <c r="WTY14" s="153"/>
      <c r="WTZ14" s="153"/>
      <c r="WUA14" s="153"/>
      <c r="WUB14" s="153"/>
      <c r="WUC14" s="153"/>
      <c r="WUD14" s="153"/>
      <c r="WUE14" s="153"/>
      <c r="WUF14" s="153"/>
      <c r="WUG14" s="153"/>
      <c r="WUH14" s="153"/>
      <c r="WUI14" s="153"/>
      <c r="WUJ14" s="153"/>
      <c r="WUK14" s="153"/>
      <c r="WUL14" s="153"/>
      <c r="WUM14" s="153"/>
      <c r="WUN14" s="153"/>
      <c r="WUO14" s="153"/>
      <c r="WUP14" s="153"/>
      <c r="WUQ14" s="153"/>
      <c r="WUR14" s="153"/>
      <c r="WUS14" s="153"/>
      <c r="WUT14" s="153"/>
      <c r="WUU14" s="153"/>
      <c r="WUV14" s="153"/>
      <c r="WUW14" s="153"/>
      <c r="WUX14" s="153"/>
      <c r="WUY14" s="153"/>
      <c r="WUZ14" s="153"/>
      <c r="WVA14" s="153"/>
      <c r="WVB14" s="153"/>
      <c r="WVC14" s="153"/>
      <c r="WVD14" s="153"/>
      <c r="WVE14" s="153"/>
      <c r="WVF14" s="153"/>
      <c r="WVG14" s="153"/>
      <c r="WVH14" s="153"/>
      <c r="WVI14" s="153"/>
      <c r="WVJ14" s="153"/>
      <c r="WVK14" s="153"/>
      <c r="WVL14" s="153"/>
      <c r="WVM14" s="153"/>
      <c r="WVN14" s="153"/>
      <c r="WVO14" s="153"/>
      <c r="WVP14" s="153"/>
      <c r="WVQ14" s="153"/>
      <c r="WVR14" s="153"/>
      <c r="WVS14" s="153"/>
      <c r="WVT14" s="153"/>
      <c r="WVU14" s="153"/>
      <c r="WVV14" s="153"/>
      <c r="WVW14" s="153"/>
      <c r="WVX14" s="153"/>
      <c r="WVY14" s="153"/>
      <c r="WVZ14" s="153"/>
      <c r="WWA14" s="153"/>
      <c r="WWB14" s="153"/>
      <c r="WWC14" s="153"/>
      <c r="WWD14" s="153"/>
      <c r="WWE14" s="153"/>
      <c r="WWF14" s="153"/>
      <c r="WWG14" s="153"/>
      <c r="WWH14" s="153"/>
      <c r="WWI14" s="153"/>
      <c r="WWJ14" s="153"/>
      <c r="WWK14" s="153"/>
      <c r="WWL14" s="153"/>
      <c r="WWM14" s="153"/>
      <c r="WWN14" s="153"/>
      <c r="WWO14" s="153"/>
      <c r="WWP14" s="153"/>
      <c r="WWQ14" s="153"/>
      <c r="WWR14" s="153"/>
      <c r="WWS14" s="153"/>
      <c r="WWT14" s="153"/>
      <c r="WWU14" s="153"/>
      <c r="WWV14" s="153"/>
      <c r="WWW14" s="153"/>
      <c r="WWX14" s="153"/>
      <c r="WWY14" s="153"/>
      <c r="WWZ14" s="153"/>
      <c r="WXA14" s="153"/>
      <c r="WXB14" s="153"/>
      <c r="WXC14" s="153"/>
      <c r="WXD14" s="153"/>
      <c r="WXE14" s="153"/>
      <c r="WXF14" s="153"/>
      <c r="WXG14" s="153"/>
      <c r="WXH14" s="153"/>
      <c r="WXI14" s="153"/>
      <c r="WXJ14" s="153"/>
      <c r="WXK14" s="153"/>
      <c r="WXL14" s="153"/>
      <c r="WXM14" s="153"/>
      <c r="WXN14" s="153"/>
      <c r="WXO14" s="153"/>
      <c r="WXP14" s="153"/>
      <c r="WXQ14" s="153"/>
      <c r="WXR14" s="153"/>
      <c r="WXS14" s="153"/>
      <c r="WXT14" s="153"/>
      <c r="WXU14" s="153"/>
      <c r="WXV14" s="153"/>
      <c r="WXW14" s="153"/>
      <c r="WXX14" s="153"/>
      <c r="WXY14" s="153"/>
      <c r="WXZ14" s="153"/>
      <c r="WYA14" s="153"/>
      <c r="WYB14" s="153"/>
      <c r="WYC14" s="153"/>
      <c r="WYD14" s="153"/>
      <c r="WYE14" s="153"/>
      <c r="WYF14" s="153"/>
      <c r="WYG14" s="153"/>
      <c r="WYH14" s="153"/>
      <c r="WYI14" s="153"/>
      <c r="WYJ14" s="153"/>
      <c r="WYK14" s="153"/>
      <c r="WYL14" s="153"/>
      <c r="WYM14" s="153"/>
      <c r="WYN14" s="153"/>
      <c r="WYO14" s="153"/>
      <c r="WYP14" s="153"/>
      <c r="WYQ14" s="153"/>
      <c r="WYR14" s="153"/>
      <c r="WYS14" s="153"/>
      <c r="WYT14" s="153"/>
      <c r="WYU14" s="153"/>
      <c r="WYV14" s="153"/>
      <c r="WYW14" s="153"/>
      <c r="WYX14" s="153"/>
      <c r="WYY14" s="153"/>
      <c r="WYZ14" s="153"/>
      <c r="WZA14" s="153"/>
      <c r="WZB14" s="153"/>
      <c r="WZC14" s="153"/>
      <c r="WZD14" s="153"/>
      <c r="WZE14" s="153"/>
      <c r="WZF14" s="153"/>
      <c r="WZG14" s="153"/>
      <c r="WZH14" s="153"/>
      <c r="WZI14" s="153"/>
      <c r="WZJ14" s="153"/>
      <c r="WZK14" s="153"/>
      <c r="WZL14" s="153"/>
      <c r="WZM14" s="153"/>
      <c r="WZN14" s="153"/>
      <c r="WZO14" s="153"/>
      <c r="WZP14" s="153"/>
      <c r="WZQ14" s="153"/>
      <c r="WZR14" s="153"/>
      <c r="WZS14" s="153"/>
      <c r="WZT14" s="153"/>
      <c r="WZU14" s="153"/>
      <c r="WZV14" s="153"/>
      <c r="WZW14" s="153"/>
      <c r="WZX14" s="153"/>
      <c r="WZY14" s="153"/>
      <c r="WZZ14" s="153"/>
      <c r="XAA14" s="153"/>
      <c r="XAB14" s="153"/>
      <c r="XAC14" s="153"/>
      <c r="XAD14" s="153"/>
      <c r="XAE14" s="153"/>
      <c r="XAF14" s="153"/>
      <c r="XAG14" s="153"/>
      <c r="XAH14" s="153"/>
      <c r="XAI14" s="153"/>
      <c r="XAJ14" s="153"/>
      <c r="XAK14" s="153"/>
      <c r="XAL14" s="153"/>
      <c r="XAM14" s="153"/>
      <c r="XAN14" s="153"/>
      <c r="XAO14" s="153"/>
      <c r="XAP14" s="153"/>
      <c r="XAQ14" s="153"/>
      <c r="XAR14" s="153"/>
      <c r="XAS14" s="153"/>
      <c r="XAT14" s="153"/>
      <c r="XAU14" s="153"/>
      <c r="XAV14" s="153"/>
      <c r="XAW14" s="153"/>
      <c r="XAX14" s="153"/>
      <c r="XAY14" s="153"/>
      <c r="XAZ14" s="153"/>
      <c r="XBA14" s="153"/>
      <c r="XBB14" s="153"/>
      <c r="XBC14" s="153"/>
      <c r="XBD14" s="153"/>
      <c r="XBE14" s="153"/>
      <c r="XBF14" s="153"/>
      <c r="XBG14" s="153"/>
      <c r="XBH14" s="153"/>
      <c r="XBI14" s="153"/>
      <c r="XBJ14" s="153"/>
      <c r="XBK14" s="153"/>
      <c r="XBL14" s="153"/>
      <c r="XBM14" s="153"/>
      <c r="XBN14" s="153"/>
      <c r="XBO14" s="153"/>
      <c r="XBP14" s="153"/>
      <c r="XBQ14" s="153"/>
      <c r="XBR14" s="153"/>
      <c r="XBS14" s="153"/>
      <c r="XBT14" s="153"/>
      <c r="XBU14" s="153"/>
      <c r="XBV14" s="153"/>
      <c r="XBW14" s="153"/>
      <c r="XBX14" s="153"/>
      <c r="XBY14" s="153"/>
      <c r="XBZ14" s="153"/>
    </row>
    <row r="15" spans="1:16302" ht="0.75" hidden="1" customHeight="1" x14ac:dyDescent="0.25">
      <c r="A15" s="135">
        <v>7</v>
      </c>
      <c r="B15" s="161" t="s">
        <v>444</v>
      </c>
      <c r="C15" s="161" t="s">
        <v>669</v>
      </c>
      <c r="D15" s="140"/>
      <c r="E15" s="141"/>
      <c r="F15" s="141"/>
      <c r="G15" s="139"/>
      <c r="H15" s="139"/>
      <c r="I15" s="139"/>
      <c r="J15" s="142"/>
      <c r="K15" s="142"/>
      <c r="L15" s="142"/>
      <c r="M15" s="144">
        <f t="shared" si="0"/>
        <v>0</v>
      </c>
      <c r="N15" s="145">
        <f t="shared" si="1"/>
        <v>0</v>
      </c>
      <c r="O15" s="146">
        <f t="shared" si="2"/>
        <v>0</v>
      </c>
      <c r="P15" s="145">
        <f t="shared" si="3"/>
        <v>0</v>
      </c>
      <c r="Q15" s="146">
        <f t="shared" si="4"/>
        <v>0</v>
      </c>
      <c r="R15" s="145">
        <f>IF(I15&lt;VLOOKUP(L15,$M$331:$Q$339,2),0,VLOOKUP(L15,$M$331:$Q$339,4))</f>
        <v>0</v>
      </c>
      <c r="S15" s="145">
        <f t="shared" si="5"/>
        <v>0</v>
      </c>
      <c r="T15" s="145">
        <f t="shared" si="6"/>
        <v>0</v>
      </c>
      <c r="U15" s="146">
        <f t="shared" si="7"/>
        <v>0</v>
      </c>
      <c r="V15" s="145">
        <f>IF(I15&lt;VLOOKUP(L15,$M$331:$Q$339,2),0,VLOOKUP(L15,$M$331:$Q$339,5))</f>
        <v>0</v>
      </c>
      <c r="W15" s="148"/>
      <c r="X15" s="148"/>
      <c r="Y15" s="148"/>
      <c r="AC15" s="154"/>
    </row>
    <row r="16" spans="1:16302" s="168" customFormat="1" ht="30" hidden="1" customHeight="1" x14ac:dyDescent="0.25">
      <c r="A16" s="135">
        <v>8</v>
      </c>
      <c r="B16" s="161" t="s">
        <v>839</v>
      </c>
      <c r="C16" s="161" t="s">
        <v>73</v>
      </c>
      <c r="D16" s="140"/>
      <c r="E16" s="141"/>
      <c r="F16" s="141"/>
      <c r="G16" s="139"/>
      <c r="H16" s="139"/>
      <c r="I16" s="139"/>
      <c r="J16" s="142"/>
      <c r="K16" s="142"/>
      <c r="L16" s="142"/>
      <c r="M16" s="144">
        <f t="shared" si="0"/>
        <v>0</v>
      </c>
      <c r="N16" s="145">
        <f t="shared" si="1"/>
        <v>0</v>
      </c>
      <c r="O16" s="146">
        <f t="shared" si="2"/>
        <v>0</v>
      </c>
      <c r="P16" s="145">
        <f t="shared" si="3"/>
        <v>0</v>
      </c>
      <c r="Q16" s="146">
        <f t="shared" si="4"/>
        <v>0</v>
      </c>
      <c r="R16" s="145">
        <f>IF(I16&lt;VLOOKUP(L16,$M$331:$Q$339,2),0,VLOOKUP(L16,$M$331:$Q$339,4))</f>
        <v>0</v>
      </c>
      <c r="S16" s="145">
        <f t="shared" si="5"/>
        <v>0</v>
      </c>
      <c r="T16" s="145">
        <f t="shared" si="6"/>
        <v>0</v>
      </c>
      <c r="U16" s="146">
        <f t="shared" si="7"/>
        <v>0</v>
      </c>
      <c r="V16" s="145">
        <f>IF(I16&lt;VLOOKUP(L16,$M$331:$Q$339,2),0,VLOOKUP(L16,$M$331:$Q$339,5))</f>
        <v>0</v>
      </c>
      <c r="W16" s="150"/>
      <c r="X16" s="150"/>
      <c r="Y16" s="150"/>
      <c r="Z16" s="154"/>
      <c r="AA16" s="154"/>
      <c r="AB16" s="154"/>
      <c r="AC16" s="154"/>
      <c r="AD16" s="154"/>
      <c r="AE16" s="154"/>
      <c r="AF16" s="154"/>
      <c r="AG16" s="154"/>
      <c r="AH16" s="154"/>
      <c r="AI16" s="154"/>
      <c r="AJ16" s="154"/>
      <c r="AK16" s="154"/>
      <c r="AL16" s="154"/>
      <c r="AM16" s="154"/>
      <c r="AN16" s="154"/>
      <c r="AO16" s="154"/>
      <c r="AP16" s="154"/>
      <c r="AQ16" s="154"/>
      <c r="AR16" s="154"/>
      <c r="AS16" s="154"/>
      <c r="AT16" s="154"/>
      <c r="AU16" s="154"/>
      <c r="AV16" s="154"/>
      <c r="AW16" s="154"/>
      <c r="AX16" s="154"/>
      <c r="AY16" s="154"/>
      <c r="AZ16" s="154"/>
      <c r="BA16" s="154"/>
      <c r="BB16" s="154"/>
      <c r="BC16" s="154"/>
      <c r="BD16" s="154"/>
      <c r="BE16" s="154"/>
      <c r="BF16" s="154"/>
      <c r="BG16" s="154"/>
      <c r="BH16" s="154"/>
      <c r="BI16" s="154"/>
      <c r="BJ16" s="154"/>
      <c r="BK16" s="154"/>
      <c r="BL16" s="154"/>
      <c r="BM16" s="154"/>
      <c r="BN16" s="154"/>
      <c r="BO16" s="154"/>
      <c r="BP16" s="154"/>
      <c r="BQ16" s="154"/>
      <c r="BR16" s="154"/>
      <c r="BS16" s="154"/>
      <c r="BT16" s="154"/>
      <c r="BU16" s="154"/>
      <c r="BV16" s="154"/>
      <c r="BW16" s="154"/>
      <c r="BX16" s="154"/>
      <c r="BY16" s="154"/>
      <c r="BZ16" s="154"/>
      <c r="CA16" s="154"/>
      <c r="CB16" s="154"/>
      <c r="CC16" s="154"/>
      <c r="CD16" s="154"/>
      <c r="CE16" s="154"/>
      <c r="CF16" s="154"/>
      <c r="CG16" s="154"/>
      <c r="CH16" s="154"/>
      <c r="CI16" s="154"/>
      <c r="CJ16" s="154"/>
      <c r="CK16" s="154"/>
      <c r="CL16" s="154"/>
      <c r="CM16" s="154"/>
      <c r="CN16" s="154"/>
      <c r="CO16" s="154"/>
      <c r="CP16" s="154"/>
      <c r="CQ16" s="154"/>
      <c r="CR16" s="154"/>
      <c r="CS16" s="154"/>
      <c r="CT16" s="154"/>
      <c r="CU16" s="154"/>
      <c r="CV16" s="154"/>
      <c r="CW16" s="154"/>
      <c r="CX16" s="154"/>
      <c r="CY16" s="154"/>
      <c r="CZ16" s="154"/>
      <c r="DA16" s="154"/>
      <c r="DB16" s="154"/>
      <c r="DC16" s="154"/>
      <c r="DD16" s="154"/>
      <c r="DE16" s="154"/>
      <c r="DF16" s="154"/>
      <c r="DG16" s="154"/>
      <c r="DH16" s="154"/>
      <c r="DI16" s="154"/>
      <c r="DJ16" s="154"/>
      <c r="DK16" s="154"/>
      <c r="DL16" s="154"/>
      <c r="DM16" s="154"/>
      <c r="DN16" s="154"/>
      <c r="DO16" s="154"/>
      <c r="DP16" s="154"/>
      <c r="DQ16" s="154"/>
      <c r="DR16" s="154"/>
      <c r="DS16" s="154"/>
      <c r="DT16" s="154"/>
      <c r="DU16" s="154"/>
      <c r="DV16" s="154"/>
      <c r="DW16" s="154"/>
      <c r="DX16" s="154"/>
      <c r="DY16" s="154"/>
      <c r="DZ16" s="154"/>
      <c r="EA16" s="154"/>
      <c r="EB16" s="154"/>
      <c r="EC16" s="154"/>
      <c r="ED16" s="154"/>
      <c r="EE16" s="154"/>
      <c r="EF16" s="154"/>
      <c r="EG16" s="154"/>
      <c r="EH16" s="154"/>
      <c r="EI16" s="154"/>
      <c r="EJ16" s="154"/>
      <c r="EK16" s="154"/>
      <c r="EL16" s="154"/>
      <c r="EM16" s="154"/>
      <c r="EN16" s="154"/>
      <c r="EO16" s="154"/>
      <c r="EP16" s="154"/>
      <c r="EQ16" s="154"/>
      <c r="ER16" s="154"/>
      <c r="ES16" s="154"/>
      <c r="ET16" s="154"/>
      <c r="EU16" s="154"/>
      <c r="EV16" s="154"/>
      <c r="EW16" s="154"/>
      <c r="EX16" s="154"/>
      <c r="EY16" s="154"/>
      <c r="EZ16" s="154"/>
      <c r="FA16" s="154"/>
      <c r="FB16" s="154"/>
      <c r="FC16" s="154"/>
      <c r="FD16" s="154"/>
      <c r="FE16" s="154"/>
      <c r="FF16" s="154"/>
      <c r="FG16" s="154"/>
      <c r="FH16" s="154"/>
      <c r="FI16" s="154"/>
      <c r="FJ16" s="154"/>
      <c r="FK16" s="154"/>
      <c r="FL16" s="154"/>
      <c r="FM16" s="154"/>
      <c r="FN16" s="154"/>
      <c r="FO16" s="154"/>
      <c r="FP16" s="154"/>
      <c r="FQ16" s="154"/>
      <c r="FR16" s="154"/>
      <c r="FS16" s="154"/>
      <c r="FT16" s="154"/>
      <c r="FU16" s="154"/>
      <c r="FV16" s="154"/>
      <c r="FW16" s="154"/>
      <c r="FX16" s="154"/>
      <c r="FY16" s="154"/>
      <c r="FZ16" s="154"/>
      <c r="GA16" s="154"/>
      <c r="GB16" s="154"/>
      <c r="GC16" s="154"/>
      <c r="GD16" s="154"/>
      <c r="GE16" s="154"/>
      <c r="GF16" s="154"/>
      <c r="GG16" s="154"/>
      <c r="GH16" s="154"/>
      <c r="GI16" s="154"/>
      <c r="GJ16" s="154"/>
      <c r="GK16" s="154"/>
      <c r="GL16" s="154"/>
      <c r="GM16" s="154"/>
      <c r="GN16" s="154"/>
      <c r="GO16" s="154"/>
      <c r="GP16" s="154"/>
      <c r="GQ16" s="154"/>
      <c r="GR16" s="154"/>
      <c r="GS16" s="154"/>
      <c r="GT16" s="154"/>
      <c r="GU16" s="154"/>
      <c r="GV16" s="154"/>
      <c r="GW16" s="154"/>
      <c r="GX16" s="154"/>
      <c r="GY16" s="154"/>
      <c r="GZ16" s="154"/>
      <c r="HA16" s="154"/>
      <c r="HB16" s="154"/>
      <c r="HC16" s="154"/>
      <c r="HD16" s="154"/>
      <c r="HE16" s="154"/>
      <c r="HF16" s="154"/>
      <c r="HG16" s="154"/>
      <c r="HH16" s="154"/>
      <c r="HI16" s="154"/>
      <c r="HJ16" s="154"/>
      <c r="HK16" s="154"/>
      <c r="HL16" s="154"/>
      <c r="HM16" s="154"/>
      <c r="HN16" s="154"/>
      <c r="HO16" s="154"/>
      <c r="HP16" s="154"/>
      <c r="HQ16" s="154"/>
      <c r="HR16" s="154"/>
      <c r="HS16" s="154"/>
      <c r="HT16" s="154"/>
      <c r="HU16" s="154"/>
      <c r="HV16" s="154"/>
      <c r="HW16" s="154"/>
      <c r="HX16" s="154"/>
      <c r="HY16" s="154"/>
      <c r="HZ16" s="154"/>
      <c r="IA16" s="154"/>
      <c r="IB16" s="154"/>
      <c r="IC16" s="154"/>
      <c r="ID16" s="154"/>
      <c r="IE16" s="154"/>
      <c r="IF16" s="154"/>
      <c r="IG16" s="154"/>
      <c r="IH16" s="154"/>
      <c r="II16" s="154"/>
      <c r="IJ16" s="154"/>
      <c r="IK16" s="154"/>
      <c r="IL16" s="154"/>
      <c r="IM16" s="154"/>
      <c r="IN16" s="154"/>
      <c r="IO16" s="154"/>
      <c r="IP16" s="154"/>
      <c r="IQ16" s="154"/>
      <c r="IR16" s="154"/>
      <c r="IS16" s="154"/>
      <c r="IT16" s="154"/>
      <c r="IU16" s="154"/>
      <c r="IV16" s="154"/>
      <c r="IW16" s="154"/>
      <c r="IX16" s="154"/>
      <c r="IY16" s="154"/>
      <c r="IZ16" s="154"/>
      <c r="JA16" s="154"/>
      <c r="JB16" s="154"/>
      <c r="JC16" s="154"/>
      <c r="JD16" s="154"/>
      <c r="JE16" s="154"/>
      <c r="JF16" s="154"/>
      <c r="JG16" s="154"/>
      <c r="JH16" s="154"/>
      <c r="JI16" s="154"/>
      <c r="JJ16" s="154"/>
      <c r="JK16" s="154"/>
      <c r="JL16" s="154"/>
      <c r="JM16" s="154"/>
      <c r="JN16" s="154"/>
      <c r="JO16" s="154"/>
      <c r="JP16" s="154"/>
      <c r="JQ16" s="154"/>
      <c r="JR16" s="154"/>
      <c r="JS16" s="154"/>
      <c r="JT16" s="154"/>
      <c r="JU16" s="154"/>
      <c r="JV16" s="154"/>
      <c r="JW16" s="154"/>
      <c r="JX16" s="154"/>
      <c r="JY16" s="154"/>
      <c r="JZ16" s="154"/>
      <c r="KA16" s="154"/>
      <c r="KB16" s="154"/>
      <c r="KC16" s="154"/>
      <c r="KD16" s="154"/>
      <c r="KE16" s="154"/>
      <c r="KF16" s="154"/>
      <c r="KG16" s="154"/>
      <c r="KH16" s="154"/>
      <c r="KI16" s="154"/>
      <c r="KJ16" s="154"/>
      <c r="KK16" s="154"/>
      <c r="KL16" s="154"/>
      <c r="KM16" s="154"/>
      <c r="KN16" s="154"/>
      <c r="KO16" s="154"/>
      <c r="KP16" s="154"/>
      <c r="KQ16" s="154"/>
      <c r="KR16" s="154"/>
      <c r="KS16" s="154"/>
      <c r="KT16" s="154"/>
      <c r="KU16" s="154"/>
      <c r="KV16" s="154"/>
      <c r="KW16" s="154"/>
      <c r="KX16" s="154"/>
      <c r="KY16" s="154"/>
      <c r="KZ16" s="154"/>
      <c r="LA16" s="154"/>
      <c r="LB16" s="154"/>
      <c r="LC16" s="154"/>
      <c r="LD16" s="154"/>
      <c r="LE16" s="154"/>
      <c r="LF16" s="154"/>
      <c r="LG16" s="154"/>
      <c r="LH16" s="154"/>
      <c r="LI16" s="154"/>
      <c r="LJ16" s="154"/>
      <c r="LK16" s="154"/>
      <c r="LL16" s="154"/>
      <c r="LM16" s="154"/>
      <c r="LN16" s="154"/>
      <c r="LO16" s="154"/>
      <c r="LP16" s="154"/>
      <c r="LQ16" s="154"/>
      <c r="LR16" s="154"/>
      <c r="LS16" s="154"/>
      <c r="LT16" s="154"/>
      <c r="LU16" s="154"/>
      <c r="LV16" s="154"/>
      <c r="LW16" s="154"/>
      <c r="LX16" s="154"/>
      <c r="LY16" s="154"/>
      <c r="LZ16" s="154"/>
      <c r="MA16" s="154"/>
      <c r="MB16" s="154"/>
      <c r="MC16" s="154"/>
      <c r="MD16" s="154"/>
      <c r="ME16" s="154"/>
      <c r="MF16" s="154"/>
      <c r="MG16" s="154"/>
      <c r="MH16" s="154"/>
      <c r="MI16" s="154"/>
      <c r="MJ16" s="154"/>
      <c r="MK16" s="154"/>
      <c r="ML16" s="154"/>
      <c r="MM16" s="154"/>
      <c r="MN16" s="154"/>
      <c r="MO16" s="154"/>
      <c r="MP16" s="154"/>
      <c r="MQ16" s="154"/>
      <c r="MR16" s="154"/>
      <c r="MS16" s="154"/>
      <c r="MT16" s="154"/>
      <c r="MU16" s="154"/>
      <c r="MV16" s="154"/>
      <c r="MW16" s="154"/>
      <c r="MX16" s="154"/>
      <c r="MY16" s="154"/>
      <c r="MZ16" s="154"/>
      <c r="NA16" s="154"/>
      <c r="NB16" s="154"/>
      <c r="NC16" s="154"/>
      <c r="ND16" s="154"/>
      <c r="NE16" s="154"/>
      <c r="NF16" s="154"/>
      <c r="NG16" s="154"/>
      <c r="NH16" s="154"/>
      <c r="NI16" s="154"/>
      <c r="NJ16" s="154"/>
      <c r="NK16" s="154"/>
      <c r="NL16" s="154"/>
      <c r="NM16" s="154"/>
      <c r="NN16" s="154"/>
      <c r="NO16" s="154"/>
      <c r="NP16" s="154"/>
      <c r="NQ16" s="154"/>
      <c r="NR16" s="154"/>
      <c r="NS16" s="154"/>
      <c r="NT16" s="154"/>
      <c r="NU16" s="154"/>
      <c r="NV16" s="154"/>
      <c r="NW16" s="154"/>
      <c r="NX16" s="154"/>
      <c r="NY16" s="154"/>
      <c r="NZ16" s="154"/>
      <c r="OA16" s="154"/>
      <c r="OB16" s="154"/>
      <c r="OC16" s="154"/>
      <c r="OD16" s="154"/>
      <c r="OE16" s="154"/>
      <c r="OF16" s="154"/>
      <c r="OG16" s="154"/>
      <c r="OH16" s="154"/>
      <c r="OI16" s="154"/>
      <c r="OJ16" s="154"/>
      <c r="OK16" s="154"/>
      <c r="OL16" s="154"/>
      <c r="OM16" s="154"/>
      <c r="ON16" s="154"/>
      <c r="OO16" s="154"/>
      <c r="OP16" s="154"/>
      <c r="OQ16" s="154"/>
      <c r="OR16" s="154"/>
      <c r="OS16" s="154"/>
      <c r="OT16" s="154"/>
      <c r="OU16" s="154"/>
      <c r="OV16" s="154"/>
      <c r="OW16" s="154"/>
      <c r="OX16" s="154"/>
      <c r="OY16" s="154"/>
      <c r="OZ16" s="154"/>
      <c r="PA16" s="154"/>
      <c r="PB16" s="154"/>
      <c r="PC16" s="154"/>
      <c r="PD16" s="154"/>
      <c r="PE16" s="154"/>
      <c r="PF16" s="154"/>
      <c r="PG16" s="154"/>
      <c r="PH16" s="154"/>
      <c r="PI16" s="154"/>
      <c r="PJ16" s="154"/>
      <c r="PK16" s="154"/>
      <c r="PL16" s="154"/>
      <c r="PM16" s="154"/>
      <c r="PN16" s="154"/>
      <c r="PO16" s="154"/>
      <c r="PP16" s="154"/>
      <c r="PQ16" s="154"/>
      <c r="PR16" s="154"/>
      <c r="PS16" s="154"/>
      <c r="PT16" s="154"/>
      <c r="PU16" s="154"/>
      <c r="PV16" s="154"/>
      <c r="PW16" s="154"/>
      <c r="PX16" s="154"/>
      <c r="PY16" s="154"/>
      <c r="PZ16" s="154"/>
      <c r="QA16" s="154"/>
      <c r="QB16" s="154"/>
      <c r="QC16" s="154"/>
      <c r="QD16" s="154"/>
      <c r="QE16" s="154"/>
      <c r="QF16" s="154"/>
      <c r="QG16" s="154"/>
      <c r="QH16" s="154"/>
      <c r="QI16" s="154"/>
      <c r="QJ16" s="154"/>
      <c r="QK16" s="154"/>
      <c r="QL16" s="154"/>
      <c r="QM16" s="154"/>
      <c r="QN16" s="154"/>
      <c r="QO16" s="154"/>
      <c r="QP16" s="154"/>
      <c r="QQ16" s="154"/>
      <c r="QR16" s="154"/>
      <c r="QS16" s="154"/>
      <c r="QT16" s="154"/>
      <c r="QU16" s="154"/>
      <c r="QV16" s="154"/>
      <c r="QW16" s="154"/>
      <c r="QX16" s="154"/>
      <c r="QY16" s="154"/>
      <c r="QZ16" s="154"/>
      <c r="RA16" s="154"/>
      <c r="RB16" s="154"/>
      <c r="RC16" s="154"/>
      <c r="RD16" s="154"/>
      <c r="RE16" s="154"/>
      <c r="RF16" s="154"/>
      <c r="RG16" s="154"/>
      <c r="RH16" s="154"/>
      <c r="RI16" s="154"/>
      <c r="RJ16" s="154"/>
      <c r="RK16" s="154"/>
      <c r="RL16" s="154"/>
      <c r="RM16" s="154"/>
      <c r="RN16" s="154"/>
      <c r="RO16" s="154"/>
      <c r="RP16" s="154"/>
      <c r="RQ16" s="154"/>
      <c r="RR16" s="154"/>
      <c r="RS16" s="154"/>
      <c r="RT16" s="154"/>
      <c r="RU16" s="154"/>
      <c r="RV16" s="154"/>
      <c r="RW16" s="154"/>
      <c r="RX16" s="154"/>
      <c r="RY16" s="154"/>
      <c r="RZ16" s="154"/>
      <c r="SA16" s="154"/>
      <c r="SB16" s="154"/>
      <c r="SC16" s="154"/>
      <c r="SD16" s="154"/>
      <c r="SE16" s="154"/>
      <c r="SF16" s="154"/>
      <c r="SG16" s="154"/>
      <c r="SH16" s="154"/>
      <c r="SI16" s="154"/>
      <c r="SJ16" s="154"/>
      <c r="SK16" s="154"/>
      <c r="SL16" s="154"/>
      <c r="SM16" s="154"/>
      <c r="SN16" s="154"/>
      <c r="SO16" s="154"/>
      <c r="SP16" s="154"/>
      <c r="SQ16" s="154"/>
      <c r="SR16" s="154"/>
      <c r="SS16" s="154"/>
      <c r="ST16" s="154"/>
      <c r="SU16" s="154"/>
      <c r="SV16" s="154"/>
      <c r="SW16" s="154"/>
      <c r="SX16" s="154"/>
      <c r="SY16" s="154"/>
      <c r="SZ16" s="154"/>
      <c r="TA16" s="154"/>
      <c r="TB16" s="154"/>
      <c r="TC16" s="154"/>
      <c r="TD16" s="154"/>
      <c r="TE16" s="154"/>
      <c r="TF16" s="154"/>
      <c r="TG16" s="154"/>
      <c r="TH16" s="154"/>
      <c r="TI16" s="154"/>
      <c r="TJ16" s="154"/>
      <c r="TK16" s="154"/>
      <c r="TL16" s="154"/>
      <c r="TM16" s="154"/>
      <c r="TN16" s="154"/>
      <c r="TO16" s="154"/>
      <c r="TP16" s="154"/>
      <c r="TQ16" s="154"/>
      <c r="TR16" s="154"/>
      <c r="TS16" s="154"/>
      <c r="TT16" s="154"/>
      <c r="TU16" s="154"/>
      <c r="TV16" s="154"/>
      <c r="TW16" s="154"/>
      <c r="TX16" s="154"/>
      <c r="TY16" s="154"/>
      <c r="TZ16" s="154"/>
      <c r="UA16" s="154"/>
      <c r="UB16" s="154"/>
      <c r="UC16" s="154"/>
      <c r="UD16" s="154"/>
      <c r="UE16" s="154"/>
      <c r="UF16" s="154"/>
      <c r="UG16" s="154"/>
      <c r="UH16" s="154"/>
      <c r="UI16" s="154"/>
      <c r="UJ16" s="154"/>
      <c r="UK16" s="154"/>
      <c r="UL16" s="154"/>
      <c r="UM16" s="154"/>
      <c r="UN16" s="154"/>
      <c r="UO16" s="154"/>
      <c r="UP16" s="154"/>
      <c r="UQ16" s="154"/>
      <c r="UR16" s="154"/>
      <c r="US16" s="154"/>
      <c r="UT16" s="154"/>
      <c r="UU16" s="154"/>
      <c r="UV16" s="154"/>
      <c r="UW16" s="154"/>
      <c r="UX16" s="154"/>
      <c r="UY16" s="154"/>
      <c r="UZ16" s="154"/>
      <c r="VA16" s="154"/>
      <c r="VB16" s="154"/>
      <c r="VC16" s="154"/>
      <c r="VD16" s="154"/>
      <c r="VE16" s="154"/>
      <c r="VF16" s="154"/>
      <c r="VG16" s="154"/>
      <c r="VH16" s="154"/>
      <c r="VI16" s="154"/>
      <c r="VJ16" s="154"/>
      <c r="VK16" s="154"/>
      <c r="VL16" s="154"/>
      <c r="VM16" s="154"/>
      <c r="VN16" s="154"/>
      <c r="VO16" s="154"/>
      <c r="VP16" s="154"/>
      <c r="VQ16" s="154"/>
      <c r="VR16" s="154"/>
      <c r="VS16" s="154"/>
      <c r="VT16" s="154"/>
      <c r="VU16" s="154"/>
      <c r="VV16" s="154"/>
      <c r="VW16" s="154"/>
      <c r="VX16" s="154"/>
      <c r="VY16" s="154"/>
      <c r="VZ16" s="154"/>
      <c r="WA16" s="154"/>
      <c r="WB16" s="154"/>
      <c r="WC16" s="154"/>
      <c r="WD16" s="154"/>
      <c r="WE16" s="154"/>
      <c r="WF16" s="154"/>
      <c r="WG16" s="154"/>
      <c r="WH16" s="154"/>
      <c r="WI16" s="154"/>
      <c r="WJ16" s="154"/>
      <c r="WK16" s="154"/>
      <c r="WL16" s="154"/>
      <c r="WM16" s="154"/>
      <c r="WN16" s="154"/>
      <c r="WO16" s="154"/>
      <c r="WP16" s="154"/>
      <c r="WQ16" s="154"/>
      <c r="WR16" s="154"/>
      <c r="WS16" s="154"/>
      <c r="WT16" s="154"/>
      <c r="WU16" s="154"/>
      <c r="WV16" s="154"/>
      <c r="WW16" s="154"/>
      <c r="WX16" s="154"/>
      <c r="WY16" s="154"/>
      <c r="WZ16" s="154"/>
      <c r="XA16" s="154"/>
      <c r="XB16" s="154"/>
      <c r="XC16" s="154"/>
      <c r="XD16" s="154"/>
      <c r="XE16" s="154"/>
      <c r="XF16" s="154"/>
      <c r="XG16" s="154"/>
      <c r="XH16" s="154"/>
      <c r="XI16" s="154"/>
      <c r="XJ16" s="154"/>
      <c r="XK16" s="154"/>
      <c r="XL16" s="154"/>
      <c r="XM16" s="154"/>
      <c r="XN16" s="154"/>
      <c r="XO16" s="154"/>
      <c r="XP16" s="154"/>
      <c r="XQ16" s="154"/>
      <c r="XR16" s="154"/>
      <c r="XS16" s="154"/>
      <c r="XT16" s="154"/>
      <c r="XU16" s="154"/>
      <c r="XV16" s="154"/>
      <c r="XW16" s="154"/>
      <c r="XX16" s="154"/>
      <c r="XY16" s="154"/>
      <c r="XZ16" s="154"/>
      <c r="YA16" s="154"/>
      <c r="YB16" s="154"/>
      <c r="YC16" s="154"/>
      <c r="YD16" s="154"/>
      <c r="YE16" s="154"/>
      <c r="YF16" s="154"/>
      <c r="YG16" s="154"/>
      <c r="YH16" s="154"/>
      <c r="YI16" s="154"/>
      <c r="YJ16" s="154"/>
      <c r="YK16" s="154"/>
      <c r="YL16" s="154"/>
      <c r="YM16" s="154"/>
      <c r="YN16" s="154"/>
      <c r="YO16" s="154"/>
      <c r="YP16" s="154"/>
      <c r="YQ16" s="154"/>
      <c r="YR16" s="154"/>
      <c r="YS16" s="154"/>
      <c r="YT16" s="154"/>
      <c r="YU16" s="154"/>
      <c r="YV16" s="154"/>
      <c r="YW16" s="154"/>
      <c r="YX16" s="154"/>
      <c r="YY16" s="154"/>
      <c r="YZ16" s="154"/>
      <c r="ZA16" s="154"/>
      <c r="ZB16" s="154"/>
      <c r="ZC16" s="154"/>
      <c r="ZD16" s="154"/>
      <c r="ZE16" s="154"/>
      <c r="ZF16" s="154"/>
      <c r="ZG16" s="154"/>
      <c r="ZH16" s="154"/>
      <c r="ZI16" s="154"/>
      <c r="ZJ16" s="154"/>
      <c r="ZK16" s="154"/>
      <c r="ZL16" s="154"/>
      <c r="ZM16" s="154"/>
      <c r="ZN16" s="154"/>
      <c r="ZO16" s="154"/>
      <c r="ZP16" s="154"/>
      <c r="ZQ16" s="154"/>
      <c r="ZR16" s="154"/>
      <c r="ZS16" s="154"/>
      <c r="ZT16" s="154"/>
      <c r="ZU16" s="154"/>
      <c r="ZV16" s="154"/>
      <c r="ZW16" s="154"/>
      <c r="ZX16" s="154"/>
      <c r="ZY16" s="154"/>
      <c r="ZZ16" s="154"/>
      <c r="AAA16" s="154"/>
      <c r="AAB16" s="154"/>
      <c r="AAC16" s="154"/>
      <c r="AAD16" s="154"/>
      <c r="AAE16" s="154"/>
      <c r="AAF16" s="154"/>
      <c r="AAG16" s="154"/>
      <c r="AAH16" s="154"/>
      <c r="AAI16" s="154"/>
      <c r="AAJ16" s="154"/>
      <c r="AAK16" s="154"/>
      <c r="AAL16" s="154"/>
      <c r="AAM16" s="154"/>
      <c r="AAN16" s="154"/>
      <c r="AAO16" s="154"/>
      <c r="AAP16" s="154"/>
      <c r="AAQ16" s="154"/>
      <c r="AAR16" s="154"/>
      <c r="AAS16" s="154"/>
      <c r="AAT16" s="154"/>
      <c r="AAU16" s="154"/>
      <c r="AAV16" s="154"/>
      <c r="AAW16" s="154"/>
      <c r="AAX16" s="154"/>
      <c r="AAY16" s="154"/>
      <c r="AAZ16" s="154"/>
      <c r="ABA16" s="154"/>
      <c r="ABB16" s="154"/>
      <c r="ABC16" s="154"/>
      <c r="ABD16" s="154"/>
      <c r="ABE16" s="154"/>
      <c r="ABF16" s="154"/>
      <c r="ABG16" s="154"/>
      <c r="ABH16" s="154"/>
      <c r="ABI16" s="154"/>
      <c r="ABJ16" s="154"/>
      <c r="ABK16" s="154"/>
      <c r="ABL16" s="154"/>
      <c r="ABM16" s="154"/>
      <c r="ABN16" s="154"/>
      <c r="ABO16" s="154"/>
      <c r="ABP16" s="154"/>
      <c r="ABQ16" s="154"/>
      <c r="ABR16" s="154"/>
      <c r="ABS16" s="154"/>
      <c r="ABT16" s="154"/>
      <c r="ABU16" s="154"/>
      <c r="ABV16" s="154"/>
      <c r="ABW16" s="154"/>
      <c r="ABX16" s="154"/>
      <c r="ABY16" s="154"/>
      <c r="ABZ16" s="154"/>
      <c r="ACA16" s="154"/>
      <c r="ACB16" s="154"/>
      <c r="ACC16" s="154"/>
      <c r="ACD16" s="154"/>
      <c r="ACE16" s="154"/>
      <c r="ACF16" s="154"/>
      <c r="ACG16" s="154"/>
      <c r="ACH16" s="154"/>
      <c r="ACI16" s="154"/>
      <c r="ACJ16" s="154"/>
      <c r="ACK16" s="154"/>
      <c r="ACL16" s="154"/>
      <c r="ACM16" s="154"/>
      <c r="ACN16" s="154"/>
      <c r="ACO16" s="154"/>
      <c r="ACP16" s="154"/>
      <c r="ACQ16" s="154"/>
      <c r="ACR16" s="154"/>
      <c r="ACS16" s="154"/>
      <c r="ACT16" s="154"/>
      <c r="ACU16" s="154"/>
      <c r="ACV16" s="154"/>
      <c r="ACW16" s="154"/>
      <c r="ACX16" s="154"/>
      <c r="ACY16" s="154"/>
      <c r="ACZ16" s="154"/>
      <c r="ADA16" s="154"/>
      <c r="ADB16" s="154"/>
      <c r="ADC16" s="154"/>
      <c r="ADD16" s="154"/>
      <c r="ADE16" s="154"/>
      <c r="ADF16" s="154"/>
      <c r="ADG16" s="154"/>
      <c r="ADH16" s="154"/>
      <c r="ADI16" s="154"/>
      <c r="ADJ16" s="154"/>
      <c r="ADK16" s="154"/>
      <c r="ADL16" s="154"/>
      <c r="ADM16" s="154"/>
      <c r="ADN16" s="154"/>
      <c r="ADO16" s="154"/>
      <c r="ADP16" s="154"/>
      <c r="ADQ16" s="154"/>
      <c r="ADR16" s="154"/>
      <c r="ADS16" s="154"/>
      <c r="ADT16" s="154"/>
      <c r="ADU16" s="154"/>
      <c r="ADV16" s="154"/>
      <c r="ADW16" s="154"/>
      <c r="ADX16" s="154"/>
      <c r="ADY16" s="154"/>
      <c r="ADZ16" s="154"/>
      <c r="AEA16" s="154"/>
      <c r="AEB16" s="154"/>
      <c r="AEC16" s="154"/>
      <c r="AED16" s="154"/>
      <c r="AEE16" s="154"/>
      <c r="AEF16" s="154"/>
      <c r="AEG16" s="154"/>
      <c r="AEH16" s="154"/>
      <c r="AEI16" s="154"/>
      <c r="AEJ16" s="154"/>
      <c r="AEK16" s="154"/>
      <c r="AEL16" s="154"/>
      <c r="AEM16" s="154"/>
      <c r="AEN16" s="154"/>
      <c r="AEO16" s="154"/>
      <c r="AEP16" s="154"/>
      <c r="AEQ16" s="154"/>
      <c r="AER16" s="154"/>
      <c r="AES16" s="154"/>
      <c r="AET16" s="154"/>
      <c r="AEU16" s="154"/>
      <c r="AEV16" s="154"/>
      <c r="AEW16" s="154"/>
      <c r="AEX16" s="154"/>
      <c r="AEY16" s="154"/>
      <c r="AEZ16" s="154"/>
      <c r="AFA16" s="154"/>
      <c r="AFB16" s="154"/>
      <c r="AFC16" s="154"/>
      <c r="AFD16" s="154"/>
      <c r="AFE16" s="154"/>
      <c r="AFF16" s="154"/>
      <c r="AFG16" s="154"/>
      <c r="AFH16" s="154"/>
      <c r="AFI16" s="154"/>
      <c r="AFJ16" s="154"/>
      <c r="AFK16" s="154"/>
      <c r="AFL16" s="154"/>
      <c r="AFM16" s="154"/>
      <c r="AFN16" s="154"/>
      <c r="AFO16" s="154"/>
      <c r="AFP16" s="154"/>
      <c r="AFQ16" s="154"/>
      <c r="AFR16" s="154"/>
      <c r="AFS16" s="154"/>
      <c r="AFT16" s="154"/>
      <c r="AFU16" s="154"/>
      <c r="AFV16" s="154"/>
      <c r="AFW16" s="154"/>
      <c r="AFX16" s="154"/>
      <c r="AFY16" s="154"/>
      <c r="AFZ16" s="154"/>
      <c r="AGA16" s="154"/>
      <c r="AGB16" s="154"/>
      <c r="AGC16" s="154"/>
      <c r="AGD16" s="154"/>
      <c r="AGE16" s="154"/>
      <c r="AGF16" s="154"/>
      <c r="AGG16" s="154"/>
      <c r="AGH16" s="154"/>
      <c r="AGI16" s="154"/>
      <c r="AGJ16" s="154"/>
      <c r="AGK16" s="154"/>
      <c r="AGL16" s="154"/>
      <c r="AGM16" s="154"/>
      <c r="AGN16" s="154"/>
      <c r="AGO16" s="154"/>
      <c r="AGP16" s="154"/>
      <c r="AGQ16" s="154"/>
      <c r="AGR16" s="154"/>
      <c r="AGS16" s="154"/>
      <c r="AGT16" s="154"/>
      <c r="AGU16" s="154"/>
      <c r="AGV16" s="154"/>
      <c r="AGW16" s="154"/>
      <c r="AGX16" s="154"/>
      <c r="AGY16" s="154"/>
      <c r="AGZ16" s="154"/>
      <c r="AHA16" s="154"/>
      <c r="AHB16" s="154"/>
      <c r="AHC16" s="154"/>
      <c r="AHD16" s="154"/>
      <c r="AHE16" s="154"/>
      <c r="AHF16" s="154"/>
      <c r="AHG16" s="154"/>
      <c r="AHH16" s="154"/>
      <c r="AHI16" s="154"/>
      <c r="AHJ16" s="154"/>
      <c r="AHK16" s="154"/>
      <c r="AHL16" s="154"/>
      <c r="AHM16" s="154"/>
      <c r="AHN16" s="154"/>
      <c r="AHO16" s="154"/>
      <c r="AHP16" s="154"/>
      <c r="AHQ16" s="154"/>
      <c r="AHR16" s="154"/>
      <c r="AHS16" s="154"/>
      <c r="AHT16" s="154"/>
      <c r="AHU16" s="154"/>
      <c r="AHV16" s="154"/>
      <c r="AHW16" s="154"/>
      <c r="AHX16" s="154"/>
      <c r="AHY16" s="154"/>
      <c r="AHZ16" s="154"/>
      <c r="AIA16" s="154"/>
      <c r="AIB16" s="154"/>
      <c r="AIC16" s="154"/>
      <c r="AID16" s="154"/>
      <c r="AIE16" s="154"/>
      <c r="AIF16" s="154"/>
      <c r="AIG16" s="154"/>
      <c r="AIH16" s="154"/>
      <c r="AII16" s="154"/>
      <c r="AIJ16" s="154"/>
      <c r="AIK16" s="154"/>
      <c r="AIL16" s="154"/>
      <c r="AIM16" s="154"/>
      <c r="AIN16" s="154"/>
      <c r="AIO16" s="154"/>
      <c r="AIP16" s="154"/>
      <c r="AIQ16" s="154"/>
      <c r="AIR16" s="154"/>
      <c r="AIS16" s="154"/>
      <c r="AIT16" s="154"/>
      <c r="AIU16" s="154"/>
      <c r="AIV16" s="154"/>
      <c r="AIW16" s="154"/>
      <c r="AIX16" s="154"/>
      <c r="AIY16" s="154"/>
      <c r="AIZ16" s="154"/>
      <c r="AJA16" s="154"/>
      <c r="AJB16" s="154"/>
      <c r="AJC16" s="154"/>
      <c r="AJD16" s="154"/>
      <c r="AJE16" s="154"/>
      <c r="AJF16" s="154"/>
      <c r="AJG16" s="154"/>
      <c r="AJH16" s="154"/>
      <c r="AJI16" s="154"/>
      <c r="AJJ16" s="154"/>
      <c r="AJK16" s="154"/>
      <c r="AJL16" s="154"/>
      <c r="AJM16" s="154"/>
      <c r="AJN16" s="154"/>
      <c r="AJO16" s="154"/>
      <c r="AJP16" s="154"/>
      <c r="AJQ16" s="154"/>
      <c r="AJR16" s="154"/>
      <c r="AJS16" s="154"/>
      <c r="AJT16" s="154"/>
      <c r="AJU16" s="154"/>
      <c r="AJV16" s="154"/>
      <c r="AJW16" s="154"/>
      <c r="AJX16" s="154"/>
      <c r="AJY16" s="154"/>
      <c r="AJZ16" s="154"/>
      <c r="AKA16" s="154"/>
      <c r="AKB16" s="154"/>
      <c r="AKC16" s="154"/>
      <c r="AKD16" s="154"/>
      <c r="AKE16" s="154"/>
      <c r="AKF16" s="154"/>
      <c r="AKG16" s="154"/>
      <c r="AKH16" s="154"/>
      <c r="AKI16" s="154"/>
      <c r="AKJ16" s="154"/>
      <c r="AKK16" s="154"/>
      <c r="AKL16" s="154"/>
      <c r="AKM16" s="154"/>
      <c r="AKN16" s="154"/>
      <c r="AKO16" s="154"/>
      <c r="AKP16" s="154"/>
      <c r="AKQ16" s="154"/>
      <c r="AKR16" s="154"/>
      <c r="AKS16" s="154"/>
      <c r="AKT16" s="154"/>
      <c r="AKU16" s="154"/>
      <c r="AKV16" s="154"/>
      <c r="AKW16" s="154"/>
      <c r="AKX16" s="154"/>
      <c r="AKY16" s="154"/>
      <c r="AKZ16" s="154"/>
      <c r="ALA16" s="154"/>
      <c r="ALB16" s="154"/>
      <c r="ALC16" s="154"/>
      <c r="ALD16" s="154"/>
      <c r="ALE16" s="154"/>
      <c r="ALF16" s="154"/>
      <c r="ALG16" s="154"/>
      <c r="ALH16" s="154"/>
      <c r="ALI16" s="154"/>
      <c r="ALJ16" s="154"/>
      <c r="ALK16" s="154"/>
      <c r="ALL16" s="154"/>
      <c r="ALM16" s="154"/>
      <c r="ALN16" s="154"/>
      <c r="ALO16" s="154"/>
      <c r="ALP16" s="154"/>
      <c r="ALQ16" s="154"/>
      <c r="ALR16" s="154"/>
      <c r="ALS16" s="154"/>
      <c r="ALT16" s="154"/>
      <c r="ALU16" s="154"/>
      <c r="ALV16" s="154"/>
      <c r="ALW16" s="154"/>
      <c r="ALX16" s="154"/>
      <c r="ALY16" s="154"/>
      <c r="ALZ16" s="154"/>
      <c r="AMA16" s="154"/>
      <c r="AMB16" s="154"/>
      <c r="AMC16" s="154"/>
      <c r="AMD16" s="154"/>
      <c r="AME16" s="154"/>
      <c r="AMF16" s="154"/>
      <c r="AMG16" s="154"/>
      <c r="AMH16" s="154"/>
      <c r="AMI16" s="154"/>
      <c r="AMJ16" s="154"/>
      <c r="AMK16" s="154"/>
      <c r="AML16" s="154"/>
      <c r="AMM16" s="154"/>
      <c r="AMN16" s="154"/>
      <c r="AMO16" s="154"/>
      <c r="AMP16" s="154"/>
      <c r="AMQ16" s="154"/>
      <c r="AMR16" s="154"/>
      <c r="AMS16" s="154"/>
      <c r="AMT16" s="154"/>
      <c r="AMU16" s="154"/>
      <c r="AMV16" s="154"/>
      <c r="AMW16" s="154"/>
      <c r="AMX16" s="154"/>
      <c r="AMY16" s="154"/>
      <c r="AMZ16" s="154"/>
      <c r="ANA16" s="154"/>
      <c r="ANB16" s="154"/>
      <c r="ANC16" s="154"/>
      <c r="AND16" s="154"/>
      <c r="ANE16" s="154"/>
      <c r="ANF16" s="154"/>
      <c r="ANG16" s="154"/>
      <c r="ANH16" s="154"/>
      <c r="ANI16" s="154"/>
      <c r="ANJ16" s="154"/>
      <c r="ANK16" s="154"/>
      <c r="ANL16" s="154"/>
      <c r="ANM16" s="154"/>
      <c r="ANN16" s="154"/>
      <c r="ANO16" s="154"/>
      <c r="ANP16" s="154"/>
      <c r="ANQ16" s="154"/>
      <c r="ANR16" s="154"/>
      <c r="ANS16" s="154"/>
      <c r="ANT16" s="154"/>
      <c r="ANU16" s="154"/>
      <c r="ANV16" s="154"/>
      <c r="ANW16" s="154"/>
      <c r="ANX16" s="154"/>
      <c r="ANY16" s="154"/>
      <c r="ANZ16" s="154"/>
      <c r="AOA16" s="154"/>
      <c r="AOB16" s="154"/>
      <c r="AOC16" s="154"/>
      <c r="AOD16" s="154"/>
      <c r="AOE16" s="154"/>
      <c r="AOF16" s="154"/>
      <c r="AOG16" s="154"/>
      <c r="AOH16" s="154"/>
      <c r="AOI16" s="154"/>
      <c r="AOJ16" s="154"/>
      <c r="AOK16" s="154"/>
      <c r="AOL16" s="154"/>
      <c r="AOM16" s="154"/>
      <c r="AON16" s="154"/>
      <c r="AOO16" s="154"/>
      <c r="AOP16" s="154"/>
      <c r="AOQ16" s="154"/>
      <c r="AOR16" s="154"/>
      <c r="AOS16" s="154"/>
      <c r="AOT16" s="154"/>
      <c r="AOU16" s="154"/>
      <c r="AOV16" s="154"/>
      <c r="AOW16" s="154"/>
      <c r="AOX16" s="154"/>
      <c r="AOY16" s="154"/>
      <c r="AOZ16" s="154"/>
      <c r="APA16" s="154"/>
      <c r="APB16" s="154"/>
      <c r="APC16" s="154"/>
      <c r="APD16" s="154"/>
      <c r="APE16" s="154"/>
      <c r="APF16" s="154"/>
      <c r="APG16" s="154"/>
      <c r="APH16" s="154"/>
      <c r="API16" s="154"/>
      <c r="APJ16" s="154"/>
      <c r="APK16" s="154"/>
      <c r="APL16" s="154"/>
      <c r="APM16" s="154"/>
      <c r="APN16" s="154"/>
      <c r="APO16" s="154"/>
      <c r="APP16" s="154"/>
      <c r="APQ16" s="154"/>
      <c r="APR16" s="154"/>
      <c r="APS16" s="154"/>
      <c r="APT16" s="154"/>
      <c r="APU16" s="154"/>
      <c r="APV16" s="154"/>
      <c r="APW16" s="154"/>
      <c r="APX16" s="154"/>
      <c r="APY16" s="154"/>
      <c r="APZ16" s="154"/>
      <c r="AQA16" s="154"/>
      <c r="AQB16" s="154"/>
      <c r="AQC16" s="154"/>
      <c r="AQD16" s="154"/>
      <c r="AQE16" s="154"/>
      <c r="AQF16" s="154"/>
      <c r="AQG16" s="154"/>
      <c r="AQH16" s="154"/>
      <c r="AQI16" s="154"/>
      <c r="AQJ16" s="154"/>
      <c r="AQK16" s="154"/>
      <c r="AQL16" s="154"/>
      <c r="AQM16" s="154"/>
      <c r="AQN16" s="154"/>
      <c r="AQO16" s="154"/>
      <c r="AQP16" s="154"/>
      <c r="AQQ16" s="154"/>
      <c r="AQR16" s="154"/>
      <c r="AQS16" s="154"/>
      <c r="AQT16" s="154"/>
      <c r="AQU16" s="154"/>
      <c r="AQV16" s="154"/>
      <c r="AQW16" s="154"/>
      <c r="AQX16" s="154"/>
      <c r="AQY16" s="154"/>
      <c r="AQZ16" s="154"/>
      <c r="ARA16" s="154"/>
      <c r="ARB16" s="154"/>
      <c r="ARC16" s="154"/>
      <c r="ARD16" s="154"/>
      <c r="ARE16" s="154"/>
      <c r="ARF16" s="154"/>
      <c r="ARG16" s="154"/>
      <c r="ARH16" s="154"/>
      <c r="ARI16" s="154"/>
      <c r="ARJ16" s="154"/>
      <c r="ARK16" s="154"/>
      <c r="ARL16" s="154"/>
      <c r="ARM16" s="154"/>
      <c r="ARN16" s="154"/>
      <c r="ARO16" s="154"/>
      <c r="ARP16" s="154"/>
      <c r="ARQ16" s="154"/>
      <c r="ARR16" s="154"/>
      <c r="ARS16" s="154"/>
      <c r="ART16" s="154"/>
      <c r="ARU16" s="154"/>
      <c r="ARV16" s="154"/>
      <c r="ARW16" s="154"/>
      <c r="ARX16" s="154"/>
      <c r="ARY16" s="154"/>
      <c r="ARZ16" s="154"/>
      <c r="ASA16" s="154"/>
      <c r="ASB16" s="154"/>
      <c r="ASC16" s="154"/>
      <c r="ASD16" s="154"/>
      <c r="ASE16" s="154"/>
      <c r="ASF16" s="154"/>
      <c r="ASG16" s="154"/>
      <c r="ASH16" s="154"/>
      <c r="ASI16" s="154"/>
      <c r="ASJ16" s="154"/>
      <c r="ASK16" s="154"/>
      <c r="ASL16" s="154"/>
      <c r="ASM16" s="154"/>
      <c r="ASN16" s="154"/>
      <c r="ASO16" s="154"/>
      <c r="ASP16" s="154"/>
      <c r="ASQ16" s="154"/>
      <c r="ASR16" s="154"/>
      <c r="ASS16" s="154"/>
      <c r="AST16" s="154"/>
      <c r="ASU16" s="154"/>
      <c r="ASV16" s="154"/>
      <c r="ASW16" s="154"/>
      <c r="ASX16" s="154"/>
      <c r="ASY16" s="154"/>
      <c r="ASZ16" s="154"/>
      <c r="ATA16" s="154"/>
      <c r="ATB16" s="154"/>
      <c r="ATC16" s="154"/>
      <c r="ATD16" s="154"/>
      <c r="ATE16" s="154"/>
      <c r="ATF16" s="154"/>
      <c r="ATG16" s="154"/>
      <c r="ATH16" s="154"/>
      <c r="ATI16" s="154"/>
      <c r="ATJ16" s="154"/>
      <c r="ATK16" s="154"/>
      <c r="ATL16" s="154"/>
      <c r="ATM16" s="154"/>
      <c r="ATN16" s="154"/>
      <c r="ATO16" s="154"/>
      <c r="ATP16" s="154"/>
      <c r="ATQ16" s="154"/>
      <c r="ATR16" s="154"/>
      <c r="ATS16" s="154"/>
      <c r="ATT16" s="154"/>
      <c r="ATU16" s="154"/>
      <c r="ATV16" s="154"/>
      <c r="ATW16" s="154"/>
      <c r="ATX16" s="154"/>
      <c r="ATY16" s="154"/>
      <c r="ATZ16" s="154"/>
      <c r="AUA16" s="154"/>
      <c r="AUB16" s="154"/>
      <c r="AUC16" s="154"/>
      <c r="AUD16" s="154"/>
      <c r="AUE16" s="154"/>
      <c r="AUF16" s="154"/>
      <c r="AUG16" s="154"/>
      <c r="AUH16" s="154"/>
      <c r="AUI16" s="154"/>
      <c r="AUJ16" s="154"/>
      <c r="AUK16" s="154"/>
      <c r="AUL16" s="154"/>
      <c r="AUM16" s="154"/>
      <c r="AUN16" s="154"/>
      <c r="AUO16" s="154"/>
      <c r="AUP16" s="154"/>
      <c r="AUQ16" s="154"/>
      <c r="AUR16" s="154"/>
      <c r="AUS16" s="154"/>
      <c r="AUT16" s="154"/>
      <c r="AUU16" s="154"/>
      <c r="AUV16" s="154"/>
      <c r="AUW16" s="154"/>
      <c r="AUX16" s="154"/>
      <c r="AUY16" s="154"/>
      <c r="AUZ16" s="154"/>
      <c r="AVA16" s="154"/>
      <c r="AVB16" s="154"/>
      <c r="AVC16" s="154"/>
      <c r="AVD16" s="154"/>
      <c r="AVE16" s="154"/>
      <c r="AVF16" s="154"/>
      <c r="AVG16" s="154"/>
      <c r="AVH16" s="154"/>
      <c r="AVI16" s="154"/>
      <c r="AVJ16" s="154"/>
      <c r="AVK16" s="154"/>
      <c r="AVL16" s="154"/>
      <c r="AVM16" s="154"/>
      <c r="AVN16" s="154"/>
      <c r="AVO16" s="154"/>
      <c r="AVP16" s="154"/>
      <c r="AVQ16" s="154"/>
      <c r="AVR16" s="154"/>
      <c r="AVS16" s="154"/>
      <c r="AVT16" s="154"/>
      <c r="AVU16" s="154"/>
      <c r="AVV16" s="154"/>
      <c r="AVW16" s="154"/>
      <c r="AVX16" s="154"/>
      <c r="AVY16" s="154"/>
      <c r="AVZ16" s="154"/>
      <c r="AWA16" s="154"/>
      <c r="AWB16" s="154"/>
      <c r="AWC16" s="154"/>
      <c r="AWD16" s="154"/>
      <c r="AWE16" s="154"/>
      <c r="AWF16" s="154"/>
      <c r="AWG16" s="154"/>
      <c r="AWH16" s="154"/>
      <c r="AWI16" s="154"/>
      <c r="AWJ16" s="154"/>
      <c r="AWK16" s="154"/>
      <c r="AWL16" s="154"/>
      <c r="AWM16" s="154"/>
      <c r="AWN16" s="154"/>
      <c r="AWO16" s="154"/>
      <c r="AWP16" s="154"/>
      <c r="AWQ16" s="154"/>
      <c r="AWR16" s="154"/>
      <c r="AWS16" s="154"/>
      <c r="AWT16" s="154"/>
      <c r="AWU16" s="154"/>
      <c r="AWV16" s="154"/>
      <c r="AWW16" s="154"/>
      <c r="AWX16" s="154"/>
      <c r="AWY16" s="154"/>
      <c r="AWZ16" s="154"/>
      <c r="AXA16" s="154"/>
      <c r="AXB16" s="154"/>
      <c r="AXC16" s="154"/>
      <c r="AXD16" s="154"/>
      <c r="AXE16" s="154"/>
      <c r="AXF16" s="154"/>
      <c r="AXG16" s="154"/>
      <c r="AXH16" s="154"/>
      <c r="AXI16" s="154"/>
      <c r="AXJ16" s="154"/>
      <c r="AXK16" s="154"/>
      <c r="AXL16" s="154"/>
      <c r="AXM16" s="154"/>
      <c r="AXN16" s="154"/>
      <c r="AXO16" s="154"/>
      <c r="AXP16" s="154"/>
      <c r="AXQ16" s="154"/>
      <c r="AXR16" s="154"/>
      <c r="AXS16" s="154"/>
      <c r="AXT16" s="154"/>
      <c r="AXU16" s="154"/>
      <c r="AXV16" s="154"/>
      <c r="AXW16" s="154"/>
      <c r="AXX16" s="154"/>
      <c r="AXY16" s="154"/>
      <c r="AXZ16" s="154"/>
      <c r="AYA16" s="154"/>
      <c r="AYB16" s="154"/>
      <c r="AYC16" s="154"/>
      <c r="AYD16" s="154"/>
      <c r="AYE16" s="154"/>
      <c r="AYF16" s="154"/>
      <c r="AYG16" s="154"/>
      <c r="AYH16" s="154"/>
      <c r="AYI16" s="154"/>
      <c r="AYJ16" s="154"/>
      <c r="AYK16" s="154"/>
      <c r="AYL16" s="154"/>
      <c r="AYM16" s="154"/>
      <c r="AYN16" s="154"/>
      <c r="AYO16" s="154"/>
      <c r="AYP16" s="154"/>
      <c r="AYQ16" s="154"/>
      <c r="AYR16" s="154"/>
      <c r="AYS16" s="154"/>
      <c r="AYT16" s="154"/>
      <c r="AYU16" s="154"/>
      <c r="AYV16" s="154"/>
      <c r="AYW16" s="154"/>
      <c r="AYX16" s="154"/>
      <c r="AYY16" s="154"/>
      <c r="AYZ16" s="154"/>
      <c r="AZA16" s="154"/>
      <c r="AZB16" s="154"/>
      <c r="AZC16" s="154"/>
      <c r="AZD16" s="154"/>
      <c r="AZE16" s="154"/>
      <c r="AZF16" s="154"/>
      <c r="AZG16" s="154"/>
      <c r="AZH16" s="154"/>
      <c r="AZI16" s="154"/>
      <c r="AZJ16" s="154"/>
      <c r="AZK16" s="154"/>
      <c r="AZL16" s="154"/>
      <c r="AZM16" s="154"/>
      <c r="AZN16" s="154"/>
      <c r="AZO16" s="154"/>
      <c r="AZP16" s="154"/>
      <c r="AZQ16" s="154"/>
      <c r="AZR16" s="154"/>
      <c r="AZS16" s="154"/>
      <c r="AZT16" s="154"/>
      <c r="AZU16" s="154"/>
      <c r="AZV16" s="154"/>
      <c r="AZW16" s="154"/>
      <c r="AZX16" s="154"/>
      <c r="AZY16" s="154"/>
      <c r="AZZ16" s="154"/>
      <c r="BAA16" s="154"/>
      <c r="BAB16" s="154"/>
      <c r="BAC16" s="154"/>
      <c r="BAD16" s="154"/>
      <c r="BAE16" s="154"/>
      <c r="BAF16" s="154"/>
      <c r="BAG16" s="154"/>
      <c r="BAH16" s="154"/>
      <c r="BAI16" s="154"/>
      <c r="BAJ16" s="154"/>
      <c r="BAK16" s="154"/>
      <c r="BAL16" s="154"/>
      <c r="BAM16" s="154"/>
      <c r="BAN16" s="154"/>
      <c r="BAO16" s="154"/>
      <c r="BAP16" s="154"/>
      <c r="BAQ16" s="154"/>
      <c r="BAR16" s="154"/>
      <c r="BAS16" s="154"/>
      <c r="BAT16" s="154"/>
      <c r="BAU16" s="154"/>
      <c r="BAV16" s="154"/>
      <c r="BAW16" s="154"/>
      <c r="BAX16" s="154"/>
      <c r="BAY16" s="154"/>
      <c r="BAZ16" s="154"/>
      <c r="BBA16" s="154"/>
      <c r="BBB16" s="154"/>
      <c r="BBC16" s="154"/>
      <c r="BBD16" s="154"/>
      <c r="BBE16" s="154"/>
      <c r="BBF16" s="154"/>
      <c r="BBG16" s="154"/>
      <c r="BBH16" s="154"/>
      <c r="BBI16" s="154"/>
      <c r="BBJ16" s="154"/>
      <c r="BBK16" s="154"/>
      <c r="BBL16" s="154"/>
      <c r="BBM16" s="154"/>
      <c r="BBN16" s="154"/>
      <c r="BBO16" s="154"/>
      <c r="BBP16" s="154"/>
      <c r="BBQ16" s="154"/>
      <c r="BBR16" s="154"/>
      <c r="BBS16" s="154"/>
      <c r="BBT16" s="154"/>
      <c r="BBU16" s="154"/>
      <c r="BBV16" s="154"/>
      <c r="BBW16" s="154"/>
      <c r="BBX16" s="154"/>
      <c r="BBY16" s="154"/>
      <c r="BBZ16" s="154"/>
      <c r="BCA16" s="154"/>
      <c r="BCB16" s="154"/>
      <c r="BCC16" s="154"/>
      <c r="BCD16" s="154"/>
      <c r="BCE16" s="154"/>
      <c r="BCF16" s="154"/>
      <c r="BCG16" s="154"/>
      <c r="BCH16" s="154"/>
      <c r="BCI16" s="154"/>
      <c r="BCJ16" s="154"/>
      <c r="BCK16" s="154"/>
      <c r="BCL16" s="154"/>
      <c r="BCM16" s="154"/>
      <c r="BCN16" s="154"/>
      <c r="BCO16" s="154"/>
      <c r="BCP16" s="154"/>
      <c r="BCQ16" s="154"/>
      <c r="BCR16" s="154"/>
      <c r="BCS16" s="154"/>
      <c r="BCT16" s="154"/>
      <c r="BCU16" s="154"/>
      <c r="BCV16" s="154"/>
      <c r="BCW16" s="154"/>
      <c r="BCX16" s="154"/>
      <c r="BCY16" s="154"/>
      <c r="BCZ16" s="154"/>
      <c r="BDA16" s="154"/>
      <c r="BDB16" s="154"/>
      <c r="BDC16" s="154"/>
      <c r="BDD16" s="154"/>
      <c r="BDE16" s="154"/>
      <c r="BDF16" s="154"/>
      <c r="BDG16" s="154"/>
      <c r="BDH16" s="154"/>
      <c r="BDI16" s="154"/>
      <c r="BDJ16" s="154"/>
      <c r="BDK16" s="154"/>
      <c r="BDL16" s="154"/>
      <c r="BDM16" s="154"/>
      <c r="BDN16" s="154"/>
      <c r="BDO16" s="154"/>
      <c r="BDP16" s="154"/>
      <c r="BDQ16" s="154"/>
      <c r="BDR16" s="154"/>
      <c r="BDS16" s="154"/>
      <c r="BDT16" s="154"/>
      <c r="BDU16" s="154"/>
      <c r="BDV16" s="154"/>
      <c r="BDW16" s="154"/>
      <c r="BDX16" s="154"/>
      <c r="BDY16" s="154"/>
      <c r="BDZ16" s="154"/>
      <c r="BEA16" s="154"/>
      <c r="BEB16" s="154"/>
      <c r="BEC16" s="154"/>
      <c r="BED16" s="154"/>
      <c r="BEE16" s="154"/>
      <c r="BEF16" s="154"/>
      <c r="BEG16" s="154"/>
      <c r="BEH16" s="154"/>
      <c r="BEI16" s="154"/>
      <c r="BEJ16" s="154"/>
      <c r="BEK16" s="154"/>
      <c r="BEL16" s="154"/>
      <c r="BEM16" s="154"/>
      <c r="BEN16" s="154"/>
      <c r="BEO16" s="154"/>
      <c r="BEP16" s="154"/>
      <c r="BEQ16" s="154"/>
      <c r="BER16" s="154"/>
      <c r="BES16" s="154"/>
      <c r="BET16" s="154"/>
      <c r="BEU16" s="154"/>
      <c r="BEV16" s="154"/>
      <c r="BEW16" s="154"/>
      <c r="BEX16" s="154"/>
      <c r="BEY16" s="154"/>
      <c r="BEZ16" s="154"/>
      <c r="BFA16" s="154"/>
      <c r="BFB16" s="154"/>
      <c r="BFC16" s="154"/>
      <c r="BFD16" s="154"/>
      <c r="BFE16" s="154"/>
      <c r="BFF16" s="154"/>
      <c r="BFG16" s="154"/>
      <c r="BFH16" s="154"/>
      <c r="BFI16" s="154"/>
      <c r="BFJ16" s="154"/>
      <c r="BFK16" s="154"/>
      <c r="BFL16" s="154"/>
      <c r="BFM16" s="154"/>
      <c r="BFN16" s="154"/>
      <c r="BFO16" s="154"/>
      <c r="BFP16" s="154"/>
      <c r="BFQ16" s="154"/>
      <c r="BFR16" s="154"/>
      <c r="BFS16" s="154"/>
      <c r="BFT16" s="154"/>
      <c r="BFU16" s="154"/>
      <c r="BFV16" s="154"/>
      <c r="BFW16" s="154"/>
      <c r="BFX16" s="154"/>
      <c r="BFY16" s="154"/>
      <c r="BFZ16" s="154"/>
      <c r="BGA16" s="154"/>
      <c r="BGB16" s="154"/>
      <c r="BGC16" s="154"/>
      <c r="BGD16" s="154"/>
      <c r="BGE16" s="154"/>
      <c r="BGF16" s="154"/>
      <c r="BGG16" s="154"/>
      <c r="BGH16" s="154"/>
      <c r="BGI16" s="154"/>
      <c r="BGJ16" s="154"/>
      <c r="BGK16" s="154"/>
      <c r="BGL16" s="154"/>
      <c r="BGM16" s="154"/>
      <c r="BGN16" s="154"/>
      <c r="BGO16" s="154"/>
      <c r="BGP16" s="154"/>
      <c r="BGQ16" s="154"/>
      <c r="BGR16" s="154"/>
      <c r="BGS16" s="154"/>
      <c r="BGT16" s="154"/>
      <c r="BGU16" s="154"/>
      <c r="BGV16" s="154"/>
      <c r="BGW16" s="154"/>
      <c r="BGX16" s="154"/>
      <c r="BGY16" s="154"/>
      <c r="BGZ16" s="154"/>
      <c r="BHA16" s="154"/>
      <c r="BHB16" s="154"/>
      <c r="BHC16" s="154"/>
      <c r="BHD16" s="154"/>
      <c r="BHE16" s="154"/>
      <c r="BHF16" s="154"/>
      <c r="BHG16" s="154"/>
      <c r="BHH16" s="154"/>
      <c r="BHI16" s="154"/>
      <c r="BHJ16" s="154"/>
      <c r="BHK16" s="154"/>
      <c r="BHL16" s="154"/>
      <c r="BHM16" s="154"/>
      <c r="BHN16" s="154"/>
      <c r="BHO16" s="154"/>
      <c r="BHP16" s="154"/>
      <c r="BHQ16" s="154"/>
      <c r="BHR16" s="154"/>
      <c r="BHS16" s="154"/>
      <c r="BHT16" s="154"/>
      <c r="BHU16" s="154"/>
      <c r="BHV16" s="154"/>
      <c r="BHW16" s="154"/>
      <c r="BHX16" s="154"/>
      <c r="BHY16" s="154"/>
      <c r="BHZ16" s="154"/>
      <c r="BIA16" s="154"/>
      <c r="BIB16" s="154"/>
      <c r="BIC16" s="154"/>
      <c r="BID16" s="154"/>
      <c r="BIE16" s="154"/>
      <c r="BIF16" s="154"/>
      <c r="BIG16" s="154"/>
      <c r="BIH16" s="154"/>
      <c r="BII16" s="154"/>
      <c r="BIJ16" s="154"/>
      <c r="BIK16" s="154"/>
      <c r="BIL16" s="154"/>
      <c r="BIM16" s="154"/>
      <c r="BIN16" s="154"/>
      <c r="BIO16" s="154"/>
      <c r="BIP16" s="154"/>
      <c r="BIQ16" s="154"/>
      <c r="BIR16" s="154"/>
      <c r="BIS16" s="154"/>
      <c r="BIT16" s="154"/>
      <c r="BIU16" s="154"/>
      <c r="BIV16" s="154"/>
      <c r="BIW16" s="154"/>
      <c r="BIX16" s="154"/>
      <c r="BIY16" s="154"/>
      <c r="BIZ16" s="154"/>
      <c r="BJA16" s="154"/>
      <c r="BJB16" s="154"/>
      <c r="BJC16" s="154"/>
      <c r="BJD16" s="154"/>
      <c r="BJE16" s="154"/>
      <c r="BJF16" s="154"/>
      <c r="BJG16" s="154"/>
      <c r="BJH16" s="154"/>
      <c r="BJI16" s="154"/>
      <c r="BJJ16" s="154"/>
      <c r="BJK16" s="154"/>
      <c r="BJL16" s="154"/>
      <c r="BJM16" s="154"/>
      <c r="BJN16" s="154"/>
      <c r="BJO16" s="154"/>
      <c r="BJP16" s="154"/>
      <c r="BJQ16" s="154"/>
      <c r="BJR16" s="154"/>
      <c r="BJS16" s="154"/>
      <c r="BJT16" s="154"/>
      <c r="BJU16" s="154"/>
      <c r="BJV16" s="154"/>
      <c r="BJW16" s="154"/>
      <c r="BJX16" s="154"/>
      <c r="BJY16" s="154"/>
      <c r="BJZ16" s="154"/>
      <c r="BKA16" s="154"/>
      <c r="BKB16" s="154"/>
      <c r="BKC16" s="154"/>
      <c r="BKD16" s="154"/>
      <c r="BKE16" s="154"/>
      <c r="BKF16" s="154"/>
      <c r="BKG16" s="154"/>
      <c r="BKH16" s="154"/>
      <c r="BKI16" s="154"/>
      <c r="BKJ16" s="154"/>
      <c r="BKK16" s="154"/>
      <c r="BKL16" s="154"/>
      <c r="BKM16" s="154"/>
      <c r="BKN16" s="154"/>
      <c r="BKO16" s="154"/>
      <c r="BKP16" s="154"/>
      <c r="BKQ16" s="154"/>
      <c r="BKR16" s="154"/>
      <c r="BKS16" s="154"/>
      <c r="BKT16" s="154"/>
      <c r="BKU16" s="154"/>
      <c r="BKV16" s="154"/>
      <c r="BKW16" s="154"/>
      <c r="BKX16" s="154"/>
      <c r="BKY16" s="154"/>
      <c r="BKZ16" s="154"/>
      <c r="BLA16" s="154"/>
      <c r="BLB16" s="154"/>
      <c r="BLC16" s="154"/>
      <c r="BLD16" s="154"/>
      <c r="BLE16" s="154"/>
      <c r="BLF16" s="154"/>
      <c r="BLG16" s="154"/>
      <c r="BLH16" s="154"/>
      <c r="BLI16" s="154"/>
      <c r="BLJ16" s="154"/>
      <c r="BLK16" s="154"/>
      <c r="BLL16" s="154"/>
      <c r="BLM16" s="154"/>
      <c r="BLN16" s="154"/>
      <c r="BLO16" s="154"/>
      <c r="BLP16" s="154"/>
      <c r="BLQ16" s="154"/>
      <c r="BLR16" s="154"/>
      <c r="BLS16" s="154"/>
      <c r="BLT16" s="154"/>
      <c r="BLU16" s="154"/>
      <c r="BLV16" s="154"/>
      <c r="BLW16" s="154"/>
      <c r="BLX16" s="154"/>
      <c r="BLY16" s="154"/>
      <c r="BLZ16" s="154"/>
      <c r="BMA16" s="154"/>
      <c r="BMB16" s="154"/>
      <c r="BMC16" s="154"/>
      <c r="BMD16" s="154"/>
      <c r="BME16" s="154"/>
      <c r="BMF16" s="154"/>
      <c r="BMG16" s="154"/>
      <c r="BMH16" s="154"/>
      <c r="BMI16" s="154"/>
      <c r="BMJ16" s="154"/>
      <c r="BMK16" s="154"/>
      <c r="BML16" s="154"/>
      <c r="BMM16" s="154"/>
      <c r="BMN16" s="154"/>
      <c r="BMO16" s="154"/>
      <c r="BMP16" s="154"/>
      <c r="BMQ16" s="154"/>
      <c r="BMR16" s="154"/>
      <c r="BMS16" s="154"/>
      <c r="BMT16" s="154"/>
      <c r="BMU16" s="154"/>
      <c r="BMV16" s="154"/>
      <c r="BMW16" s="154"/>
      <c r="BMX16" s="154"/>
      <c r="BMY16" s="154"/>
      <c r="BMZ16" s="154"/>
      <c r="BNA16" s="154"/>
      <c r="BNB16" s="154"/>
      <c r="BNC16" s="154"/>
      <c r="BND16" s="154"/>
      <c r="BNE16" s="154"/>
      <c r="BNF16" s="154"/>
      <c r="BNG16" s="154"/>
      <c r="BNH16" s="154"/>
      <c r="BNI16" s="154"/>
      <c r="BNJ16" s="154"/>
      <c r="BNK16" s="154"/>
      <c r="BNL16" s="154"/>
      <c r="BNM16" s="154"/>
      <c r="BNN16" s="154"/>
      <c r="BNO16" s="154"/>
      <c r="BNP16" s="154"/>
      <c r="BNQ16" s="154"/>
      <c r="BNR16" s="154"/>
      <c r="BNS16" s="154"/>
      <c r="BNT16" s="154"/>
      <c r="BNU16" s="154"/>
      <c r="BNV16" s="154"/>
      <c r="BNW16" s="154"/>
      <c r="BNX16" s="154"/>
      <c r="BNY16" s="154"/>
      <c r="BNZ16" s="154"/>
      <c r="BOA16" s="154"/>
      <c r="BOB16" s="154"/>
      <c r="BOC16" s="154"/>
      <c r="BOD16" s="154"/>
      <c r="BOE16" s="154"/>
      <c r="BOF16" s="154"/>
      <c r="BOG16" s="154"/>
      <c r="BOH16" s="154"/>
      <c r="BOI16" s="154"/>
      <c r="BOJ16" s="154"/>
      <c r="BOK16" s="154"/>
      <c r="BOL16" s="154"/>
      <c r="BOM16" s="154"/>
      <c r="BON16" s="154"/>
      <c r="BOO16" s="154"/>
      <c r="BOP16" s="154"/>
      <c r="BOQ16" s="154"/>
      <c r="BOR16" s="154"/>
      <c r="BOS16" s="154"/>
      <c r="BOT16" s="154"/>
      <c r="BOU16" s="154"/>
      <c r="BOV16" s="154"/>
      <c r="BOW16" s="154"/>
      <c r="BOX16" s="154"/>
      <c r="BOY16" s="154"/>
      <c r="BOZ16" s="154"/>
      <c r="BPA16" s="154"/>
      <c r="BPB16" s="154"/>
      <c r="BPC16" s="154"/>
      <c r="BPD16" s="154"/>
      <c r="BPE16" s="154"/>
      <c r="BPF16" s="154"/>
      <c r="BPG16" s="154"/>
      <c r="BPH16" s="154"/>
      <c r="BPI16" s="154"/>
      <c r="BPJ16" s="154"/>
      <c r="BPK16" s="154"/>
      <c r="BPL16" s="154"/>
      <c r="BPM16" s="154"/>
      <c r="BPN16" s="154"/>
      <c r="BPO16" s="154"/>
      <c r="BPP16" s="154"/>
      <c r="BPQ16" s="154"/>
      <c r="BPR16" s="154"/>
      <c r="BPS16" s="154"/>
      <c r="BPT16" s="154"/>
      <c r="BPU16" s="154"/>
      <c r="BPV16" s="154"/>
      <c r="BPW16" s="154"/>
      <c r="BPX16" s="154"/>
      <c r="BPY16" s="154"/>
      <c r="BPZ16" s="154"/>
      <c r="BQA16" s="154"/>
      <c r="BQB16" s="154"/>
      <c r="BQC16" s="154"/>
      <c r="BQD16" s="154"/>
      <c r="BQE16" s="154"/>
      <c r="BQF16" s="154"/>
      <c r="BQG16" s="154"/>
      <c r="BQH16" s="154"/>
      <c r="BQI16" s="154"/>
      <c r="BQJ16" s="154"/>
      <c r="BQK16" s="154"/>
      <c r="BQL16" s="154"/>
      <c r="BQM16" s="154"/>
      <c r="BQN16" s="154"/>
      <c r="BQO16" s="154"/>
      <c r="BQP16" s="154"/>
      <c r="BQQ16" s="154"/>
      <c r="BQR16" s="154"/>
      <c r="BQS16" s="154"/>
      <c r="BQT16" s="154"/>
      <c r="BQU16" s="154"/>
      <c r="BQV16" s="154"/>
      <c r="BQW16" s="154"/>
      <c r="BQX16" s="154"/>
      <c r="BQY16" s="154"/>
      <c r="BQZ16" s="154"/>
      <c r="BRA16" s="154"/>
      <c r="BRB16" s="154"/>
      <c r="BRC16" s="154"/>
      <c r="BRD16" s="154"/>
      <c r="BRE16" s="154"/>
      <c r="BRF16" s="154"/>
      <c r="BRG16" s="154"/>
      <c r="BRH16" s="154"/>
      <c r="BRI16" s="154"/>
      <c r="BRJ16" s="154"/>
      <c r="BRK16" s="154"/>
      <c r="BRL16" s="154"/>
      <c r="BRM16" s="154"/>
      <c r="BRN16" s="154"/>
      <c r="BRO16" s="154"/>
      <c r="BRP16" s="154"/>
      <c r="BRQ16" s="154"/>
      <c r="BRR16" s="154"/>
      <c r="BRS16" s="154"/>
      <c r="BRT16" s="154"/>
      <c r="BRU16" s="154"/>
      <c r="BRV16" s="154"/>
      <c r="BRW16" s="154"/>
      <c r="BRX16" s="154"/>
      <c r="BRY16" s="154"/>
      <c r="BRZ16" s="154"/>
      <c r="BSA16" s="154"/>
      <c r="BSB16" s="154"/>
      <c r="BSC16" s="154"/>
      <c r="BSD16" s="154"/>
      <c r="BSE16" s="154"/>
      <c r="BSF16" s="154"/>
      <c r="BSG16" s="154"/>
      <c r="BSH16" s="154"/>
      <c r="BSI16" s="154"/>
      <c r="BSJ16" s="154"/>
      <c r="BSK16" s="154"/>
      <c r="BSL16" s="154"/>
      <c r="BSM16" s="154"/>
      <c r="BSN16" s="154"/>
      <c r="BSO16" s="154"/>
      <c r="BSP16" s="154"/>
      <c r="BSQ16" s="154"/>
      <c r="BSR16" s="154"/>
      <c r="BSS16" s="154"/>
      <c r="BST16" s="154"/>
      <c r="BSU16" s="154"/>
      <c r="BSV16" s="154"/>
      <c r="BSW16" s="154"/>
      <c r="BSX16" s="154"/>
      <c r="BSY16" s="154"/>
      <c r="BSZ16" s="154"/>
      <c r="BTA16" s="154"/>
      <c r="BTB16" s="154"/>
      <c r="BTC16" s="154"/>
      <c r="BTD16" s="154"/>
      <c r="BTE16" s="154"/>
      <c r="BTF16" s="154"/>
      <c r="BTG16" s="154"/>
      <c r="BTH16" s="154"/>
      <c r="BTI16" s="154"/>
      <c r="BTJ16" s="154"/>
      <c r="BTK16" s="154"/>
      <c r="BTL16" s="154"/>
      <c r="BTM16" s="154"/>
      <c r="BTN16" s="154"/>
      <c r="BTO16" s="154"/>
      <c r="BTP16" s="154"/>
      <c r="BTQ16" s="154"/>
      <c r="BTR16" s="154"/>
      <c r="BTS16" s="154"/>
      <c r="BTT16" s="154"/>
      <c r="BTU16" s="154"/>
      <c r="BTV16" s="154"/>
      <c r="BTW16" s="154"/>
      <c r="BTX16" s="154"/>
      <c r="BTY16" s="154"/>
      <c r="BTZ16" s="154"/>
      <c r="BUA16" s="154"/>
      <c r="BUB16" s="154"/>
      <c r="BUC16" s="154"/>
      <c r="BUD16" s="154"/>
      <c r="BUE16" s="154"/>
      <c r="BUF16" s="154"/>
      <c r="BUG16" s="154"/>
      <c r="BUH16" s="154"/>
      <c r="BUI16" s="154"/>
      <c r="BUJ16" s="154"/>
      <c r="BUK16" s="154"/>
      <c r="BUL16" s="154"/>
      <c r="BUM16" s="154"/>
      <c r="BUN16" s="154"/>
      <c r="BUO16" s="154"/>
      <c r="BUP16" s="154"/>
      <c r="BUQ16" s="154"/>
      <c r="BUR16" s="154"/>
      <c r="BUS16" s="154"/>
      <c r="BUT16" s="154"/>
      <c r="BUU16" s="154"/>
      <c r="BUV16" s="154"/>
      <c r="BUW16" s="154"/>
      <c r="BUX16" s="154"/>
      <c r="BUY16" s="154"/>
      <c r="BUZ16" s="154"/>
      <c r="BVA16" s="154"/>
      <c r="BVB16" s="154"/>
      <c r="BVC16" s="154"/>
      <c r="BVD16" s="154"/>
      <c r="BVE16" s="154"/>
      <c r="BVF16" s="154"/>
      <c r="BVG16" s="154"/>
      <c r="BVH16" s="154"/>
      <c r="BVI16" s="154"/>
      <c r="BVJ16" s="154"/>
      <c r="BVK16" s="154"/>
      <c r="BVL16" s="154"/>
      <c r="BVM16" s="154"/>
      <c r="BVN16" s="154"/>
      <c r="BVO16" s="154"/>
      <c r="BVP16" s="154"/>
      <c r="BVQ16" s="154"/>
      <c r="BVR16" s="154"/>
      <c r="BVS16" s="154"/>
      <c r="BVT16" s="154"/>
      <c r="BVU16" s="154"/>
      <c r="BVV16" s="154"/>
      <c r="BVW16" s="154"/>
      <c r="BVX16" s="154"/>
      <c r="BVY16" s="154"/>
      <c r="BVZ16" s="154"/>
      <c r="BWA16" s="154"/>
      <c r="BWB16" s="154"/>
      <c r="BWC16" s="154"/>
      <c r="BWD16" s="154"/>
      <c r="BWE16" s="154"/>
      <c r="BWF16" s="154"/>
      <c r="BWG16" s="154"/>
      <c r="BWH16" s="154"/>
      <c r="BWI16" s="154"/>
      <c r="BWJ16" s="154"/>
      <c r="BWK16" s="154"/>
      <c r="BWL16" s="154"/>
      <c r="BWM16" s="154"/>
      <c r="BWN16" s="154"/>
      <c r="BWO16" s="154"/>
      <c r="BWP16" s="154"/>
      <c r="BWQ16" s="154"/>
      <c r="BWR16" s="154"/>
      <c r="BWS16" s="154"/>
      <c r="BWT16" s="154"/>
      <c r="BWU16" s="154"/>
      <c r="BWV16" s="154"/>
      <c r="BWW16" s="154"/>
      <c r="BWX16" s="154"/>
      <c r="BWY16" s="154"/>
      <c r="BWZ16" s="154"/>
      <c r="BXA16" s="154"/>
      <c r="BXB16" s="154"/>
      <c r="BXC16" s="154"/>
      <c r="BXD16" s="154"/>
      <c r="BXE16" s="154"/>
      <c r="BXF16" s="154"/>
      <c r="BXG16" s="154"/>
      <c r="BXH16" s="154"/>
      <c r="BXI16" s="154"/>
      <c r="BXJ16" s="154"/>
      <c r="BXK16" s="154"/>
      <c r="BXL16" s="154"/>
      <c r="BXM16" s="154"/>
      <c r="BXN16" s="154"/>
      <c r="BXO16" s="154"/>
      <c r="BXP16" s="154"/>
      <c r="BXQ16" s="154"/>
      <c r="BXR16" s="154"/>
      <c r="BXS16" s="154"/>
      <c r="BXT16" s="154"/>
      <c r="BXU16" s="154"/>
      <c r="BXV16" s="154"/>
      <c r="BXW16" s="154"/>
      <c r="BXX16" s="154"/>
      <c r="BXY16" s="154"/>
      <c r="BXZ16" s="154"/>
      <c r="BYA16" s="154"/>
      <c r="BYB16" s="154"/>
      <c r="BYC16" s="154"/>
      <c r="BYD16" s="154"/>
      <c r="BYE16" s="154"/>
      <c r="BYF16" s="154"/>
      <c r="BYG16" s="154"/>
      <c r="BYH16" s="154"/>
      <c r="BYI16" s="154"/>
      <c r="BYJ16" s="154"/>
      <c r="BYK16" s="154"/>
      <c r="BYL16" s="154"/>
      <c r="BYM16" s="154"/>
      <c r="BYN16" s="154"/>
      <c r="BYO16" s="154"/>
      <c r="BYP16" s="154"/>
      <c r="BYQ16" s="154"/>
      <c r="BYR16" s="154"/>
      <c r="BYS16" s="154"/>
      <c r="BYT16" s="154"/>
      <c r="BYU16" s="154"/>
      <c r="BYV16" s="154"/>
      <c r="BYW16" s="154"/>
      <c r="BYX16" s="154"/>
      <c r="BYY16" s="154"/>
      <c r="BYZ16" s="154"/>
      <c r="BZA16" s="154"/>
      <c r="BZB16" s="154"/>
      <c r="BZC16" s="154"/>
      <c r="BZD16" s="154"/>
      <c r="BZE16" s="154"/>
      <c r="BZF16" s="154"/>
      <c r="BZG16" s="154"/>
      <c r="BZH16" s="154"/>
      <c r="BZI16" s="154"/>
      <c r="BZJ16" s="154"/>
      <c r="BZK16" s="154"/>
      <c r="BZL16" s="154"/>
      <c r="BZM16" s="154"/>
      <c r="BZN16" s="154"/>
      <c r="BZO16" s="154"/>
      <c r="BZP16" s="154"/>
      <c r="BZQ16" s="154"/>
      <c r="BZR16" s="154"/>
      <c r="BZS16" s="154"/>
      <c r="BZT16" s="154"/>
      <c r="BZU16" s="154"/>
      <c r="BZV16" s="154"/>
      <c r="BZW16" s="154"/>
      <c r="BZX16" s="154"/>
      <c r="BZY16" s="154"/>
      <c r="BZZ16" s="154"/>
      <c r="CAA16" s="154"/>
      <c r="CAB16" s="154"/>
      <c r="CAC16" s="154"/>
      <c r="CAD16" s="154"/>
      <c r="CAE16" s="154"/>
      <c r="CAF16" s="154"/>
      <c r="CAG16" s="154"/>
      <c r="CAH16" s="154"/>
      <c r="CAI16" s="154"/>
      <c r="CAJ16" s="154"/>
      <c r="CAK16" s="154"/>
      <c r="CAL16" s="154"/>
      <c r="CAM16" s="154"/>
      <c r="CAN16" s="154"/>
      <c r="CAO16" s="154"/>
      <c r="CAP16" s="154"/>
      <c r="CAQ16" s="154"/>
      <c r="CAR16" s="154"/>
      <c r="CAS16" s="154"/>
      <c r="CAT16" s="154"/>
      <c r="CAU16" s="154"/>
      <c r="CAV16" s="154"/>
      <c r="CAW16" s="154"/>
      <c r="CAX16" s="154"/>
      <c r="CAY16" s="154"/>
      <c r="CAZ16" s="154"/>
      <c r="CBA16" s="154"/>
      <c r="CBB16" s="154"/>
      <c r="CBC16" s="154"/>
      <c r="CBD16" s="154"/>
      <c r="CBE16" s="154"/>
      <c r="CBF16" s="154"/>
      <c r="CBG16" s="154"/>
      <c r="CBH16" s="154"/>
      <c r="CBI16" s="154"/>
      <c r="CBJ16" s="154"/>
      <c r="CBK16" s="154"/>
      <c r="CBL16" s="154"/>
      <c r="CBM16" s="154"/>
      <c r="CBN16" s="154"/>
      <c r="CBO16" s="154"/>
      <c r="CBP16" s="154"/>
      <c r="CBQ16" s="154"/>
      <c r="CBR16" s="154"/>
      <c r="CBS16" s="154"/>
      <c r="CBT16" s="154"/>
      <c r="CBU16" s="154"/>
      <c r="CBV16" s="154"/>
      <c r="CBW16" s="154"/>
      <c r="CBX16" s="154"/>
      <c r="CBY16" s="154"/>
      <c r="CBZ16" s="154"/>
      <c r="CCA16" s="154"/>
      <c r="CCB16" s="154"/>
      <c r="CCC16" s="154"/>
      <c r="CCD16" s="154"/>
      <c r="CCE16" s="154"/>
      <c r="CCF16" s="154"/>
      <c r="CCG16" s="154"/>
      <c r="CCH16" s="154"/>
      <c r="CCI16" s="154"/>
      <c r="CCJ16" s="154"/>
      <c r="CCK16" s="154"/>
      <c r="CCL16" s="154"/>
      <c r="CCM16" s="154"/>
      <c r="CCN16" s="154"/>
      <c r="CCO16" s="154"/>
      <c r="CCP16" s="154"/>
      <c r="CCQ16" s="154"/>
      <c r="CCR16" s="154"/>
      <c r="CCS16" s="154"/>
      <c r="CCT16" s="154"/>
      <c r="CCU16" s="154"/>
      <c r="CCV16" s="154"/>
      <c r="CCW16" s="154"/>
      <c r="CCX16" s="154"/>
      <c r="CCY16" s="154"/>
      <c r="CCZ16" s="154"/>
      <c r="CDA16" s="154"/>
      <c r="CDB16" s="154"/>
      <c r="CDC16" s="154"/>
      <c r="CDD16" s="154"/>
      <c r="CDE16" s="154"/>
      <c r="CDF16" s="154"/>
      <c r="CDG16" s="154"/>
      <c r="CDH16" s="154"/>
      <c r="CDI16" s="154"/>
      <c r="CDJ16" s="154"/>
      <c r="CDK16" s="154"/>
      <c r="CDL16" s="154"/>
      <c r="CDM16" s="154"/>
      <c r="CDN16" s="154"/>
      <c r="CDO16" s="154"/>
      <c r="CDP16" s="154"/>
      <c r="CDQ16" s="154"/>
      <c r="CDR16" s="154"/>
      <c r="CDS16" s="154"/>
      <c r="CDT16" s="154"/>
      <c r="CDU16" s="154"/>
      <c r="CDV16" s="154"/>
      <c r="CDW16" s="154"/>
      <c r="CDX16" s="154"/>
      <c r="CDY16" s="154"/>
      <c r="CDZ16" s="154"/>
      <c r="CEA16" s="154"/>
      <c r="CEB16" s="154"/>
      <c r="CEC16" s="154"/>
      <c r="CED16" s="154"/>
      <c r="CEE16" s="154"/>
      <c r="CEF16" s="154"/>
      <c r="CEG16" s="154"/>
      <c r="CEH16" s="154"/>
      <c r="CEI16" s="154"/>
      <c r="CEJ16" s="154"/>
      <c r="CEK16" s="154"/>
      <c r="CEL16" s="154"/>
      <c r="CEM16" s="154"/>
      <c r="CEN16" s="154"/>
      <c r="CEO16" s="154"/>
      <c r="CEP16" s="154"/>
      <c r="CEQ16" s="154"/>
      <c r="CER16" s="154"/>
      <c r="CES16" s="154"/>
      <c r="CET16" s="154"/>
      <c r="CEU16" s="154"/>
      <c r="CEV16" s="154"/>
      <c r="CEW16" s="154"/>
      <c r="CEX16" s="154"/>
      <c r="CEY16" s="154"/>
      <c r="CEZ16" s="154"/>
      <c r="CFA16" s="154"/>
      <c r="CFB16" s="154"/>
      <c r="CFC16" s="154"/>
      <c r="CFD16" s="154"/>
      <c r="CFE16" s="154"/>
      <c r="CFF16" s="154"/>
      <c r="CFG16" s="154"/>
      <c r="CFH16" s="154"/>
      <c r="CFI16" s="154"/>
      <c r="CFJ16" s="154"/>
      <c r="CFK16" s="154"/>
      <c r="CFL16" s="154"/>
      <c r="CFM16" s="154"/>
      <c r="CFN16" s="154"/>
      <c r="CFO16" s="154"/>
      <c r="CFP16" s="154"/>
      <c r="CFQ16" s="154"/>
      <c r="CFR16" s="154"/>
      <c r="CFS16" s="154"/>
      <c r="CFT16" s="154"/>
      <c r="CFU16" s="154"/>
      <c r="CFV16" s="154"/>
      <c r="CFW16" s="154"/>
      <c r="CFX16" s="154"/>
      <c r="CFY16" s="154"/>
      <c r="CFZ16" s="154"/>
      <c r="CGA16" s="154"/>
      <c r="CGB16" s="154"/>
      <c r="CGC16" s="154"/>
      <c r="CGD16" s="154"/>
      <c r="CGE16" s="154"/>
      <c r="CGF16" s="154"/>
      <c r="CGG16" s="154"/>
      <c r="CGH16" s="154"/>
      <c r="CGI16" s="154"/>
      <c r="CGJ16" s="154"/>
      <c r="CGK16" s="154"/>
      <c r="CGL16" s="154"/>
      <c r="CGM16" s="154"/>
      <c r="CGN16" s="154"/>
      <c r="CGO16" s="154"/>
      <c r="CGP16" s="154"/>
      <c r="CGQ16" s="154"/>
      <c r="CGR16" s="154"/>
      <c r="CGS16" s="154"/>
      <c r="CGT16" s="154"/>
      <c r="CGU16" s="154"/>
      <c r="CGV16" s="154"/>
      <c r="CGW16" s="154"/>
      <c r="CGX16" s="154"/>
      <c r="CGY16" s="154"/>
      <c r="CGZ16" s="154"/>
      <c r="CHA16" s="154"/>
      <c r="CHB16" s="154"/>
      <c r="CHC16" s="154"/>
      <c r="CHD16" s="154"/>
      <c r="CHE16" s="154"/>
      <c r="CHF16" s="154"/>
      <c r="CHG16" s="154"/>
      <c r="CHH16" s="154"/>
      <c r="CHI16" s="154"/>
      <c r="CHJ16" s="154"/>
      <c r="CHK16" s="154"/>
      <c r="CHL16" s="154"/>
      <c r="CHM16" s="154"/>
      <c r="CHN16" s="154"/>
      <c r="CHO16" s="154"/>
      <c r="CHP16" s="154"/>
      <c r="CHQ16" s="154"/>
      <c r="CHR16" s="154"/>
      <c r="CHS16" s="154"/>
      <c r="CHT16" s="154"/>
      <c r="CHU16" s="154"/>
      <c r="CHV16" s="154"/>
      <c r="CHW16" s="154"/>
      <c r="CHX16" s="154"/>
      <c r="CHY16" s="154"/>
      <c r="CHZ16" s="154"/>
      <c r="CIA16" s="154"/>
      <c r="CIB16" s="154"/>
      <c r="CIC16" s="154"/>
      <c r="CID16" s="154"/>
      <c r="CIE16" s="154"/>
      <c r="CIF16" s="154"/>
      <c r="CIG16" s="154"/>
      <c r="CIH16" s="154"/>
      <c r="CII16" s="154"/>
      <c r="CIJ16" s="154"/>
      <c r="CIK16" s="154"/>
      <c r="CIL16" s="154"/>
      <c r="CIM16" s="154"/>
      <c r="CIN16" s="154"/>
      <c r="CIO16" s="154"/>
      <c r="CIP16" s="154"/>
      <c r="CIQ16" s="154"/>
      <c r="CIR16" s="154"/>
      <c r="CIS16" s="154"/>
      <c r="CIT16" s="154"/>
      <c r="CIU16" s="154"/>
      <c r="CIV16" s="154"/>
      <c r="CIW16" s="154"/>
      <c r="CIX16" s="154"/>
      <c r="CIY16" s="154"/>
      <c r="CIZ16" s="154"/>
      <c r="CJA16" s="154"/>
      <c r="CJB16" s="154"/>
      <c r="CJC16" s="154"/>
      <c r="CJD16" s="154"/>
      <c r="CJE16" s="154"/>
      <c r="CJF16" s="154"/>
      <c r="CJG16" s="154"/>
      <c r="CJH16" s="154"/>
      <c r="CJI16" s="154"/>
      <c r="CJJ16" s="154"/>
      <c r="CJK16" s="154"/>
      <c r="CJL16" s="154"/>
      <c r="CJM16" s="154"/>
      <c r="CJN16" s="154"/>
      <c r="CJO16" s="154"/>
      <c r="CJP16" s="154"/>
      <c r="CJQ16" s="154"/>
      <c r="CJR16" s="154"/>
      <c r="CJS16" s="154"/>
      <c r="CJT16" s="154"/>
      <c r="CJU16" s="154"/>
      <c r="CJV16" s="154"/>
      <c r="CJW16" s="154"/>
      <c r="CJX16" s="154"/>
      <c r="CJY16" s="154"/>
      <c r="CJZ16" s="154"/>
      <c r="CKA16" s="154"/>
      <c r="CKB16" s="154"/>
      <c r="CKC16" s="154"/>
      <c r="CKD16" s="154"/>
      <c r="CKE16" s="154"/>
      <c r="CKF16" s="154"/>
      <c r="CKG16" s="154"/>
      <c r="CKH16" s="154"/>
      <c r="CKI16" s="154"/>
      <c r="CKJ16" s="154"/>
      <c r="CKK16" s="154"/>
      <c r="CKL16" s="154"/>
      <c r="CKM16" s="154"/>
      <c r="CKN16" s="154"/>
      <c r="CKO16" s="154"/>
      <c r="CKP16" s="154"/>
      <c r="CKQ16" s="154"/>
      <c r="CKR16" s="154"/>
      <c r="CKS16" s="154"/>
      <c r="CKT16" s="154"/>
      <c r="CKU16" s="154"/>
      <c r="CKV16" s="154"/>
      <c r="CKW16" s="154"/>
      <c r="CKX16" s="154"/>
      <c r="CKY16" s="154"/>
      <c r="CKZ16" s="154"/>
      <c r="CLA16" s="154"/>
      <c r="CLB16" s="154"/>
      <c r="CLC16" s="154"/>
      <c r="CLD16" s="154"/>
      <c r="CLE16" s="154"/>
      <c r="CLF16" s="154"/>
      <c r="CLG16" s="154"/>
      <c r="CLH16" s="154"/>
      <c r="CLI16" s="154"/>
      <c r="CLJ16" s="154"/>
      <c r="CLK16" s="154"/>
      <c r="CLL16" s="154"/>
      <c r="CLM16" s="154"/>
      <c r="CLN16" s="154"/>
      <c r="CLO16" s="154"/>
      <c r="CLP16" s="154"/>
      <c r="CLQ16" s="154"/>
      <c r="CLR16" s="154"/>
      <c r="CLS16" s="154"/>
      <c r="CLT16" s="154"/>
      <c r="CLU16" s="154"/>
      <c r="CLV16" s="154"/>
      <c r="CLW16" s="154"/>
      <c r="CLX16" s="154"/>
      <c r="CLY16" s="154"/>
      <c r="CLZ16" s="154"/>
      <c r="CMA16" s="154"/>
      <c r="CMB16" s="154"/>
      <c r="CMC16" s="154"/>
      <c r="CMD16" s="154"/>
      <c r="CME16" s="154"/>
      <c r="CMF16" s="154"/>
      <c r="CMG16" s="154"/>
      <c r="CMH16" s="154"/>
      <c r="CMI16" s="154"/>
      <c r="CMJ16" s="154"/>
      <c r="CMK16" s="154"/>
      <c r="CML16" s="154"/>
      <c r="CMM16" s="154"/>
      <c r="CMN16" s="154"/>
      <c r="CMO16" s="154"/>
      <c r="CMP16" s="154"/>
      <c r="CMQ16" s="154"/>
      <c r="CMR16" s="154"/>
      <c r="CMS16" s="154"/>
      <c r="CMT16" s="154"/>
      <c r="CMU16" s="154"/>
      <c r="CMV16" s="154"/>
      <c r="CMW16" s="154"/>
      <c r="CMX16" s="154"/>
      <c r="CMY16" s="154"/>
      <c r="CMZ16" s="154"/>
      <c r="CNA16" s="154"/>
      <c r="CNB16" s="154"/>
      <c r="CNC16" s="154"/>
      <c r="CND16" s="154"/>
      <c r="CNE16" s="154"/>
      <c r="CNF16" s="154"/>
      <c r="CNG16" s="154"/>
      <c r="CNH16" s="154"/>
      <c r="CNI16" s="154"/>
      <c r="CNJ16" s="154"/>
      <c r="CNK16" s="154"/>
      <c r="CNL16" s="154"/>
      <c r="CNM16" s="154"/>
      <c r="CNN16" s="154"/>
      <c r="CNO16" s="154"/>
      <c r="CNP16" s="154"/>
      <c r="CNQ16" s="154"/>
      <c r="CNR16" s="154"/>
      <c r="CNS16" s="154"/>
      <c r="CNT16" s="154"/>
      <c r="CNU16" s="154"/>
      <c r="CNV16" s="154"/>
      <c r="CNW16" s="154"/>
      <c r="CNX16" s="154"/>
      <c r="CNY16" s="154"/>
      <c r="CNZ16" s="154"/>
      <c r="COA16" s="154"/>
      <c r="COB16" s="154"/>
      <c r="COC16" s="154"/>
      <c r="COD16" s="154"/>
      <c r="COE16" s="154"/>
      <c r="COF16" s="154"/>
      <c r="COG16" s="154"/>
      <c r="COH16" s="154"/>
      <c r="COI16" s="154"/>
      <c r="COJ16" s="154"/>
      <c r="COK16" s="154"/>
      <c r="COL16" s="154"/>
      <c r="COM16" s="154"/>
      <c r="CON16" s="154"/>
      <c r="COO16" s="154"/>
      <c r="COP16" s="154"/>
      <c r="COQ16" s="154"/>
      <c r="COR16" s="154"/>
      <c r="COS16" s="154"/>
      <c r="COT16" s="154"/>
      <c r="COU16" s="154"/>
      <c r="COV16" s="154"/>
      <c r="COW16" s="154"/>
      <c r="COX16" s="154"/>
      <c r="COY16" s="154"/>
      <c r="COZ16" s="154"/>
      <c r="CPA16" s="154"/>
      <c r="CPB16" s="154"/>
      <c r="CPC16" s="154"/>
      <c r="CPD16" s="154"/>
      <c r="CPE16" s="154"/>
      <c r="CPF16" s="154"/>
      <c r="CPG16" s="154"/>
      <c r="CPH16" s="154"/>
      <c r="CPI16" s="154"/>
      <c r="CPJ16" s="154"/>
      <c r="CPK16" s="154"/>
      <c r="CPL16" s="154"/>
      <c r="CPM16" s="154"/>
      <c r="CPN16" s="154"/>
      <c r="CPO16" s="154"/>
      <c r="CPP16" s="154"/>
      <c r="CPQ16" s="154"/>
      <c r="CPR16" s="154"/>
      <c r="CPS16" s="154"/>
      <c r="CPT16" s="154"/>
      <c r="CPU16" s="154"/>
      <c r="CPV16" s="154"/>
      <c r="CPW16" s="154"/>
      <c r="CPX16" s="154"/>
      <c r="CPY16" s="154"/>
      <c r="CPZ16" s="154"/>
      <c r="CQA16" s="154"/>
      <c r="CQB16" s="154"/>
      <c r="CQC16" s="154"/>
      <c r="CQD16" s="154"/>
      <c r="CQE16" s="154"/>
      <c r="CQF16" s="154"/>
      <c r="CQG16" s="154"/>
      <c r="CQH16" s="154"/>
      <c r="CQI16" s="154"/>
      <c r="CQJ16" s="154"/>
      <c r="CQK16" s="154"/>
      <c r="CQL16" s="154"/>
      <c r="CQM16" s="154"/>
      <c r="CQN16" s="154"/>
      <c r="CQO16" s="154"/>
      <c r="CQP16" s="154"/>
      <c r="CQQ16" s="154"/>
      <c r="CQR16" s="154"/>
      <c r="CQS16" s="154"/>
      <c r="CQT16" s="154"/>
      <c r="CQU16" s="154"/>
      <c r="CQV16" s="154"/>
      <c r="CQW16" s="154"/>
      <c r="CQX16" s="154"/>
      <c r="CQY16" s="154"/>
      <c r="CQZ16" s="154"/>
      <c r="CRA16" s="154"/>
      <c r="CRB16" s="154"/>
      <c r="CRC16" s="154"/>
      <c r="CRD16" s="154"/>
      <c r="CRE16" s="154"/>
      <c r="CRF16" s="154"/>
      <c r="CRG16" s="154"/>
      <c r="CRH16" s="154"/>
      <c r="CRI16" s="154"/>
      <c r="CRJ16" s="154"/>
      <c r="CRK16" s="154"/>
      <c r="CRL16" s="154"/>
      <c r="CRM16" s="154"/>
      <c r="CRN16" s="154"/>
      <c r="CRO16" s="154"/>
      <c r="CRP16" s="154"/>
      <c r="CRQ16" s="154"/>
      <c r="CRR16" s="154"/>
      <c r="CRS16" s="154"/>
      <c r="CRT16" s="154"/>
      <c r="CRU16" s="154"/>
      <c r="CRV16" s="154"/>
      <c r="CRW16" s="154"/>
      <c r="CRX16" s="154"/>
      <c r="CRY16" s="154"/>
      <c r="CRZ16" s="154"/>
      <c r="CSA16" s="154"/>
      <c r="CSB16" s="154"/>
      <c r="CSC16" s="154"/>
      <c r="CSD16" s="154"/>
      <c r="CSE16" s="154"/>
      <c r="CSF16" s="154"/>
      <c r="CSG16" s="154"/>
      <c r="CSH16" s="154"/>
      <c r="CSI16" s="154"/>
      <c r="CSJ16" s="154"/>
      <c r="CSK16" s="154"/>
      <c r="CSL16" s="154"/>
      <c r="CSM16" s="154"/>
      <c r="CSN16" s="154"/>
      <c r="CSO16" s="154"/>
      <c r="CSP16" s="154"/>
      <c r="CSQ16" s="154"/>
      <c r="CSR16" s="154"/>
      <c r="CSS16" s="154"/>
      <c r="CST16" s="154"/>
      <c r="CSU16" s="154"/>
      <c r="CSV16" s="154"/>
      <c r="CSW16" s="154"/>
      <c r="CSX16" s="154"/>
      <c r="CSY16" s="154"/>
      <c r="CSZ16" s="154"/>
      <c r="CTA16" s="154"/>
      <c r="CTB16" s="154"/>
      <c r="CTC16" s="154"/>
      <c r="CTD16" s="154"/>
      <c r="CTE16" s="154"/>
      <c r="CTF16" s="154"/>
      <c r="CTG16" s="154"/>
      <c r="CTH16" s="154"/>
      <c r="CTI16" s="154"/>
      <c r="CTJ16" s="154"/>
      <c r="CTK16" s="154"/>
      <c r="CTL16" s="154"/>
      <c r="CTM16" s="154"/>
      <c r="CTN16" s="154"/>
      <c r="CTO16" s="154"/>
      <c r="CTP16" s="154"/>
      <c r="CTQ16" s="154"/>
      <c r="CTR16" s="154"/>
      <c r="CTS16" s="154"/>
      <c r="CTT16" s="154"/>
      <c r="CTU16" s="154"/>
      <c r="CTV16" s="154"/>
      <c r="CTW16" s="154"/>
      <c r="CTX16" s="154"/>
      <c r="CTY16" s="154"/>
      <c r="CTZ16" s="154"/>
      <c r="CUA16" s="154"/>
      <c r="CUB16" s="154"/>
      <c r="CUC16" s="154"/>
      <c r="CUD16" s="154"/>
      <c r="CUE16" s="154"/>
      <c r="CUF16" s="154"/>
      <c r="CUG16" s="154"/>
      <c r="CUH16" s="154"/>
      <c r="CUI16" s="154"/>
      <c r="CUJ16" s="154"/>
      <c r="CUK16" s="154"/>
      <c r="CUL16" s="154"/>
      <c r="CUM16" s="154"/>
      <c r="CUN16" s="154"/>
      <c r="CUO16" s="154"/>
      <c r="CUP16" s="154"/>
      <c r="CUQ16" s="154"/>
      <c r="CUR16" s="154"/>
      <c r="CUS16" s="154"/>
      <c r="CUT16" s="154"/>
      <c r="CUU16" s="154"/>
      <c r="CUV16" s="154"/>
      <c r="CUW16" s="154"/>
      <c r="CUX16" s="154"/>
      <c r="CUY16" s="154"/>
      <c r="CUZ16" s="154"/>
      <c r="CVA16" s="154"/>
      <c r="CVB16" s="154"/>
      <c r="CVC16" s="154"/>
      <c r="CVD16" s="154"/>
      <c r="CVE16" s="154"/>
      <c r="CVF16" s="154"/>
      <c r="CVG16" s="154"/>
      <c r="CVH16" s="154"/>
      <c r="CVI16" s="154"/>
      <c r="CVJ16" s="154"/>
      <c r="CVK16" s="154"/>
      <c r="CVL16" s="154"/>
      <c r="CVM16" s="154"/>
      <c r="CVN16" s="154"/>
      <c r="CVO16" s="154"/>
      <c r="CVP16" s="154"/>
      <c r="CVQ16" s="154"/>
      <c r="CVR16" s="154"/>
      <c r="CVS16" s="154"/>
      <c r="CVT16" s="154"/>
      <c r="CVU16" s="154"/>
      <c r="CVV16" s="154"/>
      <c r="CVW16" s="154"/>
      <c r="CVX16" s="154"/>
      <c r="CVY16" s="154"/>
      <c r="CVZ16" s="154"/>
      <c r="CWA16" s="154"/>
      <c r="CWB16" s="154"/>
      <c r="CWC16" s="154"/>
      <c r="CWD16" s="154"/>
      <c r="CWE16" s="154"/>
      <c r="CWF16" s="154"/>
      <c r="CWG16" s="154"/>
      <c r="CWH16" s="154"/>
      <c r="CWI16" s="154"/>
      <c r="CWJ16" s="154"/>
      <c r="CWK16" s="154"/>
      <c r="CWL16" s="154"/>
      <c r="CWM16" s="154"/>
      <c r="CWN16" s="154"/>
      <c r="CWO16" s="154"/>
      <c r="CWP16" s="154"/>
      <c r="CWQ16" s="154"/>
      <c r="CWR16" s="154"/>
      <c r="CWS16" s="154"/>
      <c r="CWT16" s="154"/>
      <c r="CWU16" s="154"/>
      <c r="CWV16" s="154"/>
      <c r="CWW16" s="154"/>
      <c r="CWX16" s="154"/>
      <c r="CWY16" s="154"/>
      <c r="CWZ16" s="154"/>
      <c r="CXA16" s="154"/>
      <c r="CXB16" s="154"/>
      <c r="CXC16" s="154"/>
      <c r="CXD16" s="154"/>
      <c r="CXE16" s="154"/>
      <c r="CXF16" s="154"/>
      <c r="CXG16" s="154"/>
      <c r="CXH16" s="154"/>
      <c r="CXI16" s="154"/>
      <c r="CXJ16" s="154"/>
      <c r="CXK16" s="154"/>
      <c r="CXL16" s="154"/>
      <c r="CXM16" s="154"/>
      <c r="CXN16" s="154"/>
      <c r="CXO16" s="154"/>
      <c r="CXP16" s="154"/>
      <c r="CXQ16" s="154"/>
      <c r="CXR16" s="154"/>
      <c r="CXS16" s="154"/>
      <c r="CXT16" s="154"/>
      <c r="CXU16" s="154"/>
      <c r="CXV16" s="154"/>
      <c r="CXW16" s="154"/>
      <c r="CXX16" s="154"/>
      <c r="CXY16" s="154"/>
      <c r="CXZ16" s="154"/>
      <c r="CYA16" s="154"/>
      <c r="CYB16" s="154"/>
      <c r="CYC16" s="154"/>
      <c r="CYD16" s="154"/>
      <c r="CYE16" s="154"/>
      <c r="CYF16" s="154"/>
      <c r="CYG16" s="154"/>
      <c r="CYH16" s="154"/>
      <c r="CYI16" s="154"/>
      <c r="CYJ16" s="154"/>
      <c r="CYK16" s="154"/>
      <c r="CYL16" s="154"/>
      <c r="CYM16" s="154"/>
      <c r="CYN16" s="154"/>
      <c r="CYO16" s="154"/>
      <c r="CYP16" s="154"/>
      <c r="CYQ16" s="154"/>
      <c r="CYR16" s="154"/>
      <c r="CYS16" s="154"/>
      <c r="CYT16" s="154"/>
      <c r="CYU16" s="154"/>
      <c r="CYV16" s="154"/>
      <c r="CYW16" s="154"/>
      <c r="CYX16" s="154"/>
      <c r="CYY16" s="154"/>
      <c r="CYZ16" s="154"/>
      <c r="CZA16" s="154"/>
      <c r="CZB16" s="154"/>
      <c r="CZC16" s="154"/>
      <c r="CZD16" s="154"/>
      <c r="CZE16" s="154"/>
      <c r="CZF16" s="154"/>
      <c r="CZG16" s="154"/>
      <c r="CZH16" s="154"/>
      <c r="CZI16" s="154"/>
      <c r="CZJ16" s="154"/>
      <c r="CZK16" s="154"/>
      <c r="CZL16" s="154"/>
      <c r="CZM16" s="154"/>
      <c r="CZN16" s="154"/>
      <c r="CZO16" s="154"/>
      <c r="CZP16" s="154"/>
      <c r="CZQ16" s="154"/>
      <c r="CZR16" s="154"/>
      <c r="CZS16" s="154"/>
      <c r="CZT16" s="154"/>
      <c r="CZU16" s="154"/>
      <c r="CZV16" s="154"/>
      <c r="CZW16" s="154"/>
      <c r="CZX16" s="154"/>
      <c r="CZY16" s="154"/>
      <c r="CZZ16" s="154"/>
      <c r="DAA16" s="154"/>
      <c r="DAB16" s="154"/>
      <c r="DAC16" s="154"/>
      <c r="DAD16" s="154"/>
      <c r="DAE16" s="154"/>
      <c r="DAF16" s="154"/>
      <c r="DAG16" s="154"/>
      <c r="DAH16" s="154"/>
      <c r="DAI16" s="154"/>
      <c r="DAJ16" s="154"/>
      <c r="DAK16" s="154"/>
      <c r="DAL16" s="154"/>
      <c r="DAM16" s="154"/>
      <c r="DAN16" s="154"/>
      <c r="DAO16" s="154"/>
      <c r="DAP16" s="154"/>
      <c r="DAQ16" s="154"/>
      <c r="DAR16" s="154"/>
      <c r="DAS16" s="154"/>
      <c r="DAT16" s="154"/>
      <c r="DAU16" s="154"/>
      <c r="DAV16" s="154"/>
      <c r="DAW16" s="154"/>
      <c r="DAX16" s="154"/>
      <c r="DAY16" s="154"/>
      <c r="DAZ16" s="154"/>
      <c r="DBA16" s="154"/>
      <c r="DBB16" s="154"/>
      <c r="DBC16" s="154"/>
      <c r="DBD16" s="154"/>
      <c r="DBE16" s="154"/>
      <c r="DBF16" s="154"/>
      <c r="DBG16" s="154"/>
      <c r="DBH16" s="154"/>
      <c r="DBI16" s="154"/>
      <c r="DBJ16" s="154"/>
      <c r="DBK16" s="154"/>
      <c r="DBL16" s="154"/>
      <c r="DBM16" s="154"/>
      <c r="DBN16" s="154"/>
      <c r="DBO16" s="154"/>
      <c r="DBP16" s="154"/>
      <c r="DBQ16" s="154"/>
      <c r="DBR16" s="154"/>
      <c r="DBS16" s="154"/>
      <c r="DBT16" s="154"/>
      <c r="DBU16" s="154"/>
      <c r="DBV16" s="154"/>
      <c r="DBW16" s="154"/>
      <c r="DBX16" s="154"/>
      <c r="DBY16" s="154"/>
      <c r="DBZ16" s="154"/>
      <c r="DCA16" s="154"/>
      <c r="DCB16" s="154"/>
      <c r="DCC16" s="154"/>
      <c r="DCD16" s="154"/>
      <c r="DCE16" s="154"/>
      <c r="DCF16" s="154"/>
      <c r="DCG16" s="154"/>
      <c r="DCH16" s="154"/>
      <c r="DCI16" s="154"/>
      <c r="DCJ16" s="154"/>
      <c r="DCK16" s="154"/>
      <c r="DCL16" s="154"/>
      <c r="DCM16" s="154"/>
      <c r="DCN16" s="154"/>
      <c r="DCO16" s="154"/>
      <c r="DCP16" s="154"/>
      <c r="DCQ16" s="154"/>
      <c r="DCR16" s="154"/>
      <c r="DCS16" s="154"/>
      <c r="DCT16" s="154"/>
      <c r="DCU16" s="154"/>
      <c r="DCV16" s="154"/>
      <c r="DCW16" s="154"/>
      <c r="DCX16" s="154"/>
      <c r="DCY16" s="154"/>
      <c r="DCZ16" s="154"/>
      <c r="DDA16" s="154"/>
      <c r="DDB16" s="154"/>
      <c r="DDC16" s="154"/>
      <c r="DDD16" s="154"/>
      <c r="DDE16" s="154"/>
      <c r="DDF16" s="154"/>
      <c r="DDG16" s="154"/>
      <c r="DDH16" s="154"/>
      <c r="DDI16" s="154"/>
      <c r="DDJ16" s="154"/>
      <c r="DDK16" s="154"/>
      <c r="DDL16" s="154"/>
      <c r="DDM16" s="154"/>
      <c r="DDN16" s="154"/>
      <c r="DDO16" s="154"/>
      <c r="DDP16" s="154"/>
      <c r="DDQ16" s="154"/>
      <c r="DDR16" s="154"/>
      <c r="DDS16" s="154"/>
      <c r="DDT16" s="154"/>
      <c r="DDU16" s="154"/>
      <c r="DDV16" s="154"/>
      <c r="DDW16" s="154"/>
      <c r="DDX16" s="154"/>
      <c r="DDY16" s="154"/>
      <c r="DDZ16" s="154"/>
      <c r="DEA16" s="154"/>
      <c r="DEB16" s="154"/>
      <c r="DEC16" s="154"/>
      <c r="DED16" s="154"/>
      <c r="DEE16" s="154"/>
      <c r="DEF16" s="154"/>
      <c r="DEG16" s="154"/>
      <c r="DEH16" s="154"/>
      <c r="DEI16" s="154"/>
      <c r="DEJ16" s="154"/>
      <c r="DEK16" s="154"/>
      <c r="DEL16" s="154"/>
      <c r="DEM16" s="154"/>
      <c r="DEN16" s="154"/>
      <c r="DEO16" s="154"/>
      <c r="DEP16" s="154"/>
      <c r="DEQ16" s="154"/>
      <c r="DER16" s="154"/>
      <c r="DES16" s="154"/>
      <c r="DET16" s="154"/>
      <c r="DEU16" s="154"/>
      <c r="DEV16" s="154"/>
      <c r="DEW16" s="154"/>
      <c r="DEX16" s="154"/>
      <c r="DEY16" s="154"/>
      <c r="DEZ16" s="154"/>
      <c r="DFA16" s="154"/>
      <c r="DFB16" s="154"/>
      <c r="DFC16" s="154"/>
      <c r="DFD16" s="154"/>
      <c r="DFE16" s="154"/>
      <c r="DFF16" s="154"/>
      <c r="DFG16" s="154"/>
      <c r="DFH16" s="154"/>
      <c r="DFI16" s="154"/>
      <c r="DFJ16" s="154"/>
      <c r="DFK16" s="154"/>
      <c r="DFL16" s="154"/>
      <c r="DFM16" s="154"/>
      <c r="DFN16" s="154"/>
      <c r="DFO16" s="154"/>
      <c r="DFP16" s="154"/>
      <c r="DFQ16" s="154"/>
      <c r="DFR16" s="154"/>
      <c r="DFS16" s="154"/>
      <c r="DFT16" s="154"/>
      <c r="DFU16" s="154"/>
      <c r="DFV16" s="154"/>
      <c r="DFW16" s="154"/>
      <c r="DFX16" s="154"/>
      <c r="DFY16" s="154"/>
      <c r="DFZ16" s="154"/>
      <c r="DGA16" s="154"/>
      <c r="DGB16" s="154"/>
      <c r="DGC16" s="154"/>
      <c r="DGD16" s="154"/>
      <c r="DGE16" s="154"/>
      <c r="DGF16" s="154"/>
      <c r="DGG16" s="154"/>
      <c r="DGH16" s="154"/>
      <c r="DGI16" s="154"/>
      <c r="DGJ16" s="154"/>
      <c r="DGK16" s="154"/>
      <c r="DGL16" s="154"/>
      <c r="DGM16" s="154"/>
      <c r="DGN16" s="154"/>
      <c r="DGO16" s="154"/>
      <c r="DGP16" s="154"/>
      <c r="DGQ16" s="154"/>
      <c r="DGR16" s="154"/>
      <c r="DGS16" s="154"/>
      <c r="DGT16" s="154"/>
      <c r="DGU16" s="154"/>
      <c r="DGV16" s="154"/>
      <c r="DGW16" s="154"/>
      <c r="DGX16" s="154"/>
      <c r="DGY16" s="154"/>
      <c r="DGZ16" s="154"/>
      <c r="DHA16" s="154"/>
      <c r="DHB16" s="154"/>
      <c r="DHC16" s="154"/>
      <c r="DHD16" s="154"/>
      <c r="DHE16" s="154"/>
      <c r="DHF16" s="154"/>
      <c r="DHG16" s="154"/>
      <c r="DHH16" s="154"/>
      <c r="DHI16" s="154"/>
      <c r="DHJ16" s="154"/>
      <c r="DHK16" s="154"/>
      <c r="DHL16" s="154"/>
      <c r="DHM16" s="154"/>
      <c r="DHN16" s="154"/>
      <c r="DHO16" s="154"/>
      <c r="DHP16" s="154"/>
      <c r="DHQ16" s="154"/>
      <c r="DHR16" s="154"/>
      <c r="DHS16" s="154"/>
      <c r="DHT16" s="154"/>
      <c r="DHU16" s="154"/>
      <c r="DHV16" s="154"/>
      <c r="DHW16" s="154"/>
      <c r="DHX16" s="154"/>
      <c r="DHY16" s="154"/>
      <c r="DHZ16" s="154"/>
      <c r="DIA16" s="154"/>
      <c r="DIB16" s="154"/>
      <c r="DIC16" s="154"/>
      <c r="DID16" s="154"/>
      <c r="DIE16" s="154"/>
      <c r="DIF16" s="154"/>
      <c r="DIG16" s="154"/>
      <c r="DIH16" s="154"/>
      <c r="DII16" s="154"/>
      <c r="DIJ16" s="154"/>
      <c r="DIK16" s="154"/>
      <c r="DIL16" s="154"/>
      <c r="DIM16" s="154"/>
      <c r="DIN16" s="154"/>
      <c r="DIO16" s="154"/>
      <c r="DIP16" s="154"/>
      <c r="DIQ16" s="154"/>
      <c r="DIR16" s="154"/>
      <c r="DIS16" s="154"/>
      <c r="DIT16" s="154"/>
      <c r="DIU16" s="154"/>
      <c r="DIV16" s="154"/>
      <c r="DIW16" s="154"/>
      <c r="DIX16" s="154"/>
      <c r="DIY16" s="154"/>
      <c r="DIZ16" s="154"/>
      <c r="DJA16" s="154"/>
      <c r="DJB16" s="154"/>
      <c r="DJC16" s="154"/>
      <c r="DJD16" s="154"/>
      <c r="DJE16" s="154"/>
      <c r="DJF16" s="154"/>
      <c r="DJG16" s="154"/>
      <c r="DJH16" s="154"/>
      <c r="DJI16" s="154"/>
      <c r="DJJ16" s="154"/>
      <c r="DJK16" s="154"/>
      <c r="DJL16" s="154"/>
      <c r="DJM16" s="154"/>
      <c r="DJN16" s="154"/>
      <c r="DJO16" s="154"/>
      <c r="DJP16" s="154"/>
      <c r="DJQ16" s="154"/>
      <c r="DJR16" s="154"/>
      <c r="DJS16" s="154"/>
      <c r="DJT16" s="154"/>
      <c r="DJU16" s="154"/>
      <c r="DJV16" s="154"/>
      <c r="DJW16" s="154"/>
      <c r="DJX16" s="154"/>
      <c r="DJY16" s="154"/>
      <c r="DJZ16" s="154"/>
      <c r="DKA16" s="154"/>
      <c r="DKB16" s="154"/>
      <c r="DKC16" s="154"/>
      <c r="DKD16" s="154"/>
      <c r="DKE16" s="154"/>
      <c r="DKF16" s="154"/>
      <c r="DKG16" s="154"/>
      <c r="DKH16" s="154"/>
      <c r="DKI16" s="154"/>
      <c r="DKJ16" s="154"/>
      <c r="DKK16" s="154"/>
      <c r="DKL16" s="154"/>
      <c r="DKM16" s="154"/>
      <c r="DKN16" s="154"/>
      <c r="DKO16" s="154"/>
      <c r="DKP16" s="154"/>
      <c r="DKQ16" s="154"/>
      <c r="DKR16" s="154"/>
      <c r="DKS16" s="154"/>
      <c r="DKT16" s="154"/>
      <c r="DKU16" s="154"/>
      <c r="DKV16" s="154"/>
      <c r="DKW16" s="154"/>
      <c r="DKX16" s="154"/>
      <c r="DKY16" s="154"/>
      <c r="DKZ16" s="154"/>
      <c r="DLA16" s="154"/>
      <c r="DLB16" s="154"/>
      <c r="DLC16" s="154"/>
      <c r="DLD16" s="154"/>
      <c r="DLE16" s="154"/>
      <c r="DLF16" s="154"/>
      <c r="DLG16" s="154"/>
      <c r="DLH16" s="154"/>
      <c r="DLI16" s="154"/>
      <c r="DLJ16" s="154"/>
      <c r="DLK16" s="154"/>
      <c r="DLL16" s="154"/>
      <c r="DLM16" s="154"/>
      <c r="DLN16" s="154"/>
      <c r="DLO16" s="154"/>
      <c r="DLP16" s="154"/>
      <c r="DLQ16" s="154"/>
      <c r="DLR16" s="154"/>
      <c r="DLS16" s="154"/>
      <c r="DLT16" s="154"/>
      <c r="DLU16" s="154"/>
      <c r="DLV16" s="154"/>
      <c r="DLW16" s="154"/>
      <c r="DLX16" s="154"/>
      <c r="DLY16" s="154"/>
      <c r="DLZ16" s="154"/>
      <c r="DMA16" s="154"/>
      <c r="DMB16" s="154"/>
      <c r="DMC16" s="154"/>
      <c r="DMD16" s="154"/>
      <c r="DME16" s="154"/>
      <c r="DMF16" s="154"/>
      <c r="DMG16" s="154"/>
      <c r="DMH16" s="154"/>
      <c r="DMI16" s="154"/>
      <c r="DMJ16" s="154"/>
      <c r="DMK16" s="154"/>
      <c r="DML16" s="154"/>
      <c r="DMM16" s="154"/>
      <c r="DMN16" s="154"/>
      <c r="DMO16" s="154"/>
      <c r="DMP16" s="154"/>
      <c r="DMQ16" s="154"/>
      <c r="DMR16" s="154"/>
      <c r="DMS16" s="154"/>
      <c r="DMT16" s="154"/>
      <c r="DMU16" s="154"/>
      <c r="DMV16" s="154"/>
      <c r="DMW16" s="154"/>
      <c r="DMX16" s="154"/>
      <c r="DMY16" s="154"/>
      <c r="DMZ16" s="154"/>
      <c r="DNA16" s="154"/>
      <c r="DNB16" s="154"/>
      <c r="DNC16" s="154"/>
      <c r="DND16" s="154"/>
      <c r="DNE16" s="154"/>
      <c r="DNF16" s="154"/>
      <c r="DNG16" s="154"/>
      <c r="DNH16" s="154"/>
      <c r="DNI16" s="154"/>
      <c r="DNJ16" s="154"/>
      <c r="DNK16" s="154"/>
      <c r="DNL16" s="154"/>
      <c r="DNM16" s="154"/>
      <c r="DNN16" s="154"/>
      <c r="DNO16" s="154"/>
      <c r="DNP16" s="154"/>
      <c r="DNQ16" s="154"/>
      <c r="DNR16" s="154"/>
      <c r="DNS16" s="154"/>
      <c r="DNT16" s="154"/>
      <c r="DNU16" s="154"/>
      <c r="DNV16" s="154"/>
      <c r="DNW16" s="154"/>
      <c r="DNX16" s="154"/>
      <c r="DNY16" s="154"/>
      <c r="DNZ16" s="154"/>
      <c r="DOA16" s="154"/>
      <c r="DOB16" s="154"/>
      <c r="DOC16" s="154"/>
      <c r="DOD16" s="154"/>
      <c r="DOE16" s="154"/>
      <c r="DOF16" s="154"/>
      <c r="DOG16" s="154"/>
      <c r="DOH16" s="154"/>
      <c r="DOI16" s="154"/>
      <c r="DOJ16" s="154"/>
      <c r="DOK16" s="154"/>
      <c r="DOL16" s="154"/>
      <c r="DOM16" s="154"/>
      <c r="DON16" s="154"/>
      <c r="DOO16" s="154"/>
      <c r="DOP16" s="154"/>
      <c r="DOQ16" s="154"/>
      <c r="DOR16" s="154"/>
      <c r="DOS16" s="154"/>
      <c r="DOT16" s="154"/>
      <c r="DOU16" s="154"/>
      <c r="DOV16" s="154"/>
      <c r="DOW16" s="154"/>
      <c r="DOX16" s="154"/>
      <c r="DOY16" s="154"/>
      <c r="DOZ16" s="154"/>
      <c r="DPA16" s="154"/>
      <c r="DPB16" s="154"/>
      <c r="DPC16" s="154"/>
      <c r="DPD16" s="154"/>
      <c r="DPE16" s="154"/>
      <c r="DPF16" s="154"/>
      <c r="DPG16" s="154"/>
      <c r="DPH16" s="154"/>
      <c r="DPI16" s="154"/>
      <c r="DPJ16" s="154"/>
      <c r="DPK16" s="154"/>
      <c r="DPL16" s="154"/>
      <c r="DPM16" s="154"/>
      <c r="DPN16" s="154"/>
      <c r="DPO16" s="154"/>
      <c r="DPP16" s="154"/>
      <c r="DPQ16" s="154"/>
      <c r="DPR16" s="154"/>
      <c r="DPS16" s="154"/>
      <c r="DPT16" s="154"/>
      <c r="DPU16" s="154"/>
      <c r="DPV16" s="154"/>
      <c r="DPW16" s="154"/>
      <c r="DPX16" s="154"/>
      <c r="DPY16" s="154"/>
      <c r="DPZ16" s="154"/>
      <c r="DQA16" s="154"/>
      <c r="DQB16" s="154"/>
      <c r="DQC16" s="154"/>
      <c r="DQD16" s="154"/>
      <c r="DQE16" s="154"/>
      <c r="DQF16" s="154"/>
      <c r="DQG16" s="154"/>
      <c r="DQH16" s="154"/>
      <c r="DQI16" s="154"/>
      <c r="DQJ16" s="154"/>
      <c r="DQK16" s="154"/>
      <c r="DQL16" s="154"/>
      <c r="DQM16" s="154"/>
      <c r="DQN16" s="154"/>
      <c r="DQO16" s="154"/>
      <c r="DQP16" s="154"/>
      <c r="DQQ16" s="154"/>
      <c r="DQR16" s="154"/>
      <c r="DQS16" s="154"/>
      <c r="DQT16" s="154"/>
      <c r="DQU16" s="154"/>
      <c r="DQV16" s="154"/>
      <c r="DQW16" s="154"/>
      <c r="DQX16" s="154"/>
      <c r="DQY16" s="154"/>
      <c r="DQZ16" s="154"/>
      <c r="DRA16" s="154"/>
      <c r="DRB16" s="154"/>
      <c r="DRC16" s="154"/>
      <c r="DRD16" s="154"/>
      <c r="DRE16" s="154"/>
      <c r="DRF16" s="154"/>
      <c r="DRG16" s="154"/>
      <c r="DRH16" s="154"/>
      <c r="DRI16" s="154"/>
      <c r="DRJ16" s="154"/>
      <c r="DRK16" s="154"/>
      <c r="DRL16" s="154"/>
      <c r="DRM16" s="154"/>
      <c r="DRN16" s="154"/>
      <c r="DRO16" s="154"/>
      <c r="DRP16" s="154"/>
      <c r="DRQ16" s="154"/>
      <c r="DRR16" s="154"/>
      <c r="DRS16" s="154"/>
      <c r="DRT16" s="154"/>
      <c r="DRU16" s="154"/>
      <c r="DRV16" s="154"/>
      <c r="DRW16" s="154"/>
      <c r="DRX16" s="154"/>
      <c r="DRY16" s="154"/>
      <c r="DRZ16" s="154"/>
      <c r="DSA16" s="154"/>
      <c r="DSB16" s="154"/>
      <c r="DSC16" s="154"/>
      <c r="DSD16" s="154"/>
      <c r="DSE16" s="154"/>
      <c r="DSF16" s="154"/>
      <c r="DSG16" s="154"/>
      <c r="DSH16" s="154"/>
      <c r="DSI16" s="154"/>
      <c r="DSJ16" s="154"/>
      <c r="DSK16" s="154"/>
      <c r="DSL16" s="154"/>
      <c r="DSM16" s="154"/>
      <c r="DSN16" s="154"/>
      <c r="DSO16" s="154"/>
      <c r="DSP16" s="154"/>
      <c r="DSQ16" s="154"/>
      <c r="DSR16" s="154"/>
      <c r="DSS16" s="154"/>
      <c r="DST16" s="154"/>
      <c r="DSU16" s="154"/>
      <c r="DSV16" s="154"/>
      <c r="DSW16" s="154"/>
      <c r="DSX16" s="154"/>
      <c r="DSY16" s="154"/>
      <c r="DSZ16" s="154"/>
      <c r="DTA16" s="154"/>
      <c r="DTB16" s="154"/>
      <c r="DTC16" s="154"/>
      <c r="DTD16" s="154"/>
      <c r="DTE16" s="154"/>
      <c r="DTF16" s="154"/>
      <c r="DTG16" s="154"/>
      <c r="DTH16" s="154"/>
      <c r="DTI16" s="154"/>
      <c r="DTJ16" s="154"/>
      <c r="DTK16" s="154"/>
      <c r="DTL16" s="154"/>
      <c r="DTM16" s="154"/>
      <c r="DTN16" s="154"/>
      <c r="DTO16" s="154"/>
      <c r="DTP16" s="154"/>
      <c r="DTQ16" s="154"/>
      <c r="DTR16" s="154"/>
      <c r="DTS16" s="154"/>
      <c r="DTT16" s="154"/>
      <c r="DTU16" s="154"/>
      <c r="DTV16" s="154"/>
      <c r="DTW16" s="154"/>
      <c r="DTX16" s="154"/>
      <c r="DTY16" s="154"/>
      <c r="DTZ16" s="154"/>
      <c r="DUA16" s="154"/>
      <c r="DUB16" s="154"/>
      <c r="DUC16" s="154"/>
      <c r="DUD16" s="154"/>
      <c r="DUE16" s="154"/>
      <c r="DUF16" s="154"/>
      <c r="DUG16" s="154"/>
      <c r="DUH16" s="154"/>
      <c r="DUI16" s="154"/>
      <c r="DUJ16" s="154"/>
      <c r="DUK16" s="154"/>
      <c r="DUL16" s="154"/>
      <c r="DUM16" s="154"/>
      <c r="DUN16" s="154"/>
      <c r="DUO16" s="154"/>
      <c r="DUP16" s="154"/>
      <c r="DUQ16" s="154"/>
      <c r="DUR16" s="154"/>
      <c r="DUS16" s="154"/>
      <c r="DUT16" s="154"/>
      <c r="DUU16" s="154"/>
      <c r="DUV16" s="154"/>
      <c r="DUW16" s="154"/>
      <c r="DUX16" s="154"/>
      <c r="DUY16" s="154"/>
      <c r="DUZ16" s="154"/>
      <c r="DVA16" s="154"/>
      <c r="DVB16" s="154"/>
      <c r="DVC16" s="154"/>
      <c r="DVD16" s="154"/>
      <c r="DVE16" s="154"/>
      <c r="DVF16" s="154"/>
      <c r="DVG16" s="154"/>
      <c r="DVH16" s="154"/>
      <c r="DVI16" s="154"/>
      <c r="DVJ16" s="154"/>
      <c r="DVK16" s="154"/>
      <c r="DVL16" s="154"/>
      <c r="DVM16" s="154"/>
      <c r="DVN16" s="154"/>
      <c r="DVO16" s="154"/>
      <c r="DVP16" s="154"/>
      <c r="DVQ16" s="154"/>
      <c r="DVR16" s="154"/>
      <c r="DVS16" s="154"/>
      <c r="DVT16" s="154"/>
      <c r="DVU16" s="154"/>
      <c r="DVV16" s="154"/>
      <c r="DVW16" s="154"/>
      <c r="DVX16" s="154"/>
      <c r="DVY16" s="154"/>
      <c r="DVZ16" s="154"/>
      <c r="DWA16" s="154"/>
      <c r="DWB16" s="154"/>
      <c r="DWC16" s="154"/>
      <c r="DWD16" s="154"/>
      <c r="DWE16" s="154"/>
      <c r="DWF16" s="154"/>
      <c r="DWG16" s="154"/>
      <c r="DWH16" s="154"/>
      <c r="DWI16" s="154"/>
      <c r="DWJ16" s="154"/>
      <c r="DWK16" s="154"/>
      <c r="DWL16" s="154"/>
      <c r="DWM16" s="154"/>
      <c r="DWN16" s="154"/>
      <c r="DWO16" s="154"/>
      <c r="DWP16" s="154"/>
      <c r="DWQ16" s="154"/>
      <c r="DWR16" s="154"/>
      <c r="DWS16" s="154"/>
      <c r="DWT16" s="154"/>
      <c r="DWU16" s="154"/>
      <c r="DWV16" s="154"/>
      <c r="DWW16" s="154"/>
      <c r="DWX16" s="154"/>
      <c r="DWY16" s="154"/>
      <c r="DWZ16" s="154"/>
      <c r="DXA16" s="154"/>
      <c r="DXB16" s="154"/>
      <c r="DXC16" s="154"/>
      <c r="DXD16" s="154"/>
      <c r="DXE16" s="154"/>
      <c r="DXF16" s="154"/>
      <c r="DXG16" s="154"/>
      <c r="DXH16" s="154"/>
      <c r="DXI16" s="154"/>
      <c r="DXJ16" s="154"/>
      <c r="DXK16" s="154"/>
      <c r="DXL16" s="154"/>
      <c r="DXM16" s="154"/>
      <c r="DXN16" s="154"/>
      <c r="DXO16" s="154"/>
      <c r="DXP16" s="154"/>
      <c r="DXQ16" s="154"/>
      <c r="DXR16" s="154"/>
      <c r="DXS16" s="154"/>
      <c r="DXT16" s="154"/>
      <c r="DXU16" s="154"/>
      <c r="DXV16" s="154"/>
      <c r="DXW16" s="154"/>
      <c r="DXX16" s="154"/>
      <c r="DXY16" s="154"/>
      <c r="DXZ16" s="154"/>
      <c r="DYA16" s="154"/>
      <c r="DYB16" s="154"/>
      <c r="DYC16" s="154"/>
      <c r="DYD16" s="154"/>
      <c r="DYE16" s="154"/>
      <c r="DYF16" s="154"/>
      <c r="DYG16" s="154"/>
      <c r="DYH16" s="154"/>
      <c r="DYI16" s="154"/>
      <c r="DYJ16" s="154"/>
      <c r="DYK16" s="154"/>
      <c r="DYL16" s="154"/>
      <c r="DYM16" s="154"/>
      <c r="DYN16" s="154"/>
      <c r="DYO16" s="154"/>
      <c r="DYP16" s="154"/>
      <c r="DYQ16" s="154"/>
      <c r="DYR16" s="154"/>
      <c r="DYS16" s="154"/>
      <c r="DYT16" s="154"/>
      <c r="DYU16" s="154"/>
      <c r="DYV16" s="154"/>
      <c r="DYW16" s="154"/>
      <c r="DYX16" s="154"/>
      <c r="DYY16" s="154"/>
      <c r="DYZ16" s="154"/>
      <c r="DZA16" s="154"/>
      <c r="DZB16" s="154"/>
      <c r="DZC16" s="154"/>
      <c r="DZD16" s="154"/>
      <c r="DZE16" s="154"/>
      <c r="DZF16" s="154"/>
      <c r="DZG16" s="154"/>
      <c r="DZH16" s="154"/>
      <c r="DZI16" s="154"/>
      <c r="DZJ16" s="154"/>
      <c r="DZK16" s="154"/>
      <c r="DZL16" s="154"/>
      <c r="DZM16" s="154"/>
      <c r="DZN16" s="154"/>
      <c r="DZO16" s="154"/>
      <c r="DZP16" s="154"/>
      <c r="DZQ16" s="154"/>
      <c r="DZR16" s="154"/>
      <c r="DZS16" s="154"/>
      <c r="DZT16" s="154"/>
      <c r="DZU16" s="154"/>
      <c r="DZV16" s="154"/>
      <c r="DZW16" s="154"/>
      <c r="DZX16" s="154"/>
      <c r="DZY16" s="154"/>
      <c r="DZZ16" s="154"/>
      <c r="EAA16" s="154"/>
      <c r="EAB16" s="154"/>
      <c r="EAC16" s="154"/>
      <c r="EAD16" s="154"/>
      <c r="EAE16" s="154"/>
      <c r="EAF16" s="154"/>
      <c r="EAG16" s="154"/>
      <c r="EAH16" s="154"/>
      <c r="EAI16" s="154"/>
      <c r="EAJ16" s="154"/>
      <c r="EAK16" s="154"/>
      <c r="EAL16" s="154"/>
      <c r="EAM16" s="154"/>
      <c r="EAN16" s="154"/>
      <c r="EAO16" s="154"/>
      <c r="EAP16" s="154"/>
      <c r="EAQ16" s="154"/>
      <c r="EAR16" s="154"/>
      <c r="EAS16" s="154"/>
      <c r="EAT16" s="154"/>
      <c r="EAU16" s="154"/>
      <c r="EAV16" s="154"/>
      <c r="EAW16" s="154"/>
      <c r="EAX16" s="154"/>
      <c r="EAY16" s="154"/>
      <c r="EAZ16" s="154"/>
      <c r="EBA16" s="154"/>
      <c r="EBB16" s="154"/>
      <c r="EBC16" s="154"/>
      <c r="EBD16" s="154"/>
      <c r="EBE16" s="154"/>
      <c r="EBF16" s="154"/>
      <c r="EBG16" s="154"/>
      <c r="EBH16" s="154"/>
      <c r="EBI16" s="154"/>
      <c r="EBJ16" s="154"/>
      <c r="EBK16" s="154"/>
      <c r="EBL16" s="154"/>
      <c r="EBM16" s="154"/>
      <c r="EBN16" s="154"/>
      <c r="EBO16" s="154"/>
      <c r="EBP16" s="154"/>
      <c r="EBQ16" s="154"/>
      <c r="EBR16" s="154"/>
      <c r="EBS16" s="154"/>
      <c r="EBT16" s="154"/>
      <c r="EBU16" s="154"/>
      <c r="EBV16" s="154"/>
      <c r="EBW16" s="154"/>
      <c r="EBX16" s="154"/>
      <c r="EBY16" s="154"/>
      <c r="EBZ16" s="154"/>
      <c r="ECA16" s="154"/>
      <c r="ECB16" s="154"/>
      <c r="ECC16" s="154"/>
      <c r="ECD16" s="154"/>
      <c r="ECE16" s="154"/>
      <c r="ECF16" s="154"/>
      <c r="ECG16" s="154"/>
      <c r="ECH16" s="154"/>
      <c r="ECI16" s="154"/>
      <c r="ECJ16" s="154"/>
      <c r="ECK16" s="154"/>
      <c r="ECL16" s="154"/>
      <c r="ECM16" s="154"/>
      <c r="ECN16" s="154"/>
      <c r="ECO16" s="154"/>
      <c r="ECP16" s="154"/>
      <c r="ECQ16" s="154"/>
      <c r="ECR16" s="154"/>
      <c r="ECS16" s="154"/>
      <c r="ECT16" s="154"/>
      <c r="ECU16" s="154"/>
      <c r="ECV16" s="154"/>
      <c r="ECW16" s="154"/>
      <c r="ECX16" s="154"/>
      <c r="ECY16" s="154"/>
      <c r="ECZ16" s="154"/>
      <c r="EDA16" s="154"/>
      <c r="EDB16" s="154"/>
      <c r="EDC16" s="154"/>
      <c r="EDD16" s="154"/>
      <c r="EDE16" s="154"/>
      <c r="EDF16" s="154"/>
      <c r="EDG16" s="154"/>
      <c r="EDH16" s="154"/>
      <c r="EDI16" s="154"/>
      <c r="EDJ16" s="154"/>
      <c r="EDK16" s="154"/>
      <c r="EDL16" s="154"/>
      <c r="EDM16" s="154"/>
      <c r="EDN16" s="154"/>
      <c r="EDO16" s="154"/>
      <c r="EDP16" s="154"/>
      <c r="EDQ16" s="154"/>
      <c r="EDR16" s="154"/>
      <c r="EDS16" s="154"/>
      <c r="EDT16" s="154"/>
      <c r="EDU16" s="154"/>
      <c r="EDV16" s="154"/>
      <c r="EDW16" s="154"/>
      <c r="EDX16" s="154"/>
      <c r="EDY16" s="154"/>
      <c r="EDZ16" s="154"/>
      <c r="EEA16" s="154"/>
      <c r="EEB16" s="154"/>
      <c r="EEC16" s="154"/>
      <c r="EED16" s="154"/>
      <c r="EEE16" s="154"/>
      <c r="EEF16" s="154"/>
      <c r="EEG16" s="154"/>
      <c r="EEH16" s="154"/>
      <c r="EEI16" s="154"/>
      <c r="EEJ16" s="154"/>
      <c r="EEK16" s="154"/>
      <c r="EEL16" s="154"/>
      <c r="EEM16" s="154"/>
      <c r="EEN16" s="154"/>
      <c r="EEO16" s="154"/>
      <c r="EEP16" s="154"/>
      <c r="EEQ16" s="154"/>
      <c r="EER16" s="154"/>
      <c r="EES16" s="154"/>
      <c r="EET16" s="154"/>
      <c r="EEU16" s="154"/>
      <c r="EEV16" s="154"/>
      <c r="EEW16" s="154"/>
      <c r="EEX16" s="154"/>
      <c r="EEY16" s="154"/>
      <c r="EEZ16" s="154"/>
      <c r="EFA16" s="154"/>
      <c r="EFB16" s="154"/>
      <c r="EFC16" s="154"/>
      <c r="EFD16" s="154"/>
      <c r="EFE16" s="154"/>
      <c r="EFF16" s="154"/>
      <c r="EFG16" s="154"/>
      <c r="EFH16" s="154"/>
      <c r="EFI16" s="154"/>
      <c r="EFJ16" s="154"/>
      <c r="EFK16" s="154"/>
      <c r="EFL16" s="154"/>
      <c r="EFM16" s="154"/>
      <c r="EFN16" s="154"/>
      <c r="EFO16" s="154"/>
      <c r="EFP16" s="154"/>
      <c r="EFQ16" s="154"/>
      <c r="EFR16" s="154"/>
      <c r="EFS16" s="154"/>
      <c r="EFT16" s="154"/>
      <c r="EFU16" s="154"/>
      <c r="EFV16" s="154"/>
      <c r="EFW16" s="154"/>
      <c r="EFX16" s="154"/>
      <c r="EFY16" s="154"/>
      <c r="EFZ16" s="154"/>
      <c r="EGA16" s="154"/>
      <c r="EGB16" s="154"/>
      <c r="EGC16" s="154"/>
      <c r="EGD16" s="154"/>
      <c r="EGE16" s="154"/>
      <c r="EGF16" s="154"/>
      <c r="EGG16" s="154"/>
      <c r="EGH16" s="154"/>
      <c r="EGI16" s="154"/>
      <c r="EGJ16" s="154"/>
      <c r="EGK16" s="154"/>
      <c r="EGL16" s="154"/>
      <c r="EGM16" s="154"/>
      <c r="EGN16" s="154"/>
      <c r="EGO16" s="154"/>
      <c r="EGP16" s="154"/>
      <c r="EGQ16" s="154"/>
      <c r="EGR16" s="154"/>
      <c r="EGS16" s="154"/>
      <c r="EGT16" s="154"/>
      <c r="EGU16" s="154"/>
      <c r="EGV16" s="154"/>
      <c r="EGW16" s="154"/>
      <c r="EGX16" s="154"/>
      <c r="EGY16" s="154"/>
      <c r="EGZ16" s="154"/>
      <c r="EHA16" s="154"/>
      <c r="EHB16" s="154"/>
      <c r="EHC16" s="154"/>
      <c r="EHD16" s="154"/>
      <c r="EHE16" s="154"/>
      <c r="EHF16" s="154"/>
      <c r="EHG16" s="154"/>
      <c r="EHH16" s="154"/>
      <c r="EHI16" s="154"/>
      <c r="EHJ16" s="154"/>
      <c r="EHK16" s="154"/>
      <c r="EHL16" s="154"/>
      <c r="EHM16" s="154"/>
      <c r="EHN16" s="154"/>
      <c r="EHO16" s="154"/>
      <c r="EHP16" s="154"/>
      <c r="EHQ16" s="154"/>
      <c r="EHR16" s="154"/>
      <c r="EHS16" s="154"/>
      <c r="EHT16" s="154"/>
      <c r="EHU16" s="154"/>
      <c r="EHV16" s="154"/>
      <c r="EHW16" s="154"/>
      <c r="EHX16" s="154"/>
      <c r="EHY16" s="154"/>
      <c r="EHZ16" s="154"/>
      <c r="EIA16" s="154"/>
      <c r="EIB16" s="154"/>
      <c r="EIC16" s="154"/>
      <c r="EID16" s="154"/>
      <c r="EIE16" s="154"/>
      <c r="EIF16" s="154"/>
      <c r="EIG16" s="154"/>
      <c r="EIH16" s="154"/>
      <c r="EII16" s="154"/>
      <c r="EIJ16" s="154"/>
      <c r="EIK16" s="154"/>
      <c r="EIL16" s="154"/>
      <c r="EIM16" s="154"/>
      <c r="EIN16" s="154"/>
      <c r="EIO16" s="154"/>
      <c r="EIP16" s="154"/>
      <c r="EIQ16" s="154"/>
      <c r="EIR16" s="154"/>
      <c r="EIS16" s="154"/>
      <c r="EIT16" s="154"/>
      <c r="EIU16" s="154"/>
      <c r="EIV16" s="154"/>
      <c r="EIW16" s="154"/>
      <c r="EIX16" s="154"/>
      <c r="EIY16" s="154"/>
      <c r="EIZ16" s="154"/>
      <c r="EJA16" s="154"/>
      <c r="EJB16" s="154"/>
      <c r="EJC16" s="154"/>
      <c r="EJD16" s="154"/>
      <c r="EJE16" s="154"/>
      <c r="EJF16" s="154"/>
      <c r="EJG16" s="154"/>
      <c r="EJH16" s="154"/>
      <c r="EJI16" s="154"/>
      <c r="EJJ16" s="154"/>
      <c r="EJK16" s="154"/>
      <c r="EJL16" s="154"/>
      <c r="EJM16" s="154"/>
      <c r="EJN16" s="154"/>
      <c r="EJO16" s="154"/>
      <c r="EJP16" s="154"/>
      <c r="EJQ16" s="154"/>
      <c r="EJR16" s="154"/>
      <c r="EJS16" s="154"/>
      <c r="EJT16" s="154"/>
      <c r="EJU16" s="154"/>
      <c r="EJV16" s="154"/>
      <c r="EJW16" s="154"/>
      <c r="EJX16" s="154"/>
      <c r="EJY16" s="154"/>
      <c r="EJZ16" s="154"/>
      <c r="EKA16" s="154"/>
      <c r="EKB16" s="154"/>
      <c r="EKC16" s="154"/>
      <c r="EKD16" s="154"/>
      <c r="EKE16" s="154"/>
      <c r="EKF16" s="154"/>
      <c r="EKG16" s="154"/>
      <c r="EKH16" s="154"/>
      <c r="EKI16" s="154"/>
      <c r="EKJ16" s="154"/>
      <c r="EKK16" s="154"/>
      <c r="EKL16" s="154"/>
      <c r="EKM16" s="154"/>
      <c r="EKN16" s="154"/>
      <c r="EKO16" s="154"/>
      <c r="EKP16" s="154"/>
      <c r="EKQ16" s="154"/>
      <c r="EKR16" s="154"/>
      <c r="EKS16" s="154"/>
      <c r="EKT16" s="154"/>
      <c r="EKU16" s="154"/>
      <c r="EKV16" s="154"/>
      <c r="EKW16" s="154"/>
      <c r="EKX16" s="154"/>
      <c r="EKY16" s="154"/>
      <c r="EKZ16" s="154"/>
      <c r="ELA16" s="154"/>
      <c r="ELB16" s="154"/>
      <c r="ELC16" s="154"/>
      <c r="ELD16" s="154"/>
      <c r="ELE16" s="154"/>
      <c r="ELF16" s="154"/>
      <c r="ELG16" s="154"/>
      <c r="ELH16" s="154"/>
      <c r="ELI16" s="154"/>
      <c r="ELJ16" s="154"/>
      <c r="ELK16" s="154"/>
      <c r="ELL16" s="154"/>
      <c r="ELM16" s="154"/>
      <c r="ELN16" s="154"/>
      <c r="ELO16" s="154"/>
      <c r="ELP16" s="154"/>
      <c r="ELQ16" s="154"/>
      <c r="ELR16" s="154"/>
      <c r="ELS16" s="154"/>
      <c r="ELT16" s="154"/>
      <c r="ELU16" s="154"/>
      <c r="ELV16" s="154"/>
      <c r="ELW16" s="154"/>
      <c r="ELX16" s="154"/>
      <c r="ELY16" s="154"/>
      <c r="ELZ16" s="154"/>
      <c r="EMA16" s="154"/>
      <c r="EMB16" s="154"/>
      <c r="EMC16" s="154"/>
      <c r="EMD16" s="154"/>
      <c r="EME16" s="154"/>
      <c r="EMF16" s="154"/>
      <c r="EMG16" s="154"/>
      <c r="EMH16" s="154"/>
      <c r="EMI16" s="154"/>
      <c r="EMJ16" s="154"/>
      <c r="EMK16" s="154"/>
      <c r="EML16" s="154"/>
      <c r="EMM16" s="154"/>
      <c r="EMN16" s="154"/>
      <c r="EMO16" s="154"/>
      <c r="EMP16" s="154"/>
      <c r="EMQ16" s="154"/>
      <c r="EMR16" s="154"/>
      <c r="EMS16" s="154"/>
      <c r="EMT16" s="154"/>
      <c r="EMU16" s="154"/>
      <c r="EMV16" s="154"/>
      <c r="EMW16" s="154"/>
      <c r="EMX16" s="154"/>
      <c r="EMY16" s="154"/>
      <c r="EMZ16" s="154"/>
      <c r="ENA16" s="154"/>
      <c r="ENB16" s="154"/>
      <c r="ENC16" s="154"/>
      <c r="END16" s="154"/>
      <c r="ENE16" s="154"/>
      <c r="ENF16" s="154"/>
      <c r="ENG16" s="154"/>
      <c r="ENH16" s="154"/>
      <c r="ENI16" s="154"/>
      <c r="ENJ16" s="154"/>
      <c r="ENK16" s="154"/>
      <c r="ENL16" s="154"/>
      <c r="ENM16" s="154"/>
      <c r="ENN16" s="154"/>
      <c r="ENO16" s="154"/>
      <c r="ENP16" s="154"/>
      <c r="ENQ16" s="154"/>
      <c r="ENR16" s="154"/>
      <c r="ENS16" s="154"/>
      <c r="ENT16" s="154"/>
      <c r="ENU16" s="154"/>
      <c r="ENV16" s="154"/>
      <c r="ENW16" s="154"/>
      <c r="ENX16" s="154"/>
      <c r="ENY16" s="154"/>
      <c r="ENZ16" s="154"/>
      <c r="EOA16" s="154"/>
      <c r="EOB16" s="154"/>
      <c r="EOC16" s="154"/>
      <c r="EOD16" s="154"/>
      <c r="EOE16" s="154"/>
      <c r="EOF16" s="154"/>
      <c r="EOG16" s="154"/>
      <c r="EOH16" s="154"/>
      <c r="EOI16" s="154"/>
      <c r="EOJ16" s="154"/>
      <c r="EOK16" s="154"/>
      <c r="EOL16" s="154"/>
      <c r="EOM16" s="154"/>
      <c r="EON16" s="154"/>
      <c r="EOO16" s="154"/>
      <c r="EOP16" s="154"/>
      <c r="EOQ16" s="154"/>
      <c r="EOR16" s="154"/>
      <c r="EOS16" s="154"/>
      <c r="EOT16" s="154"/>
      <c r="EOU16" s="154"/>
      <c r="EOV16" s="154"/>
      <c r="EOW16" s="154"/>
      <c r="EOX16" s="154"/>
      <c r="EOY16" s="154"/>
      <c r="EOZ16" s="154"/>
      <c r="EPA16" s="154"/>
      <c r="EPB16" s="154"/>
      <c r="EPC16" s="154"/>
      <c r="EPD16" s="154"/>
      <c r="EPE16" s="154"/>
      <c r="EPF16" s="154"/>
      <c r="EPG16" s="154"/>
      <c r="EPH16" s="154"/>
      <c r="EPI16" s="154"/>
      <c r="EPJ16" s="154"/>
      <c r="EPK16" s="154"/>
      <c r="EPL16" s="154"/>
      <c r="EPM16" s="154"/>
      <c r="EPN16" s="154"/>
      <c r="EPO16" s="154"/>
      <c r="EPP16" s="154"/>
      <c r="EPQ16" s="154"/>
      <c r="EPR16" s="154"/>
      <c r="EPS16" s="154"/>
      <c r="EPT16" s="154"/>
      <c r="EPU16" s="154"/>
      <c r="EPV16" s="154"/>
      <c r="EPW16" s="154"/>
      <c r="EPX16" s="154"/>
      <c r="EPY16" s="154"/>
      <c r="EPZ16" s="154"/>
      <c r="EQA16" s="154"/>
      <c r="EQB16" s="154"/>
      <c r="EQC16" s="154"/>
      <c r="EQD16" s="154"/>
      <c r="EQE16" s="154"/>
      <c r="EQF16" s="154"/>
      <c r="EQG16" s="154"/>
      <c r="EQH16" s="154"/>
      <c r="EQI16" s="154"/>
      <c r="EQJ16" s="154"/>
      <c r="EQK16" s="154"/>
      <c r="EQL16" s="154"/>
      <c r="EQM16" s="154"/>
      <c r="EQN16" s="154"/>
      <c r="EQO16" s="154"/>
      <c r="EQP16" s="154"/>
      <c r="EQQ16" s="154"/>
      <c r="EQR16" s="154"/>
      <c r="EQS16" s="154"/>
      <c r="EQT16" s="154"/>
      <c r="EQU16" s="154"/>
      <c r="EQV16" s="154"/>
      <c r="EQW16" s="154"/>
      <c r="EQX16" s="154"/>
      <c r="EQY16" s="154"/>
      <c r="EQZ16" s="154"/>
      <c r="ERA16" s="154"/>
      <c r="ERB16" s="154"/>
      <c r="ERC16" s="154"/>
      <c r="ERD16" s="154"/>
      <c r="ERE16" s="154"/>
      <c r="ERF16" s="154"/>
      <c r="ERG16" s="154"/>
      <c r="ERH16" s="154"/>
      <c r="ERI16" s="154"/>
      <c r="ERJ16" s="154"/>
      <c r="ERK16" s="154"/>
      <c r="ERL16" s="154"/>
      <c r="ERM16" s="154"/>
      <c r="ERN16" s="154"/>
      <c r="ERO16" s="154"/>
      <c r="ERP16" s="154"/>
      <c r="ERQ16" s="154"/>
      <c r="ERR16" s="154"/>
      <c r="ERS16" s="154"/>
      <c r="ERT16" s="154"/>
      <c r="ERU16" s="154"/>
      <c r="ERV16" s="154"/>
      <c r="ERW16" s="154"/>
      <c r="ERX16" s="154"/>
      <c r="ERY16" s="154"/>
      <c r="ERZ16" s="154"/>
      <c r="ESA16" s="154"/>
      <c r="ESB16" s="154"/>
      <c r="ESC16" s="154"/>
      <c r="ESD16" s="154"/>
      <c r="ESE16" s="154"/>
      <c r="ESF16" s="154"/>
      <c r="ESG16" s="154"/>
      <c r="ESH16" s="154"/>
      <c r="ESI16" s="154"/>
      <c r="ESJ16" s="154"/>
      <c r="ESK16" s="154"/>
      <c r="ESL16" s="154"/>
      <c r="ESM16" s="154"/>
      <c r="ESN16" s="154"/>
      <c r="ESO16" s="154"/>
      <c r="ESP16" s="154"/>
      <c r="ESQ16" s="154"/>
      <c r="ESR16" s="154"/>
      <c r="ESS16" s="154"/>
      <c r="EST16" s="154"/>
      <c r="ESU16" s="154"/>
      <c r="ESV16" s="154"/>
      <c r="ESW16" s="154"/>
      <c r="ESX16" s="154"/>
      <c r="ESY16" s="154"/>
      <c r="ESZ16" s="154"/>
      <c r="ETA16" s="154"/>
      <c r="ETB16" s="154"/>
      <c r="ETC16" s="154"/>
      <c r="ETD16" s="154"/>
      <c r="ETE16" s="154"/>
      <c r="ETF16" s="154"/>
      <c r="ETG16" s="154"/>
      <c r="ETH16" s="154"/>
      <c r="ETI16" s="154"/>
      <c r="ETJ16" s="154"/>
      <c r="ETK16" s="154"/>
      <c r="ETL16" s="154"/>
      <c r="ETM16" s="154"/>
      <c r="ETN16" s="154"/>
      <c r="ETO16" s="154"/>
      <c r="ETP16" s="154"/>
      <c r="ETQ16" s="154"/>
      <c r="ETR16" s="154"/>
      <c r="ETS16" s="154"/>
      <c r="ETT16" s="154"/>
      <c r="ETU16" s="154"/>
      <c r="ETV16" s="154"/>
      <c r="ETW16" s="154"/>
      <c r="ETX16" s="154"/>
      <c r="ETY16" s="154"/>
      <c r="ETZ16" s="154"/>
      <c r="EUA16" s="154"/>
      <c r="EUB16" s="154"/>
      <c r="EUC16" s="154"/>
      <c r="EUD16" s="154"/>
      <c r="EUE16" s="154"/>
      <c r="EUF16" s="154"/>
      <c r="EUG16" s="154"/>
      <c r="EUH16" s="154"/>
      <c r="EUI16" s="154"/>
      <c r="EUJ16" s="154"/>
      <c r="EUK16" s="154"/>
      <c r="EUL16" s="154"/>
      <c r="EUM16" s="154"/>
      <c r="EUN16" s="154"/>
      <c r="EUO16" s="154"/>
      <c r="EUP16" s="154"/>
      <c r="EUQ16" s="154"/>
      <c r="EUR16" s="154"/>
      <c r="EUS16" s="154"/>
      <c r="EUT16" s="154"/>
      <c r="EUU16" s="154"/>
      <c r="EUV16" s="154"/>
      <c r="EUW16" s="154"/>
      <c r="EUX16" s="154"/>
      <c r="EUY16" s="154"/>
      <c r="EUZ16" s="154"/>
      <c r="EVA16" s="154"/>
      <c r="EVB16" s="154"/>
      <c r="EVC16" s="154"/>
      <c r="EVD16" s="154"/>
      <c r="EVE16" s="154"/>
      <c r="EVF16" s="154"/>
      <c r="EVG16" s="154"/>
      <c r="EVH16" s="154"/>
      <c r="EVI16" s="154"/>
      <c r="EVJ16" s="154"/>
      <c r="EVK16" s="154"/>
      <c r="EVL16" s="154"/>
      <c r="EVM16" s="154"/>
      <c r="EVN16" s="154"/>
      <c r="EVO16" s="154"/>
      <c r="EVP16" s="154"/>
      <c r="EVQ16" s="154"/>
      <c r="EVR16" s="154"/>
      <c r="EVS16" s="154"/>
      <c r="EVT16" s="154"/>
      <c r="EVU16" s="154"/>
      <c r="EVV16" s="154"/>
      <c r="EVW16" s="154"/>
      <c r="EVX16" s="154"/>
      <c r="EVY16" s="154"/>
      <c r="EVZ16" s="154"/>
      <c r="EWA16" s="154"/>
      <c r="EWB16" s="154"/>
      <c r="EWC16" s="154"/>
      <c r="EWD16" s="154"/>
      <c r="EWE16" s="154"/>
      <c r="EWF16" s="154"/>
      <c r="EWG16" s="154"/>
      <c r="EWH16" s="154"/>
      <c r="EWI16" s="154"/>
      <c r="EWJ16" s="154"/>
      <c r="EWK16" s="154"/>
      <c r="EWL16" s="154"/>
      <c r="EWM16" s="154"/>
      <c r="EWN16" s="154"/>
      <c r="EWO16" s="154"/>
      <c r="EWP16" s="154"/>
      <c r="EWQ16" s="154"/>
      <c r="EWR16" s="154"/>
      <c r="EWS16" s="154"/>
      <c r="EWT16" s="154"/>
      <c r="EWU16" s="154"/>
      <c r="EWV16" s="154"/>
      <c r="EWW16" s="154"/>
      <c r="EWX16" s="154"/>
      <c r="EWY16" s="154"/>
      <c r="EWZ16" s="154"/>
      <c r="EXA16" s="154"/>
      <c r="EXB16" s="154"/>
      <c r="EXC16" s="154"/>
      <c r="EXD16" s="154"/>
      <c r="EXE16" s="154"/>
      <c r="EXF16" s="154"/>
      <c r="EXG16" s="154"/>
      <c r="EXH16" s="154"/>
      <c r="EXI16" s="154"/>
      <c r="EXJ16" s="154"/>
      <c r="EXK16" s="154"/>
      <c r="EXL16" s="154"/>
      <c r="EXM16" s="154"/>
      <c r="EXN16" s="154"/>
      <c r="EXO16" s="154"/>
      <c r="EXP16" s="154"/>
      <c r="EXQ16" s="154"/>
      <c r="EXR16" s="154"/>
      <c r="EXS16" s="154"/>
      <c r="EXT16" s="154"/>
      <c r="EXU16" s="154"/>
      <c r="EXV16" s="154"/>
      <c r="EXW16" s="154"/>
      <c r="EXX16" s="154"/>
      <c r="EXY16" s="154"/>
      <c r="EXZ16" s="154"/>
      <c r="EYA16" s="154"/>
      <c r="EYB16" s="154"/>
      <c r="EYC16" s="154"/>
      <c r="EYD16" s="154"/>
      <c r="EYE16" s="154"/>
      <c r="EYF16" s="154"/>
      <c r="EYG16" s="154"/>
      <c r="EYH16" s="154"/>
      <c r="EYI16" s="154"/>
      <c r="EYJ16" s="154"/>
      <c r="EYK16" s="154"/>
      <c r="EYL16" s="154"/>
      <c r="EYM16" s="154"/>
      <c r="EYN16" s="154"/>
      <c r="EYO16" s="154"/>
      <c r="EYP16" s="154"/>
      <c r="EYQ16" s="154"/>
      <c r="EYR16" s="154"/>
      <c r="EYS16" s="154"/>
      <c r="EYT16" s="154"/>
      <c r="EYU16" s="154"/>
      <c r="EYV16" s="154"/>
      <c r="EYW16" s="154"/>
      <c r="EYX16" s="154"/>
      <c r="EYY16" s="154"/>
      <c r="EYZ16" s="154"/>
      <c r="EZA16" s="154"/>
      <c r="EZB16" s="154"/>
      <c r="EZC16" s="154"/>
      <c r="EZD16" s="154"/>
      <c r="EZE16" s="154"/>
      <c r="EZF16" s="154"/>
      <c r="EZG16" s="154"/>
      <c r="EZH16" s="154"/>
      <c r="EZI16" s="154"/>
      <c r="EZJ16" s="154"/>
      <c r="EZK16" s="154"/>
      <c r="EZL16" s="154"/>
      <c r="EZM16" s="154"/>
      <c r="EZN16" s="154"/>
      <c r="EZO16" s="154"/>
      <c r="EZP16" s="154"/>
      <c r="EZQ16" s="154"/>
      <c r="EZR16" s="154"/>
      <c r="EZS16" s="154"/>
      <c r="EZT16" s="154"/>
      <c r="EZU16" s="154"/>
      <c r="EZV16" s="154"/>
      <c r="EZW16" s="154"/>
      <c r="EZX16" s="154"/>
      <c r="EZY16" s="154"/>
      <c r="EZZ16" s="154"/>
      <c r="FAA16" s="154"/>
      <c r="FAB16" s="154"/>
      <c r="FAC16" s="154"/>
      <c r="FAD16" s="154"/>
      <c r="FAE16" s="154"/>
      <c r="FAF16" s="154"/>
      <c r="FAG16" s="154"/>
      <c r="FAH16" s="154"/>
      <c r="FAI16" s="154"/>
      <c r="FAJ16" s="154"/>
      <c r="FAK16" s="154"/>
      <c r="FAL16" s="154"/>
      <c r="FAM16" s="154"/>
      <c r="FAN16" s="154"/>
      <c r="FAO16" s="154"/>
      <c r="FAP16" s="154"/>
      <c r="FAQ16" s="154"/>
      <c r="FAR16" s="154"/>
      <c r="FAS16" s="154"/>
      <c r="FAT16" s="154"/>
      <c r="FAU16" s="154"/>
      <c r="FAV16" s="154"/>
      <c r="FAW16" s="154"/>
      <c r="FAX16" s="154"/>
      <c r="FAY16" s="154"/>
      <c r="FAZ16" s="154"/>
      <c r="FBA16" s="154"/>
      <c r="FBB16" s="154"/>
      <c r="FBC16" s="154"/>
      <c r="FBD16" s="154"/>
      <c r="FBE16" s="154"/>
      <c r="FBF16" s="154"/>
      <c r="FBG16" s="154"/>
      <c r="FBH16" s="154"/>
      <c r="FBI16" s="154"/>
      <c r="FBJ16" s="154"/>
      <c r="FBK16" s="154"/>
      <c r="FBL16" s="154"/>
      <c r="FBM16" s="154"/>
      <c r="FBN16" s="154"/>
      <c r="FBO16" s="154"/>
      <c r="FBP16" s="154"/>
      <c r="FBQ16" s="154"/>
      <c r="FBR16" s="154"/>
      <c r="FBS16" s="154"/>
      <c r="FBT16" s="154"/>
      <c r="FBU16" s="154"/>
      <c r="FBV16" s="154"/>
      <c r="FBW16" s="154"/>
      <c r="FBX16" s="154"/>
      <c r="FBY16" s="154"/>
      <c r="FBZ16" s="154"/>
      <c r="FCA16" s="154"/>
      <c r="FCB16" s="154"/>
      <c r="FCC16" s="154"/>
      <c r="FCD16" s="154"/>
      <c r="FCE16" s="154"/>
      <c r="FCF16" s="154"/>
      <c r="FCG16" s="154"/>
      <c r="FCH16" s="154"/>
      <c r="FCI16" s="154"/>
      <c r="FCJ16" s="154"/>
      <c r="FCK16" s="154"/>
      <c r="FCL16" s="154"/>
      <c r="FCM16" s="154"/>
      <c r="FCN16" s="154"/>
      <c r="FCO16" s="154"/>
      <c r="FCP16" s="154"/>
      <c r="FCQ16" s="154"/>
      <c r="FCR16" s="154"/>
      <c r="FCS16" s="154"/>
      <c r="FCT16" s="154"/>
      <c r="FCU16" s="154"/>
      <c r="FCV16" s="154"/>
      <c r="FCW16" s="154"/>
      <c r="FCX16" s="154"/>
      <c r="FCY16" s="154"/>
      <c r="FCZ16" s="154"/>
      <c r="FDA16" s="154"/>
      <c r="FDB16" s="154"/>
      <c r="FDC16" s="154"/>
      <c r="FDD16" s="154"/>
      <c r="FDE16" s="154"/>
      <c r="FDF16" s="154"/>
      <c r="FDG16" s="154"/>
      <c r="FDH16" s="154"/>
      <c r="FDI16" s="154"/>
      <c r="FDJ16" s="154"/>
      <c r="FDK16" s="154"/>
      <c r="FDL16" s="154"/>
      <c r="FDM16" s="154"/>
      <c r="FDN16" s="154"/>
      <c r="FDO16" s="154"/>
      <c r="FDP16" s="154"/>
      <c r="FDQ16" s="154"/>
      <c r="FDR16" s="154"/>
      <c r="FDS16" s="154"/>
      <c r="FDT16" s="154"/>
      <c r="FDU16" s="154"/>
      <c r="FDV16" s="154"/>
      <c r="FDW16" s="154"/>
      <c r="FDX16" s="154"/>
      <c r="FDY16" s="154"/>
      <c r="FDZ16" s="154"/>
      <c r="FEA16" s="154"/>
      <c r="FEB16" s="154"/>
      <c r="FEC16" s="154"/>
      <c r="FED16" s="154"/>
      <c r="FEE16" s="154"/>
      <c r="FEF16" s="154"/>
      <c r="FEG16" s="154"/>
      <c r="FEH16" s="154"/>
      <c r="FEI16" s="154"/>
      <c r="FEJ16" s="154"/>
      <c r="FEK16" s="154"/>
      <c r="FEL16" s="154"/>
      <c r="FEM16" s="154"/>
      <c r="FEN16" s="154"/>
      <c r="FEO16" s="154"/>
      <c r="FEP16" s="154"/>
      <c r="FEQ16" s="154"/>
      <c r="FER16" s="154"/>
      <c r="FES16" s="154"/>
      <c r="FET16" s="154"/>
      <c r="FEU16" s="154"/>
      <c r="FEV16" s="154"/>
      <c r="FEW16" s="154"/>
      <c r="FEX16" s="154"/>
      <c r="FEY16" s="154"/>
      <c r="FEZ16" s="154"/>
      <c r="FFA16" s="154"/>
      <c r="FFB16" s="154"/>
      <c r="FFC16" s="154"/>
      <c r="FFD16" s="154"/>
      <c r="FFE16" s="154"/>
      <c r="FFF16" s="154"/>
      <c r="FFG16" s="154"/>
      <c r="FFH16" s="154"/>
      <c r="FFI16" s="154"/>
      <c r="FFJ16" s="154"/>
      <c r="FFK16" s="154"/>
      <c r="FFL16" s="154"/>
      <c r="FFM16" s="154"/>
      <c r="FFN16" s="154"/>
      <c r="FFO16" s="154"/>
      <c r="FFP16" s="154"/>
      <c r="FFQ16" s="154"/>
      <c r="FFR16" s="154"/>
      <c r="FFS16" s="154"/>
      <c r="FFT16" s="154"/>
      <c r="FFU16" s="154"/>
      <c r="FFV16" s="154"/>
      <c r="FFW16" s="154"/>
      <c r="FFX16" s="154"/>
      <c r="FFY16" s="154"/>
      <c r="FFZ16" s="154"/>
      <c r="FGA16" s="154"/>
      <c r="FGB16" s="154"/>
      <c r="FGC16" s="154"/>
      <c r="FGD16" s="154"/>
      <c r="FGE16" s="154"/>
      <c r="FGF16" s="154"/>
      <c r="FGG16" s="154"/>
      <c r="FGH16" s="154"/>
      <c r="FGI16" s="154"/>
      <c r="FGJ16" s="154"/>
      <c r="FGK16" s="154"/>
      <c r="FGL16" s="154"/>
      <c r="FGM16" s="154"/>
      <c r="FGN16" s="154"/>
      <c r="FGO16" s="154"/>
      <c r="FGP16" s="154"/>
      <c r="FGQ16" s="154"/>
      <c r="FGR16" s="154"/>
      <c r="FGS16" s="154"/>
      <c r="FGT16" s="154"/>
      <c r="FGU16" s="154"/>
      <c r="FGV16" s="154"/>
      <c r="FGW16" s="154"/>
      <c r="FGX16" s="154"/>
      <c r="FGY16" s="154"/>
      <c r="FGZ16" s="154"/>
      <c r="FHA16" s="154"/>
      <c r="FHB16" s="154"/>
      <c r="FHC16" s="154"/>
      <c r="FHD16" s="154"/>
      <c r="FHE16" s="154"/>
      <c r="FHF16" s="154"/>
      <c r="FHG16" s="154"/>
      <c r="FHH16" s="154"/>
      <c r="FHI16" s="154"/>
      <c r="FHJ16" s="154"/>
      <c r="FHK16" s="154"/>
      <c r="FHL16" s="154"/>
      <c r="FHM16" s="154"/>
      <c r="FHN16" s="154"/>
      <c r="FHO16" s="154"/>
      <c r="FHP16" s="154"/>
      <c r="FHQ16" s="154"/>
      <c r="FHR16" s="154"/>
      <c r="FHS16" s="154"/>
      <c r="FHT16" s="154"/>
      <c r="FHU16" s="154"/>
      <c r="FHV16" s="154"/>
      <c r="FHW16" s="154"/>
      <c r="FHX16" s="154"/>
      <c r="FHY16" s="154"/>
      <c r="FHZ16" s="154"/>
      <c r="FIA16" s="154"/>
      <c r="FIB16" s="154"/>
      <c r="FIC16" s="154"/>
      <c r="FID16" s="154"/>
      <c r="FIE16" s="154"/>
      <c r="FIF16" s="154"/>
      <c r="FIG16" s="154"/>
      <c r="FIH16" s="154"/>
      <c r="FII16" s="154"/>
      <c r="FIJ16" s="154"/>
      <c r="FIK16" s="154"/>
      <c r="FIL16" s="154"/>
      <c r="FIM16" s="154"/>
      <c r="FIN16" s="154"/>
      <c r="FIO16" s="154"/>
      <c r="FIP16" s="154"/>
      <c r="FIQ16" s="154"/>
      <c r="FIR16" s="154"/>
      <c r="FIS16" s="154"/>
      <c r="FIT16" s="154"/>
      <c r="FIU16" s="154"/>
      <c r="FIV16" s="154"/>
      <c r="FIW16" s="154"/>
      <c r="FIX16" s="154"/>
      <c r="FIY16" s="154"/>
      <c r="FIZ16" s="154"/>
      <c r="FJA16" s="154"/>
      <c r="FJB16" s="154"/>
      <c r="FJC16" s="154"/>
      <c r="FJD16" s="154"/>
      <c r="FJE16" s="154"/>
      <c r="FJF16" s="154"/>
      <c r="FJG16" s="154"/>
      <c r="FJH16" s="154"/>
      <c r="FJI16" s="154"/>
      <c r="FJJ16" s="154"/>
      <c r="FJK16" s="154"/>
      <c r="FJL16" s="154"/>
      <c r="FJM16" s="154"/>
      <c r="FJN16" s="154"/>
      <c r="FJO16" s="154"/>
      <c r="FJP16" s="154"/>
      <c r="FJQ16" s="154"/>
      <c r="FJR16" s="154"/>
      <c r="FJS16" s="154"/>
      <c r="FJT16" s="154"/>
      <c r="FJU16" s="154"/>
      <c r="FJV16" s="154"/>
      <c r="FJW16" s="154"/>
      <c r="FJX16" s="154"/>
      <c r="FJY16" s="154"/>
      <c r="FJZ16" s="154"/>
      <c r="FKA16" s="154"/>
      <c r="FKB16" s="154"/>
      <c r="FKC16" s="154"/>
      <c r="FKD16" s="154"/>
      <c r="FKE16" s="154"/>
      <c r="FKF16" s="154"/>
      <c r="FKG16" s="154"/>
      <c r="FKH16" s="154"/>
      <c r="FKI16" s="154"/>
      <c r="FKJ16" s="154"/>
      <c r="FKK16" s="154"/>
      <c r="FKL16" s="154"/>
      <c r="FKM16" s="154"/>
      <c r="FKN16" s="154"/>
      <c r="FKO16" s="154"/>
      <c r="FKP16" s="154"/>
      <c r="FKQ16" s="154"/>
      <c r="FKR16" s="154"/>
      <c r="FKS16" s="154"/>
      <c r="FKT16" s="154"/>
      <c r="FKU16" s="154"/>
      <c r="FKV16" s="154"/>
      <c r="FKW16" s="154"/>
      <c r="FKX16" s="154"/>
      <c r="FKY16" s="154"/>
      <c r="FKZ16" s="154"/>
      <c r="FLA16" s="154"/>
      <c r="FLB16" s="154"/>
      <c r="FLC16" s="154"/>
      <c r="FLD16" s="154"/>
      <c r="FLE16" s="154"/>
      <c r="FLF16" s="154"/>
      <c r="FLG16" s="154"/>
      <c r="FLH16" s="154"/>
      <c r="FLI16" s="154"/>
      <c r="FLJ16" s="154"/>
      <c r="FLK16" s="154"/>
      <c r="FLL16" s="154"/>
      <c r="FLM16" s="154"/>
      <c r="FLN16" s="154"/>
      <c r="FLO16" s="154"/>
      <c r="FLP16" s="154"/>
      <c r="FLQ16" s="154"/>
      <c r="FLR16" s="154"/>
      <c r="FLS16" s="154"/>
      <c r="FLT16" s="154"/>
      <c r="FLU16" s="154"/>
      <c r="FLV16" s="154"/>
      <c r="FLW16" s="154"/>
      <c r="FLX16" s="154"/>
      <c r="FLY16" s="154"/>
      <c r="FLZ16" s="154"/>
      <c r="FMA16" s="154"/>
      <c r="FMB16" s="154"/>
      <c r="FMC16" s="154"/>
      <c r="FMD16" s="154"/>
      <c r="FME16" s="154"/>
      <c r="FMF16" s="154"/>
      <c r="FMG16" s="154"/>
      <c r="FMH16" s="154"/>
      <c r="FMI16" s="154"/>
      <c r="FMJ16" s="154"/>
      <c r="FMK16" s="154"/>
      <c r="FML16" s="154"/>
      <c r="FMM16" s="154"/>
      <c r="FMN16" s="154"/>
      <c r="FMO16" s="154"/>
      <c r="FMP16" s="154"/>
      <c r="FMQ16" s="154"/>
      <c r="FMR16" s="154"/>
      <c r="FMS16" s="154"/>
      <c r="FMT16" s="154"/>
      <c r="FMU16" s="154"/>
      <c r="FMV16" s="154"/>
      <c r="FMW16" s="154"/>
      <c r="FMX16" s="154"/>
      <c r="FMY16" s="154"/>
      <c r="FMZ16" s="154"/>
      <c r="FNA16" s="154"/>
      <c r="FNB16" s="154"/>
      <c r="FNC16" s="154"/>
      <c r="FND16" s="154"/>
      <c r="FNE16" s="154"/>
      <c r="FNF16" s="154"/>
      <c r="FNG16" s="154"/>
      <c r="FNH16" s="154"/>
      <c r="FNI16" s="154"/>
      <c r="FNJ16" s="154"/>
      <c r="FNK16" s="154"/>
      <c r="FNL16" s="154"/>
      <c r="FNM16" s="154"/>
      <c r="FNN16" s="154"/>
      <c r="FNO16" s="154"/>
      <c r="FNP16" s="154"/>
      <c r="FNQ16" s="154"/>
      <c r="FNR16" s="154"/>
      <c r="FNS16" s="154"/>
      <c r="FNT16" s="154"/>
      <c r="FNU16" s="154"/>
      <c r="FNV16" s="154"/>
      <c r="FNW16" s="154"/>
      <c r="FNX16" s="154"/>
      <c r="FNY16" s="154"/>
      <c r="FNZ16" s="154"/>
      <c r="FOA16" s="154"/>
      <c r="FOB16" s="154"/>
      <c r="FOC16" s="154"/>
      <c r="FOD16" s="154"/>
      <c r="FOE16" s="154"/>
      <c r="FOF16" s="154"/>
      <c r="FOG16" s="154"/>
      <c r="FOH16" s="154"/>
      <c r="FOI16" s="154"/>
      <c r="FOJ16" s="154"/>
      <c r="FOK16" s="154"/>
      <c r="FOL16" s="154"/>
      <c r="FOM16" s="154"/>
      <c r="FON16" s="154"/>
      <c r="FOO16" s="154"/>
      <c r="FOP16" s="154"/>
      <c r="FOQ16" s="154"/>
      <c r="FOR16" s="154"/>
      <c r="FOS16" s="154"/>
      <c r="FOT16" s="154"/>
      <c r="FOU16" s="154"/>
      <c r="FOV16" s="154"/>
      <c r="FOW16" s="154"/>
      <c r="FOX16" s="154"/>
      <c r="FOY16" s="154"/>
      <c r="FOZ16" s="154"/>
      <c r="FPA16" s="154"/>
      <c r="FPB16" s="154"/>
      <c r="FPC16" s="154"/>
      <c r="FPD16" s="154"/>
      <c r="FPE16" s="154"/>
      <c r="FPF16" s="154"/>
      <c r="FPG16" s="154"/>
      <c r="FPH16" s="154"/>
      <c r="FPI16" s="154"/>
      <c r="FPJ16" s="154"/>
      <c r="FPK16" s="154"/>
      <c r="FPL16" s="154"/>
      <c r="FPM16" s="154"/>
      <c r="FPN16" s="154"/>
      <c r="FPO16" s="154"/>
      <c r="FPP16" s="154"/>
      <c r="FPQ16" s="154"/>
      <c r="FPR16" s="154"/>
      <c r="FPS16" s="154"/>
      <c r="FPT16" s="154"/>
      <c r="FPU16" s="154"/>
      <c r="FPV16" s="154"/>
      <c r="FPW16" s="154"/>
      <c r="FPX16" s="154"/>
      <c r="FPY16" s="154"/>
      <c r="FPZ16" s="154"/>
      <c r="FQA16" s="154"/>
      <c r="FQB16" s="154"/>
      <c r="FQC16" s="154"/>
      <c r="FQD16" s="154"/>
      <c r="FQE16" s="154"/>
      <c r="FQF16" s="154"/>
      <c r="FQG16" s="154"/>
      <c r="FQH16" s="154"/>
      <c r="FQI16" s="154"/>
      <c r="FQJ16" s="154"/>
      <c r="FQK16" s="154"/>
      <c r="FQL16" s="154"/>
      <c r="FQM16" s="154"/>
      <c r="FQN16" s="154"/>
      <c r="FQO16" s="154"/>
      <c r="FQP16" s="154"/>
      <c r="FQQ16" s="154"/>
      <c r="FQR16" s="154"/>
      <c r="FQS16" s="154"/>
      <c r="FQT16" s="154"/>
      <c r="FQU16" s="154"/>
      <c r="FQV16" s="154"/>
      <c r="FQW16" s="154"/>
      <c r="FQX16" s="154"/>
      <c r="FQY16" s="154"/>
      <c r="FQZ16" s="154"/>
      <c r="FRA16" s="154"/>
      <c r="FRB16" s="154"/>
      <c r="FRC16" s="154"/>
      <c r="FRD16" s="154"/>
      <c r="FRE16" s="154"/>
      <c r="FRF16" s="154"/>
      <c r="FRG16" s="154"/>
      <c r="FRH16" s="154"/>
      <c r="FRI16" s="154"/>
      <c r="FRJ16" s="154"/>
      <c r="FRK16" s="154"/>
      <c r="FRL16" s="154"/>
      <c r="FRM16" s="154"/>
      <c r="FRN16" s="154"/>
      <c r="FRO16" s="154"/>
      <c r="FRP16" s="154"/>
      <c r="FRQ16" s="154"/>
      <c r="FRR16" s="154"/>
      <c r="FRS16" s="154"/>
      <c r="FRT16" s="154"/>
      <c r="FRU16" s="154"/>
      <c r="FRV16" s="154"/>
      <c r="FRW16" s="154"/>
      <c r="FRX16" s="154"/>
      <c r="FRY16" s="154"/>
      <c r="FRZ16" s="154"/>
      <c r="FSA16" s="154"/>
      <c r="FSB16" s="154"/>
      <c r="FSC16" s="154"/>
      <c r="FSD16" s="154"/>
      <c r="FSE16" s="154"/>
      <c r="FSF16" s="154"/>
      <c r="FSG16" s="154"/>
      <c r="FSH16" s="154"/>
      <c r="FSI16" s="154"/>
      <c r="FSJ16" s="154"/>
      <c r="FSK16" s="154"/>
      <c r="FSL16" s="154"/>
      <c r="FSM16" s="154"/>
      <c r="FSN16" s="154"/>
      <c r="FSO16" s="154"/>
      <c r="FSP16" s="154"/>
      <c r="FSQ16" s="154"/>
      <c r="FSR16" s="154"/>
      <c r="FSS16" s="154"/>
      <c r="FST16" s="154"/>
      <c r="FSU16" s="154"/>
      <c r="FSV16" s="154"/>
      <c r="FSW16" s="154"/>
      <c r="FSX16" s="154"/>
      <c r="FSY16" s="154"/>
      <c r="FSZ16" s="154"/>
      <c r="FTA16" s="154"/>
      <c r="FTB16" s="154"/>
      <c r="FTC16" s="154"/>
      <c r="FTD16" s="154"/>
      <c r="FTE16" s="154"/>
      <c r="FTF16" s="154"/>
      <c r="FTG16" s="154"/>
      <c r="FTH16" s="154"/>
      <c r="FTI16" s="154"/>
      <c r="FTJ16" s="154"/>
      <c r="FTK16" s="154"/>
      <c r="FTL16" s="154"/>
      <c r="FTM16" s="154"/>
      <c r="FTN16" s="154"/>
      <c r="FTO16" s="154"/>
      <c r="FTP16" s="154"/>
      <c r="FTQ16" s="154"/>
      <c r="FTR16" s="154"/>
      <c r="FTS16" s="154"/>
      <c r="FTT16" s="154"/>
      <c r="FTU16" s="154"/>
      <c r="FTV16" s="154"/>
      <c r="FTW16" s="154"/>
      <c r="FTX16" s="154"/>
      <c r="FTY16" s="154"/>
      <c r="FTZ16" s="154"/>
      <c r="FUA16" s="154"/>
      <c r="FUB16" s="154"/>
      <c r="FUC16" s="154"/>
      <c r="FUD16" s="154"/>
      <c r="FUE16" s="154"/>
      <c r="FUF16" s="154"/>
      <c r="FUG16" s="154"/>
      <c r="FUH16" s="154"/>
      <c r="FUI16" s="154"/>
      <c r="FUJ16" s="154"/>
      <c r="FUK16" s="154"/>
      <c r="FUL16" s="154"/>
      <c r="FUM16" s="154"/>
      <c r="FUN16" s="154"/>
      <c r="FUO16" s="154"/>
      <c r="FUP16" s="154"/>
      <c r="FUQ16" s="154"/>
      <c r="FUR16" s="154"/>
      <c r="FUS16" s="154"/>
      <c r="FUT16" s="154"/>
      <c r="FUU16" s="154"/>
      <c r="FUV16" s="154"/>
      <c r="FUW16" s="154"/>
      <c r="FUX16" s="154"/>
      <c r="FUY16" s="154"/>
      <c r="FUZ16" s="154"/>
      <c r="FVA16" s="154"/>
      <c r="FVB16" s="154"/>
      <c r="FVC16" s="154"/>
      <c r="FVD16" s="154"/>
      <c r="FVE16" s="154"/>
      <c r="FVF16" s="154"/>
      <c r="FVG16" s="154"/>
      <c r="FVH16" s="154"/>
      <c r="FVI16" s="154"/>
      <c r="FVJ16" s="154"/>
      <c r="FVK16" s="154"/>
      <c r="FVL16" s="154"/>
      <c r="FVM16" s="154"/>
      <c r="FVN16" s="154"/>
      <c r="FVO16" s="154"/>
      <c r="FVP16" s="154"/>
      <c r="FVQ16" s="154"/>
      <c r="FVR16" s="154"/>
      <c r="FVS16" s="154"/>
      <c r="FVT16" s="154"/>
      <c r="FVU16" s="154"/>
      <c r="FVV16" s="154"/>
      <c r="FVW16" s="154"/>
      <c r="FVX16" s="154"/>
      <c r="FVY16" s="154"/>
      <c r="FVZ16" s="154"/>
      <c r="FWA16" s="154"/>
      <c r="FWB16" s="154"/>
      <c r="FWC16" s="154"/>
      <c r="FWD16" s="154"/>
      <c r="FWE16" s="154"/>
      <c r="FWF16" s="154"/>
      <c r="FWG16" s="154"/>
      <c r="FWH16" s="154"/>
      <c r="FWI16" s="154"/>
      <c r="FWJ16" s="154"/>
      <c r="FWK16" s="154"/>
      <c r="FWL16" s="154"/>
      <c r="FWM16" s="154"/>
      <c r="FWN16" s="154"/>
      <c r="FWO16" s="154"/>
      <c r="FWP16" s="154"/>
      <c r="FWQ16" s="154"/>
      <c r="FWR16" s="154"/>
      <c r="FWS16" s="154"/>
      <c r="FWT16" s="154"/>
      <c r="FWU16" s="154"/>
      <c r="FWV16" s="154"/>
      <c r="FWW16" s="154"/>
      <c r="FWX16" s="154"/>
      <c r="FWY16" s="154"/>
      <c r="FWZ16" s="154"/>
      <c r="FXA16" s="154"/>
      <c r="FXB16" s="154"/>
      <c r="FXC16" s="154"/>
      <c r="FXD16" s="154"/>
      <c r="FXE16" s="154"/>
      <c r="FXF16" s="154"/>
      <c r="FXG16" s="154"/>
      <c r="FXH16" s="154"/>
      <c r="FXI16" s="154"/>
      <c r="FXJ16" s="154"/>
      <c r="FXK16" s="154"/>
      <c r="FXL16" s="154"/>
      <c r="FXM16" s="154"/>
      <c r="FXN16" s="154"/>
      <c r="FXO16" s="154"/>
      <c r="FXP16" s="154"/>
      <c r="FXQ16" s="154"/>
      <c r="FXR16" s="154"/>
      <c r="FXS16" s="154"/>
      <c r="FXT16" s="154"/>
      <c r="FXU16" s="154"/>
      <c r="FXV16" s="154"/>
      <c r="FXW16" s="154"/>
      <c r="FXX16" s="154"/>
      <c r="FXY16" s="154"/>
      <c r="FXZ16" s="154"/>
      <c r="FYA16" s="154"/>
      <c r="FYB16" s="154"/>
      <c r="FYC16" s="154"/>
      <c r="FYD16" s="154"/>
      <c r="FYE16" s="154"/>
      <c r="FYF16" s="154"/>
      <c r="FYG16" s="154"/>
      <c r="FYH16" s="154"/>
      <c r="FYI16" s="154"/>
      <c r="FYJ16" s="154"/>
      <c r="FYK16" s="154"/>
      <c r="FYL16" s="154"/>
      <c r="FYM16" s="154"/>
      <c r="FYN16" s="154"/>
      <c r="FYO16" s="154"/>
      <c r="FYP16" s="154"/>
      <c r="FYQ16" s="154"/>
      <c r="FYR16" s="154"/>
      <c r="FYS16" s="154"/>
      <c r="FYT16" s="154"/>
      <c r="FYU16" s="154"/>
      <c r="FYV16" s="154"/>
      <c r="FYW16" s="154"/>
      <c r="FYX16" s="154"/>
      <c r="FYY16" s="154"/>
      <c r="FYZ16" s="154"/>
      <c r="FZA16" s="154"/>
      <c r="FZB16" s="154"/>
      <c r="FZC16" s="154"/>
      <c r="FZD16" s="154"/>
      <c r="FZE16" s="154"/>
      <c r="FZF16" s="154"/>
      <c r="FZG16" s="154"/>
      <c r="FZH16" s="154"/>
      <c r="FZI16" s="154"/>
      <c r="FZJ16" s="154"/>
      <c r="FZK16" s="154"/>
      <c r="FZL16" s="154"/>
      <c r="FZM16" s="154"/>
      <c r="FZN16" s="154"/>
      <c r="FZO16" s="154"/>
      <c r="FZP16" s="154"/>
      <c r="FZQ16" s="154"/>
      <c r="FZR16" s="154"/>
      <c r="FZS16" s="154"/>
      <c r="FZT16" s="154"/>
      <c r="FZU16" s="154"/>
      <c r="FZV16" s="154"/>
      <c r="FZW16" s="154"/>
      <c r="FZX16" s="154"/>
      <c r="FZY16" s="154"/>
      <c r="FZZ16" s="154"/>
      <c r="GAA16" s="154"/>
      <c r="GAB16" s="154"/>
      <c r="GAC16" s="154"/>
      <c r="GAD16" s="154"/>
      <c r="GAE16" s="154"/>
      <c r="GAF16" s="154"/>
      <c r="GAG16" s="154"/>
      <c r="GAH16" s="154"/>
      <c r="GAI16" s="154"/>
      <c r="GAJ16" s="154"/>
      <c r="GAK16" s="154"/>
      <c r="GAL16" s="154"/>
      <c r="GAM16" s="154"/>
      <c r="GAN16" s="154"/>
      <c r="GAO16" s="154"/>
      <c r="GAP16" s="154"/>
      <c r="GAQ16" s="154"/>
      <c r="GAR16" s="154"/>
      <c r="GAS16" s="154"/>
      <c r="GAT16" s="154"/>
      <c r="GAU16" s="154"/>
      <c r="GAV16" s="154"/>
      <c r="GAW16" s="154"/>
      <c r="GAX16" s="154"/>
      <c r="GAY16" s="154"/>
      <c r="GAZ16" s="154"/>
      <c r="GBA16" s="154"/>
      <c r="GBB16" s="154"/>
      <c r="GBC16" s="154"/>
      <c r="GBD16" s="154"/>
      <c r="GBE16" s="154"/>
      <c r="GBF16" s="154"/>
      <c r="GBG16" s="154"/>
      <c r="GBH16" s="154"/>
      <c r="GBI16" s="154"/>
      <c r="GBJ16" s="154"/>
      <c r="GBK16" s="154"/>
      <c r="GBL16" s="154"/>
      <c r="GBM16" s="154"/>
      <c r="GBN16" s="154"/>
      <c r="GBO16" s="154"/>
      <c r="GBP16" s="154"/>
      <c r="GBQ16" s="154"/>
      <c r="GBR16" s="154"/>
      <c r="GBS16" s="154"/>
      <c r="GBT16" s="154"/>
      <c r="GBU16" s="154"/>
      <c r="GBV16" s="154"/>
      <c r="GBW16" s="154"/>
      <c r="GBX16" s="154"/>
      <c r="GBY16" s="154"/>
      <c r="GBZ16" s="154"/>
      <c r="GCA16" s="154"/>
      <c r="GCB16" s="154"/>
      <c r="GCC16" s="154"/>
      <c r="GCD16" s="154"/>
      <c r="GCE16" s="154"/>
      <c r="GCF16" s="154"/>
      <c r="GCG16" s="154"/>
      <c r="GCH16" s="154"/>
      <c r="GCI16" s="154"/>
      <c r="GCJ16" s="154"/>
      <c r="GCK16" s="154"/>
      <c r="GCL16" s="154"/>
      <c r="GCM16" s="154"/>
      <c r="GCN16" s="154"/>
      <c r="GCO16" s="154"/>
      <c r="GCP16" s="154"/>
      <c r="GCQ16" s="154"/>
      <c r="GCR16" s="154"/>
      <c r="GCS16" s="154"/>
      <c r="GCT16" s="154"/>
      <c r="GCU16" s="154"/>
      <c r="GCV16" s="154"/>
      <c r="GCW16" s="154"/>
      <c r="GCX16" s="154"/>
      <c r="GCY16" s="154"/>
      <c r="GCZ16" s="154"/>
      <c r="GDA16" s="154"/>
      <c r="GDB16" s="154"/>
      <c r="GDC16" s="154"/>
      <c r="GDD16" s="154"/>
      <c r="GDE16" s="154"/>
      <c r="GDF16" s="154"/>
      <c r="GDG16" s="154"/>
      <c r="GDH16" s="154"/>
      <c r="GDI16" s="154"/>
      <c r="GDJ16" s="154"/>
      <c r="GDK16" s="154"/>
      <c r="GDL16" s="154"/>
      <c r="GDM16" s="154"/>
      <c r="GDN16" s="154"/>
      <c r="GDO16" s="154"/>
      <c r="GDP16" s="154"/>
      <c r="GDQ16" s="154"/>
      <c r="GDR16" s="154"/>
      <c r="GDS16" s="154"/>
      <c r="GDT16" s="154"/>
      <c r="GDU16" s="154"/>
      <c r="GDV16" s="154"/>
      <c r="GDW16" s="154"/>
      <c r="GDX16" s="154"/>
      <c r="GDY16" s="154"/>
      <c r="GDZ16" s="154"/>
      <c r="GEA16" s="154"/>
      <c r="GEB16" s="154"/>
      <c r="GEC16" s="154"/>
      <c r="GED16" s="154"/>
      <c r="GEE16" s="154"/>
      <c r="GEF16" s="154"/>
      <c r="GEG16" s="154"/>
      <c r="GEH16" s="154"/>
      <c r="GEI16" s="154"/>
      <c r="GEJ16" s="154"/>
      <c r="GEK16" s="154"/>
      <c r="GEL16" s="154"/>
      <c r="GEM16" s="154"/>
      <c r="GEN16" s="154"/>
      <c r="GEO16" s="154"/>
      <c r="GEP16" s="154"/>
      <c r="GEQ16" s="154"/>
      <c r="GER16" s="154"/>
      <c r="GES16" s="154"/>
      <c r="GET16" s="154"/>
      <c r="GEU16" s="154"/>
      <c r="GEV16" s="154"/>
      <c r="GEW16" s="154"/>
      <c r="GEX16" s="154"/>
      <c r="GEY16" s="154"/>
      <c r="GEZ16" s="154"/>
      <c r="GFA16" s="154"/>
      <c r="GFB16" s="154"/>
      <c r="GFC16" s="154"/>
      <c r="GFD16" s="154"/>
      <c r="GFE16" s="154"/>
      <c r="GFF16" s="154"/>
      <c r="GFG16" s="154"/>
      <c r="GFH16" s="154"/>
      <c r="GFI16" s="154"/>
      <c r="GFJ16" s="154"/>
      <c r="GFK16" s="154"/>
      <c r="GFL16" s="154"/>
      <c r="GFM16" s="154"/>
      <c r="GFN16" s="154"/>
      <c r="GFO16" s="154"/>
      <c r="GFP16" s="154"/>
      <c r="GFQ16" s="154"/>
      <c r="GFR16" s="154"/>
      <c r="GFS16" s="154"/>
      <c r="GFT16" s="154"/>
      <c r="GFU16" s="154"/>
      <c r="GFV16" s="154"/>
      <c r="GFW16" s="154"/>
      <c r="GFX16" s="154"/>
      <c r="GFY16" s="154"/>
      <c r="GFZ16" s="154"/>
      <c r="GGA16" s="154"/>
      <c r="GGB16" s="154"/>
      <c r="GGC16" s="154"/>
      <c r="GGD16" s="154"/>
      <c r="GGE16" s="154"/>
      <c r="GGF16" s="154"/>
      <c r="GGG16" s="154"/>
      <c r="GGH16" s="154"/>
      <c r="GGI16" s="154"/>
      <c r="GGJ16" s="154"/>
      <c r="GGK16" s="154"/>
      <c r="GGL16" s="154"/>
      <c r="GGM16" s="154"/>
      <c r="GGN16" s="154"/>
      <c r="GGO16" s="154"/>
      <c r="GGP16" s="154"/>
      <c r="GGQ16" s="154"/>
      <c r="GGR16" s="154"/>
      <c r="GGS16" s="154"/>
      <c r="GGT16" s="154"/>
      <c r="GGU16" s="154"/>
      <c r="GGV16" s="154"/>
      <c r="GGW16" s="154"/>
      <c r="GGX16" s="154"/>
      <c r="GGY16" s="154"/>
      <c r="GGZ16" s="154"/>
      <c r="GHA16" s="154"/>
      <c r="GHB16" s="154"/>
      <c r="GHC16" s="154"/>
      <c r="GHD16" s="154"/>
      <c r="GHE16" s="154"/>
      <c r="GHF16" s="154"/>
      <c r="GHG16" s="154"/>
      <c r="GHH16" s="154"/>
      <c r="GHI16" s="154"/>
      <c r="GHJ16" s="154"/>
      <c r="GHK16" s="154"/>
      <c r="GHL16" s="154"/>
      <c r="GHM16" s="154"/>
      <c r="GHN16" s="154"/>
      <c r="GHO16" s="154"/>
      <c r="GHP16" s="154"/>
      <c r="GHQ16" s="154"/>
      <c r="GHR16" s="154"/>
      <c r="GHS16" s="154"/>
      <c r="GHT16" s="154"/>
      <c r="GHU16" s="154"/>
      <c r="GHV16" s="154"/>
      <c r="GHW16" s="154"/>
      <c r="GHX16" s="154"/>
      <c r="GHY16" s="154"/>
      <c r="GHZ16" s="154"/>
      <c r="GIA16" s="154"/>
      <c r="GIB16" s="154"/>
      <c r="GIC16" s="154"/>
      <c r="GID16" s="154"/>
      <c r="GIE16" s="154"/>
      <c r="GIF16" s="154"/>
      <c r="GIG16" s="154"/>
      <c r="GIH16" s="154"/>
      <c r="GII16" s="154"/>
      <c r="GIJ16" s="154"/>
      <c r="GIK16" s="154"/>
      <c r="GIL16" s="154"/>
      <c r="GIM16" s="154"/>
      <c r="GIN16" s="154"/>
      <c r="GIO16" s="154"/>
      <c r="GIP16" s="154"/>
      <c r="GIQ16" s="154"/>
      <c r="GIR16" s="154"/>
      <c r="GIS16" s="154"/>
      <c r="GIT16" s="154"/>
      <c r="GIU16" s="154"/>
      <c r="GIV16" s="154"/>
      <c r="GIW16" s="154"/>
      <c r="GIX16" s="154"/>
      <c r="GIY16" s="154"/>
      <c r="GIZ16" s="154"/>
      <c r="GJA16" s="154"/>
      <c r="GJB16" s="154"/>
      <c r="GJC16" s="154"/>
      <c r="GJD16" s="154"/>
      <c r="GJE16" s="154"/>
      <c r="GJF16" s="154"/>
      <c r="GJG16" s="154"/>
      <c r="GJH16" s="154"/>
      <c r="GJI16" s="154"/>
      <c r="GJJ16" s="154"/>
      <c r="GJK16" s="154"/>
      <c r="GJL16" s="154"/>
      <c r="GJM16" s="154"/>
      <c r="GJN16" s="154"/>
      <c r="GJO16" s="154"/>
      <c r="GJP16" s="154"/>
      <c r="GJQ16" s="154"/>
      <c r="GJR16" s="154"/>
      <c r="GJS16" s="154"/>
      <c r="GJT16" s="154"/>
      <c r="GJU16" s="154"/>
      <c r="GJV16" s="154"/>
      <c r="GJW16" s="154"/>
      <c r="GJX16" s="154"/>
      <c r="GJY16" s="154"/>
      <c r="GJZ16" s="154"/>
      <c r="GKA16" s="154"/>
      <c r="GKB16" s="154"/>
      <c r="GKC16" s="154"/>
      <c r="GKD16" s="154"/>
      <c r="GKE16" s="154"/>
      <c r="GKF16" s="154"/>
      <c r="GKG16" s="154"/>
      <c r="GKH16" s="154"/>
      <c r="GKI16" s="154"/>
      <c r="GKJ16" s="154"/>
      <c r="GKK16" s="154"/>
      <c r="GKL16" s="154"/>
      <c r="GKM16" s="154"/>
      <c r="GKN16" s="154"/>
      <c r="GKO16" s="154"/>
      <c r="GKP16" s="154"/>
      <c r="GKQ16" s="154"/>
      <c r="GKR16" s="154"/>
      <c r="GKS16" s="154"/>
      <c r="GKT16" s="154"/>
      <c r="GKU16" s="154"/>
      <c r="GKV16" s="154"/>
      <c r="GKW16" s="154"/>
      <c r="GKX16" s="154"/>
      <c r="GKY16" s="154"/>
      <c r="GKZ16" s="154"/>
      <c r="GLA16" s="154"/>
      <c r="GLB16" s="154"/>
      <c r="GLC16" s="154"/>
      <c r="GLD16" s="154"/>
      <c r="GLE16" s="154"/>
      <c r="GLF16" s="154"/>
      <c r="GLG16" s="154"/>
      <c r="GLH16" s="154"/>
      <c r="GLI16" s="154"/>
      <c r="GLJ16" s="154"/>
      <c r="GLK16" s="154"/>
      <c r="GLL16" s="154"/>
      <c r="GLM16" s="154"/>
      <c r="GLN16" s="154"/>
      <c r="GLO16" s="154"/>
      <c r="GLP16" s="154"/>
      <c r="GLQ16" s="154"/>
      <c r="GLR16" s="154"/>
      <c r="GLS16" s="154"/>
      <c r="GLT16" s="154"/>
      <c r="GLU16" s="154"/>
      <c r="GLV16" s="154"/>
      <c r="GLW16" s="154"/>
      <c r="GLX16" s="154"/>
      <c r="GLY16" s="154"/>
      <c r="GLZ16" s="154"/>
      <c r="GMA16" s="154"/>
      <c r="GMB16" s="154"/>
      <c r="GMC16" s="154"/>
      <c r="GMD16" s="154"/>
      <c r="GME16" s="154"/>
      <c r="GMF16" s="154"/>
      <c r="GMG16" s="154"/>
      <c r="GMH16" s="154"/>
      <c r="GMI16" s="154"/>
      <c r="GMJ16" s="154"/>
      <c r="GMK16" s="154"/>
      <c r="GML16" s="154"/>
      <c r="GMM16" s="154"/>
      <c r="GMN16" s="154"/>
      <c r="GMO16" s="154"/>
      <c r="GMP16" s="154"/>
      <c r="GMQ16" s="154"/>
      <c r="GMR16" s="154"/>
      <c r="GMS16" s="154"/>
      <c r="GMT16" s="154"/>
      <c r="GMU16" s="154"/>
      <c r="GMV16" s="154"/>
      <c r="GMW16" s="154"/>
      <c r="GMX16" s="154"/>
      <c r="GMY16" s="154"/>
      <c r="GMZ16" s="154"/>
      <c r="GNA16" s="154"/>
      <c r="GNB16" s="154"/>
      <c r="GNC16" s="154"/>
      <c r="GND16" s="154"/>
      <c r="GNE16" s="154"/>
      <c r="GNF16" s="154"/>
      <c r="GNG16" s="154"/>
      <c r="GNH16" s="154"/>
      <c r="GNI16" s="154"/>
      <c r="GNJ16" s="154"/>
      <c r="GNK16" s="154"/>
      <c r="GNL16" s="154"/>
      <c r="GNM16" s="154"/>
      <c r="GNN16" s="154"/>
      <c r="GNO16" s="154"/>
      <c r="GNP16" s="154"/>
      <c r="GNQ16" s="154"/>
      <c r="GNR16" s="154"/>
      <c r="GNS16" s="154"/>
      <c r="GNT16" s="154"/>
      <c r="GNU16" s="154"/>
      <c r="GNV16" s="154"/>
      <c r="GNW16" s="154"/>
      <c r="GNX16" s="154"/>
      <c r="GNY16" s="154"/>
      <c r="GNZ16" s="154"/>
      <c r="GOA16" s="154"/>
      <c r="GOB16" s="154"/>
      <c r="GOC16" s="154"/>
      <c r="GOD16" s="154"/>
      <c r="GOE16" s="154"/>
      <c r="GOF16" s="154"/>
      <c r="GOG16" s="154"/>
      <c r="GOH16" s="154"/>
      <c r="GOI16" s="154"/>
      <c r="GOJ16" s="154"/>
      <c r="GOK16" s="154"/>
      <c r="GOL16" s="154"/>
      <c r="GOM16" s="154"/>
      <c r="GON16" s="154"/>
      <c r="GOO16" s="154"/>
      <c r="GOP16" s="154"/>
      <c r="GOQ16" s="154"/>
      <c r="GOR16" s="154"/>
      <c r="GOS16" s="154"/>
      <c r="GOT16" s="154"/>
      <c r="GOU16" s="154"/>
      <c r="GOV16" s="154"/>
      <c r="GOW16" s="154"/>
      <c r="GOX16" s="154"/>
      <c r="GOY16" s="154"/>
      <c r="GOZ16" s="154"/>
      <c r="GPA16" s="154"/>
      <c r="GPB16" s="154"/>
      <c r="GPC16" s="154"/>
      <c r="GPD16" s="154"/>
      <c r="GPE16" s="154"/>
      <c r="GPF16" s="154"/>
      <c r="GPG16" s="154"/>
      <c r="GPH16" s="154"/>
      <c r="GPI16" s="154"/>
      <c r="GPJ16" s="154"/>
      <c r="GPK16" s="154"/>
      <c r="GPL16" s="154"/>
      <c r="GPM16" s="154"/>
      <c r="GPN16" s="154"/>
      <c r="GPO16" s="154"/>
      <c r="GPP16" s="154"/>
      <c r="GPQ16" s="154"/>
      <c r="GPR16" s="154"/>
      <c r="GPS16" s="154"/>
      <c r="GPT16" s="154"/>
      <c r="GPU16" s="154"/>
      <c r="GPV16" s="154"/>
      <c r="GPW16" s="154"/>
      <c r="GPX16" s="154"/>
      <c r="GPY16" s="154"/>
      <c r="GPZ16" s="154"/>
      <c r="GQA16" s="154"/>
      <c r="GQB16" s="154"/>
      <c r="GQC16" s="154"/>
      <c r="GQD16" s="154"/>
      <c r="GQE16" s="154"/>
      <c r="GQF16" s="154"/>
      <c r="GQG16" s="154"/>
      <c r="GQH16" s="154"/>
      <c r="GQI16" s="154"/>
      <c r="GQJ16" s="154"/>
      <c r="GQK16" s="154"/>
      <c r="GQL16" s="154"/>
      <c r="GQM16" s="154"/>
      <c r="GQN16" s="154"/>
      <c r="GQO16" s="154"/>
      <c r="GQP16" s="154"/>
      <c r="GQQ16" s="154"/>
      <c r="GQR16" s="154"/>
      <c r="GQS16" s="154"/>
      <c r="GQT16" s="154"/>
      <c r="GQU16" s="154"/>
      <c r="GQV16" s="154"/>
      <c r="GQW16" s="154"/>
      <c r="GQX16" s="154"/>
      <c r="GQY16" s="154"/>
      <c r="GQZ16" s="154"/>
      <c r="GRA16" s="154"/>
      <c r="GRB16" s="154"/>
      <c r="GRC16" s="154"/>
      <c r="GRD16" s="154"/>
      <c r="GRE16" s="154"/>
      <c r="GRF16" s="154"/>
      <c r="GRG16" s="154"/>
      <c r="GRH16" s="154"/>
      <c r="GRI16" s="154"/>
      <c r="GRJ16" s="154"/>
      <c r="GRK16" s="154"/>
      <c r="GRL16" s="154"/>
      <c r="GRM16" s="154"/>
      <c r="GRN16" s="154"/>
      <c r="GRO16" s="154"/>
      <c r="GRP16" s="154"/>
      <c r="GRQ16" s="154"/>
      <c r="GRR16" s="154"/>
      <c r="GRS16" s="154"/>
      <c r="GRT16" s="154"/>
      <c r="GRU16" s="154"/>
      <c r="GRV16" s="154"/>
      <c r="GRW16" s="154"/>
      <c r="GRX16" s="154"/>
      <c r="GRY16" s="154"/>
      <c r="GRZ16" s="154"/>
      <c r="GSA16" s="154"/>
      <c r="GSB16" s="154"/>
      <c r="GSC16" s="154"/>
      <c r="GSD16" s="154"/>
      <c r="GSE16" s="154"/>
      <c r="GSF16" s="154"/>
      <c r="GSG16" s="154"/>
      <c r="GSH16" s="154"/>
      <c r="GSI16" s="154"/>
      <c r="GSJ16" s="154"/>
      <c r="GSK16" s="154"/>
      <c r="GSL16" s="154"/>
      <c r="GSM16" s="154"/>
      <c r="GSN16" s="154"/>
      <c r="GSO16" s="154"/>
      <c r="GSP16" s="154"/>
      <c r="GSQ16" s="154"/>
      <c r="GSR16" s="154"/>
      <c r="GSS16" s="154"/>
      <c r="GST16" s="154"/>
      <c r="GSU16" s="154"/>
      <c r="GSV16" s="154"/>
      <c r="GSW16" s="154"/>
      <c r="GSX16" s="154"/>
      <c r="GSY16" s="154"/>
      <c r="GSZ16" s="154"/>
      <c r="GTA16" s="154"/>
      <c r="GTB16" s="154"/>
      <c r="GTC16" s="154"/>
      <c r="GTD16" s="154"/>
      <c r="GTE16" s="154"/>
      <c r="GTF16" s="154"/>
      <c r="GTG16" s="154"/>
      <c r="GTH16" s="154"/>
      <c r="GTI16" s="154"/>
      <c r="GTJ16" s="154"/>
      <c r="GTK16" s="154"/>
      <c r="GTL16" s="154"/>
      <c r="GTM16" s="154"/>
      <c r="GTN16" s="154"/>
      <c r="GTO16" s="154"/>
      <c r="GTP16" s="154"/>
      <c r="GTQ16" s="154"/>
      <c r="GTR16" s="154"/>
      <c r="GTS16" s="154"/>
      <c r="GTT16" s="154"/>
      <c r="GTU16" s="154"/>
      <c r="GTV16" s="154"/>
      <c r="GTW16" s="154"/>
      <c r="GTX16" s="154"/>
      <c r="GTY16" s="154"/>
      <c r="GTZ16" s="154"/>
      <c r="GUA16" s="154"/>
      <c r="GUB16" s="154"/>
      <c r="GUC16" s="154"/>
      <c r="GUD16" s="154"/>
      <c r="GUE16" s="154"/>
      <c r="GUF16" s="154"/>
      <c r="GUG16" s="154"/>
      <c r="GUH16" s="154"/>
      <c r="GUI16" s="154"/>
      <c r="GUJ16" s="154"/>
      <c r="GUK16" s="154"/>
      <c r="GUL16" s="154"/>
      <c r="GUM16" s="154"/>
      <c r="GUN16" s="154"/>
      <c r="GUO16" s="154"/>
      <c r="GUP16" s="154"/>
      <c r="GUQ16" s="154"/>
      <c r="GUR16" s="154"/>
      <c r="GUS16" s="154"/>
      <c r="GUT16" s="154"/>
      <c r="GUU16" s="154"/>
      <c r="GUV16" s="154"/>
      <c r="GUW16" s="154"/>
      <c r="GUX16" s="154"/>
      <c r="GUY16" s="154"/>
      <c r="GUZ16" s="154"/>
      <c r="GVA16" s="154"/>
      <c r="GVB16" s="154"/>
      <c r="GVC16" s="154"/>
      <c r="GVD16" s="154"/>
      <c r="GVE16" s="154"/>
      <c r="GVF16" s="154"/>
      <c r="GVG16" s="154"/>
      <c r="GVH16" s="154"/>
      <c r="GVI16" s="154"/>
      <c r="GVJ16" s="154"/>
      <c r="GVK16" s="154"/>
      <c r="GVL16" s="154"/>
      <c r="GVM16" s="154"/>
      <c r="GVN16" s="154"/>
      <c r="GVO16" s="154"/>
      <c r="GVP16" s="154"/>
      <c r="GVQ16" s="154"/>
      <c r="GVR16" s="154"/>
      <c r="GVS16" s="154"/>
      <c r="GVT16" s="154"/>
      <c r="GVU16" s="154"/>
      <c r="GVV16" s="154"/>
      <c r="GVW16" s="154"/>
      <c r="GVX16" s="154"/>
      <c r="GVY16" s="154"/>
      <c r="GVZ16" s="154"/>
      <c r="GWA16" s="154"/>
      <c r="GWB16" s="154"/>
      <c r="GWC16" s="154"/>
      <c r="GWD16" s="154"/>
      <c r="GWE16" s="154"/>
      <c r="GWF16" s="154"/>
      <c r="GWG16" s="154"/>
      <c r="GWH16" s="154"/>
      <c r="GWI16" s="154"/>
      <c r="GWJ16" s="154"/>
      <c r="GWK16" s="154"/>
      <c r="GWL16" s="154"/>
      <c r="GWM16" s="154"/>
      <c r="GWN16" s="154"/>
      <c r="GWO16" s="154"/>
      <c r="GWP16" s="154"/>
      <c r="GWQ16" s="154"/>
      <c r="GWR16" s="154"/>
      <c r="GWS16" s="154"/>
      <c r="GWT16" s="154"/>
      <c r="GWU16" s="154"/>
      <c r="GWV16" s="154"/>
      <c r="GWW16" s="154"/>
      <c r="GWX16" s="154"/>
      <c r="GWY16" s="154"/>
      <c r="GWZ16" s="154"/>
      <c r="GXA16" s="154"/>
      <c r="GXB16" s="154"/>
      <c r="GXC16" s="154"/>
      <c r="GXD16" s="154"/>
      <c r="GXE16" s="154"/>
      <c r="GXF16" s="154"/>
      <c r="GXG16" s="154"/>
      <c r="GXH16" s="154"/>
      <c r="GXI16" s="154"/>
      <c r="GXJ16" s="154"/>
      <c r="GXK16" s="154"/>
      <c r="GXL16" s="154"/>
      <c r="GXM16" s="154"/>
      <c r="GXN16" s="154"/>
      <c r="GXO16" s="154"/>
      <c r="GXP16" s="154"/>
      <c r="GXQ16" s="154"/>
      <c r="GXR16" s="154"/>
      <c r="GXS16" s="154"/>
      <c r="GXT16" s="154"/>
      <c r="GXU16" s="154"/>
      <c r="GXV16" s="154"/>
      <c r="GXW16" s="154"/>
      <c r="GXX16" s="154"/>
      <c r="GXY16" s="154"/>
      <c r="GXZ16" s="154"/>
      <c r="GYA16" s="154"/>
      <c r="GYB16" s="154"/>
      <c r="GYC16" s="154"/>
      <c r="GYD16" s="154"/>
      <c r="GYE16" s="154"/>
      <c r="GYF16" s="154"/>
      <c r="GYG16" s="154"/>
      <c r="GYH16" s="154"/>
      <c r="GYI16" s="154"/>
      <c r="GYJ16" s="154"/>
      <c r="GYK16" s="154"/>
      <c r="GYL16" s="154"/>
      <c r="GYM16" s="154"/>
      <c r="GYN16" s="154"/>
      <c r="GYO16" s="154"/>
      <c r="GYP16" s="154"/>
      <c r="GYQ16" s="154"/>
      <c r="GYR16" s="154"/>
      <c r="GYS16" s="154"/>
      <c r="GYT16" s="154"/>
      <c r="GYU16" s="154"/>
      <c r="GYV16" s="154"/>
      <c r="GYW16" s="154"/>
      <c r="GYX16" s="154"/>
      <c r="GYY16" s="154"/>
      <c r="GYZ16" s="154"/>
      <c r="GZA16" s="154"/>
      <c r="GZB16" s="154"/>
      <c r="GZC16" s="154"/>
      <c r="GZD16" s="154"/>
      <c r="GZE16" s="154"/>
      <c r="GZF16" s="154"/>
      <c r="GZG16" s="154"/>
      <c r="GZH16" s="154"/>
      <c r="GZI16" s="154"/>
      <c r="GZJ16" s="154"/>
      <c r="GZK16" s="154"/>
      <c r="GZL16" s="154"/>
      <c r="GZM16" s="154"/>
      <c r="GZN16" s="154"/>
      <c r="GZO16" s="154"/>
      <c r="GZP16" s="154"/>
      <c r="GZQ16" s="154"/>
      <c r="GZR16" s="154"/>
      <c r="GZS16" s="154"/>
      <c r="GZT16" s="154"/>
      <c r="GZU16" s="154"/>
      <c r="GZV16" s="154"/>
      <c r="GZW16" s="154"/>
      <c r="GZX16" s="154"/>
      <c r="GZY16" s="154"/>
      <c r="GZZ16" s="154"/>
      <c r="HAA16" s="154"/>
      <c r="HAB16" s="154"/>
      <c r="HAC16" s="154"/>
      <c r="HAD16" s="154"/>
      <c r="HAE16" s="154"/>
      <c r="HAF16" s="154"/>
      <c r="HAG16" s="154"/>
      <c r="HAH16" s="154"/>
      <c r="HAI16" s="154"/>
      <c r="HAJ16" s="154"/>
      <c r="HAK16" s="154"/>
      <c r="HAL16" s="154"/>
      <c r="HAM16" s="154"/>
      <c r="HAN16" s="154"/>
      <c r="HAO16" s="154"/>
      <c r="HAP16" s="154"/>
      <c r="HAQ16" s="154"/>
      <c r="HAR16" s="154"/>
      <c r="HAS16" s="154"/>
      <c r="HAT16" s="154"/>
      <c r="HAU16" s="154"/>
      <c r="HAV16" s="154"/>
      <c r="HAW16" s="154"/>
      <c r="HAX16" s="154"/>
      <c r="HAY16" s="154"/>
      <c r="HAZ16" s="154"/>
      <c r="HBA16" s="154"/>
      <c r="HBB16" s="154"/>
      <c r="HBC16" s="154"/>
      <c r="HBD16" s="154"/>
      <c r="HBE16" s="154"/>
      <c r="HBF16" s="154"/>
      <c r="HBG16" s="154"/>
      <c r="HBH16" s="154"/>
      <c r="HBI16" s="154"/>
      <c r="HBJ16" s="154"/>
      <c r="HBK16" s="154"/>
      <c r="HBL16" s="154"/>
      <c r="HBM16" s="154"/>
      <c r="HBN16" s="154"/>
      <c r="HBO16" s="154"/>
      <c r="HBP16" s="154"/>
      <c r="HBQ16" s="154"/>
      <c r="HBR16" s="154"/>
      <c r="HBS16" s="154"/>
      <c r="HBT16" s="154"/>
      <c r="HBU16" s="154"/>
      <c r="HBV16" s="154"/>
      <c r="HBW16" s="154"/>
      <c r="HBX16" s="154"/>
      <c r="HBY16" s="154"/>
      <c r="HBZ16" s="154"/>
      <c r="HCA16" s="154"/>
      <c r="HCB16" s="154"/>
      <c r="HCC16" s="154"/>
      <c r="HCD16" s="154"/>
      <c r="HCE16" s="154"/>
      <c r="HCF16" s="154"/>
      <c r="HCG16" s="154"/>
      <c r="HCH16" s="154"/>
      <c r="HCI16" s="154"/>
      <c r="HCJ16" s="154"/>
      <c r="HCK16" s="154"/>
      <c r="HCL16" s="154"/>
      <c r="HCM16" s="154"/>
      <c r="HCN16" s="154"/>
      <c r="HCO16" s="154"/>
      <c r="HCP16" s="154"/>
      <c r="HCQ16" s="154"/>
      <c r="HCR16" s="154"/>
      <c r="HCS16" s="154"/>
      <c r="HCT16" s="154"/>
      <c r="HCU16" s="154"/>
      <c r="HCV16" s="154"/>
      <c r="HCW16" s="154"/>
      <c r="HCX16" s="154"/>
      <c r="HCY16" s="154"/>
      <c r="HCZ16" s="154"/>
      <c r="HDA16" s="154"/>
      <c r="HDB16" s="154"/>
      <c r="HDC16" s="154"/>
      <c r="HDD16" s="154"/>
      <c r="HDE16" s="154"/>
      <c r="HDF16" s="154"/>
      <c r="HDG16" s="154"/>
      <c r="HDH16" s="154"/>
      <c r="HDI16" s="154"/>
      <c r="HDJ16" s="154"/>
      <c r="HDK16" s="154"/>
      <c r="HDL16" s="154"/>
      <c r="HDM16" s="154"/>
      <c r="HDN16" s="154"/>
      <c r="HDO16" s="154"/>
      <c r="HDP16" s="154"/>
      <c r="HDQ16" s="154"/>
      <c r="HDR16" s="154"/>
      <c r="HDS16" s="154"/>
      <c r="HDT16" s="154"/>
      <c r="HDU16" s="154"/>
      <c r="HDV16" s="154"/>
      <c r="HDW16" s="154"/>
      <c r="HDX16" s="154"/>
      <c r="HDY16" s="154"/>
      <c r="HDZ16" s="154"/>
      <c r="HEA16" s="154"/>
      <c r="HEB16" s="154"/>
      <c r="HEC16" s="154"/>
      <c r="HED16" s="154"/>
      <c r="HEE16" s="154"/>
      <c r="HEF16" s="154"/>
      <c r="HEG16" s="154"/>
      <c r="HEH16" s="154"/>
      <c r="HEI16" s="154"/>
      <c r="HEJ16" s="154"/>
      <c r="HEK16" s="154"/>
      <c r="HEL16" s="154"/>
      <c r="HEM16" s="154"/>
      <c r="HEN16" s="154"/>
      <c r="HEO16" s="154"/>
      <c r="HEP16" s="154"/>
      <c r="HEQ16" s="154"/>
      <c r="HER16" s="154"/>
      <c r="HES16" s="154"/>
      <c r="HET16" s="154"/>
      <c r="HEU16" s="154"/>
      <c r="HEV16" s="154"/>
      <c r="HEW16" s="154"/>
      <c r="HEX16" s="154"/>
      <c r="HEY16" s="154"/>
      <c r="HEZ16" s="154"/>
      <c r="HFA16" s="154"/>
      <c r="HFB16" s="154"/>
      <c r="HFC16" s="154"/>
      <c r="HFD16" s="154"/>
      <c r="HFE16" s="154"/>
      <c r="HFF16" s="154"/>
      <c r="HFG16" s="154"/>
      <c r="HFH16" s="154"/>
      <c r="HFI16" s="154"/>
      <c r="HFJ16" s="154"/>
      <c r="HFK16" s="154"/>
      <c r="HFL16" s="154"/>
      <c r="HFM16" s="154"/>
      <c r="HFN16" s="154"/>
      <c r="HFO16" s="154"/>
      <c r="HFP16" s="154"/>
      <c r="HFQ16" s="154"/>
      <c r="HFR16" s="154"/>
      <c r="HFS16" s="154"/>
      <c r="HFT16" s="154"/>
      <c r="HFU16" s="154"/>
      <c r="HFV16" s="154"/>
      <c r="HFW16" s="154"/>
      <c r="HFX16" s="154"/>
      <c r="HFY16" s="154"/>
      <c r="HFZ16" s="154"/>
      <c r="HGA16" s="154"/>
      <c r="HGB16" s="154"/>
      <c r="HGC16" s="154"/>
      <c r="HGD16" s="154"/>
      <c r="HGE16" s="154"/>
      <c r="HGF16" s="154"/>
      <c r="HGG16" s="154"/>
      <c r="HGH16" s="154"/>
      <c r="HGI16" s="154"/>
      <c r="HGJ16" s="154"/>
      <c r="HGK16" s="154"/>
      <c r="HGL16" s="154"/>
      <c r="HGM16" s="154"/>
      <c r="HGN16" s="154"/>
      <c r="HGO16" s="154"/>
      <c r="HGP16" s="154"/>
      <c r="HGQ16" s="154"/>
      <c r="HGR16" s="154"/>
      <c r="HGS16" s="154"/>
      <c r="HGT16" s="154"/>
      <c r="HGU16" s="154"/>
      <c r="HGV16" s="154"/>
      <c r="HGW16" s="154"/>
      <c r="HGX16" s="154"/>
      <c r="HGY16" s="154"/>
      <c r="HGZ16" s="154"/>
      <c r="HHA16" s="154"/>
      <c r="HHB16" s="154"/>
      <c r="HHC16" s="154"/>
      <c r="HHD16" s="154"/>
      <c r="HHE16" s="154"/>
      <c r="HHF16" s="154"/>
      <c r="HHG16" s="154"/>
      <c r="HHH16" s="154"/>
      <c r="HHI16" s="154"/>
      <c r="HHJ16" s="154"/>
      <c r="HHK16" s="154"/>
      <c r="HHL16" s="154"/>
      <c r="HHM16" s="154"/>
      <c r="HHN16" s="154"/>
      <c r="HHO16" s="154"/>
      <c r="HHP16" s="154"/>
      <c r="HHQ16" s="154"/>
      <c r="HHR16" s="154"/>
      <c r="HHS16" s="154"/>
      <c r="HHT16" s="154"/>
      <c r="HHU16" s="154"/>
      <c r="HHV16" s="154"/>
      <c r="HHW16" s="154"/>
      <c r="HHX16" s="154"/>
      <c r="HHY16" s="154"/>
      <c r="HHZ16" s="154"/>
      <c r="HIA16" s="154"/>
      <c r="HIB16" s="154"/>
      <c r="HIC16" s="154"/>
      <c r="HID16" s="154"/>
      <c r="HIE16" s="154"/>
      <c r="HIF16" s="154"/>
      <c r="HIG16" s="154"/>
      <c r="HIH16" s="154"/>
      <c r="HII16" s="154"/>
      <c r="HIJ16" s="154"/>
      <c r="HIK16" s="154"/>
      <c r="HIL16" s="154"/>
      <c r="HIM16" s="154"/>
      <c r="HIN16" s="154"/>
      <c r="HIO16" s="154"/>
      <c r="HIP16" s="154"/>
      <c r="HIQ16" s="154"/>
      <c r="HIR16" s="154"/>
      <c r="HIS16" s="154"/>
      <c r="HIT16" s="154"/>
      <c r="HIU16" s="154"/>
      <c r="HIV16" s="154"/>
      <c r="HIW16" s="154"/>
      <c r="HIX16" s="154"/>
      <c r="HIY16" s="154"/>
      <c r="HIZ16" s="154"/>
      <c r="HJA16" s="154"/>
      <c r="HJB16" s="154"/>
      <c r="HJC16" s="154"/>
      <c r="HJD16" s="154"/>
      <c r="HJE16" s="154"/>
      <c r="HJF16" s="154"/>
      <c r="HJG16" s="154"/>
      <c r="HJH16" s="154"/>
      <c r="HJI16" s="154"/>
      <c r="HJJ16" s="154"/>
      <c r="HJK16" s="154"/>
      <c r="HJL16" s="154"/>
      <c r="HJM16" s="154"/>
      <c r="HJN16" s="154"/>
      <c r="HJO16" s="154"/>
      <c r="HJP16" s="154"/>
      <c r="HJQ16" s="154"/>
      <c r="HJR16" s="154"/>
      <c r="HJS16" s="154"/>
      <c r="HJT16" s="154"/>
      <c r="HJU16" s="154"/>
      <c r="HJV16" s="154"/>
      <c r="HJW16" s="154"/>
      <c r="HJX16" s="154"/>
      <c r="HJY16" s="154"/>
      <c r="HJZ16" s="154"/>
      <c r="HKA16" s="154"/>
      <c r="HKB16" s="154"/>
      <c r="HKC16" s="154"/>
      <c r="HKD16" s="154"/>
      <c r="HKE16" s="154"/>
      <c r="HKF16" s="154"/>
      <c r="HKG16" s="154"/>
      <c r="HKH16" s="154"/>
      <c r="HKI16" s="154"/>
      <c r="HKJ16" s="154"/>
      <c r="HKK16" s="154"/>
      <c r="HKL16" s="154"/>
      <c r="HKM16" s="154"/>
      <c r="HKN16" s="154"/>
      <c r="HKO16" s="154"/>
      <c r="HKP16" s="154"/>
      <c r="HKQ16" s="154"/>
      <c r="HKR16" s="154"/>
      <c r="HKS16" s="154"/>
      <c r="HKT16" s="154"/>
      <c r="HKU16" s="154"/>
      <c r="HKV16" s="154"/>
      <c r="HKW16" s="154"/>
      <c r="HKX16" s="154"/>
      <c r="HKY16" s="154"/>
      <c r="HKZ16" s="154"/>
      <c r="HLA16" s="154"/>
      <c r="HLB16" s="154"/>
      <c r="HLC16" s="154"/>
      <c r="HLD16" s="154"/>
      <c r="HLE16" s="154"/>
      <c r="HLF16" s="154"/>
      <c r="HLG16" s="154"/>
      <c r="HLH16" s="154"/>
      <c r="HLI16" s="154"/>
      <c r="HLJ16" s="154"/>
      <c r="HLK16" s="154"/>
      <c r="HLL16" s="154"/>
      <c r="HLM16" s="154"/>
      <c r="HLN16" s="154"/>
      <c r="HLO16" s="154"/>
      <c r="HLP16" s="154"/>
      <c r="HLQ16" s="154"/>
      <c r="HLR16" s="154"/>
      <c r="HLS16" s="154"/>
      <c r="HLT16" s="154"/>
      <c r="HLU16" s="154"/>
      <c r="HLV16" s="154"/>
      <c r="HLW16" s="154"/>
      <c r="HLX16" s="154"/>
      <c r="HLY16" s="154"/>
      <c r="HLZ16" s="154"/>
      <c r="HMA16" s="154"/>
      <c r="HMB16" s="154"/>
      <c r="HMC16" s="154"/>
      <c r="HMD16" s="154"/>
      <c r="HME16" s="154"/>
      <c r="HMF16" s="154"/>
      <c r="HMG16" s="154"/>
      <c r="HMH16" s="154"/>
      <c r="HMI16" s="154"/>
      <c r="HMJ16" s="154"/>
      <c r="HMK16" s="154"/>
      <c r="HML16" s="154"/>
      <c r="HMM16" s="154"/>
      <c r="HMN16" s="154"/>
      <c r="HMO16" s="154"/>
      <c r="HMP16" s="154"/>
      <c r="HMQ16" s="154"/>
      <c r="HMR16" s="154"/>
      <c r="HMS16" s="154"/>
      <c r="HMT16" s="154"/>
      <c r="HMU16" s="154"/>
      <c r="HMV16" s="154"/>
      <c r="HMW16" s="154"/>
      <c r="HMX16" s="154"/>
      <c r="HMY16" s="154"/>
      <c r="HMZ16" s="154"/>
      <c r="HNA16" s="154"/>
      <c r="HNB16" s="154"/>
      <c r="HNC16" s="154"/>
      <c r="HND16" s="154"/>
      <c r="HNE16" s="154"/>
      <c r="HNF16" s="154"/>
      <c r="HNG16" s="154"/>
      <c r="HNH16" s="154"/>
      <c r="HNI16" s="154"/>
      <c r="HNJ16" s="154"/>
      <c r="HNK16" s="154"/>
      <c r="HNL16" s="154"/>
      <c r="HNM16" s="154"/>
      <c r="HNN16" s="154"/>
      <c r="HNO16" s="154"/>
      <c r="HNP16" s="154"/>
      <c r="HNQ16" s="154"/>
      <c r="HNR16" s="154"/>
      <c r="HNS16" s="154"/>
      <c r="HNT16" s="154"/>
      <c r="HNU16" s="154"/>
      <c r="HNV16" s="154"/>
      <c r="HNW16" s="154"/>
      <c r="HNX16" s="154"/>
      <c r="HNY16" s="154"/>
      <c r="HNZ16" s="154"/>
      <c r="HOA16" s="154"/>
      <c r="HOB16" s="154"/>
      <c r="HOC16" s="154"/>
      <c r="HOD16" s="154"/>
      <c r="HOE16" s="154"/>
      <c r="HOF16" s="154"/>
      <c r="HOG16" s="154"/>
      <c r="HOH16" s="154"/>
      <c r="HOI16" s="154"/>
      <c r="HOJ16" s="154"/>
      <c r="HOK16" s="154"/>
      <c r="HOL16" s="154"/>
      <c r="HOM16" s="154"/>
      <c r="HON16" s="154"/>
      <c r="HOO16" s="154"/>
      <c r="HOP16" s="154"/>
      <c r="HOQ16" s="154"/>
      <c r="HOR16" s="154"/>
      <c r="HOS16" s="154"/>
      <c r="HOT16" s="154"/>
      <c r="HOU16" s="154"/>
      <c r="HOV16" s="154"/>
      <c r="HOW16" s="154"/>
      <c r="HOX16" s="154"/>
      <c r="HOY16" s="154"/>
      <c r="HOZ16" s="154"/>
      <c r="HPA16" s="154"/>
      <c r="HPB16" s="154"/>
      <c r="HPC16" s="154"/>
      <c r="HPD16" s="154"/>
      <c r="HPE16" s="154"/>
      <c r="HPF16" s="154"/>
      <c r="HPG16" s="154"/>
      <c r="HPH16" s="154"/>
      <c r="HPI16" s="154"/>
      <c r="HPJ16" s="154"/>
      <c r="HPK16" s="154"/>
      <c r="HPL16" s="154"/>
      <c r="HPM16" s="154"/>
      <c r="HPN16" s="154"/>
      <c r="HPO16" s="154"/>
      <c r="HPP16" s="154"/>
      <c r="HPQ16" s="154"/>
      <c r="HPR16" s="154"/>
      <c r="HPS16" s="154"/>
      <c r="HPT16" s="154"/>
      <c r="HPU16" s="154"/>
      <c r="HPV16" s="154"/>
      <c r="HPW16" s="154"/>
      <c r="HPX16" s="154"/>
      <c r="HPY16" s="154"/>
      <c r="HPZ16" s="154"/>
      <c r="HQA16" s="154"/>
      <c r="HQB16" s="154"/>
      <c r="HQC16" s="154"/>
      <c r="HQD16" s="154"/>
      <c r="HQE16" s="154"/>
      <c r="HQF16" s="154"/>
      <c r="HQG16" s="154"/>
      <c r="HQH16" s="154"/>
      <c r="HQI16" s="154"/>
      <c r="HQJ16" s="154"/>
      <c r="HQK16" s="154"/>
      <c r="HQL16" s="154"/>
      <c r="HQM16" s="154"/>
      <c r="HQN16" s="154"/>
      <c r="HQO16" s="154"/>
      <c r="HQP16" s="154"/>
      <c r="HQQ16" s="154"/>
      <c r="HQR16" s="154"/>
      <c r="HQS16" s="154"/>
      <c r="HQT16" s="154"/>
      <c r="HQU16" s="154"/>
      <c r="HQV16" s="154"/>
      <c r="HQW16" s="154"/>
      <c r="HQX16" s="154"/>
      <c r="HQY16" s="154"/>
      <c r="HQZ16" s="154"/>
      <c r="HRA16" s="154"/>
      <c r="HRB16" s="154"/>
      <c r="HRC16" s="154"/>
      <c r="HRD16" s="154"/>
      <c r="HRE16" s="154"/>
      <c r="HRF16" s="154"/>
      <c r="HRG16" s="154"/>
      <c r="HRH16" s="154"/>
      <c r="HRI16" s="154"/>
      <c r="HRJ16" s="154"/>
      <c r="HRK16" s="154"/>
      <c r="HRL16" s="154"/>
      <c r="HRM16" s="154"/>
      <c r="HRN16" s="154"/>
      <c r="HRO16" s="154"/>
      <c r="HRP16" s="154"/>
      <c r="HRQ16" s="154"/>
      <c r="HRR16" s="154"/>
      <c r="HRS16" s="154"/>
      <c r="HRT16" s="154"/>
      <c r="HRU16" s="154"/>
      <c r="HRV16" s="154"/>
      <c r="HRW16" s="154"/>
      <c r="HRX16" s="154"/>
      <c r="HRY16" s="154"/>
      <c r="HRZ16" s="154"/>
      <c r="HSA16" s="154"/>
      <c r="HSB16" s="154"/>
      <c r="HSC16" s="154"/>
      <c r="HSD16" s="154"/>
      <c r="HSE16" s="154"/>
      <c r="HSF16" s="154"/>
      <c r="HSG16" s="154"/>
      <c r="HSH16" s="154"/>
      <c r="HSI16" s="154"/>
      <c r="HSJ16" s="154"/>
      <c r="HSK16" s="154"/>
      <c r="HSL16" s="154"/>
      <c r="HSM16" s="154"/>
      <c r="HSN16" s="154"/>
      <c r="HSO16" s="154"/>
      <c r="HSP16" s="154"/>
      <c r="HSQ16" s="154"/>
      <c r="HSR16" s="154"/>
      <c r="HSS16" s="154"/>
      <c r="HST16" s="154"/>
      <c r="HSU16" s="154"/>
      <c r="HSV16" s="154"/>
      <c r="HSW16" s="154"/>
      <c r="HSX16" s="154"/>
      <c r="HSY16" s="154"/>
      <c r="HSZ16" s="154"/>
      <c r="HTA16" s="154"/>
      <c r="HTB16" s="154"/>
      <c r="HTC16" s="154"/>
      <c r="HTD16" s="154"/>
      <c r="HTE16" s="154"/>
      <c r="HTF16" s="154"/>
      <c r="HTG16" s="154"/>
      <c r="HTH16" s="154"/>
      <c r="HTI16" s="154"/>
      <c r="HTJ16" s="154"/>
      <c r="HTK16" s="154"/>
      <c r="HTL16" s="154"/>
      <c r="HTM16" s="154"/>
      <c r="HTN16" s="154"/>
      <c r="HTO16" s="154"/>
      <c r="HTP16" s="154"/>
      <c r="HTQ16" s="154"/>
      <c r="HTR16" s="154"/>
      <c r="HTS16" s="154"/>
      <c r="HTT16" s="154"/>
      <c r="HTU16" s="154"/>
      <c r="HTV16" s="154"/>
      <c r="HTW16" s="154"/>
      <c r="HTX16" s="154"/>
      <c r="HTY16" s="154"/>
      <c r="HTZ16" s="154"/>
      <c r="HUA16" s="154"/>
      <c r="HUB16" s="154"/>
      <c r="HUC16" s="154"/>
      <c r="HUD16" s="154"/>
      <c r="HUE16" s="154"/>
      <c r="HUF16" s="154"/>
      <c r="HUG16" s="154"/>
      <c r="HUH16" s="154"/>
      <c r="HUI16" s="154"/>
      <c r="HUJ16" s="154"/>
      <c r="HUK16" s="154"/>
      <c r="HUL16" s="154"/>
      <c r="HUM16" s="154"/>
      <c r="HUN16" s="154"/>
      <c r="HUO16" s="154"/>
      <c r="HUP16" s="154"/>
      <c r="HUQ16" s="154"/>
      <c r="HUR16" s="154"/>
      <c r="HUS16" s="154"/>
      <c r="HUT16" s="154"/>
      <c r="HUU16" s="154"/>
      <c r="HUV16" s="154"/>
      <c r="HUW16" s="154"/>
      <c r="HUX16" s="154"/>
      <c r="HUY16" s="154"/>
      <c r="HUZ16" s="154"/>
      <c r="HVA16" s="154"/>
      <c r="HVB16" s="154"/>
      <c r="HVC16" s="154"/>
      <c r="HVD16" s="154"/>
      <c r="HVE16" s="154"/>
      <c r="HVF16" s="154"/>
      <c r="HVG16" s="154"/>
      <c r="HVH16" s="154"/>
      <c r="HVI16" s="154"/>
      <c r="HVJ16" s="154"/>
      <c r="HVK16" s="154"/>
      <c r="HVL16" s="154"/>
      <c r="HVM16" s="154"/>
      <c r="HVN16" s="154"/>
      <c r="HVO16" s="154"/>
      <c r="HVP16" s="154"/>
      <c r="HVQ16" s="154"/>
      <c r="HVR16" s="154"/>
      <c r="HVS16" s="154"/>
      <c r="HVT16" s="154"/>
      <c r="HVU16" s="154"/>
      <c r="HVV16" s="154"/>
      <c r="HVW16" s="154"/>
      <c r="HVX16" s="154"/>
      <c r="HVY16" s="154"/>
      <c r="HVZ16" s="154"/>
      <c r="HWA16" s="154"/>
      <c r="HWB16" s="154"/>
      <c r="HWC16" s="154"/>
      <c r="HWD16" s="154"/>
      <c r="HWE16" s="154"/>
      <c r="HWF16" s="154"/>
      <c r="HWG16" s="154"/>
      <c r="HWH16" s="154"/>
      <c r="HWI16" s="154"/>
      <c r="HWJ16" s="154"/>
      <c r="HWK16" s="154"/>
      <c r="HWL16" s="154"/>
      <c r="HWM16" s="154"/>
      <c r="HWN16" s="154"/>
      <c r="HWO16" s="154"/>
      <c r="HWP16" s="154"/>
      <c r="HWQ16" s="154"/>
      <c r="HWR16" s="154"/>
      <c r="HWS16" s="154"/>
      <c r="HWT16" s="154"/>
      <c r="HWU16" s="154"/>
      <c r="HWV16" s="154"/>
      <c r="HWW16" s="154"/>
      <c r="HWX16" s="154"/>
      <c r="HWY16" s="154"/>
      <c r="HWZ16" s="154"/>
      <c r="HXA16" s="154"/>
      <c r="HXB16" s="154"/>
      <c r="HXC16" s="154"/>
      <c r="HXD16" s="154"/>
      <c r="HXE16" s="154"/>
      <c r="HXF16" s="154"/>
      <c r="HXG16" s="154"/>
      <c r="HXH16" s="154"/>
      <c r="HXI16" s="154"/>
      <c r="HXJ16" s="154"/>
      <c r="HXK16" s="154"/>
      <c r="HXL16" s="154"/>
      <c r="HXM16" s="154"/>
      <c r="HXN16" s="154"/>
      <c r="HXO16" s="154"/>
      <c r="HXP16" s="154"/>
      <c r="HXQ16" s="154"/>
      <c r="HXR16" s="154"/>
      <c r="HXS16" s="154"/>
      <c r="HXT16" s="154"/>
      <c r="HXU16" s="154"/>
      <c r="HXV16" s="154"/>
      <c r="HXW16" s="154"/>
      <c r="HXX16" s="154"/>
      <c r="HXY16" s="154"/>
      <c r="HXZ16" s="154"/>
      <c r="HYA16" s="154"/>
      <c r="HYB16" s="154"/>
      <c r="HYC16" s="154"/>
      <c r="HYD16" s="154"/>
      <c r="HYE16" s="154"/>
      <c r="HYF16" s="154"/>
      <c r="HYG16" s="154"/>
      <c r="HYH16" s="154"/>
      <c r="HYI16" s="154"/>
      <c r="HYJ16" s="154"/>
      <c r="HYK16" s="154"/>
      <c r="HYL16" s="154"/>
      <c r="HYM16" s="154"/>
      <c r="HYN16" s="154"/>
      <c r="HYO16" s="154"/>
      <c r="HYP16" s="154"/>
      <c r="HYQ16" s="154"/>
      <c r="HYR16" s="154"/>
      <c r="HYS16" s="154"/>
      <c r="HYT16" s="154"/>
      <c r="HYU16" s="154"/>
      <c r="HYV16" s="154"/>
      <c r="HYW16" s="154"/>
      <c r="HYX16" s="154"/>
      <c r="HYY16" s="154"/>
      <c r="HYZ16" s="154"/>
      <c r="HZA16" s="154"/>
      <c r="HZB16" s="154"/>
      <c r="HZC16" s="154"/>
      <c r="HZD16" s="154"/>
      <c r="HZE16" s="154"/>
      <c r="HZF16" s="154"/>
      <c r="HZG16" s="154"/>
      <c r="HZH16" s="154"/>
      <c r="HZI16" s="154"/>
      <c r="HZJ16" s="154"/>
      <c r="HZK16" s="154"/>
      <c r="HZL16" s="154"/>
      <c r="HZM16" s="154"/>
      <c r="HZN16" s="154"/>
      <c r="HZO16" s="154"/>
      <c r="HZP16" s="154"/>
      <c r="HZQ16" s="154"/>
      <c r="HZR16" s="154"/>
      <c r="HZS16" s="154"/>
      <c r="HZT16" s="154"/>
      <c r="HZU16" s="154"/>
      <c r="HZV16" s="154"/>
      <c r="HZW16" s="154"/>
      <c r="HZX16" s="154"/>
      <c r="HZY16" s="154"/>
      <c r="HZZ16" s="154"/>
      <c r="IAA16" s="154"/>
      <c r="IAB16" s="154"/>
      <c r="IAC16" s="154"/>
      <c r="IAD16" s="154"/>
      <c r="IAE16" s="154"/>
      <c r="IAF16" s="154"/>
      <c r="IAG16" s="154"/>
      <c r="IAH16" s="154"/>
      <c r="IAI16" s="154"/>
      <c r="IAJ16" s="154"/>
      <c r="IAK16" s="154"/>
      <c r="IAL16" s="154"/>
      <c r="IAM16" s="154"/>
      <c r="IAN16" s="154"/>
      <c r="IAO16" s="154"/>
      <c r="IAP16" s="154"/>
      <c r="IAQ16" s="154"/>
      <c r="IAR16" s="154"/>
      <c r="IAS16" s="154"/>
      <c r="IAT16" s="154"/>
      <c r="IAU16" s="154"/>
      <c r="IAV16" s="154"/>
      <c r="IAW16" s="154"/>
      <c r="IAX16" s="154"/>
      <c r="IAY16" s="154"/>
      <c r="IAZ16" s="154"/>
      <c r="IBA16" s="154"/>
      <c r="IBB16" s="154"/>
      <c r="IBC16" s="154"/>
      <c r="IBD16" s="154"/>
      <c r="IBE16" s="154"/>
      <c r="IBF16" s="154"/>
      <c r="IBG16" s="154"/>
      <c r="IBH16" s="154"/>
      <c r="IBI16" s="154"/>
      <c r="IBJ16" s="154"/>
      <c r="IBK16" s="154"/>
      <c r="IBL16" s="154"/>
      <c r="IBM16" s="154"/>
      <c r="IBN16" s="154"/>
      <c r="IBO16" s="154"/>
      <c r="IBP16" s="154"/>
      <c r="IBQ16" s="154"/>
      <c r="IBR16" s="154"/>
      <c r="IBS16" s="154"/>
      <c r="IBT16" s="154"/>
      <c r="IBU16" s="154"/>
      <c r="IBV16" s="154"/>
      <c r="IBW16" s="154"/>
      <c r="IBX16" s="154"/>
      <c r="IBY16" s="154"/>
      <c r="IBZ16" s="154"/>
      <c r="ICA16" s="154"/>
      <c r="ICB16" s="154"/>
      <c r="ICC16" s="154"/>
      <c r="ICD16" s="154"/>
      <c r="ICE16" s="154"/>
      <c r="ICF16" s="154"/>
      <c r="ICG16" s="154"/>
      <c r="ICH16" s="154"/>
      <c r="ICI16" s="154"/>
      <c r="ICJ16" s="154"/>
      <c r="ICK16" s="154"/>
      <c r="ICL16" s="154"/>
      <c r="ICM16" s="154"/>
      <c r="ICN16" s="154"/>
      <c r="ICO16" s="154"/>
      <c r="ICP16" s="154"/>
      <c r="ICQ16" s="154"/>
      <c r="ICR16" s="154"/>
      <c r="ICS16" s="154"/>
      <c r="ICT16" s="154"/>
      <c r="ICU16" s="154"/>
      <c r="ICV16" s="154"/>
      <c r="ICW16" s="154"/>
      <c r="ICX16" s="154"/>
      <c r="ICY16" s="154"/>
      <c r="ICZ16" s="154"/>
      <c r="IDA16" s="154"/>
      <c r="IDB16" s="154"/>
      <c r="IDC16" s="154"/>
      <c r="IDD16" s="154"/>
      <c r="IDE16" s="154"/>
      <c r="IDF16" s="154"/>
      <c r="IDG16" s="154"/>
      <c r="IDH16" s="154"/>
      <c r="IDI16" s="154"/>
      <c r="IDJ16" s="154"/>
      <c r="IDK16" s="154"/>
      <c r="IDL16" s="154"/>
      <c r="IDM16" s="154"/>
      <c r="IDN16" s="154"/>
      <c r="IDO16" s="154"/>
      <c r="IDP16" s="154"/>
      <c r="IDQ16" s="154"/>
      <c r="IDR16" s="154"/>
      <c r="IDS16" s="154"/>
      <c r="IDT16" s="154"/>
      <c r="IDU16" s="154"/>
      <c r="IDV16" s="154"/>
      <c r="IDW16" s="154"/>
      <c r="IDX16" s="154"/>
      <c r="IDY16" s="154"/>
      <c r="IDZ16" s="154"/>
      <c r="IEA16" s="154"/>
      <c r="IEB16" s="154"/>
      <c r="IEC16" s="154"/>
      <c r="IED16" s="154"/>
      <c r="IEE16" s="154"/>
      <c r="IEF16" s="154"/>
      <c r="IEG16" s="154"/>
      <c r="IEH16" s="154"/>
      <c r="IEI16" s="154"/>
      <c r="IEJ16" s="154"/>
      <c r="IEK16" s="154"/>
      <c r="IEL16" s="154"/>
      <c r="IEM16" s="154"/>
      <c r="IEN16" s="154"/>
      <c r="IEO16" s="154"/>
      <c r="IEP16" s="154"/>
      <c r="IEQ16" s="154"/>
      <c r="IER16" s="154"/>
      <c r="IES16" s="154"/>
      <c r="IET16" s="154"/>
      <c r="IEU16" s="154"/>
      <c r="IEV16" s="154"/>
      <c r="IEW16" s="154"/>
      <c r="IEX16" s="154"/>
      <c r="IEY16" s="154"/>
      <c r="IEZ16" s="154"/>
      <c r="IFA16" s="154"/>
      <c r="IFB16" s="154"/>
      <c r="IFC16" s="154"/>
      <c r="IFD16" s="154"/>
      <c r="IFE16" s="154"/>
      <c r="IFF16" s="154"/>
      <c r="IFG16" s="154"/>
      <c r="IFH16" s="154"/>
      <c r="IFI16" s="154"/>
      <c r="IFJ16" s="154"/>
      <c r="IFK16" s="154"/>
      <c r="IFL16" s="154"/>
      <c r="IFM16" s="154"/>
      <c r="IFN16" s="154"/>
      <c r="IFO16" s="154"/>
      <c r="IFP16" s="154"/>
      <c r="IFQ16" s="154"/>
      <c r="IFR16" s="154"/>
      <c r="IFS16" s="154"/>
      <c r="IFT16" s="154"/>
      <c r="IFU16" s="154"/>
      <c r="IFV16" s="154"/>
      <c r="IFW16" s="154"/>
      <c r="IFX16" s="154"/>
      <c r="IFY16" s="154"/>
      <c r="IFZ16" s="154"/>
      <c r="IGA16" s="154"/>
      <c r="IGB16" s="154"/>
      <c r="IGC16" s="154"/>
      <c r="IGD16" s="154"/>
      <c r="IGE16" s="154"/>
      <c r="IGF16" s="154"/>
      <c r="IGG16" s="154"/>
      <c r="IGH16" s="154"/>
      <c r="IGI16" s="154"/>
      <c r="IGJ16" s="154"/>
      <c r="IGK16" s="154"/>
      <c r="IGL16" s="154"/>
      <c r="IGM16" s="154"/>
      <c r="IGN16" s="154"/>
      <c r="IGO16" s="154"/>
      <c r="IGP16" s="154"/>
      <c r="IGQ16" s="154"/>
      <c r="IGR16" s="154"/>
      <c r="IGS16" s="154"/>
      <c r="IGT16" s="154"/>
      <c r="IGU16" s="154"/>
      <c r="IGV16" s="154"/>
      <c r="IGW16" s="154"/>
      <c r="IGX16" s="154"/>
      <c r="IGY16" s="154"/>
      <c r="IGZ16" s="154"/>
      <c r="IHA16" s="154"/>
      <c r="IHB16" s="154"/>
      <c r="IHC16" s="154"/>
      <c r="IHD16" s="154"/>
      <c r="IHE16" s="154"/>
      <c r="IHF16" s="154"/>
      <c r="IHG16" s="154"/>
      <c r="IHH16" s="154"/>
      <c r="IHI16" s="154"/>
      <c r="IHJ16" s="154"/>
      <c r="IHK16" s="154"/>
      <c r="IHL16" s="154"/>
      <c r="IHM16" s="154"/>
      <c r="IHN16" s="154"/>
      <c r="IHO16" s="154"/>
      <c r="IHP16" s="154"/>
      <c r="IHQ16" s="154"/>
      <c r="IHR16" s="154"/>
      <c r="IHS16" s="154"/>
      <c r="IHT16" s="154"/>
      <c r="IHU16" s="154"/>
      <c r="IHV16" s="154"/>
      <c r="IHW16" s="154"/>
      <c r="IHX16" s="154"/>
      <c r="IHY16" s="154"/>
      <c r="IHZ16" s="154"/>
      <c r="IIA16" s="154"/>
      <c r="IIB16" s="154"/>
      <c r="IIC16" s="154"/>
      <c r="IID16" s="154"/>
      <c r="IIE16" s="154"/>
      <c r="IIF16" s="154"/>
      <c r="IIG16" s="154"/>
      <c r="IIH16" s="154"/>
      <c r="III16" s="154"/>
      <c r="IIJ16" s="154"/>
      <c r="IIK16" s="154"/>
      <c r="IIL16" s="154"/>
      <c r="IIM16" s="154"/>
      <c r="IIN16" s="154"/>
      <c r="IIO16" s="154"/>
      <c r="IIP16" s="154"/>
      <c r="IIQ16" s="154"/>
      <c r="IIR16" s="154"/>
      <c r="IIS16" s="154"/>
      <c r="IIT16" s="154"/>
      <c r="IIU16" s="154"/>
      <c r="IIV16" s="154"/>
      <c r="IIW16" s="154"/>
      <c r="IIX16" s="154"/>
      <c r="IIY16" s="154"/>
      <c r="IIZ16" s="154"/>
      <c r="IJA16" s="154"/>
      <c r="IJB16" s="154"/>
      <c r="IJC16" s="154"/>
      <c r="IJD16" s="154"/>
      <c r="IJE16" s="154"/>
      <c r="IJF16" s="154"/>
      <c r="IJG16" s="154"/>
      <c r="IJH16" s="154"/>
      <c r="IJI16" s="154"/>
      <c r="IJJ16" s="154"/>
      <c r="IJK16" s="154"/>
      <c r="IJL16" s="154"/>
      <c r="IJM16" s="154"/>
      <c r="IJN16" s="154"/>
      <c r="IJO16" s="154"/>
      <c r="IJP16" s="154"/>
      <c r="IJQ16" s="154"/>
      <c r="IJR16" s="154"/>
      <c r="IJS16" s="154"/>
      <c r="IJT16" s="154"/>
      <c r="IJU16" s="154"/>
      <c r="IJV16" s="154"/>
      <c r="IJW16" s="154"/>
      <c r="IJX16" s="154"/>
      <c r="IJY16" s="154"/>
      <c r="IJZ16" s="154"/>
      <c r="IKA16" s="154"/>
      <c r="IKB16" s="154"/>
      <c r="IKC16" s="154"/>
      <c r="IKD16" s="154"/>
      <c r="IKE16" s="154"/>
      <c r="IKF16" s="154"/>
      <c r="IKG16" s="154"/>
      <c r="IKH16" s="154"/>
      <c r="IKI16" s="154"/>
      <c r="IKJ16" s="154"/>
      <c r="IKK16" s="154"/>
      <c r="IKL16" s="154"/>
      <c r="IKM16" s="154"/>
      <c r="IKN16" s="154"/>
      <c r="IKO16" s="154"/>
      <c r="IKP16" s="154"/>
      <c r="IKQ16" s="154"/>
      <c r="IKR16" s="154"/>
      <c r="IKS16" s="154"/>
      <c r="IKT16" s="154"/>
      <c r="IKU16" s="154"/>
      <c r="IKV16" s="154"/>
      <c r="IKW16" s="154"/>
      <c r="IKX16" s="154"/>
      <c r="IKY16" s="154"/>
      <c r="IKZ16" s="154"/>
      <c r="ILA16" s="154"/>
      <c r="ILB16" s="154"/>
      <c r="ILC16" s="154"/>
      <c r="ILD16" s="154"/>
      <c r="ILE16" s="154"/>
      <c r="ILF16" s="154"/>
      <c r="ILG16" s="154"/>
      <c r="ILH16" s="154"/>
      <c r="ILI16" s="154"/>
      <c r="ILJ16" s="154"/>
      <c r="ILK16" s="154"/>
      <c r="ILL16" s="154"/>
      <c r="ILM16" s="154"/>
      <c r="ILN16" s="154"/>
      <c r="ILO16" s="154"/>
      <c r="ILP16" s="154"/>
      <c r="ILQ16" s="154"/>
      <c r="ILR16" s="154"/>
      <c r="ILS16" s="154"/>
      <c r="ILT16" s="154"/>
      <c r="ILU16" s="154"/>
      <c r="ILV16" s="154"/>
      <c r="ILW16" s="154"/>
      <c r="ILX16" s="154"/>
      <c r="ILY16" s="154"/>
      <c r="ILZ16" s="154"/>
      <c r="IMA16" s="154"/>
      <c r="IMB16" s="154"/>
      <c r="IMC16" s="154"/>
      <c r="IMD16" s="154"/>
      <c r="IME16" s="154"/>
      <c r="IMF16" s="154"/>
      <c r="IMG16" s="154"/>
      <c r="IMH16" s="154"/>
      <c r="IMI16" s="154"/>
      <c r="IMJ16" s="154"/>
      <c r="IMK16" s="154"/>
      <c r="IML16" s="154"/>
      <c r="IMM16" s="154"/>
      <c r="IMN16" s="154"/>
      <c r="IMO16" s="154"/>
      <c r="IMP16" s="154"/>
      <c r="IMQ16" s="154"/>
      <c r="IMR16" s="154"/>
      <c r="IMS16" s="154"/>
      <c r="IMT16" s="154"/>
      <c r="IMU16" s="154"/>
      <c r="IMV16" s="154"/>
      <c r="IMW16" s="154"/>
      <c r="IMX16" s="154"/>
      <c r="IMY16" s="154"/>
      <c r="IMZ16" s="154"/>
      <c r="INA16" s="154"/>
      <c r="INB16" s="154"/>
      <c r="INC16" s="154"/>
      <c r="IND16" s="154"/>
      <c r="INE16" s="154"/>
      <c r="INF16" s="154"/>
      <c r="ING16" s="154"/>
      <c r="INH16" s="154"/>
      <c r="INI16" s="154"/>
      <c r="INJ16" s="154"/>
      <c r="INK16" s="154"/>
      <c r="INL16" s="154"/>
      <c r="INM16" s="154"/>
      <c r="INN16" s="154"/>
      <c r="INO16" s="154"/>
      <c r="INP16" s="154"/>
      <c r="INQ16" s="154"/>
      <c r="INR16" s="154"/>
      <c r="INS16" s="154"/>
      <c r="INT16" s="154"/>
      <c r="INU16" s="154"/>
      <c r="INV16" s="154"/>
      <c r="INW16" s="154"/>
      <c r="INX16" s="154"/>
      <c r="INY16" s="154"/>
      <c r="INZ16" s="154"/>
      <c r="IOA16" s="154"/>
      <c r="IOB16" s="154"/>
      <c r="IOC16" s="154"/>
      <c r="IOD16" s="154"/>
      <c r="IOE16" s="154"/>
      <c r="IOF16" s="154"/>
      <c r="IOG16" s="154"/>
      <c r="IOH16" s="154"/>
      <c r="IOI16" s="154"/>
      <c r="IOJ16" s="154"/>
      <c r="IOK16" s="154"/>
      <c r="IOL16" s="154"/>
      <c r="IOM16" s="154"/>
      <c r="ION16" s="154"/>
      <c r="IOO16" s="154"/>
      <c r="IOP16" s="154"/>
      <c r="IOQ16" s="154"/>
      <c r="IOR16" s="154"/>
      <c r="IOS16" s="154"/>
      <c r="IOT16" s="154"/>
      <c r="IOU16" s="154"/>
      <c r="IOV16" s="154"/>
      <c r="IOW16" s="154"/>
      <c r="IOX16" s="154"/>
      <c r="IOY16" s="154"/>
      <c r="IOZ16" s="154"/>
      <c r="IPA16" s="154"/>
      <c r="IPB16" s="154"/>
      <c r="IPC16" s="154"/>
      <c r="IPD16" s="154"/>
      <c r="IPE16" s="154"/>
      <c r="IPF16" s="154"/>
      <c r="IPG16" s="154"/>
      <c r="IPH16" s="154"/>
      <c r="IPI16" s="154"/>
      <c r="IPJ16" s="154"/>
      <c r="IPK16" s="154"/>
      <c r="IPL16" s="154"/>
      <c r="IPM16" s="154"/>
      <c r="IPN16" s="154"/>
      <c r="IPO16" s="154"/>
      <c r="IPP16" s="154"/>
      <c r="IPQ16" s="154"/>
      <c r="IPR16" s="154"/>
      <c r="IPS16" s="154"/>
      <c r="IPT16" s="154"/>
      <c r="IPU16" s="154"/>
      <c r="IPV16" s="154"/>
      <c r="IPW16" s="154"/>
      <c r="IPX16" s="154"/>
      <c r="IPY16" s="154"/>
      <c r="IPZ16" s="154"/>
      <c r="IQA16" s="154"/>
      <c r="IQB16" s="154"/>
      <c r="IQC16" s="154"/>
      <c r="IQD16" s="154"/>
      <c r="IQE16" s="154"/>
      <c r="IQF16" s="154"/>
      <c r="IQG16" s="154"/>
      <c r="IQH16" s="154"/>
      <c r="IQI16" s="154"/>
      <c r="IQJ16" s="154"/>
      <c r="IQK16" s="154"/>
      <c r="IQL16" s="154"/>
      <c r="IQM16" s="154"/>
      <c r="IQN16" s="154"/>
      <c r="IQO16" s="154"/>
      <c r="IQP16" s="154"/>
      <c r="IQQ16" s="154"/>
      <c r="IQR16" s="154"/>
      <c r="IQS16" s="154"/>
      <c r="IQT16" s="154"/>
      <c r="IQU16" s="154"/>
      <c r="IQV16" s="154"/>
      <c r="IQW16" s="154"/>
      <c r="IQX16" s="154"/>
      <c r="IQY16" s="154"/>
      <c r="IQZ16" s="154"/>
      <c r="IRA16" s="154"/>
      <c r="IRB16" s="154"/>
      <c r="IRC16" s="154"/>
      <c r="IRD16" s="154"/>
      <c r="IRE16" s="154"/>
      <c r="IRF16" s="154"/>
      <c r="IRG16" s="154"/>
      <c r="IRH16" s="154"/>
      <c r="IRI16" s="154"/>
      <c r="IRJ16" s="154"/>
      <c r="IRK16" s="154"/>
      <c r="IRL16" s="154"/>
      <c r="IRM16" s="154"/>
      <c r="IRN16" s="154"/>
      <c r="IRO16" s="154"/>
      <c r="IRP16" s="154"/>
      <c r="IRQ16" s="154"/>
      <c r="IRR16" s="154"/>
      <c r="IRS16" s="154"/>
      <c r="IRT16" s="154"/>
      <c r="IRU16" s="154"/>
      <c r="IRV16" s="154"/>
      <c r="IRW16" s="154"/>
      <c r="IRX16" s="154"/>
      <c r="IRY16" s="154"/>
      <c r="IRZ16" s="154"/>
      <c r="ISA16" s="154"/>
      <c r="ISB16" s="154"/>
      <c r="ISC16" s="154"/>
      <c r="ISD16" s="154"/>
      <c r="ISE16" s="154"/>
      <c r="ISF16" s="154"/>
      <c r="ISG16" s="154"/>
      <c r="ISH16" s="154"/>
      <c r="ISI16" s="154"/>
      <c r="ISJ16" s="154"/>
      <c r="ISK16" s="154"/>
      <c r="ISL16" s="154"/>
      <c r="ISM16" s="154"/>
      <c r="ISN16" s="154"/>
      <c r="ISO16" s="154"/>
      <c r="ISP16" s="154"/>
      <c r="ISQ16" s="154"/>
      <c r="ISR16" s="154"/>
      <c r="ISS16" s="154"/>
      <c r="IST16" s="154"/>
      <c r="ISU16" s="154"/>
      <c r="ISV16" s="154"/>
      <c r="ISW16" s="154"/>
      <c r="ISX16" s="154"/>
      <c r="ISY16" s="154"/>
      <c r="ISZ16" s="154"/>
      <c r="ITA16" s="154"/>
      <c r="ITB16" s="154"/>
      <c r="ITC16" s="154"/>
      <c r="ITD16" s="154"/>
      <c r="ITE16" s="154"/>
      <c r="ITF16" s="154"/>
      <c r="ITG16" s="154"/>
      <c r="ITH16" s="154"/>
      <c r="ITI16" s="154"/>
      <c r="ITJ16" s="154"/>
      <c r="ITK16" s="154"/>
      <c r="ITL16" s="154"/>
      <c r="ITM16" s="154"/>
      <c r="ITN16" s="154"/>
      <c r="ITO16" s="154"/>
      <c r="ITP16" s="154"/>
      <c r="ITQ16" s="154"/>
      <c r="ITR16" s="154"/>
      <c r="ITS16" s="154"/>
      <c r="ITT16" s="154"/>
      <c r="ITU16" s="154"/>
      <c r="ITV16" s="154"/>
      <c r="ITW16" s="154"/>
      <c r="ITX16" s="154"/>
      <c r="ITY16" s="154"/>
      <c r="ITZ16" s="154"/>
      <c r="IUA16" s="154"/>
      <c r="IUB16" s="154"/>
      <c r="IUC16" s="154"/>
      <c r="IUD16" s="154"/>
      <c r="IUE16" s="154"/>
      <c r="IUF16" s="154"/>
      <c r="IUG16" s="154"/>
      <c r="IUH16" s="154"/>
      <c r="IUI16" s="154"/>
      <c r="IUJ16" s="154"/>
      <c r="IUK16" s="154"/>
      <c r="IUL16" s="154"/>
      <c r="IUM16" s="154"/>
      <c r="IUN16" s="154"/>
      <c r="IUO16" s="154"/>
      <c r="IUP16" s="154"/>
      <c r="IUQ16" s="154"/>
      <c r="IUR16" s="154"/>
      <c r="IUS16" s="154"/>
      <c r="IUT16" s="154"/>
      <c r="IUU16" s="154"/>
      <c r="IUV16" s="154"/>
      <c r="IUW16" s="154"/>
      <c r="IUX16" s="154"/>
      <c r="IUY16" s="154"/>
      <c r="IUZ16" s="154"/>
      <c r="IVA16" s="154"/>
      <c r="IVB16" s="154"/>
      <c r="IVC16" s="154"/>
      <c r="IVD16" s="154"/>
      <c r="IVE16" s="154"/>
      <c r="IVF16" s="154"/>
      <c r="IVG16" s="154"/>
      <c r="IVH16" s="154"/>
      <c r="IVI16" s="154"/>
      <c r="IVJ16" s="154"/>
      <c r="IVK16" s="154"/>
      <c r="IVL16" s="154"/>
      <c r="IVM16" s="154"/>
      <c r="IVN16" s="154"/>
      <c r="IVO16" s="154"/>
      <c r="IVP16" s="154"/>
      <c r="IVQ16" s="154"/>
      <c r="IVR16" s="154"/>
      <c r="IVS16" s="154"/>
      <c r="IVT16" s="154"/>
      <c r="IVU16" s="154"/>
      <c r="IVV16" s="154"/>
      <c r="IVW16" s="154"/>
      <c r="IVX16" s="154"/>
      <c r="IVY16" s="154"/>
      <c r="IVZ16" s="154"/>
      <c r="IWA16" s="154"/>
      <c r="IWB16" s="154"/>
      <c r="IWC16" s="154"/>
      <c r="IWD16" s="154"/>
      <c r="IWE16" s="154"/>
      <c r="IWF16" s="154"/>
      <c r="IWG16" s="154"/>
      <c r="IWH16" s="154"/>
      <c r="IWI16" s="154"/>
      <c r="IWJ16" s="154"/>
      <c r="IWK16" s="154"/>
      <c r="IWL16" s="154"/>
      <c r="IWM16" s="154"/>
      <c r="IWN16" s="154"/>
      <c r="IWO16" s="154"/>
      <c r="IWP16" s="154"/>
      <c r="IWQ16" s="154"/>
      <c r="IWR16" s="154"/>
      <c r="IWS16" s="154"/>
      <c r="IWT16" s="154"/>
      <c r="IWU16" s="154"/>
      <c r="IWV16" s="154"/>
      <c r="IWW16" s="154"/>
      <c r="IWX16" s="154"/>
      <c r="IWY16" s="154"/>
      <c r="IWZ16" s="154"/>
      <c r="IXA16" s="154"/>
      <c r="IXB16" s="154"/>
      <c r="IXC16" s="154"/>
      <c r="IXD16" s="154"/>
      <c r="IXE16" s="154"/>
      <c r="IXF16" s="154"/>
      <c r="IXG16" s="154"/>
      <c r="IXH16" s="154"/>
      <c r="IXI16" s="154"/>
      <c r="IXJ16" s="154"/>
      <c r="IXK16" s="154"/>
      <c r="IXL16" s="154"/>
      <c r="IXM16" s="154"/>
      <c r="IXN16" s="154"/>
      <c r="IXO16" s="154"/>
      <c r="IXP16" s="154"/>
      <c r="IXQ16" s="154"/>
      <c r="IXR16" s="154"/>
      <c r="IXS16" s="154"/>
      <c r="IXT16" s="154"/>
      <c r="IXU16" s="154"/>
      <c r="IXV16" s="154"/>
      <c r="IXW16" s="154"/>
      <c r="IXX16" s="154"/>
      <c r="IXY16" s="154"/>
      <c r="IXZ16" s="154"/>
      <c r="IYA16" s="154"/>
      <c r="IYB16" s="154"/>
      <c r="IYC16" s="154"/>
      <c r="IYD16" s="154"/>
      <c r="IYE16" s="154"/>
      <c r="IYF16" s="154"/>
      <c r="IYG16" s="154"/>
      <c r="IYH16" s="154"/>
      <c r="IYI16" s="154"/>
      <c r="IYJ16" s="154"/>
      <c r="IYK16" s="154"/>
      <c r="IYL16" s="154"/>
      <c r="IYM16" s="154"/>
      <c r="IYN16" s="154"/>
      <c r="IYO16" s="154"/>
      <c r="IYP16" s="154"/>
      <c r="IYQ16" s="154"/>
      <c r="IYR16" s="154"/>
      <c r="IYS16" s="154"/>
      <c r="IYT16" s="154"/>
      <c r="IYU16" s="154"/>
      <c r="IYV16" s="154"/>
      <c r="IYW16" s="154"/>
      <c r="IYX16" s="154"/>
      <c r="IYY16" s="154"/>
      <c r="IYZ16" s="154"/>
      <c r="IZA16" s="154"/>
      <c r="IZB16" s="154"/>
      <c r="IZC16" s="154"/>
      <c r="IZD16" s="154"/>
      <c r="IZE16" s="154"/>
      <c r="IZF16" s="154"/>
      <c r="IZG16" s="154"/>
      <c r="IZH16" s="154"/>
      <c r="IZI16" s="154"/>
      <c r="IZJ16" s="154"/>
      <c r="IZK16" s="154"/>
      <c r="IZL16" s="154"/>
      <c r="IZM16" s="154"/>
      <c r="IZN16" s="154"/>
      <c r="IZO16" s="154"/>
      <c r="IZP16" s="154"/>
      <c r="IZQ16" s="154"/>
      <c r="IZR16" s="154"/>
      <c r="IZS16" s="154"/>
      <c r="IZT16" s="154"/>
      <c r="IZU16" s="154"/>
      <c r="IZV16" s="154"/>
      <c r="IZW16" s="154"/>
      <c r="IZX16" s="154"/>
      <c r="IZY16" s="154"/>
      <c r="IZZ16" s="154"/>
      <c r="JAA16" s="154"/>
      <c r="JAB16" s="154"/>
      <c r="JAC16" s="154"/>
      <c r="JAD16" s="154"/>
      <c r="JAE16" s="154"/>
      <c r="JAF16" s="154"/>
      <c r="JAG16" s="154"/>
      <c r="JAH16" s="154"/>
      <c r="JAI16" s="154"/>
      <c r="JAJ16" s="154"/>
      <c r="JAK16" s="154"/>
      <c r="JAL16" s="154"/>
      <c r="JAM16" s="154"/>
      <c r="JAN16" s="154"/>
      <c r="JAO16" s="154"/>
      <c r="JAP16" s="154"/>
      <c r="JAQ16" s="154"/>
      <c r="JAR16" s="154"/>
      <c r="JAS16" s="154"/>
      <c r="JAT16" s="154"/>
      <c r="JAU16" s="154"/>
      <c r="JAV16" s="154"/>
      <c r="JAW16" s="154"/>
      <c r="JAX16" s="154"/>
      <c r="JAY16" s="154"/>
      <c r="JAZ16" s="154"/>
      <c r="JBA16" s="154"/>
      <c r="JBB16" s="154"/>
      <c r="JBC16" s="154"/>
      <c r="JBD16" s="154"/>
      <c r="JBE16" s="154"/>
      <c r="JBF16" s="154"/>
      <c r="JBG16" s="154"/>
      <c r="JBH16" s="154"/>
      <c r="JBI16" s="154"/>
      <c r="JBJ16" s="154"/>
      <c r="JBK16" s="154"/>
      <c r="JBL16" s="154"/>
      <c r="JBM16" s="154"/>
      <c r="JBN16" s="154"/>
      <c r="JBO16" s="154"/>
      <c r="JBP16" s="154"/>
      <c r="JBQ16" s="154"/>
      <c r="JBR16" s="154"/>
      <c r="JBS16" s="154"/>
      <c r="JBT16" s="154"/>
      <c r="JBU16" s="154"/>
      <c r="JBV16" s="154"/>
      <c r="JBW16" s="154"/>
      <c r="JBX16" s="154"/>
      <c r="JBY16" s="154"/>
      <c r="JBZ16" s="154"/>
      <c r="JCA16" s="154"/>
      <c r="JCB16" s="154"/>
      <c r="JCC16" s="154"/>
      <c r="JCD16" s="154"/>
      <c r="JCE16" s="154"/>
      <c r="JCF16" s="154"/>
      <c r="JCG16" s="154"/>
      <c r="JCH16" s="154"/>
      <c r="JCI16" s="154"/>
      <c r="JCJ16" s="154"/>
      <c r="JCK16" s="154"/>
      <c r="JCL16" s="154"/>
      <c r="JCM16" s="154"/>
      <c r="JCN16" s="154"/>
      <c r="JCO16" s="154"/>
      <c r="JCP16" s="154"/>
      <c r="JCQ16" s="154"/>
      <c r="JCR16" s="154"/>
      <c r="JCS16" s="154"/>
      <c r="JCT16" s="154"/>
      <c r="JCU16" s="154"/>
      <c r="JCV16" s="154"/>
      <c r="JCW16" s="154"/>
      <c r="JCX16" s="154"/>
      <c r="JCY16" s="154"/>
      <c r="JCZ16" s="154"/>
      <c r="JDA16" s="154"/>
      <c r="JDB16" s="154"/>
      <c r="JDC16" s="154"/>
      <c r="JDD16" s="154"/>
      <c r="JDE16" s="154"/>
      <c r="JDF16" s="154"/>
      <c r="JDG16" s="154"/>
      <c r="JDH16" s="154"/>
      <c r="JDI16" s="154"/>
      <c r="JDJ16" s="154"/>
      <c r="JDK16" s="154"/>
      <c r="JDL16" s="154"/>
      <c r="JDM16" s="154"/>
      <c r="JDN16" s="154"/>
      <c r="JDO16" s="154"/>
      <c r="JDP16" s="154"/>
      <c r="JDQ16" s="154"/>
      <c r="JDR16" s="154"/>
      <c r="JDS16" s="154"/>
      <c r="JDT16" s="154"/>
      <c r="JDU16" s="154"/>
      <c r="JDV16" s="154"/>
      <c r="JDW16" s="154"/>
      <c r="JDX16" s="154"/>
      <c r="JDY16" s="154"/>
      <c r="JDZ16" s="154"/>
      <c r="JEA16" s="154"/>
      <c r="JEB16" s="154"/>
      <c r="JEC16" s="154"/>
      <c r="JED16" s="154"/>
      <c r="JEE16" s="154"/>
      <c r="JEF16" s="154"/>
      <c r="JEG16" s="154"/>
      <c r="JEH16" s="154"/>
      <c r="JEI16" s="154"/>
      <c r="JEJ16" s="154"/>
      <c r="JEK16" s="154"/>
      <c r="JEL16" s="154"/>
      <c r="JEM16" s="154"/>
      <c r="JEN16" s="154"/>
      <c r="JEO16" s="154"/>
      <c r="JEP16" s="154"/>
      <c r="JEQ16" s="154"/>
      <c r="JER16" s="154"/>
      <c r="JES16" s="154"/>
      <c r="JET16" s="154"/>
      <c r="JEU16" s="154"/>
      <c r="JEV16" s="154"/>
      <c r="JEW16" s="154"/>
      <c r="JEX16" s="154"/>
      <c r="JEY16" s="154"/>
      <c r="JEZ16" s="154"/>
      <c r="JFA16" s="154"/>
      <c r="JFB16" s="154"/>
      <c r="JFC16" s="154"/>
      <c r="JFD16" s="154"/>
      <c r="JFE16" s="154"/>
      <c r="JFF16" s="154"/>
      <c r="JFG16" s="154"/>
      <c r="JFH16" s="154"/>
      <c r="JFI16" s="154"/>
      <c r="JFJ16" s="154"/>
      <c r="JFK16" s="154"/>
      <c r="JFL16" s="154"/>
      <c r="JFM16" s="154"/>
      <c r="JFN16" s="154"/>
      <c r="JFO16" s="154"/>
      <c r="JFP16" s="154"/>
      <c r="JFQ16" s="154"/>
      <c r="JFR16" s="154"/>
      <c r="JFS16" s="154"/>
      <c r="JFT16" s="154"/>
      <c r="JFU16" s="154"/>
      <c r="JFV16" s="154"/>
      <c r="JFW16" s="154"/>
      <c r="JFX16" s="154"/>
      <c r="JFY16" s="154"/>
      <c r="JFZ16" s="154"/>
      <c r="JGA16" s="154"/>
      <c r="JGB16" s="154"/>
      <c r="JGC16" s="154"/>
      <c r="JGD16" s="154"/>
      <c r="JGE16" s="154"/>
      <c r="JGF16" s="154"/>
      <c r="JGG16" s="154"/>
      <c r="JGH16" s="154"/>
      <c r="JGI16" s="154"/>
      <c r="JGJ16" s="154"/>
      <c r="JGK16" s="154"/>
      <c r="JGL16" s="154"/>
      <c r="JGM16" s="154"/>
      <c r="JGN16" s="154"/>
      <c r="JGO16" s="154"/>
      <c r="JGP16" s="154"/>
      <c r="JGQ16" s="154"/>
      <c r="JGR16" s="154"/>
      <c r="JGS16" s="154"/>
      <c r="JGT16" s="154"/>
      <c r="JGU16" s="154"/>
      <c r="JGV16" s="154"/>
      <c r="JGW16" s="154"/>
      <c r="JGX16" s="154"/>
      <c r="JGY16" s="154"/>
      <c r="JGZ16" s="154"/>
      <c r="JHA16" s="154"/>
      <c r="JHB16" s="154"/>
      <c r="JHC16" s="154"/>
      <c r="JHD16" s="154"/>
      <c r="JHE16" s="154"/>
      <c r="JHF16" s="154"/>
      <c r="JHG16" s="154"/>
      <c r="JHH16" s="154"/>
      <c r="JHI16" s="154"/>
      <c r="JHJ16" s="154"/>
      <c r="JHK16" s="154"/>
      <c r="JHL16" s="154"/>
      <c r="JHM16" s="154"/>
      <c r="JHN16" s="154"/>
      <c r="JHO16" s="154"/>
      <c r="JHP16" s="154"/>
      <c r="JHQ16" s="154"/>
      <c r="JHR16" s="154"/>
      <c r="JHS16" s="154"/>
      <c r="JHT16" s="154"/>
      <c r="JHU16" s="154"/>
      <c r="JHV16" s="154"/>
      <c r="JHW16" s="154"/>
      <c r="JHX16" s="154"/>
      <c r="JHY16" s="154"/>
      <c r="JHZ16" s="154"/>
      <c r="JIA16" s="154"/>
      <c r="JIB16" s="154"/>
      <c r="JIC16" s="154"/>
      <c r="JID16" s="154"/>
      <c r="JIE16" s="154"/>
      <c r="JIF16" s="154"/>
      <c r="JIG16" s="154"/>
      <c r="JIH16" s="154"/>
      <c r="JII16" s="154"/>
      <c r="JIJ16" s="154"/>
      <c r="JIK16" s="154"/>
      <c r="JIL16" s="154"/>
      <c r="JIM16" s="154"/>
      <c r="JIN16" s="154"/>
      <c r="JIO16" s="154"/>
      <c r="JIP16" s="154"/>
      <c r="JIQ16" s="154"/>
      <c r="JIR16" s="154"/>
      <c r="JIS16" s="154"/>
      <c r="JIT16" s="154"/>
      <c r="JIU16" s="154"/>
      <c r="JIV16" s="154"/>
      <c r="JIW16" s="154"/>
      <c r="JIX16" s="154"/>
      <c r="JIY16" s="154"/>
      <c r="JIZ16" s="154"/>
      <c r="JJA16" s="154"/>
      <c r="JJB16" s="154"/>
      <c r="JJC16" s="154"/>
      <c r="JJD16" s="154"/>
      <c r="JJE16" s="154"/>
      <c r="JJF16" s="154"/>
      <c r="JJG16" s="154"/>
      <c r="JJH16" s="154"/>
      <c r="JJI16" s="154"/>
      <c r="JJJ16" s="154"/>
      <c r="JJK16" s="154"/>
      <c r="JJL16" s="154"/>
      <c r="JJM16" s="154"/>
      <c r="JJN16" s="154"/>
      <c r="JJO16" s="154"/>
      <c r="JJP16" s="154"/>
      <c r="JJQ16" s="154"/>
      <c r="JJR16" s="154"/>
      <c r="JJS16" s="154"/>
      <c r="JJT16" s="154"/>
      <c r="JJU16" s="154"/>
      <c r="JJV16" s="154"/>
      <c r="JJW16" s="154"/>
      <c r="JJX16" s="154"/>
      <c r="JJY16" s="154"/>
      <c r="JJZ16" s="154"/>
      <c r="JKA16" s="154"/>
      <c r="JKB16" s="154"/>
      <c r="JKC16" s="154"/>
      <c r="JKD16" s="154"/>
      <c r="JKE16" s="154"/>
      <c r="JKF16" s="154"/>
      <c r="JKG16" s="154"/>
      <c r="JKH16" s="154"/>
      <c r="JKI16" s="154"/>
      <c r="JKJ16" s="154"/>
      <c r="JKK16" s="154"/>
      <c r="JKL16" s="154"/>
      <c r="JKM16" s="154"/>
      <c r="JKN16" s="154"/>
      <c r="JKO16" s="154"/>
      <c r="JKP16" s="154"/>
      <c r="JKQ16" s="154"/>
      <c r="JKR16" s="154"/>
      <c r="JKS16" s="154"/>
      <c r="JKT16" s="154"/>
      <c r="JKU16" s="154"/>
      <c r="JKV16" s="154"/>
      <c r="JKW16" s="154"/>
      <c r="JKX16" s="154"/>
      <c r="JKY16" s="154"/>
      <c r="JKZ16" s="154"/>
      <c r="JLA16" s="154"/>
      <c r="JLB16" s="154"/>
      <c r="JLC16" s="154"/>
      <c r="JLD16" s="154"/>
      <c r="JLE16" s="154"/>
      <c r="JLF16" s="154"/>
      <c r="JLG16" s="154"/>
      <c r="JLH16" s="154"/>
      <c r="JLI16" s="154"/>
      <c r="JLJ16" s="154"/>
      <c r="JLK16" s="154"/>
      <c r="JLL16" s="154"/>
      <c r="JLM16" s="154"/>
      <c r="JLN16" s="154"/>
      <c r="JLO16" s="154"/>
      <c r="JLP16" s="154"/>
      <c r="JLQ16" s="154"/>
      <c r="JLR16" s="154"/>
      <c r="JLS16" s="154"/>
      <c r="JLT16" s="154"/>
      <c r="JLU16" s="154"/>
      <c r="JLV16" s="154"/>
      <c r="JLW16" s="154"/>
      <c r="JLX16" s="154"/>
      <c r="JLY16" s="154"/>
      <c r="JLZ16" s="154"/>
      <c r="JMA16" s="154"/>
      <c r="JMB16" s="154"/>
      <c r="JMC16" s="154"/>
      <c r="JMD16" s="154"/>
      <c r="JME16" s="154"/>
      <c r="JMF16" s="154"/>
      <c r="JMG16" s="154"/>
      <c r="JMH16" s="154"/>
      <c r="JMI16" s="154"/>
      <c r="JMJ16" s="154"/>
      <c r="JMK16" s="154"/>
      <c r="JML16" s="154"/>
      <c r="JMM16" s="154"/>
      <c r="JMN16" s="154"/>
      <c r="JMO16" s="154"/>
      <c r="JMP16" s="154"/>
      <c r="JMQ16" s="154"/>
      <c r="JMR16" s="154"/>
      <c r="JMS16" s="154"/>
      <c r="JMT16" s="154"/>
      <c r="JMU16" s="154"/>
      <c r="JMV16" s="154"/>
      <c r="JMW16" s="154"/>
      <c r="JMX16" s="154"/>
      <c r="JMY16" s="154"/>
      <c r="JMZ16" s="154"/>
      <c r="JNA16" s="154"/>
      <c r="JNB16" s="154"/>
      <c r="JNC16" s="154"/>
      <c r="JND16" s="154"/>
      <c r="JNE16" s="154"/>
      <c r="JNF16" s="154"/>
      <c r="JNG16" s="154"/>
      <c r="JNH16" s="154"/>
      <c r="JNI16" s="154"/>
      <c r="JNJ16" s="154"/>
      <c r="JNK16" s="154"/>
      <c r="JNL16" s="154"/>
      <c r="JNM16" s="154"/>
      <c r="JNN16" s="154"/>
      <c r="JNO16" s="154"/>
      <c r="JNP16" s="154"/>
      <c r="JNQ16" s="154"/>
      <c r="JNR16" s="154"/>
      <c r="JNS16" s="154"/>
      <c r="JNT16" s="154"/>
      <c r="JNU16" s="154"/>
      <c r="JNV16" s="154"/>
      <c r="JNW16" s="154"/>
      <c r="JNX16" s="154"/>
      <c r="JNY16" s="154"/>
      <c r="JNZ16" s="154"/>
      <c r="JOA16" s="154"/>
      <c r="JOB16" s="154"/>
      <c r="JOC16" s="154"/>
      <c r="JOD16" s="154"/>
      <c r="JOE16" s="154"/>
      <c r="JOF16" s="154"/>
      <c r="JOG16" s="154"/>
      <c r="JOH16" s="154"/>
      <c r="JOI16" s="154"/>
      <c r="JOJ16" s="154"/>
      <c r="JOK16" s="154"/>
      <c r="JOL16" s="154"/>
      <c r="JOM16" s="154"/>
      <c r="JON16" s="154"/>
      <c r="JOO16" s="154"/>
      <c r="JOP16" s="154"/>
      <c r="JOQ16" s="154"/>
      <c r="JOR16" s="154"/>
      <c r="JOS16" s="154"/>
      <c r="JOT16" s="154"/>
      <c r="JOU16" s="154"/>
      <c r="JOV16" s="154"/>
      <c r="JOW16" s="154"/>
      <c r="JOX16" s="154"/>
      <c r="JOY16" s="154"/>
      <c r="JOZ16" s="154"/>
      <c r="JPA16" s="154"/>
      <c r="JPB16" s="154"/>
      <c r="JPC16" s="154"/>
      <c r="JPD16" s="154"/>
      <c r="JPE16" s="154"/>
      <c r="JPF16" s="154"/>
      <c r="JPG16" s="154"/>
      <c r="JPH16" s="154"/>
      <c r="JPI16" s="154"/>
      <c r="JPJ16" s="154"/>
      <c r="JPK16" s="154"/>
      <c r="JPL16" s="154"/>
      <c r="JPM16" s="154"/>
      <c r="JPN16" s="154"/>
      <c r="JPO16" s="154"/>
      <c r="JPP16" s="154"/>
      <c r="JPQ16" s="154"/>
      <c r="JPR16" s="154"/>
      <c r="JPS16" s="154"/>
      <c r="JPT16" s="154"/>
      <c r="JPU16" s="154"/>
      <c r="JPV16" s="154"/>
      <c r="JPW16" s="154"/>
      <c r="JPX16" s="154"/>
      <c r="JPY16" s="154"/>
      <c r="JPZ16" s="154"/>
      <c r="JQA16" s="154"/>
      <c r="JQB16" s="154"/>
      <c r="JQC16" s="154"/>
      <c r="JQD16" s="154"/>
      <c r="JQE16" s="154"/>
      <c r="JQF16" s="154"/>
      <c r="JQG16" s="154"/>
      <c r="JQH16" s="154"/>
      <c r="JQI16" s="154"/>
      <c r="JQJ16" s="154"/>
      <c r="JQK16" s="154"/>
      <c r="JQL16" s="154"/>
      <c r="JQM16" s="154"/>
      <c r="JQN16" s="154"/>
      <c r="JQO16" s="154"/>
      <c r="JQP16" s="154"/>
      <c r="JQQ16" s="154"/>
      <c r="JQR16" s="154"/>
      <c r="JQS16" s="154"/>
      <c r="JQT16" s="154"/>
      <c r="JQU16" s="154"/>
      <c r="JQV16" s="154"/>
      <c r="JQW16" s="154"/>
      <c r="JQX16" s="154"/>
      <c r="JQY16" s="154"/>
      <c r="JQZ16" s="154"/>
      <c r="JRA16" s="154"/>
      <c r="JRB16" s="154"/>
      <c r="JRC16" s="154"/>
      <c r="JRD16" s="154"/>
      <c r="JRE16" s="154"/>
      <c r="JRF16" s="154"/>
      <c r="JRG16" s="154"/>
      <c r="JRH16" s="154"/>
      <c r="JRI16" s="154"/>
      <c r="JRJ16" s="154"/>
      <c r="JRK16" s="154"/>
      <c r="JRL16" s="154"/>
      <c r="JRM16" s="154"/>
      <c r="JRN16" s="154"/>
      <c r="JRO16" s="154"/>
      <c r="JRP16" s="154"/>
      <c r="JRQ16" s="154"/>
      <c r="JRR16" s="154"/>
      <c r="JRS16" s="154"/>
      <c r="JRT16" s="154"/>
      <c r="JRU16" s="154"/>
      <c r="JRV16" s="154"/>
      <c r="JRW16" s="154"/>
      <c r="JRX16" s="154"/>
      <c r="JRY16" s="154"/>
      <c r="JRZ16" s="154"/>
      <c r="JSA16" s="154"/>
      <c r="JSB16" s="154"/>
      <c r="JSC16" s="154"/>
      <c r="JSD16" s="154"/>
      <c r="JSE16" s="154"/>
      <c r="JSF16" s="154"/>
      <c r="JSG16" s="154"/>
      <c r="JSH16" s="154"/>
      <c r="JSI16" s="154"/>
      <c r="JSJ16" s="154"/>
      <c r="JSK16" s="154"/>
      <c r="JSL16" s="154"/>
      <c r="JSM16" s="154"/>
      <c r="JSN16" s="154"/>
      <c r="JSO16" s="154"/>
      <c r="JSP16" s="154"/>
      <c r="JSQ16" s="154"/>
      <c r="JSR16" s="154"/>
      <c r="JSS16" s="154"/>
      <c r="JST16" s="154"/>
      <c r="JSU16" s="154"/>
      <c r="JSV16" s="154"/>
      <c r="JSW16" s="154"/>
      <c r="JSX16" s="154"/>
      <c r="JSY16" s="154"/>
      <c r="JSZ16" s="154"/>
      <c r="JTA16" s="154"/>
      <c r="JTB16" s="154"/>
      <c r="JTC16" s="154"/>
      <c r="JTD16" s="154"/>
      <c r="JTE16" s="154"/>
      <c r="JTF16" s="154"/>
      <c r="JTG16" s="154"/>
      <c r="JTH16" s="154"/>
      <c r="JTI16" s="154"/>
      <c r="JTJ16" s="154"/>
      <c r="JTK16" s="154"/>
      <c r="JTL16" s="154"/>
      <c r="JTM16" s="154"/>
      <c r="JTN16" s="154"/>
      <c r="JTO16" s="154"/>
      <c r="JTP16" s="154"/>
      <c r="JTQ16" s="154"/>
      <c r="JTR16" s="154"/>
      <c r="JTS16" s="154"/>
      <c r="JTT16" s="154"/>
      <c r="JTU16" s="154"/>
      <c r="JTV16" s="154"/>
      <c r="JTW16" s="154"/>
      <c r="JTX16" s="154"/>
      <c r="JTY16" s="154"/>
      <c r="JTZ16" s="154"/>
      <c r="JUA16" s="154"/>
      <c r="JUB16" s="154"/>
      <c r="JUC16" s="154"/>
      <c r="JUD16" s="154"/>
      <c r="JUE16" s="154"/>
      <c r="JUF16" s="154"/>
      <c r="JUG16" s="154"/>
      <c r="JUH16" s="154"/>
      <c r="JUI16" s="154"/>
      <c r="JUJ16" s="154"/>
      <c r="JUK16" s="154"/>
      <c r="JUL16" s="154"/>
      <c r="JUM16" s="154"/>
      <c r="JUN16" s="154"/>
      <c r="JUO16" s="154"/>
      <c r="JUP16" s="154"/>
      <c r="JUQ16" s="154"/>
      <c r="JUR16" s="154"/>
      <c r="JUS16" s="154"/>
      <c r="JUT16" s="154"/>
      <c r="JUU16" s="154"/>
      <c r="JUV16" s="154"/>
      <c r="JUW16" s="154"/>
      <c r="JUX16" s="154"/>
      <c r="JUY16" s="154"/>
      <c r="JUZ16" s="154"/>
      <c r="JVA16" s="154"/>
      <c r="JVB16" s="154"/>
      <c r="JVC16" s="154"/>
      <c r="JVD16" s="154"/>
      <c r="JVE16" s="154"/>
      <c r="JVF16" s="154"/>
      <c r="JVG16" s="154"/>
      <c r="JVH16" s="154"/>
      <c r="JVI16" s="154"/>
      <c r="JVJ16" s="154"/>
      <c r="JVK16" s="154"/>
      <c r="JVL16" s="154"/>
      <c r="JVM16" s="154"/>
      <c r="JVN16" s="154"/>
      <c r="JVO16" s="154"/>
      <c r="JVP16" s="154"/>
      <c r="JVQ16" s="154"/>
      <c r="JVR16" s="154"/>
      <c r="JVS16" s="154"/>
      <c r="JVT16" s="154"/>
      <c r="JVU16" s="154"/>
      <c r="JVV16" s="154"/>
      <c r="JVW16" s="154"/>
      <c r="JVX16" s="154"/>
      <c r="JVY16" s="154"/>
      <c r="JVZ16" s="154"/>
      <c r="JWA16" s="154"/>
      <c r="JWB16" s="154"/>
      <c r="JWC16" s="154"/>
      <c r="JWD16" s="154"/>
      <c r="JWE16" s="154"/>
      <c r="JWF16" s="154"/>
      <c r="JWG16" s="154"/>
      <c r="JWH16" s="154"/>
      <c r="JWI16" s="154"/>
      <c r="JWJ16" s="154"/>
      <c r="JWK16" s="154"/>
      <c r="JWL16" s="154"/>
      <c r="JWM16" s="154"/>
      <c r="JWN16" s="154"/>
      <c r="JWO16" s="154"/>
      <c r="JWP16" s="154"/>
      <c r="JWQ16" s="154"/>
      <c r="JWR16" s="154"/>
      <c r="JWS16" s="154"/>
      <c r="JWT16" s="154"/>
      <c r="JWU16" s="154"/>
      <c r="JWV16" s="154"/>
      <c r="JWW16" s="154"/>
      <c r="JWX16" s="154"/>
      <c r="JWY16" s="154"/>
      <c r="JWZ16" s="154"/>
      <c r="JXA16" s="154"/>
      <c r="JXB16" s="154"/>
      <c r="JXC16" s="154"/>
      <c r="JXD16" s="154"/>
      <c r="JXE16" s="154"/>
      <c r="JXF16" s="154"/>
      <c r="JXG16" s="154"/>
      <c r="JXH16" s="154"/>
      <c r="JXI16" s="154"/>
      <c r="JXJ16" s="154"/>
      <c r="JXK16" s="154"/>
      <c r="JXL16" s="154"/>
      <c r="JXM16" s="154"/>
      <c r="JXN16" s="154"/>
      <c r="JXO16" s="154"/>
      <c r="JXP16" s="154"/>
      <c r="JXQ16" s="154"/>
      <c r="JXR16" s="154"/>
      <c r="JXS16" s="154"/>
      <c r="JXT16" s="154"/>
      <c r="JXU16" s="154"/>
      <c r="JXV16" s="154"/>
      <c r="JXW16" s="154"/>
      <c r="JXX16" s="154"/>
      <c r="JXY16" s="154"/>
      <c r="JXZ16" s="154"/>
      <c r="JYA16" s="154"/>
      <c r="JYB16" s="154"/>
      <c r="JYC16" s="154"/>
      <c r="JYD16" s="154"/>
      <c r="JYE16" s="154"/>
      <c r="JYF16" s="154"/>
      <c r="JYG16" s="154"/>
      <c r="JYH16" s="154"/>
      <c r="JYI16" s="154"/>
      <c r="JYJ16" s="154"/>
      <c r="JYK16" s="154"/>
      <c r="JYL16" s="154"/>
      <c r="JYM16" s="154"/>
      <c r="JYN16" s="154"/>
      <c r="JYO16" s="154"/>
      <c r="JYP16" s="154"/>
      <c r="JYQ16" s="154"/>
      <c r="JYR16" s="154"/>
      <c r="JYS16" s="154"/>
      <c r="JYT16" s="154"/>
      <c r="JYU16" s="154"/>
      <c r="JYV16" s="154"/>
      <c r="JYW16" s="154"/>
      <c r="JYX16" s="154"/>
      <c r="JYY16" s="154"/>
      <c r="JYZ16" s="154"/>
      <c r="JZA16" s="154"/>
      <c r="JZB16" s="154"/>
      <c r="JZC16" s="154"/>
      <c r="JZD16" s="154"/>
      <c r="JZE16" s="154"/>
      <c r="JZF16" s="154"/>
      <c r="JZG16" s="154"/>
      <c r="JZH16" s="154"/>
      <c r="JZI16" s="154"/>
      <c r="JZJ16" s="154"/>
      <c r="JZK16" s="154"/>
      <c r="JZL16" s="154"/>
      <c r="JZM16" s="154"/>
      <c r="JZN16" s="154"/>
      <c r="JZO16" s="154"/>
      <c r="JZP16" s="154"/>
      <c r="JZQ16" s="154"/>
      <c r="JZR16" s="154"/>
      <c r="JZS16" s="154"/>
      <c r="JZT16" s="154"/>
      <c r="JZU16" s="154"/>
      <c r="JZV16" s="154"/>
      <c r="JZW16" s="154"/>
      <c r="JZX16" s="154"/>
      <c r="JZY16" s="154"/>
      <c r="JZZ16" s="154"/>
      <c r="KAA16" s="154"/>
      <c r="KAB16" s="154"/>
      <c r="KAC16" s="154"/>
      <c r="KAD16" s="154"/>
      <c r="KAE16" s="154"/>
      <c r="KAF16" s="154"/>
      <c r="KAG16" s="154"/>
      <c r="KAH16" s="154"/>
      <c r="KAI16" s="154"/>
      <c r="KAJ16" s="154"/>
      <c r="KAK16" s="154"/>
      <c r="KAL16" s="154"/>
      <c r="KAM16" s="154"/>
      <c r="KAN16" s="154"/>
      <c r="KAO16" s="154"/>
      <c r="KAP16" s="154"/>
      <c r="KAQ16" s="154"/>
      <c r="KAR16" s="154"/>
      <c r="KAS16" s="154"/>
      <c r="KAT16" s="154"/>
      <c r="KAU16" s="154"/>
      <c r="KAV16" s="154"/>
      <c r="KAW16" s="154"/>
      <c r="KAX16" s="154"/>
      <c r="KAY16" s="154"/>
      <c r="KAZ16" s="154"/>
      <c r="KBA16" s="154"/>
      <c r="KBB16" s="154"/>
      <c r="KBC16" s="154"/>
      <c r="KBD16" s="154"/>
      <c r="KBE16" s="154"/>
      <c r="KBF16" s="154"/>
      <c r="KBG16" s="154"/>
      <c r="KBH16" s="154"/>
      <c r="KBI16" s="154"/>
      <c r="KBJ16" s="154"/>
      <c r="KBK16" s="154"/>
      <c r="KBL16" s="154"/>
      <c r="KBM16" s="154"/>
      <c r="KBN16" s="154"/>
      <c r="KBO16" s="154"/>
      <c r="KBP16" s="154"/>
      <c r="KBQ16" s="154"/>
      <c r="KBR16" s="154"/>
      <c r="KBS16" s="154"/>
      <c r="KBT16" s="154"/>
      <c r="KBU16" s="154"/>
      <c r="KBV16" s="154"/>
      <c r="KBW16" s="154"/>
      <c r="KBX16" s="154"/>
      <c r="KBY16" s="154"/>
      <c r="KBZ16" s="154"/>
      <c r="KCA16" s="154"/>
      <c r="KCB16" s="154"/>
      <c r="KCC16" s="154"/>
      <c r="KCD16" s="154"/>
      <c r="KCE16" s="154"/>
      <c r="KCF16" s="154"/>
      <c r="KCG16" s="154"/>
      <c r="KCH16" s="154"/>
      <c r="KCI16" s="154"/>
      <c r="KCJ16" s="154"/>
      <c r="KCK16" s="154"/>
      <c r="KCL16" s="154"/>
      <c r="KCM16" s="154"/>
      <c r="KCN16" s="154"/>
      <c r="KCO16" s="154"/>
      <c r="KCP16" s="154"/>
      <c r="KCQ16" s="154"/>
      <c r="KCR16" s="154"/>
      <c r="KCS16" s="154"/>
      <c r="KCT16" s="154"/>
      <c r="KCU16" s="154"/>
      <c r="KCV16" s="154"/>
      <c r="KCW16" s="154"/>
      <c r="KCX16" s="154"/>
      <c r="KCY16" s="154"/>
      <c r="KCZ16" s="154"/>
      <c r="KDA16" s="154"/>
      <c r="KDB16" s="154"/>
      <c r="KDC16" s="154"/>
      <c r="KDD16" s="154"/>
      <c r="KDE16" s="154"/>
      <c r="KDF16" s="154"/>
      <c r="KDG16" s="154"/>
      <c r="KDH16" s="154"/>
      <c r="KDI16" s="154"/>
      <c r="KDJ16" s="154"/>
      <c r="KDK16" s="154"/>
      <c r="KDL16" s="154"/>
      <c r="KDM16" s="154"/>
      <c r="KDN16" s="154"/>
      <c r="KDO16" s="154"/>
      <c r="KDP16" s="154"/>
      <c r="KDQ16" s="154"/>
      <c r="KDR16" s="154"/>
      <c r="KDS16" s="154"/>
      <c r="KDT16" s="154"/>
      <c r="KDU16" s="154"/>
      <c r="KDV16" s="154"/>
      <c r="KDW16" s="154"/>
      <c r="KDX16" s="154"/>
      <c r="KDY16" s="154"/>
      <c r="KDZ16" s="154"/>
      <c r="KEA16" s="154"/>
      <c r="KEB16" s="154"/>
      <c r="KEC16" s="154"/>
      <c r="KED16" s="154"/>
      <c r="KEE16" s="154"/>
      <c r="KEF16" s="154"/>
      <c r="KEG16" s="154"/>
      <c r="KEH16" s="154"/>
      <c r="KEI16" s="154"/>
      <c r="KEJ16" s="154"/>
      <c r="KEK16" s="154"/>
      <c r="KEL16" s="154"/>
      <c r="KEM16" s="154"/>
      <c r="KEN16" s="154"/>
      <c r="KEO16" s="154"/>
      <c r="KEP16" s="154"/>
      <c r="KEQ16" s="154"/>
      <c r="KER16" s="154"/>
      <c r="KES16" s="154"/>
      <c r="KET16" s="154"/>
      <c r="KEU16" s="154"/>
      <c r="KEV16" s="154"/>
      <c r="KEW16" s="154"/>
      <c r="KEX16" s="154"/>
      <c r="KEY16" s="154"/>
      <c r="KEZ16" s="154"/>
      <c r="KFA16" s="154"/>
      <c r="KFB16" s="154"/>
      <c r="KFC16" s="154"/>
      <c r="KFD16" s="154"/>
      <c r="KFE16" s="154"/>
      <c r="KFF16" s="154"/>
      <c r="KFG16" s="154"/>
      <c r="KFH16" s="154"/>
      <c r="KFI16" s="154"/>
      <c r="KFJ16" s="154"/>
      <c r="KFK16" s="154"/>
      <c r="KFL16" s="154"/>
      <c r="KFM16" s="154"/>
      <c r="KFN16" s="154"/>
      <c r="KFO16" s="154"/>
      <c r="KFP16" s="154"/>
      <c r="KFQ16" s="154"/>
      <c r="KFR16" s="154"/>
      <c r="KFS16" s="154"/>
      <c r="KFT16" s="154"/>
      <c r="KFU16" s="154"/>
      <c r="KFV16" s="154"/>
      <c r="KFW16" s="154"/>
      <c r="KFX16" s="154"/>
      <c r="KFY16" s="154"/>
      <c r="KFZ16" s="154"/>
      <c r="KGA16" s="154"/>
      <c r="KGB16" s="154"/>
      <c r="KGC16" s="154"/>
      <c r="KGD16" s="154"/>
      <c r="KGE16" s="154"/>
      <c r="KGF16" s="154"/>
      <c r="KGG16" s="154"/>
      <c r="KGH16" s="154"/>
      <c r="KGI16" s="154"/>
      <c r="KGJ16" s="154"/>
      <c r="KGK16" s="154"/>
      <c r="KGL16" s="154"/>
      <c r="KGM16" s="154"/>
      <c r="KGN16" s="154"/>
      <c r="KGO16" s="154"/>
      <c r="KGP16" s="154"/>
      <c r="KGQ16" s="154"/>
      <c r="KGR16" s="154"/>
      <c r="KGS16" s="154"/>
      <c r="KGT16" s="154"/>
      <c r="KGU16" s="154"/>
      <c r="KGV16" s="154"/>
      <c r="KGW16" s="154"/>
      <c r="KGX16" s="154"/>
      <c r="KGY16" s="154"/>
      <c r="KGZ16" s="154"/>
      <c r="KHA16" s="154"/>
      <c r="KHB16" s="154"/>
      <c r="KHC16" s="154"/>
      <c r="KHD16" s="154"/>
      <c r="KHE16" s="154"/>
      <c r="KHF16" s="154"/>
      <c r="KHG16" s="154"/>
      <c r="KHH16" s="154"/>
      <c r="KHI16" s="154"/>
      <c r="KHJ16" s="154"/>
      <c r="KHK16" s="154"/>
      <c r="KHL16" s="154"/>
      <c r="KHM16" s="154"/>
      <c r="KHN16" s="154"/>
      <c r="KHO16" s="154"/>
      <c r="KHP16" s="154"/>
      <c r="KHQ16" s="154"/>
      <c r="KHR16" s="154"/>
      <c r="KHS16" s="154"/>
      <c r="KHT16" s="154"/>
      <c r="KHU16" s="154"/>
      <c r="KHV16" s="154"/>
      <c r="KHW16" s="154"/>
      <c r="KHX16" s="154"/>
      <c r="KHY16" s="154"/>
      <c r="KHZ16" s="154"/>
      <c r="KIA16" s="154"/>
      <c r="KIB16" s="154"/>
      <c r="KIC16" s="154"/>
      <c r="KID16" s="154"/>
      <c r="KIE16" s="154"/>
      <c r="KIF16" s="154"/>
      <c r="KIG16" s="154"/>
      <c r="KIH16" s="154"/>
      <c r="KII16" s="154"/>
      <c r="KIJ16" s="154"/>
      <c r="KIK16" s="154"/>
      <c r="KIL16" s="154"/>
      <c r="KIM16" s="154"/>
      <c r="KIN16" s="154"/>
      <c r="KIO16" s="154"/>
      <c r="KIP16" s="154"/>
      <c r="KIQ16" s="154"/>
      <c r="KIR16" s="154"/>
      <c r="KIS16" s="154"/>
      <c r="KIT16" s="154"/>
      <c r="KIU16" s="154"/>
      <c r="KIV16" s="154"/>
      <c r="KIW16" s="154"/>
      <c r="KIX16" s="154"/>
      <c r="KIY16" s="154"/>
      <c r="KIZ16" s="154"/>
      <c r="KJA16" s="154"/>
      <c r="KJB16" s="154"/>
      <c r="KJC16" s="154"/>
      <c r="KJD16" s="154"/>
      <c r="KJE16" s="154"/>
      <c r="KJF16" s="154"/>
      <c r="KJG16" s="154"/>
      <c r="KJH16" s="154"/>
      <c r="KJI16" s="154"/>
      <c r="KJJ16" s="154"/>
      <c r="KJK16" s="154"/>
      <c r="KJL16" s="154"/>
      <c r="KJM16" s="154"/>
      <c r="KJN16" s="154"/>
      <c r="KJO16" s="154"/>
      <c r="KJP16" s="154"/>
      <c r="KJQ16" s="154"/>
      <c r="KJR16" s="154"/>
      <c r="KJS16" s="154"/>
      <c r="KJT16" s="154"/>
      <c r="KJU16" s="154"/>
      <c r="KJV16" s="154"/>
      <c r="KJW16" s="154"/>
      <c r="KJX16" s="154"/>
      <c r="KJY16" s="154"/>
      <c r="KJZ16" s="154"/>
      <c r="KKA16" s="154"/>
      <c r="KKB16" s="154"/>
      <c r="KKC16" s="154"/>
      <c r="KKD16" s="154"/>
      <c r="KKE16" s="154"/>
      <c r="KKF16" s="154"/>
      <c r="KKG16" s="154"/>
      <c r="KKH16" s="154"/>
      <c r="KKI16" s="154"/>
      <c r="KKJ16" s="154"/>
      <c r="KKK16" s="154"/>
      <c r="KKL16" s="154"/>
      <c r="KKM16" s="154"/>
      <c r="KKN16" s="154"/>
      <c r="KKO16" s="154"/>
      <c r="KKP16" s="154"/>
      <c r="KKQ16" s="154"/>
      <c r="KKR16" s="154"/>
      <c r="KKS16" s="154"/>
      <c r="KKT16" s="154"/>
      <c r="KKU16" s="154"/>
      <c r="KKV16" s="154"/>
      <c r="KKW16" s="154"/>
      <c r="KKX16" s="154"/>
      <c r="KKY16" s="154"/>
      <c r="KKZ16" s="154"/>
      <c r="KLA16" s="154"/>
      <c r="KLB16" s="154"/>
      <c r="KLC16" s="154"/>
      <c r="KLD16" s="154"/>
      <c r="KLE16" s="154"/>
      <c r="KLF16" s="154"/>
      <c r="KLG16" s="154"/>
      <c r="KLH16" s="154"/>
      <c r="KLI16" s="154"/>
      <c r="KLJ16" s="154"/>
      <c r="KLK16" s="154"/>
      <c r="KLL16" s="154"/>
      <c r="KLM16" s="154"/>
      <c r="KLN16" s="154"/>
      <c r="KLO16" s="154"/>
      <c r="KLP16" s="154"/>
      <c r="KLQ16" s="154"/>
      <c r="KLR16" s="154"/>
      <c r="KLS16" s="154"/>
      <c r="KLT16" s="154"/>
      <c r="KLU16" s="154"/>
      <c r="KLV16" s="154"/>
      <c r="KLW16" s="154"/>
      <c r="KLX16" s="154"/>
      <c r="KLY16" s="154"/>
      <c r="KLZ16" s="154"/>
      <c r="KMA16" s="154"/>
      <c r="KMB16" s="154"/>
      <c r="KMC16" s="154"/>
      <c r="KMD16" s="154"/>
      <c r="KME16" s="154"/>
      <c r="KMF16" s="154"/>
      <c r="KMG16" s="154"/>
      <c r="KMH16" s="154"/>
      <c r="KMI16" s="154"/>
      <c r="KMJ16" s="154"/>
      <c r="KMK16" s="154"/>
      <c r="KML16" s="154"/>
      <c r="KMM16" s="154"/>
      <c r="KMN16" s="154"/>
      <c r="KMO16" s="154"/>
      <c r="KMP16" s="154"/>
      <c r="KMQ16" s="154"/>
      <c r="KMR16" s="154"/>
      <c r="KMS16" s="154"/>
      <c r="KMT16" s="154"/>
      <c r="KMU16" s="154"/>
      <c r="KMV16" s="154"/>
      <c r="KMW16" s="154"/>
      <c r="KMX16" s="154"/>
      <c r="KMY16" s="154"/>
      <c r="KMZ16" s="154"/>
      <c r="KNA16" s="154"/>
      <c r="KNB16" s="154"/>
      <c r="KNC16" s="154"/>
      <c r="KND16" s="154"/>
      <c r="KNE16" s="154"/>
      <c r="KNF16" s="154"/>
      <c r="KNG16" s="154"/>
      <c r="KNH16" s="154"/>
      <c r="KNI16" s="154"/>
      <c r="KNJ16" s="154"/>
      <c r="KNK16" s="154"/>
      <c r="KNL16" s="154"/>
      <c r="KNM16" s="154"/>
      <c r="KNN16" s="154"/>
      <c r="KNO16" s="154"/>
      <c r="KNP16" s="154"/>
      <c r="KNQ16" s="154"/>
      <c r="KNR16" s="154"/>
      <c r="KNS16" s="154"/>
      <c r="KNT16" s="154"/>
      <c r="KNU16" s="154"/>
      <c r="KNV16" s="154"/>
      <c r="KNW16" s="154"/>
      <c r="KNX16" s="154"/>
      <c r="KNY16" s="154"/>
      <c r="KNZ16" s="154"/>
      <c r="KOA16" s="154"/>
      <c r="KOB16" s="154"/>
      <c r="KOC16" s="154"/>
      <c r="KOD16" s="154"/>
      <c r="KOE16" s="154"/>
      <c r="KOF16" s="154"/>
      <c r="KOG16" s="154"/>
      <c r="KOH16" s="154"/>
      <c r="KOI16" s="154"/>
      <c r="KOJ16" s="154"/>
      <c r="KOK16" s="154"/>
      <c r="KOL16" s="154"/>
      <c r="KOM16" s="154"/>
      <c r="KON16" s="154"/>
      <c r="KOO16" s="154"/>
      <c r="KOP16" s="154"/>
      <c r="KOQ16" s="154"/>
      <c r="KOR16" s="154"/>
      <c r="KOS16" s="154"/>
      <c r="KOT16" s="154"/>
      <c r="KOU16" s="154"/>
      <c r="KOV16" s="154"/>
      <c r="KOW16" s="154"/>
      <c r="KOX16" s="154"/>
      <c r="KOY16" s="154"/>
      <c r="KOZ16" s="154"/>
      <c r="KPA16" s="154"/>
      <c r="KPB16" s="154"/>
      <c r="KPC16" s="154"/>
      <c r="KPD16" s="154"/>
      <c r="KPE16" s="154"/>
      <c r="KPF16" s="154"/>
      <c r="KPG16" s="154"/>
      <c r="KPH16" s="154"/>
      <c r="KPI16" s="154"/>
      <c r="KPJ16" s="154"/>
      <c r="KPK16" s="154"/>
      <c r="KPL16" s="154"/>
      <c r="KPM16" s="154"/>
      <c r="KPN16" s="154"/>
      <c r="KPO16" s="154"/>
      <c r="KPP16" s="154"/>
      <c r="KPQ16" s="154"/>
      <c r="KPR16" s="154"/>
      <c r="KPS16" s="154"/>
      <c r="KPT16" s="154"/>
      <c r="KPU16" s="154"/>
      <c r="KPV16" s="154"/>
      <c r="KPW16" s="154"/>
      <c r="KPX16" s="154"/>
      <c r="KPY16" s="154"/>
      <c r="KPZ16" s="154"/>
      <c r="KQA16" s="154"/>
      <c r="KQB16" s="154"/>
      <c r="KQC16" s="154"/>
      <c r="KQD16" s="154"/>
      <c r="KQE16" s="154"/>
      <c r="KQF16" s="154"/>
      <c r="KQG16" s="154"/>
      <c r="KQH16" s="154"/>
      <c r="KQI16" s="154"/>
      <c r="KQJ16" s="154"/>
      <c r="KQK16" s="154"/>
      <c r="KQL16" s="154"/>
      <c r="KQM16" s="154"/>
      <c r="KQN16" s="154"/>
      <c r="KQO16" s="154"/>
      <c r="KQP16" s="154"/>
      <c r="KQQ16" s="154"/>
      <c r="KQR16" s="154"/>
      <c r="KQS16" s="154"/>
      <c r="KQT16" s="154"/>
      <c r="KQU16" s="154"/>
      <c r="KQV16" s="154"/>
      <c r="KQW16" s="154"/>
      <c r="KQX16" s="154"/>
      <c r="KQY16" s="154"/>
      <c r="KQZ16" s="154"/>
      <c r="KRA16" s="154"/>
      <c r="KRB16" s="154"/>
      <c r="KRC16" s="154"/>
      <c r="KRD16" s="154"/>
      <c r="KRE16" s="154"/>
      <c r="KRF16" s="154"/>
      <c r="KRG16" s="154"/>
      <c r="KRH16" s="154"/>
      <c r="KRI16" s="154"/>
      <c r="KRJ16" s="154"/>
      <c r="KRK16" s="154"/>
      <c r="KRL16" s="154"/>
      <c r="KRM16" s="154"/>
      <c r="KRN16" s="154"/>
      <c r="KRO16" s="154"/>
      <c r="KRP16" s="154"/>
      <c r="KRQ16" s="154"/>
      <c r="KRR16" s="154"/>
      <c r="KRS16" s="154"/>
      <c r="KRT16" s="154"/>
      <c r="KRU16" s="154"/>
      <c r="KRV16" s="154"/>
      <c r="KRW16" s="154"/>
      <c r="KRX16" s="154"/>
      <c r="KRY16" s="154"/>
      <c r="KRZ16" s="154"/>
      <c r="KSA16" s="154"/>
      <c r="KSB16" s="154"/>
      <c r="KSC16" s="154"/>
      <c r="KSD16" s="154"/>
      <c r="KSE16" s="154"/>
      <c r="KSF16" s="154"/>
      <c r="KSG16" s="154"/>
      <c r="KSH16" s="154"/>
      <c r="KSI16" s="154"/>
      <c r="KSJ16" s="154"/>
      <c r="KSK16" s="154"/>
      <c r="KSL16" s="154"/>
      <c r="KSM16" s="154"/>
      <c r="KSN16" s="154"/>
      <c r="KSO16" s="154"/>
      <c r="KSP16" s="154"/>
      <c r="KSQ16" s="154"/>
      <c r="KSR16" s="154"/>
      <c r="KSS16" s="154"/>
      <c r="KST16" s="154"/>
      <c r="KSU16" s="154"/>
      <c r="KSV16" s="154"/>
      <c r="KSW16" s="154"/>
      <c r="KSX16" s="154"/>
      <c r="KSY16" s="154"/>
      <c r="KSZ16" s="154"/>
      <c r="KTA16" s="154"/>
      <c r="KTB16" s="154"/>
      <c r="KTC16" s="154"/>
      <c r="KTD16" s="154"/>
      <c r="KTE16" s="154"/>
      <c r="KTF16" s="154"/>
      <c r="KTG16" s="154"/>
      <c r="KTH16" s="154"/>
      <c r="KTI16" s="154"/>
      <c r="KTJ16" s="154"/>
      <c r="KTK16" s="154"/>
      <c r="KTL16" s="154"/>
      <c r="KTM16" s="154"/>
      <c r="KTN16" s="154"/>
      <c r="KTO16" s="154"/>
      <c r="KTP16" s="154"/>
      <c r="KTQ16" s="154"/>
      <c r="KTR16" s="154"/>
      <c r="KTS16" s="154"/>
      <c r="KTT16" s="154"/>
      <c r="KTU16" s="154"/>
      <c r="KTV16" s="154"/>
      <c r="KTW16" s="154"/>
      <c r="KTX16" s="154"/>
      <c r="KTY16" s="154"/>
      <c r="KTZ16" s="154"/>
      <c r="KUA16" s="154"/>
      <c r="KUB16" s="154"/>
      <c r="KUC16" s="154"/>
      <c r="KUD16" s="154"/>
      <c r="KUE16" s="154"/>
      <c r="KUF16" s="154"/>
      <c r="KUG16" s="154"/>
      <c r="KUH16" s="154"/>
      <c r="KUI16" s="154"/>
      <c r="KUJ16" s="154"/>
      <c r="KUK16" s="154"/>
      <c r="KUL16" s="154"/>
      <c r="KUM16" s="154"/>
      <c r="KUN16" s="154"/>
      <c r="KUO16" s="154"/>
      <c r="KUP16" s="154"/>
      <c r="KUQ16" s="154"/>
      <c r="KUR16" s="154"/>
      <c r="KUS16" s="154"/>
      <c r="KUT16" s="154"/>
      <c r="KUU16" s="154"/>
      <c r="KUV16" s="154"/>
      <c r="KUW16" s="154"/>
      <c r="KUX16" s="154"/>
      <c r="KUY16" s="154"/>
      <c r="KUZ16" s="154"/>
      <c r="KVA16" s="154"/>
      <c r="KVB16" s="154"/>
      <c r="KVC16" s="154"/>
      <c r="KVD16" s="154"/>
      <c r="KVE16" s="154"/>
      <c r="KVF16" s="154"/>
      <c r="KVG16" s="154"/>
      <c r="KVH16" s="154"/>
      <c r="KVI16" s="154"/>
      <c r="KVJ16" s="154"/>
      <c r="KVK16" s="154"/>
      <c r="KVL16" s="154"/>
      <c r="KVM16" s="154"/>
      <c r="KVN16" s="154"/>
      <c r="KVO16" s="154"/>
      <c r="KVP16" s="154"/>
      <c r="KVQ16" s="154"/>
      <c r="KVR16" s="154"/>
      <c r="KVS16" s="154"/>
      <c r="KVT16" s="154"/>
      <c r="KVU16" s="154"/>
      <c r="KVV16" s="154"/>
      <c r="KVW16" s="154"/>
      <c r="KVX16" s="154"/>
      <c r="KVY16" s="154"/>
      <c r="KVZ16" s="154"/>
      <c r="KWA16" s="154"/>
      <c r="KWB16" s="154"/>
      <c r="KWC16" s="154"/>
      <c r="KWD16" s="154"/>
      <c r="KWE16" s="154"/>
      <c r="KWF16" s="154"/>
      <c r="KWG16" s="154"/>
      <c r="KWH16" s="154"/>
      <c r="KWI16" s="154"/>
      <c r="KWJ16" s="154"/>
      <c r="KWK16" s="154"/>
      <c r="KWL16" s="154"/>
      <c r="KWM16" s="154"/>
      <c r="KWN16" s="154"/>
      <c r="KWO16" s="154"/>
      <c r="KWP16" s="154"/>
      <c r="KWQ16" s="154"/>
      <c r="KWR16" s="154"/>
      <c r="KWS16" s="154"/>
      <c r="KWT16" s="154"/>
      <c r="KWU16" s="154"/>
      <c r="KWV16" s="154"/>
      <c r="KWW16" s="154"/>
      <c r="KWX16" s="154"/>
      <c r="KWY16" s="154"/>
      <c r="KWZ16" s="154"/>
      <c r="KXA16" s="154"/>
      <c r="KXB16" s="154"/>
      <c r="KXC16" s="154"/>
      <c r="KXD16" s="154"/>
      <c r="KXE16" s="154"/>
      <c r="KXF16" s="154"/>
      <c r="KXG16" s="154"/>
      <c r="KXH16" s="154"/>
      <c r="KXI16" s="154"/>
      <c r="KXJ16" s="154"/>
      <c r="KXK16" s="154"/>
      <c r="KXL16" s="154"/>
      <c r="KXM16" s="154"/>
      <c r="KXN16" s="154"/>
      <c r="KXO16" s="154"/>
      <c r="KXP16" s="154"/>
      <c r="KXQ16" s="154"/>
      <c r="KXR16" s="154"/>
      <c r="KXS16" s="154"/>
      <c r="KXT16" s="154"/>
      <c r="KXU16" s="154"/>
      <c r="KXV16" s="154"/>
      <c r="KXW16" s="154"/>
      <c r="KXX16" s="154"/>
      <c r="KXY16" s="154"/>
      <c r="KXZ16" s="154"/>
      <c r="KYA16" s="154"/>
      <c r="KYB16" s="154"/>
      <c r="KYC16" s="154"/>
      <c r="KYD16" s="154"/>
      <c r="KYE16" s="154"/>
      <c r="KYF16" s="154"/>
      <c r="KYG16" s="154"/>
      <c r="KYH16" s="154"/>
      <c r="KYI16" s="154"/>
      <c r="KYJ16" s="154"/>
      <c r="KYK16" s="154"/>
      <c r="KYL16" s="154"/>
      <c r="KYM16" s="154"/>
      <c r="KYN16" s="154"/>
      <c r="KYO16" s="154"/>
      <c r="KYP16" s="154"/>
      <c r="KYQ16" s="154"/>
      <c r="KYR16" s="154"/>
      <c r="KYS16" s="154"/>
      <c r="KYT16" s="154"/>
      <c r="KYU16" s="154"/>
      <c r="KYV16" s="154"/>
      <c r="KYW16" s="154"/>
      <c r="KYX16" s="154"/>
      <c r="KYY16" s="154"/>
      <c r="KYZ16" s="154"/>
      <c r="KZA16" s="154"/>
      <c r="KZB16" s="154"/>
      <c r="KZC16" s="154"/>
      <c r="KZD16" s="154"/>
      <c r="KZE16" s="154"/>
      <c r="KZF16" s="154"/>
      <c r="KZG16" s="154"/>
      <c r="KZH16" s="154"/>
      <c r="KZI16" s="154"/>
      <c r="KZJ16" s="154"/>
      <c r="KZK16" s="154"/>
      <c r="KZL16" s="154"/>
      <c r="KZM16" s="154"/>
      <c r="KZN16" s="154"/>
      <c r="KZO16" s="154"/>
      <c r="KZP16" s="154"/>
      <c r="KZQ16" s="154"/>
      <c r="KZR16" s="154"/>
      <c r="KZS16" s="154"/>
      <c r="KZT16" s="154"/>
      <c r="KZU16" s="154"/>
      <c r="KZV16" s="154"/>
      <c r="KZW16" s="154"/>
      <c r="KZX16" s="154"/>
      <c r="KZY16" s="154"/>
      <c r="KZZ16" s="154"/>
      <c r="LAA16" s="154"/>
      <c r="LAB16" s="154"/>
      <c r="LAC16" s="154"/>
      <c r="LAD16" s="154"/>
      <c r="LAE16" s="154"/>
      <c r="LAF16" s="154"/>
      <c r="LAG16" s="154"/>
      <c r="LAH16" s="154"/>
      <c r="LAI16" s="154"/>
      <c r="LAJ16" s="154"/>
      <c r="LAK16" s="154"/>
      <c r="LAL16" s="154"/>
      <c r="LAM16" s="154"/>
      <c r="LAN16" s="154"/>
      <c r="LAO16" s="154"/>
      <c r="LAP16" s="154"/>
      <c r="LAQ16" s="154"/>
      <c r="LAR16" s="154"/>
      <c r="LAS16" s="154"/>
      <c r="LAT16" s="154"/>
      <c r="LAU16" s="154"/>
      <c r="LAV16" s="154"/>
      <c r="LAW16" s="154"/>
      <c r="LAX16" s="154"/>
      <c r="LAY16" s="154"/>
      <c r="LAZ16" s="154"/>
      <c r="LBA16" s="154"/>
      <c r="LBB16" s="154"/>
      <c r="LBC16" s="154"/>
      <c r="LBD16" s="154"/>
      <c r="LBE16" s="154"/>
      <c r="LBF16" s="154"/>
      <c r="LBG16" s="154"/>
      <c r="LBH16" s="154"/>
      <c r="LBI16" s="154"/>
      <c r="LBJ16" s="154"/>
      <c r="LBK16" s="154"/>
      <c r="LBL16" s="154"/>
      <c r="LBM16" s="154"/>
      <c r="LBN16" s="154"/>
      <c r="LBO16" s="154"/>
      <c r="LBP16" s="154"/>
      <c r="LBQ16" s="154"/>
      <c r="LBR16" s="154"/>
      <c r="LBS16" s="154"/>
      <c r="LBT16" s="154"/>
      <c r="LBU16" s="154"/>
      <c r="LBV16" s="154"/>
      <c r="LBW16" s="154"/>
      <c r="LBX16" s="154"/>
      <c r="LBY16" s="154"/>
      <c r="LBZ16" s="154"/>
      <c r="LCA16" s="154"/>
      <c r="LCB16" s="154"/>
      <c r="LCC16" s="154"/>
      <c r="LCD16" s="154"/>
      <c r="LCE16" s="154"/>
      <c r="LCF16" s="154"/>
      <c r="LCG16" s="154"/>
      <c r="LCH16" s="154"/>
      <c r="LCI16" s="154"/>
      <c r="LCJ16" s="154"/>
      <c r="LCK16" s="154"/>
      <c r="LCL16" s="154"/>
      <c r="LCM16" s="154"/>
      <c r="LCN16" s="154"/>
      <c r="LCO16" s="154"/>
      <c r="LCP16" s="154"/>
      <c r="LCQ16" s="154"/>
      <c r="LCR16" s="154"/>
      <c r="LCS16" s="154"/>
      <c r="LCT16" s="154"/>
      <c r="LCU16" s="154"/>
      <c r="LCV16" s="154"/>
      <c r="LCW16" s="154"/>
      <c r="LCX16" s="154"/>
      <c r="LCY16" s="154"/>
      <c r="LCZ16" s="154"/>
      <c r="LDA16" s="154"/>
      <c r="LDB16" s="154"/>
      <c r="LDC16" s="154"/>
      <c r="LDD16" s="154"/>
      <c r="LDE16" s="154"/>
      <c r="LDF16" s="154"/>
      <c r="LDG16" s="154"/>
      <c r="LDH16" s="154"/>
      <c r="LDI16" s="154"/>
      <c r="LDJ16" s="154"/>
      <c r="LDK16" s="154"/>
      <c r="LDL16" s="154"/>
      <c r="LDM16" s="154"/>
      <c r="LDN16" s="154"/>
      <c r="LDO16" s="154"/>
      <c r="LDP16" s="154"/>
      <c r="LDQ16" s="154"/>
      <c r="LDR16" s="154"/>
      <c r="LDS16" s="154"/>
      <c r="LDT16" s="154"/>
      <c r="LDU16" s="154"/>
      <c r="LDV16" s="154"/>
      <c r="LDW16" s="154"/>
      <c r="LDX16" s="154"/>
      <c r="LDY16" s="154"/>
      <c r="LDZ16" s="154"/>
      <c r="LEA16" s="154"/>
      <c r="LEB16" s="154"/>
      <c r="LEC16" s="154"/>
      <c r="LED16" s="154"/>
      <c r="LEE16" s="154"/>
      <c r="LEF16" s="154"/>
      <c r="LEG16" s="154"/>
      <c r="LEH16" s="154"/>
      <c r="LEI16" s="154"/>
      <c r="LEJ16" s="154"/>
      <c r="LEK16" s="154"/>
      <c r="LEL16" s="154"/>
      <c r="LEM16" s="154"/>
      <c r="LEN16" s="154"/>
      <c r="LEO16" s="154"/>
      <c r="LEP16" s="154"/>
      <c r="LEQ16" s="154"/>
      <c r="LER16" s="154"/>
      <c r="LES16" s="154"/>
      <c r="LET16" s="154"/>
      <c r="LEU16" s="154"/>
      <c r="LEV16" s="154"/>
      <c r="LEW16" s="154"/>
      <c r="LEX16" s="154"/>
      <c r="LEY16" s="154"/>
      <c r="LEZ16" s="154"/>
      <c r="LFA16" s="154"/>
      <c r="LFB16" s="154"/>
      <c r="LFC16" s="154"/>
      <c r="LFD16" s="154"/>
      <c r="LFE16" s="154"/>
      <c r="LFF16" s="154"/>
      <c r="LFG16" s="154"/>
      <c r="LFH16" s="154"/>
      <c r="LFI16" s="154"/>
      <c r="LFJ16" s="154"/>
      <c r="LFK16" s="154"/>
      <c r="LFL16" s="154"/>
      <c r="LFM16" s="154"/>
      <c r="LFN16" s="154"/>
      <c r="LFO16" s="154"/>
      <c r="LFP16" s="154"/>
      <c r="LFQ16" s="154"/>
      <c r="LFR16" s="154"/>
      <c r="LFS16" s="154"/>
      <c r="LFT16" s="154"/>
      <c r="LFU16" s="154"/>
      <c r="LFV16" s="154"/>
      <c r="LFW16" s="154"/>
      <c r="LFX16" s="154"/>
      <c r="LFY16" s="154"/>
      <c r="LFZ16" s="154"/>
      <c r="LGA16" s="154"/>
      <c r="LGB16" s="154"/>
      <c r="LGC16" s="154"/>
      <c r="LGD16" s="154"/>
      <c r="LGE16" s="154"/>
      <c r="LGF16" s="154"/>
      <c r="LGG16" s="154"/>
      <c r="LGH16" s="154"/>
      <c r="LGI16" s="154"/>
      <c r="LGJ16" s="154"/>
      <c r="LGK16" s="154"/>
      <c r="LGL16" s="154"/>
      <c r="LGM16" s="154"/>
      <c r="LGN16" s="154"/>
      <c r="LGO16" s="154"/>
      <c r="LGP16" s="154"/>
      <c r="LGQ16" s="154"/>
      <c r="LGR16" s="154"/>
      <c r="LGS16" s="154"/>
      <c r="LGT16" s="154"/>
      <c r="LGU16" s="154"/>
      <c r="LGV16" s="154"/>
      <c r="LGW16" s="154"/>
      <c r="LGX16" s="154"/>
      <c r="LGY16" s="154"/>
      <c r="LGZ16" s="154"/>
      <c r="LHA16" s="154"/>
      <c r="LHB16" s="154"/>
      <c r="LHC16" s="154"/>
      <c r="LHD16" s="154"/>
      <c r="LHE16" s="154"/>
      <c r="LHF16" s="154"/>
      <c r="LHG16" s="154"/>
      <c r="LHH16" s="154"/>
      <c r="LHI16" s="154"/>
      <c r="LHJ16" s="154"/>
      <c r="LHK16" s="154"/>
      <c r="LHL16" s="154"/>
      <c r="LHM16" s="154"/>
      <c r="LHN16" s="154"/>
      <c r="LHO16" s="154"/>
      <c r="LHP16" s="154"/>
      <c r="LHQ16" s="154"/>
      <c r="LHR16" s="154"/>
      <c r="LHS16" s="154"/>
      <c r="LHT16" s="154"/>
      <c r="LHU16" s="154"/>
      <c r="LHV16" s="154"/>
      <c r="LHW16" s="154"/>
      <c r="LHX16" s="154"/>
      <c r="LHY16" s="154"/>
      <c r="LHZ16" s="154"/>
      <c r="LIA16" s="154"/>
      <c r="LIB16" s="154"/>
      <c r="LIC16" s="154"/>
      <c r="LID16" s="154"/>
      <c r="LIE16" s="154"/>
      <c r="LIF16" s="154"/>
      <c r="LIG16" s="154"/>
      <c r="LIH16" s="154"/>
      <c r="LII16" s="154"/>
      <c r="LIJ16" s="154"/>
      <c r="LIK16" s="154"/>
      <c r="LIL16" s="154"/>
      <c r="LIM16" s="154"/>
      <c r="LIN16" s="154"/>
      <c r="LIO16" s="154"/>
      <c r="LIP16" s="154"/>
      <c r="LIQ16" s="154"/>
      <c r="LIR16" s="154"/>
      <c r="LIS16" s="154"/>
      <c r="LIT16" s="154"/>
      <c r="LIU16" s="154"/>
      <c r="LIV16" s="154"/>
      <c r="LIW16" s="154"/>
      <c r="LIX16" s="154"/>
      <c r="LIY16" s="154"/>
      <c r="LIZ16" s="154"/>
      <c r="LJA16" s="154"/>
      <c r="LJB16" s="154"/>
      <c r="LJC16" s="154"/>
      <c r="LJD16" s="154"/>
      <c r="LJE16" s="154"/>
      <c r="LJF16" s="154"/>
      <c r="LJG16" s="154"/>
      <c r="LJH16" s="154"/>
      <c r="LJI16" s="154"/>
      <c r="LJJ16" s="154"/>
      <c r="LJK16" s="154"/>
      <c r="LJL16" s="154"/>
      <c r="LJM16" s="154"/>
      <c r="LJN16" s="154"/>
      <c r="LJO16" s="154"/>
      <c r="LJP16" s="154"/>
      <c r="LJQ16" s="154"/>
      <c r="LJR16" s="154"/>
      <c r="LJS16" s="154"/>
      <c r="LJT16" s="154"/>
      <c r="LJU16" s="154"/>
      <c r="LJV16" s="154"/>
      <c r="LJW16" s="154"/>
      <c r="LJX16" s="154"/>
      <c r="LJY16" s="154"/>
      <c r="LJZ16" s="154"/>
      <c r="LKA16" s="154"/>
      <c r="LKB16" s="154"/>
      <c r="LKC16" s="154"/>
      <c r="LKD16" s="154"/>
      <c r="LKE16" s="154"/>
      <c r="LKF16" s="154"/>
      <c r="LKG16" s="154"/>
      <c r="LKH16" s="154"/>
      <c r="LKI16" s="154"/>
      <c r="LKJ16" s="154"/>
      <c r="LKK16" s="154"/>
      <c r="LKL16" s="154"/>
      <c r="LKM16" s="154"/>
      <c r="LKN16" s="154"/>
      <c r="LKO16" s="154"/>
      <c r="LKP16" s="154"/>
      <c r="LKQ16" s="154"/>
      <c r="LKR16" s="154"/>
      <c r="LKS16" s="154"/>
      <c r="LKT16" s="154"/>
      <c r="LKU16" s="154"/>
      <c r="LKV16" s="154"/>
      <c r="LKW16" s="154"/>
      <c r="LKX16" s="154"/>
      <c r="LKY16" s="154"/>
      <c r="LKZ16" s="154"/>
      <c r="LLA16" s="154"/>
      <c r="LLB16" s="154"/>
      <c r="LLC16" s="154"/>
      <c r="LLD16" s="154"/>
      <c r="LLE16" s="154"/>
      <c r="LLF16" s="154"/>
      <c r="LLG16" s="154"/>
      <c r="LLH16" s="154"/>
      <c r="LLI16" s="154"/>
      <c r="LLJ16" s="154"/>
      <c r="LLK16" s="154"/>
      <c r="LLL16" s="154"/>
      <c r="LLM16" s="154"/>
      <c r="LLN16" s="154"/>
      <c r="LLO16" s="154"/>
      <c r="LLP16" s="154"/>
      <c r="LLQ16" s="154"/>
      <c r="LLR16" s="154"/>
      <c r="LLS16" s="154"/>
      <c r="LLT16" s="154"/>
      <c r="LLU16" s="154"/>
      <c r="LLV16" s="154"/>
      <c r="LLW16" s="154"/>
      <c r="LLX16" s="154"/>
      <c r="LLY16" s="154"/>
      <c r="LLZ16" s="154"/>
      <c r="LMA16" s="154"/>
      <c r="LMB16" s="154"/>
      <c r="LMC16" s="154"/>
      <c r="LMD16" s="154"/>
      <c r="LME16" s="154"/>
      <c r="LMF16" s="154"/>
      <c r="LMG16" s="154"/>
      <c r="LMH16" s="154"/>
      <c r="LMI16" s="154"/>
      <c r="LMJ16" s="154"/>
      <c r="LMK16" s="154"/>
      <c r="LML16" s="154"/>
      <c r="LMM16" s="154"/>
      <c r="LMN16" s="154"/>
      <c r="LMO16" s="154"/>
      <c r="LMP16" s="154"/>
      <c r="LMQ16" s="154"/>
      <c r="LMR16" s="154"/>
      <c r="LMS16" s="154"/>
      <c r="LMT16" s="154"/>
      <c r="LMU16" s="154"/>
      <c r="LMV16" s="154"/>
      <c r="LMW16" s="154"/>
      <c r="LMX16" s="154"/>
      <c r="LMY16" s="154"/>
      <c r="LMZ16" s="154"/>
      <c r="LNA16" s="154"/>
      <c r="LNB16" s="154"/>
      <c r="LNC16" s="154"/>
      <c r="LND16" s="154"/>
      <c r="LNE16" s="154"/>
      <c r="LNF16" s="154"/>
      <c r="LNG16" s="154"/>
      <c r="LNH16" s="154"/>
      <c r="LNI16" s="154"/>
      <c r="LNJ16" s="154"/>
      <c r="LNK16" s="154"/>
      <c r="LNL16" s="154"/>
      <c r="LNM16" s="154"/>
      <c r="LNN16" s="154"/>
      <c r="LNO16" s="154"/>
      <c r="LNP16" s="154"/>
      <c r="LNQ16" s="154"/>
      <c r="LNR16" s="154"/>
      <c r="LNS16" s="154"/>
      <c r="LNT16" s="154"/>
      <c r="LNU16" s="154"/>
      <c r="LNV16" s="154"/>
      <c r="LNW16" s="154"/>
      <c r="LNX16" s="154"/>
      <c r="LNY16" s="154"/>
      <c r="LNZ16" s="154"/>
      <c r="LOA16" s="154"/>
      <c r="LOB16" s="154"/>
      <c r="LOC16" s="154"/>
      <c r="LOD16" s="154"/>
      <c r="LOE16" s="154"/>
      <c r="LOF16" s="154"/>
      <c r="LOG16" s="154"/>
      <c r="LOH16" s="154"/>
      <c r="LOI16" s="154"/>
      <c r="LOJ16" s="154"/>
      <c r="LOK16" s="154"/>
      <c r="LOL16" s="154"/>
      <c r="LOM16" s="154"/>
      <c r="LON16" s="154"/>
      <c r="LOO16" s="154"/>
      <c r="LOP16" s="154"/>
      <c r="LOQ16" s="154"/>
      <c r="LOR16" s="154"/>
      <c r="LOS16" s="154"/>
      <c r="LOT16" s="154"/>
      <c r="LOU16" s="154"/>
      <c r="LOV16" s="154"/>
      <c r="LOW16" s="154"/>
      <c r="LOX16" s="154"/>
      <c r="LOY16" s="154"/>
      <c r="LOZ16" s="154"/>
      <c r="LPA16" s="154"/>
      <c r="LPB16" s="154"/>
      <c r="LPC16" s="154"/>
      <c r="LPD16" s="154"/>
      <c r="LPE16" s="154"/>
      <c r="LPF16" s="154"/>
      <c r="LPG16" s="154"/>
      <c r="LPH16" s="154"/>
      <c r="LPI16" s="154"/>
      <c r="LPJ16" s="154"/>
      <c r="LPK16" s="154"/>
      <c r="LPL16" s="154"/>
      <c r="LPM16" s="154"/>
      <c r="LPN16" s="154"/>
      <c r="LPO16" s="154"/>
      <c r="LPP16" s="154"/>
      <c r="LPQ16" s="154"/>
      <c r="LPR16" s="154"/>
      <c r="LPS16" s="154"/>
      <c r="LPT16" s="154"/>
      <c r="LPU16" s="154"/>
      <c r="LPV16" s="154"/>
      <c r="LPW16" s="154"/>
      <c r="LPX16" s="154"/>
      <c r="LPY16" s="154"/>
      <c r="LPZ16" s="154"/>
      <c r="LQA16" s="154"/>
      <c r="LQB16" s="154"/>
      <c r="LQC16" s="154"/>
      <c r="LQD16" s="154"/>
      <c r="LQE16" s="154"/>
      <c r="LQF16" s="154"/>
      <c r="LQG16" s="154"/>
      <c r="LQH16" s="154"/>
      <c r="LQI16" s="154"/>
      <c r="LQJ16" s="154"/>
      <c r="LQK16" s="154"/>
      <c r="LQL16" s="154"/>
      <c r="LQM16" s="154"/>
      <c r="LQN16" s="154"/>
      <c r="LQO16" s="154"/>
      <c r="LQP16" s="154"/>
      <c r="LQQ16" s="154"/>
      <c r="LQR16" s="154"/>
      <c r="LQS16" s="154"/>
      <c r="LQT16" s="154"/>
      <c r="LQU16" s="154"/>
      <c r="LQV16" s="154"/>
      <c r="LQW16" s="154"/>
      <c r="LQX16" s="154"/>
      <c r="LQY16" s="154"/>
      <c r="LQZ16" s="154"/>
      <c r="LRA16" s="154"/>
      <c r="LRB16" s="154"/>
      <c r="LRC16" s="154"/>
      <c r="LRD16" s="154"/>
      <c r="LRE16" s="154"/>
      <c r="LRF16" s="154"/>
      <c r="LRG16" s="154"/>
      <c r="LRH16" s="154"/>
      <c r="LRI16" s="154"/>
      <c r="LRJ16" s="154"/>
      <c r="LRK16" s="154"/>
      <c r="LRL16" s="154"/>
      <c r="LRM16" s="154"/>
      <c r="LRN16" s="154"/>
      <c r="LRO16" s="154"/>
      <c r="LRP16" s="154"/>
      <c r="LRQ16" s="154"/>
      <c r="LRR16" s="154"/>
      <c r="LRS16" s="154"/>
      <c r="LRT16" s="154"/>
      <c r="LRU16" s="154"/>
      <c r="LRV16" s="154"/>
      <c r="LRW16" s="154"/>
      <c r="LRX16" s="154"/>
      <c r="LRY16" s="154"/>
      <c r="LRZ16" s="154"/>
      <c r="LSA16" s="154"/>
      <c r="LSB16" s="154"/>
      <c r="LSC16" s="154"/>
      <c r="LSD16" s="154"/>
      <c r="LSE16" s="154"/>
      <c r="LSF16" s="154"/>
      <c r="LSG16" s="154"/>
      <c r="LSH16" s="154"/>
      <c r="LSI16" s="154"/>
      <c r="LSJ16" s="154"/>
      <c r="LSK16" s="154"/>
      <c r="LSL16" s="154"/>
      <c r="LSM16" s="154"/>
      <c r="LSN16" s="154"/>
      <c r="LSO16" s="154"/>
      <c r="LSP16" s="154"/>
      <c r="LSQ16" s="154"/>
      <c r="LSR16" s="154"/>
      <c r="LSS16" s="154"/>
      <c r="LST16" s="154"/>
      <c r="LSU16" s="154"/>
      <c r="LSV16" s="154"/>
      <c r="LSW16" s="154"/>
      <c r="LSX16" s="154"/>
      <c r="LSY16" s="154"/>
      <c r="LSZ16" s="154"/>
      <c r="LTA16" s="154"/>
      <c r="LTB16" s="154"/>
      <c r="LTC16" s="154"/>
      <c r="LTD16" s="154"/>
      <c r="LTE16" s="154"/>
      <c r="LTF16" s="154"/>
      <c r="LTG16" s="154"/>
      <c r="LTH16" s="154"/>
      <c r="LTI16" s="154"/>
      <c r="LTJ16" s="154"/>
      <c r="LTK16" s="154"/>
      <c r="LTL16" s="154"/>
      <c r="LTM16" s="154"/>
      <c r="LTN16" s="154"/>
      <c r="LTO16" s="154"/>
      <c r="LTP16" s="154"/>
      <c r="LTQ16" s="154"/>
      <c r="LTR16" s="154"/>
      <c r="LTS16" s="154"/>
      <c r="LTT16" s="154"/>
      <c r="LTU16" s="154"/>
      <c r="LTV16" s="154"/>
      <c r="LTW16" s="154"/>
      <c r="LTX16" s="154"/>
      <c r="LTY16" s="154"/>
      <c r="LTZ16" s="154"/>
      <c r="LUA16" s="154"/>
      <c r="LUB16" s="154"/>
      <c r="LUC16" s="154"/>
      <c r="LUD16" s="154"/>
      <c r="LUE16" s="154"/>
      <c r="LUF16" s="154"/>
      <c r="LUG16" s="154"/>
      <c r="LUH16" s="154"/>
      <c r="LUI16" s="154"/>
      <c r="LUJ16" s="154"/>
      <c r="LUK16" s="154"/>
      <c r="LUL16" s="154"/>
      <c r="LUM16" s="154"/>
      <c r="LUN16" s="154"/>
      <c r="LUO16" s="154"/>
      <c r="LUP16" s="154"/>
      <c r="LUQ16" s="154"/>
      <c r="LUR16" s="154"/>
      <c r="LUS16" s="154"/>
      <c r="LUT16" s="154"/>
      <c r="LUU16" s="154"/>
      <c r="LUV16" s="154"/>
      <c r="LUW16" s="154"/>
      <c r="LUX16" s="154"/>
      <c r="LUY16" s="154"/>
      <c r="LUZ16" s="154"/>
      <c r="LVA16" s="154"/>
      <c r="LVB16" s="154"/>
      <c r="LVC16" s="154"/>
      <c r="LVD16" s="154"/>
      <c r="LVE16" s="154"/>
      <c r="LVF16" s="154"/>
      <c r="LVG16" s="154"/>
      <c r="LVH16" s="154"/>
      <c r="LVI16" s="154"/>
      <c r="LVJ16" s="154"/>
      <c r="LVK16" s="154"/>
      <c r="LVL16" s="154"/>
      <c r="LVM16" s="154"/>
      <c r="LVN16" s="154"/>
      <c r="LVO16" s="154"/>
      <c r="LVP16" s="154"/>
      <c r="LVQ16" s="154"/>
      <c r="LVR16" s="154"/>
      <c r="LVS16" s="154"/>
      <c r="LVT16" s="154"/>
      <c r="LVU16" s="154"/>
      <c r="LVV16" s="154"/>
      <c r="LVW16" s="154"/>
      <c r="LVX16" s="154"/>
      <c r="LVY16" s="154"/>
      <c r="LVZ16" s="154"/>
      <c r="LWA16" s="154"/>
      <c r="LWB16" s="154"/>
      <c r="LWC16" s="154"/>
      <c r="LWD16" s="154"/>
      <c r="LWE16" s="154"/>
      <c r="LWF16" s="154"/>
      <c r="LWG16" s="154"/>
      <c r="LWH16" s="154"/>
      <c r="LWI16" s="154"/>
      <c r="LWJ16" s="154"/>
      <c r="LWK16" s="154"/>
      <c r="LWL16" s="154"/>
      <c r="LWM16" s="154"/>
      <c r="LWN16" s="154"/>
      <c r="LWO16" s="154"/>
      <c r="LWP16" s="154"/>
      <c r="LWQ16" s="154"/>
      <c r="LWR16" s="154"/>
      <c r="LWS16" s="154"/>
      <c r="LWT16" s="154"/>
      <c r="LWU16" s="154"/>
      <c r="LWV16" s="154"/>
      <c r="LWW16" s="154"/>
      <c r="LWX16" s="154"/>
      <c r="LWY16" s="154"/>
      <c r="LWZ16" s="154"/>
      <c r="LXA16" s="154"/>
      <c r="LXB16" s="154"/>
      <c r="LXC16" s="154"/>
      <c r="LXD16" s="154"/>
      <c r="LXE16" s="154"/>
      <c r="LXF16" s="154"/>
      <c r="LXG16" s="154"/>
      <c r="LXH16" s="154"/>
      <c r="LXI16" s="154"/>
      <c r="LXJ16" s="154"/>
      <c r="LXK16" s="154"/>
      <c r="LXL16" s="154"/>
      <c r="LXM16" s="154"/>
      <c r="LXN16" s="154"/>
      <c r="LXO16" s="154"/>
      <c r="LXP16" s="154"/>
      <c r="LXQ16" s="154"/>
      <c r="LXR16" s="154"/>
      <c r="LXS16" s="154"/>
      <c r="LXT16" s="154"/>
      <c r="LXU16" s="154"/>
      <c r="LXV16" s="154"/>
      <c r="LXW16" s="154"/>
      <c r="LXX16" s="154"/>
      <c r="LXY16" s="154"/>
      <c r="LXZ16" s="154"/>
      <c r="LYA16" s="154"/>
      <c r="LYB16" s="154"/>
      <c r="LYC16" s="154"/>
      <c r="LYD16" s="154"/>
      <c r="LYE16" s="154"/>
      <c r="LYF16" s="154"/>
      <c r="LYG16" s="154"/>
      <c r="LYH16" s="154"/>
      <c r="LYI16" s="154"/>
      <c r="LYJ16" s="154"/>
      <c r="LYK16" s="154"/>
      <c r="LYL16" s="154"/>
      <c r="LYM16" s="154"/>
      <c r="LYN16" s="154"/>
      <c r="LYO16" s="154"/>
      <c r="LYP16" s="154"/>
      <c r="LYQ16" s="154"/>
      <c r="LYR16" s="154"/>
      <c r="LYS16" s="154"/>
      <c r="LYT16" s="154"/>
      <c r="LYU16" s="154"/>
      <c r="LYV16" s="154"/>
      <c r="LYW16" s="154"/>
      <c r="LYX16" s="154"/>
      <c r="LYY16" s="154"/>
      <c r="LYZ16" s="154"/>
      <c r="LZA16" s="154"/>
      <c r="LZB16" s="154"/>
      <c r="LZC16" s="154"/>
      <c r="LZD16" s="154"/>
      <c r="LZE16" s="154"/>
      <c r="LZF16" s="154"/>
      <c r="LZG16" s="154"/>
      <c r="LZH16" s="154"/>
      <c r="LZI16" s="154"/>
      <c r="LZJ16" s="154"/>
      <c r="LZK16" s="154"/>
      <c r="LZL16" s="154"/>
      <c r="LZM16" s="154"/>
      <c r="LZN16" s="154"/>
      <c r="LZO16" s="154"/>
      <c r="LZP16" s="154"/>
      <c r="LZQ16" s="154"/>
      <c r="LZR16" s="154"/>
      <c r="LZS16" s="154"/>
      <c r="LZT16" s="154"/>
      <c r="LZU16" s="154"/>
      <c r="LZV16" s="154"/>
      <c r="LZW16" s="154"/>
      <c r="LZX16" s="154"/>
      <c r="LZY16" s="154"/>
      <c r="LZZ16" s="154"/>
      <c r="MAA16" s="154"/>
      <c r="MAB16" s="154"/>
      <c r="MAC16" s="154"/>
      <c r="MAD16" s="154"/>
      <c r="MAE16" s="154"/>
      <c r="MAF16" s="154"/>
      <c r="MAG16" s="154"/>
      <c r="MAH16" s="154"/>
      <c r="MAI16" s="154"/>
      <c r="MAJ16" s="154"/>
      <c r="MAK16" s="154"/>
      <c r="MAL16" s="154"/>
      <c r="MAM16" s="154"/>
      <c r="MAN16" s="154"/>
      <c r="MAO16" s="154"/>
      <c r="MAP16" s="154"/>
      <c r="MAQ16" s="154"/>
      <c r="MAR16" s="154"/>
      <c r="MAS16" s="154"/>
      <c r="MAT16" s="154"/>
      <c r="MAU16" s="154"/>
      <c r="MAV16" s="154"/>
      <c r="MAW16" s="154"/>
      <c r="MAX16" s="154"/>
      <c r="MAY16" s="154"/>
      <c r="MAZ16" s="154"/>
      <c r="MBA16" s="154"/>
      <c r="MBB16" s="154"/>
      <c r="MBC16" s="154"/>
      <c r="MBD16" s="154"/>
      <c r="MBE16" s="154"/>
      <c r="MBF16" s="154"/>
      <c r="MBG16" s="154"/>
      <c r="MBH16" s="154"/>
      <c r="MBI16" s="154"/>
      <c r="MBJ16" s="154"/>
      <c r="MBK16" s="154"/>
      <c r="MBL16" s="154"/>
      <c r="MBM16" s="154"/>
      <c r="MBN16" s="154"/>
      <c r="MBO16" s="154"/>
      <c r="MBP16" s="154"/>
      <c r="MBQ16" s="154"/>
      <c r="MBR16" s="154"/>
      <c r="MBS16" s="154"/>
      <c r="MBT16" s="154"/>
      <c r="MBU16" s="154"/>
      <c r="MBV16" s="154"/>
      <c r="MBW16" s="154"/>
      <c r="MBX16" s="154"/>
      <c r="MBY16" s="154"/>
      <c r="MBZ16" s="154"/>
      <c r="MCA16" s="154"/>
      <c r="MCB16" s="154"/>
      <c r="MCC16" s="154"/>
      <c r="MCD16" s="154"/>
      <c r="MCE16" s="154"/>
      <c r="MCF16" s="154"/>
      <c r="MCG16" s="154"/>
      <c r="MCH16" s="154"/>
      <c r="MCI16" s="154"/>
      <c r="MCJ16" s="154"/>
      <c r="MCK16" s="154"/>
      <c r="MCL16" s="154"/>
      <c r="MCM16" s="154"/>
      <c r="MCN16" s="154"/>
      <c r="MCO16" s="154"/>
      <c r="MCP16" s="154"/>
      <c r="MCQ16" s="154"/>
      <c r="MCR16" s="154"/>
      <c r="MCS16" s="154"/>
      <c r="MCT16" s="154"/>
      <c r="MCU16" s="154"/>
      <c r="MCV16" s="154"/>
      <c r="MCW16" s="154"/>
      <c r="MCX16" s="154"/>
      <c r="MCY16" s="154"/>
      <c r="MCZ16" s="154"/>
      <c r="MDA16" s="154"/>
      <c r="MDB16" s="154"/>
      <c r="MDC16" s="154"/>
      <c r="MDD16" s="154"/>
      <c r="MDE16" s="154"/>
      <c r="MDF16" s="154"/>
      <c r="MDG16" s="154"/>
      <c r="MDH16" s="154"/>
      <c r="MDI16" s="154"/>
      <c r="MDJ16" s="154"/>
      <c r="MDK16" s="154"/>
      <c r="MDL16" s="154"/>
      <c r="MDM16" s="154"/>
      <c r="MDN16" s="154"/>
      <c r="MDO16" s="154"/>
      <c r="MDP16" s="154"/>
      <c r="MDQ16" s="154"/>
      <c r="MDR16" s="154"/>
      <c r="MDS16" s="154"/>
      <c r="MDT16" s="154"/>
      <c r="MDU16" s="154"/>
      <c r="MDV16" s="154"/>
      <c r="MDW16" s="154"/>
      <c r="MDX16" s="154"/>
      <c r="MDY16" s="154"/>
      <c r="MDZ16" s="154"/>
      <c r="MEA16" s="154"/>
      <c r="MEB16" s="154"/>
      <c r="MEC16" s="154"/>
      <c r="MED16" s="154"/>
      <c r="MEE16" s="154"/>
      <c r="MEF16" s="154"/>
      <c r="MEG16" s="154"/>
      <c r="MEH16" s="154"/>
      <c r="MEI16" s="154"/>
      <c r="MEJ16" s="154"/>
      <c r="MEK16" s="154"/>
      <c r="MEL16" s="154"/>
      <c r="MEM16" s="154"/>
      <c r="MEN16" s="154"/>
      <c r="MEO16" s="154"/>
      <c r="MEP16" s="154"/>
      <c r="MEQ16" s="154"/>
      <c r="MER16" s="154"/>
      <c r="MES16" s="154"/>
      <c r="MET16" s="154"/>
      <c r="MEU16" s="154"/>
      <c r="MEV16" s="154"/>
      <c r="MEW16" s="154"/>
      <c r="MEX16" s="154"/>
      <c r="MEY16" s="154"/>
      <c r="MEZ16" s="154"/>
      <c r="MFA16" s="154"/>
      <c r="MFB16" s="154"/>
      <c r="MFC16" s="154"/>
      <c r="MFD16" s="154"/>
      <c r="MFE16" s="154"/>
      <c r="MFF16" s="154"/>
      <c r="MFG16" s="154"/>
      <c r="MFH16" s="154"/>
      <c r="MFI16" s="154"/>
      <c r="MFJ16" s="154"/>
      <c r="MFK16" s="154"/>
      <c r="MFL16" s="154"/>
      <c r="MFM16" s="154"/>
      <c r="MFN16" s="154"/>
      <c r="MFO16" s="154"/>
      <c r="MFP16" s="154"/>
      <c r="MFQ16" s="154"/>
      <c r="MFR16" s="154"/>
      <c r="MFS16" s="154"/>
      <c r="MFT16" s="154"/>
      <c r="MFU16" s="154"/>
      <c r="MFV16" s="154"/>
      <c r="MFW16" s="154"/>
      <c r="MFX16" s="154"/>
      <c r="MFY16" s="154"/>
      <c r="MFZ16" s="154"/>
      <c r="MGA16" s="154"/>
      <c r="MGB16" s="154"/>
      <c r="MGC16" s="154"/>
      <c r="MGD16" s="154"/>
      <c r="MGE16" s="154"/>
      <c r="MGF16" s="154"/>
      <c r="MGG16" s="154"/>
      <c r="MGH16" s="154"/>
      <c r="MGI16" s="154"/>
      <c r="MGJ16" s="154"/>
      <c r="MGK16" s="154"/>
      <c r="MGL16" s="154"/>
      <c r="MGM16" s="154"/>
      <c r="MGN16" s="154"/>
      <c r="MGO16" s="154"/>
      <c r="MGP16" s="154"/>
      <c r="MGQ16" s="154"/>
      <c r="MGR16" s="154"/>
      <c r="MGS16" s="154"/>
      <c r="MGT16" s="154"/>
      <c r="MGU16" s="154"/>
      <c r="MGV16" s="154"/>
      <c r="MGW16" s="154"/>
      <c r="MGX16" s="154"/>
      <c r="MGY16" s="154"/>
      <c r="MGZ16" s="154"/>
      <c r="MHA16" s="154"/>
      <c r="MHB16" s="154"/>
      <c r="MHC16" s="154"/>
      <c r="MHD16" s="154"/>
      <c r="MHE16" s="154"/>
      <c r="MHF16" s="154"/>
      <c r="MHG16" s="154"/>
      <c r="MHH16" s="154"/>
      <c r="MHI16" s="154"/>
      <c r="MHJ16" s="154"/>
      <c r="MHK16" s="154"/>
      <c r="MHL16" s="154"/>
      <c r="MHM16" s="154"/>
      <c r="MHN16" s="154"/>
      <c r="MHO16" s="154"/>
      <c r="MHP16" s="154"/>
      <c r="MHQ16" s="154"/>
      <c r="MHR16" s="154"/>
      <c r="MHS16" s="154"/>
      <c r="MHT16" s="154"/>
      <c r="MHU16" s="154"/>
      <c r="MHV16" s="154"/>
      <c r="MHW16" s="154"/>
      <c r="MHX16" s="154"/>
      <c r="MHY16" s="154"/>
      <c r="MHZ16" s="154"/>
      <c r="MIA16" s="154"/>
      <c r="MIB16" s="154"/>
      <c r="MIC16" s="154"/>
      <c r="MID16" s="154"/>
      <c r="MIE16" s="154"/>
      <c r="MIF16" s="154"/>
      <c r="MIG16" s="154"/>
      <c r="MIH16" s="154"/>
      <c r="MII16" s="154"/>
      <c r="MIJ16" s="154"/>
      <c r="MIK16" s="154"/>
      <c r="MIL16" s="154"/>
      <c r="MIM16" s="154"/>
      <c r="MIN16" s="154"/>
      <c r="MIO16" s="154"/>
      <c r="MIP16" s="154"/>
      <c r="MIQ16" s="154"/>
      <c r="MIR16" s="154"/>
      <c r="MIS16" s="154"/>
      <c r="MIT16" s="154"/>
      <c r="MIU16" s="154"/>
      <c r="MIV16" s="154"/>
      <c r="MIW16" s="154"/>
      <c r="MIX16" s="154"/>
      <c r="MIY16" s="154"/>
      <c r="MIZ16" s="154"/>
      <c r="MJA16" s="154"/>
      <c r="MJB16" s="154"/>
      <c r="MJC16" s="154"/>
      <c r="MJD16" s="154"/>
      <c r="MJE16" s="154"/>
      <c r="MJF16" s="154"/>
      <c r="MJG16" s="154"/>
      <c r="MJH16" s="154"/>
      <c r="MJI16" s="154"/>
      <c r="MJJ16" s="154"/>
      <c r="MJK16" s="154"/>
      <c r="MJL16" s="154"/>
      <c r="MJM16" s="154"/>
      <c r="MJN16" s="154"/>
      <c r="MJO16" s="154"/>
      <c r="MJP16" s="154"/>
      <c r="MJQ16" s="154"/>
      <c r="MJR16" s="154"/>
      <c r="MJS16" s="154"/>
      <c r="MJT16" s="154"/>
      <c r="MJU16" s="154"/>
      <c r="MJV16" s="154"/>
      <c r="MJW16" s="154"/>
      <c r="MJX16" s="154"/>
      <c r="MJY16" s="154"/>
      <c r="MJZ16" s="154"/>
      <c r="MKA16" s="154"/>
      <c r="MKB16" s="154"/>
      <c r="MKC16" s="154"/>
      <c r="MKD16" s="154"/>
      <c r="MKE16" s="154"/>
      <c r="MKF16" s="154"/>
      <c r="MKG16" s="154"/>
      <c r="MKH16" s="154"/>
      <c r="MKI16" s="154"/>
      <c r="MKJ16" s="154"/>
      <c r="MKK16" s="154"/>
      <c r="MKL16" s="154"/>
      <c r="MKM16" s="154"/>
      <c r="MKN16" s="154"/>
      <c r="MKO16" s="154"/>
      <c r="MKP16" s="154"/>
      <c r="MKQ16" s="154"/>
      <c r="MKR16" s="154"/>
      <c r="MKS16" s="154"/>
      <c r="MKT16" s="154"/>
      <c r="MKU16" s="154"/>
      <c r="MKV16" s="154"/>
      <c r="MKW16" s="154"/>
      <c r="MKX16" s="154"/>
      <c r="MKY16" s="154"/>
      <c r="MKZ16" s="154"/>
      <c r="MLA16" s="154"/>
      <c r="MLB16" s="154"/>
      <c r="MLC16" s="154"/>
      <c r="MLD16" s="154"/>
      <c r="MLE16" s="154"/>
      <c r="MLF16" s="154"/>
      <c r="MLG16" s="154"/>
      <c r="MLH16" s="154"/>
      <c r="MLI16" s="154"/>
      <c r="MLJ16" s="154"/>
      <c r="MLK16" s="154"/>
      <c r="MLL16" s="154"/>
      <c r="MLM16" s="154"/>
      <c r="MLN16" s="154"/>
      <c r="MLO16" s="154"/>
      <c r="MLP16" s="154"/>
      <c r="MLQ16" s="154"/>
      <c r="MLR16" s="154"/>
      <c r="MLS16" s="154"/>
      <c r="MLT16" s="154"/>
      <c r="MLU16" s="154"/>
      <c r="MLV16" s="154"/>
      <c r="MLW16" s="154"/>
      <c r="MLX16" s="154"/>
      <c r="MLY16" s="154"/>
      <c r="MLZ16" s="154"/>
      <c r="MMA16" s="154"/>
      <c r="MMB16" s="154"/>
      <c r="MMC16" s="154"/>
      <c r="MMD16" s="154"/>
      <c r="MME16" s="154"/>
      <c r="MMF16" s="154"/>
      <c r="MMG16" s="154"/>
      <c r="MMH16" s="154"/>
      <c r="MMI16" s="154"/>
      <c r="MMJ16" s="154"/>
      <c r="MMK16" s="154"/>
      <c r="MML16" s="154"/>
      <c r="MMM16" s="154"/>
      <c r="MMN16" s="154"/>
      <c r="MMO16" s="154"/>
      <c r="MMP16" s="154"/>
      <c r="MMQ16" s="154"/>
      <c r="MMR16" s="154"/>
      <c r="MMS16" s="154"/>
      <c r="MMT16" s="154"/>
      <c r="MMU16" s="154"/>
      <c r="MMV16" s="154"/>
      <c r="MMW16" s="154"/>
      <c r="MMX16" s="154"/>
      <c r="MMY16" s="154"/>
      <c r="MMZ16" s="154"/>
      <c r="MNA16" s="154"/>
      <c r="MNB16" s="154"/>
      <c r="MNC16" s="154"/>
      <c r="MND16" s="154"/>
      <c r="MNE16" s="154"/>
      <c r="MNF16" s="154"/>
      <c r="MNG16" s="154"/>
      <c r="MNH16" s="154"/>
      <c r="MNI16" s="154"/>
      <c r="MNJ16" s="154"/>
      <c r="MNK16" s="154"/>
      <c r="MNL16" s="154"/>
      <c r="MNM16" s="154"/>
      <c r="MNN16" s="154"/>
      <c r="MNO16" s="154"/>
      <c r="MNP16" s="154"/>
      <c r="MNQ16" s="154"/>
      <c r="MNR16" s="154"/>
      <c r="MNS16" s="154"/>
      <c r="MNT16" s="154"/>
      <c r="MNU16" s="154"/>
      <c r="MNV16" s="154"/>
      <c r="MNW16" s="154"/>
      <c r="MNX16" s="154"/>
      <c r="MNY16" s="154"/>
      <c r="MNZ16" s="154"/>
      <c r="MOA16" s="154"/>
      <c r="MOB16" s="154"/>
      <c r="MOC16" s="154"/>
      <c r="MOD16" s="154"/>
      <c r="MOE16" s="154"/>
      <c r="MOF16" s="154"/>
      <c r="MOG16" s="154"/>
      <c r="MOH16" s="154"/>
      <c r="MOI16" s="154"/>
      <c r="MOJ16" s="154"/>
      <c r="MOK16" s="154"/>
      <c r="MOL16" s="154"/>
      <c r="MOM16" s="154"/>
      <c r="MON16" s="154"/>
      <c r="MOO16" s="154"/>
      <c r="MOP16" s="154"/>
      <c r="MOQ16" s="154"/>
      <c r="MOR16" s="154"/>
      <c r="MOS16" s="154"/>
      <c r="MOT16" s="154"/>
      <c r="MOU16" s="154"/>
      <c r="MOV16" s="154"/>
      <c r="MOW16" s="154"/>
      <c r="MOX16" s="154"/>
      <c r="MOY16" s="154"/>
      <c r="MOZ16" s="154"/>
      <c r="MPA16" s="154"/>
      <c r="MPB16" s="154"/>
      <c r="MPC16" s="154"/>
      <c r="MPD16" s="154"/>
      <c r="MPE16" s="154"/>
      <c r="MPF16" s="154"/>
      <c r="MPG16" s="154"/>
      <c r="MPH16" s="154"/>
      <c r="MPI16" s="154"/>
      <c r="MPJ16" s="154"/>
      <c r="MPK16" s="154"/>
      <c r="MPL16" s="154"/>
      <c r="MPM16" s="154"/>
      <c r="MPN16" s="154"/>
      <c r="MPO16" s="154"/>
      <c r="MPP16" s="154"/>
      <c r="MPQ16" s="154"/>
      <c r="MPR16" s="154"/>
      <c r="MPS16" s="154"/>
      <c r="MPT16" s="154"/>
      <c r="MPU16" s="154"/>
      <c r="MPV16" s="154"/>
      <c r="MPW16" s="154"/>
      <c r="MPX16" s="154"/>
      <c r="MPY16" s="154"/>
      <c r="MPZ16" s="154"/>
      <c r="MQA16" s="154"/>
      <c r="MQB16" s="154"/>
      <c r="MQC16" s="154"/>
      <c r="MQD16" s="154"/>
      <c r="MQE16" s="154"/>
      <c r="MQF16" s="154"/>
      <c r="MQG16" s="154"/>
      <c r="MQH16" s="154"/>
      <c r="MQI16" s="154"/>
      <c r="MQJ16" s="154"/>
      <c r="MQK16" s="154"/>
      <c r="MQL16" s="154"/>
      <c r="MQM16" s="154"/>
      <c r="MQN16" s="154"/>
      <c r="MQO16" s="154"/>
      <c r="MQP16" s="154"/>
      <c r="MQQ16" s="154"/>
      <c r="MQR16" s="154"/>
      <c r="MQS16" s="154"/>
      <c r="MQT16" s="154"/>
      <c r="MQU16" s="154"/>
      <c r="MQV16" s="154"/>
      <c r="MQW16" s="154"/>
      <c r="MQX16" s="154"/>
      <c r="MQY16" s="154"/>
      <c r="MQZ16" s="154"/>
      <c r="MRA16" s="154"/>
      <c r="MRB16" s="154"/>
      <c r="MRC16" s="154"/>
      <c r="MRD16" s="154"/>
      <c r="MRE16" s="154"/>
      <c r="MRF16" s="154"/>
      <c r="MRG16" s="154"/>
      <c r="MRH16" s="154"/>
      <c r="MRI16" s="154"/>
      <c r="MRJ16" s="154"/>
      <c r="MRK16" s="154"/>
      <c r="MRL16" s="154"/>
      <c r="MRM16" s="154"/>
      <c r="MRN16" s="154"/>
      <c r="MRO16" s="154"/>
      <c r="MRP16" s="154"/>
      <c r="MRQ16" s="154"/>
      <c r="MRR16" s="154"/>
      <c r="MRS16" s="154"/>
      <c r="MRT16" s="154"/>
      <c r="MRU16" s="154"/>
      <c r="MRV16" s="154"/>
      <c r="MRW16" s="154"/>
      <c r="MRX16" s="154"/>
      <c r="MRY16" s="154"/>
      <c r="MRZ16" s="154"/>
      <c r="MSA16" s="154"/>
      <c r="MSB16" s="154"/>
      <c r="MSC16" s="154"/>
      <c r="MSD16" s="154"/>
      <c r="MSE16" s="154"/>
      <c r="MSF16" s="154"/>
      <c r="MSG16" s="154"/>
      <c r="MSH16" s="154"/>
      <c r="MSI16" s="154"/>
      <c r="MSJ16" s="154"/>
      <c r="MSK16" s="154"/>
      <c r="MSL16" s="154"/>
      <c r="MSM16" s="154"/>
      <c r="MSN16" s="154"/>
      <c r="MSO16" s="154"/>
      <c r="MSP16" s="154"/>
      <c r="MSQ16" s="154"/>
      <c r="MSR16" s="154"/>
      <c r="MSS16" s="154"/>
      <c r="MST16" s="154"/>
      <c r="MSU16" s="154"/>
      <c r="MSV16" s="154"/>
      <c r="MSW16" s="154"/>
      <c r="MSX16" s="154"/>
      <c r="MSY16" s="154"/>
      <c r="MSZ16" s="154"/>
      <c r="MTA16" s="154"/>
      <c r="MTB16" s="154"/>
      <c r="MTC16" s="154"/>
      <c r="MTD16" s="154"/>
      <c r="MTE16" s="154"/>
      <c r="MTF16" s="154"/>
      <c r="MTG16" s="154"/>
      <c r="MTH16" s="154"/>
      <c r="MTI16" s="154"/>
      <c r="MTJ16" s="154"/>
      <c r="MTK16" s="154"/>
      <c r="MTL16" s="154"/>
      <c r="MTM16" s="154"/>
      <c r="MTN16" s="154"/>
      <c r="MTO16" s="154"/>
      <c r="MTP16" s="154"/>
      <c r="MTQ16" s="154"/>
      <c r="MTR16" s="154"/>
      <c r="MTS16" s="154"/>
      <c r="MTT16" s="154"/>
      <c r="MTU16" s="154"/>
      <c r="MTV16" s="154"/>
      <c r="MTW16" s="154"/>
      <c r="MTX16" s="154"/>
      <c r="MTY16" s="154"/>
      <c r="MTZ16" s="154"/>
      <c r="MUA16" s="154"/>
      <c r="MUB16" s="154"/>
      <c r="MUC16" s="154"/>
      <c r="MUD16" s="154"/>
      <c r="MUE16" s="154"/>
      <c r="MUF16" s="154"/>
      <c r="MUG16" s="154"/>
      <c r="MUH16" s="154"/>
      <c r="MUI16" s="154"/>
      <c r="MUJ16" s="154"/>
      <c r="MUK16" s="154"/>
      <c r="MUL16" s="154"/>
      <c r="MUM16" s="154"/>
      <c r="MUN16" s="154"/>
      <c r="MUO16" s="154"/>
      <c r="MUP16" s="154"/>
      <c r="MUQ16" s="154"/>
      <c r="MUR16" s="154"/>
      <c r="MUS16" s="154"/>
      <c r="MUT16" s="154"/>
      <c r="MUU16" s="154"/>
      <c r="MUV16" s="154"/>
      <c r="MUW16" s="154"/>
      <c r="MUX16" s="154"/>
      <c r="MUY16" s="154"/>
      <c r="MUZ16" s="154"/>
      <c r="MVA16" s="154"/>
      <c r="MVB16" s="154"/>
      <c r="MVC16" s="154"/>
      <c r="MVD16" s="154"/>
      <c r="MVE16" s="154"/>
      <c r="MVF16" s="154"/>
      <c r="MVG16" s="154"/>
      <c r="MVH16" s="154"/>
      <c r="MVI16" s="154"/>
      <c r="MVJ16" s="154"/>
      <c r="MVK16" s="154"/>
      <c r="MVL16" s="154"/>
      <c r="MVM16" s="154"/>
      <c r="MVN16" s="154"/>
      <c r="MVO16" s="154"/>
      <c r="MVP16" s="154"/>
      <c r="MVQ16" s="154"/>
      <c r="MVR16" s="154"/>
      <c r="MVS16" s="154"/>
      <c r="MVT16" s="154"/>
      <c r="MVU16" s="154"/>
      <c r="MVV16" s="154"/>
      <c r="MVW16" s="154"/>
      <c r="MVX16" s="154"/>
      <c r="MVY16" s="154"/>
      <c r="MVZ16" s="154"/>
      <c r="MWA16" s="154"/>
      <c r="MWB16" s="154"/>
      <c r="MWC16" s="154"/>
      <c r="MWD16" s="154"/>
      <c r="MWE16" s="154"/>
      <c r="MWF16" s="154"/>
      <c r="MWG16" s="154"/>
      <c r="MWH16" s="154"/>
      <c r="MWI16" s="154"/>
      <c r="MWJ16" s="154"/>
      <c r="MWK16" s="154"/>
      <c r="MWL16" s="154"/>
      <c r="MWM16" s="154"/>
      <c r="MWN16" s="154"/>
      <c r="MWO16" s="154"/>
      <c r="MWP16" s="154"/>
      <c r="MWQ16" s="154"/>
      <c r="MWR16" s="154"/>
      <c r="MWS16" s="154"/>
      <c r="MWT16" s="154"/>
      <c r="MWU16" s="154"/>
      <c r="MWV16" s="154"/>
      <c r="MWW16" s="154"/>
      <c r="MWX16" s="154"/>
      <c r="MWY16" s="154"/>
      <c r="MWZ16" s="154"/>
      <c r="MXA16" s="154"/>
      <c r="MXB16" s="154"/>
      <c r="MXC16" s="154"/>
      <c r="MXD16" s="154"/>
      <c r="MXE16" s="154"/>
      <c r="MXF16" s="154"/>
      <c r="MXG16" s="154"/>
      <c r="MXH16" s="154"/>
      <c r="MXI16" s="154"/>
      <c r="MXJ16" s="154"/>
      <c r="MXK16" s="154"/>
      <c r="MXL16" s="154"/>
      <c r="MXM16" s="154"/>
      <c r="MXN16" s="154"/>
      <c r="MXO16" s="154"/>
      <c r="MXP16" s="154"/>
      <c r="MXQ16" s="154"/>
      <c r="MXR16" s="154"/>
      <c r="MXS16" s="154"/>
      <c r="MXT16" s="154"/>
      <c r="MXU16" s="154"/>
      <c r="MXV16" s="154"/>
      <c r="MXW16" s="154"/>
      <c r="MXX16" s="154"/>
      <c r="MXY16" s="154"/>
      <c r="MXZ16" s="154"/>
      <c r="MYA16" s="154"/>
      <c r="MYB16" s="154"/>
      <c r="MYC16" s="154"/>
      <c r="MYD16" s="154"/>
      <c r="MYE16" s="154"/>
      <c r="MYF16" s="154"/>
      <c r="MYG16" s="154"/>
      <c r="MYH16" s="154"/>
      <c r="MYI16" s="154"/>
      <c r="MYJ16" s="154"/>
      <c r="MYK16" s="154"/>
      <c r="MYL16" s="154"/>
      <c r="MYM16" s="154"/>
      <c r="MYN16" s="154"/>
      <c r="MYO16" s="154"/>
      <c r="MYP16" s="154"/>
      <c r="MYQ16" s="154"/>
      <c r="MYR16" s="154"/>
      <c r="MYS16" s="154"/>
      <c r="MYT16" s="154"/>
      <c r="MYU16" s="154"/>
      <c r="MYV16" s="154"/>
      <c r="MYW16" s="154"/>
      <c r="MYX16" s="154"/>
      <c r="MYY16" s="154"/>
      <c r="MYZ16" s="154"/>
      <c r="MZA16" s="154"/>
      <c r="MZB16" s="154"/>
      <c r="MZC16" s="154"/>
      <c r="MZD16" s="154"/>
      <c r="MZE16" s="154"/>
      <c r="MZF16" s="154"/>
      <c r="MZG16" s="154"/>
      <c r="MZH16" s="154"/>
      <c r="MZI16" s="154"/>
      <c r="MZJ16" s="154"/>
      <c r="MZK16" s="154"/>
      <c r="MZL16" s="154"/>
      <c r="MZM16" s="154"/>
      <c r="MZN16" s="154"/>
      <c r="MZO16" s="154"/>
      <c r="MZP16" s="154"/>
      <c r="MZQ16" s="154"/>
      <c r="MZR16" s="154"/>
      <c r="MZS16" s="154"/>
      <c r="MZT16" s="154"/>
      <c r="MZU16" s="154"/>
      <c r="MZV16" s="154"/>
      <c r="MZW16" s="154"/>
      <c r="MZX16" s="154"/>
      <c r="MZY16" s="154"/>
      <c r="MZZ16" s="154"/>
      <c r="NAA16" s="154"/>
      <c r="NAB16" s="154"/>
      <c r="NAC16" s="154"/>
      <c r="NAD16" s="154"/>
      <c r="NAE16" s="154"/>
      <c r="NAF16" s="154"/>
      <c r="NAG16" s="154"/>
      <c r="NAH16" s="154"/>
      <c r="NAI16" s="154"/>
      <c r="NAJ16" s="154"/>
      <c r="NAK16" s="154"/>
      <c r="NAL16" s="154"/>
      <c r="NAM16" s="154"/>
      <c r="NAN16" s="154"/>
      <c r="NAO16" s="154"/>
      <c r="NAP16" s="154"/>
      <c r="NAQ16" s="154"/>
      <c r="NAR16" s="154"/>
      <c r="NAS16" s="154"/>
      <c r="NAT16" s="154"/>
      <c r="NAU16" s="154"/>
      <c r="NAV16" s="154"/>
      <c r="NAW16" s="154"/>
      <c r="NAX16" s="154"/>
      <c r="NAY16" s="154"/>
      <c r="NAZ16" s="154"/>
      <c r="NBA16" s="154"/>
      <c r="NBB16" s="154"/>
      <c r="NBC16" s="154"/>
      <c r="NBD16" s="154"/>
      <c r="NBE16" s="154"/>
      <c r="NBF16" s="154"/>
      <c r="NBG16" s="154"/>
      <c r="NBH16" s="154"/>
      <c r="NBI16" s="154"/>
      <c r="NBJ16" s="154"/>
      <c r="NBK16" s="154"/>
      <c r="NBL16" s="154"/>
      <c r="NBM16" s="154"/>
      <c r="NBN16" s="154"/>
      <c r="NBO16" s="154"/>
      <c r="NBP16" s="154"/>
      <c r="NBQ16" s="154"/>
      <c r="NBR16" s="154"/>
      <c r="NBS16" s="154"/>
      <c r="NBT16" s="154"/>
      <c r="NBU16" s="154"/>
      <c r="NBV16" s="154"/>
      <c r="NBW16" s="154"/>
      <c r="NBX16" s="154"/>
      <c r="NBY16" s="154"/>
      <c r="NBZ16" s="154"/>
      <c r="NCA16" s="154"/>
      <c r="NCB16" s="154"/>
      <c r="NCC16" s="154"/>
      <c r="NCD16" s="154"/>
      <c r="NCE16" s="154"/>
      <c r="NCF16" s="154"/>
      <c r="NCG16" s="154"/>
      <c r="NCH16" s="154"/>
      <c r="NCI16" s="154"/>
      <c r="NCJ16" s="154"/>
      <c r="NCK16" s="154"/>
      <c r="NCL16" s="154"/>
      <c r="NCM16" s="154"/>
      <c r="NCN16" s="154"/>
      <c r="NCO16" s="154"/>
      <c r="NCP16" s="154"/>
      <c r="NCQ16" s="154"/>
      <c r="NCR16" s="154"/>
      <c r="NCS16" s="154"/>
      <c r="NCT16" s="154"/>
      <c r="NCU16" s="154"/>
      <c r="NCV16" s="154"/>
      <c r="NCW16" s="154"/>
      <c r="NCX16" s="154"/>
      <c r="NCY16" s="154"/>
      <c r="NCZ16" s="154"/>
      <c r="NDA16" s="154"/>
      <c r="NDB16" s="154"/>
      <c r="NDC16" s="154"/>
      <c r="NDD16" s="154"/>
      <c r="NDE16" s="154"/>
      <c r="NDF16" s="154"/>
      <c r="NDG16" s="154"/>
      <c r="NDH16" s="154"/>
      <c r="NDI16" s="154"/>
      <c r="NDJ16" s="154"/>
      <c r="NDK16" s="154"/>
      <c r="NDL16" s="154"/>
      <c r="NDM16" s="154"/>
      <c r="NDN16" s="154"/>
      <c r="NDO16" s="154"/>
      <c r="NDP16" s="154"/>
      <c r="NDQ16" s="154"/>
      <c r="NDR16" s="154"/>
      <c r="NDS16" s="154"/>
      <c r="NDT16" s="154"/>
      <c r="NDU16" s="154"/>
      <c r="NDV16" s="154"/>
      <c r="NDW16" s="154"/>
      <c r="NDX16" s="154"/>
      <c r="NDY16" s="154"/>
      <c r="NDZ16" s="154"/>
      <c r="NEA16" s="154"/>
      <c r="NEB16" s="154"/>
      <c r="NEC16" s="154"/>
      <c r="NED16" s="154"/>
      <c r="NEE16" s="154"/>
      <c r="NEF16" s="154"/>
      <c r="NEG16" s="154"/>
      <c r="NEH16" s="154"/>
      <c r="NEI16" s="154"/>
      <c r="NEJ16" s="154"/>
      <c r="NEK16" s="154"/>
      <c r="NEL16" s="154"/>
      <c r="NEM16" s="154"/>
      <c r="NEN16" s="154"/>
      <c r="NEO16" s="154"/>
      <c r="NEP16" s="154"/>
      <c r="NEQ16" s="154"/>
      <c r="NER16" s="154"/>
      <c r="NES16" s="154"/>
      <c r="NET16" s="154"/>
      <c r="NEU16" s="154"/>
      <c r="NEV16" s="154"/>
      <c r="NEW16" s="154"/>
      <c r="NEX16" s="154"/>
      <c r="NEY16" s="154"/>
      <c r="NEZ16" s="154"/>
      <c r="NFA16" s="154"/>
      <c r="NFB16" s="154"/>
      <c r="NFC16" s="154"/>
      <c r="NFD16" s="154"/>
      <c r="NFE16" s="154"/>
      <c r="NFF16" s="154"/>
      <c r="NFG16" s="154"/>
      <c r="NFH16" s="154"/>
      <c r="NFI16" s="154"/>
      <c r="NFJ16" s="154"/>
      <c r="NFK16" s="154"/>
      <c r="NFL16" s="154"/>
      <c r="NFM16" s="154"/>
      <c r="NFN16" s="154"/>
      <c r="NFO16" s="154"/>
      <c r="NFP16" s="154"/>
      <c r="NFQ16" s="154"/>
      <c r="NFR16" s="154"/>
      <c r="NFS16" s="154"/>
      <c r="NFT16" s="154"/>
      <c r="NFU16" s="154"/>
      <c r="NFV16" s="154"/>
      <c r="NFW16" s="154"/>
      <c r="NFX16" s="154"/>
      <c r="NFY16" s="154"/>
      <c r="NFZ16" s="154"/>
      <c r="NGA16" s="154"/>
      <c r="NGB16" s="154"/>
      <c r="NGC16" s="154"/>
      <c r="NGD16" s="154"/>
      <c r="NGE16" s="154"/>
      <c r="NGF16" s="154"/>
      <c r="NGG16" s="154"/>
      <c r="NGH16" s="154"/>
      <c r="NGI16" s="154"/>
      <c r="NGJ16" s="154"/>
      <c r="NGK16" s="154"/>
      <c r="NGL16" s="154"/>
      <c r="NGM16" s="154"/>
      <c r="NGN16" s="154"/>
      <c r="NGO16" s="154"/>
      <c r="NGP16" s="154"/>
      <c r="NGQ16" s="154"/>
      <c r="NGR16" s="154"/>
      <c r="NGS16" s="154"/>
      <c r="NGT16" s="154"/>
      <c r="NGU16" s="154"/>
      <c r="NGV16" s="154"/>
      <c r="NGW16" s="154"/>
      <c r="NGX16" s="154"/>
      <c r="NGY16" s="154"/>
      <c r="NGZ16" s="154"/>
      <c r="NHA16" s="154"/>
      <c r="NHB16" s="154"/>
      <c r="NHC16" s="154"/>
      <c r="NHD16" s="154"/>
      <c r="NHE16" s="154"/>
      <c r="NHF16" s="154"/>
      <c r="NHG16" s="154"/>
      <c r="NHH16" s="154"/>
      <c r="NHI16" s="154"/>
      <c r="NHJ16" s="154"/>
      <c r="NHK16" s="154"/>
      <c r="NHL16" s="154"/>
      <c r="NHM16" s="154"/>
      <c r="NHN16" s="154"/>
      <c r="NHO16" s="154"/>
      <c r="NHP16" s="154"/>
      <c r="NHQ16" s="154"/>
      <c r="NHR16" s="154"/>
      <c r="NHS16" s="154"/>
      <c r="NHT16" s="154"/>
      <c r="NHU16" s="154"/>
      <c r="NHV16" s="154"/>
      <c r="NHW16" s="154"/>
      <c r="NHX16" s="154"/>
      <c r="NHY16" s="154"/>
      <c r="NHZ16" s="154"/>
      <c r="NIA16" s="154"/>
      <c r="NIB16" s="154"/>
      <c r="NIC16" s="154"/>
      <c r="NID16" s="154"/>
      <c r="NIE16" s="154"/>
      <c r="NIF16" s="154"/>
      <c r="NIG16" s="154"/>
      <c r="NIH16" s="154"/>
      <c r="NII16" s="154"/>
      <c r="NIJ16" s="154"/>
      <c r="NIK16" s="154"/>
      <c r="NIL16" s="154"/>
      <c r="NIM16" s="154"/>
      <c r="NIN16" s="154"/>
      <c r="NIO16" s="154"/>
      <c r="NIP16" s="154"/>
      <c r="NIQ16" s="154"/>
      <c r="NIR16" s="154"/>
      <c r="NIS16" s="154"/>
      <c r="NIT16" s="154"/>
      <c r="NIU16" s="154"/>
      <c r="NIV16" s="154"/>
      <c r="NIW16" s="154"/>
      <c r="NIX16" s="154"/>
      <c r="NIY16" s="154"/>
      <c r="NIZ16" s="154"/>
      <c r="NJA16" s="154"/>
      <c r="NJB16" s="154"/>
      <c r="NJC16" s="154"/>
      <c r="NJD16" s="154"/>
      <c r="NJE16" s="154"/>
      <c r="NJF16" s="154"/>
      <c r="NJG16" s="154"/>
      <c r="NJH16" s="154"/>
      <c r="NJI16" s="154"/>
      <c r="NJJ16" s="154"/>
      <c r="NJK16" s="154"/>
      <c r="NJL16" s="154"/>
      <c r="NJM16" s="154"/>
      <c r="NJN16" s="154"/>
      <c r="NJO16" s="154"/>
      <c r="NJP16" s="154"/>
      <c r="NJQ16" s="154"/>
      <c r="NJR16" s="154"/>
      <c r="NJS16" s="154"/>
      <c r="NJT16" s="154"/>
      <c r="NJU16" s="154"/>
      <c r="NJV16" s="154"/>
      <c r="NJW16" s="154"/>
      <c r="NJX16" s="154"/>
      <c r="NJY16" s="154"/>
      <c r="NJZ16" s="154"/>
      <c r="NKA16" s="154"/>
      <c r="NKB16" s="154"/>
      <c r="NKC16" s="154"/>
      <c r="NKD16" s="154"/>
      <c r="NKE16" s="154"/>
      <c r="NKF16" s="154"/>
      <c r="NKG16" s="154"/>
      <c r="NKH16" s="154"/>
      <c r="NKI16" s="154"/>
      <c r="NKJ16" s="154"/>
      <c r="NKK16" s="154"/>
      <c r="NKL16" s="154"/>
      <c r="NKM16" s="154"/>
      <c r="NKN16" s="154"/>
      <c r="NKO16" s="154"/>
      <c r="NKP16" s="154"/>
      <c r="NKQ16" s="154"/>
      <c r="NKR16" s="154"/>
      <c r="NKS16" s="154"/>
      <c r="NKT16" s="154"/>
      <c r="NKU16" s="154"/>
      <c r="NKV16" s="154"/>
      <c r="NKW16" s="154"/>
      <c r="NKX16" s="154"/>
      <c r="NKY16" s="154"/>
      <c r="NKZ16" s="154"/>
      <c r="NLA16" s="154"/>
      <c r="NLB16" s="154"/>
      <c r="NLC16" s="154"/>
      <c r="NLD16" s="154"/>
      <c r="NLE16" s="154"/>
      <c r="NLF16" s="154"/>
      <c r="NLG16" s="154"/>
      <c r="NLH16" s="154"/>
      <c r="NLI16" s="154"/>
      <c r="NLJ16" s="154"/>
      <c r="NLK16" s="154"/>
      <c r="NLL16" s="154"/>
      <c r="NLM16" s="154"/>
      <c r="NLN16" s="154"/>
      <c r="NLO16" s="154"/>
      <c r="NLP16" s="154"/>
      <c r="NLQ16" s="154"/>
      <c r="NLR16" s="154"/>
      <c r="NLS16" s="154"/>
      <c r="NLT16" s="154"/>
      <c r="NLU16" s="154"/>
      <c r="NLV16" s="154"/>
      <c r="NLW16" s="154"/>
      <c r="NLX16" s="154"/>
      <c r="NLY16" s="154"/>
      <c r="NLZ16" s="154"/>
      <c r="NMA16" s="154"/>
      <c r="NMB16" s="154"/>
      <c r="NMC16" s="154"/>
      <c r="NMD16" s="154"/>
      <c r="NME16" s="154"/>
      <c r="NMF16" s="154"/>
      <c r="NMG16" s="154"/>
      <c r="NMH16" s="154"/>
      <c r="NMI16" s="154"/>
      <c r="NMJ16" s="154"/>
      <c r="NMK16" s="154"/>
      <c r="NML16" s="154"/>
      <c r="NMM16" s="154"/>
      <c r="NMN16" s="154"/>
      <c r="NMO16" s="154"/>
      <c r="NMP16" s="154"/>
      <c r="NMQ16" s="154"/>
      <c r="NMR16" s="154"/>
      <c r="NMS16" s="154"/>
      <c r="NMT16" s="154"/>
      <c r="NMU16" s="154"/>
      <c r="NMV16" s="154"/>
      <c r="NMW16" s="154"/>
      <c r="NMX16" s="154"/>
      <c r="NMY16" s="154"/>
      <c r="NMZ16" s="154"/>
      <c r="NNA16" s="154"/>
      <c r="NNB16" s="154"/>
      <c r="NNC16" s="154"/>
      <c r="NND16" s="154"/>
      <c r="NNE16" s="154"/>
      <c r="NNF16" s="154"/>
      <c r="NNG16" s="154"/>
      <c r="NNH16" s="154"/>
      <c r="NNI16" s="154"/>
      <c r="NNJ16" s="154"/>
      <c r="NNK16" s="154"/>
      <c r="NNL16" s="154"/>
      <c r="NNM16" s="154"/>
      <c r="NNN16" s="154"/>
      <c r="NNO16" s="154"/>
      <c r="NNP16" s="154"/>
      <c r="NNQ16" s="154"/>
      <c r="NNR16" s="154"/>
      <c r="NNS16" s="154"/>
      <c r="NNT16" s="154"/>
      <c r="NNU16" s="154"/>
      <c r="NNV16" s="154"/>
      <c r="NNW16" s="154"/>
      <c r="NNX16" s="154"/>
      <c r="NNY16" s="154"/>
      <c r="NNZ16" s="154"/>
      <c r="NOA16" s="154"/>
      <c r="NOB16" s="154"/>
      <c r="NOC16" s="154"/>
      <c r="NOD16" s="154"/>
      <c r="NOE16" s="154"/>
      <c r="NOF16" s="154"/>
      <c r="NOG16" s="154"/>
      <c r="NOH16" s="154"/>
      <c r="NOI16" s="154"/>
      <c r="NOJ16" s="154"/>
      <c r="NOK16" s="154"/>
      <c r="NOL16" s="154"/>
      <c r="NOM16" s="154"/>
      <c r="NON16" s="154"/>
      <c r="NOO16" s="154"/>
      <c r="NOP16" s="154"/>
      <c r="NOQ16" s="154"/>
      <c r="NOR16" s="154"/>
      <c r="NOS16" s="154"/>
      <c r="NOT16" s="154"/>
      <c r="NOU16" s="154"/>
      <c r="NOV16" s="154"/>
      <c r="NOW16" s="154"/>
      <c r="NOX16" s="154"/>
      <c r="NOY16" s="154"/>
      <c r="NOZ16" s="154"/>
      <c r="NPA16" s="154"/>
      <c r="NPB16" s="154"/>
      <c r="NPC16" s="154"/>
      <c r="NPD16" s="154"/>
      <c r="NPE16" s="154"/>
      <c r="NPF16" s="154"/>
      <c r="NPG16" s="154"/>
      <c r="NPH16" s="154"/>
      <c r="NPI16" s="154"/>
      <c r="NPJ16" s="154"/>
      <c r="NPK16" s="154"/>
      <c r="NPL16" s="154"/>
      <c r="NPM16" s="154"/>
      <c r="NPN16" s="154"/>
      <c r="NPO16" s="154"/>
      <c r="NPP16" s="154"/>
      <c r="NPQ16" s="154"/>
      <c r="NPR16" s="154"/>
      <c r="NPS16" s="154"/>
      <c r="NPT16" s="154"/>
      <c r="NPU16" s="154"/>
      <c r="NPV16" s="154"/>
      <c r="NPW16" s="154"/>
      <c r="NPX16" s="154"/>
      <c r="NPY16" s="154"/>
      <c r="NPZ16" s="154"/>
      <c r="NQA16" s="154"/>
      <c r="NQB16" s="154"/>
      <c r="NQC16" s="154"/>
      <c r="NQD16" s="154"/>
      <c r="NQE16" s="154"/>
      <c r="NQF16" s="154"/>
      <c r="NQG16" s="154"/>
      <c r="NQH16" s="154"/>
      <c r="NQI16" s="154"/>
      <c r="NQJ16" s="154"/>
      <c r="NQK16" s="154"/>
      <c r="NQL16" s="154"/>
      <c r="NQM16" s="154"/>
      <c r="NQN16" s="154"/>
      <c r="NQO16" s="154"/>
      <c r="NQP16" s="154"/>
      <c r="NQQ16" s="154"/>
      <c r="NQR16" s="154"/>
      <c r="NQS16" s="154"/>
      <c r="NQT16" s="154"/>
      <c r="NQU16" s="154"/>
      <c r="NQV16" s="154"/>
      <c r="NQW16" s="154"/>
      <c r="NQX16" s="154"/>
      <c r="NQY16" s="154"/>
      <c r="NQZ16" s="154"/>
      <c r="NRA16" s="154"/>
      <c r="NRB16" s="154"/>
      <c r="NRC16" s="154"/>
      <c r="NRD16" s="154"/>
      <c r="NRE16" s="154"/>
      <c r="NRF16" s="154"/>
      <c r="NRG16" s="154"/>
      <c r="NRH16" s="154"/>
      <c r="NRI16" s="154"/>
      <c r="NRJ16" s="154"/>
      <c r="NRK16" s="154"/>
      <c r="NRL16" s="154"/>
      <c r="NRM16" s="154"/>
      <c r="NRN16" s="154"/>
      <c r="NRO16" s="154"/>
      <c r="NRP16" s="154"/>
      <c r="NRQ16" s="154"/>
      <c r="NRR16" s="154"/>
      <c r="NRS16" s="154"/>
      <c r="NRT16" s="154"/>
      <c r="NRU16" s="154"/>
      <c r="NRV16" s="154"/>
      <c r="NRW16" s="154"/>
      <c r="NRX16" s="154"/>
      <c r="NRY16" s="154"/>
      <c r="NRZ16" s="154"/>
      <c r="NSA16" s="154"/>
      <c r="NSB16" s="154"/>
      <c r="NSC16" s="154"/>
      <c r="NSD16" s="154"/>
      <c r="NSE16" s="154"/>
      <c r="NSF16" s="154"/>
      <c r="NSG16" s="154"/>
      <c r="NSH16" s="154"/>
      <c r="NSI16" s="154"/>
      <c r="NSJ16" s="154"/>
      <c r="NSK16" s="154"/>
      <c r="NSL16" s="154"/>
      <c r="NSM16" s="154"/>
      <c r="NSN16" s="154"/>
      <c r="NSO16" s="154"/>
      <c r="NSP16" s="154"/>
      <c r="NSQ16" s="154"/>
      <c r="NSR16" s="154"/>
      <c r="NSS16" s="154"/>
      <c r="NST16" s="154"/>
      <c r="NSU16" s="154"/>
      <c r="NSV16" s="154"/>
      <c r="NSW16" s="154"/>
      <c r="NSX16" s="154"/>
      <c r="NSY16" s="154"/>
      <c r="NSZ16" s="154"/>
      <c r="NTA16" s="154"/>
      <c r="NTB16" s="154"/>
      <c r="NTC16" s="154"/>
      <c r="NTD16" s="154"/>
      <c r="NTE16" s="154"/>
      <c r="NTF16" s="154"/>
      <c r="NTG16" s="154"/>
      <c r="NTH16" s="154"/>
      <c r="NTI16" s="154"/>
      <c r="NTJ16" s="154"/>
      <c r="NTK16" s="154"/>
      <c r="NTL16" s="154"/>
      <c r="NTM16" s="154"/>
      <c r="NTN16" s="154"/>
      <c r="NTO16" s="154"/>
      <c r="NTP16" s="154"/>
      <c r="NTQ16" s="154"/>
      <c r="NTR16" s="154"/>
      <c r="NTS16" s="154"/>
      <c r="NTT16" s="154"/>
      <c r="NTU16" s="154"/>
      <c r="NTV16" s="154"/>
      <c r="NTW16" s="154"/>
      <c r="NTX16" s="154"/>
      <c r="NTY16" s="154"/>
      <c r="NTZ16" s="154"/>
      <c r="NUA16" s="154"/>
      <c r="NUB16" s="154"/>
      <c r="NUC16" s="154"/>
      <c r="NUD16" s="154"/>
      <c r="NUE16" s="154"/>
      <c r="NUF16" s="154"/>
      <c r="NUG16" s="154"/>
      <c r="NUH16" s="154"/>
      <c r="NUI16" s="154"/>
      <c r="NUJ16" s="154"/>
      <c r="NUK16" s="154"/>
      <c r="NUL16" s="154"/>
      <c r="NUM16" s="154"/>
      <c r="NUN16" s="154"/>
      <c r="NUO16" s="154"/>
      <c r="NUP16" s="154"/>
      <c r="NUQ16" s="154"/>
      <c r="NUR16" s="154"/>
      <c r="NUS16" s="154"/>
      <c r="NUT16" s="154"/>
      <c r="NUU16" s="154"/>
      <c r="NUV16" s="154"/>
      <c r="NUW16" s="154"/>
      <c r="NUX16" s="154"/>
      <c r="NUY16" s="154"/>
      <c r="NUZ16" s="154"/>
      <c r="NVA16" s="154"/>
      <c r="NVB16" s="154"/>
      <c r="NVC16" s="154"/>
      <c r="NVD16" s="154"/>
      <c r="NVE16" s="154"/>
      <c r="NVF16" s="154"/>
      <c r="NVG16" s="154"/>
      <c r="NVH16" s="154"/>
      <c r="NVI16" s="154"/>
      <c r="NVJ16" s="154"/>
      <c r="NVK16" s="154"/>
      <c r="NVL16" s="154"/>
      <c r="NVM16" s="154"/>
      <c r="NVN16" s="154"/>
      <c r="NVO16" s="154"/>
      <c r="NVP16" s="154"/>
      <c r="NVQ16" s="154"/>
      <c r="NVR16" s="154"/>
      <c r="NVS16" s="154"/>
      <c r="NVT16" s="154"/>
      <c r="NVU16" s="154"/>
      <c r="NVV16" s="154"/>
      <c r="NVW16" s="154"/>
      <c r="NVX16" s="154"/>
      <c r="NVY16" s="154"/>
      <c r="NVZ16" s="154"/>
      <c r="NWA16" s="154"/>
      <c r="NWB16" s="154"/>
      <c r="NWC16" s="154"/>
      <c r="NWD16" s="154"/>
      <c r="NWE16" s="154"/>
      <c r="NWF16" s="154"/>
      <c r="NWG16" s="154"/>
      <c r="NWH16" s="154"/>
      <c r="NWI16" s="154"/>
      <c r="NWJ16" s="154"/>
      <c r="NWK16" s="154"/>
      <c r="NWL16" s="154"/>
      <c r="NWM16" s="154"/>
      <c r="NWN16" s="154"/>
      <c r="NWO16" s="154"/>
      <c r="NWP16" s="154"/>
      <c r="NWQ16" s="154"/>
      <c r="NWR16" s="154"/>
      <c r="NWS16" s="154"/>
      <c r="NWT16" s="154"/>
      <c r="NWU16" s="154"/>
      <c r="NWV16" s="154"/>
      <c r="NWW16" s="154"/>
      <c r="NWX16" s="154"/>
      <c r="NWY16" s="154"/>
      <c r="NWZ16" s="154"/>
      <c r="NXA16" s="154"/>
      <c r="NXB16" s="154"/>
      <c r="NXC16" s="154"/>
      <c r="NXD16" s="154"/>
      <c r="NXE16" s="154"/>
      <c r="NXF16" s="154"/>
      <c r="NXG16" s="154"/>
      <c r="NXH16" s="154"/>
      <c r="NXI16" s="154"/>
      <c r="NXJ16" s="154"/>
      <c r="NXK16" s="154"/>
      <c r="NXL16" s="154"/>
      <c r="NXM16" s="154"/>
      <c r="NXN16" s="154"/>
      <c r="NXO16" s="154"/>
      <c r="NXP16" s="154"/>
      <c r="NXQ16" s="154"/>
      <c r="NXR16" s="154"/>
      <c r="NXS16" s="154"/>
      <c r="NXT16" s="154"/>
      <c r="NXU16" s="154"/>
      <c r="NXV16" s="154"/>
      <c r="NXW16" s="154"/>
      <c r="NXX16" s="154"/>
      <c r="NXY16" s="154"/>
      <c r="NXZ16" s="154"/>
      <c r="NYA16" s="154"/>
      <c r="NYB16" s="154"/>
      <c r="NYC16" s="154"/>
      <c r="NYD16" s="154"/>
      <c r="NYE16" s="154"/>
      <c r="NYF16" s="154"/>
      <c r="NYG16" s="154"/>
      <c r="NYH16" s="154"/>
      <c r="NYI16" s="154"/>
      <c r="NYJ16" s="154"/>
      <c r="NYK16" s="154"/>
      <c r="NYL16" s="154"/>
      <c r="NYM16" s="154"/>
      <c r="NYN16" s="154"/>
      <c r="NYO16" s="154"/>
      <c r="NYP16" s="154"/>
      <c r="NYQ16" s="154"/>
      <c r="NYR16" s="154"/>
      <c r="NYS16" s="154"/>
      <c r="NYT16" s="154"/>
      <c r="NYU16" s="154"/>
      <c r="NYV16" s="154"/>
      <c r="NYW16" s="154"/>
      <c r="NYX16" s="154"/>
      <c r="NYY16" s="154"/>
      <c r="NYZ16" s="154"/>
      <c r="NZA16" s="154"/>
      <c r="NZB16" s="154"/>
      <c r="NZC16" s="154"/>
      <c r="NZD16" s="154"/>
      <c r="NZE16" s="154"/>
      <c r="NZF16" s="154"/>
      <c r="NZG16" s="154"/>
      <c r="NZH16" s="154"/>
      <c r="NZI16" s="154"/>
      <c r="NZJ16" s="154"/>
      <c r="NZK16" s="154"/>
      <c r="NZL16" s="154"/>
      <c r="NZM16" s="154"/>
      <c r="NZN16" s="154"/>
      <c r="NZO16" s="154"/>
      <c r="NZP16" s="154"/>
      <c r="NZQ16" s="154"/>
      <c r="NZR16" s="154"/>
      <c r="NZS16" s="154"/>
      <c r="NZT16" s="154"/>
      <c r="NZU16" s="154"/>
      <c r="NZV16" s="154"/>
      <c r="NZW16" s="154"/>
      <c r="NZX16" s="154"/>
      <c r="NZY16" s="154"/>
      <c r="NZZ16" s="154"/>
      <c r="OAA16" s="154"/>
      <c r="OAB16" s="154"/>
      <c r="OAC16" s="154"/>
      <c r="OAD16" s="154"/>
      <c r="OAE16" s="154"/>
      <c r="OAF16" s="154"/>
      <c r="OAG16" s="154"/>
      <c r="OAH16" s="154"/>
      <c r="OAI16" s="154"/>
      <c r="OAJ16" s="154"/>
      <c r="OAK16" s="154"/>
      <c r="OAL16" s="154"/>
      <c r="OAM16" s="154"/>
      <c r="OAN16" s="154"/>
      <c r="OAO16" s="154"/>
      <c r="OAP16" s="154"/>
      <c r="OAQ16" s="154"/>
      <c r="OAR16" s="154"/>
      <c r="OAS16" s="154"/>
      <c r="OAT16" s="154"/>
      <c r="OAU16" s="154"/>
      <c r="OAV16" s="154"/>
      <c r="OAW16" s="154"/>
      <c r="OAX16" s="154"/>
      <c r="OAY16" s="154"/>
      <c r="OAZ16" s="154"/>
      <c r="OBA16" s="154"/>
      <c r="OBB16" s="154"/>
      <c r="OBC16" s="154"/>
      <c r="OBD16" s="154"/>
      <c r="OBE16" s="154"/>
      <c r="OBF16" s="154"/>
      <c r="OBG16" s="154"/>
      <c r="OBH16" s="154"/>
      <c r="OBI16" s="154"/>
      <c r="OBJ16" s="154"/>
      <c r="OBK16" s="154"/>
      <c r="OBL16" s="154"/>
      <c r="OBM16" s="154"/>
      <c r="OBN16" s="154"/>
      <c r="OBO16" s="154"/>
      <c r="OBP16" s="154"/>
      <c r="OBQ16" s="154"/>
      <c r="OBR16" s="154"/>
      <c r="OBS16" s="154"/>
      <c r="OBT16" s="154"/>
      <c r="OBU16" s="154"/>
      <c r="OBV16" s="154"/>
      <c r="OBW16" s="154"/>
      <c r="OBX16" s="154"/>
      <c r="OBY16" s="154"/>
      <c r="OBZ16" s="154"/>
      <c r="OCA16" s="154"/>
      <c r="OCB16" s="154"/>
      <c r="OCC16" s="154"/>
      <c r="OCD16" s="154"/>
      <c r="OCE16" s="154"/>
      <c r="OCF16" s="154"/>
      <c r="OCG16" s="154"/>
      <c r="OCH16" s="154"/>
      <c r="OCI16" s="154"/>
      <c r="OCJ16" s="154"/>
      <c r="OCK16" s="154"/>
      <c r="OCL16" s="154"/>
      <c r="OCM16" s="154"/>
      <c r="OCN16" s="154"/>
      <c r="OCO16" s="154"/>
      <c r="OCP16" s="154"/>
      <c r="OCQ16" s="154"/>
      <c r="OCR16" s="154"/>
      <c r="OCS16" s="154"/>
      <c r="OCT16" s="154"/>
      <c r="OCU16" s="154"/>
      <c r="OCV16" s="154"/>
      <c r="OCW16" s="154"/>
      <c r="OCX16" s="154"/>
      <c r="OCY16" s="154"/>
      <c r="OCZ16" s="154"/>
      <c r="ODA16" s="154"/>
      <c r="ODB16" s="154"/>
      <c r="ODC16" s="154"/>
      <c r="ODD16" s="154"/>
      <c r="ODE16" s="154"/>
      <c r="ODF16" s="154"/>
      <c r="ODG16" s="154"/>
      <c r="ODH16" s="154"/>
      <c r="ODI16" s="154"/>
      <c r="ODJ16" s="154"/>
      <c r="ODK16" s="154"/>
      <c r="ODL16" s="154"/>
      <c r="ODM16" s="154"/>
      <c r="ODN16" s="154"/>
      <c r="ODO16" s="154"/>
      <c r="ODP16" s="154"/>
      <c r="ODQ16" s="154"/>
      <c r="ODR16" s="154"/>
      <c r="ODS16" s="154"/>
      <c r="ODT16" s="154"/>
      <c r="ODU16" s="154"/>
      <c r="ODV16" s="154"/>
      <c r="ODW16" s="154"/>
      <c r="ODX16" s="154"/>
      <c r="ODY16" s="154"/>
      <c r="ODZ16" s="154"/>
      <c r="OEA16" s="154"/>
      <c r="OEB16" s="154"/>
      <c r="OEC16" s="154"/>
      <c r="OED16" s="154"/>
      <c r="OEE16" s="154"/>
      <c r="OEF16" s="154"/>
      <c r="OEG16" s="154"/>
      <c r="OEH16" s="154"/>
      <c r="OEI16" s="154"/>
      <c r="OEJ16" s="154"/>
      <c r="OEK16" s="154"/>
      <c r="OEL16" s="154"/>
      <c r="OEM16" s="154"/>
      <c r="OEN16" s="154"/>
      <c r="OEO16" s="154"/>
      <c r="OEP16" s="154"/>
      <c r="OEQ16" s="154"/>
      <c r="OER16" s="154"/>
      <c r="OES16" s="154"/>
      <c r="OET16" s="154"/>
      <c r="OEU16" s="154"/>
      <c r="OEV16" s="154"/>
      <c r="OEW16" s="154"/>
      <c r="OEX16" s="154"/>
      <c r="OEY16" s="154"/>
      <c r="OEZ16" s="154"/>
      <c r="OFA16" s="154"/>
      <c r="OFB16" s="154"/>
      <c r="OFC16" s="154"/>
      <c r="OFD16" s="154"/>
      <c r="OFE16" s="154"/>
      <c r="OFF16" s="154"/>
      <c r="OFG16" s="154"/>
      <c r="OFH16" s="154"/>
      <c r="OFI16" s="154"/>
      <c r="OFJ16" s="154"/>
      <c r="OFK16" s="154"/>
      <c r="OFL16" s="154"/>
      <c r="OFM16" s="154"/>
      <c r="OFN16" s="154"/>
      <c r="OFO16" s="154"/>
      <c r="OFP16" s="154"/>
      <c r="OFQ16" s="154"/>
      <c r="OFR16" s="154"/>
      <c r="OFS16" s="154"/>
      <c r="OFT16" s="154"/>
      <c r="OFU16" s="154"/>
      <c r="OFV16" s="154"/>
      <c r="OFW16" s="154"/>
      <c r="OFX16" s="154"/>
      <c r="OFY16" s="154"/>
      <c r="OFZ16" s="154"/>
      <c r="OGA16" s="154"/>
      <c r="OGB16" s="154"/>
      <c r="OGC16" s="154"/>
      <c r="OGD16" s="154"/>
      <c r="OGE16" s="154"/>
      <c r="OGF16" s="154"/>
      <c r="OGG16" s="154"/>
      <c r="OGH16" s="154"/>
      <c r="OGI16" s="154"/>
      <c r="OGJ16" s="154"/>
      <c r="OGK16" s="154"/>
      <c r="OGL16" s="154"/>
      <c r="OGM16" s="154"/>
      <c r="OGN16" s="154"/>
      <c r="OGO16" s="154"/>
      <c r="OGP16" s="154"/>
      <c r="OGQ16" s="154"/>
      <c r="OGR16" s="154"/>
      <c r="OGS16" s="154"/>
      <c r="OGT16" s="154"/>
      <c r="OGU16" s="154"/>
      <c r="OGV16" s="154"/>
      <c r="OGW16" s="154"/>
      <c r="OGX16" s="154"/>
      <c r="OGY16" s="154"/>
      <c r="OGZ16" s="154"/>
      <c r="OHA16" s="154"/>
      <c r="OHB16" s="154"/>
      <c r="OHC16" s="154"/>
      <c r="OHD16" s="154"/>
      <c r="OHE16" s="154"/>
      <c r="OHF16" s="154"/>
      <c r="OHG16" s="154"/>
      <c r="OHH16" s="154"/>
      <c r="OHI16" s="154"/>
      <c r="OHJ16" s="154"/>
      <c r="OHK16" s="154"/>
      <c r="OHL16" s="154"/>
      <c r="OHM16" s="154"/>
      <c r="OHN16" s="154"/>
      <c r="OHO16" s="154"/>
      <c r="OHP16" s="154"/>
      <c r="OHQ16" s="154"/>
      <c r="OHR16" s="154"/>
      <c r="OHS16" s="154"/>
      <c r="OHT16" s="154"/>
      <c r="OHU16" s="154"/>
      <c r="OHV16" s="154"/>
      <c r="OHW16" s="154"/>
      <c r="OHX16" s="154"/>
      <c r="OHY16" s="154"/>
      <c r="OHZ16" s="154"/>
      <c r="OIA16" s="154"/>
      <c r="OIB16" s="154"/>
      <c r="OIC16" s="154"/>
      <c r="OID16" s="154"/>
      <c r="OIE16" s="154"/>
      <c r="OIF16" s="154"/>
      <c r="OIG16" s="154"/>
      <c r="OIH16" s="154"/>
      <c r="OII16" s="154"/>
      <c r="OIJ16" s="154"/>
      <c r="OIK16" s="154"/>
      <c r="OIL16" s="154"/>
      <c r="OIM16" s="154"/>
      <c r="OIN16" s="154"/>
      <c r="OIO16" s="154"/>
      <c r="OIP16" s="154"/>
      <c r="OIQ16" s="154"/>
      <c r="OIR16" s="154"/>
      <c r="OIS16" s="154"/>
      <c r="OIT16" s="154"/>
      <c r="OIU16" s="154"/>
      <c r="OIV16" s="154"/>
      <c r="OIW16" s="154"/>
      <c r="OIX16" s="154"/>
      <c r="OIY16" s="154"/>
      <c r="OIZ16" s="154"/>
      <c r="OJA16" s="154"/>
      <c r="OJB16" s="154"/>
      <c r="OJC16" s="154"/>
      <c r="OJD16" s="154"/>
      <c r="OJE16" s="154"/>
      <c r="OJF16" s="154"/>
      <c r="OJG16" s="154"/>
      <c r="OJH16" s="154"/>
      <c r="OJI16" s="154"/>
      <c r="OJJ16" s="154"/>
      <c r="OJK16" s="154"/>
      <c r="OJL16" s="154"/>
      <c r="OJM16" s="154"/>
      <c r="OJN16" s="154"/>
      <c r="OJO16" s="154"/>
      <c r="OJP16" s="154"/>
      <c r="OJQ16" s="154"/>
      <c r="OJR16" s="154"/>
      <c r="OJS16" s="154"/>
      <c r="OJT16" s="154"/>
      <c r="OJU16" s="154"/>
      <c r="OJV16" s="154"/>
      <c r="OJW16" s="154"/>
      <c r="OJX16" s="154"/>
      <c r="OJY16" s="154"/>
      <c r="OJZ16" s="154"/>
      <c r="OKA16" s="154"/>
      <c r="OKB16" s="154"/>
      <c r="OKC16" s="154"/>
      <c r="OKD16" s="154"/>
      <c r="OKE16" s="154"/>
      <c r="OKF16" s="154"/>
      <c r="OKG16" s="154"/>
      <c r="OKH16" s="154"/>
      <c r="OKI16" s="154"/>
      <c r="OKJ16" s="154"/>
      <c r="OKK16" s="154"/>
      <c r="OKL16" s="154"/>
      <c r="OKM16" s="154"/>
      <c r="OKN16" s="154"/>
      <c r="OKO16" s="154"/>
      <c r="OKP16" s="154"/>
      <c r="OKQ16" s="154"/>
      <c r="OKR16" s="154"/>
      <c r="OKS16" s="154"/>
      <c r="OKT16" s="154"/>
      <c r="OKU16" s="154"/>
      <c r="OKV16" s="154"/>
      <c r="OKW16" s="154"/>
      <c r="OKX16" s="154"/>
      <c r="OKY16" s="154"/>
      <c r="OKZ16" s="154"/>
      <c r="OLA16" s="154"/>
      <c r="OLB16" s="154"/>
      <c r="OLC16" s="154"/>
      <c r="OLD16" s="154"/>
      <c r="OLE16" s="154"/>
      <c r="OLF16" s="154"/>
      <c r="OLG16" s="154"/>
      <c r="OLH16" s="154"/>
      <c r="OLI16" s="154"/>
      <c r="OLJ16" s="154"/>
      <c r="OLK16" s="154"/>
      <c r="OLL16" s="154"/>
      <c r="OLM16" s="154"/>
      <c r="OLN16" s="154"/>
      <c r="OLO16" s="154"/>
      <c r="OLP16" s="154"/>
      <c r="OLQ16" s="154"/>
      <c r="OLR16" s="154"/>
      <c r="OLS16" s="154"/>
      <c r="OLT16" s="154"/>
      <c r="OLU16" s="154"/>
      <c r="OLV16" s="154"/>
      <c r="OLW16" s="154"/>
      <c r="OLX16" s="154"/>
      <c r="OLY16" s="154"/>
      <c r="OLZ16" s="154"/>
      <c r="OMA16" s="154"/>
      <c r="OMB16" s="154"/>
      <c r="OMC16" s="154"/>
      <c r="OMD16" s="154"/>
      <c r="OME16" s="154"/>
      <c r="OMF16" s="154"/>
      <c r="OMG16" s="154"/>
      <c r="OMH16" s="154"/>
      <c r="OMI16" s="154"/>
      <c r="OMJ16" s="154"/>
      <c r="OMK16" s="154"/>
      <c r="OML16" s="154"/>
      <c r="OMM16" s="154"/>
      <c r="OMN16" s="154"/>
      <c r="OMO16" s="154"/>
      <c r="OMP16" s="154"/>
      <c r="OMQ16" s="154"/>
      <c r="OMR16" s="154"/>
      <c r="OMS16" s="154"/>
      <c r="OMT16" s="154"/>
      <c r="OMU16" s="154"/>
      <c r="OMV16" s="154"/>
      <c r="OMW16" s="154"/>
      <c r="OMX16" s="154"/>
      <c r="OMY16" s="154"/>
      <c r="OMZ16" s="154"/>
      <c r="ONA16" s="154"/>
      <c r="ONB16" s="154"/>
      <c r="ONC16" s="154"/>
      <c r="OND16" s="154"/>
      <c r="ONE16" s="154"/>
      <c r="ONF16" s="154"/>
      <c r="ONG16" s="154"/>
      <c r="ONH16" s="154"/>
      <c r="ONI16" s="154"/>
      <c r="ONJ16" s="154"/>
      <c r="ONK16" s="154"/>
      <c r="ONL16" s="154"/>
      <c r="ONM16" s="154"/>
      <c r="ONN16" s="154"/>
      <c r="ONO16" s="154"/>
      <c r="ONP16" s="154"/>
      <c r="ONQ16" s="154"/>
      <c r="ONR16" s="154"/>
      <c r="ONS16" s="154"/>
      <c r="ONT16" s="154"/>
      <c r="ONU16" s="154"/>
      <c r="ONV16" s="154"/>
      <c r="ONW16" s="154"/>
      <c r="ONX16" s="154"/>
      <c r="ONY16" s="154"/>
      <c r="ONZ16" s="154"/>
      <c r="OOA16" s="154"/>
      <c r="OOB16" s="154"/>
      <c r="OOC16" s="154"/>
      <c r="OOD16" s="154"/>
      <c r="OOE16" s="154"/>
      <c r="OOF16" s="154"/>
      <c r="OOG16" s="154"/>
      <c r="OOH16" s="154"/>
      <c r="OOI16" s="154"/>
      <c r="OOJ16" s="154"/>
      <c r="OOK16" s="154"/>
      <c r="OOL16" s="154"/>
      <c r="OOM16" s="154"/>
      <c r="OON16" s="154"/>
      <c r="OOO16" s="154"/>
      <c r="OOP16" s="154"/>
      <c r="OOQ16" s="154"/>
      <c r="OOR16" s="154"/>
      <c r="OOS16" s="154"/>
      <c r="OOT16" s="154"/>
      <c r="OOU16" s="154"/>
      <c r="OOV16" s="154"/>
      <c r="OOW16" s="154"/>
      <c r="OOX16" s="154"/>
      <c r="OOY16" s="154"/>
      <c r="OOZ16" s="154"/>
      <c r="OPA16" s="154"/>
      <c r="OPB16" s="154"/>
      <c r="OPC16" s="154"/>
      <c r="OPD16" s="154"/>
      <c r="OPE16" s="154"/>
      <c r="OPF16" s="154"/>
      <c r="OPG16" s="154"/>
      <c r="OPH16" s="154"/>
      <c r="OPI16" s="154"/>
      <c r="OPJ16" s="154"/>
      <c r="OPK16" s="154"/>
      <c r="OPL16" s="154"/>
      <c r="OPM16" s="154"/>
      <c r="OPN16" s="154"/>
      <c r="OPO16" s="154"/>
      <c r="OPP16" s="154"/>
      <c r="OPQ16" s="154"/>
      <c r="OPR16" s="154"/>
      <c r="OPS16" s="154"/>
      <c r="OPT16" s="154"/>
      <c r="OPU16" s="154"/>
      <c r="OPV16" s="154"/>
      <c r="OPW16" s="154"/>
      <c r="OPX16" s="154"/>
      <c r="OPY16" s="154"/>
      <c r="OPZ16" s="154"/>
      <c r="OQA16" s="154"/>
      <c r="OQB16" s="154"/>
      <c r="OQC16" s="154"/>
      <c r="OQD16" s="154"/>
      <c r="OQE16" s="154"/>
      <c r="OQF16" s="154"/>
      <c r="OQG16" s="154"/>
      <c r="OQH16" s="154"/>
      <c r="OQI16" s="154"/>
      <c r="OQJ16" s="154"/>
      <c r="OQK16" s="154"/>
      <c r="OQL16" s="154"/>
      <c r="OQM16" s="154"/>
      <c r="OQN16" s="154"/>
      <c r="OQO16" s="154"/>
      <c r="OQP16" s="154"/>
      <c r="OQQ16" s="154"/>
      <c r="OQR16" s="154"/>
      <c r="OQS16" s="154"/>
      <c r="OQT16" s="154"/>
      <c r="OQU16" s="154"/>
      <c r="OQV16" s="154"/>
      <c r="OQW16" s="154"/>
      <c r="OQX16" s="154"/>
      <c r="OQY16" s="154"/>
      <c r="OQZ16" s="154"/>
      <c r="ORA16" s="154"/>
      <c r="ORB16" s="154"/>
      <c r="ORC16" s="154"/>
      <c r="ORD16" s="154"/>
      <c r="ORE16" s="154"/>
      <c r="ORF16" s="154"/>
      <c r="ORG16" s="154"/>
      <c r="ORH16" s="154"/>
      <c r="ORI16" s="154"/>
      <c r="ORJ16" s="154"/>
      <c r="ORK16" s="154"/>
      <c r="ORL16" s="154"/>
      <c r="ORM16" s="154"/>
      <c r="ORN16" s="154"/>
      <c r="ORO16" s="154"/>
      <c r="ORP16" s="154"/>
      <c r="ORQ16" s="154"/>
      <c r="ORR16" s="154"/>
      <c r="ORS16" s="154"/>
      <c r="ORT16" s="154"/>
      <c r="ORU16" s="154"/>
      <c r="ORV16" s="154"/>
      <c r="ORW16" s="154"/>
      <c r="ORX16" s="154"/>
      <c r="ORY16" s="154"/>
      <c r="ORZ16" s="154"/>
      <c r="OSA16" s="154"/>
      <c r="OSB16" s="154"/>
      <c r="OSC16" s="154"/>
      <c r="OSD16" s="154"/>
      <c r="OSE16" s="154"/>
      <c r="OSF16" s="154"/>
      <c r="OSG16" s="154"/>
      <c r="OSH16" s="154"/>
      <c r="OSI16" s="154"/>
      <c r="OSJ16" s="154"/>
      <c r="OSK16" s="154"/>
      <c r="OSL16" s="154"/>
      <c r="OSM16" s="154"/>
      <c r="OSN16" s="154"/>
      <c r="OSO16" s="154"/>
      <c r="OSP16" s="154"/>
      <c r="OSQ16" s="154"/>
      <c r="OSR16" s="154"/>
      <c r="OSS16" s="154"/>
      <c r="OST16" s="154"/>
      <c r="OSU16" s="154"/>
      <c r="OSV16" s="154"/>
      <c r="OSW16" s="154"/>
      <c r="OSX16" s="154"/>
      <c r="OSY16" s="154"/>
      <c r="OSZ16" s="154"/>
      <c r="OTA16" s="154"/>
      <c r="OTB16" s="154"/>
      <c r="OTC16" s="154"/>
      <c r="OTD16" s="154"/>
      <c r="OTE16" s="154"/>
      <c r="OTF16" s="154"/>
      <c r="OTG16" s="154"/>
      <c r="OTH16" s="154"/>
      <c r="OTI16" s="154"/>
      <c r="OTJ16" s="154"/>
      <c r="OTK16" s="154"/>
      <c r="OTL16" s="154"/>
      <c r="OTM16" s="154"/>
      <c r="OTN16" s="154"/>
      <c r="OTO16" s="154"/>
      <c r="OTP16" s="154"/>
      <c r="OTQ16" s="154"/>
      <c r="OTR16" s="154"/>
      <c r="OTS16" s="154"/>
      <c r="OTT16" s="154"/>
      <c r="OTU16" s="154"/>
      <c r="OTV16" s="154"/>
      <c r="OTW16" s="154"/>
      <c r="OTX16" s="154"/>
      <c r="OTY16" s="154"/>
      <c r="OTZ16" s="154"/>
      <c r="OUA16" s="154"/>
      <c r="OUB16" s="154"/>
      <c r="OUC16" s="154"/>
      <c r="OUD16" s="154"/>
      <c r="OUE16" s="154"/>
      <c r="OUF16" s="154"/>
      <c r="OUG16" s="154"/>
      <c r="OUH16" s="154"/>
      <c r="OUI16" s="154"/>
      <c r="OUJ16" s="154"/>
      <c r="OUK16" s="154"/>
      <c r="OUL16" s="154"/>
      <c r="OUM16" s="154"/>
      <c r="OUN16" s="154"/>
      <c r="OUO16" s="154"/>
      <c r="OUP16" s="154"/>
      <c r="OUQ16" s="154"/>
      <c r="OUR16" s="154"/>
      <c r="OUS16" s="154"/>
      <c r="OUT16" s="154"/>
      <c r="OUU16" s="154"/>
      <c r="OUV16" s="154"/>
      <c r="OUW16" s="154"/>
      <c r="OUX16" s="154"/>
      <c r="OUY16" s="154"/>
      <c r="OUZ16" s="154"/>
      <c r="OVA16" s="154"/>
      <c r="OVB16" s="154"/>
      <c r="OVC16" s="154"/>
      <c r="OVD16" s="154"/>
      <c r="OVE16" s="154"/>
      <c r="OVF16" s="154"/>
      <c r="OVG16" s="154"/>
      <c r="OVH16" s="154"/>
      <c r="OVI16" s="154"/>
      <c r="OVJ16" s="154"/>
      <c r="OVK16" s="154"/>
      <c r="OVL16" s="154"/>
      <c r="OVM16" s="154"/>
      <c r="OVN16" s="154"/>
      <c r="OVO16" s="154"/>
      <c r="OVP16" s="154"/>
      <c r="OVQ16" s="154"/>
      <c r="OVR16" s="154"/>
      <c r="OVS16" s="154"/>
      <c r="OVT16" s="154"/>
      <c r="OVU16" s="154"/>
      <c r="OVV16" s="154"/>
      <c r="OVW16" s="154"/>
      <c r="OVX16" s="154"/>
      <c r="OVY16" s="154"/>
      <c r="OVZ16" s="154"/>
      <c r="OWA16" s="154"/>
      <c r="OWB16" s="154"/>
      <c r="OWC16" s="154"/>
      <c r="OWD16" s="154"/>
      <c r="OWE16" s="154"/>
      <c r="OWF16" s="154"/>
      <c r="OWG16" s="154"/>
      <c r="OWH16" s="154"/>
      <c r="OWI16" s="154"/>
      <c r="OWJ16" s="154"/>
      <c r="OWK16" s="154"/>
      <c r="OWL16" s="154"/>
      <c r="OWM16" s="154"/>
      <c r="OWN16" s="154"/>
      <c r="OWO16" s="154"/>
      <c r="OWP16" s="154"/>
      <c r="OWQ16" s="154"/>
      <c r="OWR16" s="154"/>
      <c r="OWS16" s="154"/>
      <c r="OWT16" s="154"/>
      <c r="OWU16" s="154"/>
      <c r="OWV16" s="154"/>
      <c r="OWW16" s="154"/>
      <c r="OWX16" s="154"/>
      <c r="OWY16" s="154"/>
      <c r="OWZ16" s="154"/>
      <c r="OXA16" s="154"/>
      <c r="OXB16" s="154"/>
      <c r="OXC16" s="154"/>
      <c r="OXD16" s="154"/>
      <c r="OXE16" s="154"/>
      <c r="OXF16" s="154"/>
      <c r="OXG16" s="154"/>
      <c r="OXH16" s="154"/>
      <c r="OXI16" s="154"/>
      <c r="OXJ16" s="154"/>
      <c r="OXK16" s="154"/>
      <c r="OXL16" s="154"/>
      <c r="OXM16" s="154"/>
      <c r="OXN16" s="154"/>
      <c r="OXO16" s="154"/>
      <c r="OXP16" s="154"/>
      <c r="OXQ16" s="154"/>
      <c r="OXR16" s="154"/>
      <c r="OXS16" s="154"/>
      <c r="OXT16" s="154"/>
      <c r="OXU16" s="154"/>
      <c r="OXV16" s="154"/>
      <c r="OXW16" s="154"/>
      <c r="OXX16" s="154"/>
      <c r="OXY16" s="154"/>
      <c r="OXZ16" s="154"/>
      <c r="OYA16" s="154"/>
      <c r="OYB16" s="154"/>
      <c r="OYC16" s="154"/>
      <c r="OYD16" s="154"/>
      <c r="OYE16" s="154"/>
      <c r="OYF16" s="154"/>
      <c r="OYG16" s="154"/>
      <c r="OYH16" s="154"/>
      <c r="OYI16" s="154"/>
      <c r="OYJ16" s="154"/>
      <c r="OYK16" s="154"/>
      <c r="OYL16" s="154"/>
      <c r="OYM16" s="154"/>
      <c r="OYN16" s="154"/>
      <c r="OYO16" s="154"/>
      <c r="OYP16" s="154"/>
      <c r="OYQ16" s="154"/>
      <c r="OYR16" s="154"/>
      <c r="OYS16" s="154"/>
      <c r="OYT16" s="154"/>
      <c r="OYU16" s="154"/>
      <c r="OYV16" s="154"/>
      <c r="OYW16" s="154"/>
      <c r="OYX16" s="154"/>
      <c r="OYY16" s="154"/>
      <c r="OYZ16" s="154"/>
      <c r="OZA16" s="154"/>
      <c r="OZB16" s="154"/>
      <c r="OZC16" s="154"/>
      <c r="OZD16" s="154"/>
      <c r="OZE16" s="154"/>
      <c r="OZF16" s="154"/>
      <c r="OZG16" s="154"/>
      <c r="OZH16" s="154"/>
      <c r="OZI16" s="154"/>
      <c r="OZJ16" s="154"/>
      <c r="OZK16" s="154"/>
      <c r="OZL16" s="154"/>
      <c r="OZM16" s="154"/>
      <c r="OZN16" s="154"/>
      <c r="OZO16" s="154"/>
      <c r="OZP16" s="154"/>
      <c r="OZQ16" s="154"/>
      <c r="OZR16" s="154"/>
      <c r="OZS16" s="154"/>
      <c r="OZT16" s="154"/>
      <c r="OZU16" s="154"/>
      <c r="OZV16" s="154"/>
      <c r="OZW16" s="154"/>
      <c r="OZX16" s="154"/>
      <c r="OZY16" s="154"/>
      <c r="OZZ16" s="154"/>
      <c r="PAA16" s="154"/>
      <c r="PAB16" s="154"/>
      <c r="PAC16" s="154"/>
      <c r="PAD16" s="154"/>
      <c r="PAE16" s="154"/>
      <c r="PAF16" s="154"/>
      <c r="PAG16" s="154"/>
      <c r="PAH16" s="154"/>
      <c r="PAI16" s="154"/>
      <c r="PAJ16" s="154"/>
      <c r="PAK16" s="154"/>
      <c r="PAL16" s="154"/>
      <c r="PAM16" s="154"/>
      <c r="PAN16" s="154"/>
      <c r="PAO16" s="154"/>
      <c r="PAP16" s="154"/>
      <c r="PAQ16" s="154"/>
      <c r="PAR16" s="154"/>
      <c r="PAS16" s="154"/>
      <c r="PAT16" s="154"/>
      <c r="PAU16" s="154"/>
      <c r="PAV16" s="154"/>
      <c r="PAW16" s="154"/>
      <c r="PAX16" s="154"/>
      <c r="PAY16" s="154"/>
      <c r="PAZ16" s="154"/>
      <c r="PBA16" s="154"/>
      <c r="PBB16" s="154"/>
      <c r="PBC16" s="154"/>
      <c r="PBD16" s="154"/>
      <c r="PBE16" s="154"/>
      <c r="PBF16" s="154"/>
      <c r="PBG16" s="154"/>
      <c r="PBH16" s="154"/>
      <c r="PBI16" s="154"/>
      <c r="PBJ16" s="154"/>
      <c r="PBK16" s="154"/>
      <c r="PBL16" s="154"/>
      <c r="PBM16" s="154"/>
      <c r="PBN16" s="154"/>
      <c r="PBO16" s="154"/>
      <c r="PBP16" s="154"/>
      <c r="PBQ16" s="154"/>
      <c r="PBR16" s="154"/>
      <c r="PBS16" s="154"/>
      <c r="PBT16" s="154"/>
      <c r="PBU16" s="154"/>
      <c r="PBV16" s="154"/>
      <c r="PBW16" s="154"/>
      <c r="PBX16" s="154"/>
      <c r="PBY16" s="154"/>
      <c r="PBZ16" s="154"/>
      <c r="PCA16" s="154"/>
      <c r="PCB16" s="154"/>
      <c r="PCC16" s="154"/>
      <c r="PCD16" s="154"/>
      <c r="PCE16" s="154"/>
      <c r="PCF16" s="154"/>
      <c r="PCG16" s="154"/>
      <c r="PCH16" s="154"/>
      <c r="PCI16" s="154"/>
      <c r="PCJ16" s="154"/>
      <c r="PCK16" s="154"/>
      <c r="PCL16" s="154"/>
      <c r="PCM16" s="154"/>
      <c r="PCN16" s="154"/>
      <c r="PCO16" s="154"/>
      <c r="PCP16" s="154"/>
      <c r="PCQ16" s="154"/>
      <c r="PCR16" s="154"/>
      <c r="PCS16" s="154"/>
      <c r="PCT16" s="154"/>
      <c r="PCU16" s="154"/>
      <c r="PCV16" s="154"/>
      <c r="PCW16" s="154"/>
      <c r="PCX16" s="154"/>
      <c r="PCY16" s="154"/>
      <c r="PCZ16" s="154"/>
      <c r="PDA16" s="154"/>
      <c r="PDB16" s="154"/>
      <c r="PDC16" s="154"/>
      <c r="PDD16" s="154"/>
      <c r="PDE16" s="154"/>
      <c r="PDF16" s="154"/>
      <c r="PDG16" s="154"/>
      <c r="PDH16" s="154"/>
      <c r="PDI16" s="154"/>
      <c r="PDJ16" s="154"/>
      <c r="PDK16" s="154"/>
      <c r="PDL16" s="154"/>
      <c r="PDM16" s="154"/>
      <c r="PDN16" s="154"/>
      <c r="PDO16" s="154"/>
      <c r="PDP16" s="154"/>
      <c r="PDQ16" s="154"/>
      <c r="PDR16" s="154"/>
      <c r="PDS16" s="154"/>
      <c r="PDT16" s="154"/>
      <c r="PDU16" s="154"/>
      <c r="PDV16" s="154"/>
      <c r="PDW16" s="154"/>
      <c r="PDX16" s="154"/>
      <c r="PDY16" s="154"/>
      <c r="PDZ16" s="154"/>
      <c r="PEA16" s="154"/>
      <c r="PEB16" s="154"/>
      <c r="PEC16" s="154"/>
      <c r="PED16" s="154"/>
      <c r="PEE16" s="154"/>
      <c r="PEF16" s="154"/>
      <c r="PEG16" s="154"/>
      <c r="PEH16" s="154"/>
      <c r="PEI16" s="154"/>
      <c r="PEJ16" s="154"/>
      <c r="PEK16" s="154"/>
      <c r="PEL16" s="154"/>
      <c r="PEM16" s="154"/>
      <c r="PEN16" s="154"/>
      <c r="PEO16" s="154"/>
      <c r="PEP16" s="154"/>
      <c r="PEQ16" s="154"/>
      <c r="PER16" s="154"/>
      <c r="PES16" s="154"/>
      <c r="PET16" s="154"/>
      <c r="PEU16" s="154"/>
      <c r="PEV16" s="154"/>
      <c r="PEW16" s="154"/>
      <c r="PEX16" s="154"/>
      <c r="PEY16" s="154"/>
      <c r="PEZ16" s="154"/>
      <c r="PFA16" s="154"/>
      <c r="PFB16" s="154"/>
      <c r="PFC16" s="154"/>
      <c r="PFD16" s="154"/>
      <c r="PFE16" s="154"/>
      <c r="PFF16" s="154"/>
      <c r="PFG16" s="154"/>
      <c r="PFH16" s="154"/>
      <c r="PFI16" s="154"/>
      <c r="PFJ16" s="154"/>
      <c r="PFK16" s="154"/>
      <c r="PFL16" s="154"/>
      <c r="PFM16" s="154"/>
      <c r="PFN16" s="154"/>
      <c r="PFO16" s="154"/>
      <c r="PFP16" s="154"/>
      <c r="PFQ16" s="154"/>
      <c r="PFR16" s="154"/>
      <c r="PFS16" s="154"/>
      <c r="PFT16" s="154"/>
      <c r="PFU16" s="154"/>
      <c r="PFV16" s="154"/>
      <c r="PFW16" s="154"/>
      <c r="PFX16" s="154"/>
      <c r="PFY16" s="154"/>
      <c r="PFZ16" s="154"/>
      <c r="PGA16" s="154"/>
      <c r="PGB16" s="154"/>
      <c r="PGC16" s="154"/>
      <c r="PGD16" s="154"/>
      <c r="PGE16" s="154"/>
      <c r="PGF16" s="154"/>
      <c r="PGG16" s="154"/>
      <c r="PGH16" s="154"/>
      <c r="PGI16" s="154"/>
      <c r="PGJ16" s="154"/>
      <c r="PGK16" s="154"/>
      <c r="PGL16" s="154"/>
      <c r="PGM16" s="154"/>
      <c r="PGN16" s="154"/>
      <c r="PGO16" s="154"/>
      <c r="PGP16" s="154"/>
      <c r="PGQ16" s="154"/>
      <c r="PGR16" s="154"/>
      <c r="PGS16" s="154"/>
      <c r="PGT16" s="154"/>
      <c r="PGU16" s="154"/>
      <c r="PGV16" s="154"/>
      <c r="PGW16" s="154"/>
      <c r="PGX16" s="154"/>
      <c r="PGY16" s="154"/>
      <c r="PGZ16" s="154"/>
      <c r="PHA16" s="154"/>
      <c r="PHB16" s="154"/>
      <c r="PHC16" s="154"/>
      <c r="PHD16" s="154"/>
      <c r="PHE16" s="154"/>
      <c r="PHF16" s="154"/>
      <c r="PHG16" s="154"/>
      <c r="PHH16" s="154"/>
      <c r="PHI16" s="154"/>
      <c r="PHJ16" s="154"/>
      <c r="PHK16" s="154"/>
      <c r="PHL16" s="154"/>
      <c r="PHM16" s="154"/>
      <c r="PHN16" s="154"/>
      <c r="PHO16" s="154"/>
      <c r="PHP16" s="154"/>
      <c r="PHQ16" s="154"/>
      <c r="PHR16" s="154"/>
      <c r="PHS16" s="154"/>
      <c r="PHT16" s="154"/>
      <c r="PHU16" s="154"/>
      <c r="PHV16" s="154"/>
      <c r="PHW16" s="154"/>
      <c r="PHX16" s="154"/>
      <c r="PHY16" s="154"/>
      <c r="PHZ16" s="154"/>
      <c r="PIA16" s="154"/>
      <c r="PIB16" s="154"/>
      <c r="PIC16" s="154"/>
      <c r="PID16" s="154"/>
      <c r="PIE16" s="154"/>
      <c r="PIF16" s="154"/>
      <c r="PIG16" s="154"/>
      <c r="PIH16" s="154"/>
      <c r="PII16" s="154"/>
      <c r="PIJ16" s="154"/>
      <c r="PIK16" s="154"/>
      <c r="PIL16" s="154"/>
      <c r="PIM16" s="154"/>
      <c r="PIN16" s="154"/>
      <c r="PIO16" s="154"/>
      <c r="PIP16" s="154"/>
      <c r="PIQ16" s="154"/>
      <c r="PIR16" s="154"/>
      <c r="PIS16" s="154"/>
      <c r="PIT16" s="154"/>
      <c r="PIU16" s="154"/>
      <c r="PIV16" s="154"/>
      <c r="PIW16" s="154"/>
      <c r="PIX16" s="154"/>
      <c r="PIY16" s="154"/>
      <c r="PIZ16" s="154"/>
      <c r="PJA16" s="154"/>
      <c r="PJB16" s="154"/>
      <c r="PJC16" s="154"/>
      <c r="PJD16" s="154"/>
      <c r="PJE16" s="154"/>
      <c r="PJF16" s="154"/>
      <c r="PJG16" s="154"/>
      <c r="PJH16" s="154"/>
      <c r="PJI16" s="154"/>
      <c r="PJJ16" s="154"/>
      <c r="PJK16" s="154"/>
      <c r="PJL16" s="154"/>
      <c r="PJM16" s="154"/>
      <c r="PJN16" s="154"/>
      <c r="PJO16" s="154"/>
      <c r="PJP16" s="154"/>
      <c r="PJQ16" s="154"/>
      <c r="PJR16" s="154"/>
      <c r="PJS16" s="154"/>
      <c r="PJT16" s="154"/>
      <c r="PJU16" s="154"/>
      <c r="PJV16" s="154"/>
      <c r="PJW16" s="154"/>
      <c r="PJX16" s="154"/>
      <c r="PJY16" s="154"/>
      <c r="PJZ16" s="154"/>
      <c r="PKA16" s="154"/>
      <c r="PKB16" s="154"/>
      <c r="PKC16" s="154"/>
      <c r="PKD16" s="154"/>
      <c r="PKE16" s="154"/>
      <c r="PKF16" s="154"/>
      <c r="PKG16" s="154"/>
      <c r="PKH16" s="154"/>
      <c r="PKI16" s="154"/>
      <c r="PKJ16" s="154"/>
      <c r="PKK16" s="154"/>
      <c r="PKL16" s="154"/>
      <c r="PKM16" s="154"/>
      <c r="PKN16" s="154"/>
      <c r="PKO16" s="154"/>
      <c r="PKP16" s="154"/>
      <c r="PKQ16" s="154"/>
      <c r="PKR16" s="154"/>
      <c r="PKS16" s="154"/>
      <c r="PKT16" s="154"/>
      <c r="PKU16" s="154"/>
      <c r="PKV16" s="154"/>
      <c r="PKW16" s="154"/>
      <c r="PKX16" s="154"/>
      <c r="PKY16" s="154"/>
      <c r="PKZ16" s="154"/>
      <c r="PLA16" s="154"/>
      <c r="PLB16" s="154"/>
      <c r="PLC16" s="154"/>
      <c r="PLD16" s="154"/>
      <c r="PLE16" s="154"/>
      <c r="PLF16" s="154"/>
      <c r="PLG16" s="154"/>
      <c r="PLH16" s="154"/>
      <c r="PLI16" s="154"/>
      <c r="PLJ16" s="154"/>
      <c r="PLK16" s="154"/>
      <c r="PLL16" s="154"/>
      <c r="PLM16" s="154"/>
      <c r="PLN16" s="154"/>
      <c r="PLO16" s="154"/>
      <c r="PLP16" s="154"/>
      <c r="PLQ16" s="154"/>
      <c r="PLR16" s="154"/>
      <c r="PLS16" s="154"/>
      <c r="PLT16" s="154"/>
      <c r="PLU16" s="154"/>
      <c r="PLV16" s="154"/>
      <c r="PLW16" s="154"/>
      <c r="PLX16" s="154"/>
      <c r="PLY16" s="154"/>
      <c r="PLZ16" s="154"/>
      <c r="PMA16" s="154"/>
      <c r="PMB16" s="154"/>
      <c r="PMC16" s="154"/>
      <c r="PMD16" s="154"/>
      <c r="PME16" s="154"/>
      <c r="PMF16" s="154"/>
      <c r="PMG16" s="154"/>
      <c r="PMH16" s="154"/>
      <c r="PMI16" s="154"/>
      <c r="PMJ16" s="154"/>
      <c r="PMK16" s="154"/>
      <c r="PML16" s="154"/>
      <c r="PMM16" s="154"/>
      <c r="PMN16" s="154"/>
      <c r="PMO16" s="154"/>
      <c r="PMP16" s="154"/>
      <c r="PMQ16" s="154"/>
      <c r="PMR16" s="154"/>
      <c r="PMS16" s="154"/>
      <c r="PMT16" s="154"/>
      <c r="PMU16" s="154"/>
      <c r="PMV16" s="154"/>
      <c r="PMW16" s="154"/>
      <c r="PMX16" s="154"/>
      <c r="PMY16" s="154"/>
      <c r="PMZ16" s="154"/>
      <c r="PNA16" s="154"/>
      <c r="PNB16" s="154"/>
      <c r="PNC16" s="154"/>
      <c r="PND16" s="154"/>
      <c r="PNE16" s="154"/>
      <c r="PNF16" s="154"/>
      <c r="PNG16" s="154"/>
      <c r="PNH16" s="154"/>
      <c r="PNI16" s="154"/>
      <c r="PNJ16" s="154"/>
      <c r="PNK16" s="154"/>
      <c r="PNL16" s="154"/>
      <c r="PNM16" s="154"/>
      <c r="PNN16" s="154"/>
      <c r="PNO16" s="154"/>
      <c r="PNP16" s="154"/>
      <c r="PNQ16" s="154"/>
      <c r="PNR16" s="154"/>
      <c r="PNS16" s="154"/>
      <c r="PNT16" s="154"/>
      <c r="PNU16" s="154"/>
      <c r="PNV16" s="154"/>
      <c r="PNW16" s="154"/>
      <c r="PNX16" s="154"/>
      <c r="PNY16" s="154"/>
      <c r="PNZ16" s="154"/>
      <c r="POA16" s="154"/>
      <c r="POB16" s="154"/>
      <c r="POC16" s="154"/>
      <c r="POD16" s="154"/>
      <c r="POE16" s="154"/>
      <c r="POF16" s="154"/>
      <c r="POG16" s="154"/>
      <c r="POH16" s="154"/>
      <c r="POI16" s="154"/>
      <c r="POJ16" s="154"/>
      <c r="POK16" s="154"/>
      <c r="POL16" s="154"/>
      <c r="POM16" s="154"/>
      <c r="PON16" s="154"/>
      <c r="POO16" s="154"/>
      <c r="POP16" s="154"/>
      <c r="POQ16" s="154"/>
      <c r="POR16" s="154"/>
      <c r="POS16" s="154"/>
      <c r="POT16" s="154"/>
      <c r="POU16" s="154"/>
      <c r="POV16" s="154"/>
      <c r="POW16" s="154"/>
      <c r="POX16" s="154"/>
      <c r="POY16" s="154"/>
      <c r="POZ16" s="154"/>
      <c r="PPA16" s="154"/>
      <c r="PPB16" s="154"/>
      <c r="PPC16" s="154"/>
      <c r="PPD16" s="154"/>
      <c r="PPE16" s="154"/>
      <c r="PPF16" s="154"/>
      <c r="PPG16" s="154"/>
      <c r="PPH16" s="154"/>
      <c r="PPI16" s="154"/>
      <c r="PPJ16" s="154"/>
      <c r="PPK16" s="154"/>
      <c r="PPL16" s="154"/>
      <c r="PPM16" s="154"/>
      <c r="PPN16" s="154"/>
      <c r="PPO16" s="154"/>
      <c r="PPP16" s="154"/>
      <c r="PPQ16" s="154"/>
      <c r="PPR16" s="154"/>
      <c r="PPS16" s="154"/>
      <c r="PPT16" s="154"/>
      <c r="PPU16" s="154"/>
      <c r="PPV16" s="154"/>
      <c r="PPW16" s="154"/>
      <c r="PPX16" s="154"/>
      <c r="PPY16" s="154"/>
      <c r="PPZ16" s="154"/>
      <c r="PQA16" s="154"/>
      <c r="PQB16" s="154"/>
      <c r="PQC16" s="154"/>
      <c r="PQD16" s="154"/>
      <c r="PQE16" s="154"/>
      <c r="PQF16" s="154"/>
      <c r="PQG16" s="154"/>
      <c r="PQH16" s="154"/>
      <c r="PQI16" s="154"/>
      <c r="PQJ16" s="154"/>
      <c r="PQK16" s="154"/>
      <c r="PQL16" s="154"/>
      <c r="PQM16" s="154"/>
      <c r="PQN16" s="154"/>
      <c r="PQO16" s="154"/>
      <c r="PQP16" s="154"/>
      <c r="PQQ16" s="154"/>
      <c r="PQR16" s="154"/>
      <c r="PQS16" s="154"/>
      <c r="PQT16" s="154"/>
      <c r="PQU16" s="154"/>
      <c r="PQV16" s="154"/>
      <c r="PQW16" s="154"/>
      <c r="PQX16" s="154"/>
      <c r="PQY16" s="154"/>
      <c r="PQZ16" s="154"/>
      <c r="PRA16" s="154"/>
      <c r="PRB16" s="154"/>
      <c r="PRC16" s="154"/>
      <c r="PRD16" s="154"/>
      <c r="PRE16" s="154"/>
      <c r="PRF16" s="154"/>
      <c r="PRG16" s="154"/>
      <c r="PRH16" s="154"/>
      <c r="PRI16" s="154"/>
      <c r="PRJ16" s="154"/>
      <c r="PRK16" s="154"/>
      <c r="PRL16" s="154"/>
      <c r="PRM16" s="154"/>
      <c r="PRN16" s="154"/>
      <c r="PRO16" s="154"/>
      <c r="PRP16" s="154"/>
      <c r="PRQ16" s="154"/>
      <c r="PRR16" s="154"/>
      <c r="PRS16" s="154"/>
      <c r="PRT16" s="154"/>
      <c r="PRU16" s="154"/>
      <c r="PRV16" s="154"/>
      <c r="PRW16" s="154"/>
      <c r="PRX16" s="154"/>
      <c r="PRY16" s="154"/>
      <c r="PRZ16" s="154"/>
      <c r="PSA16" s="154"/>
      <c r="PSB16" s="154"/>
      <c r="PSC16" s="154"/>
      <c r="PSD16" s="154"/>
      <c r="PSE16" s="154"/>
      <c r="PSF16" s="154"/>
      <c r="PSG16" s="154"/>
      <c r="PSH16" s="154"/>
      <c r="PSI16" s="154"/>
      <c r="PSJ16" s="154"/>
      <c r="PSK16" s="154"/>
      <c r="PSL16" s="154"/>
      <c r="PSM16" s="154"/>
      <c r="PSN16" s="154"/>
      <c r="PSO16" s="154"/>
      <c r="PSP16" s="154"/>
      <c r="PSQ16" s="154"/>
      <c r="PSR16" s="154"/>
      <c r="PSS16" s="154"/>
      <c r="PST16" s="154"/>
      <c r="PSU16" s="154"/>
      <c r="PSV16" s="154"/>
      <c r="PSW16" s="154"/>
      <c r="PSX16" s="154"/>
      <c r="PSY16" s="154"/>
      <c r="PSZ16" s="154"/>
      <c r="PTA16" s="154"/>
      <c r="PTB16" s="154"/>
      <c r="PTC16" s="154"/>
      <c r="PTD16" s="154"/>
      <c r="PTE16" s="154"/>
      <c r="PTF16" s="154"/>
      <c r="PTG16" s="154"/>
      <c r="PTH16" s="154"/>
      <c r="PTI16" s="154"/>
      <c r="PTJ16" s="154"/>
      <c r="PTK16" s="154"/>
      <c r="PTL16" s="154"/>
      <c r="PTM16" s="154"/>
      <c r="PTN16" s="154"/>
      <c r="PTO16" s="154"/>
      <c r="PTP16" s="154"/>
      <c r="PTQ16" s="154"/>
      <c r="PTR16" s="154"/>
      <c r="PTS16" s="154"/>
      <c r="PTT16" s="154"/>
      <c r="PTU16" s="154"/>
      <c r="PTV16" s="154"/>
      <c r="PTW16" s="154"/>
      <c r="PTX16" s="154"/>
      <c r="PTY16" s="154"/>
      <c r="PTZ16" s="154"/>
      <c r="PUA16" s="154"/>
      <c r="PUB16" s="154"/>
      <c r="PUC16" s="154"/>
      <c r="PUD16" s="154"/>
      <c r="PUE16" s="154"/>
      <c r="PUF16" s="154"/>
      <c r="PUG16" s="154"/>
      <c r="PUH16" s="154"/>
      <c r="PUI16" s="154"/>
      <c r="PUJ16" s="154"/>
      <c r="PUK16" s="154"/>
      <c r="PUL16" s="154"/>
      <c r="PUM16" s="154"/>
      <c r="PUN16" s="154"/>
      <c r="PUO16" s="154"/>
      <c r="PUP16" s="154"/>
      <c r="PUQ16" s="154"/>
      <c r="PUR16" s="154"/>
      <c r="PUS16" s="154"/>
      <c r="PUT16" s="154"/>
      <c r="PUU16" s="154"/>
      <c r="PUV16" s="154"/>
      <c r="PUW16" s="154"/>
      <c r="PUX16" s="154"/>
      <c r="PUY16" s="154"/>
      <c r="PUZ16" s="154"/>
      <c r="PVA16" s="154"/>
      <c r="PVB16" s="154"/>
      <c r="PVC16" s="154"/>
      <c r="PVD16" s="154"/>
      <c r="PVE16" s="154"/>
      <c r="PVF16" s="154"/>
      <c r="PVG16" s="154"/>
      <c r="PVH16" s="154"/>
      <c r="PVI16" s="154"/>
      <c r="PVJ16" s="154"/>
      <c r="PVK16" s="154"/>
      <c r="PVL16" s="154"/>
      <c r="PVM16" s="154"/>
      <c r="PVN16" s="154"/>
      <c r="PVO16" s="154"/>
      <c r="PVP16" s="154"/>
      <c r="PVQ16" s="154"/>
      <c r="PVR16" s="154"/>
      <c r="PVS16" s="154"/>
      <c r="PVT16" s="154"/>
      <c r="PVU16" s="154"/>
      <c r="PVV16" s="154"/>
      <c r="PVW16" s="154"/>
      <c r="PVX16" s="154"/>
      <c r="PVY16" s="154"/>
      <c r="PVZ16" s="154"/>
      <c r="PWA16" s="154"/>
      <c r="PWB16" s="154"/>
      <c r="PWC16" s="154"/>
      <c r="PWD16" s="154"/>
      <c r="PWE16" s="154"/>
      <c r="PWF16" s="154"/>
      <c r="PWG16" s="154"/>
      <c r="PWH16" s="154"/>
      <c r="PWI16" s="154"/>
      <c r="PWJ16" s="154"/>
      <c r="PWK16" s="154"/>
      <c r="PWL16" s="154"/>
      <c r="PWM16" s="154"/>
      <c r="PWN16" s="154"/>
      <c r="PWO16" s="154"/>
      <c r="PWP16" s="154"/>
      <c r="PWQ16" s="154"/>
      <c r="PWR16" s="154"/>
      <c r="PWS16" s="154"/>
      <c r="PWT16" s="154"/>
      <c r="PWU16" s="154"/>
      <c r="PWV16" s="154"/>
      <c r="PWW16" s="154"/>
      <c r="PWX16" s="154"/>
      <c r="PWY16" s="154"/>
      <c r="PWZ16" s="154"/>
      <c r="PXA16" s="154"/>
      <c r="PXB16" s="154"/>
      <c r="PXC16" s="154"/>
      <c r="PXD16" s="154"/>
      <c r="PXE16" s="154"/>
      <c r="PXF16" s="154"/>
      <c r="PXG16" s="154"/>
      <c r="PXH16" s="154"/>
      <c r="PXI16" s="154"/>
      <c r="PXJ16" s="154"/>
      <c r="PXK16" s="154"/>
      <c r="PXL16" s="154"/>
      <c r="PXM16" s="154"/>
      <c r="PXN16" s="154"/>
      <c r="PXO16" s="154"/>
      <c r="PXP16" s="154"/>
      <c r="PXQ16" s="154"/>
      <c r="PXR16" s="154"/>
      <c r="PXS16" s="154"/>
      <c r="PXT16" s="154"/>
      <c r="PXU16" s="154"/>
      <c r="PXV16" s="154"/>
      <c r="PXW16" s="154"/>
      <c r="PXX16" s="154"/>
      <c r="PXY16" s="154"/>
      <c r="PXZ16" s="154"/>
      <c r="PYA16" s="154"/>
      <c r="PYB16" s="154"/>
      <c r="PYC16" s="154"/>
      <c r="PYD16" s="154"/>
      <c r="PYE16" s="154"/>
      <c r="PYF16" s="154"/>
      <c r="PYG16" s="154"/>
      <c r="PYH16" s="154"/>
      <c r="PYI16" s="154"/>
      <c r="PYJ16" s="154"/>
      <c r="PYK16" s="154"/>
      <c r="PYL16" s="154"/>
      <c r="PYM16" s="154"/>
      <c r="PYN16" s="154"/>
      <c r="PYO16" s="154"/>
      <c r="PYP16" s="154"/>
      <c r="PYQ16" s="154"/>
      <c r="PYR16" s="154"/>
      <c r="PYS16" s="154"/>
      <c r="PYT16" s="154"/>
      <c r="PYU16" s="154"/>
      <c r="PYV16" s="154"/>
      <c r="PYW16" s="154"/>
      <c r="PYX16" s="154"/>
      <c r="PYY16" s="154"/>
      <c r="PYZ16" s="154"/>
      <c r="PZA16" s="154"/>
      <c r="PZB16" s="154"/>
      <c r="PZC16" s="154"/>
      <c r="PZD16" s="154"/>
      <c r="PZE16" s="154"/>
      <c r="PZF16" s="154"/>
      <c r="PZG16" s="154"/>
      <c r="PZH16" s="154"/>
      <c r="PZI16" s="154"/>
      <c r="PZJ16" s="154"/>
      <c r="PZK16" s="154"/>
      <c r="PZL16" s="154"/>
      <c r="PZM16" s="154"/>
      <c r="PZN16" s="154"/>
      <c r="PZO16" s="154"/>
      <c r="PZP16" s="154"/>
      <c r="PZQ16" s="154"/>
      <c r="PZR16" s="154"/>
      <c r="PZS16" s="154"/>
      <c r="PZT16" s="154"/>
      <c r="PZU16" s="154"/>
      <c r="PZV16" s="154"/>
      <c r="PZW16" s="154"/>
      <c r="PZX16" s="154"/>
      <c r="PZY16" s="154"/>
      <c r="PZZ16" s="154"/>
      <c r="QAA16" s="154"/>
      <c r="QAB16" s="154"/>
      <c r="QAC16" s="154"/>
      <c r="QAD16" s="154"/>
      <c r="QAE16" s="154"/>
      <c r="QAF16" s="154"/>
      <c r="QAG16" s="154"/>
      <c r="QAH16" s="154"/>
      <c r="QAI16" s="154"/>
      <c r="QAJ16" s="154"/>
      <c r="QAK16" s="154"/>
      <c r="QAL16" s="154"/>
      <c r="QAM16" s="154"/>
      <c r="QAN16" s="154"/>
      <c r="QAO16" s="154"/>
      <c r="QAP16" s="154"/>
      <c r="QAQ16" s="154"/>
      <c r="QAR16" s="154"/>
      <c r="QAS16" s="154"/>
      <c r="QAT16" s="154"/>
      <c r="QAU16" s="154"/>
      <c r="QAV16" s="154"/>
      <c r="QAW16" s="154"/>
      <c r="QAX16" s="154"/>
      <c r="QAY16" s="154"/>
      <c r="QAZ16" s="154"/>
      <c r="QBA16" s="154"/>
      <c r="QBB16" s="154"/>
      <c r="QBC16" s="154"/>
      <c r="QBD16" s="154"/>
      <c r="QBE16" s="154"/>
      <c r="QBF16" s="154"/>
      <c r="QBG16" s="154"/>
      <c r="QBH16" s="154"/>
      <c r="QBI16" s="154"/>
      <c r="QBJ16" s="154"/>
      <c r="QBK16" s="154"/>
      <c r="QBL16" s="154"/>
      <c r="QBM16" s="154"/>
      <c r="QBN16" s="154"/>
      <c r="QBO16" s="154"/>
      <c r="QBP16" s="154"/>
      <c r="QBQ16" s="154"/>
      <c r="QBR16" s="154"/>
      <c r="QBS16" s="154"/>
      <c r="QBT16" s="154"/>
      <c r="QBU16" s="154"/>
      <c r="QBV16" s="154"/>
      <c r="QBW16" s="154"/>
      <c r="QBX16" s="154"/>
      <c r="QBY16" s="154"/>
      <c r="QBZ16" s="154"/>
      <c r="QCA16" s="154"/>
      <c r="QCB16" s="154"/>
      <c r="QCC16" s="154"/>
      <c r="QCD16" s="154"/>
      <c r="QCE16" s="154"/>
      <c r="QCF16" s="154"/>
      <c r="QCG16" s="154"/>
      <c r="QCH16" s="154"/>
      <c r="QCI16" s="154"/>
      <c r="QCJ16" s="154"/>
      <c r="QCK16" s="154"/>
      <c r="QCL16" s="154"/>
      <c r="QCM16" s="154"/>
      <c r="QCN16" s="154"/>
      <c r="QCO16" s="154"/>
      <c r="QCP16" s="154"/>
      <c r="QCQ16" s="154"/>
      <c r="QCR16" s="154"/>
      <c r="QCS16" s="154"/>
      <c r="QCT16" s="154"/>
      <c r="QCU16" s="154"/>
      <c r="QCV16" s="154"/>
      <c r="QCW16" s="154"/>
      <c r="QCX16" s="154"/>
      <c r="QCY16" s="154"/>
      <c r="QCZ16" s="154"/>
      <c r="QDA16" s="154"/>
      <c r="QDB16" s="154"/>
      <c r="QDC16" s="154"/>
      <c r="QDD16" s="154"/>
      <c r="QDE16" s="154"/>
      <c r="QDF16" s="154"/>
      <c r="QDG16" s="154"/>
      <c r="QDH16" s="154"/>
      <c r="QDI16" s="154"/>
      <c r="QDJ16" s="154"/>
      <c r="QDK16" s="154"/>
      <c r="QDL16" s="154"/>
      <c r="QDM16" s="154"/>
      <c r="QDN16" s="154"/>
      <c r="QDO16" s="154"/>
      <c r="QDP16" s="154"/>
      <c r="QDQ16" s="154"/>
      <c r="QDR16" s="154"/>
      <c r="QDS16" s="154"/>
      <c r="QDT16" s="154"/>
      <c r="QDU16" s="154"/>
      <c r="QDV16" s="154"/>
      <c r="QDW16" s="154"/>
      <c r="QDX16" s="154"/>
      <c r="QDY16" s="154"/>
      <c r="QDZ16" s="154"/>
      <c r="QEA16" s="154"/>
      <c r="QEB16" s="154"/>
      <c r="QEC16" s="154"/>
      <c r="QED16" s="154"/>
      <c r="QEE16" s="154"/>
      <c r="QEF16" s="154"/>
      <c r="QEG16" s="154"/>
      <c r="QEH16" s="154"/>
      <c r="QEI16" s="154"/>
      <c r="QEJ16" s="154"/>
      <c r="QEK16" s="154"/>
      <c r="QEL16" s="154"/>
      <c r="QEM16" s="154"/>
      <c r="QEN16" s="154"/>
      <c r="QEO16" s="154"/>
      <c r="QEP16" s="154"/>
      <c r="QEQ16" s="154"/>
      <c r="QER16" s="154"/>
      <c r="QES16" s="154"/>
      <c r="QET16" s="154"/>
      <c r="QEU16" s="154"/>
      <c r="QEV16" s="154"/>
      <c r="QEW16" s="154"/>
      <c r="QEX16" s="154"/>
      <c r="QEY16" s="154"/>
      <c r="QEZ16" s="154"/>
      <c r="QFA16" s="154"/>
      <c r="QFB16" s="154"/>
      <c r="QFC16" s="154"/>
      <c r="QFD16" s="154"/>
      <c r="QFE16" s="154"/>
      <c r="QFF16" s="154"/>
      <c r="QFG16" s="154"/>
      <c r="QFH16" s="154"/>
      <c r="QFI16" s="154"/>
      <c r="QFJ16" s="154"/>
      <c r="QFK16" s="154"/>
      <c r="QFL16" s="154"/>
      <c r="QFM16" s="154"/>
      <c r="QFN16" s="154"/>
      <c r="QFO16" s="154"/>
      <c r="QFP16" s="154"/>
      <c r="QFQ16" s="154"/>
      <c r="QFR16" s="154"/>
      <c r="QFS16" s="154"/>
      <c r="QFT16" s="154"/>
      <c r="QFU16" s="154"/>
      <c r="QFV16" s="154"/>
      <c r="QFW16" s="154"/>
      <c r="QFX16" s="154"/>
      <c r="QFY16" s="154"/>
      <c r="QFZ16" s="154"/>
      <c r="QGA16" s="154"/>
      <c r="QGB16" s="154"/>
      <c r="QGC16" s="154"/>
      <c r="QGD16" s="154"/>
      <c r="QGE16" s="154"/>
      <c r="QGF16" s="154"/>
      <c r="QGG16" s="154"/>
      <c r="QGH16" s="154"/>
      <c r="QGI16" s="154"/>
      <c r="QGJ16" s="154"/>
      <c r="QGK16" s="154"/>
      <c r="QGL16" s="154"/>
      <c r="QGM16" s="154"/>
      <c r="QGN16" s="154"/>
      <c r="QGO16" s="154"/>
      <c r="QGP16" s="154"/>
      <c r="QGQ16" s="154"/>
      <c r="QGR16" s="154"/>
      <c r="QGS16" s="154"/>
      <c r="QGT16" s="154"/>
      <c r="QGU16" s="154"/>
      <c r="QGV16" s="154"/>
      <c r="QGW16" s="154"/>
      <c r="QGX16" s="154"/>
      <c r="QGY16" s="154"/>
      <c r="QGZ16" s="154"/>
      <c r="QHA16" s="154"/>
      <c r="QHB16" s="154"/>
      <c r="QHC16" s="154"/>
      <c r="QHD16" s="154"/>
      <c r="QHE16" s="154"/>
      <c r="QHF16" s="154"/>
      <c r="QHG16" s="154"/>
      <c r="QHH16" s="154"/>
      <c r="QHI16" s="154"/>
      <c r="QHJ16" s="154"/>
      <c r="QHK16" s="154"/>
      <c r="QHL16" s="154"/>
      <c r="QHM16" s="154"/>
      <c r="QHN16" s="154"/>
      <c r="QHO16" s="154"/>
      <c r="QHP16" s="154"/>
      <c r="QHQ16" s="154"/>
      <c r="QHR16" s="154"/>
      <c r="QHS16" s="154"/>
      <c r="QHT16" s="154"/>
      <c r="QHU16" s="154"/>
      <c r="QHV16" s="154"/>
      <c r="QHW16" s="154"/>
      <c r="QHX16" s="154"/>
      <c r="QHY16" s="154"/>
      <c r="QHZ16" s="154"/>
      <c r="QIA16" s="154"/>
      <c r="QIB16" s="154"/>
      <c r="QIC16" s="154"/>
      <c r="QID16" s="154"/>
      <c r="QIE16" s="154"/>
      <c r="QIF16" s="154"/>
      <c r="QIG16" s="154"/>
      <c r="QIH16" s="154"/>
      <c r="QII16" s="154"/>
      <c r="QIJ16" s="154"/>
      <c r="QIK16" s="154"/>
      <c r="QIL16" s="154"/>
      <c r="QIM16" s="154"/>
      <c r="QIN16" s="154"/>
      <c r="QIO16" s="154"/>
      <c r="QIP16" s="154"/>
      <c r="QIQ16" s="154"/>
      <c r="QIR16" s="154"/>
      <c r="QIS16" s="154"/>
      <c r="QIT16" s="154"/>
      <c r="QIU16" s="154"/>
      <c r="QIV16" s="154"/>
      <c r="QIW16" s="154"/>
      <c r="QIX16" s="154"/>
      <c r="QIY16" s="154"/>
      <c r="QIZ16" s="154"/>
      <c r="QJA16" s="154"/>
      <c r="QJB16" s="154"/>
      <c r="QJC16" s="154"/>
      <c r="QJD16" s="154"/>
      <c r="QJE16" s="154"/>
      <c r="QJF16" s="154"/>
      <c r="QJG16" s="154"/>
      <c r="QJH16" s="154"/>
      <c r="QJI16" s="154"/>
      <c r="QJJ16" s="154"/>
      <c r="QJK16" s="154"/>
      <c r="QJL16" s="154"/>
      <c r="QJM16" s="154"/>
      <c r="QJN16" s="154"/>
      <c r="QJO16" s="154"/>
      <c r="QJP16" s="154"/>
      <c r="QJQ16" s="154"/>
      <c r="QJR16" s="154"/>
      <c r="QJS16" s="154"/>
      <c r="QJT16" s="154"/>
      <c r="QJU16" s="154"/>
      <c r="QJV16" s="154"/>
      <c r="QJW16" s="154"/>
      <c r="QJX16" s="154"/>
      <c r="QJY16" s="154"/>
      <c r="QJZ16" s="154"/>
      <c r="QKA16" s="154"/>
      <c r="QKB16" s="154"/>
      <c r="QKC16" s="154"/>
      <c r="QKD16" s="154"/>
      <c r="QKE16" s="154"/>
      <c r="QKF16" s="154"/>
      <c r="QKG16" s="154"/>
      <c r="QKH16" s="154"/>
      <c r="QKI16" s="154"/>
      <c r="QKJ16" s="154"/>
      <c r="QKK16" s="154"/>
      <c r="QKL16" s="154"/>
      <c r="QKM16" s="154"/>
      <c r="QKN16" s="154"/>
      <c r="QKO16" s="154"/>
      <c r="QKP16" s="154"/>
      <c r="QKQ16" s="154"/>
      <c r="QKR16" s="154"/>
      <c r="QKS16" s="154"/>
      <c r="QKT16" s="154"/>
      <c r="QKU16" s="154"/>
      <c r="QKV16" s="154"/>
      <c r="QKW16" s="154"/>
      <c r="QKX16" s="154"/>
      <c r="QKY16" s="154"/>
      <c r="QKZ16" s="154"/>
      <c r="QLA16" s="154"/>
      <c r="QLB16" s="154"/>
      <c r="QLC16" s="154"/>
      <c r="QLD16" s="154"/>
      <c r="QLE16" s="154"/>
      <c r="QLF16" s="154"/>
      <c r="QLG16" s="154"/>
      <c r="QLH16" s="154"/>
      <c r="QLI16" s="154"/>
      <c r="QLJ16" s="154"/>
      <c r="QLK16" s="154"/>
      <c r="QLL16" s="154"/>
      <c r="QLM16" s="154"/>
      <c r="QLN16" s="154"/>
      <c r="QLO16" s="154"/>
      <c r="QLP16" s="154"/>
      <c r="QLQ16" s="154"/>
      <c r="QLR16" s="154"/>
      <c r="QLS16" s="154"/>
      <c r="QLT16" s="154"/>
      <c r="QLU16" s="154"/>
      <c r="QLV16" s="154"/>
      <c r="QLW16" s="154"/>
      <c r="QLX16" s="154"/>
      <c r="QLY16" s="154"/>
      <c r="QLZ16" s="154"/>
      <c r="QMA16" s="154"/>
      <c r="QMB16" s="154"/>
      <c r="QMC16" s="154"/>
      <c r="QMD16" s="154"/>
      <c r="QME16" s="154"/>
      <c r="QMF16" s="154"/>
      <c r="QMG16" s="154"/>
      <c r="QMH16" s="154"/>
      <c r="QMI16" s="154"/>
      <c r="QMJ16" s="154"/>
      <c r="QMK16" s="154"/>
      <c r="QML16" s="154"/>
      <c r="QMM16" s="154"/>
      <c r="QMN16" s="154"/>
      <c r="QMO16" s="154"/>
      <c r="QMP16" s="154"/>
      <c r="QMQ16" s="154"/>
      <c r="QMR16" s="154"/>
      <c r="QMS16" s="154"/>
      <c r="QMT16" s="154"/>
      <c r="QMU16" s="154"/>
      <c r="QMV16" s="154"/>
      <c r="QMW16" s="154"/>
      <c r="QMX16" s="154"/>
      <c r="QMY16" s="154"/>
      <c r="QMZ16" s="154"/>
      <c r="QNA16" s="154"/>
      <c r="QNB16" s="154"/>
      <c r="QNC16" s="154"/>
      <c r="QND16" s="154"/>
      <c r="QNE16" s="154"/>
      <c r="QNF16" s="154"/>
      <c r="QNG16" s="154"/>
      <c r="QNH16" s="154"/>
      <c r="QNI16" s="154"/>
      <c r="QNJ16" s="154"/>
      <c r="QNK16" s="154"/>
      <c r="QNL16" s="154"/>
      <c r="QNM16" s="154"/>
      <c r="QNN16" s="154"/>
      <c r="QNO16" s="154"/>
      <c r="QNP16" s="154"/>
      <c r="QNQ16" s="154"/>
      <c r="QNR16" s="154"/>
      <c r="QNS16" s="154"/>
      <c r="QNT16" s="154"/>
      <c r="QNU16" s="154"/>
      <c r="QNV16" s="154"/>
      <c r="QNW16" s="154"/>
      <c r="QNX16" s="154"/>
      <c r="QNY16" s="154"/>
      <c r="QNZ16" s="154"/>
      <c r="QOA16" s="154"/>
      <c r="QOB16" s="154"/>
      <c r="QOC16" s="154"/>
      <c r="QOD16" s="154"/>
      <c r="QOE16" s="154"/>
      <c r="QOF16" s="154"/>
      <c r="QOG16" s="154"/>
      <c r="QOH16" s="154"/>
      <c r="QOI16" s="154"/>
      <c r="QOJ16" s="154"/>
      <c r="QOK16" s="154"/>
      <c r="QOL16" s="154"/>
      <c r="QOM16" s="154"/>
      <c r="QON16" s="154"/>
      <c r="QOO16" s="154"/>
      <c r="QOP16" s="154"/>
      <c r="QOQ16" s="154"/>
      <c r="QOR16" s="154"/>
      <c r="QOS16" s="154"/>
      <c r="QOT16" s="154"/>
      <c r="QOU16" s="154"/>
      <c r="QOV16" s="154"/>
      <c r="QOW16" s="154"/>
      <c r="QOX16" s="154"/>
      <c r="QOY16" s="154"/>
      <c r="QOZ16" s="154"/>
      <c r="QPA16" s="154"/>
      <c r="QPB16" s="154"/>
      <c r="QPC16" s="154"/>
      <c r="QPD16" s="154"/>
      <c r="QPE16" s="154"/>
      <c r="QPF16" s="154"/>
      <c r="QPG16" s="154"/>
      <c r="QPH16" s="154"/>
      <c r="QPI16" s="154"/>
      <c r="QPJ16" s="154"/>
      <c r="QPK16" s="154"/>
      <c r="QPL16" s="154"/>
      <c r="QPM16" s="154"/>
      <c r="QPN16" s="154"/>
      <c r="QPO16" s="154"/>
      <c r="QPP16" s="154"/>
      <c r="QPQ16" s="154"/>
      <c r="QPR16" s="154"/>
      <c r="QPS16" s="154"/>
      <c r="QPT16" s="154"/>
      <c r="QPU16" s="154"/>
      <c r="QPV16" s="154"/>
      <c r="QPW16" s="154"/>
      <c r="QPX16" s="154"/>
      <c r="QPY16" s="154"/>
      <c r="QPZ16" s="154"/>
      <c r="QQA16" s="154"/>
      <c r="QQB16" s="154"/>
      <c r="QQC16" s="154"/>
      <c r="QQD16" s="154"/>
      <c r="QQE16" s="154"/>
      <c r="QQF16" s="154"/>
      <c r="QQG16" s="154"/>
      <c r="QQH16" s="154"/>
      <c r="QQI16" s="154"/>
      <c r="QQJ16" s="154"/>
      <c r="QQK16" s="154"/>
      <c r="QQL16" s="154"/>
      <c r="QQM16" s="154"/>
      <c r="QQN16" s="154"/>
      <c r="QQO16" s="154"/>
      <c r="QQP16" s="154"/>
      <c r="QQQ16" s="154"/>
      <c r="QQR16" s="154"/>
      <c r="QQS16" s="154"/>
      <c r="QQT16" s="154"/>
      <c r="QQU16" s="154"/>
      <c r="QQV16" s="154"/>
      <c r="QQW16" s="154"/>
      <c r="QQX16" s="154"/>
      <c r="QQY16" s="154"/>
      <c r="QQZ16" s="154"/>
      <c r="QRA16" s="154"/>
      <c r="QRB16" s="154"/>
      <c r="QRC16" s="154"/>
      <c r="QRD16" s="154"/>
      <c r="QRE16" s="154"/>
      <c r="QRF16" s="154"/>
      <c r="QRG16" s="154"/>
      <c r="QRH16" s="154"/>
      <c r="QRI16" s="154"/>
      <c r="QRJ16" s="154"/>
      <c r="QRK16" s="154"/>
      <c r="QRL16" s="154"/>
      <c r="QRM16" s="154"/>
      <c r="QRN16" s="154"/>
      <c r="QRO16" s="154"/>
      <c r="QRP16" s="154"/>
      <c r="QRQ16" s="154"/>
      <c r="QRR16" s="154"/>
      <c r="QRS16" s="154"/>
      <c r="QRT16" s="154"/>
      <c r="QRU16" s="154"/>
      <c r="QRV16" s="154"/>
      <c r="QRW16" s="154"/>
      <c r="QRX16" s="154"/>
      <c r="QRY16" s="154"/>
      <c r="QRZ16" s="154"/>
      <c r="QSA16" s="154"/>
      <c r="QSB16" s="154"/>
      <c r="QSC16" s="154"/>
      <c r="QSD16" s="154"/>
      <c r="QSE16" s="154"/>
      <c r="QSF16" s="154"/>
      <c r="QSG16" s="154"/>
      <c r="QSH16" s="154"/>
      <c r="QSI16" s="154"/>
      <c r="QSJ16" s="154"/>
      <c r="QSK16" s="154"/>
      <c r="QSL16" s="154"/>
      <c r="QSM16" s="154"/>
      <c r="QSN16" s="154"/>
      <c r="QSO16" s="154"/>
      <c r="QSP16" s="154"/>
      <c r="QSQ16" s="154"/>
      <c r="QSR16" s="154"/>
      <c r="QSS16" s="154"/>
      <c r="QST16" s="154"/>
      <c r="QSU16" s="154"/>
      <c r="QSV16" s="154"/>
      <c r="QSW16" s="154"/>
      <c r="QSX16" s="154"/>
      <c r="QSY16" s="154"/>
      <c r="QSZ16" s="154"/>
      <c r="QTA16" s="154"/>
      <c r="QTB16" s="154"/>
      <c r="QTC16" s="154"/>
      <c r="QTD16" s="154"/>
      <c r="QTE16" s="154"/>
      <c r="QTF16" s="154"/>
      <c r="QTG16" s="154"/>
      <c r="QTH16" s="154"/>
      <c r="QTI16" s="154"/>
      <c r="QTJ16" s="154"/>
      <c r="QTK16" s="154"/>
      <c r="QTL16" s="154"/>
      <c r="QTM16" s="154"/>
      <c r="QTN16" s="154"/>
      <c r="QTO16" s="154"/>
      <c r="QTP16" s="154"/>
      <c r="QTQ16" s="154"/>
      <c r="QTR16" s="154"/>
      <c r="QTS16" s="154"/>
      <c r="QTT16" s="154"/>
      <c r="QTU16" s="154"/>
      <c r="QTV16" s="154"/>
      <c r="QTW16" s="154"/>
      <c r="QTX16" s="154"/>
      <c r="QTY16" s="154"/>
      <c r="QTZ16" s="154"/>
      <c r="QUA16" s="154"/>
      <c r="QUB16" s="154"/>
      <c r="QUC16" s="154"/>
      <c r="QUD16" s="154"/>
      <c r="QUE16" s="154"/>
      <c r="QUF16" s="154"/>
      <c r="QUG16" s="154"/>
      <c r="QUH16" s="154"/>
      <c r="QUI16" s="154"/>
      <c r="QUJ16" s="154"/>
      <c r="QUK16" s="154"/>
      <c r="QUL16" s="154"/>
      <c r="QUM16" s="154"/>
      <c r="QUN16" s="154"/>
      <c r="QUO16" s="154"/>
      <c r="QUP16" s="154"/>
      <c r="QUQ16" s="154"/>
      <c r="QUR16" s="154"/>
      <c r="QUS16" s="154"/>
      <c r="QUT16" s="154"/>
      <c r="QUU16" s="154"/>
      <c r="QUV16" s="154"/>
      <c r="QUW16" s="154"/>
      <c r="QUX16" s="154"/>
      <c r="QUY16" s="154"/>
      <c r="QUZ16" s="154"/>
      <c r="QVA16" s="154"/>
      <c r="QVB16" s="154"/>
      <c r="QVC16" s="154"/>
      <c r="QVD16" s="154"/>
      <c r="QVE16" s="154"/>
      <c r="QVF16" s="154"/>
      <c r="QVG16" s="154"/>
      <c r="QVH16" s="154"/>
      <c r="QVI16" s="154"/>
      <c r="QVJ16" s="154"/>
      <c r="QVK16" s="154"/>
      <c r="QVL16" s="154"/>
      <c r="QVM16" s="154"/>
      <c r="QVN16" s="154"/>
      <c r="QVO16" s="154"/>
      <c r="QVP16" s="154"/>
      <c r="QVQ16" s="154"/>
      <c r="QVR16" s="154"/>
      <c r="QVS16" s="154"/>
      <c r="QVT16" s="154"/>
      <c r="QVU16" s="154"/>
      <c r="QVV16" s="154"/>
      <c r="QVW16" s="154"/>
      <c r="QVX16" s="154"/>
      <c r="QVY16" s="154"/>
      <c r="QVZ16" s="154"/>
      <c r="QWA16" s="154"/>
      <c r="QWB16" s="154"/>
      <c r="QWC16" s="154"/>
      <c r="QWD16" s="154"/>
      <c r="QWE16" s="154"/>
      <c r="QWF16" s="154"/>
      <c r="QWG16" s="154"/>
      <c r="QWH16" s="154"/>
      <c r="QWI16" s="154"/>
      <c r="QWJ16" s="154"/>
      <c r="QWK16" s="154"/>
      <c r="QWL16" s="154"/>
      <c r="QWM16" s="154"/>
      <c r="QWN16" s="154"/>
      <c r="QWO16" s="154"/>
      <c r="QWP16" s="154"/>
      <c r="QWQ16" s="154"/>
      <c r="QWR16" s="154"/>
      <c r="QWS16" s="154"/>
      <c r="QWT16" s="154"/>
      <c r="QWU16" s="154"/>
      <c r="QWV16" s="154"/>
      <c r="QWW16" s="154"/>
      <c r="QWX16" s="154"/>
      <c r="QWY16" s="154"/>
      <c r="QWZ16" s="154"/>
      <c r="QXA16" s="154"/>
      <c r="QXB16" s="154"/>
      <c r="QXC16" s="154"/>
      <c r="QXD16" s="154"/>
      <c r="QXE16" s="154"/>
      <c r="QXF16" s="154"/>
      <c r="QXG16" s="154"/>
      <c r="QXH16" s="154"/>
      <c r="QXI16" s="154"/>
      <c r="QXJ16" s="154"/>
      <c r="QXK16" s="154"/>
      <c r="QXL16" s="154"/>
      <c r="QXM16" s="154"/>
      <c r="QXN16" s="154"/>
      <c r="QXO16" s="154"/>
      <c r="QXP16" s="154"/>
      <c r="QXQ16" s="154"/>
      <c r="QXR16" s="154"/>
      <c r="QXS16" s="154"/>
      <c r="QXT16" s="154"/>
      <c r="QXU16" s="154"/>
      <c r="QXV16" s="154"/>
      <c r="QXW16" s="154"/>
      <c r="QXX16" s="154"/>
      <c r="QXY16" s="154"/>
      <c r="QXZ16" s="154"/>
      <c r="QYA16" s="154"/>
      <c r="QYB16" s="154"/>
      <c r="QYC16" s="154"/>
      <c r="QYD16" s="154"/>
      <c r="QYE16" s="154"/>
      <c r="QYF16" s="154"/>
      <c r="QYG16" s="154"/>
      <c r="QYH16" s="154"/>
      <c r="QYI16" s="154"/>
      <c r="QYJ16" s="154"/>
      <c r="QYK16" s="154"/>
      <c r="QYL16" s="154"/>
      <c r="QYM16" s="154"/>
      <c r="QYN16" s="154"/>
      <c r="QYO16" s="154"/>
      <c r="QYP16" s="154"/>
      <c r="QYQ16" s="154"/>
      <c r="QYR16" s="154"/>
      <c r="QYS16" s="154"/>
      <c r="QYT16" s="154"/>
      <c r="QYU16" s="154"/>
      <c r="QYV16" s="154"/>
      <c r="QYW16" s="154"/>
      <c r="QYX16" s="154"/>
      <c r="QYY16" s="154"/>
      <c r="QYZ16" s="154"/>
      <c r="QZA16" s="154"/>
      <c r="QZB16" s="154"/>
      <c r="QZC16" s="154"/>
      <c r="QZD16" s="154"/>
      <c r="QZE16" s="154"/>
      <c r="QZF16" s="154"/>
      <c r="QZG16" s="154"/>
      <c r="QZH16" s="154"/>
      <c r="QZI16" s="154"/>
      <c r="QZJ16" s="154"/>
      <c r="QZK16" s="154"/>
      <c r="QZL16" s="154"/>
      <c r="QZM16" s="154"/>
      <c r="QZN16" s="154"/>
      <c r="QZO16" s="154"/>
      <c r="QZP16" s="154"/>
      <c r="QZQ16" s="154"/>
      <c r="QZR16" s="154"/>
      <c r="QZS16" s="154"/>
      <c r="QZT16" s="154"/>
      <c r="QZU16" s="154"/>
      <c r="QZV16" s="154"/>
      <c r="QZW16" s="154"/>
      <c r="QZX16" s="154"/>
      <c r="QZY16" s="154"/>
      <c r="QZZ16" s="154"/>
      <c r="RAA16" s="154"/>
      <c r="RAB16" s="154"/>
      <c r="RAC16" s="154"/>
      <c r="RAD16" s="154"/>
      <c r="RAE16" s="154"/>
      <c r="RAF16" s="154"/>
      <c r="RAG16" s="154"/>
      <c r="RAH16" s="154"/>
      <c r="RAI16" s="154"/>
      <c r="RAJ16" s="154"/>
      <c r="RAK16" s="154"/>
      <c r="RAL16" s="154"/>
      <c r="RAM16" s="154"/>
      <c r="RAN16" s="154"/>
      <c r="RAO16" s="154"/>
      <c r="RAP16" s="154"/>
      <c r="RAQ16" s="154"/>
      <c r="RAR16" s="154"/>
      <c r="RAS16" s="154"/>
      <c r="RAT16" s="154"/>
      <c r="RAU16" s="154"/>
      <c r="RAV16" s="154"/>
      <c r="RAW16" s="154"/>
      <c r="RAX16" s="154"/>
      <c r="RAY16" s="154"/>
      <c r="RAZ16" s="154"/>
      <c r="RBA16" s="154"/>
      <c r="RBB16" s="154"/>
      <c r="RBC16" s="154"/>
      <c r="RBD16" s="154"/>
      <c r="RBE16" s="154"/>
      <c r="RBF16" s="154"/>
      <c r="RBG16" s="154"/>
      <c r="RBH16" s="154"/>
      <c r="RBI16" s="154"/>
      <c r="RBJ16" s="154"/>
      <c r="RBK16" s="154"/>
      <c r="RBL16" s="154"/>
      <c r="RBM16" s="154"/>
      <c r="RBN16" s="154"/>
      <c r="RBO16" s="154"/>
      <c r="RBP16" s="154"/>
      <c r="RBQ16" s="154"/>
      <c r="RBR16" s="154"/>
      <c r="RBS16" s="154"/>
      <c r="RBT16" s="154"/>
      <c r="RBU16" s="154"/>
      <c r="RBV16" s="154"/>
      <c r="RBW16" s="154"/>
      <c r="RBX16" s="154"/>
      <c r="RBY16" s="154"/>
      <c r="RBZ16" s="154"/>
      <c r="RCA16" s="154"/>
      <c r="RCB16" s="154"/>
      <c r="RCC16" s="154"/>
      <c r="RCD16" s="154"/>
      <c r="RCE16" s="154"/>
      <c r="RCF16" s="154"/>
      <c r="RCG16" s="154"/>
      <c r="RCH16" s="154"/>
      <c r="RCI16" s="154"/>
      <c r="RCJ16" s="154"/>
      <c r="RCK16" s="154"/>
      <c r="RCL16" s="154"/>
      <c r="RCM16" s="154"/>
      <c r="RCN16" s="154"/>
      <c r="RCO16" s="154"/>
      <c r="RCP16" s="154"/>
      <c r="RCQ16" s="154"/>
      <c r="RCR16" s="154"/>
      <c r="RCS16" s="154"/>
      <c r="RCT16" s="154"/>
      <c r="RCU16" s="154"/>
      <c r="RCV16" s="154"/>
      <c r="RCW16" s="154"/>
      <c r="RCX16" s="154"/>
      <c r="RCY16" s="154"/>
      <c r="RCZ16" s="154"/>
      <c r="RDA16" s="154"/>
      <c r="RDB16" s="154"/>
      <c r="RDC16" s="154"/>
      <c r="RDD16" s="154"/>
      <c r="RDE16" s="154"/>
      <c r="RDF16" s="154"/>
      <c r="RDG16" s="154"/>
      <c r="RDH16" s="154"/>
      <c r="RDI16" s="154"/>
      <c r="RDJ16" s="154"/>
      <c r="RDK16" s="154"/>
      <c r="RDL16" s="154"/>
      <c r="RDM16" s="154"/>
      <c r="RDN16" s="154"/>
      <c r="RDO16" s="154"/>
      <c r="RDP16" s="154"/>
      <c r="RDQ16" s="154"/>
      <c r="RDR16" s="154"/>
      <c r="RDS16" s="154"/>
      <c r="RDT16" s="154"/>
      <c r="RDU16" s="154"/>
      <c r="RDV16" s="154"/>
      <c r="RDW16" s="154"/>
      <c r="RDX16" s="154"/>
      <c r="RDY16" s="154"/>
      <c r="RDZ16" s="154"/>
      <c r="REA16" s="154"/>
      <c r="REB16" s="154"/>
      <c r="REC16" s="154"/>
      <c r="RED16" s="154"/>
      <c r="REE16" s="154"/>
      <c r="REF16" s="154"/>
      <c r="REG16" s="154"/>
      <c r="REH16" s="154"/>
      <c r="REI16" s="154"/>
      <c r="REJ16" s="154"/>
      <c r="REK16" s="154"/>
      <c r="REL16" s="154"/>
      <c r="REM16" s="154"/>
      <c r="REN16" s="154"/>
      <c r="REO16" s="154"/>
      <c r="REP16" s="154"/>
      <c r="REQ16" s="154"/>
      <c r="RER16" s="154"/>
      <c r="RES16" s="154"/>
      <c r="RET16" s="154"/>
      <c r="REU16" s="154"/>
      <c r="REV16" s="154"/>
      <c r="REW16" s="154"/>
      <c r="REX16" s="154"/>
      <c r="REY16" s="154"/>
      <c r="REZ16" s="154"/>
      <c r="RFA16" s="154"/>
      <c r="RFB16" s="154"/>
      <c r="RFC16" s="154"/>
      <c r="RFD16" s="154"/>
      <c r="RFE16" s="154"/>
      <c r="RFF16" s="154"/>
      <c r="RFG16" s="154"/>
      <c r="RFH16" s="154"/>
      <c r="RFI16" s="154"/>
      <c r="RFJ16" s="154"/>
      <c r="RFK16" s="154"/>
      <c r="RFL16" s="154"/>
      <c r="RFM16" s="154"/>
      <c r="RFN16" s="154"/>
      <c r="RFO16" s="154"/>
      <c r="RFP16" s="154"/>
      <c r="RFQ16" s="154"/>
      <c r="RFR16" s="154"/>
      <c r="RFS16" s="154"/>
      <c r="RFT16" s="154"/>
      <c r="RFU16" s="154"/>
      <c r="RFV16" s="154"/>
      <c r="RFW16" s="154"/>
      <c r="RFX16" s="154"/>
      <c r="RFY16" s="154"/>
      <c r="RFZ16" s="154"/>
      <c r="RGA16" s="154"/>
      <c r="RGB16" s="154"/>
      <c r="RGC16" s="154"/>
      <c r="RGD16" s="154"/>
      <c r="RGE16" s="154"/>
      <c r="RGF16" s="154"/>
      <c r="RGG16" s="154"/>
      <c r="RGH16" s="154"/>
      <c r="RGI16" s="154"/>
      <c r="RGJ16" s="154"/>
      <c r="RGK16" s="154"/>
      <c r="RGL16" s="154"/>
      <c r="RGM16" s="154"/>
      <c r="RGN16" s="154"/>
      <c r="RGO16" s="154"/>
      <c r="RGP16" s="154"/>
      <c r="RGQ16" s="154"/>
      <c r="RGR16" s="154"/>
      <c r="RGS16" s="154"/>
      <c r="RGT16" s="154"/>
      <c r="RGU16" s="154"/>
      <c r="RGV16" s="154"/>
      <c r="RGW16" s="154"/>
      <c r="RGX16" s="154"/>
      <c r="RGY16" s="154"/>
      <c r="RGZ16" s="154"/>
      <c r="RHA16" s="154"/>
      <c r="RHB16" s="154"/>
      <c r="RHC16" s="154"/>
      <c r="RHD16" s="154"/>
      <c r="RHE16" s="154"/>
      <c r="RHF16" s="154"/>
      <c r="RHG16" s="154"/>
      <c r="RHH16" s="154"/>
      <c r="RHI16" s="154"/>
      <c r="RHJ16" s="154"/>
      <c r="RHK16" s="154"/>
      <c r="RHL16" s="154"/>
      <c r="RHM16" s="154"/>
      <c r="RHN16" s="154"/>
      <c r="RHO16" s="154"/>
      <c r="RHP16" s="154"/>
      <c r="RHQ16" s="154"/>
      <c r="RHR16" s="154"/>
      <c r="RHS16" s="154"/>
      <c r="RHT16" s="154"/>
      <c r="RHU16" s="154"/>
      <c r="RHV16" s="154"/>
      <c r="RHW16" s="154"/>
      <c r="RHX16" s="154"/>
      <c r="RHY16" s="154"/>
      <c r="RHZ16" s="154"/>
      <c r="RIA16" s="154"/>
      <c r="RIB16" s="154"/>
      <c r="RIC16" s="154"/>
      <c r="RID16" s="154"/>
      <c r="RIE16" s="154"/>
      <c r="RIF16" s="154"/>
      <c r="RIG16" s="154"/>
      <c r="RIH16" s="154"/>
      <c r="RII16" s="154"/>
      <c r="RIJ16" s="154"/>
      <c r="RIK16" s="154"/>
      <c r="RIL16" s="154"/>
      <c r="RIM16" s="154"/>
      <c r="RIN16" s="154"/>
      <c r="RIO16" s="154"/>
      <c r="RIP16" s="154"/>
      <c r="RIQ16" s="154"/>
      <c r="RIR16" s="154"/>
      <c r="RIS16" s="154"/>
      <c r="RIT16" s="154"/>
      <c r="RIU16" s="154"/>
      <c r="RIV16" s="154"/>
      <c r="RIW16" s="154"/>
      <c r="RIX16" s="154"/>
      <c r="RIY16" s="154"/>
      <c r="RIZ16" s="154"/>
      <c r="RJA16" s="154"/>
      <c r="RJB16" s="154"/>
      <c r="RJC16" s="154"/>
      <c r="RJD16" s="154"/>
      <c r="RJE16" s="154"/>
      <c r="RJF16" s="154"/>
      <c r="RJG16" s="154"/>
      <c r="RJH16" s="154"/>
      <c r="RJI16" s="154"/>
      <c r="RJJ16" s="154"/>
      <c r="RJK16" s="154"/>
      <c r="RJL16" s="154"/>
      <c r="RJM16" s="154"/>
      <c r="RJN16" s="154"/>
      <c r="RJO16" s="154"/>
      <c r="RJP16" s="154"/>
      <c r="RJQ16" s="154"/>
      <c r="RJR16" s="154"/>
      <c r="RJS16" s="154"/>
      <c r="RJT16" s="154"/>
      <c r="RJU16" s="154"/>
      <c r="RJV16" s="154"/>
      <c r="RJW16" s="154"/>
      <c r="RJX16" s="154"/>
      <c r="RJY16" s="154"/>
      <c r="RJZ16" s="154"/>
      <c r="RKA16" s="154"/>
      <c r="RKB16" s="154"/>
      <c r="RKC16" s="154"/>
      <c r="RKD16" s="154"/>
      <c r="RKE16" s="154"/>
      <c r="RKF16" s="154"/>
      <c r="RKG16" s="154"/>
      <c r="RKH16" s="154"/>
      <c r="RKI16" s="154"/>
      <c r="RKJ16" s="154"/>
      <c r="RKK16" s="154"/>
      <c r="RKL16" s="154"/>
      <c r="RKM16" s="154"/>
      <c r="RKN16" s="154"/>
      <c r="RKO16" s="154"/>
      <c r="RKP16" s="154"/>
      <c r="RKQ16" s="154"/>
      <c r="RKR16" s="154"/>
      <c r="RKS16" s="154"/>
      <c r="RKT16" s="154"/>
      <c r="RKU16" s="154"/>
      <c r="RKV16" s="154"/>
      <c r="RKW16" s="154"/>
      <c r="RKX16" s="154"/>
      <c r="RKY16" s="154"/>
      <c r="RKZ16" s="154"/>
      <c r="RLA16" s="154"/>
      <c r="RLB16" s="154"/>
      <c r="RLC16" s="154"/>
      <c r="RLD16" s="154"/>
      <c r="RLE16" s="154"/>
      <c r="RLF16" s="154"/>
      <c r="RLG16" s="154"/>
      <c r="RLH16" s="154"/>
      <c r="RLI16" s="154"/>
      <c r="RLJ16" s="154"/>
      <c r="RLK16" s="154"/>
      <c r="RLL16" s="154"/>
      <c r="RLM16" s="154"/>
      <c r="RLN16" s="154"/>
      <c r="RLO16" s="154"/>
      <c r="RLP16" s="154"/>
      <c r="RLQ16" s="154"/>
      <c r="RLR16" s="154"/>
      <c r="RLS16" s="154"/>
      <c r="RLT16" s="154"/>
      <c r="RLU16" s="154"/>
      <c r="RLV16" s="154"/>
      <c r="RLW16" s="154"/>
      <c r="RLX16" s="154"/>
      <c r="RLY16" s="154"/>
      <c r="RLZ16" s="154"/>
      <c r="RMA16" s="154"/>
      <c r="RMB16" s="154"/>
      <c r="RMC16" s="154"/>
      <c r="RMD16" s="154"/>
      <c r="RME16" s="154"/>
      <c r="RMF16" s="154"/>
      <c r="RMG16" s="154"/>
      <c r="RMH16" s="154"/>
      <c r="RMI16" s="154"/>
      <c r="RMJ16" s="154"/>
      <c r="RMK16" s="154"/>
      <c r="RML16" s="154"/>
      <c r="RMM16" s="154"/>
      <c r="RMN16" s="154"/>
      <c r="RMO16" s="154"/>
      <c r="RMP16" s="154"/>
      <c r="RMQ16" s="154"/>
      <c r="RMR16" s="154"/>
      <c r="RMS16" s="154"/>
      <c r="RMT16" s="154"/>
      <c r="RMU16" s="154"/>
      <c r="RMV16" s="154"/>
      <c r="RMW16" s="154"/>
      <c r="RMX16" s="154"/>
      <c r="RMY16" s="154"/>
      <c r="RMZ16" s="154"/>
      <c r="RNA16" s="154"/>
      <c r="RNB16" s="154"/>
      <c r="RNC16" s="154"/>
      <c r="RND16" s="154"/>
      <c r="RNE16" s="154"/>
      <c r="RNF16" s="154"/>
      <c r="RNG16" s="154"/>
      <c r="RNH16" s="154"/>
      <c r="RNI16" s="154"/>
      <c r="RNJ16" s="154"/>
      <c r="RNK16" s="154"/>
      <c r="RNL16" s="154"/>
      <c r="RNM16" s="154"/>
      <c r="RNN16" s="154"/>
      <c r="RNO16" s="154"/>
      <c r="RNP16" s="154"/>
      <c r="RNQ16" s="154"/>
      <c r="RNR16" s="154"/>
      <c r="RNS16" s="154"/>
      <c r="RNT16" s="154"/>
      <c r="RNU16" s="154"/>
      <c r="RNV16" s="154"/>
      <c r="RNW16" s="154"/>
      <c r="RNX16" s="154"/>
      <c r="RNY16" s="154"/>
      <c r="RNZ16" s="154"/>
      <c r="ROA16" s="154"/>
      <c r="ROB16" s="154"/>
      <c r="ROC16" s="154"/>
      <c r="ROD16" s="154"/>
      <c r="ROE16" s="154"/>
      <c r="ROF16" s="154"/>
      <c r="ROG16" s="154"/>
      <c r="ROH16" s="154"/>
      <c r="ROI16" s="154"/>
      <c r="ROJ16" s="154"/>
      <c r="ROK16" s="154"/>
      <c r="ROL16" s="154"/>
      <c r="ROM16" s="154"/>
      <c r="RON16" s="154"/>
      <c r="ROO16" s="154"/>
      <c r="ROP16" s="154"/>
      <c r="ROQ16" s="154"/>
      <c r="ROR16" s="154"/>
      <c r="ROS16" s="154"/>
      <c r="ROT16" s="154"/>
      <c r="ROU16" s="154"/>
      <c r="ROV16" s="154"/>
      <c r="ROW16" s="154"/>
      <c r="ROX16" s="154"/>
      <c r="ROY16" s="154"/>
      <c r="ROZ16" s="154"/>
      <c r="RPA16" s="154"/>
      <c r="RPB16" s="154"/>
      <c r="RPC16" s="154"/>
      <c r="RPD16" s="154"/>
      <c r="RPE16" s="154"/>
      <c r="RPF16" s="154"/>
      <c r="RPG16" s="154"/>
      <c r="RPH16" s="154"/>
      <c r="RPI16" s="154"/>
      <c r="RPJ16" s="154"/>
      <c r="RPK16" s="154"/>
      <c r="RPL16" s="154"/>
      <c r="RPM16" s="154"/>
      <c r="RPN16" s="154"/>
      <c r="RPO16" s="154"/>
      <c r="RPP16" s="154"/>
      <c r="RPQ16" s="154"/>
      <c r="RPR16" s="154"/>
      <c r="RPS16" s="154"/>
      <c r="RPT16" s="154"/>
      <c r="RPU16" s="154"/>
      <c r="RPV16" s="154"/>
      <c r="RPW16" s="154"/>
      <c r="RPX16" s="154"/>
      <c r="RPY16" s="154"/>
      <c r="RPZ16" s="154"/>
      <c r="RQA16" s="154"/>
      <c r="RQB16" s="154"/>
      <c r="RQC16" s="154"/>
      <c r="RQD16" s="154"/>
      <c r="RQE16" s="154"/>
      <c r="RQF16" s="154"/>
      <c r="RQG16" s="154"/>
      <c r="RQH16" s="154"/>
      <c r="RQI16" s="154"/>
      <c r="RQJ16" s="154"/>
      <c r="RQK16" s="154"/>
      <c r="RQL16" s="154"/>
      <c r="RQM16" s="154"/>
      <c r="RQN16" s="154"/>
      <c r="RQO16" s="154"/>
      <c r="RQP16" s="154"/>
      <c r="RQQ16" s="154"/>
      <c r="RQR16" s="154"/>
      <c r="RQS16" s="154"/>
      <c r="RQT16" s="154"/>
      <c r="RQU16" s="154"/>
      <c r="RQV16" s="154"/>
      <c r="RQW16" s="154"/>
      <c r="RQX16" s="154"/>
      <c r="RQY16" s="154"/>
      <c r="RQZ16" s="154"/>
      <c r="RRA16" s="154"/>
      <c r="RRB16" s="154"/>
      <c r="RRC16" s="154"/>
      <c r="RRD16" s="154"/>
      <c r="RRE16" s="154"/>
      <c r="RRF16" s="154"/>
      <c r="RRG16" s="154"/>
      <c r="RRH16" s="154"/>
      <c r="RRI16" s="154"/>
      <c r="RRJ16" s="154"/>
      <c r="RRK16" s="154"/>
      <c r="RRL16" s="154"/>
      <c r="RRM16" s="154"/>
      <c r="RRN16" s="154"/>
      <c r="RRO16" s="154"/>
      <c r="RRP16" s="154"/>
      <c r="RRQ16" s="154"/>
      <c r="RRR16" s="154"/>
      <c r="RRS16" s="154"/>
      <c r="RRT16" s="154"/>
      <c r="RRU16" s="154"/>
      <c r="RRV16" s="154"/>
      <c r="RRW16" s="154"/>
      <c r="RRX16" s="154"/>
      <c r="RRY16" s="154"/>
      <c r="RRZ16" s="154"/>
      <c r="RSA16" s="154"/>
      <c r="RSB16" s="154"/>
      <c r="RSC16" s="154"/>
      <c r="RSD16" s="154"/>
      <c r="RSE16" s="154"/>
      <c r="RSF16" s="154"/>
      <c r="RSG16" s="154"/>
      <c r="RSH16" s="154"/>
      <c r="RSI16" s="154"/>
      <c r="RSJ16" s="154"/>
      <c r="RSK16" s="154"/>
      <c r="RSL16" s="154"/>
      <c r="RSM16" s="154"/>
      <c r="RSN16" s="154"/>
      <c r="RSO16" s="154"/>
      <c r="RSP16" s="154"/>
      <c r="RSQ16" s="154"/>
      <c r="RSR16" s="154"/>
      <c r="RSS16" s="154"/>
      <c r="RST16" s="154"/>
      <c r="RSU16" s="154"/>
      <c r="RSV16" s="154"/>
      <c r="RSW16" s="154"/>
      <c r="RSX16" s="154"/>
      <c r="RSY16" s="154"/>
      <c r="RSZ16" s="154"/>
      <c r="RTA16" s="154"/>
      <c r="RTB16" s="154"/>
      <c r="RTC16" s="154"/>
      <c r="RTD16" s="154"/>
      <c r="RTE16" s="154"/>
      <c r="RTF16" s="154"/>
      <c r="RTG16" s="154"/>
      <c r="RTH16" s="154"/>
      <c r="RTI16" s="154"/>
      <c r="RTJ16" s="154"/>
      <c r="RTK16" s="154"/>
      <c r="RTL16" s="154"/>
      <c r="RTM16" s="154"/>
      <c r="RTN16" s="154"/>
      <c r="RTO16" s="154"/>
      <c r="RTP16" s="154"/>
      <c r="RTQ16" s="154"/>
      <c r="RTR16" s="154"/>
      <c r="RTS16" s="154"/>
      <c r="RTT16" s="154"/>
      <c r="RTU16" s="154"/>
      <c r="RTV16" s="154"/>
      <c r="RTW16" s="154"/>
      <c r="RTX16" s="154"/>
      <c r="RTY16" s="154"/>
      <c r="RTZ16" s="154"/>
      <c r="RUA16" s="154"/>
      <c r="RUB16" s="154"/>
      <c r="RUC16" s="154"/>
      <c r="RUD16" s="154"/>
      <c r="RUE16" s="154"/>
      <c r="RUF16" s="154"/>
      <c r="RUG16" s="154"/>
      <c r="RUH16" s="154"/>
      <c r="RUI16" s="154"/>
      <c r="RUJ16" s="154"/>
      <c r="RUK16" s="154"/>
      <c r="RUL16" s="154"/>
      <c r="RUM16" s="154"/>
      <c r="RUN16" s="154"/>
      <c r="RUO16" s="154"/>
      <c r="RUP16" s="154"/>
      <c r="RUQ16" s="154"/>
      <c r="RUR16" s="154"/>
      <c r="RUS16" s="154"/>
      <c r="RUT16" s="154"/>
      <c r="RUU16" s="154"/>
      <c r="RUV16" s="154"/>
      <c r="RUW16" s="154"/>
      <c r="RUX16" s="154"/>
      <c r="RUY16" s="154"/>
      <c r="RUZ16" s="154"/>
      <c r="RVA16" s="154"/>
      <c r="RVB16" s="154"/>
      <c r="RVC16" s="154"/>
      <c r="RVD16" s="154"/>
      <c r="RVE16" s="154"/>
      <c r="RVF16" s="154"/>
      <c r="RVG16" s="154"/>
      <c r="RVH16" s="154"/>
      <c r="RVI16" s="154"/>
      <c r="RVJ16" s="154"/>
      <c r="RVK16" s="154"/>
      <c r="RVL16" s="154"/>
      <c r="RVM16" s="154"/>
      <c r="RVN16" s="154"/>
      <c r="RVO16" s="154"/>
      <c r="RVP16" s="154"/>
      <c r="RVQ16" s="154"/>
      <c r="RVR16" s="154"/>
      <c r="RVS16" s="154"/>
      <c r="RVT16" s="154"/>
      <c r="RVU16" s="154"/>
      <c r="RVV16" s="154"/>
      <c r="RVW16" s="154"/>
      <c r="RVX16" s="154"/>
      <c r="RVY16" s="154"/>
      <c r="RVZ16" s="154"/>
      <c r="RWA16" s="154"/>
      <c r="RWB16" s="154"/>
      <c r="RWC16" s="154"/>
      <c r="RWD16" s="154"/>
      <c r="RWE16" s="154"/>
      <c r="RWF16" s="154"/>
      <c r="RWG16" s="154"/>
      <c r="RWH16" s="154"/>
      <c r="RWI16" s="154"/>
      <c r="RWJ16" s="154"/>
      <c r="RWK16" s="154"/>
      <c r="RWL16" s="154"/>
      <c r="RWM16" s="154"/>
      <c r="RWN16" s="154"/>
      <c r="RWO16" s="154"/>
      <c r="RWP16" s="154"/>
      <c r="RWQ16" s="154"/>
      <c r="RWR16" s="154"/>
      <c r="RWS16" s="154"/>
      <c r="RWT16" s="154"/>
      <c r="RWU16" s="154"/>
      <c r="RWV16" s="154"/>
      <c r="RWW16" s="154"/>
      <c r="RWX16" s="154"/>
      <c r="RWY16" s="154"/>
      <c r="RWZ16" s="154"/>
      <c r="RXA16" s="154"/>
      <c r="RXB16" s="154"/>
      <c r="RXC16" s="154"/>
      <c r="RXD16" s="154"/>
      <c r="RXE16" s="154"/>
      <c r="RXF16" s="154"/>
      <c r="RXG16" s="154"/>
      <c r="RXH16" s="154"/>
      <c r="RXI16" s="154"/>
      <c r="RXJ16" s="154"/>
      <c r="RXK16" s="154"/>
      <c r="RXL16" s="154"/>
      <c r="RXM16" s="154"/>
      <c r="RXN16" s="154"/>
      <c r="RXO16" s="154"/>
      <c r="RXP16" s="154"/>
      <c r="RXQ16" s="154"/>
      <c r="RXR16" s="154"/>
      <c r="RXS16" s="154"/>
      <c r="RXT16" s="154"/>
      <c r="RXU16" s="154"/>
      <c r="RXV16" s="154"/>
      <c r="RXW16" s="154"/>
      <c r="RXX16" s="154"/>
      <c r="RXY16" s="154"/>
      <c r="RXZ16" s="154"/>
      <c r="RYA16" s="154"/>
      <c r="RYB16" s="154"/>
      <c r="RYC16" s="154"/>
      <c r="RYD16" s="154"/>
      <c r="RYE16" s="154"/>
      <c r="RYF16" s="154"/>
      <c r="RYG16" s="154"/>
      <c r="RYH16" s="154"/>
      <c r="RYI16" s="154"/>
      <c r="RYJ16" s="154"/>
      <c r="RYK16" s="154"/>
      <c r="RYL16" s="154"/>
      <c r="RYM16" s="154"/>
      <c r="RYN16" s="154"/>
      <c r="RYO16" s="154"/>
      <c r="RYP16" s="154"/>
      <c r="RYQ16" s="154"/>
      <c r="RYR16" s="154"/>
      <c r="RYS16" s="154"/>
      <c r="RYT16" s="154"/>
      <c r="RYU16" s="154"/>
      <c r="RYV16" s="154"/>
      <c r="RYW16" s="154"/>
      <c r="RYX16" s="154"/>
      <c r="RYY16" s="154"/>
      <c r="RYZ16" s="154"/>
      <c r="RZA16" s="154"/>
      <c r="RZB16" s="154"/>
      <c r="RZC16" s="154"/>
      <c r="RZD16" s="154"/>
      <c r="RZE16" s="154"/>
      <c r="RZF16" s="154"/>
      <c r="RZG16" s="154"/>
      <c r="RZH16" s="154"/>
      <c r="RZI16" s="154"/>
      <c r="RZJ16" s="154"/>
      <c r="RZK16" s="154"/>
      <c r="RZL16" s="154"/>
      <c r="RZM16" s="154"/>
      <c r="RZN16" s="154"/>
      <c r="RZO16" s="154"/>
      <c r="RZP16" s="154"/>
      <c r="RZQ16" s="154"/>
      <c r="RZR16" s="154"/>
      <c r="RZS16" s="154"/>
      <c r="RZT16" s="154"/>
      <c r="RZU16" s="154"/>
      <c r="RZV16" s="154"/>
      <c r="RZW16" s="154"/>
      <c r="RZX16" s="154"/>
      <c r="RZY16" s="154"/>
      <c r="RZZ16" s="154"/>
      <c r="SAA16" s="154"/>
      <c r="SAB16" s="154"/>
      <c r="SAC16" s="154"/>
      <c r="SAD16" s="154"/>
      <c r="SAE16" s="154"/>
      <c r="SAF16" s="154"/>
      <c r="SAG16" s="154"/>
      <c r="SAH16" s="154"/>
      <c r="SAI16" s="154"/>
      <c r="SAJ16" s="154"/>
      <c r="SAK16" s="154"/>
      <c r="SAL16" s="154"/>
      <c r="SAM16" s="154"/>
      <c r="SAN16" s="154"/>
      <c r="SAO16" s="154"/>
      <c r="SAP16" s="154"/>
      <c r="SAQ16" s="154"/>
      <c r="SAR16" s="154"/>
      <c r="SAS16" s="154"/>
      <c r="SAT16" s="154"/>
      <c r="SAU16" s="154"/>
      <c r="SAV16" s="154"/>
      <c r="SAW16" s="154"/>
      <c r="SAX16" s="154"/>
      <c r="SAY16" s="154"/>
      <c r="SAZ16" s="154"/>
      <c r="SBA16" s="154"/>
      <c r="SBB16" s="154"/>
      <c r="SBC16" s="154"/>
      <c r="SBD16" s="154"/>
      <c r="SBE16" s="154"/>
      <c r="SBF16" s="154"/>
      <c r="SBG16" s="154"/>
      <c r="SBH16" s="154"/>
      <c r="SBI16" s="154"/>
      <c r="SBJ16" s="154"/>
      <c r="SBK16" s="154"/>
      <c r="SBL16" s="154"/>
      <c r="SBM16" s="154"/>
      <c r="SBN16" s="154"/>
      <c r="SBO16" s="154"/>
      <c r="SBP16" s="154"/>
      <c r="SBQ16" s="154"/>
      <c r="SBR16" s="154"/>
      <c r="SBS16" s="154"/>
      <c r="SBT16" s="154"/>
      <c r="SBU16" s="154"/>
      <c r="SBV16" s="154"/>
      <c r="SBW16" s="154"/>
      <c r="SBX16" s="154"/>
      <c r="SBY16" s="154"/>
      <c r="SBZ16" s="154"/>
      <c r="SCA16" s="154"/>
      <c r="SCB16" s="154"/>
      <c r="SCC16" s="154"/>
      <c r="SCD16" s="154"/>
      <c r="SCE16" s="154"/>
      <c r="SCF16" s="154"/>
      <c r="SCG16" s="154"/>
      <c r="SCH16" s="154"/>
      <c r="SCI16" s="154"/>
      <c r="SCJ16" s="154"/>
      <c r="SCK16" s="154"/>
      <c r="SCL16" s="154"/>
      <c r="SCM16" s="154"/>
      <c r="SCN16" s="154"/>
      <c r="SCO16" s="154"/>
      <c r="SCP16" s="154"/>
      <c r="SCQ16" s="154"/>
      <c r="SCR16" s="154"/>
      <c r="SCS16" s="154"/>
      <c r="SCT16" s="154"/>
      <c r="SCU16" s="154"/>
      <c r="SCV16" s="154"/>
      <c r="SCW16" s="154"/>
      <c r="SCX16" s="154"/>
      <c r="SCY16" s="154"/>
      <c r="SCZ16" s="154"/>
      <c r="SDA16" s="154"/>
      <c r="SDB16" s="154"/>
      <c r="SDC16" s="154"/>
      <c r="SDD16" s="154"/>
      <c r="SDE16" s="154"/>
      <c r="SDF16" s="154"/>
      <c r="SDG16" s="154"/>
      <c r="SDH16" s="154"/>
      <c r="SDI16" s="154"/>
      <c r="SDJ16" s="154"/>
      <c r="SDK16" s="154"/>
      <c r="SDL16" s="154"/>
      <c r="SDM16" s="154"/>
      <c r="SDN16" s="154"/>
      <c r="SDO16" s="154"/>
      <c r="SDP16" s="154"/>
      <c r="SDQ16" s="154"/>
      <c r="SDR16" s="154"/>
      <c r="SDS16" s="154"/>
      <c r="SDT16" s="154"/>
      <c r="SDU16" s="154"/>
      <c r="SDV16" s="154"/>
      <c r="SDW16" s="154"/>
      <c r="SDX16" s="154"/>
      <c r="SDY16" s="154"/>
      <c r="SDZ16" s="154"/>
      <c r="SEA16" s="154"/>
      <c r="SEB16" s="154"/>
      <c r="SEC16" s="154"/>
      <c r="SED16" s="154"/>
      <c r="SEE16" s="154"/>
      <c r="SEF16" s="154"/>
      <c r="SEG16" s="154"/>
      <c r="SEH16" s="154"/>
      <c r="SEI16" s="154"/>
      <c r="SEJ16" s="154"/>
      <c r="SEK16" s="154"/>
      <c r="SEL16" s="154"/>
      <c r="SEM16" s="154"/>
      <c r="SEN16" s="154"/>
      <c r="SEO16" s="154"/>
      <c r="SEP16" s="154"/>
      <c r="SEQ16" s="154"/>
      <c r="SER16" s="154"/>
      <c r="SES16" s="154"/>
      <c r="SET16" s="154"/>
      <c r="SEU16" s="154"/>
      <c r="SEV16" s="154"/>
      <c r="SEW16" s="154"/>
      <c r="SEX16" s="154"/>
      <c r="SEY16" s="154"/>
      <c r="SEZ16" s="154"/>
      <c r="SFA16" s="154"/>
      <c r="SFB16" s="154"/>
      <c r="SFC16" s="154"/>
      <c r="SFD16" s="154"/>
      <c r="SFE16" s="154"/>
      <c r="SFF16" s="154"/>
      <c r="SFG16" s="154"/>
      <c r="SFH16" s="154"/>
      <c r="SFI16" s="154"/>
      <c r="SFJ16" s="154"/>
      <c r="SFK16" s="154"/>
      <c r="SFL16" s="154"/>
      <c r="SFM16" s="154"/>
      <c r="SFN16" s="154"/>
      <c r="SFO16" s="154"/>
      <c r="SFP16" s="154"/>
      <c r="SFQ16" s="154"/>
      <c r="SFR16" s="154"/>
      <c r="SFS16" s="154"/>
      <c r="SFT16" s="154"/>
      <c r="SFU16" s="154"/>
      <c r="SFV16" s="154"/>
      <c r="SFW16" s="154"/>
      <c r="SFX16" s="154"/>
      <c r="SFY16" s="154"/>
      <c r="SFZ16" s="154"/>
      <c r="SGA16" s="154"/>
      <c r="SGB16" s="154"/>
      <c r="SGC16" s="154"/>
      <c r="SGD16" s="154"/>
      <c r="SGE16" s="154"/>
      <c r="SGF16" s="154"/>
      <c r="SGG16" s="154"/>
      <c r="SGH16" s="154"/>
      <c r="SGI16" s="154"/>
      <c r="SGJ16" s="154"/>
      <c r="SGK16" s="154"/>
      <c r="SGL16" s="154"/>
      <c r="SGM16" s="154"/>
      <c r="SGN16" s="154"/>
      <c r="SGO16" s="154"/>
      <c r="SGP16" s="154"/>
      <c r="SGQ16" s="154"/>
      <c r="SGR16" s="154"/>
      <c r="SGS16" s="154"/>
      <c r="SGT16" s="154"/>
      <c r="SGU16" s="154"/>
      <c r="SGV16" s="154"/>
      <c r="SGW16" s="154"/>
      <c r="SGX16" s="154"/>
      <c r="SGY16" s="154"/>
      <c r="SGZ16" s="154"/>
      <c r="SHA16" s="154"/>
      <c r="SHB16" s="154"/>
      <c r="SHC16" s="154"/>
      <c r="SHD16" s="154"/>
      <c r="SHE16" s="154"/>
      <c r="SHF16" s="154"/>
      <c r="SHG16" s="154"/>
      <c r="SHH16" s="154"/>
      <c r="SHI16" s="154"/>
      <c r="SHJ16" s="154"/>
      <c r="SHK16" s="154"/>
      <c r="SHL16" s="154"/>
      <c r="SHM16" s="154"/>
      <c r="SHN16" s="154"/>
      <c r="SHO16" s="154"/>
      <c r="SHP16" s="154"/>
      <c r="SHQ16" s="154"/>
      <c r="SHR16" s="154"/>
      <c r="SHS16" s="154"/>
      <c r="SHT16" s="154"/>
      <c r="SHU16" s="154"/>
      <c r="SHV16" s="154"/>
      <c r="SHW16" s="154"/>
      <c r="SHX16" s="154"/>
      <c r="SHY16" s="154"/>
      <c r="SHZ16" s="154"/>
      <c r="SIA16" s="154"/>
      <c r="SIB16" s="154"/>
      <c r="SIC16" s="154"/>
      <c r="SID16" s="154"/>
      <c r="SIE16" s="154"/>
      <c r="SIF16" s="154"/>
      <c r="SIG16" s="154"/>
      <c r="SIH16" s="154"/>
      <c r="SII16" s="154"/>
      <c r="SIJ16" s="154"/>
      <c r="SIK16" s="154"/>
      <c r="SIL16" s="154"/>
      <c r="SIM16" s="154"/>
      <c r="SIN16" s="154"/>
      <c r="SIO16" s="154"/>
      <c r="SIP16" s="154"/>
      <c r="SIQ16" s="154"/>
      <c r="SIR16" s="154"/>
      <c r="SIS16" s="154"/>
      <c r="SIT16" s="154"/>
      <c r="SIU16" s="154"/>
      <c r="SIV16" s="154"/>
      <c r="SIW16" s="154"/>
      <c r="SIX16" s="154"/>
      <c r="SIY16" s="154"/>
      <c r="SIZ16" s="154"/>
      <c r="SJA16" s="154"/>
      <c r="SJB16" s="154"/>
      <c r="SJC16" s="154"/>
      <c r="SJD16" s="154"/>
      <c r="SJE16" s="154"/>
      <c r="SJF16" s="154"/>
      <c r="SJG16" s="154"/>
      <c r="SJH16" s="154"/>
      <c r="SJI16" s="154"/>
      <c r="SJJ16" s="154"/>
      <c r="SJK16" s="154"/>
      <c r="SJL16" s="154"/>
      <c r="SJM16" s="154"/>
      <c r="SJN16" s="154"/>
      <c r="SJO16" s="154"/>
      <c r="SJP16" s="154"/>
      <c r="SJQ16" s="154"/>
      <c r="SJR16" s="154"/>
      <c r="SJS16" s="154"/>
      <c r="SJT16" s="154"/>
      <c r="SJU16" s="154"/>
      <c r="SJV16" s="154"/>
      <c r="SJW16" s="154"/>
      <c r="SJX16" s="154"/>
      <c r="SJY16" s="154"/>
      <c r="SJZ16" s="154"/>
      <c r="SKA16" s="154"/>
      <c r="SKB16" s="154"/>
      <c r="SKC16" s="154"/>
      <c r="SKD16" s="154"/>
      <c r="SKE16" s="154"/>
      <c r="SKF16" s="154"/>
      <c r="SKG16" s="154"/>
      <c r="SKH16" s="154"/>
      <c r="SKI16" s="154"/>
      <c r="SKJ16" s="154"/>
      <c r="SKK16" s="154"/>
      <c r="SKL16" s="154"/>
      <c r="SKM16" s="154"/>
      <c r="SKN16" s="154"/>
      <c r="SKO16" s="154"/>
      <c r="SKP16" s="154"/>
      <c r="SKQ16" s="154"/>
      <c r="SKR16" s="154"/>
      <c r="SKS16" s="154"/>
      <c r="SKT16" s="154"/>
      <c r="SKU16" s="154"/>
      <c r="SKV16" s="154"/>
      <c r="SKW16" s="154"/>
      <c r="SKX16" s="154"/>
      <c r="SKY16" s="154"/>
      <c r="SKZ16" s="154"/>
      <c r="SLA16" s="154"/>
      <c r="SLB16" s="154"/>
      <c r="SLC16" s="154"/>
      <c r="SLD16" s="154"/>
      <c r="SLE16" s="154"/>
      <c r="SLF16" s="154"/>
      <c r="SLG16" s="154"/>
      <c r="SLH16" s="154"/>
      <c r="SLI16" s="154"/>
      <c r="SLJ16" s="154"/>
      <c r="SLK16" s="154"/>
      <c r="SLL16" s="154"/>
      <c r="SLM16" s="154"/>
      <c r="SLN16" s="154"/>
      <c r="SLO16" s="154"/>
      <c r="SLP16" s="154"/>
      <c r="SLQ16" s="154"/>
      <c r="SLR16" s="154"/>
      <c r="SLS16" s="154"/>
      <c r="SLT16" s="154"/>
      <c r="SLU16" s="154"/>
      <c r="SLV16" s="154"/>
      <c r="SLW16" s="154"/>
      <c r="SLX16" s="154"/>
      <c r="SLY16" s="154"/>
      <c r="SLZ16" s="154"/>
      <c r="SMA16" s="154"/>
      <c r="SMB16" s="154"/>
      <c r="SMC16" s="154"/>
      <c r="SMD16" s="154"/>
      <c r="SME16" s="154"/>
      <c r="SMF16" s="154"/>
      <c r="SMG16" s="154"/>
      <c r="SMH16" s="154"/>
      <c r="SMI16" s="154"/>
      <c r="SMJ16" s="154"/>
      <c r="SMK16" s="154"/>
      <c r="SML16" s="154"/>
      <c r="SMM16" s="154"/>
      <c r="SMN16" s="154"/>
      <c r="SMO16" s="154"/>
      <c r="SMP16" s="154"/>
      <c r="SMQ16" s="154"/>
      <c r="SMR16" s="154"/>
      <c r="SMS16" s="154"/>
      <c r="SMT16" s="154"/>
      <c r="SMU16" s="154"/>
      <c r="SMV16" s="154"/>
      <c r="SMW16" s="154"/>
      <c r="SMX16" s="154"/>
      <c r="SMY16" s="154"/>
      <c r="SMZ16" s="154"/>
      <c r="SNA16" s="154"/>
      <c r="SNB16" s="154"/>
      <c r="SNC16" s="154"/>
      <c r="SND16" s="154"/>
      <c r="SNE16" s="154"/>
      <c r="SNF16" s="154"/>
      <c r="SNG16" s="154"/>
      <c r="SNH16" s="154"/>
      <c r="SNI16" s="154"/>
      <c r="SNJ16" s="154"/>
      <c r="SNK16" s="154"/>
      <c r="SNL16" s="154"/>
      <c r="SNM16" s="154"/>
      <c r="SNN16" s="154"/>
      <c r="SNO16" s="154"/>
      <c r="SNP16" s="154"/>
      <c r="SNQ16" s="154"/>
      <c r="SNR16" s="154"/>
      <c r="SNS16" s="154"/>
      <c r="SNT16" s="154"/>
      <c r="SNU16" s="154"/>
      <c r="SNV16" s="154"/>
      <c r="SNW16" s="154"/>
      <c r="SNX16" s="154"/>
      <c r="SNY16" s="154"/>
      <c r="SNZ16" s="154"/>
      <c r="SOA16" s="154"/>
      <c r="SOB16" s="154"/>
      <c r="SOC16" s="154"/>
      <c r="SOD16" s="154"/>
      <c r="SOE16" s="154"/>
      <c r="SOF16" s="154"/>
      <c r="SOG16" s="154"/>
      <c r="SOH16" s="154"/>
      <c r="SOI16" s="154"/>
      <c r="SOJ16" s="154"/>
      <c r="SOK16" s="154"/>
      <c r="SOL16" s="154"/>
      <c r="SOM16" s="154"/>
      <c r="SON16" s="154"/>
      <c r="SOO16" s="154"/>
      <c r="SOP16" s="154"/>
      <c r="SOQ16" s="154"/>
      <c r="SOR16" s="154"/>
      <c r="SOS16" s="154"/>
      <c r="SOT16" s="154"/>
      <c r="SOU16" s="154"/>
      <c r="SOV16" s="154"/>
      <c r="SOW16" s="154"/>
      <c r="SOX16" s="154"/>
      <c r="SOY16" s="154"/>
      <c r="SOZ16" s="154"/>
      <c r="SPA16" s="154"/>
      <c r="SPB16" s="154"/>
      <c r="SPC16" s="154"/>
      <c r="SPD16" s="154"/>
      <c r="SPE16" s="154"/>
      <c r="SPF16" s="154"/>
      <c r="SPG16" s="154"/>
      <c r="SPH16" s="154"/>
      <c r="SPI16" s="154"/>
      <c r="SPJ16" s="154"/>
      <c r="SPK16" s="154"/>
      <c r="SPL16" s="154"/>
      <c r="SPM16" s="154"/>
      <c r="SPN16" s="154"/>
      <c r="SPO16" s="154"/>
      <c r="SPP16" s="154"/>
      <c r="SPQ16" s="154"/>
      <c r="SPR16" s="154"/>
      <c r="SPS16" s="154"/>
      <c r="SPT16" s="154"/>
      <c r="SPU16" s="154"/>
      <c r="SPV16" s="154"/>
      <c r="SPW16" s="154"/>
      <c r="SPX16" s="154"/>
      <c r="SPY16" s="154"/>
      <c r="SPZ16" s="154"/>
      <c r="SQA16" s="154"/>
      <c r="SQB16" s="154"/>
      <c r="SQC16" s="154"/>
      <c r="SQD16" s="154"/>
      <c r="SQE16" s="154"/>
      <c r="SQF16" s="154"/>
      <c r="SQG16" s="154"/>
      <c r="SQH16" s="154"/>
      <c r="SQI16" s="154"/>
      <c r="SQJ16" s="154"/>
      <c r="SQK16" s="154"/>
      <c r="SQL16" s="154"/>
      <c r="SQM16" s="154"/>
      <c r="SQN16" s="154"/>
      <c r="SQO16" s="154"/>
      <c r="SQP16" s="154"/>
      <c r="SQQ16" s="154"/>
      <c r="SQR16" s="154"/>
      <c r="SQS16" s="154"/>
      <c r="SQT16" s="154"/>
      <c r="SQU16" s="154"/>
      <c r="SQV16" s="154"/>
      <c r="SQW16" s="154"/>
      <c r="SQX16" s="154"/>
      <c r="SQY16" s="154"/>
      <c r="SQZ16" s="154"/>
      <c r="SRA16" s="154"/>
      <c r="SRB16" s="154"/>
      <c r="SRC16" s="154"/>
      <c r="SRD16" s="154"/>
      <c r="SRE16" s="154"/>
      <c r="SRF16" s="154"/>
      <c r="SRG16" s="154"/>
      <c r="SRH16" s="154"/>
      <c r="SRI16" s="154"/>
      <c r="SRJ16" s="154"/>
      <c r="SRK16" s="154"/>
      <c r="SRL16" s="154"/>
      <c r="SRM16" s="154"/>
      <c r="SRN16" s="154"/>
      <c r="SRO16" s="154"/>
      <c r="SRP16" s="154"/>
      <c r="SRQ16" s="154"/>
      <c r="SRR16" s="154"/>
      <c r="SRS16" s="154"/>
      <c r="SRT16" s="154"/>
      <c r="SRU16" s="154"/>
      <c r="SRV16" s="154"/>
      <c r="SRW16" s="154"/>
      <c r="SRX16" s="154"/>
      <c r="SRY16" s="154"/>
      <c r="SRZ16" s="154"/>
      <c r="SSA16" s="154"/>
      <c r="SSB16" s="154"/>
      <c r="SSC16" s="154"/>
      <c r="SSD16" s="154"/>
      <c r="SSE16" s="154"/>
      <c r="SSF16" s="154"/>
      <c r="SSG16" s="154"/>
      <c r="SSH16" s="154"/>
      <c r="SSI16" s="154"/>
      <c r="SSJ16" s="154"/>
      <c r="SSK16" s="154"/>
      <c r="SSL16" s="154"/>
      <c r="SSM16" s="154"/>
      <c r="SSN16" s="154"/>
      <c r="SSO16" s="154"/>
      <c r="SSP16" s="154"/>
      <c r="SSQ16" s="154"/>
      <c r="SSR16" s="154"/>
      <c r="SSS16" s="154"/>
      <c r="SST16" s="154"/>
      <c r="SSU16" s="154"/>
      <c r="SSV16" s="154"/>
      <c r="SSW16" s="154"/>
      <c r="SSX16" s="154"/>
      <c r="SSY16" s="154"/>
      <c r="SSZ16" s="154"/>
      <c r="STA16" s="154"/>
      <c r="STB16" s="154"/>
      <c r="STC16" s="154"/>
      <c r="STD16" s="154"/>
      <c r="STE16" s="154"/>
      <c r="STF16" s="154"/>
      <c r="STG16" s="154"/>
      <c r="STH16" s="154"/>
      <c r="STI16" s="154"/>
      <c r="STJ16" s="154"/>
      <c r="STK16" s="154"/>
      <c r="STL16" s="154"/>
      <c r="STM16" s="154"/>
      <c r="STN16" s="154"/>
      <c r="STO16" s="154"/>
      <c r="STP16" s="154"/>
      <c r="STQ16" s="154"/>
      <c r="STR16" s="154"/>
      <c r="STS16" s="154"/>
      <c r="STT16" s="154"/>
      <c r="STU16" s="154"/>
      <c r="STV16" s="154"/>
      <c r="STW16" s="154"/>
      <c r="STX16" s="154"/>
      <c r="STY16" s="154"/>
      <c r="STZ16" s="154"/>
      <c r="SUA16" s="154"/>
      <c r="SUB16" s="154"/>
      <c r="SUC16" s="154"/>
      <c r="SUD16" s="154"/>
      <c r="SUE16" s="154"/>
      <c r="SUF16" s="154"/>
      <c r="SUG16" s="154"/>
      <c r="SUH16" s="154"/>
      <c r="SUI16" s="154"/>
      <c r="SUJ16" s="154"/>
      <c r="SUK16" s="154"/>
      <c r="SUL16" s="154"/>
      <c r="SUM16" s="154"/>
      <c r="SUN16" s="154"/>
      <c r="SUO16" s="154"/>
      <c r="SUP16" s="154"/>
      <c r="SUQ16" s="154"/>
      <c r="SUR16" s="154"/>
      <c r="SUS16" s="154"/>
      <c r="SUT16" s="154"/>
      <c r="SUU16" s="154"/>
      <c r="SUV16" s="154"/>
      <c r="SUW16" s="154"/>
      <c r="SUX16" s="154"/>
      <c r="SUY16" s="154"/>
      <c r="SUZ16" s="154"/>
      <c r="SVA16" s="154"/>
      <c r="SVB16" s="154"/>
      <c r="SVC16" s="154"/>
      <c r="SVD16" s="154"/>
      <c r="SVE16" s="154"/>
      <c r="SVF16" s="154"/>
      <c r="SVG16" s="154"/>
      <c r="SVH16" s="154"/>
      <c r="SVI16" s="154"/>
      <c r="SVJ16" s="154"/>
      <c r="SVK16" s="154"/>
      <c r="SVL16" s="154"/>
      <c r="SVM16" s="154"/>
      <c r="SVN16" s="154"/>
      <c r="SVO16" s="154"/>
      <c r="SVP16" s="154"/>
      <c r="SVQ16" s="154"/>
      <c r="SVR16" s="154"/>
      <c r="SVS16" s="154"/>
      <c r="SVT16" s="154"/>
      <c r="SVU16" s="154"/>
      <c r="SVV16" s="154"/>
      <c r="SVW16" s="154"/>
      <c r="SVX16" s="154"/>
      <c r="SVY16" s="154"/>
      <c r="SVZ16" s="154"/>
      <c r="SWA16" s="154"/>
      <c r="SWB16" s="154"/>
      <c r="SWC16" s="154"/>
      <c r="SWD16" s="154"/>
      <c r="SWE16" s="154"/>
      <c r="SWF16" s="154"/>
      <c r="SWG16" s="154"/>
      <c r="SWH16" s="154"/>
      <c r="SWI16" s="154"/>
      <c r="SWJ16" s="154"/>
      <c r="SWK16" s="154"/>
      <c r="SWL16" s="154"/>
      <c r="SWM16" s="154"/>
      <c r="SWN16" s="154"/>
      <c r="SWO16" s="154"/>
      <c r="SWP16" s="154"/>
      <c r="SWQ16" s="154"/>
      <c r="SWR16" s="154"/>
      <c r="SWS16" s="154"/>
      <c r="SWT16" s="154"/>
      <c r="SWU16" s="154"/>
      <c r="SWV16" s="154"/>
      <c r="SWW16" s="154"/>
      <c r="SWX16" s="154"/>
      <c r="SWY16" s="154"/>
      <c r="SWZ16" s="154"/>
      <c r="SXA16" s="154"/>
      <c r="SXB16" s="154"/>
      <c r="SXC16" s="154"/>
      <c r="SXD16" s="154"/>
      <c r="SXE16" s="154"/>
      <c r="SXF16" s="154"/>
      <c r="SXG16" s="154"/>
      <c r="SXH16" s="154"/>
      <c r="SXI16" s="154"/>
      <c r="SXJ16" s="154"/>
      <c r="SXK16" s="154"/>
      <c r="SXL16" s="154"/>
      <c r="SXM16" s="154"/>
      <c r="SXN16" s="154"/>
      <c r="SXO16" s="154"/>
      <c r="SXP16" s="154"/>
      <c r="SXQ16" s="154"/>
      <c r="SXR16" s="154"/>
      <c r="SXS16" s="154"/>
      <c r="SXT16" s="154"/>
      <c r="SXU16" s="154"/>
      <c r="SXV16" s="154"/>
      <c r="SXW16" s="154"/>
      <c r="SXX16" s="154"/>
      <c r="SXY16" s="154"/>
      <c r="SXZ16" s="154"/>
      <c r="SYA16" s="154"/>
      <c r="SYB16" s="154"/>
      <c r="SYC16" s="154"/>
      <c r="SYD16" s="154"/>
      <c r="SYE16" s="154"/>
      <c r="SYF16" s="154"/>
      <c r="SYG16" s="154"/>
      <c r="SYH16" s="154"/>
      <c r="SYI16" s="154"/>
      <c r="SYJ16" s="154"/>
      <c r="SYK16" s="154"/>
      <c r="SYL16" s="154"/>
      <c r="SYM16" s="154"/>
      <c r="SYN16" s="154"/>
      <c r="SYO16" s="154"/>
      <c r="SYP16" s="154"/>
      <c r="SYQ16" s="154"/>
      <c r="SYR16" s="154"/>
      <c r="SYS16" s="154"/>
      <c r="SYT16" s="154"/>
      <c r="SYU16" s="154"/>
      <c r="SYV16" s="154"/>
      <c r="SYW16" s="154"/>
      <c r="SYX16" s="154"/>
      <c r="SYY16" s="154"/>
      <c r="SYZ16" s="154"/>
      <c r="SZA16" s="154"/>
      <c r="SZB16" s="154"/>
      <c r="SZC16" s="154"/>
      <c r="SZD16" s="154"/>
      <c r="SZE16" s="154"/>
      <c r="SZF16" s="154"/>
      <c r="SZG16" s="154"/>
      <c r="SZH16" s="154"/>
      <c r="SZI16" s="154"/>
      <c r="SZJ16" s="154"/>
      <c r="SZK16" s="154"/>
      <c r="SZL16" s="154"/>
      <c r="SZM16" s="154"/>
      <c r="SZN16" s="154"/>
      <c r="SZO16" s="154"/>
      <c r="SZP16" s="154"/>
      <c r="SZQ16" s="154"/>
      <c r="SZR16" s="154"/>
      <c r="SZS16" s="154"/>
      <c r="SZT16" s="154"/>
      <c r="SZU16" s="154"/>
      <c r="SZV16" s="154"/>
      <c r="SZW16" s="154"/>
      <c r="SZX16" s="154"/>
      <c r="SZY16" s="154"/>
      <c r="SZZ16" s="154"/>
      <c r="TAA16" s="154"/>
      <c r="TAB16" s="154"/>
      <c r="TAC16" s="154"/>
      <c r="TAD16" s="154"/>
      <c r="TAE16" s="154"/>
      <c r="TAF16" s="154"/>
      <c r="TAG16" s="154"/>
      <c r="TAH16" s="154"/>
      <c r="TAI16" s="154"/>
      <c r="TAJ16" s="154"/>
      <c r="TAK16" s="154"/>
      <c r="TAL16" s="154"/>
      <c r="TAM16" s="154"/>
      <c r="TAN16" s="154"/>
      <c r="TAO16" s="154"/>
      <c r="TAP16" s="154"/>
      <c r="TAQ16" s="154"/>
      <c r="TAR16" s="154"/>
      <c r="TAS16" s="154"/>
      <c r="TAT16" s="154"/>
      <c r="TAU16" s="154"/>
      <c r="TAV16" s="154"/>
      <c r="TAW16" s="154"/>
      <c r="TAX16" s="154"/>
      <c r="TAY16" s="154"/>
      <c r="TAZ16" s="154"/>
      <c r="TBA16" s="154"/>
      <c r="TBB16" s="154"/>
      <c r="TBC16" s="154"/>
      <c r="TBD16" s="154"/>
      <c r="TBE16" s="154"/>
      <c r="TBF16" s="154"/>
      <c r="TBG16" s="154"/>
      <c r="TBH16" s="154"/>
      <c r="TBI16" s="154"/>
      <c r="TBJ16" s="154"/>
      <c r="TBK16" s="154"/>
      <c r="TBL16" s="154"/>
      <c r="TBM16" s="154"/>
      <c r="TBN16" s="154"/>
      <c r="TBO16" s="154"/>
      <c r="TBP16" s="154"/>
      <c r="TBQ16" s="154"/>
      <c r="TBR16" s="154"/>
      <c r="TBS16" s="154"/>
      <c r="TBT16" s="154"/>
      <c r="TBU16" s="154"/>
      <c r="TBV16" s="154"/>
      <c r="TBW16" s="154"/>
      <c r="TBX16" s="154"/>
      <c r="TBY16" s="154"/>
      <c r="TBZ16" s="154"/>
      <c r="TCA16" s="154"/>
      <c r="TCB16" s="154"/>
      <c r="TCC16" s="154"/>
      <c r="TCD16" s="154"/>
      <c r="TCE16" s="154"/>
      <c r="TCF16" s="154"/>
      <c r="TCG16" s="154"/>
      <c r="TCH16" s="154"/>
      <c r="TCI16" s="154"/>
      <c r="TCJ16" s="154"/>
      <c r="TCK16" s="154"/>
      <c r="TCL16" s="154"/>
      <c r="TCM16" s="154"/>
      <c r="TCN16" s="154"/>
      <c r="TCO16" s="154"/>
      <c r="TCP16" s="154"/>
      <c r="TCQ16" s="154"/>
      <c r="TCR16" s="154"/>
      <c r="TCS16" s="154"/>
      <c r="TCT16" s="154"/>
      <c r="TCU16" s="154"/>
      <c r="TCV16" s="154"/>
      <c r="TCW16" s="154"/>
      <c r="TCX16" s="154"/>
      <c r="TCY16" s="154"/>
      <c r="TCZ16" s="154"/>
      <c r="TDA16" s="154"/>
      <c r="TDB16" s="154"/>
      <c r="TDC16" s="154"/>
      <c r="TDD16" s="154"/>
      <c r="TDE16" s="154"/>
      <c r="TDF16" s="154"/>
      <c r="TDG16" s="154"/>
      <c r="TDH16" s="154"/>
      <c r="TDI16" s="154"/>
      <c r="TDJ16" s="154"/>
      <c r="TDK16" s="154"/>
      <c r="TDL16" s="154"/>
      <c r="TDM16" s="154"/>
      <c r="TDN16" s="154"/>
      <c r="TDO16" s="154"/>
      <c r="TDP16" s="154"/>
      <c r="TDQ16" s="154"/>
      <c r="TDR16" s="154"/>
      <c r="TDS16" s="154"/>
      <c r="TDT16" s="154"/>
      <c r="TDU16" s="154"/>
      <c r="TDV16" s="154"/>
      <c r="TDW16" s="154"/>
      <c r="TDX16" s="154"/>
      <c r="TDY16" s="154"/>
      <c r="TDZ16" s="154"/>
      <c r="TEA16" s="154"/>
      <c r="TEB16" s="154"/>
      <c r="TEC16" s="154"/>
      <c r="TED16" s="154"/>
      <c r="TEE16" s="154"/>
      <c r="TEF16" s="154"/>
      <c r="TEG16" s="154"/>
      <c r="TEH16" s="154"/>
      <c r="TEI16" s="154"/>
      <c r="TEJ16" s="154"/>
      <c r="TEK16" s="154"/>
      <c r="TEL16" s="154"/>
      <c r="TEM16" s="154"/>
      <c r="TEN16" s="154"/>
      <c r="TEO16" s="154"/>
      <c r="TEP16" s="154"/>
      <c r="TEQ16" s="154"/>
      <c r="TER16" s="154"/>
      <c r="TES16" s="154"/>
      <c r="TET16" s="154"/>
      <c r="TEU16" s="154"/>
      <c r="TEV16" s="154"/>
      <c r="TEW16" s="154"/>
      <c r="TEX16" s="154"/>
      <c r="TEY16" s="154"/>
      <c r="TEZ16" s="154"/>
      <c r="TFA16" s="154"/>
      <c r="TFB16" s="154"/>
      <c r="TFC16" s="154"/>
      <c r="TFD16" s="154"/>
      <c r="TFE16" s="154"/>
      <c r="TFF16" s="154"/>
      <c r="TFG16" s="154"/>
      <c r="TFH16" s="154"/>
      <c r="TFI16" s="154"/>
      <c r="TFJ16" s="154"/>
      <c r="TFK16" s="154"/>
      <c r="TFL16" s="154"/>
      <c r="TFM16" s="154"/>
      <c r="TFN16" s="154"/>
      <c r="TFO16" s="154"/>
      <c r="TFP16" s="154"/>
      <c r="TFQ16" s="154"/>
      <c r="TFR16" s="154"/>
      <c r="TFS16" s="154"/>
      <c r="TFT16" s="154"/>
      <c r="TFU16" s="154"/>
      <c r="TFV16" s="154"/>
      <c r="TFW16" s="154"/>
      <c r="TFX16" s="154"/>
      <c r="TFY16" s="154"/>
      <c r="TFZ16" s="154"/>
      <c r="TGA16" s="154"/>
      <c r="TGB16" s="154"/>
      <c r="TGC16" s="154"/>
      <c r="TGD16" s="154"/>
      <c r="TGE16" s="154"/>
      <c r="TGF16" s="154"/>
      <c r="TGG16" s="154"/>
      <c r="TGH16" s="154"/>
      <c r="TGI16" s="154"/>
      <c r="TGJ16" s="154"/>
      <c r="TGK16" s="154"/>
      <c r="TGL16" s="154"/>
      <c r="TGM16" s="154"/>
      <c r="TGN16" s="154"/>
      <c r="TGO16" s="154"/>
      <c r="TGP16" s="154"/>
      <c r="TGQ16" s="154"/>
      <c r="TGR16" s="154"/>
      <c r="TGS16" s="154"/>
      <c r="TGT16" s="154"/>
      <c r="TGU16" s="154"/>
      <c r="TGV16" s="154"/>
      <c r="TGW16" s="154"/>
      <c r="TGX16" s="154"/>
      <c r="TGY16" s="154"/>
      <c r="TGZ16" s="154"/>
      <c r="THA16" s="154"/>
      <c r="THB16" s="154"/>
      <c r="THC16" s="154"/>
      <c r="THD16" s="154"/>
      <c r="THE16" s="154"/>
      <c r="THF16" s="154"/>
      <c r="THG16" s="154"/>
      <c r="THH16" s="154"/>
      <c r="THI16" s="154"/>
      <c r="THJ16" s="154"/>
      <c r="THK16" s="154"/>
      <c r="THL16" s="154"/>
      <c r="THM16" s="154"/>
      <c r="THN16" s="154"/>
      <c r="THO16" s="154"/>
      <c r="THP16" s="154"/>
      <c r="THQ16" s="154"/>
      <c r="THR16" s="154"/>
      <c r="THS16" s="154"/>
      <c r="THT16" s="154"/>
      <c r="THU16" s="154"/>
      <c r="THV16" s="154"/>
      <c r="THW16" s="154"/>
      <c r="THX16" s="154"/>
      <c r="THY16" s="154"/>
      <c r="THZ16" s="154"/>
      <c r="TIA16" s="154"/>
      <c r="TIB16" s="154"/>
      <c r="TIC16" s="154"/>
      <c r="TID16" s="154"/>
      <c r="TIE16" s="154"/>
      <c r="TIF16" s="154"/>
      <c r="TIG16" s="154"/>
      <c r="TIH16" s="154"/>
      <c r="TII16" s="154"/>
      <c r="TIJ16" s="154"/>
      <c r="TIK16" s="154"/>
      <c r="TIL16" s="154"/>
      <c r="TIM16" s="154"/>
      <c r="TIN16" s="154"/>
      <c r="TIO16" s="154"/>
      <c r="TIP16" s="154"/>
      <c r="TIQ16" s="154"/>
      <c r="TIR16" s="154"/>
      <c r="TIS16" s="154"/>
      <c r="TIT16" s="154"/>
      <c r="TIU16" s="154"/>
      <c r="TIV16" s="154"/>
      <c r="TIW16" s="154"/>
      <c r="TIX16" s="154"/>
      <c r="TIY16" s="154"/>
      <c r="TIZ16" s="154"/>
      <c r="TJA16" s="154"/>
      <c r="TJB16" s="154"/>
      <c r="TJC16" s="154"/>
      <c r="TJD16" s="154"/>
      <c r="TJE16" s="154"/>
      <c r="TJF16" s="154"/>
      <c r="TJG16" s="154"/>
      <c r="TJH16" s="154"/>
      <c r="TJI16" s="154"/>
      <c r="TJJ16" s="154"/>
      <c r="TJK16" s="154"/>
      <c r="TJL16" s="154"/>
      <c r="TJM16" s="154"/>
      <c r="TJN16" s="154"/>
      <c r="TJO16" s="154"/>
      <c r="TJP16" s="154"/>
      <c r="TJQ16" s="154"/>
      <c r="TJR16" s="154"/>
      <c r="TJS16" s="154"/>
      <c r="TJT16" s="154"/>
      <c r="TJU16" s="154"/>
      <c r="TJV16" s="154"/>
      <c r="TJW16" s="154"/>
      <c r="TJX16" s="154"/>
      <c r="TJY16" s="154"/>
      <c r="TJZ16" s="154"/>
      <c r="TKA16" s="154"/>
      <c r="TKB16" s="154"/>
      <c r="TKC16" s="154"/>
      <c r="TKD16" s="154"/>
      <c r="TKE16" s="154"/>
      <c r="TKF16" s="154"/>
      <c r="TKG16" s="154"/>
      <c r="TKH16" s="154"/>
      <c r="TKI16" s="154"/>
      <c r="TKJ16" s="154"/>
      <c r="TKK16" s="154"/>
      <c r="TKL16" s="154"/>
      <c r="TKM16" s="154"/>
      <c r="TKN16" s="154"/>
      <c r="TKO16" s="154"/>
      <c r="TKP16" s="154"/>
      <c r="TKQ16" s="154"/>
      <c r="TKR16" s="154"/>
      <c r="TKS16" s="154"/>
      <c r="TKT16" s="154"/>
      <c r="TKU16" s="154"/>
      <c r="TKV16" s="154"/>
      <c r="TKW16" s="154"/>
      <c r="TKX16" s="154"/>
      <c r="TKY16" s="154"/>
      <c r="TKZ16" s="154"/>
      <c r="TLA16" s="154"/>
      <c r="TLB16" s="154"/>
      <c r="TLC16" s="154"/>
      <c r="TLD16" s="154"/>
      <c r="TLE16" s="154"/>
      <c r="TLF16" s="154"/>
      <c r="TLG16" s="154"/>
      <c r="TLH16" s="154"/>
      <c r="TLI16" s="154"/>
      <c r="TLJ16" s="154"/>
      <c r="TLK16" s="154"/>
      <c r="TLL16" s="154"/>
      <c r="TLM16" s="154"/>
      <c r="TLN16" s="154"/>
      <c r="TLO16" s="154"/>
      <c r="TLP16" s="154"/>
      <c r="TLQ16" s="154"/>
      <c r="TLR16" s="154"/>
      <c r="TLS16" s="154"/>
      <c r="TLT16" s="154"/>
      <c r="TLU16" s="154"/>
      <c r="TLV16" s="154"/>
      <c r="TLW16" s="154"/>
      <c r="TLX16" s="154"/>
      <c r="TLY16" s="154"/>
      <c r="TLZ16" s="154"/>
      <c r="TMA16" s="154"/>
      <c r="TMB16" s="154"/>
      <c r="TMC16" s="154"/>
      <c r="TMD16" s="154"/>
      <c r="TME16" s="154"/>
      <c r="TMF16" s="154"/>
      <c r="TMG16" s="154"/>
      <c r="TMH16" s="154"/>
      <c r="TMI16" s="154"/>
      <c r="TMJ16" s="154"/>
      <c r="TMK16" s="154"/>
      <c r="TML16" s="154"/>
      <c r="TMM16" s="154"/>
      <c r="TMN16" s="154"/>
      <c r="TMO16" s="154"/>
      <c r="TMP16" s="154"/>
      <c r="TMQ16" s="154"/>
      <c r="TMR16" s="154"/>
      <c r="TMS16" s="154"/>
      <c r="TMT16" s="154"/>
      <c r="TMU16" s="154"/>
      <c r="TMV16" s="154"/>
      <c r="TMW16" s="154"/>
      <c r="TMX16" s="154"/>
      <c r="TMY16" s="154"/>
      <c r="TMZ16" s="154"/>
      <c r="TNA16" s="154"/>
      <c r="TNB16" s="154"/>
      <c r="TNC16" s="154"/>
      <c r="TND16" s="154"/>
      <c r="TNE16" s="154"/>
      <c r="TNF16" s="154"/>
      <c r="TNG16" s="154"/>
      <c r="TNH16" s="154"/>
      <c r="TNI16" s="154"/>
      <c r="TNJ16" s="154"/>
      <c r="TNK16" s="154"/>
      <c r="TNL16" s="154"/>
      <c r="TNM16" s="154"/>
      <c r="TNN16" s="154"/>
      <c r="TNO16" s="154"/>
      <c r="TNP16" s="154"/>
      <c r="TNQ16" s="154"/>
      <c r="TNR16" s="154"/>
      <c r="TNS16" s="154"/>
      <c r="TNT16" s="154"/>
      <c r="TNU16" s="154"/>
      <c r="TNV16" s="154"/>
      <c r="TNW16" s="154"/>
      <c r="TNX16" s="154"/>
      <c r="TNY16" s="154"/>
      <c r="TNZ16" s="154"/>
      <c r="TOA16" s="154"/>
      <c r="TOB16" s="154"/>
      <c r="TOC16" s="154"/>
      <c r="TOD16" s="154"/>
      <c r="TOE16" s="154"/>
      <c r="TOF16" s="154"/>
      <c r="TOG16" s="154"/>
      <c r="TOH16" s="154"/>
      <c r="TOI16" s="154"/>
      <c r="TOJ16" s="154"/>
      <c r="TOK16" s="154"/>
      <c r="TOL16" s="154"/>
      <c r="TOM16" s="154"/>
      <c r="TON16" s="154"/>
      <c r="TOO16" s="154"/>
      <c r="TOP16" s="154"/>
      <c r="TOQ16" s="154"/>
      <c r="TOR16" s="154"/>
      <c r="TOS16" s="154"/>
      <c r="TOT16" s="154"/>
      <c r="TOU16" s="154"/>
      <c r="TOV16" s="154"/>
      <c r="TOW16" s="154"/>
      <c r="TOX16" s="154"/>
      <c r="TOY16" s="154"/>
      <c r="TOZ16" s="154"/>
      <c r="TPA16" s="154"/>
      <c r="TPB16" s="154"/>
      <c r="TPC16" s="154"/>
      <c r="TPD16" s="154"/>
      <c r="TPE16" s="154"/>
      <c r="TPF16" s="154"/>
      <c r="TPG16" s="154"/>
      <c r="TPH16" s="154"/>
      <c r="TPI16" s="154"/>
      <c r="TPJ16" s="154"/>
      <c r="TPK16" s="154"/>
      <c r="TPL16" s="154"/>
      <c r="TPM16" s="154"/>
      <c r="TPN16" s="154"/>
      <c r="TPO16" s="154"/>
      <c r="TPP16" s="154"/>
      <c r="TPQ16" s="154"/>
      <c r="TPR16" s="154"/>
      <c r="TPS16" s="154"/>
      <c r="TPT16" s="154"/>
      <c r="TPU16" s="154"/>
      <c r="TPV16" s="154"/>
      <c r="TPW16" s="154"/>
      <c r="TPX16" s="154"/>
      <c r="TPY16" s="154"/>
      <c r="TPZ16" s="154"/>
      <c r="TQA16" s="154"/>
      <c r="TQB16" s="154"/>
      <c r="TQC16" s="154"/>
      <c r="TQD16" s="154"/>
      <c r="TQE16" s="154"/>
      <c r="TQF16" s="154"/>
      <c r="TQG16" s="154"/>
      <c r="TQH16" s="154"/>
      <c r="TQI16" s="154"/>
      <c r="TQJ16" s="154"/>
      <c r="TQK16" s="154"/>
      <c r="TQL16" s="154"/>
      <c r="TQM16" s="154"/>
      <c r="TQN16" s="154"/>
      <c r="TQO16" s="154"/>
      <c r="TQP16" s="154"/>
      <c r="TQQ16" s="154"/>
      <c r="TQR16" s="154"/>
      <c r="TQS16" s="154"/>
      <c r="TQT16" s="154"/>
      <c r="TQU16" s="154"/>
      <c r="TQV16" s="154"/>
      <c r="TQW16" s="154"/>
      <c r="TQX16" s="154"/>
      <c r="TQY16" s="154"/>
      <c r="TQZ16" s="154"/>
      <c r="TRA16" s="154"/>
      <c r="TRB16" s="154"/>
      <c r="TRC16" s="154"/>
      <c r="TRD16" s="154"/>
      <c r="TRE16" s="154"/>
      <c r="TRF16" s="154"/>
      <c r="TRG16" s="154"/>
      <c r="TRH16" s="154"/>
      <c r="TRI16" s="154"/>
      <c r="TRJ16" s="154"/>
      <c r="TRK16" s="154"/>
      <c r="TRL16" s="154"/>
      <c r="TRM16" s="154"/>
      <c r="TRN16" s="154"/>
      <c r="TRO16" s="154"/>
      <c r="TRP16" s="154"/>
      <c r="TRQ16" s="154"/>
      <c r="TRR16" s="154"/>
      <c r="TRS16" s="154"/>
      <c r="TRT16" s="154"/>
      <c r="TRU16" s="154"/>
      <c r="TRV16" s="154"/>
      <c r="TRW16" s="154"/>
      <c r="TRX16" s="154"/>
      <c r="TRY16" s="154"/>
      <c r="TRZ16" s="154"/>
      <c r="TSA16" s="154"/>
      <c r="TSB16" s="154"/>
      <c r="TSC16" s="154"/>
      <c r="TSD16" s="154"/>
      <c r="TSE16" s="154"/>
      <c r="TSF16" s="154"/>
      <c r="TSG16" s="154"/>
      <c r="TSH16" s="154"/>
      <c r="TSI16" s="154"/>
      <c r="TSJ16" s="154"/>
      <c r="TSK16" s="154"/>
      <c r="TSL16" s="154"/>
      <c r="TSM16" s="154"/>
      <c r="TSN16" s="154"/>
      <c r="TSO16" s="154"/>
      <c r="TSP16" s="154"/>
      <c r="TSQ16" s="154"/>
      <c r="TSR16" s="154"/>
      <c r="TSS16" s="154"/>
      <c r="TST16" s="154"/>
      <c r="TSU16" s="154"/>
      <c r="TSV16" s="154"/>
      <c r="TSW16" s="154"/>
      <c r="TSX16" s="154"/>
      <c r="TSY16" s="154"/>
      <c r="TSZ16" s="154"/>
      <c r="TTA16" s="154"/>
      <c r="TTB16" s="154"/>
      <c r="TTC16" s="154"/>
      <c r="TTD16" s="154"/>
      <c r="TTE16" s="154"/>
      <c r="TTF16" s="154"/>
      <c r="TTG16" s="154"/>
      <c r="TTH16" s="154"/>
      <c r="TTI16" s="154"/>
      <c r="TTJ16" s="154"/>
      <c r="TTK16" s="154"/>
      <c r="TTL16" s="154"/>
      <c r="TTM16" s="154"/>
      <c r="TTN16" s="154"/>
      <c r="TTO16" s="154"/>
      <c r="TTP16" s="154"/>
      <c r="TTQ16" s="154"/>
      <c r="TTR16" s="154"/>
      <c r="TTS16" s="154"/>
      <c r="TTT16" s="154"/>
      <c r="TTU16" s="154"/>
      <c r="TTV16" s="154"/>
      <c r="TTW16" s="154"/>
      <c r="TTX16" s="154"/>
      <c r="TTY16" s="154"/>
      <c r="TTZ16" s="154"/>
      <c r="TUA16" s="154"/>
      <c r="TUB16" s="154"/>
      <c r="TUC16" s="154"/>
      <c r="TUD16" s="154"/>
      <c r="TUE16" s="154"/>
      <c r="TUF16" s="154"/>
      <c r="TUG16" s="154"/>
      <c r="TUH16" s="154"/>
      <c r="TUI16" s="154"/>
      <c r="TUJ16" s="154"/>
      <c r="TUK16" s="154"/>
      <c r="TUL16" s="154"/>
      <c r="TUM16" s="154"/>
      <c r="TUN16" s="154"/>
      <c r="TUO16" s="154"/>
      <c r="TUP16" s="154"/>
      <c r="TUQ16" s="154"/>
      <c r="TUR16" s="154"/>
      <c r="TUS16" s="154"/>
      <c r="TUT16" s="154"/>
      <c r="TUU16" s="154"/>
      <c r="TUV16" s="154"/>
      <c r="TUW16" s="154"/>
      <c r="TUX16" s="154"/>
      <c r="TUY16" s="154"/>
      <c r="TUZ16" s="154"/>
      <c r="TVA16" s="154"/>
      <c r="TVB16" s="154"/>
      <c r="TVC16" s="154"/>
      <c r="TVD16" s="154"/>
      <c r="TVE16" s="154"/>
      <c r="TVF16" s="154"/>
      <c r="TVG16" s="154"/>
      <c r="TVH16" s="154"/>
      <c r="TVI16" s="154"/>
      <c r="TVJ16" s="154"/>
      <c r="TVK16" s="154"/>
      <c r="TVL16" s="154"/>
      <c r="TVM16" s="154"/>
      <c r="TVN16" s="154"/>
      <c r="TVO16" s="154"/>
      <c r="TVP16" s="154"/>
      <c r="TVQ16" s="154"/>
      <c r="TVR16" s="154"/>
      <c r="TVS16" s="154"/>
      <c r="TVT16" s="154"/>
      <c r="TVU16" s="154"/>
      <c r="TVV16" s="154"/>
      <c r="TVW16" s="154"/>
      <c r="TVX16" s="154"/>
      <c r="TVY16" s="154"/>
      <c r="TVZ16" s="154"/>
      <c r="TWA16" s="154"/>
      <c r="TWB16" s="154"/>
      <c r="TWC16" s="154"/>
      <c r="TWD16" s="154"/>
      <c r="TWE16" s="154"/>
      <c r="TWF16" s="154"/>
      <c r="TWG16" s="154"/>
      <c r="TWH16" s="154"/>
      <c r="TWI16" s="154"/>
      <c r="TWJ16" s="154"/>
      <c r="TWK16" s="154"/>
      <c r="TWL16" s="154"/>
      <c r="TWM16" s="154"/>
      <c r="TWN16" s="154"/>
      <c r="TWO16" s="154"/>
      <c r="TWP16" s="154"/>
      <c r="TWQ16" s="154"/>
      <c r="TWR16" s="154"/>
      <c r="TWS16" s="154"/>
      <c r="TWT16" s="154"/>
      <c r="TWU16" s="154"/>
      <c r="TWV16" s="154"/>
      <c r="TWW16" s="154"/>
      <c r="TWX16" s="154"/>
      <c r="TWY16" s="154"/>
      <c r="TWZ16" s="154"/>
      <c r="TXA16" s="154"/>
      <c r="TXB16" s="154"/>
      <c r="TXC16" s="154"/>
      <c r="TXD16" s="154"/>
      <c r="TXE16" s="154"/>
      <c r="TXF16" s="154"/>
      <c r="TXG16" s="154"/>
      <c r="TXH16" s="154"/>
      <c r="TXI16" s="154"/>
      <c r="TXJ16" s="154"/>
      <c r="TXK16" s="154"/>
      <c r="TXL16" s="154"/>
      <c r="TXM16" s="154"/>
      <c r="TXN16" s="154"/>
      <c r="TXO16" s="154"/>
      <c r="TXP16" s="154"/>
      <c r="TXQ16" s="154"/>
      <c r="TXR16" s="154"/>
      <c r="TXS16" s="154"/>
      <c r="TXT16" s="154"/>
      <c r="TXU16" s="154"/>
      <c r="TXV16" s="154"/>
      <c r="TXW16" s="154"/>
      <c r="TXX16" s="154"/>
      <c r="TXY16" s="154"/>
      <c r="TXZ16" s="154"/>
      <c r="TYA16" s="154"/>
      <c r="TYB16" s="154"/>
      <c r="TYC16" s="154"/>
      <c r="TYD16" s="154"/>
      <c r="TYE16" s="154"/>
      <c r="TYF16" s="154"/>
      <c r="TYG16" s="154"/>
      <c r="TYH16" s="154"/>
      <c r="TYI16" s="154"/>
      <c r="TYJ16" s="154"/>
      <c r="TYK16" s="154"/>
      <c r="TYL16" s="154"/>
      <c r="TYM16" s="154"/>
      <c r="TYN16" s="154"/>
      <c r="TYO16" s="154"/>
      <c r="TYP16" s="154"/>
      <c r="TYQ16" s="154"/>
      <c r="TYR16" s="154"/>
      <c r="TYS16" s="154"/>
      <c r="TYT16" s="154"/>
      <c r="TYU16" s="154"/>
      <c r="TYV16" s="154"/>
      <c r="TYW16" s="154"/>
      <c r="TYX16" s="154"/>
      <c r="TYY16" s="154"/>
      <c r="TYZ16" s="154"/>
      <c r="TZA16" s="154"/>
      <c r="TZB16" s="154"/>
      <c r="TZC16" s="154"/>
      <c r="TZD16" s="154"/>
      <c r="TZE16" s="154"/>
      <c r="TZF16" s="154"/>
      <c r="TZG16" s="154"/>
      <c r="TZH16" s="154"/>
      <c r="TZI16" s="154"/>
      <c r="TZJ16" s="154"/>
      <c r="TZK16" s="154"/>
      <c r="TZL16" s="154"/>
      <c r="TZM16" s="154"/>
      <c r="TZN16" s="154"/>
      <c r="TZO16" s="154"/>
      <c r="TZP16" s="154"/>
      <c r="TZQ16" s="154"/>
      <c r="TZR16" s="154"/>
      <c r="TZS16" s="154"/>
      <c r="TZT16" s="154"/>
      <c r="TZU16" s="154"/>
      <c r="TZV16" s="154"/>
      <c r="TZW16" s="154"/>
      <c r="TZX16" s="154"/>
      <c r="TZY16" s="154"/>
      <c r="TZZ16" s="154"/>
      <c r="UAA16" s="154"/>
      <c r="UAB16" s="154"/>
      <c r="UAC16" s="154"/>
      <c r="UAD16" s="154"/>
      <c r="UAE16" s="154"/>
      <c r="UAF16" s="154"/>
      <c r="UAG16" s="154"/>
      <c r="UAH16" s="154"/>
      <c r="UAI16" s="154"/>
      <c r="UAJ16" s="154"/>
      <c r="UAK16" s="154"/>
      <c r="UAL16" s="154"/>
      <c r="UAM16" s="154"/>
      <c r="UAN16" s="154"/>
      <c r="UAO16" s="154"/>
      <c r="UAP16" s="154"/>
      <c r="UAQ16" s="154"/>
      <c r="UAR16" s="154"/>
      <c r="UAS16" s="154"/>
      <c r="UAT16" s="154"/>
      <c r="UAU16" s="154"/>
      <c r="UAV16" s="154"/>
      <c r="UAW16" s="154"/>
      <c r="UAX16" s="154"/>
      <c r="UAY16" s="154"/>
      <c r="UAZ16" s="154"/>
      <c r="UBA16" s="154"/>
      <c r="UBB16" s="154"/>
      <c r="UBC16" s="154"/>
      <c r="UBD16" s="154"/>
      <c r="UBE16" s="154"/>
      <c r="UBF16" s="154"/>
      <c r="UBG16" s="154"/>
      <c r="UBH16" s="154"/>
      <c r="UBI16" s="154"/>
      <c r="UBJ16" s="154"/>
      <c r="UBK16" s="154"/>
      <c r="UBL16" s="154"/>
      <c r="UBM16" s="154"/>
      <c r="UBN16" s="154"/>
      <c r="UBO16" s="154"/>
      <c r="UBP16" s="154"/>
      <c r="UBQ16" s="154"/>
      <c r="UBR16" s="154"/>
      <c r="UBS16" s="154"/>
      <c r="UBT16" s="154"/>
      <c r="UBU16" s="154"/>
      <c r="UBV16" s="154"/>
      <c r="UBW16" s="154"/>
      <c r="UBX16" s="154"/>
      <c r="UBY16" s="154"/>
      <c r="UBZ16" s="154"/>
      <c r="UCA16" s="154"/>
      <c r="UCB16" s="154"/>
      <c r="UCC16" s="154"/>
      <c r="UCD16" s="154"/>
      <c r="UCE16" s="154"/>
      <c r="UCF16" s="154"/>
      <c r="UCG16" s="154"/>
      <c r="UCH16" s="154"/>
      <c r="UCI16" s="154"/>
      <c r="UCJ16" s="154"/>
      <c r="UCK16" s="154"/>
      <c r="UCL16" s="154"/>
      <c r="UCM16" s="154"/>
      <c r="UCN16" s="154"/>
      <c r="UCO16" s="154"/>
      <c r="UCP16" s="154"/>
      <c r="UCQ16" s="154"/>
      <c r="UCR16" s="154"/>
      <c r="UCS16" s="154"/>
      <c r="UCT16" s="154"/>
      <c r="UCU16" s="154"/>
      <c r="UCV16" s="154"/>
      <c r="UCW16" s="154"/>
      <c r="UCX16" s="154"/>
      <c r="UCY16" s="154"/>
      <c r="UCZ16" s="154"/>
      <c r="UDA16" s="154"/>
      <c r="UDB16" s="154"/>
      <c r="UDC16" s="154"/>
      <c r="UDD16" s="154"/>
      <c r="UDE16" s="154"/>
      <c r="UDF16" s="154"/>
      <c r="UDG16" s="154"/>
      <c r="UDH16" s="154"/>
      <c r="UDI16" s="154"/>
      <c r="UDJ16" s="154"/>
      <c r="UDK16" s="154"/>
      <c r="UDL16" s="154"/>
      <c r="UDM16" s="154"/>
      <c r="UDN16" s="154"/>
      <c r="UDO16" s="154"/>
      <c r="UDP16" s="154"/>
      <c r="UDQ16" s="154"/>
      <c r="UDR16" s="154"/>
      <c r="UDS16" s="154"/>
      <c r="UDT16" s="154"/>
      <c r="UDU16" s="154"/>
      <c r="UDV16" s="154"/>
      <c r="UDW16" s="154"/>
      <c r="UDX16" s="154"/>
      <c r="UDY16" s="154"/>
      <c r="UDZ16" s="154"/>
      <c r="UEA16" s="154"/>
      <c r="UEB16" s="154"/>
      <c r="UEC16" s="154"/>
      <c r="UED16" s="154"/>
      <c r="UEE16" s="154"/>
      <c r="UEF16" s="154"/>
      <c r="UEG16" s="154"/>
      <c r="UEH16" s="154"/>
      <c r="UEI16" s="154"/>
      <c r="UEJ16" s="154"/>
      <c r="UEK16" s="154"/>
      <c r="UEL16" s="154"/>
      <c r="UEM16" s="154"/>
      <c r="UEN16" s="154"/>
      <c r="UEO16" s="154"/>
      <c r="UEP16" s="154"/>
      <c r="UEQ16" s="154"/>
      <c r="UER16" s="154"/>
      <c r="UES16" s="154"/>
      <c r="UET16" s="154"/>
      <c r="UEU16" s="154"/>
      <c r="UEV16" s="154"/>
      <c r="UEW16" s="154"/>
      <c r="UEX16" s="154"/>
      <c r="UEY16" s="154"/>
      <c r="UEZ16" s="154"/>
      <c r="UFA16" s="154"/>
      <c r="UFB16" s="154"/>
      <c r="UFC16" s="154"/>
      <c r="UFD16" s="154"/>
      <c r="UFE16" s="154"/>
      <c r="UFF16" s="154"/>
      <c r="UFG16" s="154"/>
      <c r="UFH16" s="154"/>
      <c r="UFI16" s="154"/>
      <c r="UFJ16" s="154"/>
      <c r="UFK16" s="154"/>
      <c r="UFL16" s="154"/>
      <c r="UFM16" s="154"/>
      <c r="UFN16" s="154"/>
      <c r="UFO16" s="154"/>
      <c r="UFP16" s="154"/>
      <c r="UFQ16" s="154"/>
      <c r="UFR16" s="154"/>
      <c r="UFS16" s="154"/>
      <c r="UFT16" s="154"/>
      <c r="UFU16" s="154"/>
      <c r="UFV16" s="154"/>
      <c r="UFW16" s="154"/>
      <c r="UFX16" s="154"/>
      <c r="UFY16" s="154"/>
      <c r="UFZ16" s="154"/>
      <c r="UGA16" s="154"/>
      <c r="UGB16" s="154"/>
      <c r="UGC16" s="154"/>
      <c r="UGD16" s="154"/>
      <c r="UGE16" s="154"/>
      <c r="UGF16" s="154"/>
      <c r="UGG16" s="154"/>
      <c r="UGH16" s="154"/>
      <c r="UGI16" s="154"/>
      <c r="UGJ16" s="154"/>
      <c r="UGK16" s="154"/>
      <c r="UGL16" s="154"/>
      <c r="UGM16" s="154"/>
      <c r="UGN16" s="154"/>
      <c r="UGO16" s="154"/>
      <c r="UGP16" s="154"/>
      <c r="UGQ16" s="154"/>
      <c r="UGR16" s="154"/>
      <c r="UGS16" s="154"/>
      <c r="UGT16" s="154"/>
      <c r="UGU16" s="154"/>
      <c r="UGV16" s="154"/>
      <c r="UGW16" s="154"/>
      <c r="UGX16" s="154"/>
      <c r="UGY16" s="154"/>
      <c r="UGZ16" s="154"/>
      <c r="UHA16" s="154"/>
      <c r="UHB16" s="154"/>
      <c r="UHC16" s="154"/>
      <c r="UHD16" s="154"/>
      <c r="UHE16" s="154"/>
      <c r="UHF16" s="154"/>
      <c r="UHG16" s="154"/>
      <c r="UHH16" s="154"/>
      <c r="UHI16" s="154"/>
      <c r="UHJ16" s="154"/>
      <c r="UHK16" s="154"/>
      <c r="UHL16" s="154"/>
      <c r="UHM16" s="154"/>
      <c r="UHN16" s="154"/>
      <c r="UHO16" s="154"/>
      <c r="UHP16" s="154"/>
      <c r="UHQ16" s="154"/>
      <c r="UHR16" s="154"/>
      <c r="UHS16" s="154"/>
      <c r="UHT16" s="154"/>
      <c r="UHU16" s="154"/>
      <c r="UHV16" s="154"/>
      <c r="UHW16" s="154"/>
      <c r="UHX16" s="154"/>
      <c r="UHY16" s="154"/>
      <c r="UHZ16" s="154"/>
      <c r="UIA16" s="154"/>
      <c r="UIB16" s="154"/>
      <c r="UIC16" s="154"/>
      <c r="UID16" s="154"/>
      <c r="UIE16" s="154"/>
      <c r="UIF16" s="154"/>
      <c r="UIG16" s="154"/>
      <c r="UIH16" s="154"/>
      <c r="UII16" s="154"/>
      <c r="UIJ16" s="154"/>
      <c r="UIK16" s="154"/>
      <c r="UIL16" s="154"/>
      <c r="UIM16" s="154"/>
      <c r="UIN16" s="154"/>
      <c r="UIO16" s="154"/>
      <c r="UIP16" s="154"/>
      <c r="UIQ16" s="154"/>
      <c r="UIR16" s="154"/>
      <c r="UIS16" s="154"/>
      <c r="UIT16" s="154"/>
      <c r="UIU16" s="154"/>
      <c r="UIV16" s="154"/>
      <c r="UIW16" s="154"/>
      <c r="UIX16" s="154"/>
      <c r="UIY16" s="154"/>
      <c r="UIZ16" s="154"/>
      <c r="UJA16" s="154"/>
      <c r="UJB16" s="154"/>
      <c r="UJC16" s="154"/>
      <c r="UJD16" s="154"/>
      <c r="UJE16" s="154"/>
      <c r="UJF16" s="154"/>
      <c r="UJG16" s="154"/>
      <c r="UJH16" s="154"/>
      <c r="UJI16" s="154"/>
      <c r="UJJ16" s="154"/>
      <c r="UJK16" s="154"/>
      <c r="UJL16" s="154"/>
      <c r="UJM16" s="154"/>
      <c r="UJN16" s="154"/>
      <c r="UJO16" s="154"/>
      <c r="UJP16" s="154"/>
      <c r="UJQ16" s="154"/>
      <c r="UJR16" s="154"/>
      <c r="UJS16" s="154"/>
      <c r="UJT16" s="154"/>
      <c r="UJU16" s="154"/>
      <c r="UJV16" s="154"/>
      <c r="UJW16" s="154"/>
      <c r="UJX16" s="154"/>
      <c r="UJY16" s="154"/>
      <c r="UJZ16" s="154"/>
      <c r="UKA16" s="154"/>
      <c r="UKB16" s="154"/>
      <c r="UKC16" s="154"/>
      <c r="UKD16" s="154"/>
      <c r="UKE16" s="154"/>
      <c r="UKF16" s="154"/>
      <c r="UKG16" s="154"/>
      <c r="UKH16" s="154"/>
      <c r="UKI16" s="154"/>
      <c r="UKJ16" s="154"/>
      <c r="UKK16" s="154"/>
      <c r="UKL16" s="154"/>
      <c r="UKM16" s="154"/>
      <c r="UKN16" s="154"/>
      <c r="UKO16" s="154"/>
      <c r="UKP16" s="154"/>
      <c r="UKQ16" s="154"/>
      <c r="UKR16" s="154"/>
      <c r="UKS16" s="154"/>
      <c r="UKT16" s="154"/>
      <c r="UKU16" s="154"/>
      <c r="UKV16" s="154"/>
      <c r="UKW16" s="154"/>
      <c r="UKX16" s="154"/>
      <c r="UKY16" s="154"/>
      <c r="UKZ16" s="154"/>
      <c r="ULA16" s="154"/>
      <c r="ULB16" s="154"/>
      <c r="ULC16" s="154"/>
      <c r="ULD16" s="154"/>
      <c r="ULE16" s="154"/>
      <c r="ULF16" s="154"/>
      <c r="ULG16" s="154"/>
      <c r="ULH16" s="154"/>
      <c r="ULI16" s="154"/>
      <c r="ULJ16" s="154"/>
      <c r="ULK16" s="154"/>
      <c r="ULL16" s="154"/>
      <c r="ULM16" s="154"/>
      <c r="ULN16" s="154"/>
      <c r="ULO16" s="154"/>
      <c r="ULP16" s="154"/>
      <c r="ULQ16" s="154"/>
      <c r="ULR16" s="154"/>
      <c r="ULS16" s="154"/>
      <c r="ULT16" s="154"/>
      <c r="ULU16" s="154"/>
      <c r="ULV16" s="154"/>
      <c r="ULW16" s="154"/>
      <c r="ULX16" s="154"/>
      <c r="ULY16" s="154"/>
      <c r="ULZ16" s="154"/>
      <c r="UMA16" s="154"/>
      <c r="UMB16" s="154"/>
      <c r="UMC16" s="154"/>
      <c r="UMD16" s="154"/>
      <c r="UME16" s="154"/>
      <c r="UMF16" s="154"/>
      <c r="UMG16" s="154"/>
      <c r="UMH16" s="154"/>
      <c r="UMI16" s="154"/>
      <c r="UMJ16" s="154"/>
      <c r="UMK16" s="154"/>
      <c r="UML16" s="154"/>
      <c r="UMM16" s="154"/>
      <c r="UMN16" s="154"/>
      <c r="UMO16" s="154"/>
      <c r="UMP16" s="154"/>
      <c r="UMQ16" s="154"/>
      <c r="UMR16" s="154"/>
      <c r="UMS16" s="154"/>
      <c r="UMT16" s="154"/>
      <c r="UMU16" s="154"/>
      <c r="UMV16" s="154"/>
      <c r="UMW16" s="154"/>
      <c r="UMX16" s="154"/>
      <c r="UMY16" s="154"/>
      <c r="UMZ16" s="154"/>
      <c r="UNA16" s="154"/>
      <c r="UNB16" s="154"/>
      <c r="UNC16" s="154"/>
      <c r="UND16" s="154"/>
      <c r="UNE16" s="154"/>
      <c r="UNF16" s="154"/>
      <c r="UNG16" s="154"/>
      <c r="UNH16" s="154"/>
      <c r="UNI16" s="154"/>
      <c r="UNJ16" s="154"/>
      <c r="UNK16" s="154"/>
      <c r="UNL16" s="154"/>
      <c r="UNM16" s="154"/>
      <c r="UNN16" s="154"/>
      <c r="UNO16" s="154"/>
      <c r="UNP16" s="154"/>
      <c r="UNQ16" s="154"/>
      <c r="UNR16" s="154"/>
      <c r="UNS16" s="154"/>
      <c r="UNT16" s="154"/>
      <c r="UNU16" s="154"/>
      <c r="UNV16" s="154"/>
      <c r="UNW16" s="154"/>
      <c r="UNX16" s="154"/>
      <c r="UNY16" s="154"/>
      <c r="UNZ16" s="154"/>
      <c r="UOA16" s="154"/>
      <c r="UOB16" s="154"/>
      <c r="UOC16" s="154"/>
      <c r="UOD16" s="154"/>
      <c r="UOE16" s="154"/>
      <c r="UOF16" s="154"/>
      <c r="UOG16" s="154"/>
      <c r="UOH16" s="154"/>
      <c r="UOI16" s="154"/>
      <c r="UOJ16" s="154"/>
      <c r="UOK16" s="154"/>
      <c r="UOL16" s="154"/>
      <c r="UOM16" s="154"/>
      <c r="UON16" s="154"/>
      <c r="UOO16" s="154"/>
      <c r="UOP16" s="154"/>
      <c r="UOQ16" s="154"/>
      <c r="UOR16" s="154"/>
      <c r="UOS16" s="154"/>
      <c r="UOT16" s="154"/>
      <c r="UOU16" s="154"/>
      <c r="UOV16" s="154"/>
      <c r="UOW16" s="154"/>
      <c r="UOX16" s="154"/>
      <c r="UOY16" s="154"/>
      <c r="UOZ16" s="154"/>
      <c r="UPA16" s="154"/>
      <c r="UPB16" s="154"/>
      <c r="UPC16" s="154"/>
      <c r="UPD16" s="154"/>
      <c r="UPE16" s="154"/>
      <c r="UPF16" s="154"/>
      <c r="UPG16" s="154"/>
      <c r="UPH16" s="154"/>
      <c r="UPI16" s="154"/>
      <c r="UPJ16" s="154"/>
      <c r="UPK16" s="154"/>
      <c r="UPL16" s="154"/>
      <c r="UPM16" s="154"/>
      <c r="UPN16" s="154"/>
      <c r="UPO16" s="154"/>
      <c r="UPP16" s="154"/>
      <c r="UPQ16" s="154"/>
      <c r="UPR16" s="154"/>
      <c r="UPS16" s="154"/>
      <c r="UPT16" s="154"/>
      <c r="UPU16" s="154"/>
      <c r="UPV16" s="154"/>
      <c r="UPW16" s="154"/>
      <c r="UPX16" s="154"/>
      <c r="UPY16" s="154"/>
      <c r="UPZ16" s="154"/>
      <c r="UQA16" s="154"/>
      <c r="UQB16" s="154"/>
      <c r="UQC16" s="154"/>
      <c r="UQD16" s="154"/>
      <c r="UQE16" s="154"/>
      <c r="UQF16" s="154"/>
      <c r="UQG16" s="154"/>
      <c r="UQH16" s="154"/>
      <c r="UQI16" s="154"/>
      <c r="UQJ16" s="154"/>
      <c r="UQK16" s="154"/>
      <c r="UQL16" s="154"/>
      <c r="UQM16" s="154"/>
      <c r="UQN16" s="154"/>
      <c r="UQO16" s="154"/>
      <c r="UQP16" s="154"/>
      <c r="UQQ16" s="154"/>
      <c r="UQR16" s="154"/>
      <c r="UQS16" s="154"/>
      <c r="UQT16" s="154"/>
      <c r="UQU16" s="154"/>
      <c r="UQV16" s="154"/>
      <c r="UQW16" s="154"/>
      <c r="UQX16" s="154"/>
      <c r="UQY16" s="154"/>
      <c r="UQZ16" s="154"/>
      <c r="URA16" s="154"/>
      <c r="URB16" s="154"/>
      <c r="URC16" s="154"/>
      <c r="URD16" s="154"/>
      <c r="URE16" s="154"/>
      <c r="URF16" s="154"/>
      <c r="URG16" s="154"/>
      <c r="URH16" s="154"/>
      <c r="URI16" s="154"/>
      <c r="URJ16" s="154"/>
      <c r="URK16" s="154"/>
      <c r="URL16" s="154"/>
      <c r="URM16" s="154"/>
      <c r="URN16" s="154"/>
      <c r="URO16" s="154"/>
      <c r="URP16" s="154"/>
      <c r="URQ16" s="154"/>
      <c r="URR16" s="154"/>
      <c r="URS16" s="154"/>
      <c r="URT16" s="154"/>
      <c r="URU16" s="154"/>
      <c r="URV16" s="154"/>
      <c r="URW16" s="154"/>
      <c r="URX16" s="154"/>
      <c r="URY16" s="154"/>
      <c r="URZ16" s="154"/>
      <c r="USA16" s="154"/>
      <c r="USB16" s="154"/>
      <c r="USC16" s="154"/>
      <c r="USD16" s="154"/>
      <c r="USE16" s="154"/>
      <c r="USF16" s="154"/>
      <c r="USG16" s="154"/>
      <c r="USH16" s="154"/>
      <c r="USI16" s="154"/>
      <c r="USJ16" s="154"/>
      <c r="USK16" s="154"/>
      <c r="USL16" s="154"/>
      <c r="USM16" s="154"/>
      <c r="USN16" s="154"/>
      <c r="USO16" s="154"/>
      <c r="USP16" s="154"/>
      <c r="USQ16" s="154"/>
      <c r="USR16" s="154"/>
      <c r="USS16" s="154"/>
      <c r="UST16" s="154"/>
      <c r="USU16" s="154"/>
      <c r="USV16" s="154"/>
      <c r="USW16" s="154"/>
      <c r="USX16" s="154"/>
      <c r="USY16" s="154"/>
      <c r="USZ16" s="154"/>
      <c r="UTA16" s="154"/>
      <c r="UTB16" s="154"/>
      <c r="UTC16" s="154"/>
      <c r="UTD16" s="154"/>
      <c r="UTE16" s="154"/>
      <c r="UTF16" s="154"/>
      <c r="UTG16" s="154"/>
      <c r="UTH16" s="154"/>
      <c r="UTI16" s="154"/>
      <c r="UTJ16" s="154"/>
      <c r="UTK16" s="154"/>
      <c r="UTL16" s="154"/>
      <c r="UTM16" s="154"/>
      <c r="UTN16" s="154"/>
      <c r="UTO16" s="154"/>
      <c r="UTP16" s="154"/>
      <c r="UTQ16" s="154"/>
      <c r="UTR16" s="154"/>
      <c r="UTS16" s="154"/>
      <c r="UTT16" s="154"/>
      <c r="UTU16" s="154"/>
      <c r="UTV16" s="154"/>
      <c r="UTW16" s="154"/>
      <c r="UTX16" s="154"/>
      <c r="UTY16" s="154"/>
      <c r="UTZ16" s="154"/>
      <c r="UUA16" s="154"/>
      <c r="UUB16" s="154"/>
      <c r="UUC16" s="154"/>
      <c r="UUD16" s="154"/>
      <c r="UUE16" s="154"/>
      <c r="UUF16" s="154"/>
      <c r="UUG16" s="154"/>
      <c r="UUH16" s="154"/>
      <c r="UUI16" s="154"/>
      <c r="UUJ16" s="154"/>
      <c r="UUK16" s="154"/>
      <c r="UUL16" s="154"/>
      <c r="UUM16" s="154"/>
      <c r="UUN16" s="154"/>
      <c r="UUO16" s="154"/>
      <c r="UUP16" s="154"/>
      <c r="UUQ16" s="154"/>
      <c r="UUR16" s="154"/>
      <c r="UUS16" s="154"/>
      <c r="UUT16" s="154"/>
      <c r="UUU16" s="154"/>
      <c r="UUV16" s="154"/>
      <c r="UUW16" s="154"/>
      <c r="UUX16" s="154"/>
      <c r="UUY16" s="154"/>
      <c r="UUZ16" s="154"/>
      <c r="UVA16" s="154"/>
      <c r="UVB16" s="154"/>
      <c r="UVC16" s="154"/>
      <c r="UVD16" s="154"/>
      <c r="UVE16" s="154"/>
      <c r="UVF16" s="154"/>
      <c r="UVG16" s="154"/>
      <c r="UVH16" s="154"/>
      <c r="UVI16" s="154"/>
      <c r="UVJ16" s="154"/>
      <c r="UVK16" s="154"/>
      <c r="UVL16" s="154"/>
      <c r="UVM16" s="154"/>
      <c r="UVN16" s="154"/>
      <c r="UVO16" s="154"/>
      <c r="UVP16" s="154"/>
      <c r="UVQ16" s="154"/>
      <c r="UVR16" s="154"/>
      <c r="UVS16" s="154"/>
      <c r="UVT16" s="154"/>
      <c r="UVU16" s="154"/>
      <c r="UVV16" s="154"/>
      <c r="UVW16" s="154"/>
      <c r="UVX16" s="154"/>
      <c r="UVY16" s="154"/>
      <c r="UVZ16" s="154"/>
      <c r="UWA16" s="154"/>
      <c r="UWB16" s="154"/>
      <c r="UWC16" s="154"/>
      <c r="UWD16" s="154"/>
      <c r="UWE16" s="154"/>
      <c r="UWF16" s="154"/>
      <c r="UWG16" s="154"/>
      <c r="UWH16" s="154"/>
      <c r="UWI16" s="154"/>
      <c r="UWJ16" s="154"/>
      <c r="UWK16" s="154"/>
      <c r="UWL16" s="154"/>
      <c r="UWM16" s="154"/>
      <c r="UWN16" s="154"/>
      <c r="UWO16" s="154"/>
      <c r="UWP16" s="154"/>
      <c r="UWQ16" s="154"/>
      <c r="UWR16" s="154"/>
      <c r="UWS16" s="154"/>
      <c r="UWT16" s="154"/>
      <c r="UWU16" s="154"/>
      <c r="UWV16" s="154"/>
      <c r="UWW16" s="154"/>
      <c r="UWX16" s="154"/>
      <c r="UWY16" s="154"/>
      <c r="UWZ16" s="154"/>
      <c r="UXA16" s="154"/>
      <c r="UXB16" s="154"/>
      <c r="UXC16" s="154"/>
      <c r="UXD16" s="154"/>
      <c r="UXE16" s="154"/>
      <c r="UXF16" s="154"/>
      <c r="UXG16" s="154"/>
      <c r="UXH16" s="154"/>
      <c r="UXI16" s="154"/>
      <c r="UXJ16" s="154"/>
      <c r="UXK16" s="154"/>
      <c r="UXL16" s="154"/>
      <c r="UXM16" s="154"/>
      <c r="UXN16" s="154"/>
      <c r="UXO16" s="154"/>
      <c r="UXP16" s="154"/>
      <c r="UXQ16" s="154"/>
      <c r="UXR16" s="154"/>
      <c r="UXS16" s="154"/>
      <c r="UXT16" s="154"/>
      <c r="UXU16" s="154"/>
      <c r="UXV16" s="154"/>
      <c r="UXW16" s="154"/>
      <c r="UXX16" s="154"/>
      <c r="UXY16" s="154"/>
      <c r="UXZ16" s="154"/>
      <c r="UYA16" s="154"/>
      <c r="UYB16" s="154"/>
      <c r="UYC16" s="154"/>
      <c r="UYD16" s="154"/>
      <c r="UYE16" s="154"/>
      <c r="UYF16" s="154"/>
      <c r="UYG16" s="154"/>
      <c r="UYH16" s="154"/>
      <c r="UYI16" s="154"/>
      <c r="UYJ16" s="154"/>
      <c r="UYK16" s="154"/>
      <c r="UYL16" s="154"/>
      <c r="UYM16" s="154"/>
      <c r="UYN16" s="154"/>
      <c r="UYO16" s="154"/>
      <c r="UYP16" s="154"/>
      <c r="UYQ16" s="154"/>
      <c r="UYR16" s="154"/>
      <c r="UYS16" s="154"/>
      <c r="UYT16" s="154"/>
      <c r="UYU16" s="154"/>
      <c r="UYV16" s="154"/>
      <c r="UYW16" s="154"/>
      <c r="UYX16" s="154"/>
      <c r="UYY16" s="154"/>
      <c r="UYZ16" s="154"/>
      <c r="UZA16" s="154"/>
      <c r="UZB16" s="154"/>
      <c r="UZC16" s="154"/>
      <c r="UZD16" s="154"/>
      <c r="UZE16" s="154"/>
      <c r="UZF16" s="154"/>
      <c r="UZG16" s="154"/>
      <c r="UZH16" s="154"/>
      <c r="UZI16" s="154"/>
      <c r="UZJ16" s="154"/>
      <c r="UZK16" s="154"/>
      <c r="UZL16" s="154"/>
      <c r="UZM16" s="154"/>
      <c r="UZN16" s="154"/>
      <c r="UZO16" s="154"/>
      <c r="UZP16" s="154"/>
      <c r="UZQ16" s="154"/>
      <c r="UZR16" s="154"/>
      <c r="UZS16" s="154"/>
      <c r="UZT16" s="154"/>
      <c r="UZU16" s="154"/>
      <c r="UZV16" s="154"/>
      <c r="UZW16" s="154"/>
      <c r="UZX16" s="154"/>
      <c r="UZY16" s="154"/>
      <c r="UZZ16" s="154"/>
      <c r="VAA16" s="154"/>
      <c r="VAB16" s="154"/>
      <c r="VAC16" s="154"/>
      <c r="VAD16" s="154"/>
      <c r="VAE16" s="154"/>
      <c r="VAF16" s="154"/>
      <c r="VAG16" s="154"/>
      <c r="VAH16" s="154"/>
      <c r="VAI16" s="154"/>
      <c r="VAJ16" s="154"/>
      <c r="VAK16" s="154"/>
      <c r="VAL16" s="154"/>
      <c r="VAM16" s="154"/>
      <c r="VAN16" s="154"/>
      <c r="VAO16" s="154"/>
      <c r="VAP16" s="154"/>
      <c r="VAQ16" s="154"/>
      <c r="VAR16" s="154"/>
      <c r="VAS16" s="154"/>
      <c r="VAT16" s="154"/>
      <c r="VAU16" s="154"/>
      <c r="VAV16" s="154"/>
      <c r="VAW16" s="154"/>
      <c r="VAX16" s="154"/>
      <c r="VAY16" s="154"/>
      <c r="VAZ16" s="154"/>
      <c r="VBA16" s="154"/>
      <c r="VBB16" s="154"/>
      <c r="VBC16" s="154"/>
      <c r="VBD16" s="154"/>
      <c r="VBE16" s="154"/>
      <c r="VBF16" s="154"/>
      <c r="VBG16" s="154"/>
      <c r="VBH16" s="154"/>
      <c r="VBI16" s="154"/>
      <c r="VBJ16" s="154"/>
      <c r="VBK16" s="154"/>
      <c r="VBL16" s="154"/>
      <c r="VBM16" s="154"/>
      <c r="VBN16" s="154"/>
      <c r="VBO16" s="154"/>
      <c r="VBP16" s="154"/>
      <c r="VBQ16" s="154"/>
      <c r="VBR16" s="154"/>
      <c r="VBS16" s="154"/>
      <c r="VBT16" s="154"/>
      <c r="VBU16" s="154"/>
      <c r="VBV16" s="154"/>
      <c r="VBW16" s="154"/>
      <c r="VBX16" s="154"/>
      <c r="VBY16" s="154"/>
      <c r="VBZ16" s="154"/>
      <c r="VCA16" s="154"/>
      <c r="VCB16" s="154"/>
      <c r="VCC16" s="154"/>
      <c r="VCD16" s="154"/>
      <c r="VCE16" s="154"/>
      <c r="VCF16" s="154"/>
      <c r="VCG16" s="154"/>
      <c r="VCH16" s="154"/>
      <c r="VCI16" s="154"/>
      <c r="VCJ16" s="154"/>
      <c r="VCK16" s="154"/>
      <c r="VCL16" s="154"/>
      <c r="VCM16" s="154"/>
      <c r="VCN16" s="154"/>
      <c r="VCO16" s="154"/>
      <c r="VCP16" s="154"/>
      <c r="VCQ16" s="154"/>
      <c r="VCR16" s="154"/>
      <c r="VCS16" s="154"/>
      <c r="VCT16" s="154"/>
      <c r="VCU16" s="154"/>
      <c r="VCV16" s="154"/>
      <c r="VCW16" s="154"/>
      <c r="VCX16" s="154"/>
      <c r="VCY16" s="154"/>
      <c r="VCZ16" s="154"/>
      <c r="VDA16" s="154"/>
      <c r="VDB16" s="154"/>
      <c r="VDC16" s="154"/>
      <c r="VDD16" s="154"/>
      <c r="VDE16" s="154"/>
      <c r="VDF16" s="154"/>
      <c r="VDG16" s="154"/>
      <c r="VDH16" s="154"/>
      <c r="VDI16" s="154"/>
      <c r="VDJ16" s="154"/>
      <c r="VDK16" s="154"/>
      <c r="VDL16" s="154"/>
      <c r="VDM16" s="154"/>
      <c r="VDN16" s="154"/>
      <c r="VDO16" s="154"/>
      <c r="VDP16" s="154"/>
      <c r="VDQ16" s="154"/>
      <c r="VDR16" s="154"/>
      <c r="VDS16" s="154"/>
      <c r="VDT16" s="154"/>
      <c r="VDU16" s="154"/>
      <c r="VDV16" s="154"/>
      <c r="VDW16" s="154"/>
      <c r="VDX16" s="154"/>
      <c r="VDY16" s="154"/>
      <c r="VDZ16" s="154"/>
      <c r="VEA16" s="154"/>
      <c r="VEB16" s="154"/>
      <c r="VEC16" s="154"/>
      <c r="VED16" s="154"/>
      <c r="VEE16" s="154"/>
      <c r="VEF16" s="154"/>
      <c r="VEG16" s="154"/>
      <c r="VEH16" s="154"/>
      <c r="VEI16" s="154"/>
      <c r="VEJ16" s="154"/>
      <c r="VEK16" s="154"/>
      <c r="VEL16" s="154"/>
      <c r="VEM16" s="154"/>
      <c r="VEN16" s="154"/>
      <c r="VEO16" s="154"/>
      <c r="VEP16" s="154"/>
      <c r="VEQ16" s="154"/>
      <c r="VER16" s="154"/>
      <c r="VES16" s="154"/>
      <c r="VET16" s="154"/>
      <c r="VEU16" s="154"/>
      <c r="VEV16" s="154"/>
      <c r="VEW16" s="154"/>
      <c r="VEX16" s="154"/>
      <c r="VEY16" s="154"/>
      <c r="VEZ16" s="154"/>
      <c r="VFA16" s="154"/>
      <c r="VFB16" s="154"/>
      <c r="VFC16" s="154"/>
      <c r="VFD16" s="154"/>
      <c r="VFE16" s="154"/>
      <c r="VFF16" s="154"/>
      <c r="VFG16" s="154"/>
      <c r="VFH16" s="154"/>
      <c r="VFI16" s="154"/>
      <c r="VFJ16" s="154"/>
      <c r="VFK16" s="154"/>
      <c r="VFL16" s="154"/>
      <c r="VFM16" s="154"/>
      <c r="VFN16" s="154"/>
      <c r="VFO16" s="154"/>
      <c r="VFP16" s="154"/>
      <c r="VFQ16" s="154"/>
      <c r="VFR16" s="154"/>
      <c r="VFS16" s="154"/>
      <c r="VFT16" s="154"/>
      <c r="VFU16" s="154"/>
      <c r="VFV16" s="154"/>
      <c r="VFW16" s="154"/>
      <c r="VFX16" s="154"/>
      <c r="VFY16" s="154"/>
      <c r="VFZ16" s="154"/>
      <c r="VGA16" s="154"/>
      <c r="VGB16" s="154"/>
      <c r="VGC16" s="154"/>
      <c r="VGD16" s="154"/>
      <c r="VGE16" s="154"/>
      <c r="VGF16" s="154"/>
      <c r="VGG16" s="154"/>
      <c r="VGH16" s="154"/>
      <c r="VGI16" s="154"/>
      <c r="VGJ16" s="154"/>
      <c r="VGK16" s="154"/>
      <c r="VGL16" s="154"/>
      <c r="VGM16" s="154"/>
      <c r="VGN16" s="154"/>
      <c r="VGO16" s="154"/>
      <c r="VGP16" s="154"/>
      <c r="VGQ16" s="154"/>
      <c r="VGR16" s="154"/>
      <c r="VGS16" s="154"/>
      <c r="VGT16" s="154"/>
      <c r="VGU16" s="154"/>
      <c r="VGV16" s="154"/>
      <c r="VGW16" s="154"/>
      <c r="VGX16" s="154"/>
      <c r="VGY16" s="154"/>
      <c r="VGZ16" s="154"/>
      <c r="VHA16" s="154"/>
      <c r="VHB16" s="154"/>
      <c r="VHC16" s="154"/>
      <c r="VHD16" s="154"/>
      <c r="VHE16" s="154"/>
      <c r="VHF16" s="154"/>
      <c r="VHG16" s="154"/>
      <c r="VHH16" s="154"/>
      <c r="VHI16" s="154"/>
      <c r="VHJ16" s="154"/>
      <c r="VHK16" s="154"/>
      <c r="VHL16" s="154"/>
      <c r="VHM16" s="154"/>
      <c r="VHN16" s="154"/>
      <c r="VHO16" s="154"/>
      <c r="VHP16" s="154"/>
      <c r="VHQ16" s="154"/>
      <c r="VHR16" s="154"/>
      <c r="VHS16" s="154"/>
      <c r="VHT16" s="154"/>
      <c r="VHU16" s="154"/>
      <c r="VHV16" s="154"/>
      <c r="VHW16" s="154"/>
      <c r="VHX16" s="154"/>
      <c r="VHY16" s="154"/>
      <c r="VHZ16" s="154"/>
      <c r="VIA16" s="154"/>
      <c r="VIB16" s="154"/>
      <c r="VIC16" s="154"/>
      <c r="VID16" s="154"/>
      <c r="VIE16" s="154"/>
      <c r="VIF16" s="154"/>
      <c r="VIG16" s="154"/>
      <c r="VIH16" s="154"/>
      <c r="VII16" s="154"/>
      <c r="VIJ16" s="154"/>
      <c r="VIK16" s="154"/>
      <c r="VIL16" s="154"/>
      <c r="VIM16" s="154"/>
      <c r="VIN16" s="154"/>
      <c r="VIO16" s="154"/>
      <c r="VIP16" s="154"/>
      <c r="VIQ16" s="154"/>
      <c r="VIR16" s="154"/>
      <c r="VIS16" s="154"/>
      <c r="VIT16" s="154"/>
      <c r="VIU16" s="154"/>
      <c r="VIV16" s="154"/>
      <c r="VIW16" s="154"/>
      <c r="VIX16" s="154"/>
      <c r="VIY16" s="154"/>
      <c r="VIZ16" s="154"/>
      <c r="VJA16" s="154"/>
      <c r="VJB16" s="154"/>
      <c r="VJC16" s="154"/>
      <c r="VJD16" s="154"/>
      <c r="VJE16" s="154"/>
      <c r="VJF16" s="154"/>
      <c r="VJG16" s="154"/>
      <c r="VJH16" s="154"/>
      <c r="VJI16" s="154"/>
      <c r="VJJ16" s="154"/>
      <c r="VJK16" s="154"/>
      <c r="VJL16" s="154"/>
      <c r="VJM16" s="154"/>
      <c r="VJN16" s="154"/>
      <c r="VJO16" s="154"/>
      <c r="VJP16" s="154"/>
      <c r="VJQ16" s="154"/>
      <c r="VJR16" s="154"/>
      <c r="VJS16" s="154"/>
      <c r="VJT16" s="154"/>
      <c r="VJU16" s="154"/>
      <c r="VJV16" s="154"/>
      <c r="VJW16" s="154"/>
      <c r="VJX16" s="154"/>
      <c r="VJY16" s="154"/>
      <c r="VJZ16" s="154"/>
      <c r="VKA16" s="154"/>
      <c r="VKB16" s="154"/>
      <c r="VKC16" s="154"/>
      <c r="VKD16" s="154"/>
      <c r="VKE16" s="154"/>
      <c r="VKF16" s="154"/>
      <c r="VKG16" s="154"/>
      <c r="VKH16" s="154"/>
      <c r="VKI16" s="154"/>
      <c r="VKJ16" s="154"/>
      <c r="VKK16" s="154"/>
      <c r="VKL16" s="154"/>
      <c r="VKM16" s="154"/>
      <c r="VKN16" s="154"/>
      <c r="VKO16" s="154"/>
      <c r="VKP16" s="154"/>
      <c r="VKQ16" s="154"/>
      <c r="VKR16" s="154"/>
      <c r="VKS16" s="154"/>
      <c r="VKT16" s="154"/>
      <c r="VKU16" s="154"/>
      <c r="VKV16" s="154"/>
      <c r="VKW16" s="154"/>
      <c r="VKX16" s="154"/>
      <c r="VKY16" s="154"/>
      <c r="VKZ16" s="154"/>
      <c r="VLA16" s="154"/>
      <c r="VLB16" s="154"/>
      <c r="VLC16" s="154"/>
      <c r="VLD16" s="154"/>
      <c r="VLE16" s="154"/>
      <c r="VLF16" s="154"/>
      <c r="VLG16" s="154"/>
      <c r="VLH16" s="154"/>
      <c r="VLI16" s="154"/>
      <c r="VLJ16" s="154"/>
      <c r="VLK16" s="154"/>
      <c r="VLL16" s="154"/>
      <c r="VLM16" s="154"/>
      <c r="VLN16" s="154"/>
      <c r="VLO16" s="154"/>
      <c r="VLP16" s="154"/>
      <c r="VLQ16" s="154"/>
      <c r="VLR16" s="154"/>
      <c r="VLS16" s="154"/>
      <c r="VLT16" s="154"/>
      <c r="VLU16" s="154"/>
      <c r="VLV16" s="154"/>
      <c r="VLW16" s="154"/>
      <c r="VLX16" s="154"/>
      <c r="VLY16" s="154"/>
      <c r="VLZ16" s="154"/>
      <c r="VMA16" s="154"/>
      <c r="VMB16" s="154"/>
      <c r="VMC16" s="154"/>
      <c r="VMD16" s="154"/>
      <c r="VME16" s="154"/>
      <c r="VMF16" s="154"/>
      <c r="VMG16" s="154"/>
      <c r="VMH16" s="154"/>
      <c r="VMI16" s="154"/>
      <c r="VMJ16" s="154"/>
      <c r="VMK16" s="154"/>
      <c r="VML16" s="154"/>
      <c r="VMM16" s="154"/>
      <c r="VMN16" s="154"/>
      <c r="VMO16" s="154"/>
      <c r="VMP16" s="154"/>
      <c r="VMQ16" s="154"/>
      <c r="VMR16" s="154"/>
      <c r="VMS16" s="154"/>
      <c r="VMT16" s="154"/>
      <c r="VMU16" s="154"/>
      <c r="VMV16" s="154"/>
      <c r="VMW16" s="154"/>
      <c r="VMX16" s="154"/>
      <c r="VMY16" s="154"/>
      <c r="VMZ16" s="154"/>
      <c r="VNA16" s="154"/>
      <c r="VNB16" s="154"/>
      <c r="VNC16" s="154"/>
      <c r="VND16" s="154"/>
      <c r="VNE16" s="154"/>
      <c r="VNF16" s="154"/>
      <c r="VNG16" s="154"/>
      <c r="VNH16" s="154"/>
      <c r="VNI16" s="154"/>
      <c r="VNJ16" s="154"/>
      <c r="VNK16" s="154"/>
      <c r="VNL16" s="154"/>
      <c r="VNM16" s="154"/>
      <c r="VNN16" s="154"/>
      <c r="VNO16" s="154"/>
      <c r="VNP16" s="154"/>
      <c r="VNQ16" s="154"/>
      <c r="VNR16" s="154"/>
      <c r="VNS16" s="154"/>
      <c r="VNT16" s="154"/>
      <c r="VNU16" s="154"/>
      <c r="VNV16" s="154"/>
      <c r="VNW16" s="154"/>
      <c r="VNX16" s="154"/>
      <c r="VNY16" s="154"/>
      <c r="VNZ16" s="154"/>
      <c r="VOA16" s="154"/>
      <c r="VOB16" s="154"/>
      <c r="VOC16" s="154"/>
      <c r="VOD16" s="154"/>
      <c r="VOE16" s="154"/>
      <c r="VOF16" s="154"/>
      <c r="VOG16" s="154"/>
      <c r="VOH16" s="154"/>
      <c r="VOI16" s="154"/>
      <c r="VOJ16" s="154"/>
      <c r="VOK16" s="154"/>
      <c r="VOL16" s="154"/>
      <c r="VOM16" s="154"/>
      <c r="VON16" s="154"/>
      <c r="VOO16" s="154"/>
      <c r="VOP16" s="154"/>
      <c r="VOQ16" s="154"/>
      <c r="VOR16" s="154"/>
      <c r="VOS16" s="154"/>
      <c r="VOT16" s="154"/>
      <c r="VOU16" s="154"/>
      <c r="VOV16" s="154"/>
      <c r="VOW16" s="154"/>
      <c r="VOX16" s="154"/>
      <c r="VOY16" s="154"/>
      <c r="VOZ16" s="154"/>
      <c r="VPA16" s="154"/>
      <c r="VPB16" s="154"/>
      <c r="VPC16" s="154"/>
      <c r="VPD16" s="154"/>
      <c r="VPE16" s="154"/>
      <c r="VPF16" s="154"/>
      <c r="VPG16" s="154"/>
      <c r="VPH16" s="154"/>
      <c r="VPI16" s="154"/>
      <c r="VPJ16" s="154"/>
      <c r="VPK16" s="154"/>
      <c r="VPL16" s="154"/>
      <c r="VPM16" s="154"/>
      <c r="VPN16" s="154"/>
      <c r="VPO16" s="154"/>
      <c r="VPP16" s="154"/>
      <c r="VPQ16" s="154"/>
      <c r="VPR16" s="154"/>
      <c r="VPS16" s="154"/>
      <c r="VPT16" s="154"/>
      <c r="VPU16" s="154"/>
      <c r="VPV16" s="154"/>
      <c r="VPW16" s="154"/>
      <c r="VPX16" s="154"/>
      <c r="VPY16" s="154"/>
      <c r="VPZ16" s="154"/>
      <c r="VQA16" s="154"/>
      <c r="VQB16" s="154"/>
      <c r="VQC16" s="154"/>
      <c r="VQD16" s="154"/>
      <c r="VQE16" s="154"/>
      <c r="VQF16" s="154"/>
      <c r="VQG16" s="154"/>
      <c r="VQH16" s="154"/>
      <c r="VQI16" s="154"/>
      <c r="VQJ16" s="154"/>
      <c r="VQK16" s="154"/>
      <c r="VQL16" s="154"/>
      <c r="VQM16" s="154"/>
      <c r="VQN16" s="154"/>
      <c r="VQO16" s="154"/>
      <c r="VQP16" s="154"/>
      <c r="VQQ16" s="154"/>
      <c r="VQR16" s="154"/>
      <c r="VQS16" s="154"/>
      <c r="VQT16" s="154"/>
      <c r="VQU16" s="154"/>
      <c r="VQV16" s="154"/>
      <c r="VQW16" s="154"/>
      <c r="VQX16" s="154"/>
      <c r="VQY16" s="154"/>
      <c r="VQZ16" s="154"/>
      <c r="VRA16" s="154"/>
      <c r="VRB16" s="154"/>
      <c r="VRC16" s="154"/>
      <c r="VRD16" s="154"/>
      <c r="VRE16" s="154"/>
      <c r="VRF16" s="154"/>
      <c r="VRG16" s="154"/>
      <c r="VRH16" s="154"/>
      <c r="VRI16" s="154"/>
      <c r="VRJ16" s="154"/>
      <c r="VRK16" s="154"/>
      <c r="VRL16" s="154"/>
      <c r="VRM16" s="154"/>
      <c r="VRN16" s="154"/>
      <c r="VRO16" s="154"/>
      <c r="VRP16" s="154"/>
      <c r="VRQ16" s="154"/>
      <c r="VRR16" s="154"/>
      <c r="VRS16" s="154"/>
      <c r="VRT16" s="154"/>
      <c r="VRU16" s="154"/>
      <c r="VRV16" s="154"/>
      <c r="VRW16" s="154"/>
      <c r="VRX16" s="154"/>
      <c r="VRY16" s="154"/>
      <c r="VRZ16" s="154"/>
      <c r="VSA16" s="154"/>
      <c r="VSB16" s="154"/>
      <c r="VSC16" s="154"/>
      <c r="VSD16" s="154"/>
      <c r="VSE16" s="154"/>
      <c r="VSF16" s="154"/>
      <c r="VSG16" s="154"/>
      <c r="VSH16" s="154"/>
      <c r="VSI16" s="154"/>
      <c r="VSJ16" s="154"/>
      <c r="VSK16" s="154"/>
      <c r="VSL16" s="154"/>
      <c r="VSM16" s="154"/>
      <c r="VSN16" s="154"/>
      <c r="VSO16" s="154"/>
      <c r="VSP16" s="154"/>
      <c r="VSQ16" s="154"/>
      <c r="VSR16" s="154"/>
      <c r="VSS16" s="154"/>
      <c r="VST16" s="154"/>
      <c r="VSU16" s="154"/>
      <c r="VSV16" s="154"/>
      <c r="VSW16" s="154"/>
      <c r="VSX16" s="154"/>
      <c r="VSY16" s="154"/>
      <c r="VSZ16" s="154"/>
      <c r="VTA16" s="154"/>
      <c r="VTB16" s="154"/>
      <c r="VTC16" s="154"/>
      <c r="VTD16" s="154"/>
      <c r="VTE16" s="154"/>
      <c r="VTF16" s="154"/>
      <c r="VTG16" s="154"/>
      <c r="VTH16" s="154"/>
      <c r="VTI16" s="154"/>
      <c r="VTJ16" s="154"/>
      <c r="VTK16" s="154"/>
      <c r="VTL16" s="154"/>
      <c r="VTM16" s="154"/>
      <c r="VTN16" s="154"/>
      <c r="VTO16" s="154"/>
      <c r="VTP16" s="154"/>
      <c r="VTQ16" s="154"/>
      <c r="VTR16" s="154"/>
      <c r="VTS16" s="154"/>
      <c r="VTT16" s="154"/>
      <c r="VTU16" s="154"/>
      <c r="VTV16" s="154"/>
      <c r="VTW16" s="154"/>
      <c r="VTX16" s="154"/>
      <c r="VTY16" s="154"/>
      <c r="VTZ16" s="154"/>
      <c r="VUA16" s="154"/>
      <c r="VUB16" s="154"/>
      <c r="VUC16" s="154"/>
      <c r="VUD16" s="154"/>
      <c r="VUE16" s="154"/>
      <c r="VUF16" s="154"/>
      <c r="VUG16" s="154"/>
      <c r="VUH16" s="154"/>
      <c r="VUI16" s="154"/>
      <c r="VUJ16" s="154"/>
      <c r="VUK16" s="154"/>
      <c r="VUL16" s="154"/>
      <c r="VUM16" s="154"/>
      <c r="VUN16" s="154"/>
      <c r="VUO16" s="154"/>
      <c r="VUP16" s="154"/>
      <c r="VUQ16" s="154"/>
      <c r="VUR16" s="154"/>
      <c r="VUS16" s="154"/>
      <c r="VUT16" s="154"/>
      <c r="VUU16" s="154"/>
      <c r="VUV16" s="154"/>
      <c r="VUW16" s="154"/>
      <c r="VUX16" s="154"/>
      <c r="VUY16" s="154"/>
      <c r="VUZ16" s="154"/>
      <c r="VVA16" s="154"/>
      <c r="VVB16" s="154"/>
      <c r="VVC16" s="154"/>
      <c r="VVD16" s="154"/>
      <c r="VVE16" s="154"/>
      <c r="VVF16" s="154"/>
      <c r="VVG16" s="154"/>
      <c r="VVH16" s="154"/>
      <c r="VVI16" s="154"/>
      <c r="VVJ16" s="154"/>
      <c r="VVK16" s="154"/>
      <c r="VVL16" s="154"/>
      <c r="VVM16" s="154"/>
      <c r="VVN16" s="154"/>
      <c r="VVO16" s="154"/>
      <c r="VVP16" s="154"/>
      <c r="VVQ16" s="154"/>
      <c r="VVR16" s="154"/>
      <c r="VVS16" s="154"/>
      <c r="VVT16" s="154"/>
      <c r="VVU16" s="154"/>
      <c r="VVV16" s="154"/>
      <c r="VVW16" s="154"/>
      <c r="VVX16" s="154"/>
      <c r="VVY16" s="154"/>
      <c r="VVZ16" s="154"/>
      <c r="VWA16" s="154"/>
      <c r="VWB16" s="154"/>
      <c r="VWC16" s="154"/>
      <c r="VWD16" s="154"/>
      <c r="VWE16" s="154"/>
      <c r="VWF16" s="154"/>
      <c r="VWG16" s="154"/>
      <c r="VWH16" s="154"/>
      <c r="VWI16" s="154"/>
      <c r="VWJ16" s="154"/>
      <c r="VWK16" s="154"/>
      <c r="VWL16" s="154"/>
      <c r="VWM16" s="154"/>
      <c r="VWN16" s="154"/>
      <c r="VWO16" s="154"/>
      <c r="VWP16" s="154"/>
      <c r="VWQ16" s="154"/>
      <c r="VWR16" s="154"/>
      <c r="VWS16" s="154"/>
      <c r="VWT16" s="154"/>
      <c r="VWU16" s="154"/>
      <c r="VWV16" s="154"/>
      <c r="VWW16" s="154"/>
      <c r="VWX16" s="154"/>
      <c r="VWY16" s="154"/>
      <c r="VWZ16" s="154"/>
      <c r="VXA16" s="154"/>
      <c r="VXB16" s="154"/>
      <c r="VXC16" s="154"/>
      <c r="VXD16" s="154"/>
      <c r="VXE16" s="154"/>
      <c r="VXF16" s="154"/>
      <c r="VXG16" s="154"/>
      <c r="VXH16" s="154"/>
      <c r="VXI16" s="154"/>
      <c r="VXJ16" s="154"/>
      <c r="VXK16" s="154"/>
      <c r="VXL16" s="154"/>
      <c r="VXM16" s="154"/>
      <c r="VXN16" s="154"/>
      <c r="VXO16" s="154"/>
      <c r="VXP16" s="154"/>
      <c r="VXQ16" s="154"/>
      <c r="VXR16" s="154"/>
      <c r="VXS16" s="154"/>
      <c r="VXT16" s="154"/>
      <c r="VXU16" s="154"/>
      <c r="VXV16" s="154"/>
      <c r="VXW16" s="154"/>
      <c r="VXX16" s="154"/>
      <c r="VXY16" s="154"/>
      <c r="VXZ16" s="154"/>
      <c r="VYA16" s="154"/>
      <c r="VYB16" s="154"/>
      <c r="VYC16" s="154"/>
      <c r="VYD16" s="154"/>
      <c r="VYE16" s="154"/>
      <c r="VYF16" s="154"/>
      <c r="VYG16" s="154"/>
      <c r="VYH16" s="154"/>
      <c r="VYI16" s="154"/>
      <c r="VYJ16" s="154"/>
      <c r="VYK16" s="154"/>
      <c r="VYL16" s="154"/>
      <c r="VYM16" s="154"/>
      <c r="VYN16" s="154"/>
      <c r="VYO16" s="154"/>
      <c r="VYP16" s="154"/>
      <c r="VYQ16" s="154"/>
      <c r="VYR16" s="154"/>
      <c r="VYS16" s="154"/>
      <c r="VYT16" s="154"/>
      <c r="VYU16" s="154"/>
      <c r="VYV16" s="154"/>
      <c r="VYW16" s="154"/>
      <c r="VYX16" s="154"/>
      <c r="VYY16" s="154"/>
      <c r="VYZ16" s="154"/>
      <c r="VZA16" s="154"/>
      <c r="VZB16" s="154"/>
      <c r="VZC16" s="154"/>
      <c r="VZD16" s="154"/>
      <c r="VZE16" s="154"/>
      <c r="VZF16" s="154"/>
      <c r="VZG16" s="154"/>
      <c r="VZH16" s="154"/>
      <c r="VZI16" s="154"/>
      <c r="VZJ16" s="154"/>
      <c r="VZK16" s="154"/>
      <c r="VZL16" s="154"/>
      <c r="VZM16" s="154"/>
      <c r="VZN16" s="154"/>
      <c r="VZO16" s="154"/>
      <c r="VZP16" s="154"/>
      <c r="VZQ16" s="154"/>
      <c r="VZR16" s="154"/>
      <c r="VZS16" s="154"/>
      <c r="VZT16" s="154"/>
      <c r="VZU16" s="154"/>
      <c r="VZV16" s="154"/>
      <c r="VZW16" s="154"/>
      <c r="VZX16" s="154"/>
      <c r="VZY16" s="154"/>
      <c r="VZZ16" s="154"/>
      <c r="WAA16" s="154"/>
      <c r="WAB16" s="154"/>
      <c r="WAC16" s="154"/>
      <c r="WAD16" s="154"/>
      <c r="WAE16" s="154"/>
      <c r="WAF16" s="154"/>
      <c r="WAG16" s="154"/>
      <c r="WAH16" s="154"/>
      <c r="WAI16" s="154"/>
      <c r="WAJ16" s="154"/>
      <c r="WAK16" s="154"/>
      <c r="WAL16" s="154"/>
      <c r="WAM16" s="154"/>
      <c r="WAN16" s="154"/>
      <c r="WAO16" s="154"/>
      <c r="WAP16" s="154"/>
      <c r="WAQ16" s="154"/>
      <c r="WAR16" s="154"/>
      <c r="WAS16" s="154"/>
      <c r="WAT16" s="154"/>
      <c r="WAU16" s="154"/>
      <c r="WAV16" s="154"/>
      <c r="WAW16" s="154"/>
      <c r="WAX16" s="154"/>
      <c r="WAY16" s="154"/>
      <c r="WAZ16" s="154"/>
      <c r="WBA16" s="154"/>
      <c r="WBB16" s="154"/>
      <c r="WBC16" s="154"/>
      <c r="WBD16" s="154"/>
      <c r="WBE16" s="154"/>
      <c r="WBF16" s="154"/>
      <c r="WBG16" s="154"/>
      <c r="WBH16" s="154"/>
      <c r="WBI16" s="154"/>
      <c r="WBJ16" s="154"/>
      <c r="WBK16" s="154"/>
      <c r="WBL16" s="154"/>
      <c r="WBM16" s="154"/>
      <c r="WBN16" s="154"/>
      <c r="WBO16" s="154"/>
      <c r="WBP16" s="154"/>
      <c r="WBQ16" s="154"/>
      <c r="WBR16" s="154"/>
      <c r="WBS16" s="154"/>
      <c r="WBT16" s="154"/>
      <c r="WBU16" s="154"/>
      <c r="WBV16" s="154"/>
      <c r="WBW16" s="154"/>
      <c r="WBX16" s="154"/>
      <c r="WBY16" s="154"/>
      <c r="WBZ16" s="154"/>
      <c r="WCA16" s="154"/>
      <c r="WCB16" s="154"/>
      <c r="WCC16" s="154"/>
      <c r="WCD16" s="154"/>
      <c r="WCE16" s="154"/>
      <c r="WCF16" s="154"/>
      <c r="WCG16" s="154"/>
      <c r="WCH16" s="154"/>
      <c r="WCI16" s="154"/>
      <c r="WCJ16" s="154"/>
      <c r="WCK16" s="154"/>
      <c r="WCL16" s="154"/>
      <c r="WCM16" s="154"/>
      <c r="WCN16" s="154"/>
      <c r="WCO16" s="154"/>
      <c r="WCP16" s="154"/>
      <c r="WCQ16" s="154"/>
      <c r="WCR16" s="154"/>
      <c r="WCS16" s="154"/>
      <c r="WCT16" s="154"/>
      <c r="WCU16" s="154"/>
      <c r="WCV16" s="154"/>
      <c r="WCW16" s="154"/>
      <c r="WCX16" s="154"/>
      <c r="WCY16" s="154"/>
      <c r="WCZ16" s="154"/>
      <c r="WDA16" s="154"/>
      <c r="WDB16" s="154"/>
      <c r="WDC16" s="154"/>
      <c r="WDD16" s="154"/>
      <c r="WDE16" s="154"/>
      <c r="WDF16" s="154"/>
      <c r="WDG16" s="154"/>
      <c r="WDH16" s="154"/>
      <c r="WDI16" s="154"/>
      <c r="WDJ16" s="154"/>
      <c r="WDK16" s="154"/>
      <c r="WDL16" s="154"/>
      <c r="WDM16" s="154"/>
      <c r="WDN16" s="154"/>
      <c r="WDO16" s="154"/>
      <c r="WDP16" s="154"/>
      <c r="WDQ16" s="154"/>
      <c r="WDR16" s="154"/>
      <c r="WDS16" s="154"/>
      <c r="WDT16" s="154"/>
      <c r="WDU16" s="154"/>
      <c r="WDV16" s="154"/>
      <c r="WDW16" s="154"/>
      <c r="WDX16" s="154"/>
      <c r="WDY16" s="154"/>
      <c r="WDZ16" s="154"/>
      <c r="WEA16" s="154"/>
      <c r="WEB16" s="154"/>
      <c r="WEC16" s="154"/>
      <c r="WED16" s="154"/>
      <c r="WEE16" s="154"/>
      <c r="WEF16" s="154"/>
      <c r="WEG16" s="154"/>
      <c r="WEH16" s="154"/>
      <c r="WEI16" s="154"/>
      <c r="WEJ16" s="154"/>
      <c r="WEK16" s="154"/>
      <c r="WEL16" s="154"/>
      <c r="WEM16" s="154"/>
      <c r="WEN16" s="154"/>
      <c r="WEO16" s="154"/>
      <c r="WEP16" s="154"/>
      <c r="WEQ16" s="154"/>
      <c r="WER16" s="154"/>
      <c r="WES16" s="154"/>
      <c r="WET16" s="154"/>
      <c r="WEU16" s="154"/>
      <c r="WEV16" s="154"/>
      <c r="WEW16" s="154"/>
      <c r="WEX16" s="154"/>
      <c r="WEY16" s="154"/>
      <c r="WEZ16" s="154"/>
      <c r="WFA16" s="154"/>
      <c r="WFB16" s="154"/>
      <c r="WFC16" s="154"/>
      <c r="WFD16" s="154"/>
      <c r="WFE16" s="154"/>
      <c r="WFF16" s="154"/>
      <c r="WFG16" s="154"/>
      <c r="WFH16" s="154"/>
      <c r="WFI16" s="154"/>
      <c r="WFJ16" s="154"/>
      <c r="WFK16" s="154"/>
      <c r="WFL16" s="154"/>
      <c r="WFM16" s="154"/>
      <c r="WFN16" s="154"/>
      <c r="WFO16" s="154"/>
      <c r="WFP16" s="154"/>
      <c r="WFQ16" s="154"/>
      <c r="WFR16" s="154"/>
      <c r="WFS16" s="154"/>
      <c r="WFT16" s="154"/>
      <c r="WFU16" s="154"/>
      <c r="WFV16" s="154"/>
      <c r="WFW16" s="154"/>
      <c r="WFX16" s="154"/>
      <c r="WFY16" s="154"/>
      <c r="WFZ16" s="154"/>
      <c r="WGA16" s="154"/>
      <c r="WGB16" s="154"/>
      <c r="WGC16" s="154"/>
      <c r="WGD16" s="154"/>
      <c r="WGE16" s="154"/>
      <c r="WGF16" s="154"/>
      <c r="WGG16" s="154"/>
      <c r="WGH16" s="154"/>
      <c r="WGI16" s="154"/>
      <c r="WGJ16" s="154"/>
      <c r="WGK16" s="154"/>
      <c r="WGL16" s="154"/>
      <c r="WGM16" s="154"/>
      <c r="WGN16" s="154"/>
      <c r="WGO16" s="154"/>
      <c r="WGP16" s="154"/>
      <c r="WGQ16" s="154"/>
      <c r="WGR16" s="154"/>
      <c r="WGS16" s="154"/>
      <c r="WGT16" s="154"/>
      <c r="WGU16" s="154"/>
      <c r="WGV16" s="154"/>
      <c r="WGW16" s="154"/>
      <c r="WGX16" s="154"/>
      <c r="WGY16" s="154"/>
      <c r="WGZ16" s="154"/>
      <c r="WHA16" s="154"/>
      <c r="WHB16" s="154"/>
      <c r="WHC16" s="154"/>
      <c r="WHD16" s="154"/>
      <c r="WHE16" s="154"/>
      <c r="WHF16" s="154"/>
      <c r="WHG16" s="154"/>
      <c r="WHH16" s="154"/>
      <c r="WHI16" s="154"/>
      <c r="WHJ16" s="154"/>
      <c r="WHK16" s="154"/>
      <c r="WHL16" s="154"/>
      <c r="WHM16" s="154"/>
      <c r="WHN16" s="154"/>
      <c r="WHO16" s="154"/>
      <c r="WHP16" s="154"/>
      <c r="WHQ16" s="154"/>
      <c r="WHR16" s="154"/>
      <c r="WHS16" s="154"/>
      <c r="WHT16" s="154"/>
      <c r="WHU16" s="154"/>
      <c r="WHV16" s="154"/>
      <c r="WHW16" s="154"/>
      <c r="WHX16" s="154"/>
      <c r="WHY16" s="154"/>
      <c r="WHZ16" s="154"/>
      <c r="WIA16" s="154"/>
      <c r="WIB16" s="154"/>
      <c r="WIC16" s="154"/>
      <c r="WID16" s="154"/>
      <c r="WIE16" s="154"/>
      <c r="WIF16" s="154"/>
      <c r="WIG16" s="154"/>
      <c r="WIH16" s="154"/>
      <c r="WII16" s="154"/>
      <c r="WIJ16" s="154"/>
      <c r="WIK16" s="154"/>
      <c r="WIL16" s="154"/>
      <c r="WIM16" s="154"/>
      <c r="WIN16" s="154"/>
      <c r="WIO16" s="154"/>
      <c r="WIP16" s="154"/>
      <c r="WIQ16" s="154"/>
      <c r="WIR16" s="154"/>
      <c r="WIS16" s="154"/>
      <c r="WIT16" s="154"/>
      <c r="WIU16" s="154"/>
      <c r="WIV16" s="154"/>
      <c r="WIW16" s="154"/>
      <c r="WIX16" s="154"/>
      <c r="WIY16" s="154"/>
      <c r="WIZ16" s="154"/>
      <c r="WJA16" s="154"/>
      <c r="WJB16" s="154"/>
      <c r="WJC16" s="154"/>
      <c r="WJD16" s="154"/>
      <c r="WJE16" s="154"/>
      <c r="WJF16" s="154"/>
      <c r="WJG16" s="154"/>
      <c r="WJH16" s="154"/>
      <c r="WJI16" s="154"/>
      <c r="WJJ16" s="154"/>
      <c r="WJK16" s="154"/>
      <c r="WJL16" s="154"/>
      <c r="WJM16" s="154"/>
      <c r="WJN16" s="154"/>
      <c r="WJO16" s="154"/>
      <c r="WJP16" s="154"/>
      <c r="WJQ16" s="154"/>
      <c r="WJR16" s="154"/>
      <c r="WJS16" s="154"/>
      <c r="WJT16" s="154"/>
      <c r="WJU16" s="154"/>
      <c r="WJV16" s="154"/>
      <c r="WJW16" s="154"/>
      <c r="WJX16" s="154"/>
      <c r="WJY16" s="154"/>
      <c r="WJZ16" s="154"/>
      <c r="WKA16" s="154"/>
      <c r="WKB16" s="154"/>
      <c r="WKC16" s="154"/>
      <c r="WKD16" s="154"/>
      <c r="WKE16" s="154"/>
      <c r="WKF16" s="154"/>
      <c r="WKG16" s="154"/>
      <c r="WKH16" s="154"/>
      <c r="WKI16" s="154"/>
      <c r="WKJ16" s="154"/>
      <c r="WKK16" s="154"/>
      <c r="WKL16" s="154"/>
      <c r="WKM16" s="154"/>
      <c r="WKN16" s="154"/>
      <c r="WKO16" s="154"/>
      <c r="WKP16" s="154"/>
      <c r="WKQ16" s="154"/>
      <c r="WKR16" s="154"/>
      <c r="WKS16" s="154"/>
      <c r="WKT16" s="154"/>
      <c r="WKU16" s="154"/>
      <c r="WKV16" s="154"/>
      <c r="WKW16" s="154"/>
      <c r="WKX16" s="154"/>
      <c r="WKY16" s="154"/>
      <c r="WKZ16" s="154"/>
      <c r="WLA16" s="154"/>
      <c r="WLB16" s="154"/>
      <c r="WLC16" s="154"/>
      <c r="WLD16" s="154"/>
      <c r="WLE16" s="154"/>
      <c r="WLF16" s="154"/>
      <c r="WLG16" s="154"/>
      <c r="WLH16" s="154"/>
      <c r="WLI16" s="154"/>
      <c r="WLJ16" s="154"/>
      <c r="WLK16" s="154"/>
      <c r="WLL16" s="154"/>
      <c r="WLM16" s="154"/>
      <c r="WLN16" s="154"/>
      <c r="WLO16" s="154"/>
      <c r="WLP16" s="154"/>
      <c r="WLQ16" s="154"/>
      <c r="WLR16" s="154"/>
      <c r="WLS16" s="154"/>
      <c r="WLT16" s="154"/>
      <c r="WLU16" s="154"/>
      <c r="WLV16" s="154"/>
      <c r="WLW16" s="154"/>
      <c r="WLX16" s="154"/>
      <c r="WLY16" s="154"/>
      <c r="WLZ16" s="154"/>
      <c r="WMA16" s="154"/>
      <c r="WMB16" s="154"/>
      <c r="WMC16" s="154"/>
      <c r="WMD16" s="154"/>
      <c r="WME16" s="154"/>
      <c r="WMF16" s="154"/>
      <c r="WMG16" s="154"/>
      <c r="WMH16" s="154"/>
      <c r="WMI16" s="154"/>
      <c r="WMJ16" s="154"/>
      <c r="WMK16" s="154"/>
      <c r="WML16" s="154"/>
      <c r="WMM16" s="154"/>
      <c r="WMN16" s="154"/>
      <c r="WMO16" s="154"/>
      <c r="WMP16" s="154"/>
      <c r="WMQ16" s="154"/>
      <c r="WMR16" s="154"/>
      <c r="WMS16" s="154"/>
      <c r="WMT16" s="154"/>
      <c r="WMU16" s="154"/>
      <c r="WMV16" s="154"/>
      <c r="WMW16" s="154"/>
      <c r="WMX16" s="154"/>
      <c r="WMY16" s="154"/>
      <c r="WMZ16" s="154"/>
      <c r="WNA16" s="154"/>
      <c r="WNB16" s="154"/>
      <c r="WNC16" s="154"/>
      <c r="WND16" s="154"/>
      <c r="WNE16" s="154"/>
      <c r="WNF16" s="154"/>
      <c r="WNG16" s="154"/>
      <c r="WNH16" s="154"/>
      <c r="WNI16" s="154"/>
      <c r="WNJ16" s="154"/>
      <c r="WNK16" s="154"/>
      <c r="WNL16" s="154"/>
      <c r="WNM16" s="154"/>
      <c r="WNN16" s="154"/>
      <c r="WNO16" s="154"/>
      <c r="WNP16" s="154"/>
      <c r="WNQ16" s="154"/>
      <c r="WNR16" s="154"/>
      <c r="WNS16" s="154"/>
      <c r="WNT16" s="154"/>
      <c r="WNU16" s="154"/>
      <c r="WNV16" s="154"/>
      <c r="WNW16" s="154"/>
      <c r="WNX16" s="154"/>
      <c r="WNY16" s="154"/>
      <c r="WNZ16" s="154"/>
      <c r="WOA16" s="154"/>
      <c r="WOB16" s="154"/>
      <c r="WOC16" s="154"/>
      <c r="WOD16" s="154"/>
      <c r="WOE16" s="154"/>
      <c r="WOF16" s="154"/>
      <c r="WOG16" s="154"/>
      <c r="WOH16" s="154"/>
      <c r="WOI16" s="154"/>
      <c r="WOJ16" s="154"/>
      <c r="WOK16" s="154"/>
      <c r="WOL16" s="154"/>
      <c r="WOM16" s="154"/>
      <c r="WON16" s="154"/>
      <c r="WOO16" s="154"/>
      <c r="WOP16" s="154"/>
      <c r="WOQ16" s="154"/>
      <c r="WOR16" s="154"/>
      <c r="WOS16" s="154"/>
      <c r="WOT16" s="154"/>
      <c r="WOU16" s="154"/>
      <c r="WOV16" s="154"/>
      <c r="WOW16" s="154"/>
      <c r="WOX16" s="154"/>
      <c r="WOY16" s="154"/>
      <c r="WOZ16" s="154"/>
      <c r="WPA16" s="154"/>
      <c r="WPB16" s="154"/>
      <c r="WPC16" s="154"/>
      <c r="WPD16" s="154"/>
      <c r="WPE16" s="154"/>
      <c r="WPF16" s="154"/>
      <c r="WPG16" s="154"/>
      <c r="WPH16" s="154"/>
      <c r="WPI16" s="154"/>
      <c r="WPJ16" s="154"/>
      <c r="WPK16" s="154"/>
      <c r="WPL16" s="154"/>
      <c r="WPM16" s="154"/>
      <c r="WPN16" s="154"/>
      <c r="WPO16" s="154"/>
      <c r="WPP16" s="154"/>
      <c r="WPQ16" s="154"/>
      <c r="WPR16" s="154"/>
      <c r="WPS16" s="154"/>
      <c r="WPT16" s="154"/>
      <c r="WPU16" s="154"/>
      <c r="WPV16" s="154"/>
      <c r="WPW16" s="154"/>
      <c r="WPX16" s="154"/>
      <c r="WPY16" s="154"/>
      <c r="WPZ16" s="154"/>
      <c r="WQA16" s="154"/>
      <c r="WQB16" s="154"/>
      <c r="WQC16" s="154"/>
      <c r="WQD16" s="154"/>
      <c r="WQE16" s="154"/>
      <c r="WQF16" s="154"/>
      <c r="WQG16" s="154"/>
      <c r="WQH16" s="154"/>
      <c r="WQI16" s="154"/>
      <c r="WQJ16" s="154"/>
      <c r="WQK16" s="154"/>
      <c r="WQL16" s="154"/>
      <c r="WQM16" s="154"/>
      <c r="WQN16" s="154"/>
      <c r="WQO16" s="154"/>
      <c r="WQP16" s="154"/>
      <c r="WQQ16" s="154"/>
      <c r="WQR16" s="154"/>
      <c r="WQS16" s="154"/>
      <c r="WQT16" s="154"/>
      <c r="WQU16" s="154"/>
      <c r="WQV16" s="154"/>
      <c r="WQW16" s="154"/>
      <c r="WQX16" s="154"/>
      <c r="WQY16" s="154"/>
      <c r="WQZ16" s="154"/>
      <c r="WRA16" s="154"/>
      <c r="WRB16" s="154"/>
      <c r="WRC16" s="154"/>
      <c r="WRD16" s="154"/>
      <c r="WRE16" s="154"/>
      <c r="WRF16" s="154"/>
      <c r="WRG16" s="154"/>
      <c r="WRH16" s="154"/>
      <c r="WRI16" s="154"/>
      <c r="WRJ16" s="154"/>
      <c r="WRK16" s="154"/>
      <c r="WRL16" s="154"/>
      <c r="WRM16" s="154"/>
      <c r="WRN16" s="154"/>
      <c r="WRO16" s="154"/>
      <c r="WRP16" s="154"/>
      <c r="WRQ16" s="154"/>
      <c r="WRR16" s="154"/>
      <c r="WRS16" s="154"/>
      <c r="WRT16" s="154"/>
      <c r="WRU16" s="154"/>
      <c r="WRV16" s="154"/>
      <c r="WRW16" s="154"/>
      <c r="WRX16" s="154"/>
      <c r="WRY16" s="154"/>
      <c r="WRZ16" s="154"/>
      <c r="WSA16" s="154"/>
      <c r="WSB16" s="154"/>
      <c r="WSC16" s="154"/>
      <c r="WSD16" s="154"/>
      <c r="WSE16" s="154"/>
      <c r="WSF16" s="154"/>
      <c r="WSG16" s="154"/>
      <c r="WSH16" s="154"/>
      <c r="WSI16" s="154"/>
      <c r="WSJ16" s="154"/>
      <c r="WSK16" s="154"/>
      <c r="WSL16" s="154"/>
      <c r="WSM16" s="154"/>
      <c r="WSN16" s="154"/>
      <c r="WSO16" s="154"/>
      <c r="WSP16" s="154"/>
      <c r="WSQ16" s="154"/>
      <c r="WSR16" s="154"/>
      <c r="WSS16" s="154"/>
      <c r="WST16" s="154"/>
      <c r="WSU16" s="154"/>
      <c r="WSV16" s="154"/>
      <c r="WSW16" s="154"/>
      <c r="WSX16" s="154"/>
      <c r="WSY16" s="154"/>
      <c r="WSZ16" s="154"/>
      <c r="WTA16" s="154"/>
      <c r="WTB16" s="154"/>
      <c r="WTC16" s="154"/>
      <c r="WTD16" s="154"/>
      <c r="WTE16" s="154"/>
      <c r="WTF16" s="154"/>
      <c r="WTG16" s="154"/>
      <c r="WTH16" s="154"/>
      <c r="WTI16" s="154"/>
      <c r="WTJ16" s="154"/>
      <c r="WTK16" s="154"/>
      <c r="WTL16" s="154"/>
      <c r="WTM16" s="154"/>
      <c r="WTN16" s="154"/>
      <c r="WTO16" s="154"/>
      <c r="WTP16" s="154"/>
      <c r="WTQ16" s="154"/>
      <c r="WTR16" s="154"/>
      <c r="WTS16" s="154"/>
      <c r="WTT16" s="154"/>
      <c r="WTU16" s="154"/>
      <c r="WTV16" s="154"/>
      <c r="WTW16" s="154"/>
      <c r="WTX16" s="154"/>
      <c r="WTY16" s="154"/>
      <c r="WTZ16" s="154"/>
      <c r="WUA16" s="154"/>
      <c r="WUB16" s="154"/>
      <c r="WUC16" s="154"/>
      <c r="WUD16" s="154"/>
      <c r="WUE16" s="154"/>
      <c r="WUF16" s="154"/>
      <c r="WUG16" s="154"/>
      <c r="WUH16" s="154"/>
      <c r="WUI16" s="154"/>
      <c r="WUJ16" s="154"/>
      <c r="WUK16" s="154"/>
      <c r="WUL16" s="154"/>
      <c r="WUM16" s="154"/>
      <c r="WUN16" s="154"/>
      <c r="WUO16" s="154"/>
      <c r="WUP16" s="154"/>
      <c r="WUQ16" s="154"/>
      <c r="WUR16" s="154"/>
      <c r="WUS16" s="154"/>
      <c r="WUT16" s="154"/>
      <c r="WUU16" s="154"/>
      <c r="WUV16" s="154"/>
      <c r="WUW16" s="154"/>
      <c r="WUX16" s="154"/>
      <c r="WUY16" s="154"/>
      <c r="WUZ16" s="154"/>
      <c r="WVA16" s="154"/>
      <c r="WVB16" s="154"/>
      <c r="WVC16" s="154"/>
      <c r="WVD16" s="154"/>
      <c r="WVE16" s="154"/>
      <c r="WVF16" s="154"/>
      <c r="WVG16" s="154"/>
      <c r="WVH16" s="154"/>
      <c r="WVI16" s="154"/>
      <c r="WVJ16" s="154"/>
      <c r="WVK16" s="154"/>
      <c r="WVL16" s="154"/>
      <c r="WVM16" s="154"/>
      <c r="WVN16" s="154"/>
      <c r="WVO16" s="154"/>
      <c r="WVP16" s="154"/>
      <c r="WVQ16" s="154"/>
      <c r="WVR16" s="154"/>
      <c r="WVS16" s="154"/>
      <c r="WVT16" s="154"/>
      <c r="WVU16" s="154"/>
      <c r="WVV16" s="154"/>
      <c r="WVW16" s="154"/>
      <c r="WVX16" s="154"/>
      <c r="WVY16" s="154"/>
      <c r="WVZ16" s="154"/>
      <c r="WWA16" s="154"/>
      <c r="WWB16" s="154"/>
      <c r="WWC16" s="154"/>
      <c r="WWD16" s="154"/>
      <c r="WWE16" s="154"/>
      <c r="WWF16" s="154"/>
      <c r="WWG16" s="154"/>
      <c r="WWH16" s="154"/>
      <c r="WWI16" s="154"/>
      <c r="WWJ16" s="154"/>
      <c r="WWK16" s="154"/>
      <c r="WWL16" s="154"/>
      <c r="WWM16" s="154"/>
      <c r="WWN16" s="154"/>
      <c r="WWO16" s="154"/>
      <c r="WWP16" s="154"/>
      <c r="WWQ16" s="154"/>
      <c r="WWR16" s="154"/>
      <c r="WWS16" s="154"/>
      <c r="WWT16" s="154"/>
      <c r="WWU16" s="154"/>
      <c r="WWV16" s="154"/>
      <c r="WWW16" s="154"/>
      <c r="WWX16" s="154"/>
      <c r="WWY16" s="154"/>
      <c r="WWZ16" s="154"/>
      <c r="WXA16" s="154"/>
      <c r="WXB16" s="154"/>
      <c r="WXC16" s="154"/>
      <c r="WXD16" s="154"/>
      <c r="WXE16" s="154"/>
      <c r="WXF16" s="154"/>
      <c r="WXG16" s="154"/>
      <c r="WXH16" s="154"/>
      <c r="WXI16" s="154"/>
      <c r="WXJ16" s="154"/>
      <c r="WXK16" s="154"/>
      <c r="WXL16" s="154"/>
      <c r="WXM16" s="154"/>
      <c r="WXN16" s="154"/>
      <c r="WXO16" s="154"/>
      <c r="WXP16" s="154"/>
      <c r="WXQ16" s="154"/>
      <c r="WXR16" s="154"/>
      <c r="WXS16" s="154"/>
      <c r="WXT16" s="154"/>
      <c r="WXU16" s="154"/>
      <c r="WXV16" s="154"/>
      <c r="WXW16" s="154"/>
      <c r="WXX16" s="154"/>
      <c r="WXY16" s="154"/>
      <c r="WXZ16" s="154"/>
      <c r="WYA16" s="154"/>
      <c r="WYB16" s="154"/>
      <c r="WYC16" s="154"/>
      <c r="WYD16" s="154"/>
      <c r="WYE16" s="154"/>
      <c r="WYF16" s="154"/>
      <c r="WYG16" s="154"/>
      <c r="WYH16" s="154"/>
      <c r="WYI16" s="154"/>
      <c r="WYJ16" s="154"/>
      <c r="WYK16" s="154"/>
      <c r="WYL16" s="154"/>
      <c r="WYM16" s="154"/>
      <c r="WYN16" s="154"/>
      <c r="WYO16" s="154"/>
      <c r="WYP16" s="154"/>
      <c r="WYQ16" s="154"/>
      <c r="WYR16" s="154"/>
      <c r="WYS16" s="154"/>
      <c r="WYT16" s="154"/>
      <c r="WYU16" s="154"/>
      <c r="WYV16" s="154"/>
      <c r="WYW16" s="154"/>
      <c r="WYX16" s="154"/>
      <c r="WYY16" s="154"/>
      <c r="WYZ16" s="154"/>
      <c r="WZA16" s="154"/>
      <c r="WZB16" s="154"/>
      <c r="WZC16" s="154"/>
      <c r="WZD16" s="154"/>
      <c r="WZE16" s="154"/>
      <c r="WZF16" s="154"/>
      <c r="WZG16" s="154"/>
      <c r="WZH16" s="154"/>
      <c r="WZI16" s="154"/>
      <c r="WZJ16" s="154"/>
      <c r="WZK16" s="154"/>
      <c r="WZL16" s="154"/>
      <c r="WZM16" s="154"/>
      <c r="WZN16" s="154"/>
      <c r="WZO16" s="154"/>
      <c r="WZP16" s="154"/>
      <c r="WZQ16" s="154"/>
      <c r="WZR16" s="154"/>
      <c r="WZS16" s="154"/>
      <c r="WZT16" s="154"/>
      <c r="WZU16" s="154"/>
      <c r="WZV16" s="154"/>
      <c r="WZW16" s="154"/>
      <c r="WZX16" s="154"/>
      <c r="WZY16" s="154"/>
      <c r="WZZ16" s="154"/>
      <c r="XAA16" s="154"/>
      <c r="XAB16" s="154"/>
      <c r="XAC16" s="154"/>
      <c r="XAD16" s="154"/>
      <c r="XAE16" s="154"/>
      <c r="XAF16" s="154"/>
      <c r="XAG16" s="154"/>
      <c r="XAH16" s="154"/>
      <c r="XAI16" s="154"/>
      <c r="XAJ16" s="154"/>
      <c r="XAK16" s="154"/>
      <c r="XAL16" s="154"/>
      <c r="XAM16" s="154"/>
      <c r="XAN16" s="154"/>
      <c r="XAO16" s="154"/>
      <c r="XAP16" s="154"/>
      <c r="XAQ16" s="154"/>
      <c r="XAR16" s="154"/>
      <c r="XAS16" s="154"/>
      <c r="XAT16" s="154"/>
      <c r="XAU16" s="154"/>
      <c r="XAV16" s="154"/>
      <c r="XAW16" s="154"/>
      <c r="XAX16" s="154"/>
      <c r="XAY16" s="154"/>
      <c r="XAZ16" s="154"/>
      <c r="XBA16" s="154"/>
      <c r="XBB16" s="154"/>
      <c r="XBC16" s="154"/>
      <c r="XBD16" s="154"/>
      <c r="XBE16" s="154"/>
      <c r="XBF16" s="154"/>
      <c r="XBG16" s="154"/>
      <c r="XBH16" s="154"/>
      <c r="XBI16" s="154"/>
      <c r="XBJ16" s="154"/>
      <c r="XBK16" s="154"/>
      <c r="XBL16" s="154"/>
      <c r="XBM16" s="154"/>
      <c r="XBN16" s="154"/>
      <c r="XBO16" s="154"/>
      <c r="XBP16" s="154"/>
      <c r="XBQ16" s="154"/>
      <c r="XBR16" s="154"/>
      <c r="XBS16" s="154"/>
      <c r="XBT16" s="154"/>
      <c r="XBU16" s="154"/>
      <c r="XBV16" s="154"/>
      <c r="XBW16" s="154"/>
      <c r="XBX16" s="154"/>
      <c r="XBY16" s="154"/>
      <c r="XBZ16" s="154"/>
    </row>
    <row r="17" spans="1:16302" s="168" customFormat="1" ht="36" hidden="1" customHeight="1" x14ac:dyDescent="0.25">
      <c r="A17" s="135">
        <v>9</v>
      </c>
      <c r="B17" s="161" t="s">
        <v>840</v>
      </c>
      <c r="C17" s="161" t="s">
        <v>73</v>
      </c>
      <c r="D17" s="140"/>
      <c r="E17" s="141"/>
      <c r="F17" s="141">
        <v>23.63</v>
      </c>
      <c r="G17" s="139"/>
      <c r="H17" s="139"/>
      <c r="I17" s="139"/>
      <c r="J17" s="142"/>
      <c r="K17" s="142"/>
      <c r="L17" s="142"/>
      <c r="M17" s="144">
        <f t="shared" si="0"/>
        <v>0</v>
      </c>
      <c r="N17" s="145">
        <f t="shared" si="1"/>
        <v>0</v>
      </c>
      <c r="O17" s="146">
        <f t="shared" si="2"/>
        <v>0</v>
      </c>
      <c r="P17" s="145">
        <f t="shared" si="3"/>
        <v>0</v>
      </c>
      <c r="Q17" s="146">
        <f t="shared" si="4"/>
        <v>0</v>
      </c>
      <c r="R17" s="145">
        <f>IF(I17&lt;VLOOKUP(L17,$M$331:$Q$339,2),0,VLOOKUP(L17,$M$331:$Q$339,4))</f>
        <v>0</v>
      </c>
      <c r="S17" s="145">
        <f t="shared" si="5"/>
        <v>0</v>
      </c>
      <c r="T17" s="145">
        <f t="shared" si="6"/>
        <v>0</v>
      </c>
      <c r="U17" s="146">
        <f t="shared" si="7"/>
        <v>0</v>
      </c>
      <c r="V17" s="145">
        <f>IF(I17&lt;VLOOKUP(L17,$M$331:$Q$339,2),0,VLOOKUP(L17,$M$331:$Q$339,5))</f>
        <v>0</v>
      </c>
      <c r="W17" s="151"/>
      <c r="X17" s="151"/>
      <c r="Y17" s="151"/>
      <c r="Z17" s="163"/>
      <c r="AA17" s="163"/>
      <c r="AB17" s="163"/>
      <c r="AC17" s="163"/>
      <c r="AD17" s="163"/>
      <c r="AE17" s="163"/>
      <c r="AF17" s="163"/>
      <c r="AG17" s="163"/>
      <c r="AH17" s="163"/>
      <c r="AI17" s="163"/>
      <c r="AJ17" s="163"/>
      <c r="AK17" s="163"/>
      <c r="AL17" s="163"/>
      <c r="AM17" s="163"/>
      <c r="AN17" s="163"/>
      <c r="AO17" s="163"/>
      <c r="AP17" s="163"/>
      <c r="AQ17" s="163"/>
      <c r="AR17" s="163"/>
      <c r="AS17" s="163"/>
      <c r="AT17" s="163"/>
      <c r="AU17" s="163"/>
      <c r="AV17" s="163"/>
      <c r="AW17" s="163"/>
      <c r="AX17" s="163"/>
      <c r="AY17" s="163"/>
      <c r="AZ17" s="163"/>
      <c r="BA17" s="163"/>
      <c r="BB17" s="163"/>
      <c r="BC17" s="163"/>
      <c r="BD17" s="163"/>
      <c r="BE17" s="163"/>
      <c r="BF17" s="163"/>
      <c r="BG17" s="163"/>
      <c r="BH17" s="163"/>
      <c r="BI17" s="163"/>
      <c r="BJ17" s="163"/>
      <c r="BK17" s="163"/>
      <c r="BL17" s="163"/>
      <c r="BM17" s="163"/>
      <c r="BN17" s="163"/>
      <c r="BO17" s="163"/>
      <c r="BP17" s="163"/>
      <c r="BQ17" s="163"/>
      <c r="BR17" s="163"/>
      <c r="BS17" s="163"/>
      <c r="BT17" s="163"/>
      <c r="BU17" s="163"/>
      <c r="BV17" s="163"/>
      <c r="BW17" s="163"/>
      <c r="BX17" s="163"/>
      <c r="BY17" s="163"/>
      <c r="BZ17" s="163"/>
      <c r="CA17" s="163"/>
      <c r="CB17" s="163"/>
      <c r="CC17" s="163"/>
      <c r="CD17" s="163"/>
      <c r="CE17" s="163"/>
      <c r="CF17" s="163"/>
      <c r="CG17" s="163"/>
      <c r="CH17" s="163"/>
      <c r="CI17" s="163"/>
      <c r="CJ17" s="163"/>
      <c r="CK17" s="163"/>
      <c r="CL17" s="163"/>
      <c r="CM17" s="163"/>
      <c r="CN17" s="163"/>
      <c r="CO17" s="163"/>
      <c r="CP17" s="163"/>
      <c r="CQ17" s="163"/>
      <c r="CR17" s="163"/>
      <c r="CS17" s="163"/>
      <c r="CT17" s="163"/>
      <c r="CU17" s="163"/>
      <c r="CV17" s="163"/>
      <c r="CW17" s="163"/>
      <c r="CX17" s="163"/>
      <c r="CY17" s="163"/>
      <c r="CZ17" s="163"/>
      <c r="DA17" s="163"/>
      <c r="DB17" s="163"/>
      <c r="DC17" s="163"/>
      <c r="DD17" s="163"/>
      <c r="DE17" s="163"/>
      <c r="DF17" s="163"/>
      <c r="DG17" s="163"/>
      <c r="DH17" s="163"/>
      <c r="DI17" s="163"/>
      <c r="DJ17" s="163"/>
      <c r="DK17" s="163"/>
      <c r="DL17" s="163"/>
      <c r="DM17" s="163"/>
      <c r="DN17" s="163"/>
      <c r="DO17" s="163"/>
      <c r="DP17" s="163"/>
      <c r="DQ17" s="163"/>
      <c r="DR17" s="163"/>
      <c r="DS17" s="163"/>
      <c r="DT17" s="163"/>
      <c r="DU17" s="163"/>
      <c r="DV17" s="163"/>
      <c r="DW17" s="163"/>
      <c r="DX17" s="163"/>
      <c r="DY17" s="163"/>
      <c r="DZ17" s="163"/>
      <c r="EA17" s="163"/>
      <c r="EB17" s="163"/>
      <c r="EC17" s="163"/>
      <c r="ED17" s="163"/>
      <c r="EE17" s="163"/>
      <c r="EF17" s="163"/>
      <c r="EG17" s="163"/>
      <c r="EH17" s="163"/>
      <c r="EI17" s="163"/>
      <c r="EJ17" s="163"/>
      <c r="EK17" s="163"/>
      <c r="EL17" s="163"/>
      <c r="EM17" s="163"/>
      <c r="EN17" s="163"/>
      <c r="EO17" s="163"/>
      <c r="EP17" s="163"/>
      <c r="EQ17" s="163"/>
      <c r="ER17" s="163"/>
      <c r="ES17" s="163"/>
      <c r="ET17" s="163"/>
      <c r="EU17" s="163"/>
      <c r="EV17" s="163"/>
      <c r="EW17" s="163"/>
      <c r="EX17" s="163"/>
      <c r="EY17" s="163"/>
      <c r="EZ17" s="163"/>
      <c r="FA17" s="163"/>
      <c r="FB17" s="163"/>
      <c r="FC17" s="163"/>
      <c r="FD17" s="163"/>
      <c r="FE17" s="163"/>
      <c r="FF17" s="163"/>
      <c r="FG17" s="163"/>
      <c r="FH17" s="163"/>
      <c r="FI17" s="163"/>
      <c r="FJ17" s="163"/>
      <c r="FK17" s="163"/>
      <c r="FL17" s="163"/>
      <c r="FM17" s="163"/>
      <c r="FN17" s="163"/>
      <c r="FO17" s="163"/>
      <c r="FP17" s="163"/>
      <c r="FQ17" s="163"/>
      <c r="FR17" s="163"/>
      <c r="FS17" s="163"/>
      <c r="FT17" s="163"/>
      <c r="FU17" s="163"/>
      <c r="FV17" s="163"/>
      <c r="FW17" s="163"/>
      <c r="FX17" s="163"/>
      <c r="FY17" s="163"/>
      <c r="FZ17" s="163"/>
      <c r="GA17" s="163"/>
      <c r="GB17" s="163"/>
      <c r="GC17" s="163"/>
      <c r="GD17" s="163"/>
      <c r="GE17" s="163"/>
      <c r="GF17" s="163"/>
      <c r="GG17" s="163"/>
      <c r="GH17" s="163"/>
      <c r="GI17" s="163"/>
      <c r="GJ17" s="163"/>
      <c r="GK17" s="163"/>
      <c r="GL17" s="163"/>
      <c r="GM17" s="163"/>
      <c r="GN17" s="163"/>
      <c r="GO17" s="163"/>
      <c r="GP17" s="163"/>
      <c r="GQ17" s="163"/>
      <c r="GR17" s="163"/>
      <c r="GS17" s="163"/>
      <c r="GT17" s="163"/>
      <c r="GU17" s="163"/>
      <c r="GV17" s="163"/>
      <c r="GW17" s="163"/>
      <c r="GX17" s="163"/>
      <c r="GY17" s="163"/>
      <c r="GZ17" s="163"/>
      <c r="HA17" s="163"/>
      <c r="HB17" s="163"/>
      <c r="HC17" s="163"/>
      <c r="HD17" s="163"/>
      <c r="HE17" s="163"/>
      <c r="HF17" s="163"/>
      <c r="HG17" s="163"/>
      <c r="HH17" s="163"/>
      <c r="HI17" s="163"/>
      <c r="HJ17" s="163"/>
      <c r="HK17" s="163"/>
      <c r="HL17" s="163"/>
      <c r="HM17" s="163"/>
      <c r="HN17" s="163"/>
      <c r="HO17" s="163"/>
      <c r="HP17" s="163"/>
      <c r="HQ17" s="163"/>
      <c r="HR17" s="163"/>
      <c r="HS17" s="163"/>
      <c r="HT17" s="163"/>
      <c r="HU17" s="163"/>
      <c r="HV17" s="163"/>
      <c r="HW17" s="163"/>
      <c r="HX17" s="163"/>
      <c r="HY17" s="163"/>
      <c r="HZ17" s="163"/>
      <c r="IA17" s="163"/>
      <c r="IB17" s="163"/>
      <c r="IC17" s="163"/>
      <c r="ID17" s="163"/>
      <c r="IE17" s="163"/>
      <c r="IF17" s="163"/>
      <c r="IG17" s="163"/>
      <c r="IH17" s="163"/>
      <c r="II17" s="163"/>
      <c r="IJ17" s="163"/>
      <c r="IK17" s="163"/>
      <c r="IL17" s="163"/>
      <c r="IM17" s="163"/>
      <c r="IN17" s="163"/>
      <c r="IO17" s="163"/>
      <c r="IP17" s="163"/>
      <c r="IQ17" s="163"/>
      <c r="IR17" s="163"/>
      <c r="IS17" s="163"/>
      <c r="IT17" s="163"/>
      <c r="IU17" s="163"/>
      <c r="IV17" s="163"/>
      <c r="IW17" s="163"/>
      <c r="IX17" s="163"/>
      <c r="IY17" s="163"/>
      <c r="IZ17" s="163"/>
      <c r="JA17" s="163"/>
      <c r="JB17" s="163"/>
      <c r="JC17" s="163"/>
      <c r="JD17" s="163"/>
      <c r="JE17" s="163"/>
      <c r="JF17" s="163"/>
      <c r="JG17" s="163"/>
      <c r="JH17" s="163"/>
      <c r="JI17" s="163"/>
      <c r="JJ17" s="163"/>
      <c r="JK17" s="163"/>
      <c r="JL17" s="163"/>
      <c r="JM17" s="163"/>
      <c r="JN17" s="163"/>
      <c r="JO17" s="163"/>
      <c r="JP17" s="163"/>
      <c r="JQ17" s="163"/>
      <c r="JR17" s="163"/>
      <c r="JS17" s="163"/>
      <c r="JT17" s="163"/>
      <c r="JU17" s="163"/>
      <c r="JV17" s="163"/>
      <c r="JW17" s="163"/>
      <c r="JX17" s="163"/>
      <c r="JY17" s="163"/>
      <c r="JZ17" s="163"/>
      <c r="KA17" s="163"/>
      <c r="KB17" s="163"/>
      <c r="KC17" s="163"/>
      <c r="KD17" s="163"/>
      <c r="KE17" s="163"/>
      <c r="KF17" s="163"/>
      <c r="KG17" s="163"/>
      <c r="KH17" s="163"/>
      <c r="KI17" s="163"/>
      <c r="KJ17" s="163"/>
      <c r="KK17" s="163"/>
      <c r="KL17" s="163"/>
      <c r="KM17" s="163"/>
      <c r="KN17" s="163"/>
      <c r="KO17" s="163"/>
      <c r="KP17" s="163"/>
      <c r="KQ17" s="163"/>
      <c r="KR17" s="163"/>
      <c r="KS17" s="163"/>
      <c r="KT17" s="163"/>
      <c r="KU17" s="163"/>
      <c r="KV17" s="163"/>
      <c r="KW17" s="163"/>
      <c r="KX17" s="163"/>
      <c r="KY17" s="163"/>
      <c r="KZ17" s="163"/>
      <c r="LA17" s="163"/>
      <c r="LB17" s="163"/>
      <c r="LC17" s="163"/>
      <c r="LD17" s="163"/>
      <c r="LE17" s="163"/>
      <c r="LF17" s="163"/>
      <c r="LG17" s="163"/>
      <c r="LH17" s="163"/>
      <c r="LI17" s="163"/>
      <c r="LJ17" s="163"/>
      <c r="LK17" s="163"/>
      <c r="LL17" s="163"/>
      <c r="LM17" s="163"/>
      <c r="LN17" s="163"/>
      <c r="LO17" s="163"/>
      <c r="LP17" s="163"/>
      <c r="LQ17" s="163"/>
      <c r="LR17" s="163"/>
      <c r="LS17" s="163"/>
      <c r="LT17" s="163"/>
      <c r="LU17" s="163"/>
      <c r="LV17" s="163"/>
      <c r="LW17" s="163"/>
      <c r="LX17" s="163"/>
      <c r="LY17" s="163"/>
      <c r="LZ17" s="163"/>
      <c r="MA17" s="163"/>
      <c r="MB17" s="163"/>
      <c r="MC17" s="163"/>
      <c r="MD17" s="163"/>
      <c r="ME17" s="163"/>
      <c r="MF17" s="163"/>
      <c r="MG17" s="163"/>
      <c r="MH17" s="163"/>
      <c r="MI17" s="163"/>
      <c r="MJ17" s="163"/>
      <c r="MK17" s="163"/>
      <c r="ML17" s="163"/>
      <c r="MM17" s="163"/>
      <c r="MN17" s="163"/>
      <c r="MO17" s="163"/>
      <c r="MP17" s="163"/>
      <c r="MQ17" s="163"/>
      <c r="MR17" s="163"/>
      <c r="MS17" s="163"/>
      <c r="MT17" s="163"/>
      <c r="MU17" s="163"/>
      <c r="MV17" s="163"/>
      <c r="MW17" s="163"/>
      <c r="MX17" s="163"/>
      <c r="MY17" s="163"/>
      <c r="MZ17" s="163"/>
      <c r="NA17" s="163"/>
      <c r="NB17" s="163"/>
      <c r="NC17" s="163"/>
      <c r="ND17" s="163"/>
      <c r="NE17" s="163"/>
      <c r="NF17" s="163"/>
      <c r="NG17" s="163"/>
      <c r="NH17" s="163"/>
      <c r="NI17" s="163"/>
      <c r="NJ17" s="163"/>
      <c r="NK17" s="163"/>
      <c r="NL17" s="163"/>
      <c r="NM17" s="163"/>
      <c r="NN17" s="163"/>
      <c r="NO17" s="163"/>
      <c r="NP17" s="163"/>
      <c r="NQ17" s="163"/>
      <c r="NR17" s="163"/>
      <c r="NS17" s="163"/>
      <c r="NT17" s="163"/>
      <c r="NU17" s="163"/>
      <c r="NV17" s="163"/>
      <c r="NW17" s="163"/>
      <c r="NX17" s="163"/>
      <c r="NY17" s="163"/>
      <c r="NZ17" s="163"/>
      <c r="OA17" s="163"/>
      <c r="OB17" s="163"/>
      <c r="OC17" s="163"/>
      <c r="OD17" s="163"/>
      <c r="OE17" s="163"/>
      <c r="OF17" s="163"/>
      <c r="OG17" s="163"/>
      <c r="OH17" s="163"/>
      <c r="OI17" s="163"/>
      <c r="OJ17" s="163"/>
      <c r="OK17" s="163"/>
      <c r="OL17" s="163"/>
      <c r="OM17" s="163"/>
      <c r="ON17" s="163"/>
      <c r="OO17" s="163"/>
      <c r="OP17" s="163"/>
      <c r="OQ17" s="163"/>
      <c r="OR17" s="163"/>
      <c r="OS17" s="163"/>
      <c r="OT17" s="163"/>
      <c r="OU17" s="163"/>
      <c r="OV17" s="163"/>
      <c r="OW17" s="163"/>
      <c r="OX17" s="163"/>
      <c r="OY17" s="163"/>
      <c r="OZ17" s="163"/>
      <c r="PA17" s="163"/>
      <c r="PB17" s="163"/>
      <c r="PC17" s="163"/>
      <c r="PD17" s="163"/>
      <c r="PE17" s="163"/>
      <c r="PF17" s="163"/>
      <c r="PG17" s="163"/>
      <c r="PH17" s="163"/>
      <c r="PI17" s="163"/>
      <c r="PJ17" s="163"/>
      <c r="PK17" s="163"/>
      <c r="PL17" s="163"/>
      <c r="PM17" s="163"/>
      <c r="PN17" s="163"/>
      <c r="PO17" s="163"/>
      <c r="PP17" s="163"/>
      <c r="PQ17" s="163"/>
      <c r="PR17" s="163"/>
      <c r="PS17" s="163"/>
      <c r="PT17" s="163"/>
      <c r="PU17" s="163"/>
      <c r="PV17" s="163"/>
      <c r="PW17" s="163"/>
      <c r="PX17" s="163"/>
      <c r="PY17" s="163"/>
      <c r="PZ17" s="163"/>
      <c r="QA17" s="163"/>
      <c r="QB17" s="163"/>
      <c r="QC17" s="163"/>
      <c r="QD17" s="163"/>
      <c r="QE17" s="163"/>
      <c r="QF17" s="163"/>
      <c r="QG17" s="163"/>
      <c r="QH17" s="163"/>
      <c r="QI17" s="163"/>
      <c r="QJ17" s="163"/>
      <c r="QK17" s="163"/>
      <c r="QL17" s="163"/>
      <c r="QM17" s="163"/>
      <c r="QN17" s="163"/>
      <c r="QO17" s="163"/>
      <c r="QP17" s="163"/>
      <c r="QQ17" s="163"/>
      <c r="QR17" s="163"/>
      <c r="QS17" s="163"/>
      <c r="QT17" s="163"/>
      <c r="QU17" s="163"/>
      <c r="QV17" s="163"/>
      <c r="QW17" s="163"/>
      <c r="QX17" s="163"/>
      <c r="QY17" s="163"/>
      <c r="QZ17" s="163"/>
      <c r="RA17" s="163"/>
      <c r="RB17" s="163"/>
      <c r="RC17" s="163"/>
      <c r="RD17" s="163"/>
      <c r="RE17" s="163"/>
      <c r="RF17" s="163"/>
      <c r="RG17" s="163"/>
      <c r="RH17" s="163"/>
      <c r="RI17" s="163"/>
      <c r="RJ17" s="163"/>
      <c r="RK17" s="163"/>
      <c r="RL17" s="163"/>
      <c r="RM17" s="163"/>
      <c r="RN17" s="163"/>
      <c r="RO17" s="163"/>
      <c r="RP17" s="163"/>
      <c r="RQ17" s="163"/>
      <c r="RR17" s="163"/>
      <c r="RS17" s="163"/>
      <c r="RT17" s="163"/>
      <c r="RU17" s="163"/>
      <c r="RV17" s="163"/>
      <c r="RW17" s="163"/>
      <c r="RX17" s="163"/>
      <c r="RY17" s="163"/>
      <c r="RZ17" s="163"/>
      <c r="SA17" s="163"/>
      <c r="SB17" s="163"/>
      <c r="SC17" s="163"/>
      <c r="SD17" s="163"/>
      <c r="SE17" s="163"/>
      <c r="SF17" s="163"/>
      <c r="SG17" s="163"/>
      <c r="SH17" s="163"/>
      <c r="SI17" s="163"/>
      <c r="SJ17" s="163"/>
      <c r="SK17" s="163"/>
      <c r="SL17" s="163"/>
      <c r="SM17" s="163"/>
      <c r="SN17" s="163"/>
      <c r="SO17" s="163"/>
      <c r="SP17" s="163"/>
      <c r="SQ17" s="163"/>
      <c r="SR17" s="163"/>
      <c r="SS17" s="163"/>
      <c r="ST17" s="163"/>
      <c r="SU17" s="163"/>
      <c r="SV17" s="163"/>
      <c r="SW17" s="163"/>
      <c r="SX17" s="163"/>
      <c r="SY17" s="163"/>
      <c r="SZ17" s="163"/>
      <c r="TA17" s="163"/>
      <c r="TB17" s="163"/>
      <c r="TC17" s="163"/>
      <c r="TD17" s="163"/>
      <c r="TE17" s="163"/>
      <c r="TF17" s="163"/>
      <c r="TG17" s="163"/>
      <c r="TH17" s="163"/>
      <c r="TI17" s="163"/>
      <c r="TJ17" s="163"/>
      <c r="TK17" s="163"/>
      <c r="TL17" s="163"/>
      <c r="TM17" s="163"/>
      <c r="TN17" s="163"/>
      <c r="TO17" s="163"/>
      <c r="TP17" s="163"/>
      <c r="TQ17" s="163"/>
      <c r="TR17" s="163"/>
      <c r="TS17" s="163"/>
      <c r="TT17" s="163"/>
      <c r="TU17" s="163"/>
      <c r="TV17" s="163"/>
      <c r="TW17" s="163"/>
      <c r="TX17" s="163"/>
      <c r="TY17" s="163"/>
      <c r="TZ17" s="163"/>
      <c r="UA17" s="163"/>
      <c r="UB17" s="163"/>
      <c r="UC17" s="163"/>
      <c r="UD17" s="163"/>
      <c r="UE17" s="163"/>
      <c r="UF17" s="163"/>
      <c r="UG17" s="163"/>
      <c r="UH17" s="163"/>
      <c r="UI17" s="163"/>
      <c r="UJ17" s="163"/>
      <c r="UK17" s="163"/>
      <c r="UL17" s="163"/>
      <c r="UM17" s="163"/>
      <c r="UN17" s="163"/>
      <c r="UO17" s="163"/>
      <c r="UP17" s="163"/>
      <c r="UQ17" s="163"/>
      <c r="UR17" s="163"/>
      <c r="US17" s="163"/>
      <c r="UT17" s="163"/>
      <c r="UU17" s="163"/>
      <c r="UV17" s="163"/>
      <c r="UW17" s="163"/>
      <c r="UX17" s="163"/>
      <c r="UY17" s="163"/>
      <c r="UZ17" s="163"/>
      <c r="VA17" s="163"/>
      <c r="VB17" s="163"/>
      <c r="VC17" s="163"/>
      <c r="VD17" s="163"/>
      <c r="VE17" s="163"/>
      <c r="VF17" s="163"/>
      <c r="VG17" s="163"/>
      <c r="VH17" s="163"/>
      <c r="VI17" s="163"/>
      <c r="VJ17" s="163"/>
      <c r="VK17" s="163"/>
      <c r="VL17" s="163"/>
      <c r="VM17" s="163"/>
      <c r="VN17" s="163"/>
      <c r="VO17" s="163"/>
      <c r="VP17" s="163"/>
      <c r="VQ17" s="163"/>
      <c r="VR17" s="163"/>
      <c r="VS17" s="163"/>
      <c r="VT17" s="163"/>
      <c r="VU17" s="163"/>
      <c r="VV17" s="163"/>
      <c r="VW17" s="163"/>
      <c r="VX17" s="163"/>
      <c r="VY17" s="163"/>
      <c r="VZ17" s="163"/>
      <c r="WA17" s="163"/>
      <c r="WB17" s="163"/>
      <c r="WC17" s="163"/>
      <c r="WD17" s="163"/>
      <c r="WE17" s="163"/>
      <c r="WF17" s="163"/>
      <c r="WG17" s="163"/>
      <c r="WH17" s="163"/>
      <c r="WI17" s="163"/>
      <c r="WJ17" s="163"/>
      <c r="WK17" s="163"/>
      <c r="WL17" s="163"/>
      <c r="WM17" s="163"/>
      <c r="WN17" s="163"/>
      <c r="WO17" s="163"/>
      <c r="WP17" s="163"/>
      <c r="WQ17" s="163"/>
      <c r="WR17" s="163"/>
      <c r="WS17" s="163"/>
      <c r="WT17" s="163"/>
      <c r="WU17" s="163"/>
      <c r="WV17" s="163"/>
      <c r="WW17" s="163"/>
      <c r="WX17" s="163"/>
      <c r="WY17" s="163"/>
      <c r="WZ17" s="163"/>
      <c r="XA17" s="163"/>
      <c r="XB17" s="163"/>
      <c r="XC17" s="163"/>
      <c r="XD17" s="163"/>
      <c r="XE17" s="163"/>
      <c r="XF17" s="163"/>
      <c r="XG17" s="163"/>
      <c r="XH17" s="163"/>
      <c r="XI17" s="163"/>
      <c r="XJ17" s="163"/>
      <c r="XK17" s="163"/>
      <c r="XL17" s="163"/>
      <c r="XM17" s="163"/>
      <c r="XN17" s="163"/>
      <c r="XO17" s="163"/>
      <c r="XP17" s="163"/>
      <c r="XQ17" s="163"/>
      <c r="XR17" s="163"/>
      <c r="XS17" s="163"/>
      <c r="XT17" s="163"/>
      <c r="XU17" s="163"/>
      <c r="XV17" s="163"/>
      <c r="XW17" s="163"/>
      <c r="XX17" s="163"/>
      <c r="XY17" s="163"/>
      <c r="XZ17" s="163"/>
      <c r="YA17" s="163"/>
      <c r="YB17" s="163"/>
      <c r="YC17" s="163"/>
      <c r="YD17" s="163"/>
      <c r="YE17" s="163"/>
      <c r="YF17" s="163"/>
      <c r="YG17" s="163"/>
      <c r="YH17" s="163"/>
      <c r="YI17" s="163"/>
      <c r="YJ17" s="163"/>
      <c r="YK17" s="163"/>
      <c r="YL17" s="163"/>
      <c r="YM17" s="163"/>
      <c r="YN17" s="163"/>
      <c r="YO17" s="163"/>
      <c r="YP17" s="163"/>
      <c r="YQ17" s="163"/>
      <c r="YR17" s="163"/>
      <c r="YS17" s="163"/>
      <c r="YT17" s="163"/>
      <c r="YU17" s="163"/>
      <c r="YV17" s="163"/>
      <c r="YW17" s="163"/>
      <c r="YX17" s="163"/>
      <c r="YY17" s="163"/>
      <c r="YZ17" s="163"/>
      <c r="ZA17" s="163"/>
      <c r="ZB17" s="163"/>
      <c r="ZC17" s="163"/>
      <c r="ZD17" s="163"/>
      <c r="ZE17" s="163"/>
      <c r="ZF17" s="163"/>
      <c r="ZG17" s="163"/>
      <c r="ZH17" s="163"/>
      <c r="ZI17" s="163"/>
      <c r="ZJ17" s="163"/>
      <c r="ZK17" s="163"/>
      <c r="ZL17" s="163"/>
      <c r="ZM17" s="163"/>
      <c r="ZN17" s="163"/>
      <c r="ZO17" s="163"/>
      <c r="ZP17" s="163"/>
      <c r="ZQ17" s="163"/>
      <c r="ZR17" s="163"/>
      <c r="ZS17" s="163"/>
      <c r="ZT17" s="163"/>
      <c r="ZU17" s="163"/>
      <c r="ZV17" s="163"/>
      <c r="ZW17" s="163"/>
      <c r="ZX17" s="163"/>
      <c r="ZY17" s="163"/>
      <c r="ZZ17" s="163"/>
      <c r="AAA17" s="163"/>
      <c r="AAB17" s="163"/>
      <c r="AAC17" s="163"/>
      <c r="AAD17" s="163"/>
      <c r="AAE17" s="163"/>
      <c r="AAF17" s="163"/>
      <c r="AAG17" s="163"/>
      <c r="AAH17" s="163"/>
      <c r="AAI17" s="163"/>
      <c r="AAJ17" s="163"/>
      <c r="AAK17" s="163"/>
      <c r="AAL17" s="163"/>
      <c r="AAM17" s="163"/>
      <c r="AAN17" s="163"/>
      <c r="AAO17" s="163"/>
      <c r="AAP17" s="163"/>
      <c r="AAQ17" s="163"/>
      <c r="AAR17" s="163"/>
      <c r="AAS17" s="163"/>
      <c r="AAT17" s="163"/>
      <c r="AAU17" s="163"/>
      <c r="AAV17" s="163"/>
      <c r="AAW17" s="163"/>
      <c r="AAX17" s="163"/>
      <c r="AAY17" s="163"/>
      <c r="AAZ17" s="163"/>
      <c r="ABA17" s="163"/>
      <c r="ABB17" s="163"/>
      <c r="ABC17" s="163"/>
      <c r="ABD17" s="163"/>
      <c r="ABE17" s="163"/>
      <c r="ABF17" s="163"/>
      <c r="ABG17" s="163"/>
      <c r="ABH17" s="163"/>
      <c r="ABI17" s="163"/>
      <c r="ABJ17" s="163"/>
      <c r="ABK17" s="163"/>
      <c r="ABL17" s="163"/>
      <c r="ABM17" s="163"/>
      <c r="ABN17" s="163"/>
      <c r="ABO17" s="163"/>
      <c r="ABP17" s="163"/>
      <c r="ABQ17" s="163"/>
      <c r="ABR17" s="163"/>
      <c r="ABS17" s="163"/>
      <c r="ABT17" s="163"/>
      <c r="ABU17" s="163"/>
      <c r="ABV17" s="163"/>
      <c r="ABW17" s="163"/>
      <c r="ABX17" s="163"/>
      <c r="ABY17" s="163"/>
      <c r="ABZ17" s="163"/>
      <c r="ACA17" s="163"/>
      <c r="ACB17" s="163"/>
      <c r="ACC17" s="163"/>
      <c r="ACD17" s="163"/>
      <c r="ACE17" s="163"/>
      <c r="ACF17" s="163"/>
      <c r="ACG17" s="163"/>
      <c r="ACH17" s="163"/>
      <c r="ACI17" s="163"/>
      <c r="ACJ17" s="163"/>
      <c r="ACK17" s="163"/>
      <c r="ACL17" s="163"/>
      <c r="ACM17" s="163"/>
      <c r="ACN17" s="163"/>
      <c r="ACO17" s="163"/>
      <c r="ACP17" s="163"/>
      <c r="ACQ17" s="163"/>
      <c r="ACR17" s="163"/>
      <c r="ACS17" s="163"/>
      <c r="ACT17" s="163"/>
      <c r="ACU17" s="163"/>
      <c r="ACV17" s="163"/>
      <c r="ACW17" s="163"/>
      <c r="ACX17" s="163"/>
      <c r="ACY17" s="163"/>
      <c r="ACZ17" s="163"/>
      <c r="ADA17" s="163"/>
      <c r="ADB17" s="163"/>
      <c r="ADC17" s="163"/>
      <c r="ADD17" s="163"/>
      <c r="ADE17" s="163"/>
      <c r="ADF17" s="163"/>
      <c r="ADG17" s="163"/>
      <c r="ADH17" s="163"/>
      <c r="ADI17" s="163"/>
      <c r="ADJ17" s="163"/>
      <c r="ADK17" s="163"/>
      <c r="ADL17" s="163"/>
      <c r="ADM17" s="163"/>
      <c r="ADN17" s="163"/>
      <c r="ADO17" s="163"/>
      <c r="ADP17" s="163"/>
      <c r="ADQ17" s="163"/>
      <c r="ADR17" s="163"/>
      <c r="ADS17" s="163"/>
      <c r="ADT17" s="163"/>
      <c r="ADU17" s="163"/>
      <c r="ADV17" s="163"/>
      <c r="ADW17" s="163"/>
      <c r="ADX17" s="163"/>
      <c r="ADY17" s="163"/>
      <c r="ADZ17" s="163"/>
      <c r="AEA17" s="163"/>
      <c r="AEB17" s="163"/>
      <c r="AEC17" s="163"/>
      <c r="AED17" s="163"/>
      <c r="AEE17" s="163"/>
      <c r="AEF17" s="163"/>
      <c r="AEG17" s="163"/>
      <c r="AEH17" s="163"/>
      <c r="AEI17" s="163"/>
      <c r="AEJ17" s="163"/>
      <c r="AEK17" s="163"/>
      <c r="AEL17" s="163"/>
      <c r="AEM17" s="163"/>
      <c r="AEN17" s="163"/>
      <c r="AEO17" s="163"/>
      <c r="AEP17" s="163"/>
      <c r="AEQ17" s="163"/>
      <c r="AER17" s="163"/>
      <c r="AES17" s="163"/>
      <c r="AET17" s="163"/>
      <c r="AEU17" s="163"/>
      <c r="AEV17" s="163"/>
      <c r="AEW17" s="163"/>
      <c r="AEX17" s="163"/>
      <c r="AEY17" s="163"/>
      <c r="AEZ17" s="163"/>
      <c r="AFA17" s="163"/>
      <c r="AFB17" s="163"/>
      <c r="AFC17" s="163"/>
      <c r="AFD17" s="163"/>
      <c r="AFE17" s="163"/>
      <c r="AFF17" s="163"/>
      <c r="AFG17" s="163"/>
      <c r="AFH17" s="163"/>
      <c r="AFI17" s="163"/>
      <c r="AFJ17" s="163"/>
      <c r="AFK17" s="163"/>
      <c r="AFL17" s="163"/>
      <c r="AFM17" s="163"/>
      <c r="AFN17" s="163"/>
      <c r="AFO17" s="163"/>
      <c r="AFP17" s="163"/>
      <c r="AFQ17" s="163"/>
      <c r="AFR17" s="163"/>
      <c r="AFS17" s="163"/>
      <c r="AFT17" s="163"/>
      <c r="AFU17" s="163"/>
      <c r="AFV17" s="163"/>
      <c r="AFW17" s="163"/>
      <c r="AFX17" s="163"/>
      <c r="AFY17" s="163"/>
      <c r="AFZ17" s="163"/>
      <c r="AGA17" s="163"/>
      <c r="AGB17" s="163"/>
      <c r="AGC17" s="163"/>
      <c r="AGD17" s="163"/>
      <c r="AGE17" s="163"/>
      <c r="AGF17" s="163"/>
      <c r="AGG17" s="163"/>
      <c r="AGH17" s="163"/>
      <c r="AGI17" s="163"/>
      <c r="AGJ17" s="163"/>
      <c r="AGK17" s="163"/>
      <c r="AGL17" s="163"/>
      <c r="AGM17" s="163"/>
      <c r="AGN17" s="163"/>
      <c r="AGO17" s="163"/>
      <c r="AGP17" s="163"/>
      <c r="AGQ17" s="163"/>
      <c r="AGR17" s="163"/>
      <c r="AGS17" s="163"/>
      <c r="AGT17" s="163"/>
      <c r="AGU17" s="163"/>
      <c r="AGV17" s="163"/>
      <c r="AGW17" s="163"/>
      <c r="AGX17" s="163"/>
      <c r="AGY17" s="163"/>
      <c r="AGZ17" s="163"/>
      <c r="AHA17" s="163"/>
      <c r="AHB17" s="163"/>
      <c r="AHC17" s="163"/>
      <c r="AHD17" s="163"/>
      <c r="AHE17" s="163"/>
      <c r="AHF17" s="163"/>
      <c r="AHG17" s="163"/>
      <c r="AHH17" s="163"/>
      <c r="AHI17" s="163"/>
      <c r="AHJ17" s="163"/>
      <c r="AHK17" s="163"/>
      <c r="AHL17" s="163"/>
      <c r="AHM17" s="163"/>
      <c r="AHN17" s="163"/>
      <c r="AHO17" s="163"/>
      <c r="AHP17" s="163"/>
      <c r="AHQ17" s="163"/>
      <c r="AHR17" s="163"/>
      <c r="AHS17" s="163"/>
      <c r="AHT17" s="163"/>
      <c r="AHU17" s="163"/>
      <c r="AHV17" s="163"/>
      <c r="AHW17" s="163"/>
      <c r="AHX17" s="163"/>
      <c r="AHY17" s="163"/>
      <c r="AHZ17" s="163"/>
      <c r="AIA17" s="163"/>
      <c r="AIB17" s="163"/>
      <c r="AIC17" s="163"/>
      <c r="AID17" s="163"/>
      <c r="AIE17" s="163"/>
      <c r="AIF17" s="163"/>
      <c r="AIG17" s="163"/>
      <c r="AIH17" s="163"/>
      <c r="AII17" s="163"/>
      <c r="AIJ17" s="163"/>
      <c r="AIK17" s="163"/>
      <c r="AIL17" s="163"/>
      <c r="AIM17" s="163"/>
      <c r="AIN17" s="163"/>
      <c r="AIO17" s="163"/>
      <c r="AIP17" s="163"/>
      <c r="AIQ17" s="163"/>
      <c r="AIR17" s="163"/>
      <c r="AIS17" s="163"/>
      <c r="AIT17" s="163"/>
      <c r="AIU17" s="163"/>
      <c r="AIV17" s="163"/>
      <c r="AIW17" s="163"/>
      <c r="AIX17" s="163"/>
      <c r="AIY17" s="163"/>
      <c r="AIZ17" s="163"/>
      <c r="AJA17" s="163"/>
      <c r="AJB17" s="163"/>
      <c r="AJC17" s="163"/>
      <c r="AJD17" s="163"/>
      <c r="AJE17" s="163"/>
      <c r="AJF17" s="163"/>
      <c r="AJG17" s="163"/>
      <c r="AJH17" s="163"/>
      <c r="AJI17" s="163"/>
      <c r="AJJ17" s="163"/>
      <c r="AJK17" s="163"/>
      <c r="AJL17" s="163"/>
      <c r="AJM17" s="163"/>
      <c r="AJN17" s="163"/>
      <c r="AJO17" s="163"/>
      <c r="AJP17" s="163"/>
      <c r="AJQ17" s="163"/>
      <c r="AJR17" s="163"/>
      <c r="AJS17" s="163"/>
      <c r="AJT17" s="163"/>
      <c r="AJU17" s="163"/>
      <c r="AJV17" s="163"/>
      <c r="AJW17" s="163"/>
      <c r="AJX17" s="163"/>
      <c r="AJY17" s="163"/>
      <c r="AJZ17" s="163"/>
      <c r="AKA17" s="163"/>
      <c r="AKB17" s="163"/>
      <c r="AKC17" s="163"/>
      <c r="AKD17" s="163"/>
      <c r="AKE17" s="163"/>
      <c r="AKF17" s="163"/>
      <c r="AKG17" s="163"/>
      <c r="AKH17" s="163"/>
      <c r="AKI17" s="163"/>
      <c r="AKJ17" s="163"/>
      <c r="AKK17" s="163"/>
      <c r="AKL17" s="163"/>
      <c r="AKM17" s="163"/>
      <c r="AKN17" s="163"/>
      <c r="AKO17" s="163"/>
      <c r="AKP17" s="163"/>
      <c r="AKQ17" s="163"/>
      <c r="AKR17" s="163"/>
      <c r="AKS17" s="163"/>
      <c r="AKT17" s="163"/>
      <c r="AKU17" s="163"/>
      <c r="AKV17" s="163"/>
      <c r="AKW17" s="163"/>
      <c r="AKX17" s="163"/>
      <c r="AKY17" s="163"/>
      <c r="AKZ17" s="163"/>
      <c r="ALA17" s="163"/>
      <c r="ALB17" s="163"/>
      <c r="ALC17" s="163"/>
      <c r="ALD17" s="163"/>
      <c r="ALE17" s="163"/>
      <c r="ALF17" s="163"/>
      <c r="ALG17" s="163"/>
      <c r="ALH17" s="163"/>
      <c r="ALI17" s="163"/>
      <c r="ALJ17" s="163"/>
      <c r="ALK17" s="163"/>
      <c r="ALL17" s="163"/>
      <c r="ALM17" s="163"/>
      <c r="ALN17" s="163"/>
      <c r="ALO17" s="163"/>
      <c r="ALP17" s="163"/>
      <c r="ALQ17" s="163"/>
      <c r="ALR17" s="163"/>
      <c r="ALS17" s="163"/>
      <c r="ALT17" s="163"/>
      <c r="ALU17" s="163"/>
      <c r="ALV17" s="163"/>
      <c r="ALW17" s="163"/>
      <c r="ALX17" s="163"/>
      <c r="ALY17" s="163"/>
      <c r="ALZ17" s="163"/>
      <c r="AMA17" s="163"/>
      <c r="AMB17" s="163"/>
      <c r="AMC17" s="163"/>
      <c r="AMD17" s="163"/>
      <c r="AME17" s="163"/>
      <c r="AMF17" s="163"/>
      <c r="AMG17" s="163"/>
      <c r="AMH17" s="163"/>
      <c r="AMI17" s="163"/>
      <c r="AMJ17" s="163"/>
      <c r="AMK17" s="163"/>
      <c r="AML17" s="163"/>
      <c r="AMM17" s="163"/>
      <c r="AMN17" s="163"/>
      <c r="AMO17" s="163"/>
      <c r="AMP17" s="163"/>
      <c r="AMQ17" s="163"/>
      <c r="AMR17" s="163"/>
      <c r="AMS17" s="163"/>
      <c r="AMT17" s="163"/>
      <c r="AMU17" s="163"/>
      <c r="AMV17" s="163"/>
      <c r="AMW17" s="163"/>
      <c r="AMX17" s="163"/>
      <c r="AMY17" s="163"/>
      <c r="AMZ17" s="163"/>
      <c r="ANA17" s="163"/>
      <c r="ANB17" s="163"/>
      <c r="ANC17" s="163"/>
      <c r="AND17" s="163"/>
      <c r="ANE17" s="163"/>
      <c r="ANF17" s="163"/>
      <c r="ANG17" s="163"/>
      <c r="ANH17" s="163"/>
      <c r="ANI17" s="163"/>
      <c r="ANJ17" s="163"/>
      <c r="ANK17" s="163"/>
      <c r="ANL17" s="163"/>
      <c r="ANM17" s="163"/>
      <c r="ANN17" s="163"/>
      <c r="ANO17" s="163"/>
      <c r="ANP17" s="163"/>
      <c r="ANQ17" s="163"/>
      <c r="ANR17" s="163"/>
      <c r="ANS17" s="163"/>
      <c r="ANT17" s="163"/>
      <c r="ANU17" s="163"/>
      <c r="ANV17" s="163"/>
      <c r="ANW17" s="163"/>
      <c r="ANX17" s="163"/>
      <c r="ANY17" s="163"/>
      <c r="ANZ17" s="163"/>
      <c r="AOA17" s="163"/>
      <c r="AOB17" s="163"/>
      <c r="AOC17" s="163"/>
      <c r="AOD17" s="163"/>
      <c r="AOE17" s="163"/>
      <c r="AOF17" s="163"/>
      <c r="AOG17" s="163"/>
      <c r="AOH17" s="163"/>
      <c r="AOI17" s="163"/>
      <c r="AOJ17" s="163"/>
      <c r="AOK17" s="163"/>
      <c r="AOL17" s="163"/>
      <c r="AOM17" s="163"/>
      <c r="AON17" s="163"/>
      <c r="AOO17" s="163"/>
      <c r="AOP17" s="163"/>
      <c r="AOQ17" s="163"/>
      <c r="AOR17" s="163"/>
      <c r="AOS17" s="163"/>
      <c r="AOT17" s="163"/>
      <c r="AOU17" s="163"/>
      <c r="AOV17" s="163"/>
      <c r="AOW17" s="163"/>
      <c r="AOX17" s="163"/>
      <c r="AOY17" s="163"/>
      <c r="AOZ17" s="163"/>
      <c r="APA17" s="163"/>
      <c r="APB17" s="163"/>
      <c r="APC17" s="163"/>
      <c r="APD17" s="163"/>
      <c r="APE17" s="163"/>
      <c r="APF17" s="163"/>
      <c r="APG17" s="163"/>
      <c r="APH17" s="163"/>
      <c r="API17" s="163"/>
      <c r="APJ17" s="163"/>
      <c r="APK17" s="163"/>
      <c r="APL17" s="163"/>
      <c r="APM17" s="163"/>
      <c r="APN17" s="163"/>
      <c r="APO17" s="163"/>
      <c r="APP17" s="163"/>
      <c r="APQ17" s="163"/>
      <c r="APR17" s="163"/>
      <c r="APS17" s="163"/>
      <c r="APT17" s="163"/>
      <c r="APU17" s="163"/>
      <c r="APV17" s="163"/>
      <c r="APW17" s="163"/>
      <c r="APX17" s="163"/>
      <c r="APY17" s="163"/>
      <c r="APZ17" s="163"/>
      <c r="AQA17" s="163"/>
      <c r="AQB17" s="163"/>
      <c r="AQC17" s="163"/>
      <c r="AQD17" s="163"/>
      <c r="AQE17" s="163"/>
      <c r="AQF17" s="163"/>
      <c r="AQG17" s="163"/>
      <c r="AQH17" s="163"/>
      <c r="AQI17" s="163"/>
      <c r="AQJ17" s="163"/>
      <c r="AQK17" s="163"/>
      <c r="AQL17" s="163"/>
      <c r="AQM17" s="163"/>
      <c r="AQN17" s="163"/>
      <c r="AQO17" s="163"/>
      <c r="AQP17" s="163"/>
      <c r="AQQ17" s="163"/>
      <c r="AQR17" s="163"/>
      <c r="AQS17" s="163"/>
      <c r="AQT17" s="163"/>
      <c r="AQU17" s="163"/>
      <c r="AQV17" s="163"/>
      <c r="AQW17" s="163"/>
      <c r="AQX17" s="163"/>
      <c r="AQY17" s="163"/>
      <c r="AQZ17" s="163"/>
      <c r="ARA17" s="163"/>
      <c r="ARB17" s="163"/>
      <c r="ARC17" s="163"/>
      <c r="ARD17" s="163"/>
      <c r="ARE17" s="163"/>
      <c r="ARF17" s="163"/>
      <c r="ARG17" s="163"/>
      <c r="ARH17" s="163"/>
      <c r="ARI17" s="163"/>
      <c r="ARJ17" s="163"/>
      <c r="ARK17" s="163"/>
      <c r="ARL17" s="163"/>
      <c r="ARM17" s="163"/>
      <c r="ARN17" s="163"/>
      <c r="ARO17" s="163"/>
      <c r="ARP17" s="163"/>
      <c r="ARQ17" s="163"/>
      <c r="ARR17" s="163"/>
      <c r="ARS17" s="163"/>
      <c r="ART17" s="163"/>
      <c r="ARU17" s="163"/>
      <c r="ARV17" s="163"/>
      <c r="ARW17" s="163"/>
      <c r="ARX17" s="163"/>
      <c r="ARY17" s="163"/>
      <c r="ARZ17" s="163"/>
      <c r="ASA17" s="163"/>
      <c r="ASB17" s="163"/>
      <c r="ASC17" s="163"/>
      <c r="ASD17" s="163"/>
      <c r="ASE17" s="163"/>
      <c r="ASF17" s="163"/>
      <c r="ASG17" s="163"/>
      <c r="ASH17" s="163"/>
      <c r="ASI17" s="163"/>
      <c r="ASJ17" s="163"/>
      <c r="ASK17" s="163"/>
      <c r="ASL17" s="163"/>
      <c r="ASM17" s="163"/>
      <c r="ASN17" s="163"/>
      <c r="ASO17" s="163"/>
      <c r="ASP17" s="163"/>
      <c r="ASQ17" s="163"/>
      <c r="ASR17" s="163"/>
      <c r="ASS17" s="163"/>
      <c r="AST17" s="163"/>
      <c r="ASU17" s="163"/>
      <c r="ASV17" s="163"/>
      <c r="ASW17" s="163"/>
      <c r="ASX17" s="163"/>
      <c r="ASY17" s="163"/>
      <c r="ASZ17" s="163"/>
      <c r="ATA17" s="163"/>
      <c r="ATB17" s="163"/>
      <c r="ATC17" s="163"/>
      <c r="ATD17" s="163"/>
      <c r="ATE17" s="163"/>
      <c r="ATF17" s="163"/>
      <c r="ATG17" s="163"/>
      <c r="ATH17" s="163"/>
      <c r="ATI17" s="163"/>
      <c r="ATJ17" s="163"/>
      <c r="ATK17" s="163"/>
      <c r="ATL17" s="163"/>
      <c r="ATM17" s="163"/>
      <c r="ATN17" s="163"/>
      <c r="ATO17" s="163"/>
      <c r="ATP17" s="163"/>
      <c r="ATQ17" s="163"/>
      <c r="ATR17" s="163"/>
      <c r="ATS17" s="163"/>
      <c r="ATT17" s="163"/>
      <c r="ATU17" s="163"/>
      <c r="ATV17" s="163"/>
      <c r="ATW17" s="163"/>
      <c r="ATX17" s="163"/>
      <c r="ATY17" s="163"/>
      <c r="ATZ17" s="163"/>
      <c r="AUA17" s="163"/>
      <c r="AUB17" s="163"/>
      <c r="AUC17" s="163"/>
      <c r="AUD17" s="163"/>
      <c r="AUE17" s="163"/>
      <c r="AUF17" s="163"/>
      <c r="AUG17" s="163"/>
      <c r="AUH17" s="163"/>
      <c r="AUI17" s="163"/>
      <c r="AUJ17" s="163"/>
      <c r="AUK17" s="163"/>
      <c r="AUL17" s="163"/>
      <c r="AUM17" s="163"/>
      <c r="AUN17" s="163"/>
      <c r="AUO17" s="163"/>
      <c r="AUP17" s="163"/>
      <c r="AUQ17" s="163"/>
      <c r="AUR17" s="163"/>
      <c r="AUS17" s="163"/>
      <c r="AUT17" s="163"/>
      <c r="AUU17" s="163"/>
      <c r="AUV17" s="163"/>
      <c r="AUW17" s="163"/>
      <c r="AUX17" s="163"/>
      <c r="AUY17" s="163"/>
      <c r="AUZ17" s="163"/>
      <c r="AVA17" s="163"/>
      <c r="AVB17" s="163"/>
      <c r="AVC17" s="163"/>
      <c r="AVD17" s="163"/>
      <c r="AVE17" s="163"/>
      <c r="AVF17" s="163"/>
      <c r="AVG17" s="163"/>
      <c r="AVH17" s="163"/>
      <c r="AVI17" s="163"/>
      <c r="AVJ17" s="163"/>
      <c r="AVK17" s="163"/>
      <c r="AVL17" s="163"/>
      <c r="AVM17" s="163"/>
      <c r="AVN17" s="163"/>
      <c r="AVO17" s="163"/>
      <c r="AVP17" s="163"/>
      <c r="AVQ17" s="163"/>
      <c r="AVR17" s="163"/>
      <c r="AVS17" s="163"/>
      <c r="AVT17" s="163"/>
      <c r="AVU17" s="163"/>
      <c r="AVV17" s="163"/>
      <c r="AVW17" s="163"/>
      <c r="AVX17" s="163"/>
      <c r="AVY17" s="163"/>
      <c r="AVZ17" s="163"/>
      <c r="AWA17" s="163"/>
      <c r="AWB17" s="163"/>
      <c r="AWC17" s="163"/>
      <c r="AWD17" s="163"/>
      <c r="AWE17" s="163"/>
      <c r="AWF17" s="163"/>
      <c r="AWG17" s="163"/>
      <c r="AWH17" s="163"/>
      <c r="AWI17" s="163"/>
      <c r="AWJ17" s="163"/>
      <c r="AWK17" s="163"/>
      <c r="AWL17" s="163"/>
      <c r="AWM17" s="163"/>
      <c r="AWN17" s="163"/>
      <c r="AWO17" s="163"/>
      <c r="AWP17" s="163"/>
      <c r="AWQ17" s="163"/>
      <c r="AWR17" s="163"/>
      <c r="AWS17" s="163"/>
      <c r="AWT17" s="163"/>
      <c r="AWU17" s="163"/>
      <c r="AWV17" s="163"/>
      <c r="AWW17" s="163"/>
      <c r="AWX17" s="163"/>
      <c r="AWY17" s="163"/>
      <c r="AWZ17" s="163"/>
      <c r="AXA17" s="163"/>
      <c r="AXB17" s="163"/>
      <c r="AXC17" s="163"/>
      <c r="AXD17" s="163"/>
      <c r="AXE17" s="163"/>
      <c r="AXF17" s="163"/>
      <c r="AXG17" s="163"/>
      <c r="AXH17" s="163"/>
      <c r="AXI17" s="163"/>
      <c r="AXJ17" s="163"/>
      <c r="AXK17" s="163"/>
      <c r="AXL17" s="163"/>
      <c r="AXM17" s="163"/>
      <c r="AXN17" s="163"/>
      <c r="AXO17" s="163"/>
      <c r="AXP17" s="163"/>
      <c r="AXQ17" s="163"/>
      <c r="AXR17" s="163"/>
      <c r="AXS17" s="163"/>
      <c r="AXT17" s="163"/>
      <c r="AXU17" s="163"/>
      <c r="AXV17" s="163"/>
      <c r="AXW17" s="163"/>
      <c r="AXX17" s="163"/>
      <c r="AXY17" s="163"/>
      <c r="AXZ17" s="163"/>
      <c r="AYA17" s="163"/>
      <c r="AYB17" s="163"/>
      <c r="AYC17" s="163"/>
      <c r="AYD17" s="163"/>
      <c r="AYE17" s="163"/>
      <c r="AYF17" s="163"/>
      <c r="AYG17" s="163"/>
      <c r="AYH17" s="163"/>
      <c r="AYI17" s="163"/>
      <c r="AYJ17" s="163"/>
      <c r="AYK17" s="163"/>
      <c r="AYL17" s="163"/>
      <c r="AYM17" s="163"/>
      <c r="AYN17" s="163"/>
      <c r="AYO17" s="163"/>
      <c r="AYP17" s="163"/>
      <c r="AYQ17" s="163"/>
      <c r="AYR17" s="163"/>
      <c r="AYS17" s="163"/>
      <c r="AYT17" s="163"/>
      <c r="AYU17" s="163"/>
      <c r="AYV17" s="163"/>
      <c r="AYW17" s="163"/>
      <c r="AYX17" s="163"/>
      <c r="AYY17" s="163"/>
      <c r="AYZ17" s="163"/>
      <c r="AZA17" s="163"/>
      <c r="AZB17" s="163"/>
      <c r="AZC17" s="163"/>
      <c r="AZD17" s="163"/>
      <c r="AZE17" s="163"/>
      <c r="AZF17" s="163"/>
      <c r="AZG17" s="163"/>
      <c r="AZH17" s="163"/>
      <c r="AZI17" s="163"/>
      <c r="AZJ17" s="163"/>
      <c r="AZK17" s="163"/>
      <c r="AZL17" s="163"/>
      <c r="AZM17" s="163"/>
      <c r="AZN17" s="163"/>
      <c r="AZO17" s="163"/>
      <c r="AZP17" s="163"/>
      <c r="AZQ17" s="163"/>
      <c r="AZR17" s="163"/>
      <c r="AZS17" s="163"/>
      <c r="AZT17" s="163"/>
      <c r="AZU17" s="163"/>
      <c r="AZV17" s="163"/>
      <c r="AZW17" s="163"/>
      <c r="AZX17" s="163"/>
      <c r="AZY17" s="163"/>
      <c r="AZZ17" s="163"/>
      <c r="BAA17" s="163"/>
      <c r="BAB17" s="163"/>
      <c r="BAC17" s="163"/>
      <c r="BAD17" s="163"/>
      <c r="BAE17" s="163"/>
      <c r="BAF17" s="163"/>
      <c r="BAG17" s="163"/>
      <c r="BAH17" s="163"/>
      <c r="BAI17" s="163"/>
      <c r="BAJ17" s="163"/>
      <c r="BAK17" s="163"/>
      <c r="BAL17" s="163"/>
      <c r="BAM17" s="163"/>
      <c r="BAN17" s="163"/>
      <c r="BAO17" s="163"/>
      <c r="BAP17" s="163"/>
      <c r="BAQ17" s="163"/>
      <c r="BAR17" s="163"/>
      <c r="BAS17" s="163"/>
      <c r="BAT17" s="163"/>
      <c r="BAU17" s="163"/>
      <c r="BAV17" s="163"/>
      <c r="BAW17" s="163"/>
      <c r="BAX17" s="163"/>
      <c r="BAY17" s="163"/>
      <c r="BAZ17" s="163"/>
      <c r="BBA17" s="163"/>
      <c r="BBB17" s="163"/>
      <c r="BBC17" s="163"/>
      <c r="BBD17" s="163"/>
      <c r="BBE17" s="163"/>
      <c r="BBF17" s="163"/>
      <c r="BBG17" s="163"/>
      <c r="BBH17" s="163"/>
      <c r="BBI17" s="163"/>
      <c r="BBJ17" s="163"/>
      <c r="BBK17" s="163"/>
      <c r="BBL17" s="163"/>
      <c r="BBM17" s="163"/>
      <c r="BBN17" s="163"/>
      <c r="BBO17" s="163"/>
      <c r="BBP17" s="163"/>
      <c r="BBQ17" s="163"/>
      <c r="BBR17" s="163"/>
      <c r="BBS17" s="163"/>
      <c r="BBT17" s="163"/>
      <c r="BBU17" s="163"/>
      <c r="BBV17" s="163"/>
      <c r="BBW17" s="163"/>
      <c r="BBX17" s="163"/>
      <c r="BBY17" s="163"/>
      <c r="BBZ17" s="163"/>
      <c r="BCA17" s="163"/>
      <c r="BCB17" s="163"/>
      <c r="BCC17" s="163"/>
      <c r="BCD17" s="163"/>
      <c r="BCE17" s="163"/>
      <c r="BCF17" s="163"/>
      <c r="BCG17" s="163"/>
      <c r="BCH17" s="163"/>
      <c r="BCI17" s="163"/>
      <c r="BCJ17" s="163"/>
      <c r="BCK17" s="163"/>
      <c r="BCL17" s="163"/>
      <c r="BCM17" s="163"/>
      <c r="BCN17" s="163"/>
      <c r="BCO17" s="163"/>
      <c r="BCP17" s="163"/>
      <c r="BCQ17" s="163"/>
      <c r="BCR17" s="163"/>
      <c r="BCS17" s="163"/>
      <c r="BCT17" s="163"/>
      <c r="BCU17" s="163"/>
      <c r="BCV17" s="163"/>
      <c r="BCW17" s="163"/>
      <c r="BCX17" s="163"/>
      <c r="BCY17" s="163"/>
      <c r="BCZ17" s="163"/>
      <c r="BDA17" s="163"/>
      <c r="BDB17" s="163"/>
      <c r="BDC17" s="163"/>
      <c r="BDD17" s="163"/>
      <c r="BDE17" s="163"/>
      <c r="BDF17" s="163"/>
      <c r="BDG17" s="163"/>
      <c r="BDH17" s="163"/>
      <c r="BDI17" s="163"/>
      <c r="BDJ17" s="163"/>
      <c r="BDK17" s="163"/>
      <c r="BDL17" s="163"/>
      <c r="BDM17" s="163"/>
      <c r="BDN17" s="163"/>
      <c r="BDO17" s="163"/>
      <c r="BDP17" s="163"/>
      <c r="BDQ17" s="163"/>
      <c r="BDR17" s="163"/>
      <c r="BDS17" s="163"/>
      <c r="BDT17" s="163"/>
      <c r="BDU17" s="163"/>
      <c r="BDV17" s="163"/>
      <c r="BDW17" s="163"/>
      <c r="BDX17" s="163"/>
      <c r="BDY17" s="163"/>
      <c r="BDZ17" s="163"/>
      <c r="BEA17" s="163"/>
      <c r="BEB17" s="163"/>
      <c r="BEC17" s="163"/>
      <c r="BED17" s="163"/>
      <c r="BEE17" s="163"/>
      <c r="BEF17" s="163"/>
      <c r="BEG17" s="163"/>
      <c r="BEH17" s="163"/>
      <c r="BEI17" s="163"/>
      <c r="BEJ17" s="163"/>
      <c r="BEK17" s="163"/>
      <c r="BEL17" s="163"/>
      <c r="BEM17" s="163"/>
      <c r="BEN17" s="163"/>
      <c r="BEO17" s="163"/>
      <c r="BEP17" s="163"/>
      <c r="BEQ17" s="163"/>
      <c r="BER17" s="163"/>
      <c r="BES17" s="163"/>
      <c r="BET17" s="163"/>
      <c r="BEU17" s="163"/>
      <c r="BEV17" s="163"/>
      <c r="BEW17" s="163"/>
      <c r="BEX17" s="163"/>
      <c r="BEY17" s="163"/>
      <c r="BEZ17" s="163"/>
      <c r="BFA17" s="163"/>
      <c r="BFB17" s="163"/>
      <c r="BFC17" s="163"/>
      <c r="BFD17" s="163"/>
      <c r="BFE17" s="163"/>
      <c r="BFF17" s="163"/>
      <c r="BFG17" s="163"/>
      <c r="BFH17" s="163"/>
      <c r="BFI17" s="163"/>
      <c r="BFJ17" s="163"/>
      <c r="BFK17" s="163"/>
      <c r="BFL17" s="163"/>
      <c r="BFM17" s="163"/>
      <c r="BFN17" s="163"/>
      <c r="BFO17" s="163"/>
      <c r="BFP17" s="163"/>
      <c r="BFQ17" s="163"/>
      <c r="BFR17" s="163"/>
      <c r="BFS17" s="163"/>
      <c r="BFT17" s="163"/>
      <c r="BFU17" s="163"/>
      <c r="BFV17" s="163"/>
      <c r="BFW17" s="163"/>
      <c r="BFX17" s="163"/>
      <c r="BFY17" s="163"/>
      <c r="BFZ17" s="163"/>
      <c r="BGA17" s="163"/>
      <c r="BGB17" s="163"/>
      <c r="BGC17" s="163"/>
      <c r="BGD17" s="163"/>
      <c r="BGE17" s="163"/>
      <c r="BGF17" s="163"/>
      <c r="BGG17" s="163"/>
      <c r="BGH17" s="163"/>
      <c r="BGI17" s="163"/>
      <c r="BGJ17" s="163"/>
      <c r="BGK17" s="163"/>
      <c r="BGL17" s="163"/>
      <c r="BGM17" s="163"/>
      <c r="BGN17" s="163"/>
      <c r="BGO17" s="163"/>
      <c r="BGP17" s="163"/>
      <c r="BGQ17" s="163"/>
      <c r="BGR17" s="163"/>
      <c r="BGS17" s="163"/>
      <c r="BGT17" s="163"/>
      <c r="BGU17" s="163"/>
      <c r="BGV17" s="163"/>
      <c r="BGW17" s="163"/>
      <c r="BGX17" s="163"/>
      <c r="BGY17" s="163"/>
      <c r="BGZ17" s="163"/>
      <c r="BHA17" s="163"/>
      <c r="BHB17" s="163"/>
      <c r="BHC17" s="163"/>
      <c r="BHD17" s="163"/>
      <c r="BHE17" s="163"/>
      <c r="BHF17" s="163"/>
      <c r="BHG17" s="163"/>
      <c r="BHH17" s="163"/>
      <c r="BHI17" s="163"/>
      <c r="BHJ17" s="163"/>
      <c r="BHK17" s="163"/>
      <c r="BHL17" s="163"/>
      <c r="BHM17" s="163"/>
      <c r="BHN17" s="163"/>
      <c r="BHO17" s="163"/>
      <c r="BHP17" s="163"/>
      <c r="BHQ17" s="163"/>
      <c r="BHR17" s="163"/>
      <c r="BHS17" s="163"/>
      <c r="BHT17" s="163"/>
      <c r="BHU17" s="163"/>
      <c r="BHV17" s="163"/>
      <c r="BHW17" s="163"/>
      <c r="BHX17" s="163"/>
      <c r="BHY17" s="163"/>
      <c r="BHZ17" s="163"/>
      <c r="BIA17" s="163"/>
      <c r="BIB17" s="163"/>
      <c r="BIC17" s="163"/>
      <c r="BID17" s="163"/>
      <c r="BIE17" s="163"/>
      <c r="BIF17" s="163"/>
      <c r="BIG17" s="163"/>
      <c r="BIH17" s="163"/>
      <c r="BII17" s="163"/>
      <c r="BIJ17" s="163"/>
      <c r="BIK17" s="163"/>
      <c r="BIL17" s="163"/>
      <c r="BIM17" s="163"/>
      <c r="BIN17" s="163"/>
      <c r="BIO17" s="163"/>
      <c r="BIP17" s="163"/>
      <c r="BIQ17" s="163"/>
      <c r="BIR17" s="163"/>
      <c r="BIS17" s="163"/>
      <c r="BIT17" s="163"/>
      <c r="BIU17" s="163"/>
      <c r="BIV17" s="163"/>
      <c r="BIW17" s="163"/>
      <c r="BIX17" s="163"/>
      <c r="BIY17" s="163"/>
      <c r="BIZ17" s="163"/>
      <c r="BJA17" s="163"/>
      <c r="BJB17" s="163"/>
      <c r="BJC17" s="163"/>
      <c r="BJD17" s="163"/>
      <c r="BJE17" s="163"/>
      <c r="BJF17" s="163"/>
      <c r="BJG17" s="163"/>
      <c r="BJH17" s="163"/>
      <c r="BJI17" s="163"/>
      <c r="BJJ17" s="163"/>
      <c r="BJK17" s="163"/>
      <c r="BJL17" s="163"/>
      <c r="BJM17" s="163"/>
      <c r="BJN17" s="163"/>
      <c r="BJO17" s="163"/>
      <c r="BJP17" s="163"/>
      <c r="BJQ17" s="163"/>
      <c r="BJR17" s="163"/>
      <c r="BJS17" s="163"/>
      <c r="BJT17" s="163"/>
      <c r="BJU17" s="163"/>
      <c r="BJV17" s="163"/>
      <c r="BJW17" s="163"/>
      <c r="BJX17" s="163"/>
      <c r="BJY17" s="163"/>
      <c r="BJZ17" s="163"/>
      <c r="BKA17" s="163"/>
      <c r="BKB17" s="163"/>
      <c r="BKC17" s="163"/>
      <c r="BKD17" s="163"/>
      <c r="BKE17" s="163"/>
      <c r="BKF17" s="163"/>
      <c r="BKG17" s="163"/>
      <c r="BKH17" s="163"/>
      <c r="BKI17" s="163"/>
      <c r="BKJ17" s="163"/>
      <c r="BKK17" s="163"/>
      <c r="BKL17" s="163"/>
      <c r="BKM17" s="163"/>
      <c r="BKN17" s="163"/>
      <c r="BKO17" s="163"/>
      <c r="BKP17" s="163"/>
      <c r="BKQ17" s="163"/>
      <c r="BKR17" s="163"/>
      <c r="BKS17" s="163"/>
      <c r="BKT17" s="163"/>
      <c r="BKU17" s="163"/>
      <c r="BKV17" s="163"/>
      <c r="BKW17" s="163"/>
      <c r="BKX17" s="163"/>
      <c r="BKY17" s="163"/>
      <c r="BKZ17" s="163"/>
      <c r="BLA17" s="163"/>
      <c r="BLB17" s="163"/>
      <c r="BLC17" s="163"/>
      <c r="BLD17" s="163"/>
      <c r="BLE17" s="163"/>
      <c r="BLF17" s="163"/>
      <c r="BLG17" s="163"/>
      <c r="BLH17" s="163"/>
      <c r="BLI17" s="163"/>
      <c r="BLJ17" s="163"/>
      <c r="BLK17" s="163"/>
      <c r="BLL17" s="163"/>
      <c r="BLM17" s="163"/>
      <c r="BLN17" s="163"/>
      <c r="BLO17" s="163"/>
      <c r="BLP17" s="163"/>
      <c r="BLQ17" s="163"/>
      <c r="BLR17" s="163"/>
      <c r="BLS17" s="163"/>
      <c r="BLT17" s="163"/>
      <c r="BLU17" s="163"/>
      <c r="BLV17" s="163"/>
      <c r="BLW17" s="163"/>
      <c r="BLX17" s="163"/>
      <c r="BLY17" s="163"/>
      <c r="BLZ17" s="163"/>
      <c r="BMA17" s="163"/>
      <c r="BMB17" s="163"/>
      <c r="BMC17" s="163"/>
      <c r="BMD17" s="163"/>
      <c r="BME17" s="163"/>
      <c r="BMF17" s="163"/>
      <c r="BMG17" s="163"/>
      <c r="BMH17" s="163"/>
      <c r="BMI17" s="163"/>
      <c r="BMJ17" s="163"/>
      <c r="BMK17" s="163"/>
      <c r="BML17" s="163"/>
      <c r="BMM17" s="163"/>
      <c r="BMN17" s="163"/>
      <c r="BMO17" s="163"/>
      <c r="BMP17" s="163"/>
      <c r="BMQ17" s="163"/>
      <c r="BMR17" s="163"/>
      <c r="BMS17" s="163"/>
      <c r="BMT17" s="163"/>
      <c r="BMU17" s="163"/>
      <c r="BMV17" s="163"/>
      <c r="BMW17" s="163"/>
      <c r="BMX17" s="163"/>
      <c r="BMY17" s="163"/>
      <c r="BMZ17" s="163"/>
      <c r="BNA17" s="163"/>
      <c r="BNB17" s="163"/>
      <c r="BNC17" s="163"/>
      <c r="BND17" s="163"/>
      <c r="BNE17" s="163"/>
      <c r="BNF17" s="163"/>
      <c r="BNG17" s="163"/>
      <c r="BNH17" s="163"/>
      <c r="BNI17" s="163"/>
      <c r="BNJ17" s="163"/>
      <c r="BNK17" s="163"/>
      <c r="BNL17" s="163"/>
      <c r="BNM17" s="163"/>
      <c r="BNN17" s="163"/>
      <c r="BNO17" s="163"/>
      <c r="BNP17" s="163"/>
      <c r="BNQ17" s="163"/>
      <c r="BNR17" s="163"/>
      <c r="BNS17" s="163"/>
      <c r="BNT17" s="163"/>
      <c r="BNU17" s="163"/>
      <c r="BNV17" s="163"/>
      <c r="BNW17" s="163"/>
      <c r="BNX17" s="163"/>
      <c r="BNY17" s="163"/>
      <c r="BNZ17" s="163"/>
      <c r="BOA17" s="163"/>
      <c r="BOB17" s="163"/>
      <c r="BOC17" s="163"/>
      <c r="BOD17" s="163"/>
      <c r="BOE17" s="163"/>
      <c r="BOF17" s="163"/>
      <c r="BOG17" s="163"/>
      <c r="BOH17" s="163"/>
      <c r="BOI17" s="163"/>
      <c r="BOJ17" s="163"/>
      <c r="BOK17" s="163"/>
      <c r="BOL17" s="163"/>
      <c r="BOM17" s="163"/>
      <c r="BON17" s="163"/>
      <c r="BOO17" s="163"/>
      <c r="BOP17" s="163"/>
      <c r="BOQ17" s="163"/>
      <c r="BOR17" s="163"/>
      <c r="BOS17" s="163"/>
      <c r="BOT17" s="163"/>
      <c r="BOU17" s="163"/>
      <c r="BOV17" s="163"/>
      <c r="BOW17" s="163"/>
      <c r="BOX17" s="163"/>
      <c r="BOY17" s="163"/>
      <c r="BOZ17" s="163"/>
      <c r="BPA17" s="163"/>
      <c r="BPB17" s="163"/>
      <c r="BPC17" s="163"/>
      <c r="BPD17" s="163"/>
      <c r="BPE17" s="163"/>
      <c r="BPF17" s="163"/>
      <c r="BPG17" s="163"/>
      <c r="BPH17" s="163"/>
      <c r="BPI17" s="163"/>
      <c r="BPJ17" s="163"/>
      <c r="BPK17" s="163"/>
      <c r="BPL17" s="163"/>
      <c r="BPM17" s="163"/>
      <c r="BPN17" s="163"/>
      <c r="BPO17" s="163"/>
      <c r="BPP17" s="163"/>
      <c r="BPQ17" s="163"/>
      <c r="BPR17" s="163"/>
      <c r="BPS17" s="163"/>
      <c r="BPT17" s="163"/>
      <c r="BPU17" s="163"/>
      <c r="BPV17" s="163"/>
      <c r="BPW17" s="163"/>
      <c r="BPX17" s="163"/>
      <c r="BPY17" s="163"/>
      <c r="BPZ17" s="163"/>
      <c r="BQA17" s="163"/>
      <c r="BQB17" s="163"/>
      <c r="BQC17" s="163"/>
      <c r="BQD17" s="163"/>
      <c r="BQE17" s="163"/>
      <c r="BQF17" s="163"/>
      <c r="BQG17" s="163"/>
      <c r="BQH17" s="163"/>
      <c r="BQI17" s="163"/>
      <c r="BQJ17" s="163"/>
      <c r="BQK17" s="163"/>
      <c r="BQL17" s="163"/>
      <c r="BQM17" s="163"/>
      <c r="BQN17" s="163"/>
      <c r="BQO17" s="163"/>
      <c r="BQP17" s="163"/>
      <c r="BQQ17" s="163"/>
      <c r="BQR17" s="163"/>
      <c r="BQS17" s="163"/>
      <c r="BQT17" s="163"/>
      <c r="BQU17" s="163"/>
      <c r="BQV17" s="163"/>
      <c r="BQW17" s="163"/>
      <c r="BQX17" s="163"/>
      <c r="BQY17" s="163"/>
      <c r="BQZ17" s="163"/>
      <c r="BRA17" s="163"/>
      <c r="BRB17" s="163"/>
      <c r="BRC17" s="163"/>
      <c r="BRD17" s="163"/>
      <c r="BRE17" s="163"/>
      <c r="BRF17" s="163"/>
      <c r="BRG17" s="163"/>
      <c r="BRH17" s="163"/>
      <c r="BRI17" s="163"/>
      <c r="BRJ17" s="163"/>
      <c r="BRK17" s="163"/>
      <c r="BRL17" s="163"/>
      <c r="BRM17" s="163"/>
      <c r="BRN17" s="163"/>
      <c r="BRO17" s="163"/>
      <c r="BRP17" s="163"/>
      <c r="BRQ17" s="163"/>
      <c r="BRR17" s="163"/>
      <c r="BRS17" s="163"/>
      <c r="BRT17" s="163"/>
      <c r="BRU17" s="163"/>
      <c r="BRV17" s="163"/>
      <c r="BRW17" s="163"/>
      <c r="BRX17" s="163"/>
      <c r="BRY17" s="163"/>
      <c r="BRZ17" s="163"/>
      <c r="BSA17" s="163"/>
      <c r="BSB17" s="163"/>
      <c r="BSC17" s="163"/>
      <c r="BSD17" s="163"/>
      <c r="BSE17" s="163"/>
      <c r="BSF17" s="163"/>
      <c r="BSG17" s="163"/>
      <c r="BSH17" s="163"/>
      <c r="BSI17" s="163"/>
      <c r="BSJ17" s="163"/>
      <c r="BSK17" s="163"/>
      <c r="BSL17" s="163"/>
      <c r="BSM17" s="163"/>
      <c r="BSN17" s="163"/>
      <c r="BSO17" s="163"/>
      <c r="BSP17" s="163"/>
      <c r="BSQ17" s="163"/>
      <c r="BSR17" s="163"/>
      <c r="BSS17" s="163"/>
      <c r="BST17" s="163"/>
      <c r="BSU17" s="163"/>
      <c r="BSV17" s="163"/>
      <c r="BSW17" s="163"/>
      <c r="BSX17" s="163"/>
      <c r="BSY17" s="163"/>
      <c r="BSZ17" s="163"/>
      <c r="BTA17" s="163"/>
      <c r="BTB17" s="163"/>
      <c r="BTC17" s="163"/>
      <c r="BTD17" s="163"/>
      <c r="BTE17" s="163"/>
      <c r="BTF17" s="163"/>
      <c r="BTG17" s="163"/>
      <c r="BTH17" s="163"/>
      <c r="BTI17" s="163"/>
      <c r="BTJ17" s="163"/>
      <c r="BTK17" s="163"/>
      <c r="BTL17" s="163"/>
      <c r="BTM17" s="163"/>
      <c r="BTN17" s="163"/>
      <c r="BTO17" s="163"/>
      <c r="BTP17" s="163"/>
      <c r="BTQ17" s="163"/>
      <c r="BTR17" s="163"/>
      <c r="BTS17" s="163"/>
      <c r="BTT17" s="163"/>
      <c r="BTU17" s="163"/>
      <c r="BTV17" s="163"/>
      <c r="BTW17" s="163"/>
      <c r="BTX17" s="163"/>
      <c r="BTY17" s="163"/>
      <c r="BTZ17" s="163"/>
      <c r="BUA17" s="163"/>
      <c r="BUB17" s="163"/>
      <c r="BUC17" s="163"/>
      <c r="BUD17" s="163"/>
      <c r="BUE17" s="163"/>
      <c r="BUF17" s="163"/>
      <c r="BUG17" s="163"/>
      <c r="BUH17" s="163"/>
      <c r="BUI17" s="163"/>
      <c r="BUJ17" s="163"/>
      <c r="BUK17" s="163"/>
      <c r="BUL17" s="163"/>
      <c r="BUM17" s="163"/>
      <c r="BUN17" s="163"/>
      <c r="BUO17" s="163"/>
      <c r="BUP17" s="163"/>
      <c r="BUQ17" s="163"/>
      <c r="BUR17" s="163"/>
      <c r="BUS17" s="163"/>
      <c r="BUT17" s="163"/>
      <c r="BUU17" s="163"/>
      <c r="BUV17" s="163"/>
      <c r="BUW17" s="163"/>
      <c r="BUX17" s="163"/>
      <c r="BUY17" s="163"/>
      <c r="BUZ17" s="163"/>
      <c r="BVA17" s="163"/>
      <c r="BVB17" s="163"/>
      <c r="BVC17" s="163"/>
      <c r="BVD17" s="163"/>
      <c r="BVE17" s="163"/>
      <c r="BVF17" s="163"/>
      <c r="BVG17" s="163"/>
      <c r="BVH17" s="163"/>
      <c r="BVI17" s="163"/>
      <c r="BVJ17" s="163"/>
      <c r="BVK17" s="163"/>
      <c r="BVL17" s="163"/>
      <c r="BVM17" s="163"/>
      <c r="BVN17" s="163"/>
      <c r="BVO17" s="163"/>
      <c r="BVP17" s="163"/>
      <c r="BVQ17" s="163"/>
      <c r="BVR17" s="163"/>
      <c r="BVS17" s="163"/>
      <c r="BVT17" s="163"/>
      <c r="BVU17" s="163"/>
      <c r="BVV17" s="163"/>
      <c r="BVW17" s="163"/>
      <c r="BVX17" s="163"/>
      <c r="BVY17" s="163"/>
      <c r="BVZ17" s="163"/>
      <c r="BWA17" s="163"/>
      <c r="BWB17" s="163"/>
      <c r="BWC17" s="163"/>
      <c r="BWD17" s="163"/>
      <c r="BWE17" s="163"/>
      <c r="BWF17" s="163"/>
      <c r="BWG17" s="163"/>
      <c r="BWH17" s="163"/>
      <c r="BWI17" s="163"/>
      <c r="BWJ17" s="163"/>
      <c r="BWK17" s="163"/>
      <c r="BWL17" s="163"/>
      <c r="BWM17" s="163"/>
      <c r="BWN17" s="163"/>
      <c r="BWO17" s="163"/>
      <c r="BWP17" s="163"/>
      <c r="BWQ17" s="163"/>
      <c r="BWR17" s="163"/>
      <c r="BWS17" s="163"/>
      <c r="BWT17" s="163"/>
      <c r="BWU17" s="163"/>
      <c r="BWV17" s="163"/>
      <c r="BWW17" s="163"/>
      <c r="BWX17" s="163"/>
      <c r="BWY17" s="163"/>
      <c r="BWZ17" s="163"/>
      <c r="BXA17" s="163"/>
      <c r="BXB17" s="163"/>
      <c r="BXC17" s="163"/>
      <c r="BXD17" s="163"/>
      <c r="BXE17" s="163"/>
      <c r="BXF17" s="163"/>
      <c r="BXG17" s="163"/>
      <c r="BXH17" s="163"/>
      <c r="BXI17" s="163"/>
      <c r="BXJ17" s="163"/>
      <c r="BXK17" s="163"/>
      <c r="BXL17" s="163"/>
      <c r="BXM17" s="163"/>
      <c r="BXN17" s="163"/>
      <c r="BXO17" s="163"/>
      <c r="BXP17" s="163"/>
      <c r="BXQ17" s="163"/>
      <c r="BXR17" s="163"/>
      <c r="BXS17" s="163"/>
      <c r="BXT17" s="163"/>
      <c r="BXU17" s="163"/>
      <c r="BXV17" s="163"/>
      <c r="BXW17" s="163"/>
      <c r="BXX17" s="163"/>
      <c r="BXY17" s="163"/>
      <c r="BXZ17" s="163"/>
      <c r="BYA17" s="163"/>
      <c r="BYB17" s="163"/>
      <c r="BYC17" s="163"/>
      <c r="BYD17" s="163"/>
      <c r="BYE17" s="163"/>
      <c r="BYF17" s="163"/>
      <c r="BYG17" s="163"/>
      <c r="BYH17" s="163"/>
      <c r="BYI17" s="163"/>
      <c r="BYJ17" s="163"/>
      <c r="BYK17" s="163"/>
      <c r="BYL17" s="163"/>
      <c r="BYM17" s="163"/>
      <c r="BYN17" s="163"/>
      <c r="BYO17" s="163"/>
      <c r="BYP17" s="163"/>
      <c r="BYQ17" s="163"/>
      <c r="BYR17" s="163"/>
      <c r="BYS17" s="163"/>
      <c r="BYT17" s="163"/>
      <c r="BYU17" s="163"/>
      <c r="BYV17" s="163"/>
      <c r="BYW17" s="163"/>
      <c r="BYX17" s="163"/>
      <c r="BYY17" s="163"/>
      <c r="BYZ17" s="163"/>
      <c r="BZA17" s="163"/>
      <c r="BZB17" s="163"/>
      <c r="BZC17" s="163"/>
      <c r="BZD17" s="163"/>
      <c r="BZE17" s="163"/>
      <c r="BZF17" s="163"/>
      <c r="BZG17" s="163"/>
      <c r="BZH17" s="163"/>
      <c r="BZI17" s="163"/>
      <c r="BZJ17" s="163"/>
      <c r="BZK17" s="163"/>
      <c r="BZL17" s="163"/>
      <c r="BZM17" s="163"/>
      <c r="BZN17" s="163"/>
      <c r="BZO17" s="163"/>
      <c r="BZP17" s="163"/>
      <c r="BZQ17" s="163"/>
      <c r="BZR17" s="163"/>
      <c r="BZS17" s="163"/>
      <c r="BZT17" s="163"/>
      <c r="BZU17" s="163"/>
      <c r="BZV17" s="163"/>
      <c r="BZW17" s="163"/>
      <c r="BZX17" s="163"/>
      <c r="BZY17" s="163"/>
      <c r="BZZ17" s="163"/>
      <c r="CAA17" s="163"/>
      <c r="CAB17" s="163"/>
      <c r="CAC17" s="163"/>
      <c r="CAD17" s="163"/>
      <c r="CAE17" s="163"/>
      <c r="CAF17" s="163"/>
      <c r="CAG17" s="163"/>
      <c r="CAH17" s="163"/>
      <c r="CAI17" s="163"/>
      <c r="CAJ17" s="163"/>
      <c r="CAK17" s="163"/>
      <c r="CAL17" s="163"/>
      <c r="CAM17" s="163"/>
      <c r="CAN17" s="163"/>
      <c r="CAO17" s="163"/>
      <c r="CAP17" s="163"/>
      <c r="CAQ17" s="163"/>
      <c r="CAR17" s="163"/>
      <c r="CAS17" s="163"/>
      <c r="CAT17" s="163"/>
      <c r="CAU17" s="163"/>
      <c r="CAV17" s="163"/>
      <c r="CAW17" s="163"/>
      <c r="CAX17" s="163"/>
      <c r="CAY17" s="163"/>
      <c r="CAZ17" s="163"/>
      <c r="CBA17" s="163"/>
      <c r="CBB17" s="163"/>
      <c r="CBC17" s="163"/>
      <c r="CBD17" s="163"/>
      <c r="CBE17" s="163"/>
      <c r="CBF17" s="163"/>
      <c r="CBG17" s="163"/>
      <c r="CBH17" s="163"/>
      <c r="CBI17" s="163"/>
      <c r="CBJ17" s="163"/>
      <c r="CBK17" s="163"/>
      <c r="CBL17" s="163"/>
      <c r="CBM17" s="163"/>
      <c r="CBN17" s="163"/>
      <c r="CBO17" s="163"/>
      <c r="CBP17" s="163"/>
      <c r="CBQ17" s="163"/>
      <c r="CBR17" s="163"/>
      <c r="CBS17" s="163"/>
      <c r="CBT17" s="163"/>
      <c r="CBU17" s="163"/>
      <c r="CBV17" s="163"/>
      <c r="CBW17" s="163"/>
      <c r="CBX17" s="163"/>
      <c r="CBY17" s="163"/>
      <c r="CBZ17" s="163"/>
      <c r="CCA17" s="163"/>
      <c r="CCB17" s="163"/>
      <c r="CCC17" s="163"/>
      <c r="CCD17" s="163"/>
      <c r="CCE17" s="163"/>
      <c r="CCF17" s="163"/>
      <c r="CCG17" s="163"/>
      <c r="CCH17" s="163"/>
      <c r="CCI17" s="163"/>
      <c r="CCJ17" s="163"/>
      <c r="CCK17" s="163"/>
      <c r="CCL17" s="163"/>
      <c r="CCM17" s="163"/>
      <c r="CCN17" s="163"/>
      <c r="CCO17" s="163"/>
      <c r="CCP17" s="163"/>
      <c r="CCQ17" s="163"/>
      <c r="CCR17" s="163"/>
      <c r="CCS17" s="163"/>
      <c r="CCT17" s="163"/>
      <c r="CCU17" s="163"/>
      <c r="CCV17" s="163"/>
      <c r="CCW17" s="163"/>
      <c r="CCX17" s="163"/>
      <c r="CCY17" s="163"/>
      <c r="CCZ17" s="163"/>
      <c r="CDA17" s="163"/>
      <c r="CDB17" s="163"/>
      <c r="CDC17" s="163"/>
      <c r="CDD17" s="163"/>
      <c r="CDE17" s="163"/>
      <c r="CDF17" s="163"/>
      <c r="CDG17" s="163"/>
      <c r="CDH17" s="163"/>
      <c r="CDI17" s="163"/>
      <c r="CDJ17" s="163"/>
      <c r="CDK17" s="163"/>
      <c r="CDL17" s="163"/>
      <c r="CDM17" s="163"/>
      <c r="CDN17" s="163"/>
      <c r="CDO17" s="163"/>
      <c r="CDP17" s="163"/>
      <c r="CDQ17" s="163"/>
      <c r="CDR17" s="163"/>
      <c r="CDS17" s="163"/>
      <c r="CDT17" s="163"/>
      <c r="CDU17" s="163"/>
      <c r="CDV17" s="163"/>
      <c r="CDW17" s="163"/>
      <c r="CDX17" s="163"/>
      <c r="CDY17" s="163"/>
      <c r="CDZ17" s="163"/>
      <c r="CEA17" s="163"/>
      <c r="CEB17" s="163"/>
      <c r="CEC17" s="163"/>
      <c r="CED17" s="163"/>
      <c r="CEE17" s="163"/>
      <c r="CEF17" s="163"/>
      <c r="CEG17" s="163"/>
      <c r="CEH17" s="163"/>
      <c r="CEI17" s="163"/>
      <c r="CEJ17" s="163"/>
      <c r="CEK17" s="163"/>
      <c r="CEL17" s="163"/>
      <c r="CEM17" s="163"/>
      <c r="CEN17" s="163"/>
      <c r="CEO17" s="163"/>
      <c r="CEP17" s="163"/>
      <c r="CEQ17" s="163"/>
      <c r="CER17" s="163"/>
      <c r="CES17" s="163"/>
      <c r="CET17" s="163"/>
      <c r="CEU17" s="163"/>
      <c r="CEV17" s="163"/>
      <c r="CEW17" s="163"/>
      <c r="CEX17" s="163"/>
      <c r="CEY17" s="163"/>
      <c r="CEZ17" s="163"/>
      <c r="CFA17" s="163"/>
      <c r="CFB17" s="163"/>
      <c r="CFC17" s="163"/>
      <c r="CFD17" s="163"/>
      <c r="CFE17" s="163"/>
      <c r="CFF17" s="163"/>
      <c r="CFG17" s="163"/>
      <c r="CFH17" s="163"/>
      <c r="CFI17" s="163"/>
      <c r="CFJ17" s="163"/>
      <c r="CFK17" s="163"/>
      <c r="CFL17" s="163"/>
      <c r="CFM17" s="163"/>
      <c r="CFN17" s="163"/>
      <c r="CFO17" s="163"/>
      <c r="CFP17" s="163"/>
      <c r="CFQ17" s="163"/>
      <c r="CFR17" s="163"/>
      <c r="CFS17" s="163"/>
      <c r="CFT17" s="163"/>
      <c r="CFU17" s="163"/>
      <c r="CFV17" s="163"/>
      <c r="CFW17" s="163"/>
      <c r="CFX17" s="163"/>
      <c r="CFY17" s="163"/>
      <c r="CFZ17" s="163"/>
      <c r="CGA17" s="163"/>
      <c r="CGB17" s="163"/>
      <c r="CGC17" s="163"/>
      <c r="CGD17" s="163"/>
      <c r="CGE17" s="163"/>
      <c r="CGF17" s="163"/>
      <c r="CGG17" s="163"/>
      <c r="CGH17" s="163"/>
      <c r="CGI17" s="163"/>
      <c r="CGJ17" s="163"/>
      <c r="CGK17" s="163"/>
      <c r="CGL17" s="163"/>
      <c r="CGM17" s="163"/>
      <c r="CGN17" s="163"/>
      <c r="CGO17" s="163"/>
      <c r="CGP17" s="163"/>
      <c r="CGQ17" s="163"/>
      <c r="CGR17" s="163"/>
      <c r="CGS17" s="163"/>
      <c r="CGT17" s="163"/>
      <c r="CGU17" s="163"/>
      <c r="CGV17" s="163"/>
      <c r="CGW17" s="163"/>
      <c r="CGX17" s="163"/>
      <c r="CGY17" s="163"/>
      <c r="CGZ17" s="163"/>
      <c r="CHA17" s="163"/>
      <c r="CHB17" s="163"/>
      <c r="CHC17" s="163"/>
      <c r="CHD17" s="163"/>
      <c r="CHE17" s="163"/>
      <c r="CHF17" s="163"/>
      <c r="CHG17" s="163"/>
      <c r="CHH17" s="163"/>
      <c r="CHI17" s="163"/>
      <c r="CHJ17" s="163"/>
      <c r="CHK17" s="163"/>
      <c r="CHL17" s="163"/>
      <c r="CHM17" s="163"/>
      <c r="CHN17" s="163"/>
      <c r="CHO17" s="163"/>
      <c r="CHP17" s="163"/>
      <c r="CHQ17" s="163"/>
      <c r="CHR17" s="163"/>
      <c r="CHS17" s="163"/>
      <c r="CHT17" s="163"/>
      <c r="CHU17" s="163"/>
      <c r="CHV17" s="163"/>
      <c r="CHW17" s="163"/>
      <c r="CHX17" s="163"/>
      <c r="CHY17" s="163"/>
      <c r="CHZ17" s="163"/>
      <c r="CIA17" s="163"/>
      <c r="CIB17" s="163"/>
      <c r="CIC17" s="163"/>
      <c r="CID17" s="163"/>
      <c r="CIE17" s="163"/>
      <c r="CIF17" s="163"/>
      <c r="CIG17" s="163"/>
      <c r="CIH17" s="163"/>
      <c r="CII17" s="163"/>
      <c r="CIJ17" s="163"/>
      <c r="CIK17" s="163"/>
      <c r="CIL17" s="163"/>
      <c r="CIM17" s="163"/>
      <c r="CIN17" s="163"/>
      <c r="CIO17" s="163"/>
      <c r="CIP17" s="163"/>
      <c r="CIQ17" s="163"/>
      <c r="CIR17" s="163"/>
      <c r="CIS17" s="163"/>
      <c r="CIT17" s="163"/>
      <c r="CIU17" s="163"/>
      <c r="CIV17" s="163"/>
      <c r="CIW17" s="163"/>
      <c r="CIX17" s="163"/>
      <c r="CIY17" s="163"/>
      <c r="CIZ17" s="163"/>
      <c r="CJA17" s="163"/>
      <c r="CJB17" s="163"/>
      <c r="CJC17" s="163"/>
      <c r="CJD17" s="163"/>
      <c r="CJE17" s="163"/>
      <c r="CJF17" s="163"/>
      <c r="CJG17" s="163"/>
      <c r="CJH17" s="163"/>
      <c r="CJI17" s="163"/>
      <c r="CJJ17" s="163"/>
      <c r="CJK17" s="163"/>
      <c r="CJL17" s="163"/>
      <c r="CJM17" s="163"/>
      <c r="CJN17" s="163"/>
      <c r="CJO17" s="163"/>
      <c r="CJP17" s="163"/>
      <c r="CJQ17" s="163"/>
      <c r="CJR17" s="163"/>
      <c r="CJS17" s="163"/>
      <c r="CJT17" s="163"/>
      <c r="CJU17" s="163"/>
      <c r="CJV17" s="163"/>
      <c r="CJW17" s="163"/>
      <c r="CJX17" s="163"/>
      <c r="CJY17" s="163"/>
      <c r="CJZ17" s="163"/>
      <c r="CKA17" s="163"/>
      <c r="CKB17" s="163"/>
      <c r="CKC17" s="163"/>
      <c r="CKD17" s="163"/>
      <c r="CKE17" s="163"/>
      <c r="CKF17" s="163"/>
      <c r="CKG17" s="163"/>
      <c r="CKH17" s="163"/>
      <c r="CKI17" s="163"/>
      <c r="CKJ17" s="163"/>
      <c r="CKK17" s="163"/>
      <c r="CKL17" s="163"/>
      <c r="CKM17" s="163"/>
      <c r="CKN17" s="163"/>
      <c r="CKO17" s="163"/>
      <c r="CKP17" s="163"/>
      <c r="CKQ17" s="163"/>
      <c r="CKR17" s="163"/>
      <c r="CKS17" s="163"/>
      <c r="CKT17" s="163"/>
      <c r="CKU17" s="163"/>
      <c r="CKV17" s="163"/>
      <c r="CKW17" s="163"/>
      <c r="CKX17" s="163"/>
      <c r="CKY17" s="163"/>
      <c r="CKZ17" s="163"/>
      <c r="CLA17" s="163"/>
      <c r="CLB17" s="163"/>
      <c r="CLC17" s="163"/>
      <c r="CLD17" s="163"/>
      <c r="CLE17" s="163"/>
      <c r="CLF17" s="163"/>
      <c r="CLG17" s="163"/>
      <c r="CLH17" s="163"/>
      <c r="CLI17" s="163"/>
      <c r="CLJ17" s="163"/>
      <c r="CLK17" s="163"/>
      <c r="CLL17" s="163"/>
      <c r="CLM17" s="163"/>
      <c r="CLN17" s="163"/>
      <c r="CLO17" s="163"/>
      <c r="CLP17" s="163"/>
      <c r="CLQ17" s="163"/>
      <c r="CLR17" s="163"/>
      <c r="CLS17" s="163"/>
      <c r="CLT17" s="163"/>
      <c r="CLU17" s="163"/>
      <c r="CLV17" s="163"/>
      <c r="CLW17" s="163"/>
      <c r="CLX17" s="163"/>
      <c r="CLY17" s="163"/>
      <c r="CLZ17" s="163"/>
      <c r="CMA17" s="163"/>
      <c r="CMB17" s="163"/>
      <c r="CMC17" s="163"/>
      <c r="CMD17" s="163"/>
      <c r="CME17" s="163"/>
      <c r="CMF17" s="163"/>
      <c r="CMG17" s="163"/>
      <c r="CMH17" s="163"/>
      <c r="CMI17" s="163"/>
      <c r="CMJ17" s="163"/>
      <c r="CMK17" s="163"/>
      <c r="CML17" s="163"/>
      <c r="CMM17" s="163"/>
      <c r="CMN17" s="163"/>
      <c r="CMO17" s="163"/>
      <c r="CMP17" s="163"/>
      <c r="CMQ17" s="163"/>
      <c r="CMR17" s="163"/>
      <c r="CMS17" s="163"/>
      <c r="CMT17" s="163"/>
      <c r="CMU17" s="163"/>
      <c r="CMV17" s="163"/>
      <c r="CMW17" s="163"/>
      <c r="CMX17" s="163"/>
      <c r="CMY17" s="163"/>
      <c r="CMZ17" s="163"/>
      <c r="CNA17" s="163"/>
      <c r="CNB17" s="163"/>
      <c r="CNC17" s="163"/>
      <c r="CND17" s="163"/>
      <c r="CNE17" s="163"/>
      <c r="CNF17" s="163"/>
      <c r="CNG17" s="163"/>
      <c r="CNH17" s="163"/>
      <c r="CNI17" s="163"/>
      <c r="CNJ17" s="163"/>
      <c r="CNK17" s="163"/>
      <c r="CNL17" s="163"/>
      <c r="CNM17" s="163"/>
      <c r="CNN17" s="163"/>
      <c r="CNO17" s="163"/>
      <c r="CNP17" s="163"/>
      <c r="CNQ17" s="163"/>
      <c r="CNR17" s="163"/>
      <c r="CNS17" s="163"/>
      <c r="CNT17" s="163"/>
      <c r="CNU17" s="163"/>
      <c r="CNV17" s="163"/>
      <c r="CNW17" s="163"/>
      <c r="CNX17" s="163"/>
      <c r="CNY17" s="163"/>
      <c r="CNZ17" s="163"/>
      <c r="COA17" s="163"/>
      <c r="COB17" s="163"/>
      <c r="COC17" s="163"/>
      <c r="COD17" s="163"/>
      <c r="COE17" s="163"/>
      <c r="COF17" s="163"/>
      <c r="COG17" s="163"/>
      <c r="COH17" s="163"/>
      <c r="COI17" s="163"/>
      <c r="COJ17" s="163"/>
      <c r="COK17" s="163"/>
      <c r="COL17" s="163"/>
      <c r="COM17" s="163"/>
      <c r="CON17" s="163"/>
      <c r="COO17" s="163"/>
      <c r="COP17" s="163"/>
      <c r="COQ17" s="163"/>
      <c r="COR17" s="163"/>
      <c r="COS17" s="163"/>
      <c r="COT17" s="163"/>
      <c r="COU17" s="163"/>
      <c r="COV17" s="163"/>
      <c r="COW17" s="163"/>
      <c r="COX17" s="163"/>
      <c r="COY17" s="163"/>
      <c r="COZ17" s="163"/>
      <c r="CPA17" s="163"/>
      <c r="CPB17" s="163"/>
      <c r="CPC17" s="163"/>
      <c r="CPD17" s="163"/>
      <c r="CPE17" s="163"/>
      <c r="CPF17" s="163"/>
      <c r="CPG17" s="163"/>
      <c r="CPH17" s="163"/>
      <c r="CPI17" s="163"/>
      <c r="CPJ17" s="163"/>
      <c r="CPK17" s="163"/>
      <c r="CPL17" s="163"/>
      <c r="CPM17" s="163"/>
      <c r="CPN17" s="163"/>
      <c r="CPO17" s="163"/>
      <c r="CPP17" s="163"/>
      <c r="CPQ17" s="163"/>
      <c r="CPR17" s="163"/>
      <c r="CPS17" s="163"/>
      <c r="CPT17" s="163"/>
      <c r="CPU17" s="163"/>
      <c r="CPV17" s="163"/>
      <c r="CPW17" s="163"/>
      <c r="CPX17" s="163"/>
      <c r="CPY17" s="163"/>
      <c r="CPZ17" s="163"/>
      <c r="CQA17" s="163"/>
      <c r="CQB17" s="163"/>
      <c r="CQC17" s="163"/>
      <c r="CQD17" s="163"/>
      <c r="CQE17" s="163"/>
      <c r="CQF17" s="163"/>
      <c r="CQG17" s="163"/>
      <c r="CQH17" s="163"/>
      <c r="CQI17" s="163"/>
      <c r="CQJ17" s="163"/>
      <c r="CQK17" s="163"/>
      <c r="CQL17" s="163"/>
      <c r="CQM17" s="163"/>
      <c r="CQN17" s="163"/>
      <c r="CQO17" s="163"/>
      <c r="CQP17" s="163"/>
      <c r="CQQ17" s="163"/>
      <c r="CQR17" s="163"/>
      <c r="CQS17" s="163"/>
      <c r="CQT17" s="163"/>
      <c r="CQU17" s="163"/>
      <c r="CQV17" s="163"/>
      <c r="CQW17" s="163"/>
      <c r="CQX17" s="163"/>
      <c r="CQY17" s="163"/>
      <c r="CQZ17" s="163"/>
      <c r="CRA17" s="163"/>
      <c r="CRB17" s="163"/>
      <c r="CRC17" s="163"/>
      <c r="CRD17" s="163"/>
      <c r="CRE17" s="163"/>
      <c r="CRF17" s="163"/>
      <c r="CRG17" s="163"/>
      <c r="CRH17" s="163"/>
      <c r="CRI17" s="163"/>
      <c r="CRJ17" s="163"/>
      <c r="CRK17" s="163"/>
      <c r="CRL17" s="163"/>
      <c r="CRM17" s="163"/>
      <c r="CRN17" s="163"/>
      <c r="CRO17" s="163"/>
      <c r="CRP17" s="163"/>
      <c r="CRQ17" s="163"/>
      <c r="CRR17" s="163"/>
      <c r="CRS17" s="163"/>
      <c r="CRT17" s="163"/>
      <c r="CRU17" s="163"/>
      <c r="CRV17" s="163"/>
      <c r="CRW17" s="163"/>
      <c r="CRX17" s="163"/>
      <c r="CRY17" s="163"/>
      <c r="CRZ17" s="163"/>
      <c r="CSA17" s="163"/>
      <c r="CSB17" s="163"/>
      <c r="CSC17" s="163"/>
      <c r="CSD17" s="163"/>
      <c r="CSE17" s="163"/>
      <c r="CSF17" s="163"/>
      <c r="CSG17" s="163"/>
      <c r="CSH17" s="163"/>
      <c r="CSI17" s="163"/>
      <c r="CSJ17" s="163"/>
      <c r="CSK17" s="163"/>
      <c r="CSL17" s="163"/>
      <c r="CSM17" s="163"/>
      <c r="CSN17" s="163"/>
      <c r="CSO17" s="163"/>
      <c r="CSP17" s="163"/>
      <c r="CSQ17" s="163"/>
      <c r="CSR17" s="163"/>
      <c r="CSS17" s="163"/>
      <c r="CST17" s="163"/>
      <c r="CSU17" s="163"/>
      <c r="CSV17" s="163"/>
      <c r="CSW17" s="163"/>
      <c r="CSX17" s="163"/>
      <c r="CSY17" s="163"/>
      <c r="CSZ17" s="163"/>
      <c r="CTA17" s="163"/>
      <c r="CTB17" s="163"/>
      <c r="CTC17" s="163"/>
      <c r="CTD17" s="163"/>
      <c r="CTE17" s="163"/>
      <c r="CTF17" s="163"/>
      <c r="CTG17" s="163"/>
      <c r="CTH17" s="163"/>
      <c r="CTI17" s="163"/>
      <c r="CTJ17" s="163"/>
      <c r="CTK17" s="163"/>
      <c r="CTL17" s="163"/>
      <c r="CTM17" s="163"/>
      <c r="CTN17" s="163"/>
      <c r="CTO17" s="163"/>
      <c r="CTP17" s="163"/>
      <c r="CTQ17" s="163"/>
      <c r="CTR17" s="163"/>
      <c r="CTS17" s="163"/>
      <c r="CTT17" s="163"/>
      <c r="CTU17" s="163"/>
      <c r="CTV17" s="163"/>
      <c r="CTW17" s="163"/>
      <c r="CTX17" s="163"/>
      <c r="CTY17" s="163"/>
      <c r="CTZ17" s="163"/>
      <c r="CUA17" s="163"/>
      <c r="CUB17" s="163"/>
      <c r="CUC17" s="163"/>
      <c r="CUD17" s="163"/>
      <c r="CUE17" s="163"/>
      <c r="CUF17" s="163"/>
      <c r="CUG17" s="163"/>
      <c r="CUH17" s="163"/>
      <c r="CUI17" s="163"/>
      <c r="CUJ17" s="163"/>
      <c r="CUK17" s="163"/>
      <c r="CUL17" s="163"/>
      <c r="CUM17" s="163"/>
      <c r="CUN17" s="163"/>
      <c r="CUO17" s="163"/>
      <c r="CUP17" s="163"/>
      <c r="CUQ17" s="163"/>
      <c r="CUR17" s="163"/>
      <c r="CUS17" s="163"/>
      <c r="CUT17" s="163"/>
      <c r="CUU17" s="163"/>
      <c r="CUV17" s="163"/>
      <c r="CUW17" s="163"/>
      <c r="CUX17" s="163"/>
      <c r="CUY17" s="163"/>
      <c r="CUZ17" s="163"/>
      <c r="CVA17" s="163"/>
      <c r="CVB17" s="163"/>
      <c r="CVC17" s="163"/>
      <c r="CVD17" s="163"/>
      <c r="CVE17" s="163"/>
      <c r="CVF17" s="163"/>
      <c r="CVG17" s="163"/>
      <c r="CVH17" s="163"/>
      <c r="CVI17" s="163"/>
      <c r="CVJ17" s="163"/>
      <c r="CVK17" s="163"/>
      <c r="CVL17" s="163"/>
      <c r="CVM17" s="163"/>
      <c r="CVN17" s="163"/>
      <c r="CVO17" s="163"/>
      <c r="CVP17" s="163"/>
      <c r="CVQ17" s="163"/>
      <c r="CVR17" s="163"/>
      <c r="CVS17" s="163"/>
      <c r="CVT17" s="163"/>
      <c r="CVU17" s="163"/>
      <c r="CVV17" s="163"/>
      <c r="CVW17" s="163"/>
      <c r="CVX17" s="163"/>
      <c r="CVY17" s="163"/>
      <c r="CVZ17" s="163"/>
      <c r="CWA17" s="163"/>
      <c r="CWB17" s="163"/>
      <c r="CWC17" s="163"/>
      <c r="CWD17" s="163"/>
      <c r="CWE17" s="163"/>
      <c r="CWF17" s="163"/>
      <c r="CWG17" s="163"/>
      <c r="CWH17" s="163"/>
      <c r="CWI17" s="163"/>
      <c r="CWJ17" s="163"/>
      <c r="CWK17" s="163"/>
      <c r="CWL17" s="163"/>
      <c r="CWM17" s="163"/>
      <c r="CWN17" s="163"/>
      <c r="CWO17" s="163"/>
      <c r="CWP17" s="163"/>
      <c r="CWQ17" s="163"/>
      <c r="CWR17" s="163"/>
      <c r="CWS17" s="163"/>
      <c r="CWT17" s="163"/>
      <c r="CWU17" s="163"/>
      <c r="CWV17" s="163"/>
      <c r="CWW17" s="163"/>
      <c r="CWX17" s="163"/>
      <c r="CWY17" s="163"/>
      <c r="CWZ17" s="163"/>
      <c r="CXA17" s="163"/>
      <c r="CXB17" s="163"/>
      <c r="CXC17" s="163"/>
      <c r="CXD17" s="163"/>
      <c r="CXE17" s="163"/>
      <c r="CXF17" s="163"/>
      <c r="CXG17" s="163"/>
      <c r="CXH17" s="163"/>
      <c r="CXI17" s="163"/>
      <c r="CXJ17" s="163"/>
      <c r="CXK17" s="163"/>
      <c r="CXL17" s="163"/>
      <c r="CXM17" s="163"/>
      <c r="CXN17" s="163"/>
      <c r="CXO17" s="163"/>
      <c r="CXP17" s="163"/>
      <c r="CXQ17" s="163"/>
      <c r="CXR17" s="163"/>
      <c r="CXS17" s="163"/>
      <c r="CXT17" s="163"/>
      <c r="CXU17" s="163"/>
      <c r="CXV17" s="163"/>
      <c r="CXW17" s="163"/>
      <c r="CXX17" s="163"/>
      <c r="CXY17" s="163"/>
      <c r="CXZ17" s="163"/>
      <c r="CYA17" s="163"/>
      <c r="CYB17" s="163"/>
      <c r="CYC17" s="163"/>
      <c r="CYD17" s="163"/>
      <c r="CYE17" s="163"/>
      <c r="CYF17" s="163"/>
      <c r="CYG17" s="163"/>
      <c r="CYH17" s="163"/>
      <c r="CYI17" s="163"/>
      <c r="CYJ17" s="163"/>
      <c r="CYK17" s="163"/>
      <c r="CYL17" s="163"/>
      <c r="CYM17" s="163"/>
      <c r="CYN17" s="163"/>
      <c r="CYO17" s="163"/>
      <c r="CYP17" s="163"/>
      <c r="CYQ17" s="163"/>
      <c r="CYR17" s="163"/>
      <c r="CYS17" s="163"/>
      <c r="CYT17" s="163"/>
      <c r="CYU17" s="163"/>
      <c r="CYV17" s="163"/>
      <c r="CYW17" s="163"/>
      <c r="CYX17" s="163"/>
      <c r="CYY17" s="163"/>
      <c r="CYZ17" s="163"/>
      <c r="CZA17" s="163"/>
      <c r="CZB17" s="163"/>
      <c r="CZC17" s="163"/>
      <c r="CZD17" s="163"/>
      <c r="CZE17" s="163"/>
      <c r="CZF17" s="163"/>
      <c r="CZG17" s="163"/>
      <c r="CZH17" s="163"/>
      <c r="CZI17" s="163"/>
      <c r="CZJ17" s="163"/>
      <c r="CZK17" s="163"/>
      <c r="CZL17" s="163"/>
      <c r="CZM17" s="163"/>
      <c r="CZN17" s="163"/>
      <c r="CZO17" s="163"/>
      <c r="CZP17" s="163"/>
      <c r="CZQ17" s="163"/>
      <c r="CZR17" s="163"/>
      <c r="CZS17" s="163"/>
      <c r="CZT17" s="163"/>
      <c r="CZU17" s="163"/>
      <c r="CZV17" s="163"/>
      <c r="CZW17" s="163"/>
      <c r="CZX17" s="163"/>
      <c r="CZY17" s="163"/>
      <c r="CZZ17" s="163"/>
      <c r="DAA17" s="163"/>
      <c r="DAB17" s="163"/>
      <c r="DAC17" s="163"/>
      <c r="DAD17" s="163"/>
      <c r="DAE17" s="163"/>
      <c r="DAF17" s="163"/>
      <c r="DAG17" s="163"/>
      <c r="DAH17" s="163"/>
      <c r="DAI17" s="163"/>
      <c r="DAJ17" s="163"/>
      <c r="DAK17" s="163"/>
      <c r="DAL17" s="163"/>
      <c r="DAM17" s="163"/>
      <c r="DAN17" s="163"/>
      <c r="DAO17" s="163"/>
      <c r="DAP17" s="163"/>
      <c r="DAQ17" s="163"/>
      <c r="DAR17" s="163"/>
      <c r="DAS17" s="163"/>
      <c r="DAT17" s="163"/>
      <c r="DAU17" s="163"/>
      <c r="DAV17" s="163"/>
      <c r="DAW17" s="163"/>
      <c r="DAX17" s="163"/>
      <c r="DAY17" s="163"/>
      <c r="DAZ17" s="163"/>
      <c r="DBA17" s="163"/>
      <c r="DBB17" s="163"/>
      <c r="DBC17" s="163"/>
      <c r="DBD17" s="163"/>
      <c r="DBE17" s="163"/>
      <c r="DBF17" s="163"/>
      <c r="DBG17" s="163"/>
      <c r="DBH17" s="163"/>
      <c r="DBI17" s="163"/>
      <c r="DBJ17" s="163"/>
      <c r="DBK17" s="163"/>
      <c r="DBL17" s="163"/>
      <c r="DBM17" s="163"/>
      <c r="DBN17" s="163"/>
      <c r="DBO17" s="163"/>
      <c r="DBP17" s="163"/>
      <c r="DBQ17" s="163"/>
      <c r="DBR17" s="163"/>
      <c r="DBS17" s="163"/>
      <c r="DBT17" s="163"/>
      <c r="DBU17" s="163"/>
      <c r="DBV17" s="163"/>
      <c r="DBW17" s="163"/>
      <c r="DBX17" s="163"/>
      <c r="DBY17" s="163"/>
      <c r="DBZ17" s="163"/>
      <c r="DCA17" s="163"/>
      <c r="DCB17" s="163"/>
      <c r="DCC17" s="163"/>
      <c r="DCD17" s="163"/>
      <c r="DCE17" s="163"/>
      <c r="DCF17" s="163"/>
      <c r="DCG17" s="163"/>
      <c r="DCH17" s="163"/>
      <c r="DCI17" s="163"/>
      <c r="DCJ17" s="163"/>
      <c r="DCK17" s="163"/>
      <c r="DCL17" s="163"/>
      <c r="DCM17" s="163"/>
      <c r="DCN17" s="163"/>
      <c r="DCO17" s="163"/>
      <c r="DCP17" s="163"/>
      <c r="DCQ17" s="163"/>
      <c r="DCR17" s="163"/>
      <c r="DCS17" s="163"/>
      <c r="DCT17" s="163"/>
      <c r="DCU17" s="163"/>
      <c r="DCV17" s="163"/>
      <c r="DCW17" s="163"/>
      <c r="DCX17" s="163"/>
      <c r="DCY17" s="163"/>
      <c r="DCZ17" s="163"/>
      <c r="DDA17" s="163"/>
      <c r="DDB17" s="163"/>
      <c r="DDC17" s="163"/>
      <c r="DDD17" s="163"/>
      <c r="DDE17" s="163"/>
      <c r="DDF17" s="163"/>
      <c r="DDG17" s="163"/>
      <c r="DDH17" s="163"/>
      <c r="DDI17" s="163"/>
      <c r="DDJ17" s="163"/>
      <c r="DDK17" s="163"/>
      <c r="DDL17" s="163"/>
      <c r="DDM17" s="163"/>
      <c r="DDN17" s="163"/>
      <c r="DDO17" s="163"/>
      <c r="DDP17" s="163"/>
      <c r="DDQ17" s="163"/>
      <c r="DDR17" s="163"/>
      <c r="DDS17" s="163"/>
      <c r="DDT17" s="163"/>
      <c r="DDU17" s="163"/>
      <c r="DDV17" s="163"/>
      <c r="DDW17" s="163"/>
      <c r="DDX17" s="163"/>
      <c r="DDY17" s="163"/>
      <c r="DDZ17" s="163"/>
      <c r="DEA17" s="163"/>
      <c r="DEB17" s="163"/>
      <c r="DEC17" s="163"/>
      <c r="DED17" s="163"/>
      <c r="DEE17" s="163"/>
      <c r="DEF17" s="163"/>
      <c r="DEG17" s="163"/>
      <c r="DEH17" s="163"/>
      <c r="DEI17" s="163"/>
      <c r="DEJ17" s="163"/>
      <c r="DEK17" s="163"/>
      <c r="DEL17" s="163"/>
      <c r="DEM17" s="163"/>
      <c r="DEN17" s="163"/>
      <c r="DEO17" s="163"/>
      <c r="DEP17" s="163"/>
      <c r="DEQ17" s="163"/>
      <c r="DER17" s="163"/>
      <c r="DES17" s="163"/>
      <c r="DET17" s="163"/>
      <c r="DEU17" s="163"/>
      <c r="DEV17" s="163"/>
      <c r="DEW17" s="163"/>
      <c r="DEX17" s="163"/>
      <c r="DEY17" s="163"/>
      <c r="DEZ17" s="163"/>
      <c r="DFA17" s="163"/>
      <c r="DFB17" s="163"/>
      <c r="DFC17" s="163"/>
      <c r="DFD17" s="163"/>
      <c r="DFE17" s="163"/>
      <c r="DFF17" s="163"/>
      <c r="DFG17" s="163"/>
      <c r="DFH17" s="163"/>
      <c r="DFI17" s="163"/>
      <c r="DFJ17" s="163"/>
      <c r="DFK17" s="163"/>
      <c r="DFL17" s="163"/>
      <c r="DFM17" s="163"/>
      <c r="DFN17" s="163"/>
      <c r="DFO17" s="163"/>
      <c r="DFP17" s="163"/>
      <c r="DFQ17" s="163"/>
      <c r="DFR17" s="163"/>
      <c r="DFS17" s="163"/>
      <c r="DFT17" s="163"/>
      <c r="DFU17" s="163"/>
      <c r="DFV17" s="163"/>
      <c r="DFW17" s="163"/>
      <c r="DFX17" s="163"/>
      <c r="DFY17" s="163"/>
      <c r="DFZ17" s="163"/>
      <c r="DGA17" s="163"/>
      <c r="DGB17" s="163"/>
      <c r="DGC17" s="163"/>
      <c r="DGD17" s="163"/>
      <c r="DGE17" s="163"/>
      <c r="DGF17" s="163"/>
      <c r="DGG17" s="163"/>
      <c r="DGH17" s="163"/>
      <c r="DGI17" s="163"/>
      <c r="DGJ17" s="163"/>
      <c r="DGK17" s="163"/>
      <c r="DGL17" s="163"/>
      <c r="DGM17" s="163"/>
      <c r="DGN17" s="163"/>
      <c r="DGO17" s="163"/>
      <c r="DGP17" s="163"/>
      <c r="DGQ17" s="163"/>
      <c r="DGR17" s="163"/>
      <c r="DGS17" s="163"/>
      <c r="DGT17" s="163"/>
      <c r="DGU17" s="163"/>
      <c r="DGV17" s="163"/>
      <c r="DGW17" s="163"/>
      <c r="DGX17" s="163"/>
      <c r="DGY17" s="163"/>
      <c r="DGZ17" s="163"/>
      <c r="DHA17" s="163"/>
      <c r="DHB17" s="163"/>
      <c r="DHC17" s="163"/>
      <c r="DHD17" s="163"/>
      <c r="DHE17" s="163"/>
      <c r="DHF17" s="163"/>
      <c r="DHG17" s="163"/>
      <c r="DHH17" s="163"/>
      <c r="DHI17" s="163"/>
      <c r="DHJ17" s="163"/>
      <c r="DHK17" s="163"/>
      <c r="DHL17" s="163"/>
      <c r="DHM17" s="163"/>
      <c r="DHN17" s="163"/>
      <c r="DHO17" s="163"/>
      <c r="DHP17" s="163"/>
      <c r="DHQ17" s="163"/>
      <c r="DHR17" s="163"/>
      <c r="DHS17" s="163"/>
      <c r="DHT17" s="163"/>
      <c r="DHU17" s="163"/>
      <c r="DHV17" s="163"/>
      <c r="DHW17" s="163"/>
      <c r="DHX17" s="163"/>
      <c r="DHY17" s="163"/>
      <c r="DHZ17" s="163"/>
      <c r="DIA17" s="163"/>
      <c r="DIB17" s="163"/>
      <c r="DIC17" s="163"/>
      <c r="DID17" s="163"/>
      <c r="DIE17" s="163"/>
      <c r="DIF17" s="163"/>
      <c r="DIG17" s="163"/>
      <c r="DIH17" s="163"/>
      <c r="DII17" s="163"/>
      <c r="DIJ17" s="163"/>
      <c r="DIK17" s="163"/>
      <c r="DIL17" s="163"/>
      <c r="DIM17" s="163"/>
      <c r="DIN17" s="163"/>
      <c r="DIO17" s="163"/>
      <c r="DIP17" s="163"/>
      <c r="DIQ17" s="163"/>
      <c r="DIR17" s="163"/>
      <c r="DIS17" s="163"/>
      <c r="DIT17" s="163"/>
      <c r="DIU17" s="163"/>
      <c r="DIV17" s="163"/>
      <c r="DIW17" s="163"/>
      <c r="DIX17" s="163"/>
      <c r="DIY17" s="163"/>
      <c r="DIZ17" s="163"/>
      <c r="DJA17" s="163"/>
      <c r="DJB17" s="163"/>
      <c r="DJC17" s="163"/>
      <c r="DJD17" s="163"/>
      <c r="DJE17" s="163"/>
      <c r="DJF17" s="163"/>
      <c r="DJG17" s="163"/>
      <c r="DJH17" s="163"/>
      <c r="DJI17" s="163"/>
      <c r="DJJ17" s="163"/>
      <c r="DJK17" s="163"/>
      <c r="DJL17" s="163"/>
      <c r="DJM17" s="163"/>
      <c r="DJN17" s="163"/>
      <c r="DJO17" s="163"/>
      <c r="DJP17" s="163"/>
      <c r="DJQ17" s="163"/>
      <c r="DJR17" s="163"/>
      <c r="DJS17" s="163"/>
      <c r="DJT17" s="163"/>
      <c r="DJU17" s="163"/>
      <c r="DJV17" s="163"/>
      <c r="DJW17" s="163"/>
      <c r="DJX17" s="163"/>
      <c r="DJY17" s="163"/>
      <c r="DJZ17" s="163"/>
      <c r="DKA17" s="163"/>
      <c r="DKB17" s="163"/>
      <c r="DKC17" s="163"/>
      <c r="DKD17" s="163"/>
      <c r="DKE17" s="163"/>
      <c r="DKF17" s="163"/>
      <c r="DKG17" s="163"/>
      <c r="DKH17" s="163"/>
      <c r="DKI17" s="163"/>
      <c r="DKJ17" s="163"/>
      <c r="DKK17" s="163"/>
      <c r="DKL17" s="163"/>
      <c r="DKM17" s="163"/>
      <c r="DKN17" s="163"/>
      <c r="DKO17" s="163"/>
      <c r="DKP17" s="163"/>
      <c r="DKQ17" s="163"/>
      <c r="DKR17" s="163"/>
      <c r="DKS17" s="163"/>
      <c r="DKT17" s="163"/>
      <c r="DKU17" s="163"/>
      <c r="DKV17" s="163"/>
      <c r="DKW17" s="163"/>
      <c r="DKX17" s="163"/>
      <c r="DKY17" s="163"/>
      <c r="DKZ17" s="163"/>
      <c r="DLA17" s="163"/>
      <c r="DLB17" s="163"/>
      <c r="DLC17" s="163"/>
      <c r="DLD17" s="163"/>
      <c r="DLE17" s="163"/>
      <c r="DLF17" s="163"/>
      <c r="DLG17" s="163"/>
      <c r="DLH17" s="163"/>
      <c r="DLI17" s="163"/>
      <c r="DLJ17" s="163"/>
      <c r="DLK17" s="163"/>
      <c r="DLL17" s="163"/>
      <c r="DLM17" s="163"/>
      <c r="DLN17" s="163"/>
      <c r="DLO17" s="163"/>
      <c r="DLP17" s="163"/>
      <c r="DLQ17" s="163"/>
      <c r="DLR17" s="163"/>
      <c r="DLS17" s="163"/>
      <c r="DLT17" s="163"/>
      <c r="DLU17" s="163"/>
      <c r="DLV17" s="163"/>
      <c r="DLW17" s="163"/>
      <c r="DLX17" s="163"/>
      <c r="DLY17" s="163"/>
      <c r="DLZ17" s="163"/>
      <c r="DMA17" s="163"/>
      <c r="DMB17" s="163"/>
      <c r="DMC17" s="163"/>
      <c r="DMD17" s="163"/>
      <c r="DME17" s="163"/>
      <c r="DMF17" s="163"/>
      <c r="DMG17" s="163"/>
      <c r="DMH17" s="163"/>
      <c r="DMI17" s="163"/>
      <c r="DMJ17" s="163"/>
      <c r="DMK17" s="163"/>
      <c r="DML17" s="163"/>
      <c r="DMM17" s="163"/>
      <c r="DMN17" s="163"/>
      <c r="DMO17" s="163"/>
      <c r="DMP17" s="163"/>
      <c r="DMQ17" s="163"/>
      <c r="DMR17" s="163"/>
      <c r="DMS17" s="163"/>
      <c r="DMT17" s="163"/>
      <c r="DMU17" s="163"/>
      <c r="DMV17" s="163"/>
      <c r="DMW17" s="163"/>
      <c r="DMX17" s="163"/>
      <c r="DMY17" s="163"/>
      <c r="DMZ17" s="163"/>
      <c r="DNA17" s="163"/>
      <c r="DNB17" s="163"/>
      <c r="DNC17" s="163"/>
      <c r="DND17" s="163"/>
      <c r="DNE17" s="163"/>
      <c r="DNF17" s="163"/>
      <c r="DNG17" s="163"/>
      <c r="DNH17" s="163"/>
      <c r="DNI17" s="163"/>
      <c r="DNJ17" s="163"/>
      <c r="DNK17" s="163"/>
      <c r="DNL17" s="163"/>
      <c r="DNM17" s="163"/>
      <c r="DNN17" s="163"/>
      <c r="DNO17" s="163"/>
      <c r="DNP17" s="163"/>
      <c r="DNQ17" s="163"/>
      <c r="DNR17" s="163"/>
      <c r="DNS17" s="163"/>
      <c r="DNT17" s="163"/>
      <c r="DNU17" s="163"/>
      <c r="DNV17" s="163"/>
      <c r="DNW17" s="163"/>
      <c r="DNX17" s="163"/>
      <c r="DNY17" s="163"/>
      <c r="DNZ17" s="163"/>
      <c r="DOA17" s="163"/>
      <c r="DOB17" s="163"/>
      <c r="DOC17" s="163"/>
      <c r="DOD17" s="163"/>
      <c r="DOE17" s="163"/>
      <c r="DOF17" s="163"/>
      <c r="DOG17" s="163"/>
      <c r="DOH17" s="163"/>
      <c r="DOI17" s="163"/>
      <c r="DOJ17" s="163"/>
      <c r="DOK17" s="163"/>
      <c r="DOL17" s="163"/>
      <c r="DOM17" s="163"/>
      <c r="DON17" s="163"/>
      <c r="DOO17" s="163"/>
      <c r="DOP17" s="163"/>
      <c r="DOQ17" s="163"/>
      <c r="DOR17" s="163"/>
      <c r="DOS17" s="163"/>
      <c r="DOT17" s="163"/>
      <c r="DOU17" s="163"/>
      <c r="DOV17" s="163"/>
      <c r="DOW17" s="163"/>
      <c r="DOX17" s="163"/>
      <c r="DOY17" s="163"/>
      <c r="DOZ17" s="163"/>
      <c r="DPA17" s="163"/>
      <c r="DPB17" s="163"/>
      <c r="DPC17" s="163"/>
      <c r="DPD17" s="163"/>
      <c r="DPE17" s="163"/>
      <c r="DPF17" s="163"/>
      <c r="DPG17" s="163"/>
      <c r="DPH17" s="163"/>
      <c r="DPI17" s="163"/>
      <c r="DPJ17" s="163"/>
      <c r="DPK17" s="163"/>
      <c r="DPL17" s="163"/>
      <c r="DPM17" s="163"/>
      <c r="DPN17" s="163"/>
      <c r="DPO17" s="163"/>
      <c r="DPP17" s="163"/>
      <c r="DPQ17" s="163"/>
      <c r="DPR17" s="163"/>
      <c r="DPS17" s="163"/>
      <c r="DPT17" s="163"/>
      <c r="DPU17" s="163"/>
      <c r="DPV17" s="163"/>
      <c r="DPW17" s="163"/>
      <c r="DPX17" s="163"/>
      <c r="DPY17" s="163"/>
      <c r="DPZ17" s="163"/>
      <c r="DQA17" s="163"/>
      <c r="DQB17" s="163"/>
      <c r="DQC17" s="163"/>
      <c r="DQD17" s="163"/>
      <c r="DQE17" s="163"/>
      <c r="DQF17" s="163"/>
      <c r="DQG17" s="163"/>
      <c r="DQH17" s="163"/>
      <c r="DQI17" s="163"/>
      <c r="DQJ17" s="163"/>
      <c r="DQK17" s="163"/>
      <c r="DQL17" s="163"/>
      <c r="DQM17" s="163"/>
      <c r="DQN17" s="163"/>
      <c r="DQO17" s="163"/>
      <c r="DQP17" s="163"/>
      <c r="DQQ17" s="163"/>
      <c r="DQR17" s="163"/>
      <c r="DQS17" s="163"/>
      <c r="DQT17" s="163"/>
      <c r="DQU17" s="163"/>
      <c r="DQV17" s="163"/>
      <c r="DQW17" s="163"/>
      <c r="DQX17" s="163"/>
      <c r="DQY17" s="163"/>
      <c r="DQZ17" s="163"/>
      <c r="DRA17" s="163"/>
      <c r="DRB17" s="163"/>
      <c r="DRC17" s="163"/>
      <c r="DRD17" s="163"/>
      <c r="DRE17" s="163"/>
      <c r="DRF17" s="163"/>
      <c r="DRG17" s="163"/>
      <c r="DRH17" s="163"/>
      <c r="DRI17" s="163"/>
      <c r="DRJ17" s="163"/>
      <c r="DRK17" s="163"/>
      <c r="DRL17" s="163"/>
      <c r="DRM17" s="163"/>
      <c r="DRN17" s="163"/>
      <c r="DRO17" s="163"/>
      <c r="DRP17" s="163"/>
      <c r="DRQ17" s="163"/>
      <c r="DRR17" s="163"/>
      <c r="DRS17" s="163"/>
      <c r="DRT17" s="163"/>
      <c r="DRU17" s="163"/>
      <c r="DRV17" s="163"/>
      <c r="DRW17" s="163"/>
      <c r="DRX17" s="163"/>
      <c r="DRY17" s="163"/>
      <c r="DRZ17" s="163"/>
      <c r="DSA17" s="163"/>
      <c r="DSB17" s="163"/>
      <c r="DSC17" s="163"/>
      <c r="DSD17" s="163"/>
      <c r="DSE17" s="163"/>
      <c r="DSF17" s="163"/>
      <c r="DSG17" s="163"/>
      <c r="DSH17" s="163"/>
      <c r="DSI17" s="163"/>
      <c r="DSJ17" s="163"/>
      <c r="DSK17" s="163"/>
      <c r="DSL17" s="163"/>
      <c r="DSM17" s="163"/>
      <c r="DSN17" s="163"/>
      <c r="DSO17" s="163"/>
      <c r="DSP17" s="163"/>
      <c r="DSQ17" s="163"/>
      <c r="DSR17" s="163"/>
      <c r="DSS17" s="163"/>
      <c r="DST17" s="163"/>
      <c r="DSU17" s="163"/>
      <c r="DSV17" s="163"/>
      <c r="DSW17" s="163"/>
      <c r="DSX17" s="163"/>
      <c r="DSY17" s="163"/>
      <c r="DSZ17" s="163"/>
      <c r="DTA17" s="163"/>
      <c r="DTB17" s="163"/>
      <c r="DTC17" s="163"/>
      <c r="DTD17" s="163"/>
      <c r="DTE17" s="163"/>
      <c r="DTF17" s="163"/>
      <c r="DTG17" s="163"/>
      <c r="DTH17" s="163"/>
      <c r="DTI17" s="163"/>
      <c r="DTJ17" s="163"/>
      <c r="DTK17" s="163"/>
      <c r="DTL17" s="163"/>
      <c r="DTM17" s="163"/>
      <c r="DTN17" s="163"/>
      <c r="DTO17" s="163"/>
      <c r="DTP17" s="163"/>
      <c r="DTQ17" s="163"/>
      <c r="DTR17" s="163"/>
      <c r="DTS17" s="163"/>
      <c r="DTT17" s="163"/>
      <c r="DTU17" s="163"/>
      <c r="DTV17" s="163"/>
      <c r="DTW17" s="163"/>
      <c r="DTX17" s="163"/>
      <c r="DTY17" s="163"/>
      <c r="DTZ17" s="163"/>
      <c r="DUA17" s="163"/>
      <c r="DUB17" s="163"/>
      <c r="DUC17" s="163"/>
      <c r="DUD17" s="163"/>
      <c r="DUE17" s="163"/>
      <c r="DUF17" s="163"/>
      <c r="DUG17" s="163"/>
      <c r="DUH17" s="163"/>
      <c r="DUI17" s="163"/>
      <c r="DUJ17" s="163"/>
      <c r="DUK17" s="163"/>
      <c r="DUL17" s="163"/>
      <c r="DUM17" s="163"/>
      <c r="DUN17" s="163"/>
      <c r="DUO17" s="163"/>
      <c r="DUP17" s="163"/>
      <c r="DUQ17" s="163"/>
      <c r="DUR17" s="163"/>
      <c r="DUS17" s="163"/>
      <c r="DUT17" s="163"/>
      <c r="DUU17" s="163"/>
      <c r="DUV17" s="163"/>
      <c r="DUW17" s="163"/>
      <c r="DUX17" s="163"/>
      <c r="DUY17" s="163"/>
      <c r="DUZ17" s="163"/>
      <c r="DVA17" s="163"/>
      <c r="DVB17" s="163"/>
      <c r="DVC17" s="163"/>
      <c r="DVD17" s="163"/>
      <c r="DVE17" s="163"/>
      <c r="DVF17" s="163"/>
      <c r="DVG17" s="163"/>
      <c r="DVH17" s="163"/>
      <c r="DVI17" s="163"/>
      <c r="DVJ17" s="163"/>
      <c r="DVK17" s="163"/>
      <c r="DVL17" s="163"/>
      <c r="DVM17" s="163"/>
      <c r="DVN17" s="163"/>
      <c r="DVO17" s="163"/>
      <c r="DVP17" s="163"/>
      <c r="DVQ17" s="163"/>
      <c r="DVR17" s="163"/>
      <c r="DVS17" s="163"/>
      <c r="DVT17" s="163"/>
      <c r="DVU17" s="163"/>
      <c r="DVV17" s="163"/>
      <c r="DVW17" s="163"/>
      <c r="DVX17" s="163"/>
      <c r="DVY17" s="163"/>
      <c r="DVZ17" s="163"/>
      <c r="DWA17" s="163"/>
      <c r="DWB17" s="163"/>
      <c r="DWC17" s="163"/>
      <c r="DWD17" s="163"/>
      <c r="DWE17" s="163"/>
      <c r="DWF17" s="163"/>
      <c r="DWG17" s="163"/>
      <c r="DWH17" s="163"/>
      <c r="DWI17" s="163"/>
      <c r="DWJ17" s="163"/>
      <c r="DWK17" s="163"/>
      <c r="DWL17" s="163"/>
      <c r="DWM17" s="163"/>
      <c r="DWN17" s="163"/>
      <c r="DWO17" s="163"/>
      <c r="DWP17" s="163"/>
      <c r="DWQ17" s="163"/>
      <c r="DWR17" s="163"/>
      <c r="DWS17" s="163"/>
      <c r="DWT17" s="163"/>
      <c r="DWU17" s="163"/>
      <c r="DWV17" s="163"/>
      <c r="DWW17" s="163"/>
      <c r="DWX17" s="163"/>
      <c r="DWY17" s="163"/>
      <c r="DWZ17" s="163"/>
      <c r="DXA17" s="163"/>
      <c r="DXB17" s="163"/>
      <c r="DXC17" s="163"/>
      <c r="DXD17" s="163"/>
      <c r="DXE17" s="163"/>
      <c r="DXF17" s="163"/>
      <c r="DXG17" s="163"/>
      <c r="DXH17" s="163"/>
      <c r="DXI17" s="163"/>
      <c r="DXJ17" s="163"/>
      <c r="DXK17" s="163"/>
      <c r="DXL17" s="163"/>
      <c r="DXM17" s="163"/>
      <c r="DXN17" s="163"/>
      <c r="DXO17" s="163"/>
      <c r="DXP17" s="163"/>
      <c r="DXQ17" s="163"/>
      <c r="DXR17" s="163"/>
      <c r="DXS17" s="163"/>
      <c r="DXT17" s="163"/>
      <c r="DXU17" s="163"/>
      <c r="DXV17" s="163"/>
      <c r="DXW17" s="163"/>
      <c r="DXX17" s="163"/>
      <c r="DXY17" s="163"/>
      <c r="DXZ17" s="163"/>
      <c r="DYA17" s="163"/>
      <c r="DYB17" s="163"/>
      <c r="DYC17" s="163"/>
      <c r="DYD17" s="163"/>
      <c r="DYE17" s="163"/>
      <c r="DYF17" s="163"/>
      <c r="DYG17" s="163"/>
      <c r="DYH17" s="163"/>
      <c r="DYI17" s="163"/>
      <c r="DYJ17" s="163"/>
      <c r="DYK17" s="163"/>
      <c r="DYL17" s="163"/>
      <c r="DYM17" s="163"/>
      <c r="DYN17" s="163"/>
      <c r="DYO17" s="163"/>
      <c r="DYP17" s="163"/>
      <c r="DYQ17" s="163"/>
      <c r="DYR17" s="163"/>
      <c r="DYS17" s="163"/>
      <c r="DYT17" s="163"/>
      <c r="DYU17" s="163"/>
      <c r="DYV17" s="163"/>
      <c r="DYW17" s="163"/>
      <c r="DYX17" s="163"/>
      <c r="DYY17" s="163"/>
      <c r="DYZ17" s="163"/>
      <c r="DZA17" s="163"/>
      <c r="DZB17" s="163"/>
      <c r="DZC17" s="163"/>
      <c r="DZD17" s="163"/>
      <c r="DZE17" s="163"/>
      <c r="DZF17" s="163"/>
      <c r="DZG17" s="163"/>
      <c r="DZH17" s="163"/>
      <c r="DZI17" s="163"/>
      <c r="DZJ17" s="163"/>
      <c r="DZK17" s="163"/>
      <c r="DZL17" s="163"/>
      <c r="DZM17" s="163"/>
      <c r="DZN17" s="163"/>
      <c r="DZO17" s="163"/>
      <c r="DZP17" s="163"/>
      <c r="DZQ17" s="163"/>
      <c r="DZR17" s="163"/>
      <c r="DZS17" s="163"/>
      <c r="DZT17" s="163"/>
      <c r="DZU17" s="163"/>
      <c r="DZV17" s="163"/>
      <c r="DZW17" s="163"/>
      <c r="DZX17" s="163"/>
      <c r="DZY17" s="163"/>
      <c r="DZZ17" s="163"/>
      <c r="EAA17" s="163"/>
      <c r="EAB17" s="163"/>
      <c r="EAC17" s="163"/>
      <c r="EAD17" s="163"/>
      <c r="EAE17" s="163"/>
      <c r="EAF17" s="163"/>
      <c r="EAG17" s="163"/>
      <c r="EAH17" s="163"/>
      <c r="EAI17" s="163"/>
      <c r="EAJ17" s="163"/>
      <c r="EAK17" s="163"/>
      <c r="EAL17" s="163"/>
      <c r="EAM17" s="163"/>
      <c r="EAN17" s="163"/>
      <c r="EAO17" s="163"/>
      <c r="EAP17" s="163"/>
      <c r="EAQ17" s="163"/>
      <c r="EAR17" s="163"/>
      <c r="EAS17" s="163"/>
      <c r="EAT17" s="163"/>
      <c r="EAU17" s="163"/>
      <c r="EAV17" s="163"/>
      <c r="EAW17" s="163"/>
      <c r="EAX17" s="163"/>
      <c r="EAY17" s="163"/>
      <c r="EAZ17" s="163"/>
      <c r="EBA17" s="163"/>
      <c r="EBB17" s="163"/>
      <c r="EBC17" s="163"/>
      <c r="EBD17" s="163"/>
      <c r="EBE17" s="163"/>
      <c r="EBF17" s="163"/>
      <c r="EBG17" s="163"/>
      <c r="EBH17" s="163"/>
      <c r="EBI17" s="163"/>
      <c r="EBJ17" s="163"/>
      <c r="EBK17" s="163"/>
      <c r="EBL17" s="163"/>
      <c r="EBM17" s="163"/>
      <c r="EBN17" s="163"/>
      <c r="EBO17" s="163"/>
      <c r="EBP17" s="163"/>
      <c r="EBQ17" s="163"/>
      <c r="EBR17" s="163"/>
      <c r="EBS17" s="163"/>
      <c r="EBT17" s="163"/>
      <c r="EBU17" s="163"/>
      <c r="EBV17" s="163"/>
      <c r="EBW17" s="163"/>
      <c r="EBX17" s="163"/>
      <c r="EBY17" s="163"/>
      <c r="EBZ17" s="163"/>
      <c r="ECA17" s="163"/>
      <c r="ECB17" s="163"/>
      <c r="ECC17" s="163"/>
      <c r="ECD17" s="163"/>
      <c r="ECE17" s="163"/>
      <c r="ECF17" s="163"/>
      <c r="ECG17" s="163"/>
      <c r="ECH17" s="163"/>
      <c r="ECI17" s="163"/>
      <c r="ECJ17" s="163"/>
      <c r="ECK17" s="163"/>
      <c r="ECL17" s="163"/>
      <c r="ECM17" s="163"/>
      <c r="ECN17" s="163"/>
      <c r="ECO17" s="163"/>
      <c r="ECP17" s="163"/>
      <c r="ECQ17" s="163"/>
      <c r="ECR17" s="163"/>
      <c r="ECS17" s="163"/>
      <c r="ECT17" s="163"/>
      <c r="ECU17" s="163"/>
      <c r="ECV17" s="163"/>
      <c r="ECW17" s="163"/>
      <c r="ECX17" s="163"/>
      <c r="ECY17" s="163"/>
      <c r="ECZ17" s="163"/>
      <c r="EDA17" s="163"/>
      <c r="EDB17" s="163"/>
      <c r="EDC17" s="163"/>
      <c r="EDD17" s="163"/>
      <c r="EDE17" s="163"/>
      <c r="EDF17" s="163"/>
      <c r="EDG17" s="163"/>
      <c r="EDH17" s="163"/>
      <c r="EDI17" s="163"/>
      <c r="EDJ17" s="163"/>
      <c r="EDK17" s="163"/>
      <c r="EDL17" s="163"/>
      <c r="EDM17" s="163"/>
      <c r="EDN17" s="163"/>
      <c r="EDO17" s="163"/>
      <c r="EDP17" s="163"/>
      <c r="EDQ17" s="163"/>
      <c r="EDR17" s="163"/>
      <c r="EDS17" s="163"/>
      <c r="EDT17" s="163"/>
      <c r="EDU17" s="163"/>
      <c r="EDV17" s="163"/>
      <c r="EDW17" s="163"/>
      <c r="EDX17" s="163"/>
      <c r="EDY17" s="163"/>
      <c r="EDZ17" s="163"/>
      <c r="EEA17" s="163"/>
      <c r="EEB17" s="163"/>
      <c r="EEC17" s="163"/>
      <c r="EED17" s="163"/>
      <c r="EEE17" s="163"/>
      <c r="EEF17" s="163"/>
      <c r="EEG17" s="163"/>
      <c r="EEH17" s="163"/>
      <c r="EEI17" s="163"/>
      <c r="EEJ17" s="163"/>
      <c r="EEK17" s="163"/>
      <c r="EEL17" s="163"/>
      <c r="EEM17" s="163"/>
      <c r="EEN17" s="163"/>
      <c r="EEO17" s="163"/>
      <c r="EEP17" s="163"/>
      <c r="EEQ17" s="163"/>
      <c r="EER17" s="163"/>
      <c r="EES17" s="163"/>
      <c r="EET17" s="163"/>
      <c r="EEU17" s="163"/>
      <c r="EEV17" s="163"/>
      <c r="EEW17" s="163"/>
      <c r="EEX17" s="163"/>
      <c r="EEY17" s="163"/>
      <c r="EEZ17" s="163"/>
      <c r="EFA17" s="163"/>
      <c r="EFB17" s="163"/>
      <c r="EFC17" s="163"/>
      <c r="EFD17" s="163"/>
      <c r="EFE17" s="163"/>
      <c r="EFF17" s="163"/>
      <c r="EFG17" s="163"/>
      <c r="EFH17" s="163"/>
      <c r="EFI17" s="163"/>
      <c r="EFJ17" s="163"/>
      <c r="EFK17" s="163"/>
      <c r="EFL17" s="163"/>
      <c r="EFM17" s="163"/>
      <c r="EFN17" s="163"/>
      <c r="EFO17" s="163"/>
      <c r="EFP17" s="163"/>
      <c r="EFQ17" s="163"/>
      <c r="EFR17" s="163"/>
      <c r="EFS17" s="163"/>
      <c r="EFT17" s="163"/>
      <c r="EFU17" s="163"/>
      <c r="EFV17" s="163"/>
      <c r="EFW17" s="163"/>
      <c r="EFX17" s="163"/>
      <c r="EFY17" s="163"/>
      <c r="EFZ17" s="163"/>
      <c r="EGA17" s="163"/>
      <c r="EGB17" s="163"/>
      <c r="EGC17" s="163"/>
      <c r="EGD17" s="163"/>
      <c r="EGE17" s="163"/>
      <c r="EGF17" s="163"/>
      <c r="EGG17" s="163"/>
      <c r="EGH17" s="163"/>
      <c r="EGI17" s="163"/>
      <c r="EGJ17" s="163"/>
      <c r="EGK17" s="163"/>
      <c r="EGL17" s="163"/>
      <c r="EGM17" s="163"/>
      <c r="EGN17" s="163"/>
      <c r="EGO17" s="163"/>
      <c r="EGP17" s="163"/>
      <c r="EGQ17" s="163"/>
      <c r="EGR17" s="163"/>
      <c r="EGS17" s="163"/>
      <c r="EGT17" s="163"/>
      <c r="EGU17" s="163"/>
      <c r="EGV17" s="163"/>
      <c r="EGW17" s="163"/>
      <c r="EGX17" s="163"/>
      <c r="EGY17" s="163"/>
      <c r="EGZ17" s="163"/>
      <c r="EHA17" s="163"/>
      <c r="EHB17" s="163"/>
      <c r="EHC17" s="163"/>
      <c r="EHD17" s="163"/>
      <c r="EHE17" s="163"/>
      <c r="EHF17" s="163"/>
      <c r="EHG17" s="163"/>
      <c r="EHH17" s="163"/>
      <c r="EHI17" s="163"/>
      <c r="EHJ17" s="163"/>
      <c r="EHK17" s="163"/>
      <c r="EHL17" s="163"/>
      <c r="EHM17" s="163"/>
      <c r="EHN17" s="163"/>
      <c r="EHO17" s="163"/>
      <c r="EHP17" s="163"/>
      <c r="EHQ17" s="163"/>
      <c r="EHR17" s="163"/>
      <c r="EHS17" s="163"/>
      <c r="EHT17" s="163"/>
      <c r="EHU17" s="163"/>
      <c r="EHV17" s="163"/>
      <c r="EHW17" s="163"/>
      <c r="EHX17" s="163"/>
      <c r="EHY17" s="163"/>
      <c r="EHZ17" s="163"/>
      <c r="EIA17" s="163"/>
      <c r="EIB17" s="163"/>
      <c r="EIC17" s="163"/>
      <c r="EID17" s="163"/>
      <c r="EIE17" s="163"/>
      <c r="EIF17" s="163"/>
      <c r="EIG17" s="163"/>
      <c r="EIH17" s="163"/>
      <c r="EII17" s="163"/>
      <c r="EIJ17" s="163"/>
      <c r="EIK17" s="163"/>
      <c r="EIL17" s="163"/>
      <c r="EIM17" s="163"/>
      <c r="EIN17" s="163"/>
      <c r="EIO17" s="163"/>
      <c r="EIP17" s="163"/>
      <c r="EIQ17" s="163"/>
      <c r="EIR17" s="163"/>
      <c r="EIS17" s="163"/>
      <c r="EIT17" s="163"/>
      <c r="EIU17" s="163"/>
      <c r="EIV17" s="163"/>
      <c r="EIW17" s="163"/>
      <c r="EIX17" s="163"/>
      <c r="EIY17" s="163"/>
      <c r="EIZ17" s="163"/>
      <c r="EJA17" s="163"/>
      <c r="EJB17" s="163"/>
      <c r="EJC17" s="163"/>
      <c r="EJD17" s="163"/>
      <c r="EJE17" s="163"/>
      <c r="EJF17" s="163"/>
      <c r="EJG17" s="163"/>
      <c r="EJH17" s="163"/>
      <c r="EJI17" s="163"/>
      <c r="EJJ17" s="163"/>
      <c r="EJK17" s="163"/>
      <c r="EJL17" s="163"/>
      <c r="EJM17" s="163"/>
      <c r="EJN17" s="163"/>
      <c r="EJO17" s="163"/>
      <c r="EJP17" s="163"/>
      <c r="EJQ17" s="163"/>
      <c r="EJR17" s="163"/>
      <c r="EJS17" s="163"/>
      <c r="EJT17" s="163"/>
      <c r="EJU17" s="163"/>
      <c r="EJV17" s="163"/>
      <c r="EJW17" s="163"/>
      <c r="EJX17" s="163"/>
      <c r="EJY17" s="163"/>
      <c r="EJZ17" s="163"/>
      <c r="EKA17" s="163"/>
      <c r="EKB17" s="163"/>
      <c r="EKC17" s="163"/>
      <c r="EKD17" s="163"/>
      <c r="EKE17" s="163"/>
      <c r="EKF17" s="163"/>
      <c r="EKG17" s="163"/>
      <c r="EKH17" s="163"/>
      <c r="EKI17" s="163"/>
      <c r="EKJ17" s="163"/>
      <c r="EKK17" s="163"/>
      <c r="EKL17" s="163"/>
      <c r="EKM17" s="163"/>
      <c r="EKN17" s="163"/>
      <c r="EKO17" s="163"/>
      <c r="EKP17" s="163"/>
      <c r="EKQ17" s="163"/>
      <c r="EKR17" s="163"/>
      <c r="EKS17" s="163"/>
      <c r="EKT17" s="163"/>
      <c r="EKU17" s="163"/>
      <c r="EKV17" s="163"/>
      <c r="EKW17" s="163"/>
      <c r="EKX17" s="163"/>
      <c r="EKY17" s="163"/>
      <c r="EKZ17" s="163"/>
      <c r="ELA17" s="163"/>
      <c r="ELB17" s="163"/>
      <c r="ELC17" s="163"/>
      <c r="ELD17" s="163"/>
      <c r="ELE17" s="163"/>
      <c r="ELF17" s="163"/>
      <c r="ELG17" s="163"/>
      <c r="ELH17" s="163"/>
      <c r="ELI17" s="163"/>
      <c r="ELJ17" s="163"/>
      <c r="ELK17" s="163"/>
      <c r="ELL17" s="163"/>
      <c r="ELM17" s="163"/>
      <c r="ELN17" s="163"/>
      <c r="ELO17" s="163"/>
      <c r="ELP17" s="163"/>
      <c r="ELQ17" s="163"/>
      <c r="ELR17" s="163"/>
      <c r="ELS17" s="163"/>
      <c r="ELT17" s="163"/>
      <c r="ELU17" s="163"/>
      <c r="ELV17" s="163"/>
      <c r="ELW17" s="163"/>
      <c r="ELX17" s="163"/>
      <c r="ELY17" s="163"/>
      <c r="ELZ17" s="163"/>
      <c r="EMA17" s="163"/>
      <c r="EMB17" s="163"/>
      <c r="EMC17" s="163"/>
      <c r="EMD17" s="163"/>
      <c r="EME17" s="163"/>
      <c r="EMF17" s="163"/>
      <c r="EMG17" s="163"/>
      <c r="EMH17" s="163"/>
      <c r="EMI17" s="163"/>
      <c r="EMJ17" s="163"/>
      <c r="EMK17" s="163"/>
      <c r="EML17" s="163"/>
      <c r="EMM17" s="163"/>
      <c r="EMN17" s="163"/>
      <c r="EMO17" s="163"/>
      <c r="EMP17" s="163"/>
      <c r="EMQ17" s="163"/>
      <c r="EMR17" s="163"/>
      <c r="EMS17" s="163"/>
      <c r="EMT17" s="163"/>
      <c r="EMU17" s="163"/>
      <c r="EMV17" s="163"/>
      <c r="EMW17" s="163"/>
      <c r="EMX17" s="163"/>
      <c r="EMY17" s="163"/>
      <c r="EMZ17" s="163"/>
      <c r="ENA17" s="163"/>
      <c r="ENB17" s="163"/>
      <c r="ENC17" s="163"/>
      <c r="END17" s="163"/>
      <c r="ENE17" s="163"/>
      <c r="ENF17" s="163"/>
      <c r="ENG17" s="163"/>
      <c r="ENH17" s="163"/>
      <c r="ENI17" s="163"/>
      <c r="ENJ17" s="163"/>
      <c r="ENK17" s="163"/>
      <c r="ENL17" s="163"/>
      <c r="ENM17" s="163"/>
      <c r="ENN17" s="163"/>
      <c r="ENO17" s="163"/>
      <c r="ENP17" s="163"/>
      <c r="ENQ17" s="163"/>
      <c r="ENR17" s="163"/>
      <c r="ENS17" s="163"/>
      <c r="ENT17" s="163"/>
      <c r="ENU17" s="163"/>
      <c r="ENV17" s="163"/>
      <c r="ENW17" s="163"/>
      <c r="ENX17" s="163"/>
      <c r="ENY17" s="163"/>
      <c r="ENZ17" s="163"/>
      <c r="EOA17" s="163"/>
      <c r="EOB17" s="163"/>
      <c r="EOC17" s="163"/>
      <c r="EOD17" s="163"/>
      <c r="EOE17" s="163"/>
      <c r="EOF17" s="163"/>
      <c r="EOG17" s="163"/>
      <c r="EOH17" s="163"/>
      <c r="EOI17" s="163"/>
      <c r="EOJ17" s="163"/>
      <c r="EOK17" s="163"/>
      <c r="EOL17" s="163"/>
      <c r="EOM17" s="163"/>
      <c r="EON17" s="163"/>
      <c r="EOO17" s="163"/>
      <c r="EOP17" s="163"/>
      <c r="EOQ17" s="163"/>
      <c r="EOR17" s="163"/>
      <c r="EOS17" s="163"/>
      <c r="EOT17" s="163"/>
      <c r="EOU17" s="163"/>
      <c r="EOV17" s="163"/>
      <c r="EOW17" s="163"/>
      <c r="EOX17" s="163"/>
      <c r="EOY17" s="163"/>
      <c r="EOZ17" s="163"/>
      <c r="EPA17" s="163"/>
      <c r="EPB17" s="163"/>
      <c r="EPC17" s="163"/>
      <c r="EPD17" s="163"/>
      <c r="EPE17" s="163"/>
      <c r="EPF17" s="163"/>
      <c r="EPG17" s="163"/>
      <c r="EPH17" s="163"/>
      <c r="EPI17" s="163"/>
      <c r="EPJ17" s="163"/>
      <c r="EPK17" s="163"/>
      <c r="EPL17" s="163"/>
      <c r="EPM17" s="163"/>
      <c r="EPN17" s="163"/>
      <c r="EPO17" s="163"/>
      <c r="EPP17" s="163"/>
      <c r="EPQ17" s="163"/>
      <c r="EPR17" s="163"/>
      <c r="EPS17" s="163"/>
      <c r="EPT17" s="163"/>
      <c r="EPU17" s="163"/>
      <c r="EPV17" s="163"/>
      <c r="EPW17" s="163"/>
      <c r="EPX17" s="163"/>
      <c r="EPY17" s="163"/>
      <c r="EPZ17" s="163"/>
      <c r="EQA17" s="163"/>
      <c r="EQB17" s="163"/>
      <c r="EQC17" s="163"/>
      <c r="EQD17" s="163"/>
      <c r="EQE17" s="163"/>
      <c r="EQF17" s="163"/>
      <c r="EQG17" s="163"/>
      <c r="EQH17" s="163"/>
      <c r="EQI17" s="163"/>
      <c r="EQJ17" s="163"/>
      <c r="EQK17" s="163"/>
      <c r="EQL17" s="163"/>
      <c r="EQM17" s="163"/>
      <c r="EQN17" s="163"/>
      <c r="EQO17" s="163"/>
      <c r="EQP17" s="163"/>
      <c r="EQQ17" s="163"/>
      <c r="EQR17" s="163"/>
      <c r="EQS17" s="163"/>
      <c r="EQT17" s="163"/>
      <c r="EQU17" s="163"/>
      <c r="EQV17" s="163"/>
      <c r="EQW17" s="163"/>
      <c r="EQX17" s="163"/>
      <c r="EQY17" s="163"/>
      <c r="EQZ17" s="163"/>
      <c r="ERA17" s="163"/>
      <c r="ERB17" s="163"/>
      <c r="ERC17" s="163"/>
      <c r="ERD17" s="163"/>
      <c r="ERE17" s="163"/>
      <c r="ERF17" s="163"/>
      <c r="ERG17" s="163"/>
      <c r="ERH17" s="163"/>
      <c r="ERI17" s="163"/>
      <c r="ERJ17" s="163"/>
      <c r="ERK17" s="163"/>
      <c r="ERL17" s="163"/>
      <c r="ERM17" s="163"/>
      <c r="ERN17" s="163"/>
      <c r="ERO17" s="163"/>
      <c r="ERP17" s="163"/>
      <c r="ERQ17" s="163"/>
      <c r="ERR17" s="163"/>
      <c r="ERS17" s="163"/>
      <c r="ERT17" s="163"/>
      <c r="ERU17" s="163"/>
      <c r="ERV17" s="163"/>
      <c r="ERW17" s="163"/>
      <c r="ERX17" s="163"/>
      <c r="ERY17" s="163"/>
      <c r="ERZ17" s="163"/>
      <c r="ESA17" s="163"/>
      <c r="ESB17" s="163"/>
      <c r="ESC17" s="163"/>
      <c r="ESD17" s="163"/>
      <c r="ESE17" s="163"/>
      <c r="ESF17" s="163"/>
      <c r="ESG17" s="163"/>
      <c r="ESH17" s="163"/>
      <c r="ESI17" s="163"/>
      <c r="ESJ17" s="163"/>
      <c r="ESK17" s="163"/>
      <c r="ESL17" s="163"/>
      <c r="ESM17" s="163"/>
      <c r="ESN17" s="163"/>
      <c r="ESO17" s="163"/>
      <c r="ESP17" s="163"/>
      <c r="ESQ17" s="163"/>
      <c r="ESR17" s="163"/>
      <c r="ESS17" s="163"/>
      <c r="EST17" s="163"/>
      <c r="ESU17" s="163"/>
      <c r="ESV17" s="163"/>
      <c r="ESW17" s="163"/>
      <c r="ESX17" s="163"/>
      <c r="ESY17" s="163"/>
      <c r="ESZ17" s="163"/>
      <c r="ETA17" s="163"/>
      <c r="ETB17" s="163"/>
      <c r="ETC17" s="163"/>
      <c r="ETD17" s="163"/>
      <c r="ETE17" s="163"/>
      <c r="ETF17" s="163"/>
      <c r="ETG17" s="163"/>
      <c r="ETH17" s="163"/>
      <c r="ETI17" s="163"/>
      <c r="ETJ17" s="163"/>
      <c r="ETK17" s="163"/>
      <c r="ETL17" s="163"/>
      <c r="ETM17" s="163"/>
      <c r="ETN17" s="163"/>
      <c r="ETO17" s="163"/>
      <c r="ETP17" s="163"/>
      <c r="ETQ17" s="163"/>
      <c r="ETR17" s="163"/>
      <c r="ETS17" s="163"/>
      <c r="ETT17" s="163"/>
      <c r="ETU17" s="163"/>
      <c r="ETV17" s="163"/>
      <c r="ETW17" s="163"/>
      <c r="ETX17" s="163"/>
      <c r="ETY17" s="163"/>
      <c r="ETZ17" s="163"/>
      <c r="EUA17" s="163"/>
      <c r="EUB17" s="163"/>
      <c r="EUC17" s="163"/>
      <c r="EUD17" s="163"/>
      <c r="EUE17" s="163"/>
      <c r="EUF17" s="163"/>
      <c r="EUG17" s="163"/>
      <c r="EUH17" s="163"/>
      <c r="EUI17" s="163"/>
      <c r="EUJ17" s="163"/>
      <c r="EUK17" s="163"/>
      <c r="EUL17" s="163"/>
      <c r="EUM17" s="163"/>
      <c r="EUN17" s="163"/>
      <c r="EUO17" s="163"/>
      <c r="EUP17" s="163"/>
      <c r="EUQ17" s="163"/>
      <c r="EUR17" s="163"/>
      <c r="EUS17" s="163"/>
      <c r="EUT17" s="163"/>
      <c r="EUU17" s="163"/>
      <c r="EUV17" s="163"/>
      <c r="EUW17" s="163"/>
      <c r="EUX17" s="163"/>
      <c r="EUY17" s="163"/>
      <c r="EUZ17" s="163"/>
      <c r="EVA17" s="163"/>
      <c r="EVB17" s="163"/>
      <c r="EVC17" s="163"/>
      <c r="EVD17" s="163"/>
      <c r="EVE17" s="163"/>
      <c r="EVF17" s="163"/>
      <c r="EVG17" s="163"/>
      <c r="EVH17" s="163"/>
      <c r="EVI17" s="163"/>
      <c r="EVJ17" s="163"/>
      <c r="EVK17" s="163"/>
      <c r="EVL17" s="163"/>
      <c r="EVM17" s="163"/>
      <c r="EVN17" s="163"/>
      <c r="EVO17" s="163"/>
      <c r="EVP17" s="163"/>
      <c r="EVQ17" s="163"/>
      <c r="EVR17" s="163"/>
      <c r="EVS17" s="163"/>
      <c r="EVT17" s="163"/>
      <c r="EVU17" s="163"/>
      <c r="EVV17" s="163"/>
      <c r="EVW17" s="163"/>
      <c r="EVX17" s="163"/>
      <c r="EVY17" s="163"/>
      <c r="EVZ17" s="163"/>
      <c r="EWA17" s="163"/>
      <c r="EWB17" s="163"/>
      <c r="EWC17" s="163"/>
      <c r="EWD17" s="163"/>
      <c r="EWE17" s="163"/>
      <c r="EWF17" s="163"/>
      <c r="EWG17" s="163"/>
      <c r="EWH17" s="163"/>
      <c r="EWI17" s="163"/>
      <c r="EWJ17" s="163"/>
      <c r="EWK17" s="163"/>
      <c r="EWL17" s="163"/>
      <c r="EWM17" s="163"/>
      <c r="EWN17" s="163"/>
      <c r="EWO17" s="163"/>
      <c r="EWP17" s="163"/>
      <c r="EWQ17" s="163"/>
      <c r="EWR17" s="163"/>
      <c r="EWS17" s="163"/>
      <c r="EWT17" s="163"/>
      <c r="EWU17" s="163"/>
      <c r="EWV17" s="163"/>
      <c r="EWW17" s="163"/>
      <c r="EWX17" s="163"/>
      <c r="EWY17" s="163"/>
      <c r="EWZ17" s="163"/>
      <c r="EXA17" s="163"/>
      <c r="EXB17" s="163"/>
      <c r="EXC17" s="163"/>
      <c r="EXD17" s="163"/>
      <c r="EXE17" s="163"/>
      <c r="EXF17" s="163"/>
      <c r="EXG17" s="163"/>
      <c r="EXH17" s="163"/>
      <c r="EXI17" s="163"/>
      <c r="EXJ17" s="163"/>
      <c r="EXK17" s="163"/>
      <c r="EXL17" s="163"/>
      <c r="EXM17" s="163"/>
      <c r="EXN17" s="163"/>
      <c r="EXO17" s="163"/>
      <c r="EXP17" s="163"/>
      <c r="EXQ17" s="163"/>
      <c r="EXR17" s="163"/>
      <c r="EXS17" s="163"/>
      <c r="EXT17" s="163"/>
      <c r="EXU17" s="163"/>
      <c r="EXV17" s="163"/>
      <c r="EXW17" s="163"/>
      <c r="EXX17" s="163"/>
      <c r="EXY17" s="163"/>
      <c r="EXZ17" s="163"/>
      <c r="EYA17" s="163"/>
      <c r="EYB17" s="163"/>
      <c r="EYC17" s="163"/>
      <c r="EYD17" s="163"/>
      <c r="EYE17" s="163"/>
      <c r="EYF17" s="163"/>
      <c r="EYG17" s="163"/>
      <c r="EYH17" s="163"/>
      <c r="EYI17" s="163"/>
      <c r="EYJ17" s="163"/>
      <c r="EYK17" s="163"/>
      <c r="EYL17" s="163"/>
      <c r="EYM17" s="163"/>
      <c r="EYN17" s="163"/>
      <c r="EYO17" s="163"/>
      <c r="EYP17" s="163"/>
      <c r="EYQ17" s="163"/>
      <c r="EYR17" s="163"/>
      <c r="EYS17" s="163"/>
      <c r="EYT17" s="163"/>
      <c r="EYU17" s="163"/>
      <c r="EYV17" s="163"/>
      <c r="EYW17" s="163"/>
      <c r="EYX17" s="163"/>
      <c r="EYY17" s="163"/>
      <c r="EYZ17" s="163"/>
      <c r="EZA17" s="163"/>
      <c r="EZB17" s="163"/>
      <c r="EZC17" s="163"/>
      <c r="EZD17" s="163"/>
      <c r="EZE17" s="163"/>
      <c r="EZF17" s="163"/>
      <c r="EZG17" s="163"/>
      <c r="EZH17" s="163"/>
      <c r="EZI17" s="163"/>
      <c r="EZJ17" s="163"/>
      <c r="EZK17" s="163"/>
      <c r="EZL17" s="163"/>
      <c r="EZM17" s="163"/>
      <c r="EZN17" s="163"/>
      <c r="EZO17" s="163"/>
      <c r="EZP17" s="163"/>
      <c r="EZQ17" s="163"/>
      <c r="EZR17" s="163"/>
      <c r="EZS17" s="163"/>
      <c r="EZT17" s="163"/>
      <c r="EZU17" s="163"/>
      <c r="EZV17" s="163"/>
      <c r="EZW17" s="163"/>
      <c r="EZX17" s="163"/>
      <c r="EZY17" s="163"/>
      <c r="EZZ17" s="163"/>
      <c r="FAA17" s="163"/>
      <c r="FAB17" s="163"/>
      <c r="FAC17" s="163"/>
      <c r="FAD17" s="163"/>
      <c r="FAE17" s="163"/>
      <c r="FAF17" s="163"/>
      <c r="FAG17" s="163"/>
      <c r="FAH17" s="163"/>
      <c r="FAI17" s="163"/>
      <c r="FAJ17" s="163"/>
      <c r="FAK17" s="163"/>
      <c r="FAL17" s="163"/>
      <c r="FAM17" s="163"/>
      <c r="FAN17" s="163"/>
      <c r="FAO17" s="163"/>
      <c r="FAP17" s="163"/>
      <c r="FAQ17" s="163"/>
      <c r="FAR17" s="163"/>
      <c r="FAS17" s="163"/>
      <c r="FAT17" s="163"/>
      <c r="FAU17" s="163"/>
      <c r="FAV17" s="163"/>
      <c r="FAW17" s="163"/>
      <c r="FAX17" s="163"/>
      <c r="FAY17" s="163"/>
      <c r="FAZ17" s="163"/>
      <c r="FBA17" s="163"/>
      <c r="FBB17" s="163"/>
      <c r="FBC17" s="163"/>
      <c r="FBD17" s="163"/>
      <c r="FBE17" s="163"/>
      <c r="FBF17" s="163"/>
      <c r="FBG17" s="163"/>
      <c r="FBH17" s="163"/>
      <c r="FBI17" s="163"/>
      <c r="FBJ17" s="163"/>
      <c r="FBK17" s="163"/>
      <c r="FBL17" s="163"/>
      <c r="FBM17" s="163"/>
      <c r="FBN17" s="163"/>
      <c r="FBO17" s="163"/>
      <c r="FBP17" s="163"/>
      <c r="FBQ17" s="163"/>
      <c r="FBR17" s="163"/>
      <c r="FBS17" s="163"/>
      <c r="FBT17" s="163"/>
      <c r="FBU17" s="163"/>
      <c r="FBV17" s="163"/>
      <c r="FBW17" s="163"/>
      <c r="FBX17" s="163"/>
      <c r="FBY17" s="163"/>
      <c r="FBZ17" s="163"/>
      <c r="FCA17" s="163"/>
      <c r="FCB17" s="163"/>
      <c r="FCC17" s="163"/>
      <c r="FCD17" s="163"/>
      <c r="FCE17" s="163"/>
      <c r="FCF17" s="163"/>
      <c r="FCG17" s="163"/>
      <c r="FCH17" s="163"/>
      <c r="FCI17" s="163"/>
      <c r="FCJ17" s="163"/>
      <c r="FCK17" s="163"/>
      <c r="FCL17" s="163"/>
      <c r="FCM17" s="163"/>
      <c r="FCN17" s="163"/>
      <c r="FCO17" s="163"/>
      <c r="FCP17" s="163"/>
      <c r="FCQ17" s="163"/>
      <c r="FCR17" s="163"/>
      <c r="FCS17" s="163"/>
      <c r="FCT17" s="163"/>
      <c r="FCU17" s="163"/>
      <c r="FCV17" s="163"/>
      <c r="FCW17" s="163"/>
      <c r="FCX17" s="163"/>
      <c r="FCY17" s="163"/>
      <c r="FCZ17" s="163"/>
      <c r="FDA17" s="163"/>
      <c r="FDB17" s="163"/>
      <c r="FDC17" s="163"/>
      <c r="FDD17" s="163"/>
      <c r="FDE17" s="163"/>
      <c r="FDF17" s="163"/>
      <c r="FDG17" s="163"/>
      <c r="FDH17" s="163"/>
      <c r="FDI17" s="163"/>
      <c r="FDJ17" s="163"/>
      <c r="FDK17" s="163"/>
      <c r="FDL17" s="163"/>
      <c r="FDM17" s="163"/>
      <c r="FDN17" s="163"/>
      <c r="FDO17" s="163"/>
      <c r="FDP17" s="163"/>
      <c r="FDQ17" s="163"/>
      <c r="FDR17" s="163"/>
      <c r="FDS17" s="163"/>
      <c r="FDT17" s="163"/>
      <c r="FDU17" s="163"/>
      <c r="FDV17" s="163"/>
      <c r="FDW17" s="163"/>
      <c r="FDX17" s="163"/>
      <c r="FDY17" s="163"/>
      <c r="FDZ17" s="163"/>
      <c r="FEA17" s="163"/>
      <c r="FEB17" s="163"/>
      <c r="FEC17" s="163"/>
      <c r="FED17" s="163"/>
      <c r="FEE17" s="163"/>
      <c r="FEF17" s="163"/>
      <c r="FEG17" s="163"/>
      <c r="FEH17" s="163"/>
      <c r="FEI17" s="163"/>
      <c r="FEJ17" s="163"/>
      <c r="FEK17" s="163"/>
      <c r="FEL17" s="163"/>
      <c r="FEM17" s="163"/>
      <c r="FEN17" s="163"/>
      <c r="FEO17" s="163"/>
      <c r="FEP17" s="163"/>
      <c r="FEQ17" s="163"/>
      <c r="FER17" s="163"/>
      <c r="FES17" s="163"/>
      <c r="FET17" s="163"/>
      <c r="FEU17" s="163"/>
      <c r="FEV17" s="163"/>
      <c r="FEW17" s="163"/>
      <c r="FEX17" s="163"/>
      <c r="FEY17" s="163"/>
      <c r="FEZ17" s="163"/>
      <c r="FFA17" s="163"/>
      <c r="FFB17" s="163"/>
      <c r="FFC17" s="163"/>
      <c r="FFD17" s="163"/>
      <c r="FFE17" s="163"/>
      <c r="FFF17" s="163"/>
      <c r="FFG17" s="163"/>
      <c r="FFH17" s="163"/>
      <c r="FFI17" s="163"/>
      <c r="FFJ17" s="163"/>
      <c r="FFK17" s="163"/>
      <c r="FFL17" s="163"/>
      <c r="FFM17" s="163"/>
      <c r="FFN17" s="163"/>
      <c r="FFO17" s="163"/>
      <c r="FFP17" s="163"/>
      <c r="FFQ17" s="163"/>
      <c r="FFR17" s="163"/>
      <c r="FFS17" s="163"/>
      <c r="FFT17" s="163"/>
      <c r="FFU17" s="163"/>
      <c r="FFV17" s="163"/>
      <c r="FFW17" s="163"/>
      <c r="FFX17" s="163"/>
      <c r="FFY17" s="163"/>
      <c r="FFZ17" s="163"/>
      <c r="FGA17" s="163"/>
      <c r="FGB17" s="163"/>
      <c r="FGC17" s="163"/>
      <c r="FGD17" s="163"/>
      <c r="FGE17" s="163"/>
      <c r="FGF17" s="163"/>
      <c r="FGG17" s="163"/>
      <c r="FGH17" s="163"/>
      <c r="FGI17" s="163"/>
      <c r="FGJ17" s="163"/>
      <c r="FGK17" s="163"/>
      <c r="FGL17" s="163"/>
      <c r="FGM17" s="163"/>
      <c r="FGN17" s="163"/>
      <c r="FGO17" s="163"/>
      <c r="FGP17" s="163"/>
      <c r="FGQ17" s="163"/>
      <c r="FGR17" s="163"/>
      <c r="FGS17" s="163"/>
      <c r="FGT17" s="163"/>
      <c r="FGU17" s="163"/>
      <c r="FGV17" s="163"/>
      <c r="FGW17" s="163"/>
      <c r="FGX17" s="163"/>
      <c r="FGY17" s="163"/>
      <c r="FGZ17" s="163"/>
      <c r="FHA17" s="163"/>
      <c r="FHB17" s="163"/>
      <c r="FHC17" s="163"/>
      <c r="FHD17" s="163"/>
      <c r="FHE17" s="163"/>
      <c r="FHF17" s="163"/>
      <c r="FHG17" s="163"/>
      <c r="FHH17" s="163"/>
      <c r="FHI17" s="163"/>
      <c r="FHJ17" s="163"/>
      <c r="FHK17" s="163"/>
      <c r="FHL17" s="163"/>
      <c r="FHM17" s="163"/>
      <c r="FHN17" s="163"/>
      <c r="FHO17" s="163"/>
      <c r="FHP17" s="163"/>
      <c r="FHQ17" s="163"/>
      <c r="FHR17" s="163"/>
      <c r="FHS17" s="163"/>
      <c r="FHT17" s="163"/>
      <c r="FHU17" s="163"/>
      <c r="FHV17" s="163"/>
      <c r="FHW17" s="163"/>
      <c r="FHX17" s="163"/>
      <c r="FHY17" s="163"/>
      <c r="FHZ17" s="163"/>
      <c r="FIA17" s="163"/>
      <c r="FIB17" s="163"/>
      <c r="FIC17" s="163"/>
      <c r="FID17" s="163"/>
      <c r="FIE17" s="163"/>
      <c r="FIF17" s="163"/>
      <c r="FIG17" s="163"/>
      <c r="FIH17" s="163"/>
      <c r="FII17" s="163"/>
      <c r="FIJ17" s="163"/>
      <c r="FIK17" s="163"/>
      <c r="FIL17" s="163"/>
      <c r="FIM17" s="163"/>
      <c r="FIN17" s="163"/>
      <c r="FIO17" s="163"/>
      <c r="FIP17" s="163"/>
      <c r="FIQ17" s="163"/>
      <c r="FIR17" s="163"/>
      <c r="FIS17" s="163"/>
      <c r="FIT17" s="163"/>
      <c r="FIU17" s="163"/>
      <c r="FIV17" s="163"/>
      <c r="FIW17" s="163"/>
      <c r="FIX17" s="163"/>
      <c r="FIY17" s="163"/>
      <c r="FIZ17" s="163"/>
      <c r="FJA17" s="163"/>
      <c r="FJB17" s="163"/>
      <c r="FJC17" s="163"/>
      <c r="FJD17" s="163"/>
      <c r="FJE17" s="163"/>
      <c r="FJF17" s="163"/>
      <c r="FJG17" s="163"/>
      <c r="FJH17" s="163"/>
      <c r="FJI17" s="163"/>
      <c r="FJJ17" s="163"/>
      <c r="FJK17" s="163"/>
      <c r="FJL17" s="163"/>
      <c r="FJM17" s="163"/>
      <c r="FJN17" s="163"/>
      <c r="FJO17" s="163"/>
      <c r="FJP17" s="163"/>
      <c r="FJQ17" s="163"/>
      <c r="FJR17" s="163"/>
      <c r="FJS17" s="163"/>
      <c r="FJT17" s="163"/>
      <c r="FJU17" s="163"/>
      <c r="FJV17" s="163"/>
      <c r="FJW17" s="163"/>
      <c r="FJX17" s="163"/>
      <c r="FJY17" s="163"/>
      <c r="FJZ17" s="163"/>
      <c r="FKA17" s="163"/>
      <c r="FKB17" s="163"/>
      <c r="FKC17" s="163"/>
      <c r="FKD17" s="163"/>
      <c r="FKE17" s="163"/>
      <c r="FKF17" s="163"/>
      <c r="FKG17" s="163"/>
      <c r="FKH17" s="163"/>
      <c r="FKI17" s="163"/>
      <c r="FKJ17" s="163"/>
      <c r="FKK17" s="163"/>
      <c r="FKL17" s="163"/>
      <c r="FKM17" s="163"/>
      <c r="FKN17" s="163"/>
      <c r="FKO17" s="163"/>
      <c r="FKP17" s="163"/>
      <c r="FKQ17" s="163"/>
      <c r="FKR17" s="163"/>
      <c r="FKS17" s="163"/>
      <c r="FKT17" s="163"/>
      <c r="FKU17" s="163"/>
      <c r="FKV17" s="163"/>
      <c r="FKW17" s="163"/>
      <c r="FKX17" s="163"/>
      <c r="FKY17" s="163"/>
      <c r="FKZ17" s="163"/>
      <c r="FLA17" s="163"/>
      <c r="FLB17" s="163"/>
      <c r="FLC17" s="163"/>
      <c r="FLD17" s="163"/>
      <c r="FLE17" s="163"/>
      <c r="FLF17" s="163"/>
      <c r="FLG17" s="163"/>
      <c r="FLH17" s="163"/>
      <c r="FLI17" s="163"/>
      <c r="FLJ17" s="163"/>
      <c r="FLK17" s="163"/>
      <c r="FLL17" s="163"/>
      <c r="FLM17" s="163"/>
      <c r="FLN17" s="163"/>
      <c r="FLO17" s="163"/>
      <c r="FLP17" s="163"/>
      <c r="FLQ17" s="163"/>
      <c r="FLR17" s="163"/>
      <c r="FLS17" s="163"/>
      <c r="FLT17" s="163"/>
      <c r="FLU17" s="163"/>
      <c r="FLV17" s="163"/>
      <c r="FLW17" s="163"/>
      <c r="FLX17" s="163"/>
      <c r="FLY17" s="163"/>
      <c r="FLZ17" s="163"/>
      <c r="FMA17" s="163"/>
      <c r="FMB17" s="163"/>
      <c r="FMC17" s="163"/>
      <c r="FMD17" s="163"/>
      <c r="FME17" s="163"/>
      <c r="FMF17" s="163"/>
      <c r="FMG17" s="163"/>
      <c r="FMH17" s="163"/>
      <c r="FMI17" s="163"/>
      <c r="FMJ17" s="163"/>
      <c r="FMK17" s="163"/>
      <c r="FML17" s="163"/>
      <c r="FMM17" s="163"/>
      <c r="FMN17" s="163"/>
      <c r="FMO17" s="163"/>
      <c r="FMP17" s="163"/>
      <c r="FMQ17" s="163"/>
      <c r="FMR17" s="163"/>
      <c r="FMS17" s="163"/>
      <c r="FMT17" s="163"/>
      <c r="FMU17" s="163"/>
      <c r="FMV17" s="163"/>
      <c r="FMW17" s="163"/>
      <c r="FMX17" s="163"/>
      <c r="FMY17" s="163"/>
      <c r="FMZ17" s="163"/>
      <c r="FNA17" s="163"/>
      <c r="FNB17" s="163"/>
      <c r="FNC17" s="163"/>
      <c r="FND17" s="163"/>
      <c r="FNE17" s="163"/>
      <c r="FNF17" s="163"/>
      <c r="FNG17" s="163"/>
      <c r="FNH17" s="163"/>
      <c r="FNI17" s="163"/>
      <c r="FNJ17" s="163"/>
      <c r="FNK17" s="163"/>
      <c r="FNL17" s="163"/>
      <c r="FNM17" s="163"/>
      <c r="FNN17" s="163"/>
      <c r="FNO17" s="163"/>
      <c r="FNP17" s="163"/>
      <c r="FNQ17" s="163"/>
      <c r="FNR17" s="163"/>
      <c r="FNS17" s="163"/>
      <c r="FNT17" s="163"/>
      <c r="FNU17" s="163"/>
      <c r="FNV17" s="163"/>
      <c r="FNW17" s="163"/>
      <c r="FNX17" s="163"/>
      <c r="FNY17" s="163"/>
      <c r="FNZ17" s="163"/>
      <c r="FOA17" s="163"/>
      <c r="FOB17" s="163"/>
      <c r="FOC17" s="163"/>
      <c r="FOD17" s="163"/>
      <c r="FOE17" s="163"/>
      <c r="FOF17" s="163"/>
      <c r="FOG17" s="163"/>
      <c r="FOH17" s="163"/>
      <c r="FOI17" s="163"/>
      <c r="FOJ17" s="163"/>
      <c r="FOK17" s="163"/>
      <c r="FOL17" s="163"/>
      <c r="FOM17" s="163"/>
      <c r="FON17" s="163"/>
      <c r="FOO17" s="163"/>
      <c r="FOP17" s="163"/>
      <c r="FOQ17" s="163"/>
      <c r="FOR17" s="163"/>
      <c r="FOS17" s="163"/>
      <c r="FOT17" s="163"/>
      <c r="FOU17" s="163"/>
      <c r="FOV17" s="163"/>
      <c r="FOW17" s="163"/>
      <c r="FOX17" s="163"/>
      <c r="FOY17" s="163"/>
      <c r="FOZ17" s="163"/>
      <c r="FPA17" s="163"/>
      <c r="FPB17" s="163"/>
      <c r="FPC17" s="163"/>
      <c r="FPD17" s="163"/>
      <c r="FPE17" s="163"/>
      <c r="FPF17" s="163"/>
      <c r="FPG17" s="163"/>
      <c r="FPH17" s="163"/>
      <c r="FPI17" s="163"/>
      <c r="FPJ17" s="163"/>
      <c r="FPK17" s="163"/>
      <c r="FPL17" s="163"/>
      <c r="FPM17" s="163"/>
      <c r="FPN17" s="163"/>
      <c r="FPO17" s="163"/>
      <c r="FPP17" s="163"/>
      <c r="FPQ17" s="163"/>
      <c r="FPR17" s="163"/>
      <c r="FPS17" s="163"/>
      <c r="FPT17" s="163"/>
      <c r="FPU17" s="163"/>
      <c r="FPV17" s="163"/>
      <c r="FPW17" s="163"/>
      <c r="FPX17" s="163"/>
      <c r="FPY17" s="163"/>
      <c r="FPZ17" s="163"/>
      <c r="FQA17" s="163"/>
      <c r="FQB17" s="163"/>
      <c r="FQC17" s="163"/>
      <c r="FQD17" s="163"/>
      <c r="FQE17" s="163"/>
      <c r="FQF17" s="163"/>
      <c r="FQG17" s="163"/>
      <c r="FQH17" s="163"/>
      <c r="FQI17" s="163"/>
      <c r="FQJ17" s="163"/>
      <c r="FQK17" s="163"/>
      <c r="FQL17" s="163"/>
      <c r="FQM17" s="163"/>
      <c r="FQN17" s="163"/>
      <c r="FQO17" s="163"/>
      <c r="FQP17" s="163"/>
      <c r="FQQ17" s="163"/>
      <c r="FQR17" s="163"/>
      <c r="FQS17" s="163"/>
      <c r="FQT17" s="163"/>
      <c r="FQU17" s="163"/>
      <c r="FQV17" s="163"/>
      <c r="FQW17" s="163"/>
      <c r="FQX17" s="163"/>
      <c r="FQY17" s="163"/>
      <c r="FQZ17" s="163"/>
      <c r="FRA17" s="163"/>
      <c r="FRB17" s="163"/>
      <c r="FRC17" s="163"/>
      <c r="FRD17" s="163"/>
      <c r="FRE17" s="163"/>
      <c r="FRF17" s="163"/>
      <c r="FRG17" s="163"/>
      <c r="FRH17" s="163"/>
      <c r="FRI17" s="163"/>
      <c r="FRJ17" s="163"/>
      <c r="FRK17" s="163"/>
      <c r="FRL17" s="163"/>
      <c r="FRM17" s="163"/>
      <c r="FRN17" s="163"/>
      <c r="FRO17" s="163"/>
      <c r="FRP17" s="163"/>
      <c r="FRQ17" s="163"/>
      <c r="FRR17" s="163"/>
      <c r="FRS17" s="163"/>
      <c r="FRT17" s="163"/>
      <c r="FRU17" s="163"/>
      <c r="FRV17" s="163"/>
      <c r="FRW17" s="163"/>
      <c r="FRX17" s="163"/>
      <c r="FRY17" s="163"/>
      <c r="FRZ17" s="163"/>
      <c r="FSA17" s="163"/>
      <c r="FSB17" s="163"/>
      <c r="FSC17" s="163"/>
      <c r="FSD17" s="163"/>
      <c r="FSE17" s="163"/>
      <c r="FSF17" s="163"/>
      <c r="FSG17" s="163"/>
      <c r="FSH17" s="163"/>
      <c r="FSI17" s="163"/>
      <c r="FSJ17" s="163"/>
      <c r="FSK17" s="163"/>
      <c r="FSL17" s="163"/>
      <c r="FSM17" s="163"/>
      <c r="FSN17" s="163"/>
      <c r="FSO17" s="163"/>
      <c r="FSP17" s="163"/>
      <c r="FSQ17" s="163"/>
      <c r="FSR17" s="163"/>
      <c r="FSS17" s="163"/>
      <c r="FST17" s="163"/>
      <c r="FSU17" s="163"/>
      <c r="FSV17" s="163"/>
      <c r="FSW17" s="163"/>
      <c r="FSX17" s="163"/>
      <c r="FSY17" s="163"/>
      <c r="FSZ17" s="163"/>
      <c r="FTA17" s="163"/>
      <c r="FTB17" s="163"/>
      <c r="FTC17" s="163"/>
      <c r="FTD17" s="163"/>
      <c r="FTE17" s="163"/>
      <c r="FTF17" s="163"/>
      <c r="FTG17" s="163"/>
      <c r="FTH17" s="163"/>
      <c r="FTI17" s="163"/>
      <c r="FTJ17" s="163"/>
      <c r="FTK17" s="163"/>
      <c r="FTL17" s="163"/>
      <c r="FTM17" s="163"/>
      <c r="FTN17" s="163"/>
      <c r="FTO17" s="163"/>
      <c r="FTP17" s="163"/>
      <c r="FTQ17" s="163"/>
      <c r="FTR17" s="163"/>
      <c r="FTS17" s="163"/>
      <c r="FTT17" s="163"/>
      <c r="FTU17" s="163"/>
      <c r="FTV17" s="163"/>
      <c r="FTW17" s="163"/>
      <c r="FTX17" s="163"/>
      <c r="FTY17" s="163"/>
      <c r="FTZ17" s="163"/>
      <c r="FUA17" s="163"/>
      <c r="FUB17" s="163"/>
      <c r="FUC17" s="163"/>
      <c r="FUD17" s="163"/>
      <c r="FUE17" s="163"/>
      <c r="FUF17" s="163"/>
      <c r="FUG17" s="163"/>
      <c r="FUH17" s="163"/>
      <c r="FUI17" s="163"/>
      <c r="FUJ17" s="163"/>
      <c r="FUK17" s="163"/>
      <c r="FUL17" s="163"/>
      <c r="FUM17" s="163"/>
      <c r="FUN17" s="163"/>
      <c r="FUO17" s="163"/>
      <c r="FUP17" s="163"/>
      <c r="FUQ17" s="163"/>
      <c r="FUR17" s="163"/>
      <c r="FUS17" s="163"/>
      <c r="FUT17" s="163"/>
      <c r="FUU17" s="163"/>
      <c r="FUV17" s="163"/>
      <c r="FUW17" s="163"/>
      <c r="FUX17" s="163"/>
      <c r="FUY17" s="163"/>
      <c r="FUZ17" s="163"/>
      <c r="FVA17" s="163"/>
      <c r="FVB17" s="163"/>
      <c r="FVC17" s="163"/>
      <c r="FVD17" s="163"/>
      <c r="FVE17" s="163"/>
      <c r="FVF17" s="163"/>
      <c r="FVG17" s="163"/>
      <c r="FVH17" s="163"/>
      <c r="FVI17" s="163"/>
      <c r="FVJ17" s="163"/>
      <c r="FVK17" s="163"/>
      <c r="FVL17" s="163"/>
      <c r="FVM17" s="163"/>
      <c r="FVN17" s="163"/>
      <c r="FVO17" s="163"/>
      <c r="FVP17" s="163"/>
      <c r="FVQ17" s="163"/>
      <c r="FVR17" s="163"/>
      <c r="FVS17" s="163"/>
      <c r="FVT17" s="163"/>
      <c r="FVU17" s="163"/>
      <c r="FVV17" s="163"/>
      <c r="FVW17" s="163"/>
      <c r="FVX17" s="163"/>
      <c r="FVY17" s="163"/>
      <c r="FVZ17" s="163"/>
      <c r="FWA17" s="163"/>
      <c r="FWB17" s="163"/>
      <c r="FWC17" s="163"/>
      <c r="FWD17" s="163"/>
      <c r="FWE17" s="163"/>
      <c r="FWF17" s="163"/>
      <c r="FWG17" s="163"/>
      <c r="FWH17" s="163"/>
      <c r="FWI17" s="163"/>
      <c r="FWJ17" s="163"/>
      <c r="FWK17" s="163"/>
      <c r="FWL17" s="163"/>
      <c r="FWM17" s="163"/>
      <c r="FWN17" s="163"/>
      <c r="FWO17" s="163"/>
      <c r="FWP17" s="163"/>
      <c r="FWQ17" s="163"/>
      <c r="FWR17" s="163"/>
      <c r="FWS17" s="163"/>
      <c r="FWT17" s="163"/>
      <c r="FWU17" s="163"/>
      <c r="FWV17" s="163"/>
      <c r="FWW17" s="163"/>
      <c r="FWX17" s="163"/>
      <c r="FWY17" s="163"/>
      <c r="FWZ17" s="163"/>
      <c r="FXA17" s="163"/>
      <c r="FXB17" s="163"/>
      <c r="FXC17" s="163"/>
      <c r="FXD17" s="163"/>
      <c r="FXE17" s="163"/>
      <c r="FXF17" s="163"/>
      <c r="FXG17" s="163"/>
      <c r="FXH17" s="163"/>
      <c r="FXI17" s="163"/>
      <c r="FXJ17" s="163"/>
      <c r="FXK17" s="163"/>
      <c r="FXL17" s="163"/>
      <c r="FXM17" s="163"/>
      <c r="FXN17" s="163"/>
      <c r="FXO17" s="163"/>
      <c r="FXP17" s="163"/>
      <c r="FXQ17" s="163"/>
      <c r="FXR17" s="163"/>
      <c r="FXS17" s="163"/>
      <c r="FXT17" s="163"/>
      <c r="FXU17" s="163"/>
      <c r="FXV17" s="163"/>
      <c r="FXW17" s="163"/>
      <c r="FXX17" s="163"/>
      <c r="FXY17" s="163"/>
      <c r="FXZ17" s="163"/>
      <c r="FYA17" s="163"/>
      <c r="FYB17" s="163"/>
      <c r="FYC17" s="163"/>
      <c r="FYD17" s="163"/>
      <c r="FYE17" s="163"/>
      <c r="FYF17" s="163"/>
      <c r="FYG17" s="163"/>
      <c r="FYH17" s="163"/>
      <c r="FYI17" s="163"/>
      <c r="FYJ17" s="163"/>
      <c r="FYK17" s="163"/>
      <c r="FYL17" s="163"/>
      <c r="FYM17" s="163"/>
      <c r="FYN17" s="163"/>
      <c r="FYO17" s="163"/>
      <c r="FYP17" s="163"/>
      <c r="FYQ17" s="163"/>
      <c r="FYR17" s="163"/>
      <c r="FYS17" s="163"/>
      <c r="FYT17" s="163"/>
      <c r="FYU17" s="163"/>
      <c r="FYV17" s="163"/>
      <c r="FYW17" s="163"/>
      <c r="FYX17" s="163"/>
      <c r="FYY17" s="163"/>
      <c r="FYZ17" s="163"/>
      <c r="FZA17" s="163"/>
      <c r="FZB17" s="163"/>
      <c r="FZC17" s="163"/>
      <c r="FZD17" s="163"/>
      <c r="FZE17" s="163"/>
      <c r="FZF17" s="163"/>
      <c r="FZG17" s="163"/>
      <c r="FZH17" s="163"/>
      <c r="FZI17" s="163"/>
      <c r="FZJ17" s="163"/>
      <c r="FZK17" s="163"/>
      <c r="FZL17" s="163"/>
      <c r="FZM17" s="163"/>
      <c r="FZN17" s="163"/>
      <c r="FZO17" s="163"/>
      <c r="FZP17" s="163"/>
      <c r="FZQ17" s="163"/>
      <c r="FZR17" s="163"/>
      <c r="FZS17" s="163"/>
      <c r="FZT17" s="163"/>
      <c r="FZU17" s="163"/>
      <c r="FZV17" s="163"/>
      <c r="FZW17" s="163"/>
      <c r="FZX17" s="163"/>
      <c r="FZY17" s="163"/>
      <c r="FZZ17" s="163"/>
      <c r="GAA17" s="163"/>
      <c r="GAB17" s="163"/>
      <c r="GAC17" s="163"/>
      <c r="GAD17" s="163"/>
      <c r="GAE17" s="163"/>
      <c r="GAF17" s="163"/>
      <c r="GAG17" s="163"/>
      <c r="GAH17" s="163"/>
      <c r="GAI17" s="163"/>
      <c r="GAJ17" s="163"/>
      <c r="GAK17" s="163"/>
      <c r="GAL17" s="163"/>
      <c r="GAM17" s="163"/>
      <c r="GAN17" s="163"/>
      <c r="GAO17" s="163"/>
      <c r="GAP17" s="163"/>
      <c r="GAQ17" s="163"/>
      <c r="GAR17" s="163"/>
      <c r="GAS17" s="163"/>
      <c r="GAT17" s="163"/>
      <c r="GAU17" s="163"/>
      <c r="GAV17" s="163"/>
      <c r="GAW17" s="163"/>
      <c r="GAX17" s="163"/>
      <c r="GAY17" s="163"/>
      <c r="GAZ17" s="163"/>
      <c r="GBA17" s="163"/>
      <c r="GBB17" s="163"/>
      <c r="GBC17" s="163"/>
      <c r="GBD17" s="163"/>
      <c r="GBE17" s="163"/>
      <c r="GBF17" s="163"/>
      <c r="GBG17" s="163"/>
      <c r="GBH17" s="163"/>
      <c r="GBI17" s="163"/>
      <c r="GBJ17" s="163"/>
      <c r="GBK17" s="163"/>
      <c r="GBL17" s="163"/>
      <c r="GBM17" s="163"/>
      <c r="GBN17" s="163"/>
      <c r="GBO17" s="163"/>
      <c r="GBP17" s="163"/>
      <c r="GBQ17" s="163"/>
      <c r="GBR17" s="163"/>
      <c r="GBS17" s="163"/>
      <c r="GBT17" s="163"/>
      <c r="GBU17" s="163"/>
      <c r="GBV17" s="163"/>
      <c r="GBW17" s="163"/>
      <c r="GBX17" s="163"/>
      <c r="GBY17" s="163"/>
      <c r="GBZ17" s="163"/>
      <c r="GCA17" s="163"/>
      <c r="GCB17" s="163"/>
      <c r="GCC17" s="163"/>
      <c r="GCD17" s="163"/>
      <c r="GCE17" s="163"/>
      <c r="GCF17" s="163"/>
      <c r="GCG17" s="163"/>
      <c r="GCH17" s="163"/>
      <c r="GCI17" s="163"/>
      <c r="GCJ17" s="163"/>
      <c r="GCK17" s="163"/>
      <c r="GCL17" s="163"/>
      <c r="GCM17" s="163"/>
      <c r="GCN17" s="163"/>
      <c r="GCO17" s="163"/>
      <c r="GCP17" s="163"/>
      <c r="GCQ17" s="163"/>
      <c r="GCR17" s="163"/>
      <c r="GCS17" s="163"/>
      <c r="GCT17" s="163"/>
      <c r="GCU17" s="163"/>
      <c r="GCV17" s="163"/>
      <c r="GCW17" s="163"/>
      <c r="GCX17" s="163"/>
      <c r="GCY17" s="163"/>
      <c r="GCZ17" s="163"/>
      <c r="GDA17" s="163"/>
      <c r="GDB17" s="163"/>
      <c r="GDC17" s="163"/>
      <c r="GDD17" s="163"/>
      <c r="GDE17" s="163"/>
      <c r="GDF17" s="163"/>
      <c r="GDG17" s="163"/>
      <c r="GDH17" s="163"/>
      <c r="GDI17" s="163"/>
      <c r="GDJ17" s="163"/>
      <c r="GDK17" s="163"/>
      <c r="GDL17" s="163"/>
      <c r="GDM17" s="163"/>
      <c r="GDN17" s="163"/>
      <c r="GDO17" s="163"/>
      <c r="GDP17" s="163"/>
      <c r="GDQ17" s="163"/>
      <c r="GDR17" s="163"/>
      <c r="GDS17" s="163"/>
      <c r="GDT17" s="163"/>
      <c r="GDU17" s="163"/>
      <c r="GDV17" s="163"/>
      <c r="GDW17" s="163"/>
      <c r="GDX17" s="163"/>
      <c r="GDY17" s="163"/>
      <c r="GDZ17" s="163"/>
      <c r="GEA17" s="163"/>
      <c r="GEB17" s="163"/>
      <c r="GEC17" s="163"/>
      <c r="GED17" s="163"/>
      <c r="GEE17" s="163"/>
      <c r="GEF17" s="163"/>
      <c r="GEG17" s="163"/>
      <c r="GEH17" s="163"/>
      <c r="GEI17" s="163"/>
      <c r="GEJ17" s="163"/>
      <c r="GEK17" s="163"/>
      <c r="GEL17" s="163"/>
      <c r="GEM17" s="163"/>
      <c r="GEN17" s="163"/>
      <c r="GEO17" s="163"/>
      <c r="GEP17" s="163"/>
      <c r="GEQ17" s="163"/>
      <c r="GER17" s="163"/>
      <c r="GES17" s="163"/>
      <c r="GET17" s="163"/>
      <c r="GEU17" s="163"/>
      <c r="GEV17" s="163"/>
      <c r="GEW17" s="163"/>
      <c r="GEX17" s="163"/>
      <c r="GEY17" s="163"/>
      <c r="GEZ17" s="163"/>
      <c r="GFA17" s="163"/>
      <c r="GFB17" s="163"/>
      <c r="GFC17" s="163"/>
      <c r="GFD17" s="163"/>
      <c r="GFE17" s="163"/>
      <c r="GFF17" s="163"/>
      <c r="GFG17" s="163"/>
      <c r="GFH17" s="163"/>
      <c r="GFI17" s="163"/>
      <c r="GFJ17" s="163"/>
      <c r="GFK17" s="163"/>
      <c r="GFL17" s="163"/>
      <c r="GFM17" s="163"/>
      <c r="GFN17" s="163"/>
      <c r="GFO17" s="163"/>
      <c r="GFP17" s="163"/>
      <c r="GFQ17" s="163"/>
      <c r="GFR17" s="163"/>
      <c r="GFS17" s="163"/>
      <c r="GFT17" s="163"/>
      <c r="GFU17" s="163"/>
      <c r="GFV17" s="163"/>
      <c r="GFW17" s="163"/>
      <c r="GFX17" s="163"/>
      <c r="GFY17" s="163"/>
      <c r="GFZ17" s="163"/>
      <c r="GGA17" s="163"/>
      <c r="GGB17" s="163"/>
      <c r="GGC17" s="163"/>
      <c r="GGD17" s="163"/>
      <c r="GGE17" s="163"/>
      <c r="GGF17" s="163"/>
      <c r="GGG17" s="163"/>
      <c r="GGH17" s="163"/>
      <c r="GGI17" s="163"/>
      <c r="GGJ17" s="163"/>
      <c r="GGK17" s="163"/>
      <c r="GGL17" s="163"/>
      <c r="GGM17" s="163"/>
      <c r="GGN17" s="163"/>
      <c r="GGO17" s="163"/>
      <c r="GGP17" s="163"/>
      <c r="GGQ17" s="163"/>
      <c r="GGR17" s="163"/>
      <c r="GGS17" s="163"/>
      <c r="GGT17" s="163"/>
      <c r="GGU17" s="163"/>
      <c r="GGV17" s="163"/>
      <c r="GGW17" s="163"/>
      <c r="GGX17" s="163"/>
      <c r="GGY17" s="163"/>
      <c r="GGZ17" s="163"/>
      <c r="GHA17" s="163"/>
      <c r="GHB17" s="163"/>
      <c r="GHC17" s="163"/>
      <c r="GHD17" s="163"/>
      <c r="GHE17" s="163"/>
      <c r="GHF17" s="163"/>
      <c r="GHG17" s="163"/>
      <c r="GHH17" s="163"/>
      <c r="GHI17" s="163"/>
      <c r="GHJ17" s="163"/>
      <c r="GHK17" s="163"/>
      <c r="GHL17" s="163"/>
      <c r="GHM17" s="163"/>
      <c r="GHN17" s="163"/>
      <c r="GHO17" s="163"/>
      <c r="GHP17" s="163"/>
      <c r="GHQ17" s="163"/>
      <c r="GHR17" s="163"/>
      <c r="GHS17" s="163"/>
      <c r="GHT17" s="163"/>
      <c r="GHU17" s="163"/>
      <c r="GHV17" s="163"/>
      <c r="GHW17" s="163"/>
      <c r="GHX17" s="163"/>
      <c r="GHY17" s="163"/>
      <c r="GHZ17" s="163"/>
      <c r="GIA17" s="163"/>
      <c r="GIB17" s="163"/>
      <c r="GIC17" s="163"/>
      <c r="GID17" s="163"/>
      <c r="GIE17" s="163"/>
      <c r="GIF17" s="163"/>
      <c r="GIG17" s="163"/>
      <c r="GIH17" s="163"/>
      <c r="GII17" s="163"/>
      <c r="GIJ17" s="163"/>
      <c r="GIK17" s="163"/>
      <c r="GIL17" s="163"/>
      <c r="GIM17" s="163"/>
      <c r="GIN17" s="163"/>
      <c r="GIO17" s="163"/>
      <c r="GIP17" s="163"/>
      <c r="GIQ17" s="163"/>
      <c r="GIR17" s="163"/>
      <c r="GIS17" s="163"/>
      <c r="GIT17" s="163"/>
      <c r="GIU17" s="163"/>
      <c r="GIV17" s="163"/>
      <c r="GIW17" s="163"/>
      <c r="GIX17" s="163"/>
      <c r="GIY17" s="163"/>
      <c r="GIZ17" s="163"/>
      <c r="GJA17" s="163"/>
      <c r="GJB17" s="163"/>
      <c r="GJC17" s="163"/>
      <c r="GJD17" s="163"/>
      <c r="GJE17" s="163"/>
      <c r="GJF17" s="163"/>
      <c r="GJG17" s="163"/>
      <c r="GJH17" s="163"/>
      <c r="GJI17" s="163"/>
      <c r="GJJ17" s="163"/>
      <c r="GJK17" s="163"/>
      <c r="GJL17" s="163"/>
      <c r="GJM17" s="163"/>
      <c r="GJN17" s="163"/>
      <c r="GJO17" s="163"/>
      <c r="GJP17" s="163"/>
      <c r="GJQ17" s="163"/>
      <c r="GJR17" s="163"/>
      <c r="GJS17" s="163"/>
      <c r="GJT17" s="163"/>
      <c r="GJU17" s="163"/>
      <c r="GJV17" s="163"/>
      <c r="GJW17" s="163"/>
      <c r="GJX17" s="163"/>
      <c r="GJY17" s="163"/>
      <c r="GJZ17" s="163"/>
      <c r="GKA17" s="163"/>
      <c r="GKB17" s="163"/>
      <c r="GKC17" s="163"/>
      <c r="GKD17" s="163"/>
      <c r="GKE17" s="163"/>
      <c r="GKF17" s="163"/>
      <c r="GKG17" s="163"/>
      <c r="GKH17" s="163"/>
      <c r="GKI17" s="163"/>
      <c r="GKJ17" s="163"/>
      <c r="GKK17" s="163"/>
      <c r="GKL17" s="163"/>
      <c r="GKM17" s="163"/>
      <c r="GKN17" s="163"/>
      <c r="GKO17" s="163"/>
      <c r="GKP17" s="163"/>
      <c r="GKQ17" s="163"/>
      <c r="GKR17" s="163"/>
      <c r="GKS17" s="163"/>
      <c r="GKT17" s="163"/>
      <c r="GKU17" s="163"/>
      <c r="GKV17" s="163"/>
      <c r="GKW17" s="163"/>
      <c r="GKX17" s="163"/>
      <c r="GKY17" s="163"/>
      <c r="GKZ17" s="163"/>
      <c r="GLA17" s="163"/>
      <c r="GLB17" s="163"/>
      <c r="GLC17" s="163"/>
      <c r="GLD17" s="163"/>
      <c r="GLE17" s="163"/>
      <c r="GLF17" s="163"/>
      <c r="GLG17" s="163"/>
      <c r="GLH17" s="163"/>
      <c r="GLI17" s="163"/>
      <c r="GLJ17" s="163"/>
      <c r="GLK17" s="163"/>
      <c r="GLL17" s="163"/>
      <c r="GLM17" s="163"/>
      <c r="GLN17" s="163"/>
      <c r="GLO17" s="163"/>
      <c r="GLP17" s="163"/>
      <c r="GLQ17" s="163"/>
      <c r="GLR17" s="163"/>
      <c r="GLS17" s="163"/>
      <c r="GLT17" s="163"/>
      <c r="GLU17" s="163"/>
      <c r="GLV17" s="163"/>
      <c r="GLW17" s="163"/>
      <c r="GLX17" s="163"/>
      <c r="GLY17" s="163"/>
      <c r="GLZ17" s="163"/>
      <c r="GMA17" s="163"/>
      <c r="GMB17" s="163"/>
      <c r="GMC17" s="163"/>
      <c r="GMD17" s="163"/>
      <c r="GME17" s="163"/>
      <c r="GMF17" s="163"/>
      <c r="GMG17" s="163"/>
      <c r="GMH17" s="163"/>
      <c r="GMI17" s="163"/>
      <c r="GMJ17" s="163"/>
      <c r="GMK17" s="163"/>
      <c r="GML17" s="163"/>
      <c r="GMM17" s="163"/>
      <c r="GMN17" s="163"/>
      <c r="GMO17" s="163"/>
      <c r="GMP17" s="163"/>
      <c r="GMQ17" s="163"/>
      <c r="GMR17" s="163"/>
      <c r="GMS17" s="163"/>
      <c r="GMT17" s="163"/>
      <c r="GMU17" s="163"/>
      <c r="GMV17" s="163"/>
      <c r="GMW17" s="163"/>
      <c r="GMX17" s="163"/>
      <c r="GMY17" s="163"/>
      <c r="GMZ17" s="163"/>
      <c r="GNA17" s="163"/>
      <c r="GNB17" s="163"/>
      <c r="GNC17" s="163"/>
      <c r="GND17" s="163"/>
      <c r="GNE17" s="163"/>
      <c r="GNF17" s="163"/>
      <c r="GNG17" s="163"/>
      <c r="GNH17" s="163"/>
      <c r="GNI17" s="163"/>
      <c r="GNJ17" s="163"/>
      <c r="GNK17" s="163"/>
      <c r="GNL17" s="163"/>
      <c r="GNM17" s="163"/>
      <c r="GNN17" s="163"/>
      <c r="GNO17" s="163"/>
      <c r="GNP17" s="163"/>
      <c r="GNQ17" s="163"/>
      <c r="GNR17" s="163"/>
      <c r="GNS17" s="163"/>
      <c r="GNT17" s="163"/>
      <c r="GNU17" s="163"/>
      <c r="GNV17" s="163"/>
      <c r="GNW17" s="163"/>
      <c r="GNX17" s="163"/>
      <c r="GNY17" s="163"/>
      <c r="GNZ17" s="163"/>
      <c r="GOA17" s="163"/>
      <c r="GOB17" s="163"/>
      <c r="GOC17" s="163"/>
      <c r="GOD17" s="163"/>
      <c r="GOE17" s="163"/>
      <c r="GOF17" s="163"/>
      <c r="GOG17" s="163"/>
      <c r="GOH17" s="163"/>
      <c r="GOI17" s="163"/>
      <c r="GOJ17" s="163"/>
      <c r="GOK17" s="163"/>
      <c r="GOL17" s="163"/>
      <c r="GOM17" s="163"/>
      <c r="GON17" s="163"/>
      <c r="GOO17" s="163"/>
      <c r="GOP17" s="163"/>
      <c r="GOQ17" s="163"/>
      <c r="GOR17" s="163"/>
      <c r="GOS17" s="163"/>
      <c r="GOT17" s="163"/>
      <c r="GOU17" s="163"/>
      <c r="GOV17" s="163"/>
      <c r="GOW17" s="163"/>
      <c r="GOX17" s="163"/>
      <c r="GOY17" s="163"/>
      <c r="GOZ17" s="163"/>
      <c r="GPA17" s="163"/>
      <c r="GPB17" s="163"/>
      <c r="GPC17" s="163"/>
      <c r="GPD17" s="163"/>
      <c r="GPE17" s="163"/>
      <c r="GPF17" s="163"/>
      <c r="GPG17" s="163"/>
      <c r="GPH17" s="163"/>
      <c r="GPI17" s="163"/>
      <c r="GPJ17" s="163"/>
      <c r="GPK17" s="163"/>
      <c r="GPL17" s="163"/>
      <c r="GPM17" s="163"/>
      <c r="GPN17" s="163"/>
      <c r="GPO17" s="163"/>
      <c r="GPP17" s="163"/>
      <c r="GPQ17" s="163"/>
      <c r="GPR17" s="163"/>
      <c r="GPS17" s="163"/>
      <c r="GPT17" s="163"/>
      <c r="GPU17" s="163"/>
      <c r="GPV17" s="163"/>
      <c r="GPW17" s="163"/>
      <c r="GPX17" s="163"/>
      <c r="GPY17" s="163"/>
      <c r="GPZ17" s="163"/>
      <c r="GQA17" s="163"/>
      <c r="GQB17" s="163"/>
      <c r="GQC17" s="163"/>
      <c r="GQD17" s="163"/>
      <c r="GQE17" s="163"/>
      <c r="GQF17" s="163"/>
      <c r="GQG17" s="163"/>
      <c r="GQH17" s="163"/>
      <c r="GQI17" s="163"/>
      <c r="GQJ17" s="163"/>
      <c r="GQK17" s="163"/>
      <c r="GQL17" s="163"/>
      <c r="GQM17" s="163"/>
      <c r="GQN17" s="163"/>
      <c r="GQO17" s="163"/>
      <c r="GQP17" s="163"/>
      <c r="GQQ17" s="163"/>
      <c r="GQR17" s="163"/>
      <c r="GQS17" s="163"/>
      <c r="GQT17" s="163"/>
      <c r="GQU17" s="163"/>
      <c r="GQV17" s="163"/>
      <c r="GQW17" s="163"/>
      <c r="GQX17" s="163"/>
      <c r="GQY17" s="163"/>
      <c r="GQZ17" s="163"/>
      <c r="GRA17" s="163"/>
      <c r="GRB17" s="163"/>
      <c r="GRC17" s="163"/>
      <c r="GRD17" s="163"/>
      <c r="GRE17" s="163"/>
      <c r="GRF17" s="163"/>
      <c r="GRG17" s="163"/>
      <c r="GRH17" s="163"/>
      <c r="GRI17" s="163"/>
      <c r="GRJ17" s="163"/>
      <c r="GRK17" s="163"/>
      <c r="GRL17" s="163"/>
      <c r="GRM17" s="163"/>
      <c r="GRN17" s="163"/>
      <c r="GRO17" s="163"/>
      <c r="GRP17" s="163"/>
      <c r="GRQ17" s="163"/>
      <c r="GRR17" s="163"/>
      <c r="GRS17" s="163"/>
      <c r="GRT17" s="163"/>
      <c r="GRU17" s="163"/>
      <c r="GRV17" s="163"/>
      <c r="GRW17" s="163"/>
      <c r="GRX17" s="163"/>
      <c r="GRY17" s="163"/>
      <c r="GRZ17" s="163"/>
      <c r="GSA17" s="163"/>
      <c r="GSB17" s="163"/>
      <c r="GSC17" s="163"/>
      <c r="GSD17" s="163"/>
      <c r="GSE17" s="163"/>
      <c r="GSF17" s="163"/>
      <c r="GSG17" s="163"/>
      <c r="GSH17" s="163"/>
      <c r="GSI17" s="163"/>
      <c r="GSJ17" s="163"/>
      <c r="GSK17" s="163"/>
      <c r="GSL17" s="163"/>
      <c r="GSM17" s="163"/>
      <c r="GSN17" s="163"/>
      <c r="GSO17" s="163"/>
      <c r="GSP17" s="163"/>
      <c r="GSQ17" s="163"/>
      <c r="GSR17" s="163"/>
      <c r="GSS17" s="163"/>
      <c r="GST17" s="163"/>
      <c r="GSU17" s="163"/>
      <c r="GSV17" s="163"/>
      <c r="GSW17" s="163"/>
      <c r="GSX17" s="163"/>
      <c r="GSY17" s="163"/>
      <c r="GSZ17" s="163"/>
      <c r="GTA17" s="163"/>
      <c r="GTB17" s="163"/>
      <c r="GTC17" s="163"/>
      <c r="GTD17" s="163"/>
      <c r="GTE17" s="163"/>
      <c r="GTF17" s="163"/>
      <c r="GTG17" s="163"/>
      <c r="GTH17" s="163"/>
      <c r="GTI17" s="163"/>
      <c r="GTJ17" s="163"/>
      <c r="GTK17" s="163"/>
      <c r="GTL17" s="163"/>
      <c r="GTM17" s="163"/>
      <c r="GTN17" s="163"/>
      <c r="GTO17" s="163"/>
      <c r="GTP17" s="163"/>
      <c r="GTQ17" s="163"/>
      <c r="GTR17" s="163"/>
      <c r="GTS17" s="163"/>
      <c r="GTT17" s="163"/>
      <c r="GTU17" s="163"/>
      <c r="GTV17" s="163"/>
      <c r="GTW17" s="163"/>
      <c r="GTX17" s="163"/>
      <c r="GTY17" s="163"/>
      <c r="GTZ17" s="163"/>
      <c r="GUA17" s="163"/>
      <c r="GUB17" s="163"/>
      <c r="GUC17" s="163"/>
      <c r="GUD17" s="163"/>
      <c r="GUE17" s="163"/>
      <c r="GUF17" s="163"/>
      <c r="GUG17" s="163"/>
      <c r="GUH17" s="163"/>
      <c r="GUI17" s="163"/>
      <c r="GUJ17" s="163"/>
      <c r="GUK17" s="163"/>
      <c r="GUL17" s="163"/>
      <c r="GUM17" s="163"/>
      <c r="GUN17" s="163"/>
      <c r="GUO17" s="163"/>
      <c r="GUP17" s="163"/>
      <c r="GUQ17" s="163"/>
      <c r="GUR17" s="163"/>
      <c r="GUS17" s="163"/>
      <c r="GUT17" s="163"/>
      <c r="GUU17" s="163"/>
      <c r="GUV17" s="163"/>
      <c r="GUW17" s="163"/>
      <c r="GUX17" s="163"/>
      <c r="GUY17" s="163"/>
      <c r="GUZ17" s="163"/>
      <c r="GVA17" s="163"/>
      <c r="GVB17" s="163"/>
      <c r="GVC17" s="163"/>
      <c r="GVD17" s="163"/>
      <c r="GVE17" s="163"/>
      <c r="GVF17" s="163"/>
      <c r="GVG17" s="163"/>
      <c r="GVH17" s="163"/>
      <c r="GVI17" s="163"/>
      <c r="GVJ17" s="163"/>
      <c r="GVK17" s="163"/>
      <c r="GVL17" s="163"/>
      <c r="GVM17" s="163"/>
      <c r="GVN17" s="163"/>
      <c r="GVO17" s="163"/>
      <c r="GVP17" s="163"/>
      <c r="GVQ17" s="163"/>
      <c r="GVR17" s="163"/>
      <c r="GVS17" s="163"/>
      <c r="GVT17" s="163"/>
      <c r="GVU17" s="163"/>
      <c r="GVV17" s="163"/>
      <c r="GVW17" s="163"/>
      <c r="GVX17" s="163"/>
      <c r="GVY17" s="163"/>
      <c r="GVZ17" s="163"/>
      <c r="GWA17" s="163"/>
      <c r="GWB17" s="163"/>
      <c r="GWC17" s="163"/>
      <c r="GWD17" s="163"/>
      <c r="GWE17" s="163"/>
      <c r="GWF17" s="163"/>
      <c r="GWG17" s="163"/>
      <c r="GWH17" s="163"/>
      <c r="GWI17" s="163"/>
      <c r="GWJ17" s="163"/>
      <c r="GWK17" s="163"/>
      <c r="GWL17" s="163"/>
      <c r="GWM17" s="163"/>
      <c r="GWN17" s="163"/>
      <c r="GWO17" s="163"/>
      <c r="GWP17" s="163"/>
      <c r="GWQ17" s="163"/>
      <c r="GWR17" s="163"/>
      <c r="GWS17" s="163"/>
      <c r="GWT17" s="163"/>
      <c r="GWU17" s="163"/>
      <c r="GWV17" s="163"/>
      <c r="GWW17" s="163"/>
      <c r="GWX17" s="163"/>
      <c r="GWY17" s="163"/>
      <c r="GWZ17" s="163"/>
      <c r="GXA17" s="163"/>
      <c r="GXB17" s="163"/>
      <c r="GXC17" s="163"/>
      <c r="GXD17" s="163"/>
      <c r="GXE17" s="163"/>
      <c r="GXF17" s="163"/>
      <c r="GXG17" s="163"/>
      <c r="GXH17" s="163"/>
      <c r="GXI17" s="163"/>
      <c r="GXJ17" s="163"/>
      <c r="GXK17" s="163"/>
      <c r="GXL17" s="163"/>
      <c r="GXM17" s="163"/>
      <c r="GXN17" s="163"/>
      <c r="GXO17" s="163"/>
      <c r="GXP17" s="163"/>
      <c r="GXQ17" s="163"/>
      <c r="GXR17" s="163"/>
      <c r="GXS17" s="163"/>
      <c r="GXT17" s="163"/>
      <c r="GXU17" s="163"/>
      <c r="GXV17" s="163"/>
      <c r="GXW17" s="163"/>
      <c r="GXX17" s="163"/>
      <c r="GXY17" s="163"/>
      <c r="GXZ17" s="163"/>
      <c r="GYA17" s="163"/>
      <c r="GYB17" s="163"/>
      <c r="GYC17" s="163"/>
      <c r="GYD17" s="163"/>
      <c r="GYE17" s="163"/>
      <c r="GYF17" s="163"/>
      <c r="GYG17" s="163"/>
      <c r="GYH17" s="163"/>
      <c r="GYI17" s="163"/>
      <c r="GYJ17" s="163"/>
      <c r="GYK17" s="163"/>
      <c r="GYL17" s="163"/>
      <c r="GYM17" s="163"/>
      <c r="GYN17" s="163"/>
      <c r="GYO17" s="163"/>
      <c r="GYP17" s="163"/>
      <c r="GYQ17" s="163"/>
      <c r="GYR17" s="163"/>
      <c r="GYS17" s="163"/>
      <c r="GYT17" s="163"/>
      <c r="GYU17" s="163"/>
      <c r="GYV17" s="163"/>
      <c r="GYW17" s="163"/>
      <c r="GYX17" s="163"/>
      <c r="GYY17" s="163"/>
      <c r="GYZ17" s="163"/>
      <c r="GZA17" s="163"/>
      <c r="GZB17" s="163"/>
      <c r="GZC17" s="163"/>
      <c r="GZD17" s="163"/>
      <c r="GZE17" s="163"/>
      <c r="GZF17" s="163"/>
      <c r="GZG17" s="163"/>
      <c r="GZH17" s="163"/>
      <c r="GZI17" s="163"/>
      <c r="GZJ17" s="163"/>
      <c r="GZK17" s="163"/>
      <c r="GZL17" s="163"/>
      <c r="GZM17" s="163"/>
      <c r="GZN17" s="163"/>
      <c r="GZO17" s="163"/>
      <c r="GZP17" s="163"/>
      <c r="GZQ17" s="163"/>
      <c r="GZR17" s="163"/>
      <c r="GZS17" s="163"/>
      <c r="GZT17" s="163"/>
      <c r="GZU17" s="163"/>
      <c r="GZV17" s="163"/>
      <c r="GZW17" s="163"/>
      <c r="GZX17" s="163"/>
      <c r="GZY17" s="163"/>
      <c r="GZZ17" s="163"/>
      <c r="HAA17" s="163"/>
      <c r="HAB17" s="163"/>
      <c r="HAC17" s="163"/>
      <c r="HAD17" s="163"/>
      <c r="HAE17" s="163"/>
      <c r="HAF17" s="163"/>
      <c r="HAG17" s="163"/>
      <c r="HAH17" s="163"/>
      <c r="HAI17" s="163"/>
      <c r="HAJ17" s="163"/>
      <c r="HAK17" s="163"/>
      <c r="HAL17" s="163"/>
      <c r="HAM17" s="163"/>
      <c r="HAN17" s="163"/>
      <c r="HAO17" s="163"/>
      <c r="HAP17" s="163"/>
      <c r="HAQ17" s="163"/>
      <c r="HAR17" s="163"/>
      <c r="HAS17" s="163"/>
      <c r="HAT17" s="163"/>
      <c r="HAU17" s="163"/>
      <c r="HAV17" s="163"/>
      <c r="HAW17" s="163"/>
      <c r="HAX17" s="163"/>
      <c r="HAY17" s="163"/>
      <c r="HAZ17" s="163"/>
      <c r="HBA17" s="163"/>
      <c r="HBB17" s="163"/>
      <c r="HBC17" s="163"/>
      <c r="HBD17" s="163"/>
      <c r="HBE17" s="163"/>
      <c r="HBF17" s="163"/>
      <c r="HBG17" s="163"/>
      <c r="HBH17" s="163"/>
      <c r="HBI17" s="163"/>
      <c r="HBJ17" s="163"/>
      <c r="HBK17" s="163"/>
      <c r="HBL17" s="163"/>
      <c r="HBM17" s="163"/>
      <c r="HBN17" s="163"/>
      <c r="HBO17" s="163"/>
      <c r="HBP17" s="163"/>
      <c r="HBQ17" s="163"/>
      <c r="HBR17" s="163"/>
      <c r="HBS17" s="163"/>
      <c r="HBT17" s="163"/>
      <c r="HBU17" s="163"/>
      <c r="HBV17" s="163"/>
      <c r="HBW17" s="163"/>
      <c r="HBX17" s="163"/>
      <c r="HBY17" s="163"/>
      <c r="HBZ17" s="163"/>
      <c r="HCA17" s="163"/>
      <c r="HCB17" s="163"/>
      <c r="HCC17" s="163"/>
      <c r="HCD17" s="163"/>
      <c r="HCE17" s="163"/>
      <c r="HCF17" s="163"/>
      <c r="HCG17" s="163"/>
      <c r="HCH17" s="163"/>
      <c r="HCI17" s="163"/>
      <c r="HCJ17" s="163"/>
      <c r="HCK17" s="163"/>
      <c r="HCL17" s="163"/>
      <c r="HCM17" s="163"/>
      <c r="HCN17" s="163"/>
      <c r="HCO17" s="163"/>
      <c r="HCP17" s="163"/>
      <c r="HCQ17" s="163"/>
      <c r="HCR17" s="163"/>
      <c r="HCS17" s="163"/>
      <c r="HCT17" s="163"/>
      <c r="HCU17" s="163"/>
      <c r="HCV17" s="163"/>
      <c r="HCW17" s="163"/>
      <c r="HCX17" s="163"/>
      <c r="HCY17" s="163"/>
      <c r="HCZ17" s="163"/>
      <c r="HDA17" s="163"/>
      <c r="HDB17" s="163"/>
      <c r="HDC17" s="163"/>
      <c r="HDD17" s="163"/>
      <c r="HDE17" s="163"/>
      <c r="HDF17" s="163"/>
      <c r="HDG17" s="163"/>
      <c r="HDH17" s="163"/>
      <c r="HDI17" s="163"/>
      <c r="HDJ17" s="163"/>
      <c r="HDK17" s="163"/>
      <c r="HDL17" s="163"/>
      <c r="HDM17" s="163"/>
      <c r="HDN17" s="163"/>
      <c r="HDO17" s="163"/>
      <c r="HDP17" s="163"/>
      <c r="HDQ17" s="163"/>
      <c r="HDR17" s="163"/>
      <c r="HDS17" s="163"/>
      <c r="HDT17" s="163"/>
      <c r="HDU17" s="163"/>
      <c r="HDV17" s="163"/>
      <c r="HDW17" s="163"/>
      <c r="HDX17" s="163"/>
      <c r="HDY17" s="163"/>
      <c r="HDZ17" s="163"/>
      <c r="HEA17" s="163"/>
      <c r="HEB17" s="163"/>
      <c r="HEC17" s="163"/>
      <c r="HED17" s="163"/>
      <c r="HEE17" s="163"/>
      <c r="HEF17" s="163"/>
      <c r="HEG17" s="163"/>
      <c r="HEH17" s="163"/>
      <c r="HEI17" s="163"/>
      <c r="HEJ17" s="163"/>
      <c r="HEK17" s="163"/>
      <c r="HEL17" s="163"/>
      <c r="HEM17" s="163"/>
      <c r="HEN17" s="163"/>
      <c r="HEO17" s="163"/>
      <c r="HEP17" s="163"/>
      <c r="HEQ17" s="163"/>
      <c r="HER17" s="163"/>
      <c r="HES17" s="163"/>
      <c r="HET17" s="163"/>
      <c r="HEU17" s="163"/>
      <c r="HEV17" s="163"/>
      <c r="HEW17" s="163"/>
      <c r="HEX17" s="163"/>
      <c r="HEY17" s="163"/>
      <c r="HEZ17" s="163"/>
      <c r="HFA17" s="163"/>
      <c r="HFB17" s="163"/>
      <c r="HFC17" s="163"/>
      <c r="HFD17" s="163"/>
      <c r="HFE17" s="163"/>
      <c r="HFF17" s="163"/>
      <c r="HFG17" s="163"/>
      <c r="HFH17" s="163"/>
      <c r="HFI17" s="163"/>
      <c r="HFJ17" s="163"/>
      <c r="HFK17" s="163"/>
      <c r="HFL17" s="163"/>
      <c r="HFM17" s="163"/>
      <c r="HFN17" s="163"/>
      <c r="HFO17" s="163"/>
      <c r="HFP17" s="163"/>
      <c r="HFQ17" s="163"/>
      <c r="HFR17" s="163"/>
      <c r="HFS17" s="163"/>
      <c r="HFT17" s="163"/>
      <c r="HFU17" s="163"/>
      <c r="HFV17" s="163"/>
      <c r="HFW17" s="163"/>
      <c r="HFX17" s="163"/>
      <c r="HFY17" s="163"/>
      <c r="HFZ17" s="163"/>
      <c r="HGA17" s="163"/>
      <c r="HGB17" s="163"/>
      <c r="HGC17" s="163"/>
      <c r="HGD17" s="163"/>
      <c r="HGE17" s="163"/>
      <c r="HGF17" s="163"/>
      <c r="HGG17" s="163"/>
      <c r="HGH17" s="163"/>
      <c r="HGI17" s="163"/>
      <c r="HGJ17" s="163"/>
      <c r="HGK17" s="163"/>
      <c r="HGL17" s="163"/>
      <c r="HGM17" s="163"/>
      <c r="HGN17" s="163"/>
      <c r="HGO17" s="163"/>
      <c r="HGP17" s="163"/>
      <c r="HGQ17" s="163"/>
      <c r="HGR17" s="163"/>
      <c r="HGS17" s="163"/>
      <c r="HGT17" s="163"/>
      <c r="HGU17" s="163"/>
      <c r="HGV17" s="163"/>
      <c r="HGW17" s="163"/>
      <c r="HGX17" s="163"/>
      <c r="HGY17" s="163"/>
      <c r="HGZ17" s="163"/>
      <c r="HHA17" s="163"/>
      <c r="HHB17" s="163"/>
      <c r="HHC17" s="163"/>
      <c r="HHD17" s="163"/>
      <c r="HHE17" s="163"/>
      <c r="HHF17" s="163"/>
      <c r="HHG17" s="163"/>
      <c r="HHH17" s="163"/>
      <c r="HHI17" s="163"/>
      <c r="HHJ17" s="163"/>
      <c r="HHK17" s="163"/>
      <c r="HHL17" s="163"/>
      <c r="HHM17" s="163"/>
      <c r="HHN17" s="163"/>
      <c r="HHO17" s="163"/>
      <c r="HHP17" s="163"/>
      <c r="HHQ17" s="163"/>
      <c r="HHR17" s="163"/>
      <c r="HHS17" s="163"/>
      <c r="HHT17" s="163"/>
      <c r="HHU17" s="163"/>
      <c r="HHV17" s="163"/>
      <c r="HHW17" s="163"/>
      <c r="HHX17" s="163"/>
      <c r="HHY17" s="163"/>
      <c r="HHZ17" s="163"/>
      <c r="HIA17" s="163"/>
      <c r="HIB17" s="163"/>
      <c r="HIC17" s="163"/>
      <c r="HID17" s="163"/>
      <c r="HIE17" s="163"/>
      <c r="HIF17" s="163"/>
      <c r="HIG17" s="163"/>
      <c r="HIH17" s="163"/>
      <c r="HII17" s="163"/>
      <c r="HIJ17" s="163"/>
      <c r="HIK17" s="163"/>
      <c r="HIL17" s="163"/>
      <c r="HIM17" s="163"/>
      <c r="HIN17" s="163"/>
      <c r="HIO17" s="163"/>
      <c r="HIP17" s="163"/>
      <c r="HIQ17" s="163"/>
      <c r="HIR17" s="163"/>
      <c r="HIS17" s="163"/>
      <c r="HIT17" s="163"/>
      <c r="HIU17" s="163"/>
      <c r="HIV17" s="163"/>
      <c r="HIW17" s="163"/>
      <c r="HIX17" s="163"/>
      <c r="HIY17" s="163"/>
      <c r="HIZ17" s="163"/>
      <c r="HJA17" s="163"/>
      <c r="HJB17" s="163"/>
      <c r="HJC17" s="163"/>
      <c r="HJD17" s="163"/>
      <c r="HJE17" s="163"/>
      <c r="HJF17" s="163"/>
      <c r="HJG17" s="163"/>
      <c r="HJH17" s="163"/>
      <c r="HJI17" s="163"/>
      <c r="HJJ17" s="163"/>
      <c r="HJK17" s="163"/>
      <c r="HJL17" s="163"/>
      <c r="HJM17" s="163"/>
      <c r="HJN17" s="163"/>
      <c r="HJO17" s="163"/>
      <c r="HJP17" s="163"/>
      <c r="HJQ17" s="163"/>
      <c r="HJR17" s="163"/>
      <c r="HJS17" s="163"/>
      <c r="HJT17" s="163"/>
      <c r="HJU17" s="163"/>
      <c r="HJV17" s="163"/>
      <c r="HJW17" s="163"/>
      <c r="HJX17" s="163"/>
      <c r="HJY17" s="163"/>
      <c r="HJZ17" s="163"/>
      <c r="HKA17" s="163"/>
      <c r="HKB17" s="163"/>
      <c r="HKC17" s="163"/>
      <c r="HKD17" s="163"/>
      <c r="HKE17" s="163"/>
      <c r="HKF17" s="163"/>
      <c r="HKG17" s="163"/>
      <c r="HKH17" s="163"/>
      <c r="HKI17" s="163"/>
      <c r="HKJ17" s="163"/>
      <c r="HKK17" s="163"/>
      <c r="HKL17" s="163"/>
      <c r="HKM17" s="163"/>
      <c r="HKN17" s="163"/>
      <c r="HKO17" s="163"/>
      <c r="HKP17" s="163"/>
      <c r="HKQ17" s="163"/>
      <c r="HKR17" s="163"/>
      <c r="HKS17" s="163"/>
      <c r="HKT17" s="163"/>
      <c r="HKU17" s="163"/>
      <c r="HKV17" s="163"/>
      <c r="HKW17" s="163"/>
      <c r="HKX17" s="163"/>
      <c r="HKY17" s="163"/>
      <c r="HKZ17" s="163"/>
      <c r="HLA17" s="163"/>
      <c r="HLB17" s="163"/>
      <c r="HLC17" s="163"/>
      <c r="HLD17" s="163"/>
      <c r="HLE17" s="163"/>
      <c r="HLF17" s="163"/>
      <c r="HLG17" s="163"/>
      <c r="HLH17" s="163"/>
      <c r="HLI17" s="163"/>
      <c r="HLJ17" s="163"/>
      <c r="HLK17" s="163"/>
      <c r="HLL17" s="163"/>
      <c r="HLM17" s="163"/>
      <c r="HLN17" s="163"/>
      <c r="HLO17" s="163"/>
      <c r="HLP17" s="163"/>
      <c r="HLQ17" s="163"/>
      <c r="HLR17" s="163"/>
      <c r="HLS17" s="163"/>
      <c r="HLT17" s="163"/>
      <c r="HLU17" s="163"/>
      <c r="HLV17" s="163"/>
      <c r="HLW17" s="163"/>
      <c r="HLX17" s="163"/>
      <c r="HLY17" s="163"/>
      <c r="HLZ17" s="163"/>
      <c r="HMA17" s="163"/>
      <c r="HMB17" s="163"/>
      <c r="HMC17" s="163"/>
      <c r="HMD17" s="163"/>
      <c r="HME17" s="163"/>
      <c r="HMF17" s="163"/>
      <c r="HMG17" s="163"/>
      <c r="HMH17" s="163"/>
      <c r="HMI17" s="163"/>
      <c r="HMJ17" s="163"/>
      <c r="HMK17" s="163"/>
      <c r="HML17" s="163"/>
      <c r="HMM17" s="163"/>
      <c r="HMN17" s="163"/>
      <c r="HMO17" s="163"/>
      <c r="HMP17" s="163"/>
      <c r="HMQ17" s="163"/>
      <c r="HMR17" s="163"/>
      <c r="HMS17" s="163"/>
      <c r="HMT17" s="163"/>
      <c r="HMU17" s="163"/>
      <c r="HMV17" s="163"/>
      <c r="HMW17" s="163"/>
      <c r="HMX17" s="163"/>
      <c r="HMY17" s="163"/>
      <c r="HMZ17" s="163"/>
      <c r="HNA17" s="163"/>
      <c r="HNB17" s="163"/>
      <c r="HNC17" s="163"/>
      <c r="HND17" s="163"/>
      <c r="HNE17" s="163"/>
      <c r="HNF17" s="163"/>
      <c r="HNG17" s="163"/>
      <c r="HNH17" s="163"/>
      <c r="HNI17" s="163"/>
      <c r="HNJ17" s="163"/>
      <c r="HNK17" s="163"/>
      <c r="HNL17" s="163"/>
      <c r="HNM17" s="163"/>
      <c r="HNN17" s="163"/>
      <c r="HNO17" s="163"/>
      <c r="HNP17" s="163"/>
      <c r="HNQ17" s="163"/>
      <c r="HNR17" s="163"/>
      <c r="HNS17" s="163"/>
      <c r="HNT17" s="163"/>
      <c r="HNU17" s="163"/>
      <c r="HNV17" s="163"/>
      <c r="HNW17" s="163"/>
      <c r="HNX17" s="163"/>
      <c r="HNY17" s="163"/>
      <c r="HNZ17" s="163"/>
      <c r="HOA17" s="163"/>
      <c r="HOB17" s="163"/>
      <c r="HOC17" s="163"/>
      <c r="HOD17" s="163"/>
      <c r="HOE17" s="163"/>
      <c r="HOF17" s="163"/>
      <c r="HOG17" s="163"/>
      <c r="HOH17" s="163"/>
      <c r="HOI17" s="163"/>
      <c r="HOJ17" s="163"/>
      <c r="HOK17" s="163"/>
      <c r="HOL17" s="163"/>
      <c r="HOM17" s="163"/>
      <c r="HON17" s="163"/>
      <c r="HOO17" s="163"/>
      <c r="HOP17" s="163"/>
      <c r="HOQ17" s="163"/>
      <c r="HOR17" s="163"/>
      <c r="HOS17" s="163"/>
      <c r="HOT17" s="163"/>
      <c r="HOU17" s="163"/>
      <c r="HOV17" s="163"/>
      <c r="HOW17" s="163"/>
      <c r="HOX17" s="163"/>
      <c r="HOY17" s="163"/>
      <c r="HOZ17" s="163"/>
      <c r="HPA17" s="163"/>
      <c r="HPB17" s="163"/>
      <c r="HPC17" s="163"/>
      <c r="HPD17" s="163"/>
      <c r="HPE17" s="163"/>
      <c r="HPF17" s="163"/>
      <c r="HPG17" s="163"/>
      <c r="HPH17" s="163"/>
      <c r="HPI17" s="163"/>
      <c r="HPJ17" s="163"/>
      <c r="HPK17" s="163"/>
      <c r="HPL17" s="163"/>
      <c r="HPM17" s="163"/>
      <c r="HPN17" s="163"/>
      <c r="HPO17" s="163"/>
      <c r="HPP17" s="163"/>
      <c r="HPQ17" s="163"/>
      <c r="HPR17" s="163"/>
      <c r="HPS17" s="163"/>
      <c r="HPT17" s="163"/>
      <c r="HPU17" s="163"/>
      <c r="HPV17" s="163"/>
      <c r="HPW17" s="163"/>
      <c r="HPX17" s="163"/>
      <c r="HPY17" s="163"/>
      <c r="HPZ17" s="163"/>
      <c r="HQA17" s="163"/>
      <c r="HQB17" s="163"/>
      <c r="HQC17" s="163"/>
      <c r="HQD17" s="163"/>
      <c r="HQE17" s="163"/>
      <c r="HQF17" s="163"/>
      <c r="HQG17" s="163"/>
      <c r="HQH17" s="163"/>
      <c r="HQI17" s="163"/>
      <c r="HQJ17" s="163"/>
      <c r="HQK17" s="163"/>
      <c r="HQL17" s="163"/>
      <c r="HQM17" s="163"/>
      <c r="HQN17" s="163"/>
      <c r="HQO17" s="163"/>
      <c r="HQP17" s="163"/>
      <c r="HQQ17" s="163"/>
      <c r="HQR17" s="163"/>
      <c r="HQS17" s="163"/>
      <c r="HQT17" s="163"/>
      <c r="HQU17" s="163"/>
      <c r="HQV17" s="163"/>
      <c r="HQW17" s="163"/>
      <c r="HQX17" s="163"/>
      <c r="HQY17" s="163"/>
      <c r="HQZ17" s="163"/>
      <c r="HRA17" s="163"/>
      <c r="HRB17" s="163"/>
      <c r="HRC17" s="163"/>
      <c r="HRD17" s="163"/>
      <c r="HRE17" s="163"/>
      <c r="HRF17" s="163"/>
      <c r="HRG17" s="163"/>
      <c r="HRH17" s="163"/>
      <c r="HRI17" s="163"/>
      <c r="HRJ17" s="163"/>
      <c r="HRK17" s="163"/>
      <c r="HRL17" s="163"/>
      <c r="HRM17" s="163"/>
      <c r="HRN17" s="163"/>
      <c r="HRO17" s="163"/>
      <c r="HRP17" s="163"/>
      <c r="HRQ17" s="163"/>
      <c r="HRR17" s="163"/>
      <c r="HRS17" s="163"/>
      <c r="HRT17" s="163"/>
      <c r="HRU17" s="163"/>
      <c r="HRV17" s="163"/>
      <c r="HRW17" s="163"/>
      <c r="HRX17" s="163"/>
      <c r="HRY17" s="163"/>
      <c r="HRZ17" s="163"/>
      <c r="HSA17" s="163"/>
      <c r="HSB17" s="163"/>
      <c r="HSC17" s="163"/>
      <c r="HSD17" s="163"/>
      <c r="HSE17" s="163"/>
      <c r="HSF17" s="163"/>
      <c r="HSG17" s="163"/>
      <c r="HSH17" s="163"/>
      <c r="HSI17" s="163"/>
      <c r="HSJ17" s="163"/>
      <c r="HSK17" s="163"/>
      <c r="HSL17" s="163"/>
      <c r="HSM17" s="163"/>
      <c r="HSN17" s="163"/>
      <c r="HSO17" s="163"/>
      <c r="HSP17" s="163"/>
      <c r="HSQ17" s="163"/>
      <c r="HSR17" s="163"/>
      <c r="HSS17" s="163"/>
      <c r="HST17" s="163"/>
      <c r="HSU17" s="163"/>
      <c r="HSV17" s="163"/>
      <c r="HSW17" s="163"/>
      <c r="HSX17" s="163"/>
      <c r="HSY17" s="163"/>
      <c r="HSZ17" s="163"/>
      <c r="HTA17" s="163"/>
      <c r="HTB17" s="163"/>
      <c r="HTC17" s="163"/>
      <c r="HTD17" s="163"/>
      <c r="HTE17" s="163"/>
      <c r="HTF17" s="163"/>
      <c r="HTG17" s="163"/>
      <c r="HTH17" s="163"/>
      <c r="HTI17" s="163"/>
      <c r="HTJ17" s="163"/>
      <c r="HTK17" s="163"/>
      <c r="HTL17" s="163"/>
      <c r="HTM17" s="163"/>
      <c r="HTN17" s="163"/>
      <c r="HTO17" s="163"/>
      <c r="HTP17" s="163"/>
      <c r="HTQ17" s="163"/>
      <c r="HTR17" s="163"/>
      <c r="HTS17" s="163"/>
      <c r="HTT17" s="163"/>
      <c r="HTU17" s="163"/>
      <c r="HTV17" s="163"/>
      <c r="HTW17" s="163"/>
      <c r="HTX17" s="163"/>
      <c r="HTY17" s="163"/>
      <c r="HTZ17" s="163"/>
      <c r="HUA17" s="163"/>
      <c r="HUB17" s="163"/>
      <c r="HUC17" s="163"/>
      <c r="HUD17" s="163"/>
      <c r="HUE17" s="163"/>
      <c r="HUF17" s="163"/>
      <c r="HUG17" s="163"/>
      <c r="HUH17" s="163"/>
      <c r="HUI17" s="163"/>
      <c r="HUJ17" s="163"/>
      <c r="HUK17" s="163"/>
      <c r="HUL17" s="163"/>
      <c r="HUM17" s="163"/>
      <c r="HUN17" s="163"/>
      <c r="HUO17" s="163"/>
      <c r="HUP17" s="163"/>
      <c r="HUQ17" s="163"/>
      <c r="HUR17" s="163"/>
      <c r="HUS17" s="163"/>
      <c r="HUT17" s="163"/>
      <c r="HUU17" s="163"/>
      <c r="HUV17" s="163"/>
      <c r="HUW17" s="163"/>
      <c r="HUX17" s="163"/>
      <c r="HUY17" s="163"/>
      <c r="HUZ17" s="163"/>
      <c r="HVA17" s="163"/>
      <c r="HVB17" s="163"/>
      <c r="HVC17" s="163"/>
      <c r="HVD17" s="163"/>
      <c r="HVE17" s="163"/>
      <c r="HVF17" s="163"/>
      <c r="HVG17" s="163"/>
      <c r="HVH17" s="163"/>
      <c r="HVI17" s="163"/>
      <c r="HVJ17" s="163"/>
      <c r="HVK17" s="163"/>
      <c r="HVL17" s="163"/>
      <c r="HVM17" s="163"/>
      <c r="HVN17" s="163"/>
      <c r="HVO17" s="163"/>
      <c r="HVP17" s="163"/>
      <c r="HVQ17" s="163"/>
      <c r="HVR17" s="163"/>
      <c r="HVS17" s="163"/>
      <c r="HVT17" s="163"/>
      <c r="HVU17" s="163"/>
      <c r="HVV17" s="163"/>
      <c r="HVW17" s="163"/>
      <c r="HVX17" s="163"/>
      <c r="HVY17" s="163"/>
      <c r="HVZ17" s="163"/>
      <c r="HWA17" s="163"/>
      <c r="HWB17" s="163"/>
      <c r="HWC17" s="163"/>
      <c r="HWD17" s="163"/>
      <c r="HWE17" s="163"/>
      <c r="HWF17" s="163"/>
      <c r="HWG17" s="163"/>
      <c r="HWH17" s="163"/>
      <c r="HWI17" s="163"/>
      <c r="HWJ17" s="163"/>
      <c r="HWK17" s="163"/>
      <c r="HWL17" s="163"/>
      <c r="HWM17" s="163"/>
      <c r="HWN17" s="163"/>
      <c r="HWO17" s="163"/>
      <c r="HWP17" s="163"/>
      <c r="HWQ17" s="163"/>
      <c r="HWR17" s="163"/>
      <c r="HWS17" s="163"/>
      <c r="HWT17" s="163"/>
      <c r="HWU17" s="163"/>
      <c r="HWV17" s="163"/>
      <c r="HWW17" s="163"/>
      <c r="HWX17" s="163"/>
      <c r="HWY17" s="163"/>
      <c r="HWZ17" s="163"/>
      <c r="HXA17" s="163"/>
      <c r="HXB17" s="163"/>
      <c r="HXC17" s="163"/>
      <c r="HXD17" s="163"/>
      <c r="HXE17" s="163"/>
      <c r="HXF17" s="163"/>
      <c r="HXG17" s="163"/>
      <c r="HXH17" s="163"/>
      <c r="HXI17" s="163"/>
      <c r="HXJ17" s="163"/>
      <c r="HXK17" s="163"/>
      <c r="HXL17" s="163"/>
      <c r="HXM17" s="163"/>
      <c r="HXN17" s="163"/>
      <c r="HXO17" s="163"/>
      <c r="HXP17" s="163"/>
      <c r="HXQ17" s="163"/>
      <c r="HXR17" s="163"/>
      <c r="HXS17" s="163"/>
      <c r="HXT17" s="163"/>
      <c r="HXU17" s="163"/>
      <c r="HXV17" s="163"/>
      <c r="HXW17" s="163"/>
      <c r="HXX17" s="163"/>
      <c r="HXY17" s="163"/>
      <c r="HXZ17" s="163"/>
      <c r="HYA17" s="163"/>
      <c r="HYB17" s="163"/>
      <c r="HYC17" s="163"/>
      <c r="HYD17" s="163"/>
      <c r="HYE17" s="163"/>
      <c r="HYF17" s="163"/>
      <c r="HYG17" s="163"/>
      <c r="HYH17" s="163"/>
      <c r="HYI17" s="163"/>
      <c r="HYJ17" s="163"/>
      <c r="HYK17" s="163"/>
      <c r="HYL17" s="163"/>
      <c r="HYM17" s="163"/>
      <c r="HYN17" s="163"/>
      <c r="HYO17" s="163"/>
      <c r="HYP17" s="163"/>
      <c r="HYQ17" s="163"/>
      <c r="HYR17" s="163"/>
      <c r="HYS17" s="163"/>
      <c r="HYT17" s="163"/>
      <c r="HYU17" s="163"/>
      <c r="HYV17" s="163"/>
      <c r="HYW17" s="163"/>
      <c r="HYX17" s="163"/>
      <c r="HYY17" s="163"/>
      <c r="HYZ17" s="163"/>
      <c r="HZA17" s="163"/>
      <c r="HZB17" s="163"/>
      <c r="HZC17" s="163"/>
      <c r="HZD17" s="163"/>
      <c r="HZE17" s="163"/>
      <c r="HZF17" s="163"/>
      <c r="HZG17" s="163"/>
      <c r="HZH17" s="163"/>
      <c r="HZI17" s="163"/>
      <c r="HZJ17" s="163"/>
      <c r="HZK17" s="163"/>
      <c r="HZL17" s="163"/>
      <c r="HZM17" s="163"/>
      <c r="HZN17" s="163"/>
      <c r="HZO17" s="163"/>
      <c r="HZP17" s="163"/>
      <c r="HZQ17" s="163"/>
      <c r="HZR17" s="163"/>
      <c r="HZS17" s="163"/>
      <c r="HZT17" s="163"/>
      <c r="HZU17" s="163"/>
      <c r="HZV17" s="163"/>
      <c r="HZW17" s="163"/>
      <c r="HZX17" s="163"/>
      <c r="HZY17" s="163"/>
      <c r="HZZ17" s="163"/>
      <c r="IAA17" s="163"/>
      <c r="IAB17" s="163"/>
      <c r="IAC17" s="163"/>
      <c r="IAD17" s="163"/>
      <c r="IAE17" s="163"/>
      <c r="IAF17" s="163"/>
      <c r="IAG17" s="163"/>
      <c r="IAH17" s="163"/>
      <c r="IAI17" s="163"/>
      <c r="IAJ17" s="163"/>
      <c r="IAK17" s="163"/>
      <c r="IAL17" s="163"/>
      <c r="IAM17" s="163"/>
      <c r="IAN17" s="163"/>
      <c r="IAO17" s="163"/>
      <c r="IAP17" s="163"/>
      <c r="IAQ17" s="163"/>
      <c r="IAR17" s="163"/>
      <c r="IAS17" s="163"/>
      <c r="IAT17" s="163"/>
      <c r="IAU17" s="163"/>
      <c r="IAV17" s="163"/>
      <c r="IAW17" s="163"/>
      <c r="IAX17" s="163"/>
      <c r="IAY17" s="163"/>
      <c r="IAZ17" s="163"/>
      <c r="IBA17" s="163"/>
      <c r="IBB17" s="163"/>
      <c r="IBC17" s="163"/>
      <c r="IBD17" s="163"/>
      <c r="IBE17" s="163"/>
      <c r="IBF17" s="163"/>
      <c r="IBG17" s="163"/>
      <c r="IBH17" s="163"/>
      <c r="IBI17" s="163"/>
      <c r="IBJ17" s="163"/>
      <c r="IBK17" s="163"/>
      <c r="IBL17" s="163"/>
      <c r="IBM17" s="163"/>
      <c r="IBN17" s="163"/>
      <c r="IBO17" s="163"/>
      <c r="IBP17" s="163"/>
      <c r="IBQ17" s="163"/>
      <c r="IBR17" s="163"/>
      <c r="IBS17" s="163"/>
      <c r="IBT17" s="163"/>
      <c r="IBU17" s="163"/>
      <c r="IBV17" s="163"/>
      <c r="IBW17" s="163"/>
      <c r="IBX17" s="163"/>
      <c r="IBY17" s="163"/>
      <c r="IBZ17" s="163"/>
      <c r="ICA17" s="163"/>
      <c r="ICB17" s="163"/>
      <c r="ICC17" s="163"/>
      <c r="ICD17" s="163"/>
      <c r="ICE17" s="163"/>
      <c r="ICF17" s="163"/>
      <c r="ICG17" s="163"/>
      <c r="ICH17" s="163"/>
      <c r="ICI17" s="163"/>
      <c r="ICJ17" s="163"/>
      <c r="ICK17" s="163"/>
      <c r="ICL17" s="163"/>
      <c r="ICM17" s="163"/>
      <c r="ICN17" s="163"/>
      <c r="ICO17" s="163"/>
      <c r="ICP17" s="163"/>
      <c r="ICQ17" s="163"/>
      <c r="ICR17" s="163"/>
      <c r="ICS17" s="163"/>
      <c r="ICT17" s="163"/>
      <c r="ICU17" s="163"/>
      <c r="ICV17" s="163"/>
      <c r="ICW17" s="163"/>
      <c r="ICX17" s="163"/>
      <c r="ICY17" s="163"/>
      <c r="ICZ17" s="163"/>
      <c r="IDA17" s="163"/>
      <c r="IDB17" s="163"/>
      <c r="IDC17" s="163"/>
      <c r="IDD17" s="163"/>
      <c r="IDE17" s="163"/>
      <c r="IDF17" s="163"/>
      <c r="IDG17" s="163"/>
      <c r="IDH17" s="163"/>
      <c r="IDI17" s="163"/>
      <c r="IDJ17" s="163"/>
      <c r="IDK17" s="163"/>
      <c r="IDL17" s="163"/>
      <c r="IDM17" s="163"/>
      <c r="IDN17" s="163"/>
      <c r="IDO17" s="163"/>
      <c r="IDP17" s="163"/>
      <c r="IDQ17" s="163"/>
      <c r="IDR17" s="163"/>
      <c r="IDS17" s="163"/>
      <c r="IDT17" s="163"/>
      <c r="IDU17" s="163"/>
      <c r="IDV17" s="163"/>
      <c r="IDW17" s="163"/>
      <c r="IDX17" s="163"/>
      <c r="IDY17" s="163"/>
      <c r="IDZ17" s="163"/>
      <c r="IEA17" s="163"/>
      <c r="IEB17" s="163"/>
      <c r="IEC17" s="163"/>
      <c r="IED17" s="163"/>
      <c r="IEE17" s="163"/>
      <c r="IEF17" s="163"/>
      <c r="IEG17" s="163"/>
      <c r="IEH17" s="163"/>
      <c r="IEI17" s="163"/>
      <c r="IEJ17" s="163"/>
      <c r="IEK17" s="163"/>
      <c r="IEL17" s="163"/>
      <c r="IEM17" s="163"/>
      <c r="IEN17" s="163"/>
      <c r="IEO17" s="163"/>
      <c r="IEP17" s="163"/>
      <c r="IEQ17" s="163"/>
      <c r="IER17" s="163"/>
      <c r="IES17" s="163"/>
      <c r="IET17" s="163"/>
      <c r="IEU17" s="163"/>
      <c r="IEV17" s="163"/>
      <c r="IEW17" s="163"/>
      <c r="IEX17" s="163"/>
      <c r="IEY17" s="163"/>
      <c r="IEZ17" s="163"/>
      <c r="IFA17" s="163"/>
      <c r="IFB17" s="163"/>
      <c r="IFC17" s="163"/>
      <c r="IFD17" s="163"/>
      <c r="IFE17" s="163"/>
      <c r="IFF17" s="163"/>
      <c r="IFG17" s="163"/>
      <c r="IFH17" s="163"/>
      <c r="IFI17" s="163"/>
      <c r="IFJ17" s="163"/>
      <c r="IFK17" s="163"/>
      <c r="IFL17" s="163"/>
      <c r="IFM17" s="163"/>
      <c r="IFN17" s="163"/>
      <c r="IFO17" s="163"/>
      <c r="IFP17" s="163"/>
      <c r="IFQ17" s="163"/>
      <c r="IFR17" s="163"/>
      <c r="IFS17" s="163"/>
      <c r="IFT17" s="163"/>
      <c r="IFU17" s="163"/>
      <c r="IFV17" s="163"/>
      <c r="IFW17" s="163"/>
      <c r="IFX17" s="163"/>
      <c r="IFY17" s="163"/>
      <c r="IFZ17" s="163"/>
      <c r="IGA17" s="163"/>
      <c r="IGB17" s="163"/>
      <c r="IGC17" s="163"/>
      <c r="IGD17" s="163"/>
      <c r="IGE17" s="163"/>
      <c r="IGF17" s="163"/>
      <c r="IGG17" s="163"/>
      <c r="IGH17" s="163"/>
      <c r="IGI17" s="163"/>
      <c r="IGJ17" s="163"/>
      <c r="IGK17" s="163"/>
      <c r="IGL17" s="163"/>
      <c r="IGM17" s="163"/>
      <c r="IGN17" s="163"/>
      <c r="IGO17" s="163"/>
      <c r="IGP17" s="163"/>
      <c r="IGQ17" s="163"/>
      <c r="IGR17" s="163"/>
      <c r="IGS17" s="163"/>
      <c r="IGT17" s="163"/>
      <c r="IGU17" s="163"/>
      <c r="IGV17" s="163"/>
      <c r="IGW17" s="163"/>
      <c r="IGX17" s="163"/>
      <c r="IGY17" s="163"/>
      <c r="IGZ17" s="163"/>
      <c r="IHA17" s="163"/>
      <c r="IHB17" s="163"/>
      <c r="IHC17" s="163"/>
      <c r="IHD17" s="163"/>
      <c r="IHE17" s="163"/>
      <c r="IHF17" s="163"/>
      <c r="IHG17" s="163"/>
      <c r="IHH17" s="163"/>
      <c r="IHI17" s="163"/>
      <c r="IHJ17" s="163"/>
      <c r="IHK17" s="163"/>
      <c r="IHL17" s="163"/>
      <c r="IHM17" s="163"/>
      <c r="IHN17" s="163"/>
      <c r="IHO17" s="163"/>
      <c r="IHP17" s="163"/>
      <c r="IHQ17" s="163"/>
      <c r="IHR17" s="163"/>
      <c r="IHS17" s="163"/>
      <c r="IHT17" s="163"/>
      <c r="IHU17" s="163"/>
      <c r="IHV17" s="163"/>
      <c r="IHW17" s="163"/>
      <c r="IHX17" s="163"/>
      <c r="IHY17" s="163"/>
      <c r="IHZ17" s="163"/>
      <c r="IIA17" s="163"/>
      <c r="IIB17" s="163"/>
      <c r="IIC17" s="163"/>
      <c r="IID17" s="163"/>
      <c r="IIE17" s="163"/>
      <c r="IIF17" s="163"/>
      <c r="IIG17" s="163"/>
      <c r="IIH17" s="163"/>
      <c r="III17" s="163"/>
      <c r="IIJ17" s="163"/>
      <c r="IIK17" s="163"/>
      <c r="IIL17" s="163"/>
      <c r="IIM17" s="163"/>
      <c r="IIN17" s="163"/>
      <c r="IIO17" s="163"/>
      <c r="IIP17" s="163"/>
      <c r="IIQ17" s="163"/>
      <c r="IIR17" s="163"/>
      <c r="IIS17" s="163"/>
      <c r="IIT17" s="163"/>
      <c r="IIU17" s="163"/>
      <c r="IIV17" s="163"/>
      <c r="IIW17" s="163"/>
      <c r="IIX17" s="163"/>
      <c r="IIY17" s="163"/>
      <c r="IIZ17" s="163"/>
      <c r="IJA17" s="163"/>
      <c r="IJB17" s="163"/>
      <c r="IJC17" s="163"/>
      <c r="IJD17" s="163"/>
      <c r="IJE17" s="163"/>
      <c r="IJF17" s="163"/>
      <c r="IJG17" s="163"/>
      <c r="IJH17" s="163"/>
      <c r="IJI17" s="163"/>
      <c r="IJJ17" s="163"/>
      <c r="IJK17" s="163"/>
      <c r="IJL17" s="163"/>
      <c r="IJM17" s="163"/>
      <c r="IJN17" s="163"/>
      <c r="IJO17" s="163"/>
      <c r="IJP17" s="163"/>
      <c r="IJQ17" s="163"/>
      <c r="IJR17" s="163"/>
      <c r="IJS17" s="163"/>
      <c r="IJT17" s="163"/>
      <c r="IJU17" s="163"/>
      <c r="IJV17" s="163"/>
      <c r="IJW17" s="163"/>
      <c r="IJX17" s="163"/>
      <c r="IJY17" s="163"/>
      <c r="IJZ17" s="163"/>
      <c r="IKA17" s="163"/>
      <c r="IKB17" s="163"/>
      <c r="IKC17" s="163"/>
      <c r="IKD17" s="163"/>
      <c r="IKE17" s="163"/>
      <c r="IKF17" s="163"/>
      <c r="IKG17" s="163"/>
      <c r="IKH17" s="163"/>
      <c r="IKI17" s="163"/>
      <c r="IKJ17" s="163"/>
      <c r="IKK17" s="163"/>
      <c r="IKL17" s="163"/>
      <c r="IKM17" s="163"/>
      <c r="IKN17" s="163"/>
      <c r="IKO17" s="163"/>
      <c r="IKP17" s="163"/>
      <c r="IKQ17" s="163"/>
      <c r="IKR17" s="163"/>
      <c r="IKS17" s="163"/>
      <c r="IKT17" s="163"/>
      <c r="IKU17" s="163"/>
      <c r="IKV17" s="163"/>
      <c r="IKW17" s="163"/>
      <c r="IKX17" s="163"/>
      <c r="IKY17" s="163"/>
      <c r="IKZ17" s="163"/>
      <c r="ILA17" s="163"/>
      <c r="ILB17" s="163"/>
      <c r="ILC17" s="163"/>
      <c r="ILD17" s="163"/>
      <c r="ILE17" s="163"/>
      <c r="ILF17" s="163"/>
      <c r="ILG17" s="163"/>
      <c r="ILH17" s="163"/>
      <c r="ILI17" s="163"/>
      <c r="ILJ17" s="163"/>
      <c r="ILK17" s="163"/>
      <c r="ILL17" s="163"/>
      <c r="ILM17" s="163"/>
      <c r="ILN17" s="163"/>
      <c r="ILO17" s="163"/>
      <c r="ILP17" s="163"/>
      <c r="ILQ17" s="163"/>
      <c r="ILR17" s="163"/>
      <c r="ILS17" s="163"/>
      <c r="ILT17" s="163"/>
      <c r="ILU17" s="163"/>
      <c r="ILV17" s="163"/>
      <c r="ILW17" s="163"/>
      <c r="ILX17" s="163"/>
      <c r="ILY17" s="163"/>
      <c r="ILZ17" s="163"/>
      <c r="IMA17" s="163"/>
      <c r="IMB17" s="163"/>
      <c r="IMC17" s="163"/>
      <c r="IMD17" s="163"/>
      <c r="IME17" s="163"/>
      <c r="IMF17" s="163"/>
      <c r="IMG17" s="163"/>
      <c r="IMH17" s="163"/>
      <c r="IMI17" s="163"/>
      <c r="IMJ17" s="163"/>
      <c r="IMK17" s="163"/>
      <c r="IML17" s="163"/>
      <c r="IMM17" s="163"/>
      <c r="IMN17" s="163"/>
      <c r="IMO17" s="163"/>
      <c r="IMP17" s="163"/>
      <c r="IMQ17" s="163"/>
      <c r="IMR17" s="163"/>
      <c r="IMS17" s="163"/>
      <c r="IMT17" s="163"/>
      <c r="IMU17" s="163"/>
      <c r="IMV17" s="163"/>
      <c r="IMW17" s="163"/>
      <c r="IMX17" s="163"/>
      <c r="IMY17" s="163"/>
      <c r="IMZ17" s="163"/>
      <c r="INA17" s="163"/>
      <c r="INB17" s="163"/>
      <c r="INC17" s="163"/>
      <c r="IND17" s="163"/>
      <c r="INE17" s="163"/>
      <c r="INF17" s="163"/>
      <c r="ING17" s="163"/>
      <c r="INH17" s="163"/>
      <c r="INI17" s="163"/>
      <c r="INJ17" s="163"/>
      <c r="INK17" s="163"/>
      <c r="INL17" s="163"/>
      <c r="INM17" s="163"/>
      <c r="INN17" s="163"/>
      <c r="INO17" s="163"/>
      <c r="INP17" s="163"/>
      <c r="INQ17" s="163"/>
      <c r="INR17" s="163"/>
      <c r="INS17" s="163"/>
      <c r="INT17" s="163"/>
      <c r="INU17" s="163"/>
      <c r="INV17" s="163"/>
      <c r="INW17" s="163"/>
      <c r="INX17" s="163"/>
      <c r="INY17" s="163"/>
      <c r="INZ17" s="163"/>
      <c r="IOA17" s="163"/>
      <c r="IOB17" s="163"/>
      <c r="IOC17" s="163"/>
      <c r="IOD17" s="163"/>
      <c r="IOE17" s="163"/>
      <c r="IOF17" s="163"/>
      <c r="IOG17" s="163"/>
      <c r="IOH17" s="163"/>
      <c r="IOI17" s="163"/>
      <c r="IOJ17" s="163"/>
      <c r="IOK17" s="163"/>
      <c r="IOL17" s="163"/>
      <c r="IOM17" s="163"/>
      <c r="ION17" s="163"/>
      <c r="IOO17" s="163"/>
      <c r="IOP17" s="163"/>
      <c r="IOQ17" s="163"/>
      <c r="IOR17" s="163"/>
      <c r="IOS17" s="163"/>
      <c r="IOT17" s="163"/>
      <c r="IOU17" s="163"/>
      <c r="IOV17" s="163"/>
      <c r="IOW17" s="163"/>
      <c r="IOX17" s="163"/>
      <c r="IOY17" s="163"/>
      <c r="IOZ17" s="163"/>
      <c r="IPA17" s="163"/>
      <c r="IPB17" s="163"/>
      <c r="IPC17" s="163"/>
      <c r="IPD17" s="163"/>
      <c r="IPE17" s="163"/>
      <c r="IPF17" s="163"/>
      <c r="IPG17" s="163"/>
      <c r="IPH17" s="163"/>
      <c r="IPI17" s="163"/>
      <c r="IPJ17" s="163"/>
      <c r="IPK17" s="163"/>
      <c r="IPL17" s="163"/>
      <c r="IPM17" s="163"/>
      <c r="IPN17" s="163"/>
      <c r="IPO17" s="163"/>
      <c r="IPP17" s="163"/>
      <c r="IPQ17" s="163"/>
      <c r="IPR17" s="163"/>
      <c r="IPS17" s="163"/>
      <c r="IPT17" s="163"/>
      <c r="IPU17" s="163"/>
      <c r="IPV17" s="163"/>
      <c r="IPW17" s="163"/>
      <c r="IPX17" s="163"/>
      <c r="IPY17" s="163"/>
      <c r="IPZ17" s="163"/>
      <c r="IQA17" s="163"/>
      <c r="IQB17" s="163"/>
      <c r="IQC17" s="163"/>
      <c r="IQD17" s="163"/>
      <c r="IQE17" s="163"/>
      <c r="IQF17" s="163"/>
      <c r="IQG17" s="163"/>
      <c r="IQH17" s="163"/>
      <c r="IQI17" s="163"/>
      <c r="IQJ17" s="163"/>
      <c r="IQK17" s="163"/>
      <c r="IQL17" s="163"/>
      <c r="IQM17" s="163"/>
      <c r="IQN17" s="163"/>
      <c r="IQO17" s="163"/>
      <c r="IQP17" s="163"/>
      <c r="IQQ17" s="163"/>
      <c r="IQR17" s="163"/>
      <c r="IQS17" s="163"/>
      <c r="IQT17" s="163"/>
      <c r="IQU17" s="163"/>
      <c r="IQV17" s="163"/>
      <c r="IQW17" s="163"/>
      <c r="IQX17" s="163"/>
      <c r="IQY17" s="163"/>
      <c r="IQZ17" s="163"/>
      <c r="IRA17" s="163"/>
      <c r="IRB17" s="163"/>
      <c r="IRC17" s="163"/>
      <c r="IRD17" s="163"/>
      <c r="IRE17" s="163"/>
      <c r="IRF17" s="163"/>
      <c r="IRG17" s="163"/>
      <c r="IRH17" s="163"/>
      <c r="IRI17" s="163"/>
      <c r="IRJ17" s="163"/>
      <c r="IRK17" s="163"/>
      <c r="IRL17" s="163"/>
      <c r="IRM17" s="163"/>
      <c r="IRN17" s="163"/>
      <c r="IRO17" s="163"/>
      <c r="IRP17" s="163"/>
      <c r="IRQ17" s="163"/>
      <c r="IRR17" s="163"/>
      <c r="IRS17" s="163"/>
      <c r="IRT17" s="163"/>
      <c r="IRU17" s="163"/>
      <c r="IRV17" s="163"/>
      <c r="IRW17" s="163"/>
      <c r="IRX17" s="163"/>
      <c r="IRY17" s="163"/>
      <c r="IRZ17" s="163"/>
      <c r="ISA17" s="163"/>
      <c r="ISB17" s="163"/>
      <c r="ISC17" s="163"/>
      <c r="ISD17" s="163"/>
      <c r="ISE17" s="163"/>
      <c r="ISF17" s="163"/>
      <c r="ISG17" s="163"/>
      <c r="ISH17" s="163"/>
      <c r="ISI17" s="163"/>
      <c r="ISJ17" s="163"/>
      <c r="ISK17" s="163"/>
      <c r="ISL17" s="163"/>
      <c r="ISM17" s="163"/>
      <c r="ISN17" s="163"/>
      <c r="ISO17" s="163"/>
      <c r="ISP17" s="163"/>
      <c r="ISQ17" s="163"/>
      <c r="ISR17" s="163"/>
      <c r="ISS17" s="163"/>
      <c r="IST17" s="163"/>
      <c r="ISU17" s="163"/>
      <c r="ISV17" s="163"/>
      <c r="ISW17" s="163"/>
      <c r="ISX17" s="163"/>
      <c r="ISY17" s="163"/>
      <c r="ISZ17" s="163"/>
      <c r="ITA17" s="163"/>
      <c r="ITB17" s="163"/>
      <c r="ITC17" s="163"/>
      <c r="ITD17" s="163"/>
      <c r="ITE17" s="163"/>
      <c r="ITF17" s="163"/>
      <c r="ITG17" s="163"/>
      <c r="ITH17" s="163"/>
      <c r="ITI17" s="163"/>
      <c r="ITJ17" s="163"/>
      <c r="ITK17" s="163"/>
      <c r="ITL17" s="163"/>
      <c r="ITM17" s="163"/>
      <c r="ITN17" s="163"/>
      <c r="ITO17" s="163"/>
      <c r="ITP17" s="163"/>
      <c r="ITQ17" s="163"/>
      <c r="ITR17" s="163"/>
      <c r="ITS17" s="163"/>
      <c r="ITT17" s="163"/>
      <c r="ITU17" s="163"/>
      <c r="ITV17" s="163"/>
      <c r="ITW17" s="163"/>
      <c r="ITX17" s="163"/>
      <c r="ITY17" s="163"/>
      <c r="ITZ17" s="163"/>
      <c r="IUA17" s="163"/>
      <c r="IUB17" s="163"/>
      <c r="IUC17" s="163"/>
      <c r="IUD17" s="163"/>
      <c r="IUE17" s="163"/>
      <c r="IUF17" s="163"/>
      <c r="IUG17" s="163"/>
      <c r="IUH17" s="163"/>
      <c r="IUI17" s="163"/>
      <c r="IUJ17" s="163"/>
      <c r="IUK17" s="163"/>
      <c r="IUL17" s="163"/>
      <c r="IUM17" s="163"/>
      <c r="IUN17" s="163"/>
      <c r="IUO17" s="163"/>
      <c r="IUP17" s="163"/>
      <c r="IUQ17" s="163"/>
      <c r="IUR17" s="163"/>
      <c r="IUS17" s="163"/>
      <c r="IUT17" s="163"/>
      <c r="IUU17" s="163"/>
      <c r="IUV17" s="163"/>
      <c r="IUW17" s="163"/>
      <c r="IUX17" s="163"/>
      <c r="IUY17" s="163"/>
      <c r="IUZ17" s="163"/>
      <c r="IVA17" s="163"/>
      <c r="IVB17" s="163"/>
      <c r="IVC17" s="163"/>
      <c r="IVD17" s="163"/>
      <c r="IVE17" s="163"/>
      <c r="IVF17" s="163"/>
      <c r="IVG17" s="163"/>
      <c r="IVH17" s="163"/>
      <c r="IVI17" s="163"/>
      <c r="IVJ17" s="163"/>
      <c r="IVK17" s="163"/>
      <c r="IVL17" s="163"/>
      <c r="IVM17" s="163"/>
      <c r="IVN17" s="163"/>
      <c r="IVO17" s="163"/>
      <c r="IVP17" s="163"/>
      <c r="IVQ17" s="163"/>
      <c r="IVR17" s="163"/>
      <c r="IVS17" s="163"/>
      <c r="IVT17" s="163"/>
      <c r="IVU17" s="163"/>
      <c r="IVV17" s="163"/>
      <c r="IVW17" s="163"/>
      <c r="IVX17" s="163"/>
      <c r="IVY17" s="163"/>
      <c r="IVZ17" s="163"/>
      <c r="IWA17" s="163"/>
      <c r="IWB17" s="163"/>
      <c r="IWC17" s="163"/>
      <c r="IWD17" s="163"/>
      <c r="IWE17" s="163"/>
      <c r="IWF17" s="163"/>
      <c r="IWG17" s="163"/>
      <c r="IWH17" s="163"/>
      <c r="IWI17" s="163"/>
      <c r="IWJ17" s="163"/>
      <c r="IWK17" s="163"/>
      <c r="IWL17" s="163"/>
      <c r="IWM17" s="163"/>
      <c r="IWN17" s="163"/>
      <c r="IWO17" s="163"/>
      <c r="IWP17" s="163"/>
      <c r="IWQ17" s="163"/>
      <c r="IWR17" s="163"/>
      <c r="IWS17" s="163"/>
      <c r="IWT17" s="163"/>
      <c r="IWU17" s="163"/>
      <c r="IWV17" s="163"/>
      <c r="IWW17" s="163"/>
      <c r="IWX17" s="163"/>
      <c r="IWY17" s="163"/>
      <c r="IWZ17" s="163"/>
      <c r="IXA17" s="163"/>
      <c r="IXB17" s="163"/>
      <c r="IXC17" s="163"/>
      <c r="IXD17" s="163"/>
      <c r="IXE17" s="163"/>
      <c r="IXF17" s="163"/>
      <c r="IXG17" s="163"/>
      <c r="IXH17" s="163"/>
      <c r="IXI17" s="163"/>
      <c r="IXJ17" s="163"/>
      <c r="IXK17" s="163"/>
      <c r="IXL17" s="163"/>
      <c r="IXM17" s="163"/>
      <c r="IXN17" s="163"/>
      <c r="IXO17" s="163"/>
      <c r="IXP17" s="163"/>
      <c r="IXQ17" s="163"/>
      <c r="IXR17" s="163"/>
      <c r="IXS17" s="163"/>
      <c r="IXT17" s="163"/>
      <c r="IXU17" s="163"/>
      <c r="IXV17" s="163"/>
      <c r="IXW17" s="163"/>
      <c r="IXX17" s="163"/>
      <c r="IXY17" s="163"/>
      <c r="IXZ17" s="163"/>
      <c r="IYA17" s="163"/>
      <c r="IYB17" s="163"/>
      <c r="IYC17" s="163"/>
      <c r="IYD17" s="163"/>
      <c r="IYE17" s="163"/>
      <c r="IYF17" s="163"/>
      <c r="IYG17" s="163"/>
      <c r="IYH17" s="163"/>
      <c r="IYI17" s="163"/>
      <c r="IYJ17" s="163"/>
      <c r="IYK17" s="163"/>
      <c r="IYL17" s="163"/>
      <c r="IYM17" s="163"/>
      <c r="IYN17" s="163"/>
      <c r="IYO17" s="163"/>
      <c r="IYP17" s="163"/>
      <c r="IYQ17" s="163"/>
      <c r="IYR17" s="163"/>
      <c r="IYS17" s="163"/>
      <c r="IYT17" s="163"/>
      <c r="IYU17" s="163"/>
      <c r="IYV17" s="163"/>
      <c r="IYW17" s="163"/>
      <c r="IYX17" s="163"/>
      <c r="IYY17" s="163"/>
      <c r="IYZ17" s="163"/>
      <c r="IZA17" s="163"/>
      <c r="IZB17" s="163"/>
      <c r="IZC17" s="163"/>
      <c r="IZD17" s="163"/>
      <c r="IZE17" s="163"/>
      <c r="IZF17" s="163"/>
      <c r="IZG17" s="163"/>
      <c r="IZH17" s="163"/>
      <c r="IZI17" s="163"/>
      <c r="IZJ17" s="163"/>
      <c r="IZK17" s="163"/>
      <c r="IZL17" s="163"/>
      <c r="IZM17" s="163"/>
      <c r="IZN17" s="163"/>
      <c r="IZO17" s="163"/>
      <c r="IZP17" s="163"/>
      <c r="IZQ17" s="163"/>
      <c r="IZR17" s="163"/>
      <c r="IZS17" s="163"/>
      <c r="IZT17" s="163"/>
      <c r="IZU17" s="163"/>
      <c r="IZV17" s="163"/>
      <c r="IZW17" s="163"/>
      <c r="IZX17" s="163"/>
      <c r="IZY17" s="163"/>
      <c r="IZZ17" s="163"/>
      <c r="JAA17" s="163"/>
      <c r="JAB17" s="163"/>
      <c r="JAC17" s="163"/>
      <c r="JAD17" s="163"/>
      <c r="JAE17" s="163"/>
      <c r="JAF17" s="163"/>
      <c r="JAG17" s="163"/>
      <c r="JAH17" s="163"/>
      <c r="JAI17" s="163"/>
      <c r="JAJ17" s="163"/>
      <c r="JAK17" s="163"/>
      <c r="JAL17" s="163"/>
      <c r="JAM17" s="163"/>
      <c r="JAN17" s="163"/>
      <c r="JAO17" s="163"/>
      <c r="JAP17" s="163"/>
      <c r="JAQ17" s="163"/>
      <c r="JAR17" s="163"/>
      <c r="JAS17" s="163"/>
      <c r="JAT17" s="163"/>
      <c r="JAU17" s="163"/>
      <c r="JAV17" s="163"/>
      <c r="JAW17" s="163"/>
      <c r="JAX17" s="163"/>
      <c r="JAY17" s="163"/>
      <c r="JAZ17" s="163"/>
      <c r="JBA17" s="163"/>
      <c r="JBB17" s="163"/>
      <c r="JBC17" s="163"/>
      <c r="JBD17" s="163"/>
      <c r="JBE17" s="163"/>
      <c r="JBF17" s="163"/>
      <c r="JBG17" s="163"/>
      <c r="JBH17" s="163"/>
      <c r="JBI17" s="163"/>
      <c r="JBJ17" s="163"/>
      <c r="JBK17" s="163"/>
      <c r="JBL17" s="163"/>
      <c r="JBM17" s="163"/>
      <c r="JBN17" s="163"/>
      <c r="JBO17" s="163"/>
      <c r="JBP17" s="163"/>
      <c r="JBQ17" s="163"/>
      <c r="JBR17" s="163"/>
      <c r="JBS17" s="163"/>
      <c r="JBT17" s="163"/>
      <c r="JBU17" s="163"/>
      <c r="JBV17" s="163"/>
      <c r="JBW17" s="163"/>
      <c r="JBX17" s="163"/>
      <c r="JBY17" s="163"/>
      <c r="JBZ17" s="163"/>
      <c r="JCA17" s="163"/>
      <c r="JCB17" s="163"/>
      <c r="JCC17" s="163"/>
      <c r="JCD17" s="163"/>
      <c r="JCE17" s="163"/>
      <c r="JCF17" s="163"/>
      <c r="JCG17" s="163"/>
      <c r="JCH17" s="163"/>
      <c r="JCI17" s="163"/>
      <c r="JCJ17" s="163"/>
      <c r="JCK17" s="163"/>
      <c r="JCL17" s="163"/>
      <c r="JCM17" s="163"/>
      <c r="JCN17" s="163"/>
      <c r="JCO17" s="163"/>
      <c r="JCP17" s="163"/>
      <c r="JCQ17" s="163"/>
      <c r="JCR17" s="163"/>
      <c r="JCS17" s="163"/>
      <c r="JCT17" s="163"/>
      <c r="JCU17" s="163"/>
      <c r="JCV17" s="163"/>
      <c r="JCW17" s="163"/>
      <c r="JCX17" s="163"/>
      <c r="JCY17" s="163"/>
      <c r="JCZ17" s="163"/>
      <c r="JDA17" s="163"/>
      <c r="JDB17" s="163"/>
      <c r="JDC17" s="163"/>
      <c r="JDD17" s="163"/>
      <c r="JDE17" s="163"/>
      <c r="JDF17" s="163"/>
      <c r="JDG17" s="163"/>
      <c r="JDH17" s="163"/>
      <c r="JDI17" s="163"/>
      <c r="JDJ17" s="163"/>
      <c r="JDK17" s="163"/>
      <c r="JDL17" s="163"/>
      <c r="JDM17" s="163"/>
      <c r="JDN17" s="163"/>
      <c r="JDO17" s="163"/>
      <c r="JDP17" s="163"/>
      <c r="JDQ17" s="163"/>
      <c r="JDR17" s="163"/>
      <c r="JDS17" s="163"/>
      <c r="JDT17" s="163"/>
      <c r="JDU17" s="163"/>
      <c r="JDV17" s="163"/>
      <c r="JDW17" s="163"/>
      <c r="JDX17" s="163"/>
      <c r="JDY17" s="163"/>
      <c r="JDZ17" s="163"/>
      <c r="JEA17" s="163"/>
      <c r="JEB17" s="163"/>
      <c r="JEC17" s="163"/>
      <c r="JED17" s="163"/>
      <c r="JEE17" s="163"/>
      <c r="JEF17" s="163"/>
      <c r="JEG17" s="163"/>
      <c r="JEH17" s="163"/>
      <c r="JEI17" s="163"/>
      <c r="JEJ17" s="163"/>
      <c r="JEK17" s="163"/>
      <c r="JEL17" s="163"/>
      <c r="JEM17" s="163"/>
      <c r="JEN17" s="163"/>
      <c r="JEO17" s="163"/>
      <c r="JEP17" s="163"/>
      <c r="JEQ17" s="163"/>
      <c r="JER17" s="163"/>
      <c r="JES17" s="163"/>
      <c r="JET17" s="163"/>
      <c r="JEU17" s="163"/>
      <c r="JEV17" s="163"/>
      <c r="JEW17" s="163"/>
      <c r="JEX17" s="163"/>
      <c r="JEY17" s="163"/>
      <c r="JEZ17" s="163"/>
      <c r="JFA17" s="163"/>
      <c r="JFB17" s="163"/>
      <c r="JFC17" s="163"/>
      <c r="JFD17" s="163"/>
      <c r="JFE17" s="163"/>
      <c r="JFF17" s="163"/>
      <c r="JFG17" s="163"/>
      <c r="JFH17" s="163"/>
      <c r="JFI17" s="163"/>
      <c r="JFJ17" s="163"/>
      <c r="JFK17" s="163"/>
      <c r="JFL17" s="163"/>
      <c r="JFM17" s="163"/>
      <c r="JFN17" s="163"/>
      <c r="JFO17" s="163"/>
      <c r="JFP17" s="163"/>
      <c r="JFQ17" s="163"/>
      <c r="JFR17" s="163"/>
      <c r="JFS17" s="163"/>
      <c r="JFT17" s="163"/>
      <c r="JFU17" s="163"/>
      <c r="JFV17" s="163"/>
      <c r="JFW17" s="163"/>
      <c r="JFX17" s="163"/>
      <c r="JFY17" s="163"/>
      <c r="JFZ17" s="163"/>
      <c r="JGA17" s="163"/>
      <c r="JGB17" s="163"/>
      <c r="JGC17" s="163"/>
      <c r="JGD17" s="163"/>
      <c r="JGE17" s="163"/>
      <c r="JGF17" s="163"/>
      <c r="JGG17" s="163"/>
      <c r="JGH17" s="163"/>
      <c r="JGI17" s="163"/>
      <c r="JGJ17" s="163"/>
      <c r="JGK17" s="163"/>
      <c r="JGL17" s="163"/>
      <c r="JGM17" s="163"/>
      <c r="JGN17" s="163"/>
      <c r="JGO17" s="163"/>
      <c r="JGP17" s="163"/>
      <c r="JGQ17" s="163"/>
      <c r="JGR17" s="163"/>
      <c r="JGS17" s="163"/>
      <c r="JGT17" s="163"/>
      <c r="JGU17" s="163"/>
      <c r="JGV17" s="163"/>
      <c r="JGW17" s="163"/>
      <c r="JGX17" s="163"/>
      <c r="JGY17" s="163"/>
      <c r="JGZ17" s="163"/>
      <c r="JHA17" s="163"/>
      <c r="JHB17" s="163"/>
      <c r="JHC17" s="163"/>
      <c r="JHD17" s="163"/>
      <c r="JHE17" s="163"/>
      <c r="JHF17" s="163"/>
      <c r="JHG17" s="163"/>
      <c r="JHH17" s="163"/>
      <c r="JHI17" s="163"/>
      <c r="JHJ17" s="163"/>
      <c r="JHK17" s="163"/>
      <c r="JHL17" s="163"/>
      <c r="JHM17" s="163"/>
      <c r="JHN17" s="163"/>
      <c r="JHO17" s="163"/>
      <c r="JHP17" s="163"/>
      <c r="JHQ17" s="163"/>
      <c r="JHR17" s="163"/>
      <c r="JHS17" s="163"/>
      <c r="JHT17" s="163"/>
      <c r="JHU17" s="163"/>
      <c r="JHV17" s="163"/>
      <c r="JHW17" s="163"/>
      <c r="JHX17" s="163"/>
      <c r="JHY17" s="163"/>
      <c r="JHZ17" s="163"/>
      <c r="JIA17" s="163"/>
      <c r="JIB17" s="163"/>
      <c r="JIC17" s="163"/>
      <c r="JID17" s="163"/>
      <c r="JIE17" s="163"/>
      <c r="JIF17" s="163"/>
      <c r="JIG17" s="163"/>
      <c r="JIH17" s="163"/>
      <c r="JII17" s="163"/>
      <c r="JIJ17" s="163"/>
      <c r="JIK17" s="163"/>
      <c r="JIL17" s="163"/>
      <c r="JIM17" s="163"/>
      <c r="JIN17" s="163"/>
      <c r="JIO17" s="163"/>
      <c r="JIP17" s="163"/>
      <c r="JIQ17" s="163"/>
      <c r="JIR17" s="163"/>
      <c r="JIS17" s="163"/>
      <c r="JIT17" s="163"/>
      <c r="JIU17" s="163"/>
      <c r="JIV17" s="163"/>
      <c r="JIW17" s="163"/>
      <c r="JIX17" s="163"/>
      <c r="JIY17" s="163"/>
      <c r="JIZ17" s="163"/>
      <c r="JJA17" s="163"/>
      <c r="JJB17" s="163"/>
      <c r="JJC17" s="163"/>
      <c r="JJD17" s="163"/>
      <c r="JJE17" s="163"/>
      <c r="JJF17" s="163"/>
      <c r="JJG17" s="163"/>
      <c r="JJH17" s="163"/>
      <c r="JJI17" s="163"/>
      <c r="JJJ17" s="163"/>
      <c r="JJK17" s="163"/>
      <c r="JJL17" s="163"/>
      <c r="JJM17" s="163"/>
      <c r="JJN17" s="163"/>
      <c r="JJO17" s="163"/>
      <c r="JJP17" s="163"/>
      <c r="JJQ17" s="163"/>
      <c r="JJR17" s="163"/>
      <c r="JJS17" s="163"/>
      <c r="JJT17" s="163"/>
      <c r="JJU17" s="163"/>
      <c r="JJV17" s="163"/>
      <c r="JJW17" s="163"/>
      <c r="JJX17" s="163"/>
      <c r="JJY17" s="163"/>
      <c r="JJZ17" s="163"/>
      <c r="JKA17" s="163"/>
      <c r="JKB17" s="163"/>
      <c r="JKC17" s="163"/>
      <c r="JKD17" s="163"/>
      <c r="JKE17" s="163"/>
      <c r="JKF17" s="163"/>
      <c r="JKG17" s="163"/>
      <c r="JKH17" s="163"/>
      <c r="JKI17" s="163"/>
      <c r="JKJ17" s="163"/>
      <c r="JKK17" s="163"/>
      <c r="JKL17" s="163"/>
      <c r="JKM17" s="163"/>
      <c r="JKN17" s="163"/>
      <c r="JKO17" s="163"/>
      <c r="JKP17" s="163"/>
      <c r="JKQ17" s="163"/>
      <c r="JKR17" s="163"/>
      <c r="JKS17" s="163"/>
      <c r="JKT17" s="163"/>
      <c r="JKU17" s="163"/>
      <c r="JKV17" s="163"/>
      <c r="JKW17" s="163"/>
      <c r="JKX17" s="163"/>
      <c r="JKY17" s="163"/>
      <c r="JKZ17" s="163"/>
      <c r="JLA17" s="163"/>
      <c r="JLB17" s="163"/>
      <c r="JLC17" s="163"/>
      <c r="JLD17" s="163"/>
      <c r="JLE17" s="163"/>
      <c r="JLF17" s="163"/>
      <c r="JLG17" s="163"/>
      <c r="JLH17" s="163"/>
      <c r="JLI17" s="163"/>
      <c r="JLJ17" s="163"/>
      <c r="JLK17" s="163"/>
      <c r="JLL17" s="163"/>
      <c r="JLM17" s="163"/>
      <c r="JLN17" s="163"/>
      <c r="JLO17" s="163"/>
      <c r="JLP17" s="163"/>
      <c r="JLQ17" s="163"/>
      <c r="JLR17" s="163"/>
      <c r="JLS17" s="163"/>
      <c r="JLT17" s="163"/>
      <c r="JLU17" s="163"/>
      <c r="JLV17" s="163"/>
      <c r="JLW17" s="163"/>
      <c r="JLX17" s="163"/>
      <c r="JLY17" s="163"/>
      <c r="JLZ17" s="163"/>
      <c r="JMA17" s="163"/>
      <c r="JMB17" s="163"/>
      <c r="JMC17" s="163"/>
      <c r="JMD17" s="163"/>
      <c r="JME17" s="163"/>
      <c r="JMF17" s="163"/>
      <c r="JMG17" s="163"/>
      <c r="JMH17" s="163"/>
      <c r="JMI17" s="163"/>
      <c r="JMJ17" s="163"/>
      <c r="JMK17" s="163"/>
      <c r="JML17" s="163"/>
      <c r="JMM17" s="163"/>
      <c r="JMN17" s="163"/>
      <c r="JMO17" s="163"/>
      <c r="JMP17" s="163"/>
      <c r="JMQ17" s="163"/>
      <c r="JMR17" s="163"/>
      <c r="JMS17" s="163"/>
      <c r="JMT17" s="163"/>
      <c r="JMU17" s="163"/>
      <c r="JMV17" s="163"/>
      <c r="JMW17" s="163"/>
      <c r="JMX17" s="163"/>
      <c r="JMY17" s="163"/>
      <c r="JMZ17" s="163"/>
      <c r="JNA17" s="163"/>
      <c r="JNB17" s="163"/>
      <c r="JNC17" s="163"/>
      <c r="JND17" s="163"/>
      <c r="JNE17" s="163"/>
      <c r="JNF17" s="163"/>
      <c r="JNG17" s="163"/>
      <c r="JNH17" s="163"/>
      <c r="JNI17" s="163"/>
      <c r="JNJ17" s="163"/>
      <c r="JNK17" s="163"/>
      <c r="JNL17" s="163"/>
      <c r="JNM17" s="163"/>
      <c r="JNN17" s="163"/>
      <c r="JNO17" s="163"/>
      <c r="JNP17" s="163"/>
      <c r="JNQ17" s="163"/>
      <c r="JNR17" s="163"/>
      <c r="JNS17" s="163"/>
      <c r="JNT17" s="163"/>
      <c r="JNU17" s="163"/>
      <c r="JNV17" s="163"/>
      <c r="JNW17" s="163"/>
      <c r="JNX17" s="163"/>
      <c r="JNY17" s="163"/>
      <c r="JNZ17" s="163"/>
      <c r="JOA17" s="163"/>
      <c r="JOB17" s="163"/>
      <c r="JOC17" s="163"/>
      <c r="JOD17" s="163"/>
      <c r="JOE17" s="163"/>
      <c r="JOF17" s="163"/>
      <c r="JOG17" s="163"/>
      <c r="JOH17" s="163"/>
      <c r="JOI17" s="163"/>
      <c r="JOJ17" s="163"/>
      <c r="JOK17" s="163"/>
      <c r="JOL17" s="163"/>
      <c r="JOM17" s="163"/>
      <c r="JON17" s="163"/>
      <c r="JOO17" s="163"/>
      <c r="JOP17" s="163"/>
      <c r="JOQ17" s="163"/>
      <c r="JOR17" s="163"/>
      <c r="JOS17" s="163"/>
      <c r="JOT17" s="163"/>
      <c r="JOU17" s="163"/>
      <c r="JOV17" s="163"/>
      <c r="JOW17" s="163"/>
      <c r="JOX17" s="163"/>
      <c r="JOY17" s="163"/>
      <c r="JOZ17" s="163"/>
      <c r="JPA17" s="163"/>
      <c r="JPB17" s="163"/>
      <c r="JPC17" s="163"/>
      <c r="JPD17" s="163"/>
      <c r="JPE17" s="163"/>
      <c r="JPF17" s="163"/>
      <c r="JPG17" s="163"/>
      <c r="JPH17" s="163"/>
      <c r="JPI17" s="163"/>
      <c r="JPJ17" s="163"/>
      <c r="JPK17" s="163"/>
      <c r="JPL17" s="163"/>
      <c r="JPM17" s="163"/>
      <c r="JPN17" s="163"/>
      <c r="JPO17" s="163"/>
      <c r="JPP17" s="163"/>
      <c r="JPQ17" s="163"/>
      <c r="JPR17" s="163"/>
      <c r="JPS17" s="163"/>
      <c r="JPT17" s="163"/>
      <c r="JPU17" s="163"/>
      <c r="JPV17" s="163"/>
      <c r="JPW17" s="163"/>
      <c r="JPX17" s="163"/>
      <c r="JPY17" s="163"/>
      <c r="JPZ17" s="163"/>
      <c r="JQA17" s="163"/>
      <c r="JQB17" s="163"/>
      <c r="JQC17" s="163"/>
      <c r="JQD17" s="163"/>
      <c r="JQE17" s="163"/>
      <c r="JQF17" s="163"/>
      <c r="JQG17" s="163"/>
      <c r="JQH17" s="163"/>
      <c r="JQI17" s="163"/>
      <c r="JQJ17" s="163"/>
      <c r="JQK17" s="163"/>
      <c r="JQL17" s="163"/>
      <c r="JQM17" s="163"/>
      <c r="JQN17" s="163"/>
      <c r="JQO17" s="163"/>
      <c r="JQP17" s="163"/>
      <c r="JQQ17" s="163"/>
      <c r="JQR17" s="163"/>
      <c r="JQS17" s="163"/>
      <c r="JQT17" s="163"/>
      <c r="JQU17" s="163"/>
      <c r="JQV17" s="163"/>
      <c r="JQW17" s="163"/>
      <c r="JQX17" s="163"/>
      <c r="JQY17" s="163"/>
      <c r="JQZ17" s="163"/>
      <c r="JRA17" s="163"/>
      <c r="JRB17" s="163"/>
      <c r="JRC17" s="163"/>
      <c r="JRD17" s="163"/>
      <c r="JRE17" s="163"/>
      <c r="JRF17" s="163"/>
      <c r="JRG17" s="163"/>
      <c r="JRH17" s="163"/>
      <c r="JRI17" s="163"/>
      <c r="JRJ17" s="163"/>
      <c r="JRK17" s="163"/>
      <c r="JRL17" s="163"/>
      <c r="JRM17" s="163"/>
      <c r="JRN17" s="163"/>
      <c r="JRO17" s="163"/>
      <c r="JRP17" s="163"/>
      <c r="JRQ17" s="163"/>
      <c r="JRR17" s="163"/>
      <c r="JRS17" s="163"/>
      <c r="JRT17" s="163"/>
      <c r="JRU17" s="163"/>
      <c r="JRV17" s="163"/>
      <c r="JRW17" s="163"/>
      <c r="JRX17" s="163"/>
      <c r="JRY17" s="163"/>
      <c r="JRZ17" s="163"/>
      <c r="JSA17" s="163"/>
      <c r="JSB17" s="163"/>
      <c r="JSC17" s="163"/>
      <c r="JSD17" s="163"/>
      <c r="JSE17" s="163"/>
      <c r="JSF17" s="163"/>
      <c r="JSG17" s="163"/>
      <c r="JSH17" s="163"/>
      <c r="JSI17" s="163"/>
      <c r="JSJ17" s="163"/>
      <c r="JSK17" s="163"/>
      <c r="JSL17" s="163"/>
      <c r="JSM17" s="163"/>
      <c r="JSN17" s="163"/>
      <c r="JSO17" s="163"/>
      <c r="JSP17" s="163"/>
      <c r="JSQ17" s="163"/>
      <c r="JSR17" s="163"/>
      <c r="JSS17" s="163"/>
      <c r="JST17" s="163"/>
      <c r="JSU17" s="163"/>
      <c r="JSV17" s="163"/>
      <c r="JSW17" s="163"/>
      <c r="JSX17" s="163"/>
      <c r="JSY17" s="163"/>
      <c r="JSZ17" s="163"/>
      <c r="JTA17" s="163"/>
      <c r="JTB17" s="163"/>
      <c r="JTC17" s="163"/>
      <c r="JTD17" s="163"/>
      <c r="JTE17" s="163"/>
      <c r="JTF17" s="163"/>
      <c r="JTG17" s="163"/>
      <c r="JTH17" s="163"/>
      <c r="JTI17" s="163"/>
      <c r="JTJ17" s="163"/>
      <c r="JTK17" s="163"/>
      <c r="JTL17" s="163"/>
      <c r="JTM17" s="163"/>
      <c r="JTN17" s="163"/>
      <c r="JTO17" s="163"/>
      <c r="JTP17" s="163"/>
      <c r="JTQ17" s="163"/>
      <c r="JTR17" s="163"/>
      <c r="JTS17" s="163"/>
      <c r="JTT17" s="163"/>
      <c r="JTU17" s="163"/>
      <c r="JTV17" s="163"/>
      <c r="JTW17" s="163"/>
      <c r="JTX17" s="163"/>
      <c r="JTY17" s="163"/>
      <c r="JTZ17" s="163"/>
      <c r="JUA17" s="163"/>
      <c r="JUB17" s="163"/>
      <c r="JUC17" s="163"/>
      <c r="JUD17" s="163"/>
      <c r="JUE17" s="163"/>
      <c r="JUF17" s="163"/>
      <c r="JUG17" s="163"/>
      <c r="JUH17" s="163"/>
      <c r="JUI17" s="163"/>
      <c r="JUJ17" s="163"/>
      <c r="JUK17" s="163"/>
      <c r="JUL17" s="163"/>
      <c r="JUM17" s="163"/>
      <c r="JUN17" s="163"/>
      <c r="JUO17" s="163"/>
      <c r="JUP17" s="163"/>
      <c r="JUQ17" s="163"/>
      <c r="JUR17" s="163"/>
      <c r="JUS17" s="163"/>
      <c r="JUT17" s="163"/>
      <c r="JUU17" s="163"/>
      <c r="JUV17" s="163"/>
      <c r="JUW17" s="163"/>
      <c r="JUX17" s="163"/>
      <c r="JUY17" s="163"/>
      <c r="JUZ17" s="163"/>
      <c r="JVA17" s="163"/>
      <c r="JVB17" s="163"/>
      <c r="JVC17" s="163"/>
      <c r="JVD17" s="163"/>
      <c r="JVE17" s="163"/>
      <c r="JVF17" s="163"/>
      <c r="JVG17" s="163"/>
      <c r="JVH17" s="163"/>
      <c r="JVI17" s="163"/>
      <c r="JVJ17" s="163"/>
      <c r="JVK17" s="163"/>
      <c r="JVL17" s="163"/>
      <c r="JVM17" s="163"/>
      <c r="JVN17" s="163"/>
      <c r="JVO17" s="163"/>
      <c r="JVP17" s="163"/>
      <c r="JVQ17" s="163"/>
      <c r="JVR17" s="163"/>
      <c r="JVS17" s="163"/>
      <c r="JVT17" s="163"/>
      <c r="JVU17" s="163"/>
      <c r="JVV17" s="163"/>
      <c r="JVW17" s="163"/>
      <c r="JVX17" s="163"/>
      <c r="JVY17" s="163"/>
      <c r="JVZ17" s="163"/>
      <c r="JWA17" s="163"/>
      <c r="JWB17" s="163"/>
      <c r="JWC17" s="163"/>
      <c r="JWD17" s="163"/>
      <c r="JWE17" s="163"/>
      <c r="JWF17" s="163"/>
      <c r="JWG17" s="163"/>
      <c r="JWH17" s="163"/>
      <c r="JWI17" s="163"/>
      <c r="JWJ17" s="163"/>
      <c r="JWK17" s="163"/>
      <c r="JWL17" s="163"/>
      <c r="JWM17" s="163"/>
      <c r="JWN17" s="163"/>
      <c r="JWO17" s="163"/>
      <c r="JWP17" s="163"/>
      <c r="JWQ17" s="163"/>
      <c r="JWR17" s="163"/>
      <c r="JWS17" s="163"/>
      <c r="JWT17" s="163"/>
      <c r="JWU17" s="163"/>
      <c r="JWV17" s="163"/>
      <c r="JWW17" s="163"/>
      <c r="JWX17" s="163"/>
      <c r="JWY17" s="163"/>
      <c r="JWZ17" s="163"/>
      <c r="JXA17" s="163"/>
      <c r="JXB17" s="163"/>
      <c r="JXC17" s="163"/>
      <c r="JXD17" s="163"/>
      <c r="JXE17" s="163"/>
      <c r="JXF17" s="163"/>
      <c r="JXG17" s="163"/>
      <c r="JXH17" s="163"/>
      <c r="JXI17" s="163"/>
      <c r="JXJ17" s="163"/>
      <c r="JXK17" s="163"/>
      <c r="JXL17" s="163"/>
      <c r="JXM17" s="163"/>
      <c r="JXN17" s="163"/>
      <c r="JXO17" s="163"/>
      <c r="JXP17" s="163"/>
      <c r="JXQ17" s="163"/>
      <c r="JXR17" s="163"/>
      <c r="JXS17" s="163"/>
      <c r="JXT17" s="163"/>
      <c r="JXU17" s="163"/>
      <c r="JXV17" s="163"/>
      <c r="JXW17" s="163"/>
      <c r="JXX17" s="163"/>
      <c r="JXY17" s="163"/>
      <c r="JXZ17" s="163"/>
      <c r="JYA17" s="163"/>
      <c r="JYB17" s="163"/>
      <c r="JYC17" s="163"/>
      <c r="JYD17" s="163"/>
      <c r="JYE17" s="163"/>
      <c r="JYF17" s="163"/>
      <c r="JYG17" s="163"/>
      <c r="JYH17" s="163"/>
      <c r="JYI17" s="163"/>
      <c r="JYJ17" s="163"/>
      <c r="JYK17" s="163"/>
      <c r="JYL17" s="163"/>
      <c r="JYM17" s="163"/>
      <c r="JYN17" s="163"/>
      <c r="JYO17" s="163"/>
      <c r="JYP17" s="163"/>
      <c r="JYQ17" s="163"/>
      <c r="JYR17" s="163"/>
      <c r="JYS17" s="163"/>
      <c r="JYT17" s="163"/>
      <c r="JYU17" s="163"/>
      <c r="JYV17" s="163"/>
      <c r="JYW17" s="163"/>
      <c r="JYX17" s="163"/>
      <c r="JYY17" s="163"/>
      <c r="JYZ17" s="163"/>
      <c r="JZA17" s="163"/>
      <c r="JZB17" s="163"/>
      <c r="JZC17" s="163"/>
      <c r="JZD17" s="163"/>
      <c r="JZE17" s="163"/>
      <c r="JZF17" s="163"/>
      <c r="JZG17" s="163"/>
      <c r="JZH17" s="163"/>
      <c r="JZI17" s="163"/>
      <c r="JZJ17" s="163"/>
      <c r="JZK17" s="163"/>
      <c r="JZL17" s="163"/>
      <c r="JZM17" s="163"/>
      <c r="JZN17" s="163"/>
      <c r="JZO17" s="163"/>
      <c r="JZP17" s="163"/>
      <c r="JZQ17" s="163"/>
      <c r="JZR17" s="163"/>
      <c r="JZS17" s="163"/>
      <c r="JZT17" s="163"/>
      <c r="JZU17" s="163"/>
      <c r="JZV17" s="163"/>
      <c r="JZW17" s="163"/>
      <c r="JZX17" s="163"/>
      <c r="JZY17" s="163"/>
      <c r="JZZ17" s="163"/>
      <c r="KAA17" s="163"/>
      <c r="KAB17" s="163"/>
      <c r="KAC17" s="163"/>
      <c r="KAD17" s="163"/>
      <c r="KAE17" s="163"/>
      <c r="KAF17" s="163"/>
      <c r="KAG17" s="163"/>
      <c r="KAH17" s="163"/>
      <c r="KAI17" s="163"/>
      <c r="KAJ17" s="163"/>
      <c r="KAK17" s="163"/>
      <c r="KAL17" s="163"/>
      <c r="KAM17" s="163"/>
      <c r="KAN17" s="163"/>
      <c r="KAO17" s="163"/>
      <c r="KAP17" s="163"/>
      <c r="KAQ17" s="163"/>
      <c r="KAR17" s="163"/>
      <c r="KAS17" s="163"/>
      <c r="KAT17" s="163"/>
      <c r="KAU17" s="163"/>
      <c r="KAV17" s="163"/>
      <c r="KAW17" s="163"/>
      <c r="KAX17" s="163"/>
      <c r="KAY17" s="163"/>
      <c r="KAZ17" s="163"/>
      <c r="KBA17" s="163"/>
      <c r="KBB17" s="163"/>
      <c r="KBC17" s="163"/>
      <c r="KBD17" s="163"/>
      <c r="KBE17" s="163"/>
      <c r="KBF17" s="163"/>
      <c r="KBG17" s="163"/>
      <c r="KBH17" s="163"/>
      <c r="KBI17" s="163"/>
      <c r="KBJ17" s="163"/>
      <c r="KBK17" s="163"/>
      <c r="KBL17" s="163"/>
      <c r="KBM17" s="163"/>
      <c r="KBN17" s="163"/>
      <c r="KBO17" s="163"/>
      <c r="KBP17" s="163"/>
      <c r="KBQ17" s="163"/>
      <c r="KBR17" s="163"/>
      <c r="KBS17" s="163"/>
      <c r="KBT17" s="163"/>
      <c r="KBU17" s="163"/>
      <c r="KBV17" s="163"/>
      <c r="KBW17" s="163"/>
      <c r="KBX17" s="163"/>
      <c r="KBY17" s="163"/>
      <c r="KBZ17" s="163"/>
      <c r="KCA17" s="163"/>
      <c r="KCB17" s="163"/>
      <c r="KCC17" s="163"/>
      <c r="KCD17" s="163"/>
      <c r="KCE17" s="163"/>
      <c r="KCF17" s="163"/>
      <c r="KCG17" s="163"/>
      <c r="KCH17" s="163"/>
      <c r="KCI17" s="163"/>
      <c r="KCJ17" s="163"/>
      <c r="KCK17" s="163"/>
      <c r="KCL17" s="163"/>
      <c r="KCM17" s="163"/>
      <c r="KCN17" s="163"/>
      <c r="KCO17" s="163"/>
      <c r="KCP17" s="163"/>
      <c r="KCQ17" s="163"/>
      <c r="KCR17" s="163"/>
      <c r="KCS17" s="163"/>
      <c r="KCT17" s="163"/>
      <c r="KCU17" s="163"/>
      <c r="KCV17" s="163"/>
      <c r="KCW17" s="163"/>
      <c r="KCX17" s="163"/>
      <c r="KCY17" s="163"/>
      <c r="KCZ17" s="163"/>
      <c r="KDA17" s="163"/>
      <c r="KDB17" s="163"/>
      <c r="KDC17" s="163"/>
      <c r="KDD17" s="163"/>
      <c r="KDE17" s="163"/>
      <c r="KDF17" s="163"/>
      <c r="KDG17" s="163"/>
      <c r="KDH17" s="163"/>
      <c r="KDI17" s="163"/>
      <c r="KDJ17" s="163"/>
      <c r="KDK17" s="163"/>
      <c r="KDL17" s="163"/>
      <c r="KDM17" s="163"/>
      <c r="KDN17" s="163"/>
      <c r="KDO17" s="163"/>
      <c r="KDP17" s="163"/>
      <c r="KDQ17" s="163"/>
      <c r="KDR17" s="163"/>
      <c r="KDS17" s="163"/>
      <c r="KDT17" s="163"/>
      <c r="KDU17" s="163"/>
      <c r="KDV17" s="163"/>
      <c r="KDW17" s="163"/>
      <c r="KDX17" s="163"/>
      <c r="KDY17" s="163"/>
      <c r="KDZ17" s="163"/>
      <c r="KEA17" s="163"/>
      <c r="KEB17" s="163"/>
      <c r="KEC17" s="163"/>
      <c r="KED17" s="163"/>
      <c r="KEE17" s="163"/>
      <c r="KEF17" s="163"/>
      <c r="KEG17" s="163"/>
      <c r="KEH17" s="163"/>
      <c r="KEI17" s="163"/>
      <c r="KEJ17" s="163"/>
      <c r="KEK17" s="163"/>
      <c r="KEL17" s="163"/>
      <c r="KEM17" s="163"/>
      <c r="KEN17" s="163"/>
      <c r="KEO17" s="163"/>
      <c r="KEP17" s="163"/>
      <c r="KEQ17" s="163"/>
      <c r="KER17" s="163"/>
      <c r="KES17" s="163"/>
      <c r="KET17" s="163"/>
      <c r="KEU17" s="163"/>
      <c r="KEV17" s="163"/>
      <c r="KEW17" s="163"/>
      <c r="KEX17" s="163"/>
      <c r="KEY17" s="163"/>
      <c r="KEZ17" s="163"/>
      <c r="KFA17" s="163"/>
      <c r="KFB17" s="163"/>
      <c r="KFC17" s="163"/>
      <c r="KFD17" s="163"/>
      <c r="KFE17" s="163"/>
      <c r="KFF17" s="163"/>
      <c r="KFG17" s="163"/>
      <c r="KFH17" s="163"/>
      <c r="KFI17" s="163"/>
      <c r="KFJ17" s="163"/>
      <c r="KFK17" s="163"/>
      <c r="KFL17" s="163"/>
      <c r="KFM17" s="163"/>
      <c r="KFN17" s="163"/>
      <c r="KFO17" s="163"/>
      <c r="KFP17" s="163"/>
      <c r="KFQ17" s="163"/>
      <c r="KFR17" s="163"/>
      <c r="KFS17" s="163"/>
      <c r="KFT17" s="163"/>
      <c r="KFU17" s="163"/>
      <c r="KFV17" s="163"/>
      <c r="KFW17" s="163"/>
      <c r="KFX17" s="163"/>
      <c r="KFY17" s="163"/>
      <c r="KFZ17" s="163"/>
      <c r="KGA17" s="163"/>
      <c r="KGB17" s="163"/>
      <c r="KGC17" s="163"/>
      <c r="KGD17" s="163"/>
      <c r="KGE17" s="163"/>
      <c r="KGF17" s="163"/>
      <c r="KGG17" s="163"/>
      <c r="KGH17" s="163"/>
      <c r="KGI17" s="163"/>
      <c r="KGJ17" s="163"/>
      <c r="KGK17" s="163"/>
      <c r="KGL17" s="163"/>
      <c r="KGM17" s="163"/>
      <c r="KGN17" s="163"/>
      <c r="KGO17" s="163"/>
      <c r="KGP17" s="163"/>
      <c r="KGQ17" s="163"/>
      <c r="KGR17" s="163"/>
      <c r="KGS17" s="163"/>
      <c r="KGT17" s="163"/>
      <c r="KGU17" s="163"/>
      <c r="KGV17" s="163"/>
      <c r="KGW17" s="163"/>
      <c r="KGX17" s="163"/>
      <c r="KGY17" s="163"/>
      <c r="KGZ17" s="163"/>
      <c r="KHA17" s="163"/>
      <c r="KHB17" s="163"/>
      <c r="KHC17" s="163"/>
      <c r="KHD17" s="163"/>
      <c r="KHE17" s="163"/>
      <c r="KHF17" s="163"/>
      <c r="KHG17" s="163"/>
      <c r="KHH17" s="163"/>
      <c r="KHI17" s="163"/>
      <c r="KHJ17" s="163"/>
      <c r="KHK17" s="163"/>
      <c r="KHL17" s="163"/>
      <c r="KHM17" s="163"/>
      <c r="KHN17" s="163"/>
      <c r="KHO17" s="163"/>
      <c r="KHP17" s="163"/>
      <c r="KHQ17" s="163"/>
      <c r="KHR17" s="163"/>
      <c r="KHS17" s="163"/>
      <c r="KHT17" s="163"/>
      <c r="KHU17" s="163"/>
      <c r="KHV17" s="163"/>
      <c r="KHW17" s="163"/>
      <c r="KHX17" s="163"/>
      <c r="KHY17" s="163"/>
      <c r="KHZ17" s="163"/>
      <c r="KIA17" s="163"/>
      <c r="KIB17" s="163"/>
      <c r="KIC17" s="163"/>
      <c r="KID17" s="163"/>
      <c r="KIE17" s="163"/>
      <c r="KIF17" s="163"/>
      <c r="KIG17" s="163"/>
      <c r="KIH17" s="163"/>
      <c r="KII17" s="163"/>
      <c r="KIJ17" s="163"/>
      <c r="KIK17" s="163"/>
      <c r="KIL17" s="163"/>
      <c r="KIM17" s="163"/>
      <c r="KIN17" s="163"/>
      <c r="KIO17" s="163"/>
      <c r="KIP17" s="163"/>
      <c r="KIQ17" s="163"/>
      <c r="KIR17" s="163"/>
      <c r="KIS17" s="163"/>
      <c r="KIT17" s="163"/>
      <c r="KIU17" s="163"/>
      <c r="KIV17" s="163"/>
      <c r="KIW17" s="163"/>
      <c r="KIX17" s="163"/>
      <c r="KIY17" s="163"/>
      <c r="KIZ17" s="163"/>
      <c r="KJA17" s="163"/>
      <c r="KJB17" s="163"/>
      <c r="KJC17" s="163"/>
      <c r="KJD17" s="163"/>
      <c r="KJE17" s="163"/>
      <c r="KJF17" s="163"/>
      <c r="KJG17" s="163"/>
      <c r="KJH17" s="163"/>
      <c r="KJI17" s="163"/>
      <c r="KJJ17" s="163"/>
      <c r="KJK17" s="163"/>
      <c r="KJL17" s="163"/>
      <c r="KJM17" s="163"/>
      <c r="KJN17" s="163"/>
      <c r="KJO17" s="163"/>
      <c r="KJP17" s="163"/>
      <c r="KJQ17" s="163"/>
      <c r="KJR17" s="163"/>
      <c r="KJS17" s="163"/>
      <c r="KJT17" s="163"/>
      <c r="KJU17" s="163"/>
      <c r="KJV17" s="163"/>
      <c r="KJW17" s="163"/>
      <c r="KJX17" s="163"/>
      <c r="KJY17" s="163"/>
      <c r="KJZ17" s="163"/>
      <c r="KKA17" s="163"/>
      <c r="KKB17" s="163"/>
      <c r="KKC17" s="163"/>
      <c r="KKD17" s="163"/>
      <c r="KKE17" s="163"/>
      <c r="KKF17" s="163"/>
      <c r="KKG17" s="163"/>
      <c r="KKH17" s="163"/>
      <c r="KKI17" s="163"/>
      <c r="KKJ17" s="163"/>
      <c r="KKK17" s="163"/>
      <c r="KKL17" s="163"/>
      <c r="KKM17" s="163"/>
      <c r="KKN17" s="163"/>
      <c r="KKO17" s="163"/>
      <c r="KKP17" s="163"/>
      <c r="KKQ17" s="163"/>
      <c r="KKR17" s="163"/>
      <c r="KKS17" s="163"/>
      <c r="KKT17" s="163"/>
      <c r="KKU17" s="163"/>
      <c r="KKV17" s="163"/>
      <c r="KKW17" s="163"/>
      <c r="KKX17" s="163"/>
      <c r="KKY17" s="163"/>
      <c r="KKZ17" s="163"/>
      <c r="KLA17" s="163"/>
      <c r="KLB17" s="163"/>
      <c r="KLC17" s="163"/>
      <c r="KLD17" s="163"/>
      <c r="KLE17" s="163"/>
      <c r="KLF17" s="163"/>
      <c r="KLG17" s="163"/>
      <c r="KLH17" s="163"/>
      <c r="KLI17" s="163"/>
      <c r="KLJ17" s="163"/>
      <c r="KLK17" s="163"/>
      <c r="KLL17" s="163"/>
      <c r="KLM17" s="163"/>
      <c r="KLN17" s="163"/>
      <c r="KLO17" s="163"/>
      <c r="KLP17" s="163"/>
      <c r="KLQ17" s="163"/>
      <c r="KLR17" s="163"/>
      <c r="KLS17" s="163"/>
      <c r="KLT17" s="163"/>
      <c r="KLU17" s="163"/>
      <c r="KLV17" s="163"/>
      <c r="KLW17" s="163"/>
      <c r="KLX17" s="163"/>
      <c r="KLY17" s="163"/>
      <c r="KLZ17" s="163"/>
      <c r="KMA17" s="163"/>
      <c r="KMB17" s="163"/>
      <c r="KMC17" s="163"/>
      <c r="KMD17" s="163"/>
      <c r="KME17" s="163"/>
      <c r="KMF17" s="163"/>
      <c r="KMG17" s="163"/>
      <c r="KMH17" s="163"/>
      <c r="KMI17" s="163"/>
      <c r="KMJ17" s="163"/>
      <c r="KMK17" s="163"/>
      <c r="KML17" s="163"/>
      <c r="KMM17" s="163"/>
      <c r="KMN17" s="163"/>
      <c r="KMO17" s="163"/>
      <c r="KMP17" s="163"/>
      <c r="KMQ17" s="163"/>
      <c r="KMR17" s="163"/>
      <c r="KMS17" s="163"/>
      <c r="KMT17" s="163"/>
      <c r="KMU17" s="163"/>
      <c r="KMV17" s="163"/>
      <c r="KMW17" s="163"/>
      <c r="KMX17" s="163"/>
      <c r="KMY17" s="163"/>
      <c r="KMZ17" s="163"/>
      <c r="KNA17" s="163"/>
      <c r="KNB17" s="163"/>
      <c r="KNC17" s="163"/>
      <c r="KND17" s="163"/>
      <c r="KNE17" s="163"/>
      <c r="KNF17" s="163"/>
      <c r="KNG17" s="163"/>
      <c r="KNH17" s="163"/>
      <c r="KNI17" s="163"/>
      <c r="KNJ17" s="163"/>
      <c r="KNK17" s="163"/>
      <c r="KNL17" s="163"/>
      <c r="KNM17" s="163"/>
      <c r="KNN17" s="163"/>
      <c r="KNO17" s="163"/>
      <c r="KNP17" s="163"/>
      <c r="KNQ17" s="163"/>
      <c r="KNR17" s="163"/>
      <c r="KNS17" s="163"/>
      <c r="KNT17" s="163"/>
      <c r="KNU17" s="163"/>
      <c r="KNV17" s="163"/>
      <c r="KNW17" s="163"/>
      <c r="KNX17" s="163"/>
      <c r="KNY17" s="163"/>
      <c r="KNZ17" s="163"/>
      <c r="KOA17" s="163"/>
      <c r="KOB17" s="163"/>
      <c r="KOC17" s="163"/>
      <c r="KOD17" s="163"/>
      <c r="KOE17" s="163"/>
      <c r="KOF17" s="163"/>
      <c r="KOG17" s="163"/>
      <c r="KOH17" s="163"/>
      <c r="KOI17" s="163"/>
      <c r="KOJ17" s="163"/>
      <c r="KOK17" s="163"/>
      <c r="KOL17" s="163"/>
      <c r="KOM17" s="163"/>
      <c r="KON17" s="163"/>
      <c r="KOO17" s="163"/>
      <c r="KOP17" s="163"/>
      <c r="KOQ17" s="163"/>
      <c r="KOR17" s="163"/>
      <c r="KOS17" s="163"/>
      <c r="KOT17" s="163"/>
      <c r="KOU17" s="163"/>
      <c r="KOV17" s="163"/>
      <c r="KOW17" s="163"/>
      <c r="KOX17" s="163"/>
      <c r="KOY17" s="163"/>
      <c r="KOZ17" s="163"/>
      <c r="KPA17" s="163"/>
      <c r="KPB17" s="163"/>
      <c r="KPC17" s="163"/>
      <c r="KPD17" s="163"/>
      <c r="KPE17" s="163"/>
      <c r="KPF17" s="163"/>
      <c r="KPG17" s="163"/>
      <c r="KPH17" s="163"/>
      <c r="KPI17" s="163"/>
      <c r="KPJ17" s="163"/>
      <c r="KPK17" s="163"/>
      <c r="KPL17" s="163"/>
      <c r="KPM17" s="163"/>
      <c r="KPN17" s="163"/>
      <c r="KPO17" s="163"/>
      <c r="KPP17" s="163"/>
      <c r="KPQ17" s="163"/>
      <c r="KPR17" s="163"/>
      <c r="KPS17" s="163"/>
      <c r="KPT17" s="163"/>
      <c r="KPU17" s="163"/>
      <c r="KPV17" s="163"/>
      <c r="KPW17" s="163"/>
      <c r="KPX17" s="163"/>
      <c r="KPY17" s="163"/>
      <c r="KPZ17" s="163"/>
      <c r="KQA17" s="163"/>
      <c r="KQB17" s="163"/>
      <c r="KQC17" s="163"/>
      <c r="KQD17" s="163"/>
      <c r="KQE17" s="163"/>
      <c r="KQF17" s="163"/>
      <c r="KQG17" s="163"/>
      <c r="KQH17" s="163"/>
      <c r="KQI17" s="163"/>
      <c r="KQJ17" s="163"/>
      <c r="KQK17" s="163"/>
      <c r="KQL17" s="163"/>
      <c r="KQM17" s="163"/>
      <c r="KQN17" s="163"/>
      <c r="KQO17" s="163"/>
      <c r="KQP17" s="163"/>
      <c r="KQQ17" s="163"/>
      <c r="KQR17" s="163"/>
      <c r="KQS17" s="163"/>
      <c r="KQT17" s="163"/>
      <c r="KQU17" s="163"/>
      <c r="KQV17" s="163"/>
      <c r="KQW17" s="163"/>
      <c r="KQX17" s="163"/>
      <c r="KQY17" s="163"/>
      <c r="KQZ17" s="163"/>
      <c r="KRA17" s="163"/>
      <c r="KRB17" s="163"/>
      <c r="KRC17" s="163"/>
      <c r="KRD17" s="163"/>
      <c r="KRE17" s="163"/>
      <c r="KRF17" s="163"/>
      <c r="KRG17" s="163"/>
      <c r="KRH17" s="163"/>
      <c r="KRI17" s="163"/>
      <c r="KRJ17" s="163"/>
      <c r="KRK17" s="163"/>
      <c r="KRL17" s="163"/>
      <c r="KRM17" s="163"/>
      <c r="KRN17" s="163"/>
      <c r="KRO17" s="163"/>
      <c r="KRP17" s="163"/>
      <c r="KRQ17" s="163"/>
      <c r="KRR17" s="163"/>
      <c r="KRS17" s="163"/>
      <c r="KRT17" s="163"/>
      <c r="KRU17" s="163"/>
      <c r="KRV17" s="163"/>
      <c r="KRW17" s="163"/>
      <c r="KRX17" s="163"/>
      <c r="KRY17" s="163"/>
      <c r="KRZ17" s="163"/>
      <c r="KSA17" s="163"/>
      <c r="KSB17" s="163"/>
      <c r="KSC17" s="163"/>
      <c r="KSD17" s="163"/>
      <c r="KSE17" s="163"/>
      <c r="KSF17" s="163"/>
      <c r="KSG17" s="163"/>
      <c r="KSH17" s="163"/>
      <c r="KSI17" s="163"/>
      <c r="KSJ17" s="163"/>
      <c r="KSK17" s="163"/>
      <c r="KSL17" s="163"/>
      <c r="KSM17" s="163"/>
      <c r="KSN17" s="163"/>
      <c r="KSO17" s="163"/>
      <c r="KSP17" s="163"/>
      <c r="KSQ17" s="163"/>
      <c r="KSR17" s="163"/>
      <c r="KSS17" s="163"/>
      <c r="KST17" s="163"/>
      <c r="KSU17" s="163"/>
      <c r="KSV17" s="163"/>
      <c r="KSW17" s="163"/>
      <c r="KSX17" s="163"/>
      <c r="KSY17" s="163"/>
      <c r="KSZ17" s="163"/>
      <c r="KTA17" s="163"/>
      <c r="KTB17" s="163"/>
      <c r="KTC17" s="163"/>
      <c r="KTD17" s="163"/>
      <c r="KTE17" s="163"/>
      <c r="KTF17" s="163"/>
      <c r="KTG17" s="163"/>
      <c r="KTH17" s="163"/>
      <c r="KTI17" s="163"/>
      <c r="KTJ17" s="163"/>
      <c r="KTK17" s="163"/>
      <c r="KTL17" s="163"/>
      <c r="KTM17" s="163"/>
      <c r="KTN17" s="163"/>
      <c r="KTO17" s="163"/>
      <c r="KTP17" s="163"/>
      <c r="KTQ17" s="163"/>
      <c r="KTR17" s="163"/>
      <c r="KTS17" s="163"/>
      <c r="KTT17" s="163"/>
      <c r="KTU17" s="163"/>
      <c r="KTV17" s="163"/>
      <c r="KTW17" s="163"/>
      <c r="KTX17" s="163"/>
      <c r="KTY17" s="163"/>
      <c r="KTZ17" s="163"/>
      <c r="KUA17" s="163"/>
      <c r="KUB17" s="163"/>
      <c r="KUC17" s="163"/>
      <c r="KUD17" s="163"/>
      <c r="KUE17" s="163"/>
      <c r="KUF17" s="163"/>
      <c r="KUG17" s="163"/>
      <c r="KUH17" s="163"/>
      <c r="KUI17" s="163"/>
      <c r="KUJ17" s="163"/>
      <c r="KUK17" s="163"/>
      <c r="KUL17" s="163"/>
      <c r="KUM17" s="163"/>
      <c r="KUN17" s="163"/>
      <c r="KUO17" s="163"/>
      <c r="KUP17" s="163"/>
      <c r="KUQ17" s="163"/>
      <c r="KUR17" s="163"/>
      <c r="KUS17" s="163"/>
      <c r="KUT17" s="163"/>
      <c r="KUU17" s="163"/>
      <c r="KUV17" s="163"/>
      <c r="KUW17" s="163"/>
      <c r="KUX17" s="163"/>
      <c r="KUY17" s="163"/>
      <c r="KUZ17" s="163"/>
      <c r="KVA17" s="163"/>
      <c r="KVB17" s="163"/>
      <c r="KVC17" s="163"/>
      <c r="KVD17" s="163"/>
      <c r="KVE17" s="163"/>
      <c r="KVF17" s="163"/>
      <c r="KVG17" s="163"/>
      <c r="KVH17" s="163"/>
      <c r="KVI17" s="163"/>
      <c r="KVJ17" s="163"/>
      <c r="KVK17" s="163"/>
      <c r="KVL17" s="163"/>
      <c r="KVM17" s="163"/>
      <c r="KVN17" s="163"/>
      <c r="KVO17" s="163"/>
      <c r="KVP17" s="163"/>
      <c r="KVQ17" s="163"/>
      <c r="KVR17" s="163"/>
      <c r="KVS17" s="163"/>
      <c r="KVT17" s="163"/>
      <c r="KVU17" s="163"/>
      <c r="KVV17" s="163"/>
      <c r="KVW17" s="163"/>
      <c r="KVX17" s="163"/>
      <c r="KVY17" s="163"/>
      <c r="KVZ17" s="163"/>
      <c r="KWA17" s="163"/>
      <c r="KWB17" s="163"/>
      <c r="KWC17" s="163"/>
      <c r="KWD17" s="163"/>
      <c r="KWE17" s="163"/>
      <c r="KWF17" s="163"/>
      <c r="KWG17" s="163"/>
      <c r="KWH17" s="163"/>
      <c r="KWI17" s="163"/>
      <c r="KWJ17" s="163"/>
      <c r="KWK17" s="163"/>
      <c r="KWL17" s="163"/>
      <c r="KWM17" s="163"/>
      <c r="KWN17" s="163"/>
      <c r="KWO17" s="163"/>
      <c r="KWP17" s="163"/>
      <c r="KWQ17" s="163"/>
      <c r="KWR17" s="163"/>
      <c r="KWS17" s="163"/>
      <c r="KWT17" s="163"/>
      <c r="KWU17" s="163"/>
      <c r="KWV17" s="163"/>
      <c r="KWW17" s="163"/>
      <c r="KWX17" s="163"/>
      <c r="KWY17" s="163"/>
      <c r="KWZ17" s="163"/>
      <c r="KXA17" s="163"/>
      <c r="KXB17" s="163"/>
      <c r="KXC17" s="163"/>
      <c r="KXD17" s="163"/>
      <c r="KXE17" s="163"/>
      <c r="KXF17" s="163"/>
      <c r="KXG17" s="163"/>
      <c r="KXH17" s="163"/>
      <c r="KXI17" s="163"/>
      <c r="KXJ17" s="163"/>
      <c r="KXK17" s="163"/>
      <c r="KXL17" s="163"/>
      <c r="KXM17" s="163"/>
      <c r="KXN17" s="163"/>
      <c r="KXO17" s="163"/>
      <c r="KXP17" s="163"/>
      <c r="KXQ17" s="163"/>
      <c r="KXR17" s="163"/>
      <c r="KXS17" s="163"/>
      <c r="KXT17" s="163"/>
      <c r="KXU17" s="163"/>
      <c r="KXV17" s="163"/>
      <c r="KXW17" s="163"/>
      <c r="KXX17" s="163"/>
      <c r="KXY17" s="163"/>
      <c r="KXZ17" s="163"/>
      <c r="KYA17" s="163"/>
      <c r="KYB17" s="163"/>
      <c r="KYC17" s="163"/>
      <c r="KYD17" s="163"/>
      <c r="KYE17" s="163"/>
      <c r="KYF17" s="163"/>
      <c r="KYG17" s="163"/>
      <c r="KYH17" s="163"/>
      <c r="KYI17" s="163"/>
      <c r="KYJ17" s="163"/>
      <c r="KYK17" s="163"/>
      <c r="KYL17" s="163"/>
      <c r="KYM17" s="163"/>
      <c r="KYN17" s="163"/>
      <c r="KYO17" s="163"/>
      <c r="KYP17" s="163"/>
      <c r="KYQ17" s="163"/>
      <c r="KYR17" s="163"/>
      <c r="KYS17" s="163"/>
      <c r="KYT17" s="163"/>
      <c r="KYU17" s="163"/>
      <c r="KYV17" s="163"/>
      <c r="KYW17" s="163"/>
      <c r="KYX17" s="163"/>
      <c r="KYY17" s="163"/>
      <c r="KYZ17" s="163"/>
      <c r="KZA17" s="163"/>
      <c r="KZB17" s="163"/>
      <c r="KZC17" s="163"/>
      <c r="KZD17" s="163"/>
      <c r="KZE17" s="163"/>
      <c r="KZF17" s="163"/>
      <c r="KZG17" s="163"/>
      <c r="KZH17" s="163"/>
      <c r="KZI17" s="163"/>
      <c r="KZJ17" s="163"/>
      <c r="KZK17" s="163"/>
      <c r="KZL17" s="163"/>
      <c r="KZM17" s="163"/>
      <c r="KZN17" s="163"/>
      <c r="KZO17" s="163"/>
      <c r="KZP17" s="163"/>
      <c r="KZQ17" s="163"/>
      <c r="KZR17" s="163"/>
      <c r="KZS17" s="163"/>
      <c r="KZT17" s="163"/>
      <c r="KZU17" s="163"/>
      <c r="KZV17" s="163"/>
      <c r="KZW17" s="163"/>
      <c r="KZX17" s="163"/>
      <c r="KZY17" s="163"/>
      <c r="KZZ17" s="163"/>
      <c r="LAA17" s="163"/>
      <c r="LAB17" s="163"/>
      <c r="LAC17" s="163"/>
      <c r="LAD17" s="163"/>
      <c r="LAE17" s="163"/>
      <c r="LAF17" s="163"/>
      <c r="LAG17" s="163"/>
      <c r="LAH17" s="163"/>
      <c r="LAI17" s="163"/>
      <c r="LAJ17" s="163"/>
      <c r="LAK17" s="163"/>
      <c r="LAL17" s="163"/>
      <c r="LAM17" s="163"/>
      <c r="LAN17" s="163"/>
      <c r="LAO17" s="163"/>
      <c r="LAP17" s="163"/>
      <c r="LAQ17" s="163"/>
      <c r="LAR17" s="163"/>
      <c r="LAS17" s="163"/>
      <c r="LAT17" s="163"/>
      <c r="LAU17" s="163"/>
      <c r="LAV17" s="163"/>
      <c r="LAW17" s="163"/>
      <c r="LAX17" s="163"/>
      <c r="LAY17" s="163"/>
      <c r="LAZ17" s="163"/>
      <c r="LBA17" s="163"/>
      <c r="LBB17" s="163"/>
      <c r="LBC17" s="163"/>
      <c r="LBD17" s="163"/>
      <c r="LBE17" s="163"/>
      <c r="LBF17" s="163"/>
      <c r="LBG17" s="163"/>
      <c r="LBH17" s="163"/>
      <c r="LBI17" s="163"/>
      <c r="LBJ17" s="163"/>
      <c r="LBK17" s="163"/>
      <c r="LBL17" s="163"/>
      <c r="LBM17" s="163"/>
      <c r="LBN17" s="163"/>
      <c r="LBO17" s="163"/>
      <c r="LBP17" s="163"/>
      <c r="LBQ17" s="163"/>
      <c r="LBR17" s="163"/>
      <c r="LBS17" s="163"/>
      <c r="LBT17" s="163"/>
      <c r="LBU17" s="163"/>
      <c r="LBV17" s="163"/>
      <c r="LBW17" s="163"/>
      <c r="LBX17" s="163"/>
      <c r="LBY17" s="163"/>
      <c r="LBZ17" s="163"/>
      <c r="LCA17" s="163"/>
      <c r="LCB17" s="163"/>
      <c r="LCC17" s="163"/>
      <c r="LCD17" s="163"/>
      <c r="LCE17" s="163"/>
      <c r="LCF17" s="163"/>
      <c r="LCG17" s="163"/>
      <c r="LCH17" s="163"/>
      <c r="LCI17" s="163"/>
      <c r="LCJ17" s="163"/>
      <c r="LCK17" s="163"/>
      <c r="LCL17" s="163"/>
      <c r="LCM17" s="163"/>
      <c r="LCN17" s="163"/>
      <c r="LCO17" s="163"/>
      <c r="LCP17" s="163"/>
      <c r="LCQ17" s="163"/>
      <c r="LCR17" s="163"/>
      <c r="LCS17" s="163"/>
      <c r="LCT17" s="163"/>
      <c r="LCU17" s="163"/>
      <c r="LCV17" s="163"/>
      <c r="LCW17" s="163"/>
      <c r="LCX17" s="163"/>
      <c r="LCY17" s="163"/>
      <c r="LCZ17" s="163"/>
      <c r="LDA17" s="163"/>
      <c r="LDB17" s="163"/>
      <c r="LDC17" s="163"/>
      <c r="LDD17" s="163"/>
      <c r="LDE17" s="163"/>
      <c r="LDF17" s="163"/>
      <c r="LDG17" s="163"/>
      <c r="LDH17" s="163"/>
      <c r="LDI17" s="163"/>
      <c r="LDJ17" s="163"/>
      <c r="LDK17" s="163"/>
      <c r="LDL17" s="163"/>
      <c r="LDM17" s="163"/>
      <c r="LDN17" s="163"/>
      <c r="LDO17" s="163"/>
      <c r="LDP17" s="163"/>
      <c r="LDQ17" s="163"/>
      <c r="LDR17" s="163"/>
      <c r="LDS17" s="163"/>
      <c r="LDT17" s="163"/>
      <c r="LDU17" s="163"/>
      <c r="LDV17" s="163"/>
      <c r="LDW17" s="163"/>
      <c r="LDX17" s="163"/>
      <c r="LDY17" s="163"/>
      <c r="LDZ17" s="163"/>
      <c r="LEA17" s="163"/>
      <c r="LEB17" s="163"/>
      <c r="LEC17" s="163"/>
      <c r="LED17" s="163"/>
      <c r="LEE17" s="163"/>
      <c r="LEF17" s="163"/>
      <c r="LEG17" s="163"/>
      <c r="LEH17" s="163"/>
      <c r="LEI17" s="163"/>
      <c r="LEJ17" s="163"/>
      <c r="LEK17" s="163"/>
      <c r="LEL17" s="163"/>
      <c r="LEM17" s="163"/>
      <c r="LEN17" s="163"/>
      <c r="LEO17" s="163"/>
      <c r="LEP17" s="163"/>
      <c r="LEQ17" s="163"/>
      <c r="LER17" s="163"/>
      <c r="LES17" s="163"/>
      <c r="LET17" s="163"/>
      <c r="LEU17" s="163"/>
      <c r="LEV17" s="163"/>
      <c r="LEW17" s="163"/>
      <c r="LEX17" s="163"/>
      <c r="LEY17" s="163"/>
      <c r="LEZ17" s="163"/>
      <c r="LFA17" s="163"/>
      <c r="LFB17" s="163"/>
      <c r="LFC17" s="163"/>
      <c r="LFD17" s="163"/>
      <c r="LFE17" s="163"/>
      <c r="LFF17" s="163"/>
      <c r="LFG17" s="163"/>
      <c r="LFH17" s="163"/>
      <c r="LFI17" s="163"/>
      <c r="LFJ17" s="163"/>
      <c r="LFK17" s="163"/>
      <c r="LFL17" s="163"/>
      <c r="LFM17" s="163"/>
      <c r="LFN17" s="163"/>
      <c r="LFO17" s="163"/>
      <c r="LFP17" s="163"/>
      <c r="LFQ17" s="163"/>
      <c r="LFR17" s="163"/>
      <c r="LFS17" s="163"/>
      <c r="LFT17" s="163"/>
      <c r="LFU17" s="163"/>
      <c r="LFV17" s="163"/>
      <c r="LFW17" s="163"/>
      <c r="LFX17" s="163"/>
      <c r="LFY17" s="163"/>
      <c r="LFZ17" s="163"/>
      <c r="LGA17" s="163"/>
      <c r="LGB17" s="163"/>
      <c r="LGC17" s="163"/>
      <c r="LGD17" s="163"/>
      <c r="LGE17" s="163"/>
      <c r="LGF17" s="163"/>
      <c r="LGG17" s="163"/>
      <c r="LGH17" s="163"/>
      <c r="LGI17" s="163"/>
      <c r="LGJ17" s="163"/>
      <c r="LGK17" s="163"/>
      <c r="LGL17" s="163"/>
      <c r="LGM17" s="163"/>
      <c r="LGN17" s="163"/>
      <c r="LGO17" s="163"/>
      <c r="LGP17" s="163"/>
      <c r="LGQ17" s="163"/>
      <c r="LGR17" s="163"/>
      <c r="LGS17" s="163"/>
      <c r="LGT17" s="163"/>
      <c r="LGU17" s="163"/>
      <c r="LGV17" s="163"/>
      <c r="LGW17" s="163"/>
      <c r="LGX17" s="163"/>
      <c r="LGY17" s="163"/>
      <c r="LGZ17" s="163"/>
      <c r="LHA17" s="163"/>
      <c r="LHB17" s="163"/>
      <c r="LHC17" s="163"/>
      <c r="LHD17" s="163"/>
      <c r="LHE17" s="163"/>
      <c r="LHF17" s="163"/>
      <c r="LHG17" s="163"/>
      <c r="LHH17" s="163"/>
      <c r="LHI17" s="163"/>
      <c r="LHJ17" s="163"/>
      <c r="LHK17" s="163"/>
      <c r="LHL17" s="163"/>
      <c r="LHM17" s="163"/>
      <c r="LHN17" s="163"/>
      <c r="LHO17" s="163"/>
      <c r="LHP17" s="163"/>
      <c r="LHQ17" s="163"/>
      <c r="LHR17" s="163"/>
      <c r="LHS17" s="163"/>
      <c r="LHT17" s="163"/>
      <c r="LHU17" s="163"/>
      <c r="LHV17" s="163"/>
      <c r="LHW17" s="163"/>
      <c r="LHX17" s="163"/>
      <c r="LHY17" s="163"/>
      <c r="LHZ17" s="163"/>
      <c r="LIA17" s="163"/>
      <c r="LIB17" s="163"/>
      <c r="LIC17" s="163"/>
      <c r="LID17" s="163"/>
      <c r="LIE17" s="163"/>
      <c r="LIF17" s="163"/>
      <c r="LIG17" s="163"/>
      <c r="LIH17" s="163"/>
      <c r="LII17" s="163"/>
      <c r="LIJ17" s="163"/>
      <c r="LIK17" s="163"/>
      <c r="LIL17" s="163"/>
      <c r="LIM17" s="163"/>
      <c r="LIN17" s="163"/>
      <c r="LIO17" s="163"/>
      <c r="LIP17" s="163"/>
      <c r="LIQ17" s="163"/>
      <c r="LIR17" s="163"/>
      <c r="LIS17" s="163"/>
      <c r="LIT17" s="163"/>
      <c r="LIU17" s="163"/>
      <c r="LIV17" s="163"/>
      <c r="LIW17" s="163"/>
      <c r="LIX17" s="163"/>
      <c r="LIY17" s="163"/>
      <c r="LIZ17" s="163"/>
      <c r="LJA17" s="163"/>
      <c r="LJB17" s="163"/>
      <c r="LJC17" s="163"/>
      <c r="LJD17" s="163"/>
      <c r="LJE17" s="163"/>
      <c r="LJF17" s="163"/>
      <c r="LJG17" s="163"/>
      <c r="LJH17" s="163"/>
      <c r="LJI17" s="163"/>
      <c r="LJJ17" s="163"/>
      <c r="LJK17" s="163"/>
      <c r="LJL17" s="163"/>
      <c r="LJM17" s="163"/>
      <c r="LJN17" s="163"/>
      <c r="LJO17" s="163"/>
      <c r="LJP17" s="163"/>
      <c r="LJQ17" s="163"/>
      <c r="LJR17" s="163"/>
      <c r="LJS17" s="163"/>
      <c r="LJT17" s="163"/>
      <c r="LJU17" s="163"/>
      <c r="LJV17" s="163"/>
      <c r="LJW17" s="163"/>
      <c r="LJX17" s="163"/>
      <c r="LJY17" s="163"/>
      <c r="LJZ17" s="163"/>
      <c r="LKA17" s="163"/>
      <c r="LKB17" s="163"/>
      <c r="LKC17" s="163"/>
      <c r="LKD17" s="163"/>
      <c r="LKE17" s="163"/>
      <c r="LKF17" s="163"/>
      <c r="LKG17" s="163"/>
      <c r="LKH17" s="163"/>
      <c r="LKI17" s="163"/>
      <c r="LKJ17" s="163"/>
      <c r="LKK17" s="163"/>
      <c r="LKL17" s="163"/>
      <c r="LKM17" s="163"/>
      <c r="LKN17" s="163"/>
      <c r="LKO17" s="163"/>
      <c r="LKP17" s="163"/>
      <c r="LKQ17" s="163"/>
      <c r="LKR17" s="163"/>
      <c r="LKS17" s="163"/>
      <c r="LKT17" s="163"/>
      <c r="LKU17" s="163"/>
      <c r="LKV17" s="163"/>
      <c r="LKW17" s="163"/>
      <c r="LKX17" s="163"/>
      <c r="LKY17" s="163"/>
      <c r="LKZ17" s="163"/>
      <c r="LLA17" s="163"/>
      <c r="LLB17" s="163"/>
      <c r="LLC17" s="163"/>
      <c r="LLD17" s="163"/>
      <c r="LLE17" s="163"/>
      <c r="LLF17" s="163"/>
      <c r="LLG17" s="163"/>
      <c r="LLH17" s="163"/>
      <c r="LLI17" s="163"/>
      <c r="LLJ17" s="163"/>
      <c r="LLK17" s="163"/>
      <c r="LLL17" s="163"/>
      <c r="LLM17" s="163"/>
      <c r="LLN17" s="163"/>
      <c r="LLO17" s="163"/>
      <c r="LLP17" s="163"/>
      <c r="LLQ17" s="163"/>
      <c r="LLR17" s="163"/>
      <c r="LLS17" s="163"/>
      <c r="LLT17" s="163"/>
      <c r="LLU17" s="163"/>
      <c r="LLV17" s="163"/>
      <c r="LLW17" s="163"/>
      <c r="LLX17" s="163"/>
      <c r="LLY17" s="163"/>
      <c r="LLZ17" s="163"/>
      <c r="LMA17" s="163"/>
      <c r="LMB17" s="163"/>
      <c r="LMC17" s="163"/>
      <c r="LMD17" s="163"/>
      <c r="LME17" s="163"/>
      <c r="LMF17" s="163"/>
      <c r="LMG17" s="163"/>
      <c r="LMH17" s="163"/>
      <c r="LMI17" s="163"/>
      <c r="LMJ17" s="163"/>
      <c r="LMK17" s="163"/>
      <c r="LML17" s="163"/>
      <c r="LMM17" s="163"/>
      <c r="LMN17" s="163"/>
      <c r="LMO17" s="163"/>
      <c r="LMP17" s="163"/>
      <c r="LMQ17" s="163"/>
      <c r="LMR17" s="163"/>
      <c r="LMS17" s="163"/>
      <c r="LMT17" s="163"/>
      <c r="LMU17" s="163"/>
      <c r="LMV17" s="163"/>
      <c r="LMW17" s="163"/>
      <c r="LMX17" s="163"/>
      <c r="LMY17" s="163"/>
      <c r="LMZ17" s="163"/>
      <c r="LNA17" s="163"/>
      <c r="LNB17" s="163"/>
      <c r="LNC17" s="163"/>
      <c r="LND17" s="163"/>
      <c r="LNE17" s="163"/>
      <c r="LNF17" s="163"/>
      <c r="LNG17" s="163"/>
      <c r="LNH17" s="163"/>
      <c r="LNI17" s="163"/>
      <c r="LNJ17" s="163"/>
      <c r="LNK17" s="163"/>
      <c r="LNL17" s="163"/>
      <c r="LNM17" s="163"/>
      <c r="LNN17" s="163"/>
      <c r="LNO17" s="163"/>
      <c r="LNP17" s="163"/>
      <c r="LNQ17" s="163"/>
      <c r="LNR17" s="163"/>
      <c r="LNS17" s="163"/>
      <c r="LNT17" s="163"/>
      <c r="LNU17" s="163"/>
      <c r="LNV17" s="163"/>
      <c r="LNW17" s="163"/>
      <c r="LNX17" s="163"/>
      <c r="LNY17" s="163"/>
      <c r="LNZ17" s="163"/>
      <c r="LOA17" s="163"/>
      <c r="LOB17" s="163"/>
      <c r="LOC17" s="163"/>
      <c r="LOD17" s="163"/>
      <c r="LOE17" s="163"/>
      <c r="LOF17" s="163"/>
      <c r="LOG17" s="163"/>
      <c r="LOH17" s="163"/>
      <c r="LOI17" s="163"/>
      <c r="LOJ17" s="163"/>
      <c r="LOK17" s="163"/>
      <c r="LOL17" s="163"/>
      <c r="LOM17" s="163"/>
      <c r="LON17" s="163"/>
      <c r="LOO17" s="163"/>
      <c r="LOP17" s="163"/>
      <c r="LOQ17" s="163"/>
      <c r="LOR17" s="163"/>
      <c r="LOS17" s="163"/>
      <c r="LOT17" s="163"/>
      <c r="LOU17" s="163"/>
      <c r="LOV17" s="163"/>
      <c r="LOW17" s="163"/>
      <c r="LOX17" s="163"/>
      <c r="LOY17" s="163"/>
      <c r="LOZ17" s="163"/>
      <c r="LPA17" s="163"/>
      <c r="LPB17" s="163"/>
      <c r="LPC17" s="163"/>
      <c r="LPD17" s="163"/>
      <c r="LPE17" s="163"/>
      <c r="LPF17" s="163"/>
      <c r="LPG17" s="163"/>
      <c r="LPH17" s="163"/>
      <c r="LPI17" s="163"/>
      <c r="LPJ17" s="163"/>
      <c r="LPK17" s="163"/>
      <c r="LPL17" s="163"/>
      <c r="LPM17" s="163"/>
      <c r="LPN17" s="163"/>
      <c r="LPO17" s="163"/>
      <c r="LPP17" s="163"/>
      <c r="LPQ17" s="163"/>
      <c r="LPR17" s="163"/>
      <c r="LPS17" s="163"/>
      <c r="LPT17" s="163"/>
      <c r="LPU17" s="163"/>
      <c r="LPV17" s="163"/>
      <c r="LPW17" s="163"/>
      <c r="LPX17" s="163"/>
      <c r="LPY17" s="163"/>
      <c r="LPZ17" s="163"/>
      <c r="LQA17" s="163"/>
      <c r="LQB17" s="163"/>
      <c r="LQC17" s="163"/>
      <c r="LQD17" s="163"/>
      <c r="LQE17" s="163"/>
      <c r="LQF17" s="163"/>
      <c r="LQG17" s="163"/>
      <c r="LQH17" s="163"/>
      <c r="LQI17" s="163"/>
      <c r="LQJ17" s="163"/>
      <c r="LQK17" s="163"/>
      <c r="LQL17" s="163"/>
      <c r="LQM17" s="163"/>
      <c r="LQN17" s="163"/>
      <c r="LQO17" s="163"/>
      <c r="LQP17" s="163"/>
      <c r="LQQ17" s="163"/>
      <c r="LQR17" s="163"/>
      <c r="LQS17" s="163"/>
      <c r="LQT17" s="163"/>
      <c r="LQU17" s="163"/>
      <c r="LQV17" s="163"/>
      <c r="LQW17" s="163"/>
      <c r="LQX17" s="163"/>
      <c r="LQY17" s="163"/>
      <c r="LQZ17" s="163"/>
      <c r="LRA17" s="163"/>
      <c r="LRB17" s="163"/>
      <c r="LRC17" s="163"/>
      <c r="LRD17" s="163"/>
      <c r="LRE17" s="163"/>
      <c r="LRF17" s="163"/>
      <c r="LRG17" s="163"/>
      <c r="LRH17" s="163"/>
      <c r="LRI17" s="163"/>
      <c r="LRJ17" s="163"/>
      <c r="LRK17" s="163"/>
      <c r="LRL17" s="163"/>
      <c r="LRM17" s="163"/>
      <c r="LRN17" s="163"/>
      <c r="LRO17" s="163"/>
      <c r="LRP17" s="163"/>
      <c r="LRQ17" s="163"/>
      <c r="LRR17" s="163"/>
      <c r="LRS17" s="163"/>
      <c r="LRT17" s="163"/>
      <c r="LRU17" s="163"/>
      <c r="LRV17" s="163"/>
      <c r="LRW17" s="163"/>
      <c r="LRX17" s="163"/>
      <c r="LRY17" s="163"/>
      <c r="LRZ17" s="163"/>
      <c r="LSA17" s="163"/>
      <c r="LSB17" s="163"/>
      <c r="LSC17" s="163"/>
      <c r="LSD17" s="163"/>
      <c r="LSE17" s="163"/>
      <c r="LSF17" s="163"/>
      <c r="LSG17" s="163"/>
      <c r="LSH17" s="163"/>
      <c r="LSI17" s="163"/>
      <c r="LSJ17" s="163"/>
      <c r="LSK17" s="163"/>
      <c r="LSL17" s="163"/>
      <c r="LSM17" s="163"/>
      <c r="LSN17" s="163"/>
      <c r="LSO17" s="163"/>
      <c r="LSP17" s="163"/>
      <c r="LSQ17" s="163"/>
      <c r="LSR17" s="163"/>
      <c r="LSS17" s="163"/>
      <c r="LST17" s="163"/>
      <c r="LSU17" s="163"/>
      <c r="LSV17" s="163"/>
      <c r="LSW17" s="163"/>
      <c r="LSX17" s="163"/>
      <c r="LSY17" s="163"/>
      <c r="LSZ17" s="163"/>
      <c r="LTA17" s="163"/>
      <c r="LTB17" s="163"/>
      <c r="LTC17" s="163"/>
      <c r="LTD17" s="163"/>
      <c r="LTE17" s="163"/>
      <c r="LTF17" s="163"/>
      <c r="LTG17" s="163"/>
      <c r="LTH17" s="163"/>
      <c r="LTI17" s="163"/>
      <c r="LTJ17" s="163"/>
      <c r="LTK17" s="163"/>
      <c r="LTL17" s="163"/>
      <c r="LTM17" s="163"/>
      <c r="LTN17" s="163"/>
      <c r="LTO17" s="163"/>
      <c r="LTP17" s="163"/>
      <c r="LTQ17" s="163"/>
      <c r="LTR17" s="163"/>
      <c r="LTS17" s="163"/>
      <c r="LTT17" s="163"/>
      <c r="LTU17" s="163"/>
      <c r="LTV17" s="163"/>
      <c r="LTW17" s="163"/>
      <c r="LTX17" s="163"/>
      <c r="LTY17" s="163"/>
      <c r="LTZ17" s="163"/>
      <c r="LUA17" s="163"/>
      <c r="LUB17" s="163"/>
      <c r="LUC17" s="163"/>
      <c r="LUD17" s="163"/>
      <c r="LUE17" s="163"/>
      <c r="LUF17" s="163"/>
      <c r="LUG17" s="163"/>
      <c r="LUH17" s="163"/>
      <c r="LUI17" s="163"/>
      <c r="LUJ17" s="163"/>
      <c r="LUK17" s="163"/>
      <c r="LUL17" s="163"/>
      <c r="LUM17" s="163"/>
      <c r="LUN17" s="163"/>
      <c r="LUO17" s="163"/>
      <c r="LUP17" s="163"/>
      <c r="LUQ17" s="163"/>
      <c r="LUR17" s="163"/>
      <c r="LUS17" s="163"/>
      <c r="LUT17" s="163"/>
      <c r="LUU17" s="163"/>
      <c r="LUV17" s="163"/>
      <c r="LUW17" s="163"/>
      <c r="LUX17" s="163"/>
      <c r="LUY17" s="163"/>
      <c r="LUZ17" s="163"/>
      <c r="LVA17" s="163"/>
      <c r="LVB17" s="163"/>
      <c r="LVC17" s="163"/>
      <c r="LVD17" s="163"/>
      <c r="LVE17" s="163"/>
      <c r="LVF17" s="163"/>
      <c r="LVG17" s="163"/>
      <c r="LVH17" s="163"/>
      <c r="LVI17" s="163"/>
      <c r="LVJ17" s="163"/>
      <c r="LVK17" s="163"/>
      <c r="LVL17" s="163"/>
      <c r="LVM17" s="163"/>
      <c r="LVN17" s="163"/>
      <c r="LVO17" s="163"/>
      <c r="LVP17" s="163"/>
      <c r="LVQ17" s="163"/>
      <c r="LVR17" s="163"/>
      <c r="LVS17" s="163"/>
      <c r="LVT17" s="163"/>
      <c r="LVU17" s="163"/>
      <c r="LVV17" s="163"/>
      <c r="LVW17" s="163"/>
      <c r="LVX17" s="163"/>
      <c r="LVY17" s="163"/>
      <c r="LVZ17" s="163"/>
      <c r="LWA17" s="163"/>
      <c r="LWB17" s="163"/>
      <c r="LWC17" s="163"/>
      <c r="LWD17" s="163"/>
      <c r="LWE17" s="163"/>
      <c r="LWF17" s="163"/>
      <c r="LWG17" s="163"/>
      <c r="LWH17" s="163"/>
      <c r="LWI17" s="163"/>
      <c r="LWJ17" s="163"/>
      <c r="LWK17" s="163"/>
      <c r="LWL17" s="163"/>
      <c r="LWM17" s="163"/>
      <c r="LWN17" s="163"/>
      <c r="LWO17" s="163"/>
      <c r="LWP17" s="163"/>
      <c r="LWQ17" s="163"/>
      <c r="LWR17" s="163"/>
      <c r="LWS17" s="163"/>
      <c r="LWT17" s="163"/>
      <c r="LWU17" s="163"/>
      <c r="LWV17" s="163"/>
      <c r="LWW17" s="163"/>
      <c r="LWX17" s="163"/>
      <c r="LWY17" s="163"/>
      <c r="LWZ17" s="163"/>
      <c r="LXA17" s="163"/>
      <c r="LXB17" s="163"/>
      <c r="LXC17" s="163"/>
      <c r="LXD17" s="163"/>
      <c r="LXE17" s="163"/>
      <c r="LXF17" s="163"/>
      <c r="LXG17" s="163"/>
      <c r="LXH17" s="163"/>
      <c r="LXI17" s="163"/>
      <c r="LXJ17" s="163"/>
      <c r="LXK17" s="163"/>
      <c r="LXL17" s="163"/>
      <c r="LXM17" s="163"/>
      <c r="LXN17" s="163"/>
      <c r="LXO17" s="163"/>
      <c r="LXP17" s="163"/>
      <c r="LXQ17" s="163"/>
      <c r="LXR17" s="163"/>
      <c r="LXS17" s="163"/>
      <c r="LXT17" s="163"/>
      <c r="LXU17" s="163"/>
      <c r="LXV17" s="163"/>
      <c r="LXW17" s="163"/>
      <c r="LXX17" s="163"/>
      <c r="LXY17" s="163"/>
      <c r="LXZ17" s="163"/>
      <c r="LYA17" s="163"/>
      <c r="LYB17" s="163"/>
      <c r="LYC17" s="163"/>
      <c r="LYD17" s="163"/>
      <c r="LYE17" s="163"/>
      <c r="LYF17" s="163"/>
      <c r="LYG17" s="163"/>
      <c r="LYH17" s="163"/>
      <c r="LYI17" s="163"/>
      <c r="LYJ17" s="163"/>
      <c r="LYK17" s="163"/>
      <c r="LYL17" s="163"/>
      <c r="LYM17" s="163"/>
      <c r="LYN17" s="163"/>
      <c r="LYO17" s="163"/>
      <c r="LYP17" s="163"/>
      <c r="LYQ17" s="163"/>
      <c r="LYR17" s="163"/>
      <c r="LYS17" s="163"/>
      <c r="LYT17" s="163"/>
      <c r="LYU17" s="163"/>
      <c r="LYV17" s="163"/>
      <c r="LYW17" s="163"/>
      <c r="LYX17" s="163"/>
      <c r="LYY17" s="163"/>
      <c r="LYZ17" s="163"/>
      <c r="LZA17" s="163"/>
      <c r="LZB17" s="163"/>
      <c r="LZC17" s="163"/>
      <c r="LZD17" s="163"/>
      <c r="LZE17" s="163"/>
      <c r="LZF17" s="163"/>
      <c r="LZG17" s="163"/>
      <c r="LZH17" s="163"/>
      <c r="LZI17" s="163"/>
      <c r="LZJ17" s="163"/>
      <c r="LZK17" s="163"/>
      <c r="LZL17" s="163"/>
      <c r="LZM17" s="163"/>
      <c r="LZN17" s="163"/>
      <c r="LZO17" s="163"/>
      <c r="LZP17" s="163"/>
      <c r="LZQ17" s="163"/>
      <c r="LZR17" s="163"/>
      <c r="LZS17" s="163"/>
      <c r="LZT17" s="163"/>
      <c r="LZU17" s="163"/>
      <c r="LZV17" s="163"/>
      <c r="LZW17" s="163"/>
      <c r="LZX17" s="163"/>
      <c r="LZY17" s="163"/>
      <c r="LZZ17" s="163"/>
      <c r="MAA17" s="163"/>
      <c r="MAB17" s="163"/>
      <c r="MAC17" s="163"/>
      <c r="MAD17" s="163"/>
      <c r="MAE17" s="163"/>
      <c r="MAF17" s="163"/>
      <c r="MAG17" s="163"/>
      <c r="MAH17" s="163"/>
      <c r="MAI17" s="163"/>
      <c r="MAJ17" s="163"/>
      <c r="MAK17" s="163"/>
      <c r="MAL17" s="163"/>
      <c r="MAM17" s="163"/>
      <c r="MAN17" s="163"/>
      <c r="MAO17" s="163"/>
      <c r="MAP17" s="163"/>
      <c r="MAQ17" s="163"/>
      <c r="MAR17" s="163"/>
      <c r="MAS17" s="163"/>
      <c r="MAT17" s="163"/>
      <c r="MAU17" s="163"/>
      <c r="MAV17" s="163"/>
      <c r="MAW17" s="163"/>
      <c r="MAX17" s="163"/>
      <c r="MAY17" s="163"/>
      <c r="MAZ17" s="163"/>
      <c r="MBA17" s="163"/>
      <c r="MBB17" s="163"/>
      <c r="MBC17" s="163"/>
      <c r="MBD17" s="163"/>
      <c r="MBE17" s="163"/>
      <c r="MBF17" s="163"/>
      <c r="MBG17" s="163"/>
      <c r="MBH17" s="163"/>
      <c r="MBI17" s="163"/>
      <c r="MBJ17" s="163"/>
      <c r="MBK17" s="163"/>
      <c r="MBL17" s="163"/>
      <c r="MBM17" s="163"/>
      <c r="MBN17" s="163"/>
      <c r="MBO17" s="163"/>
      <c r="MBP17" s="163"/>
      <c r="MBQ17" s="163"/>
      <c r="MBR17" s="163"/>
      <c r="MBS17" s="163"/>
      <c r="MBT17" s="163"/>
      <c r="MBU17" s="163"/>
      <c r="MBV17" s="163"/>
      <c r="MBW17" s="163"/>
      <c r="MBX17" s="163"/>
      <c r="MBY17" s="163"/>
      <c r="MBZ17" s="163"/>
      <c r="MCA17" s="163"/>
      <c r="MCB17" s="163"/>
      <c r="MCC17" s="163"/>
      <c r="MCD17" s="163"/>
      <c r="MCE17" s="163"/>
      <c r="MCF17" s="163"/>
      <c r="MCG17" s="163"/>
      <c r="MCH17" s="163"/>
      <c r="MCI17" s="163"/>
      <c r="MCJ17" s="163"/>
      <c r="MCK17" s="163"/>
      <c r="MCL17" s="163"/>
      <c r="MCM17" s="163"/>
      <c r="MCN17" s="163"/>
      <c r="MCO17" s="163"/>
      <c r="MCP17" s="163"/>
      <c r="MCQ17" s="163"/>
      <c r="MCR17" s="163"/>
      <c r="MCS17" s="163"/>
      <c r="MCT17" s="163"/>
      <c r="MCU17" s="163"/>
      <c r="MCV17" s="163"/>
      <c r="MCW17" s="163"/>
      <c r="MCX17" s="163"/>
      <c r="MCY17" s="163"/>
      <c r="MCZ17" s="163"/>
      <c r="MDA17" s="163"/>
      <c r="MDB17" s="163"/>
      <c r="MDC17" s="163"/>
      <c r="MDD17" s="163"/>
      <c r="MDE17" s="163"/>
      <c r="MDF17" s="163"/>
      <c r="MDG17" s="163"/>
      <c r="MDH17" s="163"/>
      <c r="MDI17" s="163"/>
      <c r="MDJ17" s="163"/>
      <c r="MDK17" s="163"/>
      <c r="MDL17" s="163"/>
      <c r="MDM17" s="163"/>
      <c r="MDN17" s="163"/>
      <c r="MDO17" s="163"/>
      <c r="MDP17" s="163"/>
      <c r="MDQ17" s="163"/>
      <c r="MDR17" s="163"/>
      <c r="MDS17" s="163"/>
      <c r="MDT17" s="163"/>
      <c r="MDU17" s="163"/>
      <c r="MDV17" s="163"/>
      <c r="MDW17" s="163"/>
      <c r="MDX17" s="163"/>
      <c r="MDY17" s="163"/>
      <c r="MDZ17" s="163"/>
      <c r="MEA17" s="163"/>
      <c r="MEB17" s="163"/>
      <c r="MEC17" s="163"/>
      <c r="MED17" s="163"/>
      <c r="MEE17" s="163"/>
      <c r="MEF17" s="163"/>
      <c r="MEG17" s="163"/>
      <c r="MEH17" s="163"/>
      <c r="MEI17" s="163"/>
      <c r="MEJ17" s="163"/>
      <c r="MEK17" s="163"/>
      <c r="MEL17" s="163"/>
      <c r="MEM17" s="163"/>
      <c r="MEN17" s="163"/>
      <c r="MEO17" s="163"/>
      <c r="MEP17" s="163"/>
      <c r="MEQ17" s="163"/>
      <c r="MER17" s="163"/>
      <c r="MES17" s="163"/>
      <c r="MET17" s="163"/>
      <c r="MEU17" s="163"/>
      <c r="MEV17" s="163"/>
      <c r="MEW17" s="163"/>
      <c r="MEX17" s="163"/>
      <c r="MEY17" s="163"/>
      <c r="MEZ17" s="163"/>
      <c r="MFA17" s="163"/>
      <c r="MFB17" s="163"/>
      <c r="MFC17" s="163"/>
      <c r="MFD17" s="163"/>
      <c r="MFE17" s="163"/>
      <c r="MFF17" s="163"/>
      <c r="MFG17" s="163"/>
      <c r="MFH17" s="163"/>
      <c r="MFI17" s="163"/>
      <c r="MFJ17" s="163"/>
      <c r="MFK17" s="163"/>
      <c r="MFL17" s="163"/>
      <c r="MFM17" s="163"/>
      <c r="MFN17" s="163"/>
      <c r="MFO17" s="163"/>
      <c r="MFP17" s="163"/>
      <c r="MFQ17" s="163"/>
      <c r="MFR17" s="163"/>
      <c r="MFS17" s="163"/>
      <c r="MFT17" s="163"/>
      <c r="MFU17" s="163"/>
      <c r="MFV17" s="163"/>
      <c r="MFW17" s="163"/>
      <c r="MFX17" s="163"/>
      <c r="MFY17" s="163"/>
      <c r="MFZ17" s="163"/>
      <c r="MGA17" s="163"/>
      <c r="MGB17" s="163"/>
      <c r="MGC17" s="163"/>
      <c r="MGD17" s="163"/>
      <c r="MGE17" s="163"/>
      <c r="MGF17" s="163"/>
      <c r="MGG17" s="163"/>
      <c r="MGH17" s="163"/>
      <c r="MGI17" s="163"/>
      <c r="MGJ17" s="163"/>
      <c r="MGK17" s="163"/>
      <c r="MGL17" s="163"/>
      <c r="MGM17" s="163"/>
      <c r="MGN17" s="163"/>
      <c r="MGO17" s="163"/>
      <c r="MGP17" s="163"/>
      <c r="MGQ17" s="163"/>
      <c r="MGR17" s="163"/>
      <c r="MGS17" s="163"/>
      <c r="MGT17" s="163"/>
      <c r="MGU17" s="163"/>
      <c r="MGV17" s="163"/>
      <c r="MGW17" s="163"/>
      <c r="MGX17" s="163"/>
      <c r="MGY17" s="163"/>
      <c r="MGZ17" s="163"/>
      <c r="MHA17" s="163"/>
      <c r="MHB17" s="163"/>
      <c r="MHC17" s="163"/>
      <c r="MHD17" s="163"/>
      <c r="MHE17" s="163"/>
      <c r="MHF17" s="163"/>
      <c r="MHG17" s="163"/>
      <c r="MHH17" s="163"/>
      <c r="MHI17" s="163"/>
      <c r="MHJ17" s="163"/>
      <c r="MHK17" s="163"/>
      <c r="MHL17" s="163"/>
      <c r="MHM17" s="163"/>
      <c r="MHN17" s="163"/>
      <c r="MHO17" s="163"/>
      <c r="MHP17" s="163"/>
      <c r="MHQ17" s="163"/>
      <c r="MHR17" s="163"/>
      <c r="MHS17" s="163"/>
      <c r="MHT17" s="163"/>
      <c r="MHU17" s="163"/>
      <c r="MHV17" s="163"/>
      <c r="MHW17" s="163"/>
      <c r="MHX17" s="163"/>
      <c r="MHY17" s="163"/>
      <c r="MHZ17" s="163"/>
      <c r="MIA17" s="163"/>
      <c r="MIB17" s="163"/>
      <c r="MIC17" s="163"/>
      <c r="MID17" s="163"/>
      <c r="MIE17" s="163"/>
      <c r="MIF17" s="163"/>
      <c r="MIG17" s="163"/>
      <c r="MIH17" s="163"/>
      <c r="MII17" s="163"/>
      <c r="MIJ17" s="163"/>
      <c r="MIK17" s="163"/>
      <c r="MIL17" s="163"/>
      <c r="MIM17" s="163"/>
      <c r="MIN17" s="163"/>
      <c r="MIO17" s="163"/>
      <c r="MIP17" s="163"/>
      <c r="MIQ17" s="163"/>
      <c r="MIR17" s="163"/>
      <c r="MIS17" s="163"/>
      <c r="MIT17" s="163"/>
      <c r="MIU17" s="163"/>
      <c r="MIV17" s="163"/>
      <c r="MIW17" s="163"/>
      <c r="MIX17" s="163"/>
      <c r="MIY17" s="163"/>
      <c r="MIZ17" s="163"/>
      <c r="MJA17" s="163"/>
      <c r="MJB17" s="163"/>
      <c r="MJC17" s="163"/>
      <c r="MJD17" s="163"/>
      <c r="MJE17" s="163"/>
      <c r="MJF17" s="163"/>
      <c r="MJG17" s="163"/>
      <c r="MJH17" s="163"/>
      <c r="MJI17" s="163"/>
      <c r="MJJ17" s="163"/>
      <c r="MJK17" s="163"/>
      <c r="MJL17" s="163"/>
      <c r="MJM17" s="163"/>
      <c r="MJN17" s="163"/>
      <c r="MJO17" s="163"/>
      <c r="MJP17" s="163"/>
      <c r="MJQ17" s="163"/>
      <c r="MJR17" s="163"/>
      <c r="MJS17" s="163"/>
      <c r="MJT17" s="163"/>
      <c r="MJU17" s="163"/>
      <c r="MJV17" s="163"/>
      <c r="MJW17" s="163"/>
      <c r="MJX17" s="163"/>
      <c r="MJY17" s="163"/>
      <c r="MJZ17" s="163"/>
      <c r="MKA17" s="163"/>
      <c r="MKB17" s="163"/>
      <c r="MKC17" s="163"/>
      <c r="MKD17" s="163"/>
      <c r="MKE17" s="163"/>
      <c r="MKF17" s="163"/>
      <c r="MKG17" s="163"/>
      <c r="MKH17" s="163"/>
      <c r="MKI17" s="163"/>
      <c r="MKJ17" s="163"/>
      <c r="MKK17" s="163"/>
      <c r="MKL17" s="163"/>
      <c r="MKM17" s="163"/>
      <c r="MKN17" s="163"/>
      <c r="MKO17" s="163"/>
      <c r="MKP17" s="163"/>
      <c r="MKQ17" s="163"/>
      <c r="MKR17" s="163"/>
      <c r="MKS17" s="163"/>
      <c r="MKT17" s="163"/>
      <c r="MKU17" s="163"/>
      <c r="MKV17" s="163"/>
      <c r="MKW17" s="163"/>
      <c r="MKX17" s="163"/>
      <c r="MKY17" s="163"/>
      <c r="MKZ17" s="163"/>
      <c r="MLA17" s="163"/>
      <c r="MLB17" s="163"/>
      <c r="MLC17" s="163"/>
      <c r="MLD17" s="163"/>
      <c r="MLE17" s="163"/>
      <c r="MLF17" s="163"/>
      <c r="MLG17" s="163"/>
      <c r="MLH17" s="163"/>
      <c r="MLI17" s="163"/>
      <c r="MLJ17" s="163"/>
      <c r="MLK17" s="163"/>
      <c r="MLL17" s="163"/>
      <c r="MLM17" s="163"/>
      <c r="MLN17" s="163"/>
      <c r="MLO17" s="163"/>
      <c r="MLP17" s="163"/>
      <c r="MLQ17" s="163"/>
      <c r="MLR17" s="163"/>
      <c r="MLS17" s="163"/>
      <c r="MLT17" s="163"/>
      <c r="MLU17" s="163"/>
      <c r="MLV17" s="163"/>
      <c r="MLW17" s="163"/>
      <c r="MLX17" s="163"/>
      <c r="MLY17" s="163"/>
      <c r="MLZ17" s="163"/>
      <c r="MMA17" s="163"/>
      <c r="MMB17" s="163"/>
      <c r="MMC17" s="163"/>
      <c r="MMD17" s="163"/>
      <c r="MME17" s="163"/>
      <c r="MMF17" s="163"/>
      <c r="MMG17" s="163"/>
      <c r="MMH17" s="163"/>
      <c r="MMI17" s="163"/>
      <c r="MMJ17" s="163"/>
      <c r="MMK17" s="163"/>
      <c r="MML17" s="163"/>
      <c r="MMM17" s="163"/>
      <c r="MMN17" s="163"/>
      <c r="MMO17" s="163"/>
      <c r="MMP17" s="163"/>
      <c r="MMQ17" s="163"/>
      <c r="MMR17" s="163"/>
      <c r="MMS17" s="163"/>
      <c r="MMT17" s="163"/>
      <c r="MMU17" s="163"/>
      <c r="MMV17" s="163"/>
      <c r="MMW17" s="163"/>
      <c r="MMX17" s="163"/>
      <c r="MMY17" s="163"/>
      <c r="MMZ17" s="163"/>
      <c r="MNA17" s="163"/>
      <c r="MNB17" s="163"/>
      <c r="MNC17" s="163"/>
      <c r="MND17" s="163"/>
      <c r="MNE17" s="163"/>
      <c r="MNF17" s="163"/>
      <c r="MNG17" s="163"/>
      <c r="MNH17" s="163"/>
      <c r="MNI17" s="163"/>
      <c r="MNJ17" s="163"/>
      <c r="MNK17" s="163"/>
      <c r="MNL17" s="163"/>
      <c r="MNM17" s="163"/>
      <c r="MNN17" s="163"/>
      <c r="MNO17" s="163"/>
      <c r="MNP17" s="163"/>
      <c r="MNQ17" s="163"/>
      <c r="MNR17" s="163"/>
      <c r="MNS17" s="163"/>
      <c r="MNT17" s="163"/>
      <c r="MNU17" s="163"/>
      <c r="MNV17" s="163"/>
      <c r="MNW17" s="163"/>
      <c r="MNX17" s="163"/>
      <c r="MNY17" s="163"/>
      <c r="MNZ17" s="163"/>
      <c r="MOA17" s="163"/>
      <c r="MOB17" s="163"/>
      <c r="MOC17" s="163"/>
      <c r="MOD17" s="163"/>
      <c r="MOE17" s="163"/>
      <c r="MOF17" s="163"/>
      <c r="MOG17" s="163"/>
      <c r="MOH17" s="163"/>
      <c r="MOI17" s="163"/>
      <c r="MOJ17" s="163"/>
      <c r="MOK17" s="163"/>
      <c r="MOL17" s="163"/>
      <c r="MOM17" s="163"/>
      <c r="MON17" s="163"/>
      <c r="MOO17" s="163"/>
      <c r="MOP17" s="163"/>
      <c r="MOQ17" s="163"/>
      <c r="MOR17" s="163"/>
      <c r="MOS17" s="163"/>
      <c r="MOT17" s="163"/>
      <c r="MOU17" s="163"/>
      <c r="MOV17" s="163"/>
      <c r="MOW17" s="163"/>
      <c r="MOX17" s="163"/>
      <c r="MOY17" s="163"/>
      <c r="MOZ17" s="163"/>
      <c r="MPA17" s="163"/>
      <c r="MPB17" s="163"/>
      <c r="MPC17" s="163"/>
      <c r="MPD17" s="163"/>
      <c r="MPE17" s="163"/>
      <c r="MPF17" s="163"/>
      <c r="MPG17" s="163"/>
      <c r="MPH17" s="163"/>
      <c r="MPI17" s="163"/>
      <c r="MPJ17" s="163"/>
      <c r="MPK17" s="163"/>
      <c r="MPL17" s="163"/>
      <c r="MPM17" s="163"/>
      <c r="MPN17" s="163"/>
      <c r="MPO17" s="163"/>
      <c r="MPP17" s="163"/>
      <c r="MPQ17" s="163"/>
      <c r="MPR17" s="163"/>
      <c r="MPS17" s="163"/>
      <c r="MPT17" s="163"/>
      <c r="MPU17" s="163"/>
      <c r="MPV17" s="163"/>
      <c r="MPW17" s="163"/>
      <c r="MPX17" s="163"/>
      <c r="MPY17" s="163"/>
      <c r="MPZ17" s="163"/>
      <c r="MQA17" s="163"/>
      <c r="MQB17" s="163"/>
      <c r="MQC17" s="163"/>
      <c r="MQD17" s="163"/>
      <c r="MQE17" s="163"/>
      <c r="MQF17" s="163"/>
      <c r="MQG17" s="163"/>
      <c r="MQH17" s="163"/>
      <c r="MQI17" s="163"/>
      <c r="MQJ17" s="163"/>
      <c r="MQK17" s="163"/>
      <c r="MQL17" s="163"/>
      <c r="MQM17" s="163"/>
      <c r="MQN17" s="163"/>
      <c r="MQO17" s="163"/>
      <c r="MQP17" s="163"/>
      <c r="MQQ17" s="163"/>
      <c r="MQR17" s="163"/>
      <c r="MQS17" s="163"/>
      <c r="MQT17" s="163"/>
      <c r="MQU17" s="163"/>
      <c r="MQV17" s="163"/>
      <c r="MQW17" s="163"/>
      <c r="MQX17" s="163"/>
      <c r="MQY17" s="163"/>
      <c r="MQZ17" s="163"/>
      <c r="MRA17" s="163"/>
      <c r="MRB17" s="163"/>
      <c r="MRC17" s="163"/>
      <c r="MRD17" s="163"/>
      <c r="MRE17" s="163"/>
      <c r="MRF17" s="163"/>
      <c r="MRG17" s="163"/>
      <c r="MRH17" s="163"/>
      <c r="MRI17" s="163"/>
      <c r="MRJ17" s="163"/>
      <c r="MRK17" s="163"/>
      <c r="MRL17" s="163"/>
      <c r="MRM17" s="163"/>
      <c r="MRN17" s="163"/>
      <c r="MRO17" s="163"/>
      <c r="MRP17" s="163"/>
      <c r="MRQ17" s="163"/>
      <c r="MRR17" s="163"/>
      <c r="MRS17" s="163"/>
      <c r="MRT17" s="163"/>
      <c r="MRU17" s="163"/>
      <c r="MRV17" s="163"/>
      <c r="MRW17" s="163"/>
      <c r="MRX17" s="163"/>
      <c r="MRY17" s="163"/>
      <c r="MRZ17" s="163"/>
      <c r="MSA17" s="163"/>
      <c r="MSB17" s="163"/>
      <c r="MSC17" s="163"/>
      <c r="MSD17" s="163"/>
      <c r="MSE17" s="163"/>
      <c r="MSF17" s="163"/>
      <c r="MSG17" s="163"/>
      <c r="MSH17" s="163"/>
      <c r="MSI17" s="163"/>
      <c r="MSJ17" s="163"/>
      <c r="MSK17" s="163"/>
      <c r="MSL17" s="163"/>
      <c r="MSM17" s="163"/>
      <c r="MSN17" s="163"/>
      <c r="MSO17" s="163"/>
      <c r="MSP17" s="163"/>
      <c r="MSQ17" s="163"/>
      <c r="MSR17" s="163"/>
      <c r="MSS17" s="163"/>
      <c r="MST17" s="163"/>
      <c r="MSU17" s="163"/>
      <c r="MSV17" s="163"/>
      <c r="MSW17" s="163"/>
      <c r="MSX17" s="163"/>
      <c r="MSY17" s="163"/>
      <c r="MSZ17" s="163"/>
      <c r="MTA17" s="163"/>
      <c r="MTB17" s="163"/>
      <c r="MTC17" s="163"/>
      <c r="MTD17" s="163"/>
      <c r="MTE17" s="163"/>
      <c r="MTF17" s="163"/>
      <c r="MTG17" s="163"/>
      <c r="MTH17" s="163"/>
      <c r="MTI17" s="163"/>
      <c r="MTJ17" s="163"/>
      <c r="MTK17" s="163"/>
      <c r="MTL17" s="163"/>
      <c r="MTM17" s="163"/>
      <c r="MTN17" s="163"/>
      <c r="MTO17" s="163"/>
      <c r="MTP17" s="163"/>
      <c r="MTQ17" s="163"/>
      <c r="MTR17" s="163"/>
      <c r="MTS17" s="163"/>
      <c r="MTT17" s="163"/>
      <c r="MTU17" s="163"/>
      <c r="MTV17" s="163"/>
      <c r="MTW17" s="163"/>
      <c r="MTX17" s="163"/>
      <c r="MTY17" s="163"/>
      <c r="MTZ17" s="163"/>
      <c r="MUA17" s="163"/>
      <c r="MUB17" s="163"/>
      <c r="MUC17" s="163"/>
      <c r="MUD17" s="163"/>
      <c r="MUE17" s="163"/>
      <c r="MUF17" s="163"/>
      <c r="MUG17" s="163"/>
      <c r="MUH17" s="163"/>
      <c r="MUI17" s="163"/>
      <c r="MUJ17" s="163"/>
      <c r="MUK17" s="163"/>
      <c r="MUL17" s="163"/>
      <c r="MUM17" s="163"/>
      <c r="MUN17" s="163"/>
      <c r="MUO17" s="163"/>
      <c r="MUP17" s="163"/>
      <c r="MUQ17" s="163"/>
      <c r="MUR17" s="163"/>
      <c r="MUS17" s="163"/>
      <c r="MUT17" s="163"/>
      <c r="MUU17" s="163"/>
      <c r="MUV17" s="163"/>
      <c r="MUW17" s="163"/>
      <c r="MUX17" s="163"/>
      <c r="MUY17" s="163"/>
      <c r="MUZ17" s="163"/>
      <c r="MVA17" s="163"/>
      <c r="MVB17" s="163"/>
      <c r="MVC17" s="163"/>
      <c r="MVD17" s="163"/>
      <c r="MVE17" s="163"/>
      <c r="MVF17" s="163"/>
      <c r="MVG17" s="163"/>
      <c r="MVH17" s="163"/>
      <c r="MVI17" s="163"/>
      <c r="MVJ17" s="163"/>
      <c r="MVK17" s="163"/>
      <c r="MVL17" s="163"/>
      <c r="MVM17" s="163"/>
      <c r="MVN17" s="163"/>
      <c r="MVO17" s="163"/>
      <c r="MVP17" s="163"/>
      <c r="MVQ17" s="163"/>
      <c r="MVR17" s="163"/>
      <c r="MVS17" s="163"/>
      <c r="MVT17" s="163"/>
      <c r="MVU17" s="163"/>
      <c r="MVV17" s="163"/>
      <c r="MVW17" s="163"/>
      <c r="MVX17" s="163"/>
      <c r="MVY17" s="163"/>
      <c r="MVZ17" s="163"/>
      <c r="MWA17" s="163"/>
      <c r="MWB17" s="163"/>
      <c r="MWC17" s="163"/>
      <c r="MWD17" s="163"/>
      <c r="MWE17" s="163"/>
      <c r="MWF17" s="163"/>
      <c r="MWG17" s="163"/>
      <c r="MWH17" s="163"/>
      <c r="MWI17" s="163"/>
      <c r="MWJ17" s="163"/>
      <c r="MWK17" s="163"/>
      <c r="MWL17" s="163"/>
      <c r="MWM17" s="163"/>
      <c r="MWN17" s="163"/>
      <c r="MWO17" s="163"/>
      <c r="MWP17" s="163"/>
      <c r="MWQ17" s="163"/>
      <c r="MWR17" s="163"/>
      <c r="MWS17" s="163"/>
      <c r="MWT17" s="163"/>
      <c r="MWU17" s="163"/>
      <c r="MWV17" s="163"/>
      <c r="MWW17" s="163"/>
      <c r="MWX17" s="163"/>
      <c r="MWY17" s="163"/>
      <c r="MWZ17" s="163"/>
      <c r="MXA17" s="163"/>
      <c r="MXB17" s="163"/>
      <c r="MXC17" s="163"/>
      <c r="MXD17" s="163"/>
      <c r="MXE17" s="163"/>
      <c r="MXF17" s="163"/>
      <c r="MXG17" s="163"/>
      <c r="MXH17" s="163"/>
      <c r="MXI17" s="163"/>
      <c r="MXJ17" s="163"/>
      <c r="MXK17" s="163"/>
      <c r="MXL17" s="163"/>
      <c r="MXM17" s="163"/>
      <c r="MXN17" s="163"/>
      <c r="MXO17" s="163"/>
      <c r="MXP17" s="163"/>
      <c r="MXQ17" s="163"/>
      <c r="MXR17" s="163"/>
      <c r="MXS17" s="163"/>
      <c r="MXT17" s="163"/>
      <c r="MXU17" s="163"/>
      <c r="MXV17" s="163"/>
      <c r="MXW17" s="163"/>
      <c r="MXX17" s="163"/>
      <c r="MXY17" s="163"/>
      <c r="MXZ17" s="163"/>
      <c r="MYA17" s="163"/>
      <c r="MYB17" s="163"/>
      <c r="MYC17" s="163"/>
      <c r="MYD17" s="163"/>
      <c r="MYE17" s="163"/>
      <c r="MYF17" s="163"/>
      <c r="MYG17" s="163"/>
      <c r="MYH17" s="163"/>
      <c r="MYI17" s="163"/>
      <c r="MYJ17" s="163"/>
      <c r="MYK17" s="163"/>
      <c r="MYL17" s="163"/>
      <c r="MYM17" s="163"/>
      <c r="MYN17" s="163"/>
      <c r="MYO17" s="163"/>
      <c r="MYP17" s="163"/>
      <c r="MYQ17" s="163"/>
      <c r="MYR17" s="163"/>
      <c r="MYS17" s="163"/>
      <c r="MYT17" s="163"/>
      <c r="MYU17" s="163"/>
      <c r="MYV17" s="163"/>
      <c r="MYW17" s="163"/>
      <c r="MYX17" s="163"/>
      <c r="MYY17" s="163"/>
      <c r="MYZ17" s="163"/>
      <c r="MZA17" s="163"/>
      <c r="MZB17" s="163"/>
      <c r="MZC17" s="163"/>
      <c r="MZD17" s="163"/>
      <c r="MZE17" s="163"/>
      <c r="MZF17" s="163"/>
      <c r="MZG17" s="163"/>
      <c r="MZH17" s="163"/>
      <c r="MZI17" s="163"/>
      <c r="MZJ17" s="163"/>
      <c r="MZK17" s="163"/>
      <c r="MZL17" s="163"/>
      <c r="MZM17" s="163"/>
      <c r="MZN17" s="163"/>
      <c r="MZO17" s="163"/>
      <c r="MZP17" s="163"/>
      <c r="MZQ17" s="163"/>
      <c r="MZR17" s="163"/>
      <c r="MZS17" s="163"/>
      <c r="MZT17" s="163"/>
      <c r="MZU17" s="163"/>
      <c r="MZV17" s="163"/>
      <c r="MZW17" s="163"/>
      <c r="MZX17" s="163"/>
      <c r="MZY17" s="163"/>
      <c r="MZZ17" s="163"/>
      <c r="NAA17" s="163"/>
      <c r="NAB17" s="163"/>
      <c r="NAC17" s="163"/>
      <c r="NAD17" s="163"/>
      <c r="NAE17" s="163"/>
      <c r="NAF17" s="163"/>
      <c r="NAG17" s="163"/>
      <c r="NAH17" s="163"/>
      <c r="NAI17" s="163"/>
      <c r="NAJ17" s="163"/>
      <c r="NAK17" s="163"/>
      <c r="NAL17" s="163"/>
      <c r="NAM17" s="163"/>
      <c r="NAN17" s="163"/>
      <c r="NAO17" s="163"/>
      <c r="NAP17" s="163"/>
      <c r="NAQ17" s="163"/>
      <c r="NAR17" s="163"/>
      <c r="NAS17" s="163"/>
      <c r="NAT17" s="163"/>
      <c r="NAU17" s="163"/>
      <c r="NAV17" s="163"/>
      <c r="NAW17" s="163"/>
      <c r="NAX17" s="163"/>
      <c r="NAY17" s="163"/>
      <c r="NAZ17" s="163"/>
      <c r="NBA17" s="163"/>
      <c r="NBB17" s="163"/>
      <c r="NBC17" s="163"/>
      <c r="NBD17" s="163"/>
      <c r="NBE17" s="163"/>
      <c r="NBF17" s="163"/>
      <c r="NBG17" s="163"/>
      <c r="NBH17" s="163"/>
      <c r="NBI17" s="163"/>
      <c r="NBJ17" s="163"/>
      <c r="NBK17" s="163"/>
      <c r="NBL17" s="163"/>
      <c r="NBM17" s="163"/>
      <c r="NBN17" s="163"/>
      <c r="NBO17" s="163"/>
      <c r="NBP17" s="163"/>
      <c r="NBQ17" s="163"/>
      <c r="NBR17" s="163"/>
      <c r="NBS17" s="163"/>
      <c r="NBT17" s="163"/>
      <c r="NBU17" s="163"/>
      <c r="NBV17" s="163"/>
      <c r="NBW17" s="163"/>
      <c r="NBX17" s="163"/>
      <c r="NBY17" s="163"/>
      <c r="NBZ17" s="163"/>
      <c r="NCA17" s="163"/>
      <c r="NCB17" s="163"/>
      <c r="NCC17" s="163"/>
      <c r="NCD17" s="163"/>
      <c r="NCE17" s="163"/>
      <c r="NCF17" s="163"/>
      <c r="NCG17" s="163"/>
      <c r="NCH17" s="163"/>
      <c r="NCI17" s="163"/>
      <c r="NCJ17" s="163"/>
      <c r="NCK17" s="163"/>
      <c r="NCL17" s="163"/>
      <c r="NCM17" s="163"/>
      <c r="NCN17" s="163"/>
      <c r="NCO17" s="163"/>
      <c r="NCP17" s="163"/>
      <c r="NCQ17" s="163"/>
      <c r="NCR17" s="163"/>
      <c r="NCS17" s="163"/>
      <c r="NCT17" s="163"/>
      <c r="NCU17" s="163"/>
      <c r="NCV17" s="163"/>
      <c r="NCW17" s="163"/>
      <c r="NCX17" s="163"/>
      <c r="NCY17" s="163"/>
      <c r="NCZ17" s="163"/>
      <c r="NDA17" s="163"/>
      <c r="NDB17" s="163"/>
      <c r="NDC17" s="163"/>
      <c r="NDD17" s="163"/>
      <c r="NDE17" s="163"/>
      <c r="NDF17" s="163"/>
      <c r="NDG17" s="163"/>
      <c r="NDH17" s="163"/>
      <c r="NDI17" s="163"/>
      <c r="NDJ17" s="163"/>
      <c r="NDK17" s="163"/>
      <c r="NDL17" s="163"/>
      <c r="NDM17" s="163"/>
      <c r="NDN17" s="163"/>
      <c r="NDO17" s="163"/>
      <c r="NDP17" s="163"/>
      <c r="NDQ17" s="163"/>
      <c r="NDR17" s="163"/>
      <c r="NDS17" s="163"/>
      <c r="NDT17" s="163"/>
      <c r="NDU17" s="163"/>
      <c r="NDV17" s="163"/>
      <c r="NDW17" s="163"/>
      <c r="NDX17" s="163"/>
      <c r="NDY17" s="163"/>
      <c r="NDZ17" s="163"/>
      <c r="NEA17" s="163"/>
      <c r="NEB17" s="163"/>
      <c r="NEC17" s="163"/>
      <c r="NED17" s="163"/>
      <c r="NEE17" s="163"/>
      <c r="NEF17" s="163"/>
      <c r="NEG17" s="163"/>
      <c r="NEH17" s="163"/>
      <c r="NEI17" s="163"/>
      <c r="NEJ17" s="163"/>
      <c r="NEK17" s="163"/>
      <c r="NEL17" s="163"/>
      <c r="NEM17" s="163"/>
      <c r="NEN17" s="163"/>
      <c r="NEO17" s="163"/>
      <c r="NEP17" s="163"/>
      <c r="NEQ17" s="163"/>
      <c r="NER17" s="163"/>
      <c r="NES17" s="163"/>
      <c r="NET17" s="163"/>
      <c r="NEU17" s="163"/>
      <c r="NEV17" s="163"/>
      <c r="NEW17" s="163"/>
      <c r="NEX17" s="163"/>
      <c r="NEY17" s="163"/>
      <c r="NEZ17" s="163"/>
      <c r="NFA17" s="163"/>
      <c r="NFB17" s="163"/>
      <c r="NFC17" s="163"/>
      <c r="NFD17" s="163"/>
      <c r="NFE17" s="163"/>
      <c r="NFF17" s="163"/>
      <c r="NFG17" s="163"/>
      <c r="NFH17" s="163"/>
      <c r="NFI17" s="163"/>
      <c r="NFJ17" s="163"/>
      <c r="NFK17" s="163"/>
      <c r="NFL17" s="163"/>
      <c r="NFM17" s="163"/>
      <c r="NFN17" s="163"/>
      <c r="NFO17" s="163"/>
      <c r="NFP17" s="163"/>
      <c r="NFQ17" s="163"/>
      <c r="NFR17" s="163"/>
      <c r="NFS17" s="163"/>
      <c r="NFT17" s="163"/>
      <c r="NFU17" s="163"/>
      <c r="NFV17" s="163"/>
      <c r="NFW17" s="163"/>
      <c r="NFX17" s="163"/>
      <c r="NFY17" s="163"/>
      <c r="NFZ17" s="163"/>
      <c r="NGA17" s="163"/>
      <c r="NGB17" s="163"/>
      <c r="NGC17" s="163"/>
      <c r="NGD17" s="163"/>
      <c r="NGE17" s="163"/>
      <c r="NGF17" s="163"/>
      <c r="NGG17" s="163"/>
      <c r="NGH17" s="163"/>
      <c r="NGI17" s="163"/>
      <c r="NGJ17" s="163"/>
      <c r="NGK17" s="163"/>
      <c r="NGL17" s="163"/>
      <c r="NGM17" s="163"/>
      <c r="NGN17" s="163"/>
      <c r="NGO17" s="163"/>
      <c r="NGP17" s="163"/>
      <c r="NGQ17" s="163"/>
      <c r="NGR17" s="163"/>
      <c r="NGS17" s="163"/>
      <c r="NGT17" s="163"/>
      <c r="NGU17" s="163"/>
      <c r="NGV17" s="163"/>
      <c r="NGW17" s="163"/>
      <c r="NGX17" s="163"/>
      <c r="NGY17" s="163"/>
      <c r="NGZ17" s="163"/>
      <c r="NHA17" s="163"/>
      <c r="NHB17" s="163"/>
      <c r="NHC17" s="163"/>
      <c r="NHD17" s="163"/>
      <c r="NHE17" s="163"/>
      <c r="NHF17" s="163"/>
      <c r="NHG17" s="163"/>
      <c r="NHH17" s="163"/>
      <c r="NHI17" s="163"/>
      <c r="NHJ17" s="163"/>
      <c r="NHK17" s="163"/>
      <c r="NHL17" s="163"/>
      <c r="NHM17" s="163"/>
      <c r="NHN17" s="163"/>
      <c r="NHO17" s="163"/>
      <c r="NHP17" s="163"/>
      <c r="NHQ17" s="163"/>
      <c r="NHR17" s="163"/>
      <c r="NHS17" s="163"/>
      <c r="NHT17" s="163"/>
      <c r="NHU17" s="163"/>
      <c r="NHV17" s="163"/>
      <c r="NHW17" s="163"/>
      <c r="NHX17" s="163"/>
      <c r="NHY17" s="163"/>
      <c r="NHZ17" s="163"/>
      <c r="NIA17" s="163"/>
      <c r="NIB17" s="163"/>
      <c r="NIC17" s="163"/>
      <c r="NID17" s="163"/>
      <c r="NIE17" s="163"/>
      <c r="NIF17" s="163"/>
      <c r="NIG17" s="163"/>
      <c r="NIH17" s="163"/>
      <c r="NII17" s="163"/>
      <c r="NIJ17" s="163"/>
      <c r="NIK17" s="163"/>
      <c r="NIL17" s="163"/>
      <c r="NIM17" s="163"/>
      <c r="NIN17" s="163"/>
      <c r="NIO17" s="163"/>
      <c r="NIP17" s="163"/>
      <c r="NIQ17" s="163"/>
      <c r="NIR17" s="163"/>
      <c r="NIS17" s="163"/>
      <c r="NIT17" s="163"/>
      <c r="NIU17" s="163"/>
      <c r="NIV17" s="163"/>
      <c r="NIW17" s="163"/>
      <c r="NIX17" s="163"/>
      <c r="NIY17" s="163"/>
      <c r="NIZ17" s="163"/>
      <c r="NJA17" s="163"/>
      <c r="NJB17" s="163"/>
      <c r="NJC17" s="163"/>
      <c r="NJD17" s="163"/>
      <c r="NJE17" s="163"/>
      <c r="NJF17" s="163"/>
      <c r="NJG17" s="163"/>
      <c r="NJH17" s="163"/>
      <c r="NJI17" s="163"/>
      <c r="NJJ17" s="163"/>
      <c r="NJK17" s="163"/>
      <c r="NJL17" s="163"/>
      <c r="NJM17" s="163"/>
      <c r="NJN17" s="163"/>
      <c r="NJO17" s="163"/>
      <c r="NJP17" s="163"/>
      <c r="NJQ17" s="163"/>
      <c r="NJR17" s="163"/>
      <c r="NJS17" s="163"/>
      <c r="NJT17" s="163"/>
      <c r="NJU17" s="163"/>
      <c r="NJV17" s="163"/>
      <c r="NJW17" s="163"/>
      <c r="NJX17" s="163"/>
      <c r="NJY17" s="163"/>
      <c r="NJZ17" s="163"/>
      <c r="NKA17" s="163"/>
      <c r="NKB17" s="163"/>
      <c r="NKC17" s="163"/>
      <c r="NKD17" s="163"/>
      <c r="NKE17" s="163"/>
      <c r="NKF17" s="163"/>
      <c r="NKG17" s="163"/>
      <c r="NKH17" s="163"/>
      <c r="NKI17" s="163"/>
      <c r="NKJ17" s="163"/>
      <c r="NKK17" s="163"/>
      <c r="NKL17" s="163"/>
      <c r="NKM17" s="163"/>
      <c r="NKN17" s="163"/>
      <c r="NKO17" s="163"/>
      <c r="NKP17" s="163"/>
      <c r="NKQ17" s="163"/>
      <c r="NKR17" s="163"/>
      <c r="NKS17" s="163"/>
      <c r="NKT17" s="163"/>
      <c r="NKU17" s="163"/>
      <c r="NKV17" s="163"/>
      <c r="NKW17" s="163"/>
      <c r="NKX17" s="163"/>
      <c r="NKY17" s="163"/>
      <c r="NKZ17" s="163"/>
      <c r="NLA17" s="163"/>
      <c r="NLB17" s="163"/>
      <c r="NLC17" s="163"/>
      <c r="NLD17" s="163"/>
      <c r="NLE17" s="163"/>
      <c r="NLF17" s="163"/>
      <c r="NLG17" s="163"/>
      <c r="NLH17" s="163"/>
      <c r="NLI17" s="163"/>
      <c r="NLJ17" s="163"/>
      <c r="NLK17" s="163"/>
      <c r="NLL17" s="163"/>
      <c r="NLM17" s="163"/>
      <c r="NLN17" s="163"/>
      <c r="NLO17" s="163"/>
      <c r="NLP17" s="163"/>
      <c r="NLQ17" s="163"/>
      <c r="NLR17" s="163"/>
      <c r="NLS17" s="163"/>
      <c r="NLT17" s="163"/>
      <c r="NLU17" s="163"/>
      <c r="NLV17" s="163"/>
      <c r="NLW17" s="163"/>
      <c r="NLX17" s="163"/>
      <c r="NLY17" s="163"/>
      <c r="NLZ17" s="163"/>
      <c r="NMA17" s="163"/>
      <c r="NMB17" s="163"/>
      <c r="NMC17" s="163"/>
      <c r="NMD17" s="163"/>
      <c r="NME17" s="163"/>
      <c r="NMF17" s="163"/>
      <c r="NMG17" s="163"/>
      <c r="NMH17" s="163"/>
      <c r="NMI17" s="163"/>
      <c r="NMJ17" s="163"/>
      <c r="NMK17" s="163"/>
      <c r="NML17" s="163"/>
      <c r="NMM17" s="163"/>
      <c r="NMN17" s="163"/>
      <c r="NMO17" s="163"/>
      <c r="NMP17" s="163"/>
      <c r="NMQ17" s="163"/>
      <c r="NMR17" s="163"/>
      <c r="NMS17" s="163"/>
      <c r="NMT17" s="163"/>
      <c r="NMU17" s="163"/>
      <c r="NMV17" s="163"/>
      <c r="NMW17" s="163"/>
      <c r="NMX17" s="163"/>
      <c r="NMY17" s="163"/>
      <c r="NMZ17" s="163"/>
      <c r="NNA17" s="163"/>
      <c r="NNB17" s="163"/>
      <c r="NNC17" s="163"/>
      <c r="NND17" s="163"/>
      <c r="NNE17" s="163"/>
      <c r="NNF17" s="163"/>
      <c r="NNG17" s="163"/>
      <c r="NNH17" s="163"/>
      <c r="NNI17" s="163"/>
      <c r="NNJ17" s="163"/>
      <c r="NNK17" s="163"/>
      <c r="NNL17" s="163"/>
      <c r="NNM17" s="163"/>
      <c r="NNN17" s="163"/>
      <c r="NNO17" s="163"/>
      <c r="NNP17" s="163"/>
      <c r="NNQ17" s="163"/>
      <c r="NNR17" s="163"/>
      <c r="NNS17" s="163"/>
      <c r="NNT17" s="163"/>
      <c r="NNU17" s="163"/>
      <c r="NNV17" s="163"/>
      <c r="NNW17" s="163"/>
      <c r="NNX17" s="163"/>
      <c r="NNY17" s="163"/>
      <c r="NNZ17" s="163"/>
      <c r="NOA17" s="163"/>
      <c r="NOB17" s="163"/>
      <c r="NOC17" s="163"/>
      <c r="NOD17" s="163"/>
      <c r="NOE17" s="163"/>
      <c r="NOF17" s="163"/>
      <c r="NOG17" s="163"/>
      <c r="NOH17" s="163"/>
      <c r="NOI17" s="163"/>
      <c r="NOJ17" s="163"/>
      <c r="NOK17" s="163"/>
      <c r="NOL17" s="163"/>
      <c r="NOM17" s="163"/>
      <c r="NON17" s="163"/>
      <c r="NOO17" s="163"/>
      <c r="NOP17" s="163"/>
      <c r="NOQ17" s="163"/>
      <c r="NOR17" s="163"/>
      <c r="NOS17" s="163"/>
      <c r="NOT17" s="163"/>
      <c r="NOU17" s="163"/>
      <c r="NOV17" s="163"/>
      <c r="NOW17" s="163"/>
      <c r="NOX17" s="163"/>
      <c r="NOY17" s="163"/>
      <c r="NOZ17" s="163"/>
      <c r="NPA17" s="163"/>
      <c r="NPB17" s="163"/>
      <c r="NPC17" s="163"/>
      <c r="NPD17" s="163"/>
      <c r="NPE17" s="163"/>
      <c r="NPF17" s="163"/>
      <c r="NPG17" s="163"/>
      <c r="NPH17" s="163"/>
      <c r="NPI17" s="163"/>
      <c r="NPJ17" s="163"/>
      <c r="NPK17" s="163"/>
      <c r="NPL17" s="163"/>
      <c r="NPM17" s="163"/>
      <c r="NPN17" s="163"/>
      <c r="NPO17" s="163"/>
      <c r="NPP17" s="163"/>
      <c r="NPQ17" s="163"/>
      <c r="NPR17" s="163"/>
      <c r="NPS17" s="163"/>
      <c r="NPT17" s="163"/>
      <c r="NPU17" s="163"/>
      <c r="NPV17" s="163"/>
      <c r="NPW17" s="163"/>
      <c r="NPX17" s="163"/>
      <c r="NPY17" s="163"/>
      <c r="NPZ17" s="163"/>
      <c r="NQA17" s="163"/>
      <c r="NQB17" s="163"/>
      <c r="NQC17" s="163"/>
      <c r="NQD17" s="163"/>
      <c r="NQE17" s="163"/>
      <c r="NQF17" s="163"/>
      <c r="NQG17" s="163"/>
      <c r="NQH17" s="163"/>
      <c r="NQI17" s="163"/>
      <c r="NQJ17" s="163"/>
      <c r="NQK17" s="163"/>
      <c r="NQL17" s="163"/>
      <c r="NQM17" s="163"/>
      <c r="NQN17" s="163"/>
      <c r="NQO17" s="163"/>
      <c r="NQP17" s="163"/>
      <c r="NQQ17" s="163"/>
      <c r="NQR17" s="163"/>
      <c r="NQS17" s="163"/>
      <c r="NQT17" s="163"/>
      <c r="NQU17" s="163"/>
      <c r="NQV17" s="163"/>
      <c r="NQW17" s="163"/>
      <c r="NQX17" s="163"/>
      <c r="NQY17" s="163"/>
      <c r="NQZ17" s="163"/>
      <c r="NRA17" s="163"/>
      <c r="NRB17" s="163"/>
      <c r="NRC17" s="163"/>
      <c r="NRD17" s="163"/>
      <c r="NRE17" s="163"/>
      <c r="NRF17" s="163"/>
      <c r="NRG17" s="163"/>
      <c r="NRH17" s="163"/>
      <c r="NRI17" s="163"/>
      <c r="NRJ17" s="163"/>
      <c r="NRK17" s="163"/>
      <c r="NRL17" s="163"/>
      <c r="NRM17" s="163"/>
      <c r="NRN17" s="163"/>
      <c r="NRO17" s="163"/>
      <c r="NRP17" s="163"/>
      <c r="NRQ17" s="163"/>
      <c r="NRR17" s="163"/>
      <c r="NRS17" s="163"/>
      <c r="NRT17" s="163"/>
      <c r="NRU17" s="163"/>
      <c r="NRV17" s="163"/>
      <c r="NRW17" s="163"/>
      <c r="NRX17" s="163"/>
      <c r="NRY17" s="163"/>
      <c r="NRZ17" s="163"/>
      <c r="NSA17" s="163"/>
      <c r="NSB17" s="163"/>
      <c r="NSC17" s="163"/>
      <c r="NSD17" s="163"/>
      <c r="NSE17" s="163"/>
      <c r="NSF17" s="163"/>
      <c r="NSG17" s="163"/>
      <c r="NSH17" s="163"/>
      <c r="NSI17" s="163"/>
      <c r="NSJ17" s="163"/>
      <c r="NSK17" s="163"/>
      <c r="NSL17" s="163"/>
      <c r="NSM17" s="163"/>
      <c r="NSN17" s="163"/>
      <c r="NSO17" s="163"/>
      <c r="NSP17" s="163"/>
      <c r="NSQ17" s="163"/>
      <c r="NSR17" s="163"/>
      <c r="NSS17" s="163"/>
      <c r="NST17" s="163"/>
      <c r="NSU17" s="163"/>
      <c r="NSV17" s="163"/>
      <c r="NSW17" s="163"/>
      <c r="NSX17" s="163"/>
      <c r="NSY17" s="163"/>
      <c r="NSZ17" s="163"/>
      <c r="NTA17" s="163"/>
      <c r="NTB17" s="163"/>
      <c r="NTC17" s="163"/>
      <c r="NTD17" s="163"/>
      <c r="NTE17" s="163"/>
      <c r="NTF17" s="163"/>
      <c r="NTG17" s="163"/>
      <c r="NTH17" s="163"/>
      <c r="NTI17" s="163"/>
      <c r="NTJ17" s="163"/>
      <c r="NTK17" s="163"/>
      <c r="NTL17" s="163"/>
      <c r="NTM17" s="163"/>
      <c r="NTN17" s="163"/>
      <c r="NTO17" s="163"/>
      <c r="NTP17" s="163"/>
      <c r="NTQ17" s="163"/>
      <c r="NTR17" s="163"/>
      <c r="NTS17" s="163"/>
      <c r="NTT17" s="163"/>
      <c r="NTU17" s="163"/>
      <c r="NTV17" s="163"/>
      <c r="NTW17" s="163"/>
      <c r="NTX17" s="163"/>
      <c r="NTY17" s="163"/>
      <c r="NTZ17" s="163"/>
      <c r="NUA17" s="163"/>
      <c r="NUB17" s="163"/>
      <c r="NUC17" s="163"/>
      <c r="NUD17" s="163"/>
      <c r="NUE17" s="163"/>
      <c r="NUF17" s="163"/>
      <c r="NUG17" s="163"/>
      <c r="NUH17" s="163"/>
      <c r="NUI17" s="163"/>
      <c r="NUJ17" s="163"/>
      <c r="NUK17" s="163"/>
      <c r="NUL17" s="163"/>
      <c r="NUM17" s="163"/>
      <c r="NUN17" s="163"/>
      <c r="NUO17" s="163"/>
      <c r="NUP17" s="163"/>
      <c r="NUQ17" s="163"/>
      <c r="NUR17" s="163"/>
      <c r="NUS17" s="163"/>
      <c r="NUT17" s="163"/>
      <c r="NUU17" s="163"/>
      <c r="NUV17" s="163"/>
      <c r="NUW17" s="163"/>
      <c r="NUX17" s="163"/>
      <c r="NUY17" s="163"/>
      <c r="NUZ17" s="163"/>
      <c r="NVA17" s="163"/>
      <c r="NVB17" s="163"/>
      <c r="NVC17" s="163"/>
      <c r="NVD17" s="163"/>
      <c r="NVE17" s="163"/>
      <c r="NVF17" s="163"/>
      <c r="NVG17" s="163"/>
      <c r="NVH17" s="163"/>
      <c r="NVI17" s="163"/>
      <c r="NVJ17" s="163"/>
      <c r="NVK17" s="163"/>
      <c r="NVL17" s="163"/>
      <c r="NVM17" s="163"/>
      <c r="NVN17" s="163"/>
      <c r="NVO17" s="163"/>
      <c r="NVP17" s="163"/>
      <c r="NVQ17" s="163"/>
      <c r="NVR17" s="163"/>
      <c r="NVS17" s="163"/>
      <c r="NVT17" s="163"/>
      <c r="NVU17" s="163"/>
      <c r="NVV17" s="163"/>
      <c r="NVW17" s="163"/>
      <c r="NVX17" s="163"/>
      <c r="NVY17" s="163"/>
      <c r="NVZ17" s="163"/>
      <c r="NWA17" s="163"/>
      <c r="NWB17" s="163"/>
      <c r="NWC17" s="163"/>
      <c r="NWD17" s="163"/>
      <c r="NWE17" s="163"/>
      <c r="NWF17" s="163"/>
      <c r="NWG17" s="163"/>
      <c r="NWH17" s="163"/>
      <c r="NWI17" s="163"/>
      <c r="NWJ17" s="163"/>
      <c r="NWK17" s="163"/>
      <c r="NWL17" s="163"/>
      <c r="NWM17" s="163"/>
      <c r="NWN17" s="163"/>
      <c r="NWO17" s="163"/>
      <c r="NWP17" s="163"/>
      <c r="NWQ17" s="163"/>
      <c r="NWR17" s="163"/>
      <c r="NWS17" s="163"/>
      <c r="NWT17" s="163"/>
      <c r="NWU17" s="163"/>
      <c r="NWV17" s="163"/>
      <c r="NWW17" s="163"/>
      <c r="NWX17" s="163"/>
      <c r="NWY17" s="163"/>
      <c r="NWZ17" s="163"/>
      <c r="NXA17" s="163"/>
      <c r="NXB17" s="163"/>
      <c r="NXC17" s="163"/>
      <c r="NXD17" s="163"/>
      <c r="NXE17" s="163"/>
      <c r="NXF17" s="163"/>
      <c r="NXG17" s="163"/>
      <c r="NXH17" s="163"/>
      <c r="NXI17" s="163"/>
      <c r="NXJ17" s="163"/>
      <c r="NXK17" s="163"/>
      <c r="NXL17" s="163"/>
      <c r="NXM17" s="163"/>
      <c r="NXN17" s="163"/>
      <c r="NXO17" s="163"/>
      <c r="NXP17" s="163"/>
      <c r="NXQ17" s="163"/>
      <c r="NXR17" s="163"/>
      <c r="NXS17" s="163"/>
      <c r="NXT17" s="163"/>
      <c r="NXU17" s="163"/>
      <c r="NXV17" s="163"/>
      <c r="NXW17" s="163"/>
      <c r="NXX17" s="163"/>
      <c r="NXY17" s="163"/>
      <c r="NXZ17" s="163"/>
      <c r="NYA17" s="163"/>
      <c r="NYB17" s="163"/>
      <c r="NYC17" s="163"/>
      <c r="NYD17" s="163"/>
      <c r="NYE17" s="163"/>
      <c r="NYF17" s="163"/>
      <c r="NYG17" s="163"/>
      <c r="NYH17" s="163"/>
      <c r="NYI17" s="163"/>
      <c r="NYJ17" s="163"/>
      <c r="NYK17" s="163"/>
      <c r="NYL17" s="163"/>
      <c r="NYM17" s="163"/>
      <c r="NYN17" s="163"/>
      <c r="NYO17" s="163"/>
      <c r="NYP17" s="163"/>
      <c r="NYQ17" s="163"/>
      <c r="NYR17" s="163"/>
      <c r="NYS17" s="163"/>
      <c r="NYT17" s="163"/>
      <c r="NYU17" s="163"/>
      <c r="NYV17" s="163"/>
      <c r="NYW17" s="163"/>
      <c r="NYX17" s="163"/>
      <c r="NYY17" s="163"/>
      <c r="NYZ17" s="163"/>
      <c r="NZA17" s="163"/>
      <c r="NZB17" s="163"/>
      <c r="NZC17" s="163"/>
      <c r="NZD17" s="163"/>
      <c r="NZE17" s="163"/>
      <c r="NZF17" s="163"/>
      <c r="NZG17" s="163"/>
      <c r="NZH17" s="163"/>
      <c r="NZI17" s="163"/>
      <c r="NZJ17" s="163"/>
      <c r="NZK17" s="163"/>
      <c r="NZL17" s="163"/>
      <c r="NZM17" s="163"/>
      <c r="NZN17" s="163"/>
      <c r="NZO17" s="163"/>
      <c r="NZP17" s="163"/>
      <c r="NZQ17" s="163"/>
      <c r="NZR17" s="163"/>
      <c r="NZS17" s="163"/>
      <c r="NZT17" s="163"/>
      <c r="NZU17" s="163"/>
      <c r="NZV17" s="163"/>
      <c r="NZW17" s="163"/>
      <c r="NZX17" s="163"/>
      <c r="NZY17" s="163"/>
      <c r="NZZ17" s="163"/>
      <c r="OAA17" s="163"/>
      <c r="OAB17" s="163"/>
      <c r="OAC17" s="163"/>
      <c r="OAD17" s="163"/>
      <c r="OAE17" s="163"/>
      <c r="OAF17" s="163"/>
      <c r="OAG17" s="163"/>
      <c r="OAH17" s="163"/>
      <c r="OAI17" s="163"/>
      <c r="OAJ17" s="163"/>
      <c r="OAK17" s="163"/>
      <c r="OAL17" s="163"/>
      <c r="OAM17" s="163"/>
      <c r="OAN17" s="163"/>
      <c r="OAO17" s="163"/>
      <c r="OAP17" s="163"/>
      <c r="OAQ17" s="163"/>
      <c r="OAR17" s="163"/>
      <c r="OAS17" s="163"/>
      <c r="OAT17" s="163"/>
      <c r="OAU17" s="163"/>
      <c r="OAV17" s="163"/>
      <c r="OAW17" s="163"/>
      <c r="OAX17" s="163"/>
      <c r="OAY17" s="163"/>
      <c r="OAZ17" s="163"/>
      <c r="OBA17" s="163"/>
      <c r="OBB17" s="163"/>
      <c r="OBC17" s="163"/>
      <c r="OBD17" s="163"/>
      <c r="OBE17" s="163"/>
      <c r="OBF17" s="163"/>
      <c r="OBG17" s="163"/>
      <c r="OBH17" s="163"/>
      <c r="OBI17" s="163"/>
      <c r="OBJ17" s="163"/>
      <c r="OBK17" s="163"/>
      <c r="OBL17" s="163"/>
      <c r="OBM17" s="163"/>
      <c r="OBN17" s="163"/>
      <c r="OBO17" s="163"/>
      <c r="OBP17" s="163"/>
      <c r="OBQ17" s="163"/>
      <c r="OBR17" s="163"/>
      <c r="OBS17" s="163"/>
      <c r="OBT17" s="163"/>
      <c r="OBU17" s="163"/>
      <c r="OBV17" s="163"/>
      <c r="OBW17" s="163"/>
      <c r="OBX17" s="163"/>
      <c r="OBY17" s="163"/>
      <c r="OBZ17" s="163"/>
      <c r="OCA17" s="163"/>
      <c r="OCB17" s="163"/>
      <c r="OCC17" s="163"/>
      <c r="OCD17" s="163"/>
      <c r="OCE17" s="163"/>
      <c r="OCF17" s="163"/>
      <c r="OCG17" s="163"/>
      <c r="OCH17" s="163"/>
      <c r="OCI17" s="163"/>
      <c r="OCJ17" s="163"/>
      <c r="OCK17" s="163"/>
      <c r="OCL17" s="163"/>
      <c r="OCM17" s="163"/>
      <c r="OCN17" s="163"/>
      <c r="OCO17" s="163"/>
      <c r="OCP17" s="163"/>
      <c r="OCQ17" s="163"/>
      <c r="OCR17" s="163"/>
      <c r="OCS17" s="163"/>
      <c r="OCT17" s="163"/>
      <c r="OCU17" s="163"/>
      <c r="OCV17" s="163"/>
      <c r="OCW17" s="163"/>
      <c r="OCX17" s="163"/>
      <c r="OCY17" s="163"/>
      <c r="OCZ17" s="163"/>
      <c r="ODA17" s="163"/>
      <c r="ODB17" s="163"/>
      <c r="ODC17" s="163"/>
      <c r="ODD17" s="163"/>
      <c r="ODE17" s="163"/>
      <c r="ODF17" s="163"/>
      <c r="ODG17" s="163"/>
      <c r="ODH17" s="163"/>
      <c r="ODI17" s="163"/>
      <c r="ODJ17" s="163"/>
      <c r="ODK17" s="163"/>
      <c r="ODL17" s="163"/>
      <c r="ODM17" s="163"/>
      <c r="ODN17" s="163"/>
      <c r="ODO17" s="163"/>
      <c r="ODP17" s="163"/>
      <c r="ODQ17" s="163"/>
      <c r="ODR17" s="163"/>
      <c r="ODS17" s="163"/>
      <c r="ODT17" s="163"/>
      <c r="ODU17" s="163"/>
      <c r="ODV17" s="163"/>
      <c r="ODW17" s="163"/>
      <c r="ODX17" s="163"/>
      <c r="ODY17" s="163"/>
      <c r="ODZ17" s="163"/>
      <c r="OEA17" s="163"/>
      <c r="OEB17" s="163"/>
      <c r="OEC17" s="163"/>
      <c r="OED17" s="163"/>
      <c r="OEE17" s="163"/>
      <c r="OEF17" s="163"/>
      <c r="OEG17" s="163"/>
      <c r="OEH17" s="163"/>
      <c r="OEI17" s="163"/>
      <c r="OEJ17" s="163"/>
      <c r="OEK17" s="163"/>
      <c r="OEL17" s="163"/>
      <c r="OEM17" s="163"/>
      <c r="OEN17" s="163"/>
      <c r="OEO17" s="163"/>
      <c r="OEP17" s="163"/>
      <c r="OEQ17" s="163"/>
      <c r="OER17" s="163"/>
      <c r="OES17" s="163"/>
      <c r="OET17" s="163"/>
      <c r="OEU17" s="163"/>
      <c r="OEV17" s="163"/>
      <c r="OEW17" s="163"/>
      <c r="OEX17" s="163"/>
      <c r="OEY17" s="163"/>
      <c r="OEZ17" s="163"/>
      <c r="OFA17" s="163"/>
      <c r="OFB17" s="163"/>
      <c r="OFC17" s="163"/>
      <c r="OFD17" s="163"/>
      <c r="OFE17" s="163"/>
      <c r="OFF17" s="163"/>
      <c r="OFG17" s="163"/>
      <c r="OFH17" s="163"/>
      <c r="OFI17" s="163"/>
      <c r="OFJ17" s="163"/>
      <c r="OFK17" s="163"/>
      <c r="OFL17" s="163"/>
      <c r="OFM17" s="163"/>
      <c r="OFN17" s="163"/>
      <c r="OFO17" s="163"/>
      <c r="OFP17" s="163"/>
      <c r="OFQ17" s="163"/>
      <c r="OFR17" s="163"/>
      <c r="OFS17" s="163"/>
      <c r="OFT17" s="163"/>
      <c r="OFU17" s="163"/>
      <c r="OFV17" s="163"/>
      <c r="OFW17" s="163"/>
      <c r="OFX17" s="163"/>
      <c r="OFY17" s="163"/>
      <c r="OFZ17" s="163"/>
      <c r="OGA17" s="163"/>
      <c r="OGB17" s="163"/>
      <c r="OGC17" s="163"/>
      <c r="OGD17" s="163"/>
      <c r="OGE17" s="163"/>
      <c r="OGF17" s="163"/>
      <c r="OGG17" s="163"/>
      <c r="OGH17" s="163"/>
      <c r="OGI17" s="163"/>
      <c r="OGJ17" s="163"/>
      <c r="OGK17" s="163"/>
      <c r="OGL17" s="163"/>
      <c r="OGM17" s="163"/>
      <c r="OGN17" s="163"/>
      <c r="OGO17" s="163"/>
      <c r="OGP17" s="163"/>
      <c r="OGQ17" s="163"/>
      <c r="OGR17" s="163"/>
      <c r="OGS17" s="163"/>
      <c r="OGT17" s="163"/>
      <c r="OGU17" s="163"/>
      <c r="OGV17" s="163"/>
      <c r="OGW17" s="163"/>
      <c r="OGX17" s="163"/>
      <c r="OGY17" s="163"/>
      <c r="OGZ17" s="163"/>
      <c r="OHA17" s="163"/>
      <c r="OHB17" s="163"/>
      <c r="OHC17" s="163"/>
      <c r="OHD17" s="163"/>
      <c r="OHE17" s="163"/>
      <c r="OHF17" s="163"/>
      <c r="OHG17" s="163"/>
      <c r="OHH17" s="163"/>
      <c r="OHI17" s="163"/>
      <c r="OHJ17" s="163"/>
      <c r="OHK17" s="163"/>
      <c r="OHL17" s="163"/>
      <c r="OHM17" s="163"/>
      <c r="OHN17" s="163"/>
      <c r="OHO17" s="163"/>
      <c r="OHP17" s="163"/>
      <c r="OHQ17" s="163"/>
      <c r="OHR17" s="163"/>
      <c r="OHS17" s="163"/>
      <c r="OHT17" s="163"/>
      <c r="OHU17" s="163"/>
      <c r="OHV17" s="163"/>
      <c r="OHW17" s="163"/>
      <c r="OHX17" s="163"/>
      <c r="OHY17" s="163"/>
      <c r="OHZ17" s="163"/>
      <c r="OIA17" s="163"/>
      <c r="OIB17" s="163"/>
      <c r="OIC17" s="163"/>
      <c r="OID17" s="163"/>
      <c r="OIE17" s="163"/>
      <c r="OIF17" s="163"/>
      <c r="OIG17" s="163"/>
      <c r="OIH17" s="163"/>
      <c r="OII17" s="163"/>
      <c r="OIJ17" s="163"/>
      <c r="OIK17" s="163"/>
      <c r="OIL17" s="163"/>
      <c r="OIM17" s="163"/>
      <c r="OIN17" s="163"/>
      <c r="OIO17" s="163"/>
      <c r="OIP17" s="163"/>
      <c r="OIQ17" s="163"/>
      <c r="OIR17" s="163"/>
      <c r="OIS17" s="163"/>
      <c r="OIT17" s="163"/>
      <c r="OIU17" s="163"/>
      <c r="OIV17" s="163"/>
      <c r="OIW17" s="163"/>
      <c r="OIX17" s="163"/>
      <c r="OIY17" s="163"/>
      <c r="OIZ17" s="163"/>
      <c r="OJA17" s="163"/>
      <c r="OJB17" s="163"/>
      <c r="OJC17" s="163"/>
      <c r="OJD17" s="163"/>
      <c r="OJE17" s="163"/>
      <c r="OJF17" s="163"/>
      <c r="OJG17" s="163"/>
      <c r="OJH17" s="163"/>
      <c r="OJI17" s="163"/>
      <c r="OJJ17" s="163"/>
      <c r="OJK17" s="163"/>
      <c r="OJL17" s="163"/>
      <c r="OJM17" s="163"/>
      <c r="OJN17" s="163"/>
      <c r="OJO17" s="163"/>
      <c r="OJP17" s="163"/>
      <c r="OJQ17" s="163"/>
      <c r="OJR17" s="163"/>
      <c r="OJS17" s="163"/>
      <c r="OJT17" s="163"/>
      <c r="OJU17" s="163"/>
      <c r="OJV17" s="163"/>
      <c r="OJW17" s="163"/>
      <c r="OJX17" s="163"/>
      <c r="OJY17" s="163"/>
      <c r="OJZ17" s="163"/>
      <c r="OKA17" s="163"/>
      <c r="OKB17" s="163"/>
      <c r="OKC17" s="163"/>
      <c r="OKD17" s="163"/>
      <c r="OKE17" s="163"/>
      <c r="OKF17" s="163"/>
      <c r="OKG17" s="163"/>
      <c r="OKH17" s="163"/>
      <c r="OKI17" s="163"/>
      <c r="OKJ17" s="163"/>
      <c r="OKK17" s="163"/>
      <c r="OKL17" s="163"/>
      <c r="OKM17" s="163"/>
      <c r="OKN17" s="163"/>
      <c r="OKO17" s="163"/>
      <c r="OKP17" s="163"/>
      <c r="OKQ17" s="163"/>
      <c r="OKR17" s="163"/>
      <c r="OKS17" s="163"/>
      <c r="OKT17" s="163"/>
      <c r="OKU17" s="163"/>
      <c r="OKV17" s="163"/>
      <c r="OKW17" s="163"/>
      <c r="OKX17" s="163"/>
      <c r="OKY17" s="163"/>
      <c r="OKZ17" s="163"/>
      <c r="OLA17" s="163"/>
      <c r="OLB17" s="163"/>
      <c r="OLC17" s="163"/>
      <c r="OLD17" s="163"/>
      <c r="OLE17" s="163"/>
      <c r="OLF17" s="163"/>
      <c r="OLG17" s="163"/>
      <c r="OLH17" s="163"/>
      <c r="OLI17" s="163"/>
      <c r="OLJ17" s="163"/>
      <c r="OLK17" s="163"/>
      <c r="OLL17" s="163"/>
      <c r="OLM17" s="163"/>
      <c r="OLN17" s="163"/>
      <c r="OLO17" s="163"/>
      <c r="OLP17" s="163"/>
      <c r="OLQ17" s="163"/>
      <c r="OLR17" s="163"/>
      <c r="OLS17" s="163"/>
      <c r="OLT17" s="163"/>
      <c r="OLU17" s="163"/>
      <c r="OLV17" s="163"/>
      <c r="OLW17" s="163"/>
      <c r="OLX17" s="163"/>
      <c r="OLY17" s="163"/>
      <c r="OLZ17" s="163"/>
      <c r="OMA17" s="163"/>
      <c r="OMB17" s="163"/>
      <c r="OMC17" s="163"/>
      <c r="OMD17" s="163"/>
      <c r="OME17" s="163"/>
      <c r="OMF17" s="163"/>
      <c r="OMG17" s="163"/>
      <c r="OMH17" s="163"/>
      <c r="OMI17" s="163"/>
      <c r="OMJ17" s="163"/>
      <c r="OMK17" s="163"/>
      <c r="OML17" s="163"/>
      <c r="OMM17" s="163"/>
      <c r="OMN17" s="163"/>
      <c r="OMO17" s="163"/>
      <c r="OMP17" s="163"/>
      <c r="OMQ17" s="163"/>
      <c r="OMR17" s="163"/>
      <c r="OMS17" s="163"/>
      <c r="OMT17" s="163"/>
      <c r="OMU17" s="163"/>
      <c r="OMV17" s="163"/>
      <c r="OMW17" s="163"/>
      <c r="OMX17" s="163"/>
      <c r="OMY17" s="163"/>
      <c r="OMZ17" s="163"/>
      <c r="ONA17" s="163"/>
      <c r="ONB17" s="163"/>
      <c r="ONC17" s="163"/>
      <c r="OND17" s="163"/>
      <c r="ONE17" s="163"/>
      <c r="ONF17" s="163"/>
      <c r="ONG17" s="163"/>
      <c r="ONH17" s="163"/>
      <c r="ONI17" s="163"/>
      <c r="ONJ17" s="163"/>
      <c r="ONK17" s="163"/>
      <c r="ONL17" s="163"/>
      <c r="ONM17" s="163"/>
      <c r="ONN17" s="163"/>
      <c r="ONO17" s="163"/>
      <c r="ONP17" s="163"/>
      <c r="ONQ17" s="163"/>
      <c r="ONR17" s="163"/>
      <c r="ONS17" s="163"/>
      <c r="ONT17" s="163"/>
      <c r="ONU17" s="163"/>
      <c r="ONV17" s="163"/>
      <c r="ONW17" s="163"/>
      <c r="ONX17" s="163"/>
      <c r="ONY17" s="163"/>
      <c r="ONZ17" s="163"/>
      <c r="OOA17" s="163"/>
      <c r="OOB17" s="163"/>
      <c r="OOC17" s="163"/>
      <c r="OOD17" s="163"/>
      <c r="OOE17" s="163"/>
      <c r="OOF17" s="163"/>
      <c r="OOG17" s="163"/>
      <c r="OOH17" s="163"/>
      <c r="OOI17" s="163"/>
      <c r="OOJ17" s="163"/>
      <c r="OOK17" s="163"/>
      <c r="OOL17" s="163"/>
      <c r="OOM17" s="163"/>
      <c r="OON17" s="163"/>
      <c r="OOO17" s="163"/>
      <c r="OOP17" s="163"/>
      <c r="OOQ17" s="163"/>
      <c r="OOR17" s="163"/>
      <c r="OOS17" s="163"/>
      <c r="OOT17" s="163"/>
      <c r="OOU17" s="163"/>
      <c r="OOV17" s="163"/>
      <c r="OOW17" s="163"/>
      <c r="OOX17" s="163"/>
      <c r="OOY17" s="163"/>
      <c r="OOZ17" s="163"/>
      <c r="OPA17" s="163"/>
      <c r="OPB17" s="163"/>
      <c r="OPC17" s="163"/>
      <c r="OPD17" s="163"/>
      <c r="OPE17" s="163"/>
      <c r="OPF17" s="163"/>
      <c r="OPG17" s="163"/>
      <c r="OPH17" s="163"/>
      <c r="OPI17" s="163"/>
      <c r="OPJ17" s="163"/>
      <c r="OPK17" s="163"/>
      <c r="OPL17" s="163"/>
      <c r="OPM17" s="163"/>
      <c r="OPN17" s="163"/>
      <c r="OPO17" s="163"/>
      <c r="OPP17" s="163"/>
      <c r="OPQ17" s="163"/>
      <c r="OPR17" s="163"/>
      <c r="OPS17" s="163"/>
      <c r="OPT17" s="163"/>
      <c r="OPU17" s="163"/>
      <c r="OPV17" s="163"/>
      <c r="OPW17" s="163"/>
      <c r="OPX17" s="163"/>
      <c r="OPY17" s="163"/>
      <c r="OPZ17" s="163"/>
      <c r="OQA17" s="163"/>
      <c r="OQB17" s="163"/>
      <c r="OQC17" s="163"/>
      <c r="OQD17" s="163"/>
      <c r="OQE17" s="163"/>
      <c r="OQF17" s="163"/>
      <c r="OQG17" s="163"/>
      <c r="OQH17" s="163"/>
      <c r="OQI17" s="163"/>
      <c r="OQJ17" s="163"/>
      <c r="OQK17" s="163"/>
      <c r="OQL17" s="163"/>
      <c r="OQM17" s="163"/>
      <c r="OQN17" s="163"/>
      <c r="OQO17" s="163"/>
      <c r="OQP17" s="163"/>
      <c r="OQQ17" s="163"/>
      <c r="OQR17" s="163"/>
      <c r="OQS17" s="163"/>
      <c r="OQT17" s="163"/>
      <c r="OQU17" s="163"/>
      <c r="OQV17" s="163"/>
      <c r="OQW17" s="163"/>
      <c r="OQX17" s="163"/>
      <c r="OQY17" s="163"/>
      <c r="OQZ17" s="163"/>
      <c r="ORA17" s="163"/>
      <c r="ORB17" s="163"/>
      <c r="ORC17" s="163"/>
      <c r="ORD17" s="163"/>
      <c r="ORE17" s="163"/>
      <c r="ORF17" s="163"/>
      <c r="ORG17" s="163"/>
      <c r="ORH17" s="163"/>
      <c r="ORI17" s="163"/>
      <c r="ORJ17" s="163"/>
      <c r="ORK17" s="163"/>
      <c r="ORL17" s="163"/>
      <c r="ORM17" s="163"/>
      <c r="ORN17" s="163"/>
      <c r="ORO17" s="163"/>
      <c r="ORP17" s="163"/>
      <c r="ORQ17" s="163"/>
      <c r="ORR17" s="163"/>
      <c r="ORS17" s="163"/>
      <c r="ORT17" s="163"/>
      <c r="ORU17" s="163"/>
      <c r="ORV17" s="163"/>
      <c r="ORW17" s="163"/>
      <c r="ORX17" s="163"/>
      <c r="ORY17" s="163"/>
      <c r="ORZ17" s="163"/>
      <c r="OSA17" s="163"/>
      <c r="OSB17" s="163"/>
      <c r="OSC17" s="163"/>
      <c r="OSD17" s="163"/>
      <c r="OSE17" s="163"/>
      <c r="OSF17" s="163"/>
      <c r="OSG17" s="163"/>
      <c r="OSH17" s="163"/>
      <c r="OSI17" s="163"/>
      <c r="OSJ17" s="163"/>
      <c r="OSK17" s="163"/>
      <c r="OSL17" s="163"/>
      <c r="OSM17" s="163"/>
      <c r="OSN17" s="163"/>
      <c r="OSO17" s="163"/>
      <c r="OSP17" s="163"/>
      <c r="OSQ17" s="163"/>
      <c r="OSR17" s="163"/>
      <c r="OSS17" s="163"/>
      <c r="OST17" s="163"/>
      <c r="OSU17" s="163"/>
      <c r="OSV17" s="163"/>
      <c r="OSW17" s="163"/>
      <c r="OSX17" s="163"/>
      <c r="OSY17" s="163"/>
      <c r="OSZ17" s="163"/>
      <c r="OTA17" s="163"/>
      <c r="OTB17" s="163"/>
      <c r="OTC17" s="163"/>
      <c r="OTD17" s="163"/>
      <c r="OTE17" s="163"/>
      <c r="OTF17" s="163"/>
      <c r="OTG17" s="163"/>
      <c r="OTH17" s="163"/>
      <c r="OTI17" s="163"/>
      <c r="OTJ17" s="163"/>
      <c r="OTK17" s="163"/>
      <c r="OTL17" s="163"/>
      <c r="OTM17" s="163"/>
      <c r="OTN17" s="163"/>
      <c r="OTO17" s="163"/>
      <c r="OTP17" s="163"/>
      <c r="OTQ17" s="163"/>
      <c r="OTR17" s="163"/>
      <c r="OTS17" s="163"/>
      <c r="OTT17" s="163"/>
      <c r="OTU17" s="163"/>
      <c r="OTV17" s="163"/>
      <c r="OTW17" s="163"/>
      <c r="OTX17" s="163"/>
      <c r="OTY17" s="163"/>
      <c r="OTZ17" s="163"/>
      <c r="OUA17" s="163"/>
      <c r="OUB17" s="163"/>
      <c r="OUC17" s="163"/>
      <c r="OUD17" s="163"/>
      <c r="OUE17" s="163"/>
      <c r="OUF17" s="163"/>
      <c r="OUG17" s="163"/>
      <c r="OUH17" s="163"/>
      <c r="OUI17" s="163"/>
      <c r="OUJ17" s="163"/>
      <c r="OUK17" s="163"/>
      <c r="OUL17" s="163"/>
      <c r="OUM17" s="163"/>
      <c r="OUN17" s="163"/>
      <c r="OUO17" s="163"/>
      <c r="OUP17" s="163"/>
      <c r="OUQ17" s="163"/>
      <c r="OUR17" s="163"/>
      <c r="OUS17" s="163"/>
      <c r="OUT17" s="163"/>
      <c r="OUU17" s="163"/>
      <c r="OUV17" s="163"/>
      <c r="OUW17" s="163"/>
      <c r="OUX17" s="163"/>
      <c r="OUY17" s="163"/>
      <c r="OUZ17" s="163"/>
      <c r="OVA17" s="163"/>
      <c r="OVB17" s="163"/>
      <c r="OVC17" s="163"/>
      <c r="OVD17" s="163"/>
      <c r="OVE17" s="163"/>
      <c r="OVF17" s="163"/>
      <c r="OVG17" s="163"/>
      <c r="OVH17" s="163"/>
      <c r="OVI17" s="163"/>
      <c r="OVJ17" s="163"/>
      <c r="OVK17" s="163"/>
      <c r="OVL17" s="163"/>
      <c r="OVM17" s="163"/>
      <c r="OVN17" s="163"/>
      <c r="OVO17" s="163"/>
      <c r="OVP17" s="163"/>
      <c r="OVQ17" s="163"/>
      <c r="OVR17" s="163"/>
      <c r="OVS17" s="163"/>
      <c r="OVT17" s="163"/>
      <c r="OVU17" s="163"/>
      <c r="OVV17" s="163"/>
      <c r="OVW17" s="163"/>
      <c r="OVX17" s="163"/>
      <c r="OVY17" s="163"/>
      <c r="OVZ17" s="163"/>
      <c r="OWA17" s="163"/>
      <c r="OWB17" s="163"/>
      <c r="OWC17" s="163"/>
      <c r="OWD17" s="163"/>
      <c r="OWE17" s="163"/>
      <c r="OWF17" s="163"/>
      <c r="OWG17" s="163"/>
      <c r="OWH17" s="163"/>
      <c r="OWI17" s="163"/>
      <c r="OWJ17" s="163"/>
      <c r="OWK17" s="163"/>
      <c r="OWL17" s="163"/>
      <c r="OWM17" s="163"/>
      <c r="OWN17" s="163"/>
      <c r="OWO17" s="163"/>
      <c r="OWP17" s="163"/>
      <c r="OWQ17" s="163"/>
      <c r="OWR17" s="163"/>
      <c r="OWS17" s="163"/>
      <c r="OWT17" s="163"/>
      <c r="OWU17" s="163"/>
      <c r="OWV17" s="163"/>
      <c r="OWW17" s="163"/>
      <c r="OWX17" s="163"/>
      <c r="OWY17" s="163"/>
      <c r="OWZ17" s="163"/>
      <c r="OXA17" s="163"/>
      <c r="OXB17" s="163"/>
      <c r="OXC17" s="163"/>
      <c r="OXD17" s="163"/>
      <c r="OXE17" s="163"/>
      <c r="OXF17" s="163"/>
      <c r="OXG17" s="163"/>
      <c r="OXH17" s="163"/>
      <c r="OXI17" s="163"/>
      <c r="OXJ17" s="163"/>
      <c r="OXK17" s="163"/>
      <c r="OXL17" s="163"/>
      <c r="OXM17" s="163"/>
      <c r="OXN17" s="163"/>
      <c r="OXO17" s="163"/>
      <c r="OXP17" s="163"/>
      <c r="OXQ17" s="163"/>
      <c r="OXR17" s="163"/>
      <c r="OXS17" s="163"/>
      <c r="OXT17" s="163"/>
      <c r="OXU17" s="163"/>
      <c r="OXV17" s="163"/>
      <c r="OXW17" s="163"/>
      <c r="OXX17" s="163"/>
      <c r="OXY17" s="163"/>
      <c r="OXZ17" s="163"/>
      <c r="OYA17" s="163"/>
      <c r="OYB17" s="163"/>
      <c r="OYC17" s="163"/>
      <c r="OYD17" s="163"/>
      <c r="OYE17" s="163"/>
      <c r="OYF17" s="163"/>
      <c r="OYG17" s="163"/>
      <c r="OYH17" s="163"/>
      <c r="OYI17" s="163"/>
      <c r="OYJ17" s="163"/>
      <c r="OYK17" s="163"/>
      <c r="OYL17" s="163"/>
      <c r="OYM17" s="163"/>
      <c r="OYN17" s="163"/>
      <c r="OYO17" s="163"/>
      <c r="OYP17" s="163"/>
      <c r="OYQ17" s="163"/>
      <c r="OYR17" s="163"/>
      <c r="OYS17" s="163"/>
      <c r="OYT17" s="163"/>
      <c r="OYU17" s="163"/>
      <c r="OYV17" s="163"/>
      <c r="OYW17" s="163"/>
      <c r="OYX17" s="163"/>
      <c r="OYY17" s="163"/>
      <c r="OYZ17" s="163"/>
      <c r="OZA17" s="163"/>
      <c r="OZB17" s="163"/>
      <c r="OZC17" s="163"/>
      <c r="OZD17" s="163"/>
      <c r="OZE17" s="163"/>
      <c r="OZF17" s="163"/>
      <c r="OZG17" s="163"/>
      <c r="OZH17" s="163"/>
      <c r="OZI17" s="163"/>
      <c r="OZJ17" s="163"/>
      <c r="OZK17" s="163"/>
      <c r="OZL17" s="163"/>
      <c r="OZM17" s="163"/>
      <c r="OZN17" s="163"/>
      <c r="OZO17" s="163"/>
      <c r="OZP17" s="163"/>
      <c r="OZQ17" s="163"/>
      <c r="OZR17" s="163"/>
      <c r="OZS17" s="163"/>
      <c r="OZT17" s="163"/>
      <c r="OZU17" s="163"/>
      <c r="OZV17" s="163"/>
      <c r="OZW17" s="163"/>
      <c r="OZX17" s="163"/>
      <c r="OZY17" s="163"/>
      <c r="OZZ17" s="163"/>
      <c r="PAA17" s="163"/>
      <c r="PAB17" s="163"/>
      <c r="PAC17" s="163"/>
      <c r="PAD17" s="163"/>
      <c r="PAE17" s="163"/>
      <c r="PAF17" s="163"/>
      <c r="PAG17" s="163"/>
      <c r="PAH17" s="163"/>
      <c r="PAI17" s="163"/>
      <c r="PAJ17" s="163"/>
      <c r="PAK17" s="163"/>
      <c r="PAL17" s="163"/>
      <c r="PAM17" s="163"/>
      <c r="PAN17" s="163"/>
      <c r="PAO17" s="163"/>
      <c r="PAP17" s="163"/>
      <c r="PAQ17" s="163"/>
      <c r="PAR17" s="163"/>
      <c r="PAS17" s="163"/>
      <c r="PAT17" s="163"/>
      <c r="PAU17" s="163"/>
      <c r="PAV17" s="163"/>
      <c r="PAW17" s="163"/>
      <c r="PAX17" s="163"/>
      <c r="PAY17" s="163"/>
      <c r="PAZ17" s="163"/>
      <c r="PBA17" s="163"/>
      <c r="PBB17" s="163"/>
      <c r="PBC17" s="163"/>
      <c r="PBD17" s="163"/>
      <c r="PBE17" s="163"/>
      <c r="PBF17" s="163"/>
      <c r="PBG17" s="163"/>
      <c r="PBH17" s="163"/>
      <c r="PBI17" s="163"/>
      <c r="PBJ17" s="163"/>
      <c r="PBK17" s="163"/>
      <c r="PBL17" s="163"/>
      <c r="PBM17" s="163"/>
      <c r="PBN17" s="163"/>
      <c r="PBO17" s="163"/>
      <c r="PBP17" s="163"/>
      <c r="PBQ17" s="163"/>
      <c r="PBR17" s="163"/>
      <c r="PBS17" s="163"/>
      <c r="PBT17" s="163"/>
      <c r="PBU17" s="163"/>
      <c r="PBV17" s="163"/>
      <c r="PBW17" s="163"/>
      <c r="PBX17" s="163"/>
      <c r="PBY17" s="163"/>
      <c r="PBZ17" s="163"/>
      <c r="PCA17" s="163"/>
      <c r="PCB17" s="163"/>
      <c r="PCC17" s="163"/>
      <c r="PCD17" s="163"/>
      <c r="PCE17" s="163"/>
      <c r="PCF17" s="163"/>
      <c r="PCG17" s="163"/>
      <c r="PCH17" s="163"/>
      <c r="PCI17" s="163"/>
      <c r="PCJ17" s="163"/>
      <c r="PCK17" s="163"/>
      <c r="PCL17" s="163"/>
      <c r="PCM17" s="163"/>
      <c r="PCN17" s="163"/>
      <c r="PCO17" s="163"/>
      <c r="PCP17" s="163"/>
      <c r="PCQ17" s="163"/>
      <c r="PCR17" s="163"/>
      <c r="PCS17" s="163"/>
      <c r="PCT17" s="163"/>
      <c r="PCU17" s="163"/>
      <c r="PCV17" s="163"/>
      <c r="PCW17" s="163"/>
      <c r="PCX17" s="163"/>
      <c r="PCY17" s="163"/>
      <c r="PCZ17" s="163"/>
      <c r="PDA17" s="163"/>
      <c r="PDB17" s="163"/>
      <c r="PDC17" s="163"/>
      <c r="PDD17" s="163"/>
      <c r="PDE17" s="163"/>
      <c r="PDF17" s="163"/>
      <c r="PDG17" s="163"/>
      <c r="PDH17" s="163"/>
      <c r="PDI17" s="163"/>
      <c r="PDJ17" s="163"/>
      <c r="PDK17" s="163"/>
      <c r="PDL17" s="163"/>
      <c r="PDM17" s="163"/>
      <c r="PDN17" s="163"/>
      <c r="PDO17" s="163"/>
      <c r="PDP17" s="163"/>
      <c r="PDQ17" s="163"/>
      <c r="PDR17" s="163"/>
      <c r="PDS17" s="163"/>
      <c r="PDT17" s="163"/>
      <c r="PDU17" s="163"/>
      <c r="PDV17" s="163"/>
      <c r="PDW17" s="163"/>
      <c r="PDX17" s="163"/>
      <c r="PDY17" s="163"/>
      <c r="PDZ17" s="163"/>
      <c r="PEA17" s="163"/>
      <c r="PEB17" s="163"/>
      <c r="PEC17" s="163"/>
      <c r="PED17" s="163"/>
      <c r="PEE17" s="163"/>
      <c r="PEF17" s="163"/>
      <c r="PEG17" s="163"/>
      <c r="PEH17" s="163"/>
      <c r="PEI17" s="163"/>
      <c r="PEJ17" s="163"/>
      <c r="PEK17" s="163"/>
      <c r="PEL17" s="163"/>
      <c r="PEM17" s="163"/>
      <c r="PEN17" s="163"/>
      <c r="PEO17" s="163"/>
      <c r="PEP17" s="163"/>
      <c r="PEQ17" s="163"/>
      <c r="PER17" s="163"/>
      <c r="PES17" s="163"/>
      <c r="PET17" s="163"/>
      <c r="PEU17" s="163"/>
      <c r="PEV17" s="163"/>
      <c r="PEW17" s="163"/>
      <c r="PEX17" s="163"/>
      <c r="PEY17" s="163"/>
      <c r="PEZ17" s="163"/>
      <c r="PFA17" s="163"/>
      <c r="PFB17" s="163"/>
      <c r="PFC17" s="163"/>
      <c r="PFD17" s="163"/>
      <c r="PFE17" s="163"/>
      <c r="PFF17" s="163"/>
      <c r="PFG17" s="163"/>
      <c r="PFH17" s="163"/>
      <c r="PFI17" s="163"/>
      <c r="PFJ17" s="163"/>
      <c r="PFK17" s="163"/>
      <c r="PFL17" s="163"/>
      <c r="PFM17" s="163"/>
      <c r="PFN17" s="163"/>
      <c r="PFO17" s="163"/>
      <c r="PFP17" s="163"/>
      <c r="PFQ17" s="163"/>
      <c r="PFR17" s="163"/>
      <c r="PFS17" s="163"/>
      <c r="PFT17" s="163"/>
      <c r="PFU17" s="163"/>
      <c r="PFV17" s="163"/>
      <c r="PFW17" s="163"/>
      <c r="PFX17" s="163"/>
      <c r="PFY17" s="163"/>
      <c r="PFZ17" s="163"/>
      <c r="PGA17" s="163"/>
      <c r="PGB17" s="163"/>
      <c r="PGC17" s="163"/>
      <c r="PGD17" s="163"/>
      <c r="PGE17" s="163"/>
      <c r="PGF17" s="163"/>
      <c r="PGG17" s="163"/>
      <c r="PGH17" s="163"/>
      <c r="PGI17" s="163"/>
      <c r="PGJ17" s="163"/>
      <c r="PGK17" s="163"/>
      <c r="PGL17" s="163"/>
      <c r="PGM17" s="163"/>
      <c r="PGN17" s="163"/>
      <c r="PGO17" s="163"/>
      <c r="PGP17" s="163"/>
      <c r="PGQ17" s="163"/>
      <c r="PGR17" s="163"/>
      <c r="PGS17" s="163"/>
      <c r="PGT17" s="163"/>
      <c r="PGU17" s="163"/>
      <c r="PGV17" s="163"/>
      <c r="PGW17" s="163"/>
      <c r="PGX17" s="163"/>
      <c r="PGY17" s="163"/>
      <c r="PGZ17" s="163"/>
      <c r="PHA17" s="163"/>
      <c r="PHB17" s="163"/>
      <c r="PHC17" s="163"/>
      <c r="PHD17" s="163"/>
      <c r="PHE17" s="163"/>
      <c r="PHF17" s="163"/>
      <c r="PHG17" s="163"/>
      <c r="PHH17" s="163"/>
      <c r="PHI17" s="163"/>
      <c r="PHJ17" s="163"/>
      <c r="PHK17" s="163"/>
      <c r="PHL17" s="163"/>
      <c r="PHM17" s="163"/>
      <c r="PHN17" s="163"/>
      <c r="PHO17" s="163"/>
      <c r="PHP17" s="163"/>
      <c r="PHQ17" s="163"/>
      <c r="PHR17" s="163"/>
      <c r="PHS17" s="163"/>
      <c r="PHT17" s="163"/>
      <c r="PHU17" s="163"/>
      <c r="PHV17" s="163"/>
      <c r="PHW17" s="163"/>
      <c r="PHX17" s="163"/>
      <c r="PHY17" s="163"/>
      <c r="PHZ17" s="163"/>
      <c r="PIA17" s="163"/>
      <c r="PIB17" s="163"/>
      <c r="PIC17" s="163"/>
      <c r="PID17" s="163"/>
      <c r="PIE17" s="163"/>
      <c r="PIF17" s="163"/>
      <c r="PIG17" s="163"/>
      <c r="PIH17" s="163"/>
      <c r="PII17" s="163"/>
      <c r="PIJ17" s="163"/>
      <c r="PIK17" s="163"/>
      <c r="PIL17" s="163"/>
      <c r="PIM17" s="163"/>
      <c r="PIN17" s="163"/>
      <c r="PIO17" s="163"/>
      <c r="PIP17" s="163"/>
      <c r="PIQ17" s="163"/>
      <c r="PIR17" s="163"/>
      <c r="PIS17" s="163"/>
      <c r="PIT17" s="163"/>
      <c r="PIU17" s="163"/>
      <c r="PIV17" s="163"/>
      <c r="PIW17" s="163"/>
      <c r="PIX17" s="163"/>
      <c r="PIY17" s="163"/>
      <c r="PIZ17" s="163"/>
      <c r="PJA17" s="163"/>
      <c r="PJB17" s="163"/>
      <c r="PJC17" s="163"/>
      <c r="PJD17" s="163"/>
      <c r="PJE17" s="163"/>
      <c r="PJF17" s="163"/>
      <c r="PJG17" s="163"/>
      <c r="PJH17" s="163"/>
      <c r="PJI17" s="163"/>
      <c r="PJJ17" s="163"/>
      <c r="PJK17" s="163"/>
      <c r="PJL17" s="163"/>
      <c r="PJM17" s="163"/>
      <c r="PJN17" s="163"/>
      <c r="PJO17" s="163"/>
      <c r="PJP17" s="163"/>
      <c r="PJQ17" s="163"/>
      <c r="PJR17" s="163"/>
      <c r="PJS17" s="163"/>
      <c r="PJT17" s="163"/>
      <c r="PJU17" s="163"/>
      <c r="PJV17" s="163"/>
      <c r="PJW17" s="163"/>
      <c r="PJX17" s="163"/>
      <c r="PJY17" s="163"/>
      <c r="PJZ17" s="163"/>
      <c r="PKA17" s="163"/>
      <c r="PKB17" s="163"/>
      <c r="PKC17" s="163"/>
      <c r="PKD17" s="163"/>
      <c r="PKE17" s="163"/>
      <c r="PKF17" s="163"/>
      <c r="PKG17" s="163"/>
      <c r="PKH17" s="163"/>
      <c r="PKI17" s="163"/>
      <c r="PKJ17" s="163"/>
      <c r="PKK17" s="163"/>
      <c r="PKL17" s="163"/>
      <c r="PKM17" s="163"/>
      <c r="PKN17" s="163"/>
      <c r="PKO17" s="163"/>
      <c r="PKP17" s="163"/>
      <c r="PKQ17" s="163"/>
      <c r="PKR17" s="163"/>
      <c r="PKS17" s="163"/>
      <c r="PKT17" s="163"/>
      <c r="PKU17" s="163"/>
      <c r="PKV17" s="163"/>
      <c r="PKW17" s="163"/>
      <c r="PKX17" s="163"/>
      <c r="PKY17" s="163"/>
      <c r="PKZ17" s="163"/>
      <c r="PLA17" s="163"/>
      <c r="PLB17" s="163"/>
      <c r="PLC17" s="163"/>
      <c r="PLD17" s="163"/>
      <c r="PLE17" s="163"/>
      <c r="PLF17" s="163"/>
      <c r="PLG17" s="163"/>
      <c r="PLH17" s="163"/>
      <c r="PLI17" s="163"/>
      <c r="PLJ17" s="163"/>
      <c r="PLK17" s="163"/>
      <c r="PLL17" s="163"/>
      <c r="PLM17" s="163"/>
      <c r="PLN17" s="163"/>
      <c r="PLO17" s="163"/>
      <c r="PLP17" s="163"/>
      <c r="PLQ17" s="163"/>
      <c r="PLR17" s="163"/>
      <c r="PLS17" s="163"/>
      <c r="PLT17" s="163"/>
      <c r="PLU17" s="163"/>
      <c r="PLV17" s="163"/>
      <c r="PLW17" s="163"/>
      <c r="PLX17" s="163"/>
      <c r="PLY17" s="163"/>
      <c r="PLZ17" s="163"/>
      <c r="PMA17" s="163"/>
      <c r="PMB17" s="163"/>
      <c r="PMC17" s="163"/>
      <c r="PMD17" s="163"/>
      <c r="PME17" s="163"/>
      <c r="PMF17" s="163"/>
      <c r="PMG17" s="163"/>
      <c r="PMH17" s="163"/>
      <c r="PMI17" s="163"/>
      <c r="PMJ17" s="163"/>
      <c r="PMK17" s="163"/>
      <c r="PML17" s="163"/>
      <c r="PMM17" s="163"/>
      <c r="PMN17" s="163"/>
      <c r="PMO17" s="163"/>
      <c r="PMP17" s="163"/>
      <c r="PMQ17" s="163"/>
      <c r="PMR17" s="163"/>
      <c r="PMS17" s="163"/>
      <c r="PMT17" s="163"/>
      <c r="PMU17" s="163"/>
      <c r="PMV17" s="163"/>
      <c r="PMW17" s="163"/>
      <c r="PMX17" s="163"/>
      <c r="PMY17" s="163"/>
      <c r="PMZ17" s="163"/>
      <c r="PNA17" s="163"/>
      <c r="PNB17" s="163"/>
      <c r="PNC17" s="163"/>
      <c r="PND17" s="163"/>
      <c r="PNE17" s="163"/>
      <c r="PNF17" s="163"/>
      <c r="PNG17" s="163"/>
      <c r="PNH17" s="163"/>
      <c r="PNI17" s="163"/>
      <c r="PNJ17" s="163"/>
      <c r="PNK17" s="163"/>
      <c r="PNL17" s="163"/>
      <c r="PNM17" s="163"/>
      <c r="PNN17" s="163"/>
      <c r="PNO17" s="163"/>
      <c r="PNP17" s="163"/>
      <c r="PNQ17" s="163"/>
      <c r="PNR17" s="163"/>
      <c r="PNS17" s="163"/>
      <c r="PNT17" s="163"/>
      <c r="PNU17" s="163"/>
      <c r="PNV17" s="163"/>
      <c r="PNW17" s="163"/>
      <c r="PNX17" s="163"/>
      <c r="PNY17" s="163"/>
      <c r="PNZ17" s="163"/>
      <c r="POA17" s="163"/>
      <c r="POB17" s="163"/>
      <c r="POC17" s="163"/>
      <c r="POD17" s="163"/>
      <c r="POE17" s="163"/>
      <c r="POF17" s="163"/>
      <c r="POG17" s="163"/>
      <c r="POH17" s="163"/>
      <c r="POI17" s="163"/>
      <c r="POJ17" s="163"/>
      <c r="POK17" s="163"/>
      <c r="POL17" s="163"/>
      <c r="POM17" s="163"/>
      <c r="PON17" s="163"/>
      <c r="POO17" s="163"/>
      <c r="POP17" s="163"/>
      <c r="POQ17" s="163"/>
      <c r="POR17" s="163"/>
      <c r="POS17" s="163"/>
      <c r="POT17" s="163"/>
      <c r="POU17" s="163"/>
      <c r="POV17" s="163"/>
      <c r="POW17" s="163"/>
      <c r="POX17" s="163"/>
      <c r="POY17" s="163"/>
      <c r="POZ17" s="163"/>
      <c r="PPA17" s="163"/>
      <c r="PPB17" s="163"/>
      <c r="PPC17" s="163"/>
      <c r="PPD17" s="163"/>
      <c r="PPE17" s="163"/>
      <c r="PPF17" s="163"/>
      <c r="PPG17" s="163"/>
      <c r="PPH17" s="163"/>
      <c r="PPI17" s="163"/>
      <c r="PPJ17" s="163"/>
      <c r="PPK17" s="163"/>
      <c r="PPL17" s="163"/>
      <c r="PPM17" s="163"/>
      <c r="PPN17" s="163"/>
      <c r="PPO17" s="163"/>
      <c r="PPP17" s="163"/>
      <c r="PPQ17" s="163"/>
      <c r="PPR17" s="163"/>
      <c r="PPS17" s="163"/>
      <c r="PPT17" s="163"/>
      <c r="PPU17" s="163"/>
      <c r="PPV17" s="163"/>
      <c r="PPW17" s="163"/>
      <c r="PPX17" s="163"/>
      <c r="PPY17" s="163"/>
      <c r="PPZ17" s="163"/>
      <c r="PQA17" s="163"/>
      <c r="PQB17" s="163"/>
      <c r="PQC17" s="163"/>
      <c r="PQD17" s="163"/>
      <c r="PQE17" s="163"/>
      <c r="PQF17" s="163"/>
      <c r="PQG17" s="163"/>
      <c r="PQH17" s="163"/>
      <c r="PQI17" s="163"/>
      <c r="PQJ17" s="163"/>
      <c r="PQK17" s="163"/>
      <c r="PQL17" s="163"/>
      <c r="PQM17" s="163"/>
      <c r="PQN17" s="163"/>
      <c r="PQO17" s="163"/>
      <c r="PQP17" s="163"/>
      <c r="PQQ17" s="163"/>
      <c r="PQR17" s="163"/>
      <c r="PQS17" s="163"/>
      <c r="PQT17" s="163"/>
      <c r="PQU17" s="163"/>
      <c r="PQV17" s="163"/>
      <c r="PQW17" s="163"/>
      <c r="PQX17" s="163"/>
      <c r="PQY17" s="163"/>
      <c r="PQZ17" s="163"/>
      <c r="PRA17" s="163"/>
      <c r="PRB17" s="163"/>
      <c r="PRC17" s="163"/>
      <c r="PRD17" s="163"/>
      <c r="PRE17" s="163"/>
      <c r="PRF17" s="163"/>
      <c r="PRG17" s="163"/>
      <c r="PRH17" s="163"/>
      <c r="PRI17" s="163"/>
      <c r="PRJ17" s="163"/>
      <c r="PRK17" s="163"/>
      <c r="PRL17" s="163"/>
      <c r="PRM17" s="163"/>
      <c r="PRN17" s="163"/>
      <c r="PRO17" s="163"/>
      <c r="PRP17" s="163"/>
      <c r="PRQ17" s="163"/>
      <c r="PRR17" s="163"/>
      <c r="PRS17" s="163"/>
      <c r="PRT17" s="163"/>
      <c r="PRU17" s="163"/>
      <c r="PRV17" s="163"/>
      <c r="PRW17" s="163"/>
      <c r="PRX17" s="163"/>
      <c r="PRY17" s="163"/>
      <c r="PRZ17" s="163"/>
      <c r="PSA17" s="163"/>
      <c r="PSB17" s="163"/>
      <c r="PSC17" s="163"/>
      <c r="PSD17" s="163"/>
      <c r="PSE17" s="163"/>
      <c r="PSF17" s="163"/>
      <c r="PSG17" s="163"/>
      <c r="PSH17" s="163"/>
      <c r="PSI17" s="163"/>
      <c r="PSJ17" s="163"/>
      <c r="PSK17" s="163"/>
      <c r="PSL17" s="163"/>
      <c r="PSM17" s="163"/>
      <c r="PSN17" s="163"/>
      <c r="PSO17" s="163"/>
      <c r="PSP17" s="163"/>
      <c r="PSQ17" s="163"/>
      <c r="PSR17" s="163"/>
      <c r="PSS17" s="163"/>
      <c r="PST17" s="163"/>
      <c r="PSU17" s="163"/>
      <c r="PSV17" s="163"/>
      <c r="PSW17" s="163"/>
      <c r="PSX17" s="163"/>
      <c r="PSY17" s="163"/>
      <c r="PSZ17" s="163"/>
      <c r="PTA17" s="163"/>
      <c r="PTB17" s="163"/>
      <c r="PTC17" s="163"/>
      <c r="PTD17" s="163"/>
      <c r="PTE17" s="163"/>
      <c r="PTF17" s="163"/>
      <c r="PTG17" s="163"/>
      <c r="PTH17" s="163"/>
      <c r="PTI17" s="163"/>
      <c r="PTJ17" s="163"/>
      <c r="PTK17" s="163"/>
      <c r="PTL17" s="163"/>
      <c r="PTM17" s="163"/>
      <c r="PTN17" s="163"/>
      <c r="PTO17" s="163"/>
      <c r="PTP17" s="163"/>
      <c r="PTQ17" s="163"/>
      <c r="PTR17" s="163"/>
      <c r="PTS17" s="163"/>
      <c r="PTT17" s="163"/>
      <c r="PTU17" s="163"/>
      <c r="PTV17" s="163"/>
      <c r="PTW17" s="163"/>
      <c r="PTX17" s="163"/>
      <c r="PTY17" s="163"/>
      <c r="PTZ17" s="163"/>
      <c r="PUA17" s="163"/>
      <c r="PUB17" s="163"/>
      <c r="PUC17" s="163"/>
      <c r="PUD17" s="163"/>
      <c r="PUE17" s="163"/>
      <c r="PUF17" s="163"/>
      <c r="PUG17" s="163"/>
      <c r="PUH17" s="163"/>
      <c r="PUI17" s="163"/>
      <c r="PUJ17" s="163"/>
      <c r="PUK17" s="163"/>
      <c r="PUL17" s="163"/>
      <c r="PUM17" s="163"/>
      <c r="PUN17" s="163"/>
      <c r="PUO17" s="163"/>
      <c r="PUP17" s="163"/>
      <c r="PUQ17" s="163"/>
      <c r="PUR17" s="163"/>
      <c r="PUS17" s="163"/>
      <c r="PUT17" s="163"/>
      <c r="PUU17" s="163"/>
      <c r="PUV17" s="163"/>
      <c r="PUW17" s="163"/>
      <c r="PUX17" s="163"/>
      <c r="PUY17" s="163"/>
      <c r="PUZ17" s="163"/>
      <c r="PVA17" s="163"/>
      <c r="PVB17" s="163"/>
      <c r="PVC17" s="163"/>
      <c r="PVD17" s="163"/>
      <c r="PVE17" s="163"/>
      <c r="PVF17" s="163"/>
      <c r="PVG17" s="163"/>
      <c r="PVH17" s="163"/>
      <c r="PVI17" s="163"/>
      <c r="PVJ17" s="163"/>
      <c r="PVK17" s="163"/>
      <c r="PVL17" s="163"/>
      <c r="PVM17" s="163"/>
      <c r="PVN17" s="163"/>
      <c r="PVO17" s="163"/>
      <c r="PVP17" s="163"/>
      <c r="PVQ17" s="163"/>
      <c r="PVR17" s="163"/>
      <c r="PVS17" s="163"/>
      <c r="PVT17" s="163"/>
      <c r="PVU17" s="163"/>
      <c r="PVV17" s="163"/>
      <c r="PVW17" s="163"/>
      <c r="PVX17" s="163"/>
      <c r="PVY17" s="163"/>
      <c r="PVZ17" s="163"/>
      <c r="PWA17" s="163"/>
      <c r="PWB17" s="163"/>
      <c r="PWC17" s="163"/>
      <c r="PWD17" s="163"/>
      <c r="PWE17" s="163"/>
      <c r="PWF17" s="163"/>
      <c r="PWG17" s="163"/>
      <c r="PWH17" s="163"/>
      <c r="PWI17" s="163"/>
      <c r="PWJ17" s="163"/>
      <c r="PWK17" s="163"/>
      <c r="PWL17" s="163"/>
      <c r="PWM17" s="163"/>
      <c r="PWN17" s="163"/>
      <c r="PWO17" s="163"/>
      <c r="PWP17" s="163"/>
      <c r="PWQ17" s="163"/>
      <c r="PWR17" s="163"/>
      <c r="PWS17" s="163"/>
      <c r="PWT17" s="163"/>
      <c r="PWU17" s="163"/>
      <c r="PWV17" s="163"/>
      <c r="PWW17" s="163"/>
      <c r="PWX17" s="163"/>
      <c r="PWY17" s="163"/>
      <c r="PWZ17" s="163"/>
      <c r="PXA17" s="163"/>
      <c r="PXB17" s="163"/>
      <c r="PXC17" s="163"/>
      <c r="PXD17" s="163"/>
      <c r="PXE17" s="163"/>
      <c r="PXF17" s="163"/>
      <c r="PXG17" s="163"/>
      <c r="PXH17" s="163"/>
      <c r="PXI17" s="163"/>
      <c r="PXJ17" s="163"/>
      <c r="PXK17" s="163"/>
      <c r="PXL17" s="163"/>
      <c r="PXM17" s="163"/>
      <c r="PXN17" s="163"/>
      <c r="PXO17" s="163"/>
      <c r="PXP17" s="163"/>
      <c r="PXQ17" s="163"/>
      <c r="PXR17" s="163"/>
      <c r="PXS17" s="163"/>
      <c r="PXT17" s="163"/>
      <c r="PXU17" s="163"/>
      <c r="PXV17" s="163"/>
      <c r="PXW17" s="163"/>
      <c r="PXX17" s="163"/>
      <c r="PXY17" s="163"/>
      <c r="PXZ17" s="163"/>
      <c r="PYA17" s="163"/>
      <c r="PYB17" s="163"/>
      <c r="PYC17" s="163"/>
      <c r="PYD17" s="163"/>
      <c r="PYE17" s="163"/>
      <c r="PYF17" s="163"/>
      <c r="PYG17" s="163"/>
      <c r="PYH17" s="163"/>
      <c r="PYI17" s="163"/>
      <c r="PYJ17" s="163"/>
      <c r="PYK17" s="163"/>
      <c r="PYL17" s="163"/>
      <c r="PYM17" s="163"/>
      <c r="PYN17" s="163"/>
      <c r="PYO17" s="163"/>
      <c r="PYP17" s="163"/>
      <c r="PYQ17" s="163"/>
      <c r="PYR17" s="163"/>
      <c r="PYS17" s="163"/>
      <c r="PYT17" s="163"/>
      <c r="PYU17" s="163"/>
      <c r="PYV17" s="163"/>
      <c r="PYW17" s="163"/>
      <c r="PYX17" s="163"/>
      <c r="PYY17" s="163"/>
      <c r="PYZ17" s="163"/>
      <c r="PZA17" s="163"/>
      <c r="PZB17" s="163"/>
      <c r="PZC17" s="163"/>
      <c r="PZD17" s="163"/>
      <c r="PZE17" s="163"/>
      <c r="PZF17" s="163"/>
      <c r="PZG17" s="163"/>
      <c r="PZH17" s="163"/>
      <c r="PZI17" s="163"/>
      <c r="PZJ17" s="163"/>
      <c r="PZK17" s="163"/>
      <c r="PZL17" s="163"/>
      <c r="PZM17" s="163"/>
      <c r="PZN17" s="163"/>
      <c r="PZO17" s="163"/>
      <c r="PZP17" s="163"/>
      <c r="PZQ17" s="163"/>
      <c r="PZR17" s="163"/>
      <c r="PZS17" s="163"/>
      <c r="PZT17" s="163"/>
      <c r="PZU17" s="163"/>
      <c r="PZV17" s="163"/>
      <c r="PZW17" s="163"/>
      <c r="PZX17" s="163"/>
      <c r="PZY17" s="163"/>
      <c r="PZZ17" s="163"/>
      <c r="QAA17" s="163"/>
      <c r="QAB17" s="163"/>
      <c r="QAC17" s="163"/>
      <c r="QAD17" s="163"/>
      <c r="QAE17" s="163"/>
      <c r="QAF17" s="163"/>
      <c r="QAG17" s="163"/>
      <c r="QAH17" s="163"/>
      <c r="QAI17" s="163"/>
      <c r="QAJ17" s="163"/>
      <c r="QAK17" s="163"/>
      <c r="QAL17" s="163"/>
      <c r="QAM17" s="163"/>
      <c r="QAN17" s="163"/>
      <c r="QAO17" s="163"/>
      <c r="QAP17" s="163"/>
      <c r="QAQ17" s="163"/>
      <c r="QAR17" s="163"/>
      <c r="QAS17" s="163"/>
      <c r="QAT17" s="163"/>
      <c r="QAU17" s="163"/>
      <c r="QAV17" s="163"/>
      <c r="QAW17" s="163"/>
      <c r="QAX17" s="163"/>
      <c r="QAY17" s="163"/>
      <c r="QAZ17" s="163"/>
      <c r="QBA17" s="163"/>
      <c r="QBB17" s="163"/>
      <c r="QBC17" s="163"/>
      <c r="QBD17" s="163"/>
      <c r="QBE17" s="163"/>
      <c r="QBF17" s="163"/>
      <c r="QBG17" s="163"/>
      <c r="QBH17" s="163"/>
      <c r="QBI17" s="163"/>
      <c r="QBJ17" s="163"/>
      <c r="QBK17" s="163"/>
      <c r="QBL17" s="163"/>
      <c r="QBM17" s="163"/>
      <c r="QBN17" s="163"/>
      <c r="QBO17" s="163"/>
      <c r="QBP17" s="163"/>
      <c r="QBQ17" s="163"/>
      <c r="QBR17" s="163"/>
      <c r="QBS17" s="163"/>
      <c r="QBT17" s="163"/>
      <c r="QBU17" s="163"/>
      <c r="QBV17" s="163"/>
      <c r="QBW17" s="163"/>
      <c r="QBX17" s="163"/>
      <c r="QBY17" s="163"/>
      <c r="QBZ17" s="163"/>
      <c r="QCA17" s="163"/>
      <c r="QCB17" s="163"/>
      <c r="QCC17" s="163"/>
      <c r="QCD17" s="163"/>
      <c r="QCE17" s="163"/>
      <c r="QCF17" s="163"/>
      <c r="QCG17" s="163"/>
      <c r="QCH17" s="163"/>
      <c r="QCI17" s="163"/>
      <c r="QCJ17" s="163"/>
      <c r="QCK17" s="163"/>
      <c r="QCL17" s="163"/>
      <c r="QCM17" s="163"/>
      <c r="QCN17" s="163"/>
      <c r="QCO17" s="163"/>
      <c r="QCP17" s="163"/>
      <c r="QCQ17" s="163"/>
      <c r="QCR17" s="163"/>
      <c r="QCS17" s="163"/>
      <c r="QCT17" s="163"/>
      <c r="QCU17" s="163"/>
      <c r="QCV17" s="163"/>
      <c r="QCW17" s="163"/>
      <c r="QCX17" s="163"/>
      <c r="QCY17" s="163"/>
      <c r="QCZ17" s="163"/>
      <c r="QDA17" s="163"/>
      <c r="QDB17" s="163"/>
      <c r="QDC17" s="163"/>
      <c r="QDD17" s="163"/>
      <c r="QDE17" s="163"/>
      <c r="QDF17" s="163"/>
      <c r="QDG17" s="163"/>
      <c r="QDH17" s="163"/>
      <c r="QDI17" s="163"/>
      <c r="QDJ17" s="163"/>
      <c r="QDK17" s="163"/>
      <c r="QDL17" s="163"/>
      <c r="QDM17" s="163"/>
      <c r="QDN17" s="163"/>
      <c r="QDO17" s="163"/>
      <c r="QDP17" s="163"/>
      <c r="QDQ17" s="163"/>
      <c r="QDR17" s="163"/>
      <c r="QDS17" s="163"/>
      <c r="QDT17" s="163"/>
      <c r="QDU17" s="163"/>
      <c r="QDV17" s="163"/>
      <c r="QDW17" s="163"/>
      <c r="QDX17" s="163"/>
      <c r="QDY17" s="163"/>
      <c r="QDZ17" s="163"/>
      <c r="QEA17" s="163"/>
      <c r="QEB17" s="163"/>
      <c r="QEC17" s="163"/>
      <c r="QED17" s="163"/>
      <c r="QEE17" s="163"/>
      <c r="QEF17" s="163"/>
      <c r="QEG17" s="163"/>
      <c r="QEH17" s="163"/>
      <c r="QEI17" s="163"/>
      <c r="QEJ17" s="163"/>
      <c r="QEK17" s="163"/>
      <c r="QEL17" s="163"/>
      <c r="QEM17" s="163"/>
      <c r="QEN17" s="163"/>
      <c r="QEO17" s="163"/>
      <c r="QEP17" s="163"/>
      <c r="QEQ17" s="163"/>
      <c r="QER17" s="163"/>
      <c r="QES17" s="163"/>
      <c r="QET17" s="163"/>
      <c r="QEU17" s="163"/>
      <c r="QEV17" s="163"/>
      <c r="QEW17" s="163"/>
      <c r="QEX17" s="163"/>
      <c r="QEY17" s="163"/>
      <c r="QEZ17" s="163"/>
      <c r="QFA17" s="163"/>
      <c r="QFB17" s="163"/>
      <c r="QFC17" s="163"/>
      <c r="QFD17" s="163"/>
      <c r="QFE17" s="163"/>
      <c r="QFF17" s="163"/>
      <c r="QFG17" s="163"/>
      <c r="QFH17" s="163"/>
      <c r="QFI17" s="163"/>
      <c r="QFJ17" s="163"/>
      <c r="QFK17" s="163"/>
      <c r="QFL17" s="163"/>
      <c r="QFM17" s="163"/>
      <c r="QFN17" s="163"/>
      <c r="QFO17" s="163"/>
      <c r="QFP17" s="163"/>
      <c r="QFQ17" s="163"/>
      <c r="QFR17" s="163"/>
      <c r="QFS17" s="163"/>
      <c r="QFT17" s="163"/>
      <c r="QFU17" s="163"/>
      <c r="QFV17" s="163"/>
      <c r="QFW17" s="163"/>
      <c r="QFX17" s="163"/>
      <c r="QFY17" s="163"/>
      <c r="QFZ17" s="163"/>
      <c r="QGA17" s="163"/>
      <c r="QGB17" s="163"/>
      <c r="QGC17" s="163"/>
      <c r="QGD17" s="163"/>
      <c r="QGE17" s="163"/>
      <c r="QGF17" s="163"/>
      <c r="QGG17" s="163"/>
      <c r="QGH17" s="163"/>
      <c r="QGI17" s="163"/>
      <c r="QGJ17" s="163"/>
      <c r="QGK17" s="163"/>
      <c r="QGL17" s="163"/>
      <c r="QGM17" s="163"/>
      <c r="QGN17" s="163"/>
      <c r="QGO17" s="163"/>
      <c r="QGP17" s="163"/>
      <c r="QGQ17" s="163"/>
      <c r="QGR17" s="163"/>
      <c r="QGS17" s="163"/>
      <c r="QGT17" s="163"/>
      <c r="QGU17" s="163"/>
      <c r="QGV17" s="163"/>
      <c r="QGW17" s="163"/>
      <c r="QGX17" s="163"/>
      <c r="QGY17" s="163"/>
      <c r="QGZ17" s="163"/>
      <c r="QHA17" s="163"/>
      <c r="QHB17" s="163"/>
      <c r="QHC17" s="163"/>
      <c r="QHD17" s="163"/>
      <c r="QHE17" s="163"/>
      <c r="QHF17" s="163"/>
      <c r="QHG17" s="163"/>
      <c r="QHH17" s="163"/>
      <c r="QHI17" s="163"/>
      <c r="QHJ17" s="163"/>
      <c r="QHK17" s="163"/>
      <c r="QHL17" s="163"/>
      <c r="QHM17" s="163"/>
      <c r="QHN17" s="163"/>
      <c r="QHO17" s="163"/>
      <c r="QHP17" s="163"/>
      <c r="QHQ17" s="163"/>
      <c r="QHR17" s="163"/>
      <c r="QHS17" s="163"/>
      <c r="QHT17" s="163"/>
      <c r="QHU17" s="163"/>
      <c r="QHV17" s="163"/>
      <c r="QHW17" s="163"/>
      <c r="QHX17" s="163"/>
      <c r="QHY17" s="163"/>
      <c r="QHZ17" s="163"/>
      <c r="QIA17" s="163"/>
      <c r="QIB17" s="163"/>
      <c r="QIC17" s="163"/>
      <c r="QID17" s="163"/>
      <c r="QIE17" s="163"/>
      <c r="QIF17" s="163"/>
      <c r="QIG17" s="163"/>
      <c r="QIH17" s="163"/>
      <c r="QII17" s="163"/>
      <c r="QIJ17" s="163"/>
      <c r="QIK17" s="163"/>
      <c r="QIL17" s="163"/>
      <c r="QIM17" s="163"/>
      <c r="QIN17" s="163"/>
      <c r="QIO17" s="163"/>
      <c r="QIP17" s="163"/>
      <c r="QIQ17" s="163"/>
      <c r="QIR17" s="163"/>
      <c r="QIS17" s="163"/>
      <c r="QIT17" s="163"/>
      <c r="QIU17" s="163"/>
      <c r="QIV17" s="163"/>
      <c r="QIW17" s="163"/>
      <c r="QIX17" s="163"/>
      <c r="QIY17" s="163"/>
      <c r="QIZ17" s="163"/>
      <c r="QJA17" s="163"/>
      <c r="QJB17" s="163"/>
      <c r="QJC17" s="163"/>
      <c r="QJD17" s="163"/>
      <c r="QJE17" s="163"/>
      <c r="QJF17" s="163"/>
      <c r="QJG17" s="163"/>
      <c r="QJH17" s="163"/>
      <c r="QJI17" s="163"/>
      <c r="QJJ17" s="163"/>
      <c r="QJK17" s="163"/>
      <c r="QJL17" s="163"/>
      <c r="QJM17" s="163"/>
      <c r="QJN17" s="163"/>
      <c r="QJO17" s="163"/>
      <c r="QJP17" s="163"/>
      <c r="QJQ17" s="163"/>
      <c r="QJR17" s="163"/>
      <c r="QJS17" s="163"/>
      <c r="QJT17" s="163"/>
      <c r="QJU17" s="163"/>
      <c r="QJV17" s="163"/>
      <c r="QJW17" s="163"/>
      <c r="QJX17" s="163"/>
      <c r="QJY17" s="163"/>
      <c r="QJZ17" s="163"/>
      <c r="QKA17" s="163"/>
      <c r="QKB17" s="163"/>
      <c r="QKC17" s="163"/>
      <c r="QKD17" s="163"/>
      <c r="QKE17" s="163"/>
      <c r="QKF17" s="163"/>
      <c r="QKG17" s="163"/>
      <c r="QKH17" s="163"/>
      <c r="QKI17" s="163"/>
      <c r="QKJ17" s="163"/>
      <c r="QKK17" s="163"/>
      <c r="QKL17" s="163"/>
      <c r="QKM17" s="163"/>
      <c r="QKN17" s="163"/>
      <c r="QKO17" s="163"/>
      <c r="QKP17" s="163"/>
      <c r="QKQ17" s="163"/>
      <c r="QKR17" s="163"/>
      <c r="QKS17" s="163"/>
      <c r="QKT17" s="163"/>
      <c r="QKU17" s="163"/>
      <c r="QKV17" s="163"/>
      <c r="QKW17" s="163"/>
      <c r="QKX17" s="163"/>
      <c r="QKY17" s="163"/>
      <c r="QKZ17" s="163"/>
      <c r="QLA17" s="163"/>
      <c r="QLB17" s="163"/>
      <c r="QLC17" s="163"/>
      <c r="QLD17" s="163"/>
      <c r="QLE17" s="163"/>
      <c r="QLF17" s="163"/>
      <c r="QLG17" s="163"/>
      <c r="QLH17" s="163"/>
      <c r="QLI17" s="163"/>
      <c r="QLJ17" s="163"/>
      <c r="QLK17" s="163"/>
      <c r="QLL17" s="163"/>
      <c r="QLM17" s="163"/>
      <c r="QLN17" s="163"/>
      <c r="QLO17" s="163"/>
      <c r="QLP17" s="163"/>
      <c r="QLQ17" s="163"/>
      <c r="QLR17" s="163"/>
      <c r="QLS17" s="163"/>
      <c r="QLT17" s="163"/>
      <c r="QLU17" s="163"/>
      <c r="QLV17" s="163"/>
      <c r="QLW17" s="163"/>
      <c r="QLX17" s="163"/>
      <c r="QLY17" s="163"/>
      <c r="QLZ17" s="163"/>
      <c r="QMA17" s="163"/>
      <c r="QMB17" s="163"/>
      <c r="QMC17" s="163"/>
      <c r="QMD17" s="163"/>
      <c r="QME17" s="163"/>
      <c r="QMF17" s="163"/>
      <c r="QMG17" s="163"/>
      <c r="QMH17" s="163"/>
      <c r="QMI17" s="163"/>
      <c r="QMJ17" s="163"/>
      <c r="QMK17" s="163"/>
      <c r="QML17" s="163"/>
      <c r="QMM17" s="163"/>
      <c r="QMN17" s="163"/>
      <c r="QMO17" s="163"/>
      <c r="QMP17" s="163"/>
      <c r="QMQ17" s="163"/>
      <c r="QMR17" s="163"/>
      <c r="QMS17" s="163"/>
      <c r="QMT17" s="163"/>
      <c r="QMU17" s="163"/>
      <c r="QMV17" s="163"/>
      <c r="QMW17" s="163"/>
      <c r="QMX17" s="163"/>
      <c r="QMY17" s="163"/>
      <c r="QMZ17" s="163"/>
      <c r="QNA17" s="163"/>
      <c r="QNB17" s="163"/>
      <c r="QNC17" s="163"/>
      <c r="QND17" s="163"/>
      <c r="QNE17" s="163"/>
      <c r="QNF17" s="163"/>
      <c r="QNG17" s="163"/>
      <c r="QNH17" s="163"/>
      <c r="QNI17" s="163"/>
      <c r="QNJ17" s="163"/>
      <c r="QNK17" s="163"/>
      <c r="QNL17" s="163"/>
      <c r="QNM17" s="163"/>
      <c r="QNN17" s="163"/>
      <c r="QNO17" s="163"/>
      <c r="QNP17" s="163"/>
      <c r="QNQ17" s="163"/>
      <c r="QNR17" s="163"/>
      <c r="QNS17" s="163"/>
      <c r="QNT17" s="163"/>
      <c r="QNU17" s="163"/>
      <c r="QNV17" s="163"/>
      <c r="QNW17" s="163"/>
      <c r="QNX17" s="163"/>
      <c r="QNY17" s="163"/>
      <c r="QNZ17" s="163"/>
      <c r="QOA17" s="163"/>
      <c r="QOB17" s="163"/>
      <c r="QOC17" s="163"/>
      <c r="QOD17" s="163"/>
      <c r="QOE17" s="163"/>
      <c r="QOF17" s="163"/>
      <c r="QOG17" s="163"/>
      <c r="QOH17" s="163"/>
      <c r="QOI17" s="163"/>
      <c r="QOJ17" s="163"/>
      <c r="QOK17" s="163"/>
      <c r="QOL17" s="163"/>
      <c r="QOM17" s="163"/>
      <c r="QON17" s="163"/>
      <c r="QOO17" s="163"/>
      <c r="QOP17" s="163"/>
      <c r="QOQ17" s="163"/>
      <c r="QOR17" s="163"/>
      <c r="QOS17" s="163"/>
      <c r="QOT17" s="163"/>
      <c r="QOU17" s="163"/>
      <c r="QOV17" s="163"/>
      <c r="QOW17" s="163"/>
      <c r="QOX17" s="163"/>
      <c r="QOY17" s="163"/>
      <c r="QOZ17" s="163"/>
      <c r="QPA17" s="163"/>
      <c r="QPB17" s="163"/>
      <c r="QPC17" s="163"/>
      <c r="QPD17" s="163"/>
      <c r="QPE17" s="163"/>
      <c r="QPF17" s="163"/>
      <c r="QPG17" s="163"/>
      <c r="QPH17" s="163"/>
      <c r="QPI17" s="163"/>
      <c r="QPJ17" s="163"/>
      <c r="QPK17" s="163"/>
      <c r="QPL17" s="163"/>
      <c r="QPM17" s="163"/>
      <c r="QPN17" s="163"/>
      <c r="QPO17" s="163"/>
      <c r="QPP17" s="163"/>
      <c r="QPQ17" s="163"/>
      <c r="QPR17" s="163"/>
      <c r="QPS17" s="163"/>
      <c r="QPT17" s="163"/>
      <c r="QPU17" s="163"/>
      <c r="QPV17" s="163"/>
      <c r="QPW17" s="163"/>
      <c r="QPX17" s="163"/>
      <c r="QPY17" s="163"/>
      <c r="QPZ17" s="163"/>
      <c r="QQA17" s="163"/>
      <c r="QQB17" s="163"/>
      <c r="QQC17" s="163"/>
      <c r="QQD17" s="163"/>
      <c r="QQE17" s="163"/>
      <c r="QQF17" s="163"/>
      <c r="QQG17" s="163"/>
      <c r="QQH17" s="163"/>
      <c r="QQI17" s="163"/>
      <c r="QQJ17" s="163"/>
      <c r="QQK17" s="163"/>
      <c r="QQL17" s="163"/>
      <c r="QQM17" s="163"/>
      <c r="QQN17" s="163"/>
      <c r="QQO17" s="163"/>
      <c r="QQP17" s="163"/>
      <c r="QQQ17" s="163"/>
      <c r="QQR17" s="163"/>
      <c r="QQS17" s="163"/>
      <c r="QQT17" s="163"/>
      <c r="QQU17" s="163"/>
      <c r="QQV17" s="163"/>
      <c r="QQW17" s="163"/>
      <c r="QQX17" s="163"/>
      <c r="QQY17" s="163"/>
      <c r="QQZ17" s="163"/>
      <c r="QRA17" s="163"/>
      <c r="QRB17" s="163"/>
      <c r="QRC17" s="163"/>
      <c r="QRD17" s="163"/>
      <c r="QRE17" s="163"/>
      <c r="QRF17" s="163"/>
      <c r="QRG17" s="163"/>
      <c r="QRH17" s="163"/>
      <c r="QRI17" s="163"/>
      <c r="QRJ17" s="163"/>
      <c r="QRK17" s="163"/>
      <c r="QRL17" s="163"/>
      <c r="QRM17" s="163"/>
      <c r="QRN17" s="163"/>
      <c r="QRO17" s="163"/>
      <c r="QRP17" s="163"/>
      <c r="QRQ17" s="163"/>
      <c r="QRR17" s="163"/>
      <c r="QRS17" s="163"/>
      <c r="QRT17" s="163"/>
      <c r="QRU17" s="163"/>
      <c r="QRV17" s="163"/>
      <c r="QRW17" s="163"/>
      <c r="QRX17" s="163"/>
      <c r="QRY17" s="163"/>
      <c r="QRZ17" s="163"/>
      <c r="QSA17" s="163"/>
      <c r="QSB17" s="163"/>
      <c r="QSC17" s="163"/>
      <c r="QSD17" s="163"/>
      <c r="QSE17" s="163"/>
      <c r="QSF17" s="163"/>
      <c r="QSG17" s="163"/>
      <c r="QSH17" s="163"/>
      <c r="QSI17" s="163"/>
      <c r="QSJ17" s="163"/>
      <c r="QSK17" s="163"/>
      <c r="QSL17" s="163"/>
      <c r="QSM17" s="163"/>
      <c r="QSN17" s="163"/>
      <c r="QSO17" s="163"/>
      <c r="QSP17" s="163"/>
      <c r="QSQ17" s="163"/>
      <c r="QSR17" s="163"/>
      <c r="QSS17" s="163"/>
      <c r="QST17" s="163"/>
      <c r="QSU17" s="163"/>
      <c r="QSV17" s="163"/>
      <c r="QSW17" s="163"/>
      <c r="QSX17" s="163"/>
      <c r="QSY17" s="163"/>
      <c r="QSZ17" s="163"/>
      <c r="QTA17" s="163"/>
      <c r="QTB17" s="163"/>
      <c r="QTC17" s="163"/>
      <c r="QTD17" s="163"/>
      <c r="QTE17" s="163"/>
      <c r="QTF17" s="163"/>
      <c r="QTG17" s="163"/>
      <c r="QTH17" s="163"/>
      <c r="QTI17" s="163"/>
      <c r="QTJ17" s="163"/>
      <c r="QTK17" s="163"/>
      <c r="QTL17" s="163"/>
      <c r="QTM17" s="163"/>
      <c r="QTN17" s="163"/>
      <c r="QTO17" s="163"/>
      <c r="QTP17" s="163"/>
      <c r="QTQ17" s="163"/>
      <c r="QTR17" s="163"/>
      <c r="QTS17" s="163"/>
      <c r="QTT17" s="163"/>
      <c r="QTU17" s="163"/>
      <c r="QTV17" s="163"/>
      <c r="QTW17" s="163"/>
      <c r="QTX17" s="163"/>
      <c r="QTY17" s="163"/>
      <c r="QTZ17" s="163"/>
      <c r="QUA17" s="163"/>
      <c r="QUB17" s="163"/>
      <c r="QUC17" s="163"/>
      <c r="QUD17" s="163"/>
      <c r="QUE17" s="163"/>
      <c r="QUF17" s="163"/>
      <c r="QUG17" s="163"/>
      <c r="QUH17" s="163"/>
      <c r="QUI17" s="163"/>
      <c r="QUJ17" s="163"/>
      <c r="QUK17" s="163"/>
      <c r="QUL17" s="163"/>
      <c r="QUM17" s="163"/>
      <c r="QUN17" s="163"/>
      <c r="QUO17" s="163"/>
      <c r="QUP17" s="163"/>
      <c r="QUQ17" s="163"/>
      <c r="QUR17" s="163"/>
      <c r="QUS17" s="163"/>
      <c r="QUT17" s="163"/>
      <c r="QUU17" s="163"/>
      <c r="QUV17" s="163"/>
      <c r="QUW17" s="163"/>
      <c r="QUX17" s="163"/>
      <c r="QUY17" s="163"/>
      <c r="QUZ17" s="163"/>
      <c r="QVA17" s="163"/>
      <c r="QVB17" s="163"/>
      <c r="QVC17" s="163"/>
      <c r="QVD17" s="163"/>
      <c r="QVE17" s="163"/>
      <c r="QVF17" s="163"/>
      <c r="QVG17" s="163"/>
      <c r="QVH17" s="163"/>
      <c r="QVI17" s="163"/>
      <c r="QVJ17" s="163"/>
      <c r="QVK17" s="163"/>
      <c r="QVL17" s="163"/>
      <c r="QVM17" s="163"/>
      <c r="QVN17" s="163"/>
      <c r="QVO17" s="163"/>
      <c r="QVP17" s="163"/>
      <c r="QVQ17" s="163"/>
      <c r="QVR17" s="163"/>
      <c r="QVS17" s="163"/>
      <c r="QVT17" s="163"/>
      <c r="QVU17" s="163"/>
      <c r="QVV17" s="163"/>
      <c r="QVW17" s="163"/>
      <c r="QVX17" s="163"/>
      <c r="QVY17" s="163"/>
      <c r="QVZ17" s="163"/>
      <c r="QWA17" s="163"/>
      <c r="QWB17" s="163"/>
      <c r="QWC17" s="163"/>
      <c r="QWD17" s="163"/>
      <c r="QWE17" s="163"/>
      <c r="QWF17" s="163"/>
      <c r="QWG17" s="163"/>
      <c r="QWH17" s="163"/>
      <c r="QWI17" s="163"/>
      <c r="QWJ17" s="163"/>
      <c r="QWK17" s="163"/>
      <c r="QWL17" s="163"/>
      <c r="QWM17" s="163"/>
      <c r="QWN17" s="163"/>
      <c r="QWO17" s="163"/>
      <c r="QWP17" s="163"/>
      <c r="QWQ17" s="163"/>
      <c r="QWR17" s="163"/>
      <c r="QWS17" s="163"/>
      <c r="QWT17" s="163"/>
      <c r="QWU17" s="163"/>
      <c r="QWV17" s="163"/>
      <c r="QWW17" s="163"/>
      <c r="QWX17" s="163"/>
      <c r="QWY17" s="163"/>
      <c r="QWZ17" s="163"/>
      <c r="QXA17" s="163"/>
      <c r="QXB17" s="163"/>
      <c r="QXC17" s="163"/>
      <c r="QXD17" s="163"/>
      <c r="QXE17" s="163"/>
      <c r="QXF17" s="163"/>
      <c r="QXG17" s="163"/>
      <c r="QXH17" s="163"/>
      <c r="QXI17" s="163"/>
      <c r="QXJ17" s="163"/>
      <c r="QXK17" s="163"/>
      <c r="QXL17" s="163"/>
      <c r="QXM17" s="163"/>
      <c r="QXN17" s="163"/>
      <c r="QXO17" s="163"/>
      <c r="QXP17" s="163"/>
      <c r="QXQ17" s="163"/>
      <c r="QXR17" s="163"/>
      <c r="QXS17" s="163"/>
      <c r="QXT17" s="163"/>
      <c r="QXU17" s="163"/>
      <c r="QXV17" s="163"/>
      <c r="QXW17" s="163"/>
      <c r="QXX17" s="163"/>
      <c r="QXY17" s="163"/>
      <c r="QXZ17" s="163"/>
      <c r="QYA17" s="163"/>
      <c r="QYB17" s="163"/>
      <c r="QYC17" s="163"/>
      <c r="QYD17" s="163"/>
      <c r="QYE17" s="163"/>
      <c r="QYF17" s="163"/>
      <c r="QYG17" s="163"/>
      <c r="QYH17" s="163"/>
      <c r="QYI17" s="163"/>
      <c r="QYJ17" s="163"/>
      <c r="QYK17" s="163"/>
      <c r="QYL17" s="163"/>
      <c r="QYM17" s="163"/>
      <c r="QYN17" s="163"/>
      <c r="QYO17" s="163"/>
      <c r="QYP17" s="163"/>
      <c r="QYQ17" s="163"/>
      <c r="QYR17" s="163"/>
      <c r="QYS17" s="163"/>
      <c r="QYT17" s="163"/>
      <c r="QYU17" s="163"/>
      <c r="QYV17" s="163"/>
      <c r="QYW17" s="163"/>
      <c r="QYX17" s="163"/>
      <c r="QYY17" s="163"/>
      <c r="QYZ17" s="163"/>
      <c r="QZA17" s="163"/>
      <c r="QZB17" s="163"/>
      <c r="QZC17" s="163"/>
      <c r="QZD17" s="163"/>
      <c r="QZE17" s="163"/>
      <c r="QZF17" s="163"/>
      <c r="QZG17" s="163"/>
      <c r="QZH17" s="163"/>
      <c r="QZI17" s="163"/>
      <c r="QZJ17" s="163"/>
      <c r="QZK17" s="163"/>
      <c r="QZL17" s="163"/>
      <c r="QZM17" s="163"/>
      <c r="QZN17" s="163"/>
      <c r="QZO17" s="163"/>
      <c r="QZP17" s="163"/>
      <c r="QZQ17" s="163"/>
      <c r="QZR17" s="163"/>
      <c r="QZS17" s="163"/>
      <c r="QZT17" s="163"/>
      <c r="QZU17" s="163"/>
      <c r="QZV17" s="163"/>
      <c r="QZW17" s="163"/>
      <c r="QZX17" s="163"/>
      <c r="QZY17" s="163"/>
      <c r="QZZ17" s="163"/>
      <c r="RAA17" s="163"/>
      <c r="RAB17" s="163"/>
      <c r="RAC17" s="163"/>
      <c r="RAD17" s="163"/>
      <c r="RAE17" s="163"/>
      <c r="RAF17" s="163"/>
      <c r="RAG17" s="163"/>
      <c r="RAH17" s="163"/>
      <c r="RAI17" s="163"/>
      <c r="RAJ17" s="163"/>
      <c r="RAK17" s="163"/>
      <c r="RAL17" s="163"/>
      <c r="RAM17" s="163"/>
      <c r="RAN17" s="163"/>
      <c r="RAO17" s="163"/>
      <c r="RAP17" s="163"/>
      <c r="RAQ17" s="163"/>
      <c r="RAR17" s="163"/>
      <c r="RAS17" s="163"/>
      <c r="RAT17" s="163"/>
      <c r="RAU17" s="163"/>
      <c r="RAV17" s="163"/>
      <c r="RAW17" s="163"/>
      <c r="RAX17" s="163"/>
      <c r="RAY17" s="163"/>
      <c r="RAZ17" s="163"/>
      <c r="RBA17" s="163"/>
      <c r="RBB17" s="163"/>
      <c r="RBC17" s="163"/>
      <c r="RBD17" s="163"/>
      <c r="RBE17" s="163"/>
      <c r="RBF17" s="163"/>
      <c r="RBG17" s="163"/>
      <c r="RBH17" s="163"/>
      <c r="RBI17" s="163"/>
      <c r="RBJ17" s="163"/>
      <c r="RBK17" s="163"/>
      <c r="RBL17" s="163"/>
      <c r="RBM17" s="163"/>
      <c r="RBN17" s="163"/>
      <c r="RBO17" s="163"/>
      <c r="RBP17" s="163"/>
      <c r="RBQ17" s="163"/>
      <c r="RBR17" s="163"/>
      <c r="RBS17" s="163"/>
      <c r="RBT17" s="163"/>
      <c r="RBU17" s="163"/>
      <c r="RBV17" s="163"/>
      <c r="RBW17" s="163"/>
      <c r="RBX17" s="163"/>
      <c r="RBY17" s="163"/>
      <c r="RBZ17" s="163"/>
      <c r="RCA17" s="163"/>
      <c r="RCB17" s="163"/>
      <c r="RCC17" s="163"/>
      <c r="RCD17" s="163"/>
      <c r="RCE17" s="163"/>
      <c r="RCF17" s="163"/>
      <c r="RCG17" s="163"/>
      <c r="RCH17" s="163"/>
      <c r="RCI17" s="163"/>
      <c r="RCJ17" s="163"/>
      <c r="RCK17" s="163"/>
      <c r="RCL17" s="163"/>
      <c r="RCM17" s="163"/>
      <c r="RCN17" s="163"/>
      <c r="RCO17" s="163"/>
      <c r="RCP17" s="163"/>
      <c r="RCQ17" s="163"/>
      <c r="RCR17" s="163"/>
      <c r="RCS17" s="163"/>
      <c r="RCT17" s="163"/>
      <c r="RCU17" s="163"/>
      <c r="RCV17" s="163"/>
      <c r="RCW17" s="163"/>
      <c r="RCX17" s="163"/>
      <c r="RCY17" s="163"/>
      <c r="RCZ17" s="163"/>
      <c r="RDA17" s="163"/>
      <c r="RDB17" s="163"/>
      <c r="RDC17" s="163"/>
      <c r="RDD17" s="163"/>
      <c r="RDE17" s="163"/>
      <c r="RDF17" s="163"/>
      <c r="RDG17" s="163"/>
      <c r="RDH17" s="163"/>
      <c r="RDI17" s="163"/>
      <c r="RDJ17" s="163"/>
      <c r="RDK17" s="163"/>
      <c r="RDL17" s="163"/>
      <c r="RDM17" s="163"/>
      <c r="RDN17" s="163"/>
      <c r="RDO17" s="163"/>
      <c r="RDP17" s="163"/>
      <c r="RDQ17" s="163"/>
      <c r="RDR17" s="163"/>
      <c r="RDS17" s="163"/>
      <c r="RDT17" s="163"/>
      <c r="RDU17" s="163"/>
      <c r="RDV17" s="163"/>
      <c r="RDW17" s="163"/>
      <c r="RDX17" s="163"/>
      <c r="RDY17" s="163"/>
      <c r="RDZ17" s="163"/>
      <c r="REA17" s="163"/>
      <c r="REB17" s="163"/>
      <c r="REC17" s="163"/>
      <c r="RED17" s="163"/>
      <c r="REE17" s="163"/>
      <c r="REF17" s="163"/>
      <c r="REG17" s="163"/>
      <c r="REH17" s="163"/>
      <c r="REI17" s="163"/>
      <c r="REJ17" s="163"/>
      <c r="REK17" s="163"/>
      <c r="REL17" s="163"/>
      <c r="REM17" s="163"/>
      <c r="REN17" s="163"/>
      <c r="REO17" s="163"/>
      <c r="REP17" s="163"/>
      <c r="REQ17" s="163"/>
      <c r="RER17" s="163"/>
      <c r="RES17" s="163"/>
      <c r="RET17" s="163"/>
      <c r="REU17" s="163"/>
      <c r="REV17" s="163"/>
      <c r="REW17" s="163"/>
      <c r="REX17" s="163"/>
      <c r="REY17" s="163"/>
      <c r="REZ17" s="163"/>
      <c r="RFA17" s="163"/>
      <c r="RFB17" s="163"/>
      <c r="RFC17" s="163"/>
      <c r="RFD17" s="163"/>
      <c r="RFE17" s="163"/>
      <c r="RFF17" s="163"/>
      <c r="RFG17" s="163"/>
      <c r="RFH17" s="163"/>
      <c r="RFI17" s="163"/>
      <c r="RFJ17" s="163"/>
      <c r="RFK17" s="163"/>
      <c r="RFL17" s="163"/>
      <c r="RFM17" s="163"/>
      <c r="RFN17" s="163"/>
      <c r="RFO17" s="163"/>
      <c r="RFP17" s="163"/>
      <c r="RFQ17" s="163"/>
      <c r="RFR17" s="163"/>
      <c r="RFS17" s="163"/>
      <c r="RFT17" s="163"/>
      <c r="RFU17" s="163"/>
      <c r="RFV17" s="163"/>
      <c r="RFW17" s="163"/>
      <c r="RFX17" s="163"/>
      <c r="RFY17" s="163"/>
      <c r="RFZ17" s="163"/>
      <c r="RGA17" s="163"/>
      <c r="RGB17" s="163"/>
      <c r="RGC17" s="163"/>
      <c r="RGD17" s="163"/>
      <c r="RGE17" s="163"/>
      <c r="RGF17" s="163"/>
      <c r="RGG17" s="163"/>
      <c r="RGH17" s="163"/>
      <c r="RGI17" s="163"/>
      <c r="RGJ17" s="163"/>
      <c r="RGK17" s="163"/>
      <c r="RGL17" s="163"/>
      <c r="RGM17" s="163"/>
      <c r="RGN17" s="163"/>
      <c r="RGO17" s="163"/>
      <c r="RGP17" s="163"/>
      <c r="RGQ17" s="163"/>
      <c r="RGR17" s="163"/>
      <c r="RGS17" s="163"/>
      <c r="RGT17" s="163"/>
      <c r="RGU17" s="163"/>
      <c r="RGV17" s="163"/>
      <c r="RGW17" s="163"/>
      <c r="RGX17" s="163"/>
      <c r="RGY17" s="163"/>
      <c r="RGZ17" s="163"/>
      <c r="RHA17" s="163"/>
      <c r="RHB17" s="163"/>
      <c r="RHC17" s="163"/>
      <c r="RHD17" s="163"/>
      <c r="RHE17" s="163"/>
      <c r="RHF17" s="163"/>
      <c r="RHG17" s="163"/>
      <c r="RHH17" s="163"/>
      <c r="RHI17" s="163"/>
      <c r="RHJ17" s="163"/>
      <c r="RHK17" s="163"/>
      <c r="RHL17" s="163"/>
      <c r="RHM17" s="163"/>
      <c r="RHN17" s="163"/>
      <c r="RHO17" s="163"/>
      <c r="RHP17" s="163"/>
      <c r="RHQ17" s="163"/>
      <c r="RHR17" s="163"/>
      <c r="RHS17" s="163"/>
      <c r="RHT17" s="163"/>
      <c r="RHU17" s="163"/>
      <c r="RHV17" s="163"/>
      <c r="RHW17" s="163"/>
      <c r="RHX17" s="163"/>
      <c r="RHY17" s="163"/>
      <c r="RHZ17" s="163"/>
      <c r="RIA17" s="163"/>
      <c r="RIB17" s="163"/>
      <c r="RIC17" s="163"/>
      <c r="RID17" s="163"/>
      <c r="RIE17" s="163"/>
      <c r="RIF17" s="163"/>
      <c r="RIG17" s="163"/>
      <c r="RIH17" s="163"/>
      <c r="RII17" s="163"/>
      <c r="RIJ17" s="163"/>
      <c r="RIK17" s="163"/>
      <c r="RIL17" s="163"/>
      <c r="RIM17" s="163"/>
      <c r="RIN17" s="163"/>
      <c r="RIO17" s="163"/>
      <c r="RIP17" s="163"/>
      <c r="RIQ17" s="163"/>
      <c r="RIR17" s="163"/>
      <c r="RIS17" s="163"/>
      <c r="RIT17" s="163"/>
      <c r="RIU17" s="163"/>
      <c r="RIV17" s="163"/>
      <c r="RIW17" s="163"/>
      <c r="RIX17" s="163"/>
      <c r="RIY17" s="163"/>
      <c r="RIZ17" s="163"/>
      <c r="RJA17" s="163"/>
      <c r="RJB17" s="163"/>
      <c r="RJC17" s="163"/>
      <c r="RJD17" s="163"/>
      <c r="RJE17" s="163"/>
      <c r="RJF17" s="163"/>
      <c r="RJG17" s="163"/>
      <c r="RJH17" s="163"/>
      <c r="RJI17" s="163"/>
      <c r="RJJ17" s="163"/>
      <c r="RJK17" s="163"/>
      <c r="RJL17" s="163"/>
      <c r="RJM17" s="163"/>
      <c r="RJN17" s="163"/>
      <c r="RJO17" s="163"/>
      <c r="RJP17" s="163"/>
      <c r="RJQ17" s="163"/>
      <c r="RJR17" s="163"/>
      <c r="RJS17" s="163"/>
      <c r="RJT17" s="163"/>
      <c r="RJU17" s="163"/>
      <c r="RJV17" s="163"/>
      <c r="RJW17" s="163"/>
      <c r="RJX17" s="163"/>
      <c r="RJY17" s="163"/>
      <c r="RJZ17" s="163"/>
      <c r="RKA17" s="163"/>
      <c r="RKB17" s="163"/>
      <c r="RKC17" s="163"/>
      <c r="RKD17" s="163"/>
      <c r="RKE17" s="163"/>
      <c r="RKF17" s="163"/>
      <c r="RKG17" s="163"/>
      <c r="RKH17" s="163"/>
      <c r="RKI17" s="163"/>
      <c r="RKJ17" s="163"/>
      <c r="RKK17" s="163"/>
      <c r="RKL17" s="163"/>
      <c r="RKM17" s="163"/>
      <c r="RKN17" s="163"/>
      <c r="RKO17" s="163"/>
      <c r="RKP17" s="163"/>
      <c r="RKQ17" s="163"/>
      <c r="RKR17" s="163"/>
      <c r="RKS17" s="163"/>
      <c r="RKT17" s="163"/>
      <c r="RKU17" s="163"/>
      <c r="RKV17" s="163"/>
      <c r="RKW17" s="163"/>
      <c r="RKX17" s="163"/>
      <c r="RKY17" s="163"/>
      <c r="RKZ17" s="163"/>
      <c r="RLA17" s="163"/>
      <c r="RLB17" s="163"/>
      <c r="RLC17" s="163"/>
      <c r="RLD17" s="163"/>
      <c r="RLE17" s="163"/>
      <c r="RLF17" s="163"/>
      <c r="RLG17" s="163"/>
      <c r="RLH17" s="163"/>
      <c r="RLI17" s="163"/>
      <c r="RLJ17" s="163"/>
      <c r="RLK17" s="163"/>
      <c r="RLL17" s="163"/>
      <c r="RLM17" s="163"/>
      <c r="RLN17" s="163"/>
      <c r="RLO17" s="163"/>
      <c r="RLP17" s="163"/>
      <c r="RLQ17" s="163"/>
      <c r="RLR17" s="163"/>
      <c r="RLS17" s="163"/>
      <c r="RLT17" s="163"/>
      <c r="RLU17" s="163"/>
      <c r="RLV17" s="163"/>
      <c r="RLW17" s="163"/>
      <c r="RLX17" s="163"/>
      <c r="RLY17" s="163"/>
      <c r="RLZ17" s="163"/>
      <c r="RMA17" s="163"/>
      <c r="RMB17" s="163"/>
      <c r="RMC17" s="163"/>
      <c r="RMD17" s="163"/>
      <c r="RME17" s="163"/>
      <c r="RMF17" s="163"/>
      <c r="RMG17" s="163"/>
      <c r="RMH17" s="163"/>
      <c r="RMI17" s="163"/>
      <c r="RMJ17" s="163"/>
      <c r="RMK17" s="163"/>
      <c r="RML17" s="163"/>
      <c r="RMM17" s="163"/>
      <c r="RMN17" s="163"/>
      <c r="RMO17" s="163"/>
      <c r="RMP17" s="163"/>
      <c r="RMQ17" s="163"/>
      <c r="RMR17" s="163"/>
      <c r="RMS17" s="163"/>
      <c r="RMT17" s="163"/>
      <c r="RMU17" s="163"/>
      <c r="RMV17" s="163"/>
      <c r="RMW17" s="163"/>
      <c r="RMX17" s="163"/>
      <c r="RMY17" s="163"/>
      <c r="RMZ17" s="163"/>
      <c r="RNA17" s="163"/>
      <c r="RNB17" s="163"/>
      <c r="RNC17" s="163"/>
      <c r="RND17" s="163"/>
      <c r="RNE17" s="163"/>
      <c r="RNF17" s="163"/>
      <c r="RNG17" s="163"/>
      <c r="RNH17" s="163"/>
      <c r="RNI17" s="163"/>
      <c r="RNJ17" s="163"/>
      <c r="RNK17" s="163"/>
      <c r="RNL17" s="163"/>
      <c r="RNM17" s="163"/>
      <c r="RNN17" s="163"/>
      <c r="RNO17" s="163"/>
      <c r="RNP17" s="163"/>
      <c r="RNQ17" s="163"/>
      <c r="RNR17" s="163"/>
      <c r="RNS17" s="163"/>
      <c r="RNT17" s="163"/>
      <c r="RNU17" s="163"/>
      <c r="RNV17" s="163"/>
      <c r="RNW17" s="163"/>
      <c r="RNX17" s="163"/>
      <c r="RNY17" s="163"/>
      <c r="RNZ17" s="163"/>
      <c r="ROA17" s="163"/>
      <c r="ROB17" s="163"/>
      <c r="ROC17" s="163"/>
      <c r="ROD17" s="163"/>
      <c r="ROE17" s="163"/>
      <c r="ROF17" s="163"/>
      <c r="ROG17" s="163"/>
      <c r="ROH17" s="163"/>
      <c r="ROI17" s="163"/>
      <c r="ROJ17" s="163"/>
      <c r="ROK17" s="163"/>
      <c r="ROL17" s="163"/>
      <c r="ROM17" s="163"/>
      <c r="RON17" s="163"/>
      <c r="ROO17" s="163"/>
      <c r="ROP17" s="163"/>
      <c r="ROQ17" s="163"/>
      <c r="ROR17" s="163"/>
      <c r="ROS17" s="163"/>
      <c r="ROT17" s="163"/>
      <c r="ROU17" s="163"/>
      <c r="ROV17" s="163"/>
      <c r="ROW17" s="163"/>
      <c r="ROX17" s="163"/>
      <c r="ROY17" s="163"/>
      <c r="ROZ17" s="163"/>
      <c r="RPA17" s="163"/>
      <c r="RPB17" s="163"/>
      <c r="RPC17" s="163"/>
      <c r="RPD17" s="163"/>
      <c r="RPE17" s="163"/>
      <c r="RPF17" s="163"/>
      <c r="RPG17" s="163"/>
      <c r="RPH17" s="163"/>
      <c r="RPI17" s="163"/>
      <c r="RPJ17" s="163"/>
      <c r="RPK17" s="163"/>
      <c r="RPL17" s="163"/>
      <c r="RPM17" s="163"/>
      <c r="RPN17" s="163"/>
      <c r="RPO17" s="163"/>
      <c r="RPP17" s="163"/>
      <c r="RPQ17" s="163"/>
      <c r="RPR17" s="163"/>
      <c r="RPS17" s="163"/>
      <c r="RPT17" s="163"/>
      <c r="RPU17" s="163"/>
      <c r="RPV17" s="163"/>
      <c r="RPW17" s="163"/>
      <c r="RPX17" s="163"/>
      <c r="RPY17" s="163"/>
      <c r="RPZ17" s="163"/>
      <c r="RQA17" s="163"/>
      <c r="RQB17" s="163"/>
      <c r="RQC17" s="163"/>
      <c r="RQD17" s="163"/>
      <c r="RQE17" s="163"/>
      <c r="RQF17" s="163"/>
      <c r="RQG17" s="163"/>
      <c r="RQH17" s="163"/>
      <c r="RQI17" s="163"/>
      <c r="RQJ17" s="163"/>
      <c r="RQK17" s="163"/>
      <c r="RQL17" s="163"/>
      <c r="RQM17" s="163"/>
      <c r="RQN17" s="163"/>
      <c r="RQO17" s="163"/>
      <c r="RQP17" s="163"/>
      <c r="RQQ17" s="163"/>
      <c r="RQR17" s="163"/>
      <c r="RQS17" s="163"/>
      <c r="RQT17" s="163"/>
      <c r="RQU17" s="163"/>
      <c r="RQV17" s="163"/>
      <c r="RQW17" s="163"/>
      <c r="RQX17" s="163"/>
      <c r="RQY17" s="163"/>
      <c r="RQZ17" s="163"/>
      <c r="RRA17" s="163"/>
      <c r="RRB17" s="163"/>
      <c r="RRC17" s="163"/>
      <c r="RRD17" s="163"/>
      <c r="RRE17" s="163"/>
      <c r="RRF17" s="163"/>
      <c r="RRG17" s="163"/>
      <c r="RRH17" s="163"/>
      <c r="RRI17" s="163"/>
      <c r="RRJ17" s="163"/>
      <c r="RRK17" s="163"/>
      <c r="RRL17" s="163"/>
      <c r="RRM17" s="163"/>
      <c r="RRN17" s="163"/>
      <c r="RRO17" s="163"/>
      <c r="RRP17" s="163"/>
      <c r="RRQ17" s="163"/>
      <c r="RRR17" s="163"/>
      <c r="RRS17" s="163"/>
      <c r="RRT17" s="163"/>
      <c r="RRU17" s="163"/>
      <c r="RRV17" s="163"/>
      <c r="RRW17" s="163"/>
      <c r="RRX17" s="163"/>
      <c r="RRY17" s="163"/>
      <c r="RRZ17" s="163"/>
      <c r="RSA17" s="163"/>
      <c r="RSB17" s="163"/>
      <c r="RSC17" s="163"/>
      <c r="RSD17" s="163"/>
      <c r="RSE17" s="163"/>
      <c r="RSF17" s="163"/>
      <c r="RSG17" s="163"/>
      <c r="RSH17" s="163"/>
      <c r="RSI17" s="163"/>
      <c r="RSJ17" s="163"/>
      <c r="RSK17" s="163"/>
      <c r="RSL17" s="163"/>
      <c r="RSM17" s="163"/>
      <c r="RSN17" s="163"/>
      <c r="RSO17" s="163"/>
      <c r="RSP17" s="163"/>
      <c r="RSQ17" s="163"/>
      <c r="RSR17" s="163"/>
      <c r="RSS17" s="163"/>
      <c r="RST17" s="163"/>
      <c r="RSU17" s="163"/>
      <c r="RSV17" s="163"/>
      <c r="RSW17" s="163"/>
      <c r="RSX17" s="163"/>
      <c r="RSY17" s="163"/>
      <c r="RSZ17" s="163"/>
      <c r="RTA17" s="163"/>
      <c r="RTB17" s="163"/>
      <c r="RTC17" s="163"/>
      <c r="RTD17" s="163"/>
      <c r="RTE17" s="163"/>
      <c r="RTF17" s="163"/>
      <c r="RTG17" s="163"/>
      <c r="RTH17" s="163"/>
      <c r="RTI17" s="163"/>
      <c r="RTJ17" s="163"/>
      <c r="RTK17" s="163"/>
      <c r="RTL17" s="163"/>
      <c r="RTM17" s="163"/>
      <c r="RTN17" s="163"/>
      <c r="RTO17" s="163"/>
      <c r="RTP17" s="163"/>
      <c r="RTQ17" s="163"/>
      <c r="RTR17" s="163"/>
      <c r="RTS17" s="163"/>
      <c r="RTT17" s="163"/>
      <c r="RTU17" s="163"/>
      <c r="RTV17" s="163"/>
      <c r="RTW17" s="163"/>
      <c r="RTX17" s="163"/>
      <c r="RTY17" s="163"/>
      <c r="RTZ17" s="163"/>
      <c r="RUA17" s="163"/>
      <c r="RUB17" s="163"/>
      <c r="RUC17" s="163"/>
      <c r="RUD17" s="163"/>
      <c r="RUE17" s="163"/>
      <c r="RUF17" s="163"/>
      <c r="RUG17" s="163"/>
      <c r="RUH17" s="163"/>
      <c r="RUI17" s="163"/>
      <c r="RUJ17" s="163"/>
      <c r="RUK17" s="163"/>
      <c r="RUL17" s="163"/>
      <c r="RUM17" s="163"/>
      <c r="RUN17" s="163"/>
      <c r="RUO17" s="163"/>
      <c r="RUP17" s="163"/>
      <c r="RUQ17" s="163"/>
      <c r="RUR17" s="163"/>
      <c r="RUS17" s="163"/>
      <c r="RUT17" s="163"/>
      <c r="RUU17" s="163"/>
      <c r="RUV17" s="163"/>
      <c r="RUW17" s="163"/>
      <c r="RUX17" s="163"/>
      <c r="RUY17" s="163"/>
      <c r="RUZ17" s="163"/>
      <c r="RVA17" s="163"/>
      <c r="RVB17" s="163"/>
      <c r="RVC17" s="163"/>
      <c r="RVD17" s="163"/>
      <c r="RVE17" s="163"/>
      <c r="RVF17" s="163"/>
      <c r="RVG17" s="163"/>
      <c r="RVH17" s="163"/>
      <c r="RVI17" s="163"/>
      <c r="RVJ17" s="163"/>
      <c r="RVK17" s="163"/>
      <c r="RVL17" s="163"/>
      <c r="RVM17" s="163"/>
      <c r="RVN17" s="163"/>
      <c r="RVO17" s="163"/>
      <c r="RVP17" s="163"/>
      <c r="RVQ17" s="163"/>
      <c r="RVR17" s="163"/>
      <c r="RVS17" s="163"/>
      <c r="RVT17" s="163"/>
      <c r="RVU17" s="163"/>
      <c r="RVV17" s="163"/>
      <c r="RVW17" s="163"/>
      <c r="RVX17" s="163"/>
      <c r="RVY17" s="163"/>
      <c r="RVZ17" s="163"/>
      <c r="RWA17" s="163"/>
      <c r="RWB17" s="163"/>
      <c r="RWC17" s="163"/>
      <c r="RWD17" s="163"/>
      <c r="RWE17" s="163"/>
      <c r="RWF17" s="163"/>
      <c r="RWG17" s="163"/>
      <c r="RWH17" s="163"/>
      <c r="RWI17" s="163"/>
      <c r="RWJ17" s="163"/>
      <c r="RWK17" s="163"/>
      <c r="RWL17" s="163"/>
      <c r="RWM17" s="163"/>
      <c r="RWN17" s="163"/>
      <c r="RWO17" s="163"/>
      <c r="RWP17" s="163"/>
      <c r="RWQ17" s="163"/>
      <c r="RWR17" s="163"/>
      <c r="RWS17" s="163"/>
      <c r="RWT17" s="163"/>
      <c r="RWU17" s="163"/>
      <c r="RWV17" s="163"/>
      <c r="RWW17" s="163"/>
      <c r="RWX17" s="163"/>
      <c r="RWY17" s="163"/>
      <c r="RWZ17" s="163"/>
      <c r="RXA17" s="163"/>
      <c r="RXB17" s="163"/>
      <c r="RXC17" s="163"/>
      <c r="RXD17" s="163"/>
      <c r="RXE17" s="163"/>
      <c r="RXF17" s="163"/>
      <c r="RXG17" s="163"/>
      <c r="RXH17" s="163"/>
      <c r="RXI17" s="163"/>
      <c r="RXJ17" s="163"/>
      <c r="RXK17" s="163"/>
      <c r="RXL17" s="163"/>
      <c r="RXM17" s="163"/>
      <c r="RXN17" s="163"/>
      <c r="RXO17" s="163"/>
      <c r="RXP17" s="163"/>
      <c r="RXQ17" s="163"/>
      <c r="RXR17" s="163"/>
      <c r="RXS17" s="163"/>
      <c r="RXT17" s="163"/>
      <c r="RXU17" s="163"/>
      <c r="RXV17" s="163"/>
      <c r="RXW17" s="163"/>
      <c r="RXX17" s="163"/>
      <c r="RXY17" s="163"/>
      <c r="RXZ17" s="163"/>
      <c r="RYA17" s="163"/>
      <c r="RYB17" s="163"/>
      <c r="RYC17" s="163"/>
      <c r="RYD17" s="163"/>
      <c r="RYE17" s="163"/>
      <c r="RYF17" s="163"/>
      <c r="RYG17" s="163"/>
      <c r="RYH17" s="163"/>
      <c r="RYI17" s="163"/>
      <c r="RYJ17" s="163"/>
      <c r="RYK17" s="163"/>
      <c r="RYL17" s="163"/>
      <c r="RYM17" s="163"/>
      <c r="RYN17" s="163"/>
      <c r="RYO17" s="163"/>
      <c r="RYP17" s="163"/>
      <c r="RYQ17" s="163"/>
      <c r="RYR17" s="163"/>
      <c r="RYS17" s="163"/>
      <c r="RYT17" s="163"/>
      <c r="RYU17" s="163"/>
      <c r="RYV17" s="163"/>
      <c r="RYW17" s="163"/>
      <c r="RYX17" s="163"/>
      <c r="RYY17" s="163"/>
      <c r="RYZ17" s="163"/>
      <c r="RZA17" s="163"/>
      <c r="RZB17" s="163"/>
      <c r="RZC17" s="163"/>
      <c r="RZD17" s="163"/>
      <c r="RZE17" s="163"/>
      <c r="RZF17" s="163"/>
      <c r="RZG17" s="163"/>
      <c r="RZH17" s="163"/>
      <c r="RZI17" s="163"/>
      <c r="RZJ17" s="163"/>
      <c r="RZK17" s="163"/>
      <c r="RZL17" s="163"/>
      <c r="RZM17" s="163"/>
      <c r="RZN17" s="163"/>
      <c r="RZO17" s="163"/>
      <c r="RZP17" s="163"/>
      <c r="RZQ17" s="163"/>
      <c r="RZR17" s="163"/>
      <c r="RZS17" s="163"/>
      <c r="RZT17" s="163"/>
      <c r="RZU17" s="163"/>
      <c r="RZV17" s="163"/>
      <c r="RZW17" s="163"/>
      <c r="RZX17" s="163"/>
      <c r="RZY17" s="163"/>
      <c r="RZZ17" s="163"/>
      <c r="SAA17" s="163"/>
      <c r="SAB17" s="163"/>
      <c r="SAC17" s="163"/>
      <c r="SAD17" s="163"/>
      <c r="SAE17" s="163"/>
      <c r="SAF17" s="163"/>
      <c r="SAG17" s="163"/>
      <c r="SAH17" s="163"/>
      <c r="SAI17" s="163"/>
      <c r="SAJ17" s="163"/>
      <c r="SAK17" s="163"/>
      <c r="SAL17" s="163"/>
      <c r="SAM17" s="163"/>
      <c r="SAN17" s="163"/>
      <c r="SAO17" s="163"/>
      <c r="SAP17" s="163"/>
      <c r="SAQ17" s="163"/>
      <c r="SAR17" s="163"/>
      <c r="SAS17" s="163"/>
      <c r="SAT17" s="163"/>
      <c r="SAU17" s="163"/>
      <c r="SAV17" s="163"/>
      <c r="SAW17" s="163"/>
      <c r="SAX17" s="163"/>
      <c r="SAY17" s="163"/>
      <c r="SAZ17" s="163"/>
      <c r="SBA17" s="163"/>
      <c r="SBB17" s="163"/>
      <c r="SBC17" s="163"/>
      <c r="SBD17" s="163"/>
      <c r="SBE17" s="163"/>
      <c r="SBF17" s="163"/>
      <c r="SBG17" s="163"/>
      <c r="SBH17" s="163"/>
      <c r="SBI17" s="163"/>
      <c r="SBJ17" s="163"/>
      <c r="SBK17" s="163"/>
      <c r="SBL17" s="163"/>
      <c r="SBM17" s="163"/>
      <c r="SBN17" s="163"/>
      <c r="SBO17" s="163"/>
      <c r="SBP17" s="163"/>
      <c r="SBQ17" s="163"/>
      <c r="SBR17" s="163"/>
      <c r="SBS17" s="163"/>
      <c r="SBT17" s="163"/>
      <c r="SBU17" s="163"/>
      <c r="SBV17" s="163"/>
      <c r="SBW17" s="163"/>
      <c r="SBX17" s="163"/>
      <c r="SBY17" s="163"/>
      <c r="SBZ17" s="163"/>
      <c r="SCA17" s="163"/>
      <c r="SCB17" s="163"/>
      <c r="SCC17" s="163"/>
      <c r="SCD17" s="163"/>
      <c r="SCE17" s="163"/>
      <c r="SCF17" s="163"/>
      <c r="SCG17" s="163"/>
      <c r="SCH17" s="163"/>
      <c r="SCI17" s="163"/>
      <c r="SCJ17" s="163"/>
      <c r="SCK17" s="163"/>
      <c r="SCL17" s="163"/>
      <c r="SCM17" s="163"/>
      <c r="SCN17" s="163"/>
      <c r="SCO17" s="163"/>
      <c r="SCP17" s="163"/>
      <c r="SCQ17" s="163"/>
      <c r="SCR17" s="163"/>
      <c r="SCS17" s="163"/>
      <c r="SCT17" s="163"/>
      <c r="SCU17" s="163"/>
      <c r="SCV17" s="163"/>
      <c r="SCW17" s="163"/>
      <c r="SCX17" s="163"/>
      <c r="SCY17" s="163"/>
      <c r="SCZ17" s="163"/>
      <c r="SDA17" s="163"/>
      <c r="SDB17" s="163"/>
      <c r="SDC17" s="163"/>
      <c r="SDD17" s="163"/>
      <c r="SDE17" s="163"/>
      <c r="SDF17" s="163"/>
      <c r="SDG17" s="163"/>
      <c r="SDH17" s="163"/>
      <c r="SDI17" s="163"/>
      <c r="SDJ17" s="163"/>
      <c r="SDK17" s="163"/>
      <c r="SDL17" s="163"/>
      <c r="SDM17" s="163"/>
      <c r="SDN17" s="163"/>
      <c r="SDO17" s="163"/>
      <c r="SDP17" s="163"/>
      <c r="SDQ17" s="163"/>
      <c r="SDR17" s="163"/>
      <c r="SDS17" s="163"/>
      <c r="SDT17" s="163"/>
      <c r="SDU17" s="163"/>
      <c r="SDV17" s="163"/>
      <c r="SDW17" s="163"/>
      <c r="SDX17" s="163"/>
      <c r="SDY17" s="163"/>
      <c r="SDZ17" s="163"/>
      <c r="SEA17" s="163"/>
      <c r="SEB17" s="163"/>
      <c r="SEC17" s="163"/>
      <c r="SED17" s="163"/>
      <c r="SEE17" s="163"/>
      <c r="SEF17" s="163"/>
      <c r="SEG17" s="163"/>
      <c r="SEH17" s="163"/>
      <c r="SEI17" s="163"/>
      <c r="SEJ17" s="163"/>
      <c r="SEK17" s="163"/>
      <c r="SEL17" s="163"/>
      <c r="SEM17" s="163"/>
      <c r="SEN17" s="163"/>
      <c r="SEO17" s="163"/>
      <c r="SEP17" s="163"/>
      <c r="SEQ17" s="163"/>
      <c r="SER17" s="163"/>
      <c r="SES17" s="163"/>
      <c r="SET17" s="163"/>
      <c r="SEU17" s="163"/>
      <c r="SEV17" s="163"/>
      <c r="SEW17" s="163"/>
      <c r="SEX17" s="163"/>
      <c r="SEY17" s="163"/>
      <c r="SEZ17" s="163"/>
      <c r="SFA17" s="163"/>
      <c r="SFB17" s="163"/>
      <c r="SFC17" s="163"/>
      <c r="SFD17" s="163"/>
      <c r="SFE17" s="163"/>
      <c r="SFF17" s="163"/>
      <c r="SFG17" s="163"/>
      <c r="SFH17" s="163"/>
      <c r="SFI17" s="163"/>
      <c r="SFJ17" s="163"/>
      <c r="SFK17" s="163"/>
      <c r="SFL17" s="163"/>
      <c r="SFM17" s="163"/>
      <c r="SFN17" s="163"/>
      <c r="SFO17" s="163"/>
      <c r="SFP17" s="163"/>
      <c r="SFQ17" s="163"/>
      <c r="SFR17" s="163"/>
      <c r="SFS17" s="163"/>
      <c r="SFT17" s="163"/>
      <c r="SFU17" s="163"/>
      <c r="SFV17" s="163"/>
      <c r="SFW17" s="163"/>
      <c r="SFX17" s="163"/>
      <c r="SFY17" s="163"/>
      <c r="SFZ17" s="163"/>
      <c r="SGA17" s="163"/>
      <c r="SGB17" s="163"/>
      <c r="SGC17" s="163"/>
      <c r="SGD17" s="163"/>
      <c r="SGE17" s="163"/>
      <c r="SGF17" s="163"/>
      <c r="SGG17" s="163"/>
      <c r="SGH17" s="163"/>
      <c r="SGI17" s="163"/>
      <c r="SGJ17" s="163"/>
      <c r="SGK17" s="163"/>
      <c r="SGL17" s="163"/>
      <c r="SGM17" s="163"/>
      <c r="SGN17" s="163"/>
      <c r="SGO17" s="163"/>
      <c r="SGP17" s="163"/>
      <c r="SGQ17" s="163"/>
      <c r="SGR17" s="163"/>
      <c r="SGS17" s="163"/>
      <c r="SGT17" s="163"/>
      <c r="SGU17" s="163"/>
      <c r="SGV17" s="163"/>
      <c r="SGW17" s="163"/>
      <c r="SGX17" s="163"/>
      <c r="SGY17" s="163"/>
      <c r="SGZ17" s="163"/>
      <c r="SHA17" s="163"/>
      <c r="SHB17" s="163"/>
      <c r="SHC17" s="163"/>
      <c r="SHD17" s="163"/>
      <c r="SHE17" s="163"/>
      <c r="SHF17" s="163"/>
      <c r="SHG17" s="163"/>
      <c r="SHH17" s="163"/>
      <c r="SHI17" s="163"/>
      <c r="SHJ17" s="163"/>
      <c r="SHK17" s="163"/>
      <c r="SHL17" s="163"/>
      <c r="SHM17" s="163"/>
      <c r="SHN17" s="163"/>
      <c r="SHO17" s="163"/>
      <c r="SHP17" s="163"/>
      <c r="SHQ17" s="163"/>
      <c r="SHR17" s="163"/>
      <c r="SHS17" s="163"/>
      <c r="SHT17" s="163"/>
      <c r="SHU17" s="163"/>
      <c r="SHV17" s="163"/>
      <c r="SHW17" s="163"/>
      <c r="SHX17" s="163"/>
      <c r="SHY17" s="163"/>
      <c r="SHZ17" s="163"/>
      <c r="SIA17" s="163"/>
      <c r="SIB17" s="163"/>
      <c r="SIC17" s="163"/>
      <c r="SID17" s="163"/>
      <c r="SIE17" s="163"/>
      <c r="SIF17" s="163"/>
      <c r="SIG17" s="163"/>
      <c r="SIH17" s="163"/>
      <c r="SII17" s="163"/>
      <c r="SIJ17" s="163"/>
      <c r="SIK17" s="163"/>
      <c r="SIL17" s="163"/>
      <c r="SIM17" s="163"/>
      <c r="SIN17" s="163"/>
      <c r="SIO17" s="163"/>
      <c r="SIP17" s="163"/>
      <c r="SIQ17" s="163"/>
      <c r="SIR17" s="163"/>
      <c r="SIS17" s="163"/>
      <c r="SIT17" s="163"/>
      <c r="SIU17" s="163"/>
      <c r="SIV17" s="163"/>
      <c r="SIW17" s="163"/>
      <c r="SIX17" s="163"/>
      <c r="SIY17" s="163"/>
      <c r="SIZ17" s="163"/>
      <c r="SJA17" s="163"/>
      <c r="SJB17" s="163"/>
      <c r="SJC17" s="163"/>
      <c r="SJD17" s="163"/>
      <c r="SJE17" s="163"/>
      <c r="SJF17" s="163"/>
      <c r="SJG17" s="163"/>
      <c r="SJH17" s="163"/>
      <c r="SJI17" s="163"/>
      <c r="SJJ17" s="163"/>
      <c r="SJK17" s="163"/>
      <c r="SJL17" s="163"/>
      <c r="SJM17" s="163"/>
      <c r="SJN17" s="163"/>
      <c r="SJO17" s="163"/>
      <c r="SJP17" s="163"/>
      <c r="SJQ17" s="163"/>
      <c r="SJR17" s="163"/>
      <c r="SJS17" s="163"/>
      <c r="SJT17" s="163"/>
      <c r="SJU17" s="163"/>
      <c r="SJV17" s="163"/>
      <c r="SJW17" s="163"/>
      <c r="SJX17" s="163"/>
      <c r="SJY17" s="163"/>
      <c r="SJZ17" s="163"/>
      <c r="SKA17" s="163"/>
      <c r="SKB17" s="163"/>
      <c r="SKC17" s="163"/>
      <c r="SKD17" s="163"/>
      <c r="SKE17" s="163"/>
      <c r="SKF17" s="163"/>
      <c r="SKG17" s="163"/>
      <c r="SKH17" s="163"/>
      <c r="SKI17" s="163"/>
      <c r="SKJ17" s="163"/>
      <c r="SKK17" s="163"/>
      <c r="SKL17" s="163"/>
      <c r="SKM17" s="163"/>
      <c r="SKN17" s="163"/>
      <c r="SKO17" s="163"/>
      <c r="SKP17" s="163"/>
      <c r="SKQ17" s="163"/>
      <c r="SKR17" s="163"/>
      <c r="SKS17" s="163"/>
      <c r="SKT17" s="163"/>
      <c r="SKU17" s="163"/>
      <c r="SKV17" s="163"/>
      <c r="SKW17" s="163"/>
      <c r="SKX17" s="163"/>
      <c r="SKY17" s="163"/>
      <c r="SKZ17" s="163"/>
      <c r="SLA17" s="163"/>
      <c r="SLB17" s="163"/>
      <c r="SLC17" s="163"/>
      <c r="SLD17" s="163"/>
      <c r="SLE17" s="163"/>
      <c r="SLF17" s="163"/>
      <c r="SLG17" s="163"/>
      <c r="SLH17" s="163"/>
      <c r="SLI17" s="163"/>
      <c r="SLJ17" s="163"/>
      <c r="SLK17" s="163"/>
      <c r="SLL17" s="163"/>
      <c r="SLM17" s="163"/>
      <c r="SLN17" s="163"/>
      <c r="SLO17" s="163"/>
      <c r="SLP17" s="163"/>
      <c r="SLQ17" s="163"/>
      <c r="SLR17" s="163"/>
      <c r="SLS17" s="163"/>
      <c r="SLT17" s="163"/>
      <c r="SLU17" s="163"/>
      <c r="SLV17" s="163"/>
      <c r="SLW17" s="163"/>
      <c r="SLX17" s="163"/>
      <c r="SLY17" s="163"/>
      <c r="SLZ17" s="163"/>
      <c r="SMA17" s="163"/>
      <c r="SMB17" s="163"/>
      <c r="SMC17" s="163"/>
      <c r="SMD17" s="163"/>
      <c r="SME17" s="163"/>
      <c r="SMF17" s="163"/>
      <c r="SMG17" s="163"/>
      <c r="SMH17" s="163"/>
      <c r="SMI17" s="163"/>
      <c r="SMJ17" s="163"/>
      <c r="SMK17" s="163"/>
      <c r="SML17" s="163"/>
      <c r="SMM17" s="163"/>
      <c r="SMN17" s="163"/>
      <c r="SMO17" s="163"/>
      <c r="SMP17" s="163"/>
      <c r="SMQ17" s="163"/>
      <c r="SMR17" s="163"/>
      <c r="SMS17" s="163"/>
      <c r="SMT17" s="163"/>
      <c r="SMU17" s="163"/>
      <c r="SMV17" s="163"/>
      <c r="SMW17" s="163"/>
      <c r="SMX17" s="163"/>
      <c r="SMY17" s="163"/>
      <c r="SMZ17" s="163"/>
      <c r="SNA17" s="163"/>
      <c r="SNB17" s="163"/>
      <c r="SNC17" s="163"/>
      <c r="SND17" s="163"/>
      <c r="SNE17" s="163"/>
      <c r="SNF17" s="163"/>
      <c r="SNG17" s="163"/>
      <c r="SNH17" s="163"/>
      <c r="SNI17" s="163"/>
      <c r="SNJ17" s="163"/>
      <c r="SNK17" s="163"/>
      <c r="SNL17" s="163"/>
      <c r="SNM17" s="163"/>
      <c r="SNN17" s="163"/>
      <c r="SNO17" s="163"/>
      <c r="SNP17" s="163"/>
      <c r="SNQ17" s="163"/>
      <c r="SNR17" s="163"/>
      <c r="SNS17" s="163"/>
      <c r="SNT17" s="163"/>
      <c r="SNU17" s="163"/>
      <c r="SNV17" s="163"/>
      <c r="SNW17" s="163"/>
      <c r="SNX17" s="163"/>
      <c r="SNY17" s="163"/>
      <c r="SNZ17" s="163"/>
      <c r="SOA17" s="163"/>
      <c r="SOB17" s="163"/>
      <c r="SOC17" s="163"/>
      <c r="SOD17" s="163"/>
      <c r="SOE17" s="163"/>
      <c r="SOF17" s="163"/>
      <c r="SOG17" s="163"/>
      <c r="SOH17" s="163"/>
      <c r="SOI17" s="163"/>
      <c r="SOJ17" s="163"/>
      <c r="SOK17" s="163"/>
      <c r="SOL17" s="163"/>
      <c r="SOM17" s="163"/>
      <c r="SON17" s="163"/>
      <c r="SOO17" s="163"/>
      <c r="SOP17" s="163"/>
      <c r="SOQ17" s="163"/>
      <c r="SOR17" s="163"/>
      <c r="SOS17" s="163"/>
      <c r="SOT17" s="163"/>
      <c r="SOU17" s="163"/>
      <c r="SOV17" s="163"/>
      <c r="SOW17" s="163"/>
      <c r="SOX17" s="163"/>
      <c r="SOY17" s="163"/>
      <c r="SOZ17" s="163"/>
      <c r="SPA17" s="163"/>
      <c r="SPB17" s="163"/>
      <c r="SPC17" s="163"/>
      <c r="SPD17" s="163"/>
      <c r="SPE17" s="163"/>
      <c r="SPF17" s="163"/>
      <c r="SPG17" s="163"/>
      <c r="SPH17" s="163"/>
      <c r="SPI17" s="163"/>
      <c r="SPJ17" s="163"/>
      <c r="SPK17" s="163"/>
      <c r="SPL17" s="163"/>
      <c r="SPM17" s="163"/>
      <c r="SPN17" s="163"/>
      <c r="SPO17" s="163"/>
      <c r="SPP17" s="163"/>
      <c r="SPQ17" s="163"/>
      <c r="SPR17" s="163"/>
      <c r="SPS17" s="163"/>
      <c r="SPT17" s="163"/>
      <c r="SPU17" s="163"/>
      <c r="SPV17" s="163"/>
      <c r="SPW17" s="163"/>
      <c r="SPX17" s="163"/>
      <c r="SPY17" s="163"/>
      <c r="SPZ17" s="163"/>
      <c r="SQA17" s="163"/>
      <c r="SQB17" s="163"/>
      <c r="SQC17" s="163"/>
      <c r="SQD17" s="163"/>
      <c r="SQE17" s="163"/>
      <c r="SQF17" s="163"/>
      <c r="SQG17" s="163"/>
      <c r="SQH17" s="163"/>
      <c r="SQI17" s="163"/>
      <c r="SQJ17" s="163"/>
      <c r="SQK17" s="163"/>
      <c r="SQL17" s="163"/>
      <c r="SQM17" s="163"/>
      <c r="SQN17" s="163"/>
      <c r="SQO17" s="163"/>
      <c r="SQP17" s="163"/>
      <c r="SQQ17" s="163"/>
      <c r="SQR17" s="163"/>
      <c r="SQS17" s="163"/>
      <c r="SQT17" s="163"/>
      <c r="SQU17" s="163"/>
      <c r="SQV17" s="163"/>
      <c r="SQW17" s="163"/>
      <c r="SQX17" s="163"/>
      <c r="SQY17" s="163"/>
      <c r="SQZ17" s="163"/>
      <c r="SRA17" s="163"/>
      <c r="SRB17" s="163"/>
      <c r="SRC17" s="163"/>
      <c r="SRD17" s="163"/>
      <c r="SRE17" s="163"/>
      <c r="SRF17" s="163"/>
      <c r="SRG17" s="163"/>
      <c r="SRH17" s="163"/>
      <c r="SRI17" s="163"/>
      <c r="SRJ17" s="163"/>
      <c r="SRK17" s="163"/>
      <c r="SRL17" s="163"/>
      <c r="SRM17" s="163"/>
      <c r="SRN17" s="163"/>
      <c r="SRO17" s="163"/>
      <c r="SRP17" s="163"/>
      <c r="SRQ17" s="163"/>
      <c r="SRR17" s="163"/>
      <c r="SRS17" s="163"/>
      <c r="SRT17" s="163"/>
      <c r="SRU17" s="163"/>
      <c r="SRV17" s="163"/>
      <c r="SRW17" s="163"/>
      <c r="SRX17" s="163"/>
      <c r="SRY17" s="163"/>
      <c r="SRZ17" s="163"/>
      <c r="SSA17" s="163"/>
      <c r="SSB17" s="163"/>
      <c r="SSC17" s="163"/>
      <c r="SSD17" s="163"/>
      <c r="SSE17" s="163"/>
      <c r="SSF17" s="163"/>
      <c r="SSG17" s="163"/>
      <c r="SSH17" s="163"/>
      <c r="SSI17" s="163"/>
      <c r="SSJ17" s="163"/>
      <c r="SSK17" s="163"/>
      <c r="SSL17" s="163"/>
      <c r="SSM17" s="163"/>
      <c r="SSN17" s="163"/>
      <c r="SSO17" s="163"/>
      <c r="SSP17" s="163"/>
      <c r="SSQ17" s="163"/>
      <c r="SSR17" s="163"/>
      <c r="SSS17" s="163"/>
      <c r="SST17" s="163"/>
      <c r="SSU17" s="163"/>
      <c r="SSV17" s="163"/>
      <c r="SSW17" s="163"/>
      <c r="SSX17" s="163"/>
      <c r="SSY17" s="163"/>
      <c r="SSZ17" s="163"/>
      <c r="STA17" s="163"/>
      <c r="STB17" s="163"/>
      <c r="STC17" s="163"/>
      <c r="STD17" s="163"/>
      <c r="STE17" s="163"/>
      <c r="STF17" s="163"/>
      <c r="STG17" s="163"/>
      <c r="STH17" s="163"/>
      <c r="STI17" s="163"/>
      <c r="STJ17" s="163"/>
      <c r="STK17" s="163"/>
      <c r="STL17" s="163"/>
      <c r="STM17" s="163"/>
      <c r="STN17" s="163"/>
      <c r="STO17" s="163"/>
      <c r="STP17" s="163"/>
      <c r="STQ17" s="163"/>
      <c r="STR17" s="163"/>
      <c r="STS17" s="163"/>
      <c r="STT17" s="163"/>
      <c r="STU17" s="163"/>
      <c r="STV17" s="163"/>
      <c r="STW17" s="163"/>
      <c r="STX17" s="163"/>
      <c r="STY17" s="163"/>
      <c r="STZ17" s="163"/>
      <c r="SUA17" s="163"/>
      <c r="SUB17" s="163"/>
      <c r="SUC17" s="163"/>
      <c r="SUD17" s="163"/>
      <c r="SUE17" s="163"/>
      <c r="SUF17" s="163"/>
      <c r="SUG17" s="163"/>
      <c r="SUH17" s="163"/>
      <c r="SUI17" s="163"/>
      <c r="SUJ17" s="163"/>
      <c r="SUK17" s="163"/>
      <c r="SUL17" s="163"/>
      <c r="SUM17" s="163"/>
      <c r="SUN17" s="163"/>
      <c r="SUO17" s="163"/>
      <c r="SUP17" s="163"/>
      <c r="SUQ17" s="163"/>
      <c r="SUR17" s="163"/>
      <c r="SUS17" s="163"/>
      <c r="SUT17" s="163"/>
      <c r="SUU17" s="163"/>
      <c r="SUV17" s="163"/>
      <c r="SUW17" s="163"/>
      <c r="SUX17" s="163"/>
      <c r="SUY17" s="163"/>
      <c r="SUZ17" s="163"/>
      <c r="SVA17" s="163"/>
      <c r="SVB17" s="163"/>
      <c r="SVC17" s="163"/>
      <c r="SVD17" s="163"/>
      <c r="SVE17" s="163"/>
      <c r="SVF17" s="163"/>
      <c r="SVG17" s="163"/>
      <c r="SVH17" s="163"/>
      <c r="SVI17" s="163"/>
      <c r="SVJ17" s="163"/>
      <c r="SVK17" s="163"/>
      <c r="SVL17" s="163"/>
      <c r="SVM17" s="163"/>
      <c r="SVN17" s="163"/>
      <c r="SVO17" s="163"/>
      <c r="SVP17" s="163"/>
      <c r="SVQ17" s="163"/>
      <c r="SVR17" s="163"/>
      <c r="SVS17" s="163"/>
      <c r="SVT17" s="163"/>
      <c r="SVU17" s="163"/>
      <c r="SVV17" s="163"/>
      <c r="SVW17" s="163"/>
      <c r="SVX17" s="163"/>
      <c r="SVY17" s="163"/>
      <c r="SVZ17" s="163"/>
      <c r="SWA17" s="163"/>
      <c r="SWB17" s="163"/>
      <c r="SWC17" s="163"/>
      <c r="SWD17" s="163"/>
      <c r="SWE17" s="163"/>
      <c r="SWF17" s="163"/>
      <c r="SWG17" s="163"/>
      <c r="SWH17" s="163"/>
      <c r="SWI17" s="163"/>
      <c r="SWJ17" s="163"/>
      <c r="SWK17" s="163"/>
      <c r="SWL17" s="163"/>
      <c r="SWM17" s="163"/>
      <c r="SWN17" s="163"/>
      <c r="SWO17" s="163"/>
      <c r="SWP17" s="163"/>
      <c r="SWQ17" s="163"/>
      <c r="SWR17" s="163"/>
      <c r="SWS17" s="163"/>
      <c r="SWT17" s="163"/>
      <c r="SWU17" s="163"/>
      <c r="SWV17" s="163"/>
      <c r="SWW17" s="163"/>
      <c r="SWX17" s="163"/>
      <c r="SWY17" s="163"/>
      <c r="SWZ17" s="163"/>
      <c r="SXA17" s="163"/>
      <c r="SXB17" s="163"/>
      <c r="SXC17" s="163"/>
      <c r="SXD17" s="163"/>
      <c r="SXE17" s="163"/>
      <c r="SXF17" s="163"/>
      <c r="SXG17" s="163"/>
      <c r="SXH17" s="163"/>
      <c r="SXI17" s="163"/>
      <c r="SXJ17" s="163"/>
      <c r="SXK17" s="163"/>
      <c r="SXL17" s="163"/>
      <c r="SXM17" s="163"/>
      <c r="SXN17" s="163"/>
      <c r="SXO17" s="163"/>
      <c r="SXP17" s="163"/>
      <c r="SXQ17" s="163"/>
      <c r="SXR17" s="163"/>
      <c r="SXS17" s="163"/>
      <c r="SXT17" s="163"/>
      <c r="SXU17" s="163"/>
      <c r="SXV17" s="163"/>
      <c r="SXW17" s="163"/>
      <c r="SXX17" s="163"/>
      <c r="SXY17" s="163"/>
      <c r="SXZ17" s="163"/>
      <c r="SYA17" s="163"/>
      <c r="SYB17" s="163"/>
      <c r="SYC17" s="163"/>
      <c r="SYD17" s="163"/>
      <c r="SYE17" s="163"/>
      <c r="SYF17" s="163"/>
      <c r="SYG17" s="163"/>
      <c r="SYH17" s="163"/>
      <c r="SYI17" s="163"/>
      <c r="SYJ17" s="163"/>
      <c r="SYK17" s="163"/>
      <c r="SYL17" s="163"/>
      <c r="SYM17" s="163"/>
      <c r="SYN17" s="163"/>
      <c r="SYO17" s="163"/>
      <c r="SYP17" s="163"/>
      <c r="SYQ17" s="163"/>
      <c r="SYR17" s="163"/>
      <c r="SYS17" s="163"/>
      <c r="SYT17" s="163"/>
      <c r="SYU17" s="163"/>
      <c r="SYV17" s="163"/>
      <c r="SYW17" s="163"/>
      <c r="SYX17" s="163"/>
      <c r="SYY17" s="163"/>
      <c r="SYZ17" s="163"/>
      <c r="SZA17" s="163"/>
      <c r="SZB17" s="163"/>
      <c r="SZC17" s="163"/>
      <c r="SZD17" s="163"/>
      <c r="SZE17" s="163"/>
      <c r="SZF17" s="163"/>
      <c r="SZG17" s="163"/>
      <c r="SZH17" s="163"/>
      <c r="SZI17" s="163"/>
      <c r="SZJ17" s="163"/>
      <c r="SZK17" s="163"/>
      <c r="SZL17" s="163"/>
      <c r="SZM17" s="163"/>
      <c r="SZN17" s="163"/>
      <c r="SZO17" s="163"/>
      <c r="SZP17" s="163"/>
      <c r="SZQ17" s="163"/>
      <c r="SZR17" s="163"/>
      <c r="SZS17" s="163"/>
      <c r="SZT17" s="163"/>
      <c r="SZU17" s="163"/>
      <c r="SZV17" s="163"/>
      <c r="SZW17" s="163"/>
      <c r="SZX17" s="163"/>
      <c r="SZY17" s="163"/>
      <c r="SZZ17" s="163"/>
      <c r="TAA17" s="163"/>
      <c r="TAB17" s="163"/>
      <c r="TAC17" s="163"/>
      <c r="TAD17" s="163"/>
      <c r="TAE17" s="163"/>
      <c r="TAF17" s="163"/>
      <c r="TAG17" s="163"/>
      <c r="TAH17" s="163"/>
      <c r="TAI17" s="163"/>
      <c r="TAJ17" s="163"/>
      <c r="TAK17" s="163"/>
      <c r="TAL17" s="163"/>
      <c r="TAM17" s="163"/>
      <c r="TAN17" s="163"/>
      <c r="TAO17" s="163"/>
      <c r="TAP17" s="163"/>
      <c r="TAQ17" s="163"/>
      <c r="TAR17" s="163"/>
      <c r="TAS17" s="163"/>
      <c r="TAT17" s="163"/>
      <c r="TAU17" s="163"/>
      <c r="TAV17" s="163"/>
      <c r="TAW17" s="163"/>
      <c r="TAX17" s="163"/>
      <c r="TAY17" s="163"/>
      <c r="TAZ17" s="163"/>
      <c r="TBA17" s="163"/>
      <c r="TBB17" s="163"/>
      <c r="TBC17" s="163"/>
      <c r="TBD17" s="163"/>
      <c r="TBE17" s="163"/>
      <c r="TBF17" s="163"/>
      <c r="TBG17" s="163"/>
      <c r="TBH17" s="163"/>
      <c r="TBI17" s="163"/>
      <c r="TBJ17" s="163"/>
      <c r="TBK17" s="163"/>
      <c r="TBL17" s="163"/>
      <c r="TBM17" s="163"/>
      <c r="TBN17" s="163"/>
      <c r="TBO17" s="163"/>
      <c r="TBP17" s="163"/>
      <c r="TBQ17" s="163"/>
      <c r="TBR17" s="163"/>
      <c r="TBS17" s="163"/>
      <c r="TBT17" s="163"/>
      <c r="TBU17" s="163"/>
      <c r="TBV17" s="163"/>
      <c r="TBW17" s="163"/>
      <c r="TBX17" s="163"/>
      <c r="TBY17" s="163"/>
      <c r="TBZ17" s="163"/>
      <c r="TCA17" s="163"/>
      <c r="TCB17" s="163"/>
      <c r="TCC17" s="163"/>
      <c r="TCD17" s="163"/>
      <c r="TCE17" s="163"/>
      <c r="TCF17" s="163"/>
      <c r="TCG17" s="163"/>
      <c r="TCH17" s="163"/>
      <c r="TCI17" s="163"/>
      <c r="TCJ17" s="163"/>
      <c r="TCK17" s="163"/>
      <c r="TCL17" s="163"/>
      <c r="TCM17" s="163"/>
      <c r="TCN17" s="163"/>
      <c r="TCO17" s="163"/>
      <c r="TCP17" s="163"/>
      <c r="TCQ17" s="163"/>
      <c r="TCR17" s="163"/>
      <c r="TCS17" s="163"/>
      <c r="TCT17" s="163"/>
      <c r="TCU17" s="163"/>
      <c r="TCV17" s="163"/>
      <c r="TCW17" s="163"/>
      <c r="TCX17" s="163"/>
      <c r="TCY17" s="163"/>
      <c r="TCZ17" s="163"/>
      <c r="TDA17" s="163"/>
      <c r="TDB17" s="163"/>
      <c r="TDC17" s="163"/>
      <c r="TDD17" s="163"/>
      <c r="TDE17" s="163"/>
      <c r="TDF17" s="163"/>
      <c r="TDG17" s="163"/>
      <c r="TDH17" s="163"/>
      <c r="TDI17" s="163"/>
      <c r="TDJ17" s="163"/>
      <c r="TDK17" s="163"/>
      <c r="TDL17" s="163"/>
      <c r="TDM17" s="163"/>
      <c r="TDN17" s="163"/>
      <c r="TDO17" s="163"/>
      <c r="TDP17" s="163"/>
      <c r="TDQ17" s="163"/>
      <c r="TDR17" s="163"/>
      <c r="TDS17" s="163"/>
      <c r="TDT17" s="163"/>
      <c r="TDU17" s="163"/>
      <c r="TDV17" s="163"/>
      <c r="TDW17" s="163"/>
      <c r="TDX17" s="163"/>
      <c r="TDY17" s="163"/>
      <c r="TDZ17" s="163"/>
      <c r="TEA17" s="163"/>
      <c r="TEB17" s="163"/>
      <c r="TEC17" s="163"/>
      <c r="TED17" s="163"/>
      <c r="TEE17" s="163"/>
      <c r="TEF17" s="163"/>
      <c r="TEG17" s="163"/>
      <c r="TEH17" s="163"/>
      <c r="TEI17" s="163"/>
      <c r="TEJ17" s="163"/>
      <c r="TEK17" s="163"/>
      <c r="TEL17" s="163"/>
      <c r="TEM17" s="163"/>
      <c r="TEN17" s="163"/>
      <c r="TEO17" s="163"/>
      <c r="TEP17" s="163"/>
      <c r="TEQ17" s="163"/>
      <c r="TER17" s="163"/>
      <c r="TES17" s="163"/>
      <c r="TET17" s="163"/>
      <c r="TEU17" s="163"/>
      <c r="TEV17" s="163"/>
      <c r="TEW17" s="163"/>
      <c r="TEX17" s="163"/>
      <c r="TEY17" s="163"/>
      <c r="TEZ17" s="163"/>
      <c r="TFA17" s="163"/>
      <c r="TFB17" s="163"/>
      <c r="TFC17" s="163"/>
      <c r="TFD17" s="163"/>
      <c r="TFE17" s="163"/>
      <c r="TFF17" s="163"/>
      <c r="TFG17" s="163"/>
      <c r="TFH17" s="163"/>
      <c r="TFI17" s="163"/>
      <c r="TFJ17" s="163"/>
      <c r="TFK17" s="163"/>
      <c r="TFL17" s="163"/>
      <c r="TFM17" s="163"/>
      <c r="TFN17" s="163"/>
      <c r="TFO17" s="163"/>
      <c r="TFP17" s="163"/>
      <c r="TFQ17" s="163"/>
      <c r="TFR17" s="163"/>
      <c r="TFS17" s="163"/>
      <c r="TFT17" s="163"/>
      <c r="TFU17" s="163"/>
      <c r="TFV17" s="163"/>
      <c r="TFW17" s="163"/>
      <c r="TFX17" s="163"/>
      <c r="TFY17" s="163"/>
      <c r="TFZ17" s="163"/>
      <c r="TGA17" s="163"/>
      <c r="TGB17" s="163"/>
      <c r="TGC17" s="163"/>
      <c r="TGD17" s="163"/>
      <c r="TGE17" s="163"/>
      <c r="TGF17" s="163"/>
      <c r="TGG17" s="163"/>
      <c r="TGH17" s="163"/>
      <c r="TGI17" s="163"/>
      <c r="TGJ17" s="163"/>
      <c r="TGK17" s="163"/>
      <c r="TGL17" s="163"/>
      <c r="TGM17" s="163"/>
      <c r="TGN17" s="163"/>
      <c r="TGO17" s="163"/>
      <c r="TGP17" s="163"/>
      <c r="TGQ17" s="163"/>
      <c r="TGR17" s="163"/>
      <c r="TGS17" s="163"/>
      <c r="TGT17" s="163"/>
      <c r="TGU17" s="163"/>
      <c r="TGV17" s="163"/>
      <c r="TGW17" s="163"/>
      <c r="TGX17" s="163"/>
      <c r="TGY17" s="163"/>
      <c r="TGZ17" s="163"/>
      <c r="THA17" s="163"/>
      <c r="THB17" s="163"/>
      <c r="THC17" s="163"/>
      <c r="THD17" s="163"/>
      <c r="THE17" s="163"/>
      <c r="THF17" s="163"/>
      <c r="THG17" s="163"/>
      <c r="THH17" s="163"/>
      <c r="THI17" s="163"/>
      <c r="THJ17" s="163"/>
      <c r="THK17" s="163"/>
      <c r="THL17" s="163"/>
      <c r="THM17" s="163"/>
      <c r="THN17" s="163"/>
      <c r="THO17" s="163"/>
      <c r="THP17" s="163"/>
      <c r="THQ17" s="163"/>
      <c r="THR17" s="163"/>
      <c r="THS17" s="163"/>
      <c r="THT17" s="163"/>
      <c r="THU17" s="163"/>
      <c r="THV17" s="163"/>
      <c r="THW17" s="163"/>
      <c r="THX17" s="163"/>
      <c r="THY17" s="163"/>
      <c r="THZ17" s="163"/>
      <c r="TIA17" s="163"/>
      <c r="TIB17" s="163"/>
      <c r="TIC17" s="163"/>
      <c r="TID17" s="163"/>
      <c r="TIE17" s="163"/>
      <c r="TIF17" s="163"/>
      <c r="TIG17" s="163"/>
      <c r="TIH17" s="163"/>
      <c r="TII17" s="163"/>
      <c r="TIJ17" s="163"/>
      <c r="TIK17" s="163"/>
      <c r="TIL17" s="163"/>
      <c r="TIM17" s="163"/>
      <c r="TIN17" s="163"/>
      <c r="TIO17" s="163"/>
      <c r="TIP17" s="163"/>
      <c r="TIQ17" s="163"/>
      <c r="TIR17" s="163"/>
      <c r="TIS17" s="163"/>
      <c r="TIT17" s="163"/>
      <c r="TIU17" s="163"/>
      <c r="TIV17" s="163"/>
      <c r="TIW17" s="163"/>
      <c r="TIX17" s="163"/>
      <c r="TIY17" s="163"/>
      <c r="TIZ17" s="163"/>
      <c r="TJA17" s="163"/>
      <c r="TJB17" s="163"/>
      <c r="TJC17" s="163"/>
      <c r="TJD17" s="163"/>
      <c r="TJE17" s="163"/>
      <c r="TJF17" s="163"/>
      <c r="TJG17" s="163"/>
      <c r="TJH17" s="163"/>
      <c r="TJI17" s="163"/>
      <c r="TJJ17" s="163"/>
      <c r="TJK17" s="163"/>
      <c r="TJL17" s="163"/>
      <c r="TJM17" s="163"/>
      <c r="TJN17" s="163"/>
      <c r="TJO17" s="163"/>
      <c r="TJP17" s="163"/>
      <c r="TJQ17" s="163"/>
      <c r="TJR17" s="163"/>
      <c r="TJS17" s="163"/>
      <c r="TJT17" s="163"/>
      <c r="TJU17" s="163"/>
      <c r="TJV17" s="163"/>
      <c r="TJW17" s="163"/>
      <c r="TJX17" s="163"/>
      <c r="TJY17" s="163"/>
      <c r="TJZ17" s="163"/>
      <c r="TKA17" s="163"/>
      <c r="TKB17" s="163"/>
      <c r="TKC17" s="163"/>
      <c r="TKD17" s="163"/>
      <c r="TKE17" s="163"/>
      <c r="TKF17" s="163"/>
      <c r="TKG17" s="163"/>
      <c r="TKH17" s="163"/>
      <c r="TKI17" s="163"/>
      <c r="TKJ17" s="163"/>
      <c r="TKK17" s="163"/>
      <c r="TKL17" s="163"/>
      <c r="TKM17" s="163"/>
      <c r="TKN17" s="163"/>
      <c r="TKO17" s="163"/>
      <c r="TKP17" s="163"/>
      <c r="TKQ17" s="163"/>
      <c r="TKR17" s="163"/>
      <c r="TKS17" s="163"/>
      <c r="TKT17" s="163"/>
      <c r="TKU17" s="163"/>
      <c r="TKV17" s="163"/>
      <c r="TKW17" s="163"/>
      <c r="TKX17" s="163"/>
      <c r="TKY17" s="163"/>
      <c r="TKZ17" s="163"/>
      <c r="TLA17" s="163"/>
      <c r="TLB17" s="163"/>
      <c r="TLC17" s="163"/>
      <c r="TLD17" s="163"/>
      <c r="TLE17" s="163"/>
      <c r="TLF17" s="163"/>
      <c r="TLG17" s="163"/>
      <c r="TLH17" s="163"/>
      <c r="TLI17" s="163"/>
      <c r="TLJ17" s="163"/>
      <c r="TLK17" s="163"/>
      <c r="TLL17" s="163"/>
      <c r="TLM17" s="163"/>
      <c r="TLN17" s="163"/>
      <c r="TLO17" s="163"/>
      <c r="TLP17" s="163"/>
      <c r="TLQ17" s="163"/>
      <c r="TLR17" s="163"/>
      <c r="TLS17" s="163"/>
      <c r="TLT17" s="163"/>
      <c r="TLU17" s="163"/>
      <c r="TLV17" s="163"/>
      <c r="TLW17" s="163"/>
      <c r="TLX17" s="163"/>
      <c r="TLY17" s="163"/>
      <c r="TLZ17" s="163"/>
      <c r="TMA17" s="163"/>
      <c r="TMB17" s="163"/>
      <c r="TMC17" s="163"/>
      <c r="TMD17" s="163"/>
      <c r="TME17" s="163"/>
      <c r="TMF17" s="163"/>
      <c r="TMG17" s="163"/>
      <c r="TMH17" s="163"/>
      <c r="TMI17" s="163"/>
      <c r="TMJ17" s="163"/>
      <c r="TMK17" s="163"/>
      <c r="TML17" s="163"/>
      <c r="TMM17" s="163"/>
      <c r="TMN17" s="163"/>
      <c r="TMO17" s="163"/>
      <c r="TMP17" s="163"/>
      <c r="TMQ17" s="163"/>
      <c r="TMR17" s="163"/>
      <c r="TMS17" s="163"/>
      <c r="TMT17" s="163"/>
      <c r="TMU17" s="163"/>
      <c r="TMV17" s="163"/>
      <c r="TMW17" s="163"/>
      <c r="TMX17" s="163"/>
      <c r="TMY17" s="163"/>
      <c r="TMZ17" s="163"/>
      <c r="TNA17" s="163"/>
      <c r="TNB17" s="163"/>
      <c r="TNC17" s="163"/>
      <c r="TND17" s="163"/>
      <c r="TNE17" s="163"/>
      <c r="TNF17" s="163"/>
      <c r="TNG17" s="163"/>
      <c r="TNH17" s="163"/>
      <c r="TNI17" s="163"/>
      <c r="TNJ17" s="163"/>
      <c r="TNK17" s="163"/>
      <c r="TNL17" s="163"/>
      <c r="TNM17" s="163"/>
      <c r="TNN17" s="163"/>
      <c r="TNO17" s="163"/>
      <c r="TNP17" s="163"/>
      <c r="TNQ17" s="163"/>
      <c r="TNR17" s="163"/>
      <c r="TNS17" s="163"/>
      <c r="TNT17" s="163"/>
      <c r="TNU17" s="163"/>
      <c r="TNV17" s="163"/>
      <c r="TNW17" s="163"/>
      <c r="TNX17" s="163"/>
      <c r="TNY17" s="163"/>
      <c r="TNZ17" s="163"/>
      <c r="TOA17" s="163"/>
      <c r="TOB17" s="163"/>
      <c r="TOC17" s="163"/>
      <c r="TOD17" s="163"/>
      <c r="TOE17" s="163"/>
      <c r="TOF17" s="163"/>
      <c r="TOG17" s="163"/>
      <c r="TOH17" s="163"/>
      <c r="TOI17" s="163"/>
      <c r="TOJ17" s="163"/>
      <c r="TOK17" s="163"/>
      <c r="TOL17" s="163"/>
      <c r="TOM17" s="163"/>
      <c r="TON17" s="163"/>
      <c r="TOO17" s="163"/>
      <c r="TOP17" s="163"/>
      <c r="TOQ17" s="163"/>
      <c r="TOR17" s="163"/>
      <c r="TOS17" s="163"/>
      <c r="TOT17" s="163"/>
      <c r="TOU17" s="163"/>
      <c r="TOV17" s="163"/>
      <c r="TOW17" s="163"/>
      <c r="TOX17" s="163"/>
      <c r="TOY17" s="163"/>
      <c r="TOZ17" s="163"/>
      <c r="TPA17" s="163"/>
      <c r="TPB17" s="163"/>
      <c r="TPC17" s="163"/>
      <c r="TPD17" s="163"/>
      <c r="TPE17" s="163"/>
      <c r="TPF17" s="163"/>
      <c r="TPG17" s="163"/>
      <c r="TPH17" s="163"/>
      <c r="TPI17" s="163"/>
      <c r="TPJ17" s="163"/>
      <c r="TPK17" s="163"/>
      <c r="TPL17" s="163"/>
      <c r="TPM17" s="163"/>
      <c r="TPN17" s="163"/>
      <c r="TPO17" s="163"/>
      <c r="TPP17" s="163"/>
      <c r="TPQ17" s="163"/>
      <c r="TPR17" s="163"/>
      <c r="TPS17" s="163"/>
      <c r="TPT17" s="163"/>
      <c r="TPU17" s="163"/>
      <c r="TPV17" s="163"/>
      <c r="TPW17" s="163"/>
      <c r="TPX17" s="163"/>
      <c r="TPY17" s="163"/>
      <c r="TPZ17" s="163"/>
      <c r="TQA17" s="163"/>
      <c r="TQB17" s="163"/>
      <c r="TQC17" s="163"/>
      <c r="TQD17" s="163"/>
      <c r="TQE17" s="163"/>
      <c r="TQF17" s="163"/>
      <c r="TQG17" s="163"/>
      <c r="TQH17" s="163"/>
      <c r="TQI17" s="163"/>
      <c r="TQJ17" s="163"/>
      <c r="TQK17" s="163"/>
      <c r="TQL17" s="163"/>
      <c r="TQM17" s="163"/>
      <c r="TQN17" s="163"/>
      <c r="TQO17" s="163"/>
      <c r="TQP17" s="163"/>
      <c r="TQQ17" s="163"/>
      <c r="TQR17" s="163"/>
      <c r="TQS17" s="163"/>
      <c r="TQT17" s="163"/>
      <c r="TQU17" s="163"/>
      <c r="TQV17" s="163"/>
      <c r="TQW17" s="163"/>
      <c r="TQX17" s="163"/>
      <c r="TQY17" s="163"/>
      <c r="TQZ17" s="163"/>
      <c r="TRA17" s="163"/>
      <c r="TRB17" s="163"/>
      <c r="TRC17" s="163"/>
      <c r="TRD17" s="163"/>
      <c r="TRE17" s="163"/>
      <c r="TRF17" s="163"/>
      <c r="TRG17" s="163"/>
      <c r="TRH17" s="163"/>
      <c r="TRI17" s="163"/>
      <c r="TRJ17" s="163"/>
      <c r="TRK17" s="163"/>
      <c r="TRL17" s="163"/>
      <c r="TRM17" s="163"/>
      <c r="TRN17" s="163"/>
      <c r="TRO17" s="163"/>
      <c r="TRP17" s="163"/>
      <c r="TRQ17" s="163"/>
      <c r="TRR17" s="163"/>
      <c r="TRS17" s="163"/>
      <c r="TRT17" s="163"/>
      <c r="TRU17" s="163"/>
      <c r="TRV17" s="163"/>
      <c r="TRW17" s="163"/>
      <c r="TRX17" s="163"/>
      <c r="TRY17" s="163"/>
      <c r="TRZ17" s="163"/>
      <c r="TSA17" s="163"/>
      <c r="TSB17" s="163"/>
      <c r="TSC17" s="163"/>
      <c r="TSD17" s="163"/>
      <c r="TSE17" s="163"/>
      <c r="TSF17" s="163"/>
      <c r="TSG17" s="163"/>
      <c r="TSH17" s="163"/>
      <c r="TSI17" s="163"/>
      <c r="TSJ17" s="163"/>
      <c r="TSK17" s="163"/>
      <c r="TSL17" s="163"/>
      <c r="TSM17" s="163"/>
      <c r="TSN17" s="163"/>
      <c r="TSO17" s="163"/>
      <c r="TSP17" s="163"/>
      <c r="TSQ17" s="163"/>
      <c r="TSR17" s="163"/>
      <c r="TSS17" s="163"/>
      <c r="TST17" s="163"/>
      <c r="TSU17" s="163"/>
      <c r="TSV17" s="163"/>
      <c r="TSW17" s="163"/>
      <c r="TSX17" s="163"/>
      <c r="TSY17" s="163"/>
      <c r="TSZ17" s="163"/>
      <c r="TTA17" s="163"/>
      <c r="TTB17" s="163"/>
      <c r="TTC17" s="163"/>
      <c r="TTD17" s="163"/>
      <c r="TTE17" s="163"/>
      <c r="TTF17" s="163"/>
      <c r="TTG17" s="163"/>
      <c r="TTH17" s="163"/>
      <c r="TTI17" s="163"/>
      <c r="TTJ17" s="163"/>
      <c r="TTK17" s="163"/>
      <c r="TTL17" s="163"/>
      <c r="TTM17" s="163"/>
      <c r="TTN17" s="163"/>
      <c r="TTO17" s="163"/>
      <c r="TTP17" s="163"/>
      <c r="TTQ17" s="163"/>
      <c r="TTR17" s="163"/>
      <c r="TTS17" s="163"/>
      <c r="TTT17" s="163"/>
      <c r="TTU17" s="163"/>
      <c r="TTV17" s="163"/>
      <c r="TTW17" s="163"/>
      <c r="TTX17" s="163"/>
      <c r="TTY17" s="163"/>
      <c r="TTZ17" s="163"/>
      <c r="TUA17" s="163"/>
      <c r="TUB17" s="163"/>
      <c r="TUC17" s="163"/>
      <c r="TUD17" s="163"/>
      <c r="TUE17" s="163"/>
      <c r="TUF17" s="163"/>
      <c r="TUG17" s="163"/>
      <c r="TUH17" s="163"/>
      <c r="TUI17" s="163"/>
      <c r="TUJ17" s="163"/>
      <c r="TUK17" s="163"/>
      <c r="TUL17" s="163"/>
      <c r="TUM17" s="163"/>
      <c r="TUN17" s="163"/>
      <c r="TUO17" s="163"/>
      <c r="TUP17" s="163"/>
      <c r="TUQ17" s="163"/>
      <c r="TUR17" s="163"/>
      <c r="TUS17" s="163"/>
      <c r="TUT17" s="163"/>
      <c r="TUU17" s="163"/>
      <c r="TUV17" s="163"/>
      <c r="TUW17" s="163"/>
      <c r="TUX17" s="163"/>
      <c r="TUY17" s="163"/>
      <c r="TUZ17" s="163"/>
      <c r="TVA17" s="163"/>
      <c r="TVB17" s="163"/>
      <c r="TVC17" s="163"/>
      <c r="TVD17" s="163"/>
      <c r="TVE17" s="163"/>
      <c r="TVF17" s="163"/>
      <c r="TVG17" s="163"/>
      <c r="TVH17" s="163"/>
      <c r="TVI17" s="163"/>
      <c r="TVJ17" s="163"/>
      <c r="TVK17" s="163"/>
      <c r="TVL17" s="163"/>
      <c r="TVM17" s="163"/>
      <c r="TVN17" s="163"/>
      <c r="TVO17" s="163"/>
      <c r="TVP17" s="163"/>
      <c r="TVQ17" s="163"/>
      <c r="TVR17" s="163"/>
      <c r="TVS17" s="163"/>
      <c r="TVT17" s="163"/>
      <c r="TVU17" s="163"/>
      <c r="TVV17" s="163"/>
      <c r="TVW17" s="163"/>
      <c r="TVX17" s="163"/>
      <c r="TVY17" s="163"/>
      <c r="TVZ17" s="163"/>
      <c r="TWA17" s="163"/>
      <c r="TWB17" s="163"/>
      <c r="TWC17" s="163"/>
      <c r="TWD17" s="163"/>
      <c r="TWE17" s="163"/>
      <c r="TWF17" s="163"/>
      <c r="TWG17" s="163"/>
      <c r="TWH17" s="163"/>
      <c r="TWI17" s="163"/>
      <c r="TWJ17" s="163"/>
      <c r="TWK17" s="163"/>
      <c r="TWL17" s="163"/>
      <c r="TWM17" s="163"/>
      <c r="TWN17" s="163"/>
      <c r="TWO17" s="163"/>
      <c r="TWP17" s="163"/>
      <c r="TWQ17" s="163"/>
      <c r="TWR17" s="163"/>
      <c r="TWS17" s="163"/>
      <c r="TWT17" s="163"/>
      <c r="TWU17" s="163"/>
      <c r="TWV17" s="163"/>
      <c r="TWW17" s="163"/>
      <c r="TWX17" s="163"/>
      <c r="TWY17" s="163"/>
      <c r="TWZ17" s="163"/>
      <c r="TXA17" s="163"/>
      <c r="TXB17" s="163"/>
      <c r="TXC17" s="163"/>
      <c r="TXD17" s="163"/>
      <c r="TXE17" s="163"/>
      <c r="TXF17" s="163"/>
      <c r="TXG17" s="163"/>
      <c r="TXH17" s="163"/>
      <c r="TXI17" s="163"/>
      <c r="TXJ17" s="163"/>
      <c r="TXK17" s="163"/>
      <c r="TXL17" s="163"/>
      <c r="TXM17" s="163"/>
      <c r="TXN17" s="163"/>
      <c r="TXO17" s="163"/>
      <c r="TXP17" s="163"/>
      <c r="TXQ17" s="163"/>
      <c r="TXR17" s="163"/>
      <c r="TXS17" s="163"/>
      <c r="TXT17" s="163"/>
      <c r="TXU17" s="163"/>
      <c r="TXV17" s="163"/>
      <c r="TXW17" s="163"/>
      <c r="TXX17" s="163"/>
      <c r="TXY17" s="163"/>
      <c r="TXZ17" s="163"/>
      <c r="TYA17" s="163"/>
      <c r="TYB17" s="163"/>
      <c r="TYC17" s="163"/>
      <c r="TYD17" s="163"/>
      <c r="TYE17" s="163"/>
      <c r="TYF17" s="163"/>
      <c r="TYG17" s="163"/>
      <c r="TYH17" s="163"/>
      <c r="TYI17" s="163"/>
      <c r="TYJ17" s="163"/>
      <c r="TYK17" s="163"/>
      <c r="TYL17" s="163"/>
      <c r="TYM17" s="163"/>
      <c r="TYN17" s="163"/>
      <c r="TYO17" s="163"/>
      <c r="TYP17" s="163"/>
      <c r="TYQ17" s="163"/>
      <c r="TYR17" s="163"/>
      <c r="TYS17" s="163"/>
      <c r="TYT17" s="163"/>
      <c r="TYU17" s="163"/>
      <c r="TYV17" s="163"/>
      <c r="TYW17" s="163"/>
      <c r="TYX17" s="163"/>
      <c r="TYY17" s="163"/>
      <c r="TYZ17" s="163"/>
      <c r="TZA17" s="163"/>
      <c r="TZB17" s="163"/>
      <c r="TZC17" s="163"/>
      <c r="TZD17" s="163"/>
      <c r="TZE17" s="163"/>
      <c r="TZF17" s="163"/>
      <c r="TZG17" s="163"/>
      <c r="TZH17" s="163"/>
      <c r="TZI17" s="163"/>
      <c r="TZJ17" s="163"/>
      <c r="TZK17" s="163"/>
      <c r="TZL17" s="163"/>
      <c r="TZM17" s="163"/>
      <c r="TZN17" s="163"/>
      <c r="TZO17" s="163"/>
      <c r="TZP17" s="163"/>
      <c r="TZQ17" s="163"/>
      <c r="TZR17" s="163"/>
      <c r="TZS17" s="163"/>
      <c r="TZT17" s="163"/>
      <c r="TZU17" s="163"/>
      <c r="TZV17" s="163"/>
      <c r="TZW17" s="163"/>
      <c r="TZX17" s="163"/>
      <c r="TZY17" s="163"/>
      <c r="TZZ17" s="163"/>
      <c r="UAA17" s="163"/>
      <c r="UAB17" s="163"/>
      <c r="UAC17" s="163"/>
      <c r="UAD17" s="163"/>
      <c r="UAE17" s="163"/>
      <c r="UAF17" s="163"/>
      <c r="UAG17" s="163"/>
      <c r="UAH17" s="163"/>
      <c r="UAI17" s="163"/>
      <c r="UAJ17" s="163"/>
      <c r="UAK17" s="163"/>
      <c r="UAL17" s="163"/>
      <c r="UAM17" s="163"/>
      <c r="UAN17" s="163"/>
      <c r="UAO17" s="163"/>
      <c r="UAP17" s="163"/>
      <c r="UAQ17" s="163"/>
      <c r="UAR17" s="163"/>
      <c r="UAS17" s="163"/>
      <c r="UAT17" s="163"/>
      <c r="UAU17" s="163"/>
      <c r="UAV17" s="163"/>
      <c r="UAW17" s="163"/>
      <c r="UAX17" s="163"/>
      <c r="UAY17" s="163"/>
      <c r="UAZ17" s="163"/>
      <c r="UBA17" s="163"/>
      <c r="UBB17" s="163"/>
      <c r="UBC17" s="163"/>
      <c r="UBD17" s="163"/>
      <c r="UBE17" s="163"/>
      <c r="UBF17" s="163"/>
      <c r="UBG17" s="163"/>
      <c r="UBH17" s="163"/>
      <c r="UBI17" s="163"/>
      <c r="UBJ17" s="163"/>
      <c r="UBK17" s="163"/>
      <c r="UBL17" s="163"/>
      <c r="UBM17" s="163"/>
      <c r="UBN17" s="163"/>
      <c r="UBO17" s="163"/>
      <c r="UBP17" s="163"/>
      <c r="UBQ17" s="163"/>
      <c r="UBR17" s="163"/>
      <c r="UBS17" s="163"/>
      <c r="UBT17" s="163"/>
      <c r="UBU17" s="163"/>
      <c r="UBV17" s="163"/>
      <c r="UBW17" s="163"/>
      <c r="UBX17" s="163"/>
      <c r="UBY17" s="163"/>
      <c r="UBZ17" s="163"/>
      <c r="UCA17" s="163"/>
      <c r="UCB17" s="163"/>
      <c r="UCC17" s="163"/>
      <c r="UCD17" s="163"/>
      <c r="UCE17" s="163"/>
      <c r="UCF17" s="163"/>
      <c r="UCG17" s="163"/>
      <c r="UCH17" s="163"/>
      <c r="UCI17" s="163"/>
      <c r="UCJ17" s="163"/>
      <c r="UCK17" s="163"/>
      <c r="UCL17" s="163"/>
      <c r="UCM17" s="163"/>
      <c r="UCN17" s="163"/>
      <c r="UCO17" s="163"/>
      <c r="UCP17" s="163"/>
      <c r="UCQ17" s="163"/>
      <c r="UCR17" s="163"/>
      <c r="UCS17" s="163"/>
      <c r="UCT17" s="163"/>
      <c r="UCU17" s="163"/>
      <c r="UCV17" s="163"/>
      <c r="UCW17" s="163"/>
      <c r="UCX17" s="163"/>
      <c r="UCY17" s="163"/>
      <c r="UCZ17" s="163"/>
      <c r="UDA17" s="163"/>
      <c r="UDB17" s="163"/>
      <c r="UDC17" s="163"/>
      <c r="UDD17" s="163"/>
      <c r="UDE17" s="163"/>
      <c r="UDF17" s="163"/>
      <c r="UDG17" s="163"/>
      <c r="UDH17" s="163"/>
      <c r="UDI17" s="163"/>
      <c r="UDJ17" s="163"/>
      <c r="UDK17" s="163"/>
      <c r="UDL17" s="163"/>
      <c r="UDM17" s="163"/>
      <c r="UDN17" s="163"/>
      <c r="UDO17" s="163"/>
      <c r="UDP17" s="163"/>
      <c r="UDQ17" s="163"/>
      <c r="UDR17" s="163"/>
      <c r="UDS17" s="163"/>
      <c r="UDT17" s="163"/>
      <c r="UDU17" s="163"/>
      <c r="UDV17" s="163"/>
      <c r="UDW17" s="163"/>
      <c r="UDX17" s="163"/>
      <c r="UDY17" s="163"/>
      <c r="UDZ17" s="163"/>
      <c r="UEA17" s="163"/>
      <c r="UEB17" s="163"/>
      <c r="UEC17" s="163"/>
      <c r="UED17" s="163"/>
      <c r="UEE17" s="163"/>
      <c r="UEF17" s="163"/>
      <c r="UEG17" s="163"/>
      <c r="UEH17" s="163"/>
      <c r="UEI17" s="163"/>
      <c r="UEJ17" s="163"/>
      <c r="UEK17" s="163"/>
      <c r="UEL17" s="163"/>
      <c r="UEM17" s="163"/>
      <c r="UEN17" s="163"/>
      <c r="UEO17" s="163"/>
      <c r="UEP17" s="163"/>
      <c r="UEQ17" s="163"/>
      <c r="UER17" s="163"/>
      <c r="UES17" s="163"/>
      <c r="UET17" s="163"/>
      <c r="UEU17" s="163"/>
      <c r="UEV17" s="163"/>
      <c r="UEW17" s="163"/>
      <c r="UEX17" s="163"/>
      <c r="UEY17" s="163"/>
      <c r="UEZ17" s="163"/>
      <c r="UFA17" s="163"/>
      <c r="UFB17" s="163"/>
      <c r="UFC17" s="163"/>
      <c r="UFD17" s="163"/>
      <c r="UFE17" s="163"/>
      <c r="UFF17" s="163"/>
      <c r="UFG17" s="163"/>
      <c r="UFH17" s="163"/>
      <c r="UFI17" s="163"/>
      <c r="UFJ17" s="163"/>
      <c r="UFK17" s="163"/>
      <c r="UFL17" s="163"/>
      <c r="UFM17" s="163"/>
      <c r="UFN17" s="163"/>
      <c r="UFO17" s="163"/>
      <c r="UFP17" s="163"/>
      <c r="UFQ17" s="163"/>
      <c r="UFR17" s="163"/>
      <c r="UFS17" s="163"/>
      <c r="UFT17" s="163"/>
      <c r="UFU17" s="163"/>
      <c r="UFV17" s="163"/>
      <c r="UFW17" s="163"/>
      <c r="UFX17" s="163"/>
      <c r="UFY17" s="163"/>
      <c r="UFZ17" s="163"/>
      <c r="UGA17" s="163"/>
      <c r="UGB17" s="163"/>
      <c r="UGC17" s="163"/>
      <c r="UGD17" s="163"/>
      <c r="UGE17" s="163"/>
      <c r="UGF17" s="163"/>
      <c r="UGG17" s="163"/>
      <c r="UGH17" s="163"/>
      <c r="UGI17" s="163"/>
      <c r="UGJ17" s="163"/>
      <c r="UGK17" s="163"/>
      <c r="UGL17" s="163"/>
      <c r="UGM17" s="163"/>
      <c r="UGN17" s="163"/>
      <c r="UGO17" s="163"/>
      <c r="UGP17" s="163"/>
      <c r="UGQ17" s="163"/>
      <c r="UGR17" s="163"/>
      <c r="UGS17" s="163"/>
      <c r="UGT17" s="163"/>
      <c r="UGU17" s="163"/>
      <c r="UGV17" s="163"/>
      <c r="UGW17" s="163"/>
      <c r="UGX17" s="163"/>
      <c r="UGY17" s="163"/>
      <c r="UGZ17" s="163"/>
      <c r="UHA17" s="163"/>
      <c r="UHB17" s="163"/>
      <c r="UHC17" s="163"/>
      <c r="UHD17" s="163"/>
      <c r="UHE17" s="163"/>
      <c r="UHF17" s="163"/>
      <c r="UHG17" s="163"/>
      <c r="UHH17" s="163"/>
      <c r="UHI17" s="163"/>
      <c r="UHJ17" s="163"/>
      <c r="UHK17" s="163"/>
      <c r="UHL17" s="163"/>
      <c r="UHM17" s="163"/>
      <c r="UHN17" s="163"/>
      <c r="UHO17" s="163"/>
      <c r="UHP17" s="163"/>
      <c r="UHQ17" s="163"/>
      <c r="UHR17" s="163"/>
      <c r="UHS17" s="163"/>
      <c r="UHT17" s="163"/>
      <c r="UHU17" s="163"/>
      <c r="UHV17" s="163"/>
      <c r="UHW17" s="163"/>
      <c r="UHX17" s="163"/>
      <c r="UHY17" s="163"/>
      <c r="UHZ17" s="163"/>
      <c r="UIA17" s="163"/>
      <c r="UIB17" s="163"/>
      <c r="UIC17" s="163"/>
      <c r="UID17" s="163"/>
      <c r="UIE17" s="163"/>
      <c r="UIF17" s="163"/>
      <c r="UIG17" s="163"/>
      <c r="UIH17" s="163"/>
      <c r="UII17" s="163"/>
      <c r="UIJ17" s="163"/>
      <c r="UIK17" s="163"/>
      <c r="UIL17" s="163"/>
      <c r="UIM17" s="163"/>
      <c r="UIN17" s="163"/>
      <c r="UIO17" s="163"/>
      <c r="UIP17" s="163"/>
      <c r="UIQ17" s="163"/>
      <c r="UIR17" s="163"/>
      <c r="UIS17" s="163"/>
      <c r="UIT17" s="163"/>
      <c r="UIU17" s="163"/>
      <c r="UIV17" s="163"/>
      <c r="UIW17" s="163"/>
      <c r="UIX17" s="163"/>
      <c r="UIY17" s="163"/>
      <c r="UIZ17" s="163"/>
      <c r="UJA17" s="163"/>
      <c r="UJB17" s="163"/>
      <c r="UJC17" s="163"/>
      <c r="UJD17" s="163"/>
      <c r="UJE17" s="163"/>
      <c r="UJF17" s="163"/>
      <c r="UJG17" s="163"/>
      <c r="UJH17" s="163"/>
      <c r="UJI17" s="163"/>
      <c r="UJJ17" s="163"/>
      <c r="UJK17" s="163"/>
      <c r="UJL17" s="163"/>
      <c r="UJM17" s="163"/>
      <c r="UJN17" s="163"/>
      <c r="UJO17" s="163"/>
      <c r="UJP17" s="163"/>
      <c r="UJQ17" s="163"/>
      <c r="UJR17" s="163"/>
      <c r="UJS17" s="163"/>
      <c r="UJT17" s="163"/>
      <c r="UJU17" s="163"/>
      <c r="UJV17" s="163"/>
      <c r="UJW17" s="163"/>
      <c r="UJX17" s="163"/>
      <c r="UJY17" s="163"/>
      <c r="UJZ17" s="163"/>
      <c r="UKA17" s="163"/>
      <c r="UKB17" s="163"/>
      <c r="UKC17" s="163"/>
      <c r="UKD17" s="163"/>
      <c r="UKE17" s="163"/>
      <c r="UKF17" s="163"/>
      <c r="UKG17" s="163"/>
      <c r="UKH17" s="163"/>
      <c r="UKI17" s="163"/>
      <c r="UKJ17" s="163"/>
      <c r="UKK17" s="163"/>
      <c r="UKL17" s="163"/>
      <c r="UKM17" s="163"/>
      <c r="UKN17" s="163"/>
      <c r="UKO17" s="163"/>
      <c r="UKP17" s="163"/>
      <c r="UKQ17" s="163"/>
      <c r="UKR17" s="163"/>
      <c r="UKS17" s="163"/>
      <c r="UKT17" s="163"/>
      <c r="UKU17" s="163"/>
      <c r="UKV17" s="163"/>
      <c r="UKW17" s="163"/>
      <c r="UKX17" s="163"/>
      <c r="UKY17" s="163"/>
      <c r="UKZ17" s="163"/>
      <c r="ULA17" s="163"/>
      <c r="ULB17" s="163"/>
      <c r="ULC17" s="163"/>
      <c r="ULD17" s="163"/>
      <c r="ULE17" s="163"/>
      <c r="ULF17" s="163"/>
      <c r="ULG17" s="163"/>
      <c r="ULH17" s="163"/>
      <c r="ULI17" s="163"/>
      <c r="ULJ17" s="163"/>
      <c r="ULK17" s="163"/>
      <c r="ULL17" s="163"/>
      <c r="ULM17" s="163"/>
      <c r="ULN17" s="163"/>
      <c r="ULO17" s="163"/>
      <c r="ULP17" s="163"/>
      <c r="ULQ17" s="163"/>
      <c r="ULR17" s="163"/>
      <c r="ULS17" s="163"/>
      <c r="ULT17" s="163"/>
      <c r="ULU17" s="163"/>
      <c r="ULV17" s="163"/>
      <c r="ULW17" s="163"/>
      <c r="ULX17" s="163"/>
      <c r="ULY17" s="163"/>
      <c r="ULZ17" s="163"/>
      <c r="UMA17" s="163"/>
      <c r="UMB17" s="163"/>
      <c r="UMC17" s="163"/>
      <c r="UMD17" s="163"/>
      <c r="UME17" s="163"/>
      <c r="UMF17" s="163"/>
      <c r="UMG17" s="163"/>
      <c r="UMH17" s="163"/>
      <c r="UMI17" s="163"/>
      <c r="UMJ17" s="163"/>
      <c r="UMK17" s="163"/>
      <c r="UML17" s="163"/>
      <c r="UMM17" s="163"/>
      <c r="UMN17" s="163"/>
      <c r="UMO17" s="163"/>
      <c r="UMP17" s="163"/>
      <c r="UMQ17" s="163"/>
      <c r="UMR17" s="163"/>
      <c r="UMS17" s="163"/>
      <c r="UMT17" s="163"/>
      <c r="UMU17" s="163"/>
      <c r="UMV17" s="163"/>
      <c r="UMW17" s="163"/>
      <c r="UMX17" s="163"/>
      <c r="UMY17" s="163"/>
      <c r="UMZ17" s="163"/>
      <c r="UNA17" s="163"/>
      <c r="UNB17" s="163"/>
      <c r="UNC17" s="163"/>
      <c r="UND17" s="163"/>
      <c r="UNE17" s="163"/>
      <c r="UNF17" s="163"/>
      <c r="UNG17" s="163"/>
      <c r="UNH17" s="163"/>
      <c r="UNI17" s="163"/>
      <c r="UNJ17" s="163"/>
      <c r="UNK17" s="163"/>
      <c r="UNL17" s="163"/>
      <c r="UNM17" s="163"/>
      <c r="UNN17" s="163"/>
      <c r="UNO17" s="163"/>
      <c r="UNP17" s="163"/>
      <c r="UNQ17" s="163"/>
      <c r="UNR17" s="163"/>
      <c r="UNS17" s="163"/>
      <c r="UNT17" s="163"/>
      <c r="UNU17" s="163"/>
      <c r="UNV17" s="163"/>
      <c r="UNW17" s="163"/>
      <c r="UNX17" s="163"/>
      <c r="UNY17" s="163"/>
      <c r="UNZ17" s="163"/>
      <c r="UOA17" s="163"/>
      <c r="UOB17" s="163"/>
      <c r="UOC17" s="163"/>
      <c r="UOD17" s="163"/>
      <c r="UOE17" s="163"/>
      <c r="UOF17" s="163"/>
      <c r="UOG17" s="163"/>
      <c r="UOH17" s="163"/>
      <c r="UOI17" s="163"/>
      <c r="UOJ17" s="163"/>
      <c r="UOK17" s="163"/>
      <c r="UOL17" s="163"/>
      <c r="UOM17" s="163"/>
      <c r="UON17" s="163"/>
      <c r="UOO17" s="163"/>
      <c r="UOP17" s="163"/>
      <c r="UOQ17" s="163"/>
      <c r="UOR17" s="163"/>
      <c r="UOS17" s="163"/>
      <c r="UOT17" s="163"/>
      <c r="UOU17" s="163"/>
      <c r="UOV17" s="163"/>
      <c r="UOW17" s="163"/>
      <c r="UOX17" s="163"/>
      <c r="UOY17" s="163"/>
      <c r="UOZ17" s="163"/>
      <c r="UPA17" s="163"/>
      <c r="UPB17" s="163"/>
      <c r="UPC17" s="163"/>
      <c r="UPD17" s="163"/>
      <c r="UPE17" s="163"/>
      <c r="UPF17" s="163"/>
      <c r="UPG17" s="163"/>
      <c r="UPH17" s="163"/>
      <c r="UPI17" s="163"/>
      <c r="UPJ17" s="163"/>
      <c r="UPK17" s="163"/>
      <c r="UPL17" s="163"/>
      <c r="UPM17" s="163"/>
      <c r="UPN17" s="163"/>
      <c r="UPO17" s="163"/>
      <c r="UPP17" s="163"/>
      <c r="UPQ17" s="163"/>
      <c r="UPR17" s="163"/>
      <c r="UPS17" s="163"/>
      <c r="UPT17" s="163"/>
      <c r="UPU17" s="163"/>
      <c r="UPV17" s="163"/>
      <c r="UPW17" s="163"/>
      <c r="UPX17" s="163"/>
      <c r="UPY17" s="163"/>
      <c r="UPZ17" s="163"/>
      <c r="UQA17" s="163"/>
      <c r="UQB17" s="163"/>
      <c r="UQC17" s="163"/>
      <c r="UQD17" s="163"/>
      <c r="UQE17" s="163"/>
      <c r="UQF17" s="163"/>
      <c r="UQG17" s="163"/>
      <c r="UQH17" s="163"/>
      <c r="UQI17" s="163"/>
      <c r="UQJ17" s="163"/>
      <c r="UQK17" s="163"/>
      <c r="UQL17" s="163"/>
      <c r="UQM17" s="163"/>
      <c r="UQN17" s="163"/>
      <c r="UQO17" s="163"/>
      <c r="UQP17" s="163"/>
      <c r="UQQ17" s="163"/>
      <c r="UQR17" s="163"/>
      <c r="UQS17" s="163"/>
      <c r="UQT17" s="163"/>
      <c r="UQU17" s="163"/>
      <c r="UQV17" s="163"/>
      <c r="UQW17" s="163"/>
      <c r="UQX17" s="163"/>
      <c r="UQY17" s="163"/>
      <c r="UQZ17" s="163"/>
      <c r="URA17" s="163"/>
      <c r="URB17" s="163"/>
      <c r="URC17" s="163"/>
      <c r="URD17" s="163"/>
      <c r="URE17" s="163"/>
      <c r="URF17" s="163"/>
      <c r="URG17" s="163"/>
      <c r="URH17" s="163"/>
      <c r="URI17" s="163"/>
      <c r="URJ17" s="163"/>
      <c r="URK17" s="163"/>
      <c r="URL17" s="163"/>
      <c r="URM17" s="163"/>
      <c r="URN17" s="163"/>
      <c r="URO17" s="163"/>
      <c r="URP17" s="163"/>
      <c r="URQ17" s="163"/>
      <c r="URR17" s="163"/>
      <c r="URS17" s="163"/>
      <c r="URT17" s="163"/>
      <c r="URU17" s="163"/>
      <c r="URV17" s="163"/>
      <c r="URW17" s="163"/>
      <c r="URX17" s="163"/>
      <c r="URY17" s="163"/>
      <c r="URZ17" s="163"/>
      <c r="USA17" s="163"/>
      <c r="USB17" s="163"/>
      <c r="USC17" s="163"/>
      <c r="USD17" s="163"/>
      <c r="USE17" s="163"/>
      <c r="USF17" s="163"/>
      <c r="USG17" s="163"/>
      <c r="USH17" s="163"/>
      <c r="USI17" s="163"/>
      <c r="USJ17" s="163"/>
      <c r="USK17" s="163"/>
      <c r="USL17" s="163"/>
      <c r="USM17" s="163"/>
      <c r="USN17" s="163"/>
      <c r="USO17" s="163"/>
      <c r="USP17" s="163"/>
      <c r="USQ17" s="163"/>
      <c r="USR17" s="163"/>
      <c r="USS17" s="163"/>
      <c r="UST17" s="163"/>
      <c r="USU17" s="163"/>
      <c r="USV17" s="163"/>
      <c r="USW17" s="163"/>
      <c r="USX17" s="163"/>
      <c r="USY17" s="163"/>
      <c r="USZ17" s="163"/>
      <c r="UTA17" s="163"/>
      <c r="UTB17" s="163"/>
      <c r="UTC17" s="163"/>
      <c r="UTD17" s="163"/>
      <c r="UTE17" s="163"/>
      <c r="UTF17" s="163"/>
      <c r="UTG17" s="163"/>
      <c r="UTH17" s="163"/>
      <c r="UTI17" s="163"/>
      <c r="UTJ17" s="163"/>
      <c r="UTK17" s="163"/>
      <c r="UTL17" s="163"/>
      <c r="UTM17" s="163"/>
      <c r="UTN17" s="163"/>
      <c r="UTO17" s="163"/>
      <c r="UTP17" s="163"/>
      <c r="UTQ17" s="163"/>
      <c r="UTR17" s="163"/>
      <c r="UTS17" s="163"/>
      <c r="UTT17" s="163"/>
      <c r="UTU17" s="163"/>
      <c r="UTV17" s="163"/>
      <c r="UTW17" s="163"/>
      <c r="UTX17" s="163"/>
      <c r="UTY17" s="163"/>
      <c r="UTZ17" s="163"/>
      <c r="UUA17" s="163"/>
      <c r="UUB17" s="163"/>
      <c r="UUC17" s="163"/>
      <c r="UUD17" s="163"/>
      <c r="UUE17" s="163"/>
      <c r="UUF17" s="163"/>
      <c r="UUG17" s="163"/>
      <c r="UUH17" s="163"/>
      <c r="UUI17" s="163"/>
      <c r="UUJ17" s="163"/>
      <c r="UUK17" s="163"/>
      <c r="UUL17" s="163"/>
      <c r="UUM17" s="163"/>
      <c r="UUN17" s="163"/>
      <c r="UUO17" s="163"/>
      <c r="UUP17" s="163"/>
      <c r="UUQ17" s="163"/>
      <c r="UUR17" s="163"/>
      <c r="UUS17" s="163"/>
      <c r="UUT17" s="163"/>
      <c r="UUU17" s="163"/>
      <c r="UUV17" s="163"/>
      <c r="UUW17" s="163"/>
      <c r="UUX17" s="163"/>
      <c r="UUY17" s="163"/>
      <c r="UUZ17" s="163"/>
      <c r="UVA17" s="163"/>
      <c r="UVB17" s="163"/>
      <c r="UVC17" s="163"/>
      <c r="UVD17" s="163"/>
      <c r="UVE17" s="163"/>
      <c r="UVF17" s="163"/>
      <c r="UVG17" s="163"/>
      <c r="UVH17" s="163"/>
      <c r="UVI17" s="163"/>
      <c r="UVJ17" s="163"/>
      <c r="UVK17" s="163"/>
      <c r="UVL17" s="163"/>
      <c r="UVM17" s="163"/>
      <c r="UVN17" s="163"/>
      <c r="UVO17" s="163"/>
      <c r="UVP17" s="163"/>
      <c r="UVQ17" s="163"/>
      <c r="UVR17" s="163"/>
      <c r="UVS17" s="163"/>
      <c r="UVT17" s="163"/>
      <c r="UVU17" s="163"/>
      <c r="UVV17" s="163"/>
      <c r="UVW17" s="163"/>
      <c r="UVX17" s="163"/>
      <c r="UVY17" s="163"/>
      <c r="UVZ17" s="163"/>
      <c r="UWA17" s="163"/>
      <c r="UWB17" s="163"/>
      <c r="UWC17" s="163"/>
      <c r="UWD17" s="163"/>
      <c r="UWE17" s="163"/>
      <c r="UWF17" s="163"/>
      <c r="UWG17" s="163"/>
      <c r="UWH17" s="163"/>
      <c r="UWI17" s="163"/>
      <c r="UWJ17" s="163"/>
      <c r="UWK17" s="163"/>
      <c r="UWL17" s="163"/>
      <c r="UWM17" s="163"/>
      <c r="UWN17" s="163"/>
      <c r="UWO17" s="163"/>
      <c r="UWP17" s="163"/>
      <c r="UWQ17" s="163"/>
      <c r="UWR17" s="163"/>
      <c r="UWS17" s="163"/>
      <c r="UWT17" s="163"/>
      <c r="UWU17" s="163"/>
      <c r="UWV17" s="163"/>
      <c r="UWW17" s="163"/>
      <c r="UWX17" s="163"/>
      <c r="UWY17" s="163"/>
      <c r="UWZ17" s="163"/>
      <c r="UXA17" s="163"/>
      <c r="UXB17" s="163"/>
      <c r="UXC17" s="163"/>
      <c r="UXD17" s="163"/>
      <c r="UXE17" s="163"/>
      <c r="UXF17" s="163"/>
      <c r="UXG17" s="163"/>
      <c r="UXH17" s="163"/>
      <c r="UXI17" s="163"/>
      <c r="UXJ17" s="163"/>
      <c r="UXK17" s="163"/>
      <c r="UXL17" s="163"/>
      <c r="UXM17" s="163"/>
      <c r="UXN17" s="163"/>
      <c r="UXO17" s="163"/>
      <c r="UXP17" s="163"/>
      <c r="UXQ17" s="163"/>
      <c r="UXR17" s="163"/>
      <c r="UXS17" s="163"/>
      <c r="UXT17" s="163"/>
      <c r="UXU17" s="163"/>
      <c r="UXV17" s="163"/>
      <c r="UXW17" s="163"/>
      <c r="UXX17" s="163"/>
      <c r="UXY17" s="163"/>
      <c r="UXZ17" s="163"/>
      <c r="UYA17" s="163"/>
      <c r="UYB17" s="163"/>
      <c r="UYC17" s="163"/>
      <c r="UYD17" s="163"/>
      <c r="UYE17" s="163"/>
      <c r="UYF17" s="163"/>
      <c r="UYG17" s="163"/>
      <c r="UYH17" s="163"/>
      <c r="UYI17" s="163"/>
      <c r="UYJ17" s="163"/>
      <c r="UYK17" s="163"/>
      <c r="UYL17" s="163"/>
      <c r="UYM17" s="163"/>
      <c r="UYN17" s="163"/>
      <c r="UYO17" s="163"/>
      <c r="UYP17" s="163"/>
      <c r="UYQ17" s="163"/>
      <c r="UYR17" s="163"/>
      <c r="UYS17" s="163"/>
      <c r="UYT17" s="163"/>
      <c r="UYU17" s="163"/>
      <c r="UYV17" s="163"/>
      <c r="UYW17" s="163"/>
      <c r="UYX17" s="163"/>
      <c r="UYY17" s="163"/>
      <c r="UYZ17" s="163"/>
      <c r="UZA17" s="163"/>
      <c r="UZB17" s="163"/>
      <c r="UZC17" s="163"/>
      <c r="UZD17" s="163"/>
      <c r="UZE17" s="163"/>
      <c r="UZF17" s="163"/>
      <c r="UZG17" s="163"/>
      <c r="UZH17" s="163"/>
      <c r="UZI17" s="163"/>
      <c r="UZJ17" s="163"/>
      <c r="UZK17" s="163"/>
      <c r="UZL17" s="163"/>
      <c r="UZM17" s="163"/>
      <c r="UZN17" s="163"/>
      <c r="UZO17" s="163"/>
      <c r="UZP17" s="163"/>
      <c r="UZQ17" s="163"/>
      <c r="UZR17" s="163"/>
      <c r="UZS17" s="163"/>
      <c r="UZT17" s="163"/>
      <c r="UZU17" s="163"/>
      <c r="UZV17" s="163"/>
      <c r="UZW17" s="163"/>
      <c r="UZX17" s="163"/>
      <c r="UZY17" s="163"/>
      <c r="UZZ17" s="163"/>
      <c r="VAA17" s="163"/>
      <c r="VAB17" s="163"/>
      <c r="VAC17" s="163"/>
      <c r="VAD17" s="163"/>
      <c r="VAE17" s="163"/>
      <c r="VAF17" s="163"/>
      <c r="VAG17" s="163"/>
      <c r="VAH17" s="163"/>
      <c r="VAI17" s="163"/>
      <c r="VAJ17" s="163"/>
      <c r="VAK17" s="163"/>
      <c r="VAL17" s="163"/>
      <c r="VAM17" s="163"/>
      <c r="VAN17" s="163"/>
      <c r="VAO17" s="163"/>
      <c r="VAP17" s="163"/>
      <c r="VAQ17" s="163"/>
      <c r="VAR17" s="163"/>
      <c r="VAS17" s="163"/>
      <c r="VAT17" s="163"/>
      <c r="VAU17" s="163"/>
      <c r="VAV17" s="163"/>
      <c r="VAW17" s="163"/>
      <c r="VAX17" s="163"/>
      <c r="VAY17" s="163"/>
      <c r="VAZ17" s="163"/>
      <c r="VBA17" s="163"/>
      <c r="VBB17" s="163"/>
      <c r="VBC17" s="163"/>
      <c r="VBD17" s="163"/>
      <c r="VBE17" s="163"/>
      <c r="VBF17" s="163"/>
      <c r="VBG17" s="163"/>
      <c r="VBH17" s="163"/>
      <c r="VBI17" s="163"/>
      <c r="VBJ17" s="163"/>
      <c r="VBK17" s="163"/>
      <c r="VBL17" s="163"/>
      <c r="VBM17" s="163"/>
      <c r="VBN17" s="163"/>
      <c r="VBO17" s="163"/>
      <c r="VBP17" s="163"/>
      <c r="VBQ17" s="163"/>
      <c r="VBR17" s="163"/>
      <c r="VBS17" s="163"/>
      <c r="VBT17" s="163"/>
      <c r="VBU17" s="163"/>
      <c r="VBV17" s="163"/>
      <c r="VBW17" s="163"/>
      <c r="VBX17" s="163"/>
      <c r="VBY17" s="163"/>
      <c r="VBZ17" s="163"/>
      <c r="VCA17" s="163"/>
      <c r="VCB17" s="163"/>
      <c r="VCC17" s="163"/>
      <c r="VCD17" s="163"/>
      <c r="VCE17" s="163"/>
      <c r="VCF17" s="163"/>
      <c r="VCG17" s="163"/>
      <c r="VCH17" s="163"/>
      <c r="VCI17" s="163"/>
      <c r="VCJ17" s="163"/>
      <c r="VCK17" s="163"/>
      <c r="VCL17" s="163"/>
      <c r="VCM17" s="163"/>
      <c r="VCN17" s="163"/>
      <c r="VCO17" s="163"/>
      <c r="VCP17" s="163"/>
      <c r="VCQ17" s="163"/>
      <c r="VCR17" s="163"/>
      <c r="VCS17" s="163"/>
      <c r="VCT17" s="163"/>
      <c r="VCU17" s="163"/>
      <c r="VCV17" s="163"/>
      <c r="VCW17" s="163"/>
      <c r="VCX17" s="163"/>
      <c r="VCY17" s="163"/>
      <c r="VCZ17" s="163"/>
      <c r="VDA17" s="163"/>
      <c r="VDB17" s="163"/>
      <c r="VDC17" s="163"/>
      <c r="VDD17" s="163"/>
      <c r="VDE17" s="163"/>
      <c r="VDF17" s="163"/>
      <c r="VDG17" s="163"/>
      <c r="VDH17" s="163"/>
      <c r="VDI17" s="163"/>
      <c r="VDJ17" s="163"/>
      <c r="VDK17" s="163"/>
      <c r="VDL17" s="163"/>
      <c r="VDM17" s="163"/>
      <c r="VDN17" s="163"/>
      <c r="VDO17" s="163"/>
      <c r="VDP17" s="163"/>
      <c r="VDQ17" s="163"/>
      <c r="VDR17" s="163"/>
      <c r="VDS17" s="163"/>
      <c r="VDT17" s="163"/>
      <c r="VDU17" s="163"/>
      <c r="VDV17" s="163"/>
      <c r="VDW17" s="163"/>
      <c r="VDX17" s="163"/>
      <c r="VDY17" s="163"/>
      <c r="VDZ17" s="163"/>
      <c r="VEA17" s="163"/>
      <c r="VEB17" s="163"/>
      <c r="VEC17" s="163"/>
      <c r="VED17" s="163"/>
      <c r="VEE17" s="163"/>
      <c r="VEF17" s="163"/>
      <c r="VEG17" s="163"/>
      <c r="VEH17" s="163"/>
      <c r="VEI17" s="163"/>
      <c r="VEJ17" s="163"/>
      <c r="VEK17" s="163"/>
      <c r="VEL17" s="163"/>
      <c r="VEM17" s="163"/>
      <c r="VEN17" s="163"/>
      <c r="VEO17" s="163"/>
      <c r="VEP17" s="163"/>
      <c r="VEQ17" s="163"/>
      <c r="VER17" s="163"/>
      <c r="VES17" s="163"/>
      <c r="VET17" s="163"/>
      <c r="VEU17" s="163"/>
      <c r="VEV17" s="163"/>
      <c r="VEW17" s="163"/>
      <c r="VEX17" s="163"/>
      <c r="VEY17" s="163"/>
      <c r="VEZ17" s="163"/>
      <c r="VFA17" s="163"/>
      <c r="VFB17" s="163"/>
      <c r="VFC17" s="163"/>
      <c r="VFD17" s="163"/>
      <c r="VFE17" s="163"/>
      <c r="VFF17" s="163"/>
      <c r="VFG17" s="163"/>
      <c r="VFH17" s="163"/>
      <c r="VFI17" s="163"/>
      <c r="VFJ17" s="163"/>
      <c r="VFK17" s="163"/>
      <c r="VFL17" s="163"/>
      <c r="VFM17" s="163"/>
      <c r="VFN17" s="163"/>
      <c r="VFO17" s="163"/>
      <c r="VFP17" s="163"/>
      <c r="VFQ17" s="163"/>
      <c r="VFR17" s="163"/>
      <c r="VFS17" s="163"/>
      <c r="VFT17" s="163"/>
      <c r="VFU17" s="163"/>
      <c r="VFV17" s="163"/>
      <c r="VFW17" s="163"/>
      <c r="VFX17" s="163"/>
      <c r="VFY17" s="163"/>
      <c r="VFZ17" s="163"/>
      <c r="VGA17" s="163"/>
      <c r="VGB17" s="163"/>
      <c r="VGC17" s="163"/>
      <c r="VGD17" s="163"/>
      <c r="VGE17" s="163"/>
      <c r="VGF17" s="163"/>
      <c r="VGG17" s="163"/>
      <c r="VGH17" s="163"/>
      <c r="VGI17" s="163"/>
      <c r="VGJ17" s="163"/>
      <c r="VGK17" s="163"/>
      <c r="VGL17" s="163"/>
      <c r="VGM17" s="163"/>
      <c r="VGN17" s="163"/>
      <c r="VGO17" s="163"/>
      <c r="VGP17" s="163"/>
      <c r="VGQ17" s="163"/>
      <c r="VGR17" s="163"/>
      <c r="VGS17" s="163"/>
      <c r="VGT17" s="163"/>
      <c r="VGU17" s="163"/>
      <c r="VGV17" s="163"/>
      <c r="VGW17" s="163"/>
      <c r="VGX17" s="163"/>
      <c r="VGY17" s="163"/>
      <c r="VGZ17" s="163"/>
      <c r="VHA17" s="163"/>
      <c r="VHB17" s="163"/>
      <c r="VHC17" s="163"/>
      <c r="VHD17" s="163"/>
      <c r="VHE17" s="163"/>
      <c r="VHF17" s="163"/>
      <c r="VHG17" s="163"/>
      <c r="VHH17" s="163"/>
      <c r="VHI17" s="163"/>
      <c r="VHJ17" s="163"/>
      <c r="VHK17" s="163"/>
      <c r="VHL17" s="163"/>
      <c r="VHM17" s="163"/>
      <c r="VHN17" s="163"/>
      <c r="VHO17" s="163"/>
      <c r="VHP17" s="163"/>
      <c r="VHQ17" s="163"/>
      <c r="VHR17" s="163"/>
      <c r="VHS17" s="163"/>
      <c r="VHT17" s="163"/>
      <c r="VHU17" s="163"/>
      <c r="VHV17" s="163"/>
      <c r="VHW17" s="163"/>
      <c r="VHX17" s="163"/>
      <c r="VHY17" s="163"/>
      <c r="VHZ17" s="163"/>
      <c r="VIA17" s="163"/>
      <c r="VIB17" s="163"/>
      <c r="VIC17" s="163"/>
      <c r="VID17" s="163"/>
      <c r="VIE17" s="163"/>
      <c r="VIF17" s="163"/>
      <c r="VIG17" s="163"/>
      <c r="VIH17" s="163"/>
      <c r="VII17" s="163"/>
      <c r="VIJ17" s="163"/>
      <c r="VIK17" s="163"/>
      <c r="VIL17" s="163"/>
      <c r="VIM17" s="163"/>
      <c r="VIN17" s="163"/>
      <c r="VIO17" s="163"/>
      <c r="VIP17" s="163"/>
      <c r="VIQ17" s="163"/>
      <c r="VIR17" s="163"/>
      <c r="VIS17" s="163"/>
      <c r="VIT17" s="163"/>
      <c r="VIU17" s="163"/>
      <c r="VIV17" s="163"/>
      <c r="VIW17" s="163"/>
      <c r="VIX17" s="163"/>
      <c r="VIY17" s="163"/>
      <c r="VIZ17" s="163"/>
      <c r="VJA17" s="163"/>
      <c r="VJB17" s="163"/>
      <c r="VJC17" s="163"/>
      <c r="VJD17" s="163"/>
      <c r="VJE17" s="163"/>
      <c r="VJF17" s="163"/>
      <c r="VJG17" s="163"/>
      <c r="VJH17" s="163"/>
      <c r="VJI17" s="163"/>
      <c r="VJJ17" s="163"/>
      <c r="VJK17" s="163"/>
      <c r="VJL17" s="163"/>
      <c r="VJM17" s="163"/>
      <c r="VJN17" s="163"/>
      <c r="VJO17" s="163"/>
      <c r="VJP17" s="163"/>
      <c r="VJQ17" s="163"/>
      <c r="VJR17" s="163"/>
      <c r="VJS17" s="163"/>
      <c r="VJT17" s="163"/>
      <c r="VJU17" s="163"/>
      <c r="VJV17" s="163"/>
      <c r="VJW17" s="163"/>
      <c r="VJX17" s="163"/>
      <c r="VJY17" s="163"/>
      <c r="VJZ17" s="163"/>
      <c r="VKA17" s="163"/>
      <c r="VKB17" s="163"/>
      <c r="VKC17" s="163"/>
      <c r="VKD17" s="163"/>
      <c r="VKE17" s="163"/>
      <c r="VKF17" s="163"/>
      <c r="VKG17" s="163"/>
      <c r="VKH17" s="163"/>
      <c r="VKI17" s="163"/>
      <c r="VKJ17" s="163"/>
      <c r="VKK17" s="163"/>
      <c r="VKL17" s="163"/>
      <c r="VKM17" s="163"/>
      <c r="VKN17" s="163"/>
      <c r="VKO17" s="163"/>
      <c r="VKP17" s="163"/>
      <c r="VKQ17" s="163"/>
      <c r="VKR17" s="163"/>
      <c r="VKS17" s="163"/>
      <c r="VKT17" s="163"/>
      <c r="VKU17" s="163"/>
      <c r="VKV17" s="163"/>
      <c r="VKW17" s="163"/>
      <c r="VKX17" s="163"/>
      <c r="VKY17" s="163"/>
      <c r="VKZ17" s="163"/>
      <c r="VLA17" s="163"/>
      <c r="VLB17" s="163"/>
      <c r="VLC17" s="163"/>
      <c r="VLD17" s="163"/>
      <c r="VLE17" s="163"/>
      <c r="VLF17" s="163"/>
      <c r="VLG17" s="163"/>
      <c r="VLH17" s="163"/>
      <c r="VLI17" s="163"/>
      <c r="VLJ17" s="163"/>
      <c r="VLK17" s="163"/>
      <c r="VLL17" s="163"/>
      <c r="VLM17" s="163"/>
      <c r="VLN17" s="163"/>
      <c r="VLO17" s="163"/>
      <c r="VLP17" s="163"/>
      <c r="VLQ17" s="163"/>
      <c r="VLR17" s="163"/>
      <c r="VLS17" s="163"/>
      <c r="VLT17" s="163"/>
      <c r="VLU17" s="163"/>
      <c r="VLV17" s="163"/>
      <c r="VLW17" s="163"/>
      <c r="VLX17" s="163"/>
      <c r="VLY17" s="163"/>
      <c r="VLZ17" s="163"/>
      <c r="VMA17" s="163"/>
      <c r="VMB17" s="163"/>
      <c r="VMC17" s="163"/>
      <c r="VMD17" s="163"/>
      <c r="VME17" s="163"/>
      <c r="VMF17" s="163"/>
      <c r="VMG17" s="163"/>
      <c r="VMH17" s="163"/>
      <c r="VMI17" s="163"/>
      <c r="VMJ17" s="163"/>
      <c r="VMK17" s="163"/>
      <c r="VML17" s="163"/>
      <c r="VMM17" s="163"/>
      <c r="VMN17" s="163"/>
      <c r="VMO17" s="163"/>
      <c r="VMP17" s="163"/>
      <c r="VMQ17" s="163"/>
      <c r="VMR17" s="163"/>
      <c r="VMS17" s="163"/>
      <c r="VMT17" s="163"/>
      <c r="VMU17" s="163"/>
      <c r="VMV17" s="163"/>
      <c r="VMW17" s="163"/>
      <c r="VMX17" s="163"/>
      <c r="VMY17" s="163"/>
      <c r="VMZ17" s="163"/>
      <c r="VNA17" s="163"/>
      <c r="VNB17" s="163"/>
      <c r="VNC17" s="163"/>
      <c r="VND17" s="163"/>
      <c r="VNE17" s="163"/>
      <c r="VNF17" s="163"/>
      <c r="VNG17" s="163"/>
      <c r="VNH17" s="163"/>
      <c r="VNI17" s="163"/>
      <c r="VNJ17" s="163"/>
      <c r="VNK17" s="163"/>
      <c r="VNL17" s="163"/>
      <c r="VNM17" s="163"/>
      <c r="VNN17" s="163"/>
      <c r="VNO17" s="163"/>
      <c r="VNP17" s="163"/>
      <c r="VNQ17" s="163"/>
      <c r="VNR17" s="163"/>
      <c r="VNS17" s="163"/>
      <c r="VNT17" s="163"/>
      <c r="VNU17" s="163"/>
      <c r="VNV17" s="163"/>
      <c r="VNW17" s="163"/>
      <c r="VNX17" s="163"/>
      <c r="VNY17" s="163"/>
      <c r="VNZ17" s="163"/>
      <c r="VOA17" s="163"/>
      <c r="VOB17" s="163"/>
      <c r="VOC17" s="163"/>
      <c r="VOD17" s="163"/>
      <c r="VOE17" s="163"/>
      <c r="VOF17" s="163"/>
      <c r="VOG17" s="163"/>
      <c r="VOH17" s="163"/>
      <c r="VOI17" s="163"/>
      <c r="VOJ17" s="163"/>
      <c r="VOK17" s="163"/>
      <c r="VOL17" s="163"/>
      <c r="VOM17" s="163"/>
      <c r="VON17" s="163"/>
      <c r="VOO17" s="163"/>
      <c r="VOP17" s="163"/>
      <c r="VOQ17" s="163"/>
      <c r="VOR17" s="163"/>
      <c r="VOS17" s="163"/>
      <c r="VOT17" s="163"/>
      <c r="VOU17" s="163"/>
      <c r="VOV17" s="163"/>
      <c r="VOW17" s="163"/>
      <c r="VOX17" s="163"/>
      <c r="VOY17" s="163"/>
      <c r="VOZ17" s="163"/>
      <c r="VPA17" s="163"/>
      <c r="VPB17" s="163"/>
      <c r="VPC17" s="163"/>
      <c r="VPD17" s="163"/>
      <c r="VPE17" s="163"/>
      <c r="VPF17" s="163"/>
      <c r="VPG17" s="163"/>
      <c r="VPH17" s="163"/>
      <c r="VPI17" s="163"/>
      <c r="VPJ17" s="163"/>
      <c r="VPK17" s="163"/>
      <c r="VPL17" s="163"/>
      <c r="VPM17" s="163"/>
      <c r="VPN17" s="163"/>
      <c r="VPO17" s="163"/>
      <c r="VPP17" s="163"/>
      <c r="VPQ17" s="163"/>
      <c r="VPR17" s="163"/>
      <c r="VPS17" s="163"/>
      <c r="VPT17" s="163"/>
      <c r="VPU17" s="163"/>
      <c r="VPV17" s="163"/>
      <c r="VPW17" s="163"/>
      <c r="VPX17" s="163"/>
      <c r="VPY17" s="163"/>
      <c r="VPZ17" s="163"/>
      <c r="VQA17" s="163"/>
      <c r="VQB17" s="163"/>
      <c r="VQC17" s="163"/>
      <c r="VQD17" s="163"/>
      <c r="VQE17" s="163"/>
      <c r="VQF17" s="163"/>
      <c r="VQG17" s="163"/>
      <c r="VQH17" s="163"/>
      <c r="VQI17" s="163"/>
      <c r="VQJ17" s="163"/>
      <c r="VQK17" s="163"/>
      <c r="VQL17" s="163"/>
      <c r="VQM17" s="163"/>
      <c r="VQN17" s="163"/>
      <c r="VQO17" s="163"/>
      <c r="VQP17" s="163"/>
      <c r="VQQ17" s="163"/>
      <c r="VQR17" s="163"/>
      <c r="VQS17" s="163"/>
      <c r="VQT17" s="163"/>
      <c r="VQU17" s="163"/>
      <c r="VQV17" s="163"/>
      <c r="VQW17" s="163"/>
      <c r="VQX17" s="163"/>
      <c r="VQY17" s="163"/>
      <c r="VQZ17" s="163"/>
      <c r="VRA17" s="163"/>
      <c r="VRB17" s="163"/>
      <c r="VRC17" s="163"/>
      <c r="VRD17" s="163"/>
      <c r="VRE17" s="163"/>
      <c r="VRF17" s="163"/>
      <c r="VRG17" s="163"/>
      <c r="VRH17" s="163"/>
      <c r="VRI17" s="163"/>
      <c r="VRJ17" s="163"/>
      <c r="VRK17" s="163"/>
      <c r="VRL17" s="163"/>
      <c r="VRM17" s="163"/>
      <c r="VRN17" s="163"/>
      <c r="VRO17" s="163"/>
      <c r="VRP17" s="163"/>
      <c r="VRQ17" s="163"/>
      <c r="VRR17" s="163"/>
      <c r="VRS17" s="163"/>
      <c r="VRT17" s="163"/>
      <c r="VRU17" s="163"/>
      <c r="VRV17" s="163"/>
      <c r="VRW17" s="163"/>
      <c r="VRX17" s="163"/>
      <c r="VRY17" s="163"/>
      <c r="VRZ17" s="163"/>
      <c r="VSA17" s="163"/>
      <c r="VSB17" s="163"/>
      <c r="VSC17" s="163"/>
      <c r="VSD17" s="163"/>
      <c r="VSE17" s="163"/>
      <c r="VSF17" s="163"/>
      <c r="VSG17" s="163"/>
      <c r="VSH17" s="163"/>
      <c r="VSI17" s="163"/>
      <c r="VSJ17" s="163"/>
      <c r="VSK17" s="163"/>
      <c r="VSL17" s="163"/>
      <c r="VSM17" s="163"/>
      <c r="VSN17" s="163"/>
      <c r="VSO17" s="163"/>
      <c r="VSP17" s="163"/>
      <c r="VSQ17" s="163"/>
      <c r="VSR17" s="163"/>
      <c r="VSS17" s="163"/>
      <c r="VST17" s="163"/>
      <c r="VSU17" s="163"/>
      <c r="VSV17" s="163"/>
      <c r="VSW17" s="163"/>
      <c r="VSX17" s="163"/>
      <c r="VSY17" s="163"/>
      <c r="VSZ17" s="163"/>
      <c r="VTA17" s="163"/>
      <c r="VTB17" s="163"/>
      <c r="VTC17" s="163"/>
      <c r="VTD17" s="163"/>
      <c r="VTE17" s="163"/>
      <c r="VTF17" s="163"/>
      <c r="VTG17" s="163"/>
      <c r="VTH17" s="163"/>
      <c r="VTI17" s="163"/>
      <c r="VTJ17" s="163"/>
      <c r="VTK17" s="163"/>
      <c r="VTL17" s="163"/>
      <c r="VTM17" s="163"/>
      <c r="VTN17" s="163"/>
      <c r="VTO17" s="163"/>
      <c r="VTP17" s="163"/>
      <c r="VTQ17" s="163"/>
      <c r="VTR17" s="163"/>
      <c r="VTS17" s="163"/>
      <c r="VTT17" s="163"/>
      <c r="VTU17" s="163"/>
      <c r="VTV17" s="163"/>
      <c r="VTW17" s="163"/>
      <c r="VTX17" s="163"/>
      <c r="VTY17" s="163"/>
      <c r="VTZ17" s="163"/>
      <c r="VUA17" s="163"/>
      <c r="VUB17" s="163"/>
      <c r="VUC17" s="163"/>
      <c r="VUD17" s="163"/>
      <c r="VUE17" s="163"/>
      <c r="VUF17" s="163"/>
      <c r="VUG17" s="163"/>
      <c r="VUH17" s="163"/>
      <c r="VUI17" s="163"/>
      <c r="VUJ17" s="163"/>
      <c r="VUK17" s="163"/>
      <c r="VUL17" s="163"/>
      <c r="VUM17" s="163"/>
      <c r="VUN17" s="163"/>
      <c r="VUO17" s="163"/>
      <c r="VUP17" s="163"/>
      <c r="VUQ17" s="163"/>
      <c r="VUR17" s="163"/>
      <c r="VUS17" s="163"/>
      <c r="VUT17" s="163"/>
      <c r="VUU17" s="163"/>
      <c r="VUV17" s="163"/>
      <c r="VUW17" s="163"/>
      <c r="VUX17" s="163"/>
      <c r="VUY17" s="163"/>
      <c r="VUZ17" s="163"/>
      <c r="VVA17" s="163"/>
      <c r="VVB17" s="163"/>
      <c r="VVC17" s="163"/>
      <c r="VVD17" s="163"/>
      <c r="VVE17" s="163"/>
      <c r="VVF17" s="163"/>
      <c r="VVG17" s="163"/>
      <c r="VVH17" s="163"/>
      <c r="VVI17" s="163"/>
      <c r="VVJ17" s="163"/>
      <c r="VVK17" s="163"/>
      <c r="VVL17" s="163"/>
      <c r="VVM17" s="163"/>
      <c r="VVN17" s="163"/>
      <c r="VVO17" s="163"/>
      <c r="VVP17" s="163"/>
      <c r="VVQ17" s="163"/>
      <c r="VVR17" s="163"/>
      <c r="VVS17" s="163"/>
      <c r="VVT17" s="163"/>
      <c r="VVU17" s="163"/>
      <c r="VVV17" s="163"/>
      <c r="VVW17" s="163"/>
      <c r="VVX17" s="163"/>
      <c r="VVY17" s="163"/>
      <c r="VVZ17" s="163"/>
      <c r="VWA17" s="163"/>
      <c r="VWB17" s="163"/>
      <c r="VWC17" s="163"/>
      <c r="VWD17" s="163"/>
      <c r="VWE17" s="163"/>
      <c r="VWF17" s="163"/>
      <c r="VWG17" s="163"/>
      <c r="VWH17" s="163"/>
      <c r="VWI17" s="163"/>
      <c r="VWJ17" s="163"/>
      <c r="VWK17" s="163"/>
      <c r="VWL17" s="163"/>
      <c r="VWM17" s="163"/>
      <c r="VWN17" s="163"/>
      <c r="VWO17" s="163"/>
      <c r="VWP17" s="163"/>
      <c r="VWQ17" s="163"/>
      <c r="VWR17" s="163"/>
      <c r="VWS17" s="163"/>
      <c r="VWT17" s="163"/>
      <c r="VWU17" s="163"/>
      <c r="VWV17" s="163"/>
      <c r="VWW17" s="163"/>
      <c r="VWX17" s="163"/>
      <c r="VWY17" s="163"/>
      <c r="VWZ17" s="163"/>
      <c r="VXA17" s="163"/>
      <c r="VXB17" s="163"/>
      <c r="VXC17" s="163"/>
      <c r="VXD17" s="163"/>
      <c r="VXE17" s="163"/>
      <c r="VXF17" s="163"/>
      <c r="VXG17" s="163"/>
      <c r="VXH17" s="163"/>
      <c r="VXI17" s="163"/>
      <c r="VXJ17" s="163"/>
      <c r="VXK17" s="163"/>
      <c r="VXL17" s="163"/>
      <c r="VXM17" s="163"/>
      <c r="VXN17" s="163"/>
      <c r="VXO17" s="163"/>
      <c r="VXP17" s="163"/>
      <c r="VXQ17" s="163"/>
      <c r="VXR17" s="163"/>
      <c r="VXS17" s="163"/>
      <c r="VXT17" s="163"/>
      <c r="VXU17" s="163"/>
      <c r="VXV17" s="163"/>
      <c r="VXW17" s="163"/>
      <c r="VXX17" s="163"/>
      <c r="VXY17" s="163"/>
      <c r="VXZ17" s="163"/>
      <c r="VYA17" s="163"/>
      <c r="VYB17" s="163"/>
      <c r="VYC17" s="163"/>
      <c r="VYD17" s="163"/>
      <c r="VYE17" s="163"/>
      <c r="VYF17" s="163"/>
      <c r="VYG17" s="163"/>
      <c r="VYH17" s="163"/>
      <c r="VYI17" s="163"/>
      <c r="VYJ17" s="163"/>
      <c r="VYK17" s="163"/>
      <c r="VYL17" s="163"/>
      <c r="VYM17" s="163"/>
      <c r="VYN17" s="163"/>
      <c r="VYO17" s="163"/>
      <c r="VYP17" s="163"/>
      <c r="VYQ17" s="163"/>
      <c r="VYR17" s="163"/>
      <c r="VYS17" s="163"/>
      <c r="VYT17" s="163"/>
      <c r="VYU17" s="163"/>
      <c r="VYV17" s="163"/>
      <c r="VYW17" s="163"/>
      <c r="VYX17" s="163"/>
      <c r="VYY17" s="163"/>
      <c r="VYZ17" s="163"/>
      <c r="VZA17" s="163"/>
      <c r="VZB17" s="163"/>
      <c r="VZC17" s="163"/>
      <c r="VZD17" s="163"/>
      <c r="VZE17" s="163"/>
      <c r="VZF17" s="163"/>
      <c r="VZG17" s="163"/>
      <c r="VZH17" s="163"/>
      <c r="VZI17" s="163"/>
      <c r="VZJ17" s="163"/>
      <c r="VZK17" s="163"/>
      <c r="VZL17" s="163"/>
      <c r="VZM17" s="163"/>
      <c r="VZN17" s="163"/>
      <c r="VZO17" s="163"/>
      <c r="VZP17" s="163"/>
      <c r="VZQ17" s="163"/>
      <c r="VZR17" s="163"/>
      <c r="VZS17" s="163"/>
      <c r="VZT17" s="163"/>
      <c r="VZU17" s="163"/>
      <c r="VZV17" s="163"/>
      <c r="VZW17" s="163"/>
      <c r="VZX17" s="163"/>
      <c r="VZY17" s="163"/>
      <c r="VZZ17" s="163"/>
      <c r="WAA17" s="163"/>
      <c r="WAB17" s="163"/>
      <c r="WAC17" s="163"/>
      <c r="WAD17" s="163"/>
      <c r="WAE17" s="163"/>
      <c r="WAF17" s="163"/>
      <c r="WAG17" s="163"/>
      <c r="WAH17" s="163"/>
      <c r="WAI17" s="163"/>
      <c r="WAJ17" s="163"/>
      <c r="WAK17" s="163"/>
      <c r="WAL17" s="163"/>
      <c r="WAM17" s="163"/>
      <c r="WAN17" s="163"/>
      <c r="WAO17" s="163"/>
      <c r="WAP17" s="163"/>
      <c r="WAQ17" s="163"/>
      <c r="WAR17" s="163"/>
      <c r="WAS17" s="163"/>
      <c r="WAT17" s="163"/>
      <c r="WAU17" s="163"/>
      <c r="WAV17" s="163"/>
      <c r="WAW17" s="163"/>
      <c r="WAX17" s="163"/>
      <c r="WAY17" s="163"/>
      <c r="WAZ17" s="163"/>
      <c r="WBA17" s="163"/>
      <c r="WBB17" s="163"/>
      <c r="WBC17" s="163"/>
      <c r="WBD17" s="163"/>
      <c r="WBE17" s="163"/>
      <c r="WBF17" s="163"/>
      <c r="WBG17" s="163"/>
      <c r="WBH17" s="163"/>
      <c r="WBI17" s="163"/>
      <c r="WBJ17" s="163"/>
      <c r="WBK17" s="163"/>
      <c r="WBL17" s="163"/>
      <c r="WBM17" s="163"/>
      <c r="WBN17" s="163"/>
      <c r="WBO17" s="163"/>
      <c r="WBP17" s="163"/>
      <c r="WBQ17" s="163"/>
      <c r="WBR17" s="163"/>
      <c r="WBS17" s="163"/>
      <c r="WBT17" s="163"/>
      <c r="WBU17" s="163"/>
      <c r="WBV17" s="163"/>
      <c r="WBW17" s="163"/>
      <c r="WBX17" s="163"/>
      <c r="WBY17" s="163"/>
      <c r="WBZ17" s="163"/>
      <c r="WCA17" s="163"/>
      <c r="WCB17" s="163"/>
      <c r="WCC17" s="163"/>
      <c r="WCD17" s="163"/>
      <c r="WCE17" s="163"/>
      <c r="WCF17" s="163"/>
      <c r="WCG17" s="163"/>
      <c r="WCH17" s="163"/>
      <c r="WCI17" s="163"/>
      <c r="WCJ17" s="163"/>
      <c r="WCK17" s="163"/>
      <c r="WCL17" s="163"/>
      <c r="WCM17" s="163"/>
      <c r="WCN17" s="163"/>
      <c r="WCO17" s="163"/>
      <c r="WCP17" s="163"/>
      <c r="WCQ17" s="163"/>
      <c r="WCR17" s="163"/>
      <c r="WCS17" s="163"/>
      <c r="WCT17" s="163"/>
      <c r="WCU17" s="163"/>
      <c r="WCV17" s="163"/>
      <c r="WCW17" s="163"/>
      <c r="WCX17" s="163"/>
      <c r="WCY17" s="163"/>
      <c r="WCZ17" s="163"/>
      <c r="WDA17" s="163"/>
      <c r="WDB17" s="163"/>
      <c r="WDC17" s="163"/>
      <c r="WDD17" s="163"/>
      <c r="WDE17" s="163"/>
      <c r="WDF17" s="163"/>
      <c r="WDG17" s="163"/>
      <c r="WDH17" s="163"/>
      <c r="WDI17" s="163"/>
      <c r="WDJ17" s="163"/>
      <c r="WDK17" s="163"/>
      <c r="WDL17" s="163"/>
      <c r="WDM17" s="163"/>
      <c r="WDN17" s="163"/>
      <c r="WDO17" s="163"/>
      <c r="WDP17" s="163"/>
      <c r="WDQ17" s="163"/>
      <c r="WDR17" s="163"/>
      <c r="WDS17" s="163"/>
      <c r="WDT17" s="163"/>
      <c r="WDU17" s="163"/>
      <c r="WDV17" s="163"/>
      <c r="WDW17" s="163"/>
      <c r="WDX17" s="163"/>
      <c r="WDY17" s="163"/>
      <c r="WDZ17" s="163"/>
      <c r="WEA17" s="163"/>
      <c r="WEB17" s="163"/>
      <c r="WEC17" s="163"/>
      <c r="WED17" s="163"/>
      <c r="WEE17" s="163"/>
      <c r="WEF17" s="163"/>
      <c r="WEG17" s="163"/>
      <c r="WEH17" s="163"/>
      <c r="WEI17" s="163"/>
      <c r="WEJ17" s="163"/>
      <c r="WEK17" s="163"/>
      <c r="WEL17" s="163"/>
      <c r="WEM17" s="163"/>
      <c r="WEN17" s="163"/>
      <c r="WEO17" s="163"/>
      <c r="WEP17" s="163"/>
      <c r="WEQ17" s="163"/>
      <c r="WER17" s="163"/>
      <c r="WES17" s="163"/>
      <c r="WET17" s="163"/>
      <c r="WEU17" s="163"/>
      <c r="WEV17" s="163"/>
      <c r="WEW17" s="163"/>
      <c r="WEX17" s="163"/>
      <c r="WEY17" s="163"/>
      <c r="WEZ17" s="163"/>
      <c r="WFA17" s="163"/>
      <c r="WFB17" s="163"/>
      <c r="WFC17" s="163"/>
      <c r="WFD17" s="163"/>
      <c r="WFE17" s="163"/>
      <c r="WFF17" s="163"/>
      <c r="WFG17" s="163"/>
      <c r="WFH17" s="163"/>
      <c r="WFI17" s="163"/>
      <c r="WFJ17" s="163"/>
      <c r="WFK17" s="163"/>
      <c r="WFL17" s="163"/>
      <c r="WFM17" s="163"/>
      <c r="WFN17" s="163"/>
      <c r="WFO17" s="163"/>
      <c r="WFP17" s="163"/>
      <c r="WFQ17" s="163"/>
      <c r="WFR17" s="163"/>
      <c r="WFS17" s="163"/>
      <c r="WFT17" s="163"/>
      <c r="WFU17" s="163"/>
      <c r="WFV17" s="163"/>
      <c r="WFW17" s="163"/>
      <c r="WFX17" s="163"/>
      <c r="WFY17" s="163"/>
      <c r="WFZ17" s="163"/>
      <c r="WGA17" s="163"/>
      <c r="WGB17" s="163"/>
      <c r="WGC17" s="163"/>
      <c r="WGD17" s="163"/>
      <c r="WGE17" s="163"/>
      <c r="WGF17" s="163"/>
      <c r="WGG17" s="163"/>
      <c r="WGH17" s="163"/>
      <c r="WGI17" s="163"/>
      <c r="WGJ17" s="163"/>
      <c r="WGK17" s="163"/>
      <c r="WGL17" s="163"/>
      <c r="WGM17" s="163"/>
      <c r="WGN17" s="163"/>
      <c r="WGO17" s="163"/>
      <c r="WGP17" s="163"/>
      <c r="WGQ17" s="163"/>
      <c r="WGR17" s="163"/>
      <c r="WGS17" s="163"/>
      <c r="WGT17" s="163"/>
      <c r="WGU17" s="163"/>
      <c r="WGV17" s="163"/>
      <c r="WGW17" s="163"/>
      <c r="WGX17" s="163"/>
      <c r="WGY17" s="163"/>
      <c r="WGZ17" s="163"/>
      <c r="WHA17" s="163"/>
      <c r="WHB17" s="163"/>
      <c r="WHC17" s="163"/>
      <c r="WHD17" s="163"/>
      <c r="WHE17" s="163"/>
      <c r="WHF17" s="163"/>
      <c r="WHG17" s="163"/>
      <c r="WHH17" s="163"/>
      <c r="WHI17" s="163"/>
      <c r="WHJ17" s="163"/>
      <c r="WHK17" s="163"/>
      <c r="WHL17" s="163"/>
      <c r="WHM17" s="163"/>
      <c r="WHN17" s="163"/>
      <c r="WHO17" s="163"/>
      <c r="WHP17" s="163"/>
      <c r="WHQ17" s="163"/>
      <c r="WHR17" s="163"/>
      <c r="WHS17" s="163"/>
      <c r="WHT17" s="163"/>
      <c r="WHU17" s="163"/>
      <c r="WHV17" s="163"/>
      <c r="WHW17" s="163"/>
      <c r="WHX17" s="163"/>
      <c r="WHY17" s="163"/>
      <c r="WHZ17" s="163"/>
      <c r="WIA17" s="163"/>
      <c r="WIB17" s="163"/>
      <c r="WIC17" s="163"/>
      <c r="WID17" s="163"/>
      <c r="WIE17" s="163"/>
      <c r="WIF17" s="163"/>
      <c r="WIG17" s="163"/>
      <c r="WIH17" s="163"/>
      <c r="WII17" s="163"/>
      <c r="WIJ17" s="163"/>
      <c r="WIK17" s="163"/>
      <c r="WIL17" s="163"/>
      <c r="WIM17" s="163"/>
      <c r="WIN17" s="163"/>
      <c r="WIO17" s="163"/>
      <c r="WIP17" s="163"/>
      <c r="WIQ17" s="163"/>
      <c r="WIR17" s="163"/>
      <c r="WIS17" s="163"/>
      <c r="WIT17" s="163"/>
      <c r="WIU17" s="163"/>
      <c r="WIV17" s="163"/>
      <c r="WIW17" s="163"/>
      <c r="WIX17" s="163"/>
      <c r="WIY17" s="163"/>
      <c r="WIZ17" s="163"/>
      <c r="WJA17" s="163"/>
      <c r="WJB17" s="163"/>
      <c r="WJC17" s="163"/>
      <c r="WJD17" s="163"/>
      <c r="WJE17" s="163"/>
      <c r="WJF17" s="163"/>
      <c r="WJG17" s="163"/>
      <c r="WJH17" s="163"/>
      <c r="WJI17" s="163"/>
      <c r="WJJ17" s="163"/>
      <c r="WJK17" s="163"/>
      <c r="WJL17" s="163"/>
      <c r="WJM17" s="163"/>
      <c r="WJN17" s="163"/>
      <c r="WJO17" s="163"/>
      <c r="WJP17" s="163"/>
      <c r="WJQ17" s="163"/>
      <c r="WJR17" s="163"/>
      <c r="WJS17" s="163"/>
      <c r="WJT17" s="163"/>
      <c r="WJU17" s="163"/>
      <c r="WJV17" s="163"/>
      <c r="WJW17" s="163"/>
      <c r="WJX17" s="163"/>
      <c r="WJY17" s="163"/>
      <c r="WJZ17" s="163"/>
      <c r="WKA17" s="163"/>
      <c r="WKB17" s="163"/>
      <c r="WKC17" s="163"/>
      <c r="WKD17" s="163"/>
      <c r="WKE17" s="163"/>
      <c r="WKF17" s="163"/>
      <c r="WKG17" s="163"/>
      <c r="WKH17" s="163"/>
      <c r="WKI17" s="163"/>
      <c r="WKJ17" s="163"/>
      <c r="WKK17" s="163"/>
      <c r="WKL17" s="163"/>
      <c r="WKM17" s="163"/>
      <c r="WKN17" s="163"/>
      <c r="WKO17" s="163"/>
      <c r="WKP17" s="163"/>
      <c r="WKQ17" s="163"/>
      <c r="WKR17" s="163"/>
      <c r="WKS17" s="163"/>
      <c r="WKT17" s="163"/>
      <c r="WKU17" s="163"/>
      <c r="WKV17" s="163"/>
      <c r="WKW17" s="163"/>
      <c r="WKX17" s="163"/>
      <c r="WKY17" s="163"/>
      <c r="WKZ17" s="163"/>
      <c r="WLA17" s="163"/>
      <c r="WLB17" s="163"/>
      <c r="WLC17" s="163"/>
      <c r="WLD17" s="163"/>
      <c r="WLE17" s="163"/>
      <c r="WLF17" s="163"/>
      <c r="WLG17" s="163"/>
      <c r="WLH17" s="163"/>
      <c r="WLI17" s="163"/>
      <c r="WLJ17" s="163"/>
      <c r="WLK17" s="163"/>
      <c r="WLL17" s="163"/>
      <c r="WLM17" s="163"/>
      <c r="WLN17" s="163"/>
      <c r="WLO17" s="163"/>
      <c r="WLP17" s="163"/>
      <c r="WLQ17" s="163"/>
      <c r="WLR17" s="163"/>
      <c r="WLS17" s="163"/>
      <c r="WLT17" s="163"/>
      <c r="WLU17" s="163"/>
      <c r="WLV17" s="163"/>
      <c r="WLW17" s="163"/>
      <c r="WLX17" s="163"/>
      <c r="WLY17" s="163"/>
      <c r="WLZ17" s="163"/>
      <c r="WMA17" s="163"/>
      <c r="WMB17" s="163"/>
      <c r="WMC17" s="163"/>
      <c r="WMD17" s="163"/>
      <c r="WME17" s="163"/>
      <c r="WMF17" s="163"/>
      <c r="WMG17" s="163"/>
      <c r="WMH17" s="163"/>
      <c r="WMI17" s="163"/>
      <c r="WMJ17" s="163"/>
      <c r="WMK17" s="163"/>
      <c r="WML17" s="163"/>
      <c r="WMM17" s="163"/>
      <c r="WMN17" s="163"/>
      <c r="WMO17" s="163"/>
      <c r="WMP17" s="163"/>
      <c r="WMQ17" s="163"/>
      <c r="WMR17" s="163"/>
      <c r="WMS17" s="163"/>
      <c r="WMT17" s="163"/>
      <c r="WMU17" s="163"/>
      <c r="WMV17" s="163"/>
      <c r="WMW17" s="163"/>
      <c r="WMX17" s="163"/>
      <c r="WMY17" s="163"/>
      <c r="WMZ17" s="163"/>
      <c r="WNA17" s="163"/>
      <c r="WNB17" s="163"/>
      <c r="WNC17" s="163"/>
      <c r="WND17" s="163"/>
      <c r="WNE17" s="163"/>
      <c r="WNF17" s="163"/>
      <c r="WNG17" s="163"/>
      <c r="WNH17" s="163"/>
      <c r="WNI17" s="163"/>
      <c r="WNJ17" s="163"/>
      <c r="WNK17" s="163"/>
      <c r="WNL17" s="163"/>
      <c r="WNM17" s="163"/>
      <c r="WNN17" s="163"/>
      <c r="WNO17" s="163"/>
      <c r="WNP17" s="163"/>
      <c r="WNQ17" s="163"/>
      <c r="WNR17" s="163"/>
      <c r="WNS17" s="163"/>
      <c r="WNT17" s="163"/>
      <c r="WNU17" s="163"/>
      <c r="WNV17" s="163"/>
      <c r="WNW17" s="163"/>
      <c r="WNX17" s="163"/>
      <c r="WNY17" s="163"/>
      <c r="WNZ17" s="163"/>
      <c r="WOA17" s="163"/>
      <c r="WOB17" s="163"/>
      <c r="WOC17" s="163"/>
      <c r="WOD17" s="163"/>
      <c r="WOE17" s="163"/>
      <c r="WOF17" s="163"/>
      <c r="WOG17" s="163"/>
      <c r="WOH17" s="163"/>
      <c r="WOI17" s="163"/>
      <c r="WOJ17" s="163"/>
      <c r="WOK17" s="163"/>
      <c r="WOL17" s="163"/>
      <c r="WOM17" s="163"/>
      <c r="WON17" s="163"/>
      <c r="WOO17" s="163"/>
      <c r="WOP17" s="163"/>
      <c r="WOQ17" s="163"/>
      <c r="WOR17" s="163"/>
      <c r="WOS17" s="163"/>
      <c r="WOT17" s="163"/>
      <c r="WOU17" s="163"/>
      <c r="WOV17" s="163"/>
      <c r="WOW17" s="163"/>
      <c r="WOX17" s="163"/>
      <c r="WOY17" s="163"/>
      <c r="WOZ17" s="163"/>
      <c r="WPA17" s="163"/>
      <c r="WPB17" s="163"/>
      <c r="WPC17" s="163"/>
      <c r="WPD17" s="163"/>
      <c r="WPE17" s="163"/>
      <c r="WPF17" s="163"/>
      <c r="WPG17" s="163"/>
      <c r="WPH17" s="163"/>
      <c r="WPI17" s="163"/>
      <c r="WPJ17" s="163"/>
      <c r="WPK17" s="163"/>
      <c r="WPL17" s="163"/>
      <c r="WPM17" s="163"/>
      <c r="WPN17" s="163"/>
      <c r="WPO17" s="163"/>
      <c r="WPP17" s="163"/>
      <c r="WPQ17" s="163"/>
      <c r="WPR17" s="163"/>
      <c r="WPS17" s="163"/>
      <c r="WPT17" s="163"/>
      <c r="WPU17" s="163"/>
      <c r="WPV17" s="163"/>
      <c r="WPW17" s="163"/>
      <c r="WPX17" s="163"/>
      <c r="WPY17" s="163"/>
      <c r="WPZ17" s="163"/>
      <c r="WQA17" s="163"/>
      <c r="WQB17" s="163"/>
      <c r="WQC17" s="163"/>
      <c r="WQD17" s="163"/>
      <c r="WQE17" s="163"/>
      <c r="WQF17" s="163"/>
      <c r="WQG17" s="163"/>
      <c r="WQH17" s="163"/>
      <c r="WQI17" s="163"/>
      <c r="WQJ17" s="163"/>
      <c r="WQK17" s="163"/>
      <c r="WQL17" s="163"/>
      <c r="WQM17" s="163"/>
      <c r="WQN17" s="163"/>
      <c r="WQO17" s="163"/>
      <c r="WQP17" s="163"/>
      <c r="WQQ17" s="163"/>
      <c r="WQR17" s="163"/>
      <c r="WQS17" s="163"/>
      <c r="WQT17" s="163"/>
      <c r="WQU17" s="163"/>
      <c r="WQV17" s="163"/>
      <c r="WQW17" s="163"/>
      <c r="WQX17" s="163"/>
      <c r="WQY17" s="163"/>
      <c r="WQZ17" s="163"/>
      <c r="WRA17" s="163"/>
      <c r="WRB17" s="163"/>
      <c r="WRC17" s="163"/>
      <c r="WRD17" s="163"/>
      <c r="WRE17" s="163"/>
      <c r="WRF17" s="163"/>
      <c r="WRG17" s="163"/>
      <c r="WRH17" s="163"/>
      <c r="WRI17" s="163"/>
      <c r="WRJ17" s="163"/>
      <c r="WRK17" s="163"/>
      <c r="WRL17" s="163"/>
      <c r="WRM17" s="163"/>
      <c r="WRN17" s="163"/>
      <c r="WRO17" s="163"/>
      <c r="WRP17" s="163"/>
      <c r="WRQ17" s="163"/>
      <c r="WRR17" s="163"/>
      <c r="WRS17" s="163"/>
      <c r="WRT17" s="163"/>
      <c r="WRU17" s="163"/>
      <c r="WRV17" s="163"/>
      <c r="WRW17" s="163"/>
      <c r="WRX17" s="163"/>
      <c r="WRY17" s="163"/>
      <c r="WRZ17" s="163"/>
      <c r="WSA17" s="163"/>
      <c r="WSB17" s="163"/>
      <c r="WSC17" s="163"/>
      <c r="WSD17" s="163"/>
      <c r="WSE17" s="163"/>
      <c r="WSF17" s="163"/>
      <c r="WSG17" s="163"/>
      <c r="WSH17" s="163"/>
      <c r="WSI17" s="163"/>
      <c r="WSJ17" s="163"/>
      <c r="WSK17" s="163"/>
      <c r="WSL17" s="163"/>
      <c r="WSM17" s="163"/>
      <c r="WSN17" s="163"/>
      <c r="WSO17" s="163"/>
      <c r="WSP17" s="163"/>
      <c r="WSQ17" s="163"/>
      <c r="WSR17" s="163"/>
      <c r="WSS17" s="163"/>
      <c r="WST17" s="163"/>
      <c r="WSU17" s="163"/>
      <c r="WSV17" s="163"/>
      <c r="WSW17" s="163"/>
      <c r="WSX17" s="163"/>
      <c r="WSY17" s="163"/>
      <c r="WSZ17" s="163"/>
      <c r="WTA17" s="163"/>
      <c r="WTB17" s="163"/>
      <c r="WTC17" s="163"/>
      <c r="WTD17" s="163"/>
      <c r="WTE17" s="163"/>
      <c r="WTF17" s="163"/>
      <c r="WTG17" s="163"/>
      <c r="WTH17" s="163"/>
      <c r="WTI17" s="163"/>
      <c r="WTJ17" s="163"/>
      <c r="WTK17" s="163"/>
      <c r="WTL17" s="163"/>
      <c r="WTM17" s="163"/>
      <c r="WTN17" s="163"/>
      <c r="WTO17" s="163"/>
      <c r="WTP17" s="163"/>
      <c r="WTQ17" s="163"/>
      <c r="WTR17" s="163"/>
      <c r="WTS17" s="163"/>
      <c r="WTT17" s="163"/>
      <c r="WTU17" s="163"/>
      <c r="WTV17" s="163"/>
      <c r="WTW17" s="163"/>
      <c r="WTX17" s="163"/>
      <c r="WTY17" s="163"/>
      <c r="WTZ17" s="163"/>
      <c r="WUA17" s="163"/>
      <c r="WUB17" s="163"/>
      <c r="WUC17" s="163"/>
      <c r="WUD17" s="163"/>
      <c r="WUE17" s="163"/>
      <c r="WUF17" s="163"/>
      <c r="WUG17" s="163"/>
      <c r="WUH17" s="163"/>
      <c r="WUI17" s="163"/>
      <c r="WUJ17" s="163"/>
      <c r="WUK17" s="163"/>
      <c r="WUL17" s="163"/>
      <c r="WUM17" s="163"/>
      <c r="WUN17" s="163"/>
      <c r="WUO17" s="163"/>
      <c r="WUP17" s="163"/>
      <c r="WUQ17" s="163"/>
      <c r="WUR17" s="163"/>
      <c r="WUS17" s="163"/>
      <c r="WUT17" s="163"/>
      <c r="WUU17" s="163"/>
      <c r="WUV17" s="163"/>
      <c r="WUW17" s="163"/>
      <c r="WUX17" s="163"/>
      <c r="WUY17" s="163"/>
      <c r="WUZ17" s="163"/>
      <c r="WVA17" s="163"/>
      <c r="WVB17" s="163"/>
      <c r="WVC17" s="163"/>
      <c r="WVD17" s="163"/>
      <c r="WVE17" s="163"/>
      <c r="WVF17" s="163"/>
      <c r="WVG17" s="163"/>
      <c r="WVH17" s="163"/>
      <c r="WVI17" s="163"/>
      <c r="WVJ17" s="163"/>
      <c r="WVK17" s="163"/>
      <c r="WVL17" s="163"/>
      <c r="WVM17" s="163"/>
      <c r="WVN17" s="163"/>
      <c r="WVO17" s="163"/>
      <c r="WVP17" s="163"/>
      <c r="WVQ17" s="163"/>
      <c r="WVR17" s="163"/>
      <c r="WVS17" s="163"/>
      <c r="WVT17" s="163"/>
      <c r="WVU17" s="163"/>
      <c r="WVV17" s="163"/>
      <c r="WVW17" s="163"/>
      <c r="WVX17" s="163"/>
      <c r="WVY17" s="163"/>
      <c r="WVZ17" s="163"/>
      <c r="WWA17" s="163"/>
      <c r="WWB17" s="163"/>
      <c r="WWC17" s="163"/>
      <c r="WWD17" s="163"/>
      <c r="WWE17" s="163"/>
      <c r="WWF17" s="163"/>
      <c r="WWG17" s="163"/>
      <c r="WWH17" s="163"/>
      <c r="WWI17" s="163"/>
      <c r="WWJ17" s="163"/>
      <c r="WWK17" s="163"/>
      <c r="WWL17" s="163"/>
      <c r="WWM17" s="163"/>
      <c r="WWN17" s="163"/>
      <c r="WWO17" s="163"/>
      <c r="WWP17" s="163"/>
      <c r="WWQ17" s="163"/>
      <c r="WWR17" s="163"/>
      <c r="WWS17" s="163"/>
      <c r="WWT17" s="163"/>
      <c r="WWU17" s="163"/>
      <c r="WWV17" s="163"/>
      <c r="WWW17" s="163"/>
      <c r="WWX17" s="163"/>
      <c r="WWY17" s="163"/>
      <c r="WWZ17" s="163"/>
      <c r="WXA17" s="163"/>
      <c r="WXB17" s="163"/>
      <c r="WXC17" s="163"/>
      <c r="WXD17" s="163"/>
      <c r="WXE17" s="163"/>
      <c r="WXF17" s="163"/>
      <c r="WXG17" s="163"/>
      <c r="WXH17" s="163"/>
      <c r="WXI17" s="163"/>
      <c r="WXJ17" s="163"/>
      <c r="WXK17" s="163"/>
      <c r="WXL17" s="163"/>
      <c r="WXM17" s="163"/>
      <c r="WXN17" s="163"/>
      <c r="WXO17" s="163"/>
      <c r="WXP17" s="163"/>
      <c r="WXQ17" s="163"/>
      <c r="WXR17" s="163"/>
      <c r="WXS17" s="163"/>
      <c r="WXT17" s="163"/>
      <c r="WXU17" s="163"/>
      <c r="WXV17" s="163"/>
      <c r="WXW17" s="163"/>
      <c r="WXX17" s="163"/>
      <c r="WXY17" s="163"/>
      <c r="WXZ17" s="163"/>
      <c r="WYA17" s="163"/>
      <c r="WYB17" s="163"/>
      <c r="WYC17" s="163"/>
      <c r="WYD17" s="163"/>
      <c r="WYE17" s="163"/>
      <c r="WYF17" s="163"/>
      <c r="WYG17" s="163"/>
      <c r="WYH17" s="163"/>
      <c r="WYI17" s="163"/>
      <c r="WYJ17" s="163"/>
      <c r="WYK17" s="163"/>
      <c r="WYL17" s="163"/>
      <c r="WYM17" s="163"/>
      <c r="WYN17" s="163"/>
      <c r="WYO17" s="163"/>
      <c r="WYP17" s="163"/>
      <c r="WYQ17" s="163"/>
      <c r="WYR17" s="163"/>
      <c r="WYS17" s="163"/>
      <c r="WYT17" s="163"/>
      <c r="WYU17" s="163"/>
      <c r="WYV17" s="163"/>
      <c r="WYW17" s="163"/>
      <c r="WYX17" s="163"/>
      <c r="WYY17" s="163"/>
      <c r="WYZ17" s="163"/>
      <c r="WZA17" s="163"/>
      <c r="WZB17" s="163"/>
      <c r="WZC17" s="163"/>
      <c r="WZD17" s="163"/>
      <c r="WZE17" s="163"/>
      <c r="WZF17" s="163"/>
      <c r="WZG17" s="163"/>
      <c r="WZH17" s="163"/>
      <c r="WZI17" s="163"/>
      <c r="WZJ17" s="163"/>
      <c r="WZK17" s="163"/>
      <c r="WZL17" s="163"/>
      <c r="WZM17" s="163"/>
      <c r="WZN17" s="163"/>
      <c r="WZO17" s="163"/>
      <c r="WZP17" s="163"/>
      <c r="WZQ17" s="163"/>
      <c r="WZR17" s="163"/>
      <c r="WZS17" s="163"/>
      <c r="WZT17" s="163"/>
      <c r="WZU17" s="163"/>
      <c r="WZV17" s="163"/>
      <c r="WZW17" s="163"/>
      <c r="WZX17" s="163"/>
      <c r="WZY17" s="163"/>
      <c r="WZZ17" s="163"/>
      <c r="XAA17" s="163"/>
      <c r="XAB17" s="163"/>
      <c r="XAC17" s="163"/>
      <c r="XAD17" s="163"/>
      <c r="XAE17" s="163"/>
      <c r="XAF17" s="163"/>
      <c r="XAG17" s="163"/>
      <c r="XAH17" s="163"/>
      <c r="XAI17" s="163"/>
      <c r="XAJ17" s="163"/>
      <c r="XAK17" s="163"/>
      <c r="XAL17" s="163"/>
      <c r="XAM17" s="163"/>
      <c r="XAN17" s="163"/>
      <c r="XAO17" s="163"/>
      <c r="XAP17" s="163"/>
      <c r="XAQ17" s="163"/>
      <c r="XAR17" s="163"/>
      <c r="XAS17" s="163"/>
      <c r="XAT17" s="163"/>
      <c r="XAU17" s="163"/>
      <c r="XAV17" s="163"/>
      <c r="XAW17" s="163"/>
      <c r="XAX17" s="163"/>
      <c r="XAY17" s="163"/>
      <c r="XAZ17" s="163"/>
      <c r="XBA17" s="163"/>
      <c r="XBB17" s="163"/>
      <c r="XBC17" s="163"/>
      <c r="XBD17" s="163"/>
      <c r="XBE17" s="163"/>
      <c r="XBF17" s="163"/>
      <c r="XBG17" s="163"/>
      <c r="XBH17" s="163"/>
      <c r="XBI17" s="163"/>
      <c r="XBJ17" s="163"/>
      <c r="XBK17" s="163"/>
      <c r="XBL17" s="163"/>
      <c r="XBM17" s="163"/>
      <c r="XBN17" s="163"/>
      <c r="XBO17" s="163"/>
      <c r="XBP17" s="163"/>
      <c r="XBQ17" s="163"/>
      <c r="XBR17" s="163"/>
      <c r="XBS17" s="163"/>
      <c r="XBT17" s="163"/>
      <c r="XBU17" s="163"/>
      <c r="XBV17" s="163"/>
      <c r="XBW17" s="163"/>
      <c r="XBX17" s="163"/>
      <c r="XBY17" s="163"/>
      <c r="XBZ17" s="163"/>
    </row>
    <row r="18" spans="1:16302" ht="15.75" hidden="1" customHeight="1" x14ac:dyDescent="0.25">
      <c r="A18" s="135">
        <v>10</v>
      </c>
      <c r="B18" s="294" t="s">
        <v>2</v>
      </c>
      <c r="C18" s="294" t="s">
        <v>73</v>
      </c>
      <c r="D18" s="140"/>
      <c r="E18" s="141"/>
      <c r="F18" s="141">
        <v>116.62</v>
      </c>
      <c r="G18" s="139"/>
      <c r="H18" s="139"/>
      <c r="I18" s="139">
        <v>185</v>
      </c>
      <c r="J18" s="142"/>
      <c r="K18" s="142"/>
      <c r="L18" s="142">
        <f>I18/F18</f>
        <v>1.5863488252443834</v>
      </c>
      <c r="M18" s="144">
        <v>0</v>
      </c>
      <c r="N18" s="219">
        <f t="shared" si="1"/>
        <v>0</v>
      </c>
      <c r="O18" s="146">
        <f t="shared" si="2"/>
        <v>0</v>
      </c>
      <c r="P18" s="219">
        <f t="shared" si="3"/>
        <v>0</v>
      </c>
      <c r="Q18" s="146">
        <f t="shared" si="4"/>
        <v>0</v>
      </c>
      <c r="R18" s="145">
        <v>25</v>
      </c>
      <c r="S18" s="145">
        <f t="shared" si="5"/>
        <v>0</v>
      </c>
      <c r="T18" s="219">
        <f t="shared" si="6"/>
        <v>0</v>
      </c>
      <c r="U18" s="146">
        <f t="shared" si="7"/>
        <v>0</v>
      </c>
      <c r="V18" s="145">
        <v>50</v>
      </c>
      <c r="W18" s="252"/>
      <c r="X18" s="179"/>
      <c r="Y18" s="179"/>
      <c r="Z18" s="145">
        <v>3</v>
      </c>
      <c r="AA18" s="145"/>
      <c r="AB18" s="214"/>
      <c r="AC18" s="154"/>
    </row>
    <row r="19" spans="1:16302" ht="15.75" hidden="1" customHeight="1" x14ac:dyDescent="0.25">
      <c r="A19" s="135">
        <v>11</v>
      </c>
      <c r="B19" s="161" t="s">
        <v>444</v>
      </c>
      <c r="C19" s="161" t="s">
        <v>73</v>
      </c>
      <c r="D19" s="140"/>
      <c r="E19" s="141"/>
      <c r="F19" s="141"/>
      <c r="G19" s="139"/>
      <c r="H19" s="139"/>
      <c r="I19" s="139"/>
      <c r="J19" s="142"/>
      <c r="K19" s="142"/>
      <c r="L19" s="142"/>
      <c r="M19" s="144">
        <f t="shared" si="0"/>
        <v>0</v>
      </c>
      <c r="N19" s="145">
        <f t="shared" si="1"/>
        <v>0</v>
      </c>
      <c r="O19" s="146">
        <f t="shared" si="2"/>
        <v>0</v>
      </c>
      <c r="P19" s="145">
        <f t="shared" si="3"/>
        <v>0</v>
      </c>
      <c r="Q19" s="146">
        <f t="shared" si="4"/>
        <v>0</v>
      </c>
      <c r="R19" s="145">
        <f t="shared" ref="R19:R24" si="8">IF(I19&lt;VLOOKUP(L19,$M$331:$Q$339,2),0,VLOOKUP(L19,$M$331:$Q$339,4))</f>
        <v>0</v>
      </c>
      <c r="S19" s="145">
        <f t="shared" si="5"/>
        <v>0</v>
      </c>
      <c r="T19" s="145">
        <f t="shared" si="6"/>
        <v>0</v>
      </c>
      <c r="U19" s="146">
        <f t="shared" si="7"/>
        <v>0</v>
      </c>
      <c r="V19" s="145">
        <f t="shared" ref="V19:V24" si="9">IF(I19&lt;VLOOKUP(L19,$M$331:$Q$339,2),0,VLOOKUP(L19,$M$331:$Q$339,5))</f>
        <v>0</v>
      </c>
      <c r="W19" s="151"/>
      <c r="X19" s="151"/>
      <c r="Y19" s="151"/>
      <c r="AC19" s="154"/>
    </row>
    <row r="20" spans="1:16302" ht="15.75" hidden="1" customHeight="1" x14ac:dyDescent="0.25">
      <c r="A20" s="135">
        <v>12</v>
      </c>
      <c r="B20" s="161" t="s">
        <v>841</v>
      </c>
      <c r="C20" s="161" t="s">
        <v>670</v>
      </c>
      <c r="D20" s="140"/>
      <c r="E20" s="141"/>
      <c r="F20" s="141"/>
      <c r="G20" s="139"/>
      <c r="H20" s="139"/>
      <c r="I20" s="139"/>
      <c r="J20" s="142"/>
      <c r="K20" s="142"/>
      <c r="L20" s="142"/>
      <c r="M20" s="144">
        <f t="shared" si="0"/>
        <v>0</v>
      </c>
      <c r="N20" s="145">
        <f t="shared" si="1"/>
        <v>0</v>
      </c>
      <c r="O20" s="146">
        <f t="shared" si="2"/>
        <v>0</v>
      </c>
      <c r="P20" s="145">
        <f t="shared" si="3"/>
        <v>0</v>
      </c>
      <c r="Q20" s="146">
        <f t="shared" si="4"/>
        <v>0</v>
      </c>
      <c r="R20" s="145">
        <f t="shared" si="8"/>
        <v>0</v>
      </c>
      <c r="S20" s="145">
        <f t="shared" si="5"/>
        <v>0</v>
      </c>
      <c r="T20" s="145">
        <f t="shared" si="6"/>
        <v>0</v>
      </c>
      <c r="U20" s="146">
        <f t="shared" si="7"/>
        <v>0</v>
      </c>
      <c r="V20" s="145">
        <f t="shared" si="9"/>
        <v>0</v>
      </c>
      <c r="W20" s="151"/>
      <c r="X20" s="151"/>
      <c r="Y20" s="151"/>
      <c r="AC20" s="154"/>
    </row>
    <row r="21" spans="1:16302" ht="15.75" hidden="1" customHeight="1" x14ac:dyDescent="0.25">
      <c r="A21" s="135">
        <v>13</v>
      </c>
      <c r="B21" s="161" t="s">
        <v>842</v>
      </c>
      <c r="C21" s="161" t="s">
        <v>670</v>
      </c>
      <c r="D21" s="140"/>
      <c r="E21" s="141"/>
      <c r="F21" s="141"/>
      <c r="G21" s="139"/>
      <c r="H21" s="139"/>
      <c r="I21" s="139"/>
      <c r="J21" s="142"/>
      <c r="K21" s="142"/>
      <c r="L21" s="142"/>
      <c r="M21" s="144">
        <f t="shared" si="0"/>
        <v>0</v>
      </c>
      <c r="N21" s="145">
        <f t="shared" si="1"/>
        <v>0</v>
      </c>
      <c r="O21" s="146">
        <f t="shared" si="2"/>
        <v>0</v>
      </c>
      <c r="P21" s="145">
        <f t="shared" si="3"/>
        <v>0</v>
      </c>
      <c r="Q21" s="146">
        <f t="shared" si="4"/>
        <v>0</v>
      </c>
      <c r="R21" s="145">
        <f t="shared" si="8"/>
        <v>0</v>
      </c>
      <c r="S21" s="145">
        <f t="shared" si="5"/>
        <v>0</v>
      </c>
      <c r="T21" s="145">
        <f t="shared" si="6"/>
        <v>0</v>
      </c>
      <c r="U21" s="146">
        <f t="shared" si="7"/>
        <v>0</v>
      </c>
      <c r="V21" s="145">
        <f t="shared" si="9"/>
        <v>0</v>
      </c>
      <c r="W21" s="151"/>
      <c r="X21" s="151"/>
      <c r="Y21" s="151"/>
      <c r="AC21" s="154"/>
    </row>
    <row r="22" spans="1:16302" ht="15.75" hidden="1" customHeight="1" x14ac:dyDescent="0.25">
      <c r="A22" s="135">
        <v>14</v>
      </c>
      <c r="B22" s="161" t="s">
        <v>843</v>
      </c>
      <c r="C22" s="161" t="s">
        <v>670</v>
      </c>
      <c r="D22" s="140"/>
      <c r="E22" s="141"/>
      <c r="F22" s="141">
        <v>28.07</v>
      </c>
      <c r="G22" s="139"/>
      <c r="H22" s="139"/>
      <c r="I22" s="139"/>
      <c r="J22" s="142"/>
      <c r="K22" s="142"/>
      <c r="L22" s="142"/>
      <c r="M22" s="144">
        <f t="shared" si="0"/>
        <v>0</v>
      </c>
      <c r="N22" s="145">
        <f t="shared" si="1"/>
        <v>0</v>
      </c>
      <c r="O22" s="146">
        <f t="shared" si="2"/>
        <v>0</v>
      </c>
      <c r="P22" s="145">
        <f t="shared" si="3"/>
        <v>0</v>
      </c>
      <c r="Q22" s="146">
        <f t="shared" si="4"/>
        <v>0</v>
      </c>
      <c r="R22" s="145">
        <f t="shared" si="8"/>
        <v>0</v>
      </c>
      <c r="S22" s="145">
        <f t="shared" si="5"/>
        <v>0</v>
      </c>
      <c r="T22" s="145">
        <f t="shared" si="6"/>
        <v>0</v>
      </c>
      <c r="U22" s="146">
        <f t="shared" si="7"/>
        <v>0</v>
      </c>
      <c r="V22" s="145">
        <f t="shared" si="9"/>
        <v>0</v>
      </c>
      <c r="W22" s="151"/>
      <c r="X22" s="151"/>
      <c r="Y22" s="151"/>
      <c r="AC22" s="154"/>
    </row>
    <row r="23" spans="1:16302" ht="15.75" hidden="1" customHeight="1" x14ac:dyDescent="0.25">
      <c r="A23" s="135">
        <v>15</v>
      </c>
      <c r="B23" s="161" t="s">
        <v>844</v>
      </c>
      <c r="C23" s="161" t="s">
        <v>670</v>
      </c>
      <c r="D23" s="140"/>
      <c r="E23" s="141"/>
      <c r="F23" s="141">
        <v>21.22</v>
      </c>
      <c r="G23" s="139"/>
      <c r="H23" s="139"/>
      <c r="I23" s="139"/>
      <c r="J23" s="142"/>
      <c r="K23" s="142"/>
      <c r="L23" s="142"/>
      <c r="M23" s="144">
        <f t="shared" si="0"/>
        <v>0</v>
      </c>
      <c r="N23" s="145">
        <f t="shared" si="1"/>
        <v>0</v>
      </c>
      <c r="O23" s="146">
        <f t="shared" si="2"/>
        <v>0</v>
      </c>
      <c r="P23" s="145">
        <f t="shared" si="3"/>
        <v>0</v>
      </c>
      <c r="Q23" s="146">
        <f t="shared" si="4"/>
        <v>0</v>
      </c>
      <c r="R23" s="145">
        <f t="shared" si="8"/>
        <v>0</v>
      </c>
      <c r="S23" s="145">
        <f t="shared" si="5"/>
        <v>0</v>
      </c>
      <c r="T23" s="145">
        <f t="shared" si="6"/>
        <v>0</v>
      </c>
      <c r="U23" s="146">
        <f t="shared" si="7"/>
        <v>0</v>
      </c>
      <c r="V23" s="145">
        <f t="shared" si="9"/>
        <v>0</v>
      </c>
      <c r="W23" s="151"/>
      <c r="X23" s="151"/>
      <c r="Y23" s="151"/>
      <c r="AC23" s="154"/>
    </row>
    <row r="24" spans="1:16302" ht="15.75" hidden="1" customHeight="1" x14ac:dyDescent="0.25">
      <c r="A24" s="135">
        <v>16</v>
      </c>
      <c r="B24" s="161" t="s">
        <v>845</v>
      </c>
      <c r="C24" s="161" t="s">
        <v>670</v>
      </c>
      <c r="D24" s="140"/>
      <c r="E24" s="141"/>
      <c r="F24" s="141">
        <v>11.09</v>
      </c>
      <c r="G24" s="139"/>
      <c r="H24" s="139"/>
      <c r="I24" s="139"/>
      <c r="J24" s="142"/>
      <c r="K24" s="142"/>
      <c r="L24" s="142"/>
      <c r="M24" s="144">
        <f t="shared" si="0"/>
        <v>0</v>
      </c>
      <c r="N24" s="145">
        <f t="shared" si="1"/>
        <v>0</v>
      </c>
      <c r="O24" s="146">
        <f t="shared" si="2"/>
        <v>0</v>
      </c>
      <c r="P24" s="145">
        <f t="shared" si="3"/>
        <v>0</v>
      </c>
      <c r="Q24" s="146">
        <f t="shared" si="4"/>
        <v>0</v>
      </c>
      <c r="R24" s="145">
        <f t="shared" si="8"/>
        <v>0</v>
      </c>
      <c r="S24" s="145">
        <f t="shared" si="5"/>
        <v>0</v>
      </c>
      <c r="T24" s="145">
        <f t="shared" si="6"/>
        <v>0</v>
      </c>
      <c r="U24" s="146">
        <f t="shared" si="7"/>
        <v>0</v>
      </c>
      <c r="V24" s="145">
        <f t="shared" si="9"/>
        <v>0</v>
      </c>
      <c r="W24" s="151"/>
      <c r="X24" s="151"/>
      <c r="Y24" s="151"/>
      <c r="AC24" s="154"/>
    </row>
    <row r="25" spans="1:16302" ht="31.5" x14ac:dyDescent="0.25">
      <c r="A25" s="135">
        <v>17</v>
      </c>
      <c r="B25" s="161" t="s">
        <v>176</v>
      </c>
      <c r="C25" s="161" t="s">
        <v>670</v>
      </c>
      <c r="D25" s="140"/>
      <c r="E25" s="141"/>
      <c r="F25" s="141">
        <v>21.16</v>
      </c>
      <c r="G25" s="257">
        <v>19</v>
      </c>
      <c r="H25" s="257">
        <v>62</v>
      </c>
      <c r="I25" s="257">
        <v>70</v>
      </c>
      <c r="J25" s="255">
        <v>0.9</v>
      </c>
      <c r="K25" s="255">
        <v>2.93</v>
      </c>
      <c r="L25" s="255">
        <f t="shared" ref="L25:L38" si="10">I25/F25</f>
        <v>3.3081285444234405</v>
      </c>
      <c r="M25" s="552">
        <v>5</v>
      </c>
      <c r="N25" s="219">
        <f t="shared" si="1"/>
        <v>3</v>
      </c>
      <c r="O25" s="146">
        <f t="shared" si="2"/>
        <v>3.5</v>
      </c>
      <c r="P25" s="203">
        <f t="shared" si="3"/>
        <v>0</v>
      </c>
      <c r="Q25" s="146">
        <f t="shared" si="4"/>
        <v>0.75</v>
      </c>
      <c r="R25" s="145">
        <v>25</v>
      </c>
      <c r="S25" s="203">
        <f t="shared" si="5"/>
        <v>3</v>
      </c>
      <c r="T25" s="203">
        <f t="shared" si="6"/>
        <v>0</v>
      </c>
      <c r="U25" s="146">
        <f t="shared" si="7"/>
        <v>0.75</v>
      </c>
      <c r="V25" s="145">
        <v>25</v>
      </c>
      <c r="W25" s="252">
        <v>4</v>
      </c>
      <c r="X25" s="179">
        <v>1</v>
      </c>
      <c r="Y25" s="179">
        <v>1</v>
      </c>
      <c r="Z25" s="145">
        <v>3</v>
      </c>
      <c r="AA25" s="551">
        <v>0</v>
      </c>
      <c r="AB25" s="551">
        <f t="shared" ref="AB25:AB31" si="11">AA25*100/Z25</f>
        <v>0</v>
      </c>
      <c r="AC25" s="430"/>
      <c r="AD25" s="154">
        <v>1</v>
      </c>
    </row>
    <row r="26" spans="1:16302" ht="31.5" customHeight="1" x14ac:dyDescent="0.25">
      <c r="A26" s="135">
        <v>18</v>
      </c>
      <c r="B26" s="161" t="s">
        <v>671</v>
      </c>
      <c r="C26" s="161" t="s">
        <v>670</v>
      </c>
      <c r="D26" s="140"/>
      <c r="E26" s="141"/>
      <c r="F26" s="141">
        <v>5.22</v>
      </c>
      <c r="G26" s="257">
        <v>42</v>
      </c>
      <c r="H26" s="257">
        <v>50</v>
      </c>
      <c r="I26" s="257">
        <v>59</v>
      </c>
      <c r="J26" s="255">
        <v>8.0500000000000007</v>
      </c>
      <c r="K26" s="255">
        <v>9.58</v>
      </c>
      <c r="L26" s="255">
        <f t="shared" si="10"/>
        <v>11.302681992337165</v>
      </c>
      <c r="M26" s="552">
        <v>6</v>
      </c>
      <c r="N26" s="219">
        <f t="shared" si="1"/>
        <v>3</v>
      </c>
      <c r="O26" s="146">
        <f t="shared" si="2"/>
        <v>3.54</v>
      </c>
      <c r="P26" s="203">
        <f t="shared" si="3"/>
        <v>0</v>
      </c>
      <c r="Q26" s="146">
        <f t="shared" si="4"/>
        <v>0.75</v>
      </c>
      <c r="R26" s="145">
        <v>25</v>
      </c>
      <c r="S26" s="203">
        <f t="shared" si="5"/>
        <v>2</v>
      </c>
      <c r="T26" s="203">
        <v>1</v>
      </c>
      <c r="U26" s="146">
        <f t="shared" si="7"/>
        <v>1.5</v>
      </c>
      <c r="V26" s="145">
        <v>50</v>
      </c>
      <c r="W26" s="252">
        <v>5</v>
      </c>
      <c r="X26" s="179">
        <v>1</v>
      </c>
      <c r="Y26" s="179">
        <v>1</v>
      </c>
      <c r="Z26" s="145">
        <v>4</v>
      </c>
      <c r="AA26" s="551">
        <v>0</v>
      </c>
      <c r="AB26" s="551">
        <f t="shared" si="11"/>
        <v>0</v>
      </c>
      <c r="AC26" s="430"/>
      <c r="AD26" s="154">
        <v>1</v>
      </c>
    </row>
    <row r="27" spans="1:16302" ht="31.5" x14ac:dyDescent="0.25">
      <c r="A27" s="135">
        <v>19</v>
      </c>
      <c r="B27" s="161" t="s">
        <v>672</v>
      </c>
      <c r="C27" s="161" t="s">
        <v>670</v>
      </c>
      <c r="D27" s="140"/>
      <c r="E27" s="141"/>
      <c r="F27" s="141">
        <v>9.5299999999999994</v>
      </c>
      <c r="G27" s="257">
        <v>30</v>
      </c>
      <c r="H27" s="257">
        <v>36</v>
      </c>
      <c r="I27" s="257">
        <v>32</v>
      </c>
      <c r="J27" s="255">
        <v>3.15</v>
      </c>
      <c r="K27" s="255">
        <v>3.78</v>
      </c>
      <c r="L27" s="255">
        <f t="shared" si="10"/>
        <v>3.3578174186778598</v>
      </c>
      <c r="M27" s="200">
        <v>7</v>
      </c>
      <c r="N27" s="219">
        <f t="shared" si="1"/>
        <v>2</v>
      </c>
      <c r="O27" s="146">
        <f t="shared" si="2"/>
        <v>2.2400000000000002</v>
      </c>
      <c r="P27" s="203">
        <f t="shared" si="3"/>
        <v>0</v>
      </c>
      <c r="Q27" s="146">
        <f t="shared" si="4"/>
        <v>0.5</v>
      </c>
      <c r="R27" s="145">
        <v>25</v>
      </c>
      <c r="S27" s="203">
        <f t="shared" si="5"/>
        <v>1</v>
      </c>
      <c r="T27" s="203">
        <f t="shared" si="6"/>
        <v>1</v>
      </c>
      <c r="U27" s="146">
        <f t="shared" si="7"/>
        <v>1</v>
      </c>
      <c r="V27" s="145">
        <v>50</v>
      </c>
      <c r="W27" s="252">
        <v>2</v>
      </c>
      <c r="X27" s="179"/>
      <c r="Y27" s="179"/>
      <c r="Z27" s="145">
        <v>2</v>
      </c>
      <c r="AA27" s="145">
        <v>1</v>
      </c>
      <c r="AB27" s="145">
        <f t="shared" si="11"/>
        <v>50</v>
      </c>
      <c r="AC27" s="430"/>
      <c r="AD27" s="154">
        <v>1</v>
      </c>
    </row>
    <row r="28" spans="1:16302" ht="47.25" x14ac:dyDescent="0.25">
      <c r="A28" s="135">
        <v>20</v>
      </c>
      <c r="B28" s="161" t="s">
        <v>673</v>
      </c>
      <c r="C28" s="161" t="s">
        <v>670</v>
      </c>
      <c r="D28" s="140"/>
      <c r="E28" s="141"/>
      <c r="F28" s="141">
        <v>15.4</v>
      </c>
      <c r="G28" s="257">
        <v>110</v>
      </c>
      <c r="H28" s="257">
        <v>123</v>
      </c>
      <c r="I28" s="257">
        <v>135</v>
      </c>
      <c r="J28" s="255">
        <v>4.08</v>
      </c>
      <c r="K28" s="255">
        <v>4.57</v>
      </c>
      <c r="L28" s="255">
        <f t="shared" si="10"/>
        <v>8.7662337662337659</v>
      </c>
      <c r="M28" s="200">
        <v>11.5</v>
      </c>
      <c r="N28" s="219">
        <f t="shared" si="1"/>
        <v>15</v>
      </c>
      <c r="O28" s="146">
        <f t="shared" si="2"/>
        <v>15.525</v>
      </c>
      <c r="P28" s="203">
        <f t="shared" si="3"/>
        <v>3</v>
      </c>
      <c r="Q28" s="146">
        <f t="shared" si="4"/>
        <v>3.75</v>
      </c>
      <c r="R28" s="145">
        <v>25</v>
      </c>
      <c r="S28" s="203">
        <f t="shared" si="5"/>
        <v>6</v>
      </c>
      <c r="T28" s="203">
        <f t="shared" si="6"/>
        <v>6</v>
      </c>
      <c r="U28" s="146">
        <f t="shared" si="7"/>
        <v>6.75</v>
      </c>
      <c r="V28" s="145">
        <v>45</v>
      </c>
      <c r="W28" s="252">
        <v>15</v>
      </c>
      <c r="X28" s="179">
        <v>3</v>
      </c>
      <c r="Y28" s="179">
        <v>6</v>
      </c>
      <c r="Z28" s="145">
        <v>9</v>
      </c>
      <c r="AA28" s="551">
        <v>5</v>
      </c>
      <c r="AB28" s="551">
        <f t="shared" si="11"/>
        <v>55.555555555555557</v>
      </c>
      <c r="AC28" s="430"/>
      <c r="AD28" s="154">
        <v>1</v>
      </c>
    </row>
    <row r="29" spans="1:16302" ht="31.5" x14ac:dyDescent="0.25">
      <c r="A29" s="135">
        <v>21</v>
      </c>
      <c r="B29" s="161" t="s">
        <v>674</v>
      </c>
      <c r="C29" s="161" t="s">
        <v>658</v>
      </c>
      <c r="D29" s="140"/>
      <c r="E29" s="141"/>
      <c r="F29" s="141">
        <v>47.4</v>
      </c>
      <c r="G29" s="257">
        <v>195</v>
      </c>
      <c r="H29" s="257">
        <v>247</v>
      </c>
      <c r="I29" s="257">
        <v>198</v>
      </c>
      <c r="J29" s="255">
        <v>4.1100000000000003</v>
      </c>
      <c r="K29" s="255">
        <v>5.21</v>
      </c>
      <c r="L29" s="255">
        <f t="shared" si="10"/>
        <v>4.1772151898734178</v>
      </c>
      <c r="M29" s="200">
        <v>6.5</v>
      </c>
      <c r="N29" s="219">
        <f t="shared" si="1"/>
        <v>12</v>
      </c>
      <c r="O29" s="146">
        <f t="shared" si="2"/>
        <v>12.87</v>
      </c>
      <c r="P29" s="203">
        <f t="shared" si="3"/>
        <v>3</v>
      </c>
      <c r="Q29" s="146">
        <f t="shared" si="4"/>
        <v>3</v>
      </c>
      <c r="R29" s="145">
        <v>25</v>
      </c>
      <c r="S29" s="203">
        <f t="shared" si="5"/>
        <v>3</v>
      </c>
      <c r="T29" s="203">
        <f t="shared" si="6"/>
        <v>6</v>
      </c>
      <c r="U29" s="146">
        <f t="shared" si="7"/>
        <v>6</v>
      </c>
      <c r="V29" s="145">
        <v>50</v>
      </c>
      <c r="W29" s="252">
        <v>12</v>
      </c>
      <c r="X29" s="179">
        <v>3</v>
      </c>
      <c r="Y29" s="179">
        <v>6</v>
      </c>
      <c r="Z29" s="145">
        <v>12</v>
      </c>
      <c r="AA29" s="145">
        <v>2</v>
      </c>
      <c r="AB29" s="551">
        <f t="shared" si="11"/>
        <v>16.666666666666668</v>
      </c>
      <c r="AC29" s="430"/>
      <c r="AD29" s="154">
        <v>1</v>
      </c>
    </row>
    <row r="30" spans="1:16302" ht="47.25" x14ac:dyDescent="0.25">
      <c r="A30" s="135">
        <v>22</v>
      </c>
      <c r="B30" s="161" t="s">
        <v>675</v>
      </c>
      <c r="C30" s="161" t="s">
        <v>670</v>
      </c>
      <c r="D30" s="140"/>
      <c r="E30" s="141"/>
      <c r="F30" s="141">
        <v>18.670000000000002</v>
      </c>
      <c r="G30" s="257"/>
      <c r="H30" s="257">
        <v>55</v>
      </c>
      <c r="I30" s="257">
        <v>55</v>
      </c>
      <c r="J30" s="255"/>
      <c r="K30" s="255">
        <v>2.95</v>
      </c>
      <c r="L30" s="255">
        <f t="shared" si="10"/>
        <v>2.9459025174076054</v>
      </c>
      <c r="M30" s="200">
        <f t="shared" si="0"/>
        <v>7</v>
      </c>
      <c r="N30" s="219">
        <f t="shared" si="1"/>
        <v>3</v>
      </c>
      <c r="O30" s="146">
        <f t="shared" si="2"/>
        <v>3.85</v>
      </c>
      <c r="P30" s="203">
        <f t="shared" si="3"/>
        <v>0</v>
      </c>
      <c r="Q30" s="146">
        <f t="shared" si="4"/>
        <v>0.75</v>
      </c>
      <c r="R30" s="145">
        <v>25</v>
      </c>
      <c r="S30" s="203">
        <f t="shared" si="5"/>
        <v>2</v>
      </c>
      <c r="T30" s="203">
        <f t="shared" si="6"/>
        <v>1</v>
      </c>
      <c r="U30" s="146">
        <f t="shared" si="7"/>
        <v>1.5</v>
      </c>
      <c r="V30" s="145">
        <v>50</v>
      </c>
      <c r="W30" s="252">
        <v>3</v>
      </c>
      <c r="X30" s="179">
        <v>0</v>
      </c>
      <c r="Y30" s="179">
        <v>1</v>
      </c>
      <c r="Z30" s="145">
        <v>3</v>
      </c>
      <c r="AA30" s="145">
        <v>3</v>
      </c>
      <c r="AB30" s="145">
        <f t="shared" si="11"/>
        <v>100</v>
      </c>
      <c r="AC30" s="430"/>
      <c r="AD30" s="154">
        <v>1</v>
      </c>
    </row>
    <row r="31" spans="1:16302" ht="31.5" x14ac:dyDescent="0.25">
      <c r="A31" s="135">
        <v>23</v>
      </c>
      <c r="B31" s="161" t="s">
        <v>676</v>
      </c>
      <c r="C31" s="161" t="s">
        <v>670</v>
      </c>
      <c r="D31" s="140"/>
      <c r="E31" s="141"/>
      <c r="F31" s="141">
        <v>28.76</v>
      </c>
      <c r="G31" s="257">
        <v>156</v>
      </c>
      <c r="H31" s="257">
        <v>188</v>
      </c>
      <c r="I31" s="257">
        <v>181</v>
      </c>
      <c r="J31" s="255">
        <v>5.42</v>
      </c>
      <c r="K31" s="255">
        <v>6.54</v>
      </c>
      <c r="L31" s="255">
        <f t="shared" si="10"/>
        <v>6.2934631432545194</v>
      </c>
      <c r="M31" s="200">
        <v>7.5</v>
      </c>
      <c r="N31" s="219">
        <f t="shared" si="1"/>
        <v>13</v>
      </c>
      <c r="O31" s="146">
        <f t="shared" si="2"/>
        <v>13.574999999999999</v>
      </c>
      <c r="P31" s="203">
        <f t="shared" si="3"/>
        <v>3</v>
      </c>
      <c r="Q31" s="146">
        <f t="shared" si="4"/>
        <v>3.25</v>
      </c>
      <c r="R31" s="145">
        <v>25</v>
      </c>
      <c r="S31" s="203">
        <f t="shared" si="5"/>
        <v>5</v>
      </c>
      <c r="T31" s="203">
        <f t="shared" si="6"/>
        <v>5</v>
      </c>
      <c r="U31" s="146">
        <f t="shared" si="7"/>
        <v>5.2</v>
      </c>
      <c r="V31" s="145">
        <v>40</v>
      </c>
      <c r="W31" s="252">
        <v>13</v>
      </c>
      <c r="X31" s="179">
        <v>3</v>
      </c>
      <c r="Y31" s="179">
        <v>5</v>
      </c>
      <c r="Z31" s="145">
        <v>12</v>
      </c>
      <c r="AA31" s="145">
        <v>12</v>
      </c>
      <c r="AB31" s="145">
        <f t="shared" si="11"/>
        <v>100</v>
      </c>
      <c r="AC31" s="430"/>
      <c r="AD31" s="154">
        <v>1</v>
      </c>
    </row>
    <row r="32" spans="1:16302" ht="47.25" hidden="1" customHeight="1" x14ac:dyDescent="0.25">
      <c r="A32" s="135">
        <v>24</v>
      </c>
      <c r="B32" s="161" t="s">
        <v>677</v>
      </c>
      <c r="C32" s="161" t="s">
        <v>670</v>
      </c>
      <c r="D32" s="140"/>
      <c r="E32" s="141"/>
      <c r="F32" s="141">
        <v>57.64</v>
      </c>
      <c r="G32" s="139"/>
      <c r="H32" s="139"/>
      <c r="I32" s="139">
        <v>33</v>
      </c>
      <c r="J32" s="142"/>
      <c r="K32" s="142"/>
      <c r="L32" s="142">
        <f t="shared" si="10"/>
        <v>0.5725190839694656</v>
      </c>
      <c r="M32" s="144">
        <f t="shared" si="0"/>
        <v>3</v>
      </c>
      <c r="N32" s="219">
        <f t="shared" si="1"/>
        <v>0</v>
      </c>
      <c r="O32" s="146">
        <f t="shared" si="2"/>
        <v>0.99</v>
      </c>
      <c r="P32" s="145">
        <f t="shared" si="3"/>
        <v>0</v>
      </c>
      <c r="Q32" s="146">
        <f t="shared" si="4"/>
        <v>0</v>
      </c>
      <c r="R32" s="145">
        <v>25</v>
      </c>
      <c r="S32" s="145">
        <f t="shared" si="5"/>
        <v>0</v>
      </c>
      <c r="T32" s="145">
        <f t="shared" si="6"/>
        <v>0</v>
      </c>
      <c r="U32" s="146">
        <f t="shared" si="7"/>
        <v>0</v>
      </c>
      <c r="V32" s="145">
        <v>50</v>
      </c>
      <c r="W32" s="179"/>
      <c r="X32" s="179"/>
      <c r="Y32" s="179"/>
      <c r="Z32" s="145">
        <v>0</v>
      </c>
      <c r="AA32" s="145"/>
      <c r="AB32" s="214"/>
      <c r="AC32" s="154"/>
    </row>
    <row r="33" spans="1:30" ht="31.5" x14ac:dyDescent="0.25">
      <c r="A33" s="135">
        <v>25</v>
      </c>
      <c r="B33" s="161" t="s">
        <v>678</v>
      </c>
      <c r="C33" s="161" t="s">
        <v>670</v>
      </c>
      <c r="D33" s="140"/>
      <c r="E33" s="141"/>
      <c r="F33" s="141">
        <v>68.53</v>
      </c>
      <c r="G33" s="257">
        <v>156</v>
      </c>
      <c r="H33" s="257">
        <v>188</v>
      </c>
      <c r="I33" s="257">
        <v>170</v>
      </c>
      <c r="J33" s="255">
        <v>2.2799999999999998</v>
      </c>
      <c r="K33" s="255">
        <v>2.74</v>
      </c>
      <c r="L33" s="255">
        <f t="shared" si="10"/>
        <v>2.4806654020137167</v>
      </c>
      <c r="M33" s="200">
        <f t="shared" si="0"/>
        <v>7</v>
      </c>
      <c r="N33" s="219">
        <f t="shared" si="1"/>
        <v>11</v>
      </c>
      <c r="O33" s="146">
        <f t="shared" si="2"/>
        <v>11.9</v>
      </c>
      <c r="P33" s="203">
        <f t="shared" si="3"/>
        <v>2</v>
      </c>
      <c r="Q33" s="146">
        <f t="shared" si="4"/>
        <v>2.75</v>
      </c>
      <c r="R33" s="145">
        <v>25</v>
      </c>
      <c r="S33" s="203">
        <f t="shared" si="5"/>
        <v>4</v>
      </c>
      <c r="T33" s="203">
        <f t="shared" si="6"/>
        <v>5</v>
      </c>
      <c r="U33" s="146">
        <f t="shared" si="7"/>
        <v>5.5</v>
      </c>
      <c r="V33" s="145">
        <v>50</v>
      </c>
      <c r="W33" s="252">
        <v>11</v>
      </c>
      <c r="X33" s="179">
        <v>2</v>
      </c>
      <c r="Y33" s="179">
        <v>5</v>
      </c>
      <c r="Z33" s="145">
        <v>11</v>
      </c>
      <c r="AA33" s="145">
        <v>4</v>
      </c>
      <c r="AB33" s="551">
        <f t="shared" ref="AB33:AB38" si="12">AA33*100/Z33</f>
        <v>36.363636363636367</v>
      </c>
      <c r="AC33" s="430"/>
      <c r="AD33" s="154">
        <v>1</v>
      </c>
    </row>
    <row r="34" spans="1:30" x14ac:dyDescent="0.25">
      <c r="A34" s="135">
        <v>26</v>
      </c>
      <c r="B34" s="161" t="s">
        <v>2</v>
      </c>
      <c r="C34" s="161" t="s">
        <v>670</v>
      </c>
      <c r="D34" s="140"/>
      <c r="E34" s="141"/>
      <c r="F34" s="141">
        <v>179.89</v>
      </c>
      <c r="G34" s="257">
        <v>289</v>
      </c>
      <c r="H34" s="257">
        <v>506</v>
      </c>
      <c r="I34" s="257">
        <v>757</v>
      </c>
      <c r="J34" s="255">
        <v>1.61</v>
      </c>
      <c r="K34" s="255">
        <v>2.81</v>
      </c>
      <c r="L34" s="255">
        <f t="shared" si="10"/>
        <v>4.208127188837623</v>
      </c>
      <c r="M34" s="200">
        <v>5</v>
      </c>
      <c r="N34" s="219">
        <f t="shared" si="1"/>
        <v>37</v>
      </c>
      <c r="O34" s="146">
        <f t="shared" si="2"/>
        <v>37.85</v>
      </c>
      <c r="P34" s="203">
        <f t="shared" si="3"/>
        <v>0</v>
      </c>
      <c r="Q34" s="146">
        <f t="shared" si="4"/>
        <v>0</v>
      </c>
      <c r="R34" s="145">
        <v>0</v>
      </c>
      <c r="S34" s="203">
        <f t="shared" si="5"/>
        <v>19</v>
      </c>
      <c r="T34" s="203">
        <f t="shared" si="6"/>
        <v>18</v>
      </c>
      <c r="U34" s="146">
        <f t="shared" si="7"/>
        <v>18.5</v>
      </c>
      <c r="V34" s="145">
        <v>50</v>
      </c>
      <c r="W34" s="252" t="s">
        <v>916</v>
      </c>
      <c r="X34" s="179"/>
      <c r="Y34" s="179"/>
      <c r="Z34" s="145">
        <v>15</v>
      </c>
      <c r="AA34" s="145">
        <v>12</v>
      </c>
      <c r="AB34" s="145">
        <f t="shared" si="12"/>
        <v>80</v>
      </c>
      <c r="AC34" s="430"/>
      <c r="AD34" s="154">
        <v>1</v>
      </c>
    </row>
    <row r="35" spans="1:30" ht="31.5" x14ac:dyDescent="0.25">
      <c r="A35" s="135">
        <v>27</v>
      </c>
      <c r="B35" s="161" t="s">
        <v>118</v>
      </c>
      <c r="C35" s="161" t="s">
        <v>670</v>
      </c>
      <c r="D35" s="140"/>
      <c r="E35" s="141"/>
      <c r="F35" s="141">
        <v>29.44</v>
      </c>
      <c r="G35" s="257">
        <v>199</v>
      </c>
      <c r="H35" s="257">
        <v>258</v>
      </c>
      <c r="I35" s="257">
        <v>304</v>
      </c>
      <c r="J35" s="255">
        <v>6.76</v>
      </c>
      <c r="K35" s="255">
        <v>8.76</v>
      </c>
      <c r="L35" s="255">
        <f t="shared" si="10"/>
        <v>10.326086956521738</v>
      </c>
      <c r="M35" s="200">
        <v>8.8000000000000007</v>
      </c>
      <c r="N35" s="219">
        <f t="shared" si="1"/>
        <v>26</v>
      </c>
      <c r="O35" s="146">
        <f t="shared" si="2"/>
        <v>26.752000000000002</v>
      </c>
      <c r="P35" s="203">
        <f t="shared" si="3"/>
        <v>6</v>
      </c>
      <c r="Q35" s="146">
        <f t="shared" si="4"/>
        <v>6.5</v>
      </c>
      <c r="R35" s="145">
        <v>25</v>
      </c>
      <c r="S35" s="203">
        <f t="shared" si="5"/>
        <v>10</v>
      </c>
      <c r="T35" s="203">
        <f t="shared" si="6"/>
        <v>10</v>
      </c>
      <c r="U35" s="146">
        <f t="shared" si="7"/>
        <v>10.4</v>
      </c>
      <c r="V35" s="145">
        <v>40</v>
      </c>
      <c r="W35" s="252">
        <v>26</v>
      </c>
      <c r="X35" s="179">
        <v>6</v>
      </c>
      <c r="Y35" s="179">
        <v>10</v>
      </c>
      <c r="Z35" s="145">
        <v>26</v>
      </c>
      <c r="AA35" s="145">
        <v>10</v>
      </c>
      <c r="AB35" s="551">
        <f t="shared" si="12"/>
        <v>38.46153846153846</v>
      </c>
      <c r="AC35" s="430"/>
      <c r="AD35" s="154">
        <v>1</v>
      </c>
    </row>
    <row r="36" spans="1:30" ht="31.5" x14ac:dyDescent="0.25">
      <c r="A36" s="135">
        <v>28</v>
      </c>
      <c r="B36" s="263" t="s">
        <v>115</v>
      </c>
      <c r="C36" s="161" t="s">
        <v>670</v>
      </c>
      <c r="D36" s="140"/>
      <c r="E36" s="141"/>
      <c r="F36" s="141">
        <v>110.43</v>
      </c>
      <c r="G36" s="257">
        <v>325</v>
      </c>
      <c r="H36" s="257">
        <v>377</v>
      </c>
      <c r="I36" s="257">
        <v>423</v>
      </c>
      <c r="J36" s="255">
        <v>2.94</v>
      </c>
      <c r="K36" s="255">
        <v>3.41</v>
      </c>
      <c r="L36" s="255">
        <f t="shared" si="10"/>
        <v>3.8304808475957617</v>
      </c>
      <c r="M36" s="200">
        <f t="shared" si="0"/>
        <v>7</v>
      </c>
      <c r="N36" s="219">
        <f t="shared" si="1"/>
        <v>29</v>
      </c>
      <c r="O36" s="146">
        <f t="shared" si="2"/>
        <v>29.61</v>
      </c>
      <c r="P36" s="203">
        <f t="shared" si="3"/>
        <v>2</v>
      </c>
      <c r="Q36" s="146">
        <f t="shared" si="4"/>
        <v>2.9</v>
      </c>
      <c r="R36" s="145">
        <v>10</v>
      </c>
      <c r="S36" s="203">
        <f t="shared" si="5"/>
        <v>22</v>
      </c>
      <c r="T36" s="203">
        <f t="shared" si="6"/>
        <v>5</v>
      </c>
      <c r="U36" s="146">
        <f t="shared" si="7"/>
        <v>5.8</v>
      </c>
      <c r="V36" s="145">
        <v>20</v>
      </c>
      <c r="W36" s="252">
        <v>29</v>
      </c>
      <c r="X36" s="179">
        <v>2</v>
      </c>
      <c r="Y36" s="179">
        <v>5</v>
      </c>
      <c r="Z36" s="145">
        <v>25</v>
      </c>
      <c r="AA36" s="145">
        <v>20</v>
      </c>
      <c r="AB36" s="145">
        <f t="shared" si="12"/>
        <v>80</v>
      </c>
      <c r="AC36" s="430"/>
      <c r="AD36" s="154">
        <v>1</v>
      </c>
    </row>
    <row r="37" spans="1:30" ht="31.5" x14ac:dyDescent="0.25">
      <c r="A37" s="135">
        <v>29</v>
      </c>
      <c r="B37" s="161" t="s">
        <v>117</v>
      </c>
      <c r="C37" s="161" t="s">
        <v>670</v>
      </c>
      <c r="D37" s="140"/>
      <c r="E37" s="141"/>
      <c r="F37" s="141">
        <v>13.57</v>
      </c>
      <c r="G37" s="257">
        <v>48</v>
      </c>
      <c r="H37" s="257">
        <v>61</v>
      </c>
      <c r="I37" s="257">
        <v>69</v>
      </c>
      <c r="J37" s="255">
        <v>3.54</v>
      </c>
      <c r="K37" s="255">
        <v>4.5</v>
      </c>
      <c r="L37" s="255">
        <f t="shared" si="10"/>
        <v>5.0847457627118642</v>
      </c>
      <c r="M37" s="200">
        <f t="shared" si="0"/>
        <v>8</v>
      </c>
      <c r="N37" s="219">
        <f t="shared" si="1"/>
        <v>5</v>
      </c>
      <c r="O37" s="146">
        <f t="shared" si="2"/>
        <v>5.52</v>
      </c>
      <c r="P37" s="203">
        <f t="shared" si="3"/>
        <v>1</v>
      </c>
      <c r="Q37" s="146">
        <f t="shared" si="4"/>
        <v>1.25</v>
      </c>
      <c r="R37" s="145">
        <v>25</v>
      </c>
      <c r="S37" s="203">
        <f t="shared" si="5"/>
        <v>2</v>
      </c>
      <c r="T37" s="203">
        <f t="shared" si="6"/>
        <v>2</v>
      </c>
      <c r="U37" s="146">
        <f t="shared" si="7"/>
        <v>2.5</v>
      </c>
      <c r="V37" s="145">
        <v>50</v>
      </c>
      <c r="W37" s="252">
        <v>5</v>
      </c>
      <c r="X37" s="179">
        <v>1</v>
      </c>
      <c r="Y37" s="179">
        <v>2</v>
      </c>
      <c r="Z37" s="145">
        <v>3</v>
      </c>
      <c r="AA37" s="145">
        <v>2</v>
      </c>
      <c r="AB37" s="551">
        <f t="shared" si="12"/>
        <v>66.666666666666671</v>
      </c>
      <c r="AC37" s="430"/>
      <c r="AD37" s="154">
        <v>1</v>
      </c>
    </row>
    <row r="38" spans="1:30" ht="31.5" x14ac:dyDescent="0.25">
      <c r="A38" s="135">
        <v>30</v>
      </c>
      <c r="B38" s="161" t="s">
        <v>199</v>
      </c>
      <c r="C38" s="161" t="s">
        <v>670</v>
      </c>
      <c r="D38" s="140"/>
      <c r="E38" s="141"/>
      <c r="F38" s="141">
        <v>13.83</v>
      </c>
      <c r="G38" s="257">
        <v>90</v>
      </c>
      <c r="H38" s="257">
        <v>72</v>
      </c>
      <c r="I38" s="257">
        <v>102</v>
      </c>
      <c r="J38" s="255">
        <v>6.51</v>
      </c>
      <c r="K38" s="255">
        <v>5.21</v>
      </c>
      <c r="L38" s="255">
        <f t="shared" si="10"/>
        <v>7.3752711496746199</v>
      </c>
      <c r="M38" s="200">
        <f t="shared" si="0"/>
        <v>10</v>
      </c>
      <c r="N38" s="219">
        <f t="shared" si="1"/>
        <v>10</v>
      </c>
      <c r="O38" s="146">
        <f t="shared" si="2"/>
        <v>10.199999999999999</v>
      </c>
      <c r="P38" s="203">
        <f t="shared" si="3"/>
        <v>2</v>
      </c>
      <c r="Q38" s="146">
        <f t="shared" si="4"/>
        <v>2.5</v>
      </c>
      <c r="R38" s="145">
        <v>25</v>
      </c>
      <c r="S38" s="203">
        <f t="shared" si="5"/>
        <v>4</v>
      </c>
      <c r="T38" s="203">
        <f t="shared" si="6"/>
        <v>4</v>
      </c>
      <c r="U38" s="146">
        <f t="shared" si="7"/>
        <v>4</v>
      </c>
      <c r="V38" s="145">
        <v>40</v>
      </c>
      <c r="W38" s="252">
        <v>10</v>
      </c>
      <c r="X38" s="179">
        <v>2</v>
      </c>
      <c r="Y38" s="179">
        <v>4</v>
      </c>
      <c r="Z38" s="145">
        <v>4</v>
      </c>
      <c r="AA38" s="145">
        <v>2</v>
      </c>
      <c r="AB38" s="551">
        <f t="shared" si="12"/>
        <v>50</v>
      </c>
      <c r="AC38" s="430"/>
      <c r="AD38" s="154">
        <v>1</v>
      </c>
    </row>
    <row r="39" spans="1:30" ht="47.25" hidden="1" customHeight="1" x14ac:dyDescent="0.25">
      <c r="A39" s="135">
        <v>31</v>
      </c>
      <c r="B39" s="161" t="s">
        <v>679</v>
      </c>
      <c r="C39" s="161" t="s">
        <v>670</v>
      </c>
      <c r="D39" s="140"/>
      <c r="E39" s="141"/>
      <c r="F39" s="141">
        <v>0</v>
      </c>
      <c r="G39" s="139"/>
      <c r="H39" s="139"/>
      <c r="I39" s="139">
        <v>0</v>
      </c>
      <c r="J39" s="142"/>
      <c r="K39" s="142"/>
      <c r="L39" s="142"/>
      <c r="M39" s="144">
        <f t="shared" si="0"/>
        <v>0</v>
      </c>
      <c r="N39" s="145">
        <f t="shared" si="1"/>
        <v>0</v>
      </c>
      <c r="O39" s="146">
        <f t="shared" si="2"/>
        <v>0</v>
      </c>
      <c r="P39" s="145">
        <f t="shared" si="3"/>
        <v>0</v>
      </c>
      <c r="Q39" s="146">
        <f t="shared" si="4"/>
        <v>0</v>
      </c>
      <c r="R39" s="145">
        <f>IF(I39&lt;VLOOKUP(L39,$M$331:$Q$339,2),0,VLOOKUP(L39,$M$331:$Q$339,4))</f>
        <v>0</v>
      </c>
      <c r="S39" s="145">
        <f t="shared" si="5"/>
        <v>0</v>
      </c>
      <c r="T39" s="145">
        <f t="shared" si="6"/>
        <v>0</v>
      </c>
      <c r="U39" s="146">
        <f t="shared" si="7"/>
        <v>0</v>
      </c>
      <c r="V39" s="145">
        <f>IF(I39&lt;VLOOKUP(L39,$M$331:$Q$339,2),0,VLOOKUP(L39,$M$331:$Q$339,5))</f>
        <v>0</v>
      </c>
      <c r="W39" s="151"/>
      <c r="X39" s="151"/>
      <c r="Y39" s="151"/>
      <c r="AC39" s="154"/>
    </row>
    <row r="40" spans="1:30" ht="31.5" x14ac:dyDescent="0.25">
      <c r="A40" s="135">
        <v>32</v>
      </c>
      <c r="B40" s="161" t="s">
        <v>196</v>
      </c>
      <c r="C40" s="161" t="s">
        <v>670</v>
      </c>
      <c r="D40" s="140"/>
      <c r="E40" s="141"/>
      <c r="F40" s="141">
        <v>11.74</v>
      </c>
      <c r="G40" s="257"/>
      <c r="H40" s="257">
        <v>360</v>
      </c>
      <c r="I40" s="257">
        <v>98</v>
      </c>
      <c r="J40" s="255"/>
      <c r="K40" s="255">
        <v>30.66</v>
      </c>
      <c r="L40" s="255">
        <f t="shared" ref="L40:L47" si="13">I40/F40</f>
        <v>8.3475298126064743</v>
      </c>
      <c r="M40" s="200">
        <f t="shared" si="0"/>
        <v>12</v>
      </c>
      <c r="N40" s="219">
        <f t="shared" si="1"/>
        <v>11</v>
      </c>
      <c r="O40" s="146">
        <f t="shared" si="2"/>
        <v>11.76</v>
      </c>
      <c r="P40" s="203">
        <f t="shared" si="3"/>
        <v>2</v>
      </c>
      <c r="Q40" s="146">
        <f t="shared" si="4"/>
        <v>2.75</v>
      </c>
      <c r="R40" s="145">
        <v>25</v>
      </c>
      <c r="S40" s="203">
        <f t="shared" si="5"/>
        <v>4</v>
      </c>
      <c r="T40" s="203">
        <f t="shared" si="6"/>
        <v>5</v>
      </c>
      <c r="U40" s="146">
        <f t="shared" si="7"/>
        <v>5.5</v>
      </c>
      <c r="V40" s="145">
        <v>50</v>
      </c>
      <c r="W40" s="252">
        <v>11</v>
      </c>
      <c r="X40" s="179">
        <v>2</v>
      </c>
      <c r="Y40" s="179">
        <v>5</v>
      </c>
      <c r="Z40" s="145">
        <v>15</v>
      </c>
      <c r="AA40" s="145">
        <v>15</v>
      </c>
      <c r="AB40" s="145">
        <f t="shared" ref="AB40:AB45" si="14">AA40*100/Z40</f>
        <v>100</v>
      </c>
      <c r="AC40" s="430"/>
      <c r="AD40" s="154">
        <v>1</v>
      </c>
    </row>
    <row r="41" spans="1:30" ht="31.5" x14ac:dyDescent="0.25">
      <c r="A41" s="135">
        <v>33</v>
      </c>
      <c r="B41" s="161" t="s">
        <v>116</v>
      </c>
      <c r="C41" s="161" t="s">
        <v>670</v>
      </c>
      <c r="D41" s="140"/>
      <c r="E41" s="141"/>
      <c r="F41" s="141">
        <v>62.92</v>
      </c>
      <c r="G41" s="257">
        <v>181</v>
      </c>
      <c r="H41" s="257">
        <v>264</v>
      </c>
      <c r="I41" s="257">
        <v>309</v>
      </c>
      <c r="J41" s="255">
        <v>2.88</v>
      </c>
      <c r="K41" s="255">
        <v>4.2</v>
      </c>
      <c r="L41" s="255">
        <f t="shared" si="13"/>
        <v>4.9109980928162749</v>
      </c>
      <c r="M41" s="200">
        <v>7.2</v>
      </c>
      <c r="N41" s="219">
        <f t="shared" si="1"/>
        <v>22</v>
      </c>
      <c r="O41" s="146">
        <f t="shared" si="2"/>
        <v>22.248000000000001</v>
      </c>
      <c r="P41" s="203">
        <f t="shared" si="3"/>
        <v>5</v>
      </c>
      <c r="Q41" s="146">
        <f t="shared" si="4"/>
        <v>5.5</v>
      </c>
      <c r="R41" s="145">
        <v>25</v>
      </c>
      <c r="S41" s="203">
        <f t="shared" si="5"/>
        <v>9</v>
      </c>
      <c r="T41" s="203">
        <f t="shared" si="6"/>
        <v>8</v>
      </c>
      <c r="U41" s="146">
        <f t="shared" si="7"/>
        <v>8.8000000000000007</v>
      </c>
      <c r="V41" s="145">
        <v>40</v>
      </c>
      <c r="W41" s="252">
        <v>22</v>
      </c>
      <c r="X41" s="179">
        <v>5</v>
      </c>
      <c r="Y41" s="179">
        <v>8</v>
      </c>
      <c r="Z41" s="145">
        <v>15</v>
      </c>
      <c r="AA41" s="145">
        <v>13</v>
      </c>
      <c r="AB41" s="145">
        <f t="shared" si="14"/>
        <v>86.666666666666671</v>
      </c>
      <c r="AC41" s="430"/>
      <c r="AD41" s="154">
        <v>1</v>
      </c>
    </row>
    <row r="42" spans="1:30" ht="31.5" x14ac:dyDescent="0.25">
      <c r="A42" s="135">
        <v>34</v>
      </c>
      <c r="B42" s="161" t="s">
        <v>126</v>
      </c>
      <c r="C42" s="161" t="s">
        <v>670</v>
      </c>
      <c r="D42" s="140"/>
      <c r="E42" s="141"/>
      <c r="F42" s="141">
        <v>15.14</v>
      </c>
      <c r="G42" s="257">
        <v>36</v>
      </c>
      <c r="H42" s="257">
        <v>138</v>
      </c>
      <c r="I42" s="257">
        <v>131</v>
      </c>
      <c r="J42" s="255">
        <v>2.38</v>
      </c>
      <c r="K42" s="255">
        <v>9.11</v>
      </c>
      <c r="L42" s="255">
        <f t="shared" si="13"/>
        <v>8.6525759577278727</v>
      </c>
      <c r="M42" s="200">
        <v>11</v>
      </c>
      <c r="N42" s="219">
        <f t="shared" si="1"/>
        <v>14</v>
      </c>
      <c r="O42" s="146">
        <f t="shared" si="2"/>
        <v>14.41</v>
      </c>
      <c r="P42" s="203">
        <f t="shared" si="3"/>
        <v>3</v>
      </c>
      <c r="Q42" s="146">
        <f t="shared" si="4"/>
        <v>3.5</v>
      </c>
      <c r="R42" s="145">
        <v>25</v>
      </c>
      <c r="S42" s="203">
        <f t="shared" si="5"/>
        <v>6</v>
      </c>
      <c r="T42" s="203">
        <f t="shared" si="6"/>
        <v>5</v>
      </c>
      <c r="U42" s="146">
        <f t="shared" si="7"/>
        <v>5.6</v>
      </c>
      <c r="V42" s="145">
        <v>40</v>
      </c>
      <c r="W42" s="252">
        <v>14</v>
      </c>
      <c r="X42" s="179">
        <v>3</v>
      </c>
      <c r="Y42" s="179">
        <v>5</v>
      </c>
      <c r="Z42" s="145">
        <v>11</v>
      </c>
      <c r="AA42" s="145">
        <v>0</v>
      </c>
      <c r="AB42" s="551">
        <f t="shared" si="14"/>
        <v>0</v>
      </c>
      <c r="AC42" s="430"/>
      <c r="AD42" s="154">
        <v>1</v>
      </c>
    </row>
    <row r="43" spans="1:30" ht="31.5" x14ac:dyDescent="0.25">
      <c r="A43" s="135">
        <v>35</v>
      </c>
      <c r="B43" s="161" t="s">
        <v>88</v>
      </c>
      <c r="C43" s="161" t="s">
        <v>670</v>
      </c>
      <c r="D43" s="140"/>
      <c r="E43" s="141"/>
      <c r="F43" s="141">
        <v>73.3</v>
      </c>
      <c r="G43" s="257">
        <v>293</v>
      </c>
      <c r="H43" s="257">
        <v>359</v>
      </c>
      <c r="I43" s="257">
        <v>359</v>
      </c>
      <c r="J43" s="255">
        <v>4.0199999999999996</v>
      </c>
      <c r="K43" s="255">
        <v>4.93</v>
      </c>
      <c r="L43" s="255">
        <f t="shared" si="13"/>
        <v>4.8976807639836295</v>
      </c>
      <c r="M43" s="200">
        <f t="shared" si="0"/>
        <v>8</v>
      </c>
      <c r="N43" s="219">
        <f t="shared" si="1"/>
        <v>28</v>
      </c>
      <c r="O43" s="146">
        <f t="shared" si="2"/>
        <v>28.72</v>
      </c>
      <c r="P43" s="203">
        <f t="shared" si="3"/>
        <v>7</v>
      </c>
      <c r="Q43" s="146">
        <f t="shared" si="4"/>
        <v>7</v>
      </c>
      <c r="R43" s="145">
        <v>25</v>
      </c>
      <c r="S43" s="203">
        <f t="shared" si="5"/>
        <v>16</v>
      </c>
      <c r="T43" s="203">
        <f t="shared" si="6"/>
        <v>5</v>
      </c>
      <c r="U43" s="146">
        <f t="shared" si="7"/>
        <v>5.6</v>
      </c>
      <c r="V43" s="145">
        <v>20</v>
      </c>
      <c r="W43" s="252">
        <v>28</v>
      </c>
      <c r="X43" s="179">
        <v>7</v>
      </c>
      <c r="Y43" s="179">
        <v>5</v>
      </c>
      <c r="Z43" s="145">
        <v>24</v>
      </c>
      <c r="AA43" s="145">
        <v>15</v>
      </c>
      <c r="AB43" s="551">
        <f t="shared" si="14"/>
        <v>62.5</v>
      </c>
      <c r="AC43" s="430"/>
      <c r="AD43" s="154">
        <v>1</v>
      </c>
    </row>
    <row r="44" spans="1:30" ht="31.5" x14ac:dyDescent="0.25">
      <c r="A44" s="135">
        <v>36</v>
      </c>
      <c r="B44" s="161" t="s">
        <v>680</v>
      </c>
      <c r="C44" s="161" t="s">
        <v>670</v>
      </c>
      <c r="D44" s="140"/>
      <c r="E44" s="141"/>
      <c r="F44" s="141">
        <v>24.51</v>
      </c>
      <c r="G44" s="257"/>
      <c r="H44" s="257">
        <v>66</v>
      </c>
      <c r="I44" s="257">
        <v>65</v>
      </c>
      <c r="J44" s="255"/>
      <c r="K44" s="255">
        <v>2.69</v>
      </c>
      <c r="L44" s="255">
        <f t="shared" si="13"/>
        <v>2.6519787841697267</v>
      </c>
      <c r="M44" s="200">
        <f t="shared" si="0"/>
        <v>7</v>
      </c>
      <c r="N44" s="219">
        <f t="shared" si="1"/>
        <v>4</v>
      </c>
      <c r="O44" s="146">
        <f t="shared" si="2"/>
        <v>4.55</v>
      </c>
      <c r="P44" s="203">
        <f t="shared" si="3"/>
        <v>1</v>
      </c>
      <c r="Q44" s="146">
        <f t="shared" si="4"/>
        <v>1</v>
      </c>
      <c r="R44" s="145">
        <v>25</v>
      </c>
      <c r="S44" s="203">
        <f t="shared" si="5"/>
        <v>2</v>
      </c>
      <c r="T44" s="203">
        <f t="shared" si="6"/>
        <v>1</v>
      </c>
      <c r="U44" s="146">
        <f t="shared" si="7"/>
        <v>1</v>
      </c>
      <c r="V44" s="145">
        <v>25</v>
      </c>
      <c r="W44" s="252">
        <v>4</v>
      </c>
      <c r="X44" s="179">
        <v>1</v>
      </c>
      <c r="Y44" s="179">
        <v>1</v>
      </c>
      <c r="Z44" s="145">
        <v>3</v>
      </c>
      <c r="AA44" s="145">
        <v>3</v>
      </c>
      <c r="AB44" s="145">
        <f t="shared" si="14"/>
        <v>100</v>
      </c>
      <c r="AC44" s="430"/>
      <c r="AD44" s="154">
        <v>1</v>
      </c>
    </row>
    <row r="45" spans="1:30" ht="31.5" x14ac:dyDescent="0.25">
      <c r="A45" s="135">
        <v>37</v>
      </c>
      <c r="B45" s="161" t="s">
        <v>681</v>
      </c>
      <c r="C45" s="161" t="s">
        <v>670</v>
      </c>
      <c r="D45" s="140"/>
      <c r="E45" s="141"/>
      <c r="F45" s="141">
        <v>15.05</v>
      </c>
      <c r="G45" s="257">
        <v>33</v>
      </c>
      <c r="H45" s="257">
        <v>42</v>
      </c>
      <c r="I45" s="257">
        <v>43</v>
      </c>
      <c r="J45" s="255">
        <v>2.19</v>
      </c>
      <c r="K45" s="255">
        <v>2.79</v>
      </c>
      <c r="L45" s="255">
        <f t="shared" si="13"/>
        <v>2.8571428571428572</v>
      </c>
      <c r="M45" s="200">
        <f t="shared" si="0"/>
        <v>7</v>
      </c>
      <c r="N45" s="219">
        <f t="shared" si="1"/>
        <v>3</v>
      </c>
      <c r="O45" s="146">
        <f t="shared" si="2"/>
        <v>3.01</v>
      </c>
      <c r="P45" s="203">
        <f t="shared" si="3"/>
        <v>0</v>
      </c>
      <c r="Q45" s="146">
        <f t="shared" si="4"/>
        <v>0.75</v>
      </c>
      <c r="R45" s="145">
        <v>25</v>
      </c>
      <c r="S45" s="203">
        <f t="shared" si="5"/>
        <v>2</v>
      </c>
      <c r="T45" s="203">
        <f t="shared" si="6"/>
        <v>1</v>
      </c>
      <c r="U45" s="146">
        <f t="shared" si="7"/>
        <v>1.5</v>
      </c>
      <c r="V45" s="145">
        <v>50</v>
      </c>
      <c r="W45" s="252">
        <v>3</v>
      </c>
      <c r="X45" s="179"/>
      <c r="Y45" s="179">
        <v>1</v>
      </c>
      <c r="Z45" s="145">
        <v>2</v>
      </c>
      <c r="AA45" s="145">
        <v>1</v>
      </c>
      <c r="AB45" s="551">
        <f t="shared" si="14"/>
        <v>50</v>
      </c>
      <c r="AC45" s="430"/>
      <c r="AD45" s="154">
        <v>1</v>
      </c>
    </row>
    <row r="46" spans="1:30" ht="31.5" x14ac:dyDescent="0.25">
      <c r="A46" s="135">
        <v>38</v>
      </c>
      <c r="B46" s="263" t="s">
        <v>133</v>
      </c>
      <c r="C46" s="161" t="s">
        <v>670</v>
      </c>
      <c r="D46" s="140"/>
      <c r="E46" s="141"/>
      <c r="F46" s="141">
        <v>32.6</v>
      </c>
      <c r="G46" s="257"/>
      <c r="H46" s="257">
        <v>35</v>
      </c>
      <c r="I46" s="257">
        <v>41</v>
      </c>
      <c r="J46" s="255"/>
      <c r="K46" s="255">
        <v>1.07</v>
      </c>
      <c r="L46" s="255">
        <f t="shared" si="13"/>
        <v>1.2576687116564416</v>
      </c>
      <c r="M46" s="200">
        <f t="shared" si="0"/>
        <v>5</v>
      </c>
      <c r="N46" s="219">
        <f t="shared" si="1"/>
        <v>2</v>
      </c>
      <c r="O46" s="146">
        <f t="shared" si="2"/>
        <v>2.0499999999999998</v>
      </c>
      <c r="P46" s="203">
        <f t="shared" si="3"/>
        <v>0</v>
      </c>
      <c r="Q46" s="146">
        <f t="shared" si="4"/>
        <v>0.5</v>
      </c>
      <c r="R46" s="145">
        <v>25</v>
      </c>
      <c r="S46" s="203">
        <f t="shared" si="5"/>
        <v>1</v>
      </c>
      <c r="T46" s="203">
        <f t="shared" si="6"/>
        <v>1</v>
      </c>
      <c r="U46" s="146">
        <f t="shared" si="7"/>
        <v>1</v>
      </c>
      <c r="V46" s="145">
        <v>50</v>
      </c>
      <c r="W46" s="252">
        <v>2</v>
      </c>
      <c r="X46" s="179"/>
      <c r="Y46" s="179">
        <v>1</v>
      </c>
      <c r="Z46" s="145">
        <v>0</v>
      </c>
      <c r="AA46" s="145">
        <v>0</v>
      </c>
      <c r="AB46" s="145"/>
      <c r="AC46" s="430"/>
      <c r="AD46" s="154">
        <v>1</v>
      </c>
    </row>
    <row r="47" spans="1:30" ht="47.25" hidden="1" customHeight="1" x14ac:dyDescent="0.25">
      <c r="A47" s="135">
        <v>39</v>
      </c>
      <c r="B47" s="161" t="s">
        <v>86</v>
      </c>
      <c r="C47" s="161" t="s">
        <v>670</v>
      </c>
      <c r="D47" s="140"/>
      <c r="E47" s="141"/>
      <c r="F47" s="141">
        <v>9.39</v>
      </c>
      <c r="G47" s="139"/>
      <c r="H47" s="139"/>
      <c r="I47" s="139">
        <v>14</v>
      </c>
      <c r="J47" s="142"/>
      <c r="K47" s="142"/>
      <c r="L47" s="142">
        <f t="shared" si="13"/>
        <v>1.490947816826411</v>
      </c>
      <c r="M47" s="144">
        <f t="shared" si="0"/>
        <v>0</v>
      </c>
      <c r="N47" s="219">
        <f t="shared" si="1"/>
        <v>0</v>
      </c>
      <c r="O47" s="146">
        <f t="shared" si="2"/>
        <v>0</v>
      </c>
      <c r="P47" s="145">
        <f t="shared" si="3"/>
        <v>0</v>
      </c>
      <c r="Q47" s="146">
        <f t="shared" si="4"/>
        <v>0</v>
      </c>
      <c r="R47" s="145">
        <v>25</v>
      </c>
      <c r="S47" s="145">
        <f t="shared" si="5"/>
        <v>0</v>
      </c>
      <c r="T47" s="145">
        <f t="shared" si="6"/>
        <v>0</v>
      </c>
      <c r="U47" s="146">
        <f t="shared" si="7"/>
        <v>0</v>
      </c>
      <c r="V47" s="145">
        <v>50</v>
      </c>
      <c r="W47" s="179"/>
      <c r="X47" s="179"/>
      <c r="Y47" s="179"/>
      <c r="Z47" s="145">
        <v>0</v>
      </c>
      <c r="AA47" s="145"/>
      <c r="AB47" s="214"/>
      <c r="AC47" s="154"/>
    </row>
    <row r="48" spans="1:30" ht="15.75" hidden="1" customHeight="1" x14ac:dyDescent="0.25">
      <c r="A48" s="135">
        <v>40</v>
      </c>
      <c r="B48" s="161" t="s">
        <v>444</v>
      </c>
      <c r="C48" s="161" t="s">
        <v>670</v>
      </c>
      <c r="D48" s="140"/>
      <c r="E48" s="141"/>
      <c r="F48" s="141"/>
      <c r="G48" s="139"/>
      <c r="H48" s="139"/>
      <c r="I48" s="139"/>
      <c r="J48" s="142"/>
      <c r="K48" s="142"/>
      <c r="L48" s="142"/>
      <c r="M48" s="144">
        <f t="shared" si="0"/>
        <v>0</v>
      </c>
      <c r="N48" s="145">
        <f t="shared" si="1"/>
        <v>0</v>
      </c>
      <c r="O48" s="146">
        <f t="shared" si="2"/>
        <v>0</v>
      </c>
      <c r="P48" s="145">
        <f t="shared" si="3"/>
        <v>0</v>
      </c>
      <c r="Q48" s="146">
        <f t="shared" si="4"/>
        <v>0</v>
      </c>
      <c r="R48" s="145">
        <f>IF(I48&lt;VLOOKUP(L48,$M$331:$Q$339,2),0,VLOOKUP(L48,$M$331:$Q$339,4))</f>
        <v>0</v>
      </c>
      <c r="S48" s="145">
        <f t="shared" si="5"/>
        <v>0</v>
      </c>
      <c r="T48" s="145">
        <f t="shared" si="6"/>
        <v>0</v>
      </c>
      <c r="U48" s="146">
        <f t="shared" si="7"/>
        <v>0</v>
      </c>
      <c r="V48" s="145">
        <f>IF(I48&lt;VLOOKUP(L48,$M$331:$Q$339,2),0,VLOOKUP(L48,$M$331:$Q$339,5))</f>
        <v>0</v>
      </c>
      <c r="W48" s="151"/>
      <c r="X48" s="151"/>
      <c r="Y48" s="151"/>
      <c r="AC48" s="154"/>
    </row>
    <row r="49" spans="1:30" ht="15.75" hidden="1" customHeight="1" x14ac:dyDescent="0.25">
      <c r="A49" s="135">
        <v>41</v>
      </c>
      <c r="B49" s="161" t="s">
        <v>846</v>
      </c>
      <c r="C49" s="161" t="s">
        <v>682</v>
      </c>
      <c r="D49" s="140"/>
      <c r="E49" s="141"/>
      <c r="F49" s="141"/>
      <c r="G49" s="139"/>
      <c r="H49" s="139"/>
      <c r="I49" s="139"/>
      <c r="J49" s="142"/>
      <c r="K49" s="142"/>
      <c r="L49" s="142"/>
      <c r="M49" s="144">
        <f t="shared" si="0"/>
        <v>0</v>
      </c>
      <c r="N49" s="145">
        <f t="shared" si="1"/>
        <v>0</v>
      </c>
      <c r="O49" s="146">
        <f t="shared" si="2"/>
        <v>0</v>
      </c>
      <c r="P49" s="145">
        <f t="shared" si="3"/>
        <v>0</v>
      </c>
      <c r="Q49" s="146">
        <f t="shared" si="4"/>
        <v>0</v>
      </c>
      <c r="R49" s="145">
        <f>IF(I49&lt;VLOOKUP(L49,$M$331:$Q$339,2),0,VLOOKUP(L49,$M$331:$Q$339,4))</f>
        <v>0</v>
      </c>
      <c r="S49" s="145">
        <f t="shared" si="5"/>
        <v>0</v>
      </c>
      <c r="T49" s="145">
        <f t="shared" si="6"/>
        <v>0</v>
      </c>
      <c r="U49" s="146">
        <f t="shared" si="7"/>
        <v>0</v>
      </c>
      <c r="V49" s="145">
        <f>IF(I49&lt;VLOOKUP(L49,$M$331:$Q$339,2),0,VLOOKUP(L49,$M$331:$Q$339,5))</f>
        <v>0</v>
      </c>
      <c r="W49" s="151"/>
      <c r="X49" s="151"/>
      <c r="Y49" s="151"/>
      <c r="AC49" s="154"/>
    </row>
    <row r="50" spans="1:30" ht="47.25" x14ac:dyDescent="0.25">
      <c r="A50" s="135">
        <v>42</v>
      </c>
      <c r="B50" s="161" t="s">
        <v>134</v>
      </c>
      <c r="C50" s="161" t="s">
        <v>682</v>
      </c>
      <c r="D50" s="140"/>
      <c r="E50" s="141"/>
      <c r="F50" s="141">
        <v>25.64</v>
      </c>
      <c r="G50" s="257">
        <v>0</v>
      </c>
      <c r="H50" s="257">
        <v>36</v>
      </c>
      <c r="I50" s="257">
        <v>47</v>
      </c>
      <c r="J50" s="255">
        <v>0</v>
      </c>
      <c r="K50" s="255">
        <v>1.4</v>
      </c>
      <c r="L50" s="255">
        <f t="shared" ref="L50:L56" si="15">I50/F50</f>
        <v>1.8330733229329172</v>
      </c>
      <c r="M50" s="200">
        <f t="shared" si="0"/>
        <v>5</v>
      </c>
      <c r="N50" s="219">
        <f t="shared" si="1"/>
        <v>2</v>
      </c>
      <c r="O50" s="146">
        <f t="shared" si="2"/>
        <v>2.35</v>
      </c>
      <c r="P50" s="203">
        <f t="shared" si="3"/>
        <v>0</v>
      </c>
      <c r="Q50" s="146">
        <f t="shared" si="4"/>
        <v>0.5</v>
      </c>
      <c r="R50" s="145">
        <v>25</v>
      </c>
      <c r="S50" s="203">
        <f t="shared" si="5"/>
        <v>1</v>
      </c>
      <c r="T50" s="203">
        <f t="shared" si="6"/>
        <v>1</v>
      </c>
      <c r="U50" s="146">
        <f t="shared" si="7"/>
        <v>1</v>
      </c>
      <c r="V50" s="145">
        <v>50</v>
      </c>
      <c r="W50" s="252">
        <v>2</v>
      </c>
      <c r="X50" s="179">
        <v>0</v>
      </c>
      <c r="Y50" s="179">
        <v>1</v>
      </c>
      <c r="Z50" s="145">
        <v>1</v>
      </c>
      <c r="AA50" s="145">
        <v>0</v>
      </c>
      <c r="AB50" s="145"/>
      <c r="AC50" s="430"/>
      <c r="AD50" s="154">
        <v>6</v>
      </c>
    </row>
    <row r="51" spans="1:30" ht="43.5" hidden="1" customHeight="1" x14ac:dyDescent="0.25">
      <c r="A51" s="135">
        <v>43</v>
      </c>
      <c r="B51" s="161" t="s">
        <v>48</v>
      </c>
      <c r="C51" s="161" t="s">
        <v>682</v>
      </c>
      <c r="D51" s="140"/>
      <c r="E51" s="141"/>
      <c r="F51" s="141"/>
      <c r="G51" s="139"/>
      <c r="H51" s="139"/>
      <c r="I51" s="139"/>
      <c r="J51" s="142"/>
      <c r="K51" s="142"/>
      <c r="L51" s="142"/>
      <c r="M51" s="144">
        <f t="shared" si="0"/>
        <v>0</v>
      </c>
      <c r="N51" s="219">
        <f t="shared" si="1"/>
        <v>0</v>
      </c>
      <c r="O51" s="146">
        <f t="shared" si="2"/>
        <v>0</v>
      </c>
      <c r="P51" s="219">
        <f t="shared" si="3"/>
        <v>0</v>
      </c>
      <c r="Q51" s="146">
        <f t="shared" si="4"/>
        <v>0</v>
      </c>
      <c r="R51" s="145">
        <v>25</v>
      </c>
      <c r="S51" s="145">
        <f t="shared" si="5"/>
        <v>0</v>
      </c>
      <c r="T51" s="219">
        <f t="shared" si="6"/>
        <v>0</v>
      </c>
      <c r="U51" s="146">
        <f t="shared" si="7"/>
        <v>0</v>
      </c>
      <c r="V51" s="145">
        <v>50</v>
      </c>
      <c r="W51" s="252"/>
      <c r="X51" s="179"/>
      <c r="Y51" s="179"/>
      <c r="Z51" s="145"/>
      <c r="AA51" s="145"/>
      <c r="AB51" s="214"/>
      <c r="AC51" s="154"/>
    </row>
    <row r="52" spans="1:30" x14ac:dyDescent="0.25">
      <c r="A52" s="135">
        <v>44</v>
      </c>
      <c r="B52" s="161" t="s">
        <v>7</v>
      </c>
      <c r="C52" s="161" t="s">
        <v>682</v>
      </c>
      <c r="D52" s="140"/>
      <c r="E52" s="141"/>
      <c r="F52" s="141">
        <v>17.600000000000001</v>
      </c>
      <c r="G52" s="257">
        <v>30</v>
      </c>
      <c r="H52" s="257">
        <v>60</v>
      </c>
      <c r="I52" s="257">
        <v>78</v>
      </c>
      <c r="J52" s="255">
        <v>1.7</v>
      </c>
      <c r="K52" s="255">
        <v>3.41</v>
      </c>
      <c r="L52" s="255">
        <f t="shared" si="15"/>
        <v>4.4318181818181817</v>
      </c>
      <c r="M52" s="200">
        <v>7</v>
      </c>
      <c r="N52" s="219">
        <f t="shared" si="1"/>
        <v>5</v>
      </c>
      <c r="O52" s="146">
        <f t="shared" si="2"/>
        <v>5.46</v>
      </c>
      <c r="P52" s="203">
        <f t="shared" si="3"/>
        <v>1</v>
      </c>
      <c r="Q52" s="146">
        <f t="shared" si="4"/>
        <v>1.25</v>
      </c>
      <c r="R52" s="145">
        <v>25</v>
      </c>
      <c r="S52" s="203">
        <f t="shared" si="5"/>
        <v>4</v>
      </c>
      <c r="T52" s="203">
        <f t="shared" si="6"/>
        <v>0</v>
      </c>
      <c r="U52" s="146">
        <f t="shared" si="7"/>
        <v>0</v>
      </c>
      <c r="V52" s="145">
        <v>0</v>
      </c>
      <c r="W52" s="252">
        <v>5</v>
      </c>
      <c r="X52" s="179">
        <v>1</v>
      </c>
      <c r="Y52" s="179">
        <v>0</v>
      </c>
      <c r="Z52" s="145">
        <v>3</v>
      </c>
      <c r="AA52" s="145">
        <v>2</v>
      </c>
      <c r="AB52" s="551">
        <f t="shared" ref="AB52:AB53" si="16">AA52*100/Z52</f>
        <v>66.666666666666671</v>
      </c>
      <c r="AC52" s="430"/>
      <c r="AD52" s="154">
        <v>6</v>
      </c>
    </row>
    <row r="53" spans="1:30" ht="46.5" customHeight="1" x14ac:dyDescent="0.25">
      <c r="A53" s="135">
        <v>45</v>
      </c>
      <c r="B53" s="161" t="s">
        <v>288</v>
      </c>
      <c r="C53" s="161" t="s">
        <v>682</v>
      </c>
      <c r="D53" s="140"/>
      <c r="E53" s="141"/>
      <c r="F53" s="141">
        <v>63.96</v>
      </c>
      <c r="G53" s="257">
        <v>34</v>
      </c>
      <c r="H53" s="257">
        <v>104</v>
      </c>
      <c r="I53" s="257">
        <v>187</v>
      </c>
      <c r="J53" s="255">
        <v>0.53</v>
      </c>
      <c r="K53" s="255">
        <v>1.63</v>
      </c>
      <c r="L53" s="255">
        <f t="shared" si="15"/>
        <v>2.9237023139462162</v>
      </c>
      <c r="M53" s="200">
        <v>5.5</v>
      </c>
      <c r="N53" s="219">
        <f t="shared" si="1"/>
        <v>10</v>
      </c>
      <c r="O53" s="146">
        <f t="shared" si="2"/>
        <v>10.285</v>
      </c>
      <c r="P53" s="203">
        <f t="shared" si="3"/>
        <v>2</v>
      </c>
      <c r="Q53" s="146">
        <f t="shared" si="4"/>
        <v>2.5</v>
      </c>
      <c r="R53" s="145">
        <v>25</v>
      </c>
      <c r="S53" s="203">
        <f t="shared" si="5"/>
        <v>4</v>
      </c>
      <c r="T53" s="203">
        <f t="shared" si="6"/>
        <v>4</v>
      </c>
      <c r="U53" s="146">
        <f t="shared" si="7"/>
        <v>4</v>
      </c>
      <c r="V53" s="145">
        <v>40</v>
      </c>
      <c r="W53" s="252">
        <v>10</v>
      </c>
      <c r="X53" s="179">
        <v>2</v>
      </c>
      <c r="Y53" s="179">
        <v>4</v>
      </c>
      <c r="Z53" s="145">
        <v>5</v>
      </c>
      <c r="AA53" s="145">
        <v>5</v>
      </c>
      <c r="AB53" s="145">
        <f t="shared" si="16"/>
        <v>100</v>
      </c>
      <c r="AC53" s="430"/>
      <c r="AD53" s="154">
        <v>6</v>
      </c>
    </row>
    <row r="54" spans="1:30" ht="27" hidden="1" customHeight="1" x14ac:dyDescent="0.25">
      <c r="A54" s="135">
        <v>46</v>
      </c>
      <c r="B54" s="161" t="s">
        <v>2</v>
      </c>
      <c r="C54" s="161" t="s">
        <v>682</v>
      </c>
      <c r="D54" s="140"/>
      <c r="E54" s="141"/>
      <c r="F54" s="141">
        <v>57.19</v>
      </c>
      <c r="G54" s="139"/>
      <c r="H54" s="139"/>
      <c r="I54" s="139">
        <v>33</v>
      </c>
      <c r="J54" s="142"/>
      <c r="K54" s="142"/>
      <c r="L54" s="142">
        <f t="shared" si="15"/>
        <v>0.57702395523692951</v>
      </c>
      <c r="M54" s="144">
        <f t="shared" si="0"/>
        <v>3</v>
      </c>
      <c r="N54" s="219">
        <f t="shared" si="1"/>
        <v>0</v>
      </c>
      <c r="O54" s="146">
        <f t="shared" si="2"/>
        <v>0.99</v>
      </c>
      <c r="P54" s="145">
        <f t="shared" si="3"/>
        <v>0</v>
      </c>
      <c r="Q54" s="146">
        <f t="shared" si="4"/>
        <v>0</v>
      </c>
      <c r="R54" s="145">
        <v>25</v>
      </c>
      <c r="S54" s="145">
        <f t="shared" si="5"/>
        <v>0</v>
      </c>
      <c r="T54" s="145">
        <f t="shared" si="6"/>
        <v>0</v>
      </c>
      <c r="U54" s="146">
        <f t="shared" si="7"/>
        <v>0</v>
      </c>
      <c r="V54" s="145">
        <v>50</v>
      </c>
      <c r="W54" s="179"/>
      <c r="X54" s="179"/>
      <c r="Y54" s="179"/>
      <c r="Z54" s="145">
        <v>0</v>
      </c>
      <c r="AA54" s="145"/>
      <c r="AB54" s="214"/>
      <c r="AC54" s="154"/>
    </row>
    <row r="55" spans="1:30" ht="31.5" x14ac:dyDescent="0.25">
      <c r="A55" s="135">
        <v>47</v>
      </c>
      <c r="B55" s="161" t="s">
        <v>89</v>
      </c>
      <c r="C55" s="161" t="s">
        <v>682</v>
      </c>
      <c r="D55" s="140"/>
      <c r="E55" s="141"/>
      <c r="F55" s="141">
        <v>39.6</v>
      </c>
      <c r="G55" s="257">
        <v>61</v>
      </c>
      <c r="H55" s="257">
        <v>73</v>
      </c>
      <c r="I55" s="257">
        <v>230</v>
      </c>
      <c r="J55" s="255">
        <v>1.54</v>
      </c>
      <c r="K55" s="255">
        <v>1.84</v>
      </c>
      <c r="L55" s="255">
        <f t="shared" si="15"/>
        <v>5.808080808080808</v>
      </c>
      <c r="M55" s="200">
        <v>2.5</v>
      </c>
      <c r="N55" s="219">
        <f t="shared" si="1"/>
        <v>5</v>
      </c>
      <c r="O55" s="146">
        <f t="shared" si="2"/>
        <v>5.75</v>
      </c>
      <c r="P55" s="203">
        <f t="shared" si="3"/>
        <v>1</v>
      </c>
      <c r="Q55" s="146">
        <f t="shared" si="4"/>
        <v>1.25</v>
      </c>
      <c r="R55" s="145">
        <v>25</v>
      </c>
      <c r="S55" s="203">
        <f t="shared" si="5"/>
        <v>2</v>
      </c>
      <c r="T55" s="203">
        <f t="shared" si="6"/>
        <v>2</v>
      </c>
      <c r="U55" s="146">
        <f t="shared" si="7"/>
        <v>2.5</v>
      </c>
      <c r="V55" s="145">
        <v>50</v>
      </c>
      <c r="W55" s="252">
        <v>5</v>
      </c>
      <c r="X55" s="179">
        <v>1</v>
      </c>
      <c r="Y55" s="179">
        <v>2</v>
      </c>
      <c r="Z55" s="145">
        <v>3</v>
      </c>
      <c r="AA55" s="145">
        <v>3</v>
      </c>
      <c r="AB55" s="145">
        <f t="shared" ref="AB55:AB56" si="17">AA55*100/Z55</f>
        <v>100</v>
      </c>
      <c r="AC55" s="430"/>
      <c r="AD55" s="154">
        <v>6</v>
      </c>
    </row>
    <row r="56" spans="1:30" ht="47.25" x14ac:dyDescent="0.25">
      <c r="A56" s="135">
        <v>48</v>
      </c>
      <c r="B56" s="161" t="s">
        <v>86</v>
      </c>
      <c r="C56" s="161" t="s">
        <v>682</v>
      </c>
      <c r="D56" s="140"/>
      <c r="E56" s="141"/>
      <c r="F56" s="141">
        <v>43.33</v>
      </c>
      <c r="G56" s="257">
        <v>85</v>
      </c>
      <c r="H56" s="257">
        <v>102</v>
      </c>
      <c r="I56" s="257">
        <v>92</v>
      </c>
      <c r="J56" s="255">
        <v>1.96</v>
      </c>
      <c r="K56" s="255">
        <v>2.35</v>
      </c>
      <c r="L56" s="255">
        <f t="shared" si="15"/>
        <v>2.1232402492499425</v>
      </c>
      <c r="M56" s="200">
        <v>5</v>
      </c>
      <c r="N56" s="219">
        <f t="shared" si="1"/>
        <v>4</v>
      </c>
      <c r="O56" s="146">
        <f t="shared" si="2"/>
        <v>4.5999999999999996</v>
      </c>
      <c r="P56" s="203">
        <f t="shared" si="3"/>
        <v>1</v>
      </c>
      <c r="Q56" s="146">
        <f t="shared" si="4"/>
        <v>1</v>
      </c>
      <c r="R56" s="145">
        <v>25</v>
      </c>
      <c r="S56" s="203">
        <f t="shared" si="5"/>
        <v>1</v>
      </c>
      <c r="T56" s="203">
        <f t="shared" si="6"/>
        <v>2</v>
      </c>
      <c r="U56" s="146">
        <f t="shared" si="7"/>
        <v>2</v>
      </c>
      <c r="V56" s="145">
        <v>50</v>
      </c>
      <c r="W56" s="252">
        <v>4</v>
      </c>
      <c r="X56" s="179">
        <v>1</v>
      </c>
      <c r="Y56" s="179">
        <v>2</v>
      </c>
      <c r="Z56" s="145">
        <v>7</v>
      </c>
      <c r="AA56" s="145">
        <v>0</v>
      </c>
      <c r="AB56" s="551">
        <f t="shared" si="17"/>
        <v>0</v>
      </c>
      <c r="AC56" s="430"/>
      <c r="AD56" s="154">
        <v>6</v>
      </c>
    </row>
    <row r="57" spans="1:30" ht="15.75" hidden="1" customHeight="1" x14ac:dyDescent="0.25">
      <c r="A57" s="135">
        <v>49</v>
      </c>
      <c r="B57" s="161" t="s">
        <v>444</v>
      </c>
      <c r="C57" s="161" t="s">
        <v>682</v>
      </c>
      <c r="D57" s="140"/>
      <c r="E57" s="141"/>
      <c r="F57" s="141"/>
      <c r="G57" s="139"/>
      <c r="H57" s="139"/>
      <c r="I57" s="139"/>
      <c r="J57" s="142"/>
      <c r="K57" s="142"/>
      <c r="L57" s="142"/>
      <c r="M57" s="144">
        <f t="shared" si="0"/>
        <v>0</v>
      </c>
      <c r="N57" s="145">
        <f t="shared" si="1"/>
        <v>0</v>
      </c>
      <c r="O57" s="146">
        <f t="shared" si="2"/>
        <v>0</v>
      </c>
      <c r="P57" s="145">
        <f t="shared" si="3"/>
        <v>0</v>
      </c>
      <c r="Q57" s="146">
        <f t="shared" si="4"/>
        <v>0</v>
      </c>
      <c r="R57" s="145">
        <f t="shared" ref="R57:R70" si="18">IF(I57&lt;VLOOKUP(L57,$M$331:$Q$339,2),0,VLOOKUP(L57,$M$331:$Q$339,4))</f>
        <v>0</v>
      </c>
      <c r="S57" s="145">
        <f t="shared" si="5"/>
        <v>0</v>
      </c>
      <c r="T57" s="145">
        <f t="shared" si="6"/>
        <v>0</v>
      </c>
      <c r="U57" s="146">
        <f t="shared" si="7"/>
        <v>0</v>
      </c>
      <c r="V57" s="145">
        <f t="shared" ref="V57:V70" si="19">IF(I57&lt;VLOOKUP(L57,$M$331:$Q$339,2),0,VLOOKUP(L57,$M$331:$Q$339,5))</f>
        <v>0</v>
      </c>
      <c r="W57" s="151"/>
      <c r="X57" s="151"/>
      <c r="Y57" s="151"/>
      <c r="AC57" s="154"/>
    </row>
    <row r="58" spans="1:30" ht="15.75" hidden="1" customHeight="1" x14ac:dyDescent="0.25">
      <c r="A58" s="135">
        <v>50</v>
      </c>
      <c r="B58" s="161" t="s">
        <v>847</v>
      </c>
      <c r="C58" s="161" t="s">
        <v>49</v>
      </c>
      <c r="D58" s="140"/>
      <c r="E58" s="141"/>
      <c r="F58" s="141">
        <v>0</v>
      </c>
      <c r="G58" s="139"/>
      <c r="H58" s="139"/>
      <c r="I58" s="139">
        <v>0</v>
      </c>
      <c r="J58" s="142"/>
      <c r="K58" s="142"/>
      <c r="L58" s="142"/>
      <c r="M58" s="144">
        <f t="shared" si="0"/>
        <v>0</v>
      </c>
      <c r="N58" s="145">
        <f t="shared" si="1"/>
        <v>0</v>
      </c>
      <c r="O58" s="146">
        <f t="shared" si="2"/>
        <v>0</v>
      </c>
      <c r="P58" s="145">
        <f t="shared" si="3"/>
        <v>0</v>
      </c>
      <c r="Q58" s="146">
        <f t="shared" si="4"/>
        <v>0</v>
      </c>
      <c r="R58" s="145">
        <f t="shared" si="18"/>
        <v>0</v>
      </c>
      <c r="S58" s="145">
        <f t="shared" si="5"/>
        <v>0</v>
      </c>
      <c r="T58" s="145">
        <f t="shared" si="6"/>
        <v>0</v>
      </c>
      <c r="U58" s="146">
        <f t="shared" si="7"/>
        <v>0</v>
      </c>
      <c r="V58" s="145">
        <f t="shared" si="19"/>
        <v>0</v>
      </c>
      <c r="W58" s="151"/>
      <c r="X58" s="151"/>
      <c r="Y58" s="151"/>
      <c r="AC58" s="154"/>
    </row>
    <row r="59" spans="1:30" ht="15.75" hidden="1" customHeight="1" x14ac:dyDescent="0.25">
      <c r="A59" s="135">
        <v>51</v>
      </c>
      <c r="B59" s="161" t="s">
        <v>848</v>
      </c>
      <c r="C59" s="161" t="s">
        <v>49</v>
      </c>
      <c r="D59" s="140"/>
      <c r="E59" s="141"/>
      <c r="F59" s="141">
        <v>0</v>
      </c>
      <c r="G59" s="139"/>
      <c r="H59" s="139"/>
      <c r="I59" s="139">
        <v>0</v>
      </c>
      <c r="J59" s="142"/>
      <c r="K59" s="142"/>
      <c r="L59" s="142"/>
      <c r="M59" s="144">
        <f t="shared" si="0"/>
        <v>0</v>
      </c>
      <c r="N59" s="145">
        <f t="shared" si="1"/>
        <v>0</v>
      </c>
      <c r="O59" s="146">
        <f t="shared" si="2"/>
        <v>0</v>
      </c>
      <c r="P59" s="145">
        <f t="shared" si="3"/>
        <v>0</v>
      </c>
      <c r="Q59" s="146">
        <f t="shared" si="4"/>
        <v>0</v>
      </c>
      <c r="R59" s="145">
        <f t="shared" si="18"/>
        <v>0</v>
      </c>
      <c r="S59" s="145">
        <f t="shared" si="5"/>
        <v>0</v>
      </c>
      <c r="T59" s="145">
        <f t="shared" si="6"/>
        <v>0</v>
      </c>
      <c r="U59" s="146">
        <f t="shared" si="7"/>
        <v>0</v>
      </c>
      <c r="V59" s="145">
        <f t="shared" si="19"/>
        <v>0</v>
      </c>
      <c r="W59" s="151"/>
      <c r="X59" s="151"/>
      <c r="Y59" s="151"/>
      <c r="AC59" s="154"/>
    </row>
    <row r="60" spans="1:30" ht="31.5" hidden="1" customHeight="1" x14ac:dyDescent="0.25">
      <c r="A60" s="135">
        <v>52</v>
      </c>
      <c r="B60" s="161" t="s">
        <v>683</v>
      </c>
      <c r="C60" s="161" t="s">
        <v>49</v>
      </c>
      <c r="D60" s="140"/>
      <c r="E60" s="141"/>
      <c r="F60" s="141">
        <v>0</v>
      </c>
      <c r="G60" s="139"/>
      <c r="H60" s="139"/>
      <c r="I60" s="139">
        <v>0</v>
      </c>
      <c r="J60" s="142"/>
      <c r="K60" s="142"/>
      <c r="L60" s="142"/>
      <c r="M60" s="144">
        <f t="shared" si="0"/>
        <v>0</v>
      </c>
      <c r="N60" s="145">
        <f t="shared" si="1"/>
        <v>0</v>
      </c>
      <c r="O60" s="146">
        <f t="shared" si="2"/>
        <v>0</v>
      </c>
      <c r="P60" s="145">
        <f t="shared" si="3"/>
        <v>0</v>
      </c>
      <c r="Q60" s="146">
        <f t="shared" si="4"/>
        <v>0</v>
      </c>
      <c r="R60" s="145">
        <f t="shared" si="18"/>
        <v>0</v>
      </c>
      <c r="S60" s="145">
        <f t="shared" si="5"/>
        <v>0</v>
      </c>
      <c r="T60" s="145">
        <f t="shared" si="6"/>
        <v>0</v>
      </c>
      <c r="U60" s="146">
        <f t="shared" si="7"/>
        <v>0</v>
      </c>
      <c r="V60" s="145">
        <f t="shared" si="19"/>
        <v>0</v>
      </c>
      <c r="W60" s="151"/>
      <c r="X60" s="151"/>
      <c r="Y60" s="151"/>
      <c r="AC60" s="154"/>
    </row>
    <row r="61" spans="1:30" ht="31.5" hidden="1" customHeight="1" x14ac:dyDescent="0.25">
      <c r="A61" s="135">
        <v>53</v>
      </c>
      <c r="B61" s="161" t="s">
        <v>684</v>
      </c>
      <c r="C61" s="161" t="s">
        <v>49</v>
      </c>
      <c r="D61" s="140"/>
      <c r="E61" s="141"/>
      <c r="F61" s="141">
        <v>0</v>
      </c>
      <c r="G61" s="139"/>
      <c r="H61" s="139"/>
      <c r="I61" s="139">
        <v>0</v>
      </c>
      <c r="J61" s="142"/>
      <c r="K61" s="142"/>
      <c r="L61" s="142"/>
      <c r="M61" s="144">
        <f t="shared" si="0"/>
        <v>0</v>
      </c>
      <c r="N61" s="145">
        <f t="shared" si="1"/>
        <v>0</v>
      </c>
      <c r="O61" s="146">
        <f t="shared" si="2"/>
        <v>0</v>
      </c>
      <c r="P61" s="145">
        <f t="shared" si="3"/>
        <v>0</v>
      </c>
      <c r="Q61" s="146">
        <f t="shared" si="4"/>
        <v>0</v>
      </c>
      <c r="R61" s="145">
        <f t="shared" si="18"/>
        <v>0</v>
      </c>
      <c r="S61" s="145">
        <f t="shared" si="5"/>
        <v>0</v>
      </c>
      <c r="T61" s="145">
        <f t="shared" si="6"/>
        <v>0</v>
      </c>
      <c r="U61" s="146">
        <f t="shared" si="7"/>
        <v>0</v>
      </c>
      <c r="V61" s="145">
        <f t="shared" si="19"/>
        <v>0</v>
      </c>
      <c r="W61" s="151"/>
      <c r="X61" s="151"/>
      <c r="Y61" s="151"/>
      <c r="AC61" s="154"/>
    </row>
    <row r="62" spans="1:30" ht="31.5" hidden="1" customHeight="1" x14ac:dyDescent="0.25">
      <c r="A62" s="135">
        <v>54</v>
      </c>
      <c r="B62" s="161" t="s">
        <v>50</v>
      </c>
      <c r="C62" s="161" t="s">
        <v>49</v>
      </c>
      <c r="D62" s="140"/>
      <c r="E62" s="141"/>
      <c r="F62" s="141">
        <v>0</v>
      </c>
      <c r="G62" s="139"/>
      <c r="H62" s="139"/>
      <c r="I62" s="139">
        <v>0</v>
      </c>
      <c r="J62" s="142"/>
      <c r="K62" s="142"/>
      <c r="L62" s="142"/>
      <c r="M62" s="144">
        <f t="shared" si="0"/>
        <v>0</v>
      </c>
      <c r="N62" s="145">
        <f t="shared" si="1"/>
        <v>0</v>
      </c>
      <c r="O62" s="146">
        <f t="shared" si="2"/>
        <v>0</v>
      </c>
      <c r="P62" s="145">
        <f t="shared" si="3"/>
        <v>0</v>
      </c>
      <c r="Q62" s="146">
        <f t="shared" si="4"/>
        <v>0</v>
      </c>
      <c r="R62" s="145">
        <f t="shared" si="18"/>
        <v>0</v>
      </c>
      <c r="S62" s="145">
        <f t="shared" si="5"/>
        <v>0</v>
      </c>
      <c r="T62" s="145">
        <f t="shared" si="6"/>
        <v>0</v>
      </c>
      <c r="U62" s="146">
        <f t="shared" si="7"/>
        <v>0</v>
      </c>
      <c r="V62" s="145">
        <f t="shared" si="19"/>
        <v>0</v>
      </c>
      <c r="W62" s="151"/>
      <c r="X62" s="151"/>
      <c r="Y62" s="151"/>
      <c r="AC62" s="154"/>
    </row>
    <row r="63" spans="1:30" ht="15.75" hidden="1" customHeight="1" x14ac:dyDescent="0.25">
      <c r="A63" s="135">
        <v>55</v>
      </c>
      <c r="B63" s="161" t="s">
        <v>2</v>
      </c>
      <c r="C63" s="161" t="s">
        <v>49</v>
      </c>
      <c r="D63" s="140"/>
      <c r="E63" s="141"/>
      <c r="F63" s="141">
        <v>0</v>
      </c>
      <c r="G63" s="139"/>
      <c r="H63" s="139"/>
      <c r="I63" s="139">
        <v>0</v>
      </c>
      <c r="J63" s="142"/>
      <c r="K63" s="142"/>
      <c r="L63" s="142"/>
      <c r="M63" s="144">
        <f t="shared" si="0"/>
        <v>0</v>
      </c>
      <c r="N63" s="145">
        <f t="shared" si="1"/>
        <v>0</v>
      </c>
      <c r="O63" s="146">
        <f t="shared" si="2"/>
        <v>0</v>
      </c>
      <c r="P63" s="145">
        <f t="shared" si="3"/>
        <v>0</v>
      </c>
      <c r="Q63" s="146">
        <f t="shared" si="4"/>
        <v>0</v>
      </c>
      <c r="R63" s="145">
        <f t="shared" si="18"/>
        <v>0</v>
      </c>
      <c r="S63" s="145">
        <f t="shared" si="5"/>
        <v>0</v>
      </c>
      <c r="T63" s="145">
        <f t="shared" si="6"/>
        <v>0</v>
      </c>
      <c r="U63" s="146">
        <f t="shared" si="7"/>
        <v>0</v>
      </c>
      <c r="V63" s="145">
        <f t="shared" si="19"/>
        <v>0</v>
      </c>
      <c r="W63" s="151"/>
      <c r="X63" s="151"/>
      <c r="Y63" s="151"/>
      <c r="AC63" s="154"/>
    </row>
    <row r="64" spans="1:30" ht="31.5" hidden="1" customHeight="1" x14ac:dyDescent="0.25">
      <c r="A64" s="135">
        <v>56</v>
      </c>
      <c r="B64" s="161" t="s">
        <v>685</v>
      </c>
      <c r="C64" s="161" t="s">
        <v>49</v>
      </c>
      <c r="D64" s="140"/>
      <c r="E64" s="141"/>
      <c r="F64" s="141">
        <v>0</v>
      </c>
      <c r="G64" s="139"/>
      <c r="H64" s="139"/>
      <c r="I64" s="139">
        <v>0</v>
      </c>
      <c r="J64" s="142"/>
      <c r="K64" s="142"/>
      <c r="L64" s="142"/>
      <c r="M64" s="144">
        <f t="shared" si="0"/>
        <v>0</v>
      </c>
      <c r="N64" s="145">
        <f t="shared" si="1"/>
        <v>0</v>
      </c>
      <c r="O64" s="146">
        <f t="shared" si="2"/>
        <v>0</v>
      </c>
      <c r="P64" s="145">
        <f t="shared" si="3"/>
        <v>0</v>
      </c>
      <c r="Q64" s="146">
        <f t="shared" si="4"/>
        <v>0</v>
      </c>
      <c r="R64" s="145">
        <f t="shared" si="18"/>
        <v>0</v>
      </c>
      <c r="S64" s="145">
        <f t="shared" si="5"/>
        <v>0</v>
      </c>
      <c r="T64" s="145">
        <f t="shared" si="6"/>
        <v>0</v>
      </c>
      <c r="U64" s="146">
        <f t="shared" si="7"/>
        <v>0</v>
      </c>
      <c r="V64" s="145">
        <f t="shared" si="19"/>
        <v>0</v>
      </c>
      <c r="W64" s="151"/>
      <c r="X64" s="151"/>
      <c r="Y64" s="151"/>
      <c r="AC64" s="154"/>
    </row>
    <row r="65" spans="1:30" ht="31.5" hidden="1" customHeight="1" x14ac:dyDescent="0.25">
      <c r="A65" s="135">
        <v>57</v>
      </c>
      <c r="B65" s="161" t="s">
        <v>90</v>
      </c>
      <c r="C65" s="161" t="s">
        <v>49</v>
      </c>
      <c r="D65" s="140"/>
      <c r="E65" s="141"/>
      <c r="F65" s="141">
        <v>0</v>
      </c>
      <c r="G65" s="139"/>
      <c r="H65" s="139"/>
      <c r="I65" s="139">
        <v>0</v>
      </c>
      <c r="J65" s="142"/>
      <c r="K65" s="142"/>
      <c r="L65" s="142"/>
      <c r="M65" s="144">
        <f t="shared" si="0"/>
        <v>0</v>
      </c>
      <c r="N65" s="145">
        <f t="shared" si="1"/>
        <v>0</v>
      </c>
      <c r="O65" s="146">
        <f t="shared" si="2"/>
        <v>0</v>
      </c>
      <c r="P65" s="145">
        <f t="shared" si="3"/>
        <v>0</v>
      </c>
      <c r="Q65" s="146">
        <f t="shared" si="4"/>
        <v>0</v>
      </c>
      <c r="R65" s="145">
        <f t="shared" si="18"/>
        <v>0</v>
      </c>
      <c r="S65" s="145">
        <f t="shared" si="5"/>
        <v>0</v>
      </c>
      <c r="T65" s="145">
        <f t="shared" si="6"/>
        <v>0</v>
      </c>
      <c r="U65" s="146">
        <f t="shared" si="7"/>
        <v>0</v>
      </c>
      <c r="V65" s="145">
        <f t="shared" si="19"/>
        <v>0</v>
      </c>
      <c r="W65" s="151"/>
      <c r="X65" s="151"/>
      <c r="Y65" s="151"/>
      <c r="AC65" s="154"/>
    </row>
    <row r="66" spans="1:30" ht="31.5" hidden="1" customHeight="1" x14ac:dyDescent="0.25">
      <c r="A66" s="135">
        <v>58</v>
      </c>
      <c r="B66" s="161" t="s">
        <v>686</v>
      </c>
      <c r="C66" s="161" t="s">
        <v>49</v>
      </c>
      <c r="D66" s="140"/>
      <c r="E66" s="141"/>
      <c r="F66" s="141">
        <v>0</v>
      </c>
      <c r="G66" s="139"/>
      <c r="H66" s="139"/>
      <c r="I66" s="139">
        <v>0</v>
      </c>
      <c r="J66" s="142"/>
      <c r="K66" s="142"/>
      <c r="L66" s="142"/>
      <c r="M66" s="144">
        <f t="shared" si="0"/>
        <v>0</v>
      </c>
      <c r="N66" s="145">
        <f t="shared" si="1"/>
        <v>0</v>
      </c>
      <c r="O66" s="146">
        <f t="shared" si="2"/>
        <v>0</v>
      </c>
      <c r="P66" s="145">
        <f t="shared" si="3"/>
        <v>0</v>
      </c>
      <c r="Q66" s="146">
        <f t="shared" si="4"/>
        <v>0</v>
      </c>
      <c r="R66" s="145">
        <f t="shared" si="18"/>
        <v>0</v>
      </c>
      <c r="S66" s="145">
        <f t="shared" si="5"/>
        <v>0</v>
      </c>
      <c r="T66" s="145">
        <f t="shared" si="6"/>
        <v>0</v>
      </c>
      <c r="U66" s="146">
        <f t="shared" si="7"/>
        <v>0</v>
      </c>
      <c r="V66" s="145">
        <f t="shared" si="19"/>
        <v>0</v>
      </c>
      <c r="W66" s="151"/>
      <c r="X66" s="151"/>
      <c r="Y66" s="151"/>
      <c r="AC66" s="154"/>
    </row>
    <row r="67" spans="1:30" ht="31.5" hidden="1" customHeight="1" x14ac:dyDescent="0.25">
      <c r="A67" s="135">
        <v>59</v>
      </c>
      <c r="B67" s="161" t="s">
        <v>242</v>
      </c>
      <c r="C67" s="161" t="s">
        <v>49</v>
      </c>
      <c r="D67" s="140"/>
      <c r="E67" s="141"/>
      <c r="F67" s="141">
        <v>0</v>
      </c>
      <c r="G67" s="139"/>
      <c r="H67" s="139"/>
      <c r="I67" s="139">
        <v>0</v>
      </c>
      <c r="J67" s="142"/>
      <c r="K67" s="142"/>
      <c r="L67" s="142"/>
      <c r="M67" s="144">
        <f t="shared" si="0"/>
        <v>0</v>
      </c>
      <c r="N67" s="145">
        <f t="shared" si="1"/>
        <v>0</v>
      </c>
      <c r="O67" s="146">
        <f t="shared" si="2"/>
        <v>0</v>
      </c>
      <c r="P67" s="145">
        <f t="shared" si="3"/>
        <v>0</v>
      </c>
      <c r="Q67" s="146">
        <f t="shared" si="4"/>
        <v>0</v>
      </c>
      <c r="R67" s="145">
        <f t="shared" si="18"/>
        <v>0</v>
      </c>
      <c r="S67" s="145">
        <f t="shared" si="5"/>
        <v>0</v>
      </c>
      <c r="T67" s="145">
        <f t="shared" si="6"/>
        <v>0</v>
      </c>
      <c r="U67" s="146">
        <f t="shared" si="7"/>
        <v>0</v>
      </c>
      <c r="V67" s="145">
        <f t="shared" si="19"/>
        <v>0</v>
      </c>
      <c r="W67" s="151"/>
      <c r="X67" s="151"/>
      <c r="Y67" s="151"/>
      <c r="AC67" s="154"/>
    </row>
    <row r="68" spans="1:30" ht="15.75" hidden="1" customHeight="1" x14ac:dyDescent="0.25">
      <c r="A68" s="135">
        <v>60</v>
      </c>
      <c r="B68" s="161" t="s">
        <v>444</v>
      </c>
      <c r="C68" s="161" t="s">
        <v>49</v>
      </c>
      <c r="D68" s="140"/>
      <c r="E68" s="141"/>
      <c r="F68" s="141"/>
      <c r="G68" s="139"/>
      <c r="H68" s="139"/>
      <c r="I68" s="139"/>
      <c r="J68" s="142"/>
      <c r="K68" s="142"/>
      <c r="L68" s="142"/>
      <c r="M68" s="144">
        <f t="shared" si="0"/>
        <v>0</v>
      </c>
      <c r="N68" s="145">
        <f t="shared" si="1"/>
        <v>0</v>
      </c>
      <c r="O68" s="146">
        <f t="shared" si="2"/>
        <v>0</v>
      </c>
      <c r="P68" s="145">
        <f t="shared" si="3"/>
        <v>0</v>
      </c>
      <c r="Q68" s="146">
        <f t="shared" si="4"/>
        <v>0</v>
      </c>
      <c r="R68" s="145">
        <f t="shared" si="18"/>
        <v>0</v>
      </c>
      <c r="S68" s="145">
        <f t="shared" si="5"/>
        <v>0</v>
      </c>
      <c r="T68" s="145">
        <f t="shared" si="6"/>
        <v>0</v>
      </c>
      <c r="U68" s="146">
        <f t="shared" si="7"/>
        <v>0</v>
      </c>
      <c r="V68" s="145">
        <f t="shared" si="19"/>
        <v>0</v>
      </c>
      <c r="W68" s="151"/>
      <c r="X68" s="151"/>
      <c r="Y68" s="151"/>
      <c r="AC68" s="154"/>
    </row>
    <row r="69" spans="1:30" ht="15.75" hidden="1" customHeight="1" x14ac:dyDescent="0.25">
      <c r="A69" s="135">
        <v>61</v>
      </c>
      <c r="B69" s="161" t="s">
        <v>839</v>
      </c>
      <c r="C69" s="161" t="s">
        <v>74</v>
      </c>
      <c r="D69" s="140"/>
      <c r="E69" s="141"/>
      <c r="F69" s="141">
        <v>64.19</v>
      </c>
      <c r="G69" s="139"/>
      <c r="H69" s="139"/>
      <c r="I69" s="139"/>
      <c r="J69" s="142"/>
      <c r="K69" s="142"/>
      <c r="L69" s="142"/>
      <c r="M69" s="144">
        <f t="shared" si="0"/>
        <v>0</v>
      </c>
      <c r="N69" s="145">
        <f t="shared" si="1"/>
        <v>0</v>
      </c>
      <c r="O69" s="146">
        <f t="shared" si="2"/>
        <v>0</v>
      </c>
      <c r="P69" s="145">
        <f t="shared" si="3"/>
        <v>0</v>
      </c>
      <c r="Q69" s="146">
        <f t="shared" si="4"/>
        <v>0</v>
      </c>
      <c r="R69" s="145">
        <f t="shared" si="18"/>
        <v>0</v>
      </c>
      <c r="S69" s="145">
        <f t="shared" si="5"/>
        <v>0</v>
      </c>
      <c r="T69" s="145">
        <f t="shared" si="6"/>
        <v>0</v>
      </c>
      <c r="U69" s="146">
        <f t="shared" si="7"/>
        <v>0</v>
      </c>
      <c r="V69" s="145">
        <f t="shared" si="19"/>
        <v>0</v>
      </c>
      <c r="W69" s="151"/>
      <c r="X69" s="151"/>
      <c r="Y69" s="151"/>
      <c r="AC69" s="154"/>
    </row>
    <row r="70" spans="1:30" ht="15.75" hidden="1" customHeight="1" x14ac:dyDescent="0.25">
      <c r="A70" s="135">
        <v>62</v>
      </c>
      <c r="B70" s="161" t="s">
        <v>840</v>
      </c>
      <c r="C70" s="161" t="s">
        <v>74</v>
      </c>
      <c r="D70" s="140"/>
      <c r="E70" s="141"/>
      <c r="F70" s="141"/>
      <c r="G70" s="139"/>
      <c r="H70" s="139"/>
      <c r="I70" s="139"/>
      <c r="J70" s="142"/>
      <c r="K70" s="142"/>
      <c r="L70" s="142"/>
      <c r="M70" s="144">
        <f t="shared" si="0"/>
        <v>0</v>
      </c>
      <c r="N70" s="145">
        <f t="shared" si="1"/>
        <v>0</v>
      </c>
      <c r="O70" s="146">
        <f t="shared" si="2"/>
        <v>0</v>
      </c>
      <c r="P70" s="145">
        <f t="shared" si="3"/>
        <v>0</v>
      </c>
      <c r="Q70" s="146">
        <f t="shared" si="4"/>
        <v>0</v>
      </c>
      <c r="R70" s="145">
        <f t="shared" si="18"/>
        <v>0</v>
      </c>
      <c r="S70" s="145">
        <f t="shared" si="5"/>
        <v>0</v>
      </c>
      <c r="T70" s="145">
        <f t="shared" si="6"/>
        <v>0</v>
      </c>
      <c r="U70" s="146">
        <f t="shared" si="7"/>
        <v>0</v>
      </c>
      <c r="V70" s="145">
        <f t="shared" si="19"/>
        <v>0</v>
      </c>
      <c r="W70" s="151"/>
      <c r="X70" s="151"/>
      <c r="Y70" s="151"/>
      <c r="AC70" s="154"/>
    </row>
    <row r="71" spans="1:30" ht="15.75" hidden="1" customHeight="1" x14ac:dyDescent="0.25">
      <c r="A71" s="135">
        <v>63</v>
      </c>
      <c r="B71" s="294" t="s">
        <v>2</v>
      </c>
      <c r="C71" s="294" t="s">
        <v>74</v>
      </c>
      <c r="D71" s="140"/>
      <c r="E71" s="141"/>
      <c r="F71" s="141">
        <v>188.59</v>
      </c>
      <c r="G71" s="139"/>
      <c r="H71" s="139"/>
      <c r="I71" s="139">
        <v>457</v>
      </c>
      <c r="J71" s="142"/>
      <c r="K71" s="142"/>
      <c r="L71" s="142">
        <f>I71/F71</f>
        <v>2.4232461954504481</v>
      </c>
      <c r="M71" s="144">
        <v>0</v>
      </c>
      <c r="N71" s="219">
        <f t="shared" si="1"/>
        <v>0</v>
      </c>
      <c r="O71" s="146">
        <f t="shared" si="2"/>
        <v>0</v>
      </c>
      <c r="P71" s="219">
        <f t="shared" si="3"/>
        <v>0</v>
      </c>
      <c r="Q71" s="146">
        <f t="shared" si="4"/>
        <v>0</v>
      </c>
      <c r="R71" s="145">
        <v>0</v>
      </c>
      <c r="S71" s="145">
        <f t="shared" si="5"/>
        <v>0</v>
      </c>
      <c r="T71" s="219">
        <f t="shared" si="6"/>
        <v>0</v>
      </c>
      <c r="U71" s="146">
        <f t="shared" si="7"/>
        <v>0</v>
      </c>
      <c r="V71" s="145">
        <v>50</v>
      </c>
      <c r="W71" s="252"/>
      <c r="X71" s="179"/>
      <c r="Y71" s="179"/>
      <c r="Z71" s="145">
        <v>0</v>
      </c>
      <c r="AA71" s="145"/>
      <c r="AB71" s="214"/>
      <c r="AC71" s="154"/>
    </row>
    <row r="72" spans="1:30" ht="31.5" hidden="1" customHeight="1" x14ac:dyDescent="0.25">
      <c r="A72" s="135">
        <v>64</v>
      </c>
      <c r="B72" s="294" t="s">
        <v>687</v>
      </c>
      <c r="C72" s="294" t="s">
        <v>74</v>
      </c>
      <c r="D72" s="140"/>
      <c r="E72" s="141"/>
      <c r="F72" s="141">
        <v>14.64</v>
      </c>
      <c r="G72" s="139"/>
      <c r="H72" s="139"/>
      <c r="I72" s="139">
        <v>42</v>
      </c>
      <c r="J72" s="142"/>
      <c r="K72" s="142"/>
      <c r="L72" s="142">
        <f>I72/F72</f>
        <v>2.8688524590163933</v>
      </c>
      <c r="M72" s="144">
        <v>0</v>
      </c>
      <c r="N72" s="219">
        <f t="shared" si="1"/>
        <v>0</v>
      </c>
      <c r="O72" s="146">
        <f t="shared" si="2"/>
        <v>0</v>
      </c>
      <c r="P72" s="219">
        <f t="shared" si="3"/>
        <v>0</v>
      </c>
      <c r="Q72" s="146">
        <f t="shared" si="4"/>
        <v>0</v>
      </c>
      <c r="R72" s="145">
        <v>25</v>
      </c>
      <c r="S72" s="145">
        <f t="shared" si="5"/>
        <v>0</v>
      </c>
      <c r="T72" s="219">
        <f t="shared" si="6"/>
        <v>0</v>
      </c>
      <c r="U72" s="146">
        <f t="shared" si="7"/>
        <v>0</v>
      </c>
      <c r="V72" s="145">
        <v>50</v>
      </c>
      <c r="W72" s="252"/>
      <c r="X72" s="179"/>
      <c r="Y72" s="179"/>
      <c r="Z72" s="145">
        <v>0</v>
      </c>
      <c r="AA72" s="145"/>
      <c r="AB72" s="214"/>
      <c r="AC72" s="154"/>
    </row>
    <row r="73" spans="1:30" ht="15.75" hidden="1" customHeight="1" x14ac:dyDescent="0.25">
      <c r="A73" s="135">
        <v>65</v>
      </c>
      <c r="B73" s="161" t="s">
        <v>444</v>
      </c>
      <c r="C73" s="161" t="s">
        <v>74</v>
      </c>
      <c r="D73" s="140"/>
      <c r="E73" s="141"/>
      <c r="F73" s="141"/>
      <c r="G73" s="139"/>
      <c r="H73" s="139"/>
      <c r="I73" s="139"/>
      <c r="J73" s="142"/>
      <c r="K73" s="142"/>
      <c r="L73" s="142"/>
      <c r="M73" s="144">
        <f t="shared" si="0"/>
        <v>0</v>
      </c>
      <c r="N73" s="145">
        <f t="shared" si="1"/>
        <v>0</v>
      </c>
      <c r="O73" s="146">
        <f t="shared" si="2"/>
        <v>0</v>
      </c>
      <c r="P73" s="145">
        <f t="shared" si="3"/>
        <v>0</v>
      </c>
      <c r="Q73" s="146">
        <f t="shared" si="4"/>
        <v>0</v>
      </c>
      <c r="R73" s="145">
        <f>IF(I73&lt;VLOOKUP(L73,$M$331:$Q$339,2),0,VLOOKUP(L73,$M$331:$Q$339,4))</f>
        <v>0</v>
      </c>
      <c r="S73" s="145">
        <f t="shared" si="5"/>
        <v>0</v>
      </c>
      <c r="T73" s="145">
        <f t="shared" si="6"/>
        <v>0</v>
      </c>
      <c r="U73" s="146">
        <f t="shared" si="7"/>
        <v>0</v>
      </c>
      <c r="V73" s="145">
        <f>IF(I73&lt;VLOOKUP(L73,$M$331:$Q$339,2),0,VLOOKUP(L73,$M$331:$Q$339,5))</f>
        <v>0</v>
      </c>
      <c r="W73" s="151"/>
      <c r="X73" s="151"/>
      <c r="Y73" s="151"/>
      <c r="AC73" s="154"/>
    </row>
    <row r="74" spans="1:30" ht="15.75" hidden="1" customHeight="1" x14ac:dyDescent="0.25">
      <c r="A74" s="135">
        <v>66</v>
      </c>
      <c r="B74" s="161" t="s">
        <v>849</v>
      </c>
      <c r="C74" s="161" t="s">
        <v>689</v>
      </c>
      <c r="D74" s="140"/>
      <c r="E74" s="141"/>
      <c r="F74" s="141">
        <v>200.64</v>
      </c>
      <c r="G74" s="139"/>
      <c r="H74" s="139"/>
      <c r="I74" s="139">
        <v>0</v>
      </c>
      <c r="J74" s="142"/>
      <c r="K74" s="142"/>
      <c r="L74" s="142"/>
      <c r="M74" s="144">
        <f t="shared" si="0"/>
        <v>0</v>
      </c>
      <c r="N74" s="145">
        <f t="shared" si="1"/>
        <v>0</v>
      </c>
      <c r="O74" s="146">
        <f t="shared" si="2"/>
        <v>0</v>
      </c>
      <c r="P74" s="145">
        <f t="shared" si="3"/>
        <v>0</v>
      </c>
      <c r="Q74" s="146">
        <f t="shared" si="4"/>
        <v>0</v>
      </c>
      <c r="R74" s="145">
        <f>IF(I74&lt;VLOOKUP(L74,$M$331:$Q$339,2),0,VLOOKUP(L74,$M$331:$Q$339,4))</f>
        <v>0</v>
      </c>
      <c r="S74" s="145">
        <f t="shared" si="5"/>
        <v>0</v>
      </c>
      <c r="T74" s="145">
        <f t="shared" si="6"/>
        <v>0</v>
      </c>
      <c r="U74" s="146">
        <f t="shared" si="7"/>
        <v>0</v>
      </c>
      <c r="V74" s="145">
        <f>IF(I74&lt;VLOOKUP(L74,$M$331:$Q$339,2),0,VLOOKUP(L74,$M$331:$Q$339,5))</f>
        <v>0</v>
      </c>
      <c r="W74" s="151"/>
      <c r="X74" s="151"/>
      <c r="Y74" s="151"/>
      <c r="AC74" s="154"/>
    </row>
    <row r="75" spans="1:30" ht="31.5" hidden="1" customHeight="1" x14ac:dyDescent="0.25">
      <c r="A75" s="135">
        <v>67</v>
      </c>
      <c r="B75" s="161" t="s">
        <v>688</v>
      </c>
      <c r="C75" s="161" t="s">
        <v>689</v>
      </c>
      <c r="D75" s="140"/>
      <c r="E75" s="141"/>
      <c r="F75" s="141">
        <v>12.6</v>
      </c>
      <c r="G75" s="139"/>
      <c r="H75" s="139"/>
      <c r="I75" s="139">
        <v>3</v>
      </c>
      <c r="J75" s="142"/>
      <c r="K75" s="142"/>
      <c r="L75" s="142">
        <f>I75/F75</f>
        <v>0.23809523809523811</v>
      </c>
      <c r="M75" s="144">
        <f t="shared" ref="M75:M137" si="20">IF(I75&lt;VLOOKUP(L75,$M$331:$Q$339,2),0,VLOOKUP(L75,$M$331:$Q$339,3))</f>
        <v>0</v>
      </c>
      <c r="N75" s="219">
        <f t="shared" ref="N75:N138" si="21">ROUNDDOWN(O75,0)</f>
        <v>0</v>
      </c>
      <c r="O75" s="146">
        <f t="shared" ref="O75:O138" si="22">I75*M75/100</f>
        <v>0</v>
      </c>
      <c r="P75" s="145">
        <f t="shared" ref="P75:P138" si="23">ROUNDDOWN(Q75,0)</f>
        <v>0</v>
      </c>
      <c r="Q75" s="146">
        <f t="shared" ref="Q75:Q138" si="24">N75*R75/100</f>
        <v>0</v>
      </c>
      <c r="R75" s="145">
        <v>25</v>
      </c>
      <c r="S75" s="145">
        <f t="shared" ref="S75:S138" si="25">N75-P75-T75</f>
        <v>0</v>
      </c>
      <c r="T75" s="145">
        <f t="shared" ref="T75:T138" si="26">ROUNDDOWN(U75,0)</f>
        <v>0</v>
      </c>
      <c r="U75" s="146">
        <f t="shared" ref="U75:U138" si="27">N75*V75/100</f>
        <v>0</v>
      </c>
      <c r="V75" s="145">
        <v>50</v>
      </c>
      <c r="W75" s="179">
        <v>0</v>
      </c>
      <c r="X75" s="179"/>
      <c r="Y75" s="179"/>
      <c r="Z75" s="145">
        <v>0</v>
      </c>
      <c r="AA75" s="145"/>
      <c r="AB75" s="214"/>
      <c r="AC75" s="154"/>
    </row>
    <row r="76" spans="1:30" ht="31.5" hidden="1" customHeight="1" x14ac:dyDescent="0.25">
      <c r="A76" s="135">
        <v>68</v>
      </c>
      <c r="B76" s="161" t="s">
        <v>674</v>
      </c>
      <c r="C76" s="161" t="s">
        <v>689</v>
      </c>
      <c r="D76" s="140"/>
      <c r="E76" s="141"/>
      <c r="F76" s="141">
        <v>21.47</v>
      </c>
      <c r="G76" s="139"/>
      <c r="H76" s="139"/>
      <c r="I76" s="139">
        <v>0</v>
      </c>
      <c r="J76" s="142"/>
      <c r="K76" s="142"/>
      <c r="L76" s="142"/>
      <c r="M76" s="144">
        <f t="shared" si="20"/>
        <v>0</v>
      </c>
      <c r="N76" s="145">
        <f t="shared" si="21"/>
        <v>0</v>
      </c>
      <c r="O76" s="146">
        <f t="shared" si="22"/>
        <v>0</v>
      </c>
      <c r="P76" s="145">
        <f t="shared" si="23"/>
        <v>0</v>
      </c>
      <c r="Q76" s="146">
        <f t="shared" si="24"/>
        <v>0</v>
      </c>
      <c r="R76" s="145">
        <f t="shared" ref="R76:R133" si="28">IF(I76&lt;VLOOKUP(L76,$M$331:$Q$339,2),0,VLOOKUP(L76,$M$331:$Q$339,4))</f>
        <v>0</v>
      </c>
      <c r="S76" s="145">
        <f t="shared" si="25"/>
        <v>0</v>
      </c>
      <c r="T76" s="145">
        <f t="shared" si="26"/>
        <v>0</v>
      </c>
      <c r="U76" s="146">
        <f t="shared" si="27"/>
        <v>0</v>
      </c>
      <c r="V76" s="145">
        <f t="shared" ref="V76:V133" si="29">IF(I76&lt;VLOOKUP(L76,$M$331:$Q$339,2),0,VLOOKUP(L76,$M$331:$Q$339,5))</f>
        <v>0</v>
      </c>
      <c r="W76" s="151"/>
      <c r="X76" s="151"/>
      <c r="Y76" s="151"/>
      <c r="AC76" s="154"/>
    </row>
    <row r="77" spans="1:30" ht="47.25" x14ac:dyDescent="0.25">
      <c r="A77" s="135">
        <v>69</v>
      </c>
      <c r="B77" s="161" t="s">
        <v>170</v>
      </c>
      <c r="C77" s="161" t="s">
        <v>689</v>
      </c>
      <c r="D77" s="140"/>
      <c r="E77" s="141"/>
      <c r="F77" s="141">
        <v>993.68</v>
      </c>
      <c r="G77" s="257">
        <v>138</v>
      </c>
      <c r="H77" s="257">
        <v>126</v>
      </c>
      <c r="I77" s="257">
        <v>168</v>
      </c>
      <c r="J77" s="255">
        <v>0.17</v>
      </c>
      <c r="K77" s="255">
        <v>0.16</v>
      </c>
      <c r="L77" s="255">
        <f>I77/F77</f>
        <v>0.16906851300217374</v>
      </c>
      <c r="M77" s="200">
        <v>2.5</v>
      </c>
      <c r="N77" s="219">
        <f t="shared" si="21"/>
        <v>4</v>
      </c>
      <c r="O77" s="146">
        <f t="shared" si="22"/>
        <v>4.2</v>
      </c>
      <c r="P77" s="203">
        <f t="shared" si="23"/>
        <v>0</v>
      </c>
      <c r="Q77" s="146">
        <f t="shared" si="24"/>
        <v>0</v>
      </c>
      <c r="R77" s="145">
        <v>0</v>
      </c>
      <c r="S77" s="203">
        <f t="shared" si="25"/>
        <v>4</v>
      </c>
      <c r="T77" s="203">
        <f t="shared" si="26"/>
        <v>0</v>
      </c>
      <c r="U77" s="146">
        <f t="shared" si="27"/>
        <v>0</v>
      </c>
      <c r="V77" s="145">
        <v>0</v>
      </c>
      <c r="W77" s="252">
        <v>4</v>
      </c>
      <c r="X77" s="179">
        <v>0</v>
      </c>
      <c r="Y77" s="179">
        <v>0</v>
      </c>
      <c r="Z77" s="145">
        <v>3</v>
      </c>
      <c r="AA77" s="145">
        <v>2</v>
      </c>
      <c r="AB77" s="551">
        <f t="shared" ref="AB77:AB78" si="30">AA77*100/Z77</f>
        <v>66.666666666666671</v>
      </c>
      <c r="AC77" s="430"/>
      <c r="AD77" s="154">
        <v>7</v>
      </c>
    </row>
    <row r="78" spans="1:30" ht="19.5" customHeight="1" x14ac:dyDescent="0.25">
      <c r="A78" s="135">
        <v>70</v>
      </c>
      <c r="B78" s="161" t="s">
        <v>2</v>
      </c>
      <c r="C78" s="161" t="s">
        <v>689</v>
      </c>
      <c r="D78" s="140"/>
      <c r="E78" s="141"/>
      <c r="F78" s="141">
        <v>1057.96</v>
      </c>
      <c r="G78" s="257"/>
      <c r="H78" s="257">
        <v>126</v>
      </c>
      <c r="I78" s="257">
        <v>209</v>
      </c>
      <c r="J78" s="255"/>
      <c r="K78" s="255">
        <v>0.12</v>
      </c>
      <c r="L78" s="255">
        <f>I78/F78</f>
        <v>0.19755000189043062</v>
      </c>
      <c r="M78" s="200">
        <f>IF(I78&lt;VLOOKUP(L78,$M$331:$Q$339,2),0,VLOOKUP(L78,$M$331:$Q$339,3))</f>
        <v>3</v>
      </c>
      <c r="N78" s="219">
        <f t="shared" si="21"/>
        <v>6</v>
      </c>
      <c r="O78" s="146">
        <f t="shared" si="22"/>
        <v>6.27</v>
      </c>
      <c r="P78" s="203">
        <f t="shared" si="23"/>
        <v>0</v>
      </c>
      <c r="Q78" s="146">
        <f t="shared" si="24"/>
        <v>0</v>
      </c>
      <c r="R78" s="145">
        <v>0</v>
      </c>
      <c r="S78" s="203">
        <f t="shared" si="25"/>
        <v>3</v>
      </c>
      <c r="T78" s="203">
        <f t="shared" si="26"/>
        <v>3</v>
      </c>
      <c r="U78" s="146">
        <f t="shared" si="27"/>
        <v>3</v>
      </c>
      <c r="V78" s="145">
        <v>50</v>
      </c>
      <c r="W78" s="252" t="s">
        <v>916</v>
      </c>
      <c r="X78" s="179"/>
      <c r="Y78" s="179"/>
      <c r="Z78" s="145">
        <v>3</v>
      </c>
      <c r="AA78" s="145">
        <v>1</v>
      </c>
      <c r="AB78" s="551">
        <f t="shared" si="30"/>
        <v>33.333333333333336</v>
      </c>
      <c r="AC78" s="430"/>
      <c r="AD78" s="154">
        <v>7</v>
      </c>
    </row>
    <row r="79" spans="1:30" ht="47.25" hidden="1" customHeight="1" x14ac:dyDescent="0.25">
      <c r="A79" s="135">
        <v>71</v>
      </c>
      <c r="B79" s="161" t="s">
        <v>203</v>
      </c>
      <c r="C79" s="161" t="s">
        <v>689</v>
      </c>
      <c r="D79" s="140"/>
      <c r="E79" s="141"/>
      <c r="F79" s="141">
        <v>56.83</v>
      </c>
      <c r="G79" s="139"/>
      <c r="H79" s="139">
        <v>363</v>
      </c>
      <c r="I79" s="139">
        <v>40</v>
      </c>
      <c r="J79" s="142"/>
      <c r="K79" s="142">
        <v>0.57999999999999996</v>
      </c>
      <c r="L79" s="142">
        <f>I79/F79</f>
        <v>0.70385359845152207</v>
      </c>
      <c r="M79" s="144">
        <v>0</v>
      </c>
      <c r="N79" s="219">
        <f t="shared" si="21"/>
        <v>0</v>
      </c>
      <c r="O79" s="146">
        <f t="shared" si="22"/>
        <v>0</v>
      </c>
      <c r="P79" s="219">
        <f t="shared" si="23"/>
        <v>0</v>
      </c>
      <c r="Q79" s="146">
        <f t="shared" si="24"/>
        <v>0</v>
      </c>
      <c r="R79" s="145">
        <v>25</v>
      </c>
      <c r="S79" s="145">
        <f t="shared" si="25"/>
        <v>0</v>
      </c>
      <c r="T79" s="219">
        <f t="shared" si="26"/>
        <v>0</v>
      </c>
      <c r="U79" s="146">
        <f t="shared" si="27"/>
        <v>0</v>
      </c>
      <c r="V79" s="145">
        <v>50</v>
      </c>
      <c r="W79" s="252">
        <v>0</v>
      </c>
      <c r="X79" s="179"/>
      <c r="Y79" s="179"/>
      <c r="Z79" s="145">
        <v>0</v>
      </c>
      <c r="AA79" s="145"/>
      <c r="AB79" s="214"/>
      <c r="AC79" s="154"/>
    </row>
    <row r="80" spans="1:30" ht="47.25" hidden="1" customHeight="1" x14ac:dyDescent="0.25">
      <c r="A80" s="135">
        <v>72</v>
      </c>
      <c r="B80" s="161" t="s">
        <v>92</v>
      </c>
      <c r="C80" s="161" t="s">
        <v>689</v>
      </c>
      <c r="D80" s="140"/>
      <c r="E80" s="141"/>
      <c r="F80" s="141">
        <v>1569.54</v>
      </c>
      <c r="G80" s="139"/>
      <c r="H80" s="139"/>
      <c r="I80" s="139">
        <v>0</v>
      </c>
      <c r="J80" s="142"/>
      <c r="K80" s="142"/>
      <c r="L80" s="142"/>
      <c r="M80" s="144">
        <f t="shared" si="20"/>
        <v>0</v>
      </c>
      <c r="N80" s="145">
        <f t="shared" si="21"/>
        <v>0</v>
      </c>
      <c r="O80" s="146">
        <f t="shared" si="22"/>
        <v>0</v>
      </c>
      <c r="P80" s="145">
        <f t="shared" si="23"/>
        <v>0</v>
      </c>
      <c r="Q80" s="146">
        <f t="shared" si="24"/>
        <v>0</v>
      </c>
      <c r="R80" s="145">
        <f t="shared" si="28"/>
        <v>0</v>
      </c>
      <c r="S80" s="145">
        <f t="shared" si="25"/>
        <v>0</v>
      </c>
      <c r="T80" s="145">
        <f t="shared" si="26"/>
        <v>0</v>
      </c>
      <c r="U80" s="146">
        <f t="shared" si="27"/>
        <v>0</v>
      </c>
      <c r="V80" s="145">
        <f t="shared" si="29"/>
        <v>0</v>
      </c>
      <c r="W80" s="151"/>
      <c r="X80" s="151"/>
      <c r="Y80" s="151"/>
      <c r="AC80" s="154"/>
    </row>
    <row r="81" spans="1:30" ht="31.5" hidden="1" customHeight="1" x14ac:dyDescent="0.25">
      <c r="A81" s="135">
        <v>73</v>
      </c>
      <c r="B81" s="161" t="s">
        <v>211</v>
      </c>
      <c r="C81" s="161" t="s">
        <v>689</v>
      </c>
      <c r="D81" s="140"/>
      <c r="E81" s="141"/>
      <c r="F81" s="141">
        <v>1415.98</v>
      </c>
      <c r="G81" s="139"/>
      <c r="H81" s="139">
        <v>0</v>
      </c>
      <c r="I81" s="139">
        <v>164</v>
      </c>
      <c r="J81" s="142"/>
      <c r="K81" s="142">
        <v>0</v>
      </c>
      <c r="L81" s="142">
        <f>I81/F81</f>
        <v>0.11582084492718824</v>
      </c>
      <c r="M81" s="144">
        <v>0</v>
      </c>
      <c r="N81" s="219">
        <f t="shared" si="21"/>
        <v>0</v>
      </c>
      <c r="O81" s="146">
        <f t="shared" si="22"/>
        <v>0</v>
      </c>
      <c r="P81" s="219">
        <f t="shared" si="23"/>
        <v>0</v>
      </c>
      <c r="Q81" s="146">
        <f t="shared" si="24"/>
        <v>0</v>
      </c>
      <c r="R81" s="145">
        <v>25</v>
      </c>
      <c r="S81" s="145">
        <f t="shared" si="25"/>
        <v>0</v>
      </c>
      <c r="T81" s="219">
        <f t="shared" si="26"/>
        <v>0</v>
      </c>
      <c r="U81" s="146">
        <f t="shared" si="27"/>
        <v>0</v>
      </c>
      <c r="V81" s="145">
        <v>50</v>
      </c>
      <c r="W81" s="252">
        <v>0</v>
      </c>
      <c r="X81" s="179"/>
      <c r="Y81" s="179"/>
      <c r="Z81" s="145">
        <v>0</v>
      </c>
      <c r="AA81" s="145"/>
      <c r="AB81" s="214"/>
      <c r="AC81" s="154"/>
    </row>
    <row r="82" spans="1:30" ht="31.5" hidden="1" customHeight="1" x14ac:dyDescent="0.25">
      <c r="A82" s="135">
        <v>74</v>
      </c>
      <c r="B82" s="161" t="s">
        <v>690</v>
      </c>
      <c r="C82" s="161" t="s">
        <v>689</v>
      </c>
      <c r="D82" s="140"/>
      <c r="E82" s="141"/>
      <c r="F82" s="141">
        <v>54.22</v>
      </c>
      <c r="G82" s="139"/>
      <c r="H82" s="139"/>
      <c r="I82" s="139">
        <v>25</v>
      </c>
      <c r="J82" s="142"/>
      <c r="K82" s="142"/>
      <c r="L82" s="142">
        <f>I82/F82</f>
        <v>0.46108447067502767</v>
      </c>
      <c r="M82" s="144">
        <f t="shared" si="20"/>
        <v>0</v>
      </c>
      <c r="N82" s="219">
        <f t="shared" si="21"/>
        <v>0</v>
      </c>
      <c r="O82" s="146">
        <f t="shared" si="22"/>
        <v>0</v>
      </c>
      <c r="P82" s="145">
        <f t="shared" si="23"/>
        <v>0</v>
      </c>
      <c r="Q82" s="146">
        <f t="shared" si="24"/>
        <v>0</v>
      </c>
      <c r="R82" s="145">
        <v>25</v>
      </c>
      <c r="S82" s="145">
        <f t="shared" si="25"/>
        <v>0</v>
      </c>
      <c r="T82" s="145">
        <f t="shared" si="26"/>
        <v>0</v>
      </c>
      <c r="U82" s="146">
        <f t="shared" si="27"/>
        <v>0</v>
      </c>
      <c r="V82" s="145">
        <v>50</v>
      </c>
      <c r="W82" s="179"/>
      <c r="X82" s="179"/>
      <c r="Y82" s="179"/>
      <c r="Z82" s="145">
        <v>0</v>
      </c>
      <c r="AA82" s="145"/>
      <c r="AB82" s="214"/>
      <c r="AC82" s="154"/>
    </row>
    <row r="83" spans="1:30" ht="15.75" hidden="1" customHeight="1" x14ac:dyDescent="0.25">
      <c r="A83" s="135">
        <v>75</v>
      </c>
      <c r="B83" s="161" t="s">
        <v>444</v>
      </c>
      <c r="C83" s="161" t="s">
        <v>689</v>
      </c>
      <c r="D83" s="140"/>
      <c r="E83" s="141"/>
      <c r="F83" s="141"/>
      <c r="G83" s="139"/>
      <c r="H83" s="139"/>
      <c r="I83" s="139"/>
      <c r="J83" s="142"/>
      <c r="K83" s="142"/>
      <c r="L83" s="142"/>
      <c r="M83" s="144">
        <f t="shared" si="20"/>
        <v>0</v>
      </c>
      <c r="N83" s="145">
        <f t="shared" si="21"/>
        <v>0</v>
      </c>
      <c r="O83" s="146">
        <f t="shared" si="22"/>
        <v>0</v>
      </c>
      <c r="P83" s="145">
        <f t="shared" si="23"/>
        <v>0</v>
      </c>
      <c r="Q83" s="146">
        <f t="shared" si="24"/>
        <v>0</v>
      </c>
      <c r="R83" s="145">
        <f t="shared" si="28"/>
        <v>0</v>
      </c>
      <c r="S83" s="145">
        <f t="shared" si="25"/>
        <v>0</v>
      </c>
      <c r="T83" s="145">
        <f t="shared" si="26"/>
        <v>0</v>
      </c>
      <c r="U83" s="146">
        <f t="shared" si="27"/>
        <v>0</v>
      </c>
      <c r="V83" s="145">
        <f t="shared" si="29"/>
        <v>0</v>
      </c>
      <c r="W83" s="151"/>
      <c r="X83" s="151"/>
      <c r="Y83" s="151"/>
      <c r="AC83" s="154"/>
    </row>
    <row r="84" spans="1:30" ht="15.75" hidden="1" customHeight="1" x14ac:dyDescent="0.25">
      <c r="A84" s="135">
        <v>76</v>
      </c>
      <c r="B84" s="161" t="s">
        <v>850</v>
      </c>
      <c r="C84" s="161" t="s">
        <v>51</v>
      </c>
      <c r="D84" s="140"/>
      <c r="E84" s="141"/>
      <c r="F84" s="141"/>
      <c r="G84" s="139"/>
      <c r="H84" s="139"/>
      <c r="I84" s="139"/>
      <c r="J84" s="142"/>
      <c r="K84" s="142"/>
      <c r="L84" s="142"/>
      <c r="M84" s="144">
        <f t="shared" si="20"/>
        <v>0</v>
      </c>
      <c r="N84" s="145">
        <f t="shared" si="21"/>
        <v>0</v>
      </c>
      <c r="O84" s="146">
        <f t="shared" si="22"/>
        <v>0</v>
      </c>
      <c r="P84" s="145">
        <f t="shared" si="23"/>
        <v>0</v>
      </c>
      <c r="Q84" s="146">
        <f t="shared" si="24"/>
        <v>0</v>
      </c>
      <c r="R84" s="145">
        <f t="shared" si="28"/>
        <v>0</v>
      </c>
      <c r="S84" s="145">
        <f t="shared" si="25"/>
        <v>0</v>
      </c>
      <c r="T84" s="145">
        <f t="shared" si="26"/>
        <v>0</v>
      </c>
      <c r="U84" s="146">
        <f t="shared" si="27"/>
        <v>0</v>
      </c>
      <c r="V84" s="145">
        <f t="shared" si="29"/>
        <v>0</v>
      </c>
      <c r="W84" s="151"/>
      <c r="X84" s="151"/>
      <c r="Y84" s="151"/>
      <c r="AC84" s="154"/>
    </row>
    <row r="85" spans="1:30" ht="15.75" hidden="1" customHeight="1" x14ac:dyDescent="0.25">
      <c r="A85" s="135">
        <v>77</v>
      </c>
      <c r="B85" s="161" t="s">
        <v>851</v>
      </c>
      <c r="C85" s="161" t="s">
        <v>51</v>
      </c>
      <c r="D85" s="140"/>
      <c r="E85" s="141"/>
      <c r="F85" s="141">
        <v>9.94</v>
      </c>
      <c r="G85" s="139"/>
      <c r="H85" s="139"/>
      <c r="I85" s="139">
        <v>0</v>
      </c>
      <c r="J85" s="142"/>
      <c r="K85" s="142"/>
      <c r="L85" s="142"/>
      <c r="M85" s="144">
        <f t="shared" si="20"/>
        <v>0</v>
      </c>
      <c r="N85" s="145">
        <f t="shared" si="21"/>
        <v>0</v>
      </c>
      <c r="O85" s="146">
        <f t="shared" si="22"/>
        <v>0</v>
      </c>
      <c r="P85" s="145">
        <f t="shared" si="23"/>
        <v>0</v>
      </c>
      <c r="Q85" s="146">
        <f t="shared" si="24"/>
        <v>0</v>
      </c>
      <c r="R85" s="145">
        <f t="shared" si="28"/>
        <v>0</v>
      </c>
      <c r="S85" s="145">
        <f t="shared" si="25"/>
        <v>0</v>
      </c>
      <c r="T85" s="145">
        <f t="shared" si="26"/>
        <v>0</v>
      </c>
      <c r="U85" s="146">
        <f t="shared" si="27"/>
        <v>0</v>
      </c>
      <c r="V85" s="145">
        <f t="shared" si="29"/>
        <v>0</v>
      </c>
      <c r="W85" s="151"/>
      <c r="X85" s="151"/>
      <c r="Y85" s="151"/>
      <c r="AC85" s="154"/>
    </row>
    <row r="86" spans="1:30" ht="15.75" hidden="1" customHeight="1" x14ac:dyDescent="0.25">
      <c r="A86" s="135">
        <v>78</v>
      </c>
      <c r="B86" s="161" t="s">
        <v>852</v>
      </c>
      <c r="C86" s="161" t="s">
        <v>51</v>
      </c>
      <c r="D86" s="140"/>
      <c r="E86" s="141"/>
      <c r="F86" s="141">
        <v>11.28</v>
      </c>
      <c r="G86" s="139"/>
      <c r="H86" s="139"/>
      <c r="I86" s="139"/>
      <c r="J86" s="142"/>
      <c r="K86" s="142"/>
      <c r="L86" s="142"/>
      <c r="M86" s="144">
        <f t="shared" si="20"/>
        <v>0</v>
      </c>
      <c r="N86" s="145">
        <f t="shared" si="21"/>
        <v>0</v>
      </c>
      <c r="O86" s="146">
        <f t="shared" si="22"/>
        <v>0</v>
      </c>
      <c r="P86" s="145">
        <f t="shared" si="23"/>
        <v>0</v>
      </c>
      <c r="Q86" s="146">
        <f t="shared" si="24"/>
        <v>0</v>
      </c>
      <c r="R86" s="145">
        <f t="shared" si="28"/>
        <v>0</v>
      </c>
      <c r="S86" s="145">
        <f t="shared" si="25"/>
        <v>0</v>
      </c>
      <c r="T86" s="145">
        <f t="shared" si="26"/>
        <v>0</v>
      </c>
      <c r="U86" s="146">
        <f t="shared" si="27"/>
        <v>0</v>
      </c>
      <c r="V86" s="145">
        <f t="shared" si="29"/>
        <v>0</v>
      </c>
      <c r="W86" s="151"/>
      <c r="X86" s="151"/>
      <c r="Y86" s="151"/>
      <c r="AC86" s="154"/>
    </row>
    <row r="87" spans="1:30" ht="47.25" hidden="1" customHeight="1" x14ac:dyDescent="0.25">
      <c r="A87" s="135">
        <v>79</v>
      </c>
      <c r="B87" s="294" t="s">
        <v>52</v>
      </c>
      <c r="C87" s="294" t="s">
        <v>51</v>
      </c>
      <c r="D87" s="140"/>
      <c r="E87" s="141"/>
      <c r="F87" s="141">
        <v>99.68</v>
      </c>
      <c r="G87" s="139"/>
      <c r="H87" s="139"/>
      <c r="I87" s="139">
        <v>182</v>
      </c>
      <c r="J87" s="142"/>
      <c r="K87" s="142"/>
      <c r="L87" s="142">
        <f>I87/F87</f>
        <v>1.8258426966292134</v>
      </c>
      <c r="M87" s="144">
        <v>0</v>
      </c>
      <c r="N87" s="219">
        <f t="shared" si="21"/>
        <v>0</v>
      </c>
      <c r="O87" s="146">
        <f t="shared" si="22"/>
        <v>0</v>
      </c>
      <c r="P87" s="219">
        <f t="shared" si="23"/>
        <v>0</v>
      </c>
      <c r="Q87" s="146">
        <f t="shared" si="24"/>
        <v>0</v>
      </c>
      <c r="R87" s="145">
        <v>25</v>
      </c>
      <c r="S87" s="145">
        <f t="shared" si="25"/>
        <v>0</v>
      </c>
      <c r="T87" s="219">
        <f t="shared" si="26"/>
        <v>0</v>
      </c>
      <c r="U87" s="146">
        <f t="shared" si="27"/>
        <v>0</v>
      </c>
      <c r="V87" s="145">
        <v>50</v>
      </c>
      <c r="W87" s="252"/>
      <c r="X87" s="179"/>
      <c r="Y87" s="179"/>
      <c r="Z87" s="145">
        <v>0</v>
      </c>
      <c r="AA87" s="145"/>
      <c r="AB87" s="214"/>
      <c r="AC87" s="154"/>
    </row>
    <row r="88" spans="1:30" ht="15.75" hidden="1" customHeight="1" x14ac:dyDescent="0.25">
      <c r="A88" s="135">
        <v>80</v>
      </c>
      <c r="B88" s="161" t="s">
        <v>2</v>
      </c>
      <c r="C88" s="161" t="s">
        <v>51</v>
      </c>
      <c r="D88" s="140"/>
      <c r="E88" s="141"/>
      <c r="F88" s="141">
        <v>0</v>
      </c>
      <c r="G88" s="139"/>
      <c r="H88" s="139"/>
      <c r="I88" s="139">
        <v>0</v>
      </c>
      <c r="J88" s="142"/>
      <c r="K88" s="142"/>
      <c r="L88" s="142"/>
      <c r="M88" s="144">
        <f t="shared" si="20"/>
        <v>0</v>
      </c>
      <c r="N88" s="145">
        <f t="shared" si="21"/>
        <v>0</v>
      </c>
      <c r="O88" s="146">
        <f t="shared" si="22"/>
        <v>0</v>
      </c>
      <c r="P88" s="145">
        <f t="shared" si="23"/>
        <v>0</v>
      </c>
      <c r="Q88" s="146">
        <f t="shared" si="24"/>
        <v>0</v>
      </c>
      <c r="R88" s="145">
        <f t="shared" si="28"/>
        <v>0</v>
      </c>
      <c r="S88" s="145">
        <f t="shared" si="25"/>
        <v>0</v>
      </c>
      <c r="T88" s="145">
        <f t="shared" si="26"/>
        <v>0</v>
      </c>
      <c r="U88" s="146">
        <f t="shared" si="27"/>
        <v>0</v>
      </c>
      <c r="V88" s="145">
        <f t="shared" si="29"/>
        <v>0</v>
      </c>
      <c r="W88" s="151"/>
      <c r="X88" s="151"/>
      <c r="Y88" s="151"/>
      <c r="AC88" s="154"/>
    </row>
    <row r="89" spans="1:30" ht="31.5" hidden="1" customHeight="1" x14ac:dyDescent="0.25">
      <c r="A89" s="135">
        <v>81</v>
      </c>
      <c r="B89" s="161" t="s">
        <v>209</v>
      </c>
      <c r="C89" s="161" t="s">
        <v>51</v>
      </c>
      <c r="D89" s="140"/>
      <c r="E89" s="141"/>
      <c r="F89" s="141">
        <v>0</v>
      </c>
      <c r="G89" s="139"/>
      <c r="H89" s="139"/>
      <c r="I89" s="139">
        <v>0</v>
      </c>
      <c r="J89" s="142"/>
      <c r="K89" s="142"/>
      <c r="L89" s="142"/>
      <c r="M89" s="144">
        <f t="shared" si="20"/>
        <v>0</v>
      </c>
      <c r="N89" s="145">
        <f t="shared" si="21"/>
        <v>0</v>
      </c>
      <c r="O89" s="146">
        <f t="shared" si="22"/>
        <v>0</v>
      </c>
      <c r="P89" s="145">
        <f t="shared" si="23"/>
        <v>0</v>
      </c>
      <c r="Q89" s="146">
        <f t="shared" si="24"/>
        <v>0</v>
      </c>
      <c r="R89" s="145">
        <f t="shared" si="28"/>
        <v>0</v>
      </c>
      <c r="S89" s="145">
        <f t="shared" si="25"/>
        <v>0</v>
      </c>
      <c r="T89" s="145">
        <f t="shared" si="26"/>
        <v>0</v>
      </c>
      <c r="U89" s="146">
        <f t="shared" si="27"/>
        <v>0</v>
      </c>
      <c r="V89" s="145">
        <f t="shared" si="29"/>
        <v>0</v>
      </c>
      <c r="W89" s="151"/>
      <c r="X89" s="151"/>
      <c r="Y89" s="151"/>
      <c r="AC89" s="154"/>
    </row>
    <row r="90" spans="1:30" ht="31.5" hidden="1" customHeight="1" x14ac:dyDescent="0.25">
      <c r="A90" s="135">
        <v>82</v>
      </c>
      <c r="B90" s="294" t="s">
        <v>93</v>
      </c>
      <c r="C90" s="294" t="s">
        <v>51</v>
      </c>
      <c r="D90" s="140"/>
      <c r="E90" s="141"/>
      <c r="F90" s="141">
        <v>31.84</v>
      </c>
      <c r="G90" s="139"/>
      <c r="H90" s="139"/>
      <c r="I90" s="139">
        <v>111</v>
      </c>
      <c r="J90" s="142"/>
      <c r="K90" s="142"/>
      <c r="L90" s="142">
        <f>I90/F90</f>
        <v>3.4861809045226129</v>
      </c>
      <c r="M90" s="144">
        <v>0</v>
      </c>
      <c r="N90" s="219">
        <f t="shared" si="21"/>
        <v>0</v>
      </c>
      <c r="O90" s="146">
        <f t="shared" si="22"/>
        <v>0</v>
      </c>
      <c r="P90" s="219">
        <f t="shared" si="23"/>
        <v>0</v>
      </c>
      <c r="Q90" s="146">
        <f t="shared" si="24"/>
        <v>0</v>
      </c>
      <c r="R90" s="145">
        <v>25</v>
      </c>
      <c r="S90" s="145">
        <f t="shared" si="25"/>
        <v>0</v>
      </c>
      <c r="T90" s="219">
        <f t="shared" si="26"/>
        <v>0</v>
      </c>
      <c r="U90" s="146">
        <f t="shared" si="27"/>
        <v>0</v>
      </c>
      <c r="V90" s="145">
        <v>50</v>
      </c>
      <c r="W90" s="252"/>
      <c r="X90" s="179"/>
      <c r="Y90" s="179"/>
      <c r="Z90" s="145">
        <v>0</v>
      </c>
      <c r="AA90" s="145"/>
      <c r="AB90" s="214"/>
      <c r="AC90" s="154"/>
    </row>
    <row r="91" spans="1:30" ht="31.5" hidden="1" customHeight="1" x14ac:dyDescent="0.25">
      <c r="A91" s="135">
        <v>83</v>
      </c>
      <c r="B91" s="161" t="s">
        <v>691</v>
      </c>
      <c r="C91" s="161" t="s">
        <v>51</v>
      </c>
      <c r="D91" s="140"/>
      <c r="E91" s="141"/>
      <c r="F91" s="141">
        <v>0</v>
      </c>
      <c r="G91" s="139"/>
      <c r="H91" s="139"/>
      <c r="I91" s="139">
        <v>0</v>
      </c>
      <c r="J91" s="142"/>
      <c r="K91" s="142"/>
      <c r="L91" s="142"/>
      <c r="M91" s="144">
        <f t="shared" si="20"/>
        <v>0</v>
      </c>
      <c r="N91" s="145">
        <f t="shared" si="21"/>
        <v>0</v>
      </c>
      <c r="O91" s="146">
        <f t="shared" si="22"/>
        <v>0</v>
      </c>
      <c r="P91" s="145">
        <f t="shared" si="23"/>
        <v>0</v>
      </c>
      <c r="Q91" s="146">
        <f t="shared" si="24"/>
        <v>0</v>
      </c>
      <c r="R91" s="145">
        <f t="shared" si="28"/>
        <v>0</v>
      </c>
      <c r="S91" s="145">
        <f t="shared" si="25"/>
        <v>0</v>
      </c>
      <c r="T91" s="145">
        <f t="shared" si="26"/>
        <v>0</v>
      </c>
      <c r="U91" s="146">
        <f t="shared" si="27"/>
        <v>0</v>
      </c>
      <c r="V91" s="145">
        <f t="shared" si="29"/>
        <v>0</v>
      </c>
      <c r="W91" s="151"/>
      <c r="X91" s="151"/>
      <c r="Y91" s="151"/>
      <c r="AC91" s="154"/>
    </row>
    <row r="92" spans="1:30" ht="35.25" customHeight="1" x14ac:dyDescent="0.25">
      <c r="A92" s="135">
        <v>84</v>
      </c>
      <c r="B92" s="161" t="s">
        <v>853</v>
      </c>
      <c r="C92" s="161" t="s">
        <v>51</v>
      </c>
      <c r="D92" s="140"/>
      <c r="E92" s="141"/>
      <c r="F92" s="141">
        <v>50.54</v>
      </c>
      <c r="G92" s="257"/>
      <c r="H92" s="257"/>
      <c r="I92" s="257">
        <v>138</v>
      </c>
      <c r="J92" s="255"/>
      <c r="K92" s="255"/>
      <c r="L92" s="255">
        <f>I92/F92</f>
        <v>2.730510486743174</v>
      </c>
      <c r="M92" s="200">
        <v>5.0999999999999996</v>
      </c>
      <c r="N92" s="219">
        <f t="shared" si="21"/>
        <v>7</v>
      </c>
      <c r="O92" s="146">
        <f t="shared" si="22"/>
        <v>7.0379999999999994</v>
      </c>
      <c r="P92" s="203">
        <f t="shared" si="23"/>
        <v>1</v>
      </c>
      <c r="Q92" s="146">
        <f t="shared" si="24"/>
        <v>1.75</v>
      </c>
      <c r="R92" s="145">
        <v>25</v>
      </c>
      <c r="S92" s="203">
        <f t="shared" si="25"/>
        <v>5</v>
      </c>
      <c r="T92" s="203">
        <v>1</v>
      </c>
      <c r="U92" s="146">
        <f t="shared" si="27"/>
        <v>3.5</v>
      </c>
      <c r="V92" s="145">
        <v>50</v>
      </c>
      <c r="W92" s="252">
        <v>7</v>
      </c>
      <c r="X92" s="179">
        <v>1</v>
      </c>
      <c r="Y92" s="179">
        <v>1</v>
      </c>
      <c r="Z92" s="145">
        <v>0</v>
      </c>
      <c r="AA92" s="145">
        <v>0</v>
      </c>
      <c r="AB92" s="145"/>
      <c r="AD92" s="154">
        <v>4</v>
      </c>
    </row>
    <row r="93" spans="1:30" ht="45.75" hidden="1" customHeight="1" x14ac:dyDescent="0.25">
      <c r="A93" s="135">
        <v>85</v>
      </c>
      <c r="B93" s="294" t="s">
        <v>86</v>
      </c>
      <c r="C93" s="294" t="s">
        <v>51</v>
      </c>
      <c r="D93" s="140"/>
      <c r="E93" s="141"/>
      <c r="F93" s="141">
        <v>252.31</v>
      </c>
      <c r="G93" s="139"/>
      <c r="H93" s="139"/>
      <c r="I93" s="139">
        <v>507</v>
      </c>
      <c r="J93" s="142"/>
      <c r="K93" s="142"/>
      <c r="L93" s="142">
        <f>I93/F93</f>
        <v>2.0094328405532877</v>
      </c>
      <c r="M93" s="144">
        <v>0</v>
      </c>
      <c r="N93" s="219">
        <f t="shared" si="21"/>
        <v>0</v>
      </c>
      <c r="O93" s="146">
        <f t="shared" si="22"/>
        <v>0</v>
      </c>
      <c r="P93" s="219">
        <f t="shared" si="23"/>
        <v>0</v>
      </c>
      <c r="Q93" s="146">
        <f t="shared" si="24"/>
        <v>0</v>
      </c>
      <c r="R93" s="145">
        <v>25</v>
      </c>
      <c r="S93" s="145">
        <f t="shared" si="25"/>
        <v>0</v>
      </c>
      <c r="T93" s="219">
        <f t="shared" si="26"/>
        <v>0</v>
      </c>
      <c r="U93" s="146">
        <f t="shared" si="27"/>
        <v>0</v>
      </c>
      <c r="V93" s="145">
        <v>50</v>
      </c>
      <c r="W93" s="252">
        <v>0</v>
      </c>
      <c r="X93" s="179"/>
      <c r="Y93" s="179"/>
      <c r="Z93" s="145">
        <v>0</v>
      </c>
      <c r="AA93" s="145"/>
      <c r="AB93" s="214"/>
      <c r="AC93" s="154"/>
    </row>
    <row r="94" spans="1:30" ht="12" hidden="1" customHeight="1" x14ac:dyDescent="0.25">
      <c r="A94" s="135">
        <v>86</v>
      </c>
      <c r="B94" s="161" t="s">
        <v>444</v>
      </c>
      <c r="C94" s="161" t="s">
        <v>51</v>
      </c>
      <c r="D94" s="140"/>
      <c r="E94" s="141"/>
      <c r="F94" s="141"/>
      <c r="G94" s="139"/>
      <c r="H94" s="139"/>
      <c r="I94" s="139"/>
      <c r="J94" s="142"/>
      <c r="K94" s="142"/>
      <c r="L94" s="142"/>
      <c r="M94" s="144">
        <f t="shared" si="20"/>
        <v>0</v>
      </c>
      <c r="N94" s="145">
        <f t="shared" si="21"/>
        <v>0</v>
      </c>
      <c r="O94" s="146">
        <f t="shared" si="22"/>
        <v>0</v>
      </c>
      <c r="P94" s="145">
        <f t="shared" si="23"/>
        <v>0</v>
      </c>
      <c r="Q94" s="146">
        <f t="shared" si="24"/>
        <v>0</v>
      </c>
      <c r="R94" s="145">
        <f t="shared" si="28"/>
        <v>0</v>
      </c>
      <c r="S94" s="145">
        <f t="shared" si="25"/>
        <v>0</v>
      </c>
      <c r="T94" s="145">
        <f t="shared" si="26"/>
        <v>0</v>
      </c>
      <c r="U94" s="146">
        <f t="shared" si="27"/>
        <v>0</v>
      </c>
      <c r="V94" s="145">
        <f t="shared" si="29"/>
        <v>0</v>
      </c>
      <c r="W94" s="151"/>
      <c r="X94" s="151"/>
      <c r="Y94" s="151"/>
      <c r="AC94" s="154"/>
    </row>
    <row r="95" spans="1:30" ht="31.5" hidden="1" customHeight="1" x14ac:dyDescent="0.25">
      <c r="A95" s="135">
        <v>87</v>
      </c>
      <c r="B95" s="294" t="s">
        <v>54</v>
      </c>
      <c r="C95" s="294" t="s">
        <v>53</v>
      </c>
      <c r="D95" s="140"/>
      <c r="E95" s="141"/>
      <c r="F95" s="141">
        <v>193.8</v>
      </c>
      <c r="G95" s="139"/>
      <c r="H95" s="139"/>
      <c r="I95" s="139">
        <v>515</v>
      </c>
      <c r="J95" s="142"/>
      <c r="K95" s="142"/>
      <c r="L95" s="142">
        <f>I95/F95</f>
        <v>2.657378740970072</v>
      </c>
      <c r="M95" s="144">
        <v>0</v>
      </c>
      <c r="N95" s="219">
        <f t="shared" si="21"/>
        <v>0</v>
      </c>
      <c r="O95" s="146">
        <f t="shared" si="22"/>
        <v>0</v>
      </c>
      <c r="P95" s="219">
        <f t="shared" si="23"/>
        <v>0</v>
      </c>
      <c r="Q95" s="146">
        <f t="shared" si="24"/>
        <v>0</v>
      </c>
      <c r="R95" s="145">
        <v>25</v>
      </c>
      <c r="S95" s="145">
        <f t="shared" si="25"/>
        <v>0</v>
      </c>
      <c r="T95" s="219">
        <f t="shared" si="26"/>
        <v>0</v>
      </c>
      <c r="U95" s="146">
        <f t="shared" si="27"/>
        <v>0</v>
      </c>
      <c r="V95" s="145">
        <v>50</v>
      </c>
      <c r="W95" s="252">
        <v>0</v>
      </c>
      <c r="X95" s="179"/>
      <c r="Y95" s="179"/>
      <c r="Z95" s="145">
        <v>0</v>
      </c>
      <c r="AA95" s="145"/>
      <c r="AB95" s="214"/>
      <c r="AC95" s="154"/>
    </row>
    <row r="96" spans="1:30" ht="15.75" hidden="1" customHeight="1" x14ac:dyDescent="0.25">
      <c r="A96" s="135">
        <v>88</v>
      </c>
      <c r="B96" s="294" t="s">
        <v>2</v>
      </c>
      <c r="C96" s="294" t="s">
        <v>53</v>
      </c>
      <c r="D96" s="140"/>
      <c r="E96" s="141"/>
      <c r="F96" s="141">
        <v>65.55</v>
      </c>
      <c r="G96" s="139"/>
      <c r="H96" s="139"/>
      <c r="I96" s="139">
        <v>143</v>
      </c>
      <c r="J96" s="142"/>
      <c r="K96" s="142"/>
      <c r="L96" s="142">
        <f>I96/F96</f>
        <v>2.181540808543097</v>
      </c>
      <c r="M96" s="200">
        <v>0</v>
      </c>
      <c r="N96" s="219">
        <f t="shared" si="21"/>
        <v>0</v>
      </c>
      <c r="O96" s="146">
        <f t="shared" si="22"/>
        <v>0</v>
      </c>
      <c r="P96" s="219">
        <f t="shared" si="23"/>
        <v>0</v>
      </c>
      <c r="Q96" s="146">
        <f t="shared" si="24"/>
        <v>0</v>
      </c>
      <c r="R96" s="145">
        <v>25</v>
      </c>
      <c r="S96" s="145">
        <f t="shared" si="25"/>
        <v>0</v>
      </c>
      <c r="T96" s="219">
        <f t="shared" si="26"/>
        <v>0</v>
      </c>
      <c r="U96" s="146">
        <f t="shared" si="27"/>
        <v>0</v>
      </c>
      <c r="V96" s="145">
        <v>50</v>
      </c>
      <c r="W96" s="252"/>
      <c r="X96" s="179"/>
      <c r="Y96" s="179"/>
      <c r="Z96" s="145">
        <v>0</v>
      </c>
      <c r="AA96" s="145"/>
      <c r="AB96" s="214"/>
      <c r="AC96" s="154"/>
    </row>
    <row r="97" spans="1:30" ht="15.75" hidden="1" customHeight="1" x14ac:dyDescent="0.25">
      <c r="A97" s="135">
        <v>89</v>
      </c>
      <c r="B97" s="161" t="s">
        <v>444</v>
      </c>
      <c r="C97" s="161" t="s">
        <v>53</v>
      </c>
      <c r="D97" s="140"/>
      <c r="E97" s="141"/>
      <c r="F97" s="141"/>
      <c r="G97" s="139"/>
      <c r="H97" s="139"/>
      <c r="I97" s="139"/>
      <c r="J97" s="142"/>
      <c r="K97" s="142"/>
      <c r="L97" s="142"/>
      <c r="M97" s="144">
        <f t="shared" si="20"/>
        <v>0</v>
      </c>
      <c r="N97" s="145">
        <f t="shared" si="21"/>
        <v>0</v>
      </c>
      <c r="O97" s="146">
        <f t="shared" si="22"/>
        <v>0</v>
      </c>
      <c r="P97" s="145">
        <f t="shared" si="23"/>
        <v>0</v>
      </c>
      <c r="Q97" s="146">
        <f t="shared" si="24"/>
        <v>0</v>
      </c>
      <c r="R97" s="145">
        <f t="shared" si="28"/>
        <v>0</v>
      </c>
      <c r="S97" s="145">
        <f t="shared" si="25"/>
        <v>0</v>
      </c>
      <c r="T97" s="145">
        <f t="shared" si="26"/>
        <v>0</v>
      </c>
      <c r="U97" s="146">
        <f t="shared" si="27"/>
        <v>0</v>
      </c>
      <c r="V97" s="145">
        <f t="shared" si="29"/>
        <v>0</v>
      </c>
      <c r="W97" s="151"/>
      <c r="X97" s="151"/>
      <c r="Y97" s="151"/>
      <c r="AC97" s="154"/>
    </row>
    <row r="98" spans="1:30" ht="27.75" hidden="1" customHeight="1" x14ac:dyDescent="0.25">
      <c r="A98" s="135">
        <v>90</v>
      </c>
      <c r="B98" s="161" t="s">
        <v>854</v>
      </c>
      <c r="C98" s="161" t="s">
        <v>9</v>
      </c>
      <c r="D98" s="140"/>
      <c r="E98" s="141"/>
      <c r="F98" s="141"/>
      <c r="G98" s="139"/>
      <c r="H98" s="139"/>
      <c r="I98" s="139"/>
      <c r="J98" s="142"/>
      <c r="K98" s="142"/>
      <c r="L98" s="142"/>
      <c r="M98" s="144">
        <f t="shared" si="20"/>
        <v>0</v>
      </c>
      <c r="N98" s="145">
        <f t="shared" si="21"/>
        <v>0</v>
      </c>
      <c r="O98" s="146">
        <f t="shared" si="22"/>
        <v>0</v>
      </c>
      <c r="P98" s="145">
        <f t="shared" si="23"/>
        <v>0</v>
      </c>
      <c r="Q98" s="146">
        <f t="shared" si="24"/>
        <v>0</v>
      </c>
      <c r="R98" s="145">
        <f t="shared" si="28"/>
        <v>0</v>
      </c>
      <c r="S98" s="145">
        <f t="shared" si="25"/>
        <v>0</v>
      </c>
      <c r="T98" s="145">
        <f t="shared" si="26"/>
        <v>0</v>
      </c>
      <c r="U98" s="146">
        <f t="shared" si="27"/>
        <v>0</v>
      </c>
      <c r="V98" s="145">
        <f t="shared" si="29"/>
        <v>0</v>
      </c>
      <c r="W98" s="151"/>
      <c r="X98" s="151"/>
      <c r="Y98" s="151"/>
      <c r="AC98" s="154"/>
    </row>
    <row r="99" spans="1:30" ht="31.5" x14ac:dyDescent="0.25">
      <c r="A99" s="135">
        <v>91</v>
      </c>
      <c r="B99" s="161" t="s">
        <v>668</v>
      </c>
      <c r="C99" s="161" t="s">
        <v>970</v>
      </c>
      <c r="D99" s="140"/>
      <c r="E99" s="141"/>
      <c r="F99" s="262">
        <v>221</v>
      </c>
      <c r="G99" s="257">
        <v>624</v>
      </c>
      <c r="H99" s="257">
        <v>977</v>
      </c>
      <c r="I99" s="257">
        <v>1298</v>
      </c>
      <c r="J99" s="255">
        <v>3.1</v>
      </c>
      <c r="K99" s="255">
        <v>4.8499999999999996</v>
      </c>
      <c r="L99" s="255">
        <f>I99/F99</f>
        <v>5.873303167420814</v>
      </c>
      <c r="M99" s="200">
        <v>7</v>
      </c>
      <c r="N99" s="219">
        <f t="shared" si="21"/>
        <v>90</v>
      </c>
      <c r="O99" s="146">
        <f t="shared" si="22"/>
        <v>90.86</v>
      </c>
      <c r="P99" s="203">
        <f t="shared" si="23"/>
        <v>7</v>
      </c>
      <c r="Q99" s="146">
        <f t="shared" si="24"/>
        <v>7.2</v>
      </c>
      <c r="R99" s="145">
        <v>8</v>
      </c>
      <c r="S99" s="203">
        <f t="shared" si="25"/>
        <v>38</v>
      </c>
      <c r="T99" s="203">
        <f t="shared" si="26"/>
        <v>45</v>
      </c>
      <c r="U99" s="146">
        <f t="shared" si="27"/>
        <v>45</v>
      </c>
      <c r="V99" s="145">
        <v>50</v>
      </c>
      <c r="W99" s="252">
        <v>90</v>
      </c>
      <c r="X99" s="179">
        <v>7</v>
      </c>
      <c r="Y99" s="179">
        <v>45</v>
      </c>
      <c r="Z99" s="145">
        <v>58</v>
      </c>
      <c r="AA99" s="145">
        <v>45</v>
      </c>
      <c r="AB99" s="145">
        <f t="shared" ref="AB99:AB101" si="31">AA99*100/Z99</f>
        <v>77.58620689655173</v>
      </c>
      <c r="AC99" s="430"/>
      <c r="AD99" s="154">
        <v>4</v>
      </c>
    </row>
    <row r="100" spans="1:30" ht="31.5" x14ac:dyDescent="0.25">
      <c r="A100" s="135">
        <v>92</v>
      </c>
      <c r="B100" s="263" t="s">
        <v>10</v>
      </c>
      <c r="C100" s="161" t="s">
        <v>9</v>
      </c>
      <c r="D100" s="140"/>
      <c r="E100" s="141"/>
      <c r="F100" s="141">
        <v>164.4</v>
      </c>
      <c r="G100" s="257">
        <v>651</v>
      </c>
      <c r="H100" s="257">
        <v>698</v>
      </c>
      <c r="I100" s="257">
        <v>868</v>
      </c>
      <c r="J100" s="255">
        <v>3.96</v>
      </c>
      <c r="K100" s="255">
        <v>4.25</v>
      </c>
      <c r="L100" s="255">
        <f>I100/F100</f>
        <v>5.2798053527980535</v>
      </c>
      <c r="M100" s="200">
        <v>4.7</v>
      </c>
      <c r="N100" s="219">
        <f t="shared" si="21"/>
        <v>40</v>
      </c>
      <c r="O100" s="146">
        <f t="shared" si="22"/>
        <v>40.796000000000006</v>
      </c>
      <c r="P100" s="203">
        <f t="shared" si="23"/>
        <v>0</v>
      </c>
      <c r="Q100" s="146">
        <f t="shared" si="24"/>
        <v>0</v>
      </c>
      <c r="R100" s="145">
        <v>0</v>
      </c>
      <c r="S100" s="203">
        <f t="shared" si="25"/>
        <v>25</v>
      </c>
      <c r="T100" s="203">
        <f t="shared" si="26"/>
        <v>15</v>
      </c>
      <c r="U100" s="146">
        <f t="shared" si="27"/>
        <v>15.2</v>
      </c>
      <c r="V100" s="145">
        <v>38</v>
      </c>
      <c r="W100" s="252">
        <v>40</v>
      </c>
      <c r="X100" s="179">
        <v>0</v>
      </c>
      <c r="Y100" s="179">
        <v>15</v>
      </c>
      <c r="Z100" s="145">
        <v>30</v>
      </c>
      <c r="AA100" s="145">
        <v>20</v>
      </c>
      <c r="AB100" s="145">
        <f t="shared" si="31"/>
        <v>66.666666666666671</v>
      </c>
      <c r="AC100" s="430"/>
      <c r="AD100" s="154">
        <v>4</v>
      </c>
    </row>
    <row r="101" spans="1:30" x14ac:dyDescent="0.25">
      <c r="A101" s="135">
        <v>93</v>
      </c>
      <c r="B101" s="161" t="s">
        <v>2</v>
      </c>
      <c r="C101" s="161" t="s">
        <v>9</v>
      </c>
      <c r="D101" s="140"/>
      <c r="E101" s="141"/>
      <c r="F101" s="141">
        <v>69.3</v>
      </c>
      <c r="G101" s="257">
        <v>158</v>
      </c>
      <c r="H101" s="257">
        <v>94</v>
      </c>
      <c r="I101" s="257">
        <v>77</v>
      </c>
      <c r="J101" s="255">
        <v>2.2799999999999998</v>
      </c>
      <c r="K101" s="255">
        <v>1.36</v>
      </c>
      <c r="L101" s="255">
        <f>I101/F101</f>
        <v>1.1111111111111112</v>
      </c>
      <c r="M101" s="200">
        <f t="shared" si="20"/>
        <v>5</v>
      </c>
      <c r="N101" s="219">
        <f t="shared" si="21"/>
        <v>3</v>
      </c>
      <c r="O101" s="146">
        <f t="shared" si="22"/>
        <v>3.85</v>
      </c>
      <c r="P101" s="203">
        <f t="shared" si="23"/>
        <v>0</v>
      </c>
      <c r="Q101" s="146">
        <f t="shared" si="24"/>
        <v>0.75</v>
      </c>
      <c r="R101" s="145">
        <v>25</v>
      </c>
      <c r="S101" s="203">
        <f t="shared" si="25"/>
        <v>2</v>
      </c>
      <c r="T101" s="203">
        <f t="shared" si="26"/>
        <v>1</v>
      </c>
      <c r="U101" s="146">
        <f t="shared" si="27"/>
        <v>1.5</v>
      </c>
      <c r="V101" s="145">
        <v>50</v>
      </c>
      <c r="W101" s="252" t="s">
        <v>916</v>
      </c>
      <c r="X101" s="179"/>
      <c r="Y101" s="179"/>
      <c r="Z101" s="145">
        <v>2</v>
      </c>
      <c r="AA101" s="145">
        <v>1</v>
      </c>
      <c r="AB101" s="145">
        <f t="shared" si="31"/>
        <v>50</v>
      </c>
      <c r="AC101" s="430"/>
      <c r="AD101" s="154">
        <v>4</v>
      </c>
    </row>
    <row r="102" spans="1:30" ht="15.75" hidden="1" customHeight="1" x14ac:dyDescent="0.25">
      <c r="A102" s="135">
        <v>94</v>
      </c>
      <c r="B102" s="161" t="s">
        <v>444</v>
      </c>
      <c r="C102" s="161" t="s">
        <v>9</v>
      </c>
      <c r="D102" s="140"/>
      <c r="E102" s="141"/>
      <c r="F102" s="141"/>
      <c r="G102" s="139"/>
      <c r="H102" s="139"/>
      <c r="I102" s="139"/>
      <c r="J102" s="142"/>
      <c r="K102" s="142"/>
      <c r="L102" s="142"/>
      <c r="M102" s="144">
        <f t="shared" si="20"/>
        <v>0</v>
      </c>
      <c r="N102" s="145">
        <f t="shared" si="21"/>
        <v>0</v>
      </c>
      <c r="O102" s="146">
        <f t="shared" si="22"/>
        <v>0</v>
      </c>
      <c r="P102" s="145">
        <f t="shared" si="23"/>
        <v>0</v>
      </c>
      <c r="Q102" s="146">
        <f t="shared" si="24"/>
        <v>0</v>
      </c>
      <c r="R102" s="145">
        <f t="shared" si="28"/>
        <v>0</v>
      </c>
      <c r="S102" s="145">
        <f t="shared" si="25"/>
        <v>0</v>
      </c>
      <c r="T102" s="145">
        <f t="shared" si="26"/>
        <v>0</v>
      </c>
      <c r="U102" s="146">
        <f t="shared" si="27"/>
        <v>0</v>
      </c>
      <c r="V102" s="145">
        <f t="shared" si="29"/>
        <v>0</v>
      </c>
      <c r="W102" s="151"/>
      <c r="X102" s="151"/>
      <c r="Y102" s="151"/>
      <c r="AC102" s="154"/>
    </row>
    <row r="103" spans="1:30" ht="15.75" hidden="1" customHeight="1" x14ac:dyDescent="0.25">
      <c r="A103" s="135">
        <v>95</v>
      </c>
      <c r="B103" s="161" t="s">
        <v>855</v>
      </c>
      <c r="C103" s="161" t="s">
        <v>55</v>
      </c>
      <c r="D103" s="140"/>
      <c r="E103" s="141"/>
      <c r="F103" s="141">
        <v>28.08</v>
      </c>
      <c r="G103" s="139"/>
      <c r="H103" s="139"/>
      <c r="I103" s="139">
        <v>0</v>
      </c>
      <c r="J103" s="142"/>
      <c r="K103" s="142"/>
      <c r="L103" s="142"/>
      <c r="M103" s="144">
        <f t="shared" si="20"/>
        <v>0</v>
      </c>
      <c r="N103" s="145">
        <f t="shared" si="21"/>
        <v>0</v>
      </c>
      <c r="O103" s="146">
        <f t="shared" si="22"/>
        <v>0</v>
      </c>
      <c r="P103" s="145">
        <f t="shared" si="23"/>
        <v>0</v>
      </c>
      <c r="Q103" s="146">
        <f t="shared" si="24"/>
        <v>0</v>
      </c>
      <c r="R103" s="145">
        <f t="shared" si="28"/>
        <v>0</v>
      </c>
      <c r="S103" s="145">
        <f t="shared" si="25"/>
        <v>0</v>
      </c>
      <c r="T103" s="145">
        <f t="shared" si="26"/>
        <v>0</v>
      </c>
      <c r="U103" s="146">
        <f t="shared" si="27"/>
        <v>0</v>
      </c>
      <c r="V103" s="145">
        <f t="shared" si="29"/>
        <v>0</v>
      </c>
      <c r="W103" s="151"/>
      <c r="X103" s="151"/>
      <c r="Y103" s="151"/>
      <c r="AC103" s="154"/>
    </row>
    <row r="104" spans="1:30" ht="15.75" hidden="1" customHeight="1" x14ac:dyDescent="0.25">
      <c r="A104" s="135">
        <v>96</v>
      </c>
      <c r="B104" s="161" t="s">
        <v>843</v>
      </c>
      <c r="C104" s="161" t="s">
        <v>55</v>
      </c>
      <c r="D104" s="140"/>
      <c r="E104" s="141"/>
      <c r="F104" s="141">
        <v>185.19</v>
      </c>
      <c r="G104" s="139"/>
      <c r="H104" s="139"/>
      <c r="I104" s="139"/>
      <c r="J104" s="142"/>
      <c r="K104" s="142"/>
      <c r="L104" s="142"/>
      <c r="M104" s="144">
        <f t="shared" si="20"/>
        <v>0</v>
      </c>
      <c r="N104" s="145">
        <f t="shared" si="21"/>
        <v>0</v>
      </c>
      <c r="O104" s="146">
        <f t="shared" si="22"/>
        <v>0</v>
      </c>
      <c r="P104" s="145">
        <f t="shared" si="23"/>
        <v>0</v>
      </c>
      <c r="Q104" s="146">
        <f t="shared" si="24"/>
        <v>0</v>
      </c>
      <c r="R104" s="145">
        <f t="shared" si="28"/>
        <v>0</v>
      </c>
      <c r="S104" s="145">
        <f t="shared" si="25"/>
        <v>0</v>
      </c>
      <c r="T104" s="145">
        <f t="shared" si="26"/>
        <v>0</v>
      </c>
      <c r="U104" s="146">
        <f t="shared" si="27"/>
        <v>0</v>
      </c>
      <c r="V104" s="145">
        <f t="shared" si="29"/>
        <v>0</v>
      </c>
      <c r="W104" s="151"/>
      <c r="X104" s="151"/>
      <c r="Y104" s="151"/>
      <c r="AC104" s="154"/>
    </row>
    <row r="105" spans="1:30" ht="15.75" hidden="1" customHeight="1" x14ac:dyDescent="0.25">
      <c r="A105" s="135">
        <v>97</v>
      </c>
      <c r="B105" s="161" t="s">
        <v>851</v>
      </c>
      <c r="C105" s="161" t="s">
        <v>55</v>
      </c>
      <c r="D105" s="140"/>
      <c r="E105" s="141"/>
      <c r="F105" s="141">
        <v>26.86</v>
      </c>
      <c r="G105" s="139"/>
      <c r="H105" s="139"/>
      <c r="I105" s="139">
        <v>0</v>
      </c>
      <c r="J105" s="142"/>
      <c r="K105" s="142"/>
      <c r="L105" s="142"/>
      <c r="M105" s="144">
        <f t="shared" si="20"/>
        <v>0</v>
      </c>
      <c r="N105" s="145">
        <f t="shared" si="21"/>
        <v>0</v>
      </c>
      <c r="O105" s="146">
        <f t="shared" si="22"/>
        <v>0</v>
      </c>
      <c r="P105" s="145">
        <f t="shared" si="23"/>
        <v>0</v>
      </c>
      <c r="Q105" s="146">
        <f t="shared" si="24"/>
        <v>0</v>
      </c>
      <c r="R105" s="145">
        <f t="shared" si="28"/>
        <v>0</v>
      </c>
      <c r="S105" s="145">
        <f t="shared" si="25"/>
        <v>0</v>
      </c>
      <c r="T105" s="145">
        <f t="shared" si="26"/>
        <v>0</v>
      </c>
      <c r="U105" s="146">
        <f t="shared" si="27"/>
        <v>0</v>
      </c>
      <c r="V105" s="145">
        <f t="shared" si="29"/>
        <v>0</v>
      </c>
      <c r="W105" s="151"/>
      <c r="X105" s="151"/>
      <c r="Y105" s="151"/>
      <c r="AC105" s="154"/>
    </row>
    <row r="106" spans="1:30" ht="63" hidden="1" customHeight="1" x14ac:dyDescent="0.25">
      <c r="A106" s="135">
        <v>98</v>
      </c>
      <c r="B106" s="161" t="s">
        <v>693</v>
      </c>
      <c r="C106" s="161" t="s">
        <v>55</v>
      </c>
      <c r="D106" s="140"/>
      <c r="E106" s="141"/>
      <c r="F106" s="141">
        <v>0</v>
      </c>
      <c r="G106" s="139"/>
      <c r="H106" s="139"/>
      <c r="I106" s="139">
        <v>0</v>
      </c>
      <c r="J106" s="142"/>
      <c r="K106" s="142"/>
      <c r="L106" s="142"/>
      <c r="M106" s="144">
        <f t="shared" si="20"/>
        <v>0</v>
      </c>
      <c r="N106" s="145">
        <f t="shared" si="21"/>
        <v>0</v>
      </c>
      <c r="O106" s="146">
        <f t="shared" si="22"/>
        <v>0</v>
      </c>
      <c r="P106" s="145">
        <f t="shared" si="23"/>
        <v>0</v>
      </c>
      <c r="Q106" s="146">
        <f t="shared" si="24"/>
        <v>0</v>
      </c>
      <c r="R106" s="145">
        <f t="shared" si="28"/>
        <v>0</v>
      </c>
      <c r="S106" s="145">
        <f t="shared" si="25"/>
        <v>0</v>
      </c>
      <c r="T106" s="145">
        <f t="shared" si="26"/>
        <v>0</v>
      </c>
      <c r="U106" s="146">
        <f t="shared" si="27"/>
        <v>0</v>
      </c>
      <c r="V106" s="145">
        <f t="shared" si="29"/>
        <v>0</v>
      </c>
      <c r="W106" s="151"/>
      <c r="X106" s="151"/>
      <c r="Y106" s="151"/>
      <c r="AC106" s="154"/>
    </row>
    <row r="107" spans="1:30" ht="66" customHeight="1" x14ac:dyDescent="0.25">
      <c r="A107" s="135">
        <v>99</v>
      </c>
      <c r="B107" s="294" t="s">
        <v>694</v>
      </c>
      <c r="C107" s="294" t="s">
        <v>55</v>
      </c>
      <c r="D107" s="140"/>
      <c r="E107" s="141"/>
      <c r="F107" s="141">
        <v>163.58000000000001</v>
      </c>
      <c r="G107" s="257"/>
      <c r="H107" s="257">
        <v>556</v>
      </c>
      <c r="I107" s="257">
        <v>865</v>
      </c>
      <c r="J107" s="255"/>
      <c r="K107" s="255">
        <v>3.4</v>
      </c>
      <c r="L107" s="255">
        <f>I107/F107</f>
        <v>5.2879325100868071</v>
      </c>
      <c r="M107" s="200">
        <v>0</v>
      </c>
      <c r="N107" s="219">
        <f t="shared" si="21"/>
        <v>0</v>
      </c>
      <c r="O107" s="146">
        <f t="shared" si="22"/>
        <v>0</v>
      </c>
      <c r="P107" s="203">
        <f t="shared" si="23"/>
        <v>0</v>
      </c>
      <c r="Q107" s="146">
        <f t="shared" si="24"/>
        <v>0</v>
      </c>
      <c r="R107" s="145">
        <v>25</v>
      </c>
      <c r="S107" s="203">
        <f t="shared" si="25"/>
        <v>0</v>
      </c>
      <c r="T107" s="203">
        <f t="shared" si="26"/>
        <v>0</v>
      </c>
      <c r="U107" s="146">
        <f t="shared" si="27"/>
        <v>0</v>
      </c>
      <c r="V107" s="145">
        <v>50</v>
      </c>
      <c r="W107" s="252">
        <v>15</v>
      </c>
      <c r="X107" s="179"/>
      <c r="Y107" s="179"/>
      <c r="Z107" s="145">
        <v>0</v>
      </c>
      <c r="AA107" s="145"/>
      <c r="AB107" s="145" t="e">
        <f>AA107*100/Z107</f>
        <v>#DIV/0!</v>
      </c>
      <c r="AC107" s="486" t="s">
        <v>987</v>
      </c>
    </row>
    <row r="108" spans="1:30" ht="15.75" hidden="1" customHeight="1" x14ac:dyDescent="0.25">
      <c r="A108" s="135">
        <v>100</v>
      </c>
      <c r="B108" s="294" t="s">
        <v>2</v>
      </c>
      <c r="C108" s="294" t="s">
        <v>55</v>
      </c>
      <c r="D108" s="140"/>
      <c r="E108" s="141"/>
      <c r="F108" s="141">
        <v>116.87</v>
      </c>
      <c r="G108" s="139"/>
      <c r="H108" s="139"/>
      <c r="I108" s="139">
        <v>220</v>
      </c>
      <c r="J108" s="142"/>
      <c r="K108" s="142"/>
      <c r="L108" s="142">
        <f>I108/F108</f>
        <v>1.8824334730897578</v>
      </c>
      <c r="M108" s="144">
        <v>0</v>
      </c>
      <c r="N108" s="219">
        <f t="shared" si="21"/>
        <v>0</v>
      </c>
      <c r="O108" s="146">
        <f t="shared" si="22"/>
        <v>0</v>
      </c>
      <c r="P108" s="219">
        <f t="shared" si="23"/>
        <v>0</v>
      </c>
      <c r="Q108" s="146">
        <f t="shared" si="24"/>
        <v>0</v>
      </c>
      <c r="R108" s="145">
        <v>25</v>
      </c>
      <c r="S108" s="145">
        <f t="shared" si="25"/>
        <v>0</v>
      </c>
      <c r="T108" s="219">
        <f t="shared" si="26"/>
        <v>0</v>
      </c>
      <c r="U108" s="146">
        <f t="shared" si="27"/>
        <v>0</v>
      </c>
      <c r="V108" s="145">
        <v>50</v>
      </c>
      <c r="W108" s="252"/>
      <c r="X108" s="179"/>
      <c r="Y108" s="179"/>
      <c r="Z108" s="145">
        <v>0</v>
      </c>
      <c r="AA108" s="145"/>
      <c r="AB108" s="214"/>
      <c r="AC108" s="154"/>
    </row>
    <row r="109" spans="1:30" ht="15.75" hidden="1" customHeight="1" x14ac:dyDescent="0.25">
      <c r="A109" s="135">
        <v>101</v>
      </c>
      <c r="B109" s="294" t="s">
        <v>57</v>
      </c>
      <c r="C109" s="294" t="s">
        <v>55</v>
      </c>
      <c r="D109" s="140"/>
      <c r="E109" s="141"/>
      <c r="F109" s="141">
        <v>50.96</v>
      </c>
      <c r="G109" s="139"/>
      <c r="H109" s="139"/>
      <c r="I109" s="139">
        <v>1546</v>
      </c>
      <c r="J109" s="142"/>
      <c r="K109" s="142"/>
      <c r="L109" s="142">
        <f>I109/F109</f>
        <v>30.337519623233909</v>
      </c>
      <c r="M109" s="144">
        <v>0</v>
      </c>
      <c r="N109" s="219">
        <f t="shared" si="21"/>
        <v>0</v>
      </c>
      <c r="O109" s="146">
        <f t="shared" si="22"/>
        <v>0</v>
      </c>
      <c r="P109" s="219">
        <f t="shared" si="23"/>
        <v>0</v>
      </c>
      <c r="Q109" s="146">
        <f t="shared" si="24"/>
        <v>0</v>
      </c>
      <c r="R109" s="145">
        <v>25</v>
      </c>
      <c r="S109" s="145">
        <f t="shared" si="25"/>
        <v>0</v>
      </c>
      <c r="T109" s="219">
        <f t="shared" si="26"/>
        <v>0</v>
      </c>
      <c r="U109" s="146">
        <f t="shared" si="27"/>
        <v>0</v>
      </c>
      <c r="V109" s="145">
        <v>50</v>
      </c>
      <c r="W109" s="252">
        <v>0</v>
      </c>
      <c r="X109" s="179"/>
      <c r="Y109" s="179"/>
      <c r="Z109" s="145">
        <v>0</v>
      </c>
      <c r="AA109" s="145"/>
      <c r="AB109" s="214"/>
      <c r="AC109" s="154"/>
    </row>
    <row r="110" spans="1:30" ht="47.25" hidden="1" customHeight="1" x14ac:dyDescent="0.25">
      <c r="A110" s="135">
        <v>102</v>
      </c>
      <c r="B110" s="294" t="s">
        <v>86</v>
      </c>
      <c r="C110" s="294" t="s">
        <v>55</v>
      </c>
      <c r="D110" s="140"/>
      <c r="E110" s="141"/>
      <c r="F110" s="141">
        <v>30.2</v>
      </c>
      <c r="G110" s="139"/>
      <c r="H110" s="139"/>
      <c r="I110" s="139">
        <v>45</v>
      </c>
      <c r="J110" s="142"/>
      <c r="K110" s="142"/>
      <c r="L110" s="142">
        <f>I110/F110</f>
        <v>1.490066225165563</v>
      </c>
      <c r="M110" s="144">
        <v>0</v>
      </c>
      <c r="N110" s="219">
        <f t="shared" si="21"/>
        <v>0</v>
      </c>
      <c r="O110" s="146">
        <f t="shared" si="22"/>
        <v>0</v>
      </c>
      <c r="P110" s="219">
        <f t="shared" si="23"/>
        <v>0</v>
      </c>
      <c r="Q110" s="146">
        <f t="shared" si="24"/>
        <v>0</v>
      </c>
      <c r="R110" s="145">
        <v>25</v>
      </c>
      <c r="S110" s="145">
        <f t="shared" si="25"/>
        <v>0</v>
      </c>
      <c r="T110" s="219">
        <f t="shared" si="26"/>
        <v>0</v>
      </c>
      <c r="U110" s="146">
        <f t="shared" si="27"/>
        <v>0</v>
      </c>
      <c r="V110" s="145">
        <v>50</v>
      </c>
      <c r="W110" s="252"/>
      <c r="X110" s="179"/>
      <c r="Y110" s="179"/>
      <c r="Z110" s="145">
        <v>0</v>
      </c>
      <c r="AA110" s="145"/>
      <c r="AB110" s="214"/>
      <c r="AC110" s="154"/>
    </row>
    <row r="111" spans="1:30" ht="15.75" hidden="1" customHeight="1" x14ac:dyDescent="0.25">
      <c r="A111" s="135">
        <v>103</v>
      </c>
      <c r="B111" s="161" t="s">
        <v>444</v>
      </c>
      <c r="C111" s="161" t="s">
        <v>55</v>
      </c>
      <c r="D111" s="140"/>
      <c r="E111" s="141"/>
      <c r="F111" s="141"/>
      <c r="G111" s="139"/>
      <c r="H111" s="139"/>
      <c r="I111" s="139"/>
      <c r="J111" s="142"/>
      <c r="K111" s="142"/>
      <c r="L111" s="142"/>
      <c r="M111" s="144">
        <f t="shared" si="20"/>
        <v>0</v>
      </c>
      <c r="N111" s="145">
        <f t="shared" si="21"/>
        <v>0</v>
      </c>
      <c r="O111" s="146">
        <f t="shared" si="22"/>
        <v>0</v>
      </c>
      <c r="P111" s="145">
        <f t="shared" si="23"/>
        <v>0</v>
      </c>
      <c r="Q111" s="146">
        <f t="shared" si="24"/>
        <v>0</v>
      </c>
      <c r="R111" s="145">
        <f t="shared" si="28"/>
        <v>0</v>
      </c>
      <c r="S111" s="145">
        <f t="shared" si="25"/>
        <v>0</v>
      </c>
      <c r="T111" s="145">
        <f t="shared" si="26"/>
        <v>0</v>
      </c>
      <c r="U111" s="146">
        <f t="shared" si="27"/>
        <v>0</v>
      </c>
      <c r="V111" s="145">
        <f t="shared" si="29"/>
        <v>0</v>
      </c>
      <c r="W111" s="151"/>
      <c r="X111" s="151"/>
      <c r="Y111" s="151"/>
      <c r="AC111" s="154"/>
    </row>
    <row r="112" spans="1:30" ht="15.75" hidden="1" customHeight="1" x14ac:dyDescent="0.25">
      <c r="A112" s="135">
        <v>104</v>
      </c>
      <c r="B112" s="161" t="s">
        <v>856</v>
      </c>
      <c r="C112" s="161" t="s">
        <v>696</v>
      </c>
      <c r="D112" s="140"/>
      <c r="E112" s="141"/>
      <c r="F112" s="141">
        <v>0</v>
      </c>
      <c r="G112" s="139"/>
      <c r="H112" s="139"/>
      <c r="I112" s="139">
        <v>0</v>
      </c>
      <c r="J112" s="142"/>
      <c r="K112" s="142"/>
      <c r="L112" s="142"/>
      <c r="M112" s="144">
        <f t="shared" si="20"/>
        <v>0</v>
      </c>
      <c r="N112" s="145">
        <f t="shared" si="21"/>
        <v>0</v>
      </c>
      <c r="O112" s="146">
        <f t="shared" si="22"/>
        <v>0</v>
      </c>
      <c r="P112" s="145">
        <f t="shared" si="23"/>
        <v>0</v>
      </c>
      <c r="Q112" s="146">
        <f t="shared" si="24"/>
        <v>0</v>
      </c>
      <c r="R112" s="145">
        <f t="shared" si="28"/>
        <v>0</v>
      </c>
      <c r="S112" s="145">
        <f t="shared" si="25"/>
        <v>0</v>
      </c>
      <c r="T112" s="145">
        <f t="shared" si="26"/>
        <v>0</v>
      </c>
      <c r="U112" s="146">
        <f t="shared" si="27"/>
        <v>0</v>
      </c>
      <c r="V112" s="145">
        <f t="shared" si="29"/>
        <v>0</v>
      </c>
      <c r="W112" s="151"/>
      <c r="X112" s="151"/>
      <c r="Y112" s="151"/>
      <c r="AC112" s="154"/>
    </row>
    <row r="113" spans="1:30" ht="15.75" hidden="1" customHeight="1" x14ac:dyDescent="0.25">
      <c r="A113" s="135">
        <v>105</v>
      </c>
      <c r="B113" s="161" t="s">
        <v>848</v>
      </c>
      <c r="C113" s="161" t="s">
        <v>696</v>
      </c>
      <c r="D113" s="140"/>
      <c r="E113" s="141"/>
      <c r="F113" s="141">
        <v>0</v>
      </c>
      <c r="G113" s="139"/>
      <c r="H113" s="139"/>
      <c r="I113" s="139">
        <v>0</v>
      </c>
      <c r="J113" s="142"/>
      <c r="K113" s="142"/>
      <c r="L113" s="142"/>
      <c r="M113" s="144">
        <f t="shared" si="20"/>
        <v>0</v>
      </c>
      <c r="N113" s="145">
        <f t="shared" si="21"/>
        <v>0</v>
      </c>
      <c r="O113" s="146">
        <f t="shared" si="22"/>
        <v>0</v>
      </c>
      <c r="P113" s="145">
        <f t="shared" si="23"/>
        <v>0</v>
      </c>
      <c r="Q113" s="146">
        <f t="shared" si="24"/>
        <v>0</v>
      </c>
      <c r="R113" s="145">
        <f t="shared" si="28"/>
        <v>0</v>
      </c>
      <c r="S113" s="145">
        <f t="shared" si="25"/>
        <v>0</v>
      </c>
      <c r="T113" s="145">
        <f t="shared" si="26"/>
        <v>0</v>
      </c>
      <c r="U113" s="146">
        <f t="shared" si="27"/>
        <v>0</v>
      </c>
      <c r="V113" s="145">
        <f t="shared" si="29"/>
        <v>0</v>
      </c>
      <c r="W113" s="151"/>
      <c r="X113" s="151"/>
      <c r="Y113" s="151"/>
      <c r="AC113" s="154"/>
    </row>
    <row r="114" spans="1:30" ht="31.5" hidden="1" customHeight="1" x14ac:dyDescent="0.25">
      <c r="A114" s="135">
        <v>106</v>
      </c>
      <c r="B114" s="161" t="s">
        <v>695</v>
      </c>
      <c r="C114" s="161" t="s">
        <v>696</v>
      </c>
      <c r="D114" s="140"/>
      <c r="E114" s="141"/>
      <c r="F114" s="141">
        <v>0</v>
      </c>
      <c r="G114" s="139"/>
      <c r="H114" s="139"/>
      <c r="I114" s="139">
        <v>0</v>
      </c>
      <c r="J114" s="142"/>
      <c r="K114" s="142"/>
      <c r="L114" s="142"/>
      <c r="M114" s="144">
        <f t="shared" si="20"/>
        <v>0</v>
      </c>
      <c r="N114" s="145">
        <f t="shared" si="21"/>
        <v>0</v>
      </c>
      <c r="O114" s="146">
        <f t="shared" si="22"/>
        <v>0</v>
      </c>
      <c r="P114" s="145">
        <f t="shared" si="23"/>
        <v>0</v>
      </c>
      <c r="Q114" s="146">
        <f t="shared" si="24"/>
        <v>0</v>
      </c>
      <c r="R114" s="145">
        <f t="shared" si="28"/>
        <v>0</v>
      </c>
      <c r="S114" s="145">
        <f t="shared" si="25"/>
        <v>0</v>
      </c>
      <c r="T114" s="145">
        <f t="shared" si="26"/>
        <v>0</v>
      </c>
      <c r="U114" s="146">
        <f t="shared" si="27"/>
        <v>0</v>
      </c>
      <c r="V114" s="145">
        <f t="shared" si="29"/>
        <v>0</v>
      </c>
      <c r="W114" s="151"/>
      <c r="X114" s="151"/>
      <c r="Y114" s="151"/>
      <c r="AC114" s="154"/>
    </row>
    <row r="115" spans="1:30" ht="31.5" hidden="1" customHeight="1" x14ac:dyDescent="0.25">
      <c r="A115" s="135">
        <v>107</v>
      </c>
      <c r="B115" s="161" t="s">
        <v>60</v>
      </c>
      <c r="C115" s="161" t="s">
        <v>696</v>
      </c>
      <c r="D115" s="140"/>
      <c r="E115" s="141"/>
      <c r="F115" s="141">
        <v>0</v>
      </c>
      <c r="G115" s="139"/>
      <c r="H115" s="139"/>
      <c r="I115" s="139">
        <v>0</v>
      </c>
      <c r="J115" s="142"/>
      <c r="K115" s="142"/>
      <c r="L115" s="142"/>
      <c r="M115" s="144">
        <f t="shared" si="20"/>
        <v>0</v>
      </c>
      <c r="N115" s="145">
        <f t="shared" si="21"/>
        <v>0</v>
      </c>
      <c r="O115" s="146">
        <f t="shared" si="22"/>
        <v>0</v>
      </c>
      <c r="P115" s="145">
        <f t="shared" si="23"/>
        <v>0</v>
      </c>
      <c r="Q115" s="146">
        <f t="shared" si="24"/>
        <v>0</v>
      </c>
      <c r="R115" s="145">
        <f t="shared" si="28"/>
        <v>0</v>
      </c>
      <c r="S115" s="145">
        <f t="shared" si="25"/>
        <v>0</v>
      </c>
      <c r="T115" s="145">
        <f t="shared" si="26"/>
        <v>0</v>
      </c>
      <c r="U115" s="146">
        <f t="shared" si="27"/>
        <v>0</v>
      </c>
      <c r="V115" s="145">
        <f t="shared" si="29"/>
        <v>0</v>
      </c>
      <c r="W115" s="151"/>
      <c r="X115" s="151"/>
      <c r="Y115" s="151"/>
      <c r="AC115" s="154"/>
    </row>
    <row r="116" spans="1:30" ht="61.5" customHeight="1" x14ac:dyDescent="0.25">
      <c r="A116" s="135">
        <v>108</v>
      </c>
      <c r="B116" s="294" t="s">
        <v>59</v>
      </c>
      <c r="C116" s="294" t="s">
        <v>696</v>
      </c>
      <c r="D116" s="140"/>
      <c r="E116" s="141"/>
      <c r="F116" s="141">
        <v>262.24</v>
      </c>
      <c r="G116" s="257">
        <v>345</v>
      </c>
      <c r="H116" s="257">
        <v>289</v>
      </c>
      <c r="I116" s="257">
        <v>117</v>
      </c>
      <c r="J116" s="255">
        <v>1.32</v>
      </c>
      <c r="K116" s="255">
        <v>1.1000000000000001</v>
      </c>
      <c r="L116" s="255">
        <f>I116/F116</f>
        <v>0.44615619280048807</v>
      </c>
      <c r="M116" s="200">
        <v>0</v>
      </c>
      <c r="N116" s="219">
        <f t="shared" si="21"/>
        <v>0</v>
      </c>
      <c r="O116" s="146">
        <f t="shared" si="22"/>
        <v>0</v>
      </c>
      <c r="P116" s="203">
        <f t="shared" si="23"/>
        <v>0</v>
      </c>
      <c r="Q116" s="146">
        <f t="shared" si="24"/>
        <v>0</v>
      </c>
      <c r="R116" s="145">
        <v>25</v>
      </c>
      <c r="S116" s="203">
        <f t="shared" si="25"/>
        <v>0</v>
      </c>
      <c r="T116" s="203">
        <f t="shared" si="26"/>
        <v>0</v>
      </c>
      <c r="U116" s="146">
        <f t="shared" si="27"/>
        <v>0</v>
      </c>
      <c r="V116" s="145">
        <v>0</v>
      </c>
      <c r="W116" s="252">
        <v>2</v>
      </c>
      <c r="X116" s="179">
        <v>1</v>
      </c>
      <c r="Y116" s="179">
        <v>0</v>
      </c>
      <c r="Z116" s="145">
        <v>0</v>
      </c>
      <c r="AA116" s="145">
        <v>0</v>
      </c>
      <c r="AB116" s="145" t="e">
        <f>AA116*100/Z116</f>
        <v>#DIV/0!</v>
      </c>
      <c r="AC116" s="486" t="s">
        <v>987</v>
      </c>
      <c r="AD116" s="154">
        <v>9</v>
      </c>
    </row>
    <row r="117" spans="1:30" ht="31.5" hidden="1" customHeight="1" x14ac:dyDescent="0.25">
      <c r="A117" s="135">
        <v>109</v>
      </c>
      <c r="B117" s="161" t="s">
        <v>697</v>
      </c>
      <c r="C117" s="161" t="s">
        <v>696</v>
      </c>
      <c r="D117" s="140"/>
      <c r="E117" s="141"/>
      <c r="F117" s="141">
        <v>0</v>
      </c>
      <c r="G117" s="139"/>
      <c r="H117" s="139"/>
      <c r="I117" s="139">
        <v>0</v>
      </c>
      <c r="J117" s="142"/>
      <c r="K117" s="142"/>
      <c r="L117" s="142"/>
      <c r="M117" s="144">
        <f t="shared" si="20"/>
        <v>0</v>
      </c>
      <c r="N117" s="145">
        <f t="shared" si="21"/>
        <v>0</v>
      </c>
      <c r="O117" s="146">
        <f t="shared" si="22"/>
        <v>0</v>
      </c>
      <c r="P117" s="145">
        <f t="shared" si="23"/>
        <v>0</v>
      </c>
      <c r="Q117" s="146">
        <f t="shared" si="24"/>
        <v>0</v>
      </c>
      <c r="R117" s="145">
        <f t="shared" si="28"/>
        <v>0</v>
      </c>
      <c r="S117" s="145">
        <f t="shared" si="25"/>
        <v>0</v>
      </c>
      <c r="T117" s="145">
        <f t="shared" si="26"/>
        <v>0</v>
      </c>
      <c r="U117" s="146">
        <f t="shared" si="27"/>
        <v>0</v>
      </c>
      <c r="V117" s="145">
        <f t="shared" si="29"/>
        <v>0</v>
      </c>
      <c r="W117" s="151"/>
      <c r="X117" s="151"/>
      <c r="Y117" s="151"/>
      <c r="AC117" s="154"/>
    </row>
    <row r="118" spans="1:30" ht="15.75" hidden="1" customHeight="1" x14ac:dyDescent="0.25">
      <c r="A118" s="135">
        <v>110</v>
      </c>
      <c r="B118" s="161" t="s">
        <v>2</v>
      </c>
      <c r="C118" s="161" t="s">
        <v>696</v>
      </c>
      <c r="D118" s="140"/>
      <c r="E118" s="141"/>
      <c r="F118" s="141">
        <v>0</v>
      </c>
      <c r="G118" s="139"/>
      <c r="H118" s="139"/>
      <c r="I118" s="139">
        <v>0</v>
      </c>
      <c r="J118" s="142"/>
      <c r="K118" s="142"/>
      <c r="L118" s="142"/>
      <c r="M118" s="144">
        <f t="shared" si="20"/>
        <v>0</v>
      </c>
      <c r="N118" s="145">
        <f t="shared" si="21"/>
        <v>0</v>
      </c>
      <c r="O118" s="146">
        <f t="shared" si="22"/>
        <v>0</v>
      </c>
      <c r="P118" s="145">
        <f t="shared" si="23"/>
        <v>0</v>
      </c>
      <c r="Q118" s="146">
        <f t="shared" si="24"/>
        <v>0</v>
      </c>
      <c r="R118" s="145">
        <f t="shared" si="28"/>
        <v>0</v>
      </c>
      <c r="S118" s="145">
        <f t="shared" si="25"/>
        <v>0</v>
      </c>
      <c r="T118" s="145">
        <f t="shared" si="26"/>
        <v>0</v>
      </c>
      <c r="U118" s="146">
        <f t="shared" si="27"/>
        <v>0</v>
      </c>
      <c r="V118" s="145">
        <f t="shared" si="29"/>
        <v>0</v>
      </c>
      <c r="W118" s="151"/>
      <c r="X118" s="151"/>
      <c r="Y118" s="151"/>
      <c r="AC118" s="154"/>
    </row>
    <row r="119" spans="1:30" ht="31.5" hidden="1" customHeight="1" x14ac:dyDescent="0.25">
      <c r="A119" s="135">
        <v>111</v>
      </c>
      <c r="B119" s="161" t="s">
        <v>698</v>
      </c>
      <c r="C119" s="161" t="s">
        <v>696</v>
      </c>
      <c r="D119" s="140"/>
      <c r="E119" s="141"/>
      <c r="F119" s="141">
        <v>0</v>
      </c>
      <c r="G119" s="139"/>
      <c r="H119" s="139"/>
      <c r="I119" s="139">
        <v>0</v>
      </c>
      <c r="J119" s="142"/>
      <c r="K119" s="142"/>
      <c r="L119" s="142"/>
      <c r="M119" s="144">
        <f t="shared" si="20"/>
        <v>0</v>
      </c>
      <c r="N119" s="145">
        <f t="shared" si="21"/>
        <v>0</v>
      </c>
      <c r="O119" s="146">
        <f t="shared" si="22"/>
        <v>0</v>
      </c>
      <c r="P119" s="145">
        <f t="shared" si="23"/>
        <v>0</v>
      </c>
      <c r="Q119" s="146">
        <f t="shared" si="24"/>
        <v>0</v>
      </c>
      <c r="R119" s="145">
        <f t="shared" si="28"/>
        <v>0</v>
      </c>
      <c r="S119" s="145">
        <f t="shared" si="25"/>
        <v>0</v>
      </c>
      <c r="T119" s="145">
        <f t="shared" si="26"/>
        <v>0</v>
      </c>
      <c r="U119" s="146">
        <f t="shared" si="27"/>
        <v>0</v>
      </c>
      <c r="V119" s="145">
        <f t="shared" si="29"/>
        <v>0</v>
      </c>
      <c r="W119" s="151"/>
      <c r="X119" s="151"/>
      <c r="Y119" s="151"/>
      <c r="AC119" s="154"/>
    </row>
    <row r="120" spans="1:30" ht="31.5" hidden="1" customHeight="1" x14ac:dyDescent="0.25">
      <c r="A120" s="135">
        <v>112</v>
      </c>
      <c r="B120" s="161" t="s">
        <v>699</v>
      </c>
      <c r="C120" s="161" t="s">
        <v>696</v>
      </c>
      <c r="D120" s="140"/>
      <c r="E120" s="141"/>
      <c r="F120" s="141">
        <v>0</v>
      </c>
      <c r="G120" s="139"/>
      <c r="H120" s="139"/>
      <c r="I120" s="139">
        <v>0</v>
      </c>
      <c r="J120" s="142"/>
      <c r="K120" s="142"/>
      <c r="L120" s="142"/>
      <c r="M120" s="144">
        <f t="shared" si="20"/>
        <v>0</v>
      </c>
      <c r="N120" s="145">
        <f t="shared" si="21"/>
        <v>0</v>
      </c>
      <c r="O120" s="146">
        <f t="shared" si="22"/>
        <v>0</v>
      </c>
      <c r="P120" s="145">
        <f t="shared" si="23"/>
        <v>0</v>
      </c>
      <c r="Q120" s="146">
        <f t="shared" si="24"/>
        <v>0</v>
      </c>
      <c r="R120" s="145">
        <f t="shared" si="28"/>
        <v>0</v>
      </c>
      <c r="S120" s="145">
        <f t="shared" si="25"/>
        <v>0</v>
      </c>
      <c r="T120" s="145">
        <f t="shared" si="26"/>
        <v>0</v>
      </c>
      <c r="U120" s="146">
        <f t="shared" si="27"/>
        <v>0</v>
      </c>
      <c r="V120" s="145">
        <f t="shared" si="29"/>
        <v>0</v>
      </c>
      <c r="W120" s="151"/>
      <c r="X120" s="151"/>
      <c r="Y120" s="151"/>
      <c r="AC120" s="154"/>
    </row>
    <row r="121" spans="1:30" ht="31.5" hidden="1" customHeight="1" x14ac:dyDescent="0.25">
      <c r="A121" s="135">
        <v>113</v>
      </c>
      <c r="B121" s="161" t="s">
        <v>700</v>
      </c>
      <c r="C121" s="161" t="s">
        <v>696</v>
      </c>
      <c r="D121" s="140"/>
      <c r="E121" s="141"/>
      <c r="F121" s="141">
        <v>0</v>
      </c>
      <c r="G121" s="139"/>
      <c r="H121" s="139"/>
      <c r="I121" s="139">
        <v>0</v>
      </c>
      <c r="J121" s="142"/>
      <c r="K121" s="142"/>
      <c r="L121" s="142"/>
      <c r="M121" s="144">
        <f t="shared" si="20"/>
        <v>0</v>
      </c>
      <c r="N121" s="145">
        <f t="shared" si="21"/>
        <v>0</v>
      </c>
      <c r="O121" s="146">
        <f t="shared" si="22"/>
        <v>0</v>
      </c>
      <c r="P121" s="145">
        <f t="shared" si="23"/>
        <v>0</v>
      </c>
      <c r="Q121" s="146">
        <f t="shared" si="24"/>
        <v>0</v>
      </c>
      <c r="R121" s="145">
        <f t="shared" si="28"/>
        <v>0</v>
      </c>
      <c r="S121" s="145">
        <f t="shared" si="25"/>
        <v>0</v>
      </c>
      <c r="T121" s="145">
        <f t="shared" si="26"/>
        <v>0</v>
      </c>
      <c r="U121" s="146">
        <f t="shared" si="27"/>
        <v>0</v>
      </c>
      <c r="V121" s="145">
        <f t="shared" si="29"/>
        <v>0</v>
      </c>
      <c r="W121" s="151"/>
      <c r="X121" s="151"/>
      <c r="Y121" s="151"/>
      <c r="AC121" s="154"/>
    </row>
    <row r="122" spans="1:30" ht="47.25" hidden="1" customHeight="1" x14ac:dyDescent="0.25">
      <c r="A122" s="135">
        <v>114</v>
      </c>
      <c r="B122" s="161" t="s">
        <v>701</v>
      </c>
      <c r="C122" s="161" t="s">
        <v>696</v>
      </c>
      <c r="D122" s="140"/>
      <c r="E122" s="141"/>
      <c r="F122" s="141">
        <v>0</v>
      </c>
      <c r="G122" s="139"/>
      <c r="H122" s="139"/>
      <c r="I122" s="139">
        <v>0</v>
      </c>
      <c r="J122" s="142"/>
      <c r="K122" s="142"/>
      <c r="L122" s="142"/>
      <c r="M122" s="144">
        <f t="shared" si="20"/>
        <v>0</v>
      </c>
      <c r="N122" s="145">
        <f t="shared" si="21"/>
        <v>0</v>
      </c>
      <c r="O122" s="146">
        <f t="shared" si="22"/>
        <v>0</v>
      </c>
      <c r="P122" s="145">
        <f t="shared" si="23"/>
        <v>0</v>
      </c>
      <c r="Q122" s="146">
        <f t="shared" si="24"/>
        <v>0</v>
      </c>
      <c r="R122" s="145">
        <f t="shared" si="28"/>
        <v>0</v>
      </c>
      <c r="S122" s="145">
        <f t="shared" si="25"/>
        <v>0</v>
      </c>
      <c r="T122" s="145">
        <f t="shared" si="26"/>
        <v>0</v>
      </c>
      <c r="U122" s="146">
        <f t="shared" si="27"/>
        <v>0</v>
      </c>
      <c r="V122" s="145">
        <f t="shared" si="29"/>
        <v>0</v>
      </c>
      <c r="W122" s="151"/>
      <c r="X122" s="151"/>
      <c r="Y122" s="151"/>
      <c r="AC122" s="154"/>
    </row>
    <row r="123" spans="1:30" ht="47.25" hidden="1" customHeight="1" x14ac:dyDescent="0.25">
      <c r="A123" s="135">
        <v>115</v>
      </c>
      <c r="B123" s="161" t="s">
        <v>92</v>
      </c>
      <c r="C123" s="161" t="s">
        <v>696</v>
      </c>
      <c r="D123" s="140"/>
      <c r="E123" s="141"/>
      <c r="F123" s="141">
        <v>0</v>
      </c>
      <c r="G123" s="139"/>
      <c r="H123" s="139"/>
      <c r="I123" s="139">
        <v>0</v>
      </c>
      <c r="J123" s="142"/>
      <c r="K123" s="142"/>
      <c r="L123" s="142"/>
      <c r="M123" s="144">
        <f t="shared" si="20"/>
        <v>0</v>
      </c>
      <c r="N123" s="145">
        <f t="shared" si="21"/>
        <v>0</v>
      </c>
      <c r="O123" s="146">
        <f t="shared" si="22"/>
        <v>0</v>
      </c>
      <c r="P123" s="145">
        <f t="shared" si="23"/>
        <v>0</v>
      </c>
      <c r="Q123" s="146">
        <f t="shared" si="24"/>
        <v>0</v>
      </c>
      <c r="R123" s="145">
        <f t="shared" si="28"/>
        <v>0</v>
      </c>
      <c r="S123" s="145">
        <f t="shared" si="25"/>
        <v>0</v>
      </c>
      <c r="T123" s="145">
        <f t="shared" si="26"/>
        <v>0</v>
      </c>
      <c r="U123" s="146">
        <f t="shared" si="27"/>
        <v>0</v>
      </c>
      <c r="V123" s="145">
        <f t="shared" si="29"/>
        <v>0</v>
      </c>
      <c r="W123" s="151"/>
      <c r="X123" s="151"/>
      <c r="Y123" s="151"/>
      <c r="AC123" s="154"/>
    </row>
    <row r="124" spans="1:30" ht="47.25" hidden="1" customHeight="1" x14ac:dyDescent="0.25">
      <c r="A124" s="135">
        <v>116</v>
      </c>
      <c r="B124" s="161" t="s">
        <v>726</v>
      </c>
      <c r="C124" s="161" t="s">
        <v>696</v>
      </c>
      <c r="D124" s="140"/>
      <c r="E124" s="141"/>
      <c r="F124" s="141">
        <v>0</v>
      </c>
      <c r="G124" s="139"/>
      <c r="H124" s="139"/>
      <c r="I124" s="139">
        <v>0</v>
      </c>
      <c r="J124" s="142"/>
      <c r="K124" s="142"/>
      <c r="L124" s="142"/>
      <c r="M124" s="144">
        <f t="shared" si="20"/>
        <v>0</v>
      </c>
      <c r="N124" s="145">
        <f t="shared" si="21"/>
        <v>0</v>
      </c>
      <c r="O124" s="146">
        <f t="shared" si="22"/>
        <v>0</v>
      </c>
      <c r="P124" s="145">
        <f t="shared" si="23"/>
        <v>0</v>
      </c>
      <c r="Q124" s="146">
        <f t="shared" si="24"/>
        <v>0</v>
      </c>
      <c r="R124" s="145">
        <f t="shared" si="28"/>
        <v>0</v>
      </c>
      <c r="S124" s="145">
        <f t="shared" si="25"/>
        <v>0</v>
      </c>
      <c r="T124" s="145">
        <f t="shared" si="26"/>
        <v>0</v>
      </c>
      <c r="U124" s="146">
        <f t="shared" si="27"/>
        <v>0</v>
      </c>
      <c r="V124" s="145">
        <f t="shared" si="29"/>
        <v>0</v>
      </c>
      <c r="W124" s="151"/>
      <c r="X124" s="151"/>
      <c r="Y124" s="151"/>
      <c r="AC124" s="154"/>
    </row>
    <row r="125" spans="1:30" ht="31.5" hidden="1" customHeight="1" x14ac:dyDescent="0.25">
      <c r="A125" s="135">
        <v>117</v>
      </c>
      <c r="B125" s="161" t="s">
        <v>857</v>
      </c>
      <c r="C125" s="161" t="s">
        <v>696</v>
      </c>
      <c r="D125" s="140"/>
      <c r="E125" s="141"/>
      <c r="F125" s="141">
        <v>0</v>
      </c>
      <c r="G125" s="139"/>
      <c r="H125" s="139"/>
      <c r="I125" s="139">
        <v>0</v>
      </c>
      <c r="J125" s="142"/>
      <c r="K125" s="142"/>
      <c r="L125" s="142"/>
      <c r="M125" s="144">
        <f t="shared" si="20"/>
        <v>0</v>
      </c>
      <c r="N125" s="145">
        <f t="shared" si="21"/>
        <v>0</v>
      </c>
      <c r="O125" s="146">
        <f t="shared" si="22"/>
        <v>0</v>
      </c>
      <c r="P125" s="145">
        <f t="shared" si="23"/>
        <v>0</v>
      </c>
      <c r="Q125" s="146">
        <f t="shared" si="24"/>
        <v>0</v>
      </c>
      <c r="R125" s="145">
        <f t="shared" si="28"/>
        <v>0</v>
      </c>
      <c r="S125" s="145">
        <f t="shared" si="25"/>
        <v>0</v>
      </c>
      <c r="T125" s="145">
        <f t="shared" si="26"/>
        <v>0</v>
      </c>
      <c r="U125" s="146">
        <f t="shared" si="27"/>
        <v>0</v>
      </c>
      <c r="V125" s="145">
        <f t="shared" si="29"/>
        <v>0</v>
      </c>
      <c r="W125" s="151"/>
      <c r="X125" s="151"/>
      <c r="Y125" s="151"/>
      <c r="AC125" s="154"/>
    </row>
    <row r="126" spans="1:30" ht="31.5" hidden="1" customHeight="1" x14ac:dyDescent="0.25">
      <c r="A126" s="135">
        <v>118</v>
      </c>
      <c r="B126" s="161" t="s">
        <v>94</v>
      </c>
      <c r="C126" s="161" t="s">
        <v>696</v>
      </c>
      <c r="D126" s="140"/>
      <c r="E126" s="141"/>
      <c r="F126" s="141">
        <v>0</v>
      </c>
      <c r="G126" s="139"/>
      <c r="H126" s="139"/>
      <c r="I126" s="139">
        <v>0</v>
      </c>
      <c r="J126" s="142"/>
      <c r="K126" s="142"/>
      <c r="L126" s="142"/>
      <c r="M126" s="144">
        <f t="shared" si="20"/>
        <v>0</v>
      </c>
      <c r="N126" s="145">
        <f t="shared" si="21"/>
        <v>0</v>
      </c>
      <c r="O126" s="146">
        <f t="shared" si="22"/>
        <v>0</v>
      </c>
      <c r="P126" s="145">
        <f t="shared" si="23"/>
        <v>0</v>
      </c>
      <c r="Q126" s="146">
        <f t="shared" si="24"/>
        <v>0</v>
      </c>
      <c r="R126" s="145">
        <f t="shared" si="28"/>
        <v>0</v>
      </c>
      <c r="S126" s="145">
        <f t="shared" si="25"/>
        <v>0</v>
      </c>
      <c r="T126" s="145">
        <f t="shared" si="26"/>
        <v>0</v>
      </c>
      <c r="U126" s="146">
        <f t="shared" si="27"/>
        <v>0</v>
      </c>
      <c r="V126" s="145">
        <f t="shared" si="29"/>
        <v>0</v>
      </c>
      <c r="W126" s="151"/>
      <c r="X126" s="151"/>
      <c r="Y126" s="151"/>
      <c r="AC126" s="154"/>
    </row>
    <row r="127" spans="1:30" ht="31.5" hidden="1" customHeight="1" x14ac:dyDescent="0.25">
      <c r="A127" s="135">
        <v>119</v>
      </c>
      <c r="B127" s="161" t="s">
        <v>94</v>
      </c>
      <c r="C127" s="161" t="s">
        <v>696</v>
      </c>
      <c r="D127" s="140"/>
      <c r="E127" s="141"/>
      <c r="F127" s="141">
        <v>0</v>
      </c>
      <c r="G127" s="139"/>
      <c r="H127" s="139"/>
      <c r="I127" s="139">
        <v>0</v>
      </c>
      <c r="J127" s="142"/>
      <c r="K127" s="142"/>
      <c r="L127" s="142"/>
      <c r="M127" s="144">
        <f t="shared" si="20"/>
        <v>0</v>
      </c>
      <c r="N127" s="145">
        <f t="shared" si="21"/>
        <v>0</v>
      </c>
      <c r="O127" s="146">
        <f t="shared" si="22"/>
        <v>0</v>
      </c>
      <c r="P127" s="145">
        <f t="shared" si="23"/>
        <v>0</v>
      </c>
      <c r="Q127" s="146">
        <f t="shared" si="24"/>
        <v>0</v>
      </c>
      <c r="R127" s="145">
        <f t="shared" si="28"/>
        <v>0</v>
      </c>
      <c r="S127" s="145">
        <f t="shared" si="25"/>
        <v>0</v>
      </c>
      <c r="T127" s="145">
        <f t="shared" si="26"/>
        <v>0</v>
      </c>
      <c r="U127" s="146">
        <f t="shared" si="27"/>
        <v>0</v>
      </c>
      <c r="V127" s="145">
        <f t="shared" si="29"/>
        <v>0</v>
      </c>
      <c r="W127" s="151"/>
      <c r="X127" s="151"/>
      <c r="Y127" s="151"/>
      <c r="AC127" s="154"/>
    </row>
    <row r="128" spans="1:30" ht="31.5" hidden="1" customHeight="1" x14ac:dyDescent="0.25">
      <c r="A128" s="135">
        <v>120</v>
      </c>
      <c r="B128" s="161" t="s">
        <v>704</v>
      </c>
      <c r="C128" s="161" t="s">
        <v>696</v>
      </c>
      <c r="D128" s="140"/>
      <c r="E128" s="141"/>
      <c r="F128" s="141">
        <v>0</v>
      </c>
      <c r="G128" s="139"/>
      <c r="H128" s="139"/>
      <c r="I128" s="139">
        <v>0</v>
      </c>
      <c r="J128" s="142"/>
      <c r="K128" s="142"/>
      <c r="L128" s="142"/>
      <c r="M128" s="144">
        <f t="shared" si="20"/>
        <v>0</v>
      </c>
      <c r="N128" s="145">
        <f t="shared" si="21"/>
        <v>0</v>
      </c>
      <c r="O128" s="146">
        <f t="shared" si="22"/>
        <v>0</v>
      </c>
      <c r="P128" s="145">
        <f t="shared" si="23"/>
        <v>0</v>
      </c>
      <c r="Q128" s="146">
        <f t="shared" si="24"/>
        <v>0</v>
      </c>
      <c r="R128" s="145">
        <f t="shared" si="28"/>
        <v>0</v>
      </c>
      <c r="S128" s="145">
        <f t="shared" si="25"/>
        <v>0</v>
      </c>
      <c r="T128" s="145">
        <f t="shared" si="26"/>
        <v>0</v>
      </c>
      <c r="U128" s="146">
        <f t="shared" si="27"/>
        <v>0</v>
      </c>
      <c r="V128" s="145">
        <f t="shared" si="29"/>
        <v>0</v>
      </c>
      <c r="W128" s="151"/>
      <c r="X128" s="151"/>
      <c r="Y128" s="151"/>
      <c r="AC128" s="154"/>
    </row>
    <row r="129" spans="1:30" ht="31.5" hidden="1" customHeight="1" x14ac:dyDescent="0.25">
      <c r="A129" s="135">
        <v>121</v>
      </c>
      <c r="B129" s="161" t="s">
        <v>705</v>
      </c>
      <c r="C129" s="161" t="s">
        <v>696</v>
      </c>
      <c r="D129" s="140"/>
      <c r="E129" s="141"/>
      <c r="F129" s="141">
        <v>0</v>
      </c>
      <c r="G129" s="139"/>
      <c r="H129" s="139"/>
      <c r="I129" s="139">
        <v>0</v>
      </c>
      <c r="J129" s="142"/>
      <c r="K129" s="142"/>
      <c r="L129" s="142"/>
      <c r="M129" s="144">
        <f t="shared" si="20"/>
        <v>0</v>
      </c>
      <c r="N129" s="145">
        <f t="shared" si="21"/>
        <v>0</v>
      </c>
      <c r="O129" s="146">
        <f t="shared" si="22"/>
        <v>0</v>
      </c>
      <c r="P129" s="145">
        <f t="shared" si="23"/>
        <v>0</v>
      </c>
      <c r="Q129" s="146">
        <f t="shared" si="24"/>
        <v>0</v>
      </c>
      <c r="R129" s="145">
        <f t="shared" si="28"/>
        <v>0</v>
      </c>
      <c r="S129" s="145">
        <f t="shared" si="25"/>
        <v>0</v>
      </c>
      <c r="T129" s="145">
        <f t="shared" si="26"/>
        <v>0</v>
      </c>
      <c r="U129" s="146">
        <f t="shared" si="27"/>
        <v>0</v>
      </c>
      <c r="V129" s="145">
        <f t="shared" si="29"/>
        <v>0</v>
      </c>
      <c r="W129" s="151"/>
      <c r="X129" s="151"/>
      <c r="Y129" s="151"/>
      <c r="AC129" s="154"/>
    </row>
    <row r="130" spans="1:30" ht="15.75" hidden="1" customHeight="1" x14ac:dyDescent="0.25">
      <c r="A130" s="135">
        <v>122</v>
      </c>
      <c r="B130" s="161" t="s">
        <v>444</v>
      </c>
      <c r="C130" s="161" t="s">
        <v>696</v>
      </c>
      <c r="D130" s="140"/>
      <c r="E130" s="141"/>
      <c r="F130" s="141"/>
      <c r="G130" s="139"/>
      <c r="H130" s="139"/>
      <c r="I130" s="139"/>
      <c r="J130" s="142"/>
      <c r="K130" s="142"/>
      <c r="L130" s="142"/>
      <c r="M130" s="144">
        <f t="shared" si="20"/>
        <v>0</v>
      </c>
      <c r="N130" s="145">
        <f t="shared" si="21"/>
        <v>0</v>
      </c>
      <c r="O130" s="146">
        <f t="shared" si="22"/>
        <v>0</v>
      </c>
      <c r="P130" s="145">
        <f t="shared" si="23"/>
        <v>0</v>
      </c>
      <c r="Q130" s="146">
        <f t="shared" si="24"/>
        <v>0</v>
      </c>
      <c r="R130" s="145">
        <f t="shared" si="28"/>
        <v>0</v>
      </c>
      <c r="S130" s="145">
        <f t="shared" si="25"/>
        <v>0</v>
      </c>
      <c r="T130" s="145">
        <f t="shared" si="26"/>
        <v>0</v>
      </c>
      <c r="U130" s="146">
        <f t="shared" si="27"/>
        <v>0</v>
      </c>
      <c r="V130" s="145">
        <f t="shared" si="29"/>
        <v>0</v>
      </c>
      <c r="W130" s="151"/>
      <c r="X130" s="151"/>
      <c r="Y130" s="151"/>
      <c r="AC130" s="154"/>
    </row>
    <row r="131" spans="1:30" ht="15.75" hidden="1" customHeight="1" x14ac:dyDescent="0.25">
      <c r="A131" s="135">
        <v>123</v>
      </c>
      <c r="B131" s="161" t="s">
        <v>858</v>
      </c>
      <c r="C131" s="161" t="s">
        <v>707</v>
      </c>
      <c r="D131" s="140"/>
      <c r="E131" s="141"/>
      <c r="F131" s="141"/>
      <c r="G131" s="139"/>
      <c r="H131" s="139"/>
      <c r="I131" s="139"/>
      <c r="J131" s="142"/>
      <c r="K131" s="142"/>
      <c r="L131" s="142"/>
      <c r="M131" s="144">
        <f t="shared" si="20"/>
        <v>0</v>
      </c>
      <c r="N131" s="145">
        <f t="shared" si="21"/>
        <v>0</v>
      </c>
      <c r="O131" s="146">
        <f t="shared" si="22"/>
        <v>0</v>
      </c>
      <c r="P131" s="145">
        <f t="shared" si="23"/>
        <v>0</v>
      </c>
      <c r="Q131" s="146">
        <f t="shared" si="24"/>
        <v>0</v>
      </c>
      <c r="R131" s="145">
        <f t="shared" si="28"/>
        <v>0</v>
      </c>
      <c r="S131" s="145">
        <f t="shared" si="25"/>
        <v>0</v>
      </c>
      <c r="T131" s="145">
        <f t="shared" si="26"/>
        <v>0</v>
      </c>
      <c r="U131" s="146">
        <f t="shared" si="27"/>
        <v>0</v>
      </c>
      <c r="V131" s="145">
        <f t="shared" si="29"/>
        <v>0</v>
      </c>
      <c r="W131" s="151"/>
      <c r="X131" s="151"/>
      <c r="Y131" s="151"/>
      <c r="AC131" s="154"/>
    </row>
    <row r="132" spans="1:30" ht="15.75" hidden="1" customHeight="1" x14ac:dyDescent="0.25">
      <c r="A132" s="135">
        <v>124</v>
      </c>
      <c r="B132" s="161" t="s">
        <v>859</v>
      </c>
      <c r="C132" s="161" t="s">
        <v>707</v>
      </c>
      <c r="D132" s="140"/>
      <c r="E132" s="141"/>
      <c r="F132" s="141">
        <v>14.17</v>
      </c>
      <c r="G132" s="139"/>
      <c r="H132" s="139"/>
      <c r="I132" s="139"/>
      <c r="J132" s="142"/>
      <c r="K132" s="142"/>
      <c r="L132" s="142"/>
      <c r="M132" s="144">
        <f t="shared" si="20"/>
        <v>0</v>
      </c>
      <c r="N132" s="145">
        <f t="shared" si="21"/>
        <v>0</v>
      </c>
      <c r="O132" s="146">
        <f t="shared" si="22"/>
        <v>0</v>
      </c>
      <c r="P132" s="145">
        <f t="shared" si="23"/>
        <v>0</v>
      </c>
      <c r="Q132" s="146">
        <f t="shared" si="24"/>
        <v>0</v>
      </c>
      <c r="R132" s="145">
        <f t="shared" si="28"/>
        <v>0</v>
      </c>
      <c r="S132" s="145">
        <f t="shared" si="25"/>
        <v>0</v>
      </c>
      <c r="T132" s="145">
        <f t="shared" si="26"/>
        <v>0</v>
      </c>
      <c r="U132" s="146">
        <f t="shared" si="27"/>
        <v>0</v>
      </c>
      <c r="V132" s="145">
        <f t="shared" si="29"/>
        <v>0</v>
      </c>
      <c r="W132" s="151"/>
      <c r="X132" s="151"/>
      <c r="Y132" s="151"/>
      <c r="AC132" s="154"/>
    </row>
    <row r="133" spans="1:30" ht="15.75" hidden="1" customHeight="1" x14ac:dyDescent="0.25">
      <c r="A133" s="135">
        <v>125</v>
      </c>
      <c r="B133" s="161" t="s">
        <v>860</v>
      </c>
      <c r="C133" s="161" t="s">
        <v>707</v>
      </c>
      <c r="D133" s="140"/>
      <c r="E133" s="141"/>
      <c r="F133" s="141"/>
      <c r="G133" s="139"/>
      <c r="H133" s="139"/>
      <c r="I133" s="139"/>
      <c r="J133" s="142"/>
      <c r="K133" s="142"/>
      <c r="L133" s="142"/>
      <c r="M133" s="144">
        <f t="shared" si="20"/>
        <v>0</v>
      </c>
      <c r="N133" s="145">
        <f t="shared" si="21"/>
        <v>0</v>
      </c>
      <c r="O133" s="146">
        <f t="shared" si="22"/>
        <v>0</v>
      </c>
      <c r="P133" s="145">
        <f t="shared" si="23"/>
        <v>0</v>
      </c>
      <c r="Q133" s="146">
        <f t="shared" si="24"/>
        <v>0</v>
      </c>
      <c r="R133" s="145">
        <f t="shared" si="28"/>
        <v>0</v>
      </c>
      <c r="S133" s="145">
        <f t="shared" si="25"/>
        <v>0</v>
      </c>
      <c r="T133" s="145">
        <f t="shared" si="26"/>
        <v>0</v>
      </c>
      <c r="U133" s="146">
        <f t="shared" si="27"/>
        <v>0</v>
      </c>
      <c r="V133" s="145">
        <f t="shared" si="29"/>
        <v>0</v>
      </c>
      <c r="W133" s="151"/>
      <c r="X133" s="151"/>
      <c r="Y133" s="151"/>
      <c r="AC133" s="154"/>
    </row>
    <row r="134" spans="1:30" ht="31.5" x14ac:dyDescent="0.25">
      <c r="A134" s="135">
        <v>126</v>
      </c>
      <c r="B134" s="161" t="s">
        <v>706</v>
      </c>
      <c r="C134" s="161" t="s">
        <v>707</v>
      </c>
      <c r="D134" s="140"/>
      <c r="E134" s="141"/>
      <c r="F134" s="141">
        <v>18.93</v>
      </c>
      <c r="G134" s="257"/>
      <c r="H134" s="257">
        <v>122</v>
      </c>
      <c r="I134" s="257">
        <v>125</v>
      </c>
      <c r="J134" s="255"/>
      <c r="K134" s="255">
        <v>6.44</v>
      </c>
      <c r="L134" s="255">
        <f t="shared" ref="L134:L141" si="32">I134/F134</f>
        <v>6.603275224511358</v>
      </c>
      <c r="M134" s="200">
        <f t="shared" si="20"/>
        <v>10</v>
      </c>
      <c r="N134" s="219">
        <f t="shared" si="21"/>
        <v>12</v>
      </c>
      <c r="O134" s="146">
        <f t="shared" si="22"/>
        <v>12.5</v>
      </c>
      <c r="P134" s="203">
        <f t="shared" si="23"/>
        <v>3</v>
      </c>
      <c r="Q134" s="146">
        <f t="shared" si="24"/>
        <v>3</v>
      </c>
      <c r="R134" s="145">
        <v>25</v>
      </c>
      <c r="S134" s="203">
        <f t="shared" si="25"/>
        <v>3</v>
      </c>
      <c r="T134" s="203">
        <f t="shared" si="26"/>
        <v>6</v>
      </c>
      <c r="U134" s="146">
        <f t="shared" si="27"/>
        <v>6</v>
      </c>
      <c r="V134" s="145">
        <v>50</v>
      </c>
      <c r="W134" s="252">
        <v>12</v>
      </c>
      <c r="X134" s="179">
        <v>3</v>
      </c>
      <c r="Y134" s="179">
        <v>6</v>
      </c>
      <c r="Z134" s="145">
        <v>11</v>
      </c>
      <c r="AA134" s="145">
        <v>7</v>
      </c>
      <c r="AB134" s="145">
        <f t="shared" ref="AB134:AB141" si="33">AA134*100/Z134</f>
        <v>63.636363636363633</v>
      </c>
      <c r="AC134" s="430"/>
      <c r="AD134" s="154">
        <v>3</v>
      </c>
    </row>
    <row r="135" spans="1:30" ht="34.5" customHeight="1" x14ac:dyDescent="0.25">
      <c r="A135" s="135">
        <v>127</v>
      </c>
      <c r="B135" s="161" t="s">
        <v>708</v>
      </c>
      <c r="C135" s="161" t="s">
        <v>707</v>
      </c>
      <c r="D135" s="140"/>
      <c r="E135" s="141"/>
      <c r="F135" s="141">
        <v>117.37</v>
      </c>
      <c r="G135" s="257">
        <v>80</v>
      </c>
      <c r="H135" s="257">
        <v>80</v>
      </c>
      <c r="I135" s="257">
        <v>71.395576036866359</v>
      </c>
      <c r="J135" s="255">
        <v>0.74</v>
      </c>
      <c r="K135" s="255">
        <v>0.74</v>
      </c>
      <c r="L135" s="255">
        <v>0.60829493087557607</v>
      </c>
      <c r="M135" s="200">
        <f t="shared" si="20"/>
        <v>3</v>
      </c>
      <c r="N135" s="219">
        <f t="shared" si="21"/>
        <v>2</v>
      </c>
      <c r="O135" s="146">
        <f t="shared" si="22"/>
        <v>2.1418672811059905</v>
      </c>
      <c r="P135" s="203">
        <f t="shared" si="23"/>
        <v>0</v>
      </c>
      <c r="Q135" s="146">
        <f t="shared" si="24"/>
        <v>0.5</v>
      </c>
      <c r="R135" s="145">
        <v>25</v>
      </c>
      <c r="S135" s="203">
        <f t="shared" si="25"/>
        <v>2</v>
      </c>
      <c r="T135" s="203">
        <f t="shared" si="26"/>
        <v>0</v>
      </c>
      <c r="U135" s="146">
        <f t="shared" si="27"/>
        <v>0</v>
      </c>
      <c r="V135" s="145">
        <v>0</v>
      </c>
      <c r="W135" s="252">
        <v>2</v>
      </c>
      <c r="X135" s="179">
        <v>0</v>
      </c>
      <c r="Y135" s="179">
        <v>0</v>
      </c>
      <c r="Z135" s="145">
        <v>2</v>
      </c>
      <c r="AA135" s="145">
        <v>1</v>
      </c>
      <c r="AB135" s="145">
        <f t="shared" si="33"/>
        <v>50</v>
      </c>
      <c r="AC135" s="430"/>
      <c r="AD135" s="154">
        <v>3</v>
      </c>
    </row>
    <row r="136" spans="1:30" x14ac:dyDescent="0.25">
      <c r="A136" s="135">
        <v>128</v>
      </c>
      <c r="B136" s="161" t="s">
        <v>2</v>
      </c>
      <c r="C136" s="161" t="s">
        <v>707</v>
      </c>
      <c r="D136" s="140"/>
      <c r="E136" s="141"/>
      <c r="F136" s="141">
        <v>203.57</v>
      </c>
      <c r="G136" s="257">
        <v>800</v>
      </c>
      <c r="H136" s="257">
        <v>844</v>
      </c>
      <c r="I136" s="257">
        <v>390</v>
      </c>
      <c r="J136" s="255">
        <v>2.5299999999999998</v>
      </c>
      <c r="K136" s="255">
        <v>2.66</v>
      </c>
      <c r="L136" s="255">
        <f t="shared" si="32"/>
        <v>1.9158029179152134</v>
      </c>
      <c r="M136" s="200">
        <f t="shared" si="20"/>
        <v>5</v>
      </c>
      <c r="N136" s="219">
        <f t="shared" si="21"/>
        <v>19</v>
      </c>
      <c r="O136" s="146">
        <f t="shared" si="22"/>
        <v>19.5</v>
      </c>
      <c r="P136" s="203">
        <v>0</v>
      </c>
      <c r="Q136" s="146">
        <f t="shared" si="24"/>
        <v>4.75</v>
      </c>
      <c r="R136" s="145">
        <v>25</v>
      </c>
      <c r="S136" s="203">
        <f t="shared" si="25"/>
        <v>10</v>
      </c>
      <c r="T136" s="203">
        <f t="shared" si="26"/>
        <v>9</v>
      </c>
      <c r="U136" s="146">
        <f t="shared" si="27"/>
        <v>9.5</v>
      </c>
      <c r="V136" s="145">
        <v>50</v>
      </c>
      <c r="W136" s="252" t="s">
        <v>916</v>
      </c>
      <c r="X136" s="179"/>
      <c r="Y136" s="179"/>
      <c r="Z136" s="145">
        <v>37</v>
      </c>
      <c r="AA136" s="145">
        <v>30</v>
      </c>
      <c r="AB136" s="145">
        <f t="shared" si="33"/>
        <v>81.081081081081081</v>
      </c>
      <c r="AC136" s="430"/>
      <c r="AD136" s="154">
        <v>3</v>
      </c>
    </row>
    <row r="137" spans="1:30" ht="31.5" x14ac:dyDescent="0.25">
      <c r="A137" s="135">
        <v>129</v>
      </c>
      <c r="B137" s="161" t="s">
        <v>119</v>
      </c>
      <c r="C137" s="161" t="s">
        <v>707</v>
      </c>
      <c r="D137" s="140"/>
      <c r="E137" s="141"/>
      <c r="F137" s="141">
        <v>74.75</v>
      </c>
      <c r="G137" s="257">
        <v>117</v>
      </c>
      <c r="H137" s="257">
        <v>203</v>
      </c>
      <c r="I137" s="257">
        <v>205</v>
      </c>
      <c r="J137" s="255">
        <v>1.57</v>
      </c>
      <c r="K137" s="255">
        <v>2.72</v>
      </c>
      <c r="L137" s="255">
        <f t="shared" si="32"/>
        <v>2.7424749163879598</v>
      </c>
      <c r="M137" s="200">
        <f t="shared" si="20"/>
        <v>7</v>
      </c>
      <c r="N137" s="219">
        <f t="shared" si="21"/>
        <v>14</v>
      </c>
      <c r="O137" s="146">
        <f t="shared" si="22"/>
        <v>14.35</v>
      </c>
      <c r="P137" s="203">
        <f t="shared" si="23"/>
        <v>0</v>
      </c>
      <c r="Q137" s="146">
        <f t="shared" si="24"/>
        <v>0</v>
      </c>
      <c r="R137" s="145">
        <v>0</v>
      </c>
      <c r="S137" s="203">
        <f t="shared" si="25"/>
        <v>7</v>
      </c>
      <c r="T137" s="203">
        <f t="shared" si="26"/>
        <v>7</v>
      </c>
      <c r="U137" s="146">
        <f t="shared" si="27"/>
        <v>7</v>
      </c>
      <c r="V137" s="145">
        <v>50</v>
      </c>
      <c r="W137" s="252">
        <v>14</v>
      </c>
      <c r="X137" s="179">
        <v>0</v>
      </c>
      <c r="Y137" s="179">
        <v>7</v>
      </c>
      <c r="Z137" s="145">
        <v>12</v>
      </c>
      <c r="AA137" s="145">
        <v>3</v>
      </c>
      <c r="AB137" s="145">
        <f t="shared" si="33"/>
        <v>25</v>
      </c>
      <c r="AC137" s="430"/>
      <c r="AD137" s="154">
        <v>3</v>
      </c>
    </row>
    <row r="138" spans="1:30" ht="31.5" x14ac:dyDescent="0.25">
      <c r="A138" s="135">
        <v>130</v>
      </c>
      <c r="B138" s="161" t="s">
        <v>121</v>
      </c>
      <c r="C138" s="161" t="s">
        <v>707</v>
      </c>
      <c r="D138" s="140"/>
      <c r="E138" s="141"/>
      <c r="F138" s="141">
        <v>150.49</v>
      </c>
      <c r="G138" s="257">
        <v>2230</v>
      </c>
      <c r="H138" s="257">
        <v>1149</v>
      </c>
      <c r="I138" s="257">
        <v>1378</v>
      </c>
      <c r="J138" s="255">
        <v>14.82</v>
      </c>
      <c r="K138" s="255">
        <v>7.64</v>
      </c>
      <c r="L138" s="255">
        <f t="shared" si="32"/>
        <v>9.1567546016346597</v>
      </c>
      <c r="M138" s="200">
        <v>10</v>
      </c>
      <c r="N138" s="219">
        <f t="shared" si="21"/>
        <v>137</v>
      </c>
      <c r="O138" s="146">
        <f t="shared" si="22"/>
        <v>137.80000000000001</v>
      </c>
      <c r="P138" s="203">
        <f t="shared" si="23"/>
        <v>34</v>
      </c>
      <c r="Q138" s="146">
        <f t="shared" si="24"/>
        <v>34.25</v>
      </c>
      <c r="R138" s="145">
        <v>25</v>
      </c>
      <c r="S138" s="203">
        <f t="shared" si="25"/>
        <v>35</v>
      </c>
      <c r="T138" s="203">
        <f t="shared" si="26"/>
        <v>68</v>
      </c>
      <c r="U138" s="146">
        <f t="shared" si="27"/>
        <v>68.5</v>
      </c>
      <c r="V138" s="145">
        <v>50</v>
      </c>
      <c r="W138" s="252">
        <v>137</v>
      </c>
      <c r="X138" s="179">
        <v>34</v>
      </c>
      <c r="Y138" s="179">
        <v>68</v>
      </c>
      <c r="Z138" s="145">
        <v>80</v>
      </c>
      <c r="AA138" s="145">
        <v>42</v>
      </c>
      <c r="AB138" s="145">
        <f t="shared" si="33"/>
        <v>52.5</v>
      </c>
      <c r="AC138" s="430"/>
      <c r="AD138" s="154">
        <v>3</v>
      </c>
    </row>
    <row r="139" spans="1:30" ht="33" customHeight="1" x14ac:dyDescent="0.25">
      <c r="A139" s="135">
        <v>131</v>
      </c>
      <c r="B139" s="161" t="s">
        <v>95</v>
      </c>
      <c r="C139" s="161" t="s">
        <v>707</v>
      </c>
      <c r="D139" s="140"/>
      <c r="E139" s="141"/>
      <c r="F139" s="141">
        <v>245.14</v>
      </c>
      <c r="G139" s="257">
        <v>642</v>
      </c>
      <c r="H139" s="257">
        <v>698</v>
      </c>
      <c r="I139" s="257">
        <v>717</v>
      </c>
      <c r="J139" s="255">
        <v>2.86</v>
      </c>
      <c r="K139" s="255">
        <v>3.11</v>
      </c>
      <c r="L139" s="255">
        <f t="shared" si="32"/>
        <v>2.9248592640939872</v>
      </c>
      <c r="M139" s="200">
        <f t="shared" ref="M139:M202" si="34">IF(I139&lt;VLOOKUP(L139,$M$331:$Q$339,2),0,VLOOKUP(L139,$M$331:$Q$339,3))</f>
        <v>7</v>
      </c>
      <c r="N139" s="219">
        <f t="shared" ref="N139:N202" si="35">ROUNDDOWN(O139,0)</f>
        <v>50</v>
      </c>
      <c r="O139" s="146">
        <f t="shared" ref="O139:O202" si="36">I139*M139/100</f>
        <v>50.19</v>
      </c>
      <c r="P139" s="203">
        <f t="shared" ref="P139:P202" si="37">ROUNDDOWN(Q139,0)</f>
        <v>12</v>
      </c>
      <c r="Q139" s="146">
        <f t="shared" ref="Q139:Q202" si="38">N139*R139/100</f>
        <v>12.5</v>
      </c>
      <c r="R139" s="145">
        <v>25</v>
      </c>
      <c r="S139" s="203">
        <f t="shared" ref="S139:S202" si="39">N139-P139-T139</f>
        <v>13</v>
      </c>
      <c r="T139" s="203">
        <f t="shared" ref="T139:T202" si="40">ROUNDDOWN(U139,0)</f>
        <v>25</v>
      </c>
      <c r="U139" s="146">
        <f t="shared" ref="U139:U202" si="41">N139*V139/100</f>
        <v>25</v>
      </c>
      <c r="V139" s="145">
        <v>50</v>
      </c>
      <c r="W139" s="252">
        <v>50</v>
      </c>
      <c r="X139" s="179">
        <v>12</v>
      </c>
      <c r="Y139" s="179">
        <v>25</v>
      </c>
      <c r="Z139" s="145">
        <v>46</v>
      </c>
      <c r="AA139" s="145">
        <v>25</v>
      </c>
      <c r="AB139" s="145">
        <f t="shared" si="33"/>
        <v>54.347826086956523</v>
      </c>
      <c r="AC139" s="430"/>
      <c r="AD139" s="154">
        <v>3</v>
      </c>
    </row>
    <row r="140" spans="1:30" ht="31.5" x14ac:dyDescent="0.25">
      <c r="A140" s="135">
        <v>132</v>
      </c>
      <c r="B140" s="161" t="s">
        <v>709</v>
      </c>
      <c r="C140" s="161" t="s">
        <v>707</v>
      </c>
      <c r="D140" s="140"/>
      <c r="E140" s="141"/>
      <c r="F140" s="141">
        <v>41.43</v>
      </c>
      <c r="G140" s="257">
        <v>46</v>
      </c>
      <c r="H140" s="257">
        <v>110</v>
      </c>
      <c r="I140" s="257">
        <v>134</v>
      </c>
      <c r="J140" s="255">
        <v>1.1100000000000001</v>
      </c>
      <c r="K140" s="255">
        <v>2.66</v>
      </c>
      <c r="L140" s="255">
        <f t="shared" si="32"/>
        <v>3.234371228578325</v>
      </c>
      <c r="M140" s="200">
        <v>5.5</v>
      </c>
      <c r="N140" s="219">
        <f t="shared" si="35"/>
        <v>7</v>
      </c>
      <c r="O140" s="146">
        <f t="shared" si="36"/>
        <v>7.37</v>
      </c>
      <c r="P140" s="203">
        <f t="shared" si="37"/>
        <v>1</v>
      </c>
      <c r="Q140" s="146">
        <f t="shared" si="38"/>
        <v>1.75</v>
      </c>
      <c r="R140" s="145">
        <v>25</v>
      </c>
      <c r="S140" s="203">
        <f t="shared" si="39"/>
        <v>5</v>
      </c>
      <c r="T140" s="203">
        <f t="shared" si="40"/>
        <v>1</v>
      </c>
      <c r="U140" s="146">
        <f t="shared" si="41"/>
        <v>1.05</v>
      </c>
      <c r="V140" s="145">
        <v>15</v>
      </c>
      <c r="W140" s="252">
        <v>7</v>
      </c>
      <c r="X140" s="179">
        <v>1</v>
      </c>
      <c r="Y140" s="179">
        <v>1</v>
      </c>
      <c r="Z140" s="145">
        <v>7</v>
      </c>
      <c r="AA140" s="145">
        <v>7</v>
      </c>
      <c r="AB140" s="145">
        <f t="shared" si="33"/>
        <v>100</v>
      </c>
      <c r="AC140" s="430"/>
      <c r="AD140" s="154">
        <v>3</v>
      </c>
    </row>
    <row r="141" spans="1:30" ht="31.5" x14ac:dyDescent="0.25">
      <c r="A141" s="135">
        <v>133</v>
      </c>
      <c r="B141" s="161" t="s">
        <v>120</v>
      </c>
      <c r="C141" s="161" t="s">
        <v>707</v>
      </c>
      <c r="D141" s="140"/>
      <c r="E141" s="141"/>
      <c r="F141" s="141">
        <v>197.6</v>
      </c>
      <c r="G141" s="257">
        <v>339</v>
      </c>
      <c r="H141" s="257">
        <v>559</v>
      </c>
      <c r="I141" s="257">
        <v>599</v>
      </c>
      <c r="J141" s="255">
        <v>2.29</v>
      </c>
      <c r="K141" s="255">
        <v>3.77</v>
      </c>
      <c r="L141" s="255">
        <f t="shared" si="32"/>
        <v>3.0313765182186234</v>
      </c>
      <c r="M141" s="200">
        <v>4</v>
      </c>
      <c r="N141" s="219">
        <f t="shared" si="35"/>
        <v>23</v>
      </c>
      <c r="O141" s="146">
        <f t="shared" si="36"/>
        <v>23.96</v>
      </c>
      <c r="P141" s="203">
        <f t="shared" si="37"/>
        <v>5</v>
      </c>
      <c r="Q141" s="146">
        <f t="shared" si="38"/>
        <v>5.75</v>
      </c>
      <c r="R141" s="145">
        <v>25</v>
      </c>
      <c r="S141" s="203">
        <f t="shared" si="39"/>
        <v>11</v>
      </c>
      <c r="T141" s="203">
        <f t="shared" si="40"/>
        <v>7</v>
      </c>
      <c r="U141" s="146">
        <f t="shared" si="41"/>
        <v>7.82</v>
      </c>
      <c r="V141" s="145">
        <v>34</v>
      </c>
      <c r="W141" s="252">
        <v>23</v>
      </c>
      <c r="X141" s="179">
        <v>6</v>
      </c>
      <c r="Y141" s="179">
        <v>7</v>
      </c>
      <c r="Z141" s="145">
        <v>21</v>
      </c>
      <c r="AA141" s="145">
        <v>19</v>
      </c>
      <c r="AB141" s="145">
        <f t="shared" si="33"/>
        <v>90.476190476190482</v>
      </c>
      <c r="AC141" s="430"/>
      <c r="AD141" s="154">
        <v>3</v>
      </c>
    </row>
    <row r="142" spans="1:30" ht="31.5" hidden="1" customHeight="1" x14ac:dyDescent="0.25">
      <c r="A142" s="135">
        <v>134</v>
      </c>
      <c r="B142" s="161" t="s">
        <v>127</v>
      </c>
      <c r="C142" s="161" t="s">
        <v>707</v>
      </c>
      <c r="D142" s="140"/>
      <c r="E142" s="141"/>
      <c r="F142" s="141">
        <v>0</v>
      </c>
      <c r="G142" s="139"/>
      <c r="H142" s="139"/>
      <c r="I142" s="139">
        <v>0</v>
      </c>
      <c r="J142" s="142"/>
      <c r="K142" s="142"/>
      <c r="L142" s="142"/>
      <c r="M142" s="144">
        <f t="shared" si="34"/>
        <v>0</v>
      </c>
      <c r="N142" s="145">
        <f t="shared" si="35"/>
        <v>0</v>
      </c>
      <c r="O142" s="146">
        <f t="shared" si="36"/>
        <v>0</v>
      </c>
      <c r="P142" s="145">
        <f t="shared" si="37"/>
        <v>0</v>
      </c>
      <c r="Q142" s="146">
        <f t="shared" si="38"/>
        <v>0</v>
      </c>
      <c r="R142" s="145">
        <f t="shared" ref="R142:R202" si="42">IF(I142&lt;VLOOKUP(L142,$M$331:$Q$339,2),0,VLOOKUP(L142,$M$331:$Q$339,4))</f>
        <v>0</v>
      </c>
      <c r="S142" s="145">
        <f t="shared" si="39"/>
        <v>0</v>
      </c>
      <c r="T142" s="145">
        <f t="shared" si="40"/>
        <v>0</v>
      </c>
      <c r="U142" s="146">
        <f t="shared" si="41"/>
        <v>0</v>
      </c>
      <c r="V142" s="145">
        <f t="shared" ref="V142:V202" si="43">IF(I142&lt;VLOOKUP(L142,$M$331:$Q$339,2),0,VLOOKUP(L142,$M$331:$Q$339,5))</f>
        <v>0</v>
      </c>
      <c r="W142" s="151"/>
      <c r="X142" s="151"/>
      <c r="Y142" s="151"/>
      <c r="AC142" s="154"/>
    </row>
    <row r="143" spans="1:30" ht="31.5" x14ac:dyDescent="0.25">
      <c r="A143" s="135">
        <v>135</v>
      </c>
      <c r="B143" s="161" t="s">
        <v>223</v>
      </c>
      <c r="C143" s="161" t="s">
        <v>707</v>
      </c>
      <c r="D143" s="140"/>
      <c r="E143" s="141"/>
      <c r="F143" s="141">
        <v>9.48</v>
      </c>
      <c r="G143" s="257">
        <v>70</v>
      </c>
      <c r="H143" s="257">
        <v>79</v>
      </c>
      <c r="I143" s="257">
        <v>77</v>
      </c>
      <c r="J143" s="255">
        <v>7.38</v>
      </c>
      <c r="K143" s="255">
        <v>8.33</v>
      </c>
      <c r="L143" s="255">
        <f>I143/F143</f>
        <v>8.1223628691983123</v>
      </c>
      <c r="M143" s="200">
        <v>11</v>
      </c>
      <c r="N143" s="219">
        <f t="shared" si="35"/>
        <v>8</v>
      </c>
      <c r="O143" s="146">
        <f t="shared" si="36"/>
        <v>8.4700000000000006</v>
      </c>
      <c r="P143" s="203">
        <f t="shared" si="37"/>
        <v>1</v>
      </c>
      <c r="Q143" s="146">
        <f t="shared" si="38"/>
        <v>1.2</v>
      </c>
      <c r="R143" s="145">
        <v>15</v>
      </c>
      <c r="S143" s="203">
        <f t="shared" si="39"/>
        <v>5</v>
      </c>
      <c r="T143" s="203">
        <f t="shared" si="40"/>
        <v>2</v>
      </c>
      <c r="U143" s="146">
        <f t="shared" si="41"/>
        <v>2</v>
      </c>
      <c r="V143" s="145">
        <v>25</v>
      </c>
      <c r="W143" s="252">
        <v>8</v>
      </c>
      <c r="X143" s="179">
        <v>1</v>
      </c>
      <c r="Y143" s="179">
        <v>2</v>
      </c>
      <c r="Z143" s="145">
        <v>8</v>
      </c>
      <c r="AA143" s="145">
        <v>3</v>
      </c>
      <c r="AB143" s="145">
        <f t="shared" ref="AB143:AB144" si="44">AA143*100/Z143</f>
        <v>37.5</v>
      </c>
      <c r="AC143" s="430"/>
      <c r="AD143" s="154">
        <v>3</v>
      </c>
    </row>
    <row r="144" spans="1:30" ht="31.5" x14ac:dyDescent="0.25">
      <c r="A144" s="135">
        <v>136</v>
      </c>
      <c r="B144" s="161" t="s">
        <v>861</v>
      </c>
      <c r="C144" s="161" t="s">
        <v>707</v>
      </c>
      <c r="D144" s="140"/>
      <c r="E144" s="141"/>
      <c r="F144" s="141">
        <v>60.26</v>
      </c>
      <c r="G144" s="257"/>
      <c r="H144" s="257"/>
      <c r="I144" s="257">
        <v>187</v>
      </c>
      <c r="J144" s="255"/>
      <c r="K144" s="255"/>
      <c r="L144" s="255">
        <f>I144/F144</f>
        <v>3.1032193826750749</v>
      </c>
      <c r="M144" s="200">
        <f t="shared" si="34"/>
        <v>7</v>
      </c>
      <c r="N144" s="219">
        <f t="shared" si="35"/>
        <v>13</v>
      </c>
      <c r="O144" s="146">
        <f t="shared" si="36"/>
        <v>13.09</v>
      </c>
      <c r="P144" s="203">
        <f t="shared" si="37"/>
        <v>3</v>
      </c>
      <c r="Q144" s="146">
        <f t="shared" si="38"/>
        <v>3.25</v>
      </c>
      <c r="R144" s="145">
        <v>25</v>
      </c>
      <c r="S144" s="203">
        <f t="shared" si="39"/>
        <v>4</v>
      </c>
      <c r="T144" s="203">
        <f t="shared" si="40"/>
        <v>6</v>
      </c>
      <c r="U144" s="146">
        <f t="shared" si="41"/>
        <v>6.5</v>
      </c>
      <c r="V144" s="145">
        <v>50</v>
      </c>
      <c r="W144" s="252">
        <v>13</v>
      </c>
      <c r="X144" s="179">
        <v>3</v>
      </c>
      <c r="Y144" s="179">
        <v>6</v>
      </c>
      <c r="Z144" s="145">
        <v>0</v>
      </c>
      <c r="AA144" s="145">
        <v>0</v>
      </c>
      <c r="AB144" s="145" t="e">
        <f t="shared" si="44"/>
        <v>#DIV/0!</v>
      </c>
      <c r="AC144" s="430"/>
      <c r="AD144" s="154">
        <v>3</v>
      </c>
    </row>
    <row r="145" spans="1:30" ht="15.75" hidden="1" customHeight="1" x14ac:dyDescent="0.25">
      <c r="A145" s="135">
        <v>137</v>
      </c>
      <c r="B145" s="161" t="s">
        <v>444</v>
      </c>
      <c r="C145" s="161" t="s">
        <v>707</v>
      </c>
      <c r="D145" s="140"/>
      <c r="E145" s="141"/>
      <c r="F145" s="141"/>
      <c r="G145" s="139"/>
      <c r="H145" s="139"/>
      <c r="I145" s="139"/>
      <c r="J145" s="142"/>
      <c r="K145" s="142"/>
      <c r="L145" s="142"/>
      <c r="M145" s="144">
        <f t="shared" si="34"/>
        <v>0</v>
      </c>
      <c r="N145" s="145">
        <f t="shared" si="35"/>
        <v>0</v>
      </c>
      <c r="O145" s="146">
        <f t="shared" si="36"/>
        <v>0</v>
      </c>
      <c r="P145" s="145">
        <f t="shared" si="37"/>
        <v>0</v>
      </c>
      <c r="Q145" s="146">
        <f t="shared" si="38"/>
        <v>0</v>
      </c>
      <c r="R145" s="145">
        <f t="shared" si="42"/>
        <v>0</v>
      </c>
      <c r="S145" s="145">
        <f t="shared" si="39"/>
        <v>0</v>
      </c>
      <c r="T145" s="145">
        <f t="shared" si="40"/>
        <v>0</v>
      </c>
      <c r="U145" s="146">
        <f t="shared" si="41"/>
        <v>0</v>
      </c>
      <c r="V145" s="145">
        <f t="shared" si="43"/>
        <v>0</v>
      </c>
      <c r="W145" s="151"/>
      <c r="X145" s="151"/>
      <c r="Y145" s="151"/>
      <c r="AC145" s="154"/>
    </row>
    <row r="146" spans="1:30" ht="15.75" hidden="1" customHeight="1" x14ac:dyDescent="0.25">
      <c r="A146" s="135">
        <v>138</v>
      </c>
      <c r="B146" s="161" t="s">
        <v>862</v>
      </c>
      <c r="C146" s="161" t="s">
        <v>712</v>
      </c>
      <c r="D146" s="140"/>
      <c r="E146" s="141"/>
      <c r="F146" s="141"/>
      <c r="G146" s="139"/>
      <c r="H146" s="139"/>
      <c r="I146" s="139"/>
      <c r="J146" s="142"/>
      <c r="K146" s="142"/>
      <c r="L146" s="142"/>
      <c r="M146" s="144">
        <f t="shared" si="34"/>
        <v>0</v>
      </c>
      <c r="N146" s="145">
        <f t="shared" si="35"/>
        <v>0</v>
      </c>
      <c r="O146" s="146">
        <f t="shared" si="36"/>
        <v>0</v>
      </c>
      <c r="P146" s="145">
        <f t="shared" si="37"/>
        <v>0</v>
      </c>
      <c r="Q146" s="146">
        <f t="shared" si="38"/>
        <v>0</v>
      </c>
      <c r="R146" s="145">
        <f t="shared" si="42"/>
        <v>0</v>
      </c>
      <c r="S146" s="145">
        <f t="shared" si="39"/>
        <v>0</v>
      </c>
      <c r="T146" s="145">
        <f t="shared" si="40"/>
        <v>0</v>
      </c>
      <c r="U146" s="146">
        <f t="shared" si="41"/>
        <v>0</v>
      </c>
      <c r="V146" s="145">
        <f t="shared" si="43"/>
        <v>0</v>
      </c>
      <c r="W146" s="151"/>
      <c r="X146" s="151"/>
      <c r="Y146" s="151"/>
      <c r="AC146" s="154"/>
    </row>
    <row r="147" spans="1:30" ht="15.75" hidden="1" customHeight="1" x14ac:dyDescent="0.25">
      <c r="A147" s="135">
        <v>139</v>
      </c>
      <c r="B147" s="161" t="s">
        <v>863</v>
      </c>
      <c r="C147" s="161" t="s">
        <v>712</v>
      </c>
      <c r="D147" s="140"/>
      <c r="E147" s="141"/>
      <c r="F147" s="141">
        <v>8.25</v>
      </c>
      <c r="G147" s="139"/>
      <c r="H147" s="139"/>
      <c r="I147" s="139"/>
      <c r="J147" s="142"/>
      <c r="K147" s="142"/>
      <c r="L147" s="142"/>
      <c r="M147" s="144">
        <f t="shared" si="34"/>
        <v>0</v>
      </c>
      <c r="N147" s="145">
        <f t="shared" si="35"/>
        <v>0</v>
      </c>
      <c r="O147" s="146">
        <f t="shared" si="36"/>
        <v>0</v>
      </c>
      <c r="P147" s="145">
        <f t="shared" si="37"/>
        <v>0</v>
      </c>
      <c r="Q147" s="146">
        <f t="shared" si="38"/>
        <v>0</v>
      </c>
      <c r="R147" s="145">
        <f t="shared" si="42"/>
        <v>0</v>
      </c>
      <c r="S147" s="145">
        <f t="shared" si="39"/>
        <v>0</v>
      </c>
      <c r="T147" s="145">
        <f t="shared" si="40"/>
        <v>0</v>
      </c>
      <c r="U147" s="146">
        <f t="shared" si="41"/>
        <v>0</v>
      </c>
      <c r="V147" s="145">
        <f t="shared" si="43"/>
        <v>0</v>
      </c>
      <c r="W147" s="151"/>
      <c r="X147" s="151"/>
      <c r="Y147" s="151"/>
      <c r="AC147" s="154"/>
    </row>
    <row r="148" spans="1:30" ht="31.5" x14ac:dyDescent="0.25">
      <c r="A148" s="135">
        <v>140</v>
      </c>
      <c r="B148" s="161" t="s">
        <v>711</v>
      </c>
      <c r="C148" s="161" t="s">
        <v>712</v>
      </c>
      <c r="D148" s="140"/>
      <c r="E148" s="141"/>
      <c r="F148" s="141">
        <v>349.38</v>
      </c>
      <c r="G148" s="257">
        <v>1372</v>
      </c>
      <c r="H148" s="257">
        <v>1339</v>
      </c>
      <c r="I148" s="257">
        <v>1767</v>
      </c>
      <c r="J148" s="255">
        <v>3.93</v>
      </c>
      <c r="K148" s="255">
        <v>3.83</v>
      </c>
      <c r="L148" s="255">
        <f>I148/F148</f>
        <v>5.0575304825691223</v>
      </c>
      <c r="M148" s="200">
        <v>5.7</v>
      </c>
      <c r="N148" s="219">
        <f t="shared" si="35"/>
        <v>100</v>
      </c>
      <c r="O148" s="146">
        <f t="shared" si="36"/>
        <v>100.71899999999999</v>
      </c>
      <c r="P148" s="203">
        <f t="shared" si="37"/>
        <v>5</v>
      </c>
      <c r="Q148" s="146">
        <f t="shared" si="38"/>
        <v>5</v>
      </c>
      <c r="R148" s="145">
        <v>5</v>
      </c>
      <c r="S148" s="203">
        <f t="shared" si="39"/>
        <v>45</v>
      </c>
      <c r="T148" s="203">
        <f t="shared" si="40"/>
        <v>50</v>
      </c>
      <c r="U148" s="146">
        <f t="shared" si="41"/>
        <v>50</v>
      </c>
      <c r="V148" s="145">
        <v>50</v>
      </c>
      <c r="W148" s="252">
        <v>100</v>
      </c>
      <c r="X148" s="179">
        <v>5</v>
      </c>
      <c r="Y148" s="179">
        <v>50</v>
      </c>
      <c r="Z148" s="145">
        <v>66</v>
      </c>
      <c r="AA148" s="145">
        <v>52</v>
      </c>
      <c r="AB148" s="145">
        <f t="shared" ref="AB148:AB149" si="45">AA148*100/Z148</f>
        <v>78.787878787878782</v>
      </c>
      <c r="AC148" s="430"/>
      <c r="AD148" s="154">
        <v>2</v>
      </c>
    </row>
    <row r="149" spans="1:30" x14ac:dyDescent="0.25">
      <c r="A149" s="135">
        <v>141</v>
      </c>
      <c r="B149" s="161" t="s">
        <v>2</v>
      </c>
      <c r="C149" s="161" t="s">
        <v>712</v>
      </c>
      <c r="D149" s="140"/>
      <c r="E149" s="141"/>
      <c r="F149" s="141">
        <v>146.76</v>
      </c>
      <c r="G149" s="257">
        <v>270</v>
      </c>
      <c r="H149" s="257">
        <v>288</v>
      </c>
      <c r="I149" s="257">
        <v>281</v>
      </c>
      <c r="J149" s="255">
        <v>1.84</v>
      </c>
      <c r="K149" s="255">
        <v>1.96</v>
      </c>
      <c r="L149" s="255">
        <f>I149/F149</f>
        <v>1.9146906514036524</v>
      </c>
      <c r="M149" s="200">
        <f t="shared" si="34"/>
        <v>5</v>
      </c>
      <c r="N149" s="219">
        <f t="shared" si="35"/>
        <v>14</v>
      </c>
      <c r="O149" s="146">
        <f t="shared" si="36"/>
        <v>14.05</v>
      </c>
      <c r="P149" s="203">
        <f t="shared" si="37"/>
        <v>0</v>
      </c>
      <c r="Q149" s="146">
        <f t="shared" si="38"/>
        <v>0</v>
      </c>
      <c r="R149" s="145">
        <v>0</v>
      </c>
      <c r="S149" s="203">
        <f t="shared" si="39"/>
        <v>7</v>
      </c>
      <c r="T149" s="203">
        <f t="shared" si="40"/>
        <v>7</v>
      </c>
      <c r="U149" s="146">
        <f t="shared" si="41"/>
        <v>7</v>
      </c>
      <c r="V149" s="145">
        <v>50</v>
      </c>
      <c r="W149" s="252" t="s">
        <v>916</v>
      </c>
      <c r="X149" s="179"/>
      <c r="Y149" s="179"/>
      <c r="Z149" s="145">
        <v>8</v>
      </c>
      <c r="AA149" s="145">
        <v>8</v>
      </c>
      <c r="AB149" s="145">
        <f t="shared" si="45"/>
        <v>100</v>
      </c>
      <c r="AC149" s="430"/>
      <c r="AD149" s="154">
        <v>2</v>
      </c>
    </row>
    <row r="150" spans="1:30" ht="31.5" hidden="1" customHeight="1" x14ac:dyDescent="0.25">
      <c r="A150" s="135">
        <v>142</v>
      </c>
      <c r="B150" s="161" t="s">
        <v>96</v>
      </c>
      <c r="C150" s="161" t="s">
        <v>712</v>
      </c>
      <c r="D150" s="140"/>
      <c r="E150" s="141"/>
      <c r="F150" s="141">
        <v>22.38</v>
      </c>
      <c r="G150" s="139"/>
      <c r="H150" s="139"/>
      <c r="I150" s="139">
        <v>0</v>
      </c>
      <c r="J150" s="142"/>
      <c r="K150" s="142"/>
      <c r="L150" s="142"/>
      <c r="M150" s="144">
        <f t="shared" si="34"/>
        <v>0</v>
      </c>
      <c r="N150" s="145">
        <f t="shared" si="35"/>
        <v>0</v>
      </c>
      <c r="O150" s="146">
        <f t="shared" si="36"/>
        <v>0</v>
      </c>
      <c r="P150" s="145">
        <f t="shared" si="37"/>
        <v>0</v>
      </c>
      <c r="Q150" s="146">
        <f t="shared" si="38"/>
        <v>0</v>
      </c>
      <c r="R150" s="145">
        <f t="shared" si="42"/>
        <v>0</v>
      </c>
      <c r="S150" s="145">
        <f t="shared" si="39"/>
        <v>0</v>
      </c>
      <c r="T150" s="145">
        <f t="shared" si="40"/>
        <v>0</v>
      </c>
      <c r="U150" s="146">
        <f t="shared" si="41"/>
        <v>0</v>
      </c>
      <c r="V150" s="145">
        <f t="shared" si="43"/>
        <v>0</v>
      </c>
      <c r="W150" s="151"/>
      <c r="X150" s="151"/>
      <c r="Y150" s="151"/>
      <c r="AC150" s="154"/>
    </row>
    <row r="151" spans="1:30" ht="31.5" x14ac:dyDescent="0.25">
      <c r="A151" s="135">
        <v>143</v>
      </c>
      <c r="B151" s="161" t="s">
        <v>681</v>
      </c>
      <c r="C151" s="161" t="s">
        <v>712</v>
      </c>
      <c r="D151" s="140"/>
      <c r="E151" s="141"/>
      <c r="F151" s="141">
        <v>16.11</v>
      </c>
      <c r="G151" s="257">
        <v>36</v>
      </c>
      <c r="H151" s="257">
        <v>36</v>
      </c>
      <c r="I151" s="257">
        <v>39</v>
      </c>
      <c r="J151" s="255">
        <v>2.23</v>
      </c>
      <c r="K151" s="255">
        <v>2.23</v>
      </c>
      <c r="L151" s="255">
        <f>I151/F151</f>
        <v>2.4208566108007448</v>
      </c>
      <c r="M151" s="200">
        <f t="shared" si="34"/>
        <v>7</v>
      </c>
      <c r="N151" s="219">
        <f t="shared" si="35"/>
        <v>2</v>
      </c>
      <c r="O151" s="146">
        <f t="shared" si="36"/>
        <v>2.73</v>
      </c>
      <c r="P151" s="203">
        <f t="shared" si="37"/>
        <v>0</v>
      </c>
      <c r="Q151" s="146">
        <f t="shared" si="38"/>
        <v>0.5</v>
      </c>
      <c r="R151" s="145">
        <v>25</v>
      </c>
      <c r="S151" s="203">
        <f t="shared" si="39"/>
        <v>1</v>
      </c>
      <c r="T151" s="203">
        <f t="shared" si="40"/>
        <v>1</v>
      </c>
      <c r="U151" s="146">
        <f t="shared" si="41"/>
        <v>1</v>
      </c>
      <c r="V151" s="145">
        <v>50</v>
      </c>
      <c r="W151" s="252">
        <v>2</v>
      </c>
      <c r="X151" s="179"/>
      <c r="Y151" s="179"/>
      <c r="Z151" s="145">
        <v>2</v>
      </c>
      <c r="AA151" s="145">
        <v>1</v>
      </c>
      <c r="AB151" s="145">
        <f>AA151*100/Z151</f>
        <v>50</v>
      </c>
      <c r="AC151" s="430"/>
      <c r="AD151" s="154">
        <v>2</v>
      </c>
    </row>
    <row r="152" spans="1:30" ht="15.75" hidden="1" customHeight="1" x14ac:dyDescent="0.25">
      <c r="A152" s="135">
        <v>144</v>
      </c>
      <c r="B152" s="161" t="s">
        <v>444</v>
      </c>
      <c r="C152" s="161" t="s">
        <v>712</v>
      </c>
      <c r="D152" s="140"/>
      <c r="E152" s="141"/>
      <c r="F152" s="141"/>
      <c r="G152" s="139"/>
      <c r="H152" s="139"/>
      <c r="I152" s="139"/>
      <c r="J152" s="142"/>
      <c r="K152" s="142"/>
      <c r="L152" s="142"/>
      <c r="M152" s="144">
        <f t="shared" si="34"/>
        <v>0</v>
      </c>
      <c r="N152" s="145">
        <f t="shared" si="35"/>
        <v>0</v>
      </c>
      <c r="O152" s="146">
        <f t="shared" si="36"/>
        <v>0</v>
      </c>
      <c r="P152" s="145">
        <f t="shared" si="37"/>
        <v>0</v>
      </c>
      <c r="Q152" s="146">
        <f t="shared" si="38"/>
        <v>0</v>
      </c>
      <c r="R152" s="145">
        <f t="shared" si="42"/>
        <v>0</v>
      </c>
      <c r="S152" s="145">
        <f t="shared" si="39"/>
        <v>0</v>
      </c>
      <c r="T152" s="145">
        <f t="shared" si="40"/>
        <v>0</v>
      </c>
      <c r="U152" s="146">
        <f t="shared" si="41"/>
        <v>0</v>
      </c>
      <c r="V152" s="145">
        <f t="shared" si="43"/>
        <v>0</v>
      </c>
      <c r="W152" s="151"/>
      <c r="X152" s="151"/>
      <c r="Y152" s="151"/>
      <c r="AC152" s="154"/>
    </row>
    <row r="153" spans="1:30" ht="31.5" x14ac:dyDescent="0.25">
      <c r="A153" s="135">
        <v>145</v>
      </c>
      <c r="B153" s="263" t="s">
        <v>221</v>
      </c>
      <c r="C153" s="161" t="s">
        <v>61</v>
      </c>
      <c r="D153" s="140"/>
      <c r="E153" s="141"/>
      <c r="F153" s="141">
        <v>165.23</v>
      </c>
      <c r="G153" s="257">
        <v>480</v>
      </c>
      <c r="H153" s="257">
        <v>377</v>
      </c>
      <c r="I153" s="257">
        <v>520</v>
      </c>
      <c r="J153" s="255">
        <v>2.91</v>
      </c>
      <c r="K153" s="255">
        <v>2.2799999999999998</v>
      </c>
      <c r="L153" s="255">
        <f>I153/F153</f>
        <v>3.1471282454760034</v>
      </c>
      <c r="M153" s="200">
        <f t="shared" si="34"/>
        <v>7</v>
      </c>
      <c r="N153" s="219">
        <f t="shared" si="35"/>
        <v>36</v>
      </c>
      <c r="O153" s="146">
        <f t="shared" si="36"/>
        <v>36.4</v>
      </c>
      <c r="P153" s="203">
        <f t="shared" si="37"/>
        <v>9</v>
      </c>
      <c r="Q153" s="146">
        <f t="shared" si="38"/>
        <v>9</v>
      </c>
      <c r="R153" s="145">
        <v>25</v>
      </c>
      <c r="S153" s="203">
        <f t="shared" si="39"/>
        <v>9</v>
      </c>
      <c r="T153" s="203">
        <f t="shared" si="40"/>
        <v>18</v>
      </c>
      <c r="U153" s="146">
        <f t="shared" si="41"/>
        <v>18</v>
      </c>
      <c r="V153" s="145">
        <v>50</v>
      </c>
      <c r="W153" s="252">
        <v>37</v>
      </c>
      <c r="X153" s="179">
        <v>0</v>
      </c>
      <c r="Y153" s="179">
        <v>0</v>
      </c>
      <c r="Z153" s="145">
        <v>18</v>
      </c>
      <c r="AA153" s="145">
        <v>11</v>
      </c>
      <c r="AB153" s="145">
        <f>AA153*100/Z153</f>
        <v>61.111111111111114</v>
      </c>
      <c r="AC153" s="287" t="s">
        <v>1010</v>
      </c>
      <c r="AD153" s="154">
        <v>5</v>
      </c>
    </row>
    <row r="154" spans="1:30" ht="15.75" hidden="1" customHeight="1" x14ac:dyDescent="0.25">
      <c r="A154" s="135">
        <v>146</v>
      </c>
      <c r="B154" s="161" t="s">
        <v>2</v>
      </c>
      <c r="C154" s="161" t="s">
        <v>61</v>
      </c>
      <c r="D154" s="140"/>
      <c r="E154" s="141"/>
      <c r="F154" s="141">
        <v>196.8</v>
      </c>
      <c r="G154" s="139"/>
      <c r="H154" s="139"/>
      <c r="I154" s="139">
        <v>25</v>
      </c>
      <c r="J154" s="142"/>
      <c r="K154" s="142"/>
      <c r="L154" s="142">
        <f>I154/F154</f>
        <v>0.12703252032520324</v>
      </c>
      <c r="M154" s="144">
        <f t="shared" si="34"/>
        <v>0</v>
      </c>
      <c r="N154" s="219">
        <f t="shared" si="35"/>
        <v>0</v>
      </c>
      <c r="O154" s="146">
        <f t="shared" si="36"/>
        <v>0</v>
      </c>
      <c r="P154" s="145">
        <f t="shared" si="37"/>
        <v>0</v>
      </c>
      <c r="Q154" s="146">
        <f t="shared" si="38"/>
        <v>0</v>
      </c>
      <c r="R154" s="145">
        <v>25</v>
      </c>
      <c r="S154" s="145">
        <f t="shared" si="39"/>
        <v>0</v>
      </c>
      <c r="T154" s="145">
        <f t="shared" si="40"/>
        <v>0</v>
      </c>
      <c r="U154" s="146">
        <f t="shared" si="41"/>
        <v>0</v>
      </c>
      <c r="V154" s="145">
        <v>50</v>
      </c>
      <c r="W154" s="179"/>
      <c r="X154" s="179"/>
      <c r="Y154" s="179"/>
      <c r="Z154" s="145">
        <v>0</v>
      </c>
      <c r="AA154" s="145"/>
      <c r="AB154" s="214"/>
      <c r="AC154" s="154"/>
    </row>
    <row r="155" spans="1:30" ht="15.75" hidden="1" customHeight="1" x14ac:dyDescent="0.25">
      <c r="A155" s="135">
        <v>147</v>
      </c>
      <c r="B155" s="161" t="s">
        <v>444</v>
      </c>
      <c r="C155" s="161" t="s">
        <v>61</v>
      </c>
      <c r="D155" s="140"/>
      <c r="E155" s="141"/>
      <c r="F155" s="141"/>
      <c r="G155" s="139"/>
      <c r="H155" s="139"/>
      <c r="I155" s="139"/>
      <c r="J155" s="142"/>
      <c r="K155" s="142"/>
      <c r="L155" s="142"/>
      <c r="M155" s="144">
        <f t="shared" si="34"/>
        <v>0</v>
      </c>
      <c r="N155" s="145">
        <f t="shared" si="35"/>
        <v>0</v>
      </c>
      <c r="O155" s="146">
        <f t="shared" si="36"/>
        <v>0</v>
      </c>
      <c r="P155" s="145">
        <f t="shared" si="37"/>
        <v>0</v>
      </c>
      <c r="Q155" s="146">
        <f t="shared" si="38"/>
        <v>0</v>
      </c>
      <c r="R155" s="145">
        <f t="shared" si="42"/>
        <v>0</v>
      </c>
      <c r="S155" s="145">
        <f t="shared" si="39"/>
        <v>0</v>
      </c>
      <c r="T155" s="145">
        <f t="shared" si="40"/>
        <v>0</v>
      </c>
      <c r="U155" s="146">
        <f t="shared" si="41"/>
        <v>0</v>
      </c>
      <c r="V155" s="145">
        <f t="shared" si="43"/>
        <v>0</v>
      </c>
      <c r="W155" s="151"/>
      <c r="X155" s="151"/>
      <c r="Y155" s="151"/>
      <c r="AC155" s="154"/>
    </row>
    <row r="156" spans="1:30" ht="15.75" hidden="1" customHeight="1" x14ac:dyDescent="0.25">
      <c r="A156" s="135">
        <v>148</v>
      </c>
      <c r="B156" s="161" t="s">
        <v>864</v>
      </c>
      <c r="C156" s="161" t="s">
        <v>16</v>
      </c>
      <c r="D156" s="140"/>
      <c r="E156" s="141"/>
      <c r="F156" s="141">
        <v>61.4</v>
      </c>
      <c r="G156" s="139"/>
      <c r="H156" s="139"/>
      <c r="I156" s="139">
        <v>0</v>
      </c>
      <c r="J156" s="142"/>
      <c r="K156" s="142"/>
      <c r="L156" s="142"/>
      <c r="M156" s="144">
        <f t="shared" si="34"/>
        <v>0</v>
      </c>
      <c r="N156" s="145">
        <f t="shared" si="35"/>
        <v>0</v>
      </c>
      <c r="O156" s="146">
        <f t="shared" si="36"/>
        <v>0</v>
      </c>
      <c r="P156" s="145">
        <f t="shared" si="37"/>
        <v>0</v>
      </c>
      <c r="Q156" s="146">
        <f t="shared" si="38"/>
        <v>0</v>
      </c>
      <c r="R156" s="145">
        <f t="shared" si="42"/>
        <v>0</v>
      </c>
      <c r="S156" s="145">
        <f t="shared" si="39"/>
        <v>0</v>
      </c>
      <c r="T156" s="145">
        <f t="shared" si="40"/>
        <v>0</v>
      </c>
      <c r="U156" s="146">
        <f t="shared" si="41"/>
        <v>0</v>
      </c>
      <c r="V156" s="145">
        <f t="shared" si="43"/>
        <v>0</v>
      </c>
      <c r="W156" s="151"/>
      <c r="X156" s="151"/>
      <c r="Y156" s="151"/>
      <c r="AC156" s="154"/>
    </row>
    <row r="157" spans="1:30" ht="31.5" x14ac:dyDescent="0.25">
      <c r="A157" s="135">
        <v>149</v>
      </c>
      <c r="B157" s="161" t="s">
        <v>87</v>
      </c>
      <c r="C157" s="161" t="s">
        <v>16</v>
      </c>
      <c r="D157" s="140"/>
      <c r="E157" s="141"/>
      <c r="F157" s="141">
        <v>241.09</v>
      </c>
      <c r="G157" s="257">
        <v>521</v>
      </c>
      <c r="H157" s="257">
        <v>430</v>
      </c>
      <c r="I157" s="257">
        <v>407</v>
      </c>
      <c r="J157" s="255">
        <v>2.21</v>
      </c>
      <c r="K157" s="255">
        <v>1.82</v>
      </c>
      <c r="L157" s="255">
        <f>I157/F157</f>
        <v>1.6881662449707577</v>
      </c>
      <c r="M157" s="200">
        <f t="shared" si="34"/>
        <v>5</v>
      </c>
      <c r="N157" s="219">
        <f t="shared" si="35"/>
        <v>20</v>
      </c>
      <c r="O157" s="146">
        <f t="shared" si="36"/>
        <v>20.350000000000001</v>
      </c>
      <c r="P157" s="203">
        <f t="shared" si="37"/>
        <v>5</v>
      </c>
      <c r="Q157" s="146">
        <f t="shared" si="38"/>
        <v>5</v>
      </c>
      <c r="R157" s="145">
        <v>25</v>
      </c>
      <c r="S157" s="203">
        <f t="shared" si="39"/>
        <v>8</v>
      </c>
      <c r="T157" s="203">
        <f t="shared" si="40"/>
        <v>7</v>
      </c>
      <c r="U157" s="146">
        <f t="shared" si="41"/>
        <v>7</v>
      </c>
      <c r="V157" s="145">
        <v>35</v>
      </c>
      <c r="W157" s="252">
        <v>20</v>
      </c>
      <c r="X157" s="179">
        <v>5</v>
      </c>
      <c r="Y157" s="179">
        <v>7</v>
      </c>
      <c r="Z157" s="145">
        <v>21</v>
      </c>
      <c r="AA157" s="145">
        <v>5</v>
      </c>
      <c r="AB157" s="145">
        <f t="shared" ref="AB157:AB158" si="46">AA157*100/Z157</f>
        <v>23.80952380952381</v>
      </c>
      <c r="AC157" s="430"/>
      <c r="AD157" s="154">
        <v>6</v>
      </c>
    </row>
    <row r="158" spans="1:30" x14ac:dyDescent="0.25">
      <c r="A158" s="135">
        <v>150</v>
      </c>
      <c r="B158" s="161" t="s">
        <v>2</v>
      </c>
      <c r="C158" s="161" t="s">
        <v>16</v>
      </c>
      <c r="D158" s="140"/>
      <c r="E158" s="141"/>
      <c r="F158" s="141">
        <v>348.04</v>
      </c>
      <c r="G158" s="257">
        <v>330</v>
      </c>
      <c r="H158" s="257">
        <v>267</v>
      </c>
      <c r="I158" s="257">
        <v>442</v>
      </c>
      <c r="J158" s="255">
        <v>0.53</v>
      </c>
      <c r="K158" s="255">
        <v>0.43</v>
      </c>
      <c r="L158" s="255">
        <f>I158/F158</f>
        <v>1.2699689690840132</v>
      </c>
      <c r="M158" s="200">
        <f t="shared" si="34"/>
        <v>5</v>
      </c>
      <c r="N158" s="219">
        <f t="shared" si="35"/>
        <v>22</v>
      </c>
      <c r="O158" s="146">
        <f t="shared" si="36"/>
        <v>22.1</v>
      </c>
      <c r="P158" s="203">
        <f t="shared" si="37"/>
        <v>0</v>
      </c>
      <c r="Q158" s="146">
        <f t="shared" si="38"/>
        <v>0</v>
      </c>
      <c r="R158" s="145">
        <v>0</v>
      </c>
      <c r="S158" s="203">
        <f t="shared" si="39"/>
        <v>11</v>
      </c>
      <c r="T158" s="203">
        <f t="shared" si="40"/>
        <v>11</v>
      </c>
      <c r="U158" s="146">
        <f t="shared" si="41"/>
        <v>11</v>
      </c>
      <c r="V158" s="145">
        <v>50</v>
      </c>
      <c r="W158" s="252" t="s">
        <v>916</v>
      </c>
      <c r="X158" s="179"/>
      <c r="Y158" s="179"/>
      <c r="Z158" s="145">
        <v>5</v>
      </c>
      <c r="AA158" s="145">
        <v>1</v>
      </c>
      <c r="AB158" s="145">
        <f t="shared" si="46"/>
        <v>20</v>
      </c>
      <c r="AC158" s="430"/>
      <c r="AD158" s="154">
        <v>6</v>
      </c>
    </row>
    <row r="159" spans="1:30" ht="31.5" hidden="1" customHeight="1" x14ac:dyDescent="0.25">
      <c r="A159" s="135">
        <v>151</v>
      </c>
      <c r="B159" s="161" t="s">
        <v>129</v>
      </c>
      <c r="C159" s="161" t="s">
        <v>16</v>
      </c>
      <c r="D159" s="140"/>
      <c r="E159" s="141"/>
      <c r="F159" s="141">
        <v>0</v>
      </c>
      <c r="G159" s="139"/>
      <c r="H159" s="139"/>
      <c r="I159" s="139">
        <v>0</v>
      </c>
      <c r="J159" s="142"/>
      <c r="K159" s="142"/>
      <c r="L159" s="142"/>
      <c r="M159" s="144">
        <f t="shared" si="34"/>
        <v>0</v>
      </c>
      <c r="N159" s="145">
        <f t="shared" si="35"/>
        <v>0</v>
      </c>
      <c r="O159" s="146">
        <f t="shared" si="36"/>
        <v>0</v>
      </c>
      <c r="P159" s="145">
        <f t="shared" si="37"/>
        <v>0</v>
      </c>
      <c r="Q159" s="146">
        <f t="shared" si="38"/>
        <v>0</v>
      </c>
      <c r="R159" s="145">
        <f t="shared" si="42"/>
        <v>0</v>
      </c>
      <c r="S159" s="145">
        <f t="shared" si="39"/>
        <v>0</v>
      </c>
      <c r="T159" s="145">
        <f t="shared" si="40"/>
        <v>0</v>
      </c>
      <c r="U159" s="146">
        <f t="shared" si="41"/>
        <v>0</v>
      </c>
      <c r="V159" s="145">
        <f t="shared" si="43"/>
        <v>0</v>
      </c>
      <c r="W159" s="151"/>
      <c r="X159" s="151"/>
      <c r="Y159" s="151"/>
      <c r="AC159" s="154"/>
    </row>
    <row r="160" spans="1:30" ht="31.5" x14ac:dyDescent="0.25">
      <c r="A160" s="135">
        <v>152</v>
      </c>
      <c r="B160" s="161" t="s">
        <v>713</v>
      </c>
      <c r="C160" s="161" t="s">
        <v>16</v>
      </c>
      <c r="D160" s="140"/>
      <c r="E160" s="141"/>
      <c r="F160" s="141">
        <v>69.28</v>
      </c>
      <c r="G160" s="257">
        <v>53</v>
      </c>
      <c r="H160" s="257">
        <v>51</v>
      </c>
      <c r="I160" s="257">
        <v>63</v>
      </c>
      <c r="J160" s="255">
        <v>0.77</v>
      </c>
      <c r="K160" s="255">
        <v>0.74</v>
      </c>
      <c r="L160" s="255">
        <f>I160/F160</f>
        <v>0.90935334872979212</v>
      </c>
      <c r="M160" s="200">
        <f t="shared" si="34"/>
        <v>3</v>
      </c>
      <c r="N160" s="219">
        <f t="shared" si="35"/>
        <v>1</v>
      </c>
      <c r="O160" s="146">
        <f t="shared" si="36"/>
        <v>1.89</v>
      </c>
      <c r="P160" s="203">
        <f t="shared" si="37"/>
        <v>0</v>
      </c>
      <c r="Q160" s="146">
        <f t="shared" si="38"/>
        <v>0.25</v>
      </c>
      <c r="R160" s="145">
        <v>25</v>
      </c>
      <c r="S160" s="203">
        <f t="shared" si="39"/>
        <v>1</v>
      </c>
      <c r="T160" s="203">
        <f t="shared" si="40"/>
        <v>0</v>
      </c>
      <c r="U160" s="146">
        <f t="shared" si="41"/>
        <v>0.5</v>
      </c>
      <c r="V160" s="145">
        <v>50</v>
      </c>
      <c r="W160" s="252">
        <v>1</v>
      </c>
      <c r="X160" s="179">
        <v>0</v>
      </c>
      <c r="Y160" s="179">
        <v>0</v>
      </c>
      <c r="Z160" s="145">
        <v>1</v>
      </c>
      <c r="AA160" s="145">
        <v>0</v>
      </c>
      <c r="AB160" s="145">
        <f>AA160*100/Z160</f>
        <v>0</v>
      </c>
      <c r="AC160" s="430"/>
      <c r="AD160" s="154">
        <v>6</v>
      </c>
    </row>
    <row r="161" spans="1:30" ht="31.5" hidden="1" customHeight="1" x14ac:dyDescent="0.25">
      <c r="A161" s="135">
        <v>153</v>
      </c>
      <c r="B161" s="161" t="s">
        <v>865</v>
      </c>
      <c r="C161" s="161" t="s">
        <v>16</v>
      </c>
      <c r="D161" s="140"/>
      <c r="E161" s="141"/>
      <c r="F161" s="141">
        <v>73.510000000000005</v>
      </c>
      <c r="G161" s="139"/>
      <c r="H161" s="139"/>
      <c r="I161" s="139">
        <v>0</v>
      </c>
      <c r="J161" s="142"/>
      <c r="K161" s="142"/>
      <c r="L161" s="142"/>
      <c r="M161" s="144">
        <f t="shared" si="34"/>
        <v>0</v>
      </c>
      <c r="N161" s="145">
        <f t="shared" si="35"/>
        <v>0</v>
      </c>
      <c r="O161" s="146">
        <f t="shared" si="36"/>
        <v>0</v>
      </c>
      <c r="P161" s="145">
        <f t="shared" si="37"/>
        <v>0</v>
      </c>
      <c r="Q161" s="146">
        <f t="shared" si="38"/>
        <v>0</v>
      </c>
      <c r="R161" s="145">
        <f t="shared" si="42"/>
        <v>0</v>
      </c>
      <c r="S161" s="145">
        <f t="shared" si="39"/>
        <v>0</v>
      </c>
      <c r="T161" s="145">
        <f t="shared" si="40"/>
        <v>0</v>
      </c>
      <c r="U161" s="146">
        <f t="shared" si="41"/>
        <v>0</v>
      </c>
      <c r="V161" s="145">
        <f t="shared" si="43"/>
        <v>0</v>
      </c>
      <c r="W161" s="151"/>
      <c r="X161" s="151"/>
      <c r="Y161" s="151"/>
      <c r="AC161" s="154"/>
    </row>
    <row r="162" spans="1:30" ht="31.5" hidden="1" customHeight="1" x14ac:dyDescent="0.25">
      <c r="A162" s="135">
        <v>154</v>
      </c>
      <c r="B162" s="161" t="s">
        <v>866</v>
      </c>
      <c r="C162" s="161" t="s">
        <v>16</v>
      </c>
      <c r="D162" s="140"/>
      <c r="E162" s="141"/>
      <c r="F162" s="141">
        <v>0</v>
      </c>
      <c r="G162" s="139"/>
      <c r="H162" s="139"/>
      <c r="I162" s="139">
        <v>0</v>
      </c>
      <c r="J162" s="142"/>
      <c r="K162" s="142"/>
      <c r="L162" s="142"/>
      <c r="M162" s="144">
        <f t="shared" si="34"/>
        <v>0</v>
      </c>
      <c r="N162" s="145">
        <f t="shared" si="35"/>
        <v>0</v>
      </c>
      <c r="O162" s="146">
        <f t="shared" si="36"/>
        <v>0</v>
      </c>
      <c r="P162" s="145">
        <f t="shared" si="37"/>
        <v>0</v>
      </c>
      <c r="Q162" s="146">
        <f t="shared" si="38"/>
        <v>0</v>
      </c>
      <c r="R162" s="145">
        <f t="shared" si="42"/>
        <v>0</v>
      </c>
      <c r="S162" s="145">
        <f t="shared" si="39"/>
        <v>0</v>
      </c>
      <c r="T162" s="145">
        <f t="shared" si="40"/>
        <v>0</v>
      </c>
      <c r="U162" s="146">
        <f t="shared" si="41"/>
        <v>0</v>
      </c>
      <c r="V162" s="145">
        <f t="shared" si="43"/>
        <v>0</v>
      </c>
      <c r="W162" s="151"/>
      <c r="X162" s="151"/>
      <c r="Y162" s="151"/>
      <c r="AC162" s="154"/>
    </row>
    <row r="163" spans="1:30" ht="31.5" x14ac:dyDescent="0.25">
      <c r="A163" s="135">
        <v>155</v>
      </c>
      <c r="B163" s="161" t="s">
        <v>867</v>
      </c>
      <c r="C163" s="161" t="s">
        <v>16</v>
      </c>
      <c r="D163" s="140"/>
      <c r="E163" s="141"/>
      <c r="F163" s="141">
        <v>68.819999999999993</v>
      </c>
      <c r="G163" s="257"/>
      <c r="H163" s="257"/>
      <c r="I163" s="257">
        <v>38</v>
      </c>
      <c r="J163" s="255"/>
      <c r="K163" s="255"/>
      <c r="L163" s="255">
        <f>I163/F163</f>
        <v>0.55216506829410061</v>
      </c>
      <c r="M163" s="200">
        <f t="shared" si="34"/>
        <v>3</v>
      </c>
      <c r="N163" s="219">
        <f t="shared" si="35"/>
        <v>1</v>
      </c>
      <c r="O163" s="146">
        <f t="shared" si="36"/>
        <v>1.1399999999999999</v>
      </c>
      <c r="P163" s="203">
        <f t="shared" si="37"/>
        <v>0</v>
      </c>
      <c r="Q163" s="146">
        <f t="shared" si="38"/>
        <v>0.25</v>
      </c>
      <c r="R163" s="145">
        <v>25</v>
      </c>
      <c r="S163" s="203">
        <f t="shared" si="39"/>
        <v>1</v>
      </c>
      <c r="T163" s="203">
        <f t="shared" si="40"/>
        <v>0</v>
      </c>
      <c r="U163" s="146">
        <f t="shared" si="41"/>
        <v>0.5</v>
      </c>
      <c r="V163" s="145">
        <v>50</v>
      </c>
      <c r="W163" s="252">
        <v>1</v>
      </c>
      <c r="X163" s="179"/>
      <c r="Y163" s="179"/>
      <c r="Z163" s="145">
        <v>0</v>
      </c>
      <c r="AA163" s="145">
        <v>0</v>
      </c>
      <c r="AB163" s="145" t="e">
        <f t="shared" ref="AB163:AB165" si="47">AA163*100/Z163</f>
        <v>#DIV/0!</v>
      </c>
      <c r="AC163" s="430"/>
      <c r="AD163" s="154">
        <v>6</v>
      </c>
    </row>
    <row r="164" spans="1:30" ht="31.5" x14ac:dyDescent="0.25">
      <c r="A164" s="135">
        <v>156</v>
      </c>
      <c r="B164" s="161" t="s">
        <v>714</v>
      </c>
      <c r="C164" s="161" t="s">
        <v>16</v>
      </c>
      <c r="D164" s="140"/>
      <c r="E164" s="141"/>
      <c r="F164" s="141">
        <v>66.61</v>
      </c>
      <c r="G164" s="257">
        <v>39</v>
      </c>
      <c r="H164" s="257">
        <v>49</v>
      </c>
      <c r="I164" s="257">
        <v>61</v>
      </c>
      <c r="J164" s="255">
        <v>0.59</v>
      </c>
      <c r="K164" s="255">
        <v>0.74</v>
      </c>
      <c r="L164" s="255">
        <f>I164/F164</f>
        <v>0.91577841164990248</v>
      </c>
      <c r="M164" s="200">
        <f t="shared" si="34"/>
        <v>3</v>
      </c>
      <c r="N164" s="219">
        <f t="shared" si="35"/>
        <v>1</v>
      </c>
      <c r="O164" s="146">
        <f t="shared" si="36"/>
        <v>1.83</v>
      </c>
      <c r="P164" s="203">
        <f t="shared" si="37"/>
        <v>0</v>
      </c>
      <c r="Q164" s="146">
        <f t="shared" si="38"/>
        <v>0.25</v>
      </c>
      <c r="R164" s="145">
        <v>25</v>
      </c>
      <c r="S164" s="203">
        <f t="shared" si="39"/>
        <v>1</v>
      </c>
      <c r="T164" s="203">
        <f t="shared" si="40"/>
        <v>0</v>
      </c>
      <c r="U164" s="146">
        <f t="shared" si="41"/>
        <v>0.5</v>
      </c>
      <c r="V164" s="145">
        <v>50</v>
      </c>
      <c r="W164" s="252">
        <v>1</v>
      </c>
      <c r="X164" s="179">
        <v>0</v>
      </c>
      <c r="Y164" s="179">
        <v>0</v>
      </c>
      <c r="Z164" s="145">
        <v>1</v>
      </c>
      <c r="AA164" s="145">
        <v>1</v>
      </c>
      <c r="AB164" s="145">
        <f t="shared" si="47"/>
        <v>100</v>
      </c>
      <c r="AC164" s="430"/>
      <c r="AD164" s="154">
        <v>6</v>
      </c>
    </row>
    <row r="165" spans="1:30" ht="31.5" x14ac:dyDescent="0.25">
      <c r="A165" s="135">
        <v>157</v>
      </c>
      <c r="B165" s="161" t="s">
        <v>868</v>
      </c>
      <c r="C165" s="161" t="s">
        <v>16</v>
      </c>
      <c r="D165" s="140"/>
      <c r="E165" s="141"/>
      <c r="F165" s="141">
        <v>73.86</v>
      </c>
      <c r="G165" s="257"/>
      <c r="H165" s="257"/>
      <c r="I165" s="257">
        <v>40</v>
      </c>
      <c r="J165" s="255"/>
      <c r="K165" s="255"/>
      <c r="L165" s="255">
        <f>I165/F165</f>
        <v>0.54156512320606554</v>
      </c>
      <c r="M165" s="200">
        <f t="shared" si="34"/>
        <v>3</v>
      </c>
      <c r="N165" s="219">
        <f t="shared" si="35"/>
        <v>1</v>
      </c>
      <c r="O165" s="146">
        <f t="shared" si="36"/>
        <v>1.2</v>
      </c>
      <c r="P165" s="203">
        <f t="shared" si="37"/>
        <v>0</v>
      </c>
      <c r="Q165" s="146">
        <f t="shared" si="38"/>
        <v>0.25</v>
      </c>
      <c r="R165" s="145">
        <v>25</v>
      </c>
      <c r="S165" s="203">
        <f t="shared" si="39"/>
        <v>1</v>
      </c>
      <c r="T165" s="203">
        <f t="shared" si="40"/>
        <v>0</v>
      </c>
      <c r="U165" s="146">
        <f t="shared" si="41"/>
        <v>0.5</v>
      </c>
      <c r="V165" s="145">
        <v>50</v>
      </c>
      <c r="W165" s="252">
        <v>1</v>
      </c>
      <c r="X165" s="179"/>
      <c r="Y165" s="179"/>
      <c r="Z165" s="145">
        <v>0</v>
      </c>
      <c r="AA165" s="145">
        <v>0</v>
      </c>
      <c r="AB165" s="145" t="e">
        <f t="shared" si="47"/>
        <v>#DIV/0!</v>
      </c>
      <c r="AC165" s="430"/>
      <c r="AD165" s="154">
        <v>6</v>
      </c>
    </row>
    <row r="166" spans="1:30" ht="15.75" hidden="1" customHeight="1" x14ac:dyDescent="0.25">
      <c r="A166" s="135">
        <v>158</v>
      </c>
      <c r="B166" s="161" t="s">
        <v>444</v>
      </c>
      <c r="C166" s="161" t="s">
        <v>16</v>
      </c>
      <c r="D166" s="140"/>
      <c r="E166" s="141"/>
      <c r="F166" s="141"/>
      <c r="G166" s="139"/>
      <c r="H166" s="139"/>
      <c r="I166" s="139"/>
      <c r="J166" s="142"/>
      <c r="K166" s="142"/>
      <c r="L166" s="142"/>
      <c r="M166" s="144">
        <f t="shared" si="34"/>
        <v>0</v>
      </c>
      <c r="N166" s="145">
        <f t="shared" si="35"/>
        <v>0</v>
      </c>
      <c r="O166" s="146">
        <f t="shared" si="36"/>
        <v>0</v>
      </c>
      <c r="P166" s="145">
        <f t="shared" si="37"/>
        <v>0</v>
      </c>
      <c r="Q166" s="146">
        <f t="shared" si="38"/>
        <v>0</v>
      </c>
      <c r="R166" s="145">
        <f t="shared" si="42"/>
        <v>0</v>
      </c>
      <c r="S166" s="145">
        <f t="shared" si="39"/>
        <v>0</v>
      </c>
      <c r="T166" s="145">
        <f t="shared" si="40"/>
        <v>0</v>
      </c>
      <c r="U166" s="146">
        <f t="shared" si="41"/>
        <v>0</v>
      </c>
      <c r="V166" s="145">
        <f t="shared" si="43"/>
        <v>0</v>
      </c>
      <c r="W166" s="151"/>
      <c r="X166" s="151"/>
      <c r="Y166" s="151"/>
      <c r="AC166" s="154"/>
    </row>
    <row r="167" spans="1:30" ht="15.75" hidden="1" customHeight="1" x14ac:dyDescent="0.25">
      <c r="A167" s="135">
        <v>159</v>
      </c>
      <c r="B167" s="161" t="s">
        <v>869</v>
      </c>
      <c r="C167" s="161" t="s">
        <v>17</v>
      </c>
      <c r="D167" s="140"/>
      <c r="E167" s="141"/>
      <c r="F167" s="141">
        <v>16.03</v>
      </c>
      <c r="G167" s="139"/>
      <c r="H167" s="139"/>
      <c r="I167" s="139">
        <v>0</v>
      </c>
      <c r="J167" s="142"/>
      <c r="K167" s="142"/>
      <c r="L167" s="142"/>
      <c r="M167" s="144">
        <f t="shared" si="34"/>
        <v>0</v>
      </c>
      <c r="N167" s="145">
        <f t="shared" si="35"/>
        <v>0</v>
      </c>
      <c r="O167" s="146">
        <f t="shared" si="36"/>
        <v>0</v>
      </c>
      <c r="P167" s="145">
        <f t="shared" si="37"/>
        <v>0</v>
      </c>
      <c r="Q167" s="146">
        <f t="shared" si="38"/>
        <v>0</v>
      </c>
      <c r="R167" s="145">
        <f t="shared" si="42"/>
        <v>0</v>
      </c>
      <c r="S167" s="145">
        <f t="shared" si="39"/>
        <v>0</v>
      </c>
      <c r="T167" s="145">
        <f t="shared" si="40"/>
        <v>0</v>
      </c>
      <c r="U167" s="146">
        <f t="shared" si="41"/>
        <v>0</v>
      </c>
      <c r="V167" s="145">
        <f t="shared" si="43"/>
        <v>0</v>
      </c>
      <c r="W167" s="151"/>
      <c r="X167" s="151"/>
      <c r="Y167" s="151"/>
      <c r="AC167" s="154"/>
    </row>
    <row r="168" spans="1:30" ht="31.5" hidden="1" customHeight="1" x14ac:dyDescent="0.25">
      <c r="A168" s="135">
        <v>160</v>
      </c>
      <c r="B168" s="161" t="s">
        <v>715</v>
      </c>
      <c r="C168" s="161" t="s">
        <v>17</v>
      </c>
      <c r="D168" s="140"/>
      <c r="E168" s="141"/>
      <c r="F168" s="141">
        <v>70.53</v>
      </c>
      <c r="G168" s="139"/>
      <c r="H168" s="139"/>
      <c r="I168" s="139">
        <v>6</v>
      </c>
      <c r="J168" s="142"/>
      <c r="K168" s="142"/>
      <c r="L168" s="142">
        <f>I168/F168</f>
        <v>8.5070182900893229E-2</v>
      </c>
      <c r="M168" s="144">
        <f t="shared" si="34"/>
        <v>0</v>
      </c>
      <c r="N168" s="219">
        <f t="shared" si="35"/>
        <v>0</v>
      </c>
      <c r="O168" s="146">
        <f t="shared" si="36"/>
        <v>0</v>
      </c>
      <c r="P168" s="145">
        <f t="shared" si="37"/>
        <v>0</v>
      </c>
      <c r="Q168" s="146">
        <f t="shared" si="38"/>
        <v>0</v>
      </c>
      <c r="R168" s="145">
        <v>25</v>
      </c>
      <c r="S168" s="145">
        <f t="shared" si="39"/>
        <v>0</v>
      </c>
      <c r="T168" s="145">
        <f t="shared" si="40"/>
        <v>0</v>
      </c>
      <c r="U168" s="146">
        <f t="shared" si="41"/>
        <v>0</v>
      </c>
      <c r="V168" s="145">
        <v>50</v>
      </c>
      <c r="W168" s="179"/>
      <c r="X168" s="179"/>
      <c r="Y168" s="179"/>
      <c r="Z168" s="145">
        <v>0</v>
      </c>
      <c r="AA168" s="145"/>
      <c r="AB168" s="214"/>
      <c r="AC168" s="154"/>
    </row>
    <row r="169" spans="1:30" ht="47.25" hidden="1" customHeight="1" x14ac:dyDescent="0.25">
      <c r="A169" s="135">
        <v>161</v>
      </c>
      <c r="B169" s="161" t="s">
        <v>62</v>
      </c>
      <c r="C169" s="161" t="s">
        <v>17</v>
      </c>
      <c r="D169" s="140"/>
      <c r="E169" s="141"/>
      <c r="F169" s="141">
        <v>55.27</v>
      </c>
      <c r="G169" s="139"/>
      <c r="H169" s="139"/>
      <c r="I169" s="139">
        <v>93</v>
      </c>
      <c r="J169" s="142"/>
      <c r="K169" s="142"/>
      <c r="L169" s="142">
        <f>I169/F169</f>
        <v>1.6826488149086303</v>
      </c>
      <c r="M169" s="144">
        <v>0</v>
      </c>
      <c r="N169" s="219">
        <f t="shared" si="35"/>
        <v>0</v>
      </c>
      <c r="O169" s="146">
        <f t="shared" si="36"/>
        <v>0</v>
      </c>
      <c r="P169" s="145">
        <f t="shared" si="37"/>
        <v>0</v>
      </c>
      <c r="Q169" s="146">
        <f t="shared" si="38"/>
        <v>0</v>
      </c>
      <c r="R169" s="145">
        <v>25</v>
      </c>
      <c r="S169" s="145">
        <f t="shared" si="39"/>
        <v>0</v>
      </c>
      <c r="T169" s="145">
        <f t="shared" si="40"/>
        <v>0</v>
      </c>
      <c r="U169" s="146">
        <f t="shared" si="41"/>
        <v>0</v>
      </c>
      <c r="V169" s="145">
        <v>50</v>
      </c>
      <c r="W169" s="179">
        <v>0</v>
      </c>
      <c r="X169" s="179"/>
      <c r="Y169" s="179"/>
      <c r="Z169" s="145">
        <v>0</v>
      </c>
      <c r="AA169" s="145"/>
      <c r="AB169" s="214"/>
      <c r="AC169" s="154"/>
    </row>
    <row r="170" spans="1:30" ht="15.75" hidden="1" customHeight="1" x14ac:dyDescent="0.25">
      <c r="A170" s="135">
        <v>162</v>
      </c>
      <c r="B170" s="294" t="s">
        <v>2</v>
      </c>
      <c r="C170" s="294" t="s">
        <v>17</v>
      </c>
      <c r="D170" s="140"/>
      <c r="E170" s="141"/>
      <c r="F170" s="141">
        <v>123.43</v>
      </c>
      <c r="G170" s="139"/>
      <c r="H170" s="139">
        <v>34</v>
      </c>
      <c r="I170" s="139">
        <v>57</v>
      </c>
      <c r="J170" s="142"/>
      <c r="K170" s="142">
        <v>0.28999999999999998</v>
      </c>
      <c r="L170" s="142">
        <f>I170/F170</f>
        <v>0.46180021064571009</v>
      </c>
      <c r="M170" s="200">
        <v>0</v>
      </c>
      <c r="N170" s="219">
        <f t="shared" si="35"/>
        <v>0</v>
      </c>
      <c r="O170" s="146">
        <f t="shared" si="36"/>
        <v>0</v>
      </c>
      <c r="P170" s="219">
        <f t="shared" si="37"/>
        <v>0</v>
      </c>
      <c r="Q170" s="146">
        <f t="shared" si="38"/>
        <v>0</v>
      </c>
      <c r="R170" s="145">
        <v>25</v>
      </c>
      <c r="S170" s="145">
        <f t="shared" si="39"/>
        <v>0</v>
      </c>
      <c r="T170" s="219">
        <f t="shared" si="40"/>
        <v>0</v>
      </c>
      <c r="U170" s="146">
        <f t="shared" si="41"/>
        <v>0</v>
      </c>
      <c r="V170" s="145">
        <v>50</v>
      </c>
      <c r="W170" s="252"/>
      <c r="X170" s="179"/>
      <c r="Y170" s="179"/>
      <c r="Z170" s="145">
        <v>0</v>
      </c>
      <c r="AA170" s="145"/>
      <c r="AB170" s="214"/>
      <c r="AC170" s="154"/>
    </row>
    <row r="171" spans="1:30" ht="47.25" x14ac:dyDescent="0.25">
      <c r="A171" s="135">
        <v>163</v>
      </c>
      <c r="B171" s="161" t="s">
        <v>826</v>
      </c>
      <c r="C171" s="161" t="s">
        <v>17</v>
      </c>
      <c r="D171" s="140"/>
      <c r="E171" s="245">
        <v>187</v>
      </c>
      <c r="F171" s="262">
        <v>187</v>
      </c>
      <c r="G171" s="257">
        <v>61</v>
      </c>
      <c r="H171" s="257">
        <v>54</v>
      </c>
      <c r="I171" s="257">
        <v>65.45</v>
      </c>
      <c r="J171" s="255">
        <v>0.33</v>
      </c>
      <c r="K171" s="255">
        <v>0.28999999999999998</v>
      </c>
      <c r="L171" s="255">
        <v>0.35</v>
      </c>
      <c r="M171" s="200">
        <f t="shared" si="34"/>
        <v>3</v>
      </c>
      <c r="N171" s="219">
        <f t="shared" si="35"/>
        <v>1</v>
      </c>
      <c r="O171" s="146">
        <f t="shared" si="36"/>
        <v>1.9635000000000002</v>
      </c>
      <c r="P171" s="203">
        <f t="shared" si="37"/>
        <v>0</v>
      </c>
      <c r="Q171" s="146">
        <f t="shared" si="38"/>
        <v>0.25</v>
      </c>
      <c r="R171" s="145">
        <v>25</v>
      </c>
      <c r="S171" s="203">
        <f t="shared" si="39"/>
        <v>1</v>
      </c>
      <c r="T171" s="203">
        <f t="shared" si="40"/>
        <v>0</v>
      </c>
      <c r="U171" s="146">
        <f t="shared" si="41"/>
        <v>0.5</v>
      </c>
      <c r="V171" s="145">
        <v>50</v>
      </c>
      <c r="W171" s="252">
        <v>2</v>
      </c>
      <c r="X171" s="179">
        <v>0</v>
      </c>
      <c r="Y171" s="179">
        <v>1</v>
      </c>
      <c r="Z171" s="145">
        <v>1</v>
      </c>
      <c r="AA171" s="145">
        <v>0</v>
      </c>
      <c r="AB171" s="145">
        <f>AA171*100/Z171</f>
        <v>0</v>
      </c>
      <c r="AC171" s="287" t="s">
        <v>1010</v>
      </c>
      <c r="AD171" s="154">
        <v>4</v>
      </c>
    </row>
    <row r="172" spans="1:30" ht="15.75" hidden="1" customHeight="1" x14ac:dyDescent="0.25">
      <c r="A172" s="135">
        <v>164</v>
      </c>
      <c r="B172" s="161" t="s">
        <v>444</v>
      </c>
      <c r="C172" s="161" t="s">
        <v>17</v>
      </c>
      <c r="D172" s="140"/>
      <c r="E172" s="141"/>
      <c r="F172" s="141"/>
      <c r="G172" s="139"/>
      <c r="H172" s="139"/>
      <c r="I172" s="139"/>
      <c r="J172" s="142"/>
      <c r="K172" s="142"/>
      <c r="L172" s="142"/>
      <c r="M172" s="144">
        <f t="shared" si="34"/>
        <v>0</v>
      </c>
      <c r="N172" s="145">
        <f t="shared" si="35"/>
        <v>0</v>
      </c>
      <c r="O172" s="146">
        <f t="shared" si="36"/>
        <v>0</v>
      </c>
      <c r="P172" s="145">
        <f t="shared" si="37"/>
        <v>0</v>
      </c>
      <c r="Q172" s="146">
        <f t="shared" si="38"/>
        <v>0</v>
      </c>
      <c r="R172" s="145">
        <f t="shared" si="42"/>
        <v>0</v>
      </c>
      <c r="S172" s="145">
        <f t="shared" si="39"/>
        <v>0</v>
      </c>
      <c r="T172" s="145">
        <f t="shared" si="40"/>
        <v>0</v>
      </c>
      <c r="U172" s="146">
        <f t="shared" si="41"/>
        <v>0</v>
      </c>
      <c r="V172" s="145">
        <f t="shared" si="43"/>
        <v>0</v>
      </c>
      <c r="W172" s="151"/>
      <c r="X172" s="151"/>
      <c r="Y172" s="151"/>
      <c r="AC172" s="154"/>
    </row>
    <row r="173" spans="1:30" ht="31.5" x14ac:dyDescent="0.25">
      <c r="A173" s="135">
        <v>165</v>
      </c>
      <c r="B173" s="161" t="s">
        <v>19</v>
      </c>
      <c r="C173" s="161" t="s">
        <v>18</v>
      </c>
      <c r="D173" s="140"/>
      <c r="E173" s="141"/>
      <c r="F173" s="141">
        <v>161.28</v>
      </c>
      <c r="G173" s="257">
        <v>294</v>
      </c>
      <c r="H173" s="257">
        <v>332</v>
      </c>
      <c r="I173" s="257">
        <v>353</v>
      </c>
      <c r="J173" s="255">
        <v>1.82</v>
      </c>
      <c r="K173" s="255">
        <v>2.06</v>
      </c>
      <c r="L173" s="255">
        <f>I173/F173</f>
        <v>2.1887400793650795</v>
      </c>
      <c r="M173" s="200">
        <v>5.8</v>
      </c>
      <c r="N173" s="219">
        <f t="shared" si="35"/>
        <v>20</v>
      </c>
      <c r="O173" s="146">
        <f t="shared" si="36"/>
        <v>20.474</v>
      </c>
      <c r="P173" s="203">
        <f t="shared" si="37"/>
        <v>0</v>
      </c>
      <c r="Q173" s="146">
        <f t="shared" si="38"/>
        <v>0</v>
      </c>
      <c r="R173" s="145">
        <v>0</v>
      </c>
      <c r="S173" s="203">
        <f t="shared" si="39"/>
        <v>17</v>
      </c>
      <c r="T173" s="203">
        <f t="shared" si="40"/>
        <v>3</v>
      </c>
      <c r="U173" s="146">
        <f t="shared" si="41"/>
        <v>3</v>
      </c>
      <c r="V173" s="145">
        <v>15</v>
      </c>
      <c r="W173" s="252">
        <v>20</v>
      </c>
      <c r="X173" s="179">
        <v>0</v>
      </c>
      <c r="Y173" s="179">
        <v>3</v>
      </c>
      <c r="Z173" s="145">
        <v>16</v>
      </c>
      <c r="AA173" s="145">
        <v>12</v>
      </c>
      <c r="AB173" s="145">
        <f t="shared" ref="AB173:AB174" si="48">AA173*100/Z173</f>
        <v>75</v>
      </c>
      <c r="AC173" s="430"/>
      <c r="AD173" s="154">
        <v>4</v>
      </c>
    </row>
    <row r="174" spans="1:30" x14ac:dyDescent="0.25">
      <c r="A174" s="135">
        <v>166</v>
      </c>
      <c r="B174" s="161" t="s">
        <v>2</v>
      </c>
      <c r="C174" s="161" t="s">
        <v>18</v>
      </c>
      <c r="D174" s="140"/>
      <c r="E174" s="141"/>
      <c r="F174" s="141">
        <v>92.31</v>
      </c>
      <c r="G174" s="257"/>
      <c r="H174" s="257">
        <v>27</v>
      </c>
      <c r="I174" s="257">
        <v>38</v>
      </c>
      <c r="J174" s="255"/>
      <c r="K174" s="255">
        <v>0.28999999999999998</v>
      </c>
      <c r="L174" s="255">
        <f>I174/F174</f>
        <v>0.41165637525728521</v>
      </c>
      <c r="M174" s="200">
        <f t="shared" si="34"/>
        <v>3</v>
      </c>
      <c r="N174" s="219">
        <f t="shared" si="35"/>
        <v>1</v>
      </c>
      <c r="O174" s="146">
        <f t="shared" si="36"/>
        <v>1.1399999999999999</v>
      </c>
      <c r="P174" s="203">
        <f t="shared" si="37"/>
        <v>0</v>
      </c>
      <c r="Q174" s="146">
        <f t="shared" si="38"/>
        <v>0.25</v>
      </c>
      <c r="R174" s="145">
        <v>25</v>
      </c>
      <c r="S174" s="203">
        <f t="shared" si="39"/>
        <v>1</v>
      </c>
      <c r="T174" s="203">
        <f t="shared" si="40"/>
        <v>0</v>
      </c>
      <c r="U174" s="146">
        <f t="shared" si="41"/>
        <v>0.5</v>
      </c>
      <c r="V174" s="145">
        <v>50</v>
      </c>
      <c r="W174" s="252" t="s">
        <v>916</v>
      </c>
      <c r="X174" s="179"/>
      <c r="Y174" s="179"/>
      <c r="Z174" s="145">
        <v>0</v>
      </c>
      <c r="AA174" s="145">
        <v>0</v>
      </c>
      <c r="AB174" s="145" t="e">
        <f t="shared" si="48"/>
        <v>#DIV/0!</v>
      </c>
      <c r="AC174" s="430"/>
      <c r="AD174" s="154">
        <v>4</v>
      </c>
    </row>
    <row r="175" spans="1:30" ht="31.5" hidden="1" customHeight="1" x14ac:dyDescent="0.25">
      <c r="A175" s="135">
        <v>167</v>
      </c>
      <c r="B175" s="161" t="s">
        <v>142</v>
      </c>
      <c r="C175" s="161" t="s">
        <v>18</v>
      </c>
      <c r="D175" s="140"/>
      <c r="E175" s="141"/>
      <c r="F175" s="141">
        <v>165.08</v>
      </c>
      <c r="G175" s="139"/>
      <c r="H175" s="139">
        <v>180</v>
      </c>
      <c r="I175" s="139">
        <v>171</v>
      </c>
      <c r="J175" s="142"/>
      <c r="K175" s="142">
        <v>1.0900000000000001</v>
      </c>
      <c r="L175" s="142">
        <f>I175/F175</f>
        <v>1.0358614005330748</v>
      </c>
      <c r="M175" s="144">
        <v>0</v>
      </c>
      <c r="N175" s="219">
        <f t="shared" si="35"/>
        <v>0</v>
      </c>
      <c r="O175" s="146">
        <f t="shared" si="36"/>
        <v>0</v>
      </c>
      <c r="P175" s="219">
        <f t="shared" si="37"/>
        <v>0</v>
      </c>
      <c r="Q175" s="146">
        <f t="shared" si="38"/>
        <v>0</v>
      </c>
      <c r="R175" s="145">
        <v>25</v>
      </c>
      <c r="S175" s="145">
        <f t="shared" si="39"/>
        <v>0</v>
      </c>
      <c r="T175" s="219">
        <f t="shared" si="40"/>
        <v>0</v>
      </c>
      <c r="U175" s="146">
        <f t="shared" si="41"/>
        <v>0</v>
      </c>
      <c r="V175" s="145">
        <v>50</v>
      </c>
      <c r="W175" s="252">
        <v>0</v>
      </c>
      <c r="X175" s="179"/>
      <c r="Y175" s="179"/>
      <c r="Z175" s="145">
        <v>0</v>
      </c>
      <c r="AA175" s="145"/>
      <c r="AB175" s="214"/>
      <c r="AC175" s="154"/>
    </row>
    <row r="176" spans="1:30" ht="15.75" hidden="1" customHeight="1" x14ac:dyDescent="0.25">
      <c r="A176" s="135">
        <v>168</v>
      </c>
      <c r="B176" s="161" t="s">
        <v>444</v>
      </c>
      <c r="C176" s="161" t="s">
        <v>18</v>
      </c>
      <c r="D176" s="140"/>
      <c r="E176" s="141"/>
      <c r="F176" s="141"/>
      <c r="G176" s="139"/>
      <c r="H176" s="139"/>
      <c r="I176" s="139"/>
      <c r="J176" s="142"/>
      <c r="K176" s="142"/>
      <c r="L176" s="142"/>
      <c r="M176" s="144">
        <f t="shared" si="34"/>
        <v>0</v>
      </c>
      <c r="N176" s="145">
        <f t="shared" si="35"/>
        <v>0</v>
      </c>
      <c r="O176" s="146">
        <f t="shared" si="36"/>
        <v>0</v>
      </c>
      <c r="P176" s="145">
        <f t="shared" si="37"/>
        <v>0</v>
      </c>
      <c r="Q176" s="146">
        <f t="shared" si="38"/>
        <v>0</v>
      </c>
      <c r="R176" s="145">
        <f t="shared" si="42"/>
        <v>0</v>
      </c>
      <c r="S176" s="145">
        <f t="shared" si="39"/>
        <v>0</v>
      </c>
      <c r="T176" s="145">
        <f t="shared" si="40"/>
        <v>0</v>
      </c>
      <c r="U176" s="146">
        <f t="shared" si="41"/>
        <v>0</v>
      </c>
      <c r="V176" s="145">
        <f t="shared" si="43"/>
        <v>0</v>
      </c>
      <c r="W176" s="151"/>
      <c r="X176" s="151"/>
      <c r="Y176" s="151"/>
      <c r="AC176" s="154"/>
    </row>
    <row r="177" spans="1:30" ht="15.75" hidden="1" customHeight="1" x14ac:dyDescent="0.25">
      <c r="A177" s="135">
        <v>169</v>
      </c>
      <c r="B177" s="161" t="s">
        <v>859</v>
      </c>
      <c r="C177" s="161" t="s">
        <v>20</v>
      </c>
      <c r="D177" s="140"/>
      <c r="E177" s="141"/>
      <c r="F177" s="141">
        <v>7.08</v>
      </c>
      <c r="G177" s="139"/>
      <c r="H177" s="139"/>
      <c r="I177" s="139"/>
      <c r="J177" s="142"/>
      <c r="K177" s="142"/>
      <c r="L177" s="142"/>
      <c r="M177" s="144">
        <f t="shared" si="34"/>
        <v>0</v>
      </c>
      <c r="N177" s="145">
        <f t="shared" si="35"/>
        <v>0</v>
      </c>
      <c r="O177" s="146">
        <f t="shared" si="36"/>
        <v>0</v>
      </c>
      <c r="P177" s="145">
        <f t="shared" si="37"/>
        <v>0</v>
      </c>
      <c r="Q177" s="146">
        <f t="shared" si="38"/>
        <v>0</v>
      </c>
      <c r="R177" s="145">
        <f t="shared" si="42"/>
        <v>0</v>
      </c>
      <c r="S177" s="145">
        <f t="shared" si="39"/>
        <v>0</v>
      </c>
      <c r="T177" s="145">
        <f t="shared" si="40"/>
        <v>0</v>
      </c>
      <c r="U177" s="146">
        <f t="shared" si="41"/>
        <v>0</v>
      </c>
      <c r="V177" s="145">
        <f t="shared" si="43"/>
        <v>0</v>
      </c>
      <c r="W177" s="151"/>
      <c r="X177" s="151"/>
      <c r="Y177" s="151"/>
      <c r="AC177" s="154"/>
    </row>
    <row r="178" spans="1:30" ht="15.75" hidden="1" customHeight="1" x14ac:dyDescent="0.25">
      <c r="A178" s="135">
        <v>170</v>
      </c>
      <c r="B178" s="161" t="s">
        <v>870</v>
      </c>
      <c r="C178" s="161" t="s">
        <v>20</v>
      </c>
      <c r="D178" s="140"/>
      <c r="E178" s="141"/>
      <c r="F178" s="141">
        <v>24.95</v>
      </c>
      <c r="G178" s="139"/>
      <c r="H178" s="139"/>
      <c r="I178" s="139">
        <v>0</v>
      </c>
      <c r="J178" s="142"/>
      <c r="K178" s="142"/>
      <c r="L178" s="142"/>
      <c r="M178" s="144">
        <f t="shared" si="34"/>
        <v>0</v>
      </c>
      <c r="N178" s="145">
        <f t="shared" si="35"/>
        <v>0</v>
      </c>
      <c r="O178" s="146">
        <f t="shared" si="36"/>
        <v>0</v>
      </c>
      <c r="P178" s="145">
        <f t="shared" si="37"/>
        <v>0</v>
      </c>
      <c r="Q178" s="146">
        <f t="shared" si="38"/>
        <v>0</v>
      </c>
      <c r="R178" s="145">
        <f t="shared" si="42"/>
        <v>0</v>
      </c>
      <c r="S178" s="145">
        <f t="shared" si="39"/>
        <v>0</v>
      </c>
      <c r="T178" s="145">
        <f t="shared" si="40"/>
        <v>0</v>
      </c>
      <c r="U178" s="146">
        <f t="shared" si="41"/>
        <v>0</v>
      </c>
      <c r="V178" s="145">
        <f t="shared" si="43"/>
        <v>0</v>
      </c>
      <c r="W178" s="151"/>
      <c r="X178" s="151"/>
      <c r="Y178" s="151"/>
      <c r="AC178" s="154"/>
    </row>
    <row r="179" spans="1:30" ht="32.25" customHeight="1" x14ac:dyDescent="0.25">
      <c r="A179" s="135">
        <v>171</v>
      </c>
      <c r="B179" s="161" t="s">
        <v>186</v>
      </c>
      <c r="C179" s="161" t="s">
        <v>20</v>
      </c>
      <c r="D179" s="140"/>
      <c r="E179" s="141"/>
      <c r="F179" s="141">
        <v>485.12</v>
      </c>
      <c r="G179" s="257">
        <v>1562</v>
      </c>
      <c r="H179" s="257">
        <v>1701</v>
      </c>
      <c r="I179" s="257">
        <v>1836</v>
      </c>
      <c r="J179" s="255">
        <v>3.22</v>
      </c>
      <c r="K179" s="255">
        <v>3.51</v>
      </c>
      <c r="L179" s="255">
        <f>I179/F179</f>
        <v>3.7846306068601581</v>
      </c>
      <c r="M179" s="200">
        <f t="shared" si="34"/>
        <v>7</v>
      </c>
      <c r="N179" s="219">
        <f t="shared" si="35"/>
        <v>128</v>
      </c>
      <c r="O179" s="146">
        <f t="shared" si="36"/>
        <v>128.52000000000001</v>
      </c>
      <c r="P179" s="203">
        <f t="shared" si="37"/>
        <v>10</v>
      </c>
      <c r="Q179" s="146">
        <f t="shared" si="38"/>
        <v>10.24</v>
      </c>
      <c r="R179" s="145">
        <v>8</v>
      </c>
      <c r="S179" s="203">
        <f t="shared" si="39"/>
        <v>68</v>
      </c>
      <c r="T179" s="203">
        <f t="shared" si="40"/>
        <v>50</v>
      </c>
      <c r="U179" s="146">
        <f t="shared" si="41"/>
        <v>50.56</v>
      </c>
      <c r="V179" s="145">
        <v>39.5</v>
      </c>
      <c r="W179" s="252">
        <v>129</v>
      </c>
      <c r="X179" s="179">
        <v>10</v>
      </c>
      <c r="Y179" s="179">
        <v>50</v>
      </c>
      <c r="Z179" s="145">
        <v>119</v>
      </c>
      <c r="AA179" s="145">
        <v>96</v>
      </c>
      <c r="AB179" s="145">
        <f>AA179*100/Z179</f>
        <v>80.672268907563023</v>
      </c>
      <c r="AC179" s="287" t="s">
        <v>1010</v>
      </c>
      <c r="AD179" s="154">
        <v>3</v>
      </c>
    </row>
    <row r="180" spans="1:30" ht="31.5" hidden="1" customHeight="1" x14ac:dyDescent="0.25">
      <c r="A180" s="135">
        <v>172</v>
      </c>
      <c r="B180" s="161" t="s">
        <v>708</v>
      </c>
      <c r="C180" s="161" t="s">
        <v>20</v>
      </c>
      <c r="D180" s="140"/>
      <c r="E180" s="141"/>
      <c r="F180" s="141">
        <v>17.350000000000001</v>
      </c>
      <c r="G180" s="139"/>
      <c r="H180" s="139"/>
      <c r="I180" s="139">
        <v>0</v>
      </c>
      <c r="J180" s="142"/>
      <c r="K180" s="142"/>
      <c r="L180" s="142"/>
      <c r="M180" s="144">
        <f t="shared" si="34"/>
        <v>0</v>
      </c>
      <c r="N180" s="145">
        <f t="shared" si="35"/>
        <v>0</v>
      </c>
      <c r="O180" s="146">
        <f t="shared" si="36"/>
        <v>0</v>
      </c>
      <c r="P180" s="145">
        <f t="shared" si="37"/>
        <v>0</v>
      </c>
      <c r="Q180" s="146">
        <f t="shared" si="38"/>
        <v>0</v>
      </c>
      <c r="R180" s="145">
        <f t="shared" si="42"/>
        <v>0</v>
      </c>
      <c r="S180" s="145">
        <f t="shared" si="39"/>
        <v>0</v>
      </c>
      <c r="T180" s="145">
        <f t="shared" si="40"/>
        <v>0</v>
      </c>
      <c r="U180" s="146">
        <f t="shared" si="41"/>
        <v>0</v>
      </c>
      <c r="V180" s="145">
        <f t="shared" si="43"/>
        <v>0</v>
      </c>
      <c r="W180" s="151"/>
      <c r="X180" s="151"/>
      <c r="Y180" s="151"/>
      <c r="AC180" s="154"/>
    </row>
    <row r="181" spans="1:30" ht="31.5" x14ac:dyDescent="0.25">
      <c r="A181" s="135">
        <v>173</v>
      </c>
      <c r="B181" s="161" t="s">
        <v>21</v>
      </c>
      <c r="C181" s="161" t="s">
        <v>20</v>
      </c>
      <c r="D181" s="140"/>
      <c r="E181" s="141"/>
      <c r="F181" s="141">
        <v>227.38</v>
      </c>
      <c r="G181" s="257">
        <v>588</v>
      </c>
      <c r="H181" s="257">
        <v>766</v>
      </c>
      <c r="I181" s="257">
        <v>908</v>
      </c>
      <c r="J181" s="255">
        <v>2.59</v>
      </c>
      <c r="K181" s="255">
        <v>3.37</v>
      </c>
      <c r="L181" s="255">
        <f>I181/F181</f>
        <v>3.9933151552467234</v>
      </c>
      <c r="M181" s="200">
        <f t="shared" si="34"/>
        <v>7</v>
      </c>
      <c r="N181" s="219">
        <f t="shared" si="35"/>
        <v>63</v>
      </c>
      <c r="O181" s="146">
        <f t="shared" si="36"/>
        <v>63.56</v>
      </c>
      <c r="P181" s="203">
        <f t="shared" si="37"/>
        <v>5</v>
      </c>
      <c r="Q181" s="146">
        <f t="shared" si="38"/>
        <v>5.04</v>
      </c>
      <c r="R181" s="145">
        <v>8</v>
      </c>
      <c r="S181" s="203">
        <f t="shared" si="39"/>
        <v>38</v>
      </c>
      <c r="T181" s="203">
        <f t="shared" si="40"/>
        <v>20</v>
      </c>
      <c r="U181" s="146">
        <f t="shared" si="41"/>
        <v>20.79</v>
      </c>
      <c r="V181" s="145">
        <v>33</v>
      </c>
      <c r="W181" s="252">
        <v>66</v>
      </c>
      <c r="X181" s="179">
        <v>5</v>
      </c>
      <c r="Y181" s="179">
        <v>20</v>
      </c>
      <c r="Z181" s="145">
        <v>53</v>
      </c>
      <c r="AA181" s="145">
        <v>40</v>
      </c>
      <c r="AB181" s="145">
        <f t="shared" ref="AB181:AB182" si="49">AA181*100/Z181</f>
        <v>75.471698113207552</v>
      </c>
      <c r="AC181" s="287" t="s">
        <v>1010</v>
      </c>
      <c r="AD181" s="154">
        <v>3</v>
      </c>
    </row>
    <row r="182" spans="1:30" x14ac:dyDescent="0.25">
      <c r="A182" s="135">
        <v>174</v>
      </c>
      <c r="B182" s="161" t="s">
        <v>2</v>
      </c>
      <c r="C182" s="161" t="s">
        <v>20</v>
      </c>
      <c r="D182" s="140"/>
      <c r="E182" s="141"/>
      <c r="F182" s="141">
        <v>257.27999999999997</v>
      </c>
      <c r="G182" s="257">
        <v>192</v>
      </c>
      <c r="H182" s="257">
        <v>230</v>
      </c>
      <c r="I182" s="257">
        <v>166</v>
      </c>
      <c r="J182" s="255">
        <v>0.75</v>
      </c>
      <c r="K182" s="255">
        <v>0.89</v>
      </c>
      <c r="L182" s="255">
        <f>I182/F182</f>
        <v>0.64521144278606968</v>
      </c>
      <c r="M182" s="200">
        <f t="shared" si="34"/>
        <v>3</v>
      </c>
      <c r="N182" s="219">
        <f t="shared" si="35"/>
        <v>4</v>
      </c>
      <c r="O182" s="146">
        <f t="shared" si="36"/>
        <v>4.9800000000000004</v>
      </c>
      <c r="P182" s="203">
        <v>0</v>
      </c>
      <c r="Q182" s="146">
        <f t="shared" si="38"/>
        <v>1</v>
      </c>
      <c r="R182" s="145">
        <v>25</v>
      </c>
      <c r="S182" s="203">
        <f t="shared" si="39"/>
        <v>2</v>
      </c>
      <c r="T182" s="203">
        <f t="shared" si="40"/>
        <v>2</v>
      </c>
      <c r="U182" s="146">
        <f t="shared" si="41"/>
        <v>2</v>
      </c>
      <c r="V182" s="145">
        <v>50</v>
      </c>
      <c r="W182" s="252" t="s">
        <v>916</v>
      </c>
      <c r="X182" s="179"/>
      <c r="Y182" s="179"/>
      <c r="Z182" s="145">
        <v>6</v>
      </c>
      <c r="AA182" s="145">
        <v>5</v>
      </c>
      <c r="AB182" s="145">
        <f t="shared" si="49"/>
        <v>83.333333333333329</v>
      </c>
      <c r="AC182" s="430"/>
      <c r="AD182" s="154">
        <v>3</v>
      </c>
    </row>
    <row r="183" spans="1:30" ht="15.75" hidden="1" customHeight="1" x14ac:dyDescent="0.25">
      <c r="A183" s="135">
        <v>175</v>
      </c>
      <c r="B183" s="161" t="s">
        <v>444</v>
      </c>
      <c r="C183" s="161" t="s">
        <v>20</v>
      </c>
      <c r="D183" s="140"/>
      <c r="E183" s="141"/>
      <c r="F183" s="141"/>
      <c r="G183" s="139"/>
      <c r="H183" s="139"/>
      <c r="I183" s="139"/>
      <c r="J183" s="142"/>
      <c r="K183" s="142"/>
      <c r="L183" s="142"/>
      <c r="M183" s="144">
        <f t="shared" si="34"/>
        <v>0</v>
      </c>
      <c r="N183" s="145">
        <f t="shared" si="35"/>
        <v>0</v>
      </c>
      <c r="O183" s="146">
        <f t="shared" si="36"/>
        <v>0</v>
      </c>
      <c r="P183" s="145">
        <f t="shared" si="37"/>
        <v>0</v>
      </c>
      <c r="Q183" s="146">
        <f t="shared" si="38"/>
        <v>0</v>
      </c>
      <c r="R183" s="145">
        <f t="shared" si="42"/>
        <v>0</v>
      </c>
      <c r="S183" s="145">
        <f t="shared" si="39"/>
        <v>0</v>
      </c>
      <c r="T183" s="145">
        <f t="shared" si="40"/>
        <v>0</v>
      </c>
      <c r="U183" s="146">
        <f t="shared" si="41"/>
        <v>0</v>
      </c>
      <c r="V183" s="145">
        <f t="shared" si="43"/>
        <v>0</v>
      </c>
      <c r="W183" s="151"/>
      <c r="X183" s="151"/>
      <c r="Y183" s="151"/>
      <c r="AC183" s="154"/>
    </row>
    <row r="184" spans="1:30" x14ac:dyDescent="0.25">
      <c r="A184" s="135">
        <v>176</v>
      </c>
      <c r="B184" s="161" t="s">
        <v>2</v>
      </c>
      <c r="C184" s="161" t="s">
        <v>716</v>
      </c>
      <c r="D184" s="140"/>
      <c r="E184" s="141"/>
      <c r="F184" s="141">
        <v>891.37</v>
      </c>
      <c r="G184" s="257">
        <v>260</v>
      </c>
      <c r="H184" s="257">
        <v>176</v>
      </c>
      <c r="I184" s="257">
        <v>145</v>
      </c>
      <c r="J184" s="255">
        <v>0.28999999999999998</v>
      </c>
      <c r="K184" s="255">
        <v>0.2</v>
      </c>
      <c r="L184" s="255">
        <f>I184/F184</f>
        <v>0.16267094472553484</v>
      </c>
      <c r="M184" s="200">
        <f t="shared" si="34"/>
        <v>3</v>
      </c>
      <c r="N184" s="219">
        <f t="shared" si="35"/>
        <v>4</v>
      </c>
      <c r="O184" s="146">
        <f t="shared" si="36"/>
        <v>4.3499999999999996</v>
      </c>
      <c r="P184" s="203">
        <v>0</v>
      </c>
      <c r="Q184" s="146">
        <f t="shared" si="38"/>
        <v>1</v>
      </c>
      <c r="R184" s="145">
        <v>25</v>
      </c>
      <c r="S184" s="203">
        <f t="shared" si="39"/>
        <v>2</v>
      </c>
      <c r="T184" s="203">
        <f t="shared" si="40"/>
        <v>2</v>
      </c>
      <c r="U184" s="146">
        <f t="shared" si="41"/>
        <v>2</v>
      </c>
      <c r="V184" s="145">
        <v>50</v>
      </c>
      <c r="W184" s="252" t="s">
        <v>916</v>
      </c>
      <c r="X184" s="179"/>
      <c r="Y184" s="179"/>
      <c r="Z184" s="145">
        <v>0</v>
      </c>
      <c r="AA184" s="145">
        <v>0</v>
      </c>
      <c r="AB184" s="145" t="e">
        <f>AA184*100/Z184</f>
        <v>#DIV/0!</v>
      </c>
      <c r="AC184" s="430"/>
      <c r="AD184" s="154">
        <v>7</v>
      </c>
    </row>
    <row r="185" spans="1:30" ht="47.25" hidden="1" customHeight="1" x14ac:dyDescent="0.25">
      <c r="A185" s="135">
        <v>177</v>
      </c>
      <c r="B185" s="161" t="s">
        <v>717</v>
      </c>
      <c r="C185" s="161" t="s">
        <v>716</v>
      </c>
      <c r="D185" s="140"/>
      <c r="E185" s="141"/>
      <c r="F185" s="141">
        <v>837.74</v>
      </c>
      <c r="G185" s="139"/>
      <c r="H185" s="139"/>
      <c r="I185" s="139">
        <v>0</v>
      </c>
      <c r="J185" s="142"/>
      <c r="K185" s="142"/>
      <c r="L185" s="142"/>
      <c r="M185" s="144">
        <f t="shared" si="34"/>
        <v>0</v>
      </c>
      <c r="N185" s="145">
        <f t="shared" si="35"/>
        <v>0</v>
      </c>
      <c r="O185" s="146">
        <f t="shared" si="36"/>
        <v>0</v>
      </c>
      <c r="P185" s="145">
        <f t="shared" si="37"/>
        <v>0</v>
      </c>
      <c r="Q185" s="146">
        <f t="shared" si="38"/>
        <v>0</v>
      </c>
      <c r="R185" s="145">
        <f t="shared" si="42"/>
        <v>0</v>
      </c>
      <c r="S185" s="145">
        <f t="shared" si="39"/>
        <v>0</v>
      </c>
      <c r="T185" s="145">
        <f t="shared" si="40"/>
        <v>0</v>
      </c>
      <c r="U185" s="146">
        <f t="shared" si="41"/>
        <v>0</v>
      </c>
      <c r="V185" s="145">
        <f t="shared" si="43"/>
        <v>0</v>
      </c>
      <c r="W185" s="151"/>
      <c r="X185" s="151"/>
      <c r="Y185" s="151"/>
      <c r="AC185" s="154"/>
    </row>
    <row r="186" spans="1:30" ht="33" hidden="1" customHeight="1" x14ac:dyDescent="0.25">
      <c r="A186" s="135">
        <v>178</v>
      </c>
      <c r="B186" s="161" t="s">
        <v>165</v>
      </c>
      <c r="C186" s="161" t="s">
        <v>716</v>
      </c>
      <c r="D186" s="140"/>
      <c r="E186" s="141"/>
      <c r="F186" s="141">
        <v>1700.17</v>
      </c>
      <c r="G186" s="139"/>
      <c r="H186" s="139">
        <v>122</v>
      </c>
      <c r="I186" s="139">
        <v>184</v>
      </c>
      <c r="J186" s="142"/>
      <c r="K186" s="142">
        <v>7.0000000000000007E-2</v>
      </c>
      <c r="L186" s="142">
        <f>I186/F186</f>
        <v>0.10822447167048001</v>
      </c>
      <c r="M186" s="144">
        <v>0</v>
      </c>
      <c r="N186" s="219">
        <f t="shared" si="35"/>
        <v>0</v>
      </c>
      <c r="O186" s="146">
        <f t="shared" si="36"/>
        <v>0</v>
      </c>
      <c r="P186" s="219">
        <f t="shared" si="37"/>
        <v>0</v>
      </c>
      <c r="Q186" s="146">
        <f t="shared" si="38"/>
        <v>0</v>
      </c>
      <c r="R186" s="145">
        <v>25</v>
      </c>
      <c r="S186" s="145">
        <f t="shared" si="39"/>
        <v>0</v>
      </c>
      <c r="T186" s="219">
        <f t="shared" si="40"/>
        <v>0</v>
      </c>
      <c r="U186" s="146">
        <f t="shared" si="41"/>
        <v>0</v>
      </c>
      <c r="V186" s="145">
        <v>50</v>
      </c>
      <c r="W186" s="252">
        <v>0</v>
      </c>
      <c r="X186" s="179"/>
      <c r="Y186" s="179"/>
      <c r="Z186" s="145">
        <v>0</v>
      </c>
      <c r="AA186" s="145"/>
      <c r="AB186" s="214"/>
      <c r="AC186" s="154"/>
    </row>
    <row r="187" spans="1:30" ht="15.75" hidden="1" customHeight="1" x14ac:dyDescent="0.25">
      <c r="A187" s="135">
        <v>179</v>
      </c>
      <c r="B187" s="161" t="s">
        <v>444</v>
      </c>
      <c r="C187" s="161" t="s">
        <v>716</v>
      </c>
      <c r="D187" s="140"/>
      <c r="E187" s="141"/>
      <c r="F187" s="141"/>
      <c r="G187" s="139"/>
      <c r="H187" s="139"/>
      <c r="I187" s="139"/>
      <c r="J187" s="142"/>
      <c r="K187" s="142"/>
      <c r="L187" s="142"/>
      <c r="M187" s="144">
        <f t="shared" si="34"/>
        <v>0</v>
      </c>
      <c r="N187" s="145">
        <f t="shared" si="35"/>
        <v>0</v>
      </c>
      <c r="O187" s="146">
        <f t="shared" si="36"/>
        <v>0</v>
      </c>
      <c r="P187" s="145">
        <f t="shared" si="37"/>
        <v>0</v>
      </c>
      <c r="Q187" s="146">
        <f t="shared" si="38"/>
        <v>0</v>
      </c>
      <c r="R187" s="145">
        <f t="shared" si="42"/>
        <v>0</v>
      </c>
      <c r="S187" s="145">
        <f t="shared" si="39"/>
        <v>0</v>
      </c>
      <c r="T187" s="145">
        <f t="shared" si="40"/>
        <v>0</v>
      </c>
      <c r="U187" s="146">
        <f t="shared" si="41"/>
        <v>0</v>
      </c>
      <c r="V187" s="145">
        <f t="shared" si="43"/>
        <v>0</v>
      </c>
      <c r="W187" s="151"/>
      <c r="X187" s="151"/>
      <c r="Y187" s="151"/>
      <c r="AC187" s="154"/>
    </row>
    <row r="188" spans="1:30" ht="15.75" hidden="1" customHeight="1" x14ac:dyDescent="0.25">
      <c r="A188" s="135">
        <v>180</v>
      </c>
      <c r="B188" s="161" t="s">
        <v>855</v>
      </c>
      <c r="C188" s="161" t="s">
        <v>23</v>
      </c>
      <c r="D188" s="140"/>
      <c r="E188" s="141"/>
      <c r="F188" s="141"/>
      <c r="G188" s="139"/>
      <c r="H188" s="139"/>
      <c r="I188" s="139"/>
      <c r="J188" s="142"/>
      <c r="K188" s="142"/>
      <c r="L188" s="142"/>
      <c r="M188" s="144">
        <f t="shared" si="34"/>
        <v>0</v>
      </c>
      <c r="N188" s="145">
        <f t="shared" si="35"/>
        <v>0</v>
      </c>
      <c r="O188" s="146">
        <f t="shared" si="36"/>
        <v>0</v>
      </c>
      <c r="P188" s="145">
        <f t="shared" si="37"/>
        <v>0</v>
      </c>
      <c r="Q188" s="146">
        <f t="shared" si="38"/>
        <v>0</v>
      </c>
      <c r="R188" s="145">
        <f t="shared" si="42"/>
        <v>0</v>
      </c>
      <c r="S188" s="145">
        <f t="shared" si="39"/>
        <v>0</v>
      </c>
      <c r="T188" s="145">
        <f t="shared" si="40"/>
        <v>0</v>
      </c>
      <c r="U188" s="146">
        <f t="shared" si="41"/>
        <v>0</v>
      </c>
      <c r="V188" s="145">
        <f t="shared" si="43"/>
        <v>0</v>
      </c>
      <c r="W188" s="151"/>
      <c r="X188" s="151"/>
      <c r="Y188" s="151"/>
      <c r="AC188" s="154"/>
    </row>
    <row r="189" spans="1:30" ht="31.5" x14ac:dyDescent="0.25">
      <c r="A189" s="135">
        <v>181</v>
      </c>
      <c r="B189" s="161" t="s">
        <v>24</v>
      </c>
      <c r="C189" s="161" t="s">
        <v>23</v>
      </c>
      <c r="D189" s="140"/>
      <c r="E189" s="141"/>
      <c r="F189" s="141">
        <v>297.57</v>
      </c>
      <c r="G189" s="257">
        <v>172</v>
      </c>
      <c r="H189" s="257">
        <v>80</v>
      </c>
      <c r="I189" s="257">
        <v>197</v>
      </c>
      <c r="J189" s="255">
        <v>0.57999999999999996</v>
      </c>
      <c r="K189" s="255">
        <v>0.27</v>
      </c>
      <c r="L189" s="255">
        <f>I189/F189</f>
        <v>0.66202910239607493</v>
      </c>
      <c r="M189" s="200">
        <f t="shared" si="34"/>
        <v>3</v>
      </c>
      <c r="N189" s="219">
        <f t="shared" si="35"/>
        <v>5</v>
      </c>
      <c r="O189" s="146">
        <f t="shared" si="36"/>
        <v>5.91</v>
      </c>
      <c r="P189" s="203">
        <f t="shared" si="37"/>
        <v>0</v>
      </c>
      <c r="Q189" s="146">
        <f t="shared" si="38"/>
        <v>0</v>
      </c>
      <c r="R189" s="145">
        <v>0</v>
      </c>
      <c r="S189" s="203">
        <f t="shared" si="39"/>
        <v>3</v>
      </c>
      <c r="T189" s="203">
        <f t="shared" si="40"/>
        <v>2</v>
      </c>
      <c r="U189" s="146">
        <f t="shared" si="41"/>
        <v>2.5</v>
      </c>
      <c r="V189" s="145">
        <v>50</v>
      </c>
      <c r="W189" s="252">
        <v>5</v>
      </c>
      <c r="X189" s="179">
        <v>0</v>
      </c>
      <c r="Y189" s="179">
        <v>2</v>
      </c>
      <c r="Z189" s="145">
        <v>2</v>
      </c>
      <c r="AA189" s="145">
        <v>1</v>
      </c>
      <c r="AB189" s="145">
        <f t="shared" ref="AB189:AB190" si="50">AA189*100/Z189</f>
        <v>50</v>
      </c>
      <c r="AC189" s="430"/>
      <c r="AD189" s="154">
        <v>1</v>
      </c>
    </row>
    <row r="190" spans="1:30" x14ac:dyDescent="0.25">
      <c r="A190" s="135">
        <v>182</v>
      </c>
      <c r="B190" s="161" t="s">
        <v>2</v>
      </c>
      <c r="C190" s="161" t="s">
        <v>23</v>
      </c>
      <c r="D190" s="140"/>
      <c r="E190" s="141"/>
      <c r="F190" s="141">
        <v>100.68</v>
      </c>
      <c r="G190" s="257">
        <v>0</v>
      </c>
      <c r="H190" s="257">
        <v>72</v>
      </c>
      <c r="I190" s="257">
        <v>87</v>
      </c>
      <c r="J190" s="255">
        <v>0</v>
      </c>
      <c r="K190" s="255">
        <v>0.72</v>
      </c>
      <c r="L190" s="255">
        <f>I190/F190</f>
        <v>0.86412395709177592</v>
      </c>
      <c r="M190" s="200">
        <f t="shared" si="34"/>
        <v>3</v>
      </c>
      <c r="N190" s="219">
        <f t="shared" si="35"/>
        <v>2</v>
      </c>
      <c r="O190" s="146">
        <f t="shared" si="36"/>
        <v>2.61</v>
      </c>
      <c r="P190" s="203">
        <f t="shared" si="37"/>
        <v>0</v>
      </c>
      <c r="Q190" s="146">
        <f t="shared" si="38"/>
        <v>0.5</v>
      </c>
      <c r="R190" s="145">
        <v>25</v>
      </c>
      <c r="S190" s="203">
        <f t="shared" si="39"/>
        <v>1</v>
      </c>
      <c r="T190" s="203">
        <f t="shared" si="40"/>
        <v>1</v>
      </c>
      <c r="U190" s="146">
        <f t="shared" si="41"/>
        <v>1</v>
      </c>
      <c r="V190" s="145">
        <v>50</v>
      </c>
      <c r="W190" s="252" t="s">
        <v>916</v>
      </c>
      <c r="X190" s="179"/>
      <c r="Y190" s="179"/>
      <c r="Z190" s="145">
        <v>2</v>
      </c>
      <c r="AA190" s="145">
        <v>2</v>
      </c>
      <c r="AB190" s="145">
        <f t="shared" si="50"/>
        <v>100</v>
      </c>
      <c r="AC190" s="430"/>
      <c r="AD190" s="154">
        <v>1</v>
      </c>
    </row>
    <row r="191" spans="1:30" ht="47.25" hidden="1" customHeight="1" x14ac:dyDescent="0.25">
      <c r="A191" s="135">
        <v>183</v>
      </c>
      <c r="B191" s="161" t="s">
        <v>98</v>
      </c>
      <c r="C191" s="161" t="s">
        <v>23</v>
      </c>
      <c r="D191" s="140"/>
      <c r="E191" s="141"/>
      <c r="F191" s="141">
        <v>0</v>
      </c>
      <c r="G191" s="139"/>
      <c r="H191" s="139"/>
      <c r="I191" s="139">
        <v>0</v>
      </c>
      <c r="J191" s="142"/>
      <c r="K191" s="142"/>
      <c r="L191" s="142"/>
      <c r="M191" s="144">
        <f t="shared" si="34"/>
        <v>0</v>
      </c>
      <c r="N191" s="145">
        <f t="shared" si="35"/>
        <v>0</v>
      </c>
      <c r="O191" s="146">
        <f t="shared" si="36"/>
        <v>0</v>
      </c>
      <c r="P191" s="145">
        <f t="shared" si="37"/>
        <v>0</v>
      </c>
      <c r="Q191" s="146">
        <f t="shared" si="38"/>
        <v>0</v>
      </c>
      <c r="R191" s="145">
        <f t="shared" si="42"/>
        <v>0</v>
      </c>
      <c r="S191" s="145">
        <f t="shared" si="39"/>
        <v>0</v>
      </c>
      <c r="T191" s="145">
        <f t="shared" si="40"/>
        <v>0</v>
      </c>
      <c r="U191" s="146">
        <f t="shared" si="41"/>
        <v>0</v>
      </c>
      <c r="V191" s="145">
        <f t="shared" si="43"/>
        <v>0</v>
      </c>
      <c r="W191" s="151"/>
      <c r="X191" s="151"/>
      <c r="Y191" s="151"/>
      <c r="AC191" s="154"/>
    </row>
    <row r="192" spans="1:30" ht="31.5" x14ac:dyDescent="0.25">
      <c r="A192" s="135">
        <v>184</v>
      </c>
      <c r="B192" s="161" t="s">
        <v>97</v>
      </c>
      <c r="C192" s="161" t="s">
        <v>23</v>
      </c>
      <c r="D192" s="140"/>
      <c r="E192" s="141"/>
      <c r="F192" s="141">
        <v>17.87</v>
      </c>
      <c r="G192" s="257">
        <v>164</v>
      </c>
      <c r="H192" s="257">
        <v>67</v>
      </c>
      <c r="I192" s="257">
        <v>96</v>
      </c>
      <c r="J192" s="255">
        <v>9.18</v>
      </c>
      <c r="K192" s="255">
        <v>3.75</v>
      </c>
      <c r="L192" s="255">
        <f>I192/F192</f>
        <v>5.372132064913262</v>
      </c>
      <c r="M192" s="200">
        <v>7</v>
      </c>
      <c r="N192" s="219">
        <f t="shared" si="35"/>
        <v>6</v>
      </c>
      <c r="O192" s="146">
        <f t="shared" si="36"/>
        <v>6.72</v>
      </c>
      <c r="P192" s="203">
        <f t="shared" si="37"/>
        <v>0</v>
      </c>
      <c r="Q192" s="146">
        <f t="shared" si="38"/>
        <v>0</v>
      </c>
      <c r="R192" s="145">
        <v>0</v>
      </c>
      <c r="S192" s="203">
        <f t="shared" si="39"/>
        <v>6</v>
      </c>
      <c r="T192" s="203">
        <f t="shared" si="40"/>
        <v>0</v>
      </c>
      <c r="U192" s="146">
        <f t="shared" si="41"/>
        <v>0</v>
      </c>
      <c r="V192" s="145">
        <v>0</v>
      </c>
      <c r="W192" s="252">
        <v>6</v>
      </c>
      <c r="X192" s="179">
        <v>0</v>
      </c>
      <c r="Y192" s="179">
        <v>0</v>
      </c>
      <c r="Z192" s="145">
        <v>3</v>
      </c>
      <c r="AA192" s="145">
        <v>0</v>
      </c>
      <c r="AB192" s="145">
        <f>AA192*100/Z192</f>
        <v>0</v>
      </c>
      <c r="AC192" s="430"/>
      <c r="AD192" s="154">
        <v>1</v>
      </c>
    </row>
    <row r="193" spans="1:30" ht="15.75" hidden="1" customHeight="1" x14ac:dyDescent="0.25">
      <c r="A193" s="135">
        <v>185</v>
      </c>
      <c r="B193" s="161" t="s">
        <v>444</v>
      </c>
      <c r="C193" s="161" t="s">
        <v>23</v>
      </c>
      <c r="D193" s="140"/>
      <c r="E193" s="141"/>
      <c r="F193" s="141"/>
      <c r="G193" s="139"/>
      <c r="H193" s="139"/>
      <c r="I193" s="139"/>
      <c r="J193" s="142"/>
      <c r="K193" s="142"/>
      <c r="L193" s="142"/>
      <c r="M193" s="144">
        <f t="shared" si="34"/>
        <v>0</v>
      </c>
      <c r="N193" s="145">
        <f t="shared" si="35"/>
        <v>0</v>
      </c>
      <c r="O193" s="146">
        <f t="shared" si="36"/>
        <v>0</v>
      </c>
      <c r="P193" s="145">
        <f t="shared" si="37"/>
        <v>0</v>
      </c>
      <c r="Q193" s="146">
        <f t="shared" si="38"/>
        <v>0</v>
      </c>
      <c r="R193" s="145">
        <f t="shared" si="42"/>
        <v>0</v>
      </c>
      <c r="S193" s="145">
        <f t="shared" si="39"/>
        <v>0</v>
      </c>
      <c r="T193" s="145">
        <f t="shared" si="40"/>
        <v>0</v>
      </c>
      <c r="U193" s="146">
        <f t="shared" si="41"/>
        <v>0</v>
      </c>
      <c r="V193" s="145">
        <f t="shared" si="43"/>
        <v>0</v>
      </c>
      <c r="W193" s="151"/>
      <c r="X193" s="151"/>
      <c r="Y193" s="151"/>
      <c r="AC193" s="154"/>
    </row>
    <row r="194" spans="1:30" ht="15.75" hidden="1" customHeight="1" x14ac:dyDescent="0.25">
      <c r="A194" s="135">
        <v>186</v>
      </c>
      <c r="B194" s="161" t="s">
        <v>871</v>
      </c>
      <c r="C194" s="161" t="s">
        <v>718</v>
      </c>
      <c r="D194" s="140"/>
      <c r="E194" s="141"/>
      <c r="F194" s="141"/>
      <c r="G194" s="139"/>
      <c r="H194" s="139"/>
      <c r="I194" s="139"/>
      <c r="J194" s="142"/>
      <c r="K194" s="142"/>
      <c r="L194" s="142"/>
      <c r="M194" s="144">
        <f t="shared" si="34"/>
        <v>0</v>
      </c>
      <c r="N194" s="145">
        <f t="shared" si="35"/>
        <v>0</v>
      </c>
      <c r="O194" s="146">
        <f t="shared" si="36"/>
        <v>0</v>
      </c>
      <c r="P194" s="145">
        <f t="shared" si="37"/>
        <v>0</v>
      </c>
      <c r="Q194" s="146">
        <f t="shared" si="38"/>
        <v>0</v>
      </c>
      <c r="R194" s="145">
        <f t="shared" si="42"/>
        <v>0</v>
      </c>
      <c r="S194" s="145">
        <f t="shared" si="39"/>
        <v>0</v>
      </c>
      <c r="T194" s="145">
        <f t="shared" si="40"/>
        <v>0</v>
      </c>
      <c r="U194" s="146">
        <f t="shared" si="41"/>
        <v>0</v>
      </c>
      <c r="V194" s="145">
        <f t="shared" si="43"/>
        <v>0</v>
      </c>
      <c r="W194" s="151"/>
      <c r="X194" s="151"/>
      <c r="Y194" s="151"/>
      <c r="AC194" s="154"/>
    </row>
    <row r="195" spans="1:30" x14ac:dyDescent="0.25">
      <c r="A195" s="135">
        <v>187</v>
      </c>
      <c r="B195" s="161" t="s">
        <v>2</v>
      </c>
      <c r="C195" s="161" t="s">
        <v>718</v>
      </c>
      <c r="D195" s="140"/>
      <c r="E195" s="141"/>
      <c r="F195" s="141">
        <v>186.9</v>
      </c>
      <c r="G195" s="257">
        <v>258</v>
      </c>
      <c r="H195" s="257">
        <v>77</v>
      </c>
      <c r="I195" s="257">
        <v>337</v>
      </c>
      <c r="J195" s="255">
        <v>1.38</v>
      </c>
      <c r="K195" s="255">
        <v>0.41</v>
      </c>
      <c r="L195" s="255">
        <f>I195/F195</f>
        <v>1.8031032637774209</v>
      </c>
      <c r="M195" s="200">
        <f t="shared" si="34"/>
        <v>5</v>
      </c>
      <c r="N195" s="219">
        <f t="shared" si="35"/>
        <v>16</v>
      </c>
      <c r="O195" s="146">
        <f t="shared" si="36"/>
        <v>16.850000000000001</v>
      </c>
      <c r="P195" s="203">
        <v>0</v>
      </c>
      <c r="Q195" s="146">
        <f t="shared" si="38"/>
        <v>4</v>
      </c>
      <c r="R195" s="145">
        <v>25</v>
      </c>
      <c r="S195" s="203">
        <f t="shared" si="39"/>
        <v>8</v>
      </c>
      <c r="T195" s="203">
        <f t="shared" si="40"/>
        <v>8</v>
      </c>
      <c r="U195" s="146">
        <f t="shared" si="41"/>
        <v>8</v>
      </c>
      <c r="V195" s="145">
        <v>50</v>
      </c>
      <c r="W195" s="252" t="s">
        <v>916</v>
      </c>
      <c r="X195" s="179"/>
      <c r="Y195" s="179"/>
      <c r="Z195" s="145">
        <v>2</v>
      </c>
      <c r="AA195" s="145">
        <v>2</v>
      </c>
      <c r="AB195" s="145">
        <f t="shared" ref="AB195:AB197" si="51">AA195*100/Z195</f>
        <v>100</v>
      </c>
      <c r="AC195" s="430"/>
      <c r="AD195" s="154">
        <v>2</v>
      </c>
    </row>
    <row r="196" spans="1:30" ht="31.5" x14ac:dyDescent="0.25">
      <c r="A196" s="135">
        <v>188</v>
      </c>
      <c r="B196" s="161" t="s">
        <v>115</v>
      </c>
      <c r="C196" s="161" t="s">
        <v>718</v>
      </c>
      <c r="D196" s="140"/>
      <c r="E196" s="141"/>
      <c r="F196" s="141">
        <v>91.06</v>
      </c>
      <c r="G196" s="257">
        <v>376</v>
      </c>
      <c r="H196" s="257">
        <v>450</v>
      </c>
      <c r="I196" s="257">
        <v>393</v>
      </c>
      <c r="J196" s="255">
        <v>4.13</v>
      </c>
      <c r="K196" s="255">
        <v>4.9400000000000004</v>
      </c>
      <c r="L196" s="255">
        <f>I196/F196</f>
        <v>4.3158357127168898</v>
      </c>
      <c r="M196" s="200">
        <v>5.2</v>
      </c>
      <c r="N196" s="219">
        <f t="shared" si="35"/>
        <v>20</v>
      </c>
      <c r="O196" s="146">
        <f t="shared" si="36"/>
        <v>20.436</v>
      </c>
      <c r="P196" s="203">
        <f t="shared" si="37"/>
        <v>3</v>
      </c>
      <c r="Q196" s="146">
        <f t="shared" si="38"/>
        <v>3.6</v>
      </c>
      <c r="R196" s="145">
        <v>18</v>
      </c>
      <c r="S196" s="203">
        <f t="shared" si="39"/>
        <v>12</v>
      </c>
      <c r="T196" s="203">
        <f t="shared" si="40"/>
        <v>5</v>
      </c>
      <c r="U196" s="146">
        <f t="shared" si="41"/>
        <v>5</v>
      </c>
      <c r="V196" s="145">
        <v>25</v>
      </c>
      <c r="W196" s="252">
        <v>20</v>
      </c>
      <c r="X196" s="179">
        <v>3</v>
      </c>
      <c r="Y196" s="179">
        <v>5</v>
      </c>
      <c r="Z196" s="145">
        <v>23</v>
      </c>
      <c r="AA196" s="145">
        <v>22</v>
      </c>
      <c r="AB196" s="145">
        <f t="shared" si="51"/>
        <v>95.652173913043484</v>
      </c>
      <c r="AC196" s="430"/>
      <c r="AD196" s="154">
        <v>2</v>
      </c>
    </row>
    <row r="197" spans="1:30" ht="31.5" x14ac:dyDescent="0.25">
      <c r="A197" s="135">
        <v>189</v>
      </c>
      <c r="B197" s="161" t="s">
        <v>235</v>
      </c>
      <c r="C197" s="161" t="s">
        <v>718</v>
      </c>
      <c r="D197" s="140"/>
      <c r="E197" s="141"/>
      <c r="F197" s="141">
        <v>20.38</v>
      </c>
      <c r="G197" s="257">
        <v>74</v>
      </c>
      <c r="H197" s="257">
        <v>58</v>
      </c>
      <c r="I197" s="257">
        <v>119</v>
      </c>
      <c r="J197" s="255">
        <v>3.63</v>
      </c>
      <c r="K197" s="255">
        <v>2.85</v>
      </c>
      <c r="L197" s="255">
        <f>I197/F197</f>
        <v>5.8390578999018645</v>
      </c>
      <c r="M197" s="200">
        <f t="shared" si="34"/>
        <v>8</v>
      </c>
      <c r="N197" s="219">
        <f t="shared" si="35"/>
        <v>9</v>
      </c>
      <c r="O197" s="146">
        <f t="shared" si="36"/>
        <v>9.52</v>
      </c>
      <c r="P197" s="203">
        <f t="shared" si="37"/>
        <v>2</v>
      </c>
      <c r="Q197" s="146">
        <f t="shared" si="38"/>
        <v>2.25</v>
      </c>
      <c r="R197" s="145">
        <v>25</v>
      </c>
      <c r="S197" s="203">
        <f t="shared" si="39"/>
        <v>4</v>
      </c>
      <c r="T197" s="203">
        <f t="shared" si="40"/>
        <v>3</v>
      </c>
      <c r="U197" s="146">
        <f t="shared" si="41"/>
        <v>3.6</v>
      </c>
      <c r="V197" s="145">
        <v>40</v>
      </c>
      <c r="W197" s="252">
        <v>9</v>
      </c>
      <c r="X197" s="179">
        <v>2</v>
      </c>
      <c r="Y197" s="179">
        <v>3</v>
      </c>
      <c r="Z197" s="145">
        <v>4</v>
      </c>
      <c r="AA197" s="145">
        <v>4</v>
      </c>
      <c r="AB197" s="145">
        <f t="shared" si="51"/>
        <v>100</v>
      </c>
      <c r="AC197" s="430"/>
      <c r="AD197" s="154">
        <v>2</v>
      </c>
    </row>
    <row r="198" spans="1:30" ht="15.75" hidden="1" customHeight="1" x14ac:dyDescent="0.25">
      <c r="A198" s="135">
        <v>190</v>
      </c>
      <c r="B198" s="161" t="s">
        <v>444</v>
      </c>
      <c r="C198" s="161" t="s">
        <v>718</v>
      </c>
      <c r="D198" s="140"/>
      <c r="E198" s="141"/>
      <c r="F198" s="141"/>
      <c r="G198" s="139"/>
      <c r="H198" s="139"/>
      <c r="I198" s="139"/>
      <c r="J198" s="142"/>
      <c r="K198" s="142"/>
      <c r="L198" s="142"/>
      <c r="M198" s="144">
        <f t="shared" si="34"/>
        <v>0</v>
      </c>
      <c r="N198" s="145">
        <f t="shared" si="35"/>
        <v>0</v>
      </c>
      <c r="O198" s="146">
        <f t="shared" si="36"/>
        <v>0</v>
      </c>
      <c r="P198" s="145">
        <f t="shared" si="37"/>
        <v>0</v>
      </c>
      <c r="Q198" s="146">
        <f t="shared" si="38"/>
        <v>0</v>
      </c>
      <c r="R198" s="145">
        <f t="shared" si="42"/>
        <v>0</v>
      </c>
      <c r="S198" s="145">
        <f t="shared" si="39"/>
        <v>0</v>
      </c>
      <c r="T198" s="145">
        <f t="shared" si="40"/>
        <v>0</v>
      </c>
      <c r="U198" s="146">
        <f t="shared" si="41"/>
        <v>0</v>
      </c>
      <c r="V198" s="145">
        <f t="shared" si="43"/>
        <v>0</v>
      </c>
      <c r="W198" s="151"/>
      <c r="X198" s="151"/>
      <c r="Y198" s="151"/>
      <c r="AC198" s="154"/>
    </row>
    <row r="199" spans="1:30" ht="15.75" hidden="1" customHeight="1" x14ac:dyDescent="0.25">
      <c r="A199" s="135">
        <v>191</v>
      </c>
      <c r="B199" s="161" t="s">
        <v>862</v>
      </c>
      <c r="C199" s="161" t="s">
        <v>26</v>
      </c>
      <c r="D199" s="140"/>
      <c r="E199" s="141"/>
      <c r="F199" s="141">
        <v>18.71</v>
      </c>
      <c r="G199" s="139"/>
      <c r="H199" s="139"/>
      <c r="I199" s="139"/>
      <c r="J199" s="142"/>
      <c r="K199" s="142"/>
      <c r="L199" s="142"/>
      <c r="M199" s="144">
        <f t="shared" si="34"/>
        <v>0</v>
      </c>
      <c r="N199" s="145">
        <f t="shared" si="35"/>
        <v>0</v>
      </c>
      <c r="O199" s="146">
        <f t="shared" si="36"/>
        <v>0</v>
      </c>
      <c r="P199" s="145">
        <f t="shared" si="37"/>
        <v>0</v>
      </c>
      <c r="Q199" s="146">
        <f t="shared" si="38"/>
        <v>0</v>
      </c>
      <c r="R199" s="145">
        <f t="shared" si="42"/>
        <v>0</v>
      </c>
      <c r="S199" s="145">
        <f t="shared" si="39"/>
        <v>0</v>
      </c>
      <c r="T199" s="145">
        <f t="shared" si="40"/>
        <v>0</v>
      </c>
      <c r="U199" s="146">
        <f t="shared" si="41"/>
        <v>0</v>
      </c>
      <c r="V199" s="145">
        <f t="shared" si="43"/>
        <v>0</v>
      </c>
      <c r="W199" s="151"/>
      <c r="X199" s="151"/>
      <c r="Y199" s="151"/>
      <c r="AC199" s="154"/>
    </row>
    <row r="200" spans="1:30" ht="31.5" hidden="1" customHeight="1" x14ac:dyDescent="0.25">
      <c r="A200" s="135">
        <v>192</v>
      </c>
      <c r="B200" s="161" t="s">
        <v>719</v>
      </c>
      <c r="C200" s="161" t="s">
        <v>26</v>
      </c>
      <c r="D200" s="140"/>
      <c r="E200" s="141"/>
      <c r="F200" s="141">
        <v>0</v>
      </c>
      <c r="G200" s="139"/>
      <c r="H200" s="139"/>
      <c r="I200" s="139">
        <v>0</v>
      </c>
      <c r="J200" s="142"/>
      <c r="K200" s="142"/>
      <c r="L200" s="142"/>
      <c r="M200" s="144">
        <f t="shared" si="34"/>
        <v>0</v>
      </c>
      <c r="N200" s="145">
        <f t="shared" si="35"/>
        <v>0</v>
      </c>
      <c r="O200" s="146">
        <f t="shared" si="36"/>
        <v>0</v>
      </c>
      <c r="P200" s="145">
        <f t="shared" si="37"/>
        <v>0</v>
      </c>
      <c r="Q200" s="146">
        <f t="shared" si="38"/>
        <v>0</v>
      </c>
      <c r="R200" s="145">
        <f t="shared" si="42"/>
        <v>0</v>
      </c>
      <c r="S200" s="145">
        <f t="shared" si="39"/>
        <v>0</v>
      </c>
      <c r="T200" s="145">
        <f t="shared" si="40"/>
        <v>0</v>
      </c>
      <c r="U200" s="146">
        <f t="shared" si="41"/>
        <v>0</v>
      </c>
      <c r="V200" s="145">
        <f t="shared" si="43"/>
        <v>0</v>
      </c>
      <c r="W200" s="151"/>
      <c r="X200" s="151"/>
      <c r="Y200" s="151"/>
      <c r="AC200" s="154"/>
    </row>
    <row r="201" spans="1:30" ht="31.5" hidden="1" customHeight="1" x14ac:dyDescent="0.25">
      <c r="A201" s="135">
        <v>193</v>
      </c>
      <c r="B201" s="161" t="s">
        <v>252</v>
      </c>
      <c r="C201" s="161" t="s">
        <v>26</v>
      </c>
      <c r="D201" s="140"/>
      <c r="E201" s="141"/>
      <c r="F201" s="141">
        <v>0</v>
      </c>
      <c r="G201" s="139"/>
      <c r="H201" s="139"/>
      <c r="I201" s="139">
        <v>0</v>
      </c>
      <c r="J201" s="142"/>
      <c r="K201" s="142"/>
      <c r="L201" s="142"/>
      <c r="M201" s="144">
        <f t="shared" si="34"/>
        <v>0</v>
      </c>
      <c r="N201" s="145">
        <f t="shared" si="35"/>
        <v>0</v>
      </c>
      <c r="O201" s="146">
        <f t="shared" si="36"/>
        <v>0</v>
      </c>
      <c r="P201" s="145">
        <f t="shared" si="37"/>
        <v>0</v>
      </c>
      <c r="Q201" s="146">
        <f t="shared" si="38"/>
        <v>0</v>
      </c>
      <c r="R201" s="145">
        <f t="shared" si="42"/>
        <v>0</v>
      </c>
      <c r="S201" s="145">
        <f t="shared" si="39"/>
        <v>0</v>
      </c>
      <c r="T201" s="145">
        <f t="shared" si="40"/>
        <v>0</v>
      </c>
      <c r="U201" s="146">
        <f t="shared" si="41"/>
        <v>0</v>
      </c>
      <c r="V201" s="145">
        <f t="shared" si="43"/>
        <v>0</v>
      </c>
      <c r="W201" s="151"/>
      <c r="X201" s="151"/>
      <c r="Y201" s="151"/>
      <c r="AC201" s="154"/>
    </row>
    <row r="202" spans="1:30" ht="31.5" hidden="1" customHeight="1" x14ac:dyDescent="0.25">
      <c r="A202" s="135">
        <v>194</v>
      </c>
      <c r="B202" s="161" t="s">
        <v>872</v>
      </c>
      <c r="C202" s="161" t="s">
        <v>26</v>
      </c>
      <c r="D202" s="140"/>
      <c r="E202" s="141"/>
      <c r="F202" s="141">
        <v>0</v>
      </c>
      <c r="G202" s="139"/>
      <c r="H202" s="139"/>
      <c r="I202" s="139">
        <v>0</v>
      </c>
      <c r="J202" s="142"/>
      <c r="K202" s="142"/>
      <c r="L202" s="142"/>
      <c r="M202" s="144">
        <f t="shared" si="34"/>
        <v>0</v>
      </c>
      <c r="N202" s="145">
        <f t="shared" si="35"/>
        <v>0</v>
      </c>
      <c r="O202" s="146">
        <f t="shared" si="36"/>
        <v>0</v>
      </c>
      <c r="P202" s="145">
        <f t="shared" si="37"/>
        <v>0</v>
      </c>
      <c r="Q202" s="146">
        <f t="shared" si="38"/>
        <v>0</v>
      </c>
      <c r="R202" s="145">
        <f t="shared" si="42"/>
        <v>0</v>
      </c>
      <c r="S202" s="145">
        <f t="shared" si="39"/>
        <v>0</v>
      </c>
      <c r="T202" s="145">
        <f t="shared" si="40"/>
        <v>0</v>
      </c>
      <c r="U202" s="146">
        <f t="shared" si="41"/>
        <v>0</v>
      </c>
      <c r="V202" s="145">
        <f t="shared" si="43"/>
        <v>0</v>
      </c>
      <c r="W202" s="151"/>
      <c r="X202" s="151"/>
      <c r="Y202" s="151"/>
      <c r="AC202" s="154"/>
    </row>
    <row r="203" spans="1:30" ht="15.75" hidden="1" customHeight="1" x14ac:dyDescent="0.25">
      <c r="A203" s="135">
        <v>195</v>
      </c>
      <c r="B203" s="161" t="s">
        <v>2</v>
      </c>
      <c r="C203" s="161" t="s">
        <v>26</v>
      </c>
      <c r="D203" s="140"/>
      <c r="E203" s="141"/>
      <c r="F203" s="141">
        <v>0</v>
      </c>
      <c r="G203" s="139"/>
      <c r="H203" s="139"/>
      <c r="I203" s="139">
        <v>0</v>
      </c>
      <c r="J203" s="142"/>
      <c r="K203" s="142"/>
      <c r="L203" s="142"/>
      <c r="M203" s="144">
        <f t="shared" ref="M203:M266" si="52">IF(I203&lt;VLOOKUP(L203,$M$331:$Q$339,2),0,VLOOKUP(L203,$M$331:$Q$339,3))</f>
        <v>0</v>
      </c>
      <c r="N203" s="145">
        <f t="shared" ref="N203:N266" si="53">ROUNDDOWN(O203,0)</f>
        <v>0</v>
      </c>
      <c r="O203" s="146">
        <f t="shared" ref="O203:O266" si="54">I203*M203/100</f>
        <v>0</v>
      </c>
      <c r="P203" s="145">
        <f t="shared" ref="P203:P266" si="55">ROUNDDOWN(Q203,0)</f>
        <v>0</v>
      </c>
      <c r="Q203" s="146">
        <f t="shared" ref="Q203:Q266" si="56">N203*R203/100</f>
        <v>0</v>
      </c>
      <c r="R203" s="145">
        <f>IF(I203&lt;VLOOKUP(L203,$M$331:$Q$339,2),0,VLOOKUP(L203,$M$331:$Q$339,4))</f>
        <v>0</v>
      </c>
      <c r="S203" s="145">
        <f t="shared" ref="S203:S266" si="57">N203-P203-T203</f>
        <v>0</v>
      </c>
      <c r="T203" s="145">
        <f t="shared" ref="T203:T266" si="58">ROUNDDOWN(U203,0)</f>
        <v>0</v>
      </c>
      <c r="U203" s="146">
        <f t="shared" ref="U203:U266" si="59">N203*V203/100</f>
        <v>0</v>
      </c>
      <c r="V203" s="145">
        <f>IF(I203&lt;VLOOKUP(L203,$M$331:$Q$339,2),0,VLOOKUP(L203,$M$331:$Q$339,5))</f>
        <v>0</v>
      </c>
      <c r="W203" s="151"/>
      <c r="X203" s="151"/>
      <c r="Y203" s="151"/>
      <c r="AC203" s="154"/>
    </row>
    <row r="204" spans="1:30" ht="47.25" x14ac:dyDescent="0.25">
      <c r="A204" s="135">
        <v>196</v>
      </c>
      <c r="B204" s="161" t="s">
        <v>99</v>
      </c>
      <c r="C204" s="161" t="s">
        <v>26</v>
      </c>
      <c r="D204" s="140"/>
      <c r="E204" s="141"/>
      <c r="F204" s="141">
        <v>1776.63</v>
      </c>
      <c r="G204" s="257">
        <v>2168</v>
      </c>
      <c r="H204" s="257">
        <v>2601</v>
      </c>
      <c r="I204" s="257">
        <v>2281</v>
      </c>
      <c r="J204" s="255">
        <v>1.26</v>
      </c>
      <c r="K204" s="255">
        <v>1.52</v>
      </c>
      <c r="L204" s="255">
        <f>I204/F204</f>
        <v>1.2838914123931262</v>
      </c>
      <c r="M204" s="200">
        <v>2.65</v>
      </c>
      <c r="N204" s="219">
        <f t="shared" si="53"/>
        <v>60</v>
      </c>
      <c r="O204" s="146">
        <f t="shared" si="54"/>
        <v>60.446499999999993</v>
      </c>
      <c r="P204" s="203">
        <f t="shared" si="55"/>
        <v>10</v>
      </c>
      <c r="Q204" s="146">
        <f t="shared" si="56"/>
        <v>10.8</v>
      </c>
      <c r="R204" s="145">
        <v>18</v>
      </c>
      <c r="S204" s="203">
        <f t="shared" si="57"/>
        <v>50</v>
      </c>
      <c r="T204" s="203">
        <f t="shared" si="58"/>
        <v>0</v>
      </c>
      <c r="U204" s="146">
        <f t="shared" si="59"/>
        <v>0</v>
      </c>
      <c r="V204" s="145">
        <v>0</v>
      </c>
      <c r="W204" s="252">
        <v>60</v>
      </c>
      <c r="X204" s="179">
        <v>10</v>
      </c>
      <c r="Y204" s="179">
        <v>0</v>
      </c>
      <c r="Z204" s="145">
        <v>55</v>
      </c>
      <c r="AA204" s="145">
        <v>44</v>
      </c>
      <c r="AB204" s="145">
        <f>AA204*100/Z204</f>
        <v>80</v>
      </c>
      <c r="AC204" s="430"/>
      <c r="AD204" s="154">
        <v>2</v>
      </c>
    </row>
    <row r="205" spans="1:30" ht="15.75" hidden="1" customHeight="1" x14ac:dyDescent="0.25">
      <c r="A205" s="135">
        <v>197</v>
      </c>
      <c r="B205" s="161" t="s">
        <v>444</v>
      </c>
      <c r="C205" s="161" t="s">
        <v>26</v>
      </c>
      <c r="D205" s="140"/>
      <c r="E205" s="141"/>
      <c r="F205" s="141"/>
      <c r="G205" s="139"/>
      <c r="H205" s="139"/>
      <c r="I205" s="139"/>
      <c r="J205" s="142"/>
      <c r="K205" s="142"/>
      <c r="L205" s="142"/>
      <c r="M205" s="144">
        <f t="shared" si="52"/>
        <v>0</v>
      </c>
      <c r="N205" s="145">
        <f t="shared" si="53"/>
        <v>0</v>
      </c>
      <c r="O205" s="146">
        <f t="shared" si="54"/>
        <v>0</v>
      </c>
      <c r="P205" s="145">
        <f t="shared" si="55"/>
        <v>0</v>
      </c>
      <c r="Q205" s="146">
        <f t="shared" si="56"/>
        <v>0</v>
      </c>
      <c r="R205" s="145">
        <f>IF(I205&lt;VLOOKUP(L205,$M$331:$Q$339,2),0,VLOOKUP(L205,$M$331:$Q$339,4))</f>
        <v>0</v>
      </c>
      <c r="S205" s="145">
        <f t="shared" si="57"/>
        <v>0</v>
      </c>
      <c r="T205" s="145">
        <f t="shared" si="58"/>
        <v>0</v>
      </c>
      <c r="U205" s="146">
        <f t="shared" si="59"/>
        <v>0</v>
      </c>
      <c r="V205" s="145">
        <f>IF(I205&lt;VLOOKUP(L205,$M$331:$Q$339,2),0,VLOOKUP(L205,$M$331:$Q$339,5))</f>
        <v>0</v>
      </c>
      <c r="W205" s="151"/>
      <c r="X205" s="151"/>
      <c r="Y205" s="151"/>
      <c r="AC205" s="154"/>
    </row>
    <row r="206" spans="1:30" ht="15.75" hidden="1" customHeight="1" x14ac:dyDescent="0.25">
      <c r="A206" s="135">
        <v>198</v>
      </c>
      <c r="B206" s="161" t="s">
        <v>843</v>
      </c>
      <c r="C206" s="161" t="s">
        <v>27</v>
      </c>
      <c r="D206" s="140"/>
      <c r="E206" s="141"/>
      <c r="F206" s="141">
        <v>4.47</v>
      </c>
      <c r="G206" s="139"/>
      <c r="H206" s="139"/>
      <c r="I206" s="139"/>
      <c r="J206" s="142"/>
      <c r="K206" s="142"/>
      <c r="L206" s="142"/>
      <c r="M206" s="144">
        <f t="shared" si="52"/>
        <v>0</v>
      </c>
      <c r="N206" s="145">
        <f t="shared" si="53"/>
        <v>0</v>
      </c>
      <c r="O206" s="146">
        <f t="shared" si="54"/>
        <v>0</v>
      </c>
      <c r="P206" s="145">
        <f t="shared" si="55"/>
        <v>0</v>
      </c>
      <c r="Q206" s="146">
        <f t="shared" si="56"/>
        <v>0</v>
      </c>
      <c r="R206" s="145">
        <f>IF(I206&lt;VLOOKUP(L206,$M$331:$Q$339,2),0,VLOOKUP(L206,$M$331:$Q$339,4))</f>
        <v>0</v>
      </c>
      <c r="S206" s="145">
        <f t="shared" si="57"/>
        <v>0</v>
      </c>
      <c r="T206" s="145">
        <f t="shared" si="58"/>
        <v>0</v>
      </c>
      <c r="U206" s="146">
        <f t="shared" si="59"/>
        <v>0</v>
      </c>
      <c r="V206" s="145">
        <f>IF(I206&lt;VLOOKUP(L206,$M$331:$Q$339,2),0,VLOOKUP(L206,$M$331:$Q$339,5))</f>
        <v>0</v>
      </c>
      <c r="W206" s="151"/>
      <c r="X206" s="151"/>
      <c r="Y206" s="151"/>
      <c r="AC206" s="154"/>
    </row>
    <row r="207" spans="1:30" ht="31.5" x14ac:dyDescent="0.25">
      <c r="A207" s="135">
        <v>199</v>
      </c>
      <c r="B207" s="161" t="s">
        <v>48</v>
      </c>
      <c r="C207" s="161" t="s">
        <v>972</v>
      </c>
      <c r="D207" s="140"/>
      <c r="E207" s="141"/>
      <c r="F207" s="141">
        <v>17.89</v>
      </c>
      <c r="G207" s="257"/>
      <c r="H207" s="257">
        <v>47</v>
      </c>
      <c r="I207" s="257">
        <f>59+23</f>
        <v>82</v>
      </c>
      <c r="J207" s="255"/>
      <c r="K207" s="255">
        <v>5.96</v>
      </c>
      <c r="L207" s="255">
        <f>I207/F207</f>
        <v>4.5835662381218558</v>
      </c>
      <c r="M207" s="200">
        <v>7</v>
      </c>
      <c r="N207" s="219">
        <f t="shared" si="53"/>
        <v>5</v>
      </c>
      <c r="O207" s="146">
        <f t="shared" si="54"/>
        <v>5.74</v>
      </c>
      <c r="P207" s="203">
        <f t="shared" si="55"/>
        <v>0</v>
      </c>
      <c r="Q207" s="146">
        <f t="shared" si="56"/>
        <v>0</v>
      </c>
      <c r="R207" s="145">
        <v>0</v>
      </c>
      <c r="S207" s="203">
        <f t="shared" si="57"/>
        <v>4</v>
      </c>
      <c r="T207" s="203">
        <f t="shared" si="58"/>
        <v>1</v>
      </c>
      <c r="U207" s="146">
        <f t="shared" si="59"/>
        <v>1.25</v>
      </c>
      <c r="V207" s="145">
        <v>25</v>
      </c>
      <c r="W207" s="252">
        <v>5</v>
      </c>
      <c r="X207" s="179">
        <v>0</v>
      </c>
      <c r="Y207" s="179">
        <v>1</v>
      </c>
      <c r="Z207" s="145">
        <v>0</v>
      </c>
      <c r="AA207" s="145">
        <v>0</v>
      </c>
      <c r="AB207" s="145" t="e">
        <f t="shared" ref="AB207:AB211" si="60">AA207*100/Z207</f>
        <v>#DIV/0!</v>
      </c>
      <c r="AC207" s="430"/>
      <c r="AD207" s="154">
        <v>6</v>
      </c>
    </row>
    <row r="208" spans="1:30" ht="31.5" x14ac:dyDescent="0.25">
      <c r="A208" s="135">
        <v>200</v>
      </c>
      <c r="B208" s="161" t="s">
        <v>29</v>
      </c>
      <c r="C208" s="161" t="s">
        <v>27</v>
      </c>
      <c r="D208" s="140"/>
      <c r="E208" s="141"/>
      <c r="F208" s="141">
        <v>19.32</v>
      </c>
      <c r="G208" s="257">
        <v>146</v>
      </c>
      <c r="H208" s="257">
        <v>178</v>
      </c>
      <c r="I208" s="257">
        <v>180</v>
      </c>
      <c r="J208" s="255">
        <v>7.56</v>
      </c>
      <c r="K208" s="255">
        <v>9.2100000000000009</v>
      </c>
      <c r="L208" s="255">
        <f>I208/F208</f>
        <v>9.316770186335404</v>
      </c>
      <c r="M208" s="200">
        <f t="shared" si="52"/>
        <v>12</v>
      </c>
      <c r="N208" s="219">
        <f t="shared" si="53"/>
        <v>21</v>
      </c>
      <c r="O208" s="146">
        <f t="shared" si="54"/>
        <v>21.6</v>
      </c>
      <c r="P208" s="203">
        <f t="shared" si="55"/>
        <v>5</v>
      </c>
      <c r="Q208" s="146">
        <f t="shared" si="56"/>
        <v>5.25</v>
      </c>
      <c r="R208" s="145">
        <v>25</v>
      </c>
      <c r="S208" s="203">
        <f t="shared" si="57"/>
        <v>6</v>
      </c>
      <c r="T208" s="203">
        <f t="shared" si="58"/>
        <v>10</v>
      </c>
      <c r="U208" s="146">
        <f t="shared" si="59"/>
        <v>10.5</v>
      </c>
      <c r="V208" s="145">
        <v>50</v>
      </c>
      <c r="W208" s="252">
        <v>21</v>
      </c>
      <c r="X208" s="179">
        <v>5</v>
      </c>
      <c r="Y208" s="179">
        <v>10</v>
      </c>
      <c r="Z208" s="145">
        <v>21</v>
      </c>
      <c r="AA208" s="145">
        <v>10</v>
      </c>
      <c r="AB208" s="145">
        <f t="shared" si="60"/>
        <v>47.61904761904762</v>
      </c>
      <c r="AC208" s="430"/>
      <c r="AD208" s="154">
        <v>6</v>
      </c>
    </row>
    <row r="209" spans="1:30" ht="31.5" x14ac:dyDescent="0.25">
      <c r="A209" s="135">
        <v>201</v>
      </c>
      <c r="B209" s="161" t="s">
        <v>28</v>
      </c>
      <c r="C209" s="161" t="s">
        <v>27</v>
      </c>
      <c r="D209" s="140"/>
      <c r="E209" s="141"/>
      <c r="F209" s="141">
        <v>245.29</v>
      </c>
      <c r="G209" s="257">
        <v>1322</v>
      </c>
      <c r="H209" s="257">
        <v>1355</v>
      </c>
      <c r="I209" s="257">
        <v>1407</v>
      </c>
      <c r="J209" s="255">
        <v>5.39</v>
      </c>
      <c r="K209" s="255">
        <v>5.52</v>
      </c>
      <c r="L209" s="255">
        <f>I209/F209</f>
        <v>5.7360675119246611</v>
      </c>
      <c r="M209" s="200">
        <f t="shared" si="52"/>
        <v>8</v>
      </c>
      <c r="N209" s="219">
        <f t="shared" si="53"/>
        <v>112</v>
      </c>
      <c r="O209" s="146">
        <f t="shared" si="54"/>
        <v>112.56</v>
      </c>
      <c r="P209" s="203">
        <f t="shared" si="55"/>
        <v>10</v>
      </c>
      <c r="Q209" s="146">
        <f t="shared" si="56"/>
        <v>10.08</v>
      </c>
      <c r="R209" s="145">
        <v>9</v>
      </c>
      <c r="S209" s="203">
        <f t="shared" si="57"/>
        <v>46</v>
      </c>
      <c r="T209" s="203">
        <f t="shared" si="58"/>
        <v>56</v>
      </c>
      <c r="U209" s="146">
        <f t="shared" si="59"/>
        <v>56</v>
      </c>
      <c r="V209" s="145">
        <v>50</v>
      </c>
      <c r="W209" s="252">
        <v>112</v>
      </c>
      <c r="X209" s="179">
        <v>10</v>
      </c>
      <c r="Y209" s="179">
        <v>0</v>
      </c>
      <c r="Z209" s="145">
        <v>108</v>
      </c>
      <c r="AA209" s="145">
        <v>86</v>
      </c>
      <c r="AB209" s="145">
        <f t="shared" si="60"/>
        <v>79.629629629629633</v>
      </c>
      <c r="AC209" s="430"/>
      <c r="AD209" s="154">
        <v>6</v>
      </c>
    </row>
    <row r="210" spans="1:30" ht="31.5" x14ac:dyDescent="0.25">
      <c r="A210" s="135">
        <v>202</v>
      </c>
      <c r="B210" s="161" t="s">
        <v>721</v>
      </c>
      <c r="C210" s="161" t="s">
        <v>27</v>
      </c>
      <c r="D210" s="140"/>
      <c r="E210" s="141"/>
      <c r="F210" s="141">
        <v>139.09</v>
      </c>
      <c r="G210" s="257">
        <v>1012</v>
      </c>
      <c r="H210" s="257">
        <v>1611</v>
      </c>
      <c r="I210" s="257">
        <v>1496</v>
      </c>
      <c r="J210" s="255">
        <v>7.28</v>
      </c>
      <c r="K210" s="255">
        <v>11.58</v>
      </c>
      <c r="L210" s="255">
        <f>I210/F210</f>
        <v>10.75562585376375</v>
      </c>
      <c r="M210" s="200">
        <v>5.5</v>
      </c>
      <c r="N210" s="219">
        <f t="shared" si="53"/>
        <v>82</v>
      </c>
      <c r="O210" s="146">
        <f t="shared" si="54"/>
        <v>82.28</v>
      </c>
      <c r="P210" s="203">
        <f t="shared" si="55"/>
        <v>7</v>
      </c>
      <c r="Q210" s="146">
        <f t="shared" si="56"/>
        <v>7.38</v>
      </c>
      <c r="R210" s="145">
        <v>9</v>
      </c>
      <c r="S210" s="203">
        <f t="shared" si="57"/>
        <v>55</v>
      </c>
      <c r="T210" s="203">
        <f t="shared" si="58"/>
        <v>20</v>
      </c>
      <c r="U210" s="146">
        <f t="shared" si="59"/>
        <v>20.5</v>
      </c>
      <c r="V210" s="145">
        <v>25</v>
      </c>
      <c r="W210" s="252">
        <v>82</v>
      </c>
      <c r="X210" s="179">
        <v>7</v>
      </c>
      <c r="Y210" s="179">
        <v>20</v>
      </c>
      <c r="Z210" s="145">
        <v>55</v>
      </c>
      <c r="AA210" s="145">
        <v>43</v>
      </c>
      <c r="AB210" s="145">
        <f t="shared" si="60"/>
        <v>78.181818181818187</v>
      </c>
      <c r="AC210" s="430"/>
      <c r="AD210" s="154">
        <v>6</v>
      </c>
    </row>
    <row r="211" spans="1:30" x14ac:dyDescent="0.25">
      <c r="A211" s="135">
        <v>203</v>
      </c>
      <c r="B211" s="161" t="s">
        <v>2</v>
      </c>
      <c r="C211" s="161" t="s">
        <v>27</v>
      </c>
      <c r="D211" s="140"/>
      <c r="E211" s="141"/>
      <c r="F211" s="141">
        <v>134.47</v>
      </c>
      <c r="G211" s="257">
        <v>181</v>
      </c>
      <c r="H211" s="257">
        <v>195</v>
      </c>
      <c r="I211" s="257">
        <v>201</v>
      </c>
      <c r="J211" s="255">
        <v>1.35</v>
      </c>
      <c r="K211" s="255">
        <v>1.45</v>
      </c>
      <c r="L211" s="255">
        <f>I211/F211</f>
        <v>1.4947571949133636</v>
      </c>
      <c r="M211" s="200">
        <f t="shared" si="52"/>
        <v>5</v>
      </c>
      <c r="N211" s="219">
        <f t="shared" si="53"/>
        <v>10</v>
      </c>
      <c r="O211" s="146">
        <f t="shared" si="54"/>
        <v>10.050000000000001</v>
      </c>
      <c r="P211" s="203">
        <v>0</v>
      </c>
      <c r="Q211" s="146">
        <f t="shared" si="56"/>
        <v>2.5</v>
      </c>
      <c r="R211" s="145">
        <v>25</v>
      </c>
      <c r="S211" s="203">
        <f t="shared" si="57"/>
        <v>5</v>
      </c>
      <c r="T211" s="203">
        <f t="shared" si="58"/>
        <v>5</v>
      </c>
      <c r="U211" s="146">
        <f t="shared" si="59"/>
        <v>5</v>
      </c>
      <c r="V211" s="145">
        <v>50</v>
      </c>
      <c r="W211" s="252" t="s">
        <v>916</v>
      </c>
      <c r="X211" s="179"/>
      <c r="Y211" s="179"/>
      <c r="Z211" s="145">
        <v>9</v>
      </c>
      <c r="AA211" s="145">
        <v>4</v>
      </c>
      <c r="AB211" s="145">
        <f t="shared" si="60"/>
        <v>44.444444444444443</v>
      </c>
      <c r="AC211" s="430"/>
      <c r="AD211" s="154">
        <v>6</v>
      </c>
    </row>
    <row r="212" spans="1:30" ht="31.5" hidden="1" customHeight="1" x14ac:dyDescent="0.25">
      <c r="A212" s="135">
        <v>204</v>
      </c>
      <c r="B212" s="161" t="s">
        <v>89</v>
      </c>
      <c r="C212" s="161" t="s">
        <v>27</v>
      </c>
      <c r="D212" s="140"/>
      <c r="E212" s="141"/>
      <c r="F212" s="141"/>
      <c r="G212" s="139"/>
      <c r="H212" s="139"/>
      <c r="I212" s="139"/>
      <c r="J212" s="142"/>
      <c r="K212" s="142"/>
      <c r="L212" s="142"/>
      <c r="M212" s="144">
        <f t="shared" si="52"/>
        <v>0</v>
      </c>
      <c r="N212" s="219">
        <f t="shared" si="53"/>
        <v>0</v>
      </c>
      <c r="O212" s="146">
        <f t="shared" si="54"/>
        <v>0</v>
      </c>
      <c r="P212" s="145">
        <f t="shared" si="55"/>
        <v>0</v>
      </c>
      <c r="Q212" s="146">
        <f t="shared" si="56"/>
        <v>0</v>
      </c>
      <c r="R212" s="145">
        <v>25</v>
      </c>
      <c r="S212" s="145">
        <f t="shared" si="57"/>
        <v>0</v>
      </c>
      <c r="T212" s="145">
        <f t="shared" si="58"/>
        <v>0</v>
      </c>
      <c r="U212" s="146">
        <f t="shared" si="59"/>
        <v>0</v>
      </c>
      <c r="V212" s="145">
        <v>50</v>
      </c>
      <c r="W212" s="179"/>
      <c r="X212" s="179"/>
      <c r="Y212" s="179"/>
      <c r="Z212" s="145">
        <v>0</v>
      </c>
      <c r="AA212" s="145"/>
      <c r="AB212" s="214"/>
      <c r="AC212" s="154"/>
    </row>
    <row r="213" spans="1:30" ht="15.75" hidden="1" customHeight="1" x14ac:dyDescent="0.25">
      <c r="A213" s="135">
        <v>205</v>
      </c>
      <c r="B213" s="161" t="s">
        <v>444</v>
      </c>
      <c r="C213" s="161" t="s">
        <v>27</v>
      </c>
      <c r="D213" s="140"/>
      <c r="E213" s="141"/>
      <c r="F213" s="141"/>
      <c r="G213" s="139"/>
      <c r="H213" s="139"/>
      <c r="I213" s="139"/>
      <c r="J213" s="142"/>
      <c r="K213" s="142"/>
      <c r="L213" s="142"/>
      <c r="M213" s="144">
        <f t="shared" si="52"/>
        <v>0</v>
      </c>
      <c r="N213" s="145">
        <f t="shared" si="53"/>
        <v>0</v>
      </c>
      <c r="O213" s="146">
        <f t="shared" si="54"/>
        <v>0</v>
      </c>
      <c r="P213" s="145">
        <f t="shared" si="55"/>
        <v>0</v>
      </c>
      <c r="Q213" s="146">
        <f t="shared" si="56"/>
        <v>0</v>
      </c>
      <c r="R213" s="145">
        <f>IF(I213&lt;VLOOKUP(L213,$M$331:$Q$339,2),0,VLOOKUP(L213,$M$331:$Q$339,4))</f>
        <v>0</v>
      </c>
      <c r="S213" s="145">
        <f t="shared" si="57"/>
        <v>0</v>
      </c>
      <c r="T213" s="145">
        <f t="shared" si="58"/>
        <v>0</v>
      </c>
      <c r="U213" s="146">
        <f t="shared" si="59"/>
        <v>0</v>
      </c>
      <c r="V213" s="145">
        <f>IF(I213&lt;VLOOKUP(L213,$M$331:$Q$339,2),0,VLOOKUP(L213,$M$331:$Q$339,5))</f>
        <v>0</v>
      </c>
      <c r="W213" s="151"/>
      <c r="X213" s="151"/>
      <c r="Y213" s="151"/>
      <c r="AC213" s="154"/>
    </row>
    <row r="214" spans="1:30" ht="31.5" x14ac:dyDescent="0.25">
      <c r="A214" s="135">
        <v>206</v>
      </c>
      <c r="B214" s="161" t="s">
        <v>711</v>
      </c>
      <c r="C214" s="161" t="s">
        <v>30</v>
      </c>
      <c r="D214" s="140"/>
      <c r="E214" s="141"/>
      <c r="F214" s="141">
        <v>37.049999999999997</v>
      </c>
      <c r="G214" s="257"/>
      <c r="H214" s="257">
        <v>0</v>
      </c>
      <c r="I214" s="257">
        <v>118</v>
      </c>
      <c r="J214" s="255"/>
      <c r="K214" s="255">
        <v>0</v>
      </c>
      <c r="L214" s="255">
        <f>I214/F214</f>
        <v>3.1848852901484483</v>
      </c>
      <c r="M214" s="200">
        <v>6</v>
      </c>
      <c r="N214" s="219">
        <f t="shared" si="53"/>
        <v>7</v>
      </c>
      <c r="O214" s="146">
        <f t="shared" si="54"/>
        <v>7.08</v>
      </c>
      <c r="P214" s="203">
        <f t="shared" si="55"/>
        <v>1</v>
      </c>
      <c r="Q214" s="146">
        <f t="shared" si="56"/>
        <v>1.75</v>
      </c>
      <c r="R214" s="145">
        <v>25</v>
      </c>
      <c r="S214" s="203">
        <f t="shared" si="57"/>
        <v>3</v>
      </c>
      <c r="T214" s="203">
        <f t="shared" si="58"/>
        <v>3</v>
      </c>
      <c r="U214" s="146">
        <f t="shared" si="59"/>
        <v>3.5</v>
      </c>
      <c r="V214" s="145">
        <v>50</v>
      </c>
      <c r="W214" s="252">
        <v>7</v>
      </c>
      <c r="X214" s="179">
        <v>1</v>
      </c>
      <c r="Y214" s="179">
        <v>4</v>
      </c>
      <c r="Z214" s="145">
        <v>0</v>
      </c>
      <c r="AA214" s="145">
        <v>0</v>
      </c>
      <c r="AB214" s="145" t="e">
        <f t="shared" ref="AB214:AB216" si="61">AA214*100/Z214</f>
        <v>#DIV/0!</v>
      </c>
      <c r="AC214" s="430"/>
      <c r="AD214" s="154">
        <v>2</v>
      </c>
    </row>
    <row r="215" spans="1:30" x14ac:dyDescent="0.25">
      <c r="A215" s="135">
        <v>207</v>
      </c>
      <c r="B215" s="263" t="s">
        <v>2</v>
      </c>
      <c r="C215" s="161" t="s">
        <v>30</v>
      </c>
      <c r="D215" s="140"/>
      <c r="E215" s="141"/>
      <c r="F215" s="262">
        <f>134.3-52.65</f>
        <v>81.650000000000006</v>
      </c>
      <c r="G215" s="257"/>
      <c r="H215" s="257">
        <v>607</v>
      </c>
      <c r="I215" s="257">
        <f>L215*F215</f>
        <v>726.68500000000006</v>
      </c>
      <c r="J215" s="255"/>
      <c r="K215" s="255">
        <v>4.5199999999999996</v>
      </c>
      <c r="L215" s="255">
        <v>8.9</v>
      </c>
      <c r="M215" s="200">
        <v>5</v>
      </c>
      <c r="N215" s="219">
        <f t="shared" si="53"/>
        <v>36</v>
      </c>
      <c r="O215" s="146">
        <f t="shared" si="54"/>
        <v>36.334250000000004</v>
      </c>
      <c r="P215" s="203">
        <v>0</v>
      </c>
      <c r="Q215" s="146">
        <f t="shared" si="56"/>
        <v>9</v>
      </c>
      <c r="R215" s="145">
        <v>25</v>
      </c>
      <c r="S215" s="203">
        <f t="shared" si="57"/>
        <v>18</v>
      </c>
      <c r="T215" s="203">
        <f t="shared" si="58"/>
        <v>18</v>
      </c>
      <c r="U215" s="146">
        <f t="shared" si="59"/>
        <v>18</v>
      </c>
      <c r="V215" s="145">
        <v>50</v>
      </c>
      <c r="W215" s="252" t="s">
        <v>916</v>
      </c>
      <c r="X215" s="179"/>
      <c r="Y215" s="179"/>
      <c r="Z215" s="145">
        <v>0</v>
      </c>
      <c r="AA215" s="145">
        <v>0</v>
      </c>
      <c r="AB215" s="145" t="e">
        <f t="shared" si="61"/>
        <v>#DIV/0!</v>
      </c>
      <c r="AC215" s="430"/>
      <c r="AD215" s="154">
        <v>2</v>
      </c>
    </row>
    <row r="216" spans="1:30" ht="31.5" x14ac:dyDescent="0.25">
      <c r="A216" s="135">
        <v>208</v>
      </c>
      <c r="B216" s="161" t="s">
        <v>724</v>
      </c>
      <c r="C216" s="161" t="s">
        <v>30</v>
      </c>
      <c r="D216" s="140"/>
      <c r="E216" s="141"/>
      <c r="F216" s="141">
        <v>147.16999999999999</v>
      </c>
      <c r="G216" s="257">
        <v>1179</v>
      </c>
      <c r="H216" s="257">
        <v>907</v>
      </c>
      <c r="I216" s="257">
        <v>1769</v>
      </c>
      <c r="J216" s="255">
        <v>8.01</v>
      </c>
      <c r="K216" s="255">
        <v>6.16</v>
      </c>
      <c r="L216" s="255">
        <f>I216/F216</f>
        <v>12.020112794727186</v>
      </c>
      <c r="M216" s="200">
        <v>4.55</v>
      </c>
      <c r="N216" s="219">
        <f t="shared" si="53"/>
        <v>80</v>
      </c>
      <c r="O216" s="146">
        <f t="shared" si="54"/>
        <v>80.489499999999992</v>
      </c>
      <c r="P216" s="203">
        <f t="shared" si="55"/>
        <v>5</v>
      </c>
      <c r="Q216" s="146">
        <f t="shared" si="56"/>
        <v>5.6</v>
      </c>
      <c r="R216" s="145">
        <v>7</v>
      </c>
      <c r="S216" s="203">
        <f t="shared" si="57"/>
        <v>35</v>
      </c>
      <c r="T216" s="203">
        <f t="shared" si="58"/>
        <v>40</v>
      </c>
      <c r="U216" s="146">
        <f t="shared" si="59"/>
        <v>40</v>
      </c>
      <c r="V216" s="145">
        <v>50</v>
      </c>
      <c r="W216" s="252">
        <v>80</v>
      </c>
      <c r="X216" s="179">
        <v>5</v>
      </c>
      <c r="Y216" s="179">
        <v>40</v>
      </c>
      <c r="Z216" s="145">
        <v>50</v>
      </c>
      <c r="AA216" s="145">
        <v>49</v>
      </c>
      <c r="AB216" s="145">
        <f t="shared" si="61"/>
        <v>98</v>
      </c>
      <c r="AC216" s="430"/>
      <c r="AD216" s="154">
        <v>2</v>
      </c>
    </row>
    <row r="217" spans="1:30" ht="15.75" hidden="1" customHeight="1" x14ac:dyDescent="0.25">
      <c r="A217" s="135">
        <v>209</v>
      </c>
      <c r="B217" s="161" t="s">
        <v>444</v>
      </c>
      <c r="C217" s="161" t="s">
        <v>30</v>
      </c>
      <c r="D217" s="140"/>
      <c r="E217" s="141"/>
      <c r="F217" s="141"/>
      <c r="G217" s="139"/>
      <c r="H217" s="139"/>
      <c r="I217" s="139"/>
      <c r="J217" s="142"/>
      <c r="K217" s="142"/>
      <c r="L217" s="142"/>
      <c r="M217" s="144">
        <f t="shared" si="52"/>
        <v>0</v>
      </c>
      <c r="N217" s="145">
        <f t="shared" si="53"/>
        <v>0</v>
      </c>
      <c r="O217" s="146">
        <f t="shared" si="54"/>
        <v>0</v>
      </c>
      <c r="P217" s="145">
        <f t="shared" si="55"/>
        <v>0</v>
      </c>
      <c r="Q217" s="146">
        <f t="shared" si="56"/>
        <v>0</v>
      </c>
      <c r="R217" s="145">
        <f t="shared" ref="R217:R230" si="62">IF(I217&lt;VLOOKUP(L217,$M$331:$Q$339,2),0,VLOOKUP(L217,$M$331:$Q$339,4))</f>
        <v>0</v>
      </c>
      <c r="S217" s="145">
        <f t="shared" si="57"/>
        <v>0</v>
      </c>
      <c r="T217" s="145">
        <f t="shared" si="58"/>
        <v>0</v>
      </c>
      <c r="U217" s="146">
        <f t="shared" si="59"/>
        <v>0</v>
      </c>
      <c r="V217" s="145">
        <f t="shared" ref="V217:V230" si="63">IF(I217&lt;VLOOKUP(L217,$M$331:$Q$339,2),0,VLOOKUP(L217,$M$331:$Q$339,5))</f>
        <v>0</v>
      </c>
      <c r="W217" s="151"/>
      <c r="X217" s="151"/>
      <c r="Y217" s="151"/>
      <c r="AC217" s="154"/>
    </row>
    <row r="218" spans="1:30" ht="15.75" hidden="1" customHeight="1" x14ac:dyDescent="0.25">
      <c r="A218" s="135">
        <v>210</v>
      </c>
      <c r="B218" s="161" t="s">
        <v>874</v>
      </c>
      <c r="C218" s="161" t="s">
        <v>63</v>
      </c>
      <c r="D218" s="140"/>
      <c r="E218" s="141"/>
      <c r="F218" s="141">
        <v>0</v>
      </c>
      <c r="G218" s="139"/>
      <c r="H218" s="139"/>
      <c r="I218" s="139">
        <v>0</v>
      </c>
      <c r="J218" s="142"/>
      <c r="K218" s="142"/>
      <c r="L218" s="142"/>
      <c r="M218" s="144">
        <f t="shared" si="52"/>
        <v>0</v>
      </c>
      <c r="N218" s="145">
        <f t="shared" si="53"/>
        <v>0</v>
      </c>
      <c r="O218" s="146">
        <f t="shared" si="54"/>
        <v>0</v>
      </c>
      <c r="P218" s="145">
        <f t="shared" si="55"/>
        <v>0</v>
      </c>
      <c r="Q218" s="146">
        <f t="shared" si="56"/>
        <v>0</v>
      </c>
      <c r="R218" s="145">
        <f t="shared" si="62"/>
        <v>0</v>
      </c>
      <c r="S218" s="145">
        <f t="shared" si="57"/>
        <v>0</v>
      </c>
      <c r="T218" s="145">
        <f t="shared" si="58"/>
        <v>0</v>
      </c>
      <c r="U218" s="146">
        <f t="shared" si="59"/>
        <v>0</v>
      </c>
      <c r="V218" s="145">
        <f t="shared" si="63"/>
        <v>0</v>
      </c>
      <c r="W218" s="151"/>
      <c r="X218" s="151"/>
      <c r="Y218" s="151"/>
      <c r="AC218" s="154"/>
    </row>
    <row r="219" spans="1:30" ht="15.75" hidden="1" customHeight="1" x14ac:dyDescent="0.25">
      <c r="A219" s="135">
        <v>211</v>
      </c>
      <c r="B219" s="161" t="s">
        <v>875</v>
      </c>
      <c r="C219" s="161" t="s">
        <v>63</v>
      </c>
      <c r="D219" s="140"/>
      <c r="E219" s="141"/>
      <c r="F219" s="141">
        <v>0</v>
      </c>
      <c r="G219" s="139"/>
      <c r="H219" s="139"/>
      <c r="I219" s="139">
        <v>0</v>
      </c>
      <c r="J219" s="142"/>
      <c r="K219" s="142"/>
      <c r="L219" s="142"/>
      <c r="M219" s="144">
        <f t="shared" si="52"/>
        <v>0</v>
      </c>
      <c r="N219" s="145">
        <f t="shared" si="53"/>
        <v>0</v>
      </c>
      <c r="O219" s="146">
        <f t="shared" si="54"/>
        <v>0</v>
      </c>
      <c r="P219" s="145">
        <f t="shared" si="55"/>
        <v>0</v>
      </c>
      <c r="Q219" s="146">
        <f t="shared" si="56"/>
        <v>0</v>
      </c>
      <c r="R219" s="145">
        <f t="shared" si="62"/>
        <v>0</v>
      </c>
      <c r="S219" s="145">
        <f t="shared" si="57"/>
        <v>0</v>
      </c>
      <c r="T219" s="145">
        <f t="shared" si="58"/>
        <v>0</v>
      </c>
      <c r="U219" s="146">
        <f t="shared" si="59"/>
        <v>0</v>
      </c>
      <c r="V219" s="145">
        <f t="shared" si="63"/>
        <v>0</v>
      </c>
      <c r="W219" s="151"/>
      <c r="X219" s="151"/>
      <c r="Y219" s="151"/>
      <c r="AC219" s="154"/>
    </row>
    <row r="220" spans="1:30" ht="15.75" hidden="1" customHeight="1" x14ac:dyDescent="0.25">
      <c r="A220" s="135">
        <v>212</v>
      </c>
      <c r="B220" s="161" t="s">
        <v>876</v>
      </c>
      <c r="C220" s="161" t="s">
        <v>63</v>
      </c>
      <c r="D220" s="140"/>
      <c r="E220" s="141"/>
      <c r="F220" s="141">
        <v>0</v>
      </c>
      <c r="G220" s="139"/>
      <c r="H220" s="139"/>
      <c r="I220" s="139">
        <v>0</v>
      </c>
      <c r="J220" s="142"/>
      <c r="K220" s="142"/>
      <c r="L220" s="142"/>
      <c r="M220" s="144">
        <f t="shared" si="52"/>
        <v>0</v>
      </c>
      <c r="N220" s="145">
        <f t="shared" si="53"/>
        <v>0</v>
      </c>
      <c r="O220" s="146">
        <f t="shared" si="54"/>
        <v>0</v>
      </c>
      <c r="P220" s="145">
        <f t="shared" si="55"/>
        <v>0</v>
      </c>
      <c r="Q220" s="146">
        <f t="shared" si="56"/>
        <v>0</v>
      </c>
      <c r="R220" s="145">
        <f t="shared" si="62"/>
        <v>0</v>
      </c>
      <c r="S220" s="145">
        <f t="shared" si="57"/>
        <v>0</v>
      </c>
      <c r="T220" s="145">
        <f t="shared" si="58"/>
        <v>0</v>
      </c>
      <c r="U220" s="146">
        <f t="shared" si="59"/>
        <v>0</v>
      </c>
      <c r="V220" s="145">
        <f t="shared" si="63"/>
        <v>0</v>
      </c>
      <c r="W220" s="151"/>
      <c r="X220" s="151"/>
      <c r="Y220" s="151"/>
      <c r="AC220" s="154"/>
    </row>
    <row r="221" spans="1:30" ht="15.75" hidden="1" customHeight="1" x14ac:dyDescent="0.25">
      <c r="A221" s="135">
        <v>213</v>
      </c>
      <c r="B221" s="161" t="s">
        <v>877</v>
      </c>
      <c r="C221" s="161" t="s">
        <v>63</v>
      </c>
      <c r="D221" s="140"/>
      <c r="E221" s="141"/>
      <c r="F221" s="141">
        <v>0</v>
      </c>
      <c r="G221" s="139"/>
      <c r="H221" s="139"/>
      <c r="I221" s="139">
        <v>0</v>
      </c>
      <c r="J221" s="142"/>
      <c r="K221" s="142"/>
      <c r="L221" s="142"/>
      <c r="M221" s="144">
        <f t="shared" si="52"/>
        <v>0</v>
      </c>
      <c r="N221" s="145">
        <f t="shared" si="53"/>
        <v>0</v>
      </c>
      <c r="O221" s="146">
        <f t="shared" si="54"/>
        <v>0</v>
      </c>
      <c r="P221" s="145">
        <f t="shared" si="55"/>
        <v>0</v>
      </c>
      <c r="Q221" s="146">
        <f t="shared" si="56"/>
        <v>0</v>
      </c>
      <c r="R221" s="145">
        <f t="shared" si="62"/>
        <v>0</v>
      </c>
      <c r="S221" s="145">
        <f t="shared" si="57"/>
        <v>0</v>
      </c>
      <c r="T221" s="145">
        <f t="shared" si="58"/>
        <v>0</v>
      </c>
      <c r="U221" s="146">
        <f t="shared" si="59"/>
        <v>0</v>
      </c>
      <c r="V221" s="145">
        <f t="shared" si="63"/>
        <v>0</v>
      </c>
      <c r="W221" s="151"/>
      <c r="X221" s="151"/>
      <c r="Y221" s="151"/>
      <c r="AC221" s="154"/>
    </row>
    <row r="222" spans="1:30" ht="31.5" hidden="1" customHeight="1" x14ac:dyDescent="0.25">
      <c r="A222" s="135">
        <v>214</v>
      </c>
      <c r="B222" s="161" t="s">
        <v>674</v>
      </c>
      <c r="C222" s="161" t="s">
        <v>63</v>
      </c>
      <c r="D222" s="140"/>
      <c r="E222" s="141"/>
      <c r="F222" s="141">
        <v>10.74</v>
      </c>
      <c r="G222" s="139"/>
      <c r="H222" s="139"/>
      <c r="I222" s="139">
        <v>0</v>
      </c>
      <c r="J222" s="142"/>
      <c r="K222" s="142"/>
      <c r="L222" s="142"/>
      <c r="M222" s="144">
        <f t="shared" si="52"/>
        <v>0</v>
      </c>
      <c r="N222" s="145">
        <f t="shared" si="53"/>
        <v>0</v>
      </c>
      <c r="O222" s="146">
        <f t="shared" si="54"/>
        <v>0</v>
      </c>
      <c r="P222" s="145">
        <f t="shared" si="55"/>
        <v>0</v>
      </c>
      <c r="Q222" s="146">
        <f t="shared" si="56"/>
        <v>0</v>
      </c>
      <c r="R222" s="145">
        <f t="shared" si="62"/>
        <v>0</v>
      </c>
      <c r="S222" s="145">
        <f t="shared" si="57"/>
        <v>0</v>
      </c>
      <c r="T222" s="145">
        <f t="shared" si="58"/>
        <v>0</v>
      </c>
      <c r="U222" s="146">
        <f t="shared" si="59"/>
        <v>0</v>
      </c>
      <c r="V222" s="145">
        <f t="shared" si="63"/>
        <v>0</v>
      </c>
      <c r="W222" s="151"/>
      <c r="X222" s="151"/>
      <c r="Y222" s="151"/>
      <c r="AC222" s="154"/>
    </row>
    <row r="223" spans="1:30" ht="31.5" hidden="1" customHeight="1" x14ac:dyDescent="0.25">
      <c r="A223" s="135">
        <v>215</v>
      </c>
      <c r="B223" s="161" t="s">
        <v>668</v>
      </c>
      <c r="C223" s="161" t="s">
        <v>63</v>
      </c>
      <c r="D223" s="140"/>
      <c r="E223" s="141"/>
      <c r="F223" s="141">
        <v>0</v>
      </c>
      <c r="G223" s="139"/>
      <c r="H223" s="139"/>
      <c r="I223" s="139">
        <v>0</v>
      </c>
      <c r="J223" s="142"/>
      <c r="K223" s="142"/>
      <c r="L223" s="142"/>
      <c r="M223" s="144">
        <f t="shared" si="52"/>
        <v>0</v>
      </c>
      <c r="N223" s="145">
        <f t="shared" si="53"/>
        <v>0</v>
      </c>
      <c r="O223" s="146">
        <f t="shared" si="54"/>
        <v>0</v>
      </c>
      <c r="P223" s="145">
        <f t="shared" si="55"/>
        <v>0</v>
      </c>
      <c r="Q223" s="146">
        <f t="shared" si="56"/>
        <v>0</v>
      </c>
      <c r="R223" s="145">
        <f t="shared" si="62"/>
        <v>0</v>
      </c>
      <c r="S223" s="145">
        <f t="shared" si="57"/>
        <v>0</v>
      </c>
      <c r="T223" s="145">
        <f t="shared" si="58"/>
        <v>0</v>
      </c>
      <c r="U223" s="146">
        <f t="shared" si="59"/>
        <v>0</v>
      </c>
      <c r="V223" s="145">
        <f t="shared" si="63"/>
        <v>0</v>
      </c>
      <c r="W223" s="151"/>
      <c r="X223" s="151"/>
      <c r="Y223" s="151"/>
      <c r="AC223" s="154"/>
    </row>
    <row r="224" spans="1:30" ht="15.75" hidden="1" customHeight="1" x14ac:dyDescent="0.25">
      <c r="A224" s="135">
        <v>216</v>
      </c>
      <c r="B224" s="161" t="s">
        <v>2</v>
      </c>
      <c r="C224" s="161" t="s">
        <v>63</v>
      </c>
      <c r="D224" s="140"/>
      <c r="E224" s="141"/>
      <c r="F224" s="141">
        <v>0</v>
      </c>
      <c r="G224" s="139"/>
      <c r="H224" s="139"/>
      <c r="I224" s="139">
        <v>0</v>
      </c>
      <c r="J224" s="142"/>
      <c r="K224" s="142"/>
      <c r="L224" s="142"/>
      <c r="M224" s="144">
        <f t="shared" si="52"/>
        <v>0</v>
      </c>
      <c r="N224" s="145">
        <f t="shared" si="53"/>
        <v>0</v>
      </c>
      <c r="O224" s="146">
        <f t="shared" si="54"/>
        <v>0</v>
      </c>
      <c r="P224" s="145">
        <f t="shared" si="55"/>
        <v>0</v>
      </c>
      <c r="Q224" s="146">
        <f t="shared" si="56"/>
        <v>0</v>
      </c>
      <c r="R224" s="145">
        <f t="shared" si="62"/>
        <v>0</v>
      </c>
      <c r="S224" s="145">
        <f t="shared" si="57"/>
        <v>0</v>
      </c>
      <c r="T224" s="145">
        <f t="shared" si="58"/>
        <v>0</v>
      </c>
      <c r="U224" s="146">
        <f t="shared" si="59"/>
        <v>0</v>
      </c>
      <c r="V224" s="145">
        <f t="shared" si="63"/>
        <v>0</v>
      </c>
      <c r="W224" s="151"/>
      <c r="X224" s="151"/>
      <c r="Y224" s="151"/>
      <c r="AC224" s="154"/>
    </row>
    <row r="225" spans="1:30" ht="31.5" hidden="1" customHeight="1" x14ac:dyDescent="0.25">
      <c r="A225" s="135">
        <v>217</v>
      </c>
      <c r="B225" s="161" t="s">
        <v>725</v>
      </c>
      <c r="C225" s="161" t="s">
        <v>63</v>
      </c>
      <c r="D225" s="140"/>
      <c r="E225" s="141"/>
      <c r="F225" s="141">
        <v>0</v>
      </c>
      <c r="G225" s="139"/>
      <c r="H225" s="139"/>
      <c r="I225" s="139">
        <v>0</v>
      </c>
      <c r="J225" s="142"/>
      <c r="K225" s="142"/>
      <c r="L225" s="142"/>
      <c r="M225" s="144">
        <f t="shared" si="52"/>
        <v>0</v>
      </c>
      <c r="N225" s="145">
        <f t="shared" si="53"/>
        <v>0</v>
      </c>
      <c r="O225" s="146">
        <f t="shared" si="54"/>
        <v>0</v>
      </c>
      <c r="P225" s="145">
        <f t="shared" si="55"/>
        <v>0</v>
      </c>
      <c r="Q225" s="146">
        <f t="shared" si="56"/>
        <v>0</v>
      </c>
      <c r="R225" s="145">
        <f t="shared" si="62"/>
        <v>0</v>
      </c>
      <c r="S225" s="145">
        <f t="shared" si="57"/>
        <v>0</v>
      </c>
      <c r="T225" s="145">
        <f t="shared" si="58"/>
        <v>0</v>
      </c>
      <c r="U225" s="146">
        <f t="shared" si="59"/>
        <v>0</v>
      </c>
      <c r="V225" s="145">
        <f t="shared" si="63"/>
        <v>0</v>
      </c>
      <c r="W225" s="151"/>
      <c r="X225" s="151"/>
      <c r="Y225" s="151"/>
      <c r="AC225" s="154"/>
    </row>
    <row r="226" spans="1:30" ht="47.25" hidden="1" customHeight="1" x14ac:dyDescent="0.25">
      <c r="A226" s="135">
        <v>218</v>
      </c>
      <c r="B226" s="161" t="s">
        <v>726</v>
      </c>
      <c r="C226" s="161" t="s">
        <v>63</v>
      </c>
      <c r="D226" s="140"/>
      <c r="E226" s="141"/>
      <c r="F226" s="141">
        <v>0</v>
      </c>
      <c r="G226" s="139"/>
      <c r="H226" s="139"/>
      <c r="I226" s="139">
        <v>0</v>
      </c>
      <c r="J226" s="142"/>
      <c r="K226" s="142"/>
      <c r="L226" s="142"/>
      <c r="M226" s="144">
        <f t="shared" si="52"/>
        <v>0</v>
      </c>
      <c r="N226" s="145">
        <f t="shared" si="53"/>
        <v>0</v>
      </c>
      <c r="O226" s="146">
        <f t="shared" si="54"/>
        <v>0</v>
      </c>
      <c r="P226" s="145">
        <f t="shared" si="55"/>
        <v>0</v>
      </c>
      <c r="Q226" s="146">
        <f t="shared" si="56"/>
        <v>0</v>
      </c>
      <c r="R226" s="145">
        <f t="shared" si="62"/>
        <v>0</v>
      </c>
      <c r="S226" s="145">
        <f t="shared" si="57"/>
        <v>0</v>
      </c>
      <c r="T226" s="145">
        <f t="shared" si="58"/>
        <v>0</v>
      </c>
      <c r="U226" s="146">
        <f t="shared" si="59"/>
        <v>0</v>
      </c>
      <c r="V226" s="145">
        <f t="shared" si="63"/>
        <v>0</v>
      </c>
      <c r="W226" s="151"/>
      <c r="X226" s="151"/>
      <c r="Y226" s="151"/>
      <c r="AC226" s="154"/>
    </row>
    <row r="227" spans="1:30" ht="47.25" hidden="1" customHeight="1" x14ac:dyDescent="0.25">
      <c r="A227" s="135">
        <v>219</v>
      </c>
      <c r="B227" s="161" t="s">
        <v>727</v>
      </c>
      <c r="C227" s="161" t="s">
        <v>63</v>
      </c>
      <c r="D227" s="140"/>
      <c r="E227" s="141"/>
      <c r="F227" s="141">
        <v>0</v>
      </c>
      <c r="G227" s="139"/>
      <c r="H227" s="139"/>
      <c r="I227" s="139">
        <v>0</v>
      </c>
      <c r="J227" s="142"/>
      <c r="K227" s="142"/>
      <c r="L227" s="142"/>
      <c r="M227" s="144">
        <f t="shared" si="52"/>
        <v>0</v>
      </c>
      <c r="N227" s="145">
        <f t="shared" si="53"/>
        <v>0</v>
      </c>
      <c r="O227" s="146">
        <f t="shared" si="54"/>
        <v>0</v>
      </c>
      <c r="P227" s="145">
        <f t="shared" si="55"/>
        <v>0</v>
      </c>
      <c r="Q227" s="146">
        <f t="shared" si="56"/>
        <v>0</v>
      </c>
      <c r="R227" s="145">
        <f t="shared" si="62"/>
        <v>0</v>
      </c>
      <c r="S227" s="145">
        <f t="shared" si="57"/>
        <v>0</v>
      </c>
      <c r="T227" s="145">
        <f t="shared" si="58"/>
        <v>0</v>
      </c>
      <c r="U227" s="146">
        <f t="shared" si="59"/>
        <v>0</v>
      </c>
      <c r="V227" s="145">
        <f t="shared" si="63"/>
        <v>0</v>
      </c>
      <c r="W227" s="151"/>
      <c r="X227" s="151"/>
      <c r="Y227" s="151"/>
      <c r="AC227" s="154"/>
    </row>
    <row r="228" spans="1:30" ht="15.75" hidden="1" customHeight="1" x14ac:dyDescent="0.25">
      <c r="A228" s="135">
        <v>220</v>
      </c>
      <c r="B228" s="161" t="s">
        <v>444</v>
      </c>
      <c r="C228" s="161" t="s">
        <v>63</v>
      </c>
      <c r="D228" s="140"/>
      <c r="E228" s="141"/>
      <c r="F228" s="141"/>
      <c r="G228" s="139"/>
      <c r="H228" s="139"/>
      <c r="I228" s="139"/>
      <c r="J228" s="142"/>
      <c r="K228" s="142"/>
      <c r="L228" s="142"/>
      <c r="M228" s="144">
        <f t="shared" si="52"/>
        <v>0</v>
      </c>
      <c r="N228" s="145">
        <f t="shared" si="53"/>
        <v>0</v>
      </c>
      <c r="O228" s="146">
        <f t="shared" si="54"/>
        <v>0</v>
      </c>
      <c r="P228" s="145">
        <f t="shared" si="55"/>
        <v>0</v>
      </c>
      <c r="Q228" s="146">
        <f t="shared" si="56"/>
        <v>0</v>
      </c>
      <c r="R228" s="145">
        <f t="shared" si="62"/>
        <v>0</v>
      </c>
      <c r="S228" s="145">
        <f t="shared" si="57"/>
        <v>0</v>
      </c>
      <c r="T228" s="145">
        <f t="shared" si="58"/>
        <v>0</v>
      </c>
      <c r="U228" s="146">
        <f t="shared" si="59"/>
        <v>0</v>
      </c>
      <c r="V228" s="145">
        <f t="shared" si="63"/>
        <v>0</v>
      </c>
      <c r="W228" s="151"/>
      <c r="X228" s="151"/>
      <c r="Y228" s="151"/>
      <c r="AC228" s="154"/>
    </row>
    <row r="229" spans="1:30" ht="15.75" hidden="1" customHeight="1" x14ac:dyDescent="0.25">
      <c r="A229" s="135">
        <v>221</v>
      </c>
      <c r="B229" s="161" t="s">
        <v>878</v>
      </c>
      <c r="C229" s="161" t="s">
        <v>283</v>
      </c>
      <c r="D229" s="140"/>
      <c r="E229" s="141"/>
      <c r="F229" s="141">
        <v>20.3</v>
      </c>
      <c r="G229" s="139"/>
      <c r="H229" s="139"/>
      <c r="I229" s="139"/>
      <c r="J229" s="142"/>
      <c r="K229" s="142"/>
      <c r="L229" s="142"/>
      <c r="M229" s="144">
        <f t="shared" si="52"/>
        <v>0</v>
      </c>
      <c r="N229" s="145">
        <f t="shared" si="53"/>
        <v>0</v>
      </c>
      <c r="O229" s="146">
        <f t="shared" si="54"/>
        <v>0</v>
      </c>
      <c r="P229" s="145">
        <f t="shared" si="55"/>
        <v>0</v>
      </c>
      <c r="Q229" s="146">
        <f t="shared" si="56"/>
        <v>0</v>
      </c>
      <c r="R229" s="145">
        <f t="shared" si="62"/>
        <v>0</v>
      </c>
      <c r="S229" s="145">
        <f t="shared" si="57"/>
        <v>0</v>
      </c>
      <c r="T229" s="145">
        <f t="shared" si="58"/>
        <v>0</v>
      </c>
      <c r="U229" s="146">
        <f t="shared" si="59"/>
        <v>0</v>
      </c>
      <c r="V229" s="145">
        <f t="shared" si="63"/>
        <v>0</v>
      </c>
      <c r="W229" s="151"/>
      <c r="X229" s="151"/>
      <c r="Y229" s="151"/>
      <c r="AC229" s="154"/>
    </row>
    <row r="230" spans="1:30" ht="15.75" hidden="1" customHeight="1" x14ac:dyDescent="0.25">
      <c r="A230" s="135">
        <v>222</v>
      </c>
      <c r="B230" s="161" t="s">
        <v>845</v>
      </c>
      <c r="C230" s="161" t="s">
        <v>283</v>
      </c>
      <c r="D230" s="140"/>
      <c r="E230" s="141"/>
      <c r="F230" s="141"/>
      <c r="G230" s="139"/>
      <c r="H230" s="139"/>
      <c r="I230" s="139"/>
      <c r="J230" s="142"/>
      <c r="K230" s="142"/>
      <c r="L230" s="142"/>
      <c r="M230" s="144">
        <f t="shared" si="52"/>
        <v>0</v>
      </c>
      <c r="N230" s="145">
        <f t="shared" si="53"/>
        <v>0</v>
      </c>
      <c r="O230" s="146">
        <f t="shared" si="54"/>
        <v>0</v>
      </c>
      <c r="P230" s="145">
        <f t="shared" si="55"/>
        <v>0</v>
      </c>
      <c r="Q230" s="146">
        <f t="shared" si="56"/>
        <v>0</v>
      </c>
      <c r="R230" s="145">
        <f t="shared" si="62"/>
        <v>0</v>
      </c>
      <c r="S230" s="145">
        <f t="shared" si="57"/>
        <v>0</v>
      </c>
      <c r="T230" s="145">
        <f t="shared" si="58"/>
        <v>0</v>
      </c>
      <c r="U230" s="146">
        <f t="shared" si="59"/>
        <v>0</v>
      </c>
      <c r="V230" s="145">
        <f t="shared" si="63"/>
        <v>0</v>
      </c>
      <c r="W230" s="151"/>
      <c r="X230" s="151"/>
      <c r="Y230" s="151"/>
      <c r="AC230" s="154"/>
    </row>
    <row r="231" spans="1:30" ht="47.25" x14ac:dyDescent="0.25">
      <c r="A231" s="135">
        <v>223</v>
      </c>
      <c r="B231" s="161" t="s">
        <v>284</v>
      </c>
      <c r="C231" s="161" t="s">
        <v>283</v>
      </c>
      <c r="D231" s="140"/>
      <c r="E231" s="141"/>
      <c r="F231" s="262">
        <v>100.5</v>
      </c>
      <c r="G231" s="257">
        <v>5</v>
      </c>
      <c r="H231" s="257">
        <v>69</v>
      </c>
      <c r="I231" s="257">
        <v>122</v>
      </c>
      <c r="J231" s="255">
        <v>0.03</v>
      </c>
      <c r="K231" s="255">
        <v>0.38</v>
      </c>
      <c r="L231" s="255">
        <f>I231/F231</f>
        <v>1.2139303482587065</v>
      </c>
      <c r="M231" s="200">
        <v>4.5</v>
      </c>
      <c r="N231" s="219">
        <f t="shared" si="53"/>
        <v>5</v>
      </c>
      <c r="O231" s="146">
        <f t="shared" si="54"/>
        <v>5.49</v>
      </c>
      <c r="P231" s="203">
        <f t="shared" si="55"/>
        <v>0</v>
      </c>
      <c r="Q231" s="146">
        <f t="shared" si="56"/>
        <v>0</v>
      </c>
      <c r="R231" s="145">
        <v>0</v>
      </c>
      <c r="S231" s="203">
        <f t="shared" si="57"/>
        <v>5</v>
      </c>
      <c r="T231" s="203">
        <f t="shared" si="58"/>
        <v>0</v>
      </c>
      <c r="U231" s="146">
        <f t="shared" si="59"/>
        <v>0</v>
      </c>
      <c r="V231" s="145">
        <v>0</v>
      </c>
      <c r="W231" s="252">
        <v>5</v>
      </c>
      <c r="X231" s="179">
        <v>0</v>
      </c>
      <c r="Y231" s="179">
        <v>0</v>
      </c>
      <c r="Z231" s="145">
        <v>2</v>
      </c>
      <c r="AA231" s="145">
        <v>1</v>
      </c>
      <c r="AB231" s="145">
        <f t="shared" ref="AB231:AB232" si="64">AA231*100/Z231</f>
        <v>50</v>
      </c>
      <c r="AC231" s="430"/>
      <c r="AD231" s="154">
        <v>1</v>
      </c>
    </row>
    <row r="232" spans="1:30" x14ac:dyDescent="0.25">
      <c r="A232" s="135">
        <v>224</v>
      </c>
      <c r="B232" s="161" t="s">
        <v>2</v>
      </c>
      <c r="C232" s="161" t="s">
        <v>283</v>
      </c>
      <c r="D232" s="140"/>
      <c r="E232" s="141"/>
      <c r="F232" s="141">
        <v>158.72</v>
      </c>
      <c r="G232" s="257">
        <v>17</v>
      </c>
      <c r="H232" s="257">
        <v>49</v>
      </c>
      <c r="I232" s="257">
        <v>87</v>
      </c>
      <c r="J232" s="255">
        <v>0.11</v>
      </c>
      <c r="K232" s="255">
        <v>0.31</v>
      </c>
      <c r="L232" s="255">
        <f>I232/F232</f>
        <v>0.54813508064516125</v>
      </c>
      <c r="M232" s="200">
        <f t="shared" si="52"/>
        <v>3</v>
      </c>
      <c r="N232" s="219">
        <f t="shared" si="53"/>
        <v>2</v>
      </c>
      <c r="O232" s="146">
        <f t="shared" si="54"/>
        <v>2.61</v>
      </c>
      <c r="P232" s="203">
        <f t="shared" si="55"/>
        <v>0</v>
      </c>
      <c r="Q232" s="146">
        <f t="shared" si="56"/>
        <v>0.5</v>
      </c>
      <c r="R232" s="145">
        <v>25</v>
      </c>
      <c r="S232" s="203">
        <f t="shared" si="57"/>
        <v>1</v>
      </c>
      <c r="T232" s="203">
        <f t="shared" si="58"/>
        <v>1</v>
      </c>
      <c r="U232" s="146">
        <f t="shared" si="59"/>
        <v>1</v>
      </c>
      <c r="V232" s="145">
        <v>50</v>
      </c>
      <c r="W232" s="252" t="s">
        <v>916</v>
      </c>
      <c r="X232" s="179"/>
      <c r="Y232" s="179"/>
      <c r="Z232" s="145">
        <v>1</v>
      </c>
      <c r="AA232" s="145">
        <v>1</v>
      </c>
      <c r="AB232" s="145">
        <f t="shared" si="64"/>
        <v>100</v>
      </c>
      <c r="AC232" s="430"/>
      <c r="AD232" s="154">
        <v>1</v>
      </c>
    </row>
    <row r="233" spans="1:30" ht="15.75" hidden="1" customHeight="1" x14ac:dyDescent="0.25">
      <c r="A233" s="135">
        <v>225</v>
      </c>
      <c r="B233" s="161" t="s">
        <v>444</v>
      </c>
      <c r="C233" s="161" t="s">
        <v>283</v>
      </c>
      <c r="D233" s="140"/>
      <c r="E233" s="141"/>
      <c r="F233" s="141"/>
      <c r="G233" s="139"/>
      <c r="H233" s="139"/>
      <c r="I233" s="139"/>
      <c r="J233" s="142"/>
      <c r="K233" s="142"/>
      <c r="L233" s="142"/>
      <c r="M233" s="144">
        <f t="shared" si="52"/>
        <v>0</v>
      </c>
      <c r="N233" s="145">
        <f t="shared" si="53"/>
        <v>0</v>
      </c>
      <c r="O233" s="146">
        <f t="shared" si="54"/>
        <v>0</v>
      </c>
      <c r="P233" s="145">
        <f t="shared" si="55"/>
        <v>0</v>
      </c>
      <c r="Q233" s="146">
        <f t="shared" si="56"/>
        <v>0</v>
      </c>
      <c r="R233" s="145">
        <f>IF(I233&lt;VLOOKUP(L233,$M$331:$Q$339,2),0,VLOOKUP(L233,$M$331:$Q$339,4))</f>
        <v>0</v>
      </c>
      <c r="S233" s="145">
        <f t="shared" si="57"/>
        <v>0</v>
      </c>
      <c r="T233" s="145">
        <f t="shared" si="58"/>
        <v>0</v>
      </c>
      <c r="U233" s="146">
        <f t="shared" si="59"/>
        <v>0</v>
      </c>
      <c r="V233" s="145">
        <f>IF(I233&lt;VLOOKUP(L233,$M$331:$Q$339,2),0,VLOOKUP(L233,$M$331:$Q$339,5))</f>
        <v>0</v>
      </c>
      <c r="W233" s="151"/>
      <c r="X233" s="151"/>
      <c r="Y233" s="151"/>
      <c r="AC233" s="154"/>
    </row>
    <row r="234" spans="1:30" ht="31.5" x14ac:dyDescent="0.25">
      <c r="A234" s="135">
        <v>226</v>
      </c>
      <c r="B234" s="161" t="s">
        <v>879</v>
      </c>
      <c r="C234" s="161" t="s">
        <v>31</v>
      </c>
      <c r="D234" s="140"/>
      <c r="E234" s="141"/>
      <c r="F234" s="141">
        <v>99.13</v>
      </c>
      <c r="G234" s="257">
        <v>83</v>
      </c>
      <c r="H234" s="257">
        <v>94</v>
      </c>
      <c r="I234" s="257">
        <v>101</v>
      </c>
      <c r="J234" s="255">
        <v>0.84</v>
      </c>
      <c r="K234" s="255">
        <v>0.95</v>
      </c>
      <c r="L234" s="255">
        <f>I234/F234</f>
        <v>1.0188641178250781</v>
      </c>
      <c r="M234" s="200">
        <f t="shared" si="52"/>
        <v>5</v>
      </c>
      <c r="N234" s="219">
        <f t="shared" si="53"/>
        <v>5</v>
      </c>
      <c r="O234" s="146">
        <f t="shared" si="54"/>
        <v>5.05</v>
      </c>
      <c r="P234" s="203">
        <f t="shared" si="55"/>
        <v>1</v>
      </c>
      <c r="Q234" s="146">
        <f t="shared" si="56"/>
        <v>1.25</v>
      </c>
      <c r="R234" s="145">
        <v>25</v>
      </c>
      <c r="S234" s="203">
        <f t="shared" si="57"/>
        <v>2</v>
      </c>
      <c r="T234" s="203">
        <f t="shared" si="58"/>
        <v>2</v>
      </c>
      <c r="U234" s="146">
        <f t="shared" si="59"/>
        <v>2.5</v>
      </c>
      <c r="V234" s="145">
        <v>50</v>
      </c>
      <c r="W234" s="252">
        <v>5</v>
      </c>
      <c r="X234" s="179">
        <v>1</v>
      </c>
      <c r="Y234" s="179">
        <v>2</v>
      </c>
      <c r="Z234" s="145">
        <v>2</v>
      </c>
      <c r="AA234" s="145">
        <v>2</v>
      </c>
      <c r="AB234" s="145">
        <f>AA234*100/Z234</f>
        <v>100</v>
      </c>
      <c r="AC234" s="430"/>
      <c r="AD234" s="154">
        <v>5</v>
      </c>
    </row>
    <row r="235" spans="1:30" ht="15.75" hidden="1" customHeight="1" x14ac:dyDescent="0.25">
      <c r="A235" s="135">
        <v>227</v>
      </c>
      <c r="B235" s="161" t="s">
        <v>838</v>
      </c>
      <c r="C235" s="161" t="s">
        <v>31</v>
      </c>
      <c r="D235" s="140"/>
      <c r="E235" s="141"/>
      <c r="F235" s="141">
        <v>19.7</v>
      </c>
      <c r="G235" s="139"/>
      <c r="H235" s="139"/>
      <c r="I235" s="139">
        <v>0</v>
      </c>
      <c r="J235" s="142"/>
      <c r="K235" s="142"/>
      <c r="L235" s="142"/>
      <c r="M235" s="144">
        <f t="shared" si="52"/>
        <v>0</v>
      </c>
      <c r="N235" s="145">
        <f t="shared" si="53"/>
        <v>0</v>
      </c>
      <c r="O235" s="146">
        <f t="shared" si="54"/>
        <v>0</v>
      </c>
      <c r="P235" s="145">
        <f t="shared" si="55"/>
        <v>0</v>
      </c>
      <c r="Q235" s="146">
        <f t="shared" si="56"/>
        <v>0</v>
      </c>
      <c r="R235" s="145">
        <f>IF(I235&lt;VLOOKUP(L235,$M$331:$Q$339,2),0,VLOOKUP(L235,$M$331:$Q$339,4))</f>
        <v>0</v>
      </c>
      <c r="S235" s="145">
        <f t="shared" si="57"/>
        <v>0</v>
      </c>
      <c r="T235" s="145">
        <f t="shared" si="58"/>
        <v>0</v>
      </c>
      <c r="U235" s="146">
        <f t="shared" si="59"/>
        <v>0</v>
      </c>
      <c r="V235" s="145">
        <f>IF(I235&lt;VLOOKUP(L235,$M$331:$Q$339,2),0,VLOOKUP(L235,$M$331:$Q$339,5))</f>
        <v>0</v>
      </c>
      <c r="W235" s="151"/>
      <c r="X235" s="151"/>
      <c r="Y235" s="151"/>
      <c r="AC235" s="154"/>
    </row>
    <row r="236" spans="1:30" ht="31.5" hidden="1" customHeight="1" x14ac:dyDescent="0.25">
      <c r="A236" s="135">
        <v>228</v>
      </c>
      <c r="B236" s="161" t="s">
        <v>728</v>
      </c>
      <c r="C236" s="161" t="s">
        <v>31</v>
      </c>
      <c r="D236" s="140"/>
      <c r="E236" s="141"/>
      <c r="F236" s="141">
        <v>0</v>
      </c>
      <c r="G236" s="139"/>
      <c r="H236" s="139"/>
      <c r="I236" s="139">
        <v>0</v>
      </c>
      <c r="J236" s="142"/>
      <c r="K236" s="142"/>
      <c r="L236" s="142"/>
      <c r="M236" s="144">
        <f t="shared" si="52"/>
        <v>0</v>
      </c>
      <c r="N236" s="145">
        <f t="shared" si="53"/>
        <v>0</v>
      </c>
      <c r="O236" s="146">
        <f t="shared" si="54"/>
        <v>0</v>
      </c>
      <c r="P236" s="145">
        <f t="shared" si="55"/>
        <v>0</v>
      </c>
      <c r="Q236" s="146">
        <f t="shared" si="56"/>
        <v>0</v>
      </c>
      <c r="R236" s="145">
        <f>IF(I236&lt;VLOOKUP(L236,$M$331:$Q$339,2),0,VLOOKUP(L236,$M$331:$Q$339,4))</f>
        <v>0</v>
      </c>
      <c r="S236" s="145">
        <f t="shared" si="57"/>
        <v>0</v>
      </c>
      <c r="T236" s="145">
        <f t="shared" si="58"/>
        <v>0</v>
      </c>
      <c r="U236" s="146">
        <f t="shared" si="59"/>
        <v>0</v>
      </c>
      <c r="V236" s="145">
        <f>IF(I236&lt;VLOOKUP(L236,$M$331:$Q$339,2),0,VLOOKUP(L236,$M$331:$Q$339,5))</f>
        <v>0</v>
      </c>
      <c r="W236" s="151"/>
      <c r="X236" s="151"/>
      <c r="Y236" s="151"/>
      <c r="AC236" s="154"/>
    </row>
    <row r="237" spans="1:30" ht="47.25" x14ac:dyDescent="0.25">
      <c r="A237" s="135">
        <v>229</v>
      </c>
      <c r="B237" s="161" t="s">
        <v>729</v>
      </c>
      <c r="C237" s="161" t="s">
        <v>31</v>
      </c>
      <c r="D237" s="140"/>
      <c r="E237" s="141"/>
      <c r="F237" s="262">
        <v>216.3</v>
      </c>
      <c r="G237" s="257">
        <v>117</v>
      </c>
      <c r="H237" s="257">
        <v>151</v>
      </c>
      <c r="I237" s="257">
        <v>177</v>
      </c>
      <c r="J237" s="255">
        <v>0.54</v>
      </c>
      <c r="K237" s="255">
        <v>0.69</v>
      </c>
      <c r="L237" s="255">
        <f>I237/F237</f>
        <v>0.81830790568654643</v>
      </c>
      <c r="M237" s="200">
        <f t="shared" si="52"/>
        <v>3</v>
      </c>
      <c r="N237" s="219">
        <f t="shared" si="53"/>
        <v>5</v>
      </c>
      <c r="O237" s="146">
        <f t="shared" si="54"/>
        <v>5.31</v>
      </c>
      <c r="P237" s="203">
        <f t="shared" si="55"/>
        <v>0</v>
      </c>
      <c r="Q237" s="146">
        <f t="shared" si="56"/>
        <v>0</v>
      </c>
      <c r="R237" s="145">
        <v>0</v>
      </c>
      <c r="S237" s="203">
        <f t="shared" si="57"/>
        <v>5</v>
      </c>
      <c r="T237" s="203">
        <f t="shared" si="58"/>
        <v>0</v>
      </c>
      <c r="U237" s="146">
        <f t="shared" si="59"/>
        <v>0</v>
      </c>
      <c r="V237" s="145">
        <v>0</v>
      </c>
      <c r="W237" s="252">
        <v>9</v>
      </c>
      <c r="X237" s="179">
        <v>0</v>
      </c>
      <c r="Y237" s="179">
        <v>0</v>
      </c>
      <c r="Z237" s="145">
        <v>4</v>
      </c>
      <c r="AA237" s="145">
        <v>2</v>
      </c>
      <c r="AB237" s="145">
        <f t="shared" ref="AB237:AB239" si="65">AA237*100/Z237</f>
        <v>50</v>
      </c>
      <c r="AC237" s="287" t="s">
        <v>1010</v>
      </c>
      <c r="AD237" s="154">
        <v>5</v>
      </c>
    </row>
    <row r="238" spans="1:30" ht="31.5" x14ac:dyDescent="0.25">
      <c r="A238" s="135">
        <v>230</v>
      </c>
      <c r="B238" s="161" t="s">
        <v>2</v>
      </c>
      <c r="C238" s="161" t="s">
        <v>31</v>
      </c>
      <c r="D238" s="140"/>
      <c r="E238" s="141"/>
      <c r="F238" s="141">
        <v>130.16999999999999</v>
      </c>
      <c r="G238" s="257">
        <v>239</v>
      </c>
      <c r="H238" s="257">
        <v>243</v>
      </c>
      <c r="I238" s="257">
        <v>311</v>
      </c>
      <c r="J238" s="255">
        <v>1.84</v>
      </c>
      <c r="K238" s="255">
        <v>1.87</v>
      </c>
      <c r="L238" s="255">
        <f>I238/F238</f>
        <v>2.3891833755857728</v>
      </c>
      <c r="M238" s="200">
        <v>5</v>
      </c>
      <c r="N238" s="219">
        <f t="shared" si="53"/>
        <v>15</v>
      </c>
      <c r="O238" s="146">
        <f t="shared" si="54"/>
        <v>15.55</v>
      </c>
      <c r="P238" s="203">
        <v>0</v>
      </c>
      <c r="Q238" s="146">
        <f t="shared" si="56"/>
        <v>3.75</v>
      </c>
      <c r="R238" s="145">
        <v>25</v>
      </c>
      <c r="S238" s="203">
        <f t="shared" si="57"/>
        <v>8</v>
      </c>
      <c r="T238" s="203">
        <f t="shared" si="58"/>
        <v>7</v>
      </c>
      <c r="U238" s="146">
        <f t="shared" si="59"/>
        <v>7.5</v>
      </c>
      <c r="V238" s="145">
        <v>50</v>
      </c>
      <c r="W238" s="252" t="s">
        <v>916</v>
      </c>
      <c r="X238" s="179"/>
      <c r="Y238" s="179"/>
      <c r="Z238" s="145">
        <v>7</v>
      </c>
      <c r="AA238" s="145">
        <v>2</v>
      </c>
      <c r="AB238" s="145">
        <f t="shared" si="65"/>
        <v>28.571428571428573</v>
      </c>
      <c r="AC238" s="430"/>
      <c r="AD238" s="154">
        <v>5</v>
      </c>
    </row>
    <row r="239" spans="1:30" ht="31.5" x14ac:dyDescent="0.25">
      <c r="A239" s="135">
        <v>231</v>
      </c>
      <c r="B239" s="161" t="s">
        <v>730</v>
      </c>
      <c r="C239" s="161" t="s">
        <v>31</v>
      </c>
      <c r="D239" s="140"/>
      <c r="E239" s="141"/>
      <c r="F239" s="141">
        <v>29.84</v>
      </c>
      <c r="G239" s="257"/>
      <c r="H239" s="257">
        <v>35</v>
      </c>
      <c r="I239" s="257">
        <v>41</v>
      </c>
      <c r="J239" s="255"/>
      <c r="K239" s="255">
        <v>1.17</v>
      </c>
      <c r="L239" s="255">
        <f>I239/F239</f>
        <v>1.373994638069705</v>
      </c>
      <c r="M239" s="200">
        <f t="shared" si="52"/>
        <v>5</v>
      </c>
      <c r="N239" s="219">
        <f t="shared" si="53"/>
        <v>2</v>
      </c>
      <c r="O239" s="146">
        <f t="shared" si="54"/>
        <v>2.0499999999999998</v>
      </c>
      <c r="P239" s="203">
        <f t="shared" si="55"/>
        <v>0</v>
      </c>
      <c r="Q239" s="146">
        <f t="shared" si="56"/>
        <v>0.5</v>
      </c>
      <c r="R239" s="145">
        <v>25</v>
      </c>
      <c r="S239" s="203">
        <f t="shared" si="57"/>
        <v>1</v>
      </c>
      <c r="T239" s="203">
        <f t="shared" si="58"/>
        <v>1</v>
      </c>
      <c r="U239" s="146">
        <f t="shared" si="59"/>
        <v>1</v>
      </c>
      <c r="V239" s="145">
        <v>50</v>
      </c>
      <c r="W239" s="252">
        <v>2</v>
      </c>
      <c r="X239" s="179">
        <v>0</v>
      </c>
      <c r="Y239" s="179">
        <v>1</v>
      </c>
      <c r="Z239" s="145">
        <v>1</v>
      </c>
      <c r="AA239" s="145">
        <v>0</v>
      </c>
      <c r="AB239" s="145">
        <f t="shared" si="65"/>
        <v>0</v>
      </c>
      <c r="AC239" s="430"/>
      <c r="AD239" s="154">
        <v>5</v>
      </c>
    </row>
    <row r="240" spans="1:30" ht="31.5" hidden="1" customHeight="1" x14ac:dyDescent="0.25">
      <c r="A240" s="135">
        <v>232</v>
      </c>
      <c r="B240" s="161" t="s">
        <v>100</v>
      </c>
      <c r="C240" s="161" t="s">
        <v>31</v>
      </c>
      <c r="D240" s="140"/>
      <c r="E240" s="141"/>
      <c r="F240" s="141">
        <v>0</v>
      </c>
      <c r="G240" s="139"/>
      <c r="H240" s="139"/>
      <c r="I240" s="139">
        <v>0</v>
      </c>
      <c r="J240" s="142"/>
      <c r="K240" s="142"/>
      <c r="L240" s="142"/>
      <c r="M240" s="144">
        <f t="shared" si="52"/>
        <v>0</v>
      </c>
      <c r="N240" s="145">
        <f t="shared" si="53"/>
        <v>0</v>
      </c>
      <c r="O240" s="146">
        <f t="shared" si="54"/>
        <v>0</v>
      </c>
      <c r="P240" s="145">
        <f t="shared" si="55"/>
        <v>0</v>
      </c>
      <c r="Q240" s="146">
        <f t="shared" si="56"/>
        <v>0</v>
      </c>
      <c r="R240" s="145">
        <f>IF(I240&lt;VLOOKUP(L240,$M$331:$Q$339,2),0,VLOOKUP(L240,$M$331:$Q$339,4))</f>
        <v>0</v>
      </c>
      <c r="S240" s="145">
        <f t="shared" si="57"/>
        <v>0</v>
      </c>
      <c r="T240" s="145">
        <f t="shared" si="58"/>
        <v>0</v>
      </c>
      <c r="U240" s="146">
        <f t="shared" si="59"/>
        <v>0</v>
      </c>
      <c r="V240" s="145">
        <f>IF(I240&lt;VLOOKUP(L240,$M$331:$Q$339,2),0,VLOOKUP(L240,$M$331:$Q$339,5))</f>
        <v>0</v>
      </c>
      <c r="W240" s="151"/>
      <c r="X240" s="151"/>
      <c r="Y240" s="151"/>
      <c r="AC240" s="154"/>
    </row>
    <row r="241" spans="1:30" ht="15.75" hidden="1" customHeight="1" x14ac:dyDescent="0.25">
      <c r="A241" s="135">
        <v>233</v>
      </c>
      <c r="B241" s="161" t="s">
        <v>444</v>
      </c>
      <c r="C241" s="161" t="s">
        <v>31</v>
      </c>
      <c r="D241" s="140"/>
      <c r="E241" s="141"/>
      <c r="F241" s="141"/>
      <c r="G241" s="139"/>
      <c r="H241" s="139"/>
      <c r="I241" s="139"/>
      <c r="J241" s="142"/>
      <c r="K241" s="142"/>
      <c r="L241" s="142"/>
      <c r="M241" s="144">
        <f t="shared" si="52"/>
        <v>0</v>
      </c>
      <c r="N241" s="145">
        <f t="shared" si="53"/>
        <v>0</v>
      </c>
      <c r="O241" s="146">
        <f t="shared" si="54"/>
        <v>0</v>
      </c>
      <c r="P241" s="145">
        <f t="shared" si="55"/>
        <v>0</v>
      </c>
      <c r="Q241" s="146">
        <f t="shared" si="56"/>
        <v>0</v>
      </c>
      <c r="R241" s="145">
        <f>IF(I241&lt;VLOOKUP(L241,$M$331:$Q$339,2),0,VLOOKUP(L241,$M$331:$Q$339,4))</f>
        <v>0</v>
      </c>
      <c r="S241" s="145">
        <f t="shared" si="57"/>
        <v>0</v>
      </c>
      <c r="T241" s="145">
        <f t="shared" si="58"/>
        <v>0</v>
      </c>
      <c r="U241" s="146">
        <f t="shared" si="59"/>
        <v>0</v>
      </c>
      <c r="V241" s="145">
        <f>IF(I241&lt;VLOOKUP(L241,$M$331:$Q$339,2),0,VLOOKUP(L241,$M$331:$Q$339,5))</f>
        <v>0</v>
      </c>
      <c r="W241" s="151"/>
      <c r="X241" s="151"/>
      <c r="Y241" s="151"/>
      <c r="AC241" s="154"/>
    </row>
    <row r="242" spans="1:30" ht="15.75" hidden="1" customHeight="1" x14ac:dyDescent="0.25">
      <c r="A242" s="135">
        <v>234</v>
      </c>
      <c r="B242" s="161" t="s">
        <v>880</v>
      </c>
      <c r="C242" s="161" t="s">
        <v>731</v>
      </c>
      <c r="D242" s="140"/>
      <c r="E242" s="141"/>
      <c r="F242" s="141">
        <v>14.86</v>
      </c>
      <c r="G242" s="139"/>
      <c r="H242" s="139"/>
      <c r="I242" s="139"/>
      <c r="J242" s="142"/>
      <c r="K242" s="142"/>
      <c r="L242" s="142"/>
      <c r="M242" s="144">
        <f t="shared" si="52"/>
        <v>0</v>
      </c>
      <c r="N242" s="145">
        <f t="shared" si="53"/>
        <v>0</v>
      </c>
      <c r="O242" s="146">
        <f t="shared" si="54"/>
        <v>0</v>
      </c>
      <c r="P242" s="145">
        <f t="shared" si="55"/>
        <v>0</v>
      </c>
      <c r="Q242" s="146">
        <f t="shared" si="56"/>
        <v>0</v>
      </c>
      <c r="R242" s="145">
        <f>IF(I242&lt;VLOOKUP(L242,$M$331:$Q$339,2),0,VLOOKUP(L242,$M$331:$Q$339,4))</f>
        <v>0</v>
      </c>
      <c r="S242" s="145">
        <f t="shared" si="57"/>
        <v>0</v>
      </c>
      <c r="T242" s="145">
        <f t="shared" si="58"/>
        <v>0</v>
      </c>
      <c r="U242" s="146">
        <f t="shared" si="59"/>
        <v>0</v>
      </c>
      <c r="V242" s="145">
        <f>IF(I242&lt;VLOOKUP(L242,$M$331:$Q$339,2),0,VLOOKUP(L242,$M$331:$Q$339,5))</f>
        <v>0</v>
      </c>
      <c r="W242" s="151"/>
      <c r="X242" s="151"/>
      <c r="Y242" s="151"/>
      <c r="AC242" s="154"/>
    </row>
    <row r="243" spans="1:30" ht="31.5" hidden="1" customHeight="1" x14ac:dyDescent="0.25">
      <c r="A243" s="135">
        <v>235</v>
      </c>
      <c r="B243" s="161" t="s">
        <v>674</v>
      </c>
      <c r="C243" s="161" t="s">
        <v>731</v>
      </c>
      <c r="D243" s="140"/>
      <c r="E243" s="141"/>
      <c r="F243" s="141"/>
      <c r="G243" s="139"/>
      <c r="H243" s="139"/>
      <c r="I243" s="139"/>
      <c r="J243" s="142"/>
      <c r="K243" s="142"/>
      <c r="L243" s="142"/>
      <c r="M243" s="144">
        <f t="shared" si="52"/>
        <v>0</v>
      </c>
      <c r="N243" s="219">
        <f t="shared" si="53"/>
        <v>0</v>
      </c>
      <c r="O243" s="146">
        <f t="shared" si="54"/>
        <v>0</v>
      </c>
      <c r="P243" s="145">
        <f t="shared" si="55"/>
        <v>0</v>
      </c>
      <c r="Q243" s="146">
        <f t="shared" si="56"/>
        <v>0</v>
      </c>
      <c r="R243" s="145">
        <v>25</v>
      </c>
      <c r="S243" s="145">
        <f t="shared" si="57"/>
        <v>0</v>
      </c>
      <c r="T243" s="145">
        <f t="shared" si="58"/>
        <v>0</v>
      </c>
      <c r="U243" s="146">
        <f t="shared" si="59"/>
        <v>0</v>
      </c>
      <c r="V243" s="145">
        <v>50</v>
      </c>
      <c r="W243" s="179"/>
      <c r="X243" s="179"/>
      <c r="Y243" s="179"/>
      <c r="Z243" s="145">
        <v>0</v>
      </c>
      <c r="AA243" s="145"/>
      <c r="AB243" s="214"/>
      <c r="AC243" s="154"/>
    </row>
    <row r="244" spans="1:30" x14ac:dyDescent="0.25">
      <c r="A244" s="135">
        <v>236</v>
      </c>
      <c r="B244" s="161" t="s">
        <v>2</v>
      </c>
      <c r="C244" s="161" t="s">
        <v>731</v>
      </c>
      <c r="D244" s="140"/>
      <c r="E244" s="141"/>
      <c r="F244" s="141">
        <v>144.78</v>
      </c>
      <c r="G244" s="257">
        <v>149</v>
      </c>
      <c r="H244" s="257">
        <v>102</v>
      </c>
      <c r="I244" s="257">
        <v>196</v>
      </c>
      <c r="J244" s="255">
        <v>1.03</v>
      </c>
      <c r="K244" s="255">
        <v>0.7</v>
      </c>
      <c r="L244" s="255">
        <f t="shared" ref="L244:L250" si="66">I244/F244</f>
        <v>1.3537781461527836</v>
      </c>
      <c r="M244" s="200">
        <f t="shared" si="52"/>
        <v>5</v>
      </c>
      <c r="N244" s="219">
        <f t="shared" si="53"/>
        <v>9</v>
      </c>
      <c r="O244" s="146">
        <f t="shared" si="54"/>
        <v>9.8000000000000007</v>
      </c>
      <c r="P244" s="203">
        <f t="shared" si="55"/>
        <v>0</v>
      </c>
      <c r="Q244" s="146">
        <f t="shared" si="56"/>
        <v>0</v>
      </c>
      <c r="R244" s="145">
        <v>0</v>
      </c>
      <c r="S244" s="203">
        <f t="shared" si="57"/>
        <v>5</v>
      </c>
      <c r="T244" s="203">
        <f t="shared" si="58"/>
        <v>4</v>
      </c>
      <c r="U244" s="146">
        <f t="shared" si="59"/>
        <v>4.5</v>
      </c>
      <c r="V244" s="145">
        <v>50</v>
      </c>
      <c r="W244" s="252" t="s">
        <v>916</v>
      </c>
      <c r="X244" s="179"/>
      <c r="Y244" s="179"/>
      <c r="Z244" s="145">
        <v>3</v>
      </c>
      <c r="AA244" s="145">
        <v>2</v>
      </c>
      <c r="AB244" s="145">
        <f t="shared" ref="AB244:AB249" si="67">AA244*100/Z244</f>
        <v>66.666666666666671</v>
      </c>
      <c r="AC244" s="430"/>
      <c r="AD244" s="154">
        <v>1</v>
      </c>
    </row>
    <row r="245" spans="1:30" ht="31.5" x14ac:dyDescent="0.25">
      <c r="A245" s="135">
        <v>237</v>
      </c>
      <c r="B245" s="161" t="s">
        <v>240</v>
      </c>
      <c r="C245" s="161" t="s">
        <v>731</v>
      </c>
      <c r="D245" s="140"/>
      <c r="E245" s="141"/>
      <c r="F245" s="141">
        <v>15.54</v>
      </c>
      <c r="G245" s="257">
        <v>72</v>
      </c>
      <c r="H245" s="257">
        <v>114</v>
      </c>
      <c r="I245" s="257">
        <v>111</v>
      </c>
      <c r="J245" s="255">
        <v>4.63</v>
      </c>
      <c r="K245" s="255">
        <v>7.34</v>
      </c>
      <c r="L245" s="255">
        <f t="shared" si="66"/>
        <v>7.1428571428571432</v>
      </c>
      <c r="M245" s="200">
        <f t="shared" si="52"/>
        <v>10</v>
      </c>
      <c r="N245" s="219">
        <f t="shared" si="53"/>
        <v>11</v>
      </c>
      <c r="O245" s="146">
        <f t="shared" si="54"/>
        <v>11.1</v>
      </c>
      <c r="P245" s="203">
        <f t="shared" si="55"/>
        <v>2</v>
      </c>
      <c r="Q245" s="146">
        <f t="shared" si="56"/>
        <v>2.75</v>
      </c>
      <c r="R245" s="145">
        <v>25</v>
      </c>
      <c r="S245" s="203">
        <f t="shared" si="57"/>
        <v>5</v>
      </c>
      <c r="T245" s="203">
        <f t="shared" si="58"/>
        <v>4</v>
      </c>
      <c r="U245" s="146">
        <f t="shared" si="59"/>
        <v>4.4000000000000004</v>
      </c>
      <c r="V245" s="145">
        <v>40</v>
      </c>
      <c r="W245" s="252">
        <v>11</v>
      </c>
      <c r="X245" s="179">
        <v>2</v>
      </c>
      <c r="Y245" s="179">
        <v>4</v>
      </c>
      <c r="Z245" s="145">
        <v>11</v>
      </c>
      <c r="AA245" s="145">
        <v>10</v>
      </c>
      <c r="AB245" s="145">
        <f t="shared" si="67"/>
        <v>90.909090909090907</v>
      </c>
      <c r="AC245" s="430"/>
      <c r="AD245" s="154">
        <v>2</v>
      </c>
    </row>
    <row r="246" spans="1:30" ht="31.5" x14ac:dyDescent="0.25">
      <c r="A246" s="135">
        <v>238</v>
      </c>
      <c r="B246" s="161" t="s">
        <v>128</v>
      </c>
      <c r="C246" s="161" t="s">
        <v>731</v>
      </c>
      <c r="D246" s="140"/>
      <c r="E246" s="141"/>
      <c r="F246" s="141">
        <v>30.98</v>
      </c>
      <c r="G246" s="257">
        <v>159</v>
      </c>
      <c r="H246" s="257">
        <v>230</v>
      </c>
      <c r="I246" s="257">
        <v>228</v>
      </c>
      <c r="J246" s="255">
        <v>5.13</v>
      </c>
      <c r="K246" s="255">
        <v>7.42</v>
      </c>
      <c r="L246" s="255">
        <f t="shared" si="66"/>
        <v>7.3595868302130407</v>
      </c>
      <c r="M246" s="200">
        <v>9</v>
      </c>
      <c r="N246" s="219">
        <f t="shared" si="53"/>
        <v>20</v>
      </c>
      <c r="O246" s="146">
        <f t="shared" si="54"/>
        <v>20.52</v>
      </c>
      <c r="P246" s="203">
        <f t="shared" si="55"/>
        <v>5</v>
      </c>
      <c r="Q246" s="146">
        <f t="shared" si="56"/>
        <v>5</v>
      </c>
      <c r="R246" s="145">
        <v>25</v>
      </c>
      <c r="S246" s="203">
        <f t="shared" si="57"/>
        <v>8</v>
      </c>
      <c r="T246" s="203">
        <f t="shared" si="58"/>
        <v>7</v>
      </c>
      <c r="U246" s="146">
        <f t="shared" si="59"/>
        <v>7</v>
      </c>
      <c r="V246" s="145">
        <v>35</v>
      </c>
      <c r="W246" s="252">
        <v>20</v>
      </c>
      <c r="X246" s="179">
        <v>5</v>
      </c>
      <c r="Y246" s="179">
        <v>7</v>
      </c>
      <c r="Z246" s="145">
        <v>22</v>
      </c>
      <c r="AA246" s="145">
        <v>5</v>
      </c>
      <c r="AB246" s="145">
        <f t="shared" si="67"/>
        <v>22.727272727272727</v>
      </c>
      <c r="AC246" s="430"/>
      <c r="AD246" s="154">
        <v>2</v>
      </c>
    </row>
    <row r="247" spans="1:30" ht="32.25" customHeight="1" x14ac:dyDescent="0.25">
      <c r="A247" s="135">
        <v>239</v>
      </c>
      <c r="B247" s="161" t="s">
        <v>244</v>
      </c>
      <c r="C247" s="161" t="s">
        <v>731</v>
      </c>
      <c r="D247" s="140"/>
      <c r="E247" s="141"/>
      <c r="F247" s="141">
        <v>24.18</v>
      </c>
      <c r="G247" s="257">
        <v>160</v>
      </c>
      <c r="H247" s="257">
        <v>208</v>
      </c>
      <c r="I247" s="257">
        <v>223</v>
      </c>
      <c r="J247" s="255">
        <v>6.62</v>
      </c>
      <c r="K247" s="255">
        <v>8.61</v>
      </c>
      <c r="L247" s="255">
        <f t="shared" si="66"/>
        <v>9.2224979321753509</v>
      </c>
      <c r="M247" s="200">
        <v>9.5</v>
      </c>
      <c r="N247" s="219">
        <f t="shared" si="53"/>
        <v>21</v>
      </c>
      <c r="O247" s="146">
        <f t="shared" si="54"/>
        <v>21.184999999999999</v>
      </c>
      <c r="P247" s="203">
        <f t="shared" si="55"/>
        <v>5</v>
      </c>
      <c r="Q247" s="146">
        <f t="shared" si="56"/>
        <v>5.25</v>
      </c>
      <c r="R247" s="145">
        <v>25</v>
      </c>
      <c r="S247" s="203">
        <f t="shared" si="57"/>
        <v>8</v>
      </c>
      <c r="T247" s="203">
        <f t="shared" si="58"/>
        <v>8</v>
      </c>
      <c r="U247" s="146">
        <f t="shared" si="59"/>
        <v>8.4</v>
      </c>
      <c r="V247" s="145">
        <v>40</v>
      </c>
      <c r="W247" s="252">
        <v>21</v>
      </c>
      <c r="X247" s="179">
        <v>5</v>
      </c>
      <c r="Y247" s="179">
        <v>8</v>
      </c>
      <c r="Z247" s="145">
        <v>17</v>
      </c>
      <c r="AA247" s="145">
        <v>12</v>
      </c>
      <c r="AB247" s="145">
        <f t="shared" si="67"/>
        <v>70.588235294117652</v>
      </c>
      <c r="AC247" s="430"/>
      <c r="AD247" s="154">
        <v>2</v>
      </c>
    </row>
    <row r="248" spans="1:30" ht="31.5" x14ac:dyDescent="0.25">
      <c r="A248" s="135">
        <v>240</v>
      </c>
      <c r="B248" s="161" t="s">
        <v>101</v>
      </c>
      <c r="C248" s="161" t="s">
        <v>731</v>
      </c>
      <c r="D248" s="140"/>
      <c r="E248" s="141"/>
      <c r="F248" s="141">
        <v>4.3</v>
      </c>
      <c r="G248" s="257">
        <v>37</v>
      </c>
      <c r="H248" s="257">
        <v>52</v>
      </c>
      <c r="I248" s="257">
        <v>50</v>
      </c>
      <c r="J248" s="255">
        <v>5.9</v>
      </c>
      <c r="K248" s="255">
        <v>8.2899999999999991</v>
      </c>
      <c r="L248" s="255">
        <f t="shared" si="66"/>
        <v>11.627906976744187</v>
      </c>
      <c r="M248" s="200">
        <v>13</v>
      </c>
      <c r="N248" s="219">
        <f t="shared" si="53"/>
        <v>6</v>
      </c>
      <c r="O248" s="146">
        <f t="shared" si="54"/>
        <v>6.5</v>
      </c>
      <c r="P248" s="203">
        <f t="shared" si="55"/>
        <v>1</v>
      </c>
      <c r="Q248" s="146">
        <f t="shared" si="56"/>
        <v>1.5</v>
      </c>
      <c r="R248" s="145">
        <v>25</v>
      </c>
      <c r="S248" s="203">
        <f t="shared" si="57"/>
        <v>2</v>
      </c>
      <c r="T248" s="203">
        <f t="shared" si="58"/>
        <v>3</v>
      </c>
      <c r="U248" s="146">
        <f t="shared" si="59"/>
        <v>3</v>
      </c>
      <c r="V248" s="145">
        <v>50</v>
      </c>
      <c r="W248" s="252">
        <v>6</v>
      </c>
      <c r="X248" s="179">
        <v>1</v>
      </c>
      <c r="Y248" s="179">
        <v>3</v>
      </c>
      <c r="Z248" s="145">
        <v>5</v>
      </c>
      <c r="AA248" s="145">
        <v>5</v>
      </c>
      <c r="AB248" s="145">
        <f t="shared" si="67"/>
        <v>100</v>
      </c>
      <c r="AC248" s="430"/>
      <c r="AD248" s="154">
        <v>2</v>
      </c>
    </row>
    <row r="249" spans="1:30" ht="31.5" x14ac:dyDescent="0.25">
      <c r="A249" s="135">
        <v>241</v>
      </c>
      <c r="B249" s="161" t="s">
        <v>143</v>
      </c>
      <c r="C249" s="161" t="s">
        <v>731</v>
      </c>
      <c r="D249" s="140"/>
      <c r="E249" s="141"/>
      <c r="F249" s="141">
        <v>72.73</v>
      </c>
      <c r="G249" s="257">
        <v>224</v>
      </c>
      <c r="H249" s="257">
        <v>317</v>
      </c>
      <c r="I249" s="257">
        <v>338</v>
      </c>
      <c r="J249" s="255">
        <v>3.08</v>
      </c>
      <c r="K249" s="255">
        <v>4.3600000000000003</v>
      </c>
      <c r="L249" s="255">
        <f t="shared" si="66"/>
        <v>4.6473257252853015</v>
      </c>
      <c r="M249" s="200">
        <v>7</v>
      </c>
      <c r="N249" s="219">
        <f t="shared" si="53"/>
        <v>23</v>
      </c>
      <c r="O249" s="146">
        <f t="shared" si="54"/>
        <v>23.66</v>
      </c>
      <c r="P249" s="203">
        <f t="shared" si="55"/>
        <v>5</v>
      </c>
      <c r="Q249" s="146">
        <f t="shared" si="56"/>
        <v>5.75</v>
      </c>
      <c r="R249" s="145">
        <v>25</v>
      </c>
      <c r="S249" s="203">
        <f t="shared" si="57"/>
        <v>9</v>
      </c>
      <c r="T249" s="203">
        <f t="shared" si="58"/>
        <v>9</v>
      </c>
      <c r="U249" s="146">
        <f t="shared" si="59"/>
        <v>9.1999999999999993</v>
      </c>
      <c r="V249" s="145">
        <v>40</v>
      </c>
      <c r="W249" s="252">
        <v>23</v>
      </c>
      <c r="X249" s="179">
        <v>5</v>
      </c>
      <c r="Y249" s="179">
        <v>9</v>
      </c>
      <c r="Z249" s="145">
        <v>20</v>
      </c>
      <c r="AA249" s="145">
        <v>6</v>
      </c>
      <c r="AB249" s="145">
        <f t="shared" si="67"/>
        <v>30</v>
      </c>
      <c r="AC249" s="430"/>
      <c r="AD249" s="154">
        <v>2</v>
      </c>
    </row>
    <row r="250" spans="1:30" ht="31.5" hidden="1" x14ac:dyDescent="0.25">
      <c r="A250" s="135">
        <v>242</v>
      </c>
      <c r="B250" s="253" t="s">
        <v>122</v>
      </c>
      <c r="C250" s="161" t="s">
        <v>731</v>
      </c>
      <c r="D250" s="140"/>
      <c r="E250" s="141"/>
      <c r="F250" s="141">
        <v>57</v>
      </c>
      <c r="G250" s="139">
        <v>98</v>
      </c>
      <c r="H250" s="139">
        <v>95</v>
      </c>
      <c r="I250" s="139">
        <v>113</v>
      </c>
      <c r="J250" s="142">
        <v>1.72</v>
      </c>
      <c r="K250" s="142">
        <v>1.67</v>
      </c>
      <c r="L250" s="142">
        <f t="shared" si="66"/>
        <v>1.9824561403508771</v>
      </c>
      <c r="M250" s="144">
        <v>0</v>
      </c>
      <c r="N250" s="219">
        <f t="shared" si="53"/>
        <v>0</v>
      </c>
      <c r="O250" s="146">
        <f t="shared" si="54"/>
        <v>0</v>
      </c>
      <c r="P250" s="219">
        <f t="shared" si="55"/>
        <v>0</v>
      </c>
      <c r="Q250" s="146">
        <f t="shared" si="56"/>
        <v>0</v>
      </c>
      <c r="R250" s="145">
        <v>25</v>
      </c>
      <c r="S250" s="145">
        <f t="shared" si="57"/>
        <v>0</v>
      </c>
      <c r="T250" s="219">
        <f t="shared" si="58"/>
        <v>0</v>
      </c>
      <c r="U250" s="146">
        <f t="shared" si="59"/>
        <v>0</v>
      </c>
      <c r="V250" s="145">
        <v>50</v>
      </c>
      <c r="W250" s="256"/>
      <c r="X250" s="179"/>
      <c r="Y250" s="179"/>
      <c r="Z250" s="145">
        <v>1</v>
      </c>
      <c r="AA250" s="145">
        <v>1</v>
      </c>
      <c r="AB250" s="145"/>
      <c r="AC250" s="187">
        <f>N250-W250</f>
        <v>0</v>
      </c>
    </row>
    <row r="251" spans="1:30" ht="15.75" hidden="1" customHeight="1" x14ac:dyDescent="0.25">
      <c r="A251" s="135">
        <v>243</v>
      </c>
      <c r="B251" s="161" t="s">
        <v>881</v>
      </c>
      <c r="C251" s="161" t="s">
        <v>731</v>
      </c>
      <c r="D251" s="140"/>
      <c r="E251" s="141"/>
      <c r="F251" s="141"/>
      <c r="G251" s="139"/>
      <c r="H251" s="139"/>
      <c r="I251" s="139"/>
      <c r="J251" s="142"/>
      <c r="K251" s="142"/>
      <c r="L251" s="142"/>
      <c r="M251" s="144">
        <f t="shared" si="52"/>
        <v>0</v>
      </c>
      <c r="N251" s="219">
        <f t="shared" si="53"/>
        <v>0</v>
      </c>
      <c r="O251" s="146">
        <f t="shared" si="54"/>
        <v>0</v>
      </c>
      <c r="P251" s="219">
        <f t="shared" si="55"/>
        <v>0</v>
      </c>
      <c r="Q251" s="146">
        <f t="shared" si="56"/>
        <v>0</v>
      </c>
      <c r="R251" s="145">
        <v>25</v>
      </c>
      <c r="S251" s="145">
        <f t="shared" si="57"/>
        <v>0</v>
      </c>
      <c r="T251" s="219">
        <f t="shared" si="58"/>
        <v>0</v>
      </c>
      <c r="U251" s="146">
        <f t="shared" si="59"/>
        <v>0</v>
      </c>
      <c r="V251" s="145">
        <v>50</v>
      </c>
      <c r="W251" s="252"/>
      <c r="X251" s="179"/>
      <c r="Y251" s="179"/>
      <c r="Z251" s="145">
        <v>0</v>
      </c>
      <c r="AA251" s="145"/>
      <c r="AB251" s="214"/>
      <c r="AC251" s="154"/>
    </row>
    <row r="252" spans="1:30" ht="15.75" hidden="1" customHeight="1" x14ac:dyDescent="0.25">
      <c r="A252" s="135">
        <v>244</v>
      </c>
      <c r="B252" s="161" t="s">
        <v>444</v>
      </c>
      <c r="C252" s="161" t="s">
        <v>731</v>
      </c>
      <c r="D252" s="140"/>
      <c r="E252" s="141"/>
      <c r="F252" s="141"/>
      <c r="G252" s="139"/>
      <c r="H252" s="139"/>
      <c r="I252" s="139"/>
      <c r="J252" s="142"/>
      <c r="K252" s="142"/>
      <c r="L252" s="142"/>
      <c r="M252" s="144">
        <f t="shared" si="52"/>
        <v>0</v>
      </c>
      <c r="N252" s="145">
        <f t="shared" si="53"/>
        <v>0</v>
      </c>
      <c r="O252" s="146">
        <f t="shared" si="54"/>
        <v>0</v>
      </c>
      <c r="P252" s="145">
        <f t="shared" si="55"/>
        <v>0</v>
      </c>
      <c r="Q252" s="146">
        <f t="shared" si="56"/>
        <v>0</v>
      </c>
      <c r="R252" s="145">
        <f>IF(I252&lt;VLOOKUP(L252,$M$331:$Q$339,2),0,VLOOKUP(L252,$M$331:$Q$339,4))</f>
        <v>0</v>
      </c>
      <c r="S252" s="145">
        <f t="shared" si="57"/>
        <v>0</v>
      </c>
      <c r="T252" s="145">
        <f t="shared" si="58"/>
        <v>0</v>
      </c>
      <c r="U252" s="146">
        <f t="shared" si="59"/>
        <v>0</v>
      </c>
      <c r="V252" s="145">
        <f>IF(I252&lt;VLOOKUP(L252,$M$331:$Q$339,2),0,VLOOKUP(L252,$M$331:$Q$339,5))</f>
        <v>0</v>
      </c>
      <c r="W252" s="151"/>
      <c r="X252" s="151"/>
      <c r="Y252" s="151"/>
      <c r="AC252" s="154"/>
    </row>
    <row r="253" spans="1:30" ht="31.5" hidden="1" x14ac:dyDescent="0.25">
      <c r="A253" s="135">
        <v>245</v>
      </c>
      <c r="B253" s="253" t="s">
        <v>732</v>
      </c>
      <c r="C253" s="161" t="s">
        <v>33</v>
      </c>
      <c r="D253" s="140"/>
      <c r="E253" s="141"/>
      <c r="F253" s="141">
        <v>12.32</v>
      </c>
      <c r="G253" s="139">
        <v>45</v>
      </c>
      <c r="H253" s="139">
        <v>80</v>
      </c>
      <c r="I253" s="139">
        <v>57</v>
      </c>
      <c r="J253" s="142">
        <v>3.65</v>
      </c>
      <c r="K253" s="142">
        <v>6.49</v>
      </c>
      <c r="L253" s="142">
        <f t="shared" ref="L253:L260" si="68">I253/F253</f>
        <v>4.6266233766233764</v>
      </c>
      <c r="M253" s="144">
        <v>0</v>
      </c>
      <c r="N253" s="219">
        <f t="shared" si="53"/>
        <v>0</v>
      </c>
      <c r="O253" s="146">
        <f t="shared" si="54"/>
        <v>0</v>
      </c>
      <c r="P253" s="219">
        <f t="shared" si="55"/>
        <v>0</v>
      </c>
      <c r="Q253" s="146">
        <f t="shared" si="56"/>
        <v>0</v>
      </c>
      <c r="R253" s="145">
        <v>25</v>
      </c>
      <c r="S253" s="145">
        <f t="shared" si="57"/>
        <v>0</v>
      </c>
      <c r="T253" s="219">
        <f t="shared" si="58"/>
        <v>0</v>
      </c>
      <c r="U253" s="146">
        <f t="shared" si="59"/>
        <v>0</v>
      </c>
      <c r="V253" s="145">
        <v>50</v>
      </c>
      <c r="W253" s="256"/>
      <c r="X253" s="179"/>
      <c r="Y253" s="179"/>
      <c r="Z253" s="145">
        <v>8</v>
      </c>
      <c r="AA253" s="145">
        <v>1</v>
      </c>
      <c r="AB253" s="145"/>
      <c r="AC253" s="187">
        <f>N253-W253</f>
        <v>0</v>
      </c>
    </row>
    <row r="254" spans="1:30" ht="47.25" x14ac:dyDescent="0.25">
      <c r="A254" s="135">
        <v>246</v>
      </c>
      <c r="B254" s="161" t="s">
        <v>34</v>
      </c>
      <c r="C254" s="161" t="s">
        <v>33</v>
      </c>
      <c r="D254" s="140"/>
      <c r="E254" s="141"/>
      <c r="F254" s="141">
        <v>54.46</v>
      </c>
      <c r="G254" s="257">
        <v>87</v>
      </c>
      <c r="H254" s="257">
        <v>85</v>
      </c>
      <c r="I254" s="257">
        <v>81</v>
      </c>
      <c r="J254" s="255">
        <v>1.6</v>
      </c>
      <c r="K254" s="255">
        <v>1.56</v>
      </c>
      <c r="L254" s="255">
        <f t="shared" si="68"/>
        <v>1.4873301505692251</v>
      </c>
      <c r="M254" s="200">
        <f t="shared" si="52"/>
        <v>5</v>
      </c>
      <c r="N254" s="219">
        <f t="shared" si="53"/>
        <v>4</v>
      </c>
      <c r="O254" s="146">
        <f t="shared" si="54"/>
        <v>4.05</v>
      </c>
      <c r="P254" s="203">
        <f t="shared" si="55"/>
        <v>1</v>
      </c>
      <c r="Q254" s="146">
        <f t="shared" si="56"/>
        <v>1</v>
      </c>
      <c r="R254" s="145">
        <v>25</v>
      </c>
      <c r="S254" s="203">
        <f t="shared" si="57"/>
        <v>1</v>
      </c>
      <c r="T254" s="203">
        <f t="shared" si="58"/>
        <v>2</v>
      </c>
      <c r="U254" s="146">
        <f t="shared" si="59"/>
        <v>2</v>
      </c>
      <c r="V254" s="145">
        <v>50</v>
      </c>
      <c r="W254" s="252">
        <v>4</v>
      </c>
      <c r="X254" s="179">
        <v>1</v>
      </c>
      <c r="Y254" s="179">
        <v>2</v>
      </c>
      <c r="Z254" s="145">
        <v>4</v>
      </c>
      <c r="AA254" s="145">
        <v>4</v>
      </c>
      <c r="AB254" s="145">
        <f t="shared" ref="AB254:AB260" si="69">AA254*100/Z254</f>
        <v>100</v>
      </c>
      <c r="AC254" s="430"/>
      <c r="AD254" s="154">
        <v>6</v>
      </c>
    </row>
    <row r="255" spans="1:30" ht="31.5" x14ac:dyDescent="0.25">
      <c r="A255" s="135">
        <v>247</v>
      </c>
      <c r="B255" s="161" t="s">
        <v>48</v>
      </c>
      <c r="C255" s="161" t="s">
        <v>33</v>
      </c>
      <c r="D255" s="140"/>
      <c r="E255" s="141"/>
      <c r="F255" s="141">
        <v>13.48</v>
      </c>
      <c r="G255" s="257">
        <v>27</v>
      </c>
      <c r="H255" s="257">
        <v>44</v>
      </c>
      <c r="I255" s="257">
        <v>45</v>
      </c>
      <c r="J255" s="255">
        <v>2</v>
      </c>
      <c r="K255" s="255">
        <v>3.26</v>
      </c>
      <c r="L255" s="255">
        <f t="shared" si="68"/>
        <v>3.3382789317507418</v>
      </c>
      <c r="M255" s="200">
        <f t="shared" si="52"/>
        <v>7</v>
      </c>
      <c r="N255" s="219">
        <f t="shared" si="53"/>
        <v>3</v>
      </c>
      <c r="O255" s="146">
        <f t="shared" si="54"/>
        <v>3.15</v>
      </c>
      <c r="P255" s="203">
        <f t="shared" si="55"/>
        <v>0</v>
      </c>
      <c r="Q255" s="146">
        <f t="shared" si="56"/>
        <v>0.75</v>
      </c>
      <c r="R255" s="145">
        <v>25</v>
      </c>
      <c r="S255" s="203">
        <f t="shared" si="57"/>
        <v>3</v>
      </c>
      <c r="T255" s="203">
        <f t="shared" si="58"/>
        <v>0</v>
      </c>
      <c r="U255" s="146">
        <f t="shared" si="59"/>
        <v>0</v>
      </c>
      <c r="V255" s="145">
        <v>0</v>
      </c>
      <c r="W255" s="252">
        <v>3</v>
      </c>
      <c r="X255" s="179"/>
      <c r="Y255" s="179"/>
      <c r="Z255" s="145">
        <v>3</v>
      </c>
      <c r="AA255" s="145">
        <v>3</v>
      </c>
      <c r="AB255" s="145">
        <f t="shared" si="69"/>
        <v>100</v>
      </c>
      <c r="AC255" s="430"/>
      <c r="AD255" s="154">
        <v>6</v>
      </c>
    </row>
    <row r="256" spans="1:30" ht="31.5" x14ac:dyDescent="0.25">
      <c r="A256" s="135">
        <v>248</v>
      </c>
      <c r="B256" s="161" t="s">
        <v>29</v>
      </c>
      <c r="C256" s="161" t="s">
        <v>33</v>
      </c>
      <c r="D256" s="140"/>
      <c r="E256" s="141"/>
      <c r="F256" s="141">
        <v>8.51</v>
      </c>
      <c r="G256" s="257">
        <v>26</v>
      </c>
      <c r="H256" s="257">
        <v>38</v>
      </c>
      <c r="I256" s="257">
        <v>37</v>
      </c>
      <c r="J256" s="255">
        <v>3.06</v>
      </c>
      <c r="K256" s="255">
        <v>4.47</v>
      </c>
      <c r="L256" s="255">
        <f t="shared" si="68"/>
        <v>4.3478260869565215</v>
      </c>
      <c r="M256" s="200">
        <f t="shared" si="52"/>
        <v>8</v>
      </c>
      <c r="N256" s="219">
        <f t="shared" si="53"/>
        <v>2</v>
      </c>
      <c r="O256" s="146">
        <f t="shared" si="54"/>
        <v>2.96</v>
      </c>
      <c r="P256" s="203">
        <f t="shared" si="55"/>
        <v>0</v>
      </c>
      <c r="Q256" s="146">
        <f t="shared" si="56"/>
        <v>0.5</v>
      </c>
      <c r="R256" s="145">
        <v>25</v>
      </c>
      <c r="S256" s="203">
        <f t="shared" si="57"/>
        <v>1</v>
      </c>
      <c r="T256" s="203">
        <f t="shared" si="58"/>
        <v>1</v>
      </c>
      <c r="U256" s="146">
        <f t="shared" si="59"/>
        <v>1</v>
      </c>
      <c r="V256" s="145">
        <v>50</v>
      </c>
      <c r="W256" s="252">
        <v>2</v>
      </c>
      <c r="X256" s="179"/>
      <c r="Y256" s="179">
        <v>1</v>
      </c>
      <c r="Z256" s="145">
        <v>3</v>
      </c>
      <c r="AA256" s="145">
        <v>0</v>
      </c>
      <c r="AB256" s="145">
        <f t="shared" si="69"/>
        <v>0</v>
      </c>
      <c r="AC256" s="430"/>
      <c r="AD256" s="154">
        <v>6</v>
      </c>
    </row>
    <row r="257" spans="1:30" x14ac:dyDescent="0.25">
      <c r="A257" s="135">
        <v>249</v>
      </c>
      <c r="B257" s="161" t="s">
        <v>2</v>
      </c>
      <c r="C257" s="161" t="s">
        <v>33</v>
      </c>
      <c r="D257" s="140"/>
      <c r="E257" s="141"/>
      <c r="F257" s="141">
        <v>100.33</v>
      </c>
      <c r="G257" s="257">
        <v>375</v>
      </c>
      <c r="H257" s="257">
        <v>546</v>
      </c>
      <c r="I257" s="257">
        <v>549</v>
      </c>
      <c r="J257" s="255">
        <v>3.74</v>
      </c>
      <c r="K257" s="255">
        <v>5.44</v>
      </c>
      <c r="L257" s="255">
        <f t="shared" si="68"/>
        <v>5.4719425894547991</v>
      </c>
      <c r="M257" s="200">
        <v>5</v>
      </c>
      <c r="N257" s="219">
        <f t="shared" si="53"/>
        <v>27</v>
      </c>
      <c r="O257" s="146">
        <f t="shared" si="54"/>
        <v>27.45</v>
      </c>
      <c r="P257" s="203">
        <f t="shared" si="55"/>
        <v>0</v>
      </c>
      <c r="Q257" s="146">
        <f t="shared" si="56"/>
        <v>0</v>
      </c>
      <c r="R257" s="145">
        <v>0</v>
      </c>
      <c r="S257" s="203">
        <f t="shared" si="57"/>
        <v>14</v>
      </c>
      <c r="T257" s="203">
        <f t="shared" si="58"/>
        <v>13</v>
      </c>
      <c r="U257" s="146">
        <f t="shared" si="59"/>
        <v>13.5</v>
      </c>
      <c r="V257" s="145">
        <v>50</v>
      </c>
      <c r="W257" s="252" t="s">
        <v>916</v>
      </c>
      <c r="X257" s="179"/>
      <c r="Y257" s="179"/>
      <c r="Z257" s="145">
        <v>27</v>
      </c>
      <c r="AA257" s="145">
        <v>20</v>
      </c>
      <c r="AB257" s="145">
        <f t="shared" si="69"/>
        <v>74.074074074074076</v>
      </c>
      <c r="AC257" s="430"/>
      <c r="AD257" s="154">
        <v>6</v>
      </c>
    </row>
    <row r="258" spans="1:30" ht="31.5" x14ac:dyDescent="0.25">
      <c r="A258" s="135">
        <v>250</v>
      </c>
      <c r="B258" s="161" t="s">
        <v>103</v>
      </c>
      <c r="C258" s="161" t="s">
        <v>33</v>
      </c>
      <c r="D258" s="140"/>
      <c r="E258" s="141"/>
      <c r="F258" s="141">
        <v>35.26</v>
      </c>
      <c r="G258" s="257">
        <v>35</v>
      </c>
      <c r="H258" s="257">
        <v>57</v>
      </c>
      <c r="I258" s="257">
        <v>60</v>
      </c>
      <c r="J258" s="255">
        <v>0.99</v>
      </c>
      <c r="K258" s="255">
        <v>1.62</v>
      </c>
      <c r="L258" s="255">
        <f t="shared" si="68"/>
        <v>1.7016449234259785</v>
      </c>
      <c r="M258" s="200">
        <f t="shared" si="52"/>
        <v>5</v>
      </c>
      <c r="N258" s="219">
        <f t="shared" si="53"/>
        <v>3</v>
      </c>
      <c r="O258" s="146">
        <f t="shared" si="54"/>
        <v>3</v>
      </c>
      <c r="P258" s="203">
        <f t="shared" si="55"/>
        <v>0</v>
      </c>
      <c r="Q258" s="146">
        <f t="shared" si="56"/>
        <v>0.75</v>
      </c>
      <c r="R258" s="145">
        <v>25</v>
      </c>
      <c r="S258" s="203">
        <f t="shared" si="57"/>
        <v>3</v>
      </c>
      <c r="T258" s="203">
        <f t="shared" si="58"/>
        <v>0</v>
      </c>
      <c r="U258" s="146">
        <f t="shared" si="59"/>
        <v>0</v>
      </c>
      <c r="V258" s="145">
        <v>0</v>
      </c>
      <c r="W258" s="252">
        <v>3</v>
      </c>
      <c r="X258" s="179"/>
      <c r="Y258" s="179"/>
      <c r="Z258" s="145">
        <v>2</v>
      </c>
      <c r="AA258" s="145">
        <v>0</v>
      </c>
      <c r="AB258" s="145">
        <f t="shared" si="69"/>
        <v>0</v>
      </c>
      <c r="AC258" s="430"/>
      <c r="AD258" s="154">
        <v>6</v>
      </c>
    </row>
    <row r="259" spans="1:30" ht="31.5" x14ac:dyDescent="0.25">
      <c r="A259" s="135">
        <v>251</v>
      </c>
      <c r="B259" s="161" t="s">
        <v>733</v>
      </c>
      <c r="C259" s="161" t="s">
        <v>33</v>
      </c>
      <c r="D259" s="140"/>
      <c r="E259" s="141"/>
      <c r="F259" s="141">
        <v>12.31</v>
      </c>
      <c r="G259" s="257">
        <v>25</v>
      </c>
      <c r="H259" s="257">
        <v>37</v>
      </c>
      <c r="I259" s="257">
        <v>40</v>
      </c>
      <c r="J259" s="255">
        <v>2.0299999999999998</v>
      </c>
      <c r="K259" s="255">
        <v>3.01</v>
      </c>
      <c r="L259" s="255">
        <f t="shared" si="68"/>
        <v>3.249390739236393</v>
      </c>
      <c r="M259" s="200">
        <f t="shared" si="52"/>
        <v>7</v>
      </c>
      <c r="N259" s="219">
        <f t="shared" si="53"/>
        <v>2</v>
      </c>
      <c r="O259" s="146">
        <f t="shared" si="54"/>
        <v>2.8</v>
      </c>
      <c r="P259" s="203">
        <f t="shared" si="55"/>
        <v>0</v>
      </c>
      <c r="Q259" s="146">
        <f t="shared" si="56"/>
        <v>0.5</v>
      </c>
      <c r="R259" s="145">
        <v>25</v>
      </c>
      <c r="S259" s="203">
        <f t="shared" si="57"/>
        <v>1</v>
      </c>
      <c r="T259" s="203">
        <f t="shared" si="58"/>
        <v>1</v>
      </c>
      <c r="U259" s="146">
        <f t="shared" si="59"/>
        <v>1</v>
      </c>
      <c r="V259" s="145">
        <v>50</v>
      </c>
      <c r="W259" s="252">
        <v>2</v>
      </c>
      <c r="X259" s="179">
        <v>0</v>
      </c>
      <c r="Y259" s="179">
        <v>1</v>
      </c>
      <c r="Z259" s="145">
        <v>2</v>
      </c>
      <c r="AA259" s="145">
        <v>2</v>
      </c>
      <c r="AB259" s="145">
        <f t="shared" si="69"/>
        <v>100</v>
      </c>
      <c r="AC259" s="430"/>
      <c r="AD259" s="154">
        <v>6</v>
      </c>
    </row>
    <row r="260" spans="1:30" ht="31.5" x14ac:dyDescent="0.25">
      <c r="A260" s="135">
        <v>252</v>
      </c>
      <c r="B260" s="161" t="s">
        <v>734</v>
      </c>
      <c r="C260" s="161" t="s">
        <v>33</v>
      </c>
      <c r="D260" s="140"/>
      <c r="E260" s="141"/>
      <c r="F260" s="141">
        <v>53.49</v>
      </c>
      <c r="G260" s="257">
        <v>86</v>
      </c>
      <c r="H260" s="257">
        <v>132</v>
      </c>
      <c r="I260" s="257">
        <v>180</v>
      </c>
      <c r="J260" s="255">
        <v>1.61</v>
      </c>
      <c r="K260" s="255">
        <v>2.4700000000000002</v>
      </c>
      <c r="L260" s="255">
        <f t="shared" si="68"/>
        <v>3.3651149747616373</v>
      </c>
      <c r="M260" s="200">
        <f t="shared" si="52"/>
        <v>7</v>
      </c>
      <c r="N260" s="219">
        <f t="shared" si="53"/>
        <v>12</v>
      </c>
      <c r="O260" s="146">
        <f t="shared" si="54"/>
        <v>12.6</v>
      </c>
      <c r="P260" s="203">
        <f t="shared" si="55"/>
        <v>3</v>
      </c>
      <c r="Q260" s="146">
        <f t="shared" si="56"/>
        <v>3</v>
      </c>
      <c r="R260" s="145">
        <v>25</v>
      </c>
      <c r="S260" s="203">
        <f t="shared" si="57"/>
        <v>5</v>
      </c>
      <c r="T260" s="203">
        <f t="shared" si="58"/>
        <v>4</v>
      </c>
      <c r="U260" s="146">
        <f t="shared" si="59"/>
        <v>4.8</v>
      </c>
      <c r="V260" s="145">
        <v>40</v>
      </c>
      <c r="W260" s="252">
        <v>12</v>
      </c>
      <c r="X260" s="179">
        <v>3</v>
      </c>
      <c r="Y260" s="179">
        <v>4</v>
      </c>
      <c r="Z260" s="145">
        <v>9</v>
      </c>
      <c r="AA260" s="145">
        <v>2</v>
      </c>
      <c r="AB260" s="145">
        <f t="shared" si="69"/>
        <v>22.222222222222221</v>
      </c>
      <c r="AC260" s="430"/>
      <c r="AD260" s="154">
        <v>6</v>
      </c>
    </row>
    <row r="261" spans="1:30" ht="31.5" hidden="1" customHeight="1" x14ac:dyDescent="0.25">
      <c r="A261" s="135">
        <v>253</v>
      </c>
      <c r="B261" s="161" t="s">
        <v>735</v>
      </c>
      <c r="C261" s="161" t="s">
        <v>33</v>
      </c>
      <c r="D261" s="140"/>
      <c r="E261" s="141"/>
      <c r="F261" s="141">
        <v>0</v>
      </c>
      <c r="G261" s="139"/>
      <c r="H261" s="139"/>
      <c r="I261" s="139">
        <v>0</v>
      </c>
      <c r="J261" s="142"/>
      <c r="K261" s="142"/>
      <c r="L261" s="142"/>
      <c r="M261" s="144">
        <f t="shared" si="52"/>
        <v>0</v>
      </c>
      <c r="N261" s="145">
        <f t="shared" si="53"/>
        <v>0</v>
      </c>
      <c r="O261" s="146">
        <f t="shared" si="54"/>
        <v>0</v>
      </c>
      <c r="P261" s="145">
        <f t="shared" si="55"/>
        <v>0</v>
      </c>
      <c r="Q261" s="146">
        <f t="shared" si="56"/>
        <v>0</v>
      </c>
      <c r="R261" s="145">
        <f>IF(I261&lt;VLOOKUP(L261,$M$331:$Q$339,2),0,VLOOKUP(L261,$M$331:$Q$339,4))</f>
        <v>0</v>
      </c>
      <c r="S261" s="145">
        <f t="shared" si="57"/>
        <v>0</v>
      </c>
      <c r="T261" s="145">
        <f t="shared" si="58"/>
        <v>0</v>
      </c>
      <c r="U261" s="146">
        <f t="shared" si="59"/>
        <v>0</v>
      </c>
      <c r="V261" s="145">
        <f>IF(I261&lt;VLOOKUP(L261,$M$331:$Q$339,2),0,VLOOKUP(L261,$M$331:$Q$339,5))</f>
        <v>0</v>
      </c>
      <c r="W261" s="151"/>
      <c r="X261" s="151"/>
      <c r="Y261" s="151"/>
      <c r="AC261" s="154"/>
    </row>
    <row r="262" spans="1:30" ht="47.25" x14ac:dyDescent="0.25">
      <c r="A262" s="135">
        <v>254</v>
      </c>
      <c r="B262" s="161" t="s">
        <v>178</v>
      </c>
      <c r="C262" s="161" t="s">
        <v>33</v>
      </c>
      <c r="D262" s="140"/>
      <c r="E262" s="141"/>
      <c r="F262" s="141">
        <v>99.98</v>
      </c>
      <c r="G262" s="257">
        <v>273</v>
      </c>
      <c r="H262" s="257">
        <v>302</v>
      </c>
      <c r="I262" s="257">
        <v>282</v>
      </c>
      <c r="J262" s="255">
        <v>2.73</v>
      </c>
      <c r="K262" s="255">
        <v>3.02</v>
      </c>
      <c r="L262" s="255">
        <f>I262/F262</f>
        <v>2.8205641128225643</v>
      </c>
      <c r="M262" s="200">
        <f t="shared" si="52"/>
        <v>7</v>
      </c>
      <c r="N262" s="219">
        <f t="shared" si="53"/>
        <v>19</v>
      </c>
      <c r="O262" s="146">
        <f t="shared" si="54"/>
        <v>19.739999999999998</v>
      </c>
      <c r="P262" s="203">
        <f t="shared" si="55"/>
        <v>4</v>
      </c>
      <c r="Q262" s="146">
        <f t="shared" si="56"/>
        <v>4.75</v>
      </c>
      <c r="R262" s="145">
        <v>25</v>
      </c>
      <c r="S262" s="203">
        <f t="shared" si="57"/>
        <v>6</v>
      </c>
      <c r="T262" s="203">
        <f t="shared" si="58"/>
        <v>9</v>
      </c>
      <c r="U262" s="146">
        <f t="shared" si="59"/>
        <v>9.5</v>
      </c>
      <c r="V262" s="145">
        <v>50</v>
      </c>
      <c r="W262" s="252">
        <v>19</v>
      </c>
      <c r="X262" s="179">
        <v>4</v>
      </c>
      <c r="Y262" s="179">
        <v>9</v>
      </c>
      <c r="Z262" s="145">
        <v>21</v>
      </c>
      <c r="AA262" s="145">
        <v>11</v>
      </c>
      <c r="AB262" s="145">
        <f t="shared" ref="AB262:AB264" si="70">AA262*100/Z262</f>
        <v>52.38095238095238</v>
      </c>
      <c r="AC262" s="430"/>
      <c r="AD262" s="154">
        <v>6</v>
      </c>
    </row>
    <row r="263" spans="1:30" ht="31.5" x14ac:dyDescent="0.25">
      <c r="A263" s="135">
        <v>255</v>
      </c>
      <c r="B263" s="263" t="s">
        <v>102</v>
      </c>
      <c r="C263" s="161" t="s">
        <v>33</v>
      </c>
      <c r="D263" s="140"/>
      <c r="E263" s="141"/>
      <c r="F263" s="141">
        <v>54.74</v>
      </c>
      <c r="G263" s="257">
        <v>105</v>
      </c>
      <c r="H263" s="257">
        <v>164</v>
      </c>
      <c r="I263" s="257">
        <v>188</v>
      </c>
      <c r="J263" s="255">
        <v>1.92</v>
      </c>
      <c r="K263" s="255">
        <v>3</v>
      </c>
      <c r="L263" s="255">
        <f>I263/F263</f>
        <v>3.434417245158933</v>
      </c>
      <c r="M263" s="200">
        <f t="shared" si="52"/>
        <v>7</v>
      </c>
      <c r="N263" s="219">
        <f t="shared" si="53"/>
        <v>13</v>
      </c>
      <c r="O263" s="146">
        <f t="shared" si="54"/>
        <v>13.16</v>
      </c>
      <c r="P263" s="203">
        <f t="shared" si="55"/>
        <v>2</v>
      </c>
      <c r="Q263" s="146">
        <f t="shared" si="56"/>
        <v>2.6</v>
      </c>
      <c r="R263" s="145">
        <v>20</v>
      </c>
      <c r="S263" s="203">
        <f t="shared" si="57"/>
        <v>5</v>
      </c>
      <c r="T263" s="203">
        <f t="shared" si="58"/>
        <v>6</v>
      </c>
      <c r="U263" s="146">
        <f t="shared" si="59"/>
        <v>6.5</v>
      </c>
      <c r="V263" s="145">
        <v>50</v>
      </c>
      <c r="W263" s="252">
        <v>20</v>
      </c>
      <c r="X263" s="179">
        <v>2</v>
      </c>
      <c r="Y263" s="179">
        <v>6</v>
      </c>
      <c r="Z263" s="145">
        <v>11</v>
      </c>
      <c r="AA263" s="145">
        <v>9</v>
      </c>
      <c r="AB263" s="145">
        <f t="shared" si="70"/>
        <v>81.818181818181813</v>
      </c>
      <c r="AC263" s="287" t="s">
        <v>1010</v>
      </c>
      <c r="AD263" s="154">
        <v>6</v>
      </c>
    </row>
    <row r="264" spans="1:30" x14ac:dyDescent="0.25">
      <c r="A264" s="135">
        <v>256</v>
      </c>
      <c r="B264" s="161" t="s">
        <v>259</v>
      </c>
      <c r="C264" s="161" t="s">
        <v>33</v>
      </c>
      <c r="D264" s="140"/>
      <c r="E264" s="141"/>
      <c r="F264" s="141">
        <v>37.1</v>
      </c>
      <c r="G264" s="257">
        <v>270</v>
      </c>
      <c r="H264" s="257">
        <v>426</v>
      </c>
      <c r="I264" s="257">
        <v>434</v>
      </c>
      <c r="J264" s="255">
        <v>7.28</v>
      </c>
      <c r="K264" s="255">
        <v>11.48</v>
      </c>
      <c r="L264" s="255">
        <f>I264/F264</f>
        <v>11.69811320754717</v>
      </c>
      <c r="M264" s="200">
        <v>9.4</v>
      </c>
      <c r="N264" s="219">
        <f t="shared" si="53"/>
        <v>40</v>
      </c>
      <c r="O264" s="146">
        <f t="shared" si="54"/>
        <v>40.796000000000006</v>
      </c>
      <c r="P264" s="203">
        <f t="shared" si="55"/>
        <v>10</v>
      </c>
      <c r="Q264" s="146">
        <f t="shared" si="56"/>
        <v>10</v>
      </c>
      <c r="R264" s="145">
        <v>25</v>
      </c>
      <c r="S264" s="203">
        <f t="shared" si="57"/>
        <v>30</v>
      </c>
      <c r="T264" s="203">
        <f t="shared" si="58"/>
        <v>0</v>
      </c>
      <c r="U264" s="146">
        <f t="shared" si="59"/>
        <v>0</v>
      </c>
      <c r="V264" s="145">
        <v>0</v>
      </c>
      <c r="W264" s="252">
        <v>40</v>
      </c>
      <c r="X264" s="179">
        <v>10</v>
      </c>
      <c r="Y264" s="179"/>
      <c r="Z264" s="145">
        <v>40</v>
      </c>
      <c r="AA264" s="145">
        <v>40</v>
      </c>
      <c r="AB264" s="145">
        <f t="shared" si="70"/>
        <v>100</v>
      </c>
      <c r="AC264" s="430"/>
      <c r="AD264" s="154">
        <v>6</v>
      </c>
    </row>
    <row r="265" spans="1:30" ht="15.75" hidden="1" customHeight="1" x14ac:dyDescent="0.25">
      <c r="A265" s="135">
        <v>257</v>
      </c>
      <c r="B265" s="161" t="s">
        <v>444</v>
      </c>
      <c r="C265" s="161" t="s">
        <v>33</v>
      </c>
      <c r="D265" s="140"/>
      <c r="E265" s="141"/>
      <c r="F265" s="141"/>
      <c r="G265" s="139"/>
      <c r="H265" s="139"/>
      <c r="I265" s="139"/>
      <c r="J265" s="142"/>
      <c r="K265" s="142"/>
      <c r="L265" s="142"/>
      <c r="M265" s="144">
        <f t="shared" si="52"/>
        <v>0</v>
      </c>
      <c r="N265" s="145">
        <f t="shared" si="53"/>
        <v>0</v>
      </c>
      <c r="O265" s="146">
        <f t="shared" si="54"/>
        <v>0</v>
      </c>
      <c r="P265" s="145">
        <f t="shared" si="55"/>
        <v>0</v>
      </c>
      <c r="Q265" s="146">
        <f t="shared" si="56"/>
        <v>0</v>
      </c>
      <c r="R265" s="145">
        <f>IF(I265&lt;VLOOKUP(L265,$M$331:$Q$339,2),0,VLOOKUP(L265,$M$331:$Q$339,4))</f>
        <v>0</v>
      </c>
      <c r="S265" s="145">
        <f t="shared" si="57"/>
        <v>0</v>
      </c>
      <c r="T265" s="145">
        <f t="shared" si="58"/>
        <v>0</v>
      </c>
      <c r="U265" s="146">
        <f t="shared" si="59"/>
        <v>0</v>
      </c>
      <c r="V265" s="145">
        <f>IF(I265&lt;VLOOKUP(L265,$M$331:$Q$339,2),0,VLOOKUP(L265,$M$331:$Q$339,5))</f>
        <v>0</v>
      </c>
      <c r="W265" s="151"/>
      <c r="X265" s="151"/>
      <c r="Y265" s="151"/>
      <c r="AC265" s="154"/>
    </row>
    <row r="266" spans="1:30" ht="31.5" hidden="1" customHeight="1" x14ac:dyDescent="0.25">
      <c r="A266" s="135">
        <v>258</v>
      </c>
      <c r="B266" s="161" t="s">
        <v>736</v>
      </c>
      <c r="C266" s="161" t="s">
        <v>35</v>
      </c>
      <c r="D266" s="140"/>
      <c r="E266" s="141"/>
      <c r="F266" s="141">
        <v>0</v>
      </c>
      <c r="G266" s="139"/>
      <c r="H266" s="139"/>
      <c r="I266" s="139">
        <v>0</v>
      </c>
      <c r="J266" s="142"/>
      <c r="K266" s="142"/>
      <c r="L266" s="142"/>
      <c r="M266" s="144">
        <f t="shared" si="52"/>
        <v>0</v>
      </c>
      <c r="N266" s="145">
        <f t="shared" si="53"/>
        <v>0</v>
      </c>
      <c r="O266" s="146">
        <f t="shared" si="54"/>
        <v>0</v>
      </c>
      <c r="P266" s="145">
        <f t="shared" si="55"/>
        <v>0</v>
      </c>
      <c r="Q266" s="146">
        <f t="shared" si="56"/>
        <v>0</v>
      </c>
      <c r="R266" s="145">
        <f>IF(I266&lt;VLOOKUP(L266,$M$331:$Q$339,2),0,VLOOKUP(L266,$M$331:$Q$339,4))</f>
        <v>0</v>
      </c>
      <c r="S266" s="145">
        <f t="shared" si="57"/>
        <v>0</v>
      </c>
      <c r="T266" s="145">
        <f t="shared" si="58"/>
        <v>0</v>
      </c>
      <c r="U266" s="146">
        <f t="shared" si="59"/>
        <v>0</v>
      </c>
      <c r="V266" s="145">
        <f>IF(I266&lt;VLOOKUP(L266,$M$331:$Q$339,2),0,VLOOKUP(L266,$M$331:$Q$339,5))</f>
        <v>0</v>
      </c>
      <c r="W266" s="151"/>
      <c r="X266" s="151"/>
      <c r="Y266" s="151"/>
      <c r="AC266" s="154"/>
    </row>
    <row r="267" spans="1:30" ht="31.5" hidden="1" customHeight="1" x14ac:dyDescent="0.25">
      <c r="A267" s="135">
        <v>259</v>
      </c>
      <c r="B267" s="294" t="s">
        <v>697</v>
      </c>
      <c r="C267" s="294" t="s">
        <v>35</v>
      </c>
      <c r="D267" s="140"/>
      <c r="E267" s="141"/>
      <c r="F267" s="141">
        <v>30.76</v>
      </c>
      <c r="G267" s="139"/>
      <c r="H267" s="139">
        <v>89</v>
      </c>
      <c r="I267" s="139">
        <v>84</v>
      </c>
      <c r="J267" s="142"/>
      <c r="K267" s="142">
        <v>2.89</v>
      </c>
      <c r="L267" s="142">
        <f>I267/F267</f>
        <v>2.7308192457737319</v>
      </c>
      <c r="M267" s="144">
        <v>0</v>
      </c>
      <c r="N267" s="219">
        <f t="shared" ref="N267:N326" si="71">ROUNDDOWN(O267,0)</f>
        <v>0</v>
      </c>
      <c r="O267" s="146">
        <f t="shared" ref="O267:O326" si="72">I267*M267/100</f>
        <v>0</v>
      </c>
      <c r="P267" s="219">
        <f t="shared" ref="P267:P326" si="73">ROUNDDOWN(Q267,0)</f>
        <v>0</v>
      </c>
      <c r="Q267" s="146">
        <f t="shared" ref="Q267:Q326" si="74">N267*R267/100</f>
        <v>0</v>
      </c>
      <c r="R267" s="145">
        <v>25</v>
      </c>
      <c r="S267" s="145">
        <f t="shared" ref="S267:S326" si="75">N267-P267-T267</f>
        <v>0</v>
      </c>
      <c r="T267" s="219">
        <f t="shared" ref="T267:T326" si="76">ROUNDDOWN(U267,0)</f>
        <v>0</v>
      </c>
      <c r="U267" s="146">
        <f t="shared" ref="U267:U326" si="77">N267*V267/100</f>
        <v>0</v>
      </c>
      <c r="V267" s="145">
        <v>50</v>
      </c>
      <c r="W267" s="252"/>
      <c r="X267" s="179"/>
      <c r="Y267" s="179"/>
      <c r="Z267" s="145">
        <v>0</v>
      </c>
      <c r="AA267" s="145"/>
      <c r="AB267" s="214"/>
      <c r="AC267" s="154"/>
    </row>
    <row r="268" spans="1:30" ht="15.75" hidden="1" customHeight="1" x14ac:dyDescent="0.25">
      <c r="A268" s="135">
        <v>260</v>
      </c>
      <c r="B268" s="161" t="s">
        <v>2</v>
      </c>
      <c r="C268" s="161" t="s">
        <v>35</v>
      </c>
      <c r="D268" s="140"/>
      <c r="E268" s="141"/>
      <c r="F268" s="141">
        <v>138.1</v>
      </c>
      <c r="G268" s="139"/>
      <c r="H268" s="139"/>
      <c r="I268" s="139">
        <v>18</v>
      </c>
      <c r="J268" s="142"/>
      <c r="K268" s="142"/>
      <c r="L268" s="142">
        <f>I268/F268</f>
        <v>0.13034033309196236</v>
      </c>
      <c r="M268" s="144">
        <f t="shared" ref="M268:M274" si="78">IF(I268&lt;VLOOKUP(L268,$M$331:$Q$339,2),0,VLOOKUP(L268,$M$331:$Q$339,3))</f>
        <v>0</v>
      </c>
      <c r="N268" s="219">
        <f t="shared" si="71"/>
        <v>0</v>
      </c>
      <c r="O268" s="146">
        <f t="shared" si="72"/>
        <v>0</v>
      </c>
      <c r="P268" s="145">
        <f t="shared" si="73"/>
        <v>0</v>
      </c>
      <c r="Q268" s="146">
        <f t="shared" si="74"/>
        <v>0</v>
      </c>
      <c r="R268" s="145">
        <v>25</v>
      </c>
      <c r="S268" s="145">
        <f t="shared" si="75"/>
        <v>0</v>
      </c>
      <c r="T268" s="145">
        <f t="shared" si="76"/>
        <v>0</v>
      </c>
      <c r="U268" s="146">
        <f t="shared" si="77"/>
        <v>0</v>
      </c>
      <c r="V268" s="145">
        <v>50</v>
      </c>
      <c r="W268" s="179"/>
      <c r="X268" s="179"/>
      <c r="Y268" s="179"/>
      <c r="Z268" s="145">
        <v>0</v>
      </c>
      <c r="AA268" s="145"/>
      <c r="AB268" s="214"/>
      <c r="AC268" s="154"/>
    </row>
    <row r="269" spans="1:30" ht="31.5" hidden="1" customHeight="1" x14ac:dyDescent="0.25">
      <c r="A269" s="135">
        <v>261</v>
      </c>
      <c r="B269" s="161" t="s">
        <v>104</v>
      </c>
      <c r="C269" s="161" t="s">
        <v>35</v>
      </c>
      <c r="D269" s="140"/>
      <c r="E269" s="141"/>
      <c r="F269" s="141">
        <v>268.08999999999997</v>
      </c>
      <c r="G269" s="139"/>
      <c r="H269" s="139"/>
      <c r="I269" s="139">
        <v>0</v>
      </c>
      <c r="J269" s="142"/>
      <c r="K269" s="142"/>
      <c r="L269" s="142"/>
      <c r="M269" s="144">
        <f t="shared" si="78"/>
        <v>0</v>
      </c>
      <c r="N269" s="145">
        <f t="shared" si="71"/>
        <v>0</v>
      </c>
      <c r="O269" s="146">
        <f t="shared" si="72"/>
        <v>0</v>
      </c>
      <c r="P269" s="145">
        <f t="shared" si="73"/>
        <v>0</v>
      </c>
      <c r="Q269" s="146">
        <f t="shared" si="74"/>
        <v>0</v>
      </c>
      <c r="R269" s="145">
        <f>IF(I269&lt;VLOOKUP(L269,$M$331:$Q$339,2),0,VLOOKUP(L269,$M$331:$Q$339,4))</f>
        <v>0</v>
      </c>
      <c r="S269" s="145">
        <f t="shared" si="75"/>
        <v>0</v>
      </c>
      <c r="T269" s="145">
        <f t="shared" si="76"/>
        <v>0</v>
      </c>
      <c r="U269" s="146">
        <f t="shared" si="77"/>
        <v>0</v>
      </c>
      <c r="V269" s="145">
        <f>IF(I269&lt;VLOOKUP(L269,$M$331:$Q$339,2),0,VLOOKUP(L269,$M$331:$Q$339,5))</f>
        <v>0</v>
      </c>
      <c r="W269" s="151"/>
      <c r="X269" s="151"/>
      <c r="Y269" s="151"/>
      <c r="AC269" s="154"/>
    </row>
    <row r="270" spans="1:30" ht="15.75" hidden="1" customHeight="1" x14ac:dyDescent="0.25">
      <c r="A270" s="135">
        <v>262</v>
      </c>
      <c r="B270" s="161" t="s">
        <v>882</v>
      </c>
      <c r="C270" s="161" t="s">
        <v>35</v>
      </c>
      <c r="D270" s="140"/>
      <c r="E270" s="141"/>
      <c r="F270" s="141">
        <v>0</v>
      </c>
      <c r="G270" s="139"/>
      <c r="H270" s="139"/>
      <c r="I270" s="139">
        <v>0</v>
      </c>
      <c r="J270" s="142"/>
      <c r="K270" s="142"/>
      <c r="L270" s="142"/>
      <c r="M270" s="144">
        <f t="shared" si="78"/>
        <v>0</v>
      </c>
      <c r="N270" s="145">
        <f t="shared" si="71"/>
        <v>0</v>
      </c>
      <c r="O270" s="146">
        <f t="shared" si="72"/>
        <v>0</v>
      </c>
      <c r="P270" s="145">
        <f t="shared" si="73"/>
        <v>0</v>
      </c>
      <c r="Q270" s="146">
        <f t="shared" si="74"/>
        <v>0</v>
      </c>
      <c r="R270" s="145">
        <f>IF(I270&lt;VLOOKUP(L270,$M$331:$Q$339,2),0,VLOOKUP(L270,$M$331:$Q$339,4))</f>
        <v>0</v>
      </c>
      <c r="S270" s="145">
        <f t="shared" si="75"/>
        <v>0</v>
      </c>
      <c r="T270" s="145">
        <f t="shared" si="76"/>
        <v>0</v>
      </c>
      <c r="U270" s="146">
        <f t="shared" si="77"/>
        <v>0</v>
      </c>
      <c r="V270" s="145">
        <f>IF(I270&lt;VLOOKUP(L270,$M$331:$Q$339,2),0,VLOOKUP(L270,$M$331:$Q$339,5))</f>
        <v>0</v>
      </c>
      <c r="W270" s="151"/>
      <c r="X270" s="151"/>
      <c r="Y270" s="151"/>
      <c r="AC270" s="154"/>
    </row>
    <row r="271" spans="1:30" ht="15.75" hidden="1" customHeight="1" x14ac:dyDescent="0.25">
      <c r="A271" s="135">
        <v>263</v>
      </c>
      <c r="B271" s="161" t="s">
        <v>444</v>
      </c>
      <c r="C271" s="161" t="s">
        <v>35</v>
      </c>
      <c r="D271" s="140"/>
      <c r="E271" s="141"/>
      <c r="F271" s="141"/>
      <c r="G271" s="139"/>
      <c r="H271" s="139"/>
      <c r="I271" s="139"/>
      <c r="J271" s="142"/>
      <c r="K271" s="142"/>
      <c r="L271" s="142"/>
      <c r="M271" s="144">
        <f t="shared" si="78"/>
        <v>0</v>
      </c>
      <c r="N271" s="145">
        <f t="shared" si="71"/>
        <v>0</v>
      </c>
      <c r="O271" s="146">
        <f t="shared" si="72"/>
        <v>0</v>
      </c>
      <c r="P271" s="145">
        <f t="shared" si="73"/>
        <v>0</v>
      </c>
      <c r="Q271" s="146">
        <f t="shared" si="74"/>
        <v>0</v>
      </c>
      <c r="R271" s="145">
        <f>IF(I271&lt;VLOOKUP(L271,$M$331:$Q$339,2),0,VLOOKUP(L271,$M$331:$Q$339,4))</f>
        <v>0</v>
      </c>
      <c r="S271" s="145">
        <f t="shared" si="75"/>
        <v>0</v>
      </c>
      <c r="T271" s="145">
        <f t="shared" si="76"/>
        <v>0</v>
      </c>
      <c r="U271" s="146">
        <f t="shared" si="77"/>
        <v>0</v>
      </c>
      <c r="V271" s="145">
        <f>IF(I271&lt;VLOOKUP(L271,$M$331:$Q$339,2),0,VLOOKUP(L271,$M$331:$Q$339,5))</f>
        <v>0</v>
      </c>
      <c r="W271" s="151"/>
      <c r="X271" s="151"/>
      <c r="Y271" s="151"/>
      <c r="AC271" s="154"/>
    </row>
    <row r="272" spans="1:30" x14ac:dyDescent="0.25">
      <c r="A272" s="135">
        <v>264</v>
      </c>
      <c r="B272" s="161" t="s">
        <v>2</v>
      </c>
      <c r="C272" s="161" t="s">
        <v>36</v>
      </c>
      <c r="D272" s="140"/>
      <c r="E272" s="141"/>
      <c r="F272" s="141">
        <v>245.9</v>
      </c>
      <c r="G272" s="257">
        <v>137</v>
      </c>
      <c r="H272" s="257">
        <v>77</v>
      </c>
      <c r="I272" s="257">
        <v>54</v>
      </c>
      <c r="J272" s="255">
        <v>0.56000000000000005</v>
      </c>
      <c r="K272" s="255">
        <v>0.31</v>
      </c>
      <c r="L272" s="255">
        <f>I272/F272</f>
        <v>0.21960146400976005</v>
      </c>
      <c r="M272" s="200">
        <f t="shared" si="78"/>
        <v>3</v>
      </c>
      <c r="N272" s="219">
        <f t="shared" si="71"/>
        <v>1</v>
      </c>
      <c r="O272" s="146">
        <f t="shared" si="72"/>
        <v>1.62</v>
      </c>
      <c r="P272" s="203">
        <f t="shared" si="73"/>
        <v>0</v>
      </c>
      <c r="Q272" s="146">
        <f t="shared" si="74"/>
        <v>0.25</v>
      </c>
      <c r="R272" s="145">
        <v>25</v>
      </c>
      <c r="S272" s="203">
        <f t="shared" si="75"/>
        <v>1</v>
      </c>
      <c r="T272" s="203">
        <f t="shared" si="76"/>
        <v>0</v>
      </c>
      <c r="U272" s="146">
        <f t="shared" si="77"/>
        <v>0.5</v>
      </c>
      <c r="V272" s="145">
        <v>50</v>
      </c>
      <c r="W272" s="252" t="s">
        <v>916</v>
      </c>
      <c r="X272" s="179"/>
      <c r="Y272" s="179"/>
      <c r="Z272" s="145">
        <v>2</v>
      </c>
      <c r="AA272" s="145">
        <v>1</v>
      </c>
      <c r="AB272" s="145">
        <f t="shared" ref="AB272:AB273" si="79">AA272*100/Z272</f>
        <v>50</v>
      </c>
      <c r="AC272" s="430"/>
      <c r="AD272" s="154">
        <v>6</v>
      </c>
    </row>
    <row r="273" spans="1:30" ht="47.25" x14ac:dyDescent="0.25">
      <c r="A273" s="135">
        <v>265</v>
      </c>
      <c r="B273" s="161" t="s">
        <v>883</v>
      </c>
      <c r="C273" s="161" t="s">
        <v>36</v>
      </c>
      <c r="D273" s="140"/>
      <c r="E273" s="141"/>
      <c r="F273" s="141">
        <v>82.98</v>
      </c>
      <c r="G273" s="257">
        <v>195</v>
      </c>
      <c r="H273" s="257">
        <v>221</v>
      </c>
      <c r="I273" s="257">
        <v>222</v>
      </c>
      <c r="J273" s="255">
        <v>2.35</v>
      </c>
      <c r="K273" s="255">
        <v>2.66</v>
      </c>
      <c r="L273" s="255">
        <f>I273/F273</f>
        <v>2.6753434562545189</v>
      </c>
      <c r="M273" s="200">
        <f t="shared" si="78"/>
        <v>7</v>
      </c>
      <c r="N273" s="219">
        <f t="shared" si="71"/>
        <v>15</v>
      </c>
      <c r="O273" s="146">
        <f t="shared" si="72"/>
        <v>15.54</v>
      </c>
      <c r="P273" s="203">
        <f t="shared" si="73"/>
        <v>0</v>
      </c>
      <c r="Q273" s="146">
        <f t="shared" si="74"/>
        <v>0</v>
      </c>
      <c r="R273" s="145">
        <v>0</v>
      </c>
      <c r="S273" s="203">
        <f t="shared" si="75"/>
        <v>15</v>
      </c>
      <c r="T273" s="203">
        <f t="shared" si="76"/>
        <v>0</v>
      </c>
      <c r="U273" s="146">
        <f t="shared" si="77"/>
        <v>0</v>
      </c>
      <c r="V273" s="145">
        <v>0</v>
      </c>
      <c r="W273" s="252">
        <v>19</v>
      </c>
      <c r="X273" s="179"/>
      <c r="Y273" s="179"/>
      <c r="Z273" s="145">
        <v>15</v>
      </c>
      <c r="AA273" s="145">
        <v>2</v>
      </c>
      <c r="AB273" s="145">
        <f t="shared" si="79"/>
        <v>13.333333333333334</v>
      </c>
      <c r="AC273" s="287" t="s">
        <v>1010</v>
      </c>
      <c r="AD273" s="154">
        <v>6</v>
      </c>
    </row>
    <row r="274" spans="1:30" ht="15.75" hidden="1" customHeight="1" x14ac:dyDescent="0.25">
      <c r="A274" s="135">
        <v>266</v>
      </c>
      <c r="B274" s="161" t="s">
        <v>444</v>
      </c>
      <c r="C274" s="161" t="s">
        <v>36</v>
      </c>
      <c r="D274" s="140"/>
      <c r="E274" s="141"/>
      <c r="F274" s="141"/>
      <c r="G274" s="139"/>
      <c r="H274" s="139"/>
      <c r="I274" s="139"/>
      <c r="J274" s="142"/>
      <c r="K274" s="142"/>
      <c r="L274" s="142"/>
      <c r="M274" s="144">
        <f t="shared" si="78"/>
        <v>0</v>
      </c>
      <c r="N274" s="145">
        <f t="shared" si="71"/>
        <v>0</v>
      </c>
      <c r="O274" s="146">
        <f t="shared" si="72"/>
        <v>0</v>
      </c>
      <c r="P274" s="145">
        <f t="shared" si="73"/>
        <v>0</v>
      </c>
      <c r="Q274" s="146">
        <f t="shared" si="74"/>
        <v>0</v>
      </c>
      <c r="R274" s="145">
        <f>IF(I274&lt;VLOOKUP(L274,$M$331:$Q$339,2),0,VLOOKUP(L274,$M$331:$Q$339,4))</f>
        <v>0</v>
      </c>
      <c r="S274" s="145">
        <f t="shared" si="75"/>
        <v>0</v>
      </c>
      <c r="T274" s="145">
        <f t="shared" si="76"/>
        <v>0</v>
      </c>
      <c r="U274" s="146">
        <f t="shared" si="77"/>
        <v>0</v>
      </c>
      <c r="V274" s="145">
        <f>IF(I274&lt;VLOOKUP(L274,$M$331:$Q$339,2),0,VLOOKUP(L274,$M$331:$Q$339,5))</f>
        <v>0</v>
      </c>
      <c r="W274" s="151"/>
      <c r="X274" s="151"/>
      <c r="Y274" s="151"/>
      <c r="AC274" s="154"/>
    </row>
    <row r="275" spans="1:30" ht="47.25" x14ac:dyDescent="0.25">
      <c r="A275" s="135">
        <v>267</v>
      </c>
      <c r="B275" s="161" t="s">
        <v>673</v>
      </c>
      <c r="C275" s="161" t="s">
        <v>738</v>
      </c>
      <c r="D275" s="140"/>
      <c r="E275" s="141"/>
      <c r="F275" s="141">
        <v>183.6</v>
      </c>
      <c r="G275" s="257">
        <v>895</v>
      </c>
      <c r="H275" s="257">
        <v>748</v>
      </c>
      <c r="I275" s="257">
        <v>764</v>
      </c>
      <c r="J275" s="255">
        <v>4.87</v>
      </c>
      <c r="K275" s="255">
        <v>4.07</v>
      </c>
      <c r="L275" s="255">
        <f>I275/F275</f>
        <v>4.1612200435729845</v>
      </c>
      <c r="M275" s="200">
        <v>5.3</v>
      </c>
      <c r="N275" s="219">
        <f t="shared" si="71"/>
        <v>40</v>
      </c>
      <c r="O275" s="146">
        <f t="shared" si="72"/>
        <v>40.491999999999997</v>
      </c>
      <c r="P275" s="203">
        <f t="shared" si="73"/>
        <v>10</v>
      </c>
      <c r="Q275" s="146">
        <f t="shared" si="74"/>
        <v>10</v>
      </c>
      <c r="R275" s="145">
        <v>25</v>
      </c>
      <c r="S275" s="203">
        <f t="shared" si="75"/>
        <v>15</v>
      </c>
      <c r="T275" s="203">
        <f t="shared" si="76"/>
        <v>15</v>
      </c>
      <c r="U275" s="146">
        <f t="shared" si="77"/>
        <v>15.2</v>
      </c>
      <c r="V275" s="145">
        <v>38</v>
      </c>
      <c r="W275" s="252">
        <v>40</v>
      </c>
      <c r="X275" s="179">
        <v>10</v>
      </c>
      <c r="Y275" s="179">
        <v>15</v>
      </c>
      <c r="Z275" s="145">
        <v>45</v>
      </c>
      <c r="AA275" s="145">
        <v>15</v>
      </c>
      <c r="AB275" s="145">
        <f t="shared" ref="AB275:AB279" si="80">AA275*100/Z275</f>
        <v>33.333333333333336</v>
      </c>
      <c r="AC275" s="430"/>
      <c r="AD275" s="154">
        <v>6</v>
      </c>
    </row>
    <row r="276" spans="1:30" ht="31.5" x14ac:dyDescent="0.25">
      <c r="A276" s="135">
        <v>268</v>
      </c>
      <c r="B276" s="161" t="s">
        <v>668</v>
      </c>
      <c r="C276" s="161" t="s">
        <v>738</v>
      </c>
      <c r="D276" s="140"/>
      <c r="E276" s="141"/>
      <c r="F276" s="141">
        <v>74.8</v>
      </c>
      <c r="G276" s="257">
        <v>538</v>
      </c>
      <c r="H276" s="257">
        <v>484</v>
      </c>
      <c r="I276" s="257">
        <v>493</v>
      </c>
      <c r="J276" s="255">
        <v>7.19</v>
      </c>
      <c r="K276" s="255">
        <v>6.47</v>
      </c>
      <c r="L276" s="255">
        <f>I276/F276</f>
        <v>6.5909090909090908</v>
      </c>
      <c r="M276" s="200">
        <v>5.2</v>
      </c>
      <c r="N276" s="219">
        <f t="shared" si="71"/>
        <v>25</v>
      </c>
      <c r="O276" s="146">
        <f t="shared" si="72"/>
        <v>25.635999999999999</v>
      </c>
      <c r="P276" s="203">
        <f t="shared" si="73"/>
        <v>3</v>
      </c>
      <c r="Q276" s="146">
        <f t="shared" si="74"/>
        <v>3</v>
      </c>
      <c r="R276" s="145">
        <v>12</v>
      </c>
      <c r="S276" s="203">
        <f t="shared" si="75"/>
        <v>12</v>
      </c>
      <c r="T276" s="203">
        <f t="shared" si="76"/>
        <v>10</v>
      </c>
      <c r="U276" s="146">
        <f t="shared" si="77"/>
        <v>10</v>
      </c>
      <c r="V276" s="145">
        <v>40</v>
      </c>
      <c r="W276" s="252">
        <v>25</v>
      </c>
      <c r="X276" s="179">
        <v>3</v>
      </c>
      <c r="Y276" s="179">
        <v>10</v>
      </c>
      <c r="Z276" s="145">
        <v>23</v>
      </c>
      <c r="AA276" s="145">
        <v>23</v>
      </c>
      <c r="AB276" s="145">
        <f t="shared" si="80"/>
        <v>100</v>
      </c>
      <c r="AC276" s="430"/>
      <c r="AD276" s="154">
        <v>6</v>
      </c>
    </row>
    <row r="277" spans="1:30" x14ac:dyDescent="0.25">
      <c r="A277" s="135">
        <v>269</v>
      </c>
      <c r="B277" s="161" t="s">
        <v>2</v>
      </c>
      <c r="C277" s="161" t="s">
        <v>738</v>
      </c>
      <c r="D277" s="140"/>
      <c r="E277" s="141"/>
      <c r="F277" s="141">
        <v>407.67</v>
      </c>
      <c r="G277" s="257">
        <v>34</v>
      </c>
      <c r="H277" s="257">
        <v>105</v>
      </c>
      <c r="I277" s="257">
        <v>152</v>
      </c>
      <c r="J277" s="255">
        <v>0.08</v>
      </c>
      <c r="K277" s="255">
        <v>0.26</v>
      </c>
      <c r="L277" s="255">
        <f>I277/F277</f>
        <v>0.37285058993794001</v>
      </c>
      <c r="M277" s="200">
        <f>IF(I277&lt;VLOOKUP(L277,$M$331:$Q$339,2),0,VLOOKUP(L277,$M$331:$Q$339,3))</f>
        <v>3</v>
      </c>
      <c r="N277" s="219">
        <f t="shared" si="71"/>
        <v>4</v>
      </c>
      <c r="O277" s="146">
        <f t="shared" si="72"/>
        <v>4.5599999999999996</v>
      </c>
      <c r="P277" s="203">
        <v>0</v>
      </c>
      <c r="Q277" s="146">
        <f t="shared" si="74"/>
        <v>1</v>
      </c>
      <c r="R277" s="145">
        <v>25</v>
      </c>
      <c r="S277" s="203">
        <f t="shared" si="75"/>
        <v>2</v>
      </c>
      <c r="T277" s="203">
        <f t="shared" si="76"/>
        <v>2</v>
      </c>
      <c r="U277" s="146">
        <f t="shared" si="77"/>
        <v>2</v>
      </c>
      <c r="V277" s="145">
        <v>50</v>
      </c>
      <c r="W277" s="252" t="s">
        <v>916</v>
      </c>
      <c r="X277" s="179"/>
      <c r="Y277" s="179"/>
      <c r="Z277" s="145">
        <v>3</v>
      </c>
      <c r="AA277" s="145">
        <v>2</v>
      </c>
      <c r="AB277" s="145">
        <f t="shared" si="80"/>
        <v>66.666666666666671</v>
      </c>
      <c r="AC277" s="430"/>
      <c r="AD277" s="154">
        <v>6</v>
      </c>
    </row>
    <row r="278" spans="1:30" ht="31.5" x14ac:dyDescent="0.25">
      <c r="A278" s="135">
        <v>270</v>
      </c>
      <c r="B278" s="263" t="s">
        <v>123</v>
      </c>
      <c r="C278" s="161" t="s">
        <v>738</v>
      </c>
      <c r="D278" s="140"/>
      <c r="E278" s="141"/>
      <c r="F278" s="141">
        <v>15.12</v>
      </c>
      <c r="G278" s="257">
        <v>96</v>
      </c>
      <c r="H278" s="257">
        <v>171</v>
      </c>
      <c r="I278" s="257">
        <v>229</v>
      </c>
      <c r="J278" s="255">
        <v>6.35</v>
      </c>
      <c r="K278" s="255">
        <v>11.31</v>
      </c>
      <c r="L278" s="255">
        <f>I278/F278</f>
        <v>15.145502645502646</v>
      </c>
      <c r="M278" s="200">
        <v>8.5</v>
      </c>
      <c r="N278" s="219">
        <f t="shared" si="71"/>
        <v>19</v>
      </c>
      <c r="O278" s="146">
        <f t="shared" si="72"/>
        <v>19.465</v>
      </c>
      <c r="P278" s="203">
        <f t="shared" si="73"/>
        <v>2</v>
      </c>
      <c r="Q278" s="146">
        <f t="shared" si="74"/>
        <v>2.2799999999999998</v>
      </c>
      <c r="R278" s="145">
        <v>12</v>
      </c>
      <c r="S278" s="203">
        <f t="shared" si="75"/>
        <v>13</v>
      </c>
      <c r="T278" s="203">
        <f t="shared" si="76"/>
        <v>4</v>
      </c>
      <c r="U278" s="146">
        <f t="shared" si="77"/>
        <v>4.37</v>
      </c>
      <c r="V278" s="145">
        <v>23</v>
      </c>
      <c r="W278" s="252">
        <v>19</v>
      </c>
      <c r="X278" s="179">
        <v>2</v>
      </c>
      <c r="Y278" s="179">
        <v>4</v>
      </c>
      <c r="Z278" s="145">
        <v>7</v>
      </c>
      <c r="AA278" s="145"/>
      <c r="AB278" s="145">
        <f t="shared" si="80"/>
        <v>0</v>
      </c>
      <c r="AC278" s="430"/>
      <c r="AD278" s="154">
        <v>6</v>
      </c>
    </row>
    <row r="279" spans="1:30" ht="31.5" x14ac:dyDescent="0.25">
      <c r="A279" s="135">
        <v>271</v>
      </c>
      <c r="B279" s="161" t="s">
        <v>739</v>
      </c>
      <c r="C279" s="161" t="s">
        <v>738</v>
      </c>
      <c r="D279" s="140"/>
      <c r="E279" s="141"/>
      <c r="F279" s="141">
        <v>108.07</v>
      </c>
      <c r="G279" s="257">
        <v>1856</v>
      </c>
      <c r="H279" s="257">
        <v>1109</v>
      </c>
      <c r="I279" s="257">
        <v>828</v>
      </c>
      <c r="J279" s="255">
        <v>17.170000000000002</v>
      </c>
      <c r="K279" s="255">
        <v>10.26</v>
      </c>
      <c r="L279" s="255">
        <f>I279/F279</f>
        <v>7.6617007495142042</v>
      </c>
      <c r="M279" s="200">
        <v>5.6</v>
      </c>
      <c r="N279" s="219">
        <f t="shared" si="71"/>
        <v>46</v>
      </c>
      <c r="O279" s="146">
        <f t="shared" si="72"/>
        <v>46.367999999999995</v>
      </c>
      <c r="P279" s="203">
        <f t="shared" si="73"/>
        <v>6</v>
      </c>
      <c r="Q279" s="146">
        <f t="shared" si="74"/>
        <v>6.9</v>
      </c>
      <c r="R279" s="145">
        <v>15</v>
      </c>
      <c r="S279" s="203">
        <f t="shared" si="75"/>
        <v>20</v>
      </c>
      <c r="T279" s="203">
        <f t="shared" si="76"/>
        <v>20</v>
      </c>
      <c r="U279" s="146">
        <f t="shared" si="77"/>
        <v>20.7</v>
      </c>
      <c r="V279" s="145">
        <v>45</v>
      </c>
      <c r="W279" s="252">
        <v>46</v>
      </c>
      <c r="X279" s="179">
        <v>6</v>
      </c>
      <c r="Y279" s="179">
        <v>20</v>
      </c>
      <c r="Z279" s="145">
        <v>40</v>
      </c>
      <c r="AA279" s="145">
        <v>33</v>
      </c>
      <c r="AB279" s="145">
        <f t="shared" si="80"/>
        <v>82.5</v>
      </c>
      <c r="AC279" s="430"/>
      <c r="AD279" s="154">
        <v>6</v>
      </c>
    </row>
    <row r="280" spans="1:30" ht="15.75" hidden="1" customHeight="1" x14ac:dyDescent="0.25">
      <c r="A280" s="135">
        <v>272</v>
      </c>
      <c r="B280" s="161" t="s">
        <v>444</v>
      </c>
      <c r="C280" s="161" t="s">
        <v>738</v>
      </c>
      <c r="D280" s="140"/>
      <c r="E280" s="141"/>
      <c r="F280" s="141"/>
      <c r="G280" s="139"/>
      <c r="H280" s="139"/>
      <c r="I280" s="139"/>
      <c r="J280" s="142"/>
      <c r="K280" s="142"/>
      <c r="L280" s="142"/>
      <c r="M280" s="144">
        <f t="shared" ref="M280:M292" si="81">IF(I280&lt;VLOOKUP(L280,$M$331:$Q$339,2),0,VLOOKUP(L280,$M$331:$Q$339,3))</f>
        <v>0</v>
      </c>
      <c r="N280" s="145">
        <f t="shared" si="71"/>
        <v>0</v>
      </c>
      <c r="O280" s="146">
        <f t="shared" si="72"/>
        <v>0</v>
      </c>
      <c r="P280" s="145">
        <f t="shared" si="73"/>
        <v>0</v>
      </c>
      <c r="Q280" s="146">
        <f t="shared" si="74"/>
        <v>0</v>
      </c>
      <c r="R280" s="145">
        <f t="shared" ref="R280:R291" si="82">IF(I280&lt;VLOOKUP(L280,$M$331:$Q$339,2),0,VLOOKUP(L280,$M$331:$Q$339,4))</f>
        <v>0</v>
      </c>
      <c r="S280" s="145">
        <f t="shared" si="75"/>
        <v>0</v>
      </c>
      <c r="T280" s="145">
        <f t="shared" si="76"/>
        <v>0</v>
      </c>
      <c r="U280" s="146">
        <f t="shared" si="77"/>
        <v>0</v>
      </c>
      <c r="V280" s="145">
        <f t="shared" ref="V280:V291" si="83">IF(I280&lt;VLOOKUP(L280,$M$331:$Q$339,2),0,VLOOKUP(L280,$M$331:$Q$339,5))</f>
        <v>0</v>
      </c>
      <c r="W280" s="151"/>
      <c r="X280" s="151"/>
      <c r="Y280" s="151"/>
      <c r="AC280" s="154"/>
    </row>
    <row r="281" spans="1:30" ht="31.5" hidden="1" customHeight="1" x14ac:dyDescent="0.25">
      <c r="A281" s="135">
        <v>273</v>
      </c>
      <c r="B281" s="161" t="s">
        <v>825</v>
      </c>
      <c r="C281" s="161" t="s">
        <v>65</v>
      </c>
      <c r="D281" s="140"/>
      <c r="E281" s="141"/>
      <c r="F281" s="141">
        <v>0</v>
      </c>
      <c r="G281" s="139"/>
      <c r="H281" s="139"/>
      <c r="I281" s="139">
        <v>0</v>
      </c>
      <c r="J281" s="142"/>
      <c r="K281" s="142"/>
      <c r="L281" s="142"/>
      <c r="M281" s="144">
        <f t="shared" si="81"/>
        <v>0</v>
      </c>
      <c r="N281" s="145">
        <f t="shared" si="71"/>
        <v>0</v>
      </c>
      <c r="O281" s="146">
        <f t="shared" si="72"/>
        <v>0</v>
      </c>
      <c r="P281" s="145">
        <f t="shared" si="73"/>
        <v>0</v>
      </c>
      <c r="Q281" s="146">
        <f t="shared" si="74"/>
        <v>0</v>
      </c>
      <c r="R281" s="145">
        <f t="shared" si="82"/>
        <v>0</v>
      </c>
      <c r="S281" s="145">
        <f t="shared" si="75"/>
        <v>0</v>
      </c>
      <c r="T281" s="145">
        <f t="shared" si="76"/>
        <v>0</v>
      </c>
      <c r="U281" s="146">
        <f t="shared" si="77"/>
        <v>0</v>
      </c>
      <c r="V281" s="145">
        <f t="shared" si="83"/>
        <v>0</v>
      </c>
      <c r="W281" s="151"/>
      <c r="X281" s="151"/>
      <c r="Y281" s="151"/>
      <c r="AC281" s="154"/>
    </row>
    <row r="282" spans="1:30" ht="31.5" hidden="1" customHeight="1" x14ac:dyDescent="0.25">
      <c r="A282" s="135">
        <v>274</v>
      </c>
      <c r="B282" s="161" t="s">
        <v>740</v>
      </c>
      <c r="C282" s="161" t="s">
        <v>65</v>
      </c>
      <c r="D282" s="140"/>
      <c r="E282" s="141"/>
      <c r="F282" s="141">
        <v>0</v>
      </c>
      <c r="G282" s="139"/>
      <c r="H282" s="139"/>
      <c r="I282" s="139">
        <v>0</v>
      </c>
      <c r="J282" s="142"/>
      <c r="K282" s="142"/>
      <c r="L282" s="142"/>
      <c r="M282" s="144">
        <f t="shared" si="81"/>
        <v>0</v>
      </c>
      <c r="N282" s="145">
        <f t="shared" si="71"/>
        <v>0</v>
      </c>
      <c r="O282" s="146">
        <f t="shared" si="72"/>
        <v>0</v>
      </c>
      <c r="P282" s="145">
        <f t="shared" si="73"/>
        <v>0</v>
      </c>
      <c r="Q282" s="146">
        <f t="shared" si="74"/>
        <v>0</v>
      </c>
      <c r="R282" s="145">
        <f t="shared" si="82"/>
        <v>0</v>
      </c>
      <c r="S282" s="145">
        <f t="shared" si="75"/>
        <v>0</v>
      </c>
      <c r="T282" s="145">
        <f t="shared" si="76"/>
        <v>0</v>
      </c>
      <c r="U282" s="146">
        <f t="shared" si="77"/>
        <v>0</v>
      </c>
      <c r="V282" s="145">
        <f t="shared" si="83"/>
        <v>0</v>
      </c>
      <c r="W282" s="151"/>
      <c r="X282" s="151"/>
      <c r="Y282" s="151"/>
      <c r="AC282" s="154"/>
    </row>
    <row r="283" spans="1:30" ht="31.5" hidden="1" customHeight="1" x14ac:dyDescent="0.25">
      <c r="A283" s="135">
        <v>275</v>
      </c>
      <c r="B283" s="161" t="s">
        <v>741</v>
      </c>
      <c r="C283" s="161" t="s">
        <v>65</v>
      </c>
      <c r="D283" s="140"/>
      <c r="E283" s="141"/>
      <c r="F283" s="141">
        <v>0</v>
      </c>
      <c r="G283" s="139"/>
      <c r="H283" s="139"/>
      <c r="I283" s="139">
        <v>0</v>
      </c>
      <c r="J283" s="142"/>
      <c r="K283" s="142"/>
      <c r="L283" s="142"/>
      <c r="M283" s="144">
        <f t="shared" si="81"/>
        <v>0</v>
      </c>
      <c r="N283" s="145">
        <f t="shared" si="71"/>
        <v>0</v>
      </c>
      <c r="O283" s="146">
        <f t="shared" si="72"/>
        <v>0</v>
      </c>
      <c r="P283" s="145">
        <f t="shared" si="73"/>
        <v>0</v>
      </c>
      <c r="Q283" s="146">
        <f t="shared" si="74"/>
        <v>0</v>
      </c>
      <c r="R283" s="145">
        <f t="shared" si="82"/>
        <v>0</v>
      </c>
      <c r="S283" s="145">
        <f t="shared" si="75"/>
        <v>0</v>
      </c>
      <c r="T283" s="145">
        <f t="shared" si="76"/>
        <v>0</v>
      </c>
      <c r="U283" s="146">
        <f t="shared" si="77"/>
        <v>0</v>
      </c>
      <c r="V283" s="145">
        <f t="shared" si="83"/>
        <v>0</v>
      </c>
      <c r="W283" s="151"/>
      <c r="X283" s="151"/>
      <c r="Y283" s="151"/>
      <c r="AC283" s="154"/>
    </row>
    <row r="284" spans="1:30" ht="31.5" hidden="1" customHeight="1" x14ac:dyDescent="0.25">
      <c r="A284" s="135">
        <v>276</v>
      </c>
      <c r="B284" s="161" t="s">
        <v>742</v>
      </c>
      <c r="C284" s="161" t="s">
        <v>65</v>
      </c>
      <c r="D284" s="140"/>
      <c r="E284" s="141"/>
      <c r="F284" s="141">
        <v>0</v>
      </c>
      <c r="G284" s="139"/>
      <c r="H284" s="139"/>
      <c r="I284" s="139">
        <v>0</v>
      </c>
      <c r="J284" s="142"/>
      <c r="K284" s="142"/>
      <c r="L284" s="142"/>
      <c r="M284" s="144">
        <f t="shared" si="81"/>
        <v>0</v>
      </c>
      <c r="N284" s="145">
        <f t="shared" si="71"/>
        <v>0</v>
      </c>
      <c r="O284" s="146">
        <f t="shared" si="72"/>
        <v>0</v>
      </c>
      <c r="P284" s="145">
        <f t="shared" si="73"/>
        <v>0</v>
      </c>
      <c r="Q284" s="146">
        <f t="shared" si="74"/>
        <v>0</v>
      </c>
      <c r="R284" s="145">
        <f t="shared" si="82"/>
        <v>0</v>
      </c>
      <c r="S284" s="145">
        <f t="shared" si="75"/>
        <v>0</v>
      </c>
      <c r="T284" s="145">
        <f t="shared" si="76"/>
        <v>0</v>
      </c>
      <c r="U284" s="146">
        <f t="shared" si="77"/>
        <v>0</v>
      </c>
      <c r="V284" s="145">
        <f t="shared" si="83"/>
        <v>0</v>
      </c>
      <c r="W284" s="151"/>
      <c r="X284" s="151"/>
      <c r="Y284" s="151"/>
      <c r="AC284" s="154"/>
    </row>
    <row r="285" spans="1:30" ht="15.75" hidden="1" customHeight="1" x14ac:dyDescent="0.25">
      <c r="A285" s="135">
        <v>277</v>
      </c>
      <c r="B285" s="161" t="s">
        <v>2</v>
      </c>
      <c r="C285" s="161" t="s">
        <v>65</v>
      </c>
      <c r="D285" s="140"/>
      <c r="E285" s="141"/>
      <c r="F285" s="141">
        <v>0</v>
      </c>
      <c r="G285" s="139"/>
      <c r="H285" s="139"/>
      <c r="I285" s="139">
        <v>0</v>
      </c>
      <c r="J285" s="142"/>
      <c r="K285" s="142"/>
      <c r="L285" s="142"/>
      <c r="M285" s="144">
        <f t="shared" si="81"/>
        <v>0</v>
      </c>
      <c r="N285" s="145">
        <f t="shared" si="71"/>
        <v>0</v>
      </c>
      <c r="O285" s="146">
        <f t="shared" si="72"/>
        <v>0</v>
      </c>
      <c r="P285" s="145">
        <f t="shared" si="73"/>
        <v>0</v>
      </c>
      <c r="Q285" s="146">
        <f t="shared" si="74"/>
        <v>0</v>
      </c>
      <c r="R285" s="145">
        <f t="shared" si="82"/>
        <v>0</v>
      </c>
      <c r="S285" s="145">
        <f t="shared" si="75"/>
        <v>0</v>
      </c>
      <c r="T285" s="145">
        <f t="shared" si="76"/>
        <v>0</v>
      </c>
      <c r="U285" s="146">
        <f t="shared" si="77"/>
        <v>0</v>
      </c>
      <c r="V285" s="145">
        <f t="shared" si="83"/>
        <v>0</v>
      </c>
      <c r="W285" s="151"/>
      <c r="X285" s="151"/>
      <c r="Y285" s="151"/>
      <c r="AC285" s="154"/>
    </row>
    <row r="286" spans="1:30" ht="47.25" hidden="1" customHeight="1" x14ac:dyDescent="0.25">
      <c r="A286" s="135">
        <v>278</v>
      </c>
      <c r="B286" s="161" t="s">
        <v>884</v>
      </c>
      <c r="C286" s="161" t="s">
        <v>65</v>
      </c>
      <c r="D286" s="140"/>
      <c r="E286" s="141"/>
      <c r="F286" s="141">
        <v>0</v>
      </c>
      <c r="G286" s="139"/>
      <c r="H286" s="139"/>
      <c r="I286" s="139">
        <v>0</v>
      </c>
      <c r="J286" s="142"/>
      <c r="K286" s="142"/>
      <c r="L286" s="142"/>
      <c r="M286" s="144">
        <f t="shared" si="81"/>
        <v>0</v>
      </c>
      <c r="N286" s="145">
        <f t="shared" si="71"/>
        <v>0</v>
      </c>
      <c r="O286" s="146">
        <f t="shared" si="72"/>
        <v>0</v>
      </c>
      <c r="P286" s="145">
        <f t="shared" si="73"/>
        <v>0</v>
      </c>
      <c r="Q286" s="146">
        <f t="shared" si="74"/>
        <v>0</v>
      </c>
      <c r="R286" s="145">
        <f t="shared" si="82"/>
        <v>0</v>
      </c>
      <c r="S286" s="145">
        <f t="shared" si="75"/>
        <v>0</v>
      </c>
      <c r="T286" s="145">
        <f t="shared" si="76"/>
        <v>0</v>
      </c>
      <c r="U286" s="146">
        <f t="shared" si="77"/>
        <v>0</v>
      </c>
      <c r="V286" s="145">
        <f t="shared" si="83"/>
        <v>0</v>
      </c>
      <c r="W286" s="151"/>
      <c r="X286" s="151"/>
      <c r="Y286" s="151"/>
      <c r="AC286" s="154"/>
    </row>
    <row r="287" spans="1:30" ht="31.5" hidden="1" customHeight="1" x14ac:dyDescent="0.25">
      <c r="A287" s="135">
        <v>279</v>
      </c>
      <c r="B287" s="161" t="s">
        <v>744</v>
      </c>
      <c r="C287" s="161" t="s">
        <v>65</v>
      </c>
      <c r="D287" s="140"/>
      <c r="E287" s="141"/>
      <c r="F287" s="141">
        <v>0</v>
      </c>
      <c r="G287" s="139"/>
      <c r="H287" s="139"/>
      <c r="I287" s="139">
        <v>0</v>
      </c>
      <c r="J287" s="142"/>
      <c r="K287" s="142"/>
      <c r="L287" s="142"/>
      <c r="M287" s="144">
        <f t="shared" si="81"/>
        <v>0</v>
      </c>
      <c r="N287" s="145">
        <f t="shared" si="71"/>
        <v>0</v>
      </c>
      <c r="O287" s="146">
        <f t="shared" si="72"/>
        <v>0</v>
      </c>
      <c r="P287" s="145">
        <f t="shared" si="73"/>
        <v>0</v>
      </c>
      <c r="Q287" s="146">
        <f t="shared" si="74"/>
        <v>0</v>
      </c>
      <c r="R287" s="145">
        <f t="shared" si="82"/>
        <v>0</v>
      </c>
      <c r="S287" s="145">
        <f t="shared" si="75"/>
        <v>0</v>
      </c>
      <c r="T287" s="145">
        <f t="shared" si="76"/>
        <v>0</v>
      </c>
      <c r="U287" s="146">
        <f t="shared" si="77"/>
        <v>0</v>
      </c>
      <c r="V287" s="145">
        <f t="shared" si="83"/>
        <v>0</v>
      </c>
      <c r="W287" s="151"/>
      <c r="X287" s="151"/>
      <c r="Y287" s="151"/>
      <c r="AC287" s="154"/>
    </row>
    <row r="288" spans="1:30" ht="15.75" hidden="1" customHeight="1" x14ac:dyDescent="0.25">
      <c r="A288" s="135">
        <v>280</v>
      </c>
      <c r="B288" s="161" t="s">
        <v>444</v>
      </c>
      <c r="C288" s="161" t="s">
        <v>65</v>
      </c>
      <c r="D288" s="140"/>
      <c r="E288" s="141"/>
      <c r="F288" s="141"/>
      <c r="G288" s="139"/>
      <c r="H288" s="139"/>
      <c r="I288" s="139"/>
      <c r="J288" s="142"/>
      <c r="K288" s="142"/>
      <c r="L288" s="142"/>
      <c r="M288" s="144">
        <f t="shared" si="81"/>
        <v>0</v>
      </c>
      <c r="N288" s="145">
        <f t="shared" si="71"/>
        <v>0</v>
      </c>
      <c r="O288" s="146">
        <f t="shared" si="72"/>
        <v>0</v>
      </c>
      <c r="P288" s="145">
        <f t="shared" si="73"/>
        <v>0</v>
      </c>
      <c r="Q288" s="146">
        <f t="shared" si="74"/>
        <v>0</v>
      </c>
      <c r="R288" s="145">
        <f t="shared" si="82"/>
        <v>0</v>
      </c>
      <c r="S288" s="145">
        <f t="shared" si="75"/>
        <v>0</v>
      </c>
      <c r="T288" s="145">
        <f t="shared" si="76"/>
        <v>0</v>
      </c>
      <c r="U288" s="146">
        <f t="shared" si="77"/>
        <v>0</v>
      </c>
      <c r="V288" s="145">
        <f t="shared" si="83"/>
        <v>0</v>
      </c>
      <c r="W288" s="151"/>
      <c r="X288" s="151"/>
      <c r="Y288" s="151"/>
      <c r="AC288" s="154"/>
    </row>
    <row r="289" spans="1:30" ht="15.75" hidden="1" customHeight="1" x14ac:dyDescent="0.25">
      <c r="A289" s="135">
        <v>281</v>
      </c>
      <c r="B289" s="161" t="s">
        <v>850</v>
      </c>
      <c r="C289" s="161" t="s">
        <v>552</v>
      </c>
      <c r="D289" s="140"/>
      <c r="E289" s="141"/>
      <c r="F289" s="141"/>
      <c r="G289" s="139"/>
      <c r="H289" s="139"/>
      <c r="I289" s="139"/>
      <c r="J289" s="142"/>
      <c r="K289" s="142"/>
      <c r="L289" s="142"/>
      <c r="M289" s="144">
        <f t="shared" si="81"/>
        <v>0</v>
      </c>
      <c r="N289" s="145">
        <f t="shared" si="71"/>
        <v>0</v>
      </c>
      <c r="O289" s="146">
        <f t="shared" si="72"/>
        <v>0</v>
      </c>
      <c r="P289" s="145">
        <f t="shared" si="73"/>
        <v>0</v>
      </c>
      <c r="Q289" s="146">
        <f t="shared" si="74"/>
        <v>0</v>
      </c>
      <c r="R289" s="145">
        <f t="shared" si="82"/>
        <v>0</v>
      </c>
      <c r="S289" s="145">
        <f t="shared" si="75"/>
        <v>0</v>
      </c>
      <c r="T289" s="145">
        <f t="shared" si="76"/>
        <v>0</v>
      </c>
      <c r="U289" s="146">
        <f t="shared" si="77"/>
        <v>0</v>
      </c>
      <c r="V289" s="145">
        <f t="shared" si="83"/>
        <v>0</v>
      </c>
      <c r="W289" s="151"/>
      <c r="X289" s="151"/>
      <c r="Y289" s="151"/>
      <c r="AC289" s="154"/>
    </row>
    <row r="290" spans="1:30" ht="15.75" hidden="1" customHeight="1" x14ac:dyDescent="0.25">
      <c r="A290" s="135">
        <v>282</v>
      </c>
      <c r="B290" s="161" t="s">
        <v>885</v>
      </c>
      <c r="C290" s="161" t="s">
        <v>552</v>
      </c>
      <c r="D290" s="140"/>
      <c r="E290" s="141"/>
      <c r="F290" s="141">
        <v>6.74</v>
      </c>
      <c r="G290" s="139"/>
      <c r="H290" s="139"/>
      <c r="I290" s="139"/>
      <c r="J290" s="142"/>
      <c r="K290" s="142"/>
      <c r="L290" s="142"/>
      <c r="M290" s="144">
        <f t="shared" si="81"/>
        <v>0</v>
      </c>
      <c r="N290" s="145">
        <f t="shared" si="71"/>
        <v>0</v>
      </c>
      <c r="O290" s="146">
        <f t="shared" si="72"/>
        <v>0</v>
      </c>
      <c r="P290" s="145">
        <f t="shared" si="73"/>
        <v>0</v>
      </c>
      <c r="Q290" s="146">
        <f t="shared" si="74"/>
        <v>0</v>
      </c>
      <c r="R290" s="145">
        <f t="shared" si="82"/>
        <v>0</v>
      </c>
      <c r="S290" s="145">
        <f t="shared" si="75"/>
        <v>0</v>
      </c>
      <c r="T290" s="145">
        <f t="shared" si="76"/>
        <v>0</v>
      </c>
      <c r="U290" s="146">
        <f t="shared" si="77"/>
        <v>0</v>
      </c>
      <c r="V290" s="145">
        <f t="shared" si="83"/>
        <v>0</v>
      </c>
      <c r="W290" s="151"/>
      <c r="X290" s="151"/>
      <c r="Y290" s="151"/>
      <c r="AC290" s="154"/>
    </row>
    <row r="291" spans="1:30" ht="15.75" hidden="1" customHeight="1" x14ac:dyDescent="0.25">
      <c r="A291" s="135">
        <v>283</v>
      </c>
      <c r="B291" s="161" t="s">
        <v>852</v>
      </c>
      <c r="C291" s="161" t="s">
        <v>552</v>
      </c>
      <c r="D291" s="140"/>
      <c r="E291" s="141"/>
      <c r="F291" s="141"/>
      <c r="G291" s="139"/>
      <c r="H291" s="139"/>
      <c r="I291" s="139"/>
      <c r="J291" s="142"/>
      <c r="K291" s="142"/>
      <c r="L291" s="142"/>
      <c r="M291" s="144">
        <f t="shared" si="81"/>
        <v>0</v>
      </c>
      <c r="N291" s="145">
        <f t="shared" si="71"/>
        <v>0</v>
      </c>
      <c r="O291" s="146">
        <f t="shared" si="72"/>
        <v>0</v>
      </c>
      <c r="P291" s="145">
        <f t="shared" si="73"/>
        <v>0</v>
      </c>
      <c r="Q291" s="146">
        <f t="shared" si="74"/>
        <v>0</v>
      </c>
      <c r="R291" s="145">
        <f t="shared" si="82"/>
        <v>0</v>
      </c>
      <c r="S291" s="145">
        <f t="shared" si="75"/>
        <v>0</v>
      </c>
      <c r="T291" s="145">
        <f t="shared" si="76"/>
        <v>0</v>
      </c>
      <c r="U291" s="146">
        <f t="shared" si="77"/>
        <v>0</v>
      </c>
      <c r="V291" s="145">
        <f t="shared" si="83"/>
        <v>0</v>
      </c>
      <c r="W291" s="151"/>
      <c r="X291" s="151"/>
      <c r="Y291" s="151"/>
      <c r="AC291" s="154"/>
    </row>
    <row r="292" spans="1:30" ht="47.25" hidden="1" customHeight="1" x14ac:dyDescent="0.25">
      <c r="A292" s="135">
        <v>284</v>
      </c>
      <c r="B292" s="294" t="s">
        <v>288</v>
      </c>
      <c r="C292" s="294" t="s">
        <v>552</v>
      </c>
      <c r="D292" s="293"/>
      <c r="E292" s="262"/>
      <c r="F292" s="262"/>
      <c r="G292" s="257"/>
      <c r="H292" s="257"/>
      <c r="I292" s="139"/>
      <c r="J292" s="142"/>
      <c r="K292" s="142"/>
      <c r="L292" s="142"/>
      <c r="M292" s="144">
        <f t="shared" si="81"/>
        <v>0</v>
      </c>
      <c r="N292" s="219">
        <f t="shared" si="71"/>
        <v>0</v>
      </c>
      <c r="O292" s="146">
        <f t="shared" si="72"/>
        <v>0</v>
      </c>
      <c r="P292" s="219">
        <f t="shared" si="73"/>
        <v>0</v>
      </c>
      <c r="Q292" s="146">
        <f t="shared" si="74"/>
        <v>0</v>
      </c>
      <c r="R292" s="145">
        <v>25</v>
      </c>
      <c r="S292" s="145">
        <f t="shared" si="75"/>
        <v>0</v>
      </c>
      <c r="T292" s="219">
        <f t="shared" si="76"/>
        <v>0</v>
      </c>
      <c r="U292" s="146">
        <f t="shared" si="77"/>
        <v>0</v>
      </c>
      <c r="V292" s="145">
        <v>50</v>
      </c>
      <c r="W292" s="252"/>
      <c r="X292" s="179"/>
      <c r="Y292" s="179"/>
      <c r="Z292" s="145">
        <v>0</v>
      </c>
      <c r="AA292" s="145"/>
      <c r="AB292" s="214"/>
      <c r="AC292" s="154"/>
    </row>
    <row r="293" spans="1:30" ht="15.75" hidden="1" customHeight="1" x14ac:dyDescent="0.25">
      <c r="A293" s="135">
        <v>285</v>
      </c>
      <c r="B293" s="294" t="s">
        <v>2</v>
      </c>
      <c r="C293" s="294" t="s">
        <v>552</v>
      </c>
      <c r="D293" s="140"/>
      <c r="E293" s="141"/>
      <c r="F293" s="141">
        <v>79.39</v>
      </c>
      <c r="G293" s="139"/>
      <c r="H293" s="139">
        <v>384</v>
      </c>
      <c r="I293" s="139">
        <v>430</v>
      </c>
      <c r="J293" s="142"/>
      <c r="K293" s="142">
        <v>4.76</v>
      </c>
      <c r="L293" s="142">
        <f>I293/F293</f>
        <v>5.4162992820254443</v>
      </c>
      <c r="M293" s="144">
        <v>0</v>
      </c>
      <c r="N293" s="219">
        <f t="shared" si="71"/>
        <v>0</v>
      </c>
      <c r="O293" s="146">
        <f t="shared" si="72"/>
        <v>0</v>
      </c>
      <c r="P293" s="219">
        <f t="shared" si="73"/>
        <v>0</v>
      </c>
      <c r="Q293" s="146">
        <f t="shared" si="74"/>
        <v>0</v>
      </c>
      <c r="R293" s="145">
        <v>25</v>
      </c>
      <c r="S293" s="145">
        <f t="shared" si="75"/>
        <v>0</v>
      </c>
      <c r="T293" s="219">
        <f t="shared" si="76"/>
        <v>0</v>
      </c>
      <c r="U293" s="146">
        <f t="shared" si="77"/>
        <v>0</v>
      </c>
      <c r="V293" s="145">
        <v>50</v>
      </c>
      <c r="W293" s="252"/>
      <c r="X293" s="179"/>
      <c r="Y293" s="179"/>
      <c r="Z293" s="145">
        <v>0</v>
      </c>
      <c r="AA293" s="145"/>
      <c r="AB293" s="214"/>
      <c r="AC293" s="154"/>
    </row>
    <row r="294" spans="1:30" ht="47.25" hidden="1" customHeight="1" x14ac:dyDescent="0.25">
      <c r="A294" s="135">
        <v>286</v>
      </c>
      <c r="B294" s="294" t="s">
        <v>86</v>
      </c>
      <c r="C294" s="294" t="s">
        <v>552</v>
      </c>
      <c r="D294" s="140"/>
      <c r="E294" s="141"/>
      <c r="F294" s="141">
        <v>224.37</v>
      </c>
      <c r="G294" s="139"/>
      <c r="H294" s="139">
        <v>341</v>
      </c>
      <c r="I294" s="139">
        <v>541</v>
      </c>
      <c r="J294" s="142"/>
      <c r="K294" s="142">
        <v>1.51</v>
      </c>
      <c r="L294" s="142">
        <f>I294/F294</f>
        <v>2.4111957926639032</v>
      </c>
      <c r="M294" s="144">
        <v>0</v>
      </c>
      <c r="N294" s="219">
        <f t="shared" si="71"/>
        <v>0</v>
      </c>
      <c r="O294" s="146">
        <f t="shared" si="72"/>
        <v>0</v>
      </c>
      <c r="P294" s="219">
        <f t="shared" si="73"/>
        <v>0</v>
      </c>
      <c r="Q294" s="146">
        <f t="shared" si="74"/>
        <v>0</v>
      </c>
      <c r="R294" s="145">
        <v>25</v>
      </c>
      <c r="S294" s="145">
        <f t="shared" si="75"/>
        <v>0</v>
      </c>
      <c r="T294" s="219">
        <f t="shared" si="76"/>
        <v>0</v>
      </c>
      <c r="U294" s="146">
        <f t="shared" si="77"/>
        <v>0</v>
      </c>
      <c r="V294" s="145">
        <v>50</v>
      </c>
      <c r="W294" s="252">
        <v>0</v>
      </c>
      <c r="X294" s="179"/>
      <c r="Y294" s="179"/>
      <c r="Z294" s="145">
        <v>0</v>
      </c>
      <c r="AA294" s="145"/>
      <c r="AB294" s="214"/>
      <c r="AC294" s="154"/>
    </row>
    <row r="295" spans="1:30" ht="15.75" hidden="1" customHeight="1" x14ac:dyDescent="0.25">
      <c r="A295" s="135">
        <v>287</v>
      </c>
      <c r="B295" s="161" t="s">
        <v>444</v>
      </c>
      <c r="C295" s="161" t="s">
        <v>552</v>
      </c>
      <c r="D295" s="140"/>
      <c r="E295" s="141"/>
      <c r="F295" s="141"/>
      <c r="G295" s="139"/>
      <c r="H295" s="139"/>
      <c r="I295" s="139"/>
      <c r="J295" s="142"/>
      <c r="K295" s="142"/>
      <c r="L295" s="142"/>
      <c r="M295" s="144">
        <f>IF(I295&lt;VLOOKUP(L295,$M$331:$Q$339,2),0,VLOOKUP(L295,$M$331:$Q$339,3))</f>
        <v>0</v>
      </c>
      <c r="N295" s="145">
        <f t="shared" si="71"/>
        <v>0</v>
      </c>
      <c r="O295" s="146">
        <f t="shared" si="72"/>
        <v>0</v>
      </c>
      <c r="P295" s="145">
        <f t="shared" si="73"/>
        <v>0</v>
      </c>
      <c r="Q295" s="146">
        <f t="shared" si="74"/>
        <v>0</v>
      </c>
      <c r="R295" s="145">
        <f>IF(I295&lt;VLOOKUP(L295,$M$331:$Q$339,2),0,VLOOKUP(L295,$M$331:$Q$339,4))</f>
        <v>0</v>
      </c>
      <c r="S295" s="145">
        <f t="shared" si="75"/>
        <v>0</v>
      </c>
      <c r="T295" s="145">
        <f t="shared" si="76"/>
        <v>0</v>
      </c>
      <c r="U295" s="146">
        <f t="shared" si="77"/>
        <v>0</v>
      </c>
      <c r="V295" s="145">
        <f>IF(I295&lt;VLOOKUP(L295,$M$331:$Q$339,2),0,VLOOKUP(L295,$M$331:$Q$339,5))</f>
        <v>0</v>
      </c>
      <c r="W295" s="151"/>
      <c r="X295" s="151"/>
      <c r="Y295" s="151"/>
      <c r="AC295" s="154"/>
    </row>
    <row r="296" spans="1:30" ht="15.75" hidden="1" customHeight="1" x14ac:dyDescent="0.25">
      <c r="A296" s="135">
        <v>288</v>
      </c>
      <c r="B296" s="161" t="s">
        <v>854</v>
      </c>
      <c r="C296" s="161" t="s">
        <v>40</v>
      </c>
      <c r="D296" s="140"/>
      <c r="E296" s="141"/>
      <c r="F296" s="141"/>
      <c r="G296" s="139"/>
      <c r="H296" s="139"/>
      <c r="I296" s="139"/>
      <c r="J296" s="142"/>
      <c r="K296" s="142"/>
      <c r="L296" s="142"/>
      <c r="M296" s="144">
        <f>IF(I296&lt;VLOOKUP(L296,$M$331:$Q$339,2),0,VLOOKUP(L296,$M$331:$Q$339,3))</f>
        <v>0</v>
      </c>
      <c r="N296" s="145">
        <f t="shared" si="71"/>
        <v>0</v>
      </c>
      <c r="O296" s="146">
        <f t="shared" si="72"/>
        <v>0</v>
      </c>
      <c r="P296" s="145">
        <f t="shared" si="73"/>
        <v>0</v>
      </c>
      <c r="Q296" s="146">
        <f t="shared" si="74"/>
        <v>0</v>
      </c>
      <c r="R296" s="145">
        <f>IF(I296&lt;VLOOKUP(L296,$M$331:$Q$339,2),0,VLOOKUP(L296,$M$331:$Q$339,4))</f>
        <v>0</v>
      </c>
      <c r="S296" s="145">
        <f t="shared" si="75"/>
        <v>0</v>
      </c>
      <c r="T296" s="145">
        <f t="shared" si="76"/>
        <v>0</v>
      </c>
      <c r="U296" s="146">
        <f t="shared" si="77"/>
        <v>0</v>
      </c>
      <c r="V296" s="145">
        <f>IF(I296&lt;VLOOKUP(L296,$M$331:$Q$339,2),0,VLOOKUP(L296,$M$331:$Q$339,5))</f>
        <v>0</v>
      </c>
      <c r="W296" s="151"/>
      <c r="X296" s="151"/>
      <c r="Y296" s="151"/>
      <c r="AC296" s="154"/>
    </row>
    <row r="297" spans="1:30" ht="31.5" hidden="1" customHeight="1" x14ac:dyDescent="0.25">
      <c r="A297" s="135">
        <v>289</v>
      </c>
      <c r="B297" s="161" t="s">
        <v>668</v>
      </c>
      <c r="C297" s="161" t="s">
        <v>40</v>
      </c>
      <c r="D297" s="140"/>
      <c r="E297" s="141"/>
      <c r="F297" s="141"/>
      <c r="G297" s="139"/>
      <c r="H297" s="139"/>
      <c r="I297" s="139"/>
      <c r="J297" s="142"/>
      <c r="K297" s="142"/>
      <c r="L297" s="142"/>
      <c r="M297" s="144">
        <f>IF(I297&lt;VLOOKUP(L297,$M$331:$Q$339,2),0,VLOOKUP(L297,$M$331:$Q$339,3))</f>
        <v>0</v>
      </c>
      <c r="N297" s="219">
        <f t="shared" si="71"/>
        <v>0</v>
      </c>
      <c r="O297" s="146">
        <f t="shared" si="72"/>
        <v>0</v>
      </c>
      <c r="P297" s="145">
        <f t="shared" si="73"/>
        <v>0</v>
      </c>
      <c r="Q297" s="146">
        <f t="shared" si="74"/>
        <v>0</v>
      </c>
      <c r="R297" s="145">
        <v>25</v>
      </c>
      <c r="S297" s="145">
        <f t="shared" si="75"/>
        <v>0</v>
      </c>
      <c r="T297" s="145">
        <f t="shared" si="76"/>
        <v>0</v>
      </c>
      <c r="U297" s="146">
        <f t="shared" si="77"/>
        <v>0</v>
      </c>
      <c r="V297" s="145">
        <v>50</v>
      </c>
      <c r="W297" s="223"/>
      <c r="X297" s="179"/>
      <c r="Y297" s="179"/>
      <c r="Z297" s="145">
        <v>0</v>
      </c>
      <c r="AA297" s="145"/>
      <c r="AB297" s="214"/>
      <c r="AC297" s="154"/>
    </row>
    <row r="298" spans="1:30" x14ac:dyDescent="0.25">
      <c r="A298" s="135">
        <v>290</v>
      </c>
      <c r="B298" s="161" t="s">
        <v>2</v>
      </c>
      <c r="C298" s="161" t="s">
        <v>40</v>
      </c>
      <c r="D298" s="140"/>
      <c r="E298" s="141"/>
      <c r="F298" s="141">
        <v>237.22</v>
      </c>
      <c r="G298" s="257">
        <v>323</v>
      </c>
      <c r="H298" s="257">
        <v>663</v>
      </c>
      <c r="I298" s="257">
        <v>272</v>
      </c>
      <c r="J298" s="255">
        <v>0.57999999999999996</v>
      </c>
      <c r="K298" s="255">
        <v>1.19</v>
      </c>
      <c r="L298" s="255">
        <f t="shared" ref="L298:L304" si="84">I298/F298</f>
        <v>1.1466149565803896</v>
      </c>
      <c r="M298" s="200">
        <f>IF(I298&lt;VLOOKUP(L298,$M$331:$Q$339,2),0,VLOOKUP(L298,$M$331:$Q$339,3))</f>
        <v>5</v>
      </c>
      <c r="N298" s="219">
        <f t="shared" si="71"/>
        <v>13</v>
      </c>
      <c r="O298" s="146">
        <f t="shared" si="72"/>
        <v>13.6</v>
      </c>
      <c r="P298" s="203">
        <v>0</v>
      </c>
      <c r="Q298" s="146">
        <f t="shared" si="74"/>
        <v>3.25</v>
      </c>
      <c r="R298" s="145">
        <v>25</v>
      </c>
      <c r="S298" s="203">
        <f t="shared" si="75"/>
        <v>7</v>
      </c>
      <c r="T298" s="203">
        <f t="shared" si="76"/>
        <v>6</v>
      </c>
      <c r="U298" s="146">
        <f t="shared" si="77"/>
        <v>6.5</v>
      </c>
      <c r="V298" s="145">
        <v>50</v>
      </c>
      <c r="W298" s="252" t="s">
        <v>916</v>
      </c>
      <c r="X298" s="179"/>
      <c r="Y298" s="179"/>
      <c r="Z298" s="145">
        <v>19</v>
      </c>
      <c r="AA298" s="145">
        <v>16</v>
      </c>
      <c r="AB298" s="145">
        <f t="shared" ref="AB298:AB304" si="85">AA298*100/Z298</f>
        <v>84.21052631578948</v>
      </c>
      <c r="AC298" s="430"/>
      <c r="AD298" s="154">
        <v>4</v>
      </c>
    </row>
    <row r="299" spans="1:30" ht="31.5" x14ac:dyDescent="0.25">
      <c r="A299" s="135">
        <v>291</v>
      </c>
      <c r="B299" s="161" t="s">
        <v>105</v>
      </c>
      <c r="C299" s="161" t="s">
        <v>40</v>
      </c>
      <c r="D299" s="140"/>
      <c r="E299" s="141"/>
      <c r="F299" s="141">
        <v>217.72</v>
      </c>
      <c r="G299" s="257">
        <v>368</v>
      </c>
      <c r="H299" s="257">
        <v>722</v>
      </c>
      <c r="I299" s="257">
        <v>545</v>
      </c>
      <c r="J299" s="255">
        <v>1.69</v>
      </c>
      <c r="K299" s="255">
        <v>3.32</v>
      </c>
      <c r="L299" s="255">
        <f t="shared" si="84"/>
        <v>2.5032151387102699</v>
      </c>
      <c r="M299" s="200">
        <v>5.6</v>
      </c>
      <c r="N299" s="219">
        <f t="shared" si="71"/>
        <v>30</v>
      </c>
      <c r="O299" s="146">
        <f t="shared" si="72"/>
        <v>30.52</v>
      </c>
      <c r="P299" s="203">
        <f t="shared" si="73"/>
        <v>1</v>
      </c>
      <c r="Q299" s="146">
        <f t="shared" si="74"/>
        <v>1.5</v>
      </c>
      <c r="R299" s="145">
        <v>5</v>
      </c>
      <c r="S299" s="203">
        <f t="shared" si="75"/>
        <v>23</v>
      </c>
      <c r="T299" s="203">
        <f t="shared" si="76"/>
        <v>6</v>
      </c>
      <c r="U299" s="146">
        <f t="shared" si="77"/>
        <v>6</v>
      </c>
      <c r="V299" s="145">
        <v>20</v>
      </c>
      <c r="W299" s="252">
        <v>30</v>
      </c>
      <c r="X299" s="179">
        <v>1</v>
      </c>
      <c r="Y299" s="179">
        <v>6</v>
      </c>
      <c r="Z299" s="145">
        <v>18</v>
      </c>
      <c r="AA299" s="145">
        <v>12</v>
      </c>
      <c r="AB299" s="145">
        <f t="shared" si="85"/>
        <v>66.666666666666671</v>
      </c>
      <c r="AC299" s="430"/>
      <c r="AD299" s="154">
        <v>4</v>
      </c>
    </row>
    <row r="300" spans="1:30" ht="31.5" x14ac:dyDescent="0.25">
      <c r="A300" s="135">
        <v>292</v>
      </c>
      <c r="B300" s="161" t="s">
        <v>886</v>
      </c>
      <c r="C300" s="161" t="s">
        <v>40</v>
      </c>
      <c r="D300" s="140"/>
      <c r="E300" s="141"/>
      <c r="F300" s="141">
        <v>59.18</v>
      </c>
      <c r="G300" s="257"/>
      <c r="H300" s="257"/>
      <c r="I300" s="257">
        <v>105</v>
      </c>
      <c r="J300" s="255"/>
      <c r="K300" s="255"/>
      <c r="L300" s="255">
        <f t="shared" si="84"/>
        <v>1.7742480567759378</v>
      </c>
      <c r="M300" s="200">
        <f t="shared" ref="M300:M320" si="86">IF(I300&lt;VLOOKUP(L300,$M$331:$Q$339,2),0,VLOOKUP(L300,$M$331:$Q$339,3))</f>
        <v>5</v>
      </c>
      <c r="N300" s="219">
        <f t="shared" si="71"/>
        <v>5</v>
      </c>
      <c r="O300" s="146">
        <f t="shared" si="72"/>
        <v>5.25</v>
      </c>
      <c r="P300" s="203">
        <f t="shared" si="73"/>
        <v>1</v>
      </c>
      <c r="Q300" s="146">
        <f t="shared" si="74"/>
        <v>1.25</v>
      </c>
      <c r="R300" s="145">
        <v>25</v>
      </c>
      <c r="S300" s="203">
        <f t="shared" si="75"/>
        <v>3</v>
      </c>
      <c r="T300" s="203">
        <f t="shared" si="76"/>
        <v>1</v>
      </c>
      <c r="U300" s="146">
        <f t="shared" si="77"/>
        <v>1.25</v>
      </c>
      <c r="V300" s="145">
        <v>25</v>
      </c>
      <c r="W300" s="252">
        <v>5</v>
      </c>
      <c r="X300" s="179">
        <v>1</v>
      </c>
      <c r="Y300" s="179">
        <v>1</v>
      </c>
      <c r="Z300" s="145">
        <v>0</v>
      </c>
      <c r="AA300" s="145">
        <v>0</v>
      </c>
      <c r="AB300" s="145" t="e">
        <f t="shared" si="85"/>
        <v>#DIV/0!</v>
      </c>
      <c r="AC300" s="430"/>
      <c r="AD300" s="154">
        <v>4</v>
      </c>
    </row>
    <row r="301" spans="1:30" ht="31.5" x14ac:dyDescent="0.25">
      <c r="A301" s="135">
        <v>293</v>
      </c>
      <c r="B301" s="161" t="s">
        <v>887</v>
      </c>
      <c r="C301" s="161" t="s">
        <v>40</v>
      </c>
      <c r="D301" s="140"/>
      <c r="E301" s="141"/>
      <c r="F301" s="141">
        <v>52.43</v>
      </c>
      <c r="G301" s="257"/>
      <c r="H301" s="257"/>
      <c r="I301" s="257">
        <v>93</v>
      </c>
      <c r="J301" s="255"/>
      <c r="K301" s="255"/>
      <c r="L301" s="255">
        <f t="shared" si="84"/>
        <v>1.7737936296013732</v>
      </c>
      <c r="M301" s="200">
        <f t="shared" si="86"/>
        <v>5</v>
      </c>
      <c r="N301" s="219">
        <f t="shared" si="71"/>
        <v>4</v>
      </c>
      <c r="O301" s="146">
        <f t="shared" si="72"/>
        <v>4.6500000000000004</v>
      </c>
      <c r="P301" s="203">
        <f t="shared" si="73"/>
        <v>1</v>
      </c>
      <c r="Q301" s="146">
        <f t="shared" si="74"/>
        <v>1</v>
      </c>
      <c r="R301" s="145">
        <v>25</v>
      </c>
      <c r="S301" s="203">
        <f t="shared" si="75"/>
        <v>1</v>
      </c>
      <c r="T301" s="203">
        <f t="shared" si="76"/>
        <v>2</v>
      </c>
      <c r="U301" s="146">
        <f t="shared" si="77"/>
        <v>2</v>
      </c>
      <c r="V301" s="145">
        <v>50</v>
      </c>
      <c r="W301" s="252">
        <v>4</v>
      </c>
      <c r="X301" s="179">
        <v>1</v>
      </c>
      <c r="Y301" s="179">
        <v>1</v>
      </c>
      <c r="Z301" s="145">
        <v>0</v>
      </c>
      <c r="AA301" s="145">
        <v>0</v>
      </c>
      <c r="AB301" s="145" t="e">
        <f t="shared" si="85"/>
        <v>#DIV/0!</v>
      </c>
      <c r="AC301" s="430"/>
      <c r="AD301" s="154">
        <v>4</v>
      </c>
    </row>
    <row r="302" spans="1:30" ht="31.5" x14ac:dyDescent="0.25">
      <c r="A302" s="135">
        <v>294</v>
      </c>
      <c r="B302" s="161" t="s">
        <v>888</v>
      </c>
      <c r="C302" s="161" t="s">
        <v>40</v>
      </c>
      <c r="D302" s="140"/>
      <c r="E302" s="141"/>
      <c r="F302" s="141">
        <v>65.08</v>
      </c>
      <c r="G302" s="257"/>
      <c r="H302" s="257"/>
      <c r="I302" s="257">
        <v>117</v>
      </c>
      <c r="J302" s="255"/>
      <c r="K302" s="255"/>
      <c r="L302" s="255">
        <f t="shared" si="84"/>
        <v>1.7977873386601106</v>
      </c>
      <c r="M302" s="200">
        <f t="shared" si="86"/>
        <v>5</v>
      </c>
      <c r="N302" s="219">
        <f t="shared" si="71"/>
        <v>5</v>
      </c>
      <c r="O302" s="146">
        <f t="shared" si="72"/>
        <v>5.85</v>
      </c>
      <c r="P302" s="203">
        <f t="shared" si="73"/>
        <v>1</v>
      </c>
      <c r="Q302" s="146">
        <f t="shared" si="74"/>
        <v>1.25</v>
      </c>
      <c r="R302" s="145">
        <v>25</v>
      </c>
      <c r="S302" s="203">
        <f t="shared" si="75"/>
        <v>2</v>
      </c>
      <c r="T302" s="203">
        <f t="shared" si="76"/>
        <v>2</v>
      </c>
      <c r="U302" s="146">
        <f t="shared" si="77"/>
        <v>2.5</v>
      </c>
      <c r="V302" s="145">
        <v>50</v>
      </c>
      <c r="W302" s="252">
        <v>5</v>
      </c>
      <c r="X302" s="179">
        <v>1</v>
      </c>
      <c r="Y302" s="179">
        <v>2</v>
      </c>
      <c r="Z302" s="145">
        <v>0</v>
      </c>
      <c r="AA302" s="145">
        <v>0</v>
      </c>
      <c r="AB302" s="145" t="e">
        <f t="shared" si="85"/>
        <v>#DIV/0!</v>
      </c>
      <c r="AC302" s="430"/>
      <c r="AD302" s="154">
        <v>4</v>
      </c>
    </row>
    <row r="303" spans="1:30" ht="31.5" x14ac:dyDescent="0.25">
      <c r="A303" s="135">
        <v>295</v>
      </c>
      <c r="B303" s="161" t="s">
        <v>243</v>
      </c>
      <c r="C303" s="161" t="s">
        <v>40</v>
      </c>
      <c r="D303" s="140"/>
      <c r="E303" s="141"/>
      <c r="F303" s="141">
        <v>75.02</v>
      </c>
      <c r="G303" s="257">
        <v>127</v>
      </c>
      <c r="H303" s="257">
        <v>275</v>
      </c>
      <c r="I303" s="257">
        <v>240</v>
      </c>
      <c r="J303" s="255">
        <v>1.69</v>
      </c>
      <c r="K303" s="255">
        <v>3.37</v>
      </c>
      <c r="L303" s="255">
        <f t="shared" si="84"/>
        <v>3.1991468941615571</v>
      </c>
      <c r="M303" s="200">
        <f t="shared" si="86"/>
        <v>7</v>
      </c>
      <c r="N303" s="219">
        <f t="shared" si="71"/>
        <v>16</v>
      </c>
      <c r="O303" s="146">
        <f t="shared" si="72"/>
        <v>16.8</v>
      </c>
      <c r="P303" s="203">
        <f t="shared" si="73"/>
        <v>4</v>
      </c>
      <c r="Q303" s="146">
        <f t="shared" si="74"/>
        <v>4</v>
      </c>
      <c r="R303" s="145">
        <v>25</v>
      </c>
      <c r="S303" s="203">
        <f t="shared" si="75"/>
        <v>6</v>
      </c>
      <c r="T303" s="203">
        <f t="shared" si="76"/>
        <v>6</v>
      </c>
      <c r="U303" s="146">
        <f t="shared" si="77"/>
        <v>6.4</v>
      </c>
      <c r="V303" s="145">
        <v>40</v>
      </c>
      <c r="W303" s="252">
        <v>16</v>
      </c>
      <c r="X303" s="179">
        <v>4</v>
      </c>
      <c r="Y303" s="179">
        <v>6</v>
      </c>
      <c r="Z303" s="145">
        <v>11</v>
      </c>
      <c r="AA303" s="145">
        <v>4</v>
      </c>
      <c r="AB303" s="145">
        <f t="shared" si="85"/>
        <v>36.363636363636367</v>
      </c>
      <c r="AC303" s="430"/>
      <c r="AD303" s="154">
        <v>4</v>
      </c>
    </row>
    <row r="304" spans="1:30" ht="31.5" x14ac:dyDescent="0.25">
      <c r="A304" s="135">
        <v>296</v>
      </c>
      <c r="B304" s="161" t="s">
        <v>889</v>
      </c>
      <c r="C304" s="161" t="s">
        <v>40</v>
      </c>
      <c r="D304" s="140"/>
      <c r="E304" s="141"/>
      <c r="F304" s="141">
        <v>156.19999999999999</v>
      </c>
      <c r="G304" s="257"/>
      <c r="H304" s="257"/>
      <c r="I304" s="257">
        <v>134</v>
      </c>
      <c r="J304" s="255"/>
      <c r="K304" s="255"/>
      <c r="L304" s="255">
        <f t="shared" si="84"/>
        <v>0.85787451984635088</v>
      </c>
      <c r="M304" s="200">
        <f t="shared" si="86"/>
        <v>3</v>
      </c>
      <c r="N304" s="219">
        <f t="shared" si="71"/>
        <v>4</v>
      </c>
      <c r="O304" s="146">
        <f t="shared" si="72"/>
        <v>4.0199999999999996</v>
      </c>
      <c r="P304" s="203">
        <f t="shared" si="73"/>
        <v>1</v>
      </c>
      <c r="Q304" s="146">
        <f t="shared" si="74"/>
        <v>1</v>
      </c>
      <c r="R304" s="145">
        <v>25</v>
      </c>
      <c r="S304" s="203">
        <f t="shared" si="75"/>
        <v>1</v>
      </c>
      <c r="T304" s="203">
        <f t="shared" si="76"/>
        <v>2</v>
      </c>
      <c r="U304" s="146">
        <f t="shared" si="77"/>
        <v>2</v>
      </c>
      <c r="V304" s="145">
        <v>50</v>
      </c>
      <c r="W304" s="252">
        <v>4</v>
      </c>
      <c r="X304" s="179">
        <v>1</v>
      </c>
      <c r="Y304" s="179">
        <v>2</v>
      </c>
      <c r="Z304" s="145">
        <v>0</v>
      </c>
      <c r="AA304" s="145">
        <v>0</v>
      </c>
      <c r="AB304" s="145" t="e">
        <f t="shared" si="85"/>
        <v>#DIV/0!</v>
      </c>
      <c r="AC304" s="430"/>
      <c r="AD304" s="154">
        <v>4</v>
      </c>
    </row>
    <row r="305" spans="1:30" ht="15.75" hidden="1" customHeight="1" x14ac:dyDescent="0.25">
      <c r="A305" s="135">
        <v>297</v>
      </c>
      <c r="B305" s="161" t="s">
        <v>444</v>
      </c>
      <c r="C305" s="161" t="s">
        <v>40</v>
      </c>
      <c r="D305" s="140"/>
      <c r="E305" s="141"/>
      <c r="F305" s="141"/>
      <c r="G305" s="139"/>
      <c r="H305" s="139"/>
      <c r="I305" s="139"/>
      <c r="J305" s="142"/>
      <c r="K305" s="142"/>
      <c r="L305" s="142"/>
      <c r="M305" s="144">
        <f t="shared" si="86"/>
        <v>0</v>
      </c>
      <c r="N305" s="145">
        <f t="shared" si="71"/>
        <v>0</v>
      </c>
      <c r="O305" s="146">
        <f t="shared" si="72"/>
        <v>0</v>
      </c>
      <c r="P305" s="145">
        <f t="shared" si="73"/>
        <v>0</v>
      </c>
      <c r="Q305" s="146">
        <f t="shared" si="74"/>
        <v>0</v>
      </c>
      <c r="R305" s="145">
        <f>IF(I305&lt;VLOOKUP(L305,$M$331:$Q$339,2),0,VLOOKUP(L305,$M$331:$Q$339,4))</f>
        <v>0</v>
      </c>
      <c r="S305" s="145">
        <f t="shared" si="75"/>
        <v>0</v>
      </c>
      <c r="T305" s="145">
        <f t="shared" si="76"/>
        <v>0</v>
      </c>
      <c r="U305" s="146">
        <f t="shared" si="77"/>
        <v>0</v>
      </c>
      <c r="V305" s="145">
        <f>IF(I305&lt;VLOOKUP(L305,$M$331:$Q$339,2),0,VLOOKUP(L305,$M$331:$Q$339,5))</f>
        <v>0</v>
      </c>
      <c r="W305" s="151"/>
      <c r="X305" s="151"/>
      <c r="Y305" s="151"/>
      <c r="AC305" s="154"/>
    </row>
    <row r="306" spans="1:30" ht="15.75" hidden="1" customHeight="1" x14ac:dyDescent="0.25">
      <c r="A306" s="135">
        <v>317</v>
      </c>
      <c r="B306" s="161" t="s">
        <v>892</v>
      </c>
      <c r="C306" s="161" t="s">
        <v>270</v>
      </c>
      <c r="D306" s="140"/>
      <c r="E306" s="141"/>
      <c r="F306" s="141">
        <v>6.72</v>
      </c>
      <c r="G306" s="139"/>
      <c r="H306" s="139"/>
      <c r="I306" s="139"/>
      <c r="J306" s="142"/>
      <c r="K306" s="142"/>
      <c r="L306" s="142"/>
      <c r="M306" s="144">
        <f t="shared" si="86"/>
        <v>0</v>
      </c>
      <c r="N306" s="145">
        <f t="shared" si="71"/>
        <v>0</v>
      </c>
      <c r="O306" s="146">
        <f t="shared" si="72"/>
        <v>0</v>
      </c>
      <c r="P306" s="145">
        <f t="shared" si="73"/>
        <v>0</v>
      </c>
      <c r="Q306" s="146">
        <f t="shared" si="74"/>
        <v>0</v>
      </c>
      <c r="R306" s="145">
        <f>IF(I306&lt;VLOOKUP(L306,$M$331:$Q$339,2),0,VLOOKUP(L306,$M$331:$Q$339,4))</f>
        <v>0</v>
      </c>
      <c r="S306" s="145">
        <f t="shared" si="75"/>
        <v>0</v>
      </c>
      <c r="T306" s="145">
        <f t="shared" si="76"/>
        <v>0</v>
      </c>
      <c r="U306" s="146">
        <f t="shared" si="77"/>
        <v>0</v>
      </c>
      <c r="V306" s="145">
        <f>IF(I306&lt;VLOOKUP(L306,$M$331:$Q$339,2),0,VLOOKUP(L306,$M$331:$Q$339,5))</f>
        <v>0</v>
      </c>
      <c r="W306" s="151"/>
      <c r="X306" s="151"/>
      <c r="Y306" s="151"/>
      <c r="AC306" s="154"/>
    </row>
    <row r="307" spans="1:30" ht="15.75" hidden="1" customHeight="1" x14ac:dyDescent="0.25">
      <c r="A307" s="135">
        <v>318</v>
      </c>
      <c r="B307" s="161" t="s">
        <v>845</v>
      </c>
      <c r="C307" s="161" t="s">
        <v>270</v>
      </c>
      <c r="D307" s="140"/>
      <c r="E307" s="141"/>
      <c r="F307" s="141"/>
      <c r="G307" s="139"/>
      <c r="H307" s="139"/>
      <c r="I307" s="139"/>
      <c r="J307" s="142"/>
      <c r="K307" s="142"/>
      <c r="L307" s="142"/>
      <c r="M307" s="144">
        <f t="shared" si="86"/>
        <v>0</v>
      </c>
      <c r="N307" s="145">
        <f t="shared" si="71"/>
        <v>0</v>
      </c>
      <c r="O307" s="146">
        <f t="shared" si="72"/>
        <v>0</v>
      </c>
      <c r="P307" s="145">
        <f t="shared" si="73"/>
        <v>0</v>
      </c>
      <c r="Q307" s="146">
        <f t="shared" si="74"/>
        <v>0</v>
      </c>
      <c r="R307" s="145">
        <f>IF(I307&lt;VLOOKUP(L307,$M$331:$Q$339,2),0,VLOOKUP(L307,$M$331:$Q$339,4))</f>
        <v>0</v>
      </c>
      <c r="S307" s="145">
        <f t="shared" si="75"/>
        <v>0</v>
      </c>
      <c r="T307" s="145">
        <f t="shared" si="76"/>
        <v>0</v>
      </c>
      <c r="U307" s="146">
        <f t="shared" si="77"/>
        <v>0</v>
      </c>
      <c r="V307" s="145">
        <f>IF(I307&lt;VLOOKUP(L307,$M$331:$Q$339,2),0,VLOOKUP(L307,$M$331:$Q$339,5))</f>
        <v>0</v>
      </c>
      <c r="W307" s="151"/>
      <c r="X307" s="151"/>
      <c r="Y307" s="151"/>
      <c r="AC307" s="154"/>
    </row>
    <row r="308" spans="1:30" ht="47.25" x14ac:dyDescent="0.25">
      <c r="A308" s="135">
        <v>319</v>
      </c>
      <c r="B308" s="263" t="s">
        <v>124</v>
      </c>
      <c r="C308" s="161" t="s">
        <v>270</v>
      </c>
      <c r="D308" s="140"/>
      <c r="E308" s="141"/>
      <c r="F308" s="141">
        <v>239.8</v>
      </c>
      <c r="G308" s="257">
        <v>525</v>
      </c>
      <c r="H308" s="257">
        <v>547</v>
      </c>
      <c r="I308" s="257">
        <v>645</v>
      </c>
      <c r="J308" s="255">
        <v>2.19</v>
      </c>
      <c r="K308" s="255">
        <v>2.2799999999999998</v>
      </c>
      <c r="L308" s="255">
        <f>I308/F308</f>
        <v>2.6897414512093412</v>
      </c>
      <c r="M308" s="200">
        <v>4.0999999999999996</v>
      </c>
      <c r="N308" s="219">
        <f t="shared" si="71"/>
        <v>26</v>
      </c>
      <c r="O308" s="146">
        <f t="shared" si="72"/>
        <v>26.444999999999997</v>
      </c>
      <c r="P308" s="203">
        <f t="shared" si="73"/>
        <v>0</v>
      </c>
      <c r="Q308" s="146">
        <f t="shared" si="74"/>
        <v>0</v>
      </c>
      <c r="R308" s="145">
        <v>0</v>
      </c>
      <c r="S308" s="203">
        <f t="shared" si="75"/>
        <v>26</v>
      </c>
      <c r="T308" s="203">
        <f t="shared" si="76"/>
        <v>0</v>
      </c>
      <c r="U308" s="146">
        <f t="shared" si="77"/>
        <v>0</v>
      </c>
      <c r="V308" s="145">
        <v>0</v>
      </c>
      <c r="W308" s="252">
        <v>26</v>
      </c>
      <c r="X308" s="179">
        <v>0</v>
      </c>
      <c r="Y308" s="179">
        <v>0</v>
      </c>
      <c r="Z308" s="145">
        <v>22</v>
      </c>
      <c r="AA308" s="145">
        <v>12</v>
      </c>
      <c r="AB308" s="145">
        <f t="shared" ref="AB308:AB309" si="87">AA308*100/Z308</f>
        <v>54.545454545454547</v>
      </c>
      <c r="AC308" s="430"/>
      <c r="AD308" s="154">
        <v>1</v>
      </c>
    </row>
    <row r="309" spans="1:30" x14ac:dyDescent="0.25">
      <c r="A309" s="135">
        <v>320</v>
      </c>
      <c r="B309" s="161" t="s">
        <v>2</v>
      </c>
      <c r="C309" s="161" t="s">
        <v>270</v>
      </c>
      <c r="D309" s="140"/>
      <c r="E309" s="141"/>
      <c r="F309" s="141">
        <v>105.76</v>
      </c>
      <c r="G309" s="257">
        <v>138</v>
      </c>
      <c r="H309" s="257">
        <v>122</v>
      </c>
      <c r="I309" s="257">
        <v>140</v>
      </c>
      <c r="J309" s="255">
        <v>1.3</v>
      </c>
      <c r="K309" s="255">
        <v>1.1499999999999999</v>
      </c>
      <c r="L309" s="255">
        <f>I309/F309</f>
        <v>1.3237518910741299</v>
      </c>
      <c r="M309" s="200">
        <f t="shared" si="86"/>
        <v>5</v>
      </c>
      <c r="N309" s="219">
        <f t="shared" si="71"/>
        <v>7</v>
      </c>
      <c r="O309" s="146">
        <f t="shared" si="72"/>
        <v>7</v>
      </c>
      <c r="P309" s="203">
        <v>0</v>
      </c>
      <c r="Q309" s="146">
        <f t="shared" si="74"/>
        <v>1.75</v>
      </c>
      <c r="R309" s="145">
        <v>25</v>
      </c>
      <c r="S309" s="203">
        <f t="shared" si="75"/>
        <v>4</v>
      </c>
      <c r="T309" s="203">
        <f t="shared" si="76"/>
        <v>3</v>
      </c>
      <c r="U309" s="146">
        <f t="shared" si="77"/>
        <v>3.5</v>
      </c>
      <c r="V309" s="145">
        <v>50</v>
      </c>
      <c r="W309" s="252" t="s">
        <v>916</v>
      </c>
      <c r="X309" s="179"/>
      <c r="Y309" s="179"/>
      <c r="Z309" s="145">
        <v>3</v>
      </c>
      <c r="AA309" s="145">
        <v>3</v>
      </c>
      <c r="AB309" s="145">
        <f t="shared" si="87"/>
        <v>100</v>
      </c>
      <c r="AC309" s="430"/>
      <c r="AD309" s="154">
        <v>1</v>
      </c>
    </row>
    <row r="310" spans="1:30" ht="47.25" hidden="1" customHeight="1" x14ac:dyDescent="0.25">
      <c r="A310" s="135">
        <v>321</v>
      </c>
      <c r="B310" s="161" t="s">
        <v>86</v>
      </c>
      <c r="C310" s="161" t="s">
        <v>270</v>
      </c>
      <c r="D310" s="140"/>
      <c r="E310" s="141"/>
      <c r="F310" s="141">
        <v>15.9</v>
      </c>
      <c r="G310" s="139"/>
      <c r="H310" s="139"/>
      <c r="I310" s="139">
        <v>21</v>
      </c>
      <c r="J310" s="142"/>
      <c r="K310" s="142"/>
      <c r="L310" s="142">
        <f>I310/F310</f>
        <v>1.320754716981132</v>
      </c>
      <c r="M310" s="144">
        <f t="shared" si="86"/>
        <v>0</v>
      </c>
      <c r="N310" s="219">
        <f t="shared" si="71"/>
        <v>0</v>
      </c>
      <c r="O310" s="146">
        <f t="shared" si="72"/>
        <v>0</v>
      </c>
      <c r="P310" s="145">
        <f t="shared" si="73"/>
        <v>0</v>
      </c>
      <c r="Q310" s="146">
        <f t="shared" si="74"/>
        <v>0</v>
      </c>
      <c r="R310" s="145">
        <v>25</v>
      </c>
      <c r="S310" s="145">
        <f t="shared" si="75"/>
        <v>0</v>
      </c>
      <c r="T310" s="145">
        <f t="shared" si="76"/>
        <v>0</v>
      </c>
      <c r="U310" s="146">
        <f t="shared" si="77"/>
        <v>0</v>
      </c>
      <c r="V310" s="145">
        <v>50</v>
      </c>
      <c r="W310" s="179"/>
      <c r="X310" s="179"/>
      <c r="Y310" s="179"/>
      <c r="Z310" s="145">
        <v>0</v>
      </c>
      <c r="AA310" s="145"/>
      <c r="AB310" s="214"/>
      <c r="AC310" s="154"/>
    </row>
    <row r="311" spans="1:30" ht="15.75" hidden="1" customHeight="1" x14ac:dyDescent="0.25">
      <c r="A311" s="135">
        <v>322</v>
      </c>
      <c r="B311" s="161" t="s">
        <v>444</v>
      </c>
      <c r="C311" s="161" t="s">
        <v>270</v>
      </c>
      <c r="D311" s="140"/>
      <c r="E311" s="141"/>
      <c r="F311" s="141"/>
      <c r="G311" s="139"/>
      <c r="H311" s="139"/>
      <c r="I311" s="139"/>
      <c r="J311" s="142"/>
      <c r="K311" s="142"/>
      <c r="L311" s="142"/>
      <c r="M311" s="144">
        <f t="shared" si="86"/>
        <v>0</v>
      </c>
      <c r="N311" s="145">
        <f t="shared" si="71"/>
        <v>0</v>
      </c>
      <c r="O311" s="146">
        <f t="shared" si="72"/>
        <v>0</v>
      </c>
      <c r="P311" s="145">
        <f t="shared" si="73"/>
        <v>0</v>
      </c>
      <c r="Q311" s="146">
        <f t="shared" si="74"/>
        <v>0</v>
      </c>
      <c r="R311" s="145">
        <f>IF(I311&lt;VLOOKUP(L311,$M$331:$Q$339,2),0,VLOOKUP(L311,$M$331:$Q$339,4))</f>
        <v>0</v>
      </c>
      <c r="S311" s="145">
        <f t="shared" si="75"/>
        <v>0</v>
      </c>
      <c r="T311" s="145">
        <f t="shared" si="76"/>
        <v>0</v>
      </c>
      <c r="U311" s="146">
        <f t="shared" si="77"/>
        <v>0</v>
      </c>
      <c r="V311" s="145">
        <f>IF(I311&lt;VLOOKUP(L311,$M$331:$Q$339,2),0,VLOOKUP(L311,$M$331:$Q$339,5))</f>
        <v>0</v>
      </c>
      <c r="W311" s="151"/>
      <c r="X311" s="151"/>
      <c r="Y311" s="151"/>
      <c r="AC311" s="154"/>
    </row>
    <row r="312" spans="1:30" ht="15.75" hidden="1" customHeight="1" x14ac:dyDescent="0.25">
      <c r="A312" s="135">
        <v>323</v>
      </c>
      <c r="B312" s="161" t="s">
        <v>2</v>
      </c>
      <c r="C312" s="161" t="s">
        <v>41</v>
      </c>
      <c r="D312" s="140"/>
      <c r="E312" s="141"/>
      <c r="F312" s="141">
        <v>41.5</v>
      </c>
      <c r="G312" s="139"/>
      <c r="H312" s="139"/>
      <c r="I312" s="139">
        <v>10</v>
      </c>
      <c r="J312" s="142"/>
      <c r="K312" s="142"/>
      <c r="L312" s="142">
        <f>I312/F312</f>
        <v>0.24096385542168675</v>
      </c>
      <c r="M312" s="144">
        <f t="shared" si="86"/>
        <v>0</v>
      </c>
      <c r="N312" s="219">
        <f t="shared" si="71"/>
        <v>0</v>
      </c>
      <c r="O312" s="146">
        <f t="shared" si="72"/>
        <v>0</v>
      </c>
      <c r="P312" s="145">
        <f t="shared" si="73"/>
        <v>0</v>
      </c>
      <c r="Q312" s="146">
        <f t="shared" si="74"/>
        <v>0</v>
      </c>
      <c r="R312" s="145">
        <v>25</v>
      </c>
      <c r="S312" s="145">
        <f t="shared" si="75"/>
        <v>0</v>
      </c>
      <c r="T312" s="145">
        <f t="shared" si="76"/>
        <v>0</v>
      </c>
      <c r="U312" s="146">
        <f t="shared" si="77"/>
        <v>0</v>
      </c>
      <c r="V312" s="145">
        <v>50</v>
      </c>
      <c r="W312" s="179"/>
      <c r="X312" s="179"/>
      <c r="Y312" s="179"/>
      <c r="Z312" s="145">
        <v>0</v>
      </c>
      <c r="AA312" s="145"/>
      <c r="AB312" s="214"/>
      <c r="AC312" s="154"/>
    </row>
    <row r="313" spans="1:30" ht="47.25" x14ac:dyDescent="0.25">
      <c r="A313" s="135">
        <v>324</v>
      </c>
      <c r="B313" s="161" t="s">
        <v>86</v>
      </c>
      <c r="C313" s="161" t="s">
        <v>41</v>
      </c>
      <c r="D313" s="140"/>
      <c r="E313" s="141"/>
      <c r="F313" s="141">
        <v>165.58</v>
      </c>
      <c r="G313" s="257">
        <v>281</v>
      </c>
      <c r="H313" s="257">
        <v>226</v>
      </c>
      <c r="I313" s="257">
        <v>229</v>
      </c>
      <c r="J313" s="255">
        <v>1.7</v>
      </c>
      <c r="K313" s="255">
        <v>1.36</v>
      </c>
      <c r="L313" s="255">
        <f>I313/F313</f>
        <v>1.3830172726174659</v>
      </c>
      <c r="M313" s="200">
        <f t="shared" si="86"/>
        <v>5</v>
      </c>
      <c r="N313" s="219">
        <f t="shared" si="71"/>
        <v>11</v>
      </c>
      <c r="O313" s="146">
        <f t="shared" si="72"/>
        <v>11.45</v>
      </c>
      <c r="P313" s="203">
        <f t="shared" si="73"/>
        <v>2</v>
      </c>
      <c r="Q313" s="146">
        <f t="shared" si="74"/>
        <v>2.75</v>
      </c>
      <c r="R313" s="145">
        <v>25</v>
      </c>
      <c r="S313" s="203">
        <f t="shared" si="75"/>
        <v>5</v>
      </c>
      <c r="T313" s="203">
        <f t="shared" si="76"/>
        <v>4</v>
      </c>
      <c r="U313" s="146">
        <f t="shared" si="77"/>
        <v>4.4000000000000004</v>
      </c>
      <c r="V313" s="145">
        <v>40</v>
      </c>
      <c r="W313" s="252">
        <v>11</v>
      </c>
      <c r="X313" s="179">
        <v>2</v>
      </c>
      <c r="Y313" s="179">
        <v>4</v>
      </c>
      <c r="Z313" s="145">
        <v>11</v>
      </c>
      <c r="AA313" s="145">
        <v>9</v>
      </c>
      <c r="AB313" s="145">
        <f>AA313*100/Z313</f>
        <v>81.818181818181813</v>
      </c>
      <c r="AC313" s="430"/>
      <c r="AD313" s="154">
        <v>6</v>
      </c>
    </row>
    <row r="314" spans="1:30" ht="15.75" hidden="1" customHeight="1" x14ac:dyDescent="0.25">
      <c r="A314" s="135">
        <v>325</v>
      </c>
      <c r="B314" s="161" t="s">
        <v>444</v>
      </c>
      <c r="C314" s="161" t="s">
        <v>41</v>
      </c>
      <c r="D314" s="140"/>
      <c r="E314" s="141"/>
      <c r="F314" s="141"/>
      <c r="G314" s="139"/>
      <c r="H314" s="139"/>
      <c r="I314" s="139"/>
      <c r="J314" s="142"/>
      <c r="K314" s="142"/>
      <c r="L314" s="142"/>
      <c r="M314" s="144">
        <f t="shared" si="86"/>
        <v>0</v>
      </c>
      <c r="N314" s="145">
        <f t="shared" si="71"/>
        <v>0</v>
      </c>
      <c r="O314" s="146">
        <f t="shared" si="72"/>
        <v>0</v>
      </c>
      <c r="P314" s="145">
        <f t="shared" si="73"/>
        <v>0</v>
      </c>
      <c r="Q314" s="146">
        <f t="shared" si="74"/>
        <v>0</v>
      </c>
      <c r="R314" s="145">
        <f>IF(I314&lt;VLOOKUP(L314,$M$331:$Q$339,2),0,VLOOKUP(L314,$M$331:$Q$339,4))</f>
        <v>0</v>
      </c>
      <c r="S314" s="145">
        <f t="shared" si="75"/>
        <v>0</v>
      </c>
      <c r="T314" s="145">
        <f t="shared" si="76"/>
        <v>0</v>
      </c>
      <c r="U314" s="146">
        <f t="shared" si="77"/>
        <v>0</v>
      </c>
      <c r="V314" s="145">
        <f>IF(I314&lt;VLOOKUP(L314,$M$331:$Q$339,2),0,VLOOKUP(L314,$M$331:$Q$339,5))</f>
        <v>0</v>
      </c>
      <c r="W314" s="151"/>
      <c r="X314" s="151"/>
      <c r="Y314" s="151"/>
      <c r="AC314" s="154"/>
    </row>
    <row r="315" spans="1:30" ht="15.75" hidden="1" customHeight="1" x14ac:dyDescent="0.25">
      <c r="A315" s="135">
        <v>326</v>
      </c>
      <c r="B315" s="161" t="s">
        <v>878</v>
      </c>
      <c r="C315" s="161" t="s">
        <v>801</v>
      </c>
      <c r="D315" s="140"/>
      <c r="E315" s="141"/>
      <c r="F315" s="141"/>
      <c r="G315" s="139"/>
      <c r="H315" s="139"/>
      <c r="I315" s="139"/>
      <c r="J315" s="142"/>
      <c r="K315" s="142"/>
      <c r="L315" s="142"/>
      <c r="M315" s="144">
        <f t="shared" si="86"/>
        <v>0</v>
      </c>
      <c r="N315" s="145">
        <f t="shared" si="71"/>
        <v>0</v>
      </c>
      <c r="O315" s="146">
        <f t="shared" si="72"/>
        <v>0</v>
      </c>
      <c r="P315" s="145">
        <f t="shared" si="73"/>
        <v>0</v>
      </c>
      <c r="Q315" s="146">
        <f t="shared" si="74"/>
        <v>0</v>
      </c>
      <c r="R315" s="145">
        <f>IF(I315&lt;VLOOKUP(L315,$M$331:$Q$339,2),0,VLOOKUP(L315,$M$331:$Q$339,4))</f>
        <v>0</v>
      </c>
      <c r="S315" s="145">
        <f t="shared" si="75"/>
        <v>0</v>
      </c>
      <c r="T315" s="145">
        <f t="shared" si="76"/>
        <v>0</v>
      </c>
      <c r="U315" s="146">
        <f t="shared" si="77"/>
        <v>0</v>
      </c>
      <c r="V315" s="145">
        <f>IF(I315&lt;VLOOKUP(L315,$M$331:$Q$339,2),0,VLOOKUP(L315,$M$331:$Q$339,5))</f>
        <v>0</v>
      </c>
      <c r="W315" s="151"/>
      <c r="X315" s="151"/>
      <c r="Y315" s="151"/>
      <c r="AC315" s="154"/>
    </row>
    <row r="316" spans="1:30" ht="15.75" hidden="1" customHeight="1" x14ac:dyDescent="0.25">
      <c r="A316" s="135">
        <v>327</v>
      </c>
      <c r="B316" s="161" t="s">
        <v>893</v>
      </c>
      <c r="C316" s="161" t="s">
        <v>801</v>
      </c>
      <c r="D316" s="140"/>
      <c r="E316" s="141"/>
      <c r="F316" s="141"/>
      <c r="G316" s="139"/>
      <c r="H316" s="139"/>
      <c r="I316" s="139"/>
      <c r="J316" s="142"/>
      <c r="K316" s="142"/>
      <c r="L316" s="142"/>
      <c r="M316" s="144">
        <f t="shared" si="86"/>
        <v>0</v>
      </c>
      <c r="N316" s="145">
        <f t="shared" si="71"/>
        <v>0</v>
      </c>
      <c r="O316" s="146">
        <f t="shared" si="72"/>
        <v>0</v>
      </c>
      <c r="P316" s="145">
        <f t="shared" si="73"/>
        <v>0</v>
      </c>
      <c r="Q316" s="146">
        <f t="shared" si="74"/>
        <v>0</v>
      </c>
      <c r="R316" s="145">
        <f>IF(I316&lt;VLOOKUP(L316,$M$331:$Q$339,2),0,VLOOKUP(L316,$M$331:$Q$339,4))</f>
        <v>0</v>
      </c>
      <c r="S316" s="145">
        <f t="shared" si="75"/>
        <v>0</v>
      </c>
      <c r="T316" s="145">
        <f t="shared" si="76"/>
        <v>0</v>
      </c>
      <c r="U316" s="146">
        <f t="shared" si="77"/>
        <v>0</v>
      </c>
      <c r="V316" s="145">
        <f>IF(I316&lt;VLOOKUP(L316,$M$331:$Q$339,2),0,VLOOKUP(L316,$M$331:$Q$339,5))</f>
        <v>0</v>
      </c>
      <c r="W316" s="151"/>
      <c r="X316" s="151"/>
      <c r="Y316" s="151"/>
      <c r="AC316" s="154"/>
    </row>
    <row r="317" spans="1:30" ht="15.75" hidden="1" customHeight="1" x14ac:dyDescent="0.25">
      <c r="A317" s="135">
        <v>328</v>
      </c>
      <c r="B317" s="161" t="s">
        <v>892</v>
      </c>
      <c r="C317" s="161" t="s">
        <v>801</v>
      </c>
      <c r="D317" s="140"/>
      <c r="E317" s="141"/>
      <c r="F317" s="141">
        <v>10.7</v>
      </c>
      <c r="G317" s="139"/>
      <c r="H317" s="139"/>
      <c r="I317" s="139"/>
      <c r="J317" s="142"/>
      <c r="K317" s="142"/>
      <c r="L317" s="142"/>
      <c r="M317" s="144">
        <f t="shared" si="86"/>
        <v>0</v>
      </c>
      <c r="N317" s="145">
        <f t="shared" si="71"/>
        <v>0</v>
      </c>
      <c r="O317" s="146">
        <f t="shared" si="72"/>
        <v>0</v>
      </c>
      <c r="P317" s="145">
        <f t="shared" si="73"/>
        <v>0</v>
      </c>
      <c r="Q317" s="146">
        <f t="shared" si="74"/>
        <v>0</v>
      </c>
      <c r="R317" s="145">
        <f>IF(I317&lt;VLOOKUP(L317,$M$331:$Q$339,2),0,VLOOKUP(L317,$M$331:$Q$339,4))</f>
        <v>0</v>
      </c>
      <c r="S317" s="145">
        <f t="shared" si="75"/>
        <v>0</v>
      </c>
      <c r="T317" s="145">
        <f t="shared" si="76"/>
        <v>0</v>
      </c>
      <c r="U317" s="146">
        <f t="shared" si="77"/>
        <v>0</v>
      </c>
      <c r="V317" s="145">
        <f>IF(I317&lt;VLOOKUP(L317,$M$331:$Q$339,2),0,VLOOKUP(L317,$M$331:$Q$339,5))</f>
        <v>0</v>
      </c>
      <c r="W317" s="151"/>
      <c r="X317" s="151"/>
      <c r="Y317" s="151"/>
      <c r="AC317" s="154"/>
    </row>
    <row r="318" spans="1:30" x14ac:dyDescent="0.25">
      <c r="A318" s="135">
        <v>329</v>
      </c>
      <c r="B318" s="161" t="s">
        <v>2</v>
      </c>
      <c r="C318" s="161" t="s">
        <v>801</v>
      </c>
      <c r="D318" s="140"/>
      <c r="E318" s="141"/>
      <c r="F318" s="141">
        <v>52.59</v>
      </c>
      <c r="G318" s="257">
        <v>178</v>
      </c>
      <c r="H318" s="257">
        <v>212</v>
      </c>
      <c r="I318" s="257">
        <v>213</v>
      </c>
      <c r="J318" s="255">
        <v>3.38</v>
      </c>
      <c r="K318" s="255">
        <v>4.03</v>
      </c>
      <c r="L318" s="255">
        <f>I318/F318</f>
        <v>4.050199657729606</v>
      </c>
      <c r="M318" s="200">
        <v>5</v>
      </c>
      <c r="N318" s="219">
        <f t="shared" si="71"/>
        <v>10</v>
      </c>
      <c r="O318" s="146">
        <f t="shared" si="72"/>
        <v>10.65</v>
      </c>
      <c r="P318" s="203">
        <v>0</v>
      </c>
      <c r="Q318" s="146">
        <f t="shared" si="74"/>
        <v>2.5</v>
      </c>
      <c r="R318" s="145">
        <v>25</v>
      </c>
      <c r="S318" s="203">
        <f t="shared" si="75"/>
        <v>5</v>
      </c>
      <c r="T318" s="203">
        <f t="shared" si="76"/>
        <v>5</v>
      </c>
      <c r="U318" s="146">
        <f t="shared" si="77"/>
        <v>5</v>
      </c>
      <c r="V318" s="145">
        <v>50</v>
      </c>
      <c r="W318" s="252" t="s">
        <v>916</v>
      </c>
      <c r="X318" s="179"/>
      <c r="Y318" s="179"/>
      <c r="Z318" s="145">
        <v>6</v>
      </c>
      <c r="AA318" s="145">
        <v>6</v>
      </c>
      <c r="AB318" s="145">
        <f t="shared" ref="AB318:AB321" si="88">AA318*100/Z318</f>
        <v>100</v>
      </c>
      <c r="AC318" s="430"/>
      <c r="AD318" s="154">
        <v>1</v>
      </c>
    </row>
    <row r="319" spans="1:30" ht="31.5" x14ac:dyDescent="0.25">
      <c r="A319" s="135">
        <v>330</v>
      </c>
      <c r="B319" s="161" t="s">
        <v>125</v>
      </c>
      <c r="C319" s="161" t="s">
        <v>801</v>
      </c>
      <c r="D319" s="140"/>
      <c r="E319" s="141"/>
      <c r="F319" s="141">
        <v>41.59</v>
      </c>
      <c r="G319" s="257">
        <v>120</v>
      </c>
      <c r="H319" s="257">
        <v>207</v>
      </c>
      <c r="I319" s="257">
        <v>211</v>
      </c>
      <c r="J319" s="255">
        <v>2.89</v>
      </c>
      <c r="K319" s="255">
        <v>4.9800000000000004</v>
      </c>
      <c r="L319" s="255">
        <f>I319/F319</f>
        <v>5.0733349362827598</v>
      </c>
      <c r="M319" s="200">
        <f t="shared" si="86"/>
        <v>8</v>
      </c>
      <c r="N319" s="219">
        <f t="shared" si="71"/>
        <v>16</v>
      </c>
      <c r="O319" s="146">
        <f t="shared" si="72"/>
        <v>16.88</v>
      </c>
      <c r="P319" s="203">
        <f t="shared" si="73"/>
        <v>4</v>
      </c>
      <c r="Q319" s="146">
        <f t="shared" si="74"/>
        <v>4</v>
      </c>
      <c r="R319" s="145">
        <v>25</v>
      </c>
      <c r="S319" s="203">
        <f t="shared" si="75"/>
        <v>6</v>
      </c>
      <c r="T319" s="203">
        <f t="shared" si="76"/>
        <v>6</v>
      </c>
      <c r="U319" s="146">
        <f t="shared" si="77"/>
        <v>6.4</v>
      </c>
      <c r="V319" s="145">
        <v>40</v>
      </c>
      <c r="W319" s="252">
        <v>16</v>
      </c>
      <c r="X319" s="179">
        <v>4</v>
      </c>
      <c r="Y319" s="179">
        <v>6</v>
      </c>
      <c r="Z319" s="145">
        <v>14</v>
      </c>
      <c r="AA319" s="145">
        <v>7</v>
      </c>
      <c r="AB319" s="145">
        <f t="shared" si="88"/>
        <v>50</v>
      </c>
      <c r="AC319" s="430"/>
      <c r="AD319" s="154">
        <v>1</v>
      </c>
    </row>
    <row r="320" spans="1:30" ht="31.5" x14ac:dyDescent="0.25">
      <c r="A320" s="135">
        <v>331</v>
      </c>
      <c r="B320" s="161" t="s">
        <v>276</v>
      </c>
      <c r="C320" s="161" t="s">
        <v>801</v>
      </c>
      <c r="D320" s="140"/>
      <c r="E320" s="141"/>
      <c r="F320" s="141">
        <v>24.64</v>
      </c>
      <c r="G320" s="257">
        <v>93</v>
      </c>
      <c r="H320" s="257">
        <v>126</v>
      </c>
      <c r="I320" s="257">
        <v>138</v>
      </c>
      <c r="J320" s="255">
        <v>3.77</v>
      </c>
      <c r="K320" s="255">
        <v>5.1100000000000003</v>
      </c>
      <c r="L320" s="255">
        <f>I320/F320</f>
        <v>5.6006493506493502</v>
      </c>
      <c r="M320" s="200">
        <f t="shared" si="86"/>
        <v>8</v>
      </c>
      <c r="N320" s="219">
        <f t="shared" si="71"/>
        <v>11</v>
      </c>
      <c r="O320" s="146">
        <f t="shared" si="72"/>
        <v>11.04</v>
      </c>
      <c r="P320" s="203">
        <f t="shared" si="73"/>
        <v>2</v>
      </c>
      <c r="Q320" s="146">
        <f t="shared" si="74"/>
        <v>2.75</v>
      </c>
      <c r="R320" s="145">
        <v>25</v>
      </c>
      <c r="S320" s="203">
        <f t="shared" si="75"/>
        <v>5</v>
      </c>
      <c r="T320" s="203">
        <f t="shared" si="76"/>
        <v>4</v>
      </c>
      <c r="U320" s="146">
        <f t="shared" si="77"/>
        <v>4.4000000000000004</v>
      </c>
      <c r="V320" s="145">
        <v>40</v>
      </c>
      <c r="W320" s="252">
        <v>11</v>
      </c>
      <c r="X320" s="179">
        <v>2</v>
      </c>
      <c r="Y320" s="179">
        <v>4</v>
      </c>
      <c r="Z320" s="145">
        <v>8</v>
      </c>
      <c r="AA320" s="145">
        <v>7</v>
      </c>
      <c r="AB320" s="145">
        <f t="shared" si="88"/>
        <v>87.5</v>
      </c>
      <c r="AC320" s="430"/>
      <c r="AD320" s="154">
        <v>1</v>
      </c>
    </row>
    <row r="321" spans="1:30" ht="63" x14ac:dyDescent="0.25">
      <c r="A321" s="135">
        <v>332</v>
      </c>
      <c r="B321" s="161" t="s">
        <v>43</v>
      </c>
      <c r="C321" s="161" t="s">
        <v>801</v>
      </c>
      <c r="D321" s="140"/>
      <c r="E321" s="141"/>
      <c r="F321" s="141">
        <v>181.3</v>
      </c>
      <c r="G321" s="257">
        <v>555</v>
      </c>
      <c r="H321" s="257">
        <v>651</v>
      </c>
      <c r="I321" s="257">
        <v>784</v>
      </c>
      <c r="J321" s="255">
        <v>3.06</v>
      </c>
      <c r="K321" s="255">
        <v>3.59</v>
      </c>
      <c r="L321" s="255">
        <f>I321/F321</f>
        <v>4.3243243243243237</v>
      </c>
      <c r="M321" s="200">
        <v>4.7</v>
      </c>
      <c r="N321" s="219">
        <f t="shared" si="71"/>
        <v>36</v>
      </c>
      <c r="O321" s="146">
        <f t="shared" si="72"/>
        <v>36.847999999999999</v>
      </c>
      <c r="P321" s="203">
        <f t="shared" si="73"/>
        <v>0</v>
      </c>
      <c r="Q321" s="146">
        <f t="shared" si="74"/>
        <v>0</v>
      </c>
      <c r="R321" s="145">
        <v>0</v>
      </c>
      <c r="S321" s="203">
        <f t="shared" si="75"/>
        <v>20</v>
      </c>
      <c r="T321" s="203">
        <f t="shared" si="76"/>
        <v>16</v>
      </c>
      <c r="U321" s="146">
        <f t="shared" si="77"/>
        <v>16.2</v>
      </c>
      <c r="V321" s="145">
        <v>45</v>
      </c>
      <c r="W321" s="252">
        <v>36</v>
      </c>
      <c r="X321" s="179">
        <v>0</v>
      </c>
      <c r="Y321" s="179">
        <v>16</v>
      </c>
      <c r="Z321" s="145">
        <v>28</v>
      </c>
      <c r="AA321" s="145">
        <v>19</v>
      </c>
      <c r="AB321" s="145">
        <f t="shared" si="88"/>
        <v>67.857142857142861</v>
      </c>
      <c r="AC321" s="430"/>
      <c r="AD321" s="154">
        <v>1</v>
      </c>
    </row>
    <row r="322" spans="1:30" ht="15.75" hidden="1" customHeight="1" x14ac:dyDescent="0.25">
      <c r="A322" s="135">
        <v>333</v>
      </c>
      <c r="B322" s="161" t="s">
        <v>444</v>
      </c>
      <c r="C322" s="161" t="s">
        <v>801</v>
      </c>
      <c r="D322" s="140"/>
      <c r="E322" s="141"/>
      <c r="F322" s="141"/>
      <c r="G322" s="139"/>
      <c r="H322" s="139"/>
      <c r="I322" s="139"/>
      <c r="J322" s="142"/>
      <c r="K322" s="142"/>
      <c r="L322" s="142"/>
      <c r="M322" s="144">
        <f>IF(I322&lt;VLOOKUP(L322,$M$331:$Q$339,2),0,VLOOKUP(L322,$M$331:$Q$339,3))</f>
        <v>0</v>
      </c>
      <c r="N322" s="145">
        <f t="shared" si="71"/>
        <v>0</v>
      </c>
      <c r="O322" s="146">
        <f t="shared" si="72"/>
        <v>0</v>
      </c>
      <c r="P322" s="145">
        <f t="shared" si="73"/>
        <v>0</v>
      </c>
      <c r="Q322" s="146">
        <f t="shared" si="74"/>
        <v>0</v>
      </c>
      <c r="R322" s="145">
        <f>IF(I322&lt;VLOOKUP(L322,$M$331:$Q$339,2),0,VLOOKUP(L322,$M$331:$Q$339,4))</f>
        <v>0</v>
      </c>
      <c r="S322" s="145">
        <f t="shared" si="75"/>
        <v>0</v>
      </c>
      <c r="T322" s="145">
        <f t="shared" si="76"/>
        <v>0</v>
      </c>
      <c r="U322" s="146">
        <f t="shared" si="77"/>
        <v>0</v>
      </c>
      <c r="V322" s="145">
        <f>IF(I322&lt;VLOOKUP(L322,$M$331:$Q$339,2),0,VLOOKUP(L322,$M$331:$Q$339,5))</f>
        <v>0</v>
      </c>
      <c r="W322" s="151"/>
      <c r="X322" s="151"/>
      <c r="Y322" s="151"/>
      <c r="AC322" s="154"/>
    </row>
    <row r="323" spans="1:30" ht="31.5" x14ac:dyDescent="0.25">
      <c r="A323" s="135">
        <v>334</v>
      </c>
      <c r="B323" s="161" t="s">
        <v>45</v>
      </c>
      <c r="C323" s="161" t="s">
        <v>44</v>
      </c>
      <c r="D323" s="140"/>
      <c r="E323" s="141"/>
      <c r="F323" s="141">
        <v>177.71</v>
      </c>
      <c r="G323" s="257">
        <v>2446</v>
      </c>
      <c r="H323" s="257">
        <v>2501</v>
      </c>
      <c r="I323" s="257">
        <v>2553</v>
      </c>
      <c r="J323" s="255">
        <v>13.76</v>
      </c>
      <c r="K323" s="255">
        <v>14.07</v>
      </c>
      <c r="L323" s="255">
        <f>I323/F323</f>
        <v>14.366102076416633</v>
      </c>
      <c r="M323" s="200">
        <v>5.9</v>
      </c>
      <c r="N323" s="219">
        <f t="shared" si="71"/>
        <v>150</v>
      </c>
      <c r="O323" s="146">
        <f t="shared" si="72"/>
        <v>150.62700000000001</v>
      </c>
      <c r="P323" s="203">
        <f t="shared" si="73"/>
        <v>10</v>
      </c>
      <c r="Q323" s="146">
        <f t="shared" si="74"/>
        <v>10.5</v>
      </c>
      <c r="R323" s="145">
        <v>7</v>
      </c>
      <c r="S323" s="203">
        <f t="shared" si="75"/>
        <v>65</v>
      </c>
      <c r="T323" s="203">
        <f t="shared" si="76"/>
        <v>75</v>
      </c>
      <c r="U323" s="146">
        <f t="shared" si="77"/>
        <v>75</v>
      </c>
      <c r="V323" s="145">
        <v>50</v>
      </c>
      <c r="W323" s="252">
        <v>150</v>
      </c>
      <c r="X323" s="179">
        <v>10</v>
      </c>
      <c r="Y323" s="179">
        <v>75</v>
      </c>
      <c r="Z323" s="145">
        <v>150</v>
      </c>
      <c r="AA323" s="145">
        <v>115</v>
      </c>
      <c r="AB323" s="145">
        <f>AA323*100/Z323</f>
        <v>76.666666666666671</v>
      </c>
      <c r="AC323" s="430"/>
      <c r="AD323" s="154">
        <v>3</v>
      </c>
    </row>
    <row r="324" spans="1:30" ht="15.75" hidden="1" customHeight="1" x14ac:dyDescent="0.25">
      <c r="A324" s="135">
        <v>335</v>
      </c>
      <c r="B324" s="161" t="s">
        <v>2</v>
      </c>
      <c r="C324" s="161" t="s">
        <v>44</v>
      </c>
      <c r="D324" s="140"/>
      <c r="E324" s="141"/>
      <c r="F324" s="141">
        <v>0</v>
      </c>
      <c r="G324" s="139"/>
      <c r="H324" s="139"/>
      <c r="I324" s="139">
        <v>0</v>
      </c>
      <c r="J324" s="142"/>
      <c r="K324" s="142"/>
      <c r="L324" s="142"/>
      <c r="M324" s="144">
        <f>IF(I324&lt;VLOOKUP(L324,$M$331:$Q$339,2),0,VLOOKUP(L324,$M$331:$Q$339,3))</f>
        <v>0</v>
      </c>
      <c r="N324" s="145">
        <f t="shared" si="71"/>
        <v>0</v>
      </c>
      <c r="O324" s="146">
        <f t="shared" si="72"/>
        <v>0</v>
      </c>
      <c r="P324" s="145">
        <f t="shared" si="73"/>
        <v>0</v>
      </c>
      <c r="Q324" s="146">
        <f t="shared" si="74"/>
        <v>0</v>
      </c>
      <c r="R324" s="145">
        <f>IF(I324&lt;VLOOKUP(L324,$M$331:$Q$339,2),0,VLOOKUP(L324,$M$331:$Q$339,4))</f>
        <v>0</v>
      </c>
      <c r="S324" s="145">
        <f t="shared" si="75"/>
        <v>0</v>
      </c>
      <c r="T324" s="145">
        <f t="shared" si="76"/>
        <v>0</v>
      </c>
      <c r="U324" s="146">
        <f t="shared" si="77"/>
        <v>0</v>
      </c>
      <c r="V324" s="145">
        <f>IF(I324&lt;VLOOKUP(L324,$M$331:$Q$339,2),0,VLOOKUP(L324,$M$331:$Q$339,5))</f>
        <v>0</v>
      </c>
      <c r="W324" s="151"/>
      <c r="X324" s="151"/>
      <c r="Y324" s="151"/>
      <c r="AC324" s="154"/>
    </row>
    <row r="325" spans="1:30" ht="31.5" x14ac:dyDescent="0.25">
      <c r="A325" s="135">
        <v>336</v>
      </c>
      <c r="B325" s="161" t="s">
        <v>272</v>
      </c>
      <c r="C325" s="161" t="s">
        <v>44</v>
      </c>
      <c r="D325" s="140"/>
      <c r="E325" s="141"/>
      <c r="F325" s="141">
        <v>604.91</v>
      </c>
      <c r="G325" s="257">
        <v>1521</v>
      </c>
      <c r="H325" s="257">
        <v>1721</v>
      </c>
      <c r="I325" s="257">
        <v>2085</v>
      </c>
      <c r="J325" s="255">
        <v>2.5099999999999998</v>
      </c>
      <c r="K325" s="255">
        <v>2.85</v>
      </c>
      <c r="L325" s="255">
        <f>I325/F325</f>
        <v>3.4467937379114248</v>
      </c>
      <c r="M325" s="200">
        <v>5.3</v>
      </c>
      <c r="N325" s="219">
        <f t="shared" si="71"/>
        <v>110</v>
      </c>
      <c r="O325" s="146">
        <f t="shared" si="72"/>
        <v>110.505</v>
      </c>
      <c r="P325" s="203">
        <f t="shared" si="73"/>
        <v>15</v>
      </c>
      <c r="Q325" s="146">
        <f t="shared" si="74"/>
        <v>15.4</v>
      </c>
      <c r="R325" s="145">
        <v>14</v>
      </c>
      <c r="S325" s="203">
        <f t="shared" si="75"/>
        <v>45</v>
      </c>
      <c r="T325" s="203">
        <f t="shared" si="76"/>
        <v>50</v>
      </c>
      <c r="U325" s="146">
        <f t="shared" si="77"/>
        <v>50.6</v>
      </c>
      <c r="V325" s="145">
        <v>46</v>
      </c>
      <c r="W325" s="252">
        <v>110</v>
      </c>
      <c r="X325" s="179">
        <v>15</v>
      </c>
      <c r="Y325" s="179">
        <v>50</v>
      </c>
      <c r="Z325" s="145">
        <v>79</v>
      </c>
      <c r="AA325" s="145">
        <v>66</v>
      </c>
      <c r="AB325" s="145">
        <f>AA325*100/Z325</f>
        <v>83.544303797468359</v>
      </c>
      <c r="AC325" s="430"/>
      <c r="AD325" s="154">
        <v>3</v>
      </c>
    </row>
    <row r="326" spans="1:30" ht="28.5" hidden="1" customHeight="1" x14ac:dyDescent="0.25">
      <c r="A326" s="135">
        <v>337</v>
      </c>
      <c r="B326" s="161" t="s">
        <v>444</v>
      </c>
      <c r="C326" s="161" t="s">
        <v>44</v>
      </c>
      <c r="D326" s="140"/>
      <c r="E326" s="141"/>
      <c r="F326" s="141"/>
      <c r="G326" s="139"/>
      <c r="H326" s="139"/>
      <c r="I326" s="139"/>
      <c r="J326" s="142"/>
      <c r="K326" s="142"/>
      <c r="L326" s="142"/>
      <c r="M326" s="144">
        <f>IF(I326&lt;VLOOKUP(L326,$M$331:$Q$339,2),0,VLOOKUP(L326,$M$331:$Q$339,3))</f>
        <v>0</v>
      </c>
      <c r="N326" s="145">
        <f t="shared" si="71"/>
        <v>0</v>
      </c>
      <c r="O326" s="146">
        <f t="shared" si="72"/>
        <v>0</v>
      </c>
      <c r="P326" s="145">
        <f t="shared" si="73"/>
        <v>0</v>
      </c>
      <c r="Q326" s="146">
        <f t="shared" si="74"/>
        <v>0</v>
      </c>
      <c r="R326" s="145">
        <f>IF(I326&lt;VLOOKUP(L326,$M$331:$Q$339,2),0,VLOOKUP(L326,$M$331:$Q$339,4))</f>
        <v>0</v>
      </c>
      <c r="S326" s="145">
        <f t="shared" si="75"/>
        <v>0</v>
      </c>
      <c r="T326" s="145">
        <f t="shared" si="76"/>
        <v>0</v>
      </c>
      <c r="U326" s="146">
        <f t="shared" si="77"/>
        <v>0</v>
      </c>
      <c r="V326" s="145">
        <f>IF(I326&lt;VLOOKUP(L326,$M$331:$Q$339,2),0,VLOOKUP(L326,$M$331:$Q$339,5))</f>
        <v>0</v>
      </c>
      <c r="W326" s="151"/>
      <c r="X326" s="151"/>
      <c r="Y326" s="151"/>
      <c r="AC326" s="154"/>
    </row>
    <row r="327" spans="1:30" s="319" customFormat="1" ht="26.25" customHeight="1" x14ac:dyDescent="0.25">
      <c r="A327" s="517" t="s">
        <v>659</v>
      </c>
      <c r="B327" s="517"/>
      <c r="C327" s="310"/>
      <c r="D327" s="229"/>
      <c r="E327" s="229"/>
      <c r="F327" s="191"/>
      <c r="G327" s="191"/>
      <c r="H327" s="191"/>
      <c r="I327" s="191"/>
      <c r="J327" s="191"/>
      <c r="K327" s="191"/>
      <c r="L327" s="191"/>
      <c r="M327" s="191"/>
      <c r="N327" s="191"/>
      <c r="O327" s="229"/>
      <c r="P327" s="191"/>
      <c r="Q327" s="155"/>
      <c r="R327" s="156"/>
      <c r="S327" s="273"/>
      <c r="T327" s="273"/>
      <c r="U327" s="155"/>
      <c r="V327" s="156"/>
      <c r="W327" s="276" t="s">
        <v>1013</v>
      </c>
      <c r="X327" s="273"/>
      <c r="Y327" s="273"/>
      <c r="AC327" s="523"/>
    </row>
    <row r="328" spans="1:30" s="319" customFormat="1" ht="18.75" customHeight="1" x14ac:dyDescent="0.25">
      <c r="A328" s="522"/>
      <c r="B328" s="522"/>
      <c r="C328" s="522"/>
      <c r="D328" s="540"/>
      <c r="E328" s="540"/>
      <c r="F328" s="522"/>
      <c r="G328" s="522"/>
      <c r="H328" s="522"/>
      <c r="I328" s="522"/>
      <c r="J328" s="522"/>
      <c r="K328" s="522"/>
      <c r="L328" s="522"/>
      <c r="M328" s="522"/>
      <c r="N328" s="522"/>
      <c r="O328" s="540"/>
      <c r="P328" s="522"/>
      <c r="Q328" s="155"/>
      <c r="R328" s="156"/>
      <c r="S328" s="273"/>
      <c r="T328" s="273"/>
      <c r="U328" s="155"/>
      <c r="V328" s="156"/>
      <c r="W328" s="273"/>
      <c r="X328" s="273"/>
      <c r="Y328" s="273"/>
      <c r="AC328" s="523"/>
    </row>
    <row r="330" spans="1:30" x14ac:dyDescent="0.25">
      <c r="A330" s="502"/>
      <c r="B330" s="503"/>
      <c r="C330" s="503"/>
      <c r="D330" s="501" t="s">
        <v>643</v>
      </c>
      <c r="M330" s="274" t="s">
        <v>639</v>
      </c>
      <c r="N330" s="220" t="s">
        <v>640</v>
      </c>
      <c r="O330" s="171" t="s">
        <v>636</v>
      </c>
      <c r="P330" s="274" t="s">
        <v>638</v>
      </c>
      <c r="Q330" s="171" t="s">
        <v>637</v>
      </c>
      <c r="R330" s="172"/>
    </row>
    <row r="331" spans="1:30" x14ac:dyDescent="0.25">
      <c r="A331" s="502"/>
      <c r="B331" s="503"/>
      <c r="C331" s="503"/>
      <c r="D331" s="501"/>
      <c r="M331" s="274">
        <v>0</v>
      </c>
      <c r="N331" s="220">
        <v>33</v>
      </c>
      <c r="O331" s="171">
        <v>3</v>
      </c>
      <c r="P331" s="274">
        <v>0</v>
      </c>
      <c r="Q331" s="171">
        <v>0</v>
      </c>
      <c r="R331" s="172"/>
    </row>
    <row r="332" spans="1:30" x14ac:dyDescent="0.25">
      <c r="A332" s="502"/>
      <c r="B332" s="503"/>
      <c r="C332" s="504"/>
      <c r="D332" s="501"/>
      <c r="M332" s="274">
        <v>1.01</v>
      </c>
      <c r="N332" s="220">
        <v>33</v>
      </c>
      <c r="O332" s="171">
        <v>5</v>
      </c>
      <c r="P332" s="274">
        <v>25</v>
      </c>
      <c r="Q332" s="171">
        <v>50</v>
      </c>
      <c r="R332" s="172"/>
    </row>
    <row r="333" spans="1:30" x14ac:dyDescent="0.25">
      <c r="A333" s="502"/>
      <c r="B333" s="503"/>
      <c r="C333" s="503"/>
      <c r="D333" s="501" t="s">
        <v>430</v>
      </c>
      <c r="M333" s="274">
        <v>2.0099999999999998</v>
      </c>
      <c r="N333" s="220">
        <v>33</v>
      </c>
      <c r="O333" s="171">
        <v>7</v>
      </c>
      <c r="P333" s="274">
        <v>25</v>
      </c>
      <c r="Q333" s="171">
        <v>50</v>
      </c>
      <c r="R333" s="172"/>
    </row>
    <row r="334" spans="1:30" x14ac:dyDescent="0.25">
      <c r="A334" s="502"/>
      <c r="B334" s="505"/>
      <c r="C334" s="505"/>
      <c r="M334" s="274">
        <v>4.01</v>
      </c>
      <c r="N334" s="220">
        <v>33</v>
      </c>
      <c r="O334" s="171">
        <v>8</v>
      </c>
      <c r="P334" s="274">
        <v>25</v>
      </c>
      <c r="Q334" s="171">
        <v>50</v>
      </c>
      <c r="R334" s="172"/>
    </row>
    <row r="335" spans="1:30" x14ac:dyDescent="0.25">
      <c r="M335" s="274">
        <v>6.01</v>
      </c>
      <c r="N335" s="220">
        <v>33</v>
      </c>
      <c r="O335" s="171">
        <v>10</v>
      </c>
      <c r="P335" s="274">
        <v>25</v>
      </c>
      <c r="Q335" s="171">
        <v>50</v>
      </c>
      <c r="R335" s="172"/>
    </row>
    <row r="336" spans="1:30" x14ac:dyDescent="0.25">
      <c r="M336" s="274">
        <v>8.01</v>
      </c>
      <c r="N336" s="220">
        <v>33</v>
      </c>
      <c r="O336" s="171">
        <v>12</v>
      </c>
      <c r="P336" s="274">
        <v>25</v>
      </c>
      <c r="Q336" s="171">
        <v>50</v>
      </c>
      <c r="R336" s="172"/>
    </row>
    <row r="337" spans="13:18" x14ac:dyDescent="0.25">
      <c r="M337" s="274">
        <v>10.01</v>
      </c>
      <c r="N337" s="220">
        <v>33</v>
      </c>
      <c r="O337" s="171">
        <v>15</v>
      </c>
      <c r="P337" s="274">
        <v>25</v>
      </c>
      <c r="Q337" s="171">
        <v>50</v>
      </c>
      <c r="R337" s="172"/>
    </row>
    <row r="338" spans="13:18" x14ac:dyDescent="0.25">
      <c r="M338" s="274">
        <v>12.01</v>
      </c>
      <c r="N338" s="220">
        <v>33</v>
      </c>
      <c r="O338" s="171">
        <v>18</v>
      </c>
      <c r="P338" s="274">
        <v>25</v>
      </c>
      <c r="Q338" s="171">
        <v>50</v>
      </c>
      <c r="R338" s="172"/>
    </row>
    <row r="339" spans="13:18" x14ac:dyDescent="0.25">
      <c r="M339" s="274">
        <v>100000</v>
      </c>
      <c r="N339" s="220">
        <v>33</v>
      </c>
      <c r="O339" s="171">
        <v>18</v>
      </c>
      <c r="P339" s="274">
        <v>25</v>
      </c>
      <c r="Q339" s="171">
        <v>50</v>
      </c>
      <c r="R339" s="172"/>
    </row>
  </sheetData>
  <autoFilter ref="A8:AD328">
    <filterColumn colId="22">
      <filters>
        <filter val="*"/>
        <filter val="1"/>
        <filter val="10"/>
        <filter val="100"/>
        <filter val="11"/>
        <filter val="110"/>
        <filter val="112"/>
        <filter val="12"/>
        <filter val="12 апреля 2020 г."/>
        <filter val="129"/>
        <filter val="13"/>
        <filter val="137"/>
        <filter val="14"/>
        <filter val="15"/>
        <filter val="150"/>
        <filter val="16"/>
        <filter val="19"/>
        <filter val="2"/>
        <filter val="20"/>
        <filter val="21"/>
        <filter val="22"/>
        <filter val="2248"/>
        <filter val="23"/>
        <filter val="25"/>
        <filter val="26"/>
        <filter val="28"/>
        <filter val="29"/>
        <filter val="3"/>
        <filter val="30"/>
        <filter val="36"/>
        <filter val="37"/>
        <filter val="4"/>
        <filter val="40"/>
        <filter val="46"/>
        <filter val="5"/>
        <filter val="50"/>
        <filter val="6"/>
        <filter val="60"/>
        <filter val="66"/>
        <filter val="7"/>
        <filter val="8"/>
        <filter val="80"/>
        <filter val="82"/>
        <filter val="9"/>
        <filter val="90"/>
      </filters>
    </filterColumn>
  </autoFilter>
  <mergeCells count="20">
    <mergeCell ref="Z4:Z7"/>
    <mergeCell ref="AA4:AA7"/>
    <mergeCell ref="AC4:AC7"/>
    <mergeCell ref="M5:M7"/>
    <mergeCell ref="N5:N7"/>
    <mergeCell ref="O5:O7"/>
    <mergeCell ref="P5:V5"/>
    <mergeCell ref="P6:S6"/>
    <mergeCell ref="T6:T7"/>
    <mergeCell ref="U6:U7"/>
    <mergeCell ref="A2:Y2"/>
    <mergeCell ref="A4:A7"/>
    <mergeCell ref="B4:B7"/>
    <mergeCell ref="C4:C7"/>
    <mergeCell ref="F4:F7"/>
    <mergeCell ref="G4:I6"/>
    <mergeCell ref="J4:L6"/>
    <mergeCell ref="M4:V4"/>
    <mergeCell ref="W4:Y6"/>
    <mergeCell ref="V6:V7"/>
  </mergeCells>
  <pageMargins left="0.43307086614173229" right="0.23622047244094491" top="0.49" bottom="0.35433070866141736" header="0.31496062992125984" footer="0.31496062992125984"/>
  <pageSetup paperSize="9" scale="60" fitToHeight="0" orientation="landscape" r:id="rId1"/>
  <headerFooter differentFirst="1">
    <oddHeader>&amp;C&amp;"Times New Roman,обычный"&amp;16&amp;P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39997558519241921"/>
    <pageSetUpPr fitToPage="1"/>
  </sheetPr>
  <dimension ref="A1:XCA358"/>
  <sheetViews>
    <sheetView view="pageBreakPreview" zoomScale="80" zoomScaleSheetLayoutView="80" workbookViewId="0">
      <pane xSplit="3" ySplit="9" topLeftCell="D261" activePane="bottomRight" state="frozen"/>
      <selection activeCell="A2" sqref="A2:X2"/>
      <selection pane="topRight" activeCell="A2" sqref="A2:X2"/>
      <selection pane="bottomLeft" activeCell="A2" sqref="A2:X2"/>
      <selection pane="bottomRight" activeCell="N14" sqref="N14:N344"/>
    </sheetView>
  </sheetViews>
  <sheetFormatPr defaultRowHeight="15.75" outlineLevelCol="1" x14ac:dyDescent="0.25"/>
  <cols>
    <col min="1" max="1" width="6.5703125" style="169" customWidth="1"/>
    <col min="2" max="2" width="45.85546875" style="210" customWidth="1"/>
    <col min="3" max="3" width="21.42578125" style="210" customWidth="1"/>
    <col min="4" max="4" width="8.85546875" style="162" hidden="1" customWidth="1"/>
    <col min="5" max="5" width="9.5703125" style="162" hidden="1" customWidth="1"/>
    <col min="6" max="6" width="11" style="162" customWidth="1"/>
    <col min="7" max="7" width="9.5703125" style="156" customWidth="1"/>
    <col min="8" max="8" width="9" style="156" customWidth="1"/>
    <col min="9" max="9" width="7.5703125" style="156" customWidth="1"/>
    <col min="10" max="12" width="7.5703125" style="155" customWidth="1"/>
    <col min="13" max="13" width="7.7109375" style="162" customWidth="1"/>
    <col min="14" max="14" width="8" style="222" customWidth="1"/>
    <col min="15" max="15" width="8.7109375" style="155" hidden="1" customWidth="1" outlineLevel="1"/>
    <col min="16" max="16" width="7.5703125" style="273" customWidth="1" collapsed="1"/>
    <col min="17" max="17" width="9.28515625" style="273" customWidth="1"/>
    <col min="18" max="18" width="9" style="155" hidden="1" customWidth="1" outlineLevel="1"/>
    <col min="19" max="19" width="5" style="156" hidden="1" customWidth="1" outlineLevel="1"/>
    <col min="20" max="20" width="15.28515625" style="273" customWidth="1" collapsed="1"/>
    <col min="21" max="21" width="8.42578125" style="273" customWidth="1"/>
    <col min="22" max="22" width="8.5703125" style="155" hidden="1" customWidth="1" outlineLevel="1"/>
    <col min="23" max="23" width="5" style="156" hidden="1" customWidth="1" outlineLevel="1"/>
    <col min="24" max="24" width="6.5703125" style="260" customWidth="1" collapsed="1"/>
    <col min="25" max="25" width="7.85546875" style="273" customWidth="1"/>
    <col min="26" max="26" width="9.42578125" style="273" customWidth="1"/>
    <col min="27" max="27" width="8.28515625" style="273" customWidth="1"/>
    <col min="28" max="28" width="7.85546875" style="156" customWidth="1"/>
    <col min="29" max="29" width="9.140625" style="154"/>
    <col min="30" max="30" width="16.140625" style="163" customWidth="1"/>
    <col min="31" max="16384" width="9.140625" style="154"/>
  </cols>
  <sheetData>
    <row r="1" spans="1:16303" s="385" customFormat="1" ht="18.75" x14ac:dyDescent="0.3">
      <c r="A1" s="438"/>
      <c r="B1" s="439"/>
      <c r="C1" s="439"/>
      <c r="D1" s="105"/>
      <c r="E1" s="105"/>
      <c r="F1" s="510"/>
      <c r="G1" s="266"/>
      <c r="H1" s="266"/>
      <c r="I1" s="266"/>
      <c r="J1" s="269"/>
      <c r="K1" s="269"/>
      <c r="L1" s="269"/>
      <c r="M1" s="510"/>
      <c r="N1" s="266"/>
      <c r="O1" s="106"/>
      <c r="P1" s="266"/>
      <c r="Q1" s="266"/>
      <c r="R1" s="106"/>
      <c r="S1" s="104"/>
      <c r="T1" s="266"/>
      <c r="U1" s="266"/>
      <c r="V1" s="106"/>
      <c r="W1" s="104"/>
      <c r="X1" s="266"/>
      <c r="Y1" s="266"/>
      <c r="Z1" s="266"/>
      <c r="AA1" s="266"/>
      <c r="AB1" s="267"/>
      <c r="AD1" s="523"/>
    </row>
    <row r="2" spans="1:16303" s="441" customFormat="1" ht="18.75" x14ac:dyDescent="0.3">
      <c r="A2" s="610" t="s">
        <v>662</v>
      </c>
      <c r="B2" s="610"/>
      <c r="C2" s="610"/>
      <c r="D2" s="642"/>
      <c r="E2" s="642"/>
      <c r="F2" s="610"/>
      <c r="G2" s="610"/>
      <c r="H2" s="610"/>
      <c r="I2" s="610"/>
      <c r="J2" s="610"/>
      <c r="K2" s="610"/>
      <c r="L2" s="610"/>
      <c r="M2" s="610"/>
      <c r="N2" s="610"/>
      <c r="O2" s="642"/>
      <c r="P2" s="610"/>
      <c r="Q2" s="610"/>
      <c r="R2" s="642"/>
      <c r="S2" s="642"/>
      <c r="T2" s="610"/>
      <c r="U2" s="610"/>
      <c r="V2" s="642"/>
      <c r="W2" s="642"/>
      <c r="X2" s="661"/>
      <c r="Y2" s="661"/>
      <c r="Z2" s="661"/>
      <c r="AA2" s="661"/>
      <c r="AB2" s="526"/>
      <c r="AD2" s="527"/>
    </row>
    <row r="3" spans="1:16303" s="385" customFormat="1" ht="18.75" x14ac:dyDescent="0.3">
      <c r="A3" s="438"/>
      <c r="B3" s="439"/>
      <c r="C3" s="439"/>
      <c r="D3" s="107"/>
      <c r="E3" s="107"/>
      <c r="F3" s="511"/>
      <c r="G3" s="267"/>
      <c r="H3" s="267"/>
      <c r="I3" s="267"/>
      <c r="J3" s="270"/>
      <c r="K3" s="270"/>
      <c r="L3" s="270"/>
      <c r="M3" s="511"/>
      <c r="N3" s="267"/>
      <c r="O3" s="109"/>
      <c r="P3" s="267"/>
      <c r="Q3" s="267"/>
      <c r="R3" s="109"/>
      <c r="S3" s="108"/>
      <c r="T3" s="267"/>
      <c r="U3" s="267"/>
      <c r="V3" s="109"/>
      <c r="W3" s="108"/>
      <c r="X3" s="267"/>
      <c r="Y3" s="267"/>
      <c r="Z3" s="267"/>
      <c r="AA3" s="267"/>
      <c r="AB3" s="267"/>
      <c r="AD3" s="523"/>
    </row>
    <row r="4" spans="1:16303" s="164" customFormat="1" ht="15.75" customHeight="1" x14ac:dyDescent="0.25">
      <c r="A4" s="643" t="s">
        <v>0</v>
      </c>
      <c r="B4" s="643" t="s">
        <v>604</v>
      </c>
      <c r="C4" s="643" t="s">
        <v>603</v>
      </c>
      <c r="D4" s="334" t="s">
        <v>1</v>
      </c>
      <c r="E4" s="334" t="s">
        <v>1</v>
      </c>
      <c r="F4" s="639" t="s">
        <v>1</v>
      </c>
      <c r="G4" s="662" t="s">
        <v>589</v>
      </c>
      <c r="H4" s="662"/>
      <c r="I4" s="662"/>
      <c r="J4" s="655" t="s">
        <v>590</v>
      </c>
      <c r="K4" s="655"/>
      <c r="L4" s="655"/>
      <c r="M4" s="663" t="s">
        <v>591</v>
      </c>
      <c r="N4" s="663"/>
      <c r="O4" s="656"/>
      <c r="P4" s="663"/>
      <c r="Q4" s="663"/>
      <c r="R4" s="656"/>
      <c r="S4" s="656"/>
      <c r="T4" s="663"/>
      <c r="U4" s="663"/>
      <c r="V4" s="656"/>
      <c r="W4" s="656"/>
      <c r="X4" s="664" t="s">
        <v>629</v>
      </c>
      <c r="Y4" s="631"/>
      <c r="Z4" s="631"/>
      <c r="AA4" s="631"/>
      <c r="AB4" s="608" t="s">
        <v>654</v>
      </c>
      <c r="AC4" s="608" t="s">
        <v>655</v>
      </c>
      <c r="AD4" s="584" t="s">
        <v>958</v>
      </c>
    </row>
    <row r="5" spans="1:16303" s="164" customFormat="1" x14ac:dyDescent="0.25">
      <c r="A5" s="643"/>
      <c r="B5" s="643"/>
      <c r="C5" s="643"/>
      <c r="D5" s="335"/>
      <c r="E5" s="336"/>
      <c r="F5" s="640"/>
      <c r="G5" s="662"/>
      <c r="H5" s="662"/>
      <c r="I5" s="662"/>
      <c r="J5" s="655"/>
      <c r="K5" s="655"/>
      <c r="L5" s="655"/>
      <c r="M5" s="656" t="s">
        <v>595</v>
      </c>
      <c r="N5" s="627" t="s">
        <v>633</v>
      </c>
      <c r="O5" s="655" t="s">
        <v>626</v>
      </c>
      <c r="P5" s="613" t="s">
        <v>596</v>
      </c>
      <c r="Q5" s="613"/>
      <c r="R5" s="656"/>
      <c r="S5" s="656"/>
      <c r="T5" s="613"/>
      <c r="U5" s="613"/>
      <c r="V5" s="656"/>
      <c r="W5" s="656"/>
      <c r="X5" s="664"/>
      <c r="Y5" s="631"/>
      <c r="Z5" s="631"/>
      <c r="AA5" s="631"/>
      <c r="AB5" s="609"/>
      <c r="AC5" s="609"/>
      <c r="AD5" s="584"/>
    </row>
    <row r="6" spans="1:16303" s="164" customFormat="1" x14ac:dyDescent="0.25">
      <c r="A6" s="643"/>
      <c r="B6" s="643"/>
      <c r="C6" s="643"/>
      <c r="D6" s="337"/>
      <c r="E6" s="338"/>
      <c r="F6" s="640"/>
      <c r="G6" s="662"/>
      <c r="H6" s="662"/>
      <c r="I6" s="662"/>
      <c r="J6" s="655"/>
      <c r="K6" s="655"/>
      <c r="L6" s="655"/>
      <c r="M6" s="656"/>
      <c r="N6" s="627"/>
      <c r="O6" s="655"/>
      <c r="P6" s="613" t="s">
        <v>593</v>
      </c>
      <c r="Q6" s="613"/>
      <c r="R6" s="656"/>
      <c r="S6" s="656"/>
      <c r="T6" s="613"/>
      <c r="U6" s="631" t="s">
        <v>624</v>
      </c>
      <c r="V6" s="655" t="s">
        <v>628</v>
      </c>
      <c r="W6" s="662" t="s">
        <v>597</v>
      </c>
      <c r="X6" s="664"/>
      <c r="Y6" s="631"/>
      <c r="Z6" s="631"/>
      <c r="AA6" s="631"/>
      <c r="AB6" s="609"/>
      <c r="AC6" s="609"/>
      <c r="AD6" s="584"/>
    </row>
    <row r="7" spans="1:16303" s="165" customFormat="1" ht="63" x14ac:dyDescent="0.25">
      <c r="A7" s="643"/>
      <c r="B7" s="643"/>
      <c r="C7" s="643"/>
      <c r="D7" s="213">
        <v>2018</v>
      </c>
      <c r="E7" s="213">
        <v>2019</v>
      </c>
      <c r="F7" s="641"/>
      <c r="G7" s="213">
        <v>2018</v>
      </c>
      <c r="H7" s="213">
        <v>2019</v>
      </c>
      <c r="I7" s="213">
        <v>2020</v>
      </c>
      <c r="J7" s="213">
        <v>2018</v>
      </c>
      <c r="K7" s="213">
        <v>2019</v>
      </c>
      <c r="L7" s="213">
        <v>2020</v>
      </c>
      <c r="M7" s="656"/>
      <c r="N7" s="627"/>
      <c r="O7" s="655"/>
      <c r="P7" s="508" t="s">
        <v>600</v>
      </c>
      <c r="Q7" s="508" t="s">
        <v>630</v>
      </c>
      <c r="R7" s="132" t="s">
        <v>631</v>
      </c>
      <c r="S7" s="131" t="s">
        <v>597</v>
      </c>
      <c r="T7" s="508" t="s">
        <v>594</v>
      </c>
      <c r="U7" s="631"/>
      <c r="V7" s="655"/>
      <c r="W7" s="662"/>
      <c r="X7" s="249" t="s">
        <v>571</v>
      </c>
      <c r="Y7" s="508" t="s">
        <v>598</v>
      </c>
      <c r="Z7" s="508" t="s">
        <v>599</v>
      </c>
      <c r="AA7" s="508" t="s">
        <v>624</v>
      </c>
      <c r="AB7" s="609"/>
      <c r="AC7" s="609"/>
      <c r="AD7" s="584"/>
    </row>
    <row r="8" spans="1:16303" s="166" customFormat="1" x14ac:dyDescent="0.25">
      <c r="A8" s="135">
        <v>1</v>
      </c>
      <c r="B8" s="135">
        <v>2</v>
      </c>
      <c r="C8" s="135">
        <v>3</v>
      </c>
      <c r="D8" s="131">
        <v>4</v>
      </c>
      <c r="E8" s="131">
        <v>5</v>
      </c>
      <c r="F8" s="131">
        <v>6</v>
      </c>
      <c r="G8" s="131">
        <v>7</v>
      </c>
      <c r="H8" s="131">
        <v>8</v>
      </c>
      <c r="I8" s="131">
        <v>9</v>
      </c>
      <c r="J8" s="131">
        <v>10</v>
      </c>
      <c r="K8" s="131">
        <v>11</v>
      </c>
      <c r="L8" s="131">
        <v>12</v>
      </c>
      <c r="M8" s="131">
        <v>13</v>
      </c>
      <c r="N8" s="224">
        <v>14</v>
      </c>
      <c r="O8" s="131"/>
      <c r="P8" s="508">
        <v>15</v>
      </c>
      <c r="Q8" s="508"/>
      <c r="R8" s="131"/>
      <c r="S8" s="131"/>
      <c r="T8" s="508">
        <v>16</v>
      </c>
      <c r="U8" s="508">
        <v>17</v>
      </c>
      <c r="V8" s="131"/>
      <c r="W8" s="131"/>
      <c r="X8" s="249"/>
      <c r="Y8" s="508"/>
      <c r="Z8" s="508"/>
      <c r="AA8" s="508"/>
      <c r="AB8" s="145"/>
      <c r="AC8" s="145"/>
      <c r="AD8" s="342"/>
      <c r="AE8" s="167"/>
      <c r="AF8" s="167"/>
      <c r="AG8" s="167"/>
      <c r="AH8" s="167"/>
      <c r="AI8" s="167"/>
      <c r="AJ8" s="167"/>
      <c r="AK8" s="167"/>
      <c r="AL8" s="167"/>
      <c r="AM8" s="167"/>
      <c r="AN8" s="167"/>
      <c r="AO8" s="167"/>
    </row>
    <row r="9" spans="1:16303" s="167" customFormat="1" x14ac:dyDescent="0.25">
      <c r="A9" s="135">
        <v>1</v>
      </c>
      <c r="B9" s="161" t="s">
        <v>653</v>
      </c>
      <c r="C9" s="191"/>
      <c r="D9" s="140"/>
      <c r="E9" s="141"/>
      <c r="F9" s="141"/>
      <c r="G9" s="139"/>
      <c r="H9" s="139"/>
      <c r="I9" s="139"/>
      <c r="J9" s="142"/>
      <c r="K9" s="142"/>
      <c r="L9" s="142"/>
      <c r="M9" s="141"/>
      <c r="N9" s="218">
        <f>SUM(N10:N345)</f>
        <v>939</v>
      </c>
      <c r="O9" s="142"/>
      <c r="P9" s="257">
        <f>SUM(P10:P345)</f>
        <v>78</v>
      </c>
      <c r="Q9" s="257">
        <f>SUM(Q10:Q345)</f>
        <v>92</v>
      </c>
      <c r="R9" s="142"/>
      <c r="S9" s="139"/>
      <c r="T9" s="257">
        <f>SUM(T10:T345)</f>
        <v>648</v>
      </c>
      <c r="U9" s="257">
        <f>SUM(U10:U345)</f>
        <v>121</v>
      </c>
      <c r="V9" s="139"/>
      <c r="W9" s="139"/>
      <c r="X9" s="250">
        <f t="shared" ref="X9:AC9" si="0">SUM(X10:X345)</f>
        <v>862</v>
      </c>
      <c r="Y9" s="257">
        <f t="shared" si="0"/>
        <v>83</v>
      </c>
      <c r="Z9" s="257">
        <f t="shared" si="0"/>
        <v>98</v>
      </c>
      <c r="AA9" s="257">
        <f t="shared" si="0"/>
        <v>128</v>
      </c>
      <c r="AB9" s="139">
        <f t="shared" si="0"/>
        <v>685</v>
      </c>
      <c r="AC9" s="139">
        <f t="shared" si="0"/>
        <v>318</v>
      </c>
      <c r="AD9" s="342"/>
    </row>
    <row r="10" spans="1:16303" s="168" customFormat="1" hidden="1" x14ac:dyDescent="0.25">
      <c r="A10" s="135">
        <v>2</v>
      </c>
      <c r="B10" s="161" t="s">
        <v>838</v>
      </c>
      <c r="C10" s="161" t="s">
        <v>669</v>
      </c>
      <c r="D10" s="140"/>
      <c r="E10" s="141"/>
      <c r="F10" s="141">
        <v>0</v>
      </c>
      <c r="G10" s="139"/>
      <c r="H10" s="139"/>
      <c r="I10" s="139">
        <v>0</v>
      </c>
      <c r="J10" s="142"/>
      <c r="K10" s="142"/>
      <c r="L10" s="142"/>
      <c r="M10" s="144">
        <f>IF(I10&lt;VLOOKUP(L10,$M$350:$Q$358,2),0,VLOOKUP(L10,$M$350:$Q$358,3))</f>
        <v>0</v>
      </c>
      <c r="N10" s="145">
        <f>ROUNDDOWN(O10,0)</f>
        <v>0</v>
      </c>
      <c r="O10" s="146">
        <f>I10*M10/100</f>
        <v>0</v>
      </c>
      <c r="P10" s="145">
        <f>ROUNDDOWN(R10,0)</f>
        <v>0</v>
      </c>
      <c r="Q10" s="145">
        <f>ROUNDDOWN(R10-P10,0)</f>
        <v>0</v>
      </c>
      <c r="R10" s="146">
        <f>N10*S10/100</f>
        <v>0</v>
      </c>
      <c r="S10" s="145">
        <f>IF(I10&lt;VLOOKUP(L10,$M$350:$Q$358,2),0,VLOOKUP(L10,$M$350:$Q$358,4))</f>
        <v>0</v>
      </c>
      <c r="T10" s="145">
        <f>N10-P10-Q10-U10</f>
        <v>0</v>
      </c>
      <c r="U10" s="145">
        <f>ROUNDDOWN(V10,0)</f>
        <v>0</v>
      </c>
      <c r="V10" s="146">
        <f>N10*W10/100</f>
        <v>0</v>
      </c>
      <c r="W10" s="145">
        <f>IF(I10&lt;VLOOKUP(L10,$M$350:$Q$358,2),0,VLOOKUP(L10,$M$350:$Q$358,5))</f>
        <v>0</v>
      </c>
      <c r="X10" s="145"/>
      <c r="Y10" s="145"/>
      <c r="Z10" s="145"/>
      <c r="AA10" s="145"/>
      <c r="AB10" s="243"/>
    </row>
    <row r="11" spans="1:16303" s="168" customFormat="1" ht="31.5" hidden="1" x14ac:dyDescent="0.25">
      <c r="A11" s="135">
        <v>3</v>
      </c>
      <c r="B11" s="161" t="s">
        <v>668</v>
      </c>
      <c r="C11" s="161" t="s">
        <v>669</v>
      </c>
      <c r="D11" s="140"/>
      <c r="E11" s="141"/>
      <c r="F11" s="141">
        <v>0</v>
      </c>
      <c r="G11" s="139"/>
      <c r="H11" s="139"/>
      <c r="I11" s="139">
        <v>0</v>
      </c>
      <c r="J11" s="142"/>
      <c r="K11" s="142"/>
      <c r="L11" s="142"/>
      <c r="M11" s="144">
        <f t="shared" ref="M11:M74" si="1">IF(I11&lt;VLOOKUP(L11,$M$350:$Q$358,2),0,VLOOKUP(L11,$M$350:$Q$358,3))</f>
        <v>0</v>
      </c>
      <c r="N11" s="145">
        <f t="shared" ref="N11:N74" si="2">ROUNDDOWN(O11,0)</f>
        <v>0</v>
      </c>
      <c r="O11" s="146">
        <f t="shared" ref="O11:O74" si="3">I11*M11/100</f>
        <v>0</v>
      </c>
      <c r="P11" s="145">
        <f t="shared" ref="P11:P74" si="4">ROUNDDOWN(R11,0)</f>
        <v>0</v>
      </c>
      <c r="Q11" s="145">
        <f t="shared" ref="Q11:Q74" si="5">ROUNDDOWN(R11-P11,0)</f>
        <v>0</v>
      </c>
      <c r="R11" s="146">
        <f t="shared" ref="R11:R74" si="6">N11*S11/100</f>
        <v>0</v>
      </c>
      <c r="S11" s="145">
        <f>IF(I11&lt;VLOOKUP(L11,$M$350:$Q$358,2),0,VLOOKUP(L11,$M$350:$Q$358,4))</f>
        <v>0</v>
      </c>
      <c r="T11" s="145">
        <f t="shared" ref="T11:T74" si="7">N11-P11-Q11-U11</f>
        <v>0</v>
      </c>
      <c r="U11" s="145">
        <f t="shared" ref="U11:U74" si="8">ROUNDDOWN(V11,0)</f>
        <v>0</v>
      </c>
      <c r="V11" s="146">
        <f t="shared" ref="V11:V74" si="9">N11*W11/100</f>
        <v>0</v>
      </c>
      <c r="W11" s="145">
        <f>IF(I11&lt;VLOOKUP(L11,$M$350:$Q$358,2),0,VLOOKUP(L11,$M$350:$Q$358,5))</f>
        <v>0</v>
      </c>
      <c r="X11" s="145"/>
      <c r="Y11" s="145"/>
      <c r="Z11" s="145"/>
      <c r="AA11" s="145"/>
      <c r="AB11" s="243"/>
    </row>
    <row r="12" spans="1:16303" s="168" customFormat="1" ht="31.5" hidden="1" x14ac:dyDescent="0.25">
      <c r="A12" s="135">
        <v>4</v>
      </c>
      <c r="B12" s="161" t="s">
        <v>47</v>
      </c>
      <c r="C12" s="161" t="s">
        <v>669</v>
      </c>
      <c r="D12" s="140"/>
      <c r="E12" s="141"/>
      <c r="F12" s="141">
        <v>385.33</v>
      </c>
      <c r="G12" s="139"/>
      <c r="H12" s="139">
        <v>225</v>
      </c>
      <c r="I12" s="139">
        <v>102</v>
      </c>
      <c r="J12" s="142"/>
      <c r="K12" s="142">
        <v>0.57999999999999996</v>
      </c>
      <c r="L12" s="142">
        <f>I12/F12</f>
        <v>0.26470817221602266</v>
      </c>
      <c r="M12" s="144">
        <v>0</v>
      </c>
      <c r="N12" s="219">
        <f t="shared" si="2"/>
        <v>0</v>
      </c>
      <c r="O12" s="146">
        <f t="shared" si="3"/>
        <v>0</v>
      </c>
      <c r="P12" s="219">
        <f t="shared" si="4"/>
        <v>0</v>
      </c>
      <c r="Q12" s="219">
        <f t="shared" si="5"/>
        <v>0</v>
      </c>
      <c r="R12" s="146">
        <f t="shared" si="6"/>
        <v>0</v>
      </c>
      <c r="S12" s="145">
        <v>25</v>
      </c>
      <c r="T12" s="145">
        <f t="shared" si="7"/>
        <v>0</v>
      </c>
      <c r="U12" s="219">
        <f t="shared" si="8"/>
        <v>0</v>
      </c>
      <c r="V12" s="146">
        <f t="shared" si="9"/>
        <v>0</v>
      </c>
      <c r="W12" s="145">
        <v>20</v>
      </c>
      <c r="X12" s="251">
        <v>0</v>
      </c>
      <c r="Y12" s="251"/>
      <c r="Z12" s="251"/>
      <c r="AA12" s="251"/>
      <c r="AB12" s="145">
        <v>0</v>
      </c>
      <c r="AC12" s="145"/>
    </row>
    <row r="13" spans="1:16303" s="168" customFormat="1" hidden="1" x14ac:dyDescent="0.25">
      <c r="A13" s="135">
        <v>5</v>
      </c>
      <c r="B13" s="161" t="s">
        <v>2</v>
      </c>
      <c r="C13" s="161" t="s">
        <v>669</v>
      </c>
      <c r="D13" s="140"/>
      <c r="E13" s="141"/>
      <c r="F13" s="141">
        <v>0</v>
      </c>
      <c r="G13" s="139"/>
      <c r="H13" s="139"/>
      <c r="I13" s="139">
        <v>0</v>
      </c>
      <c r="J13" s="142"/>
      <c r="K13" s="142"/>
      <c r="L13" s="142"/>
      <c r="M13" s="144">
        <f t="shared" si="1"/>
        <v>0</v>
      </c>
      <c r="N13" s="145">
        <f t="shared" si="2"/>
        <v>0</v>
      </c>
      <c r="O13" s="146">
        <f t="shared" si="3"/>
        <v>0</v>
      </c>
      <c r="P13" s="145">
        <f t="shared" si="4"/>
        <v>0</v>
      </c>
      <c r="Q13" s="145">
        <f t="shared" si="5"/>
        <v>0</v>
      </c>
      <c r="R13" s="146">
        <f t="shared" si="6"/>
        <v>0</v>
      </c>
      <c r="S13" s="145">
        <f>IF(I13&lt;VLOOKUP(L13,$M$350:$Q$358,2),0,VLOOKUP(L13,$M$350:$Q$358,4))</f>
        <v>0</v>
      </c>
      <c r="T13" s="145">
        <f t="shared" si="7"/>
        <v>0</v>
      </c>
      <c r="U13" s="145">
        <f t="shared" si="8"/>
        <v>0</v>
      </c>
      <c r="V13" s="146">
        <f t="shared" si="9"/>
        <v>0</v>
      </c>
      <c r="W13" s="145">
        <f>IF(I13&lt;VLOOKUP(L13,$M$350:$Q$358,2),0,VLOOKUP(L13,$M$350:$Q$358,5))</f>
        <v>0</v>
      </c>
      <c r="X13" s="145"/>
      <c r="Y13" s="145"/>
      <c r="Z13" s="145"/>
      <c r="AA13" s="145"/>
      <c r="AB13" s="243"/>
    </row>
    <row r="14" spans="1:16303" s="168" customFormat="1" ht="31.5" x14ac:dyDescent="0.25">
      <c r="A14" s="135">
        <v>6</v>
      </c>
      <c r="B14" s="161" t="s">
        <v>195</v>
      </c>
      <c r="C14" s="161" t="s">
        <v>669</v>
      </c>
      <c r="D14" s="140"/>
      <c r="E14" s="141"/>
      <c r="F14" s="141">
        <v>280.86</v>
      </c>
      <c r="G14" s="139">
        <v>73</v>
      </c>
      <c r="H14" s="139">
        <v>72</v>
      </c>
      <c r="I14" s="139">
        <v>84</v>
      </c>
      <c r="J14" s="142">
        <v>0.26</v>
      </c>
      <c r="K14" s="142">
        <v>0.26</v>
      </c>
      <c r="L14" s="142">
        <f>I14/F14</f>
        <v>0.29908139286477248</v>
      </c>
      <c r="M14" s="144">
        <f t="shared" si="1"/>
        <v>3</v>
      </c>
      <c r="N14" s="219">
        <f t="shared" si="2"/>
        <v>2</v>
      </c>
      <c r="O14" s="146">
        <f t="shared" si="3"/>
        <v>2.52</v>
      </c>
      <c r="P14" s="203">
        <f t="shared" si="4"/>
        <v>0</v>
      </c>
      <c r="Q14" s="203">
        <f t="shared" si="5"/>
        <v>0</v>
      </c>
      <c r="R14" s="146">
        <f t="shared" si="6"/>
        <v>0.5</v>
      </c>
      <c r="S14" s="145">
        <v>25</v>
      </c>
      <c r="T14" s="203">
        <f t="shared" si="7"/>
        <v>2</v>
      </c>
      <c r="U14" s="203">
        <f t="shared" si="8"/>
        <v>0</v>
      </c>
      <c r="V14" s="146">
        <f t="shared" si="9"/>
        <v>0.4</v>
      </c>
      <c r="W14" s="145">
        <v>20</v>
      </c>
      <c r="X14" s="251">
        <v>2</v>
      </c>
      <c r="Y14" s="203">
        <v>0</v>
      </c>
      <c r="Z14" s="203">
        <v>0</v>
      </c>
      <c r="AA14" s="203">
        <v>0</v>
      </c>
      <c r="AB14" s="145">
        <v>2</v>
      </c>
      <c r="AC14" s="145">
        <v>2</v>
      </c>
      <c r="AD14" s="145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  <c r="BA14" s="153"/>
      <c r="BB14" s="153"/>
      <c r="BC14" s="153"/>
      <c r="BD14" s="153"/>
      <c r="BE14" s="153"/>
      <c r="BF14" s="153"/>
      <c r="BG14" s="153"/>
      <c r="BH14" s="153"/>
      <c r="BI14" s="153"/>
      <c r="BJ14" s="153"/>
      <c r="BK14" s="153"/>
      <c r="BL14" s="153"/>
      <c r="BM14" s="153"/>
      <c r="BN14" s="153"/>
      <c r="BO14" s="153"/>
      <c r="BP14" s="153"/>
      <c r="BQ14" s="153"/>
      <c r="BR14" s="153"/>
      <c r="BS14" s="153"/>
      <c r="BT14" s="153"/>
      <c r="BU14" s="153"/>
      <c r="BV14" s="153"/>
      <c r="BW14" s="153"/>
      <c r="BX14" s="153"/>
      <c r="BY14" s="153"/>
      <c r="BZ14" s="153"/>
      <c r="CA14" s="153"/>
      <c r="CB14" s="153"/>
      <c r="CC14" s="153"/>
      <c r="CD14" s="153"/>
      <c r="CE14" s="153"/>
      <c r="CF14" s="153"/>
      <c r="CG14" s="153"/>
      <c r="CH14" s="153"/>
      <c r="CI14" s="153"/>
      <c r="CJ14" s="153"/>
      <c r="CK14" s="153"/>
      <c r="CL14" s="153"/>
      <c r="CM14" s="153"/>
      <c r="CN14" s="153"/>
      <c r="CO14" s="153"/>
      <c r="CP14" s="153"/>
      <c r="CQ14" s="153"/>
      <c r="CR14" s="153"/>
      <c r="CS14" s="153"/>
      <c r="CT14" s="153"/>
      <c r="CU14" s="153"/>
      <c r="CV14" s="153"/>
      <c r="CW14" s="153"/>
      <c r="CX14" s="153"/>
      <c r="CY14" s="153"/>
      <c r="CZ14" s="153"/>
      <c r="DA14" s="153"/>
      <c r="DB14" s="153"/>
      <c r="DC14" s="153"/>
      <c r="DD14" s="153"/>
      <c r="DE14" s="153"/>
      <c r="DF14" s="153"/>
      <c r="DG14" s="153"/>
      <c r="DH14" s="153"/>
      <c r="DI14" s="153"/>
      <c r="DJ14" s="153"/>
      <c r="DK14" s="153"/>
      <c r="DL14" s="153"/>
      <c r="DM14" s="153"/>
      <c r="DN14" s="153"/>
      <c r="DO14" s="153"/>
      <c r="DP14" s="153"/>
      <c r="DQ14" s="153"/>
      <c r="DR14" s="153"/>
      <c r="DS14" s="153"/>
      <c r="DT14" s="153"/>
      <c r="DU14" s="153"/>
      <c r="DV14" s="153"/>
      <c r="DW14" s="153"/>
      <c r="DX14" s="153"/>
      <c r="DY14" s="153"/>
      <c r="DZ14" s="153"/>
      <c r="EA14" s="153"/>
      <c r="EB14" s="153"/>
      <c r="EC14" s="153"/>
      <c r="ED14" s="153"/>
      <c r="EE14" s="153"/>
      <c r="EF14" s="153"/>
      <c r="EG14" s="153"/>
      <c r="EH14" s="153"/>
      <c r="EI14" s="153"/>
      <c r="EJ14" s="153"/>
      <c r="EK14" s="153"/>
      <c r="EL14" s="153"/>
      <c r="EM14" s="153"/>
      <c r="EN14" s="153"/>
      <c r="EO14" s="153"/>
      <c r="EP14" s="153"/>
      <c r="EQ14" s="153"/>
      <c r="ER14" s="153"/>
      <c r="ES14" s="153"/>
      <c r="ET14" s="153"/>
      <c r="EU14" s="153"/>
      <c r="EV14" s="153"/>
      <c r="EW14" s="153"/>
      <c r="EX14" s="153"/>
      <c r="EY14" s="153"/>
      <c r="EZ14" s="153"/>
      <c r="FA14" s="153"/>
      <c r="FB14" s="153"/>
      <c r="FC14" s="153"/>
      <c r="FD14" s="153"/>
      <c r="FE14" s="153"/>
      <c r="FF14" s="153"/>
      <c r="FG14" s="153"/>
      <c r="FH14" s="153"/>
      <c r="FI14" s="153"/>
      <c r="FJ14" s="153"/>
      <c r="FK14" s="153"/>
      <c r="FL14" s="153"/>
      <c r="FM14" s="153"/>
      <c r="FN14" s="153"/>
      <c r="FO14" s="153"/>
      <c r="FP14" s="153"/>
      <c r="FQ14" s="153"/>
      <c r="FR14" s="153"/>
      <c r="FS14" s="153"/>
      <c r="FT14" s="153"/>
      <c r="FU14" s="153"/>
      <c r="FV14" s="153"/>
      <c r="FW14" s="153"/>
      <c r="FX14" s="153"/>
      <c r="FY14" s="153"/>
      <c r="FZ14" s="153"/>
      <c r="GA14" s="153"/>
      <c r="GB14" s="153"/>
      <c r="GC14" s="153"/>
      <c r="GD14" s="153"/>
      <c r="GE14" s="153"/>
      <c r="GF14" s="153"/>
      <c r="GG14" s="153"/>
      <c r="GH14" s="153"/>
      <c r="GI14" s="153"/>
      <c r="GJ14" s="153"/>
      <c r="GK14" s="153"/>
      <c r="GL14" s="153"/>
      <c r="GM14" s="153"/>
      <c r="GN14" s="153"/>
      <c r="GO14" s="153"/>
      <c r="GP14" s="153"/>
      <c r="GQ14" s="153"/>
      <c r="GR14" s="153"/>
      <c r="GS14" s="153"/>
      <c r="GT14" s="153"/>
      <c r="GU14" s="153"/>
      <c r="GV14" s="153"/>
      <c r="GW14" s="153"/>
      <c r="GX14" s="153"/>
      <c r="GY14" s="153"/>
      <c r="GZ14" s="153"/>
      <c r="HA14" s="153"/>
      <c r="HB14" s="153"/>
      <c r="HC14" s="153"/>
      <c r="HD14" s="153"/>
      <c r="HE14" s="153"/>
      <c r="HF14" s="153"/>
      <c r="HG14" s="153"/>
      <c r="HH14" s="153"/>
      <c r="HI14" s="153"/>
      <c r="HJ14" s="153"/>
      <c r="HK14" s="153"/>
      <c r="HL14" s="153"/>
      <c r="HM14" s="153"/>
      <c r="HN14" s="153"/>
      <c r="HO14" s="153"/>
      <c r="HP14" s="153"/>
      <c r="HQ14" s="153"/>
      <c r="HR14" s="153"/>
      <c r="HS14" s="153"/>
      <c r="HT14" s="153"/>
      <c r="HU14" s="153"/>
      <c r="HV14" s="153"/>
      <c r="HW14" s="153"/>
      <c r="HX14" s="153"/>
      <c r="HY14" s="153"/>
      <c r="HZ14" s="153"/>
      <c r="IA14" s="153"/>
      <c r="IB14" s="153"/>
      <c r="IC14" s="153"/>
      <c r="ID14" s="153"/>
      <c r="IE14" s="153"/>
      <c r="IF14" s="153"/>
      <c r="IG14" s="153"/>
      <c r="IH14" s="153"/>
      <c r="II14" s="153"/>
      <c r="IJ14" s="153"/>
      <c r="IK14" s="153"/>
      <c r="IL14" s="153"/>
      <c r="IM14" s="153"/>
      <c r="IN14" s="153"/>
      <c r="IO14" s="153"/>
      <c r="IP14" s="153"/>
      <c r="IQ14" s="153"/>
      <c r="IR14" s="153"/>
      <c r="IS14" s="153"/>
      <c r="IT14" s="153"/>
      <c r="IU14" s="153"/>
      <c r="IV14" s="153"/>
      <c r="IW14" s="153"/>
      <c r="IX14" s="153"/>
      <c r="IY14" s="153"/>
      <c r="IZ14" s="153"/>
      <c r="JA14" s="153"/>
      <c r="JB14" s="153"/>
      <c r="JC14" s="153"/>
      <c r="JD14" s="153"/>
      <c r="JE14" s="153"/>
      <c r="JF14" s="153"/>
      <c r="JG14" s="153"/>
      <c r="JH14" s="153"/>
      <c r="JI14" s="153"/>
      <c r="JJ14" s="153"/>
      <c r="JK14" s="153"/>
      <c r="JL14" s="153"/>
      <c r="JM14" s="153"/>
      <c r="JN14" s="153"/>
      <c r="JO14" s="153"/>
      <c r="JP14" s="153"/>
      <c r="JQ14" s="153"/>
      <c r="JR14" s="153"/>
      <c r="JS14" s="153"/>
      <c r="JT14" s="153"/>
      <c r="JU14" s="153"/>
      <c r="JV14" s="153"/>
      <c r="JW14" s="153"/>
      <c r="JX14" s="153"/>
      <c r="JY14" s="153"/>
      <c r="JZ14" s="153"/>
      <c r="KA14" s="153"/>
      <c r="KB14" s="153"/>
      <c r="KC14" s="153"/>
      <c r="KD14" s="153"/>
      <c r="KE14" s="153"/>
      <c r="KF14" s="153"/>
      <c r="KG14" s="153"/>
      <c r="KH14" s="153"/>
      <c r="KI14" s="153"/>
      <c r="KJ14" s="153"/>
      <c r="KK14" s="153"/>
      <c r="KL14" s="153"/>
      <c r="KM14" s="153"/>
      <c r="KN14" s="153"/>
      <c r="KO14" s="153"/>
      <c r="KP14" s="153"/>
      <c r="KQ14" s="153"/>
      <c r="KR14" s="153"/>
      <c r="KS14" s="153"/>
      <c r="KT14" s="153"/>
      <c r="KU14" s="153"/>
      <c r="KV14" s="153"/>
      <c r="KW14" s="153"/>
      <c r="KX14" s="153"/>
      <c r="KY14" s="153"/>
      <c r="KZ14" s="153"/>
      <c r="LA14" s="153"/>
      <c r="LB14" s="153"/>
      <c r="LC14" s="153"/>
      <c r="LD14" s="153"/>
      <c r="LE14" s="153"/>
      <c r="LF14" s="153"/>
      <c r="LG14" s="153"/>
      <c r="LH14" s="153"/>
      <c r="LI14" s="153"/>
      <c r="LJ14" s="153"/>
      <c r="LK14" s="153"/>
      <c r="LL14" s="153"/>
      <c r="LM14" s="153"/>
      <c r="LN14" s="153"/>
      <c r="LO14" s="153"/>
      <c r="LP14" s="153"/>
      <c r="LQ14" s="153"/>
      <c r="LR14" s="153"/>
      <c r="LS14" s="153"/>
      <c r="LT14" s="153"/>
      <c r="LU14" s="153"/>
      <c r="LV14" s="153"/>
      <c r="LW14" s="153"/>
      <c r="LX14" s="153"/>
      <c r="LY14" s="153"/>
      <c r="LZ14" s="153"/>
      <c r="MA14" s="153"/>
      <c r="MB14" s="153"/>
      <c r="MC14" s="153"/>
      <c r="MD14" s="153"/>
      <c r="ME14" s="153"/>
      <c r="MF14" s="153"/>
      <c r="MG14" s="153"/>
      <c r="MH14" s="153"/>
      <c r="MI14" s="153"/>
      <c r="MJ14" s="153"/>
      <c r="MK14" s="153"/>
      <c r="ML14" s="153"/>
      <c r="MM14" s="153"/>
      <c r="MN14" s="153"/>
      <c r="MO14" s="153"/>
      <c r="MP14" s="153"/>
      <c r="MQ14" s="153"/>
      <c r="MR14" s="153"/>
      <c r="MS14" s="153"/>
      <c r="MT14" s="153"/>
      <c r="MU14" s="153"/>
      <c r="MV14" s="153"/>
      <c r="MW14" s="153"/>
      <c r="MX14" s="153"/>
      <c r="MY14" s="153"/>
      <c r="MZ14" s="153"/>
      <c r="NA14" s="153"/>
      <c r="NB14" s="153"/>
      <c r="NC14" s="153"/>
      <c r="ND14" s="153"/>
      <c r="NE14" s="153"/>
      <c r="NF14" s="153"/>
      <c r="NG14" s="153"/>
      <c r="NH14" s="153"/>
      <c r="NI14" s="153"/>
      <c r="NJ14" s="153"/>
      <c r="NK14" s="153"/>
      <c r="NL14" s="153"/>
      <c r="NM14" s="153"/>
      <c r="NN14" s="153"/>
      <c r="NO14" s="153"/>
      <c r="NP14" s="153"/>
      <c r="NQ14" s="153"/>
      <c r="NR14" s="153"/>
      <c r="NS14" s="153"/>
      <c r="NT14" s="153"/>
      <c r="NU14" s="153"/>
      <c r="NV14" s="153"/>
      <c r="NW14" s="153"/>
      <c r="NX14" s="153"/>
      <c r="NY14" s="153"/>
      <c r="NZ14" s="153"/>
      <c r="OA14" s="153"/>
      <c r="OB14" s="153"/>
      <c r="OC14" s="153"/>
      <c r="OD14" s="153"/>
      <c r="OE14" s="153"/>
      <c r="OF14" s="153"/>
      <c r="OG14" s="153"/>
      <c r="OH14" s="153"/>
      <c r="OI14" s="153"/>
      <c r="OJ14" s="153"/>
      <c r="OK14" s="153"/>
      <c r="OL14" s="153"/>
      <c r="OM14" s="153"/>
      <c r="ON14" s="153"/>
      <c r="OO14" s="153"/>
      <c r="OP14" s="153"/>
      <c r="OQ14" s="153"/>
      <c r="OR14" s="153"/>
      <c r="OS14" s="153"/>
      <c r="OT14" s="153"/>
      <c r="OU14" s="153"/>
      <c r="OV14" s="153"/>
      <c r="OW14" s="153"/>
      <c r="OX14" s="153"/>
      <c r="OY14" s="153"/>
      <c r="OZ14" s="153"/>
      <c r="PA14" s="153"/>
      <c r="PB14" s="153"/>
      <c r="PC14" s="153"/>
      <c r="PD14" s="153"/>
      <c r="PE14" s="153"/>
      <c r="PF14" s="153"/>
      <c r="PG14" s="153"/>
      <c r="PH14" s="153"/>
      <c r="PI14" s="153"/>
      <c r="PJ14" s="153"/>
      <c r="PK14" s="153"/>
      <c r="PL14" s="153"/>
      <c r="PM14" s="153"/>
      <c r="PN14" s="153"/>
      <c r="PO14" s="153"/>
      <c r="PP14" s="153"/>
      <c r="PQ14" s="153"/>
      <c r="PR14" s="153"/>
      <c r="PS14" s="153"/>
      <c r="PT14" s="153"/>
      <c r="PU14" s="153"/>
      <c r="PV14" s="153"/>
      <c r="PW14" s="153"/>
      <c r="PX14" s="153"/>
      <c r="PY14" s="153"/>
      <c r="PZ14" s="153"/>
      <c r="QA14" s="153"/>
      <c r="QB14" s="153"/>
      <c r="QC14" s="153"/>
      <c r="QD14" s="153"/>
      <c r="QE14" s="153"/>
      <c r="QF14" s="153"/>
      <c r="QG14" s="153"/>
      <c r="QH14" s="153"/>
      <c r="QI14" s="153"/>
      <c r="QJ14" s="153"/>
      <c r="QK14" s="153"/>
      <c r="QL14" s="153"/>
      <c r="QM14" s="153"/>
      <c r="QN14" s="153"/>
      <c r="QO14" s="153"/>
      <c r="QP14" s="153"/>
      <c r="QQ14" s="153"/>
      <c r="QR14" s="153"/>
      <c r="QS14" s="153"/>
      <c r="QT14" s="153"/>
      <c r="QU14" s="153"/>
      <c r="QV14" s="153"/>
      <c r="QW14" s="153"/>
      <c r="QX14" s="153"/>
      <c r="QY14" s="153"/>
      <c r="QZ14" s="153"/>
      <c r="RA14" s="153"/>
      <c r="RB14" s="153"/>
      <c r="RC14" s="153"/>
      <c r="RD14" s="153"/>
      <c r="RE14" s="153"/>
      <c r="RF14" s="153"/>
      <c r="RG14" s="153"/>
      <c r="RH14" s="153"/>
      <c r="RI14" s="153"/>
      <c r="RJ14" s="153"/>
      <c r="RK14" s="153"/>
      <c r="RL14" s="153"/>
      <c r="RM14" s="153"/>
      <c r="RN14" s="153"/>
      <c r="RO14" s="153"/>
      <c r="RP14" s="153"/>
      <c r="RQ14" s="153"/>
      <c r="RR14" s="153"/>
      <c r="RS14" s="153"/>
      <c r="RT14" s="153"/>
      <c r="RU14" s="153"/>
      <c r="RV14" s="153"/>
      <c r="RW14" s="153"/>
      <c r="RX14" s="153"/>
      <c r="RY14" s="153"/>
      <c r="RZ14" s="153"/>
      <c r="SA14" s="153"/>
      <c r="SB14" s="153"/>
      <c r="SC14" s="153"/>
      <c r="SD14" s="153"/>
      <c r="SE14" s="153"/>
      <c r="SF14" s="153"/>
      <c r="SG14" s="153"/>
      <c r="SH14" s="153"/>
      <c r="SI14" s="153"/>
      <c r="SJ14" s="153"/>
      <c r="SK14" s="153"/>
      <c r="SL14" s="153"/>
      <c r="SM14" s="153"/>
      <c r="SN14" s="153"/>
      <c r="SO14" s="153"/>
      <c r="SP14" s="153"/>
      <c r="SQ14" s="153"/>
      <c r="SR14" s="153"/>
      <c r="SS14" s="153"/>
      <c r="ST14" s="153"/>
      <c r="SU14" s="153"/>
      <c r="SV14" s="153"/>
      <c r="SW14" s="153"/>
      <c r="SX14" s="153"/>
      <c r="SY14" s="153"/>
      <c r="SZ14" s="153"/>
      <c r="TA14" s="153"/>
      <c r="TB14" s="153"/>
      <c r="TC14" s="153"/>
      <c r="TD14" s="153"/>
      <c r="TE14" s="153"/>
      <c r="TF14" s="153"/>
      <c r="TG14" s="153"/>
      <c r="TH14" s="153"/>
      <c r="TI14" s="153"/>
      <c r="TJ14" s="153"/>
      <c r="TK14" s="153"/>
      <c r="TL14" s="153"/>
      <c r="TM14" s="153"/>
      <c r="TN14" s="153"/>
      <c r="TO14" s="153"/>
      <c r="TP14" s="153"/>
      <c r="TQ14" s="153"/>
      <c r="TR14" s="153"/>
      <c r="TS14" s="153"/>
      <c r="TT14" s="153"/>
      <c r="TU14" s="153"/>
      <c r="TV14" s="153"/>
      <c r="TW14" s="153"/>
      <c r="TX14" s="153"/>
      <c r="TY14" s="153"/>
      <c r="TZ14" s="153"/>
      <c r="UA14" s="153"/>
      <c r="UB14" s="153"/>
      <c r="UC14" s="153"/>
      <c r="UD14" s="153"/>
      <c r="UE14" s="153"/>
      <c r="UF14" s="153"/>
      <c r="UG14" s="153"/>
      <c r="UH14" s="153"/>
      <c r="UI14" s="153"/>
      <c r="UJ14" s="153"/>
      <c r="UK14" s="153"/>
      <c r="UL14" s="153"/>
      <c r="UM14" s="153"/>
      <c r="UN14" s="153"/>
      <c r="UO14" s="153"/>
      <c r="UP14" s="153"/>
      <c r="UQ14" s="153"/>
      <c r="UR14" s="153"/>
      <c r="US14" s="153"/>
      <c r="UT14" s="153"/>
      <c r="UU14" s="153"/>
      <c r="UV14" s="153"/>
      <c r="UW14" s="153"/>
      <c r="UX14" s="153"/>
      <c r="UY14" s="153"/>
      <c r="UZ14" s="153"/>
      <c r="VA14" s="153"/>
      <c r="VB14" s="153"/>
      <c r="VC14" s="153"/>
      <c r="VD14" s="153"/>
      <c r="VE14" s="153"/>
      <c r="VF14" s="153"/>
      <c r="VG14" s="153"/>
      <c r="VH14" s="153"/>
      <c r="VI14" s="153"/>
      <c r="VJ14" s="153"/>
      <c r="VK14" s="153"/>
      <c r="VL14" s="153"/>
      <c r="VM14" s="153"/>
      <c r="VN14" s="153"/>
      <c r="VO14" s="153"/>
      <c r="VP14" s="153"/>
      <c r="VQ14" s="153"/>
      <c r="VR14" s="153"/>
      <c r="VS14" s="153"/>
      <c r="VT14" s="153"/>
      <c r="VU14" s="153"/>
      <c r="VV14" s="153"/>
      <c r="VW14" s="153"/>
      <c r="VX14" s="153"/>
      <c r="VY14" s="153"/>
      <c r="VZ14" s="153"/>
      <c r="WA14" s="153"/>
      <c r="WB14" s="153"/>
      <c r="WC14" s="153"/>
      <c r="WD14" s="153"/>
      <c r="WE14" s="153"/>
      <c r="WF14" s="153"/>
      <c r="WG14" s="153"/>
      <c r="WH14" s="153"/>
      <c r="WI14" s="153"/>
      <c r="WJ14" s="153"/>
      <c r="WK14" s="153"/>
      <c r="WL14" s="153"/>
      <c r="WM14" s="153"/>
      <c r="WN14" s="153"/>
      <c r="WO14" s="153"/>
      <c r="WP14" s="153"/>
      <c r="WQ14" s="153"/>
      <c r="WR14" s="153"/>
      <c r="WS14" s="153"/>
      <c r="WT14" s="153"/>
      <c r="WU14" s="153"/>
      <c r="WV14" s="153"/>
      <c r="WW14" s="153"/>
      <c r="WX14" s="153"/>
      <c r="WY14" s="153"/>
      <c r="WZ14" s="153"/>
      <c r="XA14" s="153"/>
      <c r="XB14" s="153"/>
      <c r="XC14" s="153"/>
      <c r="XD14" s="153"/>
      <c r="XE14" s="153"/>
      <c r="XF14" s="153"/>
      <c r="XG14" s="153"/>
      <c r="XH14" s="153"/>
      <c r="XI14" s="153"/>
      <c r="XJ14" s="153"/>
      <c r="XK14" s="153"/>
      <c r="XL14" s="153"/>
      <c r="XM14" s="153"/>
      <c r="XN14" s="153"/>
      <c r="XO14" s="153"/>
      <c r="XP14" s="153"/>
      <c r="XQ14" s="153"/>
      <c r="XR14" s="153"/>
      <c r="XS14" s="153"/>
      <c r="XT14" s="153"/>
      <c r="XU14" s="153"/>
      <c r="XV14" s="153"/>
      <c r="XW14" s="153"/>
      <c r="XX14" s="153"/>
      <c r="XY14" s="153"/>
      <c r="XZ14" s="153"/>
      <c r="YA14" s="153"/>
      <c r="YB14" s="153"/>
      <c r="YC14" s="153"/>
      <c r="YD14" s="153"/>
      <c r="YE14" s="153"/>
      <c r="YF14" s="153"/>
      <c r="YG14" s="153"/>
      <c r="YH14" s="153"/>
      <c r="YI14" s="153"/>
      <c r="YJ14" s="153"/>
      <c r="YK14" s="153"/>
      <c r="YL14" s="153"/>
      <c r="YM14" s="153"/>
      <c r="YN14" s="153"/>
      <c r="YO14" s="153"/>
      <c r="YP14" s="153"/>
      <c r="YQ14" s="153"/>
      <c r="YR14" s="153"/>
      <c r="YS14" s="153"/>
      <c r="YT14" s="153"/>
      <c r="YU14" s="153"/>
      <c r="YV14" s="153"/>
      <c r="YW14" s="153"/>
      <c r="YX14" s="153"/>
      <c r="YY14" s="153"/>
      <c r="YZ14" s="153"/>
      <c r="ZA14" s="153"/>
      <c r="ZB14" s="153"/>
      <c r="ZC14" s="153"/>
      <c r="ZD14" s="153"/>
      <c r="ZE14" s="153"/>
      <c r="ZF14" s="153"/>
      <c r="ZG14" s="153"/>
      <c r="ZH14" s="153"/>
      <c r="ZI14" s="153"/>
      <c r="ZJ14" s="153"/>
      <c r="ZK14" s="153"/>
      <c r="ZL14" s="153"/>
      <c r="ZM14" s="153"/>
      <c r="ZN14" s="153"/>
      <c r="ZO14" s="153"/>
      <c r="ZP14" s="153"/>
      <c r="ZQ14" s="153"/>
      <c r="ZR14" s="153"/>
      <c r="ZS14" s="153"/>
      <c r="ZT14" s="153"/>
      <c r="ZU14" s="153"/>
      <c r="ZV14" s="153"/>
      <c r="ZW14" s="153"/>
      <c r="ZX14" s="153"/>
      <c r="ZY14" s="153"/>
      <c r="ZZ14" s="153"/>
      <c r="AAA14" s="153"/>
      <c r="AAB14" s="153"/>
      <c r="AAC14" s="153"/>
      <c r="AAD14" s="153"/>
      <c r="AAE14" s="153"/>
      <c r="AAF14" s="153"/>
      <c r="AAG14" s="153"/>
      <c r="AAH14" s="153"/>
      <c r="AAI14" s="153"/>
      <c r="AAJ14" s="153"/>
      <c r="AAK14" s="153"/>
      <c r="AAL14" s="153"/>
      <c r="AAM14" s="153"/>
      <c r="AAN14" s="153"/>
      <c r="AAO14" s="153"/>
      <c r="AAP14" s="153"/>
      <c r="AAQ14" s="153"/>
      <c r="AAR14" s="153"/>
      <c r="AAS14" s="153"/>
      <c r="AAT14" s="153"/>
      <c r="AAU14" s="153"/>
      <c r="AAV14" s="153"/>
      <c r="AAW14" s="153"/>
      <c r="AAX14" s="153"/>
      <c r="AAY14" s="153"/>
      <c r="AAZ14" s="153"/>
      <c r="ABA14" s="153"/>
      <c r="ABB14" s="153"/>
      <c r="ABC14" s="153"/>
      <c r="ABD14" s="153"/>
      <c r="ABE14" s="153"/>
      <c r="ABF14" s="153"/>
      <c r="ABG14" s="153"/>
      <c r="ABH14" s="153"/>
      <c r="ABI14" s="153"/>
      <c r="ABJ14" s="153"/>
      <c r="ABK14" s="153"/>
      <c r="ABL14" s="153"/>
      <c r="ABM14" s="153"/>
      <c r="ABN14" s="153"/>
      <c r="ABO14" s="153"/>
      <c r="ABP14" s="153"/>
      <c r="ABQ14" s="153"/>
      <c r="ABR14" s="153"/>
      <c r="ABS14" s="153"/>
      <c r="ABT14" s="153"/>
      <c r="ABU14" s="153"/>
      <c r="ABV14" s="153"/>
      <c r="ABW14" s="153"/>
      <c r="ABX14" s="153"/>
      <c r="ABY14" s="153"/>
      <c r="ABZ14" s="153"/>
      <c r="ACA14" s="153"/>
      <c r="ACB14" s="153"/>
      <c r="ACC14" s="153"/>
      <c r="ACD14" s="153"/>
      <c r="ACE14" s="153"/>
      <c r="ACF14" s="153"/>
      <c r="ACG14" s="153"/>
      <c r="ACH14" s="153"/>
      <c r="ACI14" s="153"/>
      <c r="ACJ14" s="153"/>
      <c r="ACK14" s="153"/>
      <c r="ACL14" s="153"/>
      <c r="ACM14" s="153"/>
      <c r="ACN14" s="153"/>
      <c r="ACO14" s="153"/>
      <c r="ACP14" s="153"/>
      <c r="ACQ14" s="153"/>
      <c r="ACR14" s="153"/>
      <c r="ACS14" s="153"/>
      <c r="ACT14" s="153"/>
      <c r="ACU14" s="153"/>
      <c r="ACV14" s="153"/>
      <c r="ACW14" s="153"/>
      <c r="ACX14" s="153"/>
      <c r="ACY14" s="153"/>
      <c r="ACZ14" s="153"/>
      <c r="ADA14" s="153"/>
      <c r="ADB14" s="153"/>
      <c r="ADC14" s="153"/>
      <c r="ADD14" s="153"/>
      <c r="ADE14" s="153"/>
      <c r="ADF14" s="153"/>
      <c r="ADG14" s="153"/>
      <c r="ADH14" s="153"/>
      <c r="ADI14" s="153"/>
      <c r="ADJ14" s="153"/>
      <c r="ADK14" s="153"/>
      <c r="ADL14" s="153"/>
      <c r="ADM14" s="153"/>
      <c r="ADN14" s="153"/>
      <c r="ADO14" s="153"/>
      <c r="ADP14" s="153"/>
      <c r="ADQ14" s="153"/>
      <c r="ADR14" s="153"/>
      <c r="ADS14" s="153"/>
      <c r="ADT14" s="153"/>
      <c r="ADU14" s="153"/>
      <c r="ADV14" s="153"/>
      <c r="ADW14" s="153"/>
      <c r="ADX14" s="153"/>
      <c r="ADY14" s="153"/>
      <c r="ADZ14" s="153"/>
      <c r="AEA14" s="153"/>
      <c r="AEB14" s="153"/>
      <c r="AEC14" s="153"/>
      <c r="AED14" s="153"/>
      <c r="AEE14" s="153"/>
      <c r="AEF14" s="153"/>
      <c r="AEG14" s="153"/>
      <c r="AEH14" s="153"/>
      <c r="AEI14" s="153"/>
      <c r="AEJ14" s="153"/>
      <c r="AEK14" s="153"/>
      <c r="AEL14" s="153"/>
      <c r="AEM14" s="153"/>
      <c r="AEN14" s="153"/>
      <c r="AEO14" s="153"/>
      <c r="AEP14" s="153"/>
      <c r="AEQ14" s="153"/>
      <c r="AER14" s="153"/>
      <c r="AES14" s="153"/>
      <c r="AET14" s="153"/>
      <c r="AEU14" s="153"/>
      <c r="AEV14" s="153"/>
      <c r="AEW14" s="153"/>
      <c r="AEX14" s="153"/>
      <c r="AEY14" s="153"/>
      <c r="AEZ14" s="153"/>
      <c r="AFA14" s="153"/>
      <c r="AFB14" s="153"/>
      <c r="AFC14" s="153"/>
      <c r="AFD14" s="153"/>
      <c r="AFE14" s="153"/>
      <c r="AFF14" s="153"/>
      <c r="AFG14" s="153"/>
      <c r="AFH14" s="153"/>
      <c r="AFI14" s="153"/>
      <c r="AFJ14" s="153"/>
      <c r="AFK14" s="153"/>
      <c r="AFL14" s="153"/>
      <c r="AFM14" s="153"/>
      <c r="AFN14" s="153"/>
      <c r="AFO14" s="153"/>
      <c r="AFP14" s="153"/>
      <c r="AFQ14" s="153"/>
      <c r="AFR14" s="153"/>
      <c r="AFS14" s="153"/>
      <c r="AFT14" s="153"/>
      <c r="AFU14" s="153"/>
      <c r="AFV14" s="153"/>
      <c r="AFW14" s="153"/>
      <c r="AFX14" s="153"/>
      <c r="AFY14" s="153"/>
      <c r="AFZ14" s="153"/>
      <c r="AGA14" s="153"/>
      <c r="AGB14" s="153"/>
      <c r="AGC14" s="153"/>
      <c r="AGD14" s="153"/>
      <c r="AGE14" s="153"/>
      <c r="AGF14" s="153"/>
      <c r="AGG14" s="153"/>
      <c r="AGH14" s="153"/>
      <c r="AGI14" s="153"/>
      <c r="AGJ14" s="153"/>
      <c r="AGK14" s="153"/>
      <c r="AGL14" s="153"/>
      <c r="AGM14" s="153"/>
      <c r="AGN14" s="153"/>
      <c r="AGO14" s="153"/>
      <c r="AGP14" s="153"/>
      <c r="AGQ14" s="153"/>
      <c r="AGR14" s="153"/>
      <c r="AGS14" s="153"/>
      <c r="AGT14" s="153"/>
      <c r="AGU14" s="153"/>
      <c r="AGV14" s="153"/>
      <c r="AGW14" s="153"/>
      <c r="AGX14" s="153"/>
      <c r="AGY14" s="153"/>
      <c r="AGZ14" s="153"/>
      <c r="AHA14" s="153"/>
      <c r="AHB14" s="153"/>
      <c r="AHC14" s="153"/>
      <c r="AHD14" s="153"/>
      <c r="AHE14" s="153"/>
      <c r="AHF14" s="153"/>
      <c r="AHG14" s="153"/>
      <c r="AHH14" s="153"/>
      <c r="AHI14" s="153"/>
      <c r="AHJ14" s="153"/>
      <c r="AHK14" s="153"/>
      <c r="AHL14" s="153"/>
      <c r="AHM14" s="153"/>
      <c r="AHN14" s="153"/>
      <c r="AHO14" s="153"/>
      <c r="AHP14" s="153"/>
      <c r="AHQ14" s="153"/>
      <c r="AHR14" s="153"/>
      <c r="AHS14" s="153"/>
      <c r="AHT14" s="153"/>
      <c r="AHU14" s="153"/>
      <c r="AHV14" s="153"/>
      <c r="AHW14" s="153"/>
      <c r="AHX14" s="153"/>
      <c r="AHY14" s="153"/>
      <c r="AHZ14" s="153"/>
      <c r="AIA14" s="153"/>
      <c r="AIB14" s="153"/>
      <c r="AIC14" s="153"/>
      <c r="AID14" s="153"/>
      <c r="AIE14" s="153"/>
      <c r="AIF14" s="153"/>
      <c r="AIG14" s="153"/>
      <c r="AIH14" s="153"/>
      <c r="AII14" s="153"/>
      <c r="AIJ14" s="153"/>
      <c r="AIK14" s="153"/>
      <c r="AIL14" s="153"/>
      <c r="AIM14" s="153"/>
      <c r="AIN14" s="153"/>
      <c r="AIO14" s="153"/>
      <c r="AIP14" s="153"/>
      <c r="AIQ14" s="153"/>
      <c r="AIR14" s="153"/>
      <c r="AIS14" s="153"/>
      <c r="AIT14" s="153"/>
      <c r="AIU14" s="153"/>
      <c r="AIV14" s="153"/>
      <c r="AIW14" s="153"/>
      <c r="AIX14" s="153"/>
      <c r="AIY14" s="153"/>
      <c r="AIZ14" s="153"/>
      <c r="AJA14" s="153"/>
      <c r="AJB14" s="153"/>
      <c r="AJC14" s="153"/>
      <c r="AJD14" s="153"/>
      <c r="AJE14" s="153"/>
      <c r="AJF14" s="153"/>
      <c r="AJG14" s="153"/>
      <c r="AJH14" s="153"/>
      <c r="AJI14" s="153"/>
      <c r="AJJ14" s="153"/>
      <c r="AJK14" s="153"/>
      <c r="AJL14" s="153"/>
      <c r="AJM14" s="153"/>
      <c r="AJN14" s="153"/>
      <c r="AJO14" s="153"/>
      <c r="AJP14" s="153"/>
      <c r="AJQ14" s="153"/>
      <c r="AJR14" s="153"/>
      <c r="AJS14" s="153"/>
      <c r="AJT14" s="153"/>
      <c r="AJU14" s="153"/>
      <c r="AJV14" s="153"/>
      <c r="AJW14" s="153"/>
      <c r="AJX14" s="153"/>
      <c r="AJY14" s="153"/>
      <c r="AJZ14" s="153"/>
      <c r="AKA14" s="153"/>
      <c r="AKB14" s="153"/>
      <c r="AKC14" s="153"/>
      <c r="AKD14" s="153"/>
      <c r="AKE14" s="153"/>
      <c r="AKF14" s="153"/>
      <c r="AKG14" s="153"/>
      <c r="AKH14" s="153"/>
      <c r="AKI14" s="153"/>
      <c r="AKJ14" s="153"/>
      <c r="AKK14" s="153"/>
      <c r="AKL14" s="153"/>
      <c r="AKM14" s="153"/>
      <c r="AKN14" s="153"/>
      <c r="AKO14" s="153"/>
      <c r="AKP14" s="153"/>
      <c r="AKQ14" s="153"/>
      <c r="AKR14" s="153"/>
      <c r="AKS14" s="153"/>
      <c r="AKT14" s="153"/>
      <c r="AKU14" s="153"/>
      <c r="AKV14" s="153"/>
      <c r="AKW14" s="153"/>
      <c r="AKX14" s="153"/>
      <c r="AKY14" s="153"/>
      <c r="AKZ14" s="153"/>
      <c r="ALA14" s="153"/>
      <c r="ALB14" s="153"/>
      <c r="ALC14" s="153"/>
      <c r="ALD14" s="153"/>
      <c r="ALE14" s="153"/>
      <c r="ALF14" s="153"/>
      <c r="ALG14" s="153"/>
      <c r="ALH14" s="153"/>
      <c r="ALI14" s="153"/>
      <c r="ALJ14" s="153"/>
      <c r="ALK14" s="153"/>
      <c r="ALL14" s="153"/>
      <c r="ALM14" s="153"/>
      <c r="ALN14" s="153"/>
      <c r="ALO14" s="153"/>
      <c r="ALP14" s="153"/>
      <c r="ALQ14" s="153"/>
      <c r="ALR14" s="153"/>
      <c r="ALS14" s="153"/>
      <c r="ALT14" s="153"/>
      <c r="ALU14" s="153"/>
      <c r="ALV14" s="153"/>
      <c r="ALW14" s="153"/>
      <c r="ALX14" s="153"/>
      <c r="ALY14" s="153"/>
      <c r="ALZ14" s="153"/>
      <c r="AMA14" s="153"/>
      <c r="AMB14" s="153"/>
      <c r="AMC14" s="153"/>
      <c r="AMD14" s="153"/>
      <c r="AME14" s="153"/>
      <c r="AMF14" s="153"/>
      <c r="AMG14" s="153"/>
      <c r="AMH14" s="153"/>
      <c r="AMI14" s="153"/>
      <c r="AMJ14" s="153"/>
      <c r="AMK14" s="153"/>
      <c r="AML14" s="153"/>
      <c r="AMM14" s="153"/>
      <c r="AMN14" s="153"/>
      <c r="AMO14" s="153"/>
      <c r="AMP14" s="153"/>
      <c r="AMQ14" s="153"/>
      <c r="AMR14" s="153"/>
      <c r="AMS14" s="153"/>
      <c r="AMT14" s="153"/>
      <c r="AMU14" s="153"/>
      <c r="AMV14" s="153"/>
      <c r="AMW14" s="153"/>
      <c r="AMX14" s="153"/>
      <c r="AMY14" s="153"/>
      <c r="AMZ14" s="153"/>
      <c r="ANA14" s="153"/>
      <c r="ANB14" s="153"/>
      <c r="ANC14" s="153"/>
      <c r="AND14" s="153"/>
      <c r="ANE14" s="153"/>
      <c r="ANF14" s="153"/>
      <c r="ANG14" s="153"/>
      <c r="ANH14" s="153"/>
      <c r="ANI14" s="153"/>
      <c r="ANJ14" s="153"/>
      <c r="ANK14" s="153"/>
      <c r="ANL14" s="153"/>
      <c r="ANM14" s="153"/>
      <c r="ANN14" s="153"/>
      <c r="ANO14" s="153"/>
      <c r="ANP14" s="153"/>
      <c r="ANQ14" s="153"/>
      <c r="ANR14" s="153"/>
      <c r="ANS14" s="153"/>
      <c r="ANT14" s="153"/>
      <c r="ANU14" s="153"/>
      <c r="ANV14" s="153"/>
      <c r="ANW14" s="153"/>
      <c r="ANX14" s="153"/>
      <c r="ANY14" s="153"/>
      <c r="ANZ14" s="153"/>
      <c r="AOA14" s="153"/>
      <c r="AOB14" s="153"/>
      <c r="AOC14" s="153"/>
      <c r="AOD14" s="153"/>
      <c r="AOE14" s="153"/>
      <c r="AOF14" s="153"/>
      <c r="AOG14" s="153"/>
      <c r="AOH14" s="153"/>
      <c r="AOI14" s="153"/>
      <c r="AOJ14" s="153"/>
      <c r="AOK14" s="153"/>
      <c r="AOL14" s="153"/>
      <c r="AOM14" s="153"/>
      <c r="AON14" s="153"/>
      <c r="AOO14" s="153"/>
      <c r="AOP14" s="153"/>
      <c r="AOQ14" s="153"/>
      <c r="AOR14" s="153"/>
      <c r="AOS14" s="153"/>
      <c r="AOT14" s="153"/>
      <c r="AOU14" s="153"/>
      <c r="AOV14" s="153"/>
      <c r="AOW14" s="153"/>
      <c r="AOX14" s="153"/>
      <c r="AOY14" s="153"/>
      <c r="AOZ14" s="153"/>
      <c r="APA14" s="153"/>
      <c r="APB14" s="153"/>
      <c r="APC14" s="153"/>
      <c r="APD14" s="153"/>
      <c r="APE14" s="153"/>
      <c r="APF14" s="153"/>
      <c r="APG14" s="153"/>
      <c r="APH14" s="153"/>
      <c r="API14" s="153"/>
      <c r="APJ14" s="153"/>
      <c r="APK14" s="153"/>
      <c r="APL14" s="153"/>
      <c r="APM14" s="153"/>
      <c r="APN14" s="153"/>
      <c r="APO14" s="153"/>
      <c r="APP14" s="153"/>
      <c r="APQ14" s="153"/>
      <c r="APR14" s="153"/>
      <c r="APS14" s="153"/>
      <c r="APT14" s="153"/>
      <c r="APU14" s="153"/>
      <c r="APV14" s="153"/>
      <c r="APW14" s="153"/>
      <c r="APX14" s="153"/>
      <c r="APY14" s="153"/>
      <c r="APZ14" s="153"/>
      <c r="AQA14" s="153"/>
      <c r="AQB14" s="153"/>
      <c r="AQC14" s="153"/>
      <c r="AQD14" s="153"/>
      <c r="AQE14" s="153"/>
      <c r="AQF14" s="153"/>
      <c r="AQG14" s="153"/>
      <c r="AQH14" s="153"/>
      <c r="AQI14" s="153"/>
      <c r="AQJ14" s="153"/>
      <c r="AQK14" s="153"/>
      <c r="AQL14" s="153"/>
      <c r="AQM14" s="153"/>
      <c r="AQN14" s="153"/>
      <c r="AQO14" s="153"/>
      <c r="AQP14" s="153"/>
      <c r="AQQ14" s="153"/>
      <c r="AQR14" s="153"/>
      <c r="AQS14" s="153"/>
      <c r="AQT14" s="153"/>
      <c r="AQU14" s="153"/>
      <c r="AQV14" s="153"/>
      <c r="AQW14" s="153"/>
      <c r="AQX14" s="153"/>
      <c r="AQY14" s="153"/>
      <c r="AQZ14" s="153"/>
      <c r="ARA14" s="153"/>
      <c r="ARB14" s="153"/>
      <c r="ARC14" s="153"/>
      <c r="ARD14" s="153"/>
      <c r="ARE14" s="153"/>
      <c r="ARF14" s="153"/>
      <c r="ARG14" s="153"/>
      <c r="ARH14" s="153"/>
      <c r="ARI14" s="153"/>
      <c r="ARJ14" s="153"/>
      <c r="ARK14" s="153"/>
      <c r="ARL14" s="153"/>
      <c r="ARM14" s="153"/>
      <c r="ARN14" s="153"/>
      <c r="ARO14" s="153"/>
      <c r="ARP14" s="153"/>
      <c r="ARQ14" s="153"/>
      <c r="ARR14" s="153"/>
      <c r="ARS14" s="153"/>
      <c r="ART14" s="153"/>
      <c r="ARU14" s="153"/>
      <c r="ARV14" s="153"/>
      <c r="ARW14" s="153"/>
      <c r="ARX14" s="153"/>
      <c r="ARY14" s="153"/>
      <c r="ARZ14" s="153"/>
      <c r="ASA14" s="153"/>
      <c r="ASB14" s="153"/>
      <c r="ASC14" s="153"/>
      <c r="ASD14" s="153"/>
      <c r="ASE14" s="153"/>
      <c r="ASF14" s="153"/>
      <c r="ASG14" s="153"/>
      <c r="ASH14" s="153"/>
      <c r="ASI14" s="153"/>
      <c r="ASJ14" s="153"/>
      <c r="ASK14" s="153"/>
      <c r="ASL14" s="153"/>
      <c r="ASM14" s="153"/>
      <c r="ASN14" s="153"/>
      <c r="ASO14" s="153"/>
      <c r="ASP14" s="153"/>
      <c r="ASQ14" s="153"/>
      <c r="ASR14" s="153"/>
      <c r="ASS14" s="153"/>
      <c r="AST14" s="153"/>
      <c r="ASU14" s="153"/>
      <c r="ASV14" s="153"/>
      <c r="ASW14" s="153"/>
      <c r="ASX14" s="153"/>
      <c r="ASY14" s="153"/>
      <c r="ASZ14" s="153"/>
      <c r="ATA14" s="153"/>
      <c r="ATB14" s="153"/>
      <c r="ATC14" s="153"/>
      <c r="ATD14" s="153"/>
      <c r="ATE14" s="153"/>
      <c r="ATF14" s="153"/>
      <c r="ATG14" s="153"/>
      <c r="ATH14" s="153"/>
      <c r="ATI14" s="153"/>
      <c r="ATJ14" s="153"/>
      <c r="ATK14" s="153"/>
      <c r="ATL14" s="153"/>
      <c r="ATM14" s="153"/>
      <c r="ATN14" s="153"/>
      <c r="ATO14" s="153"/>
      <c r="ATP14" s="153"/>
      <c r="ATQ14" s="153"/>
      <c r="ATR14" s="153"/>
      <c r="ATS14" s="153"/>
      <c r="ATT14" s="153"/>
      <c r="ATU14" s="153"/>
      <c r="ATV14" s="153"/>
      <c r="ATW14" s="153"/>
      <c r="ATX14" s="153"/>
      <c r="ATY14" s="153"/>
      <c r="ATZ14" s="153"/>
      <c r="AUA14" s="153"/>
      <c r="AUB14" s="153"/>
      <c r="AUC14" s="153"/>
      <c r="AUD14" s="153"/>
      <c r="AUE14" s="153"/>
      <c r="AUF14" s="153"/>
      <c r="AUG14" s="153"/>
      <c r="AUH14" s="153"/>
      <c r="AUI14" s="153"/>
      <c r="AUJ14" s="153"/>
      <c r="AUK14" s="153"/>
      <c r="AUL14" s="153"/>
      <c r="AUM14" s="153"/>
      <c r="AUN14" s="153"/>
      <c r="AUO14" s="153"/>
      <c r="AUP14" s="153"/>
      <c r="AUQ14" s="153"/>
      <c r="AUR14" s="153"/>
      <c r="AUS14" s="153"/>
      <c r="AUT14" s="153"/>
      <c r="AUU14" s="153"/>
      <c r="AUV14" s="153"/>
      <c r="AUW14" s="153"/>
      <c r="AUX14" s="153"/>
      <c r="AUY14" s="153"/>
      <c r="AUZ14" s="153"/>
      <c r="AVA14" s="153"/>
      <c r="AVB14" s="153"/>
      <c r="AVC14" s="153"/>
      <c r="AVD14" s="153"/>
      <c r="AVE14" s="153"/>
      <c r="AVF14" s="153"/>
      <c r="AVG14" s="153"/>
      <c r="AVH14" s="153"/>
      <c r="AVI14" s="153"/>
      <c r="AVJ14" s="153"/>
      <c r="AVK14" s="153"/>
      <c r="AVL14" s="153"/>
      <c r="AVM14" s="153"/>
      <c r="AVN14" s="153"/>
      <c r="AVO14" s="153"/>
      <c r="AVP14" s="153"/>
      <c r="AVQ14" s="153"/>
      <c r="AVR14" s="153"/>
      <c r="AVS14" s="153"/>
      <c r="AVT14" s="153"/>
      <c r="AVU14" s="153"/>
      <c r="AVV14" s="153"/>
      <c r="AVW14" s="153"/>
      <c r="AVX14" s="153"/>
      <c r="AVY14" s="153"/>
      <c r="AVZ14" s="153"/>
      <c r="AWA14" s="153"/>
      <c r="AWB14" s="153"/>
      <c r="AWC14" s="153"/>
      <c r="AWD14" s="153"/>
      <c r="AWE14" s="153"/>
      <c r="AWF14" s="153"/>
      <c r="AWG14" s="153"/>
      <c r="AWH14" s="153"/>
      <c r="AWI14" s="153"/>
      <c r="AWJ14" s="153"/>
      <c r="AWK14" s="153"/>
      <c r="AWL14" s="153"/>
      <c r="AWM14" s="153"/>
      <c r="AWN14" s="153"/>
      <c r="AWO14" s="153"/>
      <c r="AWP14" s="153"/>
      <c r="AWQ14" s="153"/>
      <c r="AWR14" s="153"/>
      <c r="AWS14" s="153"/>
      <c r="AWT14" s="153"/>
      <c r="AWU14" s="153"/>
      <c r="AWV14" s="153"/>
      <c r="AWW14" s="153"/>
      <c r="AWX14" s="153"/>
      <c r="AWY14" s="153"/>
      <c r="AWZ14" s="153"/>
      <c r="AXA14" s="153"/>
      <c r="AXB14" s="153"/>
      <c r="AXC14" s="153"/>
      <c r="AXD14" s="153"/>
      <c r="AXE14" s="153"/>
      <c r="AXF14" s="153"/>
      <c r="AXG14" s="153"/>
      <c r="AXH14" s="153"/>
      <c r="AXI14" s="153"/>
      <c r="AXJ14" s="153"/>
      <c r="AXK14" s="153"/>
      <c r="AXL14" s="153"/>
      <c r="AXM14" s="153"/>
      <c r="AXN14" s="153"/>
      <c r="AXO14" s="153"/>
      <c r="AXP14" s="153"/>
      <c r="AXQ14" s="153"/>
      <c r="AXR14" s="153"/>
      <c r="AXS14" s="153"/>
      <c r="AXT14" s="153"/>
      <c r="AXU14" s="153"/>
      <c r="AXV14" s="153"/>
      <c r="AXW14" s="153"/>
      <c r="AXX14" s="153"/>
      <c r="AXY14" s="153"/>
      <c r="AXZ14" s="153"/>
      <c r="AYA14" s="153"/>
      <c r="AYB14" s="153"/>
      <c r="AYC14" s="153"/>
      <c r="AYD14" s="153"/>
      <c r="AYE14" s="153"/>
      <c r="AYF14" s="153"/>
      <c r="AYG14" s="153"/>
      <c r="AYH14" s="153"/>
      <c r="AYI14" s="153"/>
      <c r="AYJ14" s="153"/>
      <c r="AYK14" s="153"/>
      <c r="AYL14" s="153"/>
      <c r="AYM14" s="153"/>
      <c r="AYN14" s="153"/>
      <c r="AYO14" s="153"/>
      <c r="AYP14" s="153"/>
      <c r="AYQ14" s="153"/>
      <c r="AYR14" s="153"/>
      <c r="AYS14" s="153"/>
      <c r="AYT14" s="153"/>
      <c r="AYU14" s="153"/>
      <c r="AYV14" s="153"/>
      <c r="AYW14" s="153"/>
      <c r="AYX14" s="153"/>
      <c r="AYY14" s="153"/>
      <c r="AYZ14" s="153"/>
      <c r="AZA14" s="153"/>
      <c r="AZB14" s="153"/>
      <c r="AZC14" s="153"/>
      <c r="AZD14" s="153"/>
      <c r="AZE14" s="153"/>
      <c r="AZF14" s="153"/>
      <c r="AZG14" s="153"/>
      <c r="AZH14" s="153"/>
      <c r="AZI14" s="153"/>
      <c r="AZJ14" s="153"/>
      <c r="AZK14" s="153"/>
      <c r="AZL14" s="153"/>
      <c r="AZM14" s="153"/>
      <c r="AZN14" s="153"/>
      <c r="AZO14" s="153"/>
      <c r="AZP14" s="153"/>
      <c r="AZQ14" s="153"/>
      <c r="AZR14" s="153"/>
      <c r="AZS14" s="153"/>
      <c r="AZT14" s="153"/>
      <c r="AZU14" s="153"/>
      <c r="AZV14" s="153"/>
      <c r="AZW14" s="153"/>
      <c r="AZX14" s="153"/>
      <c r="AZY14" s="153"/>
      <c r="AZZ14" s="153"/>
      <c r="BAA14" s="153"/>
      <c r="BAB14" s="153"/>
      <c r="BAC14" s="153"/>
      <c r="BAD14" s="153"/>
      <c r="BAE14" s="153"/>
      <c r="BAF14" s="153"/>
      <c r="BAG14" s="153"/>
      <c r="BAH14" s="153"/>
      <c r="BAI14" s="153"/>
      <c r="BAJ14" s="153"/>
      <c r="BAK14" s="153"/>
      <c r="BAL14" s="153"/>
      <c r="BAM14" s="153"/>
      <c r="BAN14" s="153"/>
      <c r="BAO14" s="153"/>
      <c r="BAP14" s="153"/>
      <c r="BAQ14" s="153"/>
      <c r="BAR14" s="153"/>
      <c r="BAS14" s="153"/>
      <c r="BAT14" s="153"/>
      <c r="BAU14" s="153"/>
      <c r="BAV14" s="153"/>
      <c r="BAW14" s="153"/>
      <c r="BAX14" s="153"/>
      <c r="BAY14" s="153"/>
      <c r="BAZ14" s="153"/>
      <c r="BBA14" s="153"/>
      <c r="BBB14" s="153"/>
      <c r="BBC14" s="153"/>
      <c r="BBD14" s="153"/>
      <c r="BBE14" s="153"/>
      <c r="BBF14" s="153"/>
      <c r="BBG14" s="153"/>
      <c r="BBH14" s="153"/>
      <c r="BBI14" s="153"/>
      <c r="BBJ14" s="153"/>
      <c r="BBK14" s="153"/>
      <c r="BBL14" s="153"/>
      <c r="BBM14" s="153"/>
      <c r="BBN14" s="153"/>
      <c r="BBO14" s="153"/>
      <c r="BBP14" s="153"/>
      <c r="BBQ14" s="153"/>
      <c r="BBR14" s="153"/>
      <c r="BBS14" s="153"/>
      <c r="BBT14" s="153"/>
      <c r="BBU14" s="153"/>
      <c r="BBV14" s="153"/>
      <c r="BBW14" s="153"/>
      <c r="BBX14" s="153"/>
      <c r="BBY14" s="153"/>
      <c r="BBZ14" s="153"/>
      <c r="BCA14" s="153"/>
      <c r="BCB14" s="153"/>
      <c r="BCC14" s="153"/>
      <c r="BCD14" s="153"/>
      <c r="BCE14" s="153"/>
      <c r="BCF14" s="153"/>
      <c r="BCG14" s="153"/>
      <c r="BCH14" s="153"/>
      <c r="BCI14" s="153"/>
      <c r="BCJ14" s="153"/>
      <c r="BCK14" s="153"/>
      <c r="BCL14" s="153"/>
      <c r="BCM14" s="153"/>
      <c r="BCN14" s="153"/>
      <c r="BCO14" s="153"/>
      <c r="BCP14" s="153"/>
      <c r="BCQ14" s="153"/>
      <c r="BCR14" s="153"/>
      <c r="BCS14" s="153"/>
      <c r="BCT14" s="153"/>
      <c r="BCU14" s="153"/>
      <c r="BCV14" s="153"/>
      <c r="BCW14" s="153"/>
      <c r="BCX14" s="153"/>
      <c r="BCY14" s="153"/>
      <c r="BCZ14" s="153"/>
      <c r="BDA14" s="153"/>
      <c r="BDB14" s="153"/>
      <c r="BDC14" s="153"/>
      <c r="BDD14" s="153"/>
      <c r="BDE14" s="153"/>
      <c r="BDF14" s="153"/>
      <c r="BDG14" s="153"/>
      <c r="BDH14" s="153"/>
      <c r="BDI14" s="153"/>
      <c r="BDJ14" s="153"/>
      <c r="BDK14" s="153"/>
      <c r="BDL14" s="153"/>
      <c r="BDM14" s="153"/>
      <c r="BDN14" s="153"/>
      <c r="BDO14" s="153"/>
      <c r="BDP14" s="153"/>
      <c r="BDQ14" s="153"/>
      <c r="BDR14" s="153"/>
      <c r="BDS14" s="153"/>
      <c r="BDT14" s="153"/>
      <c r="BDU14" s="153"/>
      <c r="BDV14" s="153"/>
      <c r="BDW14" s="153"/>
      <c r="BDX14" s="153"/>
      <c r="BDY14" s="153"/>
      <c r="BDZ14" s="153"/>
      <c r="BEA14" s="153"/>
      <c r="BEB14" s="153"/>
      <c r="BEC14" s="153"/>
      <c r="BED14" s="153"/>
      <c r="BEE14" s="153"/>
      <c r="BEF14" s="153"/>
      <c r="BEG14" s="153"/>
      <c r="BEH14" s="153"/>
      <c r="BEI14" s="153"/>
      <c r="BEJ14" s="153"/>
      <c r="BEK14" s="153"/>
      <c r="BEL14" s="153"/>
      <c r="BEM14" s="153"/>
      <c r="BEN14" s="153"/>
      <c r="BEO14" s="153"/>
      <c r="BEP14" s="153"/>
      <c r="BEQ14" s="153"/>
      <c r="BER14" s="153"/>
      <c r="BES14" s="153"/>
      <c r="BET14" s="153"/>
      <c r="BEU14" s="153"/>
      <c r="BEV14" s="153"/>
      <c r="BEW14" s="153"/>
      <c r="BEX14" s="153"/>
      <c r="BEY14" s="153"/>
      <c r="BEZ14" s="153"/>
      <c r="BFA14" s="153"/>
      <c r="BFB14" s="153"/>
      <c r="BFC14" s="153"/>
      <c r="BFD14" s="153"/>
      <c r="BFE14" s="153"/>
      <c r="BFF14" s="153"/>
      <c r="BFG14" s="153"/>
      <c r="BFH14" s="153"/>
      <c r="BFI14" s="153"/>
      <c r="BFJ14" s="153"/>
      <c r="BFK14" s="153"/>
      <c r="BFL14" s="153"/>
      <c r="BFM14" s="153"/>
      <c r="BFN14" s="153"/>
      <c r="BFO14" s="153"/>
      <c r="BFP14" s="153"/>
      <c r="BFQ14" s="153"/>
      <c r="BFR14" s="153"/>
      <c r="BFS14" s="153"/>
      <c r="BFT14" s="153"/>
      <c r="BFU14" s="153"/>
      <c r="BFV14" s="153"/>
      <c r="BFW14" s="153"/>
      <c r="BFX14" s="153"/>
      <c r="BFY14" s="153"/>
      <c r="BFZ14" s="153"/>
      <c r="BGA14" s="153"/>
      <c r="BGB14" s="153"/>
      <c r="BGC14" s="153"/>
      <c r="BGD14" s="153"/>
      <c r="BGE14" s="153"/>
      <c r="BGF14" s="153"/>
      <c r="BGG14" s="153"/>
      <c r="BGH14" s="153"/>
      <c r="BGI14" s="153"/>
      <c r="BGJ14" s="153"/>
      <c r="BGK14" s="153"/>
      <c r="BGL14" s="153"/>
      <c r="BGM14" s="153"/>
      <c r="BGN14" s="153"/>
      <c r="BGO14" s="153"/>
      <c r="BGP14" s="153"/>
      <c r="BGQ14" s="153"/>
      <c r="BGR14" s="153"/>
      <c r="BGS14" s="153"/>
      <c r="BGT14" s="153"/>
      <c r="BGU14" s="153"/>
      <c r="BGV14" s="153"/>
      <c r="BGW14" s="153"/>
      <c r="BGX14" s="153"/>
      <c r="BGY14" s="153"/>
      <c r="BGZ14" s="153"/>
      <c r="BHA14" s="153"/>
      <c r="BHB14" s="153"/>
      <c r="BHC14" s="153"/>
      <c r="BHD14" s="153"/>
      <c r="BHE14" s="153"/>
      <c r="BHF14" s="153"/>
      <c r="BHG14" s="153"/>
      <c r="BHH14" s="153"/>
      <c r="BHI14" s="153"/>
      <c r="BHJ14" s="153"/>
      <c r="BHK14" s="153"/>
      <c r="BHL14" s="153"/>
      <c r="BHM14" s="153"/>
      <c r="BHN14" s="153"/>
      <c r="BHO14" s="153"/>
      <c r="BHP14" s="153"/>
      <c r="BHQ14" s="153"/>
      <c r="BHR14" s="153"/>
      <c r="BHS14" s="153"/>
      <c r="BHT14" s="153"/>
      <c r="BHU14" s="153"/>
      <c r="BHV14" s="153"/>
      <c r="BHW14" s="153"/>
      <c r="BHX14" s="153"/>
      <c r="BHY14" s="153"/>
      <c r="BHZ14" s="153"/>
      <c r="BIA14" s="153"/>
      <c r="BIB14" s="153"/>
      <c r="BIC14" s="153"/>
      <c r="BID14" s="153"/>
      <c r="BIE14" s="153"/>
      <c r="BIF14" s="153"/>
      <c r="BIG14" s="153"/>
      <c r="BIH14" s="153"/>
      <c r="BII14" s="153"/>
      <c r="BIJ14" s="153"/>
      <c r="BIK14" s="153"/>
      <c r="BIL14" s="153"/>
      <c r="BIM14" s="153"/>
      <c r="BIN14" s="153"/>
      <c r="BIO14" s="153"/>
      <c r="BIP14" s="153"/>
      <c r="BIQ14" s="153"/>
      <c r="BIR14" s="153"/>
      <c r="BIS14" s="153"/>
      <c r="BIT14" s="153"/>
      <c r="BIU14" s="153"/>
      <c r="BIV14" s="153"/>
      <c r="BIW14" s="153"/>
      <c r="BIX14" s="153"/>
      <c r="BIY14" s="153"/>
      <c r="BIZ14" s="153"/>
      <c r="BJA14" s="153"/>
      <c r="BJB14" s="153"/>
      <c r="BJC14" s="153"/>
      <c r="BJD14" s="153"/>
      <c r="BJE14" s="153"/>
      <c r="BJF14" s="153"/>
      <c r="BJG14" s="153"/>
      <c r="BJH14" s="153"/>
      <c r="BJI14" s="153"/>
      <c r="BJJ14" s="153"/>
      <c r="BJK14" s="153"/>
      <c r="BJL14" s="153"/>
      <c r="BJM14" s="153"/>
      <c r="BJN14" s="153"/>
      <c r="BJO14" s="153"/>
      <c r="BJP14" s="153"/>
      <c r="BJQ14" s="153"/>
      <c r="BJR14" s="153"/>
      <c r="BJS14" s="153"/>
      <c r="BJT14" s="153"/>
      <c r="BJU14" s="153"/>
      <c r="BJV14" s="153"/>
      <c r="BJW14" s="153"/>
      <c r="BJX14" s="153"/>
      <c r="BJY14" s="153"/>
      <c r="BJZ14" s="153"/>
      <c r="BKA14" s="153"/>
      <c r="BKB14" s="153"/>
      <c r="BKC14" s="153"/>
      <c r="BKD14" s="153"/>
      <c r="BKE14" s="153"/>
      <c r="BKF14" s="153"/>
      <c r="BKG14" s="153"/>
      <c r="BKH14" s="153"/>
      <c r="BKI14" s="153"/>
      <c r="BKJ14" s="153"/>
      <c r="BKK14" s="153"/>
      <c r="BKL14" s="153"/>
      <c r="BKM14" s="153"/>
      <c r="BKN14" s="153"/>
      <c r="BKO14" s="153"/>
      <c r="BKP14" s="153"/>
      <c r="BKQ14" s="153"/>
      <c r="BKR14" s="153"/>
      <c r="BKS14" s="153"/>
      <c r="BKT14" s="153"/>
      <c r="BKU14" s="153"/>
      <c r="BKV14" s="153"/>
      <c r="BKW14" s="153"/>
      <c r="BKX14" s="153"/>
      <c r="BKY14" s="153"/>
      <c r="BKZ14" s="153"/>
      <c r="BLA14" s="153"/>
      <c r="BLB14" s="153"/>
      <c r="BLC14" s="153"/>
      <c r="BLD14" s="153"/>
      <c r="BLE14" s="153"/>
      <c r="BLF14" s="153"/>
      <c r="BLG14" s="153"/>
      <c r="BLH14" s="153"/>
      <c r="BLI14" s="153"/>
      <c r="BLJ14" s="153"/>
      <c r="BLK14" s="153"/>
      <c r="BLL14" s="153"/>
      <c r="BLM14" s="153"/>
      <c r="BLN14" s="153"/>
      <c r="BLO14" s="153"/>
      <c r="BLP14" s="153"/>
      <c r="BLQ14" s="153"/>
      <c r="BLR14" s="153"/>
      <c r="BLS14" s="153"/>
      <c r="BLT14" s="153"/>
      <c r="BLU14" s="153"/>
      <c r="BLV14" s="153"/>
      <c r="BLW14" s="153"/>
      <c r="BLX14" s="153"/>
      <c r="BLY14" s="153"/>
      <c r="BLZ14" s="153"/>
      <c r="BMA14" s="153"/>
      <c r="BMB14" s="153"/>
      <c r="BMC14" s="153"/>
      <c r="BMD14" s="153"/>
      <c r="BME14" s="153"/>
      <c r="BMF14" s="153"/>
      <c r="BMG14" s="153"/>
      <c r="BMH14" s="153"/>
      <c r="BMI14" s="153"/>
      <c r="BMJ14" s="153"/>
      <c r="BMK14" s="153"/>
      <c r="BML14" s="153"/>
      <c r="BMM14" s="153"/>
      <c r="BMN14" s="153"/>
      <c r="BMO14" s="153"/>
      <c r="BMP14" s="153"/>
      <c r="BMQ14" s="153"/>
      <c r="BMR14" s="153"/>
      <c r="BMS14" s="153"/>
      <c r="BMT14" s="153"/>
      <c r="BMU14" s="153"/>
      <c r="BMV14" s="153"/>
      <c r="BMW14" s="153"/>
      <c r="BMX14" s="153"/>
      <c r="BMY14" s="153"/>
      <c r="BMZ14" s="153"/>
      <c r="BNA14" s="153"/>
      <c r="BNB14" s="153"/>
      <c r="BNC14" s="153"/>
      <c r="BND14" s="153"/>
      <c r="BNE14" s="153"/>
      <c r="BNF14" s="153"/>
      <c r="BNG14" s="153"/>
      <c r="BNH14" s="153"/>
      <c r="BNI14" s="153"/>
      <c r="BNJ14" s="153"/>
      <c r="BNK14" s="153"/>
      <c r="BNL14" s="153"/>
      <c r="BNM14" s="153"/>
      <c r="BNN14" s="153"/>
      <c r="BNO14" s="153"/>
      <c r="BNP14" s="153"/>
      <c r="BNQ14" s="153"/>
      <c r="BNR14" s="153"/>
      <c r="BNS14" s="153"/>
      <c r="BNT14" s="153"/>
      <c r="BNU14" s="153"/>
      <c r="BNV14" s="153"/>
      <c r="BNW14" s="153"/>
      <c r="BNX14" s="153"/>
      <c r="BNY14" s="153"/>
      <c r="BNZ14" s="153"/>
      <c r="BOA14" s="153"/>
      <c r="BOB14" s="153"/>
      <c r="BOC14" s="153"/>
      <c r="BOD14" s="153"/>
      <c r="BOE14" s="153"/>
      <c r="BOF14" s="153"/>
      <c r="BOG14" s="153"/>
      <c r="BOH14" s="153"/>
      <c r="BOI14" s="153"/>
      <c r="BOJ14" s="153"/>
      <c r="BOK14" s="153"/>
      <c r="BOL14" s="153"/>
      <c r="BOM14" s="153"/>
      <c r="BON14" s="153"/>
      <c r="BOO14" s="153"/>
      <c r="BOP14" s="153"/>
      <c r="BOQ14" s="153"/>
      <c r="BOR14" s="153"/>
      <c r="BOS14" s="153"/>
      <c r="BOT14" s="153"/>
      <c r="BOU14" s="153"/>
      <c r="BOV14" s="153"/>
      <c r="BOW14" s="153"/>
      <c r="BOX14" s="153"/>
      <c r="BOY14" s="153"/>
      <c r="BOZ14" s="153"/>
      <c r="BPA14" s="153"/>
      <c r="BPB14" s="153"/>
      <c r="BPC14" s="153"/>
      <c r="BPD14" s="153"/>
      <c r="BPE14" s="153"/>
      <c r="BPF14" s="153"/>
      <c r="BPG14" s="153"/>
      <c r="BPH14" s="153"/>
      <c r="BPI14" s="153"/>
      <c r="BPJ14" s="153"/>
      <c r="BPK14" s="153"/>
      <c r="BPL14" s="153"/>
      <c r="BPM14" s="153"/>
      <c r="BPN14" s="153"/>
      <c r="BPO14" s="153"/>
      <c r="BPP14" s="153"/>
      <c r="BPQ14" s="153"/>
      <c r="BPR14" s="153"/>
      <c r="BPS14" s="153"/>
      <c r="BPT14" s="153"/>
      <c r="BPU14" s="153"/>
      <c r="BPV14" s="153"/>
      <c r="BPW14" s="153"/>
      <c r="BPX14" s="153"/>
      <c r="BPY14" s="153"/>
      <c r="BPZ14" s="153"/>
      <c r="BQA14" s="153"/>
      <c r="BQB14" s="153"/>
      <c r="BQC14" s="153"/>
      <c r="BQD14" s="153"/>
      <c r="BQE14" s="153"/>
      <c r="BQF14" s="153"/>
      <c r="BQG14" s="153"/>
      <c r="BQH14" s="153"/>
      <c r="BQI14" s="153"/>
      <c r="BQJ14" s="153"/>
      <c r="BQK14" s="153"/>
      <c r="BQL14" s="153"/>
      <c r="BQM14" s="153"/>
      <c r="BQN14" s="153"/>
      <c r="BQO14" s="153"/>
      <c r="BQP14" s="153"/>
      <c r="BQQ14" s="153"/>
      <c r="BQR14" s="153"/>
      <c r="BQS14" s="153"/>
      <c r="BQT14" s="153"/>
      <c r="BQU14" s="153"/>
      <c r="BQV14" s="153"/>
      <c r="BQW14" s="153"/>
      <c r="BQX14" s="153"/>
      <c r="BQY14" s="153"/>
      <c r="BQZ14" s="153"/>
      <c r="BRA14" s="153"/>
      <c r="BRB14" s="153"/>
      <c r="BRC14" s="153"/>
      <c r="BRD14" s="153"/>
      <c r="BRE14" s="153"/>
      <c r="BRF14" s="153"/>
      <c r="BRG14" s="153"/>
      <c r="BRH14" s="153"/>
      <c r="BRI14" s="153"/>
      <c r="BRJ14" s="153"/>
      <c r="BRK14" s="153"/>
      <c r="BRL14" s="153"/>
      <c r="BRM14" s="153"/>
      <c r="BRN14" s="153"/>
      <c r="BRO14" s="153"/>
      <c r="BRP14" s="153"/>
      <c r="BRQ14" s="153"/>
      <c r="BRR14" s="153"/>
      <c r="BRS14" s="153"/>
      <c r="BRT14" s="153"/>
      <c r="BRU14" s="153"/>
      <c r="BRV14" s="153"/>
      <c r="BRW14" s="153"/>
      <c r="BRX14" s="153"/>
      <c r="BRY14" s="153"/>
      <c r="BRZ14" s="153"/>
      <c r="BSA14" s="153"/>
      <c r="BSB14" s="153"/>
      <c r="BSC14" s="153"/>
      <c r="BSD14" s="153"/>
      <c r="BSE14" s="153"/>
      <c r="BSF14" s="153"/>
      <c r="BSG14" s="153"/>
      <c r="BSH14" s="153"/>
      <c r="BSI14" s="153"/>
      <c r="BSJ14" s="153"/>
      <c r="BSK14" s="153"/>
      <c r="BSL14" s="153"/>
      <c r="BSM14" s="153"/>
      <c r="BSN14" s="153"/>
      <c r="BSO14" s="153"/>
      <c r="BSP14" s="153"/>
      <c r="BSQ14" s="153"/>
      <c r="BSR14" s="153"/>
      <c r="BSS14" s="153"/>
      <c r="BST14" s="153"/>
      <c r="BSU14" s="153"/>
      <c r="BSV14" s="153"/>
      <c r="BSW14" s="153"/>
      <c r="BSX14" s="153"/>
      <c r="BSY14" s="153"/>
      <c r="BSZ14" s="153"/>
      <c r="BTA14" s="153"/>
      <c r="BTB14" s="153"/>
      <c r="BTC14" s="153"/>
      <c r="BTD14" s="153"/>
      <c r="BTE14" s="153"/>
      <c r="BTF14" s="153"/>
      <c r="BTG14" s="153"/>
      <c r="BTH14" s="153"/>
      <c r="BTI14" s="153"/>
      <c r="BTJ14" s="153"/>
      <c r="BTK14" s="153"/>
      <c r="BTL14" s="153"/>
      <c r="BTM14" s="153"/>
      <c r="BTN14" s="153"/>
      <c r="BTO14" s="153"/>
      <c r="BTP14" s="153"/>
      <c r="BTQ14" s="153"/>
      <c r="BTR14" s="153"/>
      <c r="BTS14" s="153"/>
      <c r="BTT14" s="153"/>
      <c r="BTU14" s="153"/>
      <c r="BTV14" s="153"/>
      <c r="BTW14" s="153"/>
      <c r="BTX14" s="153"/>
      <c r="BTY14" s="153"/>
      <c r="BTZ14" s="153"/>
      <c r="BUA14" s="153"/>
      <c r="BUB14" s="153"/>
      <c r="BUC14" s="153"/>
      <c r="BUD14" s="153"/>
      <c r="BUE14" s="153"/>
      <c r="BUF14" s="153"/>
      <c r="BUG14" s="153"/>
      <c r="BUH14" s="153"/>
      <c r="BUI14" s="153"/>
      <c r="BUJ14" s="153"/>
      <c r="BUK14" s="153"/>
      <c r="BUL14" s="153"/>
      <c r="BUM14" s="153"/>
      <c r="BUN14" s="153"/>
      <c r="BUO14" s="153"/>
      <c r="BUP14" s="153"/>
      <c r="BUQ14" s="153"/>
      <c r="BUR14" s="153"/>
      <c r="BUS14" s="153"/>
      <c r="BUT14" s="153"/>
      <c r="BUU14" s="153"/>
      <c r="BUV14" s="153"/>
      <c r="BUW14" s="153"/>
      <c r="BUX14" s="153"/>
      <c r="BUY14" s="153"/>
      <c r="BUZ14" s="153"/>
      <c r="BVA14" s="153"/>
      <c r="BVB14" s="153"/>
      <c r="BVC14" s="153"/>
      <c r="BVD14" s="153"/>
      <c r="BVE14" s="153"/>
      <c r="BVF14" s="153"/>
      <c r="BVG14" s="153"/>
      <c r="BVH14" s="153"/>
      <c r="BVI14" s="153"/>
      <c r="BVJ14" s="153"/>
      <c r="BVK14" s="153"/>
      <c r="BVL14" s="153"/>
      <c r="BVM14" s="153"/>
      <c r="BVN14" s="153"/>
      <c r="BVO14" s="153"/>
      <c r="BVP14" s="153"/>
      <c r="BVQ14" s="153"/>
      <c r="BVR14" s="153"/>
      <c r="BVS14" s="153"/>
      <c r="BVT14" s="153"/>
      <c r="BVU14" s="153"/>
      <c r="BVV14" s="153"/>
      <c r="BVW14" s="153"/>
      <c r="BVX14" s="153"/>
      <c r="BVY14" s="153"/>
      <c r="BVZ14" s="153"/>
      <c r="BWA14" s="153"/>
      <c r="BWB14" s="153"/>
      <c r="BWC14" s="153"/>
      <c r="BWD14" s="153"/>
      <c r="BWE14" s="153"/>
      <c r="BWF14" s="153"/>
      <c r="BWG14" s="153"/>
      <c r="BWH14" s="153"/>
      <c r="BWI14" s="153"/>
      <c r="BWJ14" s="153"/>
      <c r="BWK14" s="153"/>
      <c r="BWL14" s="153"/>
      <c r="BWM14" s="153"/>
      <c r="BWN14" s="153"/>
      <c r="BWO14" s="153"/>
      <c r="BWP14" s="153"/>
      <c r="BWQ14" s="153"/>
      <c r="BWR14" s="153"/>
      <c r="BWS14" s="153"/>
      <c r="BWT14" s="153"/>
      <c r="BWU14" s="153"/>
      <c r="BWV14" s="153"/>
      <c r="BWW14" s="153"/>
      <c r="BWX14" s="153"/>
      <c r="BWY14" s="153"/>
      <c r="BWZ14" s="153"/>
      <c r="BXA14" s="153"/>
      <c r="BXB14" s="153"/>
      <c r="BXC14" s="153"/>
      <c r="BXD14" s="153"/>
      <c r="BXE14" s="153"/>
      <c r="BXF14" s="153"/>
      <c r="BXG14" s="153"/>
      <c r="BXH14" s="153"/>
      <c r="BXI14" s="153"/>
      <c r="BXJ14" s="153"/>
      <c r="BXK14" s="153"/>
      <c r="BXL14" s="153"/>
      <c r="BXM14" s="153"/>
      <c r="BXN14" s="153"/>
      <c r="BXO14" s="153"/>
      <c r="BXP14" s="153"/>
      <c r="BXQ14" s="153"/>
      <c r="BXR14" s="153"/>
      <c r="BXS14" s="153"/>
      <c r="BXT14" s="153"/>
      <c r="BXU14" s="153"/>
      <c r="BXV14" s="153"/>
      <c r="BXW14" s="153"/>
      <c r="BXX14" s="153"/>
      <c r="BXY14" s="153"/>
      <c r="BXZ14" s="153"/>
      <c r="BYA14" s="153"/>
      <c r="BYB14" s="153"/>
      <c r="BYC14" s="153"/>
      <c r="BYD14" s="153"/>
      <c r="BYE14" s="153"/>
      <c r="BYF14" s="153"/>
      <c r="BYG14" s="153"/>
      <c r="BYH14" s="153"/>
      <c r="BYI14" s="153"/>
      <c r="BYJ14" s="153"/>
      <c r="BYK14" s="153"/>
      <c r="BYL14" s="153"/>
      <c r="BYM14" s="153"/>
      <c r="BYN14" s="153"/>
      <c r="BYO14" s="153"/>
      <c r="BYP14" s="153"/>
      <c r="BYQ14" s="153"/>
      <c r="BYR14" s="153"/>
      <c r="BYS14" s="153"/>
      <c r="BYT14" s="153"/>
      <c r="BYU14" s="153"/>
      <c r="BYV14" s="153"/>
      <c r="BYW14" s="153"/>
      <c r="BYX14" s="153"/>
      <c r="BYY14" s="153"/>
      <c r="BYZ14" s="153"/>
      <c r="BZA14" s="153"/>
      <c r="BZB14" s="153"/>
      <c r="BZC14" s="153"/>
      <c r="BZD14" s="153"/>
      <c r="BZE14" s="153"/>
      <c r="BZF14" s="153"/>
      <c r="BZG14" s="153"/>
      <c r="BZH14" s="153"/>
      <c r="BZI14" s="153"/>
      <c r="BZJ14" s="153"/>
      <c r="BZK14" s="153"/>
      <c r="BZL14" s="153"/>
      <c r="BZM14" s="153"/>
      <c r="BZN14" s="153"/>
      <c r="BZO14" s="153"/>
      <c r="BZP14" s="153"/>
      <c r="BZQ14" s="153"/>
      <c r="BZR14" s="153"/>
      <c r="BZS14" s="153"/>
      <c r="BZT14" s="153"/>
      <c r="BZU14" s="153"/>
      <c r="BZV14" s="153"/>
      <c r="BZW14" s="153"/>
      <c r="BZX14" s="153"/>
      <c r="BZY14" s="153"/>
      <c r="BZZ14" s="153"/>
      <c r="CAA14" s="153"/>
      <c r="CAB14" s="153"/>
      <c r="CAC14" s="153"/>
      <c r="CAD14" s="153"/>
      <c r="CAE14" s="153"/>
      <c r="CAF14" s="153"/>
      <c r="CAG14" s="153"/>
      <c r="CAH14" s="153"/>
      <c r="CAI14" s="153"/>
      <c r="CAJ14" s="153"/>
      <c r="CAK14" s="153"/>
      <c r="CAL14" s="153"/>
      <c r="CAM14" s="153"/>
      <c r="CAN14" s="153"/>
      <c r="CAO14" s="153"/>
      <c r="CAP14" s="153"/>
      <c r="CAQ14" s="153"/>
      <c r="CAR14" s="153"/>
      <c r="CAS14" s="153"/>
      <c r="CAT14" s="153"/>
      <c r="CAU14" s="153"/>
      <c r="CAV14" s="153"/>
      <c r="CAW14" s="153"/>
      <c r="CAX14" s="153"/>
      <c r="CAY14" s="153"/>
      <c r="CAZ14" s="153"/>
      <c r="CBA14" s="153"/>
      <c r="CBB14" s="153"/>
      <c r="CBC14" s="153"/>
      <c r="CBD14" s="153"/>
      <c r="CBE14" s="153"/>
      <c r="CBF14" s="153"/>
      <c r="CBG14" s="153"/>
      <c r="CBH14" s="153"/>
      <c r="CBI14" s="153"/>
      <c r="CBJ14" s="153"/>
      <c r="CBK14" s="153"/>
      <c r="CBL14" s="153"/>
      <c r="CBM14" s="153"/>
      <c r="CBN14" s="153"/>
      <c r="CBO14" s="153"/>
      <c r="CBP14" s="153"/>
      <c r="CBQ14" s="153"/>
      <c r="CBR14" s="153"/>
      <c r="CBS14" s="153"/>
      <c r="CBT14" s="153"/>
      <c r="CBU14" s="153"/>
      <c r="CBV14" s="153"/>
      <c r="CBW14" s="153"/>
      <c r="CBX14" s="153"/>
      <c r="CBY14" s="153"/>
      <c r="CBZ14" s="153"/>
      <c r="CCA14" s="153"/>
      <c r="CCB14" s="153"/>
      <c r="CCC14" s="153"/>
      <c r="CCD14" s="153"/>
      <c r="CCE14" s="153"/>
      <c r="CCF14" s="153"/>
      <c r="CCG14" s="153"/>
      <c r="CCH14" s="153"/>
      <c r="CCI14" s="153"/>
      <c r="CCJ14" s="153"/>
      <c r="CCK14" s="153"/>
      <c r="CCL14" s="153"/>
      <c r="CCM14" s="153"/>
      <c r="CCN14" s="153"/>
      <c r="CCO14" s="153"/>
      <c r="CCP14" s="153"/>
      <c r="CCQ14" s="153"/>
      <c r="CCR14" s="153"/>
      <c r="CCS14" s="153"/>
      <c r="CCT14" s="153"/>
      <c r="CCU14" s="153"/>
      <c r="CCV14" s="153"/>
      <c r="CCW14" s="153"/>
      <c r="CCX14" s="153"/>
      <c r="CCY14" s="153"/>
      <c r="CCZ14" s="153"/>
      <c r="CDA14" s="153"/>
      <c r="CDB14" s="153"/>
      <c r="CDC14" s="153"/>
      <c r="CDD14" s="153"/>
      <c r="CDE14" s="153"/>
      <c r="CDF14" s="153"/>
      <c r="CDG14" s="153"/>
      <c r="CDH14" s="153"/>
      <c r="CDI14" s="153"/>
      <c r="CDJ14" s="153"/>
      <c r="CDK14" s="153"/>
      <c r="CDL14" s="153"/>
      <c r="CDM14" s="153"/>
      <c r="CDN14" s="153"/>
      <c r="CDO14" s="153"/>
      <c r="CDP14" s="153"/>
      <c r="CDQ14" s="153"/>
      <c r="CDR14" s="153"/>
      <c r="CDS14" s="153"/>
      <c r="CDT14" s="153"/>
      <c r="CDU14" s="153"/>
      <c r="CDV14" s="153"/>
      <c r="CDW14" s="153"/>
      <c r="CDX14" s="153"/>
      <c r="CDY14" s="153"/>
      <c r="CDZ14" s="153"/>
      <c r="CEA14" s="153"/>
      <c r="CEB14" s="153"/>
      <c r="CEC14" s="153"/>
      <c r="CED14" s="153"/>
      <c r="CEE14" s="153"/>
      <c r="CEF14" s="153"/>
      <c r="CEG14" s="153"/>
      <c r="CEH14" s="153"/>
      <c r="CEI14" s="153"/>
      <c r="CEJ14" s="153"/>
      <c r="CEK14" s="153"/>
      <c r="CEL14" s="153"/>
      <c r="CEM14" s="153"/>
      <c r="CEN14" s="153"/>
      <c r="CEO14" s="153"/>
      <c r="CEP14" s="153"/>
      <c r="CEQ14" s="153"/>
      <c r="CER14" s="153"/>
      <c r="CES14" s="153"/>
      <c r="CET14" s="153"/>
      <c r="CEU14" s="153"/>
      <c r="CEV14" s="153"/>
      <c r="CEW14" s="153"/>
      <c r="CEX14" s="153"/>
      <c r="CEY14" s="153"/>
      <c r="CEZ14" s="153"/>
      <c r="CFA14" s="153"/>
      <c r="CFB14" s="153"/>
      <c r="CFC14" s="153"/>
      <c r="CFD14" s="153"/>
      <c r="CFE14" s="153"/>
      <c r="CFF14" s="153"/>
      <c r="CFG14" s="153"/>
      <c r="CFH14" s="153"/>
      <c r="CFI14" s="153"/>
      <c r="CFJ14" s="153"/>
      <c r="CFK14" s="153"/>
      <c r="CFL14" s="153"/>
      <c r="CFM14" s="153"/>
      <c r="CFN14" s="153"/>
      <c r="CFO14" s="153"/>
      <c r="CFP14" s="153"/>
      <c r="CFQ14" s="153"/>
      <c r="CFR14" s="153"/>
      <c r="CFS14" s="153"/>
      <c r="CFT14" s="153"/>
      <c r="CFU14" s="153"/>
      <c r="CFV14" s="153"/>
      <c r="CFW14" s="153"/>
      <c r="CFX14" s="153"/>
      <c r="CFY14" s="153"/>
      <c r="CFZ14" s="153"/>
      <c r="CGA14" s="153"/>
      <c r="CGB14" s="153"/>
      <c r="CGC14" s="153"/>
      <c r="CGD14" s="153"/>
      <c r="CGE14" s="153"/>
      <c r="CGF14" s="153"/>
      <c r="CGG14" s="153"/>
      <c r="CGH14" s="153"/>
      <c r="CGI14" s="153"/>
      <c r="CGJ14" s="153"/>
      <c r="CGK14" s="153"/>
      <c r="CGL14" s="153"/>
      <c r="CGM14" s="153"/>
      <c r="CGN14" s="153"/>
      <c r="CGO14" s="153"/>
      <c r="CGP14" s="153"/>
      <c r="CGQ14" s="153"/>
      <c r="CGR14" s="153"/>
      <c r="CGS14" s="153"/>
      <c r="CGT14" s="153"/>
      <c r="CGU14" s="153"/>
      <c r="CGV14" s="153"/>
      <c r="CGW14" s="153"/>
      <c r="CGX14" s="153"/>
      <c r="CGY14" s="153"/>
      <c r="CGZ14" s="153"/>
      <c r="CHA14" s="153"/>
      <c r="CHB14" s="153"/>
      <c r="CHC14" s="153"/>
      <c r="CHD14" s="153"/>
      <c r="CHE14" s="153"/>
      <c r="CHF14" s="153"/>
      <c r="CHG14" s="153"/>
      <c r="CHH14" s="153"/>
      <c r="CHI14" s="153"/>
      <c r="CHJ14" s="153"/>
      <c r="CHK14" s="153"/>
      <c r="CHL14" s="153"/>
      <c r="CHM14" s="153"/>
      <c r="CHN14" s="153"/>
      <c r="CHO14" s="153"/>
      <c r="CHP14" s="153"/>
      <c r="CHQ14" s="153"/>
      <c r="CHR14" s="153"/>
      <c r="CHS14" s="153"/>
      <c r="CHT14" s="153"/>
      <c r="CHU14" s="153"/>
      <c r="CHV14" s="153"/>
      <c r="CHW14" s="153"/>
      <c r="CHX14" s="153"/>
      <c r="CHY14" s="153"/>
      <c r="CHZ14" s="153"/>
      <c r="CIA14" s="153"/>
      <c r="CIB14" s="153"/>
      <c r="CIC14" s="153"/>
      <c r="CID14" s="153"/>
      <c r="CIE14" s="153"/>
      <c r="CIF14" s="153"/>
      <c r="CIG14" s="153"/>
      <c r="CIH14" s="153"/>
      <c r="CII14" s="153"/>
      <c r="CIJ14" s="153"/>
      <c r="CIK14" s="153"/>
      <c r="CIL14" s="153"/>
      <c r="CIM14" s="153"/>
      <c r="CIN14" s="153"/>
      <c r="CIO14" s="153"/>
      <c r="CIP14" s="153"/>
      <c r="CIQ14" s="153"/>
      <c r="CIR14" s="153"/>
      <c r="CIS14" s="153"/>
      <c r="CIT14" s="153"/>
      <c r="CIU14" s="153"/>
      <c r="CIV14" s="153"/>
      <c r="CIW14" s="153"/>
      <c r="CIX14" s="153"/>
      <c r="CIY14" s="153"/>
      <c r="CIZ14" s="153"/>
      <c r="CJA14" s="153"/>
      <c r="CJB14" s="153"/>
      <c r="CJC14" s="153"/>
      <c r="CJD14" s="153"/>
      <c r="CJE14" s="153"/>
      <c r="CJF14" s="153"/>
      <c r="CJG14" s="153"/>
      <c r="CJH14" s="153"/>
      <c r="CJI14" s="153"/>
      <c r="CJJ14" s="153"/>
      <c r="CJK14" s="153"/>
      <c r="CJL14" s="153"/>
      <c r="CJM14" s="153"/>
      <c r="CJN14" s="153"/>
      <c r="CJO14" s="153"/>
      <c r="CJP14" s="153"/>
      <c r="CJQ14" s="153"/>
      <c r="CJR14" s="153"/>
      <c r="CJS14" s="153"/>
      <c r="CJT14" s="153"/>
      <c r="CJU14" s="153"/>
      <c r="CJV14" s="153"/>
      <c r="CJW14" s="153"/>
      <c r="CJX14" s="153"/>
      <c r="CJY14" s="153"/>
      <c r="CJZ14" s="153"/>
      <c r="CKA14" s="153"/>
      <c r="CKB14" s="153"/>
      <c r="CKC14" s="153"/>
      <c r="CKD14" s="153"/>
      <c r="CKE14" s="153"/>
      <c r="CKF14" s="153"/>
      <c r="CKG14" s="153"/>
      <c r="CKH14" s="153"/>
      <c r="CKI14" s="153"/>
      <c r="CKJ14" s="153"/>
      <c r="CKK14" s="153"/>
      <c r="CKL14" s="153"/>
      <c r="CKM14" s="153"/>
      <c r="CKN14" s="153"/>
      <c r="CKO14" s="153"/>
      <c r="CKP14" s="153"/>
      <c r="CKQ14" s="153"/>
      <c r="CKR14" s="153"/>
      <c r="CKS14" s="153"/>
      <c r="CKT14" s="153"/>
      <c r="CKU14" s="153"/>
      <c r="CKV14" s="153"/>
      <c r="CKW14" s="153"/>
      <c r="CKX14" s="153"/>
      <c r="CKY14" s="153"/>
      <c r="CKZ14" s="153"/>
      <c r="CLA14" s="153"/>
      <c r="CLB14" s="153"/>
      <c r="CLC14" s="153"/>
      <c r="CLD14" s="153"/>
      <c r="CLE14" s="153"/>
      <c r="CLF14" s="153"/>
      <c r="CLG14" s="153"/>
      <c r="CLH14" s="153"/>
      <c r="CLI14" s="153"/>
      <c r="CLJ14" s="153"/>
      <c r="CLK14" s="153"/>
      <c r="CLL14" s="153"/>
      <c r="CLM14" s="153"/>
      <c r="CLN14" s="153"/>
      <c r="CLO14" s="153"/>
      <c r="CLP14" s="153"/>
      <c r="CLQ14" s="153"/>
      <c r="CLR14" s="153"/>
      <c r="CLS14" s="153"/>
      <c r="CLT14" s="153"/>
      <c r="CLU14" s="153"/>
      <c r="CLV14" s="153"/>
      <c r="CLW14" s="153"/>
      <c r="CLX14" s="153"/>
      <c r="CLY14" s="153"/>
      <c r="CLZ14" s="153"/>
      <c r="CMA14" s="153"/>
      <c r="CMB14" s="153"/>
      <c r="CMC14" s="153"/>
      <c r="CMD14" s="153"/>
      <c r="CME14" s="153"/>
      <c r="CMF14" s="153"/>
      <c r="CMG14" s="153"/>
      <c r="CMH14" s="153"/>
      <c r="CMI14" s="153"/>
      <c r="CMJ14" s="153"/>
      <c r="CMK14" s="153"/>
      <c r="CML14" s="153"/>
      <c r="CMM14" s="153"/>
      <c r="CMN14" s="153"/>
      <c r="CMO14" s="153"/>
      <c r="CMP14" s="153"/>
      <c r="CMQ14" s="153"/>
      <c r="CMR14" s="153"/>
      <c r="CMS14" s="153"/>
      <c r="CMT14" s="153"/>
      <c r="CMU14" s="153"/>
      <c r="CMV14" s="153"/>
      <c r="CMW14" s="153"/>
      <c r="CMX14" s="153"/>
      <c r="CMY14" s="153"/>
      <c r="CMZ14" s="153"/>
      <c r="CNA14" s="153"/>
      <c r="CNB14" s="153"/>
      <c r="CNC14" s="153"/>
      <c r="CND14" s="153"/>
      <c r="CNE14" s="153"/>
      <c r="CNF14" s="153"/>
      <c r="CNG14" s="153"/>
      <c r="CNH14" s="153"/>
      <c r="CNI14" s="153"/>
      <c r="CNJ14" s="153"/>
      <c r="CNK14" s="153"/>
      <c r="CNL14" s="153"/>
      <c r="CNM14" s="153"/>
      <c r="CNN14" s="153"/>
      <c r="CNO14" s="153"/>
      <c r="CNP14" s="153"/>
      <c r="CNQ14" s="153"/>
      <c r="CNR14" s="153"/>
      <c r="CNS14" s="153"/>
      <c r="CNT14" s="153"/>
      <c r="CNU14" s="153"/>
      <c r="CNV14" s="153"/>
      <c r="CNW14" s="153"/>
      <c r="CNX14" s="153"/>
      <c r="CNY14" s="153"/>
      <c r="CNZ14" s="153"/>
      <c r="COA14" s="153"/>
      <c r="COB14" s="153"/>
      <c r="COC14" s="153"/>
      <c r="COD14" s="153"/>
      <c r="COE14" s="153"/>
      <c r="COF14" s="153"/>
      <c r="COG14" s="153"/>
      <c r="COH14" s="153"/>
      <c r="COI14" s="153"/>
      <c r="COJ14" s="153"/>
      <c r="COK14" s="153"/>
      <c r="COL14" s="153"/>
      <c r="COM14" s="153"/>
      <c r="CON14" s="153"/>
      <c r="COO14" s="153"/>
      <c r="COP14" s="153"/>
      <c r="COQ14" s="153"/>
      <c r="COR14" s="153"/>
      <c r="COS14" s="153"/>
      <c r="COT14" s="153"/>
      <c r="COU14" s="153"/>
      <c r="COV14" s="153"/>
      <c r="COW14" s="153"/>
      <c r="COX14" s="153"/>
      <c r="COY14" s="153"/>
      <c r="COZ14" s="153"/>
      <c r="CPA14" s="153"/>
      <c r="CPB14" s="153"/>
      <c r="CPC14" s="153"/>
      <c r="CPD14" s="153"/>
      <c r="CPE14" s="153"/>
      <c r="CPF14" s="153"/>
      <c r="CPG14" s="153"/>
      <c r="CPH14" s="153"/>
      <c r="CPI14" s="153"/>
      <c r="CPJ14" s="153"/>
      <c r="CPK14" s="153"/>
      <c r="CPL14" s="153"/>
      <c r="CPM14" s="153"/>
      <c r="CPN14" s="153"/>
      <c r="CPO14" s="153"/>
      <c r="CPP14" s="153"/>
      <c r="CPQ14" s="153"/>
      <c r="CPR14" s="153"/>
      <c r="CPS14" s="153"/>
      <c r="CPT14" s="153"/>
      <c r="CPU14" s="153"/>
      <c r="CPV14" s="153"/>
      <c r="CPW14" s="153"/>
      <c r="CPX14" s="153"/>
      <c r="CPY14" s="153"/>
      <c r="CPZ14" s="153"/>
      <c r="CQA14" s="153"/>
      <c r="CQB14" s="153"/>
      <c r="CQC14" s="153"/>
      <c r="CQD14" s="153"/>
      <c r="CQE14" s="153"/>
      <c r="CQF14" s="153"/>
      <c r="CQG14" s="153"/>
      <c r="CQH14" s="153"/>
      <c r="CQI14" s="153"/>
      <c r="CQJ14" s="153"/>
      <c r="CQK14" s="153"/>
      <c r="CQL14" s="153"/>
      <c r="CQM14" s="153"/>
      <c r="CQN14" s="153"/>
      <c r="CQO14" s="153"/>
      <c r="CQP14" s="153"/>
      <c r="CQQ14" s="153"/>
      <c r="CQR14" s="153"/>
      <c r="CQS14" s="153"/>
      <c r="CQT14" s="153"/>
      <c r="CQU14" s="153"/>
      <c r="CQV14" s="153"/>
      <c r="CQW14" s="153"/>
      <c r="CQX14" s="153"/>
      <c r="CQY14" s="153"/>
      <c r="CQZ14" s="153"/>
      <c r="CRA14" s="153"/>
      <c r="CRB14" s="153"/>
      <c r="CRC14" s="153"/>
      <c r="CRD14" s="153"/>
      <c r="CRE14" s="153"/>
      <c r="CRF14" s="153"/>
      <c r="CRG14" s="153"/>
      <c r="CRH14" s="153"/>
      <c r="CRI14" s="153"/>
      <c r="CRJ14" s="153"/>
      <c r="CRK14" s="153"/>
      <c r="CRL14" s="153"/>
      <c r="CRM14" s="153"/>
      <c r="CRN14" s="153"/>
      <c r="CRO14" s="153"/>
      <c r="CRP14" s="153"/>
      <c r="CRQ14" s="153"/>
      <c r="CRR14" s="153"/>
      <c r="CRS14" s="153"/>
      <c r="CRT14" s="153"/>
      <c r="CRU14" s="153"/>
      <c r="CRV14" s="153"/>
      <c r="CRW14" s="153"/>
      <c r="CRX14" s="153"/>
      <c r="CRY14" s="153"/>
      <c r="CRZ14" s="153"/>
      <c r="CSA14" s="153"/>
      <c r="CSB14" s="153"/>
      <c r="CSC14" s="153"/>
      <c r="CSD14" s="153"/>
      <c r="CSE14" s="153"/>
      <c r="CSF14" s="153"/>
      <c r="CSG14" s="153"/>
      <c r="CSH14" s="153"/>
      <c r="CSI14" s="153"/>
      <c r="CSJ14" s="153"/>
      <c r="CSK14" s="153"/>
      <c r="CSL14" s="153"/>
      <c r="CSM14" s="153"/>
      <c r="CSN14" s="153"/>
      <c r="CSO14" s="153"/>
      <c r="CSP14" s="153"/>
      <c r="CSQ14" s="153"/>
      <c r="CSR14" s="153"/>
      <c r="CSS14" s="153"/>
      <c r="CST14" s="153"/>
      <c r="CSU14" s="153"/>
      <c r="CSV14" s="153"/>
      <c r="CSW14" s="153"/>
      <c r="CSX14" s="153"/>
      <c r="CSY14" s="153"/>
      <c r="CSZ14" s="153"/>
      <c r="CTA14" s="153"/>
      <c r="CTB14" s="153"/>
      <c r="CTC14" s="153"/>
      <c r="CTD14" s="153"/>
      <c r="CTE14" s="153"/>
      <c r="CTF14" s="153"/>
      <c r="CTG14" s="153"/>
      <c r="CTH14" s="153"/>
      <c r="CTI14" s="153"/>
      <c r="CTJ14" s="153"/>
      <c r="CTK14" s="153"/>
      <c r="CTL14" s="153"/>
      <c r="CTM14" s="153"/>
      <c r="CTN14" s="153"/>
      <c r="CTO14" s="153"/>
      <c r="CTP14" s="153"/>
      <c r="CTQ14" s="153"/>
      <c r="CTR14" s="153"/>
      <c r="CTS14" s="153"/>
      <c r="CTT14" s="153"/>
      <c r="CTU14" s="153"/>
      <c r="CTV14" s="153"/>
      <c r="CTW14" s="153"/>
      <c r="CTX14" s="153"/>
      <c r="CTY14" s="153"/>
      <c r="CTZ14" s="153"/>
      <c r="CUA14" s="153"/>
      <c r="CUB14" s="153"/>
      <c r="CUC14" s="153"/>
      <c r="CUD14" s="153"/>
      <c r="CUE14" s="153"/>
      <c r="CUF14" s="153"/>
      <c r="CUG14" s="153"/>
      <c r="CUH14" s="153"/>
      <c r="CUI14" s="153"/>
      <c r="CUJ14" s="153"/>
      <c r="CUK14" s="153"/>
      <c r="CUL14" s="153"/>
      <c r="CUM14" s="153"/>
      <c r="CUN14" s="153"/>
      <c r="CUO14" s="153"/>
      <c r="CUP14" s="153"/>
      <c r="CUQ14" s="153"/>
      <c r="CUR14" s="153"/>
      <c r="CUS14" s="153"/>
      <c r="CUT14" s="153"/>
      <c r="CUU14" s="153"/>
      <c r="CUV14" s="153"/>
      <c r="CUW14" s="153"/>
      <c r="CUX14" s="153"/>
      <c r="CUY14" s="153"/>
      <c r="CUZ14" s="153"/>
      <c r="CVA14" s="153"/>
      <c r="CVB14" s="153"/>
      <c r="CVC14" s="153"/>
      <c r="CVD14" s="153"/>
      <c r="CVE14" s="153"/>
      <c r="CVF14" s="153"/>
      <c r="CVG14" s="153"/>
      <c r="CVH14" s="153"/>
      <c r="CVI14" s="153"/>
      <c r="CVJ14" s="153"/>
      <c r="CVK14" s="153"/>
      <c r="CVL14" s="153"/>
      <c r="CVM14" s="153"/>
      <c r="CVN14" s="153"/>
      <c r="CVO14" s="153"/>
      <c r="CVP14" s="153"/>
      <c r="CVQ14" s="153"/>
      <c r="CVR14" s="153"/>
      <c r="CVS14" s="153"/>
      <c r="CVT14" s="153"/>
      <c r="CVU14" s="153"/>
      <c r="CVV14" s="153"/>
      <c r="CVW14" s="153"/>
      <c r="CVX14" s="153"/>
      <c r="CVY14" s="153"/>
      <c r="CVZ14" s="153"/>
      <c r="CWA14" s="153"/>
      <c r="CWB14" s="153"/>
      <c r="CWC14" s="153"/>
      <c r="CWD14" s="153"/>
      <c r="CWE14" s="153"/>
      <c r="CWF14" s="153"/>
      <c r="CWG14" s="153"/>
      <c r="CWH14" s="153"/>
      <c r="CWI14" s="153"/>
      <c r="CWJ14" s="153"/>
      <c r="CWK14" s="153"/>
      <c r="CWL14" s="153"/>
      <c r="CWM14" s="153"/>
      <c r="CWN14" s="153"/>
      <c r="CWO14" s="153"/>
      <c r="CWP14" s="153"/>
      <c r="CWQ14" s="153"/>
      <c r="CWR14" s="153"/>
      <c r="CWS14" s="153"/>
      <c r="CWT14" s="153"/>
      <c r="CWU14" s="153"/>
      <c r="CWV14" s="153"/>
      <c r="CWW14" s="153"/>
      <c r="CWX14" s="153"/>
      <c r="CWY14" s="153"/>
      <c r="CWZ14" s="153"/>
      <c r="CXA14" s="153"/>
      <c r="CXB14" s="153"/>
      <c r="CXC14" s="153"/>
      <c r="CXD14" s="153"/>
      <c r="CXE14" s="153"/>
      <c r="CXF14" s="153"/>
      <c r="CXG14" s="153"/>
      <c r="CXH14" s="153"/>
      <c r="CXI14" s="153"/>
      <c r="CXJ14" s="153"/>
      <c r="CXK14" s="153"/>
      <c r="CXL14" s="153"/>
      <c r="CXM14" s="153"/>
      <c r="CXN14" s="153"/>
      <c r="CXO14" s="153"/>
      <c r="CXP14" s="153"/>
      <c r="CXQ14" s="153"/>
      <c r="CXR14" s="153"/>
      <c r="CXS14" s="153"/>
      <c r="CXT14" s="153"/>
      <c r="CXU14" s="153"/>
      <c r="CXV14" s="153"/>
      <c r="CXW14" s="153"/>
      <c r="CXX14" s="153"/>
      <c r="CXY14" s="153"/>
      <c r="CXZ14" s="153"/>
      <c r="CYA14" s="153"/>
      <c r="CYB14" s="153"/>
      <c r="CYC14" s="153"/>
      <c r="CYD14" s="153"/>
      <c r="CYE14" s="153"/>
      <c r="CYF14" s="153"/>
      <c r="CYG14" s="153"/>
      <c r="CYH14" s="153"/>
      <c r="CYI14" s="153"/>
      <c r="CYJ14" s="153"/>
      <c r="CYK14" s="153"/>
      <c r="CYL14" s="153"/>
      <c r="CYM14" s="153"/>
      <c r="CYN14" s="153"/>
      <c r="CYO14" s="153"/>
      <c r="CYP14" s="153"/>
      <c r="CYQ14" s="153"/>
      <c r="CYR14" s="153"/>
      <c r="CYS14" s="153"/>
      <c r="CYT14" s="153"/>
      <c r="CYU14" s="153"/>
      <c r="CYV14" s="153"/>
      <c r="CYW14" s="153"/>
      <c r="CYX14" s="153"/>
      <c r="CYY14" s="153"/>
      <c r="CYZ14" s="153"/>
      <c r="CZA14" s="153"/>
      <c r="CZB14" s="153"/>
      <c r="CZC14" s="153"/>
      <c r="CZD14" s="153"/>
      <c r="CZE14" s="153"/>
      <c r="CZF14" s="153"/>
      <c r="CZG14" s="153"/>
      <c r="CZH14" s="153"/>
      <c r="CZI14" s="153"/>
      <c r="CZJ14" s="153"/>
      <c r="CZK14" s="153"/>
      <c r="CZL14" s="153"/>
      <c r="CZM14" s="153"/>
      <c r="CZN14" s="153"/>
      <c r="CZO14" s="153"/>
      <c r="CZP14" s="153"/>
      <c r="CZQ14" s="153"/>
      <c r="CZR14" s="153"/>
      <c r="CZS14" s="153"/>
      <c r="CZT14" s="153"/>
      <c r="CZU14" s="153"/>
      <c r="CZV14" s="153"/>
      <c r="CZW14" s="153"/>
      <c r="CZX14" s="153"/>
      <c r="CZY14" s="153"/>
      <c r="CZZ14" s="153"/>
      <c r="DAA14" s="153"/>
      <c r="DAB14" s="153"/>
      <c r="DAC14" s="153"/>
      <c r="DAD14" s="153"/>
      <c r="DAE14" s="153"/>
      <c r="DAF14" s="153"/>
      <c r="DAG14" s="153"/>
      <c r="DAH14" s="153"/>
      <c r="DAI14" s="153"/>
      <c r="DAJ14" s="153"/>
      <c r="DAK14" s="153"/>
      <c r="DAL14" s="153"/>
      <c r="DAM14" s="153"/>
      <c r="DAN14" s="153"/>
      <c r="DAO14" s="153"/>
      <c r="DAP14" s="153"/>
      <c r="DAQ14" s="153"/>
      <c r="DAR14" s="153"/>
      <c r="DAS14" s="153"/>
      <c r="DAT14" s="153"/>
      <c r="DAU14" s="153"/>
      <c r="DAV14" s="153"/>
      <c r="DAW14" s="153"/>
      <c r="DAX14" s="153"/>
      <c r="DAY14" s="153"/>
      <c r="DAZ14" s="153"/>
      <c r="DBA14" s="153"/>
      <c r="DBB14" s="153"/>
      <c r="DBC14" s="153"/>
      <c r="DBD14" s="153"/>
      <c r="DBE14" s="153"/>
      <c r="DBF14" s="153"/>
      <c r="DBG14" s="153"/>
      <c r="DBH14" s="153"/>
      <c r="DBI14" s="153"/>
      <c r="DBJ14" s="153"/>
      <c r="DBK14" s="153"/>
      <c r="DBL14" s="153"/>
      <c r="DBM14" s="153"/>
      <c r="DBN14" s="153"/>
      <c r="DBO14" s="153"/>
      <c r="DBP14" s="153"/>
      <c r="DBQ14" s="153"/>
      <c r="DBR14" s="153"/>
      <c r="DBS14" s="153"/>
      <c r="DBT14" s="153"/>
      <c r="DBU14" s="153"/>
      <c r="DBV14" s="153"/>
      <c r="DBW14" s="153"/>
      <c r="DBX14" s="153"/>
      <c r="DBY14" s="153"/>
      <c r="DBZ14" s="153"/>
      <c r="DCA14" s="153"/>
      <c r="DCB14" s="153"/>
      <c r="DCC14" s="153"/>
      <c r="DCD14" s="153"/>
      <c r="DCE14" s="153"/>
      <c r="DCF14" s="153"/>
      <c r="DCG14" s="153"/>
      <c r="DCH14" s="153"/>
      <c r="DCI14" s="153"/>
      <c r="DCJ14" s="153"/>
      <c r="DCK14" s="153"/>
      <c r="DCL14" s="153"/>
      <c r="DCM14" s="153"/>
      <c r="DCN14" s="153"/>
      <c r="DCO14" s="153"/>
      <c r="DCP14" s="153"/>
      <c r="DCQ14" s="153"/>
      <c r="DCR14" s="153"/>
      <c r="DCS14" s="153"/>
      <c r="DCT14" s="153"/>
      <c r="DCU14" s="153"/>
      <c r="DCV14" s="153"/>
      <c r="DCW14" s="153"/>
      <c r="DCX14" s="153"/>
      <c r="DCY14" s="153"/>
      <c r="DCZ14" s="153"/>
      <c r="DDA14" s="153"/>
      <c r="DDB14" s="153"/>
      <c r="DDC14" s="153"/>
      <c r="DDD14" s="153"/>
      <c r="DDE14" s="153"/>
      <c r="DDF14" s="153"/>
      <c r="DDG14" s="153"/>
      <c r="DDH14" s="153"/>
      <c r="DDI14" s="153"/>
      <c r="DDJ14" s="153"/>
      <c r="DDK14" s="153"/>
      <c r="DDL14" s="153"/>
      <c r="DDM14" s="153"/>
      <c r="DDN14" s="153"/>
      <c r="DDO14" s="153"/>
      <c r="DDP14" s="153"/>
      <c r="DDQ14" s="153"/>
      <c r="DDR14" s="153"/>
      <c r="DDS14" s="153"/>
      <c r="DDT14" s="153"/>
      <c r="DDU14" s="153"/>
      <c r="DDV14" s="153"/>
      <c r="DDW14" s="153"/>
      <c r="DDX14" s="153"/>
      <c r="DDY14" s="153"/>
      <c r="DDZ14" s="153"/>
      <c r="DEA14" s="153"/>
      <c r="DEB14" s="153"/>
      <c r="DEC14" s="153"/>
      <c r="DED14" s="153"/>
      <c r="DEE14" s="153"/>
      <c r="DEF14" s="153"/>
      <c r="DEG14" s="153"/>
      <c r="DEH14" s="153"/>
      <c r="DEI14" s="153"/>
      <c r="DEJ14" s="153"/>
      <c r="DEK14" s="153"/>
      <c r="DEL14" s="153"/>
      <c r="DEM14" s="153"/>
      <c r="DEN14" s="153"/>
      <c r="DEO14" s="153"/>
      <c r="DEP14" s="153"/>
      <c r="DEQ14" s="153"/>
      <c r="DER14" s="153"/>
      <c r="DES14" s="153"/>
      <c r="DET14" s="153"/>
      <c r="DEU14" s="153"/>
      <c r="DEV14" s="153"/>
      <c r="DEW14" s="153"/>
      <c r="DEX14" s="153"/>
      <c r="DEY14" s="153"/>
      <c r="DEZ14" s="153"/>
      <c r="DFA14" s="153"/>
      <c r="DFB14" s="153"/>
      <c r="DFC14" s="153"/>
      <c r="DFD14" s="153"/>
      <c r="DFE14" s="153"/>
      <c r="DFF14" s="153"/>
      <c r="DFG14" s="153"/>
      <c r="DFH14" s="153"/>
      <c r="DFI14" s="153"/>
      <c r="DFJ14" s="153"/>
      <c r="DFK14" s="153"/>
      <c r="DFL14" s="153"/>
      <c r="DFM14" s="153"/>
      <c r="DFN14" s="153"/>
      <c r="DFO14" s="153"/>
      <c r="DFP14" s="153"/>
      <c r="DFQ14" s="153"/>
      <c r="DFR14" s="153"/>
      <c r="DFS14" s="153"/>
      <c r="DFT14" s="153"/>
      <c r="DFU14" s="153"/>
      <c r="DFV14" s="153"/>
      <c r="DFW14" s="153"/>
      <c r="DFX14" s="153"/>
      <c r="DFY14" s="153"/>
      <c r="DFZ14" s="153"/>
      <c r="DGA14" s="153"/>
      <c r="DGB14" s="153"/>
      <c r="DGC14" s="153"/>
      <c r="DGD14" s="153"/>
      <c r="DGE14" s="153"/>
      <c r="DGF14" s="153"/>
      <c r="DGG14" s="153"/>
      <c r="DGH14" s="153"/>
      <c r="DGI14" s="153"/>
      <c r="DGJ14" s="153"/>
      <c r="DGK14" s="153"/>
      <c r="DGL14" s="153"/>
      <c r="DGM14" s="153"/>
      <c r="DGN14" s="153"/>
      <c r="DGO14" s="153"/>
      <c r="DGP14" s="153"/>
      <c r="DGQ14" s="153"/>
      <c r="DGR14" s="153"/>
      <c r="DGS14" s="153"/>
      <c r="DGT14" s="153"/>
      <c r="DGU14" s="153"/>
      <c r="DGV14" s="153"/>
      <c r="DGW14" s="153"/>
      <c r="DGX14" s="153"/>
      <c r="DGY14" s="153"/>
      <c r="DGZ14" s="153"/>
      <c r="DHA14" s="153"/>
      <c r="DHB14" s="153"/>
      <c r="DHC14" s="153"/>
      <c r="DHD14" s="153"/>
      <c r="DHE14" s="153"/>
      <c r="DHF14" s="153"/>
      <c r="DHG14" s="153"/>
      <c r="DHH14" s="153"/>
      <c r="DHI14" s="153"/>
      <c r="DHJ14" s="153"/>
      <c r="DHK14" s="153"/>
      <c r="DHL14" s="153"/>
      <c r="DHM14" s="153"/>
      <c r="DHN14" s="153"/>
      <c r="DHO14" s="153"/>
      <c r="DHP14" s="153"/>
      <c r="DHQ14" s="153"/>
      <c r="DHR14" s="153"/>
      <c r="DHS14" s="153"/>
      <c r="DHT14" s="153"/>
      <c r="DHU14" s="153"/>
      <c r="DHV14" s="153"/>
      <c r="DHW14" s="153"/>
      <c r="DHX14" s="153"/>
      <c r="DHY14" s="153"/>
      <c r="DHZ14" s="153"/>
      <c r="DIA14" s="153"/>
      <c r="DIB14" s="153"/>
      <c r="DIC14" s="153"/>
      <c r="DID14" s="153"/>
      <c r="DIE14" s="153"/>
      <c r="DIF14" s="153"/>
      <c r="DIG14" s="153"/>
      <c r="DIH14" s="153"/>
      <c r="DII14" s="153"/>
      <c r="DIJ14" s="153"/>
      <c r="DIK14" s="153"/>
      <c r="DIL14" s="153"/>
      <c r="DIM14" s="153"/>
      <c r="DIN14" s="153"/>
      <c r="DIO14" s="153"/>
      <c r="DIP14" s="153"/>
      <c r="DIQ14" s="153"/>
      <c r="DIR14" s="153"/>
      <c r="DIS14" s="153"/>
      <c r="DIT14" s="153"/>
      <c r="DIU14" s="153"/>
      <c r="DIV14" s="153"/>
      <c r="DIW14" s="153"/>
      <c r="DIX14" s="153"/>
      <c r="DIY14" s="153"/>
      <c r="DIZ14" s="153"/>
      <c r="DJA14" s="153"/>
      <c r="DJB14" s="153"/>
      <c r="DJC14" s="153"/>
      <c r="DJD14" s="153"/>
      <c r="DJE14" s="153"/>
      <c r="DJF14" s="153"/>
      <c r="DJG14" s="153"/>
      <c r="DJH14" s="153"/>
      <c r="DJI14" s="153"/>
      <c r="DJJ14" s="153"/>
      <c r="DJK14" s="153"/>
      <c r="DJL14" s="153"/>
      <c r="DJM14" s="153"/>
      <c r="DJN14" s="153"/>
      <c r="DJO14" s="153"/>
      <c r="DJP14" s="153"/>
      <c r="DJQ14" s="153"/>
      <c r="DJR14" s="153"/>
      <c r="DJS14" s="153"/>
      <c r="DJT14" s="153"/>
      <c r="DJU14" s="153"/>
      <c r="DJV14" s="153"/>
      <c r="DJW14" s="153"/>
      <c r="DJX14" s="153"/>
      <c r="DJY14" s="153"/>
      <c r="DJZ14" s="153"/>
      <c r="DKA14" s="153"/>
      <c r="DKB14" s="153"/>
      <c r="DKC14" s="153"/>
      <c r="DKD14" s="153"/>
      <c r="DKE14" s="153"/>
      <c r="DKF14" s="153"/>
      <c r="DKG14" s="153"/>
      <c r="DKH14" s="153"/>
      <c r="DKI14" s="153"/>
      <c r="DKJ14" s="153"/>
      <c r="DKK14" s="153"/>
      <c r="DKL14" s="153"/>
      <c r="DKM14" s="153"/>
      <c r="DKN14" s="153"/>
      <c r="DKO14" s="153"/>
      <c r="DKP14" s="153"/>
      <c r="DKQ14" s="153"/>
      <c r="DKR14" s="153"/>
      <c r="DKS14" s="153"/>
      <c r="DKT14" s="153"/>
      <c r="DKU14" s="153"/>
      <c r="DKV14" s="153"/>
      <c r="DKW14" s="153"/>
      <c r="DKX14" s="153"/>
      <c r="DKY14" s="153"/>
      <c r="DKZ14" s="153"/>
      <c r="DLA14" s="153"/>
      <c r="DLB14" s="153"/>
      <c r="DLC14" s="153"/>
      <c r="DLD14" s="153"/>
      <c r="DLE14" s="153"/>
      <c r="DLF14" s="153"/>
      <c r="DLG14" s="153"/>
      <c r="DLH14" s="153"/>
      <c r="DLI14" s="153"/>
      <c r="DLJ14" s="153"/>
      <c r="DLK14" s="153"/>
      <c r="DLL14" s="153"/>
      <c r="DLM14" s="153"/>
      <c r="DLN14" s="153"/>
      <c r="DLO14" s="153"/>
      <c r="DLP14" s="153"/>
      <c r="DLQ14" s="153"/>
      <c r="DLR14" s="153"/>
      <c r="DLS14" s="153"/>
      <c r="DLT14" s="153"/>
      <c r="DLU14" s="153"/>
      <c r="DLV14" s="153"/>
      <c r="DLW14" s="153"/>
      <c r="DLX14" s="153"/>
      <c r="DLY14" s="153"/>
      <c r="DLZ14" s="153"/>
      <c r="DMA14" s="153"/>
      <c r="DMB14" s="153"/>
      <c r="DMC14" s="153"/>
      <c r="DMD14" s="153"/>
      <c r="DME14" s="153"/>
      <c r="DMF14" s="153"/>
      <c r="DMG14" s="153"/>
      <c r="DMH14" s="153"/>
      <c r="DMI14" s="153"/>
      <c r="DMJ14" s="153"/>
      <c r="DMK14" s="153"/>
      <c r="DML14" s="153"/>
      <c r="DMM14" s="153"/>
      <c r="DMN14" s="153"/>
      <c r="DMO14" s="153"/>
      <c r="DMP14" s="153"/>
      <c r="DMQ14" s="153"/>
      <c r="DMR14" s="153"/>
      <c r="DMS14" s="153"/>
      <c r="DMT14" s="153"/>
      <c r="DMU14" s="153"/>
      <c r="DMV14" s="153"/>
      <c r="DMW14" s="153"/>
      <c r="DMX14" s="153"/>
      <c r="DMY14" s="153"/>
      <c r="DMZ14" s="153"/>
      <c r="DNA14" s="153"/>
      <c r="DNB14" s="153"/>
      <c r="DNC14" s="153"/>
      <c r="DND14" s="153"/>
      <c r="DNE14" s="153"/>
      <c r="DNF14" s="153"/>
      <c r="DNG14" s="153"/>
      <c r="DNH14" s="153"/>
      <c r="DNI14" s="153"/>
      <c r="DNJ14" s="153"/>
      <c r="DNK14" s="153"/>
      <c r="DNL14" s="153"/>
      <c r="DNM14" s="153"/>
      <c r="DNN14" s="153"/>
      <c r="DNO14" s="153"/>
      <c r="DNP14" s="153"/>
      <c r="DNQ14" s="153"/>
      <c r="DNR14" s="153"/>
      <c r="DNS14" s="153"/>
      <c r="DNT14" s="153"/>
      <c r="DNU14" s="153"/>
      <c r="DNV14" s="153"/>
      <c r="DNW14" s="153"/>
      <c r="DNX14" s="153"/>
      <c r="DNY14" s="153"/>
      <c r="DNZ14" s="153"/>
      <c r="DOA14" s="153"/>
      <c r="DOB14" s="153"/>
      <c r="DOC14" s="153"/>
      <c r="DOD14" s="153"/>
      <c r="DOE14" s="153"/>
      <c r="DOF14" s="153"/>
      <c r="DOG14" s="153"/>
      <c r="DOH14" s="153"/>
      <c r="DOI14" s="153"/>
      <c r="DOJ14" s="153"/>
      <c r="DOK14" s="153"/>
      <c r="DOL14" s="153"/>
      <c r="DOM14" s="153"/>
      <c r="DON14" s="153"/>
      <c r="DOO14" s="153"/>
      <c r="DOP14" s="153"/>
      <c r="DOQ14" s="153"/>
      <c r="DOR14" s="153"/>
      <c r="DOS14" s="153"/>
      <c r="DOT14" s="153"/>
      <c r="DOU14" s="153"/>
      <c r="DOV14" s="153"/>
      <c r="DOW14" s="153"/>
      <c r="DOX14" s="153"/>
      <c r="DOY14" s="153"/>
      <c r="DOZ14" s="153"/>
      <c r="DPA14" s="153"/>
      <c r="DPB14" s="153"/>
      <c r="DPC14" s="153"/>
      <c r="DPD14" s="153"/>
      <c r="DPE14" s="153"/>
      <c r="DPF14" s="153"/>
      <c r="DPG14" s="153"/>
      <c r="DPH14" s="153"/>
      <c r="DPI14" s="153"/>
      <c r="DPJ14" s="153"/>
      <c r="DPK14" s="153"/>
      <c r="DPL14" s="153"/>
      <c r="DPM14" s="153"/>
      <c r="DPN14" s="153"/>
      <c r="DPO14" s="153"/>
      <c r="DPP14" s="153"/>
      <c r="DPQ14" s="153"/>
      <c r="DPR14" s="153"/>
      <c r="DPS14" s="153"/>
      <c r="DPT14" s="153"/>
      <c r="DPU14" s="153"/>
      <c r="DPV14" s="153"/>
      <c r="DPW14" s="153"/>
      <c r="DPX14" s="153"/>
      <c r="DPY14" s="153"/>
      <c r="DPZ14" s="153"/>
      <c r="DQA14" s="153"/>
      <c r="DQB14" s="153"/>
      <c r="DQC14" s="153"/>
      <c r="DQD14" s="153"/>
      <c r="DQE14" s="153"/>
      <c r="DQF14" s="153"/>
      <c r="DQG14" s="153"/>
      <c r="DQH14" s="153"/>
      <c r="DQI14" s="153"/>
      <c r="DQJ14" s="153"/>
      <c r="DQK14" s="153"/>
      <c r="DQL14" s="153"/>
      <c r="DQM14" s="153"/>
      <c r="DQN14" s="153"/>
      <c r="DQO14" s="153"/>
      <c r="DQP14" s="153"/>
      <c r="DQQ14" s="153"/>
      <c r="DQR14" s="153"/>
      <c r="DQS14" s="153"/>
      <c r="DQT14" s="153"/>
      <c r="DQU14" s="153"/>
      <c r="DQV14" s="153"/>
      <c r="DQW14" s="153"/>
      <c r="DQX14" s="153"/>
      <c r="DQY14" s="153"/>
      <c r="DQZ14" s="153"/>
      <c r="DRA14" s="153"/>
      <c r="DRB14" s="153"/>
      <c r="DRC14" s="153"/>
      <c r="DRD14" s="153"/>
      <c r="DRE14" s="153"/>
      <c r="DRF14" s="153"/>
      <c r="DRG14" s="153"/>
      <c r="DRH14" s="153"/>
      <c r="DRI14" s="153"/>
      <c r="DRJ14" s="153"/>
      <c r="DRK14" s="153"/>
      <c r="DRL14" s="153"/>
      <c r="DRM14" s="153"/>
      <c r="DRN14" s="153"/>
      <c r="DRO14" s="153"/>
      <c r="DRP14" s="153"/>
      <c r="DRQ14" s="153"/>
      <c r="DRR14" s="153"/>
      <c r="DRS14" s="153"/>
      <c r="DRT14" s="153"/>
      <c r="DRU14" s="153"/>
      <c r="DRV14" s="153"/>
      <c r="DRW14" s="153"/>
      <c r="DRX14" s="153"/>
      <c r="DRY14" s="153"/>
      <c r="DRZ14" s="153"/>
      <c r="DSA14" s="153"/>
      <c r="DSB14" s="153"/>
      <c r="DSC14" s="153"/>
      <c r="DSD14" s="153"/>
      <c r="DSE14" s="153"/>
      <c r="DSF14" s="153"/>
      <c r="DSG14" s="153"/>
      <c r="DSH14" s="153"/>
      <c r="DSI14" s="153"/>
      <c r="DSJ14" s="153"/>
      <c r="DSK14" s="153"/>
      <c r="DSL14" s="153"/>
      <c r="DSM14" s="153"/>
      <c r="DSN14" s="153"/>
      <c r="DSO14" s="153"/>
      <c r="DSP14" s="153"/>
      <c r="DSQ14" s="153"/>
      <c r="DSR14" s="153"/>
      <c r="DSS14" s="153"/>
      <c r="DST14" s="153"/>
      <c r="DSU14" s="153"/>
      <c r="DSV14" s="153"/>
      <c r="DSW14" s="153"/>
      <c r="DSX14" s="153"/>
      <c r="DSY14" s="153"/>
      <c r="DSZ14" s="153"/>
      <c r="DTA14" s="153"/>
      <c r="DTB14" s="153"/>
      <c r="DTC14" s="153"/>
      <c r="DTD14" s="153"/>
      <c r="DTE14" s="153"/>
      <c r="DTF14" s="153"/>
      <c r="DTG14" s="153"/>
      <c r="DTH14" s="153"/>
      <c r="DTI14" s="153"/>
      <c r="DTJ14" s="153"/>
      <c r="DTK14" s="153"/>
      <c r="DTL14" s="153"/>
      <c r="DTM14" s="153"/>
      <c r="DTN14" s="153"/>
      <c r="DTO14" s="153"/>
      <c r="DTP14" s="153"/>
      <c r="DTQ14" s="153"/>
      <c r="DTR14" s="153"/>
      <c r="DTS14" s="153"/>
      <c r="DTT14" s="153"/>
      <c r="DTU14" s="153"/>
      <c r="DTV14" s="153"/>
      <c r="DTW14" s="153"/>
      <c r="DTX14" s="153"/>
      <c r="DTY14" s="153"/>
      <c r="DTZ14" s="153"/>
      <c r="DUA14" s="153"/>
      <c r="DUB14" s="153"/>
      <c r="DUC14" s="153"/>
      <c r="DUD14" s="153"/>
      <c r="DUE14" s="153"/>
      <c r="DUF14" s="153"/>
      <c r="DUG14" s="153"/>
      <c r="DUH14" s="153"/>
      <c r="DUI14" s="153"/>
      <c r="DUJ14" s="153"/>
      <c r="DUK14" s="153"/>
      <c r="DUL14" s="153"/>
      <c r="DUM14" s="153"/>
      <c r="DUN14" s="153"/>
      <c r="DUO14" s="153"/>
      <c r="DUP14" s="153"/>
      <c r="DUQ14" s="153"/>
      <c r="DUR14" s="153"/>
      <c r="DUS14" s="153"/>
      <c r="DUT14" s="153"/>
      <c r="DUU14" s="153"/>
      <c r="DUV14" s="153"/>
      <c r="DUW14" s="153"/>
      <c r="DUX14" s="153"/>
      <c r="DUY14" s="153"/>
      <c r="DUZ14" s="153"/>
      <c r="DVA14" s="153"/>
      <c r="DVB14" s="153"/>
      <c r="DVC14" s="153"/>
      <c r="DVD14" s="153"/>
      <c r="DVE14" s="153"/>
      <c r="DVF14" s="153"/>
      <c r="DVG14" s="153"/>
      <c r="DVH14" s="153"/>
      <c r="DVI14" s="153"/>
      <c r="DVJ14" s="153"/>
      <c r="DVK14" s="153"/>
      <c r="DVL14" s="153"/>
      <c r="DVM14" s="153"/>
      <c r="DVN14" s="153"/>
      <c r="DVO14" s="153"/>
      <c r="DVP14" s="153"/>
      <c r="DVQ14" s="153"/>
      <c r="DVR14" s="153"/>
      <c r="DVS14" s="153"/>
      <c r="DVT14" s="153"/>
      <c r="DVU14" s="153"/>
      <c r="DVV14" s="153"/>
      <c r="DVW14" s="153"/>
      <c r="DVX14" s="153"/>
      <c r="DVY14" s="153"/>
      <c r="DVZ14" s="153"/>
      <c r="DWA14" s="153"/>
      <c r="DWB14" s="153"/>
      <c r="DWC14" s="153"/>
      <c r="DWD14" s="153"/>
      <c r="DWE14" s="153"/>
      <c r="DWF14" s="153"/>
      <c r="DWG14" s="153"/>
      <c r="DWH14" s="153"/>
      <c r="DWI14" s="153"/>
      <c r="DWJ14" s="153"/>
      <c r="DWK14" s="153"/>
      <c r="DWL14" s="153"/>
      <c r="DWM14" s="153"/>
      <c r="DWN14" s="153"/>
      <c r="DWO14" s="153"/>
      <c r="DWP14" s="153"/>
      <c r="DWQ14" s="153"/>
      <c r="DWR14" s="153"/>
      <c r="DWS14" s="153"/>
      <c r="DWT14" s="153"/>
      <c r="DWU14" s="153"/>
      <c r="DWV14" s="153"/>
      <c r="DWW14" s="153"/>
      <c r="DWX14" s="153"/>
      <c r="DWY14" s="153"/>
      <c r="DWZ14" s="153"/>
      <c r="DXA14" s="153"/>
      <c r="DXB14" s="153"/>
      <c r="DXC14" s="153"/>
      <c r="DXD14" s="153"/>
      <c r="DXE14" s="153"/>
      <c r="DXF14" s="153"/>
      <c r="DXG14" s="153"/>
      <c r="DXH14" s="153"/>
      <c r="DXI14" s="153"/>
      <c r="DXJ14" s="153"/>
      <c r="DXK14" s="153"/>
      <c r="DXL14" s="153"/>
      <c r="DXM14" s="153"/>
      <c r="DXN14" s="153"/>
      <c r="DXO14" s="153"/>
      <c r="DXP14" s="153"/>
      <c r="DXQ14" s="153"/>
      <c r="DXR14" s="153"/>
      <c r="DXS14" s="153"/>
      <c r="DXT14" s="153"/>
      <c r="DXU14" s="153"/>
      <c r="DXV14" s="153"/>
      <c r="DXW14" s="153"/>
      <c r="DXX14" s="153"/>
      <c r="DXY14" s="153"/>
      <c r="DXZ14" s="153"/>
      <c r="DYA14" s="153"/>
      <c r="DYB14" s="153"/>
      <c r="DYC14" s="153"/>
      <c r="DYD14" s="153"/>
      <c r="DYE14" s="153"/>
      <c r="DYF14" s="153"/>
      <c r="DYG14" s="153"/>
      <c r="DYH14" s="153"/>
      <c r="DYI14" s="153"/>
      <c r="DYJ14" s="153"/>
      <c r="DYK14" s="153"/>
      <c r="DYL14" s="153"/>
      <c r="DYM14" s="153"/>
      <c r="DYN14" s="153"/>
      <c r="DYO14" s="153"/>
      <c r="DYP14" s="153"/>
      <c r="DYQ14" s="153"/>
      <c r="DYR14" s="153"/>
      <c r="DYS14" s="153"/>
      <c r="DYT14" s="153"/>
      <c r="DYU14" s="153"/>
      <c r="DYV14" s="153"/>
      <c r="DYW14" s="153"/>
      <c r="DYX14" s="153"/>
      <c r="DYY14" s="153"/>
      <c r="DYZ14" s="153"/>
      <c r="DZA14" s="153"/>
      <c r="DZB14" s="153"/>
      <c r="DZC14" s="153"/>
      <c r="DZD14" s="153"/>
      <c r="DZE14" s="153"/>
      <c r="DZF14" s="153"/>
      <c r="DZG14" s="153"/>
      <c r="DZH14" s="153"/>
      <c r="DZI14" s="153"/>
      <c r="DZJ14" s="153"/>
      <c r="DZK14" s="153"/>
      <c r="DZL14" s="153"/>
      <c r="DZM14" s="153"/>
      <c r="DZN14" s="153"/>
      <c r="DZO14" s="153"/>
      <c r="DZP14" s="153"/>
      <c r="DZQ14" s="153"/>
      <c r="DZR14" s="153"/>
      <c r="DZS14" s="153"/>
      <c r="DZT14" s="153"/>
      <c r="DZU14" s="153"/>
      <c r="DZV14" s="153"/>
      <c r="DZW14" s="153"/>
      <c r="DZX14" s="153"/>
      <c r="DZY14" s="153"/>
      <c r="DZZ14" s="153"/>
      <c r="EAA14" s="153"/>
      <c r="EAB14" s="153"/>
      <c r="EAC14" s="153"/>
      <c r="EAD14" s="153"/>
      <c r="EAE14" s="153"/>
      <c r="EAF14" s="153"/>
      <c r="EAG14" s="153"/>
      <c r="EAH14" s="153"/>
      <c r="EAI14" s="153"/>
      <c r="EAJ14" s="153"/>
      <c r="EAK14" s="153"/>
      <c r="EAL14" s="153"/>
      <c r="EAM14" s="153"/>
      <c r="EAN14" s="153"/>
      <c r="EAO14" s="153"/>
      <c r="EAP14" s="153"/>
      <c r="EAQ14" s="153"/>
      <c r="EAR14" s="153"/>
      <c r="EAS14" s="153"/>
      <c r="EAT14" s="153"/>
      <c r="EAU14" s="153"/>
      <c r="EAV14" s="153"/>
      <c r="EAW14" s="153"/>
      <c r="EAX14" s="153"/>
      <c r="EAY14" s="153"/>
      <c r="EAZ14" s="153"/>
      <c r="EBA14" s="153"/>
      <c r="EBB14" s="153"/>
      <c r="EBC14" s="153"/>
      <c r="EBD14" s="153"/>
      <c r="EBE14" s="153"/>
      <c r="EBF14" s="153"/>
      <c r="EBG14" s="153"/>
      <c r="EBH14" s="153"/>
      <c r="EBI14" s="153"/>
      <c r="EBJ14" s="153"/>
      <c r="EBK14" s="153"/>
      <c r="EBL14" s="153"/>
      <c r="EBM14" s="153"/>
      <c r="EBN14" s="153"/>
      <c r="EBO14" s="153"/>
      <c r="EBP14" s="153"/>
      <c r="EBQ14" s="153"/>
      <c r="EBR14" s="153"/>
      <c r="EBS14" s="153"/>
      <c r="EBT14" s="153"/>
      <c r="EBU14" s="153"/>
      <c r="EBV14" s="153"/>
      <c r="EBW14" s="153"/>
      <c r="EBX14" s="153"/>
      <c r="EBY14" s="153"/>
      <c r="EBZ14" s="153"/>
      <c r="ECA14" s="153"/>
      <c r="ECB14" s="153"/>
      <c r="ECC14" s="153"/>
      <c r="ECD14" s="153"/>
      <c r="ECE14" s="153"/>
      <c r="ECF14" s="153"/>
      <c r="ECG14" s="153"/>
      <c r="ECH14" s="153"/>
      <c r="ECI14" s="153"/>
      <c r="ECJ14" s="153"/>
      <c r="ECK14" s="153"/>
      <c r="ECL14" s="153"/>
      <c r="ECM14" s="153"/>
      <c r="ECN14" s="153"/>
      <c r="ECO14" s="153"/>
      <c r="ECP14" s="153"/>
      <c r="ECQ14" s="153"/>
      <c r="ECR14" s="153"/>
      <c r="ECS14" s="153"/>
      <c r="ECT14" s="153"/>
      <c r="ECU14" s="153"/>
      <c r="ECV14" s="153"/>
      <c r="ECW14" s="153"/>
      <c r="ECX14" s="153"/>
      <c r="ECY14" s="153"/>
      <c r="ECZ14" s="153"/>
      <c r="EDA14" s="153"/>
      <c r="EDB14" s="153"/>
      <c r="EDC14" s="153"/>
      <c r="EDD14" s="153"/>
      <c r="EDE14" s="153"/>
      <c r="EDF14" s="153"/>
      <c r="EDG14" s="153"/>
      <c r="EDH14" s="153"/>
      <c r="EDI14" s="153"/>
      <c r="EDJ14" s="153"/>
      <c r="EDK14" s="153"/>
      <c r="EDL14" s="153"/>
      <c r="EDM14" s="153"/>
      <c r="EDN14" s="153"/>
      <c r="EDO14" s="153"/>
      <c r="EDP14" s="153"/>
      <c r="EDQ14" s="153"/>
      <c r="EDR14" s="153"/>
      <c r="EDS14" s="153"/>
      <c r="EDT14" s="153"/>
      <c r="EDU14" s="153"/>
      <c r="EDV14" s="153"/>
      <c r="EDW14" s="153"/>
      <c r="EDX14" s="153"/>
      <c r="EDY14" s="153"/>
      <c r="EDZ14" s="153"/>
      <c r="EEA14" s="153"/>
      <c r="EEB14" s="153"/>
      <c r="EEC14" s="153"/>
      <c r="EED14" s="153"/>
      <c r="EEE14" s="153"/>
      <c r="EEF14" s="153"/>
      <c r="EEG14" s="153"/>
      <c r="EEH14" s="153"/>
      <c r="EEI14" s="153"/>
      <c r="EEJ14" s="153"/>
      <c r="EEK14" s="153"/>
      <c r="EEL14" s="153"/>
      <c r="EEM14" s="153"/>
      <c r="EEN14" s="153"/>
      <c r="EEO14" s="153"/>
      <c r="EEP14" s="153"/>
      <c r="EEQ14" s="153"/>
      <c r="EER14" s="153"/>
      <c r="EES14" s="153"/>
      <c r="EET14" s="153"/>
      <c r="EEU14" s="153"/>
      <c r="EEV14" s="153"/>
      <c r="EEW14" s="153"/>
      <c r="EEX14" s="153"/>
      <c r="EEY14" s="153"/>
      <c r="EEZ14" s="153"/>
      <c r="EFA14" s="153"/>
      <c r="EFB14" s="153"/>
      <c r="EFC14" s="153"/>
      <c r="EFD14" s="153"/>
      <c r="EFE14" s="153"/>
      <c r="EFF14" s="153"/>
      <c r="EFG14" s="153"/>
      <c r="EFH14" s="153"/>
      <c r="EFI14" s="153"/>
      <c r="EFJ14" s="153"/>
      <c r="EFK14" s="153"/>
      <c r="EFL14" s="153"/>
      <c r="EFM14" s="153"/>
      <c r="EFN14" s="153"/>
      <c r="EFO14" s="153"/>
      <c r="EFP14" s="153"/>
      <c r="EFQ14" s="153"/>
      <c r="EFR14" s="153"/>
      <c r="EFS14" s="153"/>
      <c r="EFT14" s="153"/>
      <c r="EFU14" s="153"/>
      <c r="EFV14" s="153"/>
      <c r="EFW14" s="153"/>
      <c r="EFX14" s="153"/>
      <c r="EFY14" s="153"/>
      <c r="EFZ14" s="153"/>
      <c r="EGA14" s="153"/>
      <c r="EGB14" s="153"/>
      <c r="EGC14" s="153"/>
      <c r="EGD14" s="153"/>
      <c r="EGE14" s="153"/>
      <c r="EGF14" s="153"/>
      <c r="EGG14" s="153"/>
      <c r="EGH14" s="153"/>
      <c r="EGI14" s="153"/>
      <c r="EGJ14" s="153"/>
      <c r="EGK14" s="153"/>
      <c r="EGL14" s="153"/>
      <c r="EGM14" s="153"/>
      <c r="EGN14" s="153"/>
      <c r="EGO14" s="153"/>
      <c r="EGP14" s="153"/>
      <c r="EGQ14" s="153"/>
      <c r="EGR14" s="153"/>
      <c r="EGS14" s="153"/>
      <c r="EGT14" s="153"/>
      <c r="EGU14" s="153"/>
      <c r="EGV14" s="153"/>
      <c r="EGW14" s="153"/>
      <c r="EGX14" s="153"/>
      <c r="EGY14" s="153"/>
      <c r="EGZ14" s="153"/>
      <c r="EHA14" s="153"/>
      <c r="EHB14" s="153"/>
      <c r="EHC14" s="153"/>
      <c r="EHD14" s="153"/>
      <c r="EHE14" s="153"/>
      <c r="EHF14" s="153"/>
      <c r="EHG14" s="153"/>
      <c r="EHH14" s="153"/>
      <c r="EHI14" s="153"/>
      <c r="EHJ14" s="153"/>
      <c r="EHK14" s="153"/>
      <c r="EHL14" s="153"/>
      <c r="EHM14" s="153"/>
      <c r="EHN14" s="153"/>
      <c r="EHO14" s="153"/>
      <c r="EHP14" s="153"/>
      <c r="EHQ14" s="153"/>
      <c r="EHR14" s="153"/>
      <c r="EHS14" s="153"/>
      <c r="EHT14" s="153"/>
      <c r="EHU14" s="153"/>
      <c r="EHV14" s="153"/>
      <c r="EHW14" s="153"/>
      <c r="EHX14" s="153"/>
      <c r="EHY14" s="153"/>
      <c r="EHZ14" s="153"/>
      <c r="EIA14" s="153"/>
      <c r="EIB14" s="153"/>
      <c r="EIC14" s="153"/>
      <c r="EID14" s="153"/>
      <c r="EIE14" s="153"/>
      <c r="EIF14" s="153"/>
      <c r="EIG14" s="153"/>
      <c r="EIH14" s="153"/>
      <c r="EII14" s="153"/>
      <c r="EIJ14" s="153"/>
      <c r="EIK14" s="153"/>
      <c r="EIL14" s="153"/>
      <c r="EIM14" s="153"/>
      <c r="EIN14" s="153"/>
      <c r="EIO14" s="153"/>
      <c r="EIP14" s="153"/>
      <c r="EIQ14" s="153"/>
      <c r="EIR14" s="153"/>
      <c r="EIS14" s="153"/>
      <c r="EIT14" s="153"/>
      <c r="EIU14" s="153"/>
      <c r="EIV14" s="153"/>
      <c r="EIW14" s="153"/>
      <c r="EIX14" s="153"/>
      <c r="EIY14" s="153"/>
      <c r="EIZ14" s="153"/>
      <c r="EJA14" s="153"/>
      <c r="EJB14" s="153"/>
      <c r="EJC14" s="153"/>
      <c r="EJD14" s="153"/>
      <c r="EJE14" s="153"/>
      <c r="EJF14" s="153"/>
      <c r="EJG14" s="153"/>
      <c r="EJH14" s="153"/>
      <c r="EJI14" s="153"/>
      <c r="EJJ14" s="153"/>
      <c r="EJK14" s="153"/>
      <c r="EJL14" s="153"/>
      <c r="EJM14" s="153"/>
      <c r="EJN14" s="153"/>
      <c r="EJO14" s="153"/>
      <c r="EJP14" s="153"/>
      <c r="EJQ14" s="153"/>
      <c r="EJR14" s="153"/>
      <c r="EJS14" s="153"/>
      <c r="EJT14" s="153"/>
      <c r="EJU14" s="153"/>
      <c r="EJV14" s="153"/>
      <c r="EJW14" s="153"/>
      <c r="EJX14" s="153"/>
      <c r="EJY14" s="153"/>
      <c r="EJZ14" s="153"/>
      <c r="EKA14" s="153"/>
      <c r="EKB14" s="153"/>
      <c r="EKC14" s="153"/>
      <c r="EKD14" s="153"/>
      <c r="EKE14" s="153"/>
      <c r="EKF14" s="153"/>
      <c r="EKG14" s="153"/>
      <c r="EKH14" s="153"/>
      <c r="EKI14" s="153"/>
      <c r="EKJ14" s="153"/>
      <c r="EKK14" s="153"/>
      <c r="EKL14" s="153"/>
      <c r="EKM14" s="153"/>
      <c r="EKN14" s="153"/>
      <c r="EKO14" s="153"/>
      <c r="EKP14" s="153"/>
      <c r="EKQ14" s="153"/>
      <c r="EKR14" s="153"/>
      <c r="EKS14" s="153"/>
      <c r="EKT14" s="153"/>
      <c r="EKU14" s="153"/>
      <c r="EKV14" s="153"/>
      <c r="EKW14" s="153"/>
      <c r="EKX14" s="153"/>
      <c r="EKY14" s="153"/>
      <c r="EKZ14" s="153"/>
      <c r="ELA14" s="153"/>
      <c r="ELB14" s="153"/>
      <c r="ELC14" s="153"/>
      <c r="ELD14" s="153"/>
      <c r="ELE14" s="153"/>
      <c r="ELF14" s="153"/>
      <c r="ELG14" s="153"/>
      <c r="ELH14" s="153"/>
      <c r="ELI14" s="153"/>
      <c r="ELJ14" s="153"/>
      <c r="ELK14" s="153"/>
      <c r="ELL14" s="153"/>
      <c r="ELM14" s="153"/>
      <c r="ELN14" s="153"/>
      <c r="ELO14" s="153"/>
      <c r="ELP14" s="153"/>
      <c r="ELQ14" s="153"/>
      <c r="ELR14" s="153"/>
      <c r="ELS14" s="153"/>
      <c r="ELT14" s="153"/>
      <c r="ELU14" s="153"/>
      <c r="ELV14" s="153"/>
      <c r="ELW14" s="153"/>
      <c r="ELX14" s="153"/>
      <c r="ELY14" s="153"/>
      <c r="ELZ14" s="153"/>
      <c r="EMA14" s="153"/>
      <c r="EMB14" s="153"/>
      <c r="EMC14" s="153"/>
      <c r="EMD14" s="153"/>
      <c r="EME14" s="153"/>
      <c r="EMF14" s="153"/>
      <c r="EMG14" s="153"/>
      <c r="EMH14" s="153"/>
      <c r="EMI14" s="153"/>
      <c r="EMJ14" s="153"/>
      <c r="EMK14" s="153"/>
      <c r="EML14" s="153"/>
      <c r="EMM14" s="153"/>
      <c r="EMN14" s="153"/>
      <c r="EMO14" s="153"/>
      <c r="EMP14" s="153"/>
      <c r="EMQ14" s="153"/>
      <c r="EMR14" s="153"/>
      <c r="EMS14" s="153"/>
      <c r="EMT14" s="153"/>
      <c r="EMU14" s="153"/>
      <c r="EMV14" s="153"/>
      <c r="EMW14" s="153"/>
      <c r="EMX14" s="153"/>
      <c r="EMY14" s="153"/>
      <c r="EMZ14" s="153"/>
      <c r="ENA14" s="153"/>
      <c r="ENB14" s="153"/>
      <c r="ENC14" s="153"/>
      <c r="END14" s="153"/>
      <c r="ENE14" s="153"/>
      <c r="ENF14" s="153"/>
      <c r="ENG14" s="153"/>
      <c r="ENH14" s="153"/>
      <c r="ENI14" s="153"/>
      <c r="ENJ14" s="153"/>
      <c r="ENK14" s="153"/>
      <c r="ENL14" s="153"/>
      <c r="ENM14" s="153"/>
      <c r="ENN14" s="153"/>
      <c r="ENO14" s="153"/>
      <c r="ENP14" s="153"/>
      <c r="ENQ14" s="153"/>
      <c r="ENR14" s="153"/>
      <c r="ENS14" s="153"/>
      <c r="ENT14" s="153"/>
      <c r="ENU14" s="153"/>
      <c r="ENV14" s="153"/>
      <c r="ENW14" s="153"/>
      <c r="ENX14" s="153"/>
      <c r="ENY14" s="153"/>
      <c r="ENZ14" s="153"/>
      <c r="EOA14" s="153"/>
      <c r="EOB14" s="153"/>
      <c r="EOC14" s="153"/>
      <c r="EOD14" s="153"/>
      <c r="EOE14" s="153"/>
      <c r="EOF14" s="153"/>
      <c r="EOG14" s="153"/>
      <c r="EOH14" s="153"/>
      <c r="EOI14" s="153"/>
      <c r="EOJ14" s="153"/>
      <c r="EOK14" s="153"/>
      <c r="EOL14" s="153"/>
      <c r="EOM14" s="153"/>
      <c r="EON14" s="153"/>
      <c r="EOO14" s="153"/>
      <c r="EOP14" s="153"/>
      <c r="EOQ14" s="153"/>
      <c r="EOR14" s="153"/>
      <c r="EOS14" s="153"/>
      <c r="EOT14" s="153"/>
      <c r="EOU14" s="153"/>
      <c r="EOV14" s="153"/>
      <c r="EOW14" s="153"/>
      <c r="EOX14" s="153"/>
      <c r="EOY14" s="153"/>
      <c r="EOZ14" s="153"/>
      <c r="EPA14" s="153"/>
      <c r="EPB14" s="153"/>
      <c r="EPC14" s="153"/>
      <c r="EPD14" s="153"/>
      <c r="EPE14" s="153"/>
      <c r="EPF14" s="153"/>
      <c r="EPG14" s="153"/>
      <c r="EPH14" s="153"/>
      <c r="EPI14" s="153"/>
      <c r="EPJ14" s="153"/>
      <c r="EPK14" s="153"/>
      <c r="EPL14" s="153"/>
      <c r="EPM14" s="153"/>
      <c r="EPN14" s="153"/>
      <c r="EPO14" s="153"/>
      <c r="EPP14" s="153"/>
      <c r="EPQ14" s="153"/>
      <c r="EPR14" s="153"/>
      <c r="EPS14" s="153"/>
      <c r="EPT14" s="153"/>
      <c r="EPU14" s="153"/>
      <c r="EPV14" s="153"/>
      <c r="EPW14" s="153"/>
      <c r="EPX14" s="153"/>
      <c r="EPY14" s="153"/>
      <c r="EPZ14" s="153"/>
      <c r="EQA14" s="153"/>
      <c r="EQB14" s="153"/>
      <c r="EQC14" s="153"/>
      <c r="EQD14" s="153"/>
      <c r="EQE14" s="153"/>
      <c r="EQF14" s="153"/>
      <c r="EQG14" s="153"/>
      <c r="EQH14" s="153"/>
      <c r="EQI14" s="153"/>
      <c r="EQJ14" s="153"/>
      <c r="EQK14" s="153"/>
      <c r="EQL14" s="153"/>
      <c r="EQM14" s="153"/>
      <c r="EQN14" s="153"/>
      <c r="EQO14" s="153"/>
      <c r="EQP14" s="153"/>
      <c r="EQQ14" s="153"/>
      <c r="EQR14" s="153"/>
      <c r="EQS14" s="153"/>
      <c r="EQT14" s="153"/>
      <c r="EQU14" s="153"/>
      <c r="EQV14" s="153"/>
      <c r="EQW14" s="153"/>
      <c r="EQX14" s="153"/>
      <c r="EQY14" s="153"/>
      <c r="EQZ14" s="153"/>
      <c r="ERA14" s="153"/>
      <c r="ERB14" s="153"/>
      <c r="ERC14" s="153"/>
      <c r="ERD14" s="153"/>
      <c r="ERE14" s="153"/>
      <c r="ERF14" s="153"/>
      <c r="ERG14" s="153"/>
      <c r="ERH14" s="153"/>
      <c r="ERI14" s="153"/>
      <c r="ERJ14" s="153"/>
      <c r="ERK14" s="153"/>
      <c r="ERL14" s="153"/>
      <c r="ERM14" s="153"/>
      <c r="ERN14" s="153"/>
      <c r="ERO14" s="153"/>
      <c r="ERP14" s="153"/>
      <c r="ERQ14" s="153"/>
      <c r="ERR14" s="153"/>
      <c r="ERS14" s="153"/>
      <c r="ERT14" s="153"/>
      <c r="ERU14" s="153"/>
      <c r="ERV14" s="153"/>
      <c r="ERW14" s="153"/>
      <c r="ERX14" s="153"/>
      <c r="ERY14" s="153"/>
      <c r="ERZ14" s="153"/>
      <c r="ESA14" s="153"/>
      <c r="ESB14" s="153"/>
      <c r="ESC14" s="153"/>
      <c r="ESD14" s="153"/>
      <c r="ESE14" s="153"/>
      <c r="ESF14" s="153"/>
      <c r="ESG14" s="153"/>
      <c r="ESH14" s="153"/>
      <c r="ESI14" s="153"/>
      <c r="ESJ14" s="153"/>
      <c r="ESK14" s="153"/>
      <c r="ESL14" s="153"/>
      <c r="ESM14" s="153"/>
      <c r="ESN14" s="153"/>
      <c r="ESO14" s="153"/>
      <c r="ESP14" s="153"/>
      <c r="ESQ14" s="153"/>
      <c r="ESR14" s="153"/>
      <c r="ESS14" s="153"/>
      <c r="EST14" s="153"/>
      <c r="ESU14" s="153"/>
      <c r="ESV14" s="153"/>
      <c r="ESW14" s="153"/>
      <c r="ESX14" s="153"/>
      <c r="ESY14" s="153"/>
      <c r="ESZ14" s="153"/>
      <c r="ETA14" s="153"/>
      <c r="ETB14" s="153"/>
      <c r="ETC14" s="153"/>
      <c r="ETD14" s="153"/>
      <c r="ETE14" s="153"/>
      <c r="ETF14" s="153"/>
      <c r="ETG14" s="153"/>
      <c r="ETH14" s="153"/>
      <c r="ETI14" s="153"/>
      <c r="ETJ14" s="153"/>
      <c r="ETK14" s="153"/>
      <c r="ETL14" s="153"/>
      <c r="ETM14" s="153"/>
      <c r="ETN14" s="153"/>
      <c r="ETO14" s="153"/>
      <c r="ETP14" s="153"/>
      <c r="ETQ14" s="153"/>
      <c r="ETR14" s="153"/>
      <c r="ETS14" s="153"/>
      <c r="ETT14" s="153"/>
      <c r="ETU14" s="153"/>
      <c r="ETV14" s="153"/>
      <c r="ETW14" s="153"/>
      <c r="ETX14" s="153"/>
      <c r="ETY14" s="153"/>
      <c r="ETZ14" s="153"/>
      <c r="EUA14" s="153"/>
      <c r="EUB14" s="153"/>
      <c r="EUC14" s="153"/>
      <c r="EUD14" s="153"/>
      <c r="EUE14" s="153"/>
      <c r="EUF14" s="153"/>
      <c r="EUG14" s="153"/>
      <c r="EUH14" s="153"/>
      <c r="EUI14" s="153"/>
      <c r="EUJ14" s="153"/>
      <c r="EUK14" s="153"/>
      <c r="EUL14" s="153"/>
      <c r="EUM14" s="153"/>
      <c r="EUN14" s="153"/>
      <c r="EUO14" s="153"/>
      <c r="EUP14" s="153"/>
      <c r="EUQ14" s="153"/>
      <c r="EUR14" s="153"/>
      <c r="EUS14" s="153"/>
      <c r="EUT14" s="153"/>
      <c r="EUU14" s="153"/>
      <c r="EUV14" s="153"/>
      <c r="EUW14" s="153"/>
      <c r="EUX14" s="153"/>
      <c r="EUY14" s="153"/>
      <c r="EUZ14" s="153"/>
      <c r="EVA14" s="153"/>
      <c r="EVB14" s="153"/>
      <c r="EVC14" s="153"/>
      <c r="EVD14" s="153"/>
      <c r="EVE14" s="153"/>
      <c r="EVF14" s="153"/>
      <c r="EVG14" s="153"/>
      <c r="EVH14" s="153"/>
      <c r="EVI14" s="153"/>
      <c r="EVJ14" s="153"/>
      <c r="EVK14" s="153"/>
      <c r="EVL14" s="153"/>
      <c r="EVM14" s="153"/>
      <c r="EVN14" s="153"/>
      <c r="EVO14" s="153"/>
      <c r="EVP14" s="153"/>
      <c r="EVQ14" s="153"/>
      <c r="EVR14" s="153"/>
      <c r="EVS14" s="153"/>
      <c r="EVT14" s="153"/>
      <c r="EVU14" s="153"/>
      <c r="EVV14" s="153"/>
      <c r="EVW14" s="153"/>
      <c r="EVX14" s="153"/>
      <c r="EVY14" s="153"/>
      <c r="EVZ14" s="153"/>
      <c r="EWA14" s="153"/>
      <c r="EWB14" s="153"/>
      <c r="EWC14" s="153"/>
      <c r="EWD14" s="153"/>
      <c r="EWE14" s="153"/>
      <c r="EWF14" s="153"/>
      <c r="EWG14" s="153"/>
      <c r="EWH14" s="153"/>
      <c r="EWI14" s="153"/>
      <c r="EWJ14" s="153"/>
      <c r="EWK14" s="153"/>
      <c r="EWL14" s="153"/>
      <c r="EWM14" s="153"/>
      <c r="EWN14" s="153"/>
      <c r="EWO14" s="153"/>
      <c r="EWP14" s="153"/>
      <c r="EWQ14" s="153"/>
      <c r="EWR14" s="153"/>
      <c r="EWS14" s="153"/>
      <c r="EWT14" s="153"/>
      <c r="EWU14" s="153"/>
      <c r="EWV14" s="153"/>
      <c r="EWW14" s="153"/>
      <c r="EWX14" s="153"/>
      <c r="EWY14" s="153"/>
      <c r="EWZ14" s="153"/>
      <c r="EXA14" s="153"/>
      <c r="EXB14" s="153"/>
      <c r="EXC14" s="153"/>
      <c r="EXD14" s="153"/>
      <c r="EXE14" s="153"/>
      <c r="EXF14" s="153"/>
      <c r="EXG14" s="153"/>
      <c r="EXH14" s="153"/>
      <c r="EXI14" s="153"/>
      <c r="EXJ14" s="153"/>
      <c r="EXK14" s="153"/>
      <c r="EXL14" s="153"/>
      <c r="EXM14" s="153"/>
      <c r="EXN14" s="153"/>
      <c r="EXO14" s="153"/>
      <c r="EXP14" s="153"/>
      <c r="EXQ14" s="153"/>
      <c r="EXR14" s="153"/>
      <c r="EXS14" s="153"/>
      <c r="EXT14" s="153"/>
      <c r="EXU14" s="153"/>
      <c r="EXV14" s="153"/>
      <c r="EXW14" s="153"/>
      <c r="EXX14" s="153"/>
      <c r="EXY14" s="153"/>
      <c r="EXZ14" s="153"/>
      <c r="EYA14" s="153"/>
      <c r="EYB14" s="153"/>
      <c r="EYC14" s="153"/>
      <c r="EYD14" s="153"/>
      <c r="EYE14" s="153"/>
      <c r="EYF14" s="153"/>
      <c r="EYG14" s="153"/>
      <c r="EYH14" s="153"/>
      <c r="EYI14" s="153"/>
      <c r="EYJ14" s="153"/>
      <c r="EYK14" s="153"/>
      <c r="EYL14" s="153"/>
      <c r="EYM14" s="153"/>
      <c r="EYN14" s="153"/>
      <c r="EYO14" s="153"/>
      <c r="EYP14" s="153"/>
      <c r="EYQ14" s="153"/>
      <c r="EYR14" s="153"/>
      <c r="EYS14" s="153"/>
      <c r="EYT14" s="153"/>
      <c r="EYU14" s="153"/>
      <c r="EYV14" s="153"/>
      <c r="EYW14" s="153"/>
      <c r="EYX14" s="153"/>
      <c r="EYY14" s="153"/>
      <c r="EYZ14" s="153"/>
      <c r="EZA14" s="153"/>
      <c r="EZB14" s="153"/>
      <c r="EZC14" s="153"/>
      <c r="EZD14" s="153"/>
      <c r="EZE14" s="153"/>
      <c r="EZF14" s="153"/>
      <c r="EZG14" s="153"/>
      <c r="EZH14" s="153"/>
      <c r="EZI14" s="153"/>
      <c r="EZJ14" s="153"/>
      <c r="EZK14" s="153"/>
      <c r="EZL14" s="153"/>
      <c r="EZM14" s="153"/>
      <c r="EZN14" s="153"/>
      <c r="EZO14" s="153"/>
      <c r="EZP14" s="153"/>
      <c r="EZQ14" s="153"/>
      <c r="EZR14" s="153"/>
      <c r="EZS14" s="153"/>
      <c r="EZT14" s="153"/>
      <c r="EZU14" s="153"/>
      <c r="EZV14" s="153"/>
      <c r="EZW14" s="153"/>
      <c r="EZX14" s="153"/>
      <c r="EZY14" s="153"/>
      <c r="EZZ14" s="153"/>
      <c r="FAA14" s="153"/>
      <c r="FAB14" s="153"/>
      <c r="FAC14" s="153"/>
      <c r="FAD14" s="153"/>
      <c r="FAE14" s="153"/>
      <c r="FAF14" s="153"/>
      <c r="FAG14" s="153"/>
      <c r="FAH14" s="153"/>
      <c r="FAI14" s="153"/>
      <c r="FAJ14" s="153"/>
      <c r="FAK14" s="153"/>
      <c r="FAL14" s="153"/>
      <c r="FAM14" s="153"/>
      <c r="FAN14" s="153"/>
      <c r="FAO14" s="153"/>
      <c r="FAP14" s="153"/>
      <c r="FAQ14" s="153"/>
      <c r="FAR14" s="153"/>
      <c r="FAS14" s="153"/>
      <c r="FAT14" s="153"/>
      <c r="FAU14" s="153"/>
      <c r="FAV14" s="153"/>
      <c r="FAW14" s="153"/>
      <c r="FAX14" s="153"/>
      <c r="FAY14" s="153"/>
      <c r="FAZ14" s="153"/>
      <c r="FBA14" s="153"/>
      <c r="FBB14" s="153"/>
      <c r="FBC14" s="153"/>
      <c r="FBD14" s="153"/>
      <c r="FBE14" s="153"/>
      <c r="FBF14" s="153"/>
      <c r="FBG14" s="153"/>
      <c r="FBH14" s="153"/>
      <c r="FBI14" s="153"/>
      <c r="FBJ14" s="153"/>
      <c r="FBK14" s="153"/>
      <c r="FBL14" s="153"/>
      <c r="FBM14" s="153"/>
      <c r="FBN14" s="153"/>
      <c r="FBO14" s="153"/>
      <c r="FBP14" s="153"/>
      <c r="FBQ14" s="153"/>
      <c r="FBR14" s="153"/>
      <c r="FBS14" s="153"/>
      <c r="FBT14" s="153"/>
      <c r="FBU14" s="153"/>
      <c r="FBV14" s="153"/>
      <c r="FBW14" s="153"/>
      <c r="FBX14" s="153"/>
      <c r="FBY14" s="153"/>
      <c r="FBZ14" s="153"/>
      <c r="FCA14" s="153"/>
      <c r="FCB14" s="153"/>
      <c r="FCC14" s="153"/>
      <c r="FCD14" s="153"/>
      <c r="FCE14" s="153"/>
      <c r="FCF14" s="153"/>
      <c r="FCG14" s="153"/>
      <c r="FCH14" s="153"/>
      <c r="FCI14" s="153"/>
      <c r="FCJ14" s="153"/>
      <c r="FCK14" s="153"/>
      <c r="FCL14" s="153"/>
      <c r="FCM14" s="153"/>
      <c r="FCN14" s="153"/>
      <c r="FCO14" s="153"/>
      <c r="FCP14" s="153"/>
      <c r="FCQ14" s="153"/>
      <c r="FCR14" s="153"/>
      <c r="FCS14" s="153"/>
      <c r="FCT14" s="153"/>
      <c r="FCU14" s="153"/>
      <c r="FCV14" s="153"/>
      <c r="FCW14" s="153"/>
      <c r="FCX14" s="153"/>
      <c r="FCY14" s="153"/>
      <c r="FCZ14" s="153"/>
      <c r="FDA14" s="153"/>
      <c r="FDB14" s="153"/>
      <c r="FDC14" s="153"/>
      <c r="FDD14" s="153"/>
      <c r="FDE14" s="153"/>
      <c r="FDF14" s="153"/>
      <c r="FDG14" s="153"/>
      <c r="FDH14" s="153"/>
      <c r="FDI14" s="153"/>
      <c r="FDJ14" s="153"/>
      <c r="FDK14" s="153"/>
      <c r="FDL14" s="153"/>
      <c r="FDM14" s="153"/>
      <c r="FDN14" s="153"/>
      <c r="FDO14" s="153"/>
      <c r="FDP14" s="153"/>
      <c r="FDQ14" s="153"/>
      <c r="FDR14" s="153"/>
      <c r="FDS14" s="153"/>
      <c r="FDT14" s="153"/>
      <c r="FDU14" s="153"/>
      <c r="FDV14" s="153"/>
      <c r="FDW14" s="153"/>
      <c r="FDX14" s="153"/>
      <c r="FDY14" s="153"/>
      <c r="FDZ14" s="153"/>
      <c r="FEA14" s="153"/>
      <c r="FEB14" s="153"/>
      <c r="FEC14" s="153"/>
      <c r="FED14" s="153"/>
      <c r="FEE14" s="153"/>
      <c r="FEF14" s="153"/>
      <c r="FEG14" s="153"/>
      <c r="FEH14" s="153"/>
      <c r="FEI14" s="153"/>
      <c r="FEJ14" s="153"/>
      <c r="FEK14" s="153"/>
      <c r="FEL14" s="153"/>
      <c r="FEM14" s="153"/>
      <c r="FEN14" s="153"/>
      <c r="FEO14" s="153"/>
      <c r="FEP14" s="153"/>
      <c r="FEQ14" s="153"/>
      <c r="FER14" s="153"/>
      <c r="FES14" s="153"/>
      <c r="FET14" s="153"/>
      <c r="FEU14" s="153"/>
      <c r="FEV14" s="153"/>
      <c r="FEW14" s="153"/>
      <c r="FEX14" s="153"/>
      <c r="FEY14" s="153"/>
      <c r="FEZ14" s="153"/>
      <c r="FFA14" s="153"/>
      <c r="FFB14" s="153"/>
      <c r="FFC14" s="153"/>
      <c r="FFD14" s="153"/>
      <c r="FFE14" s="153"/>
      <c r="FFF14" s="153"/>
      <c r="FFG14" s="153"/>
      <c r="FFH14" s="153"/>
      <c r="FFI14" s="153"/>
      <c r="FFJ14" s="153"/>
      <c r="FFK14" s="153"/>
      <c r="FFL14" s="153"/>
      <c r="FFM14" s="153"/>
      <c r="FFN14" s="153"/>
      <c r="FFO14" s="153"/>
      <c r="FFP14" s="153"/>
      <c r="FFQ14" s="153"/>
      <c r="FFR14" s="153"/>
      <c r="FFS14" s="153"/>
      <c r="FFT14" s="153"/>
      <c r="FFU14" s="153"/>
      <c r="FFV14" s="153"/>
      <c r="FFW14" s="153"/>
      <c r="FFX14" s="153"/>
      <c r="FFY14" s="153"/>
      <c r="FFZ14" s="153"/>
      <c r="FGA14" s="153"/>
      <c r="FGB14" s="153"/>
      <c r="FGC14" s="153"/>
      <c r="FGD14" s="153"/>
      <c r="FGE14" s="153"/>
      <c r="FGF14" s="153"/>
      <c r="FGG14" s="153"/>
      <c r="FGH14" s="153"/>
      <c r="FGI14" s="153"/>
      <c r="FGJ14" s="153"/>
      <c r="FGK14" s="153"/>
      <c r="FGL14" s="153"/>
      <c r="FGM14" s="153"/>
      <c r="FGN14" s="153"/>
      <c r="FGO14" s="153"/>
      <c r="FGP14" s="153"/>
      <c r="FGQ14" s="153"/>
      <c r="FGR14" s="153"/>
      <c r="FGS14" s="153"/>
      <c r="FGT14" s="153"/>
      <c r="FGU14" s="153"/>
      <c r="FGV14" s="153"/>
      <c r="FGW14" s="153"/>
      <c r="FGX14" s="153"/>
      <c r="FGY14" s="153"/>
      <c r="FGZ14" s="153"/>
      <c r="FHA14" s="153"/>
      <c r="FHB14" s="153"/>
      <c r="FHC14" s="153"/>
      <c r="FHD14" s="153"/>
      <c r="FHE14" s="153"/>
      <c r="FHF14" s="153"/>
      <c r="FHG14" s="153"/>
      <c r="FHH14" s="153"/>
      <c r="FHI14" s="153"/>
      <c r="FHJ14" s="153"/>
      <c r="FHK14" s="153"/>
      <c r="FHL14" s="153"/>
      <c r="FHM14" s="153"/>
      <c r="FHN14" s="153"/>
      <c r="FHO14" s="153"/>
      <c r="FHP14" s="153"/>
      <c r="FHQ14" s="153"/>
      <c r="FHR14" s="153"/>
      <c r="FHS14" s="153"/>
      <c r="FHT14" s="153"/>
      <c r="FHU14" s="153"/>
      <c r="FHV14" s="153"/>
      <c r="FHW14" s="153"/>
      <c r="FHX14" s="153"/>
      <c r="FHY14" s="153"/>
      <c r="FHZ14" s="153"/>
      <c r="FIA14" s="153"/>
      <c r="FIB14" s="153"/>
      <c r="FIC14" s="153"/>
      <c r="FID14" s="153"/>
      <c r="FIE14" s="153"/>
      <c r="FIF14" s="153"/>
      <c r="FIG14" s="153"/>
      <c r="FIH14" s="153"/>
      <c r="FII14" s="153"/>
      <c r="FIJ14" s="153"/>
      <c r="FIK14" s="153"/>
      <c r="FIL14" s="153"/>
      <c r="FIM14" s="153"/>
      <c r="FIN14" s="153"/>
      <c r="FIO14" s="153"/>
      <c r="FIP14" s="153"/>
      <c r="FIQ14" s="153"/>
      <c r="FIR14" s="153"/>
      <c r="FIS14" s="153"/>
      <c r="FIT14" s="153"/>
      <c r="FIU14" s="153"/>
      <c r="FIV14" s="153"/>
      <c r="FIW14" s="153"/>
      <c r="FIX14" s="153"/>
      <c r="FIY14" s="153"/>
      <c r="FIZ14" s="153"/>
      <c r="FJA14" s="153"/>
      <c r="FJB14" s="153"/>
      <c r="FJC14" s="153"/>
      <c r="FJD14" s="153"/>
      <c r="FJE14" s="153"/>
      <c r="FJF14" s="153"/>
      <c r="FJG14" s="153"/>
      <c r="FJH14" s="153"/>
      <c r="FJI14" s="153"/>
      <c r="FJJ14" s="153"/>
      <c r="FJK14" s="153"/>
      <c r="FJL14" s="153"/>
      <c r="FJM14" s="153"/>
      <c r="FJN14" s="153"/>
      <c r="FJO14" s="153"/>
      <c r="FJP14" s="153"/>
      <c r="FJQ14" s="153"/>
      <c r="FJR14" s="153"/>
      <c r="FJS14" s="153"/>
      <c r="FJT14" s="153"/>
      <c r="FJU14" s="153"/>
      <c r="FJV14" s="153"/>
      <c r="FJW14" s="153"/>
      <c r="FJX14" s="153"/>
      <c r="FJY14" s="153"/>
      <c r="FJZ14" s="153"/>
      <c r="FKA14" s="153"/>
      <c r="FKB14" s="153"/>
      <c r="FKC14" s="153"/>
      <c r="FKD14" s="153"/>
      <c r="FKE14" s="153"/>
      <c r="FKF14" s="153"/>
      <c r="FKG14" s="153"/>
      <c r="FKH14" s="153"/>
      <c r="FKI14" s="153"/>
      <c r="FKJ14" s="153"/>
      <c r="FKK14" s="153"/>
      <c r="FKL14" s="153"/>
      <c r="FKM14" s="153"/>
      <c r="FKN14" s="153"/>
      <c r="FKO14" s="153"/>
      <c r="FKP14" s="153"/>
      <c r="FKQ14" s="153"/>
      <c r="FKR14" s="153"/>
      <c r="FKS14" s="153"/>
      <c r="FKT14" s="153"/>
      <c r="FKU14" s="153"/>
      <c r="FKV14" s="153"/>
      <c r="FKW14" s="153"/>
      <c r="FKX14" s="153"/>
      <c r="FKY14" s="153"/>
      <c r="FKZ14" s="153"/>
      <c r="FLA14" s="153"/>
      <c r="FLB14" s="153"/>
      <c r="FLC14" s="153"/>
      <c r="FLD14" s="153"/>
      <c r="FLE14" s="153"/>
      <c r="FLF14" s="153"/>
      <c r="FLG14" s="153"/>
      <c r="FLH14" s="153"/>
      <c r="FLI14" s="153"/>
      <c r="FLJ14" s="153"/>
      <c r="FLK14" s="153"/>
      <c r="FLL14" s="153"/>
      <c r="FLM14" s="153"/>
      <c r="FLN14" s="153"/>
      <c r="FLO14" s="153"/>
      <c r="FLP14" s="153"/>
      <c r="FLQ14" s="153"/>
      <c r="FLR14" s="153"/>
      <c r="FLS14" s="153"/>
      <c r="FLT14" s="153"/>
      <c r="FLU14" s="153"/>
      <c r="FLV14" s="153"/>
      <c r="FLW14" s="153"/>
      <c r="FLX14" s="153"/>
      <c r="FLY14" s="153"/>
      <c r="FLZ14" s="153"/>
      <c r="FMA14" s="153"/>
      <c r="FMB14" s="153"/>
      <c r="FMC14" s="153"/>
      <c r="FMD14" s="153"/>
      <c r="FME14" s="153"/>
      <c r="FMF14" s="153"/>
      <c r="FMG14" s="153"/>
      <c r="FMH14" s="153"/>
      <c r="FMI14" s="153"/>
      <c r="FMJ14" s="153"/>
      <c r="FMK14" s="153"/>
      <c r="FML14" s="153"/>
      <c r="FMM14" s="153"/>
      <c r="FMN14" s="153"/>
      <c r="FMO14" s="153"/>
      <c r="FMP14" s="153"/>
      <c r="FMQ14" s="153"/>
      <c r="FMR14" s="153"/>
      <c r="FMS14" s="153"/>
      <c r="FMT14" s="153"/>
      <c r="FMU14" s="153"/>
      <c r="FMV14" s="153"/>
      <c r="FMW14" s="153"/>
      <c r="FMX14" s="153"/>
      <c r="FMY14" s="153"/>
      <c r="FMZ14" s="153"/>
      <c r="FNA14" s="153"/>
      <c r="FNB14" s="153"/>
      <c r="FNC14" s="153"/>
      <c r="FND14" s="153"/>
      <c r="FNE14" s="153"/>
      <c r="FNF14" s="153"/>
      <c r="FNG14" s="153"/>
      <c r="FNH14" s="153"/>
      <c r="FNI14" s="153"/>
      <c r="FNJ14" s="153"/>
      <c r="FNK14" s="153"/>
      <c r="FNL14" s="153"/>
      <c r="FNM14" s="153"/>
      <c r="FNN14" s="153"/>
      <c r="FNO14" s="153"/>
      <c r="FNP14" s="153"/>
      <c r="FNQ14" s="153"/>
      <c r="FNR14" s="153"/>
      <c r="FNS14" s="153"/>
      <c r="FNT14" s="153"/>
      <c r="FNU14" s="153"/>
      <c r="FNV14" s="153"/>
      <c r="FNW14" s="153"/>
      <c r="FNX14" s="153"/>
      <c r="FNY14" s="153"/>
      <c r="FNZ14" s="153"/>
      <c r="FOA14" s="153"/>
      <c r="FOB14" s="153"/>
      <c r="FOC14" s="153"/>
      <c r="FOD14" s="153"/>
      <c r="FOE14" s="153"/>
      <c r="FOF14" s="153"/>
      <c r="FOG14" s="153"/>
      <c r="FOH14" s="153"/>
      <c r="FOI14" s="153"/>
      <c r="FOJ14" s="153"/>
      <c r="FOK14" s="153"/>
      <c r="FOL14" s="153"/>
      <c r="FOM14" s="153"/>
      <c r="FON14" s="153"/>
      <c r="FOO14" s="153"/>
      <c r="FOP14" s="153"/>
      <c r="FOQ14" s="153"/>
      <c r="FOR14" s="153"/>
      <c r="FOS14" s="153"/>
      <c r="FOT14" s="153"/>
      <c r="FOU14" s="153"/>
      <c r="FOV14" s="153"/>
      <c r="FOW14" s="153"/>
      <c r="FOX14" s="153"/>
      <c r="FOY14" s="153"/>
      <c r="FOZ14" s="153"/>
      <c r="FPA14" s="153"/>
      <c r="FPB14" s="153"/>
      <c r="FPC14" s="153"/>
      <c r="FPD14" s="153"/>
      <c r="FPE14" s="153"/>
      <c r="FPF14" s="153"/>
      <c r="FPG14" s="153"/>
      <c r="FPH14" s="153"/>
      <c r="FPI14" s="153"/>
      <c r="FPJ14" s="153"/>
      <c r="FPK14" s="153"/>
      <c r="FPL14" s="153"/>
      <c r="FPM14" s="153"/>
      <c r="FPN14" s="153"/>
      <c r="FPO14" s="153"/>
      <c r="FPP14" s="153"/>
      <c r="FPQ14" s="153"/>
      <c r="FPR14" s="153"/>
      <c r="FPS14" s="153"/>
      <c r="FPT14" s="153"/>
      <c r="FPU14" s="153"/>
      <c r="FPV14" s="153"/>
      <c r="FPW14" s="153"/>
      <c r="FPX14" s="153"/>
      <c r="FPY14" s="153"/>
      <c r="FPZ14" s="153"/>
      <c r="FQA14" s="153"/>
      <c r="FQB14" s="153"/>
      <c r="FQC14" s="153"/>
      <c r="FQD14" s="153"/>
      <c r="FQE14" s="153"/>
      <c r="FQF14" s="153"/>
      <c r="FQG14" s="153"/>
      <c r="FQH14" s="153"/>
      <c r="FQI14" s="153"/>
      <c r="FQJ14" s="153"/>
      <c r="FQK14" s="153"/>
      <c r="FQL14" s="153"/>
      <c r="FQM14" s="153"/>
      <c r="FQN14" s="153"/>
      <c r="FQO14" s="153"/>
      <c r="FQP14" s="153"/>
      <c r="FQQ14" s="153"/>
      <c r="FQR14" s="153"/>
      <c r="FQS14" s="153"/>
      <c r="FQT14" s="153"/>
      <c r="FQU14" s="153"/>
      <c r="FQV14" s="153"/>
      <c r="FQW14" s="153"/>
      <c r="FQX14" s="153"/>
      <c r="FQY14" s="153"/>
      <c r="FQZ14" s="153"/>
      <c r="FRA14" s="153"/>
      <c r="FRB14" s="153"/>
      <c r="FRC14" s="153"/>
      <c r="FRD14" s="153"/>
      <c r="FRE14" s="153"/>
      <c r="FRF14" s="153"/>
      <c r="FRG14" s="153"/>
      <c r="FRH14" s="153"/>
      <c r="FRI14" s="153"/>
      <c r="FRJ14" s="153"/>
      <c r="FRK14" s="153"/>
      <c r="FRL14" s="153"/>
      <c r="FRM14" s="153"/>
      <c r="FRN14" s="153"/>
      <c r="FRO14" s="153"/>
      <c r="FRP14" s="153"/>
      <c r="FRQ14" s="153"/>
      <c r="FRR14" s="153"/>
      <c r="FRS14" s="153"/>
      <c r="FRT14" s="153"/>
      <c r="FRU14" s="153"/>
      <c r="FRV14" s="153"/>
      <c r="FRW14" s="153"/>
      <c r="FRX14" s="153"/>
      <c r="FRY14" s="153"/>
      <c r="FRZ14" s="153"/>
      <c r="FSA14" s="153"/>
      <c r="FSB14" s="153"/>
      <c r="FSC14" s="153"/>
      <c r="FSD14" s="153"/>
      <c r="FSE14" s="153"/>
      <c r="FSF14" s="153"/>
      <c r="FSG14" s="153"/>
      <c r="FSH14" s="153"/>
      <c r="FSI14" s="153"/>
      <c r="FSJ14" s="153"/>
      <c r="FSK14" s="153"/>
      <c r="FSL14" s="153"/>
      <c r="FSM14" s="153"/>
      <c r="FSN14" s="153"/>
      <c r="FSO14" s="153"/>
      <c r="FSP14" s="153"/>
      <c r="FSQ14" s="153"/>
      <c r="FSR14" s="153"/>
      <c r="FSS14" s="153"/>
      <c r="FST14" s="153"/>
      <c r="FSU14" s="153"/>
      <c r="FSV14" s="153"/>
      <c r="FSW14" s="153"/>
      <c r="FSX14" s="153"/>
      <c r="FSY14" s="153"/>
      <c r="FSZ14" s="153"/>
      <c r="FTA14" s="153"/>
      <c r="FTB14" s="153"/>
      <c r="FTC14" s="153"/>
      <c r="FTD14" s="153"/>
      <c r="FTE14" s="153"/>
      <c r="FTF14" s="153"/>
      <c r="FTG14" s="153"/>
      <c r="FTH14" s="153"/>
      <c r="FTI14" s="153"/>
      <c r="FTJ14" s="153"/>
      <c r="FTK14" s="153"/>
      <c r="FTL14" s="153"/>
      <c r="FTM14" s="153"/>
      <c r="FTN14" s="153"/>
      <c r="FTO14" s="153"/>
      <c r="FTP14" s="153"/>
      <c r="FTQ14" s="153"/>
      <c r="FTR14" s="153"/>
      <c r="FTS14" s="153"/>
      <c r="FTT14" s="153"/>
      <c r="FTU14" s="153"/>
      <c r="FTV14" s="153"/>
      <c r="FTW14" s="153"/>
      <c r="FTX14" s="153"/>
      <c r="FTY14" s="153"/>
      <c r="FTZ14" s="153"/>
      <c r="FUA14" s="153"/>
      <c r="FUB14" s="153"/>
      <c r="FUC14" s="153"/>
      <c r="FUD14" s="153"/>
      <c r="FUE14" s="153"/>
      <c r="FUF14" s="153"/>
      <c r="FUG14" s="153"/>
      <c r="FUH14" s="153"/>
      <c r="FUI14" s="153"/>
      <c r="FUJ14" s="153"/>
      <c r="FUK14" s="153"/>
      <c r="FUL14" s="153"/>
      <c r="FUM14" s="153"/>
      <c r="FUN14" s="153"/>
      <c r="FUO14" s="153"/>
      <c r="FUP14" s="153"/>
      <c r="FUQ14" s="153"/>
      <c r="FUR14" s="153"/>
      <c r="FUS14" s="153"/>
      <c r="FUT14" s="153"/>
      <c r="FUU14" s="153"/>
      <c r="FUV14" s="153"/>
      <c r="FUW14" s="153"/>
      <c r="FUX14" s="153"/>
      <c r="FUY14" s="153"/>
      <c r="FUZ14" s="153"/>
      <c r="FVA14" s="153"/>
      <c r="FVB14" s="153"/>
      <c r="FVC14" s="153"/>
      <c r="FVD14" s="153"/>
      <c r="FVE14" s="153"/>
      <c r="FVF14" s="153"/>
      <c r="FVG14" s="153"/>
      <c r="FVH14" s="153"/>
      <c r="FVI14" s="153"/>
      <c r="FVJ14" s="153"/>
      <c r="FVK14" s="153"/>
      <c r="FVL14" s="153"/>
      <c r="FVM14" s="153"/>
      <c r="FVN14" s="153"/>
      <c r="FVO14" s="153"/>
      <c r="FVP14" s="153"/>
      <c r="FVQ14" s="153"/>
      <c r="FVR14" s="153"/>
      <c r="FVS14" s="153"/>
      <c r="FVT14" s="153"/>
      <c r="FVU14" s="153"/>
      <c r="FVV14" s="153"/>
      <c r="FVW14" s="153"/>
      <c r="FVX14" s="153"/>
      <c r="FVY14" s="153"/>
      <c r="FVZ14" s="153"/>
      <c r="FWA14" s="153"/>
      <c r="FWB14" s="153"/>
      <c r="FWC14" s="153"/>
      <c r="FWD14" s="153"/>
      <c r="FWE14" s="153"/>
      <c r="FWF14" s="153"/>
      <c r="FWG14" s="153"/>
      <c r="FWH14" s="153"/>
      <c r="FWI14" s="153"/>
      <c r="FWJ14" s="153"/>
      <c r="FWK14" s="153"/>
      <c r="FWL14" s="153"/>
      <c r="FWM14" s="153"/>
      <c r="FWN14" s="153"/>
      <c r="FWO14" s="153"/>
      <c r="FWP14" s="153"/>
      <c r="FWQ14" s="153"/>
      <c r="FWR14" s="153"/>
      <c r="FWS14" s="153"/>
      <c r="FWT14" s="153"/>
      <c r="FWU14" s="153"/>
      <c r="FWV14" s="153"/>
      <c r="FWW14" s="153"/>
      <c r="FWX14" s="153"/>
      <c r="FWY14" s="153"/>
      <c r="FWZ14" s="153"/>
      <c r="FXA14" s="153"/>
      <c r="FXB14" s="153"/>
      <c r="FXC14" s="153"/>
      <c r="FXD14" s="153"/>
      <c r="FXE14" s="153"/>
      <c r="FXF14" s="153"/>
      <c r="FXG14" s="153"/>
      <c r="FXH14" s="153"/>
      <c r="FXI14" s="153"/>
      <c r="FXJ14" s="153"/>
      <c r="FXK14" s="153"/>
      <c r="FXL14" s="153"/>
      <c r="FXM14" s="153"/>
      <c r="FXN14" s="153"/>
      <c r="FXO14" s="153"/>
      <c r="FXP14" s="153"/>
      <c r="FXQ14" s="153"/>
      <c r="FXR14" s="153"/>
      <c r="FXS14" s="153"/>
      <c r="FXT14" s="153"/>
      <c r="FXU14" s="153"/>
      <c r="FXV14" s="153"/>
      <c r="FXW14" s="153"/>
      <c r="FXX14" s="153"/>
      <c r="FXY14" s="153"/>
      <c r="FXZ14" s="153"/>
      <c r="FYA14" s="153"/>
      <c r="FYB14" s="153"/>
      <c r="FYC14" s="153"/>
      <c r="FYD14" s="153"/>
      <c r="FYE14" s="153"/>
      <c r="FYF14" s="153"/>
      <c r="FYG14" s="153"/>
      <c r="FYH14" s="153"/>
      <c r="FYI14" s="153"/>
      <c r="FYJ14" s="153"/>
      <c r="FYK14" s="153"/>
      <c r="FYL14" s="153"/>
      <c r="FYM14" s="153"/>
      <c r="FYN14" s="153"/>
      <c r="FYO14" s="153"/>
      <c r="FYP14" s="153"/>
      <c r="FYQ14" s="153"/>
      <c r="FYR14" s="153"/>
      <c r="FYS14" s="153"/>
      <c r="FYT14" s="153"/>
      <c r="FYU14" s="153"/>
      <c r="FYV14" s="153"/>
      <c r="FYW14" s="153"/>
      <c r="FYX14" s="153"/>
      <c r="FYY14" s="153"/>
      <c r="FYZ14" s="153"/>
      <c r="FZA14" s="153"/>
      <c r="FZB14" s="153"/>
      <c r="FZC14" s="153"/>
      <c r="FZD14" s="153"/>
      <c r="FZE14" s="153"/>
      <c r="FZF14" s="153"/>
      <c r="FZG14" s="153"/>
      <c r="FZH14" s="153"/>
      <c r="FZI14" s="153"/>
      <c r="FZJ14" s="153"/>
      <c r="FZK14" s="153"/>
      <c r="FZL14" s="153"/>
      <c r="FZM14" s="153"/>
      <c r="FZN14" s="153"/>
      <c r="FZO14" s="153"/>
      <c r="FZP14" s="153"/>
      <c r="FZQ14" s="153"/>
      <c r="FZR14" s="153"/>
      <c r="FZS14" s="153"/>
      <c r="FZT14" s="153"/>
      <c r="FZU14" s="153"/>
      <c r="FZV14" s="153"/>
      <c r="FZW14" s="153"/>
      <c r="FZX14" s="153"/>
      <c r="FZY14" s="153"/>
      <c r="FZZ14" s="153"/>
      <c r="GAA14" s="153"/>
      <c r="GAB14" s="153"/>
      <c r="GAC14" s="153"/>
      <c r="GAD14" s="153"/>
      <c r="GAE14" s="153"/>
      <c r="GAF14" s="153"/>
      <c r="GAG14" s="153"/>
      <c r="GAH14" s="153"/>
      <c r="GAI14" s="153"/>
      <c r="GAJ14" s="153"/>
      <c r="GAK14" s="153"/>
      <c r="GAL14" s="153"/>
      <c r="GAM14" s="153"/>
      <c r="GAN14" s="153"/>
      <c r="GAO14" s="153"/>
      <c r="GAP14" s="153"/>
      <c r="GAQ14" s="153"/>
      <c r="GAR14" s="153"/>
      <c r="GAS14" s="153"/>
      <c r="GAT14" s="153"/>
      <c r="GAU14" s="153"/>
      <c r="GAV14" s="153"/>
      <c r="GAW14" s="153"/>
      <c r="GAX14" s="153"/>
      <c r="GAY14" s="153"/>
      <c r="GAZ14" s="153"/>
      <c r="GBA14" s="153"/>
      <c r="GBB14" s="153"/>
      <c r="GBC14" s="153"/>
      <c r="GBD14" s="153"/>
      <c r="GBE14" s="153"/>
      <c r="GBF14" s="153"/>
      <c r="GBG14" s="153"/>
      <c r="GBH14" s="153"/>
      <c r="GBI14" s="153"/>
      <c r="GBJ14" s="153"/>
      <c r="GBK14" s="153"/>
      <c r="GBL14" s="153"/>
      <c r="GBM14" s="153"/>
      <c r="GBN14" s="153"/>
      <c r="GBO14" s="153"/>
      <c r="GBP14" s="153"/>
      <c r="GBQ14" s="153"/>
      <c r="GBR14" s="153"/>
      <c r="GBS14" s="153"/>
      <c r="GBT14" s="153"/>
      <c r="GBU14" s="153"/>
      <c r="GBV14" s="153"/>
      <c r="GBW14" s="153"/>
      <c r="GBX14" s="153"/>
      <c r="GBY14" s="153"/>
      <c r="GBZ14" s="153"/>
      <c r="GCA14" s="153"/>
      <c r="GCB14" s="153"/>
      <c r="GCC14" s="153"/>
      <c r="GCD14" s="153"/>
      <c r="GCE14" s="153"/>
      <c r="GCF14" s="153"/>
      <c r="GCG14" s="153"/>
      <c r="GCH14" s="153"/>
      <c r="GCI14" s="153"/>
      <c r="GCJ14" s="153"/>
      <c r="GCK14" s="153"/>
      <c r="GCL14" s="153"/>
      <c r="GCM14" s="153"/>
      <c r="GCN14" s="153"/>
      <c r="GCO14" s="153"/>
      <c r="GCP14" s="153"/>
      <c r="GCQ14" s="153"/>
      <c r="GCR14" s="153"/>
      <c r="GCS14" s="153"/>
      <c r="GCT14" s="153"/>
      <c r="GCU14" s="153"/>
      <c r="GCV14" s="153"/>
      <c r="GCW14" s="153"/>
      <c r="GCX14" s="153"/>
      <c r="GCY14" s="153"/>
      <c r="GCZ14" s="153"/>
      <c r="GDA14" s="153"/>
      <c r="GDB14" s="153"/>
      <c r="GDC14" s="153"/>
      <c r="GDD14" s="153"/>
      <c r="GDE14" s="153"/>
      <c r="GDF14" s="153"/>
      <c r="GDG14" s="153"/>
      <c r="GDH14" s="153"/>
      <c r="GDI14" s="153"/>
      <c r="GDJ14" s="153"/>
      <c r="GDK14" s="153"/>
      <c r="GDL14" s="153"/>
      <c r="GDM14" s="153"/>
      <c r="GDN14" s="153"/>
      <c r="GDO14" s="153"/>
      <c r="GDP14" s="153"/>
      <c r="GDQ14" s="153"/>
      <c r="GDR14" s="153"/>
      <c r="GDS14" s="153"/>
      <c r="GDT14" s="153"/>
      <c r="GDU14" s="153"/>
      <c r="GDV14" s="153"/>
      <c r="GDW14" s="153"/>
      <c r="GDX14" s="153"/>
      <c r="GDY14" s="153"/>
      <c r="GDZ14" s="153"/>
      <c r="GEA14" s="153"/>
      <c r="GEB14" s="153"/>
      <c r="GEC14" s="153"/>
      <c r="GED14" s="153"/>
      <c r="GEE14" s="153"/>
      <c r="GEF14" s="153"/>
      <c r="GEG14" s="153"/>
      <c r="GEH14" s="153"/>
      <c r="GEI14" s="153"/>
      <c r="GEJ14" s="153"/>
      <c r="GEK14" s="153"/>
      <c r="GEL14" s="153"/>
      <c r="GEM14" s="153"/>
      <c r="GEN14" s="153"/>
      <c r="GEO14" s="153"/>
      <c r="GEP14" s="153"/>
      <c r="GEQ14" s="153"/>
      <c r="GER14" s="153"/>
      <c r="GES14" s="153"/>
      <c r="GET14" s="153"/>
      <c r="GEU14" s="153"/>
      <c r="GEV14" s="153"/>
      <c r="GEW14" s="153"/>
      <c r="GEX14" s="153"/>
      <c r="GEY14" s="153"/>
      <c r="GEZ14" s="153"/>
      <c r="GFA14" s="153"/>
      <c r="GFB14" s="153"/>
      <c r="GFC14" s="153"/>
      <c r="GFD14" s="153"/>
      <c r="GFE14" s="153"/>
      <c r="GFF14" s="153"/>
      <c r="GFG14" s="153"/>
      <c r="GFH14" s="153"/>
      <c r="GFI14" s="153"/>
      <c r="GFJ14" s="153"/>
      <c r="GFK14" s="153"/>
      <c r="GFL14" s="153"/>
      <c r="GFM14" s="153"/>
      <c r="GFN14" s="153"/>
      <c r="GFO14" s="153"/>
      <c r="GFP14" s="153"/>
      <c r="GFQ14" s="153"/>
      <c r="GFR14" s="153"/>
      <c r="GFS14" s="153"/>
      <c r="GFT14" s="153"/>
      <c r="GFU14" s="153"/>
      <c r="GFV14" s="153"/>
      <c r="GFW14" s="153"/>
      <c r="GFX14" s="153"/>
      <c r="GFY14" s="153"/>
      <c r="GFZ14" s="153"/>
      <c r="GGA14" s="153"/>
      <c r="GGB14" s="153"/>
      <c r="GGC14" s="153"/>
      <c r="GGD14" s="153"/>
      <c r="GGE14" s="153"/>
      <c r="GGF14" s="153"/>
      <c r="GGG14" s="153"/>
      <c r="GGH14" s="153"/>
      <c r="GGI14" s="153"/>
      <c r="GGJ14" s="153"/>
      <c r="GGK14" s="153"/>
      <c r="GGL14" s="153"/>
      <c r="GGM14" s="153"/>
      <c r="GGN14" s="153"/>
      <c r="GGO14" s="153"/>
      <c r="GGP14" s="153"/>
      <c r="GGQ14" s="153"/>
      <c r="GGR14" s="153"/>
      <c r="GGS14" s="153"/>
      <c r="GGT14" s="153"/>
      <c r="GGU14" s="153"/>
      <c r="GGV14" s="153"/>
      <c r="GGW14" s="153"/>
      <c r="GGX14" s="153"/>
      <c r="GGY14" s="153"/>
      <c r="GGZ14" s="153"/>
      <c r="GHA14" s="153"/>
      <c r="GHB14" s="153"/>
      <c r="GHC14" s="153"/>
      <c r="GHD14" s="153"/>
      <c r="GHE14" s="153"/>
      <c r="GHF14" s="153"/>
      <c r="GHG14" s="153"/>
      <c r="GHH14" s="153"/>
      <c r="GHI14" s="153"/>
      <c r="GHJ14" s="153"/>
      <c r="GHK14" s="153"/>
      <c r="GHL14" s="153"/>
      <c r="GHM14" s="153"/>
      <c r="GHN14" s="153"/>
      <c r="GHO14" s="153"/>
      <c r="GHP14" s="153"/>
      <c r="GHQ14" s="153"/>
      <c r="GHR14" s="153"/>
      <c r="GHS14" s="153"/>
      <c r="GHT14" s="153"/>
      <c r="GHU14" s="153"/>
      <c r="GHV14" s="153"/>
      <c r="GHW14" s="153"/>
      <c r="GHX14" s="153"/>
      <c r="GHY14" s="153"/>
      <c r="GHZ14" s="153"/>
      <c r="GIA14" s="153"/>
      <c r="GIB14" s="153"/>
      <c r="GIC14" s="153"/>
      <c r="GID14" s="153"/>
      <c r="GIE14" s="153"/>
      <c r="GIF14" s="153"/>
      <c r="GIG14" s="153"/>
      <c r="GIH14" s="153"/>
      <c r="GII14" s="153"/>
      <c r="GIJ14" s="153"/>
      <c r="GIK14" s="153"/>
      <c r="GIL14" s="153"/>
      <c r="GIM14" s="153"/>
      <c r="GIN14" s="153"/>
      <c r="GIO14" s="153"/>
      <c r="GIP14" s="153"/>
      <c r="GIQ14" s="153"/>
      <c r="GIR14" s="153"/>
      <c r="GIS14" s="153"/>
      <c r="GIT14" s="153"/>
      <c r="GIU14" s="153"/>
      <c r="GIV14" s="153"/>
      <c r="GIW14" s="153"/>
      <c r="GIX14" s="153"/>
      <c r="GIY14" s="153"/>
      <c r="GIZ14" s="153"/>
      <c r="GJA14" s="153"/>
      <c r="GJB14" s="153"/>
      <c r="GJC14" s="153"/>
      <c r="GJD14" s="153"/>
      <c r="GJE14" s="153"/>
      <c r="GJF14" s="153"/>
      <c r="GJG14" s="153"/>
      <c r="GJH14" s="153"/>
      <c r="GJI14" s="153"/>
      <c r="GJJ14" s="153"/>
      <c r="GJK14" s="153"/>
      <c r="GJL14" s="153"/>
      <c r="GJM14" s="153"/>
      <c r="GJN14" s="153"/>
      <c r="GJO14" s="153"/>
      <c r="GJP14" s="153"/>
      <c r="GJQ14" s="153"/>
      <c r="GJR14" s="153"/>
      <c r="GJS14" s="153"/>
      <c r="GJT14" s="153"/>
      <c r="GJU14" s="153"/>
      <c r="GJV14" s="153"/>
      <c r="GJW14" s="153"/>
      <c r="GJX14" s="153"/>
      <c r="GJY14" s="153"/>
      <c r="GJZ14" s="153"/>
      <c r="GKA14" s="153"/>
      <c r="GKB14" s="153"/>
      <c r="GKC14" s="153"/>
      <c r="GKD14" s="153"/>
      <c r="GKE14" s="153"/>
      <c r="GKF14" s="153"/>
      <c r="GKG14" s="153"/>
      <c r="GKH14" s="153"/>
      <c r="GKI14" s="153"/>
      <c r="GKJ14" s="153"/>
      <c r="GKK14" s="153"/>
      <c r="GKL14" s="153"/>
      <c r="GKM14" s="153"/>
      <c r="GKN14" s="153"/>
      <c r="GKO14" s="153"/>
      <c r="GKP14" s="153"/>
      <c r="GKQ14" s="153"/>
      <c r="GKR14" s="153"/>
      <c r="GKS14" s="153"/>
      <c r="GKT14" s="153"/>
      <c r="GKU14" s="153"/>
      <c r="GKV14" s="153"/>
      <c r="GKW14" s="153"/>
      <c r="GKX14" s="153"/>
      <c r="GKY14" s="153"/>
      <c r="GKZ14" s="153"/>
      <c r="GLA14" s="153"/>
      <c r="GLB14" s="153"/>
      <c r="GLC14" s="153"/>
      <c r="GLD14" s="153"/>
      <c r="GLE14" s="153"/>
      <c r="GLF14" s="153"/>
      <c r="GLG14" s="153"/>
      <c r="GLH14" s="153"/>
      <c r="GLI14" s="153"/>
      <c r="GLJ14" s="153"/>
      <c r="GLK14" s="153"/>
      <c r="GLL14" s="153"/>
      <c r="GLM14" s="153"/>
      <c r="GLN14" s="153"/>
      <c r="GLO14" s="153"/>
      <c r="GLP14" s="153"/>
      <c r="GLQ14" s="153"/>
      <c r="GLR14" s="153"/>
      <c r="GLS14" s="153"/>
      <c r="GLT14" s="153"/>
      <c r="GLU14" s="153"/>
      <c r="GLV14" s="153"/>
      <c r="GLW14" s="153"/>
      <c r="GLX14" s="153"/>
      <c r="GLY14" s="153"/>
      <c r="GLZ14" s="153"/>
      <c r="GMA14" s="153"/>
      <c r="GMB14" s="153"/>
      <c r="GMC14" s="153"/>
      <c r="GMD14" s="153"/>
      <c r="GME14" s="153"/>
      <c r="GMF14" s="153"/>
      <c r="GMG14" s="153"/>
      <c r="GMH14" s="153"/>
      <c r="GMI14" s="153"/>
      <c r="GMJ14" s="153"/>
      <c r="GMK14" s="153"/>
      <c r="GML14" s="153"/>
      <c r="GMM14" s="153"/>
      <c r="GMN14" s="153"/>
      <c r="GMO14" s="153"/>
      <c r="GMP14" s="153"/>
      <c r="GMQ14" s="153"/>
      <c r="GMR14" s="153"/>
      <c r="GMS14" s="153"/>
      <c r="GMT14" s="153"/>
      <c r="GMU14" s="153"/>
      <c r="GMV14" s="153"/>
      <c r="GMW14" s="153"/>
      <c r="GMX14" s="153"/>
      <c r="GMY14" s="153"/>
      <c r="GMZ14" s="153"/>
      <c r="GNA14" s="153"/>
      <c r="GNB14" s="153"/>
      <c r="GNC14" s="153"/>
      <c r="GND14" s="153"/>
      <c r="GNE14" s="153"/>
      <c r="GNF14" s="153"/>
      <c r="GNG14" s="153"/>
      <c r="GNH14" s="153"/>
      <c r="GNI14" s="153"/>
      <c r="GNJ14" s="153"/>
      <c r="GNK14" s="153"/>
      <c r="GNL14" s="153"/>
      <c r="GNM14" s="153"/>
      <c r="GNN14" s="153"/>
      <c r="GNO14" s="153"/>
      <c r="GNP14" s="153"/>
      <c r="GNQ14" s="153"/>
      <c r="GNR14" s="153"/>
      <c r="GNS14" s="153"/>
      <c r="GNT14" s="153"/>
      <c r="GNU14" s="153"/>
      <c r="GNV14" s="153"/>
      <c r="GNW14" s="153"/>
      <c r="GNX14" s="153"/>
      <c r="GNY14" s="153"/>
      <c r="GNZ14" s="153"/>
      <c r="GOA14" s="153"/>
      <c r="GOB14" s="153"/>
      <c r="GOC14" s="153"/>
      <c r="GOD14" s="153"/>
      <c r="GOE14" s="153"/>
      <c r="GOF14" s="153"/>
      <c r="GOG14" s="153"/>
      <c r="GOH14" s="153"/>
      <c r="GOI14" s="153"/>
      <c r="GOJ14" s="153"/>
      <c r="GOK14" s="153"/>
      <c r="GOL14" s="153"/>
      <c r="GOM14" s="153"/>
      <c r="GON14" s="153"/>
      <c r="GOO14" s="153"/>
      <c r="GOP14" s="153"/>
      <c r="GOQ14" s="153"/>
      <c r="GOR14" s="153"/>
      <c r="GOS14" s="153"/>
      <c r="GOT14" s="153"/>
      <c r="GOU14" s="153"/>
      <c r="GOV14" s="153"/>
      <c r="GOW14" s="153"/>
      <c r="GOX14" s="153"/>
      <c r="GOY14" s="153"/>
      <c r="GOZ14" s="153"/>
      <c r="GPA14" s="153"/>
      <c r="GPB14" s="153"/>
      <c r="GPC14" s="153"/>
      <c r="GPD14" s="153"/>
      <c r="GPE14" s="153"/>
      <c r="GPF14" s="153"/>
      <c r="GPG14" s="153"/>
      <c r="GPH14" s="153"/>
      <c r="GPI14" s="153"/>
      <c r="GPJ14" s="153"/>
      <c r="GPK14" s="153"/>
      <c r="GPL14" s="153"/>
      <c r="GPM14" s="153"/>
      <c r="GPN14" s="153"/>
      <c r="GPO14" s="153"/>
      <c r="GPP14" s="153"/>
      <c r="GPQ14" s="153"/>
      <c r="GPR14" s="153"/>
      <c r="GPS14" s="153"/>
      <c r="GPT14" s="153"/>
      <c r="GPU14" s="153"/>
      <c r="GPV14" s="153"/>
      <c r="GPW14" s="153"/>
      <c r="GPX14" s="153"/>
      <c r="GPY14" s="153"/>
      <c r="GPZ14" s="153"/>
      <c r="GQA14" s="153"/>
      <c r="GQB14" s="153"/>
      <c r="GQC14" s="153"/>
      <c r="GQD14" s="153"/>
      <c r="GQE14" s="153"/>
      <c r="GQF14" s="153"/>
      <c r="GQG14" s="153"/>
      <c r="GQH14" s="153"/>
      <c r="GQI14" s="153"/>
      <c r="GQJ14" s="153"/>
      <c r="GQK14" s="153"/>
      <c r="GQL14" s="153"/>
      <c r="GQM14" s="153"/>
      <c r="GQN14" s="153"/>
      <c r="GQO14" s="153"/>
      <c r="GQP14" s="153"/>
      <c r="GQQ14" s="153"/>
      <c r="GQR14" s="153"/>
      <c r="GQS14" s="153"/>
      <c r="GQT14" s="153"/>
      <c r="GQU14" s="153"/>
      <c r="GQV14" s="153"/>
      <c r="GQW14" s="153"/>
      <c r="GQX14" s="153"/>
      <c r="GQY14" s="153"/>
      <c r="GQZ14" s="153"/>
      <c r="GRA14" s="153"/>
      <c r="GRB14" s="153"/>
      <c r="GRC14" s="153"/>
      <c r="GRD14" s="153"/>
      <c r="GRE14" s="153"/>
      <c r="GRF14" s="153"/>
      <c r="GRG14" s="153"/>
      <c r="GRH14" s="153"/>
      <c r="GRI14" s="153"/>
      <c r="GRJ14" s="153"/>
      <c r="GRK14" s="153"/>
      <c r="GRL14" s="153"/>
      <c r="GRM14" s="153"/>
      <c r="GRN14" s="153"/>
      <c r="GRO14" s="153"/>
      <c r="GRP14" s="153"/>
      <c r="GRQ14" s="153"/>
      <c r="GRR14" s="153"/>
      <c r="GRS14" s="153"/>
      <c r="GRT14" s="153"/>
      <c r="GRU14" s="153"/>
      <c r="GRV14" s="153"/>
      <c r="GRW14" s="153"/>
      <c r="GRX14" s="153"/>
      <c r="GRY14" s="153"/>
      <c r="GRZ14" s="153"/>
      <c r="GSA14" s="153"/>
      <c r="GSB14" s="153"/>
      <c r="GSC14" s="153"/>
      <c r="GSD14" s="153"/>
      <c r="GSE14" s="153"/>
      <c r="GSF14" s="153"/>
      <c r="GSG14" s="153"/>
      <c r="GSH14" s="153"/>
      <c r="GSI14" s="153"/>
      <c r="GSJ14" s="153"/>
      <c r="GSK14" s="153"/>
      <c r="GSL14" s="153"/>
      <c r="GSM14" s="153"/>
      <c r="GSN14" s="153"/>
      <c r="GSO14" s="153"/>
      <c r="GSP14" s="153"/>
      <c r="GSQ14" s="153"/>
      <c r="GSR14" s="153"/>
      <c r="GSS14" s="153"/>
      <c r="GST14" s="153"/>
      <c r="GSU14" s="153"/>
      <c r="GSV14" s="153"/>
      <c r="GSW14" s="153"/>
      <c r="GSX14" s="153"/>
      <c r="GSY14" s="153"/>
      <c r="GSZ14" s="153"/>
      <c r="GTA14" s="153"/>
      <c r="GTB14" s="153"/>
      <c r="GTC14" s="153"/>
      <c r="GTD14" s="153"/>
      <c r="GTE14" s="153"/>
      <c r="GTF14" s="153"/>
      <c r="GTG14" s="153"/>
      <c r="GTH14" s="153"/>
      <c r="GTI14" s="153"/>
      <c r="GTJ14" s="153"/>
      <c r="GTK14" s="153"/>
      <c r="GTL14" s="153"/>
      <c r="GTM14" s="153"/>
      <c r="GTN14" s="153"/>
      <c r="GTO14" s="153"/>
      <c r="GTP14" s="153"/>
      <c r="GTQ14" s="153"/>
      <c r="GTR14" s="153"/>
      <c r="GTS14" s="153"/>
      <c r="GTT14" s="153"/>
      <c r="GTU14" s="153"/>
      <c r="GTV14" s="153"/>
      <c r="GTW14" s="153"/>
      <c r="GTX14" s="153"/>
      <c r="GTY14" s="153"/>
      <c r="GTZ14" s="153"/>
      <c r="GUA14" s="153"/>
      <c r="GUB14" s="153"/>
      <c r="GUC14" s="153"/>
      <c r="GUD14" s="153"/>
      <c r="GUE14" s="153"/>
      <c r="GUF14" s="153"/>
      <c r="GUG14" s="153"/>
      <c r="GUH14" s="153"/>
      <c r="GUI14" s="153"/>
      <c r="GUJ14" s="153"/>
      <c r="GUK14" s="153"/>
      <c r="GUL14" s="153"/>
      <c r="GUM14" s="153"/>
      <c r="GUN14" s="153"/>
      <c r="GUO14" s="153"/>
      <c r="GUP14" s="153"/>
      <c r="GUQ14" s="153"/>
      <c r="GUR14" s="153"/>
      <c r="GUS14" s="153"/>
      <c r="GUT14" s="153"/>
      <c r="GUU14" s="153"/>
      <c r="GUV14" s="153"/>
      <c r="GUW14" s="153"/>
      <c r="GUX14" s="153"/>
      <c r="GUY14" s="153"/>
      <c r="GUZ14" s="153"/>
      <c r="GVA14" s="153"/>
      <c r="GVB14" s="153"/>
      <c r="GVC14" s="153"/>
      <c r="GVD14" s="153"/>
      <c r="GVE14" s="153"/>
      <c r="GVF14" s="153"/>
      <c r="GVG14" s="153"/>
      <c r="GVH14" s="153"/>
      <c r="GVI14" s="153"/>
      <c r="GVJ14" s="153"/>
      <c r="GVK14" s="153"/>
      <c r="GVL14" s="153"/>
      <c r="GVM14" s="153"/>
      <c r="GVN14" s="153"/>
      <c r="GVO14" s="153"/>
      <c r="GVP14" s="153"/>
      <c r="GVQ14" s="153"/>
      <c r="GVR14" s="153"/>
      <c r="GVS14" s="153"/>
      <c r="GVT14" s="153"/>
      <c r="GVU14" s="153"/>
      <c r="GVV14" s="153"/>
      <c r="GVW14" s="153"/>
      <c r="GVX14" s="153"/>
      <c r="GVY14" s="153"/>
      <c r="GVZ14" s="153"/>
      <c r="GWA14" s="153"/>
      <c r="GWB14" s="153"/>
      <c r="GWC14" s="153"/>
      <c r="GWD14" s="153"/>
      <c r="GWE14" s="153"/>
      <c r="GWF14" s="153"/>
      <c r="GWG14" s="153"/>
      <c r="GWH14" s="153"/>
      <c r="GWI14" s="153"/>
      <c r="GWJ14" s="153"/>
      <c r="GWK14" s="153"/>
      <c r="GWL14" s="153"/>
      <c r="GWM14" s="153"/>
      <c r="GWN14" s="153"/>
      <c r="GWO14" s="153"/>
      <c r="GWP14" s="153"/>
      <c r="GWQ14" s="153"/>
      <c r="GWR14" s="153"/>
      <c r="GWS14" s="153"/>
      <c r="GWT14" s="153"/>
      <c r="GWU14" s="153"/>
      <c r="GWV14" s="153"/>
      <c r="GWW14" s="153"/>
      <c r="GWX14" s="153"/>
      <c r="GWY14" s="153"/>
      <c r="GWZ14" s="153"/>
      <c r="GXA14" s="153"/>
      <c r="GXB14" s="153"/>
      <c r="GXC14" s="153"/>
      <c r="GXD14" s="153"/>
      <c r="GXE14" s="153"/>
      <c r="GXF14" s="153"/>
      <c r="GXG14" s="153"/>
      <c r="GXH14" s="153"/>
      <c r="GXI14" s="153"/>
      <c r="GXJ14" s="153"/>
      <c r="GXK14" s="153"/>
      <c r="GXL14" s="153"/>
      <c r="GXM14" s="153"/>
      <c r="GXN14" s="153"/>
      <c r="GXO14" s="153"/>
      <c r="GXP14" s="153"/>
      <c r="GXQ14" s="153"/>
      <c r="GXR14" s="153"/>
      <c r="GXS14" s="153"/>
      <c r="GXT14" s="153"/>
      <c r="GXU14" s="153"/>
      <c r="GXV14" s="153"/>
      <c r="GXW14" s="153"/>
      <c r="GXX14" s="153"/>
      <c r="GXY14" s="153"/>
      <c r="GXZ14" s="153"/>
      <c r="GYA14" s="153"/>
      <c r="GYB14" s="153"/>
      <c r="GYC14" s="153"/>
      <c r="GYD14" s="153"/>
      <c r="GYE14" s="153"/>
      <c r="GYF14" s="153"/>
      <c r="GYG14" s="153"/>
      <c r="GYH14" s="153"/>
      <c r="GYI14" s="153"/>
      <c r="GYJ14" s="153"/>
      <c r="GYK14" s="153"/>
      <c r="GYL14" s="153"/>
      <c r="GYM14" s="153"/>
      <c r="GYN14" s="153"/>
      <c r="GYO14" s="153"/>
      <c r="GYP14" s="153"/>
      <c r="GYQ14" s="153"/>
      <c r="GYR14" s="153"/>
      <c r="GYS14" s="153"/>
      <c r="GYT14" s="153"/>
      <c r="GYU14" s="153"/>
      <c r="GYV14" s="153"/>
      <c r="GYW14" s="153"/>
      <c r="GYX14" s="153"/>
      <c r="GYY14" s="153"/>
      <c r="GYZ14" s="153"/>
      <c r="GZA14" s="153"/>
      <c r="GZB14" s="153"/>
      <c r="GZC14" s="153"/>
      <c r="GZD14" s="153"/>
      <c r="GZE14" s="153"/>
      <c r="GZF14" s="153"/>
      <c r="GZG14" s="153"/>
      <c r="GZH14" s="153"/>
      <c r="GZI14" s="153"/>
      <c r="GZJ14" s="153"/>
      <c r="GZK14" s="153"/>
      <c r="GZL14" s="153"/>
      <c r="GZM14" s="153"/>
      <c r="GZN14" s="153"/>
      <c r="GZO14" s="153"/>
      <c r="GZP14" s="153"/>
      <c r="GZQ14" s="153"/>
      <c r="GZR14" s="153"/>
      <c r="GZS14" s="153"/>
      <c r="GZT14" s="153"/>
      <c r="GZU14" s="153"/>
      <c r="GZV14" s="153"/>
      <c r="GZW14" s="153"/>
      <c r="GZX14" s="153"/>
      <c r="GZY14" s="153"/>
      <c r="GZZ14" s="153"/>
      <c r="HAA14" s="153"/>
      <c r="HAB14" s="153"/>
      <c r="HAC14" s="153"/>
      <c r="HAD14" s="153"/>
      <c r="HAE14" s="153"/>
      <c r="HAF14" s="153"/>
      <c r="HAG14" s="153"/>
      <c r="HAH14" s="153"/>
      <c r="HAI14" s="153"/>
      <c r="HAJ14" s="153"/>
      <c r="HAK14" s="153"/>
      <c r="HAL14" s="153"/>
      <c r="HAM14" s="153"/>
      <c r="HAN14" s="153"/>
      <c r="HAO14" s="153"/>
      <c r="HAP14" s="153"/>
      <c r="HAQ14" s="153"/>
      <c r="HAR14" s="153"/>
      <c r="HAS14" s="153"/>
      <c r="HAT14" s="153"/>
      <c r="HAU14" s="153"/>
      <c r="HAV14" s="153"/>
      <c r="HAW14" s="153"/>
      <c r="HAX14" s="153"/>
      <c r="HAY14" s="153"/>
      <c r="HAZ14" s="153"/>
      <c r="HBA14" s="153"/>
      <c r="HBB14" s="153"/>
      <c r="HBC14" s="153"/>
      <c r="HBD14" s="153"/>
      <c r="HBE14" s="153"/>
      <c r="HBF14" s="153"/>
      <c r="HBG14" s="153"/>
      <c r="HBH14" s="153"/>
      <c r="HBI14" s="153"/>
      <c r="HBJ14" s="153"/>
      <c r="HBK14" s="153"/>
      <c r="HBL14" s="153"/>
      <c r="HBM14" s="153"/>
      <c r="HBN14" s="153"/>
      <c r="HBO14" s="153"/>
      <c r="HBP14" s="153"/>
      <c r="HBQ14" s="153"/>
      <c r="HBR14" s="153"/>
      <c r="HBS14" s="153"/>
      <c r="HBT14" s="153"/>
      <c r="HBU14" s="153"/>
      <c r="HBV14" s="153"/>
      <c r="HBW14" s="153"/>
      <c r="HBX14" s="153"/>
      <c r="HBY14" s="153"/>
      <c r="HBZ14" s="153"/>
      <c r="HCA14" s="153"/>
      <c r="HCB14" s="153"/>
      <c r="HCC14" s="153"/>
      <c r="HCD14" s="153"/>
      <c r="HCE14" s="153"/>
      <c r="HCF14" s="153"/>
      <c r="HCG14" s="153"/>
      <c r="HCH14" s="153"/>
      <c r="HCI14" s="153"/>
      <c r="HCJ14" s="153"/>
      <c r="HCK14" s="153"/>
      <c r="HCL14" s="153"/>
      <c r="HCM14" s="153"/>
      <c r="HCN14" s="153"/>
      <c r="HCO14" s="153"/>
      <c r="HCP14" s="153"/>
      <c r="HCQ14" s="153"/>
      <c r="HCR14" s="153"/>
      <c r="HCS14" s="153"/>
      <c r="HCT14" s="153"/>
      <c r="HCU14" s="153"/>
      <c r="HCV14" s="153"/>
      <c r="HCW14" s="153"/>
      <c r="HCX14" s="153"/>
      <c r="HCY14" s="153"/>
      <c r="HCZ14" s="153"/>
      <c r="HDA14" s="153"/>
      <c r="HDB14" s="153"/>
      <c r="HDC14" s="153"/>
      <c r="HDD14" s="153"/>
      <c r="HDE14" s="153"/>
      <c r="HDF14" s="153"/>
      <c r="HDG14" s="153"/>
      <c r="HDH14" s="153"/>
      <c r="HDI14" s="153"/>
      <c r="HDJ14" s="153"/>
      <c r="HDK14" s="153"/>
      <c r="HDL14" s="153"/>
      <c r="HDM14" s="153"/>
      <c r="HDN14" s="153"/>
      <c r="HDO14" s="153"/>
      <c r="HDP14" s="153"/>
      <c r="HDQ14" s="153"/>
      <c r="HDR14" s="153"/>
      <c r="HDS14" s="153"/>
      <c r="HDT14" s="153"/>
      <c r="HDU14" s="153"/>
      <c r="HDV14" s="153"/>
      <c r="HDW14" s="153"/>
      <c r="HDX14" s="153"/>
      <c r="HDY14" s="153"/>
      <c r="HDZ14" s="153"/>
      <c r="HEA14" s="153"/>
      <c r="HEB14" s="153"/>
      <c r="HEC14" s="153"/>
      <c r="HED14" s="153"/>
      <c r="HEE14" s="153"/>
      <c r="HEF14" s="153"/>
      <c r="HEG14" s="153"/>
      <c r="HEH14" s="153"/>
      <c r="HEI14" s="153"/>
      <c r="HEJ14" s="153"/>
      <c r="HEK14" s="153"/>
      <c r="HEL14" s="153"/>
      <c r="HEM14" s="153"/>
      <c r="HEN14" s="153"/>
      <c r="HEO14" s="153"/>
      <c r="HEP14" s="153"/>
      <c r="HEQ14" s="153"/>
      <c r="HER14" s="153"/>
      <c r="HES14" s="153"/>
      <c r="HET14" s="153"/>
      <c r="HEU14" s="153"/>
      <c r="HEV14" s="153"/>
      <c r="HEW14" s="153"/>
      <c r="HEX14" s="153"/>
      <c r="HEY14" s="153"/>
      <c r="HEZ14" s="153"/>
      <c r="HFA14" s="153"/>
      <c r="HFB14" s="153"/>
      <c r="HFC14" s="153"/>
      <c r="HFD14" s="153"/>
      <c r="HFE14" s="153"/>
      <c r="HFF14" s="153"/>
      <c r="HFG14" s="153"/>
      <c r="HFH14" s="153"/>
      <c r="HFI14" s="153"/>
      <c r="HFJ14" s="153"/>
      <c r="HFK14" s="153"/>
      <c r="HFL14" s="153"/>
      <c r="HFM14" s="153"/>
      <c r="HFN14" s="153"/>
      <c r="HFO14" s="153"/>
      <c r="HFP14" s="153"/>
      <c r="HFQ14" s="153"/>
      <c r="HFR14" s="153"/>
      <c r="HFS14" s="153"/>
      <c r="HFT14" s="153"/>
      <c r="HFU14" s="153"/>
      <c r="HFV14" s="153"/>
      <c r="HFW14" s="153"/>
      <c r="HFX14" s="153"/>
      <c r="HFY14" s="153"/>
      <c r="HFZ14" s="153"/>
      <c r="HGA14" s="153"/>
      <c r="HGB14" s="153"/>
      <c r="HGC14" s="153"/>
      <c r="HGD14" s="153"/>
      <c r="HGE14" s="153"/>
      <c r="HGF14" s="153"/>
      <c r="HGG14" s="153"/>
      <c r="HGH14" s="153"/>
      <c r="HGI14" s="153"/>
      <c r="HGJ14" s="153"/>
      <c r="HGK14" s="153"/>
      <c r="HGL14" s="153"/>
      <c r="HGM14" s="153"/>
      <c r="HGN14" s="153"/>
      <c r="HGO14" s="153"/>
      <c r="HGP14" s="153"/>
      <c r="HGQ14" s="153"/>
      <c r="HGR14" s="153"/>
      <c r="HGS14" s="153"/>
      <c r="HGT14" s="153"/>
      <c r="HGU14" s="153"/>
      <c r="HGV14" s="153"/>
      <c r="HGW14" s="153"/>
      <c r="HGX14" s="153"/>
      <c r="HGY14" s="153"/>
      <c r="HGZ14" s="153"/>
      <c r="HHA14" s="153"/>
      <c r="HHB14" s="153"/>
      <c r="HHC14" s="153"/>
      <c r="HHD14" s="153"/>
      <c r="HHE14" s="153"/>
      <c r="HHF14" s="153"/>
      <c r="HHG14" s="153"/>
      <c r="HHH14" s="153"/>
      <c r="HHI14" s="153"/>
      <c r="HHJ14" s="153"/>
      <c r="HHK14" s="153"/>
      <c r="HHL14" s="153"/>
      <c r="HHM14" s="153"/>
      <c r="HHN14" s="153"/>
      <c r="HHO14" s="153"/>
      <c r="HHP14" s="153"/>
      <c r="HHQ14" s="153"/>
      <c r="HHR14" s="153"/>
      <c r="HHS14" s="153"/>
      <c r="HHT14" s="153"/>
      <c r="HHU14" s="153"/>
      <c r="HHV14" s="153"/>
      <c r="HHW14" s="153"/>
      <c r="HHX14" s="153"/>
      <c r="HHY14" s="153"/>
      <c r="HHZ14" s="153"/>
      <c r="HIA14" s="153"/>
      <c r="HIB14" s="153"/>
      <c r="HIC14" s="153"/>
      <c r="HID14" s="153"/>
      <c r="HIE14" s="153"/>
      <c r="HIF14" s="153"/>
      <c r="HIG14" s="153"/>
      <c r="HIH14" s="153"/>
      <c r="HII14" s="153"/>
      <c r="HIJ14" s="153"/>
      <c r="HIK14" s="153"/>
      <c r="HIL14" s="153"/>
      <c r="HIM14" s="153"/>
      <c r="HIN14" s="153"/>
      <c r="HIO14" s="153"/>
      <c r="HIP14" s="153"/>
      <c r="HIQ14" s="153"/>
      <c r="HIR14" s="153"/>
      <c r="HIS14" s="153"/>
      <c r="HIT14" s="153"/>
      <c r="HIU14" s="153"/>
      <c r="HIV14" s="153"/>
      <c r="HIW14" s="153"/>
      <c r="HIX14" s="153"/>
      <c r="HIY14" s="153"/>
      <c r="HIZ14" s="153"/>
      <c r="HJA14" s="153"/>
      <c r="HJB14" s="153"/>
      <c r="HJC14" s="153"/>
      <c r="HJD14" s="153"/>
      <c r="HJE14" s="153"/>
      <c r="HJF14" s="153"/>
      <c r="HJG14" s="153"/>
      <c r="HJH14" s="153"/>
      <c r="HJI14" s="153"/>
      <c r="HJJ14" s="153"/>
      <c r="HJK14" s="153"/>
      <c r="HJL14" s="153"/>
      <c r="HJM14" s="153"/>
      <c r="HJN14" s="153"/>
      <c r="HJO14" s="153"/>
      <c r="HJP14" s="153"/>
      <c r="HJQ14" s="153"/>
      <c r="HJR14" s="153"/>
      <c r="HJS14" s="153"/>
      <c r="HJT14" s="153"/>
      <c r="HJU14" s="153"/>
      <c r="HJV14" s="153"/>
      <c r="HJW14" s="153"/>
      <c r="HJX14" s="153"/>
      <c r="HJY14" s="153"/>
      <c r="HJZ14" s="153"/>
      <c r="HKA14" s="153"/>
      <c r="HKB14" s="153"/>
      <c r="HKC14" s="153"/>
      <c r="HKD14" s="153"/>
      <c r="HKE14" s="153"/>
      <c r="HKF14" s="153"/>
      <c r="HKG14" s="153"/>
      <c r="HKH14" s="153"/>
      <c r="HKI14" s="153"/>
      <c r="HKJ14" s="153"/>
      <c r="HKK14" s="153"/>
      <c r="HKL14" s="153"/>
      <c r="HKM14" s="153"/>
      <c r="HKN14" s="153"/>
      <c r="HKO14" s="153"/>
      <c r="HKP14" s="153"/>
      <c r="HKQ14" s="153"/>
      <c r="HKR14" s="153"/>
      <c r="HKS14" s="153"/>
      <c r="HKT14" s="153"/>
      <c r="HKU14" s="153"/>
      <c r="HKV14" s="153"/>
      <c r="HKW14" s="153"/>
      <c r="HKX14" s="153"/>
      <c r="HKY14" s="153"/>
      <c r="HKZ14" s="153"/>
      <c r="HLA14" s="153"/>
      <c r="HLB14" s="153"/>
      <c r="HLC14" s="153"/>
      <c r="HLD14" s="153"/>
      <c r="HLE14" s="153"/>
      <c r="HLF14" s="153"/>
      <c r="HLG14" s="153"/>
      <c r="HLH14" s="153"/>
      <c r="HLI14" s="153"/>
      <c r="HLJ14" s="153"/>
      <c r="HLK14" s="153"/>
      <c r="HLL14" s="153"/>
      <c r="HLM14" s="153"/>
      <c r="HLN14" s="153"/>
      <c r="HLO14" s="153"/>
      <c r="HLP14" s="153"/>
      <c r="HLQ14" s="153"/>
      <c r="HLR14" s="153"/>
      <c r="HLS14" s="153"/>
      <c r="HLT14" s="153"/>
      <c r="HLU14" s="153"/>
      <c r="HLV14" s="153"/>
      <c r="HLW14" s="153"/>
      <c r="HLX14" s="153"/>
      <c r="HLY14" s="153"/>
      <c r="HLZ14" s="153"/>
      <c r="HMA14" s="153"/>
      <c r="HMB14" s="153"/>
      <c r="HMC14" s="153"/>
      <c r="HMD14" s="153"/>
      <c r="HME14" s="153"/>
      <c r="HMF14" s="153"/>
      <c r="HMG14" s="153"/>
      <c r="HMH14" s="153"/>
      <c r="HMI14" s="153"/>
      <c r="HMJ14" s="153"/>
      <c r="HMK14" s="153"/>
      <c r="HML14" s="153"/>
      <c r="HMM14" s="153"/>
      <c r="HMN14" s="153"/>
      <c r="HMO14" s="153"/>
      <c r="HMP14" s="153"/>
      <c r="HMQ14" s="153"/>
      <c r="HMR14" s="153"/>
      <c r="HMS14" s="153"/>
      <c r="HMT14" s="153"/>
      <c r="HMU14" s="153"/>
      <c r="HMV14" s="153"/>
      <c r="HMW14" s="153"/>
      <c r="HMX14" s="153"/>
      <c r="HMY14" s="153"/>
      <c r="HMZ14" s="153"/>
      <c r="HNA14" s="153"/>
      <c r="HNB14" s="153"/>
      <c r="HNC14" s="153"/>
      <c r="HND14" s="153"/>
      <c r="HNE14" s="153"/>
      <c r="HNF14" s="153"/>
      <c r="HNG14" s="153"/>
      <c r="HNH14" s="153"/>
      <c r="HNI14" s="153"/>
      <c r="HNJ14" s="153"/>
      <c r="HNK14" s="153"/>
      <c r="HNL14" s="153"/>
      <c r="HNM14" s="153"/>
      <c r="HNN14" s="153"/>
      <c r="HNO14" s="153"/>
      <c r="HNP14" s="153"/>
      <c r="HNQ14" s="153"/>
      <c r="HNR14" s="153"/>
      <c r="HNS14" s="153"/>
      <c r="HNT14" s="153"/>
      <c r="HNU14" s="153"/>
      <c r="HNV14" s="153"/>
      <c r="HNW14" s="153"/>
      <c r="HNX14" s="153"/>
      <c r="HNY14" s="153"/>
      <c r="HNZ14" s="153"/>
      <c r="HOA14" s="153"/>
      <c r="HOB14" s="153"/>
      <c r="HOC14" s="153"/>
      <c r="HOD14" s="153"/>
      <c r="HOE14" s="153"/>
      <c r="HOF14" s="153"/>
      <c r="HOG14" s="153"/>
      <c r="HOH14" s="153"/>
      <c r="HOI14" s="153"/>
      <c r="HOJ14" s="153"/>
      <c r="HOK14" s="153"/>
      <c r="HOL14" s="153"/>
      <c r="HOM14" s="153"/>
      <c r="HON14" s="153"/>
      <c r="HOO14" s="153"/>
      <c r="HOP14" s="153"/>
      <c r="HOQ14" s="153"/>
      <c r="HOR14" s="153"/>
      <c r="HOS14" s="153"/>
      <c r="HOT14" s="153"/>
      <c r="HOU14" s="153"/>
      <c r="HOV14" s="153"/>
      <c r="HOW14" s="153"/>
      <c r="HOX14" s="153"/>
      <c r="HOY14" s="153"/>
      <c r="HOZ14" s="153"/>
      <c r="HPA14" s="153"/>
      <c r="HPB14" s="153"/>
      <c r="HPC14" s="153"/>
      <c r="HPD14" s="153"/>
      <c r="HPE14" s="153"/>
      <c r="HPF14" s="153"/>
      <c r="HPG14" s="153"/>
      <c r="HPH14" s="153"/>
      <c r="HPI14" s="153"/>
      <c r="HPJ14" s="153"/>
      <c r="HPK14" s="153"/>
      <c r="HPL14" s="153"/>
      <c r="HPM14" s="153"/>
      <c r="HPN14" s="153"/>
      <c r="HPO14" s="153"/>
      <c r="HPP14" s="153"/>
      <c r="HPQ14" s="153"/>
      <c r="HPR14" s="153"/>
      <c r="HPS14" s="153"/>
      <c r="HPT14" s="153"/>
      <c r="HPU14" s="153"/>
      <c r="HPV14" s="153"/>
      <c r="HPW14" s="153"/>
      <c r="HPX14" s="153"/>
      <c r="HPY14" s="153"/>
      <c r="HPZ14" s="153"/>
      <c r="HQA14" s="153"/>
      <c r="HQB14" s="153"/>
      <c r="HQC14" s="153"/>
      <c r="HQD14" s="153"/>
      <c r="HQE14" s="153"/>
      <c r="HQF14" s="153"/>
      <c r="HQG14" s="153"/>
      <c r="HQH14" s="153"/>
      <c r="HQI14" s="153"/>
      <c r="HQJ14" s="153"/>
      <c r="HQK14" s="153"/>
      <c r="HQL14" s="153"/>
      <c r="HQM14" s="153"/>
      <c r="HQN14" s="153"/>
      <c r="HQO14" s="153"/>
      <c r="HQP14" s="153"/>
      <c r="HQQ14" s="153"/>
      <c r="HQR14" s="153"/>
      <c r="HQS14" s="153"/>
      <c r="HQT14" s="153"/>
      <c r="HQU14" s="153"/>
      <c r="HQV14" s="153"/>
      <c r="HQW14" s="153"/>
      <c r="HQX14" s="153"/>
      <c r="HQY14" s="153"/>
      <c r="HQZ14" s="153"/>
      <c r="HRA14" s="153"/>
      <c r="HRB14" s="153"/>
      <c r="HRC14" s="153"/>
      <c r="HRD14" s="153"/>
      <c r="HRE14" s="153"/>
      <c r="HRF14" s="153"/>
      <c r="HRG14" s="153"/>
      <c r="HRH14" s="153"/>
      <c r="HRI14" s="153"/>
      <c r="HRJ14" s="153"/>
      <c r="HRK14" s="153"/>
      <c r="HRL14" s="153"/>
      <c r="HRM14" s="153"/>
      <c r="HRN14" s="153"/>
      <c r="HRO14" s="153"/>
      <c r="HRP14" s="153"/>
      <c r="HRQ14" s="153"/>
      <c r="HRR14" s="153"/>
      <c r="HRS14" s="153"/>
      <c r="HRT14" s="153"/>
      <c r="HRU14" s="153"/>
      <c r="HRV14" s="153"/>
      <c r="HRW14" s="153"/>
      <c r="HRX14" s="153"/>
      <c r="HRY14" s="153"/>
      <c r="HRZ14" s="153"/>
      <c r="HSA14" s="153"/>
      <c r="HSB14" s="153"/>
      <c r="HSC14" s="153"/>
      <c r="HSD14" s="153"/>
      <c r="HSE14" s="153"/>
      <c r="HSF14" s="153"/>
      <c r="HSG14" s="153"/>
      <c r="HSH14" s="153"/>
      <c r="HSI14" s="153"/>
      <c r="HSJ14" s="153"/>
      <c r="HSK14" s="153"/>
      <c r="HSL14" s="153"/>
      <c r="HSM14" s="153"/>
      <c r="HSN14" s="153"/>
      <c r="HSO14" s="153"/>
      <c r="HSP14" s="153"/>
      <c r="HSQ14" s="153"/>
      <c r="HSR14" s="153"/>
      <c r="HSS14" s="153"/>
      <c r="HST14" s="153"/>
      <c r="HSU14" s="153"/>
      <c r="HSV14" s="153"/>
      <c r="HSW14" s="153"/>
      <c r="HSX14" s="153"/>
      <c r="HSY14" s="153"/>
      <c r="HSZ14" s="153"/>
      <c r="HTA14" s="153"/>
      <c r="HTB14" s="153"/>
      <c r="HTC14" s="153"/>
      <c r="HTD14" s="153"/>
      <c r="HTE14" s="153"/>
      <c r="HTF14" s="153"/>
      <c r="HTG14" s="153"/>
      <c r="HTH14" s="153"/>
      <c r="HTI14" s="153"/>
      <c r="HTJ14" s="153"/>
      <c r="HTK14" s="153"/>
      <c r="HTL14" s="153"/>
      <c r="HTM14" s="153"/>
      <c r="HTN14" s="153"/>
      <c r="HTO14" s="153"/>
      <c r="HTP14" s="153"/>
      <c r="HTQ14" s="153"/>
      <c r="HTR14" s="153"/>
      <c r="HTS14" s="153"/>
      <c r="HTT14" s="153"/>
      <c r="HTU14" s="153"/>
      <c r="HTV14" s="153"/>
      <c r="HTW14" s="153"/>
      <c r="HTX14" s="153"/>
      <c r="HTY14" s="153"/>
      <c r="HTZ14" s="153"/>
      <c r="HUA14" s="153"/>
      <c r="HUB14" s="153"/>
      <c r="HUC14" s="153"/>
      <c r="HUD14" s="153"/>
      <c r="HUE14" s="153"/>
      <c r="HUF14" s="153"/>
      <c r="HUG14" s="153"/>
      <c r="HUH14" s="153"/>
      <c r="HUI14" s="153"/>
      <c r="HUJ14" s="153"/>
      <c r="HUK14" s="153"/>
      <c r="HUL14" s="153"/>
      <c r="HUM14" s="153"/>
      <c r="HUN14" s="153"/>
      <c r="HUO14" s="153"/>
      <c r="HUP14" s="153"/>
      <c r="HUQ14" s="153"/>
      <c r="HUR14" s="153"/>
      <c r="HUS14" s="153"/>
      <c r="HUT14" s="153"/>
      <c r="HUU14" s="153"/>
      <c r="HUV14" s="153"/>
      <c r="HUW14" s="153"/>
      <c r="HUX14" s="153"/>
      <c r="HUY14" s="153"/>
      <c r="HUZ14" s="153"/>
      <c r="HVA14" s="153"/>
      <c r="HVB14" s="153"/>
      <c r="HVC14" s="153"/>
      <c r="HVD14" s="153"/>
      <c r="HVE14" s="153"/>
      <c r="HVF14" s="153"/>
      <c r="HVG14" s="153"/>
      <c r="HVH14" s="153"/>
      <c r="HVI14" s="153"/>
      <c r="HVJ14" s="153"/>
      <c r="HVK14" s="153"/>
      <c r="HVL14" s="153"/>
      <c r="HVM14" s="153"/>
      <c r="HVN14" s="153"/>
      <c r="HVO14" s="153"/>
      <c r="HVP14" s="153"/>
      <c r="HVQ14" s="153"/>
      <c r="HVR14" s="153"/>
      <c r="HVS14" s="153"/>
      <c r="HVT14" s="153"/>
      <c r="HVU14" s="153"/>
      <c r="HVV14" s="153"/>
      <c r="HVW14" s="153"/>
      <c r="HVX14" s="153"/>
      <c r="HVY14" s="153"/>
      <c r="HVZ14" s="153"/>
      <c r="HWA14" s="153"/>
      <c r="HWB14" s="153"/>
      <c r="HWC14" s="153"/>
      <c r="HWD14" s="153"/>
      <c r="HWE14" s="153"/>
      <c r="HWF14" s="153"/>
      <c r="HWG14" s="153"/>
      <c r="HWH14" s="153"/>
      <c r="HWI14" s="153"/>
      <c r="HWJ14" s="153"/>
      <c r="HWK14" s="153"/>
      <c r="HWL14" s="153"/>
      <c r="HWM14" s="153"/>
      <c r="HWN14" s="153"/>
      <c r="HWO14" s="153"/>
      <c r="HWP14" s="153"/>
      <c r="HWQ14" s="153"/>
      <c r="HWR14" s="153"/>
      <c r="HWS14" s="153"/>
      <c r="HWT14" s="153"/>
      <c r="HWU14" s="153"/>
      <c r="HWV14" s="153"/>
      <c r="HWW14" s="153"/>
      <c r="HWX14" s="153"/>
      <c r="HWY14" s="153"/>
      <c r="HWZ14" s="153"/>
      <c r="HXA14" s="153"/>
      <c r="HXB14" s="153"/>
      <c r="HXC14" s="153"/>
      <c r="HXD14" s="153"/>
      <c r="HXE14" s="153"/>
      <c r="HXF14" s="153"/>
      <c r="HXG14" s="153"/>
      <c r="HXH14" s="153"/>
      <c r="HXI14" s="153"/>
      <c r="HXJ14" s="153"/>
      <c r="HXK14" s="153"/>
      <c r="HXL14" s="153"/>
      <c r="HXM14" s="153"/>
      <c r="HXN14" s="153"/>
      <c r="HXO14" s="153"/>
      <c r="HXP14" s="153"/>
      <c r="HXQ14" s="153"/>
      <c r="HXR14" s="153"/>
      <c r="HXS14" s="153"/>
      <c r="HXT14" s="153"/>
      <c r="HXU14" s="153"/>
      <c r="HXV14" s="153"/>
      <c r="HXW14" s="153"/>
      <c r="HXX14" s="153"/>
      <c r="HXY14" s="153"/>
      <c r="HXZ14" s="153"/>
      <c r="HYA14" s="153"/>
      <c r="HYB14" s="153"/>
      <c r="HYC14" s="153"/>
      <c r="HYD14" s="153"/>
      <c r="HYE14" s="153"/>
      <c r="HYF14" s="153"/>
      <c r="HYG14" s="153"/>
      <c r="HYH14" s="153"/>
      <c r="HYI14" s="153"/>
      <c r="HYJ14" s="153"/>
      <c r="HYK14" s="153"/>
      <c r="HYL14" s="153"/>
      <c r="HYM14" s="153"/>
      <c r="HYN14" s="153"/>
      <c r="HYO14" s="153"/>
      <c r="HYP14" s="153"/>
      <c r="HYQ14" s="153"/>
      <c r="HYR14" s="153"/>
      <c r="HYS14" s="153"/>
      <c r="HYT14" s="153"/>
      <c r="HYU14" s="153"/>
      <c r="HYV14" s="153"/>
      <c r="HYW14" s="153"/>
      <c r="HYX14" s="153"/>
      <c r="HYY14" s="153"/>
      <c r="HYZ14" s="153"/>
      <c r="HZA14" s="153"/>
      <c r="HZB14" s="153"/>
      <c r="HZC14" s="153"/>
      <c r="HZD14" s="153"/>
      <c r="HZE14" s="153"/>
      <c r="HZF14" s="153"/>
      <c r="HZG14" s="153"/>
      <c r="HZH14" s="153"/>
      <c r="HZI14" s="153"/>
      <c r="HZJ14" s="153"/>
      <c r="HZK14" s="153"/>
      <c r="HZL14" s="153"/>
      <c r="HZM14" s="153"/>
      <c r="HZN14" s="153"/>
      <c r="HZO14" s="153"/>
      <c r="HZP14" s="153"/>
      <c r="HZQ14" s="153"/>
      <c r="HZR14" s="153"/>
      <c r="HZS14" s="153"/>
      <c r="HZT14" s="153"/>
      <c r="HZU14" s="153"/>
      <c r="HZV14" s="153"/>
      <c r="HZW14" s="153"/>
      <c r="HZX14" s="153"/>
      <c r="HZY14" s="153"/>
      <c r="HZZ14" s="153"/>
      <c r="IAA14" s="153"/>
      <c r="IAB14" s="153"/>
      <c r="IAC14" s="153"/>
      <c r="IAD14" s="153"/>
      <c r="IAE14" s="153"/>
      <c r="IAF14" s="153"/>
      <c r="IAG14" s="153"/>
      <c r="IAH14" s="153"/>
      <c r="IAI14" s="153"/>
      <c r="IAJ14" s="153"/>
      <c r="IAK14" s="153"/>
      <c r="IAL14" s="153"/>
      <c r="IAM14" s="153"/>
      <c r="IAN14" s="153"/>
      <c r="IAO14" s="153"/>
      <c r="IAP14" s="153"/>
      <c r="IAQ14" s="153"/>
      <c r="IAR14" s="153"/>
      <c r="IAS14" s="153"/>
      <c r="IAT14" s="153"/>
      <c r="IAU14" s="153"/>
      <c r="IAV14" s="153"/>
      <c r="IAW14" s="153"/>
      <c r="IAX14" s="153"/>
      <c r="IAY14" s="153"/>
      <c r="IAZ14" s="153"/>
      <c r="IBA14" s="153"/>
      <c r="IBB14" s="153"/>
      <c r="IBC14" s="153"/>
      <c r="IBD14" s="153"/>
      <c r="IBE14" s="153"/>
      <c r="IBF14" s="153"/>
      <c r="IBG14" s="153"/>
      <c r="IBH14" s="153"/>
      <c r="IBI14" s="153"/>
      <c r="IBJ14" s="153"/>
      <c r="IBK14" s="153"/>
      <c r="IBL14" s="153"/>
      <c r="IBM14" s="153"/>
      <c r="IBN14" s="153"/>
      <c r="IBO14" s="153"/>
      <c r="IBP14" s="153"/>
      <c r="IBQ14" s="153"/>
      <c r="IBR14" s="153"/>
      <c r="IBS14" s="153"/>
      <c r="IBT14" s="153"/>
      <c r="IBU14" s="153"/>
      <c r="IBV14" s="153"/>
      <c r="IBW14" s="153"/>
      <c r="IBX14" s="153"/>
      <c r="IBY14" s="153"/>
      <c r="IBZ14" s="153"/>
      <c r="ICA14" s="153"/>
      <c r="ICB14" s="153"/>
      <c r="ICC14" s="153"/>
      <c r="ICD14" s="153"/>
      <c r="ICE14" s="153"/>
      <c r="ICF14" s="153"/>
      <c r="ICG14" s="153"/>
      <c r="ICH14" s="153"/>
      <c r="ICI14" s="153"/>
      <c r="ICJ14" s="153"/>
      <c r="ICK14" s="153"/>
      <c r="ICL14" s="153"/>
      <c r="ICM14" s="153"/>
      <c r="ICN14" s="153"/>
      <c r="ICO14" s="153"/>
      <c r="ICP14" s="153"/>
      <c r="ICQ14" s="153"/>
      <c r="ICR14" s="153"/>
      <c r="ICS14" s="153"/>
      <c r="ICT14" s="153"/>
      <c r="ICU14" s="153"/>
      <c r="ICV14" s="153"/>
      <c r="ICW14" s="153"/>
      <c r="ICX14" s="153"/>
      <c r="ICY14" s="153"/>
      <c r="ICZ14" s="153"/>
      <c r="IDA14" s="153"/>
      <c r="IDB14" s="153"/>
      <c r="IDC14" s="153"/>
      <c r="IDD14" s="153"/>
      <c r="IDE14" s="153"/>
      <c r="IDF14" s="153"/>
      <c r="IDG14" s="153"/>
      <c r="IDH14" s="153"/>
      <c r="IDI14" s="153"/>
      <c r="IDJ14" s="153"/>
      <c r="IDK14" s="153"/>
      <c r="IDL14" s="153"/>
      <c r="IDM14" s="153"/>
      <c r="IDN14" s="153"/>
      <c r="IDO14" s="153"/>
      <c r="IDP14" s="153"/>
      <c r="IDQ14" s="153"/>
      <c r="IDR14" s="153"/>
      <c r="IDS14" s="153"/>
      <c r="IDT14" s="153"/>
      <c r="IDU14" s="153"/>
      <c r="IDV14" s="153"/>
      <c r="IDW14" s="153"/>
      <c r="IDX14" s="153"/>
      <c r="IDY14" s="153"/>
      <c r="IDZ14" s="153"/>
      <c r="IEA14" s="153"/>
      <c r="IEB14" s="153"/>
      <c r="IEC14" s="153"/>
      <c r="IED14" s="153"/>
      <c r="IEE14" s="153"/>
      <c r="IEF14" s="153"/>
      <c r="IEG14" s="153"/>
      <c r="IEH14" s="153"/>
      <c r="IEI14" s="153"/>
      <c r="IEJ14" s="153"/>
      <c r="IEK14" s="153"/>
      <c r="IEL14" s="153"/>
      <c r="IEM14" s="153"/>
      <c r="IEN14" s="153"/>
      <c r="IEO14" s="153"/>
      <c r="IEP14" s="153"/>
      <c r="IEQ14" s="153"/>
      <c r="IER14" s="153"/>
      <c r="IES14" s="153"/>
      <c r="IET14" s="153"/>
      <c r="IEU14" s="153"/>
      <c r="IEV14" s="153"/>
      <c r="IEW14" s="153"/>
      <c r="IEX14" s="153"/>
      <c r="IEY14" s="153"/>
      <c r="IEZ14" s="153"/>
      <c r="IFA14" s="153"/>
      <c r="IFB14" s="153"/>
      <c r="IFC14" s="153"/>
      <c r="IFD14" s="153"/>
      <c r="IFE14" s="153"/>
      <c r="IFF14" s="153"/>
      <c r="IFG14" s="153"/>
      <c r="IFH14" s="153"/>
      <c r="IFI14" s="153"/>
      <c r="IFJ14" s="153"/>
      <c r="IFK14" s="153"/>
      <c r="IFL14" s="153"/>
      <c r="IFM14" s="153"/>
      <c r="IFN14" s="153"/>
      <c r="IFO14" s="153"/>
      <c r="IFP14" s="153"/>
      <c r="IFQ14" s="153"/>
      <c r="IFR14" s="153"/>
      <c r="IFS14" s="153"/>
      <c r="IFT14" s="153"/>
      <c r="IFU14" s="153"/>
      <c r="IFV14" s="153"/>
      <c r="IFW14" s="153"/>
      <c r="IFX14" s="153"/>
      <c r="IFY14" s="153"/>
      <c r="IFZ14" s="153"/>
      <c r="IGA14" s="153"/>
      <c r="IGB14" s="153"/>
      <c r="IGC14" s="153"/>
      <c r="IGD14" s="153"/>
      <c r="IGE14" s="153"/>
      <c r="IGF14" s="153"/>
      <c r="IGG14" s="153"/>
      <c r="IGH14" s="153"/>
      <c r="IGI14" s="153"/>
      <c r="IGJ14" s="153"/>
      <c r="IGK14" s="153"/>
      <c r="IGL14" s="153"/>
      <c r="IGM14" s="153"/>
      <c r="IGN14" s="153"/>
      <c r="IGO14" s="153"/>
      <c r="IGP14" s="153"/>
      <c r="IGQ14" s="153"/>
      <c r="IGR14" s="153"/>
      <c r="IGS14" s="153"/>
      <c r="IGT14" s="153"/>
      <c r="IGU14" s="153"/>
      <c r="IGV14" s="153"/>
      <c r="IGW14" s="153"/>
      <c r="IGX14" s="153"/>
      <c r="IGY14" s="153"/>
      <c r="IGZ14" s="153"/>
      <c r="IHA14" s="153"/>
      <c r="IHB14" s="153"/>
      <c r="IHC14" s="153"/>
      <c r="IHD14" s="153"/>
      <c r="IHE14" s="153"/>
      <c r="IHF14" s="153"/>
      <c r="IHG14" s="153"/>
      <c r="IHH14" s="153"/>
      <c r="IHI14" s="153"/>
      <c r="IHJ14" s="153"/>
      <c r="IHK14" s="153"/>
      <c r="IHL14" s="153"/>
      <c r="IHM14" s="153"/>
      <c r="IHN14" s="153"/>
      <c r="IHO14" s="153"/>
      <c r="IHP14" s="153"/>
      <c r="IHQ14" s="153"/>
      <c r="IHR14" s="153"/>
      <c r="IHS14" s="153"/>
      <c r="IHT14" s="153"/>
      <c r="IHU14" s="153"/>
      <c r="IHV14" s="153"/>
      <c r="IHW14" s="153"/>
      <c r="IHX14" s="153"/>
      <c r="IHY14" s="153"/>
      <c r="IHZ14" s="153"/>
      <c r="IIA14" s="153"/>
      <c r="IIB14" s="153"/>
      <c r="IIC14" s="153"/>
      <c r="IID14" s="153"/>
      <c r="IIE14" s="153"/>
      <c r="IIF14" s="153"/>
      <c r="IIG14" s="153"/>
      <c r="IIH14" s="153"/>
      <c r="III14" s="153"/>
      <c r="IIJ14" s="153"/>
      <c r="IIK14" s="153"/>
      <c r="IIL14" s="153"/>
      <c r="IIM14" s="153"/>
      <c r="IIN14" s="153"/>
      <c r="IIO14" s="153"/>
      <c r="IIP14" s="153"/>
      <c r="IIQ14" s="153"/>
      <c r="IIR14" s="153"/>
      <c r="IIS14" s="153"/>
      <c r="IIT14" s="153"/>
      <c r="IIU14" s="153"/>
      <c r="IIV14" s="153"/>
      <c r="IIW14" s="153"/>
      <c r="IIX14" s="153"/>
      <c r="IIY14" s="153"/>
      <c r="IIZ14" s="153"/>
      <c r="IJA14" s="153"/>
      <c r="IJB14" s="153"/>
      <c r="IJC14" s="153"/>
      <c r="IJD14" s="153"/>
      <c r="IJE14" s="153"/>
      <c r="IJF14" s="153"/>
      <c r="IJG14" s="153"/>
      <c r="IJH14" s="153"/>
      <c r="IJI14" s="153"/>
      <c r="IJJ14" s="153"/>
      <c r="IJK14" s="153"/>
      <c r="IJL14" s="153"/>
      <c r="IJM14" s="153"/>
      <c r="IJN14" s="153"/>
      <c r="IJO14" s="153"/>
      <c r="IJP14" s="153"/>
      <c r="IJQ14" s="153"/>
      <c r="IJR14" s="153"/>
      <c r="IJS14" s="153"/>
      <c r="IJT14" s="153"/>
      <c r="IJU14" s="153"/>
      <c r="IJV14" s="153"/>
      <c r="IJW14" s="153"/>
      <c r="IJX14" s="153"/>
      <c r="IJY14" s="153"/>
      <c r="IJZ14" s="153"/>
      <c r="IKA14" s="153"/>
      <c r="IKB14" s="153"/>
      <c r="IKC14" s="153"/>
      <c r="IKD14" s="153"/>
      <c r="IKE14" s="153"/>
      <c r="IKF14" s="153"/>
      <c r="IKG14" s="153"/>
      <c r="IKH14" s="153"/>
      <c r="IKI14" s="153"/>
      <c r="IKJ14" s="153"/>
      <c r="IKK14" s="153"/>
      <c r="IKL14" s="153"/>
      <c r="IKM14" s="153"/>
      <c r="IKN14" s="153"/>
      <c r="IKO14" s="153"/>
      <c r="IKP14" s="153"/>
      <c r="IKQ14" s="153"/>
      <c r="IKR14" s="153"/>
      <c r="IKS14" s="153"/>
      <c r="IKT14" s="153"/>
      <c r="IKU14" s="153"/>
      <c r="IKV14" s="153"/>
      <c r="IKW14" s="153"/>
      <c r="IKX14" s="153"/>
      <c r="IKY14" s="153"/>
      <c r="IKZ14" s="153"/>
      <c r="ILA14" s="153"/>
      <c r="ILB14" s="153"/>
      <c r="ILC14" s="153"/>
      <c r="ILD14" s="153"/>
      <c r="ILE14" s="153"/>
      <c r="ILF14" s="153"/>
      <c r="ILG14" s="153"/>
      <c r="ILH14" s="153"/>
      <c r="ILI14" s="153"/>
      <c r="ILJ14" s="153"/>
      <c r="ILK14" s="153"/>
      <c r="ILL14" s="153"/>
      <c r="ILM14" s="153"/>
      <c r="ILN14" s="153"/>
      <c r="ILO14" s="153"/>
      <c r="ILP14" s="153"/>
      <c r="ILQ14" s="153"/>
      <c r="ILR14" s="153"/>
      <c r="ILS14" s="153"/>
      <c r="ILT14" s="153"/>
      <c r="ILU14" s="153"/>
      <c r="ILV14" s="153"/>
      <c r="ILW14" s="153"/>
      <c r="ILX14" s="153"/>
      <c r="ILY14" s="153"/>
      <c r="ILZ14" s="153"/>
      <c r="IMA14" s="153"/>
      <c r="IMB14" s="153"/>
      <c r="IMC14" s="153"/>
      <c r="IMD14" s="153"/>
      <c r="IME14" s="153"/>
      <c r="IMF14" s="153"/>
      <c r="IMG14" s="153"/>
      <c r="IMH14" s="153"/>
      <c r="IMI14" s="153"/>
      <c r="IMJ14" s="153"/>
      <c r="IMK14" s="153"/>
      <c r="IML14" s="153"/>
      <c r="IMM14" s="153"/>
      <c r="IMN14" s="153"/>
      <c r="IMO14" s="153"/>
      <c r="IMP14" s="153"/>
      <c r="IMQ14" s="153"/>
      <c r="IMR14" s="153"/>
      <c r="IMS14" s="153"/>
      <c r="IMT14" s="153"/>
      <c r="IMU14" s="153"/>
      <c r="IMV14" s="153"/>
      <c r="IMW14" s="153"/>
      <c r="IMX14" s="153"/>
      <c r="IMY14" s="153"/>
      <c r="IMZ14" s="153"/>
      <c r="INA14" s="153"/>
      <c r="INB14" s="153"/>
      <c r="INC14" s="153"/>
      <c r="IND14" s="153"/>
      <c r="INE14" s="153"/>
      <c r="INF14" s="153"/>
      <c r="ING14" s="153"/>
      <c r="INH14" s="153"/>
      <c r="INI14" s="153"/>
      <c r="INJ14" s="153"/>
      <c r="INK14" s="153"/>
      <c r="INL14" s="153"/>
      <c r="INM14" s="153"/>
      <c r="INN14" s="153"/>
      <c r="INO14" s="153"/>
      <c r="INP14" s="153"/>
      <c r="INQ14" s="153"/>
      <c r="INR14" s="153"/>
      <c r="INS14" s="153"/>
      <c r="INT14" s="153"/>
      <c r="INU14" s="153"/>
      <c r="INV14" s="153"/>
      <c r="INW14" s="153"/>
      <c r="INX14" s="153"/>
      <c r="INY14" s="153"/>
      <c r="INZ14" s="153"/>
      <c r="IOA14" s="153"/>
      <c r="IOB14" s="153"/>
      <c r="IOC14" s="153"/>
      <c r="IOD14" s="153"/>
      <c r="IOE14" s="153"/>
      <c r="IOF14" s="153"/>
      <c r="IOG14" s="153"/>
      <c r="IOH14" s="153"/>
      <c r="IOI14" s="153"/>
      <c r="IOJ14" s="153"/>
      <c r="IOK14" s="153"/>
      <c r="IOL14" s="153"/>
      <c r="IOM14" s="153"/>
      <c r="ION14" s="153"/>
      <c r="IOO14" s="153"/>
      <c r="IOP14" s="153"/>
      <c r="IOQ14" s="153"/>
      <c r="IOR14" s="153"/>
      <c r="IOS14" s="153"/>
      <c r="IOT14" s="153"/>
      <c r="IOU14" s="153"/>
      <c r="IOV14" s="153"/>
      <c r="IOW14" s="153"/>
      <c r="IOX14" s="153"/>
      <c r="IOY14" s="153"/>
      <c r="IOZ14" s="153"/>
      <c r="IPA14" s="153"/>
      <c r="IPB14" s="153"/>
      <c r="IPC14" s="153"/>
      <c r="IPD14" s="153"/>
      <c r="IPE14" s="153"/>
      <c r="IPF14" s="153"/>
      <c r="IPG14" s="153"/>
      <c r="IPH14" s="153"/>
      <c r="IPI14" s="153"/>
      <c r="IPJ14" s="153"/>
      <c r="IPK14" s="153"/>
      <c r="IPL14" s="153"/>
      <c r="IPM14" s="153"/>
      <c r="IPN14" s="153"/>
      <c r="IPO14" s="153"/>
      <c r="IPP14" s="153"/>
      <c r="IPQ14" s="153"/>
      <c r="IPR14" s="153"/>
      <c r="IPS14" s="153"/>
      <c r="IPT14" s="153"/>
      <c r="IPU14" s="153"/>
      <c r="IPV14" s="153"/>
      <c r="IPW14" s="153"/>
      <c r="IPX14" s="153"/>
      <c r="IPY14" s="153"/>
      <c r="IPZ14" s="153"/>
      <c r="IQA14" s="153"/>
      <c r="IQB14" s="153"/>
      <c r="IQC14" s="153"/>
      <c r="IQD14" s="153"/>
      <c r="IQE14" s="153"/>
      <c r="IQF14" s="153"/>
      <c r="IQG14" s="153"/>
      <c r="IQH14" s="153"/>
      <c r="IQI14" s="153"/>
      <c r="IQJ14" s="153"/>
      <c r="IQK14" s="153"/>
      <c r="IQL14" s="153"/>
      <c r="IQM14" s="153"/>
      <c r="IQN14" s="153"/>
      <c r="IQO14" s="153"/>
      <c r="IQP14" s="153"/>
      <c r="IQQ14" s="153"/>
      <c r="IQR14" s="153"/>
      <c r="IQS14" s="153"/>
      <c r="IQT14" s="153"/>
      <c r="IQU14" s="153"/>
      <c r="IQV14" s="153"/>
      <c r="IQW14" s="153"/>
      <c r="IQX14" s="153"/>
      <c r="IQY14" s="153"/>
      <c r="IQZ14" s="153"/>
      <c r="IRA14" s="153"/>
      <c r="IRB14" s="153"/>
      <c r="IRC14" s="153"/>
      <c r="IRD14" s="153"/>
      <c r="IRE14" s="153"/>
      <c r="IRF14" s="153"/>
      <c r="IRG14" s="153"/>
      <c r="IRH14" s="153"/>
      <c r="IRI14" s="153"/>
      <c r="IRJ14" s="153"/>
      <c r="IRK14" s="153"/>
      <c r="IRL14" s="153"/>
      <c r="IRM14" s="153"/>
      <c r="IRN14" s="153"/>
      <c r="IRO14" s="153"/>
      <c r="IRP14" s="153"/>
      <c r="IRQ14" s="153"/>
      <c r="IRR14" s="153"/>
      <c r="IRS14" s="153"/>
      <c r="IRT14" s="153"/>
      <c r="IRU14" s="153"/>
      <c r="IRV14" s="153"/>
      <c r="IRW14" s="153"/>
      <c r="IRX14" s="153"/>
      <c r="IRY14" s="153"/>
      <c r="IRZ14" s="153"/>
      <c r="ISA14" s="153"/>
      <c r="ISB14" s="153"/>
      <c r="ISC14" s="153"/>
      <c r="ISD14" s="153"/>
      <c r="ISE14" s="153"/>
      <c r="ISF14" s="153"/>
      <c r="ISG14" s="153"/>
      <c r="ISH14" s="153"/>
      <c r="ISI14" s="153"/>
      <c r="ISJ14" s="153"/>
      <c r="ISK14" s="153"/>
      <c r="ISL14" s="153"/>
      <c r="ISM14" s="153"/>
      <c r="ISN14" s="153"/>
      <c r="ISO14" s="153"/>
      <c r="ISP14" s="153"/>
      <c r="ISQ14" s="153"/>
      <c r="ISR14" s="153"/>
      <c r="ISS14" s="153"/>
      <c r="IST14" s="153"/>
      <c r="ISU14" s="153"/>
      <c r="ISV14" s="153"/>
      <c r="ISW14" s="153"/>
      <c r="ISX14" s="153"/>
      <c r="ISY14" s="153"/>
      <c r="ISZ14" s="153"/>
      <c r="ITA14" s="153"/>
      <c r="ITB14" s="153"/>
      <c r="ITC14" s="153"/>
      <c r="ITD14" s="153"/>
      <c r="ITE14" s="153"/>
      <c r="ITF14" s="153"/>
      <c r="ITG14" s="153"/>
      <c r="ITH14" s="153"/>
      <c r="ITI14" s="153"/>
      <c r="ITJ14" s="153"/>
      <c r="ITK14" s="153"/>
      <c r="ITL14" s="153"/>
      <c r="ITM14" s="153"/>
      <c r="ITN14" s="153"/>
      <c r="ITO14" s="153"/>
      <c r="ITP14" s="153"/>
      <c r="ITQ14" s="153"/>
      <c r="ITR14" s="153"/>
      <c r="ITS14" s="153"/>
      <c r="ITT14" s="153"/>
      <c r="ITU14" s="153"/>
      <c r="ITV14" s="153"/>
      <c r="ITW14" s="153"/>
      <c r="ITX14" s="153"/>
      <c r="ITY14" s="153"/>
      <c r="ITZ14" s="153"/>
      <c r="IUA14" s="153"/>
      <c r="IUB14" s="153"/>
      <c r="IUC14" s="153"/>
      <c r="IUD14" s="153"/>
      <c r="IUE14" s="153"/>
      <c r="IUF14" s="153"/>
      <c r="IUG14" s="153"/>
      <c r="IUH14" s="153"/>
      <c r="IUI14" s="153"/>
      <c r="IUJ14" s="153"/>
      <c r="IUK14" s="153"/>
      <c r="IUL14" s="153"/>
      <c r="IUM14" s="153"/>
      <c r="IUN14" s="153"/>
      <c r="IUO14" s="153"/>
      <c r="IUP14" s="153"/>
      <c r="IUQ14" s="153"/>
      <c r="IUR14" s="153"/>
      <c r="IUS14" s="153"/>
      <c r="IUT14" s="153"/>
      <c r="IUU14" s="153"/>
      <c r="IUV14" s="153"/>
      <c r="IUW14" s="153"/>
      <c r="IUX14" s="153"/>
      <c r="IUY14" s="153"/>
      <c r="IUZ14" s="153"/>
      <c r="IVA14" s="153"/>
      <c r="IVB14" s="153"/>
      <c r="IVC14" s="153"/>
      <c r="IVD14" s="153"/>
      <c r="IVE14" s="153"/>
      <c r="IVF14" s="153"/>
      <c r="IVG14" s="153"/>
      <c r="IVH14" s="153"/>
      <c r="IVI14" s="153"/>
      <c r="IVJ14" s="153"/>
      <c r="IVK14" s="153"/>
      <c r="IVL14" s="153"/>
      <c r="IVM14" s="153"/>
      <c r="IVN14" s="153"/>
      <c r="IVO14" s="153"/>
      <c r="IVP14" s="153"/>
      <c r="IVQ14" s="153"/>
      <c r="IVR14" s="153"/>
      <c r="IVS14" s="153"/>
      <c r="IVT14" s="153"/>
      <c r="IVU14" s="153"/>
      <c r="IVV14" s="153"/>
      <c r="IVW14" s="153"/>
      <c r="IVX14" s="153"/>
      <c r="IVY14" s="153"/>
      <c r="IVZ14" s="153"/>
      <c r="IWA14" s="153"/>
      <c r="IWB14" s="153"/>
      <c r="IWC14" s="153"/>
      <c r="IWD14" s="153"/>
      <c r="IWE14" s="153"/>
      <c r="IWF14" s="153"/>
      <c r="IWG14" s="153"/>
      <c r="IWH14" s="153"/>
      <c r="IWI14" s="153"/>
      <c r="IWJ14" s="153"/>
      <c r="IWK14" s="153"/>
      <c r="IWL14" s="153"/>
      <c r="IWM14" s="153"/>
      <c r="IWN14" s="153"/>
      <c r="IWO14" s="153"/>
      <c r="IWP14" s="153"/>
      <c r="IWQ14" s="153"/>
      <c r="IWR14" s="153"/>
      <c r="IWS14" s="153"/>
      <c r="IWT14" s="153"/>
      <c r="IWU14" s="153"/>
      <c r="IWV14" s="153"/>
      <c r="IWW14" s="153"/>
      <c r="IWX14" s="153"/>
      <c r="IWY14" s="153"/>
      <c r="IWZ14" s="153"/>
      <c r="IXA14" s="153"/>
      <c r="IXB14" s="153"/>
      <c r="IXC14" s="153"/>
      <c r="IXD14" s="153"/>
      <c r="IXE14" s="153"/>
      <c r="IXF14" s="153"/>
      <c r="IXG14" s="153"/>
      <c r="IXH14" s="153"/>
      <c r="IXI14" s="153"/>
      <c r="IXJ14" s="153"/>
      <c r="IXK14" s="153"/>
      <c r="IXL14" s="153"/>
      <c r="IXM14" s="153"/>
      <c r="IXN14" s="153"/>
      <c r="IXO14" s="153"/>
      <c r="IXP14" s="153"/>
      <c r="IXQ14" s="153"/>
      <c r="IXR14" s="153"/>
      <c r="IXS14" s="153"/>
      <c r="IXT14" s="153"/>
      <c r="IXU14" s="153"/>
      <c r="IXV14" s="153"/>
      <c r="IXW14" s="153"/>
      <c r="IXX14" s="153"/>
      <c r="IXY14" s="153"/>
      <c r="IXZ14" s="153"/>
      <c r="IYA14" s="153"/>
      <c r="IYB14" s="153"/>
      <c r="IYC14" s="153"/>
      <c r="IYD14" s="153"/>
      <c r="IYE14" s="153"/>
      <c r="IYF14" s="153"/>
      <c r="IYG14" s="153"/>
      <c r="IYH14" s="153"/>
      <c r="IYI14" s="153"/>
      <c r="IYJ14" s="153"/>
      <c r="IYK14" s="153"/>
      <c r="IYL14" s="153"/>
      <c r="IYM14" s="153"/>
      <c r="IYN14" s="153"/>
      <c r="IYO14" s="153"/>
      <c r="IYP14" s="153"/>
      <c r="IYQ14" s="153"/>
      <c r="IYR14" s="153"/>
      <c r="IYS14" s="153"/>
      <c r="IYT14" s="153"/>
      <c r="IYU14" s="153"/>
      <c r="IYV14" s="153"/>
      <c r="IYW14" s="153"/>
      <c r="IYX14" s="153"/>
      <c r="IYY14" s="153"/>
      <c r="IYZ14" s="153"/>
      <c r="IZA14" s="153"/>
      <c r="IZB14" s="153"/>
      <c r="IZC14" s="153"/>
      <c r="IZD14" s="153"/>
      <c r="IZE14" s="153"/>
      <c r="IZF14" s="153"/>
      <c r="IZG14" s="153"/>
      <c r="IZH14" s="153"/>
      <c r="IZI14" s="153"/>
      <c r="IZJ14" s="153"/>
      <c r="IZK14" s="153"/>
      <c r="IZL14" s="153"/>
      <c r="IZM14" s="153"/>
      <c r="IZN14" s="153"/>
      <c r="IZO14" s="153"/>
      <c r="IZP14" s="153"/>
      <c r="IZQ14" s="153"/>
      <c r="IZR14" s="153"/>
      <c r="IZS14" s="153"/>
      <c r="IZT14" s="153"/>
      <c r="IZU14" s="153"/>
      <c r="IZV14" s="153"/>
      <c r="IZW14" s="153"/>
      <c r="IZX14" s="153"/>
      <c r="IZY14" s="153"/>
      <c r="IZZ14" s="153"/>
      <c r="JAA14" s="153"/>
      <c r="JAB14" s="153"/>
      <c r="JAC14" s="153"/>
      <c r="JAD14" s="153"/>
      <c r="JAE14" s="153"/>
      <c r="JAF14" s="153"/>
      <c r="JAG14" s="153"/>
      <c r="JAH14" s="153"/>
      <c r="JAI14" s="153"/>
      <c r="JAJ14" s="153"/>
      <c r="JAK14" s="153"/>
      <c r="JAL14" s="153"/>
      <c r="JAM14" s="153"/>
      <c r="JAN14" s="153"/>
      <c r="JAO14" s="153"/>
      <c r="JAP14" s="153"/>
      <c r="JAQ14" s="153"/>
      <c r="JAR14" s="153"/>
      <c r="JAS14" s="153"/>
      <c r="JAT14" s="153"/>
      <c r="JAU14" s="153"/>
      <c r="JAV14" s="153"/>
      <c r="JAW14" s="153"/>
      <c r="JAX14" s="153"/>
      <c r="JAY14" s="153"/>
      <c r="JAZ14" s="153"/>
      <c r="JBA14" s="153"/>
      <c r="JBB14" s="153"/>
      <c r="JBC14" s="153"/>
      <c r="JBD14" s="153"/>
      <c r="JBE14" s="153"/>
      <c r="JBF14" s="153"/>
      <c r="JBG14" s="153"/>
      <c r="JBH14" s="153"/>
      <c r="JBI14" s="153"/>
      <c r="JBJ14" s="153"/>
      <c r="JBK14" s="153"/>
      <c r="JBL14" s="153"/>
      <c r="JBM14" s="153"/>
      <c r="JBN14" s="153"/>
      <c r="JBO14" s="153"/>
      <c r="JBP14" s="153"/>
      <c r="JBQ14" s="153"/>
      <c r="JBR14" s="153"/>
      <c r="JBS14" s="153"/>
      <c r="JBT14" s="153"/>
      <c r="JBU14" s="153"/>
      <c r="JBV14" s="153"/>
      <c r="JBW14" s="153"/>
      <c r="JBX14" s="153"/>
      <c r="JBY14" s="153"/>
      <c r="JBZ14" s="153"/>
      <c r="JCA14" s="153"/>
      <c r="JCB14" s="153"/>
      <c r="JCC14" s="153"/>
      <c r="JCD14" s="153"/>
      <c r="JCE14" s="153"/>
      <c r="JCF14" s="153"/>
      <c r="JCG14" s="153"/>
      <c r="JCH14" s="153"/>
      <c r="JCI14" s="153"/>
      <c r="JCJ14" s="153"/>
      <c r="JCK14" s="153"/>
      <c r="JCL14" s="153"/>
      <c r="JCM14" s="153"/>
      <c r="JCN14" s="153"/>
      <c r="JCO14" s="153"/>
      <c r="JCP14" s="153"/>
      <c r="JCQ14" s="153"/>
      <c r="JCR14" s="153"/>
      <c r="JCS14" s="153"/>
      <c r="JCT14" s="153"/>
      <c r="JCU14" s="153"/>
      <c r="JCV14" s="153"/>
      <c r="JCW14" s="153"/>
      <c r="JCX14" s="153"/>
      <c r="JCY14" s="153"/>
      <c r="JCZ14" s="153"/>
      <c r="JDA14" s="153"/>
      <c r="JDB14" s="153"/>
      <c r="JDC14" s="153"/>
      <c r="JDD14" s="153"/>
      <c r="JDE14" s="153"/>
      <c r="JDF14" s="153"/>
      <c r="JDG14" s="153"/>
      <c r="JDH14" s="153"/>
      <c r="JDI14" s="153"/>
      <c r="JDJ14" s="153"/>
      <c r="JDK14" s="153"/>
      <c r="JDL14" s="153"/>
      <c r="JDM14" s="153"/>
      <c r="JDN14" s="153"/>
      <c r="JDO14" s="153"/>
      <c r="JDP14" s="153"/>
      <c r="JDQ14" s="153"/>
      <c r="JDR14" s="153"/>
      <c r="JDS14" s="153"/>
      <c r="JDT14" s="153"/>
      <c r="JDU14" s="153"/>
      <c r="JDV14" s="153"/>
      <c r="JDW14" s="153"/>
      <c r="JDX14" s="153"/>
      <c r="JDY14" s="153"/>
      <c r="JDZ14" s="153"/>
      <c r="JEA14" s="153"/>
      <c r="JEB14" s="153"/>
      <c r="JEC14" s="153"/>
      <c r="JED14" s="153"/>
      <c r="JEE14" s="153"/>
      <c r="JEF14" s="153"/>
      <c r="JEG14" s="153"/>
      <c r="JEH14" s="153"/>
      <c r="JEI14" s="153"/>
      <c r="JEJ14" s="153"/>
      <c r="JEK14" s="153"/>
      <c r="JEL14" s="153"/>
      <c r="JEM14" s="153"/>
      <c r="JEN14" s="153"/>
      <c r="JEO14" s="153"/>
      <c r="JEP14" s="153"/>
      <c r="JEQ14" s="153"/>
      <c r="JER14" s="153"/>
      <c r="JES14" s="153"/>
      <c r="JET14" s="153"/>
      <c r="JEU14" s="153"/>
      <c r="JEV14" s="153"/>
      <c r="JEW14" s="153"/>
      <c r="JEX14" s="153"/>
      <c r="JEY14" s="153"/>
      <c r="JEZ14" s="153"/>
      <c r="JFA14" s="153"/>
      <c r="JFB14" s="153"/>
      <c r="JFC14" s="153"/>
      <c r="JFD14" s="153"/>
      <c r="JFE14" s="153"/>
      <c r="JFF14" s="153"/>
      <c r="JFG14" s="153"/>
      <c r="JFH14" s="153"/>
      <c r="JFI14" s="153"/>
      <c r="JFJ14" s="153"/>
      <c r="JFK14" s="153"/>
      <c r="JFL14" s="153"/>
      <c r="JFM14" s="153"/>
      <c r="JFN14" s="153"/>
      <c r="JFO14" s="153"/>
      <c r="JFP14" s="153"/>
      <c r="JFQ14" s="153"/>
      <c r="JFR14" s="153"/>
      <c r="JFS14" s="153"/>
      <c r="JFT14" s="153"/>
      <c r="JFU14" s="153"/>
      <c r="JFV14" s="153"/>
      <c r="JFW14" s="153"/>
      <c r="JFX14" s="153"/>
      <c r="JFY14" s="153"/>
      <c r="JFZ14" s="153"/>
      <c r="JGA14" s="153"/>
      <c r="JGB14" s="153"/>
      <c r="JGC14" s="153"/>
      <c r="JGD14" s="153"/>
      <c r="JGE14" s="153"/>
      <c r="JGF14" s="153"/>
      <c r="JGG14" s="153"/>
      <c r="JGH14" s="153"/>
      <c r="JGI14" s="153"/>
      <c r="JGJ14" s="153"/>
      <c r="JGK14" s="153"/>
      <c r="JGL14" s="153"/>
      <c r="JGM14" s="153"/>
      <c r="JGN14" s="153"/>
      <c r="JGO14" s="153"/>
      <c r="JGP14" s="153"/>
      <c r="JGQ14" s="153"/>
      <c r="JGR14" s="153"/>
      <c r="JGS14" s="153"/>
      <c r="JGT14" s="153"/>
      <c r="JGU14" s="153"/>
      <c r="JGV14" s="153"/>
      <c r="JGW14" s="153"/>
      <c r="JGX14" s="153"/>
      <c r="JGY14" s="153"/>
      <c r="JGZ14" s="153"/>
      <c r="JHA14" s="153"/>
      <c r="JHB14" s="153"/>
      <c r="JHC14" s="153"/>
      <c r="JHD14" s="153"/>
      <c r="JHE14" s="153"/>
      <c r="JHF14" s="153"/>
      <c r="JHG14" s="153"/>
      <c r="JHH14" s="153"/>
      <c r="JHI14" s="153"/>
      <c r="JHJ14" s="153"/>
      <c r="JHK14" s="153"/>
      <c r="JHL14" s="153"/>
      <c r="JHM14" s="153"/>
      <c r="JHN14" s="153"/>
      <c r="JHO14" s="153"/>
      <c r="JHP14" s="153"/>
      <c r="JHQ14" s="153"/>
      <c r="JHR14" s="153"/>
      <c r="JHS14" s="153"/>
      <c r="JHT14" s="153"/>
      <c r="JHU14" s="153"/>
      <c r="JHV14" s="153"/>
      <c r="JHW14" s="153"/>
      <c r="JHX14" s="153"/>
      <c r="JHY14" s="153"/>
      <c r="JHZ14" s="153"/>
      <c r="JIA14" s="153"/>
      <c r="JIB14" s="153"/>
      <c r="JIC14" s="153"/>
      <c r="JID14" s="153"/>
      <c r="JIE14" s="153"/>
      <c r="JIF14" s="153"/>
      <c r="JIG14" s="153"/>
      <c r="JIH14" s="153"/>
      <c r="JII14" s="153"/>
      <c r="JIJ14" s="153"/>
      <c r="JIK14" s="153"/>
      <c r="JIL14" s="153"/>
      <c r="JIM14" s="153"/>
      <c r="JIN14" s="153"/>
      <c r="JIO14" s="153"/>
      <c r="JIP14" s="153"/>
      <c r="JIQ14" s="153"/>
      <c r="JIR14" s="153"/>
      <c r="JIS14" s="153"/>
      <c r="JIT14" s="153"/>
      <c r="JIU14" s="153"/>
      <c r="JIV14" s="153"/>
      <c r="JIW14" s="153"/>
      <c r="JIX14" s="153"/>
      <c r="JIY14" s="153"/>
      <c r="JIZ14" s="153"/>
      <c r="JJA14" s="153"/>
      <c r="JJB14" s="153"/>
      <c r="JJC14" s="153"/>
      <c r="JJD14" s="153"/>
      <c r="JJE14" s="153"/>
      <c r="JJF14" s="153"/>
      <c r="JJG14" s="153"/>
      <c r="JJH14" s="153"/>
      <c r="JJI14" s="153"/>
      <c r="JJJ14" s="153"/>
      <c r="JJK14" s="153"/>
      <c r="JJL14" s="153"/>
      <c r="JJM14" s="153"/>
      <c r="JJN14" s="153"/>
      <c r="JJO14" s="153"/>
      <c r="JJP14" s="153"/>
      <c r="JJQ14" s="153"/>
      <c r="JJR14" s="153"/>
      <c r="JJS14" s="153"/>
      <c r="JJT14" s="153"/>
      <c r="JJU14" s="153"/>
      <c r="JJV14" s="153"/>
      <c r="JJW14" s="153"/>
      <c r="JJX14" s="153"/>
      <c r="JJY14" s="153"/>
      <c r="JJZ14" s="153"/>
      <c r="JKA14" s="153"/>
      <c r="JKB14" s="153"/>
      <c r="JKC14" s="153"/>
      <c r="JKD14" s="153"/>
      <c r="JKE14" s="153"/>
      <c r="JKF14" s="153"/>
      <c r="JKG14" s="153"/>
      <c r="JKH14" s="153"/>
      <c r="JKI14" s="153"/>
      <c r="JKJ14" s="153"/>
      <c r="JKK14" s="153"/>
      <c r="JKL14" s="153"/>
      <c r="JKM14" s="153"/>
      <c r="JKN14" s="153"/>
      <c r="JKO14" s="153"/>
      <c r="JKP14" s="153"/>
      <c r="JKQ14" s="153"/>
      <c r="JKR14" s="153"/>
      <c r="JKS14" s="153"/>
      <c r="JKT14" s="153"/>
      <c r="JKU14" s="153"/>
      <c r="JKV14" s="153"/>
      <c r="JKW14" s="153"/>
      <c r="JKX14" s="153"/>
      <c r="JKY14" s="153"/>
      <c r="JKZ14" s="153"/>
      <c r="JLA14" s="153"/>
      <c r="JLB14" s="153"/>
      <c r="JLC14" s="153"/>
      <c r="JLD14" s="153"/>
      <c r="JLE14" s="153"/>
      <c r="JLF14" s="153"/>
      <c r="JLG14" s="153"/>
      <c r="JLH14" s="153"/>
      <c r="JLI14" s="153"/>
      <c r="JLJ14" s="153"/>
      <c r="JLK14" s="153"/>
      <c r="JLL14" s="153"/>
      <c r="JLM14" s="153"/>
      <c r="JLN14" s="153"/>
      <c r="JLO14" s="153"/>
      <c r="JLP14" s="153"/>
      <c r="JLQ14" s="153"/>
      <c r="JLR14" s="153"/>
      <c r="JLS14" s="153"/>
      <c r="JLT14" s="153"/>
      <c r="JLU14" s="153"/>
      <c r="JLV14" s="153"/>
      <c r="JLW14" s="153"/>
      <c r="JLX14" s="153"/>
      <c r="JLY14" s="153"/>
      <c r="JLZ14" s="153"/>
      <c r="JMA14" s="153"/>
      <c r="JMB14" s="153"/>
      <c r="JMC14" s="153"/>
      <c r="JMD14" s="153"/>
      <c r="JME14" s="153"/>
      <c r="JMF14" s="153"/>
      <c r="JMG14" s="153"/>
      <c r="JMH14" s="153"/>
      <c r="JMI14" s="153"/>
      <c r="JMJ14" s="153"/>
      <c r="JMK14" s="153"/>
      <c r="JML14" s="153"/>
      <c r="JMM14" s="153"/>
      <c r="JMN14" s="153"/>
      <c r="JMO14" s="153"/>
      <c r="JMP14" s="153"/>
      <c r="JMQ14" s="153"/>
      <c r="JMR14" s="153"/>
      <c r="JMS14" s="153"/>
      <c r="JMT14" s="153"/>
      <c r="JMU14" s="153"/>
      <c r="JMV14" s="153"/>
      <c r="JMW14" s="153"/>
      <c r="JMX14" s="153"/>
      <c r="JMY14" s="153"/>
      <c r="JMZ14" s="153"/>
      <c r="JNA14" s="153"/>
      <c r="JNB14" s="153"/>
      <c r="JNC14" s="153"/>
      <c r="JND14" s="153"/>
      <c r="JNE14" s="153"/>
      <c r="JNF14" s="153"/>
      <c r="JNG14" s="153"/>
      <c r="JNH14" s="153"/>
      <c r="JNI14" s="153"/>
      <c r="JNJ14" s="153"/>
      <c r="JNK14" s="153"/>
      <c r="JNL14" s="153"/>
      <c r="JNM14" s="153"/>
      <c r="JNN14" s="153"/>
      <c r="JNO14" s="153"/>
      <c r="JNP14" s="153"/>
      <c r="JNQ14" s="153"/>
      <c r="JNR14" s="153"/>
      <c r="JNS14" s="153"/>
      <c r="JNT14" s="153"/>
      <c r="JNU14" s="153"/>
      <c r="JNV14" s="153"/>
      <c r="JNW14" s="153"/>
      <c r="JNX14" s="153"/>
      <c r="JNY14" s="153"/>
      <c r="JNZ14" s="153"/>
      <c r="JOA14" s="153"/>
      <c r="JOB14" s="153"/>
      <c r="JOC14" s="153"/>
      <c r="JOD14" s="153"/>
      <c r="JOE14" s="153"/>
      <c r="JOF14" s="153"/>
      <c r="JOG14" s="153"/>
      <c r="JOH14" s="153"/>
      <c r="JOI14" s="153"/>
      <c r="JOJ14" s="153"/>
      <c r="JOK14" s="153"/>
      <c r="JOL14" s="153"/>
      <c r="JOM14" s="153"/>
      <c r="JON14" s="153"/>
      <c r="JOO14" s="153"/>
      <c r="JOP14" s="153"/>
      <c r="JOQ14" s="153"/>
      <c r="JOR14" s="153"/>
      <c r="JOS14" s="153"/>
      <c r="JOT14" s="153"/>
      <c r="JOU14" s="153"/>
      <c r="JOV14" s="153"/>
      <c r="JOW14" s="153"/>
      <c r="JOX14" s="153"/>
      <c r="JOY14" s="153"/>
      <c r="JOZ14" s="153"/>
      <c r="JPA14" s="153"/>
      <c r="JPB14" s="153"/>
      <c r="JPC14" s="153"/>
      <c r="JPD14" s="153"/>
      <c r="JPE14" s="153"/>
      <c r="JPF14" s="153"/>
      <c r="JPG14" s="153"/>
      <c r="JPH14" s="153"/>
      <c r="JPI14" s="153"/>
      <c r="JPJ14" s="153"/>
      <c r="JPK14" s="153"/>
      <c r="JPL14" s="153"/>
      <c r="JPM14" s="153"/>
      <c r="JPN14" s="153"/>
      <c r="JPO14" s="153"/>
      <c r="JPP14" s="153"/>
      <c r="JPQ14" s="153"/>
      <c r="JPR14" s="153"/>
      <c r="JPS14" s="153"/>
      <c r="JPT14" s="153"/>
      <c r="JPU14" s="153"/>
      <c r="JPV14" s="153"/>
      <c r="JPW14" s="153"/>
      <c r="JPX14" s="153"/>
      <c r="JPY14" s="153"/>
      <c r="JPZ14" s="153"/>
      <c r="JQA14" s="153"/>
      <c r="JQB14" s="153"/>
      <c r="JQC14" s="153"/>
      <c r="JQD14" s="153"/>
      <c r="JQE14" s="153"/>
      <c r="JQF14" s="153"/>
      <c r="JQG14" s="153"/>
      <c r="JQH14" s="153"/>
      <c r="JQI14" s="153"/>
      <c r="JQJ14" s="153"/>
      <c r="JQK14" s="153"/>
      <c r="JQL14" s="153"/>
      <c r="JQM14" s="153"/>
      <c r="JQN14" s="153"/>
      <c r="JQO14" s="153"/>
      <c r="JQP14" s="153"/>
      <c r="JQQ14" s="153"/>
      <c r="JQR14" s="153"/>
      <c r="JQS14" s="153"/>
      <c r="JQT14" s="153"/>
      <c r="JQU14" s="153"/>
      <c r="JQV14" s="153"/>
      <c r="JQW14" s="153"/>
      <c r="JQX14" s="153"/>
      <c r="JQY14" s="153"/>
      <c r="JQZ14" s="153"/>
      <c r="JRA14" s="153"/>
      <c r="JRB14" s="153"/>
      <c r="JRC14" s="153"/>
      <c r="JRD14" s="153"/>
      <c r="JRE14" s="153"/>
      <c r="JRF14" s="153"/>
      <c r="JRG14" s="153"/>
      <c r="JRH14" s="153"/>
      <c r="JRI14" s="153"/>
      <c r="JRJ14" s="153"/>
      <c r="JRK14" s="153"/>
      <c r="JRL14" s="153"/>
      <c r="JRM14" s="153"/>
      <c r="JRN14" s="153"/>
      <c r="JRO14" s="153"/>
      <c r="JRP14" s="153"/>
      <c r="JRQ14" s="153"/>
      <c r="JRR14" s="153"/>
      <c r="JRS14" s="153"/>
      <c r="JRT14" s="153"/>
      <c r="JRU14" s="153"/>
      <c r="JRV14" s="153"/>
      <c r="JRW14" s="153"/>
      <c r="JRX14" s="153"/>
      <c r="JRY14" s="153"/>
      <c r="JRZ14" s="153"/>
      <c r="JSA14" s="153"/>
      <c r="JSB14" s="153"/>
      <c r="JSC14" s="153"/>
      <c r="JSD14" s="153"/>
      <c r="JSE14" s="153"/>
      <c r="JSF14" s="153"/>
      <c r="JSG14" s="153"/>
      <c r="JSH14" s="153"/>
      <c r="JSI14" s="153"/>
      <c r="JSJ14" s="153"/>
      <c r="JSK14" s="153"/>
      <c r="JSL14" s="153"/>
      <c r="JSM14" s="153"/>
      <c r="JSN14" s="153"/>
      <c r="JSO14" s="153"/>
      <c r="JSP14" s="153"/>
      <c r="JSQ14" s="153"/>
      <c r="JSR14" s="153"/>
      <c r="JSS14" s="153"/>
      <c r="JST14" s="153"/>
      <c r="JSU14" s="153"/>
      <c r="JSV14" s="153"/>
      <c r="JSW14" s="153"/>
      <c r="JSX14" s="153"/>
      <c r="JSY14" s="153"/>
      <c r="JSZ14" s="153"/>
      <c r="JTA14" s="153"/>
      <c r="JTB14" s="153"/>
      <c r="JTC14" s="153"/>
      <c r="JTD14" s="153"/>
      <c r="JTE14" s="153"/>
      <c r="JTF14" s="153"/>
      <c r="JTG14" s="153"/>
      <c r="JTH14" s="153"/>
      <c r="JTI14" s="153"/>
      <c r="JTJ14" s="153"/>
      <c r="JTK14" s="153"/>
      <c r="JTL14" s="153"/>
      <c r="JTM14" s="153"/>
      <c r="JTN14" s="153"/>
      <c r="JTO14" s="153"/>
      <c r="JTP14" s="153"/>
      <c r="JTQ14" s="153"/>
      <c r="JTR14" s="153"/>
      <c r="JTS14" s="153"/>
      <c r="JTT14" s="153"/>
      <c r="JTU14" s="153"/>
      <c r="JTV14" s="153"/>
      <c r="JTW14" s="153"/>
      <c r="JTX14" s="153"/>
      <c r="JTY14" s="153"/>
      <c r="JTZ14" s="153"/>
      <c r="JUA14" s="153"/>
      <c r="JUB14" s="153"/>
      <c r="JUC14" s="153"/>
      <c r="JUD14" s="153"/>
      <c r="JUE14" s="153"/>
      <c r="JUF14" s="153"/>
      <c r="JUG14" s="153"/>
      <c r="JUH14" s="153"/>
      <c r="JUI14" s="153"/>
      <c r="JUJ14" s="153"/>
      <c r="JUK14" s="153"/>
      <c r="JUL14" s="153"/>
      <c r="JUM14" s="153"/>
      <c r="JUN14" s="153"/>
      <c r="JUO14" s="153"/>
      <c r="JUP14" s="153"/>
      <c r="JUQ14" s="153"/>
      <c r="JUR14" s="153"/>
      <c r="JUS14" s="153"/>
      <c r="JUT14" s="153"/>
      <c r="JUU14" s="153"/>
      <c r="JUV14" s="153"/>
      <c r="JUW14" s="153"/>
      <c r="JUX14" s="153"/>
      <c r="JUY14" s="153"/>
      <c r="JUZ14" s="153"/>
      <c r="JVA14" s="153"/>
      <c r="JVB14" s="153"/>
      <c r="JVC14" s="153"/>
      <c r="JVD14" s="153"/>
      <c r="JVE14" s="153"/>
      <c r="JVF14" s="153"/>
      <c r="JVG14" s="153"/>
      <c r="JVH14" s="153"/>
      <c r="JVI14" s="153"/>
      <c r="JVJ14" s="153"/>
      <c r="JVK14" s="153"/>
      <c r="JVL14" s="153"/>
      <c r="JVM14" s="153"/>
      <c r="JVN14" s="153"/>
      <c r="JVO14" s="153"/>
      <c r="JVP14" s="153"/>
      <c r="JVQ14" s="153"/>
      <c r="JVR14" s="153"/>
      <c r="JVS14" s="153"/>
      <c r="JVT14" s="153"/>
      <c r="JVU14" s="153"/>
      <c r="JVV14" s="153"/>
      <c r="JVW14" s="153"/>
      <c r="JVX14" s="153"/>
      <c r="JVY14" s="153"/>
      <c r="JVZ14" s="153"/>
      <c r="JWA14" s="153"/>
      <c r="JWB14" s="153"/>
      <c r="JWC14" s="153"/>
      <c r="JWD14" s="153"/>
      <c r="JWE14" s="153"/>
      <c r="JWF14" s="153"/>
      <c r="JWG14" s="153"/>
      <c r="JWH14" s="153"/>
      <c r="JWI14" s="153"/>
      <c r="JWJ14" s="153"/>
      <c r="JWK14" s="153"/>
      <c r="JWL14" s="153"/>
      <c r="JWM14" s="153"/>
      <c r="JWN14" s="153"/>
      <c r="JWO14" s="153"/>
      <c r="JWP14" s="153"/>
      <c r="JWQ14" s="153"/>
      <c r="JWR14" s="153"/>
      <c r="JWS14" s="153"/>
      <c r="JWT14" s="153"/>
      <c r="JWU14" s="153"/>
      <c r="JWV14" s="153"/>
      <c r="JWW14" s="153"/>
      <c r="JWX14" s="153"/>
      <c r="JWY14" s="153"/>
      <c r="JWZ14" s="153"/>
      <c r="JXA14" s="153"/>
      <c r="JXB14" s="153"/>
      <c r="JXC14" s="153"/>
      <c r="JXD14" s="153"/>
      <c r="JXE14" s="153"/>
      <c r="JXF14" s="153"/>
      <c r="JXG14" s="153"/>
      <c r="JXH14" s="153"/>
      <c r="JXI14" s="153"/>
      <c r="JXJ14" s="153"/>
      <c r="JXK14" s="153"/>
      <c r="JXL14" s="153"/>
      <c r="JXM14" s="153"/>
      <c r="JXN14" s="153"/>
      <c r="JXO14" s="153"/>
      <c r="JXP14" s="153"/>
      <c r="JXQ14" s="153"/>
      <c r="JXR14" s="153"/>
      <c r="JXS14" s="153"/>
      <c r="JXT14" s="153"/>
      <c r="JXU14" s="153"/>
      <c r="JXV14" s="153"/>
      <c r="JXW14" s="153"/>
      <c r="JXX14" s="153"/>
      <c r="JXY14" s="153"/>
      <c r="JXZ14" s="153"/>
      <c r="JYA14" s="153"/>
      <c r="JYB14" s="153"/>
      <c r="JYC14" s="153"/>
      <c r="JYD14" s="153"/>
      <c r="JYE14" s="153"/>
      <c r="JYF14" s="153"/>
      <c r="JYG14" s="153"/>
      <c r="JYH14" s="153"/>
      <c r="JYI14" s="153"/>
      <c r="JYJ14" s="153"/>
      <c r="JYK14" s="153"/>
      <c r="JYL14" s="153"/>
      <c r="JYM14" s="153"/>
      <c r="JYN14" s="153"/>
      <c r="JYO14" s="153"/>
      <c r="JYP14" s="153"/>
      <c r="JYQ14" s="153"/>
      <c r="JYR14" s="153"/>
      <c r="JYS14" s="153"/>
      <c r="JYT14" s="153"/>
      <c r="JYU14" s="153"/>
      <c r="JYV14" s="153"/>
      <c r="JYW14" s="153"/>
      <c r="JYX14" s="153"/>
      <c r="JYY14" s="153"/>
      <c r="JYZ14" s="153"/>
      <c r="JZA14" s="153"/>
      <c r="JZB14" s="153"/>
      <c r="JZC14" s="153"/>
      <c r="JZD14" s="153"/>
      <c r="JZE14" s="153"/>
      <c r="JZF14" s="153"/>
      <c r="JZG14" s="153"/>
      <c r="JZH14" s="153"/>
      <c r="JZI14" s="153"/>
      <c r="JZJ14" s="153"/>
      <c r="JZK14" s="153"/>
      <c r="JZL14" s="153"/>
      <c r="JZM14" s="153"/>
      <c r="JZN14" s="153"/>
      <c r="JZO14" s="153"/>
      <c r="JZP14" s="153"/>
      <c r="JZQ14" s="153"/>
      <c r="JZR14" s="153"/>
      <c r="JZS14" s="153"/>
      <c r="JZT14" s="153"/>
      <c r="JZU14" s="153"/>
      <c r="JZV14" s="153"/>
      <c r="JZW14" s="153"/>
      <c r="JZX14" s="153"/>
      <c r="JZY14" s="153"/>
      <c r="JZZ14" s="153"/>
      <c r="KAA14" s="153"/>
      <c r="KAB14" s="153"/>
      <c r="KAC14" s="153"/>
      <c r="KAD14" s="153"/>
      <c r="KAE14" s="153"/>
      <c r="KAF14" s="153"/>
      <c r="KAG14" s="153"/>
      <c r="KAH14" s="153"/>
      <c r="KAI14" s="153"/>
      <c r="KAJ14" s="153"/>
      <c r="KAK14" s="153"/>
      <c r="KAL14" s="153"/>
      <c r="KAM14" s="153"/>
      <c r="KAN14" s="153"/>
      <c r="KAO14" s="153"/>
      <c r="KAP14" s="153"/>
      <c r="KAQ14" s="153"/>
      <c r="KAR14" s="153"/>
      <c r="KAS14" s="153"/>
      <c r="KAT14" s="153"/>
      <c r="KAU14" s="153"/>
      <c r="KAV14" s="153"/>
      <c r="KAW14" s="153"/>
      <c r="KAX14" s="153"/>
      <c r="KAY14" s="153"/>
      <c r="KAZ14" s="153"/>
      <c r="KBA14" s="153"/>
      <c r="KBB14" s="153"/>
      <c r="KBC14" s="153"/>
      <c r="KBD14" s="153"/>
      <c r="KBE14" s="153"/>
      <c r="KBF14" s="153"/>
      <c r="KBG14" s="153"/>
      <c r="KBH14" s="153"/>
      <c r="KBI14" s="153"/>
      <c r="KBJ14" s="153"/>
      <c r="KBK14" s="153"/>
      <c r="KBL14" s="153"/>
      <c r="KBM14" s="153"/>
      <c r="KBN14" s="153"/>
      <c r="KBO14" s="153"/>
      <c r="KBP14" s="153"/>
      <c r="KBQ14" s="153"/>
      <c r="KBR14" s="153"/>
      <c r="KBS14" s="153"/>
      <c r="KBT14" s="153"/>
      <c r="KBU14" s="153"/>
      <c r="KBV14" s="153"/>
      <c r="KBW14" s="153"/>
      <c r="KBX14" s="153"/>
      <c r="KBY14" s="153"/>
      <c r="KBZ14" s="153"/>
      <c r="KCA14" s="153"/>
      <c r="KCB14" s="153"/>
      <c r="KCC14" s="153"/>
      <c r="KCD14" s="153"/>
      <c r="KCE14" s="153"/>
      <c r="KCF14" s="153"/>
      <c r="KCG14" s="153"/>
      <c r="KCH14" s="153"/>
      <c r="KCI14" s="153"/>
      <c r="KCJ14" s="153"/>
      <c r="KCK14" s="153"/>
      <c r="KCL14" s="153"/>
      <c r="KCM14" s="153"/>
      <c r="KCN14" s="153"/>
      <c r="KCO14" s="153"/>
      <c r="KCP14" s="153"/>
      <c r="KCQ14" s="153"/>
      <c r="KCR14" s="153"/>
      <c r="KCS14" s="153"/>
      <c r="KCT14" s="153"/>
      <c r="KCU14" s="153"/>
      <c r="KCV14" s="153"/>
      <c r="KCW14" s="153"/>
      <c r="KCX14" s="153"/>
      <c r="KCY14" s="153"/>
      <c r="KCZ14" s="153"/>
      <c r="KDA14" s="153"/>
      <c r="KDB14" s="153"/>
      <c r="KDC14" s="153"/>
      <c r="KDD14" s="153"/>
      <c r="KDE14" s="153"/>
      <c r="KDF14" s="153"/>
      <c r="KDG14" s="153"/>
      <c r="KDH14" s="153"/>
      <c r="KDI14" s="153"/>
      <c r="KDJ14" s="153"/>
      <c r="KDK14" s="153"/>
      <c r="KDL14" s="153"/>
      <c r="KDM14" s="153"/>
      <c r="KDN14" s="153"/>
      <c r="KDO14" s="153"/>
      <c r="KDP14" s="153"/>
      <c r="KDQ14" s="153"/>
      <c r="KDR14" s="153"/>
      <c r="KDS14" s="153"/>
      <c r="KDT14" s="153"/>
      <c r="KDU14" s="153"/>
      <c r="KDV14" s="153"/>
      <c r="KDW14" s="153"/>
      <c r="KDX14" s="153"/>
      <c r="KDY14" s="153"/>
      <c r="KDZ14" s="153"/>
      <c r="KEA14" s="153"/>
      <c r="KEB14" s="153"/>
      <c r="KEC14" s="153"/>
      <c r="KED14" s="153"/>
      <c r="KEE14" s="153"/>
      <c r="KEF14" s="153"/>
      <c r="KEG14" s="153"/>
      <c r="KEH14" s="153"/>
      <c r="KEI14" s="153"/>
      <c r="KEJ14" s="153"/>
      <c r="KEK14" s="153"/>
      <c r="KEL14" s="153"/>
      <c r="KEM14" s="153"/>
      <c r="KEN14" s="153"/>
      <c r="KEO14" s="153"/>
      <c r="KEP14" s="153"/>
      <c r="KEQ14" s="153"/>
      <c r="KER14" s="153"/>
      <c r="KES14" s="153"/>
      <c r="KET14" s="153"/>
      <c r="KEU14" s="153"/>
      <c r="KEV14" s="153"/>
      <c r="KEW14" s="153"/>
      <c r="KEX14" s="153"/>
      <c r="KEY14" s="153"/>
      <c r="KEZ14" s="153"/>
      <c r="KFA14" s="153"/>
      <c r="KFB14" s="153"/>
      <c r="KFC14" s="153"/>
      <c r="KFD14" s="153"/>
      <c r="KFE14" s="153"/>
      <c r="KFF14" s="153"/>
      <c r="KFG14" s="153"/>
      <c r="KFH14" s="153"/>
      <c r="KFI14" s="153"/>
      <c r="KFJ14" s="153"/>
      <c r="KFK14" s="153"/>
      <c r="KFL14" s="153"/>
      <c r="KFM14" s="153"/>
      <c r="KFN14" s="153"/>
      <c r="KFO14" s="153"/>
      <c r="KFP14" s="153"/>
      <c r="KFQ14" s="153"/>
      <c r="KFR14" s="153"/>
      <c r="KFS14" s="153"/>
      <c r="KFT14" s="153"/>
      <c r="KFU14" s="153"/>
      <c r="KFV14" s="153"/>
      <c r="KFW14" s="153"/>
      <c r="KFX14" s="153"/>
      <c r="KFY14" s="153"/>
      <c r="KFZ14" s="153"/>
      <c r="KGA14" s="153"/>
      <c r="KGB14" s="153"/>
      <c r="KGC14" s="153"/>
      <c r="KGD14" s="153"/>
      <c r="KGE14" s="153"/>
      <c r="KGF14" s="153"/>
      <c r="KGG14" s="153"/>
      <c r="KGH14" s="153"/>
      <c r="KGI14" s="153"/>
      <c r="KGJ14" s="153"/>
      <c r="KGK14" s="153"/>
      <c r="KGL14" s="153"/>
      <c r="KGM14" s="153"/>
      <c r="KGN14" s="153"/>
      <c r="KGO14" s="153"/>
      <c r="KGP14" s="153"/>
      <c r="KGQ14" s="153"/>
      <c r="KGR14" s="153"/>
      <c r="KGS14" s="153"/>
      <c r="KGT14" s="153"/>
      <c r="KGU14" s="153"/>
      <c r="KGV14" s="153"/>
      <c r="KGW14" s="153"/>
      <c r="KGX14" s="153"/>
      <c r="KGY14" s="153"/>
      <c r="KGZ14" s="153"/>
      <c r="KHA14" s="153"/>
      <c r="KHB14" s="153"/>
      <c r="KHC14" s="153"/>
      <c r="KHD14" s="153"/>
      <c r="KHE14" s="153"/>
      <c r="KHF14" s="153"/>
      <c r="KHG14" s="153"/>
      <c r="KHH14" s="153"/>
      <c r="KHI14" s="153"/>
      <c r="KHJ14" s="153"/>
      <c r="KHK14" s="153"/>
      <c r="KHL14" s="153"/>
      <c r="KHM14" s="153"/>
      <c r="KHN14" s="153"/>
      <c r="KHO14" s="153"/>
      <c r="KHP14" s="153"/>
      <c r="KHQ14" s="153"/>
      <c r="KHR14" s="153"/>
      <c r="KHS14" s="153"/>
      <c r="KHT14" s="153"/>
      <c r="KHU14" s="153"/>
      <c r="KHV14" s="153"/>
      <c r="KHW14" s="153"/>
      <c r="KHX14" s="153"/>
      <c r="KHY14" s="153"/>
      <c r="KHZ14" s="153"/>
      <c r="KIA14" s="153"/>
      <c r="KIB14" s="153"/>
      <c r="KIC14" s="153"/>
      <c r="KID14" s="153"/>
      <c r="KIE14" s="153"/>
      <c r="KIF14" s="153"/>
      <c r="KIG14" s="153"/>
      <c r="KIH14" s="153"/>
      <c r="KII14" s="153"/>
      <c r="KIJ14" s="153"/>
      <c r="KIK14" s="153"/>
      <c r="KIL14" s="153"/>
      <c r="KIM14" s="153"/>
      <c r="KIN14" s="153"/>
      <c r="KIO14" s="153"/>
      <c r="KIP14" s="153"/>
      <c r="KIQ14" s="153"/>
      <c r="KIR14" s="153"/>
      <c r="KIS14" s="153"/>
      <c r="KIT14" s="153"/>
      <c r="KIU14" s="153"/>
      <c r="KIV14" s="153"/>
      <c r="KIW14" s="153"/>
      <c r="KIX14" s="153"/>
      <c r="KIY14" s="153"/>
      <c r="KIZ14" s="153"/>
      <c r="KJA14" s="153"/>
      <c r="KJB14" s="153"/>
      <c r="KJC14" s="153"/>
      <c r="KJD14" s="153"/>
      <c r="KJE14" s="153"/>
      <c r="KJF14" s="153"/>
      <c r="KJG14" s="153"/>
      <c r="KJH14" s="153"/>
      <c r="KJI14" s="153"/>
      <c r="KJJ14" s="153"/>
      <c r="KJK14" s="153"/>
      <c r="KJL14" s="153"/>
      <c r="KJM14" s="153"/>
      <c r="KJN14" s="153"/>
      <c r="KJO14" s="153"/>
      <c r="KJP14" s="153"/>
      <c r="KJQ14" s="153"/>
      <c r="KJR14" s="153"/>
      <c r="KJS14" s="153"/>
      <c r="KJT14" s="153"/>
      <c r="KJU14" s="153"/>
      <c r="KJV14" s="153"/>
      <c r="KJW14" s="153"/>
      <c r="KJX14" s="153"/>
      <c r="KJY14" s="153"/>
      <c r="KJZ14" s="153"/>
      <c r="KKA14" s="153"/>
      <c r="KKB14" s="153"/>
      <c r="KKC14" s="153"/>
      <c r="KKD14" s="153"/>
      <c r="KKE14" s="153"/>
      <c r="KKF14" s="153"/>
      <c r="KKG14" s="153"/>
      <c r="KKH14" s="153"/>
      <c r="KKI14" s="153"/>
      <c r="KKJ14" s="153"/>
      <c r="KKK14" s="153"/>
      <c r="KKL14" s="153"/>
      <c r="KKM14" s="153"/>
      <c r="KKN14" s="153"/>
      <c r="KKO14" s="153"/>
      <c r="KKP14" s="153"/>
      <c r="KKQ14" s="153"/>
      <c r="KKR14" s="153"/>
      <c r="KKS14" s="153"/>
      <c r="KKT14" s="153"/>
      <c r="KKU14" s="153"/>
      <c r="KKV14" s="153"/>
      <c r="KKW14" s="153"/>
      <c r="KKX14" s="153"/>
      <c r="KKY14" s="153"/>
      <c r="KKZ14" s="153"/>
      <c r="KLA14" s="153"/>
      <c r="KLB14" s="153"/>
      <c r="KLC14" s="153"/>
      <c r="KLD14" s="153"/>
      <c r="KLE14" s="153"/>
      <c r="KLF14" s="153"/>
      <c r="KLG14" s="153"/>
      <c r="KLH14" s="153"/>
      <c r="KLI14" s="153"/>
      <c r="KLJ14" s="153"/>
      <c r="KLK14" s="153"/>
      <c r="KLL14" s="153"/>
      <c r="KLM14" s="153"/>
      <c r="KLN14" s="153"/>
      <c r="KLO14" s="153"/>
      <c r="KLP14" s="153"/>
      <c r="KLQ14" s="153"/>
      <c r="KLR14" s="153"/>
      <c r="KLS14" s="153"/>
      <c r="KLT14" s="153"/>
      <c r="KLU14" s="153"/>
      <c r="KLV14" s="153"/>
      <c r="KLW14" s="153"/>
      <c r="KLX14" s="153"/>
      <c r="KLY14" s="153"/>
      <c r="KLZ14" s="153"/>
      <c r="KMA14" s="153"/>
      <c r="KMB14" s="153"/>
      <c r="KMC14" s="153"/>
      <c r="KMD14" s="153"/>
      <c r="KME14" s="153"/>
      <c r="KMF14" s="153"/>
      <c r="KMG14" s="153"/>
      <c r="KMH14" s="153"/>
      <c r="KMI14" s="153"/>
      <c r="KMJ14" s="153"/>
      <c r="KMK14" s="153"/>
      <c r="KML14" s="153"/>
      <c r="KMM14" s="153"/>
      <c r="KMN14" s="153"/>
      <c r="KMO14" s="153"/>
      <c r="KMP14" s="153"/>
      <c r="KMQ14" s="153"/>
      <c r="KMR14" s="153"/>
      <c r="KMS14" s="153"/>
      <c r="KMT14" s="153"/>
      <c r="KMU14" s="153"/>
      <c r="KMV14" s="153"/>
      <c r="KMW14" s="153"/>
      <c r="KMX14" s="153"/>
      <c r="KMY14" s="153"/>
      <c r="KMZ14" s="153"/>
      <c r="KNA14" s="153"/>
      <c r="KNB14" s="153"/>
      <c r="KNC14" s="153"/>
      <c r="KND14" s="153"/>
      <c r="KNE14" s="153"/>
      <c r="KNF14" s="153"/>
      <c r="KNG14" s="153"/>
      <c r="KNH14" s="153"/>
      <c r="KNI14" s="153"/>
      <c r="KNJ14" s="153"/>
      <c r="KNK14" s="153"/>
      <c r="KNL14" s="153"/>
      <c r="KNM14" s="153"/>
      <c r="KNN14" s="153"/>
      <c r="KNO14" s="153"/>
      <c r="KNP14" s="153"/>
      <c r="KNQ14" s="153"/>
      <c r="KNR14" s="153"/>
      <c r="KNS14" s="153"/>
      <c r="KNT14" s="153"/>
      <c r="KNU14" s="153"/>
      <c r="KNV14" s="153"/>
      <c r="KNW14" s="153"/>
      <c r="KNX14" s="153"/>
      <c r="KNY14" s="153"/>
      <c r="KNZ14" s="153"/>
      <c r="KOA14" s="153"/>
      <c r="KOB14" s="153"/>
      <c r="KOC14" s="153"/>
      <c r="KOD14" s="153"/>
      <c r="KOE14" s="153"/>
      <c r="KOF14" s="153"/>
      <c r="KOG14" s="153"/>
      <c r="KOH14" s="153"/>
      <c r="KOI14" s="153"/>
      <c r="KOJ14" s="153"/>
      <c r="KOK14" s="153"/>
      <c r="KOL14" s="153"/>
      <c r="KOM14" s="153"/>
      <c r="KON14" s="153"/>
      <c r="KOO14" s="153"/>
      <c r="KOP14" s="153"/>
      <c r="KOQ14" s="153"/>
      <c r="KOR14" s="153"/>
      <c r="KOS14" s="153"/>
      <c r="KOT14" s="153"/>
      <c r="KOU14" s="153"/>
      <c r="KOV14" s="153"/>
      <c r="KOW14" s="153"/>
      <c r="KOX14" s="153"/>
      <c r="KOY14" s="153"/>
      <c r="KOZ14" s="153"/>
      <c r="KPA14" s="153"/>
      <c r="KPB14" s="153"/>
      <c r="KPC14" s="153"/>
      <c r="KPD14" s="153"/>
      <c r="KPE14" s="153"/>
      <c r="KPF14" s="153"/>
      <c r="KPG14" s="153"/>
      <c r="KPH14" s="153"/>
      <c r="KPI14" s="153"/>
      <c r="KPJ14" s="153"/>
      <c r="KPK14" s="153"/>
      <c r="KPL14" s="153"/>
      <c r="KPM14" s="153"/>
      <c r="KPN14" s="153"/>
      <c r="KPO14" s="153"/>
      <c r="KPP14" s="153"/>
      <c r="KPQ14" s="153"/>
      <c r="KPR14" s="153"/>
      <c r="KPS14" s="153"/>
      <c r="KPT14" s="153"/>
      <c r="KPU14" s="153"/>
      <c r="KPV14" s="153"/>
      <c r="KPW14" s="153"/>
      <c r="KPX14" s="153"/>
      <c r="KPY14" s="153"/>
      <c r="KPZ14" s="153"/>
      <c r="KQA14" s="153"/>
      <c r="KQB14" s="153"/>
      <c r="KQC14" s="153"/>
      <c r="KQD14" s="153"/>
      <c r="KQE14" s="153"/>
      <c r="KQF14" s="153"/>
      <c r="KQG14" s="153"/>
      <c r="KQH14" s="153"/>
      <c r="KQI14" s="153"/>
      <c r="KQJ14" s="153"/>
      <c r="KQK14" s="153"/>
      <c r="KQL14" s="153"/>
      <c r="KQM14" s="153"/>
      <c r="KQN14" s="153"/>
      <c r="KQO14" s="153"/>
      <c r="KQP14" s="153"/>
      <c r="KQQ14" s="153"/>
      <c r="KQR14" s="153"/>
      <c r="KQS14" s="153"/>
      <c r="KQT14" s="153"/>
      <c r="KQU14" s="153"/>
      <c r="KQV14" s="153"/>
      <c r="KQW14" s="153"/>
      <c r="KQX14" s="153"/>
      <c r="KQY14" s="153"/>
      <c r="KQZ14" s="153"/>
      <c r="KRA14" s="153"/>
      <c r="KRB14" s="153"/>
      <c r="KRC14" s="153"/>
      <c r="KRD14" s="153"/>
      <c r="KRE14" s="153"/>
      <c r="KRF14" s="153"/>
      <c r="KRG14" s="153"/>
      <c r="KRH14" s="153"/>
      <c r="KRI14" s="153"/>
      <c r="KRJ14" s="153"/>
      <c r="KRK14" s="153"/>
      <c r="KRL14" s="153"/>
      <c r="KRM14" s="153"/>
      <c r="KRN14" s="153"/>
      <c r="KRO14" s="153"/>
      <c r="KRP14" s="153"/>
      <c r="KRQ14" s="153"/>
      <c r="KRR14" s="153"/>
      <c r="KRS14" s="153"/>
      <c r="KRT14" s="153"/>
      <c r="KRU14" s="153"/>
      <c r="KRV14" s="153"/>
      <c r="KRW14" s="153"/>
      <c r="KRX14" s="153"/>
      <c r="KRY14" s="153"/>
      <c r="KRZ14" s="153"/>
      <c r="KSA14" s="153"/>
      <c r="KSB14" s="153"/>
      <c r="KSC14" s="153"/>
      <c r="KSD14" s="153"/>
      <c r="KSE14" s="153"/>
      <c r="KSF14" s="153"/>
      <c r="KSG14" s="153"/>
      <c r="KSH14" s="153"/>
      <c r="KSI14" s="153"/>
      <c r="KSJ14" s="153"/>
      <c r="KSK14" s="153"/>
      <c r="KSL14" s="153"/>
      <c r="KSM14" s="153"/>
      <c r="KSN14" s="153"/>
      <c r="KSO14" s="153"/>
      <c r="KSP14" s="153"/>
      <c r="KSQ14" s="153"/>
      <c r="KSR14" s="153"/>
      <c r="KSS14" s="153"/>
      <c r="KST14" s="153"/>
      <c r="KSU14" s="153"/>
      <c r="KSV14" s="153"/>
      <c r="KSW14" s="153"/>
      <c r="KSX14" s="153"/>
      <c r="KSY14" s="153"/>
      <c r="KSZ14" s="153"/>
      <c r="KTA14" s="153"/>
      <c r="KTB14" s="153"/>
      <c r="KTC14" s="153"/>
      <c r="KTD14" s="153"/>
      <c r="KTE14" s="153"/>
      <c r="KTF14" s="153"/>
      <c r="KTG14" s="153"/>
      <c r="KTH14" s="153"/>
      <c r="KTI14" s="153"/>
      <c r="KTJ14" s="153"/>
      <c r="KTK14" s="153"/>
      <c r="KTL14" s="153"/>
      <c r="KTM14" s="153"/>
      <c r="KTN14" s="153"/>
      <c r="KTO14" s="153"/>
      <c r="KTP14" s="153"/>
      <c r="KTQ14" s="153"/>
      <c r="KTR14" s="153"/>
      <c r="KTS14" s="153"/>
      <c r="KTT14" s="153"/>
      <c r="KTU14" s="153"/>
      <c r="KTV14" s="153"/>
      <c r="KTW14" s="153"/>
      <c r="KTX14" s="153"/>
      <c r="KTY14" s="153"/>
      <c r="KTZ14" s="153"/>
      <c r="KUA14" s="153"/>
      <c r="KUB14" s="153"/>
      <c r="KUC14" s="153"/>
      <c r="KUD14" s="153"/>
      <c r="KUE14" s="153"/>
      <c r="KUF14" s="153"/>
      <c r="KUG14" s="153"/>
      <c r="KUH14" s="153"/>
      <c r="KUI14" s="153"/>
      <c r="KUJ14" s="153"/>
      <c r="KUK14" s="153"/>
      <c r="KUL14" s="153"/>
      <c r="KUM14" s="153"/>
      <c r="KUN14" s="153"/>
      <c r="KUO14" s="153"/>
      <c r="KUP14" s="153"/>
      <c r="KUQ14" s="153"/>
      <c r="KUR14" s="153"/>
      <c r="KUS14" s="153"/>
      <c r="KUT14" s="153"/>
      <c r="KUU14" s="153"/>
      <c r="KUV14" s="153"/>
      <c r="KUW14" s="153"/>
      <c r="KUX14" s="153"/>
      <c r="KUY14" s="153"/>
      <c r="KUZ14" s="153"/>
      <c r="KVA14" s="153"/>
      <c r="KVB14" s="153"/>
      <c r="KVC14" s="153"/>
      <c r="KVD14" s="153"/>
      <c r="KVE14" s="153"/>
      <c r="KVF14" s="153"/>
      <c r="KVG14" s="153"/>
      <c r="KVH14" s="153"/>
      <c r="KVI14" s="153"/>
      <c r="KVJ14" s="153"/>
      <c r="KVK14" s="153"/>
      <c r="KVL14" s="153"/>
      <c r="KVM14" s="153"/>
      <c r="KVN14" s="153"/>
      <c r="KVO14" s="153"/>
      <c r="KVP14" s="153"/>
      <c r="KVQ14" s="153"/>
      <c r="KVR14" s="153"/>
      <c r="KVS14" s="153"/>
      <c r="KVT14" s="153"/>
      <c r="KVU14" s="153"/>
      <c r="KVV14" s="153"/>
      <c r="KVW14" s="153"/>
      <c r="KVX14" s="153"/>
      <c r="KVY14" s="153"/>
      <c r="KVZ14" s="153"/>
      <c r="KWA14" s="153"/>
      <c r="KWB14" s="153"/>
      <c r="KWC14" s="153"/>
      <c r="KWD14" s="153"/>
      <c r="KWE14" s="153"/>
      <c r="KWF14" s="153"/>
      <c r="KWG14" s="153"/>
      <c r="KWH14" s="153"/>
      <c r="KWI14" s="153"/>
      <c r="KWJ14" s="153"/>
      <c r="KWK14" s="153"/>
      <c r="KWL14" s="153"/>
      <c r="KWM14" s="153"/>
      <c r="KWN14" s="153"/>
      <c r="KWO14" s="153"/>
      <c r="KWP14" s="153"/>
      <c r="KWQ14" s="153"/>
      <c r="KWR14" s="153"/>
      <c r="KWS14" s="153"/>
      <c r="KWT14" s="153"/>
      <c r="KWU14" s="153"/>
      <c r="KWV14" s="153"/>
      <c r="KWW14" s="153"/>
      <c r="KWX14" s="153"/>
      <c r="KWY14" s="153"/>
      <c r="KWZ14" s="153"/>
      <c r="KXA14" s="153"/>
      <c r="KXB14" s="153"/>
      <c r="KXC14" s="153"/>
      <c r="KXD14" s="153"/>
      <c r="KXE14" s="153"/>
      <c r="KXF14" s="153"/>
      <c r="KXG14" s="153"/>
      <c r="KXH14" s="153"/>
      <c r="KXI14" s="153"/>
      <c r="KXJ14" s="153"/>
      <c r="KXK14" s="153"/>
      <c r="KXL14" s="153"/>
      <c r="KXM14" s="153"/>
      <c r="KXN14" s="153"/>
      <c r="KXO14" s="153"/>
      <c r="KXP14" s="153"/>
      <c r="KXQ14" s="153"/>
      <c r="KXR14" s="153"/>
      <c r="KXS14" s="153"/>
      <c r="KXT14" s="153"/>
      <c r="KXU14" s="153"/>
      <c r="KXV14" s="153"/>
      <c r="KXW14" s="153"/>
      <c r="KXX14" s="153"/>
      <c r="KXY14" s="153"/>
      <c r="KXZ14" s="153"/>
      <c r="KYA14" s="153"/>
      <c r="KYB14" s="153"/>
      <c r="KYC14" s="153"/>
      <c r="KYD14" s="153"/>
      <c r="KYE14" s="153"/>
      <c r="KYF14" s="153"/>
      <c r="KYG14" s="153"/>
      <c r="KYH14" s="153"/>
      <c r="KYI14" s="153"/>
      <c r="KYJ14" s="153"/>
      <c r="KYK14" s="153"/>
      <c r="KYL14" s="153"/>
      <c r="KYM14" s="153"/>
      <c r="KYN14" s="153"/>
      <c r="KYO14" s="153"/>
      <c r="KYP14" s="153"/>
      <c r="KYQ14" s="153"/>
      <c r="KYR14" s="153"/>
      <c r="KYS14" s="153"/>
      <c r="KYT14" s="153"/>
      <c r="KYU14" s="153"/>
      <c r="KYV14" s="153"/>
      <c r="KYW14" s="153"/>
      <c r="KYX14" s="153"/>
      <c r="KYY14" s="153"/>
      <c r="KYZ14" s="153"/>
      <c r="KZA14" s="153"/>
      <c r="KZB14" s="153"/>
      <c r="KZC14" s="153"/>
      <c r="KZD14" s="153"/>
      <c r="KZE14" s="153"/>
      <c r="KZF14" s="153"/>
      <c r="KZG14" s="153"/>
      <c r="KZH14" s="153"/>
      <c r="KZI14" s="153"/>
      <c r="KZJ14" s="153"/>
      <c r="KZK14" s="153"/>
      <c r="KZL14" s="153"/>
      <c r="KZM14" s="153"/>
      <c r="KZN14" s="153"/>
      <c r="KZO14" s="153"/>
      <c r="KZP14" s="153"/>
      <c r="KZQ14" s="153"/>
      <c r="KZR14" s="153"/>
      <c r="KZS14" s="153"/>
      <c r="KZT14" s="153"/>
      <c r="KZU14" s="153"/>
      <c r="KZV14" s="153"/>
      <c r="KZW14" s="153"/>
      <c r="KZX14" s="153"/>
      <c r="KZY14" s="153"/>
      <c r="KZZ14" s="153"/>
      <c r="LAA14" s="153"/>
      <c r="LAB14" s="153"/>
      <c r="LAC14" s="153"/>
      <c r="LAD14" s="153"/>
      <c r="LAE14" s="153"/>
      <c r="LAF14" s="153"/>
      <c r="LAG14" s="153"/>
      <c r="LAH14" s="153"/>
      <c r="LAI14" s="153"/>
      <c r="LAJ14" s="153"/>
      <c r="LAK14" s="153"/>
      <c r="LAL14" s="153"/>
      <c r="LAM14" s="153"/>
      <c r="LAN14" s="153"/>
      <c r="LAO14" s="153"/>
      <c r="LAP14" s="153"/>
      <c r="LAQ14" s="153"/>
      <c r="LAR14" s="153"/>
      <c r="LAS14" s="153"/>
      <c r="LAT14" s="153"/>
      <c r="LAU14" s="153"/>
      <c r="LAV14" s="153"/>
      <c r="LAW14" s="153"/>
      <c r="LAX14" s="153"/>
      <c r="LAY14" s="153"/>
      <c r="LAZ14" s="153"/>
      <c r="LBA14" s="153"/>
      <c r="LBB14" s="153"/>
      <c r="LBC14" s="153"/>
      <c r="LBD14" s="153"/>
      <c r="LBE14" s="153"/>
      <c r="LBF14" s="153"/>
      <c r="LBG14" s="153"/>
      <c r="LBH14" s="153"/>
      <c r="LBI14" s="153"/>
      <c r="LBJ14" s="153"/>
      <c r="LBK14" s="153"/>
      <c r="LBL14" s="153"/>
      <c r="LBM14" s="153"/>
      <c r="LBN14" s="153"/>
      <c r="LBO14" s="153"/>
      <c r="LBP14" s="153"/>
      <c r="LBQ14" s="153"/>
      <c r="LBR14" s="153"/>
      <c r="LBS14" s="153"/>
      <c r="LBT14" s="153"/>
      <c r="LBU14" s="153"/>
      <c r="LBV14" s="153"/>
      <c r="LBW14" s="153"/>
      <c r="LBX14" s="153"/>
      <c r="LBY14" s="153"/>
      <c r="LBZ14" s="153"/>
      <c r="LCA14" s="153"/>
      <c r="LCB14" s="153"/>
      <c r="LCC14" s="153"/>
      <c r="LCD14" s="153"/>
      <c r="LCE14" s="153"/>
      <c r="LCF14" s="153"/>
      <c r="LCG14" s="153"/>
      <c r="LCH14" s="153"/>
      <c r="LCI14" s="153"/>
      <c r="LCJ14" s="153"/>
      <c r="LCK14" s="153"/>
      <c r="LCL14" s="153"/>
      <c r="LCM14" s="153"/>
      <c r="LCN14" s="153"/>
      <c r="LCO14" s="153"/>
      <c r="LCP14" s="153"/>
      <c r="LCQ14" s="153"/>
      <c r="LCR14" s="153"/>
      <c r="LCS14" s="153"/>
      <c r="LCT14" s="153"/>
      <c r="LCU14" s="153"/>
      <c r="LCV14" s="153"/>
      <c r="LCW14" s="153"/>
      <c r="LCX14" s="153"/>
      <c r="LCY14" s="153"/>
      <c r="LCZ14" s="153"/>
      <c r="LDA14" s="153"/>
      <c r="LDB14" s="153"/>
      <c r="LDC14" s="153"/>
      <c r="LDD14" s="153"/>
      <c r="LDE14" s="153"/>
      <c r="LDF14" s="153"/>
      <c r="LDG14" s="153"/>
      <c r="LDH14" s="153"/>
      <c r="LDI14" s="153"/>
      <c r="LDJ14" s="153"/>
      <c r="LDK14" s="153"/>
      <c r="LDL14" s="153"/>
      <c r="LDM14" s="153"/>
      <c r="LDN14" s="153"/>
      <c r="LDO14" s="153"/>
      <c r="LDP14" s="153"/>
      <c r="LDQ14" s="153"/>
      <c r="LDR14" s="153"/>
      <c r="LDS14" s="153"/>
      <c r="LDT14" s="153"/>
      <c r="LDU14" s="153"/>
      <c r="LDV14" s="153"/>
      <c r="LDW14" s="153"/>
      <c r="LDX14" s="153"/>
      <c r="LDY14" s="153"/>
      <c r="LDZ14" s="153"/>
      <c r="LEA14" s="153"/>
      <c r="LEB14" s="153"/>
      <c r="LEC14" s="153"/>
      <c r="LED14" s="153"/>
      <c r="LEE14" s="153"/>
      <c r="LEF14" s="153"/>
      <c r="LEG14" s="153"/>
      <c r="LEH14" s="153"/>
      <c r="LEI14" s="153"/>
      <c r="LEJ14" s="153"/>
      <c r="LEK14" s="153"/>
      <c r="LEL14" s="153"/>
      <c r="LEM14" s="153"/>
      <c r="LEN14" s="153"/>
      <c r="LEO14" s="153"/>
      <c r="LEP14" s="153"/>
      <c r="LEQ14" s="153"/>
      <c r="LER14" s="153"/>
      <c r="LES14" s="153"/>
      <c r="LET14" s="153"/>
      <c r="LEU14" s="153"/>
      <c r="LEV14" s="153"/>
      <c r="LEW14" s="153"/>
      <c r="LEX14" s="153"/>
      <c r="LEY14" s="153"/>
      <c r="LEZ14" s="153"/>
      <c r="LFA14" s="153"/>
      <c r="LFB14" s="153"/>
      <c r="LFC14" s="153"/>
      <c r="LFD14" s="153"/>
      <c r="LFE14" s="153"/>
      <c r="LFF14" s="153"/>
      <c r="LFG14" s="153"/>
      <c r="LFH14" s="153"/>
      <c r="LFI14" s="153"/>
      <c r="LFJ14" s="153"/>
      <c r="LFK14" s="153"/>
      <c r="LFL14" s="153"/>
      <c r="LFM14" s="153"/>
      <c r="LFN14" s="153"/>
      <c r="LFO14" s="153"/>
      <c r="LFP14" s="153"/>
      <c r="LFQ14" s="153"/>
      <c r="LFR14" s="153"/>
      <c r="LFS14" s="153"/>
      <c r="LFT14" s="153"/>
      <c r="LFU14" s="153"/>
      <c r="LFV14" s="153"/>
      <c r="LFW14" s="153"/>
      <c r="LFX14" s="153"/>
      <c r="LFY14" s="153"/>
      <c r="LFZ14" s="153"/>
      <c r="LGA14" s="153"/>
      <c r="LGB14" s="153"/>
      <c r="LGC14" s="153"/>
      <c r="LGD14" s="153"/>
      <c r="LGE14" s="153"/>
      <c r="LGF14" s="153"/>
      <c r="LGG14" s="153"/>
      <c r="LGH14" s="153"/>
      <c r="LGI14" s="153"/>
      <c r="LGJ14" s="153"/>
      <c r="LGK14" s="153"/>
      <c r="LGL14" s="153"/>
      <c r="LGM14" s="153"/>
      <c r="LGN14" s="153"/>
      <c r="LGO14" s="153"/>
      <c r="LGP14" s="153"/>
      <c r="LGQ14" s="153"/>
      <c r="LGR14" s="153"/>
      <c r="LGS14" s="153"/>
      <c r="LGT14" s="153"/>
      <c r="LGU14" s="153"/>
      <c r="LGV14" s="153"/>
      <c r="LGW14" s="153"/>
      <c r="LGX14" s="153"/>
      <c r="LGY14" s="153"/>
      <c r="LGZ14" s="153"/>
      <c r="LHA14" s="153"/>
      <c r="LHB14" s="153"/>
      <c r="LHC14" s="153"/>
      <c r="LHD14" s="153"/>
      <c r="LHE14" s="153"/>
      <c r="LHF14" s="153"/>
      <c r="LHG14" s="153"/>
      <c r="LHH14" s="153"/>
      <c r="LHI14" s="153"/>
      <c r="LHJ14" s="153"/>
      <c r="LHK14" s="153"/>
      <c r="LHL14" s="153"/>
      <c r="LHM14" s="153"/>
      <c r="LHN14" s="153"/>
      <c r="LHO14" s="153"/>
      <c r="LHP14" s="153"/>
      <c r="LHQ14" s="153"/>
      <c r="LHR14" s="153"/>
      <c r="LHS14" s="153"/>
      <c r="LHT14" s="153"/>
      <c r="LHU14" s="153"/>
      <c r="LHV14" s="153"/>
      <c r="LHW14" s="153"/>
      <c r="LHX14" s="153"/>
      <c r="LHY14" s="153"/>
      <c r="LHZ14" s="153"/>
      <c r="LIA14" s="153"/>
      <c r="LIB14" s="153"/>
      <c r="LIC14" s="153"/>
      <c r="LID14" s="153"/>
      <c r="LIE14" s="153"/>
      <c r="LIF14" s="153"/>
      <c r="LIG14" s="153"/>
      <c r="LIH14" s="153"/>
      <c r="LII14" s="153"/>
      <c r="LIJ14" s="153"/>
      <c r="LIK14" s="153"/>
      <c r="LIL14" s="153"/>
      <c r="LIM14" s="153"/>
      <c r="LIN14" s="153"/>
      <c r="LIO14" s="153"/>
      <c r="LIP14" s="153"/>
      <c r="LIQ14" s="153"/>
      <c r="LIR14" s="153"/>
      <c r="LIS14" s="153"/>
      <c r="LIT14" s="153"/>
      <c r="LIU14" s="153"/>
      <c r="LIV14" s="153"/>
      <c r="LIW14" s="153"/>
      <c r="LIX14" s="153"/>
      <c r="LIY14" s="153"/>
      <c r="LIZ14" s="153"/>
      <c r="LJA14" s="153"/>
      <c r="LJB14" s="153"/>
      <c r="LJC14" s="153"/>
      <c r="LJD14" s="153"/>
      <c r="LJE14" s="153"/>
      <c r="LJF14" s="153"/>
      <c r="LJG14" s="153"/>
      <c r="LJH14" s="153"/>
      <c r="LJI14" s="153"/>
      <c r="LJJ14" s="153"/>
      <c r="LJK14" s="153"/>
      <c r="LJL14" s="153"/>
      <c r="LJM14" s="153"/>
      <c r="LJN14" s="153"/>
      <c r="LJO14" s="153"/>
      <c r="LJP14" s="153"/>
      <c r="LJQ14" s="153"/>
      <c r="LJR14" s="153"/>
      <c r="LJS14" s="153"/>
      <c r="LJT14" s="153"/>
      <c r="LJU14" s="153"/>
      <c r="LJV14" s="153"/>
      <c r="LJW14" s="153"/>
      <c r="LJX14" s="153"/>
      <c r="LJY14" s="153"/>
      <c r="LJZ14" s="153"/>
      <c r="LKA14" s="153"/>
      <c r="LKB14" s="153"/>
      <c r="LKC14" s="153"/>
      <c r="LKD14" s="153"/>
      <c r="LKE14" s="153"/>
      <c r="LKF14" s="153"/>
      <c r="LKG14" s="153"/>
      <c r="LKH14" s="153"/>
      <c r="LKI14" s="153"/>
      <c r="LKJ14" s="153"/>
      <c r="LKK14" s="153"/>
      <c r="LKL14" s="153"/>
      <c r="LKM14" s="153"/>
      <c r="LKN14" s="153"/>
      <c r="LKO14" s="153"/>
      <c r="LKP14" s="153"/>
      <c r="LKQ14" s="153"/>
      <c r="LKR14" s="153"/>
      <c r="LKS14" s="153"/>
      <c r="LKT14" s="153"/>
      <c r="LKU14" s="153"/>
      <c r="LKV14" s="153"/>
      <c r="LKW14" s="153"/>
      <c r="LKX14" s="153"/>
      <c r="LKY14" s="153"/>
      <c r="LKZ14" s="153"/>
      <c r="LLA14" s="153"/>
      <c r="LLB14" s="153"/>
      <c r="LLC14" s="153"/>
      <c r="LLD14" s="153"/>
      <c r="LLE14" s="153"/>
      <c r="LLF14" s="153"/>
      <c r="LLG14" s="153"/>
      <c r="LLH14" s="153"/>
      <c r="LLI14" s="153"/>
      <c r="LLJ14" s="153"/>
      <c r="LLK14" s="153"/>
      <c r="LLL14" s="153"/>
      <c r="LLM14" s="153"/>
      <c r="LLN14" s="153"/>
      <c r="LLO14" s="153"/>
      <c r="LLP14" s="153"/>
      <c r="LLQ14" s="153"/>
      <c r="LLR14" s="153"/>
      <c r="LLS14" s="153"/>
      <c r="LLT14" s="153"/>
      <c r="LLU14" s="153"/>
      <c r="LLV14" s="153"/>
      <c r="LLW14" s="153"/>
      <c r="LLX14" s="153"/>
      <c r="LLY14" s="153"/>
      <c r="LLZ14" s="153"/>
      <c r="LMA14" s="153"/>
      <c r="LMB14" s="153"/>
      <c r="LMC14" s="153"/>
      <c r="LMD14" s="153"/>
      <c r="LME14" s="153"/>
      <c r="LMF14" s="153"/>
      <c r="LMG14" s="153"/>
      <c r="LMH14" s="153"/>
      <c r="LMI14" s="153"/>
      <c r="LMJ14" s="153"/>
      <c r="LMK14" s="153"/>
      <c r="LML14" s="153"/>
      <c r="LMM14" s="153"/>
      <c r="LMN14" s="153"/>
      <c r="LMO14" s="153"/>
      <c r="LMP14" s="153"/>
      <c r="LMQ14" s="153"/>
      <c r="LMR14" s="153"/>
      <c r="LMS14" s="153"/>
      <c r="LMT14" s="153"/>
      <c r="LMU14" s="153"/>
      <c r="LMV14" s="153"/>
      <c r="LMW14" s="153"/>
      <c r="LMX14" s="153"/>
      <c r="LMY14" s="153"/>
      <c r="LMZ14" s="153"/>
      <c r="LNA14" s="153"/>
      <c r="LNB14" s="153"/>
      <c r="LNC14" s="153"/>
      <c r="LND14" s="153"/>
      <c r="LNE14" s="153"/>
      <c r="LNF14" s="153"/>
      <c r="LNG14" s="153"/>
      <c r="LNH14" s="153"/>
      <c r="LNI14" s="153"/>
      <c r="LNJ14" s="153"/>
      <c r="LNK14" s="153"/>
      <c r="LNL14" s="153"/>
      <c r="LNM14" s="153"/>
      <c r="LNN14" s="153"/>
      <c r="LNO14" s="153"/>
      <c r="LNP14" s="153"/>
      <c r="LNQ14" s="153"/>
      <c r="LNR14" s="153"/>
      <c r="LNS14" s="153"/>
      <c r="LNT14" s="153"/>
      <c r="LNU14" s="153"/>
      <c r="LNV14" s="153"/>
      <c r="LNW14" s="153"/>
      <c r="LNX14" s="153"/>
      <c r="LNY14" s="153"/>
      <c r="LNZ14" s="153"/>
      <c r="LOA14" s="153"/>
      <c r="LOB14" s="153"/>
      <c r="LOC14" s="153"/>
      <c r="LOD14" s="153"/>
      <c r="LOE14" s="153"/>
      <c r="LOF14" s="153"/>
      <c r="LOG14" s="153"/>
      <c r="LOH14" s="153"/>
      <c r="LOI14" s="153"/>
      <c r="LOJ14" s="153"/>
      <c r="LOK14" s="153"/>
      <c r="LOL14" s="153"/>
      <c r="LOM14" s="153"/>
      <c r="LON14" s="153"/>
      <c r="LOO14" s="153"/>
      <c r="LOP14" s="153"/>
      <c r="LOQ14" s="153"/>
      <c r="LOR14" s="153"/>
      <c r="LOS14" s="153"/>
      <c r="LOT14" s="153"/>
      <c r="LOU14" s="153"/>
      <c r="LOV14" s="153"/>
      <c r="LOW14" s="153"/>
      <c r="LOX14" s="153"/>
      <c r="LOY14" s="153"/>
      <c r="LOZ14" s="153"/>
      <c r="LPA14" s="153"/>
      <c r="LPB14" s="153"/>
      <c r="LPC14" s="153"/>
      <c r="LPD14" s="153"/>
      <c r="LPE14" s="153"/>
      <c r="LPF14" s="153"/>
      <c r="LPG14" s="153"/>
      <c r="LPH14" s="153"/>
      <c r="LPI14" s="153"/>
      <c r="LPJ14" s="153"/>
      <c r="LPK14" s="153"/>
      <c r="LPL14" s="153"/>
      <c r="LPM14" s="153"/>
      <c r="LPN14" s="153"/>
      <c r="LPO14" s="153"/>
      <c r="LPP14" s="153"/>
      <c r="LPQ14" s="153"/>
      <c r="LPR14" s="153"/>
      <c r="LPS14" s="153"/>
      <c r="LPT14" s="153"/>
      <c r="LPU14" s="153"/>
      <c r="LPV14" s="153"/>
      <c r="LPW14" s="153"/>
      <c r="LPX14" s="153"/>
      <c r="LPY14" s="153"/>
      <c r="LPZ14" s="153"/>
      <c r="LQA14" s="153"/>
      <c r="LQB14" s="153"/>
      <c r="LQC14" s="153"/>
      <c r="LQD14" s="153"/>
      <c r="LQE14" s="153"/>
      <c r="LQF14" s="153"/>
      <c r="LQG14" s="153"/>
      <c r="LQH14" s="153"/>
      <c r="LQI14" s="153"/>
      <c r="LQJ14" s="153"/>
      <c r="LQK14" s="153"/>
      <c r="LQL14" s="153"/>
      <c r="LQM14" s="153"/>
      <c r="LQN14" s="153"/>
      <c r="LQO14" s="153"/>
      <c r="LQP14" s="153"/>
      <c r="LQQ14" s="153"/>
      <c r="LQR14" s="153"/>
      <c r="LQS14" s="153"/>
      <c r="LQT14" s="153"/>
      <c r="LQU14" s="153"/>
      <c r="LQV14" s="153"/>
      <c r="LQW14" s="153"/>
      <c r="LQX14" s="153"/>
      <c r="LQY14" s="153"/>
      <c r="LQZ14" s="153"/>
      <c r="LRA14" s="153"/>
      <c r="LRB14" s="153"/>
      <c r="LRC14" s="153"/>
      <c r="LRD14" s="153"/>
      <c r="LRE14" s="153"/>
      <c r="LRF14" s="153"/>
      <c r="LRG14" s="153"/>
      <c r="LRH14" s="153"/>
      <c r="LRI14" s="153"/>
      <c r="LRJ14" s="153"/>
      <c r="LRK14" s="153"/>
      <c r="LRL14" s="153"/>
      <c r="LRM14" s="153"/>
      <c r="LRN14" s="153"/>
      <c r="LRO14" s="153"/>
      <c r="LRP14" s="153"/>
      <c r="LRQ14" s="153"/>
      <c r="LRR14" s="153"/>
      <c r="LRS14" s="153"/>
      <c r="LRT14" s="153"/>
      <c r="LRU14" s="153"/>
      <c r="LRV14" s="153"/>
      <c r="LRW14" s="153"/>
      <c r="LRX14" s="153"/>
      <c r="LRY14" s="153"/>
      <c r="LRZ14" s="153"/>
      <c r="LSA14" s="153"/>
      <c r="LSB14" s="153"/>
      <c r="LSC14" s="153"/>
      <c r="LSD14" s="153"/>
      <c r="LSE14" s="153"/>
      <c r="LSF14" s="153"/>
      <c r="LSG14" s="153"/>
      <c r="LSH14" s="153"/>
      <c r="LSI14" s="153"/>
      <c r="LSJ14" s="153"/>
      <c r="LSK14" s="153"/>
      <c r="LSL14" s="153"/>
      <c r="LSM14" s="153"/>
      <c r="LSN14" s="153"/>
      <c r="LSO14" s="153"/>
      <c r="LSP14" s="153"/>
      <c r="LSQ14" s="153"/>
      <c r="LSR14" s="153"/>
      <c r="LSS14" s="153"/>
      <c r="LST14" s="153"/>
      <c r="LSU14" s="153"/>
      <c r="LSV14" s="153"/>
      <c r="LSW14" s="153"/>
      <c r="LSX14" s="153"/>
      <c r="LSY14" s="153"/>
      <c r="LSZ14" s="153"/>
      <c r="LTA14" s="153"/>
      <c r="LTB14" s="153"/>
      <c r="LTC14" s="153"/>
      <c r="LTD14" s="153"/>
      <c r="LTE14" s="153"/>
      <c r="LTF14" s="153"/>
      <c r="LTG14" s="153"/>
      <c r="LTH14" s="153"/>
      <c r="LTI14" s="153"/>
      <c r="LTJ14" s="153"/>
      <c r="LTK14" s="153"/>
      <c r="LTL14" s="153"/>
      <c r="LTM14" s="153"/>
      <c r="LTN14" s="153"/>
      <c r="LTO14" s="153"/>
      <c r="LTP14" s="153"/>
      <c r="LTQ14" s="153"/>
      <c r="LTR14" s="153"/>
      <c r="LTS14" s="153"/>
      <c r="LTT14" s="153"/>
      <c r="LTU14" s="153"/>
      <c r="LTV14" s="153"/>
      <c r="LTW14" s="153"/>
      <c r="LTX14" s="153"/>
      <c r="LTY14" s="153"/>
      <c r="LTZ14" s="153"/>
      <c r="LUA14" s="153"/>
      <c r="LUB14" s="153"/>
      <c r="LUC14" s="153"/>
      <c r="LUD14" s="153"/>
      <c r="LUE14" s="153"/>
      <c r="LUF14" s="153"/>
      <c r="LUG14" s="153"/>
      <c r="LUH14" s="153"/>
      <c r="LUI14" s="153"/>
      <c r="LUJ14" s="153"/>
      <c r="LUK14" s="153"/>
      <c r="LUL14" s="153"/>
      <c r="LUM14" s="153"/>
      <c r="LUN14" s="153"/>
      <c r="LUO14" s="153"/>
      <c r="LUP14" s="153"/>
      <c r="LUQ14" s="153"/>
      <c r="LUR14" s="153"/>
      <c r="LUS14" s="153"/>
      <c r="LUT14" s="153"/>
      <c r="LUU14" s="153"/>
      <c r="LUV14" s="153"/>
      <c r="LUW14" s="153"/>
      <c r="LUX14" s="153"/>
      <c r="LUY14" s="153"/>
      <c r="LUZ14" s="153"/>
      <c r="LVA14" s="153"/>
      <c r="LVB14" s="153"/>
      <c r="LVC14" s="153"/>
      <c r="LVD14" s="153"/>
      <c r="LVE14" s="153"/>
      <c r="LVF14" s="153"/>
      <c r="LVG14" s="153"/>
      <c r="LVH14" s="153"/>
      <c r="LVI14" s="153"/>
      <c r="LVJ14" s="153"/>
      <c r="LVK14" s="153"/>
      <c r="LVL14" s="153"/>
      <c r="LVM14" s="153"/>
      <c r="LVN14" s="153"/>
      <c r="LVO14" s="153"/>
      <c r="LVP14" s="153"/>
      <c r="LVQ14" s="153"/>
      <c r="LVR14" s="153"/>
      <c r="LVS14" s="153"/>
      <c r="LVT14" s="153"/>
      <c r="LVU14" s="153"/>
      <c r="LVV14" s="153"/>
      <c r="LVW14" s="153"/>
      <c r="LVX14" s="153"/>
      <c r="LVY14" s="153"/>
      <c r="LVZ14" s="153"/>
      <c r="LWA14" s="153"/>
      <c r="LWB14" s="153"/>
      <c r="LWC14" s="153"/>
      <c r="LWD14" s="153"/>
      <c r="LWE14" s="153"/>
      <c r="LWF14" s="153"/>
      <c r="LWG14" s="153"/>
      <c r="LWH14" s="153"/>
      <c r="LWI14" s="153"/>
      <c r="LWJ14" s="153"/>
      <c r="LWK14" s="153"/>
      <c r="LWL14" s="153"/>
      <c r="LWM14" s="153"/>
      <c r="LWN14" s="153"/>
      <c r="LWO14" s="153"/>
      <c r="LWP14" s="153"/>
      <c r="LWQ14" s="153"/>
      <c r="LWR14" s="153"/>
      <c r="LWS14" s="153"/>
      <c r="LWT14" s="153"/>
      <c r="LWU14" s="153"/>
      <c r="LWV14" s="153"/>
      <c r="LWW14" s="153"/>
      <c r="LWX14" s="153"/>
      <c r="LWY14" s="153"/>
      <c r="LWZ14" s="153"/>
      <c r="LXA14" s="153"/>
      <c r="LXB14" s="153"/>
      <c r="LXC14" s="153"/>
      <c r="LXD14" s="153"/>
      <c r="LXE14" s="153"/>
      <c r="LXF14" s="153"/>
      <c r="LXG14" s="153"/>
      <c r="LXH14" s="153"/>
      <c r="LXI14" s="153"/>
      <c r="LXJ14" s="153"/>
      <c r="LXK14" s="153"/>
      <c r="LXL14" s="153"/>
      <c r="LXM14" s="153"/>
      <c r="LXN14" s="153"/>
      <c r="LXO14" s="153"/>
      <c r="LXP14" s="153"/>
      <c r="LXQ14" s="153"/>
      <c r="LXR14" s="153"/>
      <c r="LXS14" s="153"/>
      <c r="LXT14" s="153"/>
      <c r="LXU14" s="153"/>
      <c r="LXV14" s="153"/>
      <c r="LXW14" s="153"/>
      <c r="LXX14" s="153"/>
      <c r="LXY14" s="153"/>
      <c r="LXZ14" s="153"/>
      <c r="LYA14" s="153"/>
      <c r="LYB14" s="153"/>
      <c r="LYC14" s="153"/>
      <c r="LYD14" s="153"/>
      <c r="LYE14" s="153"/>
      <c r="LYF14" s="153"/>
      <c r="LYG14" s="153"/>
      <c r="LYH14" s="153"/>
      <c r="LYI14" s="153"/>
      <c r="LYJ14" s="153"/>
      <c r="LYK14" s="153"/>
      <c r="LYL14" s="153"/>
      <c r="LYM14" s="153"/>
      <c r="LYN14" s="153"/>
      <c r="LYO14" s="153"/>
      <c r="LYP14" s="153"/>
      <c r="LYQ14" s="153"/>
      <c r="LYR14" s="153"/>
      <c r="LYS14" s="153"/>
      <c r="LYT14" s="153"/>
      <c r="LYU14" s="153"/>
      <c r="LYV14" s="153"/>
      <c r="LYW14" s="153"/>
      <c r="LYX14" s="153"/>
      <c r="LYY14" s="153"/>
      <c r="LYZ14" s="153"/>
      <c r="LZA14" s="153"/>
      <c r="LZB14" s="153"/>
      <c r="LZC14" s="153"/>
      <c r="LZD14" s="153"/>
      <c r="LZE14" s="153"/>
      <c r="LZF14" s="153"/>
      <c r="LZG14" s="153"/>
      <c r="LZH14" s="153"/>
      <c r="LZI14" s="153"/>
      <c r="LZJ14" s="153"/>
      <c r="LZK14" s="153"/>
      <c r="LZL14" s="153"/>
      <c r="LZM14" s="153"/>
      <c r="LZN14" s="153"/>
      <c r="LZO14" s="153"/>
      <c r="LZP14" s="153"/>
      <c r="LZQ14" s="153"/>
      <c r="LZR14" s="153"/>
      <c r="LZS14" s="153"/>
      <c r="LZT14" s="153"/>
      <c r="LZU14" s="153"/>
      <c r="LZV14" s="153"/>
      <c r="LZW14" s="153"/>
      <c r="LZX14" s="153"/>
      <c r="LZY14" s="153"/>
      <c r="LZZ14" s="153"/>
      <c r="MAA14" s="153"/>
      <c r="MAB14" s="153"/>
      <c r="MAC14" s="153"/>
      <c r="MAD14" s="153"/>
      <c r="MAE14" s="153"/>
      <c r="MAF14" s="153"/>
      <c r="MAG14" s="153"/>
      <c r="MAH14" s="153"/>
      <c r="MAI14" s="153"/>
      <c r="MAJ14" s="153"/>
      <c r="MAK14" s="153"/>
      <c r="MAL14" s="153"/>
      <c r="MAM14" s="153"/>
      <c r="MAN14" s="153"/>
      <c r="MAO14" s="153"/>
      <c r="MAP14" s="153"/>
      <c r="MAQ14" s="153"/>
      <c r="MAR14" s="153"/>
      <c r="MAS14" s="153"/>
      <c r="MAT14" s="153"/>
      <c r="MAU14" s="153"/>
      <c r="MAV14" s="153"/>
      <c r="MAW14" s="153"/>
      <c r="MAX14" s="153"/>
      <c r="MAY14" s="153"/>
      <c r="MAZ14" s="153"/>
      <c r="MBA14" s="153"/>
      <c r="MBB14" s="153"/>
      <c r="MBC14" s="153"/>
      <c r="MBD14" s="153"/>
      <c r="MBE14" s="153"/>
      <c r="MBF14" s="153"/>
      <c r="MBG14" s="153"/>
      <c r="MBH14" s="153"/>
      <c r="MBI14" s="153"/>
      <c r="MBJ14" s="153"/>
      <c r="MBK14" s="153"/>
      <c r="MBL14" s="153"/>
      <c r="MBM14" s="153"/>
      <c r="MBN14" s="153"/>
      <c r="MBO14" s="153"/>
      <c r="MBP14" s="153"/>
      <c r="MBQ14" s="153"/>
      <c r="MBR14" s="153"/>
      <c r="MBS14" s="153"/>
      <c r="MBT14" s="153"/>
      <c r="MBU14" s="153"/>
      <c r="MBV14" s="153"/>
      <c r="MBW14" s="153"/>
      <c r="MBX14" s="153"/>
      <c r="MBY14" s="153"/>
      <c r="MBZ14" s="153"/>
      <c r="MCA14" s="153"/>
      <c r="MCB14" s="153"/>
      <c r="MCC14" s="153"/>
      <c r="MCD14" s="153"/>
      <c r="MCE14" s="153"/>
      <c r="MCF14" s="153"/>
      <c r="MCG14" s="153"/>
      <c r="MCH14" s="153"/>
      <c r="MCI14" s="153"/>
      <c r="MCJ14" s="153"/>
      <c r="MCK14" s="153"/>
      <c r="MCL14" s="153"/>
      <c r="MCM14" s="153"/>
      <c r="MCN14" s="153"/>
      <c r="MCO14" s="153"/>
      <c r="MCP14" s="153"/>
      <c r="MCQ14" s="153"/>
      <c r="MCR14" s="153"/>
      <c r="MCS14" s="153"/>
      <c r="MCT14" s="153"/>
      <c r="MCU14" s="153"/>
      <c r="MCV14" s="153"/>
      <c r="MCW14" s="153"/>
      <c r="MCX14" s="153"/>
      <c r="MCY14" s="153"/>
      <c r="MCZ14" s="153"/>
      <c r="MDA14" s="153"/>
      <c r="MDB14" s="153"/>
      <c r="MDC14" s="153"/>
      <c r="MDD14" s="153"/>
      <c r="MDE14" s="153"/>
      <c r="MDF14" s="153"/>
      <c r="MDG14" s="153"/>
      <c r="MDH14" s="153"/>
      <c r="MDI14" s="153"/>
      <c r="MDJ14" s="153"/>
      <c r="MDK14" s="153"/>
      <c r="MDL14" s="153"/>
      <c r="MDM14" s="153"/>
      <c r="MDN14" s="153"/>
      <c r="MDO14" s="153"/>
      <c r="MDP14" s="153"/>
      <c r="MDQ14" s="153"/>
      <c r="MDR14" s="153"/>
      <c r="MDS14" s="153"/>
      <c r="MDT14" s="153"/>
      <c r="MDU14" s="153"/>
      <c r="MDV14" s="153"/>
      <c r="MDW14" s="153"/>
      <c r="MDX14" s="153"/>
      <c r="MDY14" s="153"/>
      <c r="MDZ14" s="153"/>
      <c r="MEA14" s="153"/>
      <c r="MEB14" s="153"/>
      <c r="MEC14" s="153"/>
      <c r="MED14" s="153"/>
      <c r="MEE14" s="153"/>
      <c r="MEF14" s="153"/>
      <c r="MEG14" s="153"/>
      <c r="MEH14" s="153"/>
      <c r="MEI14" s="153"/>
      <c r="MEJ14" s="153"/>
      <c r="MEK14" s="153"/>
      <c r="MEL14" s="153"/>
      <c r="MEM14" s="153"/>
      <c r="MEN14" s="153"/>
      <c r="MEO14" s="153"/>
      <c r="MEP14" s="153"/>
      <c r="MEQ14" s="153"/>
      <c r="MER14" s="153"/>
      <c r="MES14" s="153"/>
      <c r="MET14" s="153"/>
      <c r="MEU14" s="153"/>
      <c r="MEV14" s="153"/>
      <c r="MEW14" s="153"/>
      <c r="MEX14" s="153"/>
      <c r="MEY14" s="153"/>
      <c r="MEZ14" s="153"/>
      <c r="MFA14" s="153"/>
      <c r="MFB14" s="153"/>
      <c r="MFC14" s="153"/>
      <c r="MFD14" s="153"/>
      <c r="MFE14" s="153"/>
      <c r="MFF14" s="153"/>
      <c r="MFG14" s="153"/>
      <c r="MFH14" s="153"/>
      <c r="MFI14" s="153"/>
      <c r="MFJ14" s="153"/>
      <c r="MFK14" s="153"/>
      <c r="MFL14" s="153"/>
      <c r="MFM14" s="153"/>
      <c r="MFN14" s="153"/>
      <c r="MFO14" s="153"/>
      <c r="MFP14" s="153"/>
      <c r="MFQ14" s="153"/>
      <c r="MFR14" s="153"/>
      <c r="MFS14" s="153"/>
      <c r="MFT14" s="153"/>
      <c r="MFU14" s="153"/>
      <c r="MFV14" s="153"/>
      <c r="MFW14" s="153"/>
      <c r="MFX14" s="153"/>
      <c r="MFY14" s="153"/>
      <c r="MFZ14" s="153"/>
      <c r="MGA14" s="153"/>
      <c r="MGB14" s="153"/>
      <c r="MGC14" s="153"/>
      <c r="MGD14" s="153"/>
      <c r="MGE14" s="153"/>
      <c r="MGF14" s="153"/>
      <c r="MGG14" s="153"/>
      <c r="MGH14" s="153"/>
      <c r="MGI14" s="153"/>
      <c r="MGJ14" s="153"/>
      <c r="MGK14" s="153"/>
      <c r="MGL14" s="153"/>
      <c r="MGM14" s="153"/>
      <c r="MGN14" s="153"/>
      <c r="MGO14" s="153"/>
      <c r="MGP14" s="153"/>
      <c r="MGQ14" s="153"/>
      <c r="MGR14" s="153"/>
      <c r="MGS14" s="153"/>
      <c r="MGT14" s="153"/>
      <c r="MGU14" s="153"/>
      <c r="MGV14" s="153"/>
      <c r="MGW14" s="153"/>
      <c r="MGX14" s="153"/>
      <c r="MGY14" s="153"/>
      <c r="MGZ14" s="153"/>
      <c r="MHA14" s="153"/>
      <c r="MHB14" s="153"/>
      <c r="MHC14" s="153"/>
      <c r="MHD14" s="153"/>
      <c r="MHE14" s="153"/>
      <c r="MHF14" s="153"/>
      <c r="MHG14" s="153"/>
      <c r="MHH14" s="153"/>
      <c r="MHI14" s="153"/>
      <c r="MHJ14" s="153"/>
      <c r="MHK14" s="153"/>
      <c r="MHL14" s="153"/>
      <c r="MHM14" s="153"/>
      <c r="MHN14" s="153"/>
      <c r="MHO14" s="153"/>
      <c r="MHP14" s="153"/>
      <c r="MHQ14" s="153"/>
      <c r="MHR14" s="153"/>
      <c r="MHS14" s="153"/>
      <c r="MHT14" s="153"/>
      <c r="MHU14" s="153"/>
      <c r="MHV14" s="153"/>
      <c r="MHW14" s="153"/>
      <c r="MHX14" s="153"/>
      <c r="MHY14" s="153"/>
      <c r="MHZ14" s="153"/>
      <c r="MIA14" s="153"/>
      <c r="MIB14" s="153"/>
      <c r="MIC14" s="153"/>
      <c r="MID14" s="153"/>
      <c r="MIE14" s="153"/>
      <c r="MIF14" s="153"/>
      <c r="MIG14" s="153"/>
      <c r="MIH14" s="153"/>
      <c r="MII14" s="153"/>
      <c r="MIJ14" s="153"/>
      <c r="MIK14" s="153"/>
      <c r="MIL14" s="153"/>
      <c r="MIM14" s="153"/>
      <c r="MIN14" s="153"/>
      <c r="MIO14" s="153"/>
      <c r="MIP14" s="153"/>
      <c r="MIQ14" s="153"/>
      <c r="MIR14" s="153"/>
      <c r="MIS14" s="153"/>
      <c r="MIT14" s="153"/>
      <c r="MIU14" s="153"/>
      <c r="MIV14" s="153"/>
      <c r="MIW14" s="153"/>
      <c r="MIX14" s="153"/>
      <c r="MIY14" s="153"/>
      <c r="MIZ14" s="153"/>
      <c r="MJA14" s="153"/>
      <c r="MJB14" s="153"/>
      <c r="MJC14" s="153"/>
      <c r="MJD14" s="153"/>
      <c r="MJE14" s="153"/>
      <c r="MJF14" s="153"/>
      <c r="MJG14" s="153"/>
      <c r="MJH14" s="153"/>
      <c r="MJI14" s="153"/>
      <c r="MJJ14" s="153"/>
      <c r="MJK14" s="153"/>
      <c r="MJL14" s="153"/>
      <c r="MJM14" s="153"/>
      <c r="MJN14" s="153"/>
      <c r="MJO14" s="153"/>
      <c r="MJP14" s="153"/>
      <c r="MJQ14" s="153"/>
      <c r="MJR14" s="153"/>
      <c r="MJS14" s="153"/>
      <c r="MJT14" s="153"/>
      <c r="MJU14" s="153"/>
      <c r="MJV14" s="153"/>
      <c r="MJW14" s="153"/>
      <c r="MJX14" s="153"/>
      <c r="MJY14" s="153"/>
      <c r="MJZ14" s="153"/>
      <c r="MKA14" s="153"/>
      <c r="MKB14" s="153"/>
      <c r="MKC14" s="153"/>
      <c r="MKD14" s="153"/>
      <c r="MKE14" s="153"/>
      <c r="MKF14" s="153"/>
      <c r="MKG14" s="153"/>
      <c r="MKH14" s="153"/>
      <c r="MKI14" s="153"/>
      <c r="MKJ14" s="153"/>
      <c r="MKK14" s="153"/>
      <c r="MKL14" s="153"/>
      <c r="MKM14" s="153"/>
      <c r="MKN14" s="153"/>
      <c r="MKO14" s="153"/>
      <c r="MKP14" s="153"/>
      <c r="MKQ14" s="153"/>
      <c r="MKR14" s="153"/>
      <c r="MKS14" s="153"/>
      <c r="MKT14" s="153"/>
      <c r="MKU14" s="153"/>
      <c r="MKV14" s="153"/>
      <c r="MKW14" s="153"/>
      <c r="MKX14" s="153"/>
      <c r="MKY14" s="153"/>
      <c r="MKZ14" s="153"/>
      <c r="MLA14" s="153"/>
      <c r="MLB14" s="153"/>
      <c r="MLC14" s="153"/>
      <c r="MLD14" s="153"/>
      <c r="MLE14" s="153"/>
      <c r="MLF14" s="153"/>
      <c r="MLG14" s="153"/>
      <c r="MLH14" s="153"/>
      <c r="MLI14" s="153"/>
      <c r="MLJ14" s="153"/>
      <c r="MLK14" s="153"/>
      <c r="MLL14" s="153"/>
      <c r="MLM14" s="153"/>
      <c r="MLN14" s="153"/>
      <c r="MLO14" s="153"/>
      <c r="MLP14" s="153"/>
      <c r="MLQ14" s="153"/>
      <c r="MLR14" s="153"/>
      <c r="MLS14" s="153"/>
      <c r="MLT14" s="153"/>
      <c r="MLU14" s="153"/>
      <c r="MLV14" s="153"/>
      <c r="MLW14" s="153"/>
      <c r="MLX14" s="153"/>
      <c r="MLY14" s="153"/>
      <c r="MLZ14" s="153"/>
      <c r="MMA14" s="153"/>
      <c r="MMB14" s="153"/>
      <c r="MMC14" s="153"/>
      <c r="MMD14" s="153"/>
      <c r="MME14" s="153"/>
      <c r="MMF14" s="153"/>
      <c r="MMG14" s="153"/>
      <c r="MMH14" s="153"/>
      <c r="MMI14" s="153"/>
      <c r="MMJ14" s="153"/>
      <c r="MMK14" s="153"/>
      <c r="MML14" s="153"/>
      <c r="MMM14" s="153"/>
      <c r="MMN14" s="153"/>
      <c r="MMO14" s="153"/>
      <c r="MMP14" s="153"/>
      <c r="MMQ14" s="153"/>
      <c r="MMR14" s="153"/>
      <c r="MMS14" s="153"/>
      <c r="MMT14" s="153"/>
      <c r="MMU14" s="153"/>
      <c r="MMV14" s="153"/>
      <c r="MMW14" s="153"/>
      <c r="MMX14" s="153"/>
      <c r="MMY14" s="153"/>
      <c r="MMZ14" s="153"/>
      <c r="MNA14" s="153"/>
      <c r="MNB14" s="153"/>
      <c r="MNC14" s="153"/>
      <c r="MND14" s="153"/>
      <c r="MNE14" s="153"/>
      <c r="MNF14" s="153"/>
      <c r="MNG14" s="153"/>
      <c r="MNH14" s="153"/>
      <c r="MNI14" s="153"/>
      <c r="MNJ14" s="153"/>
      <c r="MNK14" s="153"/>
      <c r="MNL14" s="153"/>
      <c r="MNM14" s="153"/>
      <c r="MNN14" s="153"/>
      <c r="MNO14" s="153"/>
      <c r="MNP14" s="153"/>
      <c r="MNQ14" s="153"/>
      <c r="MNR14" s="153"/>
      <c r="MNS14" s="153"/>
      <c r="MNT14" s="153"/>
      <c r="MNU14" s="153"/>
      <c r="MNV14" s="153"/>
      <c r="MNW14" s="153"/>
      <c r="MNX14" s="153"/>
      <c r="MNY14" s="153"/>
      <c r="MNZ14" s="153"/>
      <c r="MOA14" s="153"/>
      <c r="MOB14" s="153"/>
      <c r="MOC14" s="153"/>
      <c r="MOD14" s="153"/>
      <c r="MOE14" s="153"/>
      <c r="MOF14" s="153"/>
      <c r="MOG14" s="153"/>
      <c r="MOH14" s="153"/>
      <c r="MOI14" s="153"/>
      <c r="MOJ14" s="153"/>
      <c r="MOK14" s="153"/>
      <c r="MOL14" s="153"/>
      <c r="MOM14" s="153"/>
      <c r="MON14" s="153"/>
      <c r="MOO14" s="153"/>
      <c r="MOP14" s="153"/>
      <c r="MOQ14" s="153"/>
      <c r="MOR14" s="153"/>
      <c r="MOS14" s="153"/>
      <c r="MOT14" s="153"/>
      <c r="MOU14" s="153"/>
      <c r="MOV14" s="153"/>
      <c r="MOW14" s="153"/>
      <c r="MOX14" s="153"/>
      <c r="MOY14" s="153"/>
      <c r="MOZ14" s="153"/>
      <c r="MPA14" s="153"/>
      <c r="MPB14" s="153"/>
      <c r="MPC14" s="153"/>
      <c r="MPD14" s="153"/>
      <c r="MPE14" s="153"/>
      <c r="MPF14" s="153"/>
      <c r="MPG14" s="153"/>
      <c r="MPH14" s="153"/>
      <c r="MPI14" s="153"/>
      <c r="MPJ14" s="153"/>
      <c r="MPK14" s="153"/>
      <c r="MPL14" s="153"/>
      <c r="MPM14" s="153"/>
      <c r="MPN14" s="153"/>
      <c r="MPO14" s="153"/>
      <c r="MPP14" s="153"/>
      <c r="MPQ14" s="153"/>
      <c r="MPR14" s="153"/>
      <c r="MPS14" s="153"/>
      <c r="MPT14" s="153"/>
      <c r="MPU14" s="153"/>
      <c r="MPV14" s="153"/>
      <c r="MPW14" s="153"/>
      <c r="MPX14" s="153"/>
      <c r="MPY14" s="153"/>
      <c r="MPZ14" s="153"/>
      <c r="MQA14" s="153"/>
      <c r="MQB14" s="153"/>
      <c r="MQC14" s="153"/>
      <c r="MQD14" s="153"/>
      <c r="MQE14" s="153"/>
      <c r="MQF14" s="153"/>
      <c r="MQG14" s="153"/>
      <c r="MQH14" s="153"/>
      <c r="MQI14" s="153"/>
      <c r="MQJ14" s="153"/>
      <c r="MQK14" s="153"/>
      <c r="MQL14" s="153"/>
      <c r="MQM14" s="153"/>
      <c r="MQN14" s="153"/>
      <c r="MQO14" s="153"/>
      <c r="MQP14" s="153"/>
      <c r="MQQ14" s="153"/>
      <c r="MQR14" s="153"/>
      <c r="MQS14" s="153"/>
      <c r="MQT14" s="153"/>
      <c r="MQU14" s="153"/>
      <c r="MQV14" s="153"/>
      <c r="MQW14" s="153"/>
      <c r="MQX14" s="153"/>
      <c r="MQY14" s="153"/>
      <c r="MQZ14" s="153"/>
      <c r="MRA14" s="153"/>
      <c r="MRB14" s="153"/>
      <c r="MRC14" s="153"/>
      <c r="MRD14" s="153"/>
      <c r="MRE14" s="153"/>
      <c r="MRF14" s="153"/>
      <c r="MRG14" s="153"/>
      <c r="MRH14" s="153"/>
      <c r="MRI14" s="153"/>
      <c r="MRJ14" s="153"/>
      <c r="MRK14" s="153"/>
      <c r="MRL14" s="153"/>
      <c r="MRM14" s="153"/>
      <c r="MRN14" s="153"/>
      <c r="MRO14" s="153"/>
      <c r="MRP14" s="153"/>
      <c r="MRQ14" s="153"/>
      <c r="MRR14" s="153"/>
      <c r="MRS14" s="153"/>
      <c r="MRT14" s="153"/>
      <c r="MRU14" s="153"/>
      <c r="MRV14" s="153"/>
      <c r="MRW14" s="153"/>
      <c r="MRX14" s="153"/>
      <c r="MRY14" s="153"/>
      <c r="MRZ14" s="153"/>
      <c r="MSA14" s="153"/>
      <c r="MSB14" s="153"/>
      <c r="MSC14" s="153"/>
      <c r="MSD14" s="153"/>
      <c r="MSE14" s="153"/>
      <c r="MSF14" s="153"/>
      <c r="MSG14" s="153"/>
      <c r="MSH14" s="153"/>
      <c r="MSI14" s="153"/>
      <c r="MSJ14" s="153"/>
      <c r="MSK14" s="153"/>
      <c r="MSL14" s="153"/>
      <c r="MSM14" s="153"/>
      <c r="MSN14" s="153"/>
      <c r="MSO14" s="153"/>
      <c r="MSP14" s="153"/>
      <c r="MSQ14" s="153"/>
      <c r="MSR14" s="153"/>
      <c r="MSS14" s="153"/>
      <c r="MST14" s="153"/>
      <c r="MSU14" s="153"/>
      <c r="MSV14" s="153"/>
      <c r="MSW14" s="153"/>
      <c r="MSX14" s="153"/>
      <c r="MSY14" s="153"/>
      <c r="MSZ14" s="153"/>
      <c r="MTA14" s="153"/>
      <c r="MTB14" s="153"/>
      <c r="MTC14" s="153"/>
      <c r="MTD14" s="153"/>
      <c r="MTE14" s="153"/>
      <c r="MTF14" s="153"/>
      <c r="MTG14" s="153"/>
      <c r="MTH14" s="153"/>
      <c r="MTI14" s="153"/>
      <c r="MTJ14" s="153"/>
      <c r="MTK14" s="153"/>
      <c r="MTL14" s="153"/>
      <c r="MTM14" s="153"/>
      <c r="MTN14" s="153"/>
      <c r="MTO14" s="153"/>
      <c r="MTP14" s="153"/>
      <c r="MTQ14" s="153"/>
      <c r="MTR14" s="153"/>
      <c r="MTS14" s="153"/>
      <c r="MTT14" s="153"/>
      <c r="MTU14" s="153"/>
      <c r="MTV14" s="153"/>
      <c r="MTW14" s="153"/>
      <c r="MTX14" s="153"/>
      <c r="MTY14" s="153"/>
      <c r="MTZ14" s="153"/>
      <c r="MUA14" s="153"/>
      <c r="MUB14" s="153"/>
      <c r="MUC14" s="153"/>
      <c r="MUD14" s="153"/>
      <c r="MUE14" s="153"/>
      <c r="MUF14" s="153"/>
      <c r="MUG14" s="153"/>
      <c r="MUH14" s="153"/>
      <c r="MUI14" s="153"/>
      <c r="MUJ14" s="153"/>
      <c r="MUK14" s="153"/>
      <c r="MUL14" s="153"/>
      <c r="MUM14" s="153"/>
      <c r="MUN14" s="153"/>
      <c r="MUO14" s="153"/>
      <c r="MUP14" s="153"/>
      <c r="MUQ14" s="153"/>
      <c r="MUR14" s="153"/>
      <c r="MUS14" s="153"/>
      <c r="MUT14" s="153"/>
      <c r="MUU14" s="153"/>
      <c r="MUV14" s="153"/>
      <c r="MUW14" s="153"/>
      <c r="MUX14" s="153"/>
      <c r="MUY14" s="153"/>
      <c r="MUZ14" s="153"/>
      <c r="MVA14" s="153"/>
      <c r="MVB14" s="153"/>
      <c r="MVC14" s="153"/>
      <c r="MVD14" s="153"/>
      <c r="MVE14" s="153"/>
      <c r="MVF14" s="153"/>
      <c r="MVG14" s="153"/>
      <c r="MVH14" s="153"/>
      <c r="MVI14" s="153"/>
      <c r="MVJ14" s="153"/>
      <c r="MVK14" s="153"/>
      <c r="MVL14" s="153"/>
      <c r="MVM14" s="153"/>
      <c r="MVN14" s="153"/>
      <c r="MVO14" s="153"/>
      <c r="MVP14" s="153"/>
      <c r="MVQ14" s="153"/>
      <c r="MVR14" s="153"/>
      <c r="MVS14" s="153"/>
      <c r="MVT14" s="153"/>
      <c r="MVU14" s="153"/>
      <c r="MVV14" s="153"/>
      <c r="MVW14" s="153"/>
      <c r="MVX14" s="153"/>
      <c r="MVY14" s="153"/>
      <c r="MVZ14" s="153"/>
      <c r="MWA14" s="153"/>
      <c r="MWB14" s="153"/>
      <c r="MWC14" s="153"/>
      <c r="MWD14" s="153"/>
      <c r="MWE14" s="153"/>
      <c r="MWF14" s="153"/>
      <c r="MWG14" s="153"/>
      <c r="MWH14" s="153"/>
      <c r="MWI14" s="153"/>
      <c r="MWJ14" s="153"/>
      <c r="MWK14" s="153"/>
      <c r="MWL14" s="153"/>
      <c r="MWM14" s="153"/>
      <c r="MWN14" s="153"/>
      <c r="MWO14" s="153"/>
      <c r="MWP14" s="153"/>
      <c r="MWQ14" s="153"/>
      <c r="MWR14" s="153"/>
      <c r="MWS14" s="153"/>
      <c r="MWT14" s="153"/>
      <c r="MWU14" s="153"/>
      <c r="MWV14" s="153"/>
      <c r="MWW14" s="153"/>
      <c r="MWX14" s="153"/>
      <c r="MWY14" s="153"/>
      <c r="MWZ14" s="153"/>
      <c r="MXA14" s="153"/>
      <c r="MXB14" s="153"/>
      <c r="MXC14" s="153"/>
      <c r="MXD14" s="153"/>
      <c r="MXE14" s="153"/>
      <c r="MXF14" s="153"/>
      <c r="MXG14" s="153"/>
      <c r="MXH14" s="153"/>
      <c r="MXI14" s="153"/>
      <c r="MXJ14" s="153"/>
      <c r="MXK14" s="153"/>
      <c r="MXL14" s="153"/>
      <c r="MXM14" s="153"/>
      <c r="MXN14" s="153"/>
      <c r="MXO14" s="153"/>
      <c r="MXP14" s="153"/>
      <c r="MXQ14" s="153"/>
      <c r="MXR14" s="153"/>
      <c r="MXS14" s="153"/>
      <c r="MXT14" s="153"/>
      <c r="MXU14" s="153"/>
      <c r="MXV14" s="153"/>
      <c r="MXW14" s="153"/>
      <c r="MXX14" s="153"/>
      <c r="MXY14" s="153"/>
      <c r="MXZ14" s="153"/>
      <c r="MYA14" s="153"/>
      <c r="MYB14" s="153"/>
      <c r="MYC14" s="153"/>
      <c r="MYD14" s="153"/>
      <c r="MYE14" s="153"/>
      <c r="MYF14" s="153"/>
      <c r="MYG14" s="153"/>
      <c r="MYH14" s="153"/>
      <c r="MYI14" s="153"/>
      <c r="MYJ14" s="153"/>
      <c r="MYK14" s="153"/>
      <c r="MYL14" s="153"/>
      <c r="MYM14" s="153"/>
      <c r="MYN14" s="153"/>
      <c r="MYO14" s="153"/>
      <c r="MYP14" s="153"/>
      <c r="MYQ14" s="153"/>
      <c r="MYR14" s="153"/>
      <c r="MYS14" s="153"/>
      <c r="MYT14" s="153"/>
      <c r="MYU14" s="153"/>
      <c r="MYV14" s="153"/>
      <c r="MYW14" s="153"/>
      <c r="MYX14" s="153"/>
      <c r="MYY14" s="153"/>
      <c r="MYZ14" s="153"/>
      <c r="MZA14" s="153"/>
      <c r="MZB14" s="153"/>
      <c r="MZC14" s="153"/>
      <c r="MZD14" s="153"/>
      <c r="MZE14" s="153"/>
      <c r="MZF14" s="153"/>
      <c r="MZG14" s="153"/>
      <c r="MZH14" s="153"/>
      <c r="MZI14" s="153"/>
      <c r="MZJ14" s="153"/>
      <c r="MZK14" s="153"/>
      <c r="MZL14" s="153"/>
      <c r="MZM14" s="153"/>
      <c r="MZN14" s="153"/>
      <c r="MZO14" s="153"/>
      <c r="MZP14" s="153"/>
      <c r="MZQ14" s="153"/>
      <c r="MZR14" s="153"/>
      <c r="MZS14" s="153"/>
      <c r="MZT14" s="153"/>
      <c r="MZU14" s="153"/>
      <c r="MZV14" s="153"/>
      <c r="MZW14" s="153"/>
      <c r="MZX14" s="153"/>
      <c r="MZY14" s="153"/>
      <c r="MZZ14" s="153"/>
      <c r="NAA14" s="153"/>
      <c r="NAB14" s="153"/>
      <c r="NAC14" s="153"/>
      <c r="NAD14" s="153"/>
      <c r="NAE14" s="153"/>
      <c r="NAF14" s="153"/>
      <c r="NAG14" s="153"/>
      <c r="NAH14" s="153"/>
      <c r="NAI14" s="153"/>
      <c r="NAJ14" s="153"/>
      <c r="NAK14" s="153"/>
      <c r="NAL14" s="153"/>
      <c r="NAM14" s="153"/>
      <c r="NAN14" s="153"/>
      <c r="NAO14" s="153"/>
      <c r="NAP14" s="153"/>
      <c r="NAQ14" s="153"/>
      <c r="NAR14" s="153"/>
      <c r="NAS14" s="153"/>
      <c r="NAT14" s="153"/>
      <c r="NAU14" s="153"/>
      <c r="NAV14" s="153"/>
      <c r="NAW14" s="153"/>
      <c r="NAX14" s="153"/>
      <c r="NAY14" s="153"/>
      <c r="NAZ14" s="153"/>
      <c r="NBA14" s="153"/>
      <c r="NBB14" s="153"/>
      <c r="NBC14" s="153"/>
      <c r="NBD14" s="153"/>
      <c r="NBE14" s="153"/>
      <c r="NBF14" s="153"/>
      <c r="NBG14" s="153"/>
      <c r="NBH14" s="153"/>
      <c r="NBI14" s="153"/>
      <c r="NBJ14" s="153"/>
      <c r="NBK14" s="153"/>
      <c r="NBL14" s="153"/>
      <c r="NBM14" s="153"/>
      <c r="NBN14" s="153"/>
      <c r="NBO14" s="153"/>
      <c r="NBP14" s="153"/>
      <c r="NBQ14" s="153"/>
      <c r="NBR14" s="153"/>
      <c r="NBS14" s="153"/>
      <c r="NBT14" s="153"/>
      <c r="NBU14" s="153"/>
      <c r="NBV14" s="153"/>
      <c r="NBW14" s="153"/>
      <c r="NBX14" s="153"/>
      <c r="NBY14" s="153"/>
      <c r="NBZ14" s="153"/>
      <c r="NCA14" s="153"/>
      <c r="NCB14" s="153"/>
      <c r="NCC14" s="153"/>
      <c r="NCD14" s="153"/>
      <c r="NCE14" s="153"/>
      <c r="NCF14" s="153"/>
      <c r="NCG14" s="153"/>
      <c r="NCH14" s="153"/>
      <c r="NCI14" s="153"/>
      <c r="NCJ14" s="153"/>
      <c r="NCK14" s="153"/>
      <c r="NCL14" s="153"/>
      <c r="NCM14" s="153"/>
      <c r="NCN14" s="153"/>
      <c r="NCO14" s="153"/>
      <c r="NCP14" s="153"/>
      <c r="NCQ14" s="153"/>
      <c r="NCR14" s="153"/>
      <c r="NCS14" s="153"/>
      <c r="NCT14" s="153"/>
      <c r="NCU14" s="153"/>
      <c r="NCV14" s="153"/>
      <c r="NCW14" s="153"/>
      <c r="NCX14" s="153"/>
      <c r="NCY14" s="153"/>
      <c r="NCZ14" s="153"/>
      <c r="NDA14" s="153"/>
      <c r="NDB14" s="153"/>
      <c r="NDC14" s="153"/>
      <c r="NDD14" s="153"/>
      <c r="NDE14" s="153"/>
      <c r="NDF14" s="153"/>
      <c r="NDG14" s="153"/>
      <c r="NDH14" s="153"/>
      <c r="NDI14" s="153"/>
      <c r="NDJ14" s="153"/>
      <c r="NDK14" s="153"/>
      <c r="NDL14" s="153"/>
      <c r="NDM14" s="153"/>
      <c r="NDN14" s="153"/>
      <c r="NDO14" s="153"/>
      <c r="NDP14" s="153"/>
      <c r="NDQ14" s="153"/>
      <c r="NDR14" s="153"/>
      <c r="NDS14" s="153"/>
      <c r="NDT14" s="153"/>
      <c r="NDU14" s="153"/>
      <c r="NDV14" s="153"/>
      <c r="NDW14" s="153"/>
      <c r="NDX14" s="153"/>
      <c r="NDY14" s="153"/>
      <c r="NDZ14" s="153"/>
      <c r="NEA14" s="153"/>
      <c r="NEB14" s="153"/>
      <c r="NEC14" s="153"/>
      <c r="NED14" s="153"/>
      <c r="NEE14" s="153"/>
      <c r="NEF14" s="153"/>
      <c r="NEG14" s="153"/>
      <c r="NEH14" s="153"/>
      <c r="NEI14" s="153"/>
      <c r="NEJ14" s="153"/>
      <c r="NEK14" s="153"/>
      <c r="NEL14" s="153"/>
      <c r="NEM14" s="153"/>
      <c r="NEN14" s="153"/>
      <c r="NEO14" s="153"/>
      <c r="NEP14" s="153"/>
      <c r="NEQ14" s="153"/>
      <c r="NER14" s="153"/>
      <c r="NES14" s="153"/>
      <c r="NET14" s="153"/>
      <c r="NEU14" s="153"/>
      <c r="NEV14" s="153"/>
      <c r="NEW14" s="153"/>
      <c r="NEX14" s="153"/>
      <c r="NEY14" s="153"/>
      <c r="NEZ14" s="153"/>
      <c r="NFA14" s="153"/>
      <c r="NFB14" s="153"/>
      <c r="NFC14" s="153"/>
      <c r="NFD14" s="153"/>
      <c r="NFE14" s="153"/>
      <c r="NFF14" s="153"/>
      <c r="NFG14" s="153"/>
      <c r="NFH14" s="153"/>
      <c r="NFI14" s="153"/>
      <c r="NFJ14" s="153"/>
      <c r="NFK14" s="153"/>
      <c r="NFL14" s="153"/>
      <c r="NFM14" s="153"/>
      <c r="NFN14" s="153"/>
      <c r="NFO14" s="153"/>
      <c r="NFP14" s="153"/>
      <c r="NFQ14" s="153"/>
      <c r="NFR14" s="153"/>
      <c r="NFS14" s="153"/>
      <c r="NFT14" s="153"/>
      <c r="NFU14" s="153"/>
      <c r="NFV14" s="153"/>
      <c r="NFW14" s="153"/>
      <c r="NFX14" s="153"/>
      <c r="NFY14" s="153"/>
      <c r="NFZ14" s="153"/>
      <c r="NGA14" s="153"/>
      <c r="NGB14" s="153"/>
      <c r="NGC14" s="153"/>
      <c r="NGD14" s="153"/>
      <c r="NGE14" s="153"/>
      <c r="NGF14" s="153"/>
      <c r="NGG14" s="153"/>
      <c r="NGH14" s="153"/>
      <c r="NGI14" s="153"/>
      <c r="NGJ14" s="153"/>
      <c r="NGK14" s="153"/>
      <c r="NGL14" s="153"/>
      <c r="NGM14" s="153"/>
      <c r="NGN14" s="153"/>
      <c r="NGO14" s="153"/>
      <c r="NGP14" s="153"/>
      <c r="NGQ14" s="153"/>
      <c r="NGR14" s="153"/>
      <c r="NGS14" s="153"/>
      <c r="NGT14" s="153"/>
      <c r="NGU14" s="153"/>
      <c r="NGV14" s="153"/>
      <c r="NGW14" s="153"/>
      <c r="NGX14" s="153"/>
      <c r="NGY14" s="153"/>
      <c r="NGZ14" s="153"/>
      <c r="NHA14" s="153"/>
      <c r="NHB14" s="153"/>
      <c r="NHC14" s="153"/>
      <c r="NHD14" s="153"/>
      <c r="NHE14" s="153"/>
      <c r="NHF14" s="153"/>
      <c r="NHG14" s="153"/>
      <c r="NHH14" s="153"/>
      <c r="NHI14" s="153"/>
      <c r="NHJ14" s="153"/>
      <c r="NHK14" s="153"/>
      <c r="NHL14" s="153"/>
      <c r="NHM14" s="153"/>
      <c r="NHN14" s="153"/>
      <c r="NHO14" s="153"/>
      <c r="NHP14" s="153"/>
      <c r="NHQ14" s="153"/>
      <c r="NHR14" s="153"/>
      <c r="NHS14" s="153"/>
      <c r="NHT14" s="153"/>
      <c r="NHU14" s="153"/>
      <c r="NHV14" s="153"/>
      <c r="NHW14" s="153"/>
      <c r="NHX14" s="153"/>
      <c r="NHY14" s="153"/>
      <c r="NHZ14" s="153"/>
      <c r="NIA14" s="153"/>
      <c r="NIB14" s="153"/>
      <c r="NIC14" s="153"/>
      <c r="NID14" s="153"/>
      <c r="NIE14" s="153"/>
      <c r="NIF14" s="153"/>
      <c r="NIG14" s="153"/>
      <c r="NIH14" s="153"/>
      <c r="NII14" s="153"/>
      <c r="NIJ14" s="153"/>
      <c r="NIK14" s="153"/>
      <c r="NIL14" s="153"/>
      <c r="NIM14" s="153"/>
      <c r="NIN14" s="153"/>
      <c r="NIO14" s="153"/>
      <c r="NIP14" s="153"/>
      <c r="NIQ14" s="153"/>
      <c r="NIR14" s="153"/>
      <c r="NIS14" s="153"/>
      <c r="NIT14" s="153"/>
      <c r="NIU14" s="153"/>
      <c r="NIV14" s="153"/>
      <c r="NIW14" s="153"/>
      <c r="NIX14" s="153"/>
      <c r="NIY14" s="153"/>
      <c r="NIZ14" s="153"/>
      <c r="NJA14" s="153"/>
      <c r="NJB14" s="153"/>
      <c r="NJC14" s="153"/>
      <c r="NJD14" s="153"/>
      <c r="NJE14" s="153"/>
      <c r="NJF14" s="153"/>
      <c r="NJG14" s="153"/>
      <c r="NJH14" s="153"/>
      <c r="NJI14" s="153"/>
      <c r="NJJ14" s="153"/>
      <c r="NJK14" s="153"/>
      <c r="NJL14" s="153"/>
      <c r="NJM14" s="153"/>
      <c r="NJN14" s="153"/>
      <c r="NJO14" s="153"/>
      <c r="NJP14" s="153"/>
      <c r="NJQ14" s="153"/>
      <c r="NJR14" s="153"/>
      <c r="NJS14" s="153"/>
      <c r="NJT14" s="153"/>
      <c r="NJU14" s="153"/>
      <c r="NJV14" s="153"/>
      <c r="NJW14" s="153"/>
      <c r="NJX14" s="153"/>
      <c r="NJY14" s="153"/>
      <c r="NJZ14" s="153"/>
      <c r="NKA14" s="153"/>
      <c r="NKB14" s="153"/>
      <c r="NKC14" s="153"/>
      <c r="NKD14" s="153"/>
      <c r="NKE14" s="153"/>
      <c r="NKF14" s="153"/>
      <c r="NKG14" s="153"/>
      <c r="NKH14" s="153"/>
      <c r="NKI14" s="153"/>
      <c r="NKJ14" s="153"/>
      <c r="NKK14" s="153"/>
      <c r="NKL14" s="153"/>
      <c r="NKM14" s="153"/>
      <c r="NKN14" s="153"/>
      <c r="NKO14" s="153"/>
      <c r="NKP14" s="153"/>
      <c r="NKQ14" s="153"/>
      <c r="NKR14" s="153"/>
      <c r="NKS14" s="153"/>
      <c r="NKT14" s="153"/>
      <c r="NKU14" s="153"/>
      <c r="NKV14" s="153"/>
      <c r="NKW14" s="153"/>
      <c r="NKX14" s="153"/>
      <c r="NKY14" s="153"/>
      <c r="NKZ14" s="153"/>
      <c r="NLA14" s="153"/>
      <c r="NLB14" s="153"/>
      <c r="NLC14" s="153"/>
      <c r="NLD14" s="153"/>
      <c r="NLE14" s="153"/>
      <c r="NLF14" s="153"/>
      <c r="NLG14" s="153"/>
      <c r="NLH14" s="153"/>
      <c r="NLI14" s="153"/>
      <c r="NLJ14" s="153"/>
      <c r="NLK14" s="153"/>
      <c r="NLL14" s="153"/>
      <c r="NLM14" s="153"/>
      <c r="NLN14" s="153"/>
      <c r="NLO14" s="153"/>
      <c r="NLP14" s="153"/>
      <c r="NLQ14" s="153"/>
      <c r="NLR14" s="153"/>
      <c r="NLS14" s="153"/>
      <c r="NLT14" s="153"/>
      <c r="NLU14" s="153"/>
      <c r="NLV14" s="153"/>
      <c r="NLW14" s="153"/>
      <c r="NLX14" s="153"/>
      <c r="NLY14" s="153"/>
      <c r="NLZ14" s="153"/>
      <c r="NMA14" s="153"/>
      <c r="NMB14" s="153"/>
      <c r="NMC14" s="153"/>
      <c r="NMD14" s="153"/>
      <c r="NME14" s="153"/>
      <c r="NMF14" s="153"/>
      <c r="NMG14" s="153"/>
      <c r="NMH14" s="153"/>
      <c r="NMI14" s="153"/>
      <c r="NMJ14" s="153"/>
      <c r="NMK14" s="153"/>
      <c r="NML14" s="153"/>
      <c r="NMM14" s="153"/>
      <c r="NMN14" s="153"/>
      <c r="NMO14" s="153"/>
      <c r="NMP14" s="153"/>
      <c r="NMQ14" s="153"/>
      <c r="NMR14" s="153"/>
      <c r="NMS14" s="153"/>
      <c r="NMT14" s="153"/>
      <c r="NMU14" s="153"/>
      <c r="NMV14" s="153"/>
      <c r="NMW14" s="153"/>
      <c r="NMX14" s="153"/>
      <c r="NMY14" s="153"/>
      <c r="NMZ14" s="153"/>
      <c r="NNA14" s="153"/>
      <c r="NNB14" s="153"/>
      <c r="NNC14" s="153"/>
      <c r="NND14" s="153"/>
      <c r="NNE14" s="153"/>
      <c r="NNF14" s="153"/>
      <c r="NNG14" s="153"/>
      <c r="NNH14" s="153"/>
      <c r="NNI14" s="153"/>
      <c r="NNJ14" s="153"/>
      <c r="NNK14" s="153"/>
      <c r="NNL14" s="153"/>
      <c r="NNM14" s="153"/>
      <c r="NNN14" s="153"/>
      <c r="NNO14" s="153"/>
      <c r="NNP14" s="153"/>
      <c r="NNQ14" s="153"/>
      <c r="NNR14" s="153"/>
      <c r="NNS14" s="153"/>
      <c r="NNT14" s="153"/>
      <c r="NNU14" s="153"/>
      <c r="NNV14" s="153"/>
      <c r="NNW14" s="153"/>
      <c r="NNX14" s="153"/>
      <c r="NNY14" s="153"/>
      <c r="NNZ14" s="153"/>
      <c r="NOA14" s="153"/>
      <c r="NOB14" s="153"/>
      <c r="NOC14" s="153"/>
      <c r="NOD14" s="153"/>
      <c r="NOE14" s="153"/>
      <c r="NOF14" s="153"/>
      <c r="NOG14" s="153"/>
      <c r="NOH14" s="153"/>
      <c r="NOI14" s="153"/>
      <c r="NOJ14" s="153"/>
      <c r="NOK14" s="153"/>
      <c r="NOL14" s="153"/>
      <c r="NOM14" s="153"/>
      <c r="NON14" s="153"/>
      <c r="NOO14" s="153"/>
      <c r="NOP14" s="153"/>
      <c r="NOQ14" s="153"/>
      <c r="NOR14" s="153"/>
      <c r="NOS14" s="153"/>
      <c r="NOT14" s="153"/>
      <c r="NOU14" s="153"/>
      <c r="NOV14" s="153"/>
      <c r="NOW14" s="153"/>
      <c r="NOX14" s="153"/>
      <c r="NOY14" s="153"/>
      <c r="NOZ14" s="153"/>
      <c r="NPA14" s="153"/>
      <c r="NPB14" s="153"/>
      <c r="NPC14" s="153"/>
      <c r="NPD14" s="153"/>
      <c r="NPE14" s="153"/>
      <c r="NPF14" s="153"/>
      <c r="NPG14" s="153"/>
      <c r="NPH14" s="153"/>
      <c r="NPI14" s="153"/>
      <c r="NPJ14" s="153"/>
      <c r="NPK14" s="153"/>
      <c r="NPL14" s="153"/>
      <c r="NPM14" s="153"/>
      <c r="NPN14" s="153"/>
      <c r="NPO14" s="153"/>
      <c r="NPP14" s="153"/>
      <c r="NPQ14" s="153"/>
      <c r="NPR14" s="153"/>
      <c r="NPS14" s="153"/>
      <c r="NPT14" s="153"/>
      <c r="NPU14" s="153"/>
      <c r="NPV14" s="153"/>
      <c r="NPW14" s="153"/>
      <c r="NPX14" s="153"/>
      <c r="NPY14" s="153"/>
      <c r="NPZ14" s="153"/>
      <c r="NQA14" s="153"/>
      <c r="NQB14" s="153"/>
      <c r="NQC14" s="153"/>
      <c r="NQD14" s="153"/>
      <c r="NQE14" s="153"/>
      <c r="NQF14" s="153"/>
      <c r="NQG14" s="153"/>
      <c r="NQH14" s="153"/>
      <c r="NQI14" s="153"/>
      <c r="NQJ14" s="153"/>
      <c r="NQK14" s="153"/>
      <c r="NQL14" s="153"/>
      <c r="NQM14" s="153"/>
      <c r="NQN14" s="153"/>
      <c r="NQO14" s="153"/>
      <c r="NQP14" s="153"/>
      <c r="NQQ14" s="153"/>
      <c r="NQR14" s="153"/>
      <c r="NQS14" s="153"/>
      <c r="NQT14" s="153"/>
      <c r="NQU14" s="153"/>
      <c r="NQV14" s="153"/>
      <c r="NQW14" s="153"/>
      <c r="NQX14" s="153"/>
      <c r="NQY14" s="153"/>
      <c r="NQZ14" s="153"/>
      <c r="NRA14" s="153"/>
      <c r="NRB14" s="153"/>
      <c r="NRC14" s="153"/>
      <c r="NRD14" s="153"/>
      <c r="NRE14" s="153"/>
      <c r="NRF14" s="153"/>
      <c r="NRG14" s="153"/>
      <c r="NRH14" s="153"/>
      <c r="NRI14" s="153"/>
      <c r="NRJ14" s="153"/>
      <c r="NRK14" s="153"/>
      <c r="NRL14" s="153"/>
      <c r="NRM14" s="153"/>
      <c r="NRN14" s="153"/>
      <c r="NRO14" s="153"/>
      <c r="NRP14" s="153"/>
      <c r="NRQ14" s="153"/>
      <c r="NRR14" s="153"/>
      <c r="NRS14" s="153"/>
      <c r="NRT14" s="153"/>
      <c r="NRU14" s="153"/>
      <c r="NRV14" s="153"/>
      <c r="NRW14" s="153"/>
      <c r="NRX14" s="153"/>
      <c r="NRY14" s="153"/>
      <c r="NRZ14" s="153"/>
      <c r="NSA14" s="153"/>
      <c r="NSB14" s="153"/>
      <c r="NSC14" s="153"/>
      <c r="NSD14" s="153"/>
      <c r="NSE14" s="153"/>
      <c r="NSF14" s="153"/>
      <c r="NSG14" s="153"/>
      <c r="NSH14" s="153"/>
      <c r="NSI14" s="153"/>
      <c r="NSJ14" s="153"/>
      <c r="NSK14" s="153"/>
      <c r="NSL14" s="153"/>
      <c r="NSM14" s="153"/>
      <c r="NSN14" s="153"/>
      <c r="NSO14" s="153"/>
      <c r="NSP14" s="153"/>
      <c r="NSQ14" s="153"/>
      <c r="NSR14" s="153"/>
      <c r="NSS14" s="153"/>
      <c r="NST14" s="153"/>
      <c r="NSU14" s="153"/>
      <c r="NSV14" s="153"/>
      <c r="NSW14" s="153"/>
      <c r="NSX14" s="153"/>
      <c r="NSY14" s="153"/>
      <c r="NSZ14" s="153"/>
      <c r="NTA14" s="153"/>
      <c r="NTB14" s="153"/>
      <c r="NTC14" s="153"/>
      <c r="NTD14" s="153"/>
      <c r="NTE14" s="153"/>
      <c r="NTF14" s="153"/>
      <c r="NTG14" s="153"/>
      <c r="NTH14" s="153"/>
      <c r="NTI14" s="153"/>
      <c r="NTJ14" s="153"/>
      <c r="NTK14" s="153"/>
      <c r="NTL14" s="153"/>
      <c r="NTM14" s="153"/>
      <c r="NTN14" s="153"/>
      <c r="NTO14" s="153"/>
      <c r="NTP14" s="153"/>
      <c r="NTQ14" s="153"/>
      <c r="NTR14" s="153"/>
      <c r="NTS14" s="153"/>
      <c r="NTT14" s="153"/>
      <c r="NTU14" s="153"/>
      <c r="NTV14" s="153"/>
      <c r="NTW14" s="153"/>
      <c r="NTX14" s="153"/>
      <c r="NTY14" s="153"/>
      <c r="NTZ14" s="153"/>
      <c r="NUA14" s="153"/>
      <c r="NUB14" s="153"/>
      <c r="NUC14" s="153"/>
      <c r="NUD14" s="153"/>
      <c r="NUE14" s="153"/>
      <c r="NUF14" s="153"/>
      <c r="NUG14" s="153"/>
      <c r="NUH14" s="153"/>
      <c r="NUI14" s="153"/>
      <c r="NUJ14" s="153"/>
      <c r="NUK14" s="153"/>
      <c r="NUL14" s="153"/>
      <c r="NUM14" s="153"/>
      <c r="NUN14" s="153"/>
      <c r="NUO14" s="153"/>
      <c r="NUP14" s="153"/>
      <c r="NUQ14" s="153"/>
      <c r="NUR14" s="153"/>
      <c r="NUS14" s="153"/>
      <c r="NUT14" s="153"/>
      <c r="NUU14" s="153"/>
      <c r="NUV14" s="153"/>
      <c r="NUW14" s="153"/>
      <c r="NUX14" s="153"/>
      <c r="NUY14" s="153"/>
      <c r="NUZ14" s="153"/>
      <c r="NVA14" s="153"/>
      <c r="NVB14" s="153"/>
      <c r="NVC14" s="153"/>
      <c r="NVD14" s="153"/>
      <c r="NVE14" s="153"/>
      <c r="NVF14" s="153"/>
      <c r="NVG14" s="153"/>
      <c r="NVH14" s="153"/>
      <c r="NVI14" s="153"/>
      <c r="NVJ14" s="153"/>
      <c r="NVK14" s="153"/>
      <c r="NVL14" s="153"/>
      <c r="NVM14" s="153"/>
      <c r="NVN14" s="153"/>
      <c r="NVO14" s="153"/>
      <c r="NVP14" s="153"/>
      <c r="NVQ14" s="153"/>
      <c r="NVR14" s="153"/>
      <c r="NVS14" s="153"/>
      <c r="NVT14" s="153"/>
      <c r="NVU14" s="153"/>
      <c r="NVV14" s="153"/>
      <c r="NVW14" s="153"/>
      <c r="NVX14" s="153"/>
      <c r="NVY14" s="153"/>
      <c r="NVZ14" s="153"/>
      <c r="NWA14" s="153"/>
      <c r="NWB14" s="153"/>
      <c r="NWC14" s="153"/>
      <c r="NWD14" s="153"/>
      <c r="NWE14" s="153"/>
      <c r="NWF14" s="153"/>
      <c r="NWG14" s="153"/>
      <c r="NWH14" s="153"/>
      <c r="NWI14" s="153"/>
      <c r="NWJ14" s="153"/>
      <c r="NWK14" s="153"/>
      <c r="NWL14" s="153"/>
      <c r="NWM14" s="153"/>
      <c r="NWN14" s="153"/>
      <c r="NWO14" s="153"/>
      <c r="NWP14" s="153"/>
      <c r="NWQ14" s="153"/>
      <c r="NWR14" s="153"/>
      <c r="NWS14" s="153"/>
      <c r="NWT14" s="153"/>
      <c r="NWU14" s="153"/>
      <c r="NWV14" s="153"/>
      <c r="NWW14" s="153"/>
      <c r="NWX14" s="153"/>
      <c r="NWY14" s="153"/>
      <c r="NWZ14" s="153"/>
      <c r="NXA14" s="153"/>
      <c r="NXB14" s="153"/>
      <c r="NXC14" s="153"/>
      <c r="NXD14" s="153"/>
      <c r="NXE14" s="153"/>
      <c r="NXF14" s="153"/>
      <c r="NXG14" s="153"/>
      <c r="NXH14" s="153"/>
      <c r="NXI14" s="153"/>
      <c r="NXJ14" s="153"/>
      <c r="NXK14" s="153"/>
      <c r="NXL14" s="153"/>
      <c r="NXM14" s="153"/>
      <c r="NXN14" s="153"/>
      <c r="NXO14" s="153"/>
      <c r="NXP14" s="153"/>
      <c r="NXQ14" s="153"/>
      <c r="NXR14" s="153"/>
      <c r="NXS14" s="153"/>
      <c r="NXT14" s="153"/>
      <c r="NXU14" s="153"/>
      <c r="NXV14" s="153"/>
      <c r="NXW14" s="153"/>
      <c r="NXX14" s="153"/>
      <c r="NXY14" s="153"/>
      <c r="NXZ14" s="153"/>
      <c r="NYA14" s="153"/>
      <c r="NYB14" s="153"/>
      <c r="NYC14" s="153"/>
      <c r="NYD14" s="153"/>
      <c r="NYE14" s="153"/>
      <c r="NYF14" s="153"/>
      <c r="NYG14" s="153"/>
      <c r="NYH14" s="153"/>
      <c r="NYI14" s="153"/>
      <c r="NYJ14" s="153"/>
      <c r="NYK14" s="153"/>
      <c r="NYL14" s="153"/>
      <c r="NYM14" s="153"/>
      <c r="NYN14" s="153"/>
      <c r="NYO14" s="153"/>
      <c r="NYP14" s="153"/>
      <c r="NYQ14" s="153"/>
      <c r="NYR14" s="153"/>
      <c r="NYS14" s="153"/>
      <c r="NYT14" s="153"/>
      <c r="NYU14" s="153"/>
      <c r="NYV14" s="153"/>
      <c r="NYW14" s="153"/>
      <c r="NYX14" s="153"/>
      <c r="NYY14" s="153"/>
      <c r="NYZ14" s="153"/>
      <c r="NZA14" s="153"/>
      <c r="NZB14" s="153"/>
      <c r="NZC14" s="153"/>
      <c r="NZD14" s="153"/>
      <c r="NZE14" s="153"/>
      <c r="NZF14" s="153"/>
      <c r="NZG14" s="153"/>
      <c r="NZH14" s="153"/>
      <c r="NZI14" s="153"/>
      <c r="NZJ14" s="153"/>
      <c r="NZK14" s="153"/>
      <c r="NZL14" s="153"/>
      <c r="NZM14" s="153"/>
      <c r="NZN14" s="153"/>
      <c r="NZO14" s="153"/>
      <c r="NZP14" s="153"/>
      <c r="NZQ14" s="153"/>
      <c r="NZR14" s="153"/>
      <c r="NZS14" s="153"/>
      <c r="NZT14" s="153"/>
      <c r="NZU14" s="153"/>
      <c r="NZV14" s="153"/>
      <c r="NZW14" s="153"/>
      <c r="NZX14" s="153"/>
      <c r="NZY14" s="153"/>
      <c r="NZZ14" s="153"/>
      <c r="OAA14" s="153"/>
      <c r="OAB14" s="153"/>
      <c r="OAC14" s="153"/>
      <c r="OAD14" s="153"/>
      <c r="OAE14" s="153"/>
      <c r="OAF14" s="153"/>
      <c r="OAG14" s="153"/>
      <c r="OAH14" s="153"/>
      <c r="OAI14" s="153"/>
      <c r="OAJ14" s="153"/>
      <c r="OAK14" s="153"/>
      <c r="OAL14" s="153"/>
      <c r="OAM14" s="153"/>
      <c r="OAN14" s="153"/>
      <c r="OAO14" s="153"/>
      <c r="OAP14" s="153"/>
      <c r="OAQ14" s="153"/>
      <c r="OAR14" s="153"/>
      <c r="OAS14" s="153"/>
      <c r="OAT14" s="153"/>
      <c r="OAU14" s="153"/>
      <c r="OAV14" s="153"/>
      <c r="OAW14" s="153"/>
      <c r="OAX14" s="153"/>
      <c r="OAY14" s="153"/>
      <c r="OAZ14" s="153"/>
      <c r="OBA14" s="153"/>
      <c r="OBB14" s="153"/>
      <c r="OBC14" s="153"/>
      <c r="OBD14" s="153"/>
      <c r="OBE14" s="153"/>
      <c r="OBF14" s="153"/>
      <c r="OBG14" s="153"/>
      <c r="OBH14" s="153"/>
      <c r="OBI14" s="153"/>
      <c r="OBJ14" s="153"/>
      <c r="OBK14" s="153"/>
      <c r="OBL14" s="153"/>
      <c r="OBM14" s="153"/>
      <c r="OBN14" s="153"/>
      <c r="OBO14" s="153"/>
      <c r="OBP14" s="153"/>
      <c r="OBQ14" s="153"/>
      <c r="OBR14" s="153"/>
      <c r="OBS14" s="153"/>
      <c r="OBT14" s="153"/>
      <c r="OBU14" s="153"/>
      <c r="OBV14" s="153"/>
      <c r="OBW14" s="153"/>
      <c r="OBX14" s="153"/>
      <c r="OBY14" s="153"/>
      <c r="OBZ14" s="153"/>
      <c r="OCA14" s="153"/>
      <c r="OCB14" s="153"/>
      <c r="OCC14" s="153"/>
      <c r="OCD14" s="153"/>
      <c r="OCE14" s="153"/>
      <c r="OCF14" s="153"/>
      <c r="OCG14" s="153"/>
      <c r="OCH14" s="153"/>
      <c r="OCI14" s="153"/>
      <c r="OCJ14" s="153"/>
      <c r="OCK14" s="153"/>
      <c r="OCL14" s="153"/>
      <c r="OCM14" s="153"/>
      <c r="OCN14" s="153"/>
      <c r="OCO14" s="153"/>
      <c r="OCP14" s="153"/>
      <c r="OCQ14" s="153"/>
      <c r="OCR14" s="153"/>
      <c r="OCS14" s="153"/>
      <c r="OCT14" s="153"/>
      <c r="OCU14" s="153"/>
      <c r="OCV14" s="153"/>
      <c r="OCW14" s="153"/>
      <c r="OCX14" s="153"/>
      <c r="OCY14" s="153"/>
      <c r="OCZ14" s="153"/>
      <c r="ODA14" s="153"/>
      <c r="ODB14" s="153"/>
      <c r="ODC14" s="153"/>
      <c r="ODD14" s="153"/>
      <c r="ODE14" s="153"/>
      <c r="ODF14" s="153"/>
      <c r="ODG14" s="153"/>
      <c r="ODH14" s="153"/>
      <c r="ODI14" s="153"/>
      <c r="ODJ14" s="153"/>
      <c r="ODK14" s="153"/>
      <c r="ODL14" s="153"/>
      <c r="ODM14" s="153"/>
      <c r="ODN14" s="153"/>
      <c r="ODO14" s="153"/>
      <c r="ODP14" s="153"/>
      <c r="ODQ14" s="153"/>
      <c r="ODR14" s="153"/>
      <c r="ODS14" s="153"/>
      <c r="ODT14" s="153"/>
      <c r="ODU14" s="153"/>
      <c r="ODV14" s="153"/>
      <c r="ODW14" s="153"/>
      <c r="ODX14" s="153"/>
      <c r="ODY14" s="153"/>
      <c r="ODZ14" s="153"/>
      <c r="OEA14" s="153"/>
      <c r="OEB14" s="153"/>
      <c r="OEC14" s="153"/>
      <c r="OED14" s="153"/>
      <c r="OEE14" s="153"/>
      <c r="OEF14" s="153"/>
      <c r="OEG14" s="153"/>
      <c r="OEH14" s="153"/>
      <c r="OEI14" s="153"/>
      <c r="OEJ14" s="153"/>
      <c r="OEK14" s="153"/>
      <c r="OEL14" s="153"/>
      <c r="OEM14" s="153"/>
      <c r="OEN14" s="153"/>
      <c r="OEO14" s="153"/>
      <c r="OEP14" s="153"/>
      <c r="OEQ14" s="153"/>
      <c r="OER14" s="153"/>
      <c r="OES14" s="153"/>
      <c r="OET14" s="153"/>
      <c r="OEU14" s="153"/>
      <c r="OEV14" s="153"/>
      <c r="OEW14" s="153"/>
      <c r="OEX14" s="153"/>
      <c r="OEY14" s="153"/>
      <c r="OEZ14" s="153"/>
      <c r="OFA14" s="153"/>
      <c r="OFB14" s="153"/>
      <c r="OFC14" s="153"/>
      <c r="OFD14" s="153"/>
      <c r="OFE14" s="153"/>
      <c r="OFF14" s="153"/>
      <c r="OFG14" s="153"/>
      <c r="OFH14" s="153"/>
      <c r="OFI14" s="153"/>
      <c r="OFJ14" s="153"/>
      <c r="OFK14" s="153"/>
      <c r="OFL14" s="153"/>
      <c r="OFM14" s="153"/>
      <c r="OFN14" s="153"/>
      <c r="OFO14" s="153"/>
      <c r="OFP14" s="153"/>
      <c r="OFQ14" s="153"/>
      <c r="OFR14" s="153"/>
      <c r="OFS14" s="153"/>
      <c r="OFT14" s="153"/>
      <c r="OFU14" s="153"/>
      <c r="OFV14" s="153"/>
      <c r="OFW14" s="153"/>
      <c r="OFX14" s="153"/>
      <c r="OFY14" s="153"/>
      <c r="OFZ14" s="153"/>
      <c r="OGA14" s="153"/>
      <c r="OGB14" s="153"/>
      <c r="OGC14" s="153"/>
      <c r="OGD14" s="153"/>
      <c r="OGE14" s="153"/>
      <c r="OGF14" s="153"/>
      <c r="OGG14" s="153"/>
      <c r="OGH14" s="153"/>
      <c r="OGI14" s="153"/>
      <c r="OGJ14" s="153"/>
      <c r="OGK14" s="153"/>
      <c r="OGL14" s="153"/>
      <c r="OGM14" s="153"/>
      <c r="OGN14" s="153"/>
      <c r="OGO14" s="153"/>
      <c r="OGP14" s="153"/>
      <c r="OGQ14" s="153"/>
      <c r="OGR14" s="153"/>
      <c r="OGS14" s="153"/>
      <c r="OGT14" s="153"/>
      <c r="OGU14" s="153"/>
      <c r="OGV14" s="153"/>
      <c r="OGW14" s="153"/>
      <c r="OGX14" s="153"/>
      <c r="OGY14" s="153"/>
      <c r="OGZ14" s="153"/>
      <c r="OHA14" s="153"/>
      <c r="OHB14" s="153"/>
      <c r="OHC14" s="153"/>
      <c r="OHD14" s="153"/>
      <c r="OHE14" s="153"/>
      <c r="OHF14" s="153"/>
      <c r="OHG14" s="153"/>
      <c r="OHH14" s="153"/>
      <c r="OHI14" s="153"/>
      <c r="OHJ14" s="153"/>
      <c r="OHK14" s="153"/>
      <c r="OHL14" s="153"/>
      <c r="OHM14" s="153"/>
      <c r="OHN14" s="153"/>
      <c r="OHO14" s="153"/>
      <c r="OHP14" s="153"/>
      <c r="OHQ14" s="153"/>
      <c r="OHR14" s="153"/>
      <c r="OHS14" s="153"/>
      <c r="OHT14" s="153"/>
      <c r="OHU14" s="153"/>
      <c r="OHV14" s="153"/>
      <c r="OHW14" s="153"/>
      <c r="OHX14" s="153"/>
      <c r="OHY14" s="153"/>
      <c r="OHZ14" s="153"/>
      <c r="OIA14" s="153"/>
      <c r="OIB14" s="153"/>
      <c r="OIC14" s="153"/>
      <c r="OID14" s="153"/>
      <c r="OIE14" s="153"/>
      <c r="OIF14" s="153"/>
      <c r="OIG14" s="153"/>
      <c r="OIH14" s="153"/>
      <c r="OII14" s="153"/>
      <c r="OIJ14" s="153"/>
      <c r="OIK14" s="153"/>
      <c r="OIL14" s="153"/>
      <c r="OIM14" s="153"/>
      <c r="OIN14" s="153"/>
      <c r="OIO14" s="153"/>
      <c r="OIP14" s="153"/>
      <c r="OIQ14" s="153"/>
      <c r="OIR14" s="153"/>
      <c r="OIS14" s="153"/>
      <c r="OIT14" s="153"/>
      <c r="OIU14" s="153"/>
      <c r="OIV14" s="153"/>
      <c r="OIW14" s="153"/>
      <c r="OIX14" s="153"/>
      <c r="OIY14" s="153"/>
      <c r="OIZ14" s="153"/>
      <c r="OJA14" s="153"/>
      <c r="OJB14" s="153"/>
      <c r="OJC14" s="153"/>
      <c r="OJD14" s="153"/>
      <c r="OJE14" s="153"/>
      <c r="OJF14" s="153"/>
      <c r="OJG14" s="153"/>
      <c r="OJH14" s="153"/>
      <c r="OJI14" s="153"/>
      <c r="OJJ14" s="153"/>
      <c r="OJK14" s="153"/>
      <c r="OJL14" s="153"/>
      <c r="OJM14" s="153"/>
      <c r="OJN14" s="153"/>
      <c r="OJO14" s="153"/>
      <c r="OJP14" s="153"/>
      <c r="OJQ14" s="153"/>
      <c r="OJR14" s="153"/>
      <c r="OJS14" s="153"/>
      <c r="OJT14" s="153"/>
      <c r="OJU14" s="153"/>
      <c r="OJV14" s="153"/>
      <c r="OJW14" s="153"/>
      <c r="OJX14" s="153"/>
      <c r="OJY14" s="153"/>
      <c r="OJZ14" s="153"/>
      <c r="OKA14" s="153"/>
      <c r="OKB14" s="153"/>
      <c r="OKC14" s="153"/>
      <c r="OKD14" s="153"/>
      <c r="OKE14" s="153"/>
      <c r="OKF14" s="153"/>
      <c r="OKG14" s="153"/>
      <c r="OKH14" s="153"/>
      <c r="OKI14" s="153"/>
      <c r="OKJ14" s="153"/>
      <c r="OKK14" s="153"/>
      <c r="OKL14" s="153"/>
      <c r="OKM14" s="153"/>
      <c r="OKN14" s="153"/>
      <c r="OKO14" s="153"/>
      <c r="OKP14" s="153"/>
      <c r="OKQ14" s="153"/>
      <c r="OKR14" s="153"/>
      <c r="OKS14" s="153"/>
      <c r="OKT14" s="153"/>
      <c r="OKU14" s="153"/>
      <c r="OKV14" s="153"/>
      <c r="OKW14" s="153"/>
      <c r="OKX14" s="153"/>
      <c r="OKY14" s="153"/>
      <c r="OKZ14" s="153"/>
      <c r="OLA14" s="153"/>
      <c r="OLB14" s="153"/>
      <c r="OLC14" s="153"/>
      <c r="OLD14" s="153"/>
      <c r="OLE14" s="153"/>
      <c r="OLF14" s="153"/>
      <c r="OLG14" s="153"/>
      <c r="OLH14" s="153"/>
      <c r="OLI14" s="153"/>
      <c r="OLJ14" s="153"/>
      <c r="OLK14" s="153"/>
      <c r="OLL14" s="153"/>
      <c r="OLM14" s="153"/>
      <c r="OLN14" s="153"/>
      <c r="OLO14" s="153"/>
      <c r="OLP14" s="153"/>
      <c r="OLQ14" s="153"/>
      <c r="OLR14" s="153"/>
      <c r="OLS14" s="153"/>
      <c r="OLT14" s="153"/>
      <c r="OLU14" s="153"/>
      <c r="OLV14" s="153"/>
      <c r="OLW14" s="153"/>
      <c r="OLX14" s="153"/>
      <c r="OLY14" s="153"/>
      <c r="OLZ14" s="153"/>
      <c r="OMA14" s="153"/>
      <c r="OMB14" s="153"/>
      <c r="OMC14" s="153"/>
      <c r="OMD14" s="153"/>
      <c r="OME14" s="153"/>
      <c r="OMF14" s="153"/>
      <c r="OMG14" s="153"/>
      <c r="OMH14" s="153"/>
      <c r="OMI14" s="153"/>
      <c r="OMJ14" s="153"/>
      <c r="OMK14" s="153"/>
      <c r="OML14" s="153"/>
      <c r="OMM14" s="153"/>
      <c r="OMN14" s="153"/>
      <c r="OMO14" s="153"/>
      <c r="OMP14" s="153"/>
      <c r="OMQ14" s="153"/>
      <c r="OMR14" s="153"/>
      <c r="OMS14" s="153"/>
      <c r="OMT14" s="153"/>
      <c r="OMU14" s="153"/>
      <c r="OMV14" s="153"/>
      <c r="OMW14" s="153"/>
      <c r="OMX14" s="153"/>
      <c r="OMY14" s="153"/>
      <c r="OMZ14" s="153"/>
      <c r="ONA14" s="153"/>
      <c r="ONB14" s="153"/>
      <c r="ONC14" s="153"/>
      <c r="OND14" s="153"/>
      <c r="ONE14" s="153"/>
      <c r="ONF14" s="153"/>
      <c r="ONG14" s="153"/>
      <c r="ONH14" s="153"/>
      <c r="ONI14" s="153"/>
      <c r="ONJ14" s="153"/>
      <c r="ONK14" s="153"/>
      <c r="ONL14" s="153"/>
      <c r="ONM14" s="153"/>
      <c r="ONN14" s="153"/>
      <c r="ONO14" s="153"/>
      <c r="ONP14" s="153"/>
      <c r="ONQ14" s="153"/>
      <c r="ONR14" s="153"/>
      <c r="ONS14" s="153"/>
      <c r="ONT14" s="153"/>
      <c r="ONU14" s="153"/>
      <c r="ONV14" s="153"/>
      <c r="ONW14" s="153"/>
      <c r="ONX14" s="153"/>
      <c r="ONY14" s="153"/>
      <c r="ONZ14" s="153"/>
      <c r="OOA14" s="153"/>
      <c r="OOB14" s="153"/>
      <c r="OOC14" s="153"/>
      <c r="OOD14" s="153"/>
      <c r="OOE14" s="153"/>
      <c r="OOF14" s="153"/>
      <c r="OOG14" s="153"/>
      <c r="OOH14" s="153"/>
      <c r="OOI14" s="153"/>
      <c r="OOJ14" s="153"/>
      <c r="OOK14" s="153"/>
      <c r="OOL14" s="153"/>
      <c r="OOM14" s="153"/>
      <c r="OON14" s="153"/>
      <c r="OOO14" s="153"/>
      <c r="OOP14" s="153"/>
      <c r="OOQ14" s="153"/>
      <c r="OOR14" s="153"/>
      <c r="OOS14" s="153"/>
      <c r="OOT14" s="153"/>
      <c r="OOU14" s="153"/>
      <c r="OOV14" s="153"/>
      <c r="OOW14" s="153"/>
      <c r="OOX14" s="153"/>
      <c r="OOY14" s="153"/>
      <c r="OOZ14" s="153"/>
      <c r="OPA14" s="153"/>
      <c r="OPB14" s="153"/>
      <c r="OPC14" s="153"/>
      <c r="OPD14" s="153"/>
      <c r="OPE14" s="153"/>
      <c r="OPF14" s="153"/>
      <c r="OPG14" s="153"/>
      <c r="OPH14" s="153"/>
      <c r="OPI14" s="153"/>
      <c r="OPJ14" s="153"/>
      <c r="OPK14" s="153"/>
      <c r="OPL14" s="153"/>
      <c r="OPM14" s="153"/>
      <c r="OPN14" s="153"/>
      <c r="OPO14" s="153"/>
      <c r="OPP14" s="153"/>
      <c r="OPQ14" s="153"/>
      <c r="OPR14" s="153"/>
      <c r="OPS14" s="153"/>
      <c r="OPT14" s="153"/>
      <c r="OPU14" s="153"/>
      <c r="OPV14" s="153"/>
      <c r="OPW14" s="153"/>
      <c r="OPX14" s="153"/>
      <c r="OPY14" s="153"/>
      <c r="OPZ14" s="153"/>
      <c r="OQA14" s="153"/>
      <c r="OQB14" s="153"/>
      <c r="OQC14" s="153"/>
      <c r="OQD14" s="153"/>
      <c r="OQE14" s="153"/>
      <c r="OQF14" s="153"/>
      <c r="OQG14" s="153"/>
      <c r="OQH14" s="153"/>
      <c r="OQI14" s="153"/>
      <c r="OQJ14" s="153"/>
      <c r="OQK14" s="153"/>
      <c r="OQL14" s="153"/>
      <c r="OQM14" s="153"/>
      <c r="OQN14" s="153"/>
      <c r="OQO14" s="153"/>
      <c r="OQP14" s="153"/>
      <c r="OQQ14" s="153"/>
      <c r="OQR14" s="153"/>
      <c r="OQS14" s="153"/>
      <c r="OQT14" s="153"/>
      <c r="OQU14" s="153"/>
      <c r="OQV14" s="153"/>
      <c r="OQW14" s="153"/>
      <c r="OQX14" s="153"/>
      <c r="OQY14" s="153"/>
      <c r="OQZ14" s="153"/>
      <c r="ORA14" s="153"/>
      <c r="ORB14" s="153"/>
      <c r="ORC14" s="153"/>
      <c r="ORD14" s="153"/>
      <c r="ORE14" s="153"/>
      <c r="ORF14" s="153"/>
      <c r="ORG14" s="153"/>
      <c r="ORH14" s="153"/>
      <c r="ORI14" s="153"/>
      <c r="ORJ14" s="153"/>
      <c r="ORK14" s="153"/>
      <c r="ORL14" s="153"/>
      <c r="ORM14" s="153"/>
      <c r="ORN14" s="153"/>
      <c r="ORO14" s="153"/>
      <c r="ORP14" s="153"/>
      <c r="ORQ14" s="153"/>
      <c r="ORR14" s="153"/>
      <c r="ORS14" s="153"/>
      <c r="ORT14" s="153"/>
      <c r="ORU14" s="153"/>
      <c r="ORV14" s="153"/>
      <c r="ORW14" s="153"/>
      <c r="ORX14" s="153"/>
      <c r="ORY14" s="153"/>
      <c r="ORZ14" s="153"/>
      <c r="OSA14" s="153"/>
      <c r="OSB14" s="153"/>
      <c r="OSC14" s="153"/>
      <c r="OSD14" s="153"/>
      <c r="OSE14" s="153"/>
      <c r="OSF14" s="153"/>
      <c r="OSG14" s="153"/>
      <c r="OSH14" s="153"/>
      <c r="OSI14" s="153"/>
      <c r="OSJ14" s="153"/>
      <c r="OSK14" s="153"/>
      <c r="OSL14" s="153"/>
      <c r="OSM14" s="153"/>
      <c r="OSN14" s="153"/>
      <c r="OSO14" s="153"/>
      <c r="OSP14" s="153"/>
      <c r="OSQ14" s="153"/>
      <c r="OSR14" s="153"/>
      <c r="OSS14" s="153"/>
      <c r="OST14" s="153"/>
      <c r="OSU14" s="153"/>
      <c r="OSV14" s="153"/>
      <c r="OSW14" s="153"/>
      <c r="OSX14" s="153"/>
      <c r="OSY14" s="153"/>
      <c r="OSZ14" s="153"/>
      <c r="OTA14" s="153"/>
      <c r="OTB14" s="153"/>
      <c r="OTC14" s="153"/>
      <c r="OTD14" s="153"/>
      <c r="OTE14" s="153"/>
      <c r="OTF14" s="153"/>
      <c r="OTG14" s="153"/>
      <c r="OTH14" s="153"/>
      <c r="OTI14" s="153"/>
      <c r="OTJ14" s="153"/>
      <c r="OTK14" s="153"/>
      <c r="OTL14" s="153"/>
      <c r="OTM14" s="153"/>
      <c r="OTN14" s="153"/>
      <c r="OTO14" s="153"/>
      <c r="OTP14" s="153"/>
      <c r="OTQ14" s="153"/>
      <c r="OTR14" s="153"/>
      <c r="OTS14" s="153"/>
      <c r="OTT14" s="153"/>
      <c r="OTU14" s="153"/>
      <c r="OTV14" s="153"/>
      <c r="OTW14" s="153"/>
      <c r="OTX14" s="153"/>
      <c r="OTY14" s="153"/>
      <c r="OTZ14" s="153"/>
      <c r="OUA14" s="153"/>
      <c r="OUB14" s="153"/>
      <c r="OUC14" s="153"/>
      <c r="OUD14" s="153"/>
      <c r="OUE14" s="153"/>
      <c r="OUF14" s="153"/>
      <c r="OUG14" s="153"/>
      <c r="OUH14" s="153"/>
      <c r="OUI14" s="153"/>
      <c r="OUJ14" s="153"/>
      <c r="OUK14" s="153"/>
      <c r="OUL14" s="153"/>
      <c r="OUM14" s="153"/>
      <c r="OUN14" s="153"/>
      <c r="OUO14" s="153"/>
      <c r="OUP14" s="153"/>
      <c r="OUQ14" s="153"/>
      <c r="OUR14" s="153"/>
      <c r="OUS14" s="153"/>
      <c r="OUT14" s="153"/>
      <c r="OUU14" s="153"/>
      <c r="OUV14" s="153"/>
      <c r="OUW14" s="153"/>
      <c r="OUX14" s="153"/>
      <c r="OUY14" s="153"/>
      <c r="OUZ14" s="153"/>
      <c r="OVA14" s="153"/>
      <c r="OVB14" s="153"/>
      <c r="OVC14" s="153"/>
      <c r="OVD14" s="153"/>
      <c r="OVE14" s="153"/>
      <c r="OVF14" s="153"/>
      <c r="OVG14" s="153"/>
      <c r="OVH14" s="153"/>
      <c r="OVI14" s="153"/>
      <c r="OVJ14" s="153"/>
      <c r="OVK14" s="153"/>
      <c r="OVL14" s="153"/>
      <c r="OVM14" s="153"/>
      <c r="OVN14" s="153"/>
      <c r="OVO14" s="153"/>
      <c r="OVP14" s="153"/>
      <c r="OVQ14" s="153"/>
      <c r="OVR14" s="153"/>
      <c r="OVS14" s="153"/>
      <c r="OVT14" s="153"/>
      <c r="OVU14" s="153"/>
      <c r="OVV14" s="153"/>
      <c r="OVW14" s="153"/>
      <c r="OVX14" s="153"/>
      <c r="OVY14" s="153"/>
      <c r="OVZ14" s="153"/>
      <c r="OWA14" s="153"/>
      <c r="OWB14" s="153"/>
      <c r="OWC14" s="153"/>
      <c r="OWD14" s="153"/>
      <c r="OWE14" s="153"/>
      <c r="OWF14" s="153"/>
      <c r="OWG14" s="153"/>
      <c r="OWH14" s="153"/>
      <c r="OWI14" s="153"/>
      <c r="OWJ14" s="153"/>
      <c r="OWK14" s="153"/>
      <c r="OWL14" s="153"/>
      <c r="OWM14" s="153"/>
      <c r="OWN14" s="153"/>
      <c r="OWO14" s="153"/>
      <c r="OWP14" s="153"/>
      <c r="OWQ14" s="153"/>
      <c r="OWR14" s="153"/>
      <c r="OWS14" s="153"/>
      <c r="OWT14" s="153"/>
      <c r="OWU14" s="153"/>
      <c r="OWV14" s="153"/>
      <c r="OWW14" s="153"/>
      <c r="OWX14" s="153"/>
      <c r="OWY14" s="153"/>
      <c r="OWZ14" s="153"/>
      <c r="OXA14" s="153"/>
      <c r="OXB14" s="153"/>
      <c r="OXC14" s="153"/>
      <c r="OXD14" s="153"/>
      <c r="OXE14" s="153"/>
      <c r="OXF14" s="153"/>
      <c r="OXG14" s="153"/>
      <c r="OXH14" s="153"/>
      <c r="OXI14" s="153"/>
      <c r="OXJ14" s="153"/>
      <c r="OXK14" s="153"/>
      <c r="OXL14" s="153"/>
      <c r="OXM14" s="153"/>
      <c r="OXN14" s="153"/>
      <c r="OXO14" s="153"/>
      <c r="OXP14" s="153"/>
      <c r="OXQ14" s="153"/>
      <c r="OXR14" s="153"/>
      <c r="OXS14" s="153"/>
      <c r="OXT14" s="153"/>
      <c r="OXU14" s="153"/>
      <c r="OXV14" s="153"/>
      <c r="OXW14" s="153"/>
      <c r="OXX14" s="153"/>
      <c r="OXY14" s="153"/>
      <c r="OXZ14" s="153"/>
      <c r="OYA14" s="153"/>
      <c r="OYB14" s="153"/>
      <c r="OYC14" s="153"/>
      <c r="OYD14" s="153"/>
      <c r="OYE14" s="153"/>
      <c r="OYF14" s="153"/>
      <c r="OYG14" s="153"/>
      <c r="OYH14" s="153"/>
      <c r="OYI14" s="153"/>
      <c r="OYJ14" s="153"/>
      <c r="OYK14" s="153"/>
      <c r="OYL14" s="153"/>
      <c r="OYM14" s="153"/>
      <c r="OYN14" s="153"/>
      <c r="OYO14" s="153"/>
      <c r="OYP14" s="153"/>
      <c r="OYQ14" s="153"/>
      <c r="OYR14" s="153"/>
      <c r="OYS14" s="153"/>
      <c r="OYT14" s="153"/>
      <c r="OYU14" s="153"/>
      <c r="OYV14" s="153"/>
      <c r="OYW14" s="153"/>
      <c r="OYX14" s="153"/>
      <c r="OYY14" s="153"/>
      <c r="OYZ14" s="153"/>
      <c r="OZA14" s="153"/>
      <c r="OZB14" s="153"/>
      <c r="OZC14" s="153"/>
      <c r="OZD14" s="153"/>
      <c r="OZE14" s="153"/>
      <c r="OZF14" s="153"/>
      <c r="OZG14" s="153"/>
      <c r="OZH14" s="153"/>
      <c r="OZI14" s="153"/>
      <c r="OZJ14" s="153"/>
      <c r="OZK14" s="153"/>
      <c r="OZL14" s="153"/>
      <c r="OZM14" s="153"/>
      <c r="OZN14" s="153"/>
      <c r="OZO14" s="153"/>
      <c r="OZP14" s="153"/>
      <c r="OZQ14" s="153"/>
      <c r="OZR14" s="153"/>
      <c r="OZS14" s="153"/>
      <c r="OZT14" s="153"/>
      <c r="OZU14" s="153"/>
      <c r="OZV14" s="153"/>
      <c r="OZW14" s="153"/>
      <c r="OZX14" s="153"/>
      <c r="OZY14" s="153"/>
      <c r="OZZ14" s="153"/>
      <c r="PAA14" s="153"/>
      <c r="PAB14" s="153"/>
      <c r="PAC14" s="153"/>
      <c r="PAD14" s="153"/>
      <c r="PAE14" s="153"/>
      <c r="PAF14" s="153"/>
      <c r="PAG14" s="153"/>
      <c r="PAH14" s="153"/>
      <c r="PAI14" s="153"/>
      <c r="PAJ14" s="153"/>
      <c r="PAK14" s="153"/>
      <c r="PAL14" s="153"/>
      <c r="PAM14" s="153"/>
      <c r="PAN14" s="153"/>
      <c r="PAO14" s="153"/>
      <c r="PAP14" s="153"/>
      <c r="PAQ14" s="153"/>
      <c r="PAR14" s="153"/>
      <c r="PAS14" s="153"/>
      <c r="PAT14" s="153"/>
      <c r="PAU14" s="153"/>
      <c r="PAV14" s="153"/>
      <c r="PAW14" s="153"/>
      <c r="PAX14" s="153"/>
      <c r="PAY14" s="153"/>
      <c r="PAZ14" s="153"/>
      <c r="PBA14" s="153"/>
      <c r="PBB14" s="153"/>
      <c r="PBC14" s="153"/>
      <c r="PBD14" s="153"/>
      <c r="PBE14" s="153"/>
      <c r="PBF14" s="153"/>
      <c r="PBG14" s="153"/>
      <c r="PBH14" s="153"/>
      <c r="PBI14" s="153"/>
      <c r="PBJ14" s="153"/>
      <c r="PBK14" s="153"/>
      <c r="PBL14" s="153"/>
      <c r="PBM14" s="153"/>
      <c r="PBN14" s="153"/>
      <c r="PBO14" s="153"/>
      <c r="PBP14" s="153"/>
      <c r="PBQ14" s="153"/>
      <c r="PBR14" s="153"/>
      <c r="PBS14" s="153"/>
      <c r="PBT14" s="153"/>
      <c r="PBU14" s="153"/>
      <c r="PBV14" s="153"/>
      <c r="PBW14" s="153"/>
      <c r="PBX14" s="153"/>
      <c r="PBY14" s="153"/>
      <c r="PBZ14" s="153"/>
      <c r="PCA14" s="153"/>
      <c r="PCB14" s="153"/>
      <c r="PCC14" s="153"/>
      <c r="PCD14" s="153"/>
      <c r="PCE14" s="153"/>
      <c r="PCF14" s="153"/>
      <c r="PCG14" s="153"/>
      <c r="PCH14" s="153"/>
      <c r="PCI14" s="153"/>
      <c r="PCJ14" s="153"/>
      <c r="PCK14" s="153"/>
      <c r="PCL14" s="153"/>
      <c r="PCM14" s="153"/>
      <c r="PCN14" s="153"/>
      <c r="PCO14" s="153"/>
      <c r="PCP14" s="153"/>
      <c r="PCQ14" s="153"/>
      <c r="PCR14" s="153"/>
      <c r="PCS14" s="153"/>
      <c r="PCT14" s="153"/>
      <c r="PCU14" s="153"/>
      <c r="PCV14" s="153"/>
      <c r="PCW14" s="153"/>
      <c r="PCX14" s="153"/>
      <c r="PCY14" s="153"/>
      <c r="PCZ14" s="153"/>
      <c r="PDA14" s="153"/>
      <c r="PDB14" s="153"/>
      <c r="PDC14" s="153"/>
      <c r="PDD14" s="153"/>
      <c r="PDE14" s="153"/>
      <c r="PDF14" s="153"/>
      <c r="PDG14" s="153"/>
      <c r="PDH14" s="153"/>
      <c r="PDI14" s="153"/>
      <c r="PDJ14" s="153"/>
      <c r="PDK14" s="153"/>
      <c r="PDL14" s="153"/>
      <c r="PDM14" s="153"/>
      <c r="PDN14" s="153"/>
      <c r="PDO14" s="153"/>
      <c r="PDP14" s="153"/>
      <c r="PDQ14" s="153"/>
      <c r="PDR14" s="153"/>
      <c r="PDS14" s="153"/>
      <c r="PDT14" s="153"/>
      <c r="PDU14" s="153"/>
      <c r="PDV14" s="153"/>
      <c r="PDW14" s="153"/>
      <c r="PDX14" s="153"/>
      <c r="PDY14" s="153"/>
      <c r="PDZ14" s="153"/>
      <c r="PEA14" s="153"/>
      <c r="PEB14" s="153"/>
      <c r="PEC14" s="153"/>
      <c r="PED14" s="153"/>
      <c r="PEE14" s="153"/>
      <c r="PEF14" s="153"/>
      <c r="PEG14" s="153"/>
      <c r="PEH14" s="153"/>
      <c r="PEI14" s="153"/>
      <c r="PEJ14" s="153"/>
      <c r="PEK14" s="153"/>
      <c r="PEL14" s="153"/>
      <c r="PEM14" s="153"/>
      <c r="PEN14" s="153"/>
      <c r="PEO14" s="153"/>
      <c r="PEP14" s="153"/>
      <c r="PEQ14" s="153"/>
      <c r="PER14" s="153"/>
      <c r="PES14" s="153"/>
      <c r="PET14" s="153"/>
      <c r="PEU14" s="153"/>
      <c r="PEV14" s="153"/>
      <c r="PEW14" s="153"/>
      <c r="PEX14" s="153"/>
      <c r="PEY14" s="153"/>
      <c r="PEZ14" s="153"/>
      <c r="PFA14" s="153"/>
      <c r="PFB14" s="153"/>
      <c r="PFC14" s="153"/>
      <c r="PFD14" s="153"/>
      <c r="PFE14" s="153"/>
      <c r="PFF14" s="153"/>
      <c r="PFG14" s="153"/>
      <c r="PFH14" s="153"/>
      <c r="PFI14" s="153"/>
      <c r="PFJ14" s="153"/>
      <c r="PFK14" s="153"/>
      <c r="PFL14" s="153"/>
      <c r="PFM14" s="153"/>
      <c r="PFN14" s="153"/>
      <c r="PFO14" s="153"/>
      <c r="PFP14" s="153"/>
      <c r="PFQ14" s="153"/>
      <c r="PFR14" s="153"/>
      <c r="PFS14" s="153"/>
      <c r="PFT14" s="153"/>
      <c r="PFU14" s="153"/>
      <c r="PFV14" s="153"/>
      <c r="PFW14" s="153"/>
      <c r="PFX14" s="153"/>
      <c r="PFY14" s="153"/>
      <c r="PFZ14" s="153"/>
      <c r="PGA14" s="153"/>
      <c r="PGB14" s="153"/>
      <c r="PGC14" s="153"/>
      <c r="PGD14" s="153"/>
      <c r="PGE14" s="153"/>
      <c r="PGF14" s="153"/>
      <c r="PGG14" s="153"/>
      <c r="PGH14" s="153"/>
      <c r="PGI14" s="153"/>
      <c r="PGJ14" s="153"/>
      <c r="PGK14" s="153"/>
      <c r="PGL14" s="153"/>
      <c r="PGM14" s="153"/>
      <c r="PGN14" s="153"/>
      <c r="PGO14" s="153"/>
      <c r="PGP14" s="153"/>
      <c r="PGQ14" s="153"/>
      <c r="PGR14" s="153"/>
      <c r="PGS14" s="153"/>
      <c r="PGT14" s="153"/>
      <c r="PGU14" s="153"/>
      <c r="PGV14" s="153"/>
      <c r="PGW14" s="153"/>
      <c r="PGX14" s="153"/>
      <c r="PGY14" s="153"/>
      <c r="PGZ14" s="153"/>
      <c r="PHA14" s="153"/>
      <c r="PHB14" s="153"/>
      <c r="PHC14" s="153"/>
      <c r="PHD14" s="153"/>
      <c r="PHE14" s="153"/>
      <c r="PHF14" s="153"/>
      <c r="PHG14" s="153"/>
      <c r="PHH14" s="153"/>
      <c r="PHI14" s="153"/>
      <c r="PHJ14" s="153"/>
      <c r="PHK14" s="153"/>
      <c r="PHL14" s="153"/>
      <c r="PHM14" s="153"/>
      <c r="PHN14" s="153"/>
      <c r="PHO14" s="153"/>
      <c r="PHP14" s="153"/>
      <c r="PHQ14" s="153"/>
      <c r="PHR14" s="153"/>
      <c r="PHS14" s="153"/>
      <c r="PHT14" s="153"/>
      <c r="PHU14" s="153"/>
      <c r="PHV14" s="153"/>
      <c r="PHW14" s="153"/>
      <c r="PHX14" s="153"/>
      <c r="PHY14" s="153"/>
      <c r="PHZ14" s="153"/>
      <c r="PIA14" s="153"/>
      <c r="PIB14" s="153"/>
      <c r="PIC14" s="153"/>
      <c r="PID14" s="153"/>
      <c r="PIE14" s="153"/>
      <c r="PIF14" s="153"/>
      <c r="PIG14" s="153"/>
      <c r="PIH14" s="153"/>
      <c r="PII14" s="153"/>
      <c r="PIJ14" s="153"/>
      <c r="PIK14" s="153"/>
      <c r="PIL14" s="153"/>
      <c r="PIM14" s="153"/>
      <c r="PIN14" s="153"/>
      <c r="PIO14" s="153"/>
      <c r="PIP14" s="153"/>
      <c r="PIQ14" s="153"/>
      <c r="PIR14" s="153"/>
      <c r="PIS14" s="153"/>
      <c r="PIT14" s="153"/>
      <c r="PIU14" s="153"/>
      <c r="PIV14" s="153"/>
      <c r="PIW14" s="153"/>
      <c r="PIX14" s="153"/>
      <c r="PIY14" s="153"/>
      <c r="PIZ14" s="153"/>
      <c r="PJA14" s="153"/>
      <c r="PJB14" s="153"/>
      <c r="PJC14" s="153"/>
      <c r="PJD14" s="153"/>
      <c r="PJE14" s="153"/>
      <c r="PJF14" s="153"/>
      <c r="PJG14" s="153"/>
      <c r="PJH14" s="153"/>
      <c r="PJI14" s="153"/>
      <c r="PJJ14" s="153"/>
      <c r="PJK14" s="153"/>
      <c r="PJL14" s="153"/>
      <c r="PJM14" s="153"/>
      <c r="PJN14" s="153"/>
      <c r="PJO14" s="153"/>
      <c r="PJP14" s="153"/>
      <c r="PJQ14" s="153"/>
      <c r="PJR14" s="153"/>
      <c r="PJS14" s="153"/>
      <c r="PJT14" s="153"/>
      <c r="PJU14" s="153"/>
      <c r="PJV14" s="153"/>
      <c r="PJW14" s="153"/>
      <c r="PJX14" s="153"/>
      <c r="PJY14" s="153"/>
      <c r="PJZ14" s="153"/>
      <c r="PKA14" s="153"/>
      <c r="PKB14" s="153"/>
      <c r="PKC14" s="153"/>
      <c r="PKD14" s="153"/>
      <c r="PKE14" s="153"/>
      <c r="PKF14" s="153"/>
      <c r="PKG14" s="153"/>
      <c r="PKH14" s="153"/>
      <c r="PKI14" s="153"/>
      <c r="PKJ14" s="153"/>
      <c r="PKK14" s="153"/>
      <c r="PKL14" s="153"/>
      <c r="PKM14" s="153"/>
      <c r="PKN14" s="153"/>
      <c r="PKO14" s="153"/>
      <c r="PKP14" s="153"/>
      <c r="PKQ14" s="153"/>
      <c r="PKR14" s="153"/>
      <c r="PKS14" s="153"/>
      <c r="PKT14" s="153"/>
      <c r="PKU14" s="153"/>
      <c r="PKV14" s="153"/>
      <c r="PKW14" s="153"/>
      <c r="PKX14" s="153"/>
      <c r="PKY14" s="153"/>
      <c r="PKZ14" s="153"/>
      <c r="PLA14" s="153"/>
      <c r="PLB14" s="153"/>
      <c r="PLC14" s="153"/>
      <c r="PLD14" s="153"/>
      <c r="PLE14" s="153"/>
      <c r="PLF14" s="153"/>
      <c r="PLG14" s="153"/>
      <c r="PLH14" s="153"/>
      <c r="PLI14" s="153"/>
      <c r="PLJ14" s="153"/>
      <c r="PLK14" s="153"/>
      <c r="PLL14" s="153"/>
      <c r="PLM14" s="153"/>
      <c r="PLN14" s="153"/>
      <c r="PLO14" s="153"/>
      <c r="PLP14" s="153"/>
      <c r="PLQ14" s="153"/>
      <c r="PLR14" s="153"/>
      <c r="PLS14" s="153"/>
      <c r="PLT14" s="153"/>
      <c r="PLU14" s="153"/>
      <c r="PLV14" s="153"/>
      <c r="PLW14" s="153"/>
      <c r="PLX14" s="153"/>
      <c r="PLY14" s="153"/>
      <c r="PLZ14" s="153"/>
      <c r="PMA14" s="153"/>
      <c r="PMB14" s="153"/>
      <c r="PMC14" s="153"/>
      <c r="PMD14" s="153"/>
      <c r="PME14" s="153"/>
      <c r="PMF14" s="153"/>
      <c r="PMG14" s="153"/>
      <c r="PMH14" s="153"/>
      <c r="PMI14" s="153"/>
      <c r="PMJ14" s="153"/>
      <c r="PMK14" s="153"/>
      <c r="PML14" s="153"/>
      <c r="PMM14" s="153"/>
      <c r="PMN14" s="153"/>
      <c r="PMO14" s="153"/>
      <c r="PMP14" s="153"/>
      <c r="PMQ14" s="153"/>
      <c r="PMR14" s="153"/>
      <c r="PMS14" s="153"/>
      <c r="PMT14" s="153"/>
      <c r="PMU14" s="153"/>
      <c r="PMV14" s="153"/>
      <c r="PMW14" s="153"/>
      <c r="PMX14" s="153"/>
      <c r="PMY14" s="153"/>
      <c r="PMZ14" s="153"/>
      <c r="PNA14" s="153"/>
      <c r="PNB14" s="153"/>
      <c r="PNC14" s="153"/>
      <c r="PND14" s="153"/>
      <c r="PNE14" s="153"/>
      <c r="PNF14" s="153"/>
      <c r="PNG14" s="153"/>
      <c r="PNH14" s="153"/>
      <c r="PNI14" s="153"/>
      <c r="PNJ14" s="153"/>
      <c r="PNK14" s="153"/>
      <c r="PNL14" s="153"/>
      <c r="PNM14" s="153"/>
      <c r="PNN14" s="153"/>
      <c r="PNO14" s="153"/>
      <c r="PNP14" s="153"/>
      <c r="PNQ14" s="153"/>
      <c r="PNR14" s="153"/>
      <c r="PNS14" s="153"/>
      <c r="PNT14" s="153"/>
      <c r="PNU14" s="153"/>
      <c r="PNV14" s="153"/>
      <c r="PNW14" s="153"/>
      <c r="PNX14" s="153"/>
      <c r="PNY14" s="153"/>
      <c r="PNZ14" s="153"/>
      <c r="POA14" s="153"/>
      <c r="POB14" s="153"/>
      <c r="POC14" s="153"/>
      <c r="POD14" s="153"/>
      <c r="POE14" s="153"/>
      <c r="POF14" s="153"/>
      <c r="POG14" s="153"/>
      <c r="POH14" s="153"/>
      <c r="POI14" s="153"/>
      <c r="POJ14" s="153"/>
      <c r="POK14" s="153"/>
      <c r="POL14" s="153"/>
      <c r="POM14" s="153"/>
      <c r="PON14" s="153"/>
      <c r="POO14" s="153"/>
      <c r="POP14" s="153"/>
      <c r="POQ14" s="153"/>
      <c r="POR14" s="153"/>
      <c r="POS14" s="153"/>
      <c r="POT14" s="153"/>
      <c r="POU14" s="153"/>
      <c r="POV14" s="153"/>
      <c r="POW14" s="153"/>
      <c r="POX14" s="153"/>
      <c r="POY14" s="153"/>
      <c r="POZ14" s="153"/>
      <c r="PPA14" s="153"/>
      <c r="PPB14" s="153"/>
      <c r="PPC14" s="153"/>
      <c r="PPD14" s="153"/>
      <c r="PPE14" s="153"/>
      <c r="PPF14" s="153"/>
      <c r="PPG14" s="153"/>
      <c r="PPH14" s="153"/>
      <c r="PPI14" s="153"/>
      <c r="PPJ14" s="153"/>
      <c r="PPK14" s="153"/>
      <c r="PPL14" s="153"/>
      <c r="PPM14" s="153"/>
      <c r="PPN14" s="153"/>
      <c r="PPO14" s="153"/>
      <c r="PPP14" s="153"/>
      <c r="PPQ14" s="153"/>
      <c r="PPR14" s="153"/>
      <c r="PPS14" s="153"/>
      <c r="PPT14" s="153"/>
      <c r="PPU14" s="153"/>
      <c r="PPV14" s="153"/>
      <c r="PPW14" s="153"/>
      <c r="PPX14" s="153"/>
      <c r="PPY14" s="153"/>
      <c r="PPZ14" s="153"/>
      <c r="PQA14" s="153"/>
      <c r="PQB14" s="153"/>
      <c r="PQC14" s="153"/>
      <c r="PQD14" s="153"/>
      <c r="PQE14" s="153"/>
      <c r="PQF14" s="153"/>
      <c r="PQG14" s="153"/>
      <c r="PQH14" s="153"/>
      <c r="PQI14" s="153"/>
      <c r="PQJ14" s="153"/>
      <c r="PQK14" s="153"/>
      <c r="PQL14" s="153"/>
      <c r="PQM14" s="153"/>
      <c r="PQN14" s="153"/>
      <c r="PQO14" s="153"/>
      <c r="PQP14" s="153"/>
      <c r="PQQ14" s="153"/>
      <c r="PQR14" s="153"/>
      <c r="PQS14" s="153"/>
      <c r="PQT14" s="153"/>
      <c r="PQU14" s="153"/>
      <c r="PQV14" s="153"/>
      <c r="PQW14" s="153"/>
      <c r="PQX14" s="153"/>
      <c r="PQY14" s="153"/>
      <c r="PQZ14" s="153"/>
      <c r="PRA14" s="153"/>
      <c r="PRB14" s="153"/>
      <c r="PRC14" s="153"/>
      <c r="PRD14" s="153"/>
      <c r="PRE14" s="153"/>
      <c r="PRF14" s="153"/>
      <c r="PRG14" s="153"/>
      <c r="PRH14" s="153"/>
      <c r="PRI14" s="153"/>
      <c r="PRJ14" s="153"/>
      <c r="PRK14" s="153"/>
      <c r="PRL14" s="153"/>
      <c r="PRM14" s="153"/>
      <c r="PRN14" s="153"/>
      <c r="PRO14" s="153"/>
      <c r="PRP14" s="153"/>
      <c r="PRQ14" s="153"/>
      <c r="PRR14" s="153"/>
      <c r="PRS14" s="153"/>
      <c r="PRT14" s="153"/>
      <c r="PRU14" s="153"/>
      <c r="PRV14" s="153"/>
      <c r="PRW14" s="153"/>
      <c r="PRX14" s="153"/>
      <c r="PRY14" s="153"/>
      <c r="PRZ14" s="153"/>
      <c r="PSA14" s="153"/>
      <c r="PSB14" s="153"/>
      <c r="PSC14" s="153"/>
      <c r="PSD14" s="153"/>
      <c r="PSE14" s="153"/>
      <c r="PSF14" s="153"/>
      <c r="PSG14" s="153"/>
      <c r="PSH14" s="153"/>
      <c r="PSI14" s="153"/>
      <c r="PSJ14" s="153"/>
      <c r="PSK14" s="153"/>
      <c r="PSL14" s="153"/>
      <c r="PSM14" s="153"/>
      <c r="PSN14" s="153"/>
      <c r="PSO14" s="153"/>
      <c r="PSP14" s="153"/>
      <c r="PSQ14" s="153"/>
      <c r="PSR14" s="153"/>
      <c r="PSS14" s="153"/>
      <c r="PST14" s="153"/>
      <c r="PSU14" s="153"/>
      <c r="PSV14" s="153"/>
      <c r="PSW14" s="153"/>
      <c r="PSX14" s="153"/>
      <c r="PSY14" s="153"/>
      <c r="PSZ14" s="153"/>
      <c r="PTA14" s="153"/>
      <c r="PTB14" s="153"/>
      <c r="PTC14" s="153"/>
      <c r="PTD14" s="153"/>
      <c r="PTE14" s="153"/>
      <c r="PTF14" s="153"/>
      <c r="PTG14" s="153"/>
      <c r="PTH14" s="153"/>
      <c r="PTI14" s="153"/>
      <c r="PTJ14" s="153"/>
      <c r="PTK14" s="153"/>
      <c r="PTL14" s="153"/>
      <c r="PTM14" s="153"/>
      <c r="PTN14" s="153"/>
      <c r="PTO14" s="153"/>
      <c r="PTP14" s="153"/>
      <c r="PTQ14" s="153"/>
      <c r="PTR14" s="153"/>
      <c r="PTS14" s="153"/>
      <c r="PTT14" s="153"/>
      <c r="PTU14" s="153"/>
      <c r="PTV14" s="153"/>
      <c r="PTW14" s="153"/>
      <c r="PTX14" s="153"/>
      <c r="PTY14" s="153"/>
      <c r="PTZ14" s="153"/>
      <c r="PUA14" s="153"/>
      <c r="PUB14" s="153"/>
      <c r="PUC14" s="153"/>
      <c r="PUD14" s="153"/>
      <c r="PUE14" s="153"/>
      <c r="PUF14" s="153"/>
      <c r="PUG14" s="153"/>
      <c r="PUH14" s="153"/>
      <c r="PUI14" s="153"/>
      <c r="PUJ14" s="153"/>
      <c r="PUK14" s="153"/>
      <c r="PUL14" s="153"/>
      <c r="PUM14" s="153"/>
      <c r="PUN14" s="153"/>
      <c r="PUO14" s="153"/>
      <c r="PUP14" s="153"/>
      <c r="PUQ14" s="153"/>
      <c r="PUR14" s="153"/>
      <c r="PUS14" s="153"/>
      <c r="PUT14" s="153"/>
      <c r="PUU14" s="153"/>
      <c r="PUV14" s="153"/>
      <c r="PUW14" s="153"/>
      <c r="PUX14" s="153"/>
      <c r="PUY14" s="153"/>
      <c r="PUZ14" s="153"/>
      <c r="PVA14" s="153"/>
      <c r="PVB14" s="153"/>
      <c r="PVC14" s="153"/>
      <c r="PVD14" s="153"/>
      <c r="PVE14" s="153"/>
      <c r="PVF14" s="153"/>
      <c r="PVG14" s="153"/>
      <c r="PVH14" s="153"/>
      <c r="PVI14" s="153"/>
      <c r="PVJ14" s="153"/>
      <c r="PVK14" s="153"/>
      <c r="PVL14" s="153"/>
      <c r="PVM14" s="153"/>
      <c r="PVN14" s="153"/>
      <c r="PVO14" s="153"/>
      <c r="PVP14" s="153"/>
      <c r="PVQ14" s="153"/>
      <c r="PVR14" s="153"/>
      <c r="PVS14" s="153"/>
      <c r="PVT14" s="153"/>
      <c r="PVU14" s="153"/>
      <c r="PVV14" s="153"/>
      <c r="PVW14" s="153"/>
      <c r="PVX14" s="153"/>
      <c r="PVY14" s="153"/>
      <c r="PVZ14" s="153"/>
      <c r="PWA14" s="153"/>
      <c r="PWB14" s="153"/>
      <c r="PWC14" s="153"/>
      <c r="PWD14" s="153"/>
      <c r="PWE14" s="153"/>
      <c r="PWF14" s="153"/>
      <c r="PWG14" s="153"/>
      <c r="PWH14" s="153"/>
      <c r="PWI14" s="153"/>
      <c r="PWJ14" s="153"/>
      <c r="PWK14" s="153"/>
      <c r="PWL14" s="153"/>
      <c r="PWM14" s="153"/>
      <c r="PWN14" s="153"/>
      <c r="PWO14" s="153"/>
      <c r="PWP14" s="153"/>
      <c r="PWQ14" s="153"/>
      <c r="PWR14" s="153"/>
      <c r="PWS14" s="153"/>
      <c r="PWT14" s="153"/>
      <c r="PWU14" s="153"/>
      <c r="PWV14" s="153"/>
      <c r="PWW14" s="153"/>
      <c r="PWX14" s="153"/>
      <c r="PWY14" s="153"/>
      <c r="PWZ14" s="153"/>
      <c r="PXA14" s="153"/>
      <c r="PXB14" s="153"/>
      <c r="PXC14" s="153"/>
      <c r="PXD14" s="153"/>
      <c r="PXE14" s="153"/>
      <c r="PXF14" s="153"/>
      <c r="PXG14" s="153"/>
      <c r="PXH14" s="153"/>
      <c r="PXI14" s="153"/>
      <c r="PXJ14" s="153"/>
      <c r="PXK14" s="153"/>
      <c r="PXL14" s="153"/>
      <c r="PXM14" s="153"/>
      <c r="PXN14" s="153"/>
      <c r="PXO14" s="153"/>
      <c r="PXP14" s="153"/>
      <c r="PXQ14" s="153"/>
      <c r="PXR14" s="153"/>
      <c r="PXS14" s="153"/>
      <c r="PXT14" s="153"/>
      <c r="PXU14" s="153"/>
      <c r="PXV14" s="153"/>
      <c r="PXW14" s="153"/>
      <c r="PXX14" s="153"/>
      <c r="PXY14" s="153"/>
      <c r="PXZ14" s="153"/>
      <c r="PYA14" s="153"/>
      <c r="PYB14" s="153"/>
      <c r="PYC14" s="153"/>
      <c r="PYD14" s="153"/>
      <c r="PYE14" s="153"/>
      <c r="PYF14" s="153"/>
      <c r="PYG14" s="153"/>
      <c r="PYH14" s="153"/>
      <c r="PYI14" s="153"/>
      <c r="PYJ14" s="153"/>
      <c r="PYK14" s="153"/>
      <c r="PYL14" s="153"/>
      <c r="PYM14" s="153"/>
      <c r="PYN14" s="153"/>
      <c r="PYO14" s="153"/>
      <c r="PYP14" s="153"/>
      <c r="PYQ14" s="153"/>
      <c r="PYR14" s="153"/>
      <c r="PYS14" s="153"/>
      <c r="PYT14" s="153"/>
      <c r="PYU14" s="153"/>
      <c r="PYV14" s="153"/>
      <c r="PYW14" s="153"/>
      <c r="PYX14" s="153"/>
      <c r="PYY14" s="153"/>
      <c r="PYZ14" s="153"/>
      <c r="PZA14" s="153"/>
      <c r="PZB14" s="153"/>
      <c r="PZC14" s="153"/>
      <c r="PZD14" s="153"/>
      <c r="PZE14" s="153"/>
      <c r="PZF14" s="153"/>
      <c r="PZG14" s="153"/>
      <c r="PZH14" s="153"/>
      <c r="PZI14" s="153"/>
      <c r="PZJ14" s="153"/>
      <c r="PZK14" s="153"/>
      <c r="PZL14" s="153"/>
      <c r="PZM14" s="153"/>
      <c r="PZN14" s="153"/>
      <c r="PZO14" s="153"/>
      <c r="PZP14" s="153"/>
      <c r="PZQ14" s="153"/>
      <c r="PZR14" s="153"/>
      <c r="PZS14" s="153"/>
      <c r="PZT14" s="153"/>
      <c r="PZU14" s="153"/>
      <c r="PZV14" s="153"/>
      <c r="PZW14" s="153"/>
      <c r="PZX14" s="153"/>
      <c r="PZY14" s="153"/>
      <c r="PZZ14" s="153"/>
      <c r="QAA14" s="153"/>
      <c r="QAB14" s="153"/>
      <c r="QAC14" s="153"/>
      <c r="QAD14" s="153"/>
      <c r="QAE14" s="153"/>
      <c r="QAF14" s="153"/>
      <c r="QAG14" s="153"/>
      <c r="QAH14" s="153"/>
      <c r="QAI14" s="153"/>
      <c r="QAJ14" s="153"/>
      <c r="QAK14" s="153"/>
      <c r="QAL14" s="153"/>
      <c r="QAM14" s="153"/>
      <c r="QAN14" s="153"/>
      <c r="QAO14" s="153"/>
      <c r="QAP14" s="153"/>
      <c r="QAQ14" s="153"/>
      <c r="QAR14" s="153"/>
      <c r="QAS14" s="153"/>
      <c r="QAT14" s="153"/>
      <c r="QAU14" s="153"/>
      <c r="QAV14" s="153"/>
      <c r="QAW14" s="153"/>
      <c r="QAX14" s="153"/>
      <c r="QAY14" s="153"/>
      <c r="QAZ14" s="153"/>
      <c r="QBA14" s="153"/>
      <c r="QBB14" s="153"/>
      <c r="QBC14" s="153"/>
      <c r="QBD14" s="153"/>
      <c r="QBE14" s="153"/>
      <c r="QBF14" s="153"/>
      <c r="QBG14" s="153"/>
      <c r="QBH14" s="153"/>
      <c r="QBI14" s="153"/>
      <c r="QBJ14" s="153"/>
      <c r="QBK14" s="153"/>
      <c r="QBL14" s="153"/>
      <c r="QBM14" s="153"/>
      <c r="QBN14" s="153"/>
      <c r="QBO14" s="153"/>
      <c r="QBP14" s="153"/>
      <c r="QBQ14" s="153"/>
      <c r="QBR14" s="153"/>
      <c r="QBS14" s="153"/>
      <c r="QBT14" s="153"/>
      <c r="QBU14" s="153"/>
      <c r="QBV14" s="153"/>
      <c r="QBW14" s="153"/>
      <c r="QBX14" s="153"/>
      <c r="QBY14" s="153"/>
      <c r="QBZ14" s="153"/>
      <c r="QCA14" s="153"/>
      <c r="QCB14" s="153"/>
      <c r="QCC14" s="153"/>
      <c r="QCD14" s="153"/>
      <c r="QCE14" s="153"/>
      <c r="QCF14" s="153"/>
      <c r="QCG14" s="153"/>
      <c r="QCH14" s="153"/>
      <c r="QCI14" s="153"/>
      <c r="QCJ14" s="153"/>
      <c r="QCK14" s="153"/>
      <c r="QCL14" s="153"/>
      <c r="QCM14" s="153"/>
      <c r="QCN14" s="153"/>
      <c r="QCO14" s="153"/>
      <c r="QCP14" s="153"/>
      <c r="QCQ14" s="153"/>
      <c r="QCR14" s="153"/>
      <c r="QCS14" s="153"/>
      <c r="QCT14" s="153"/>
      <c r="QCU14" s="153"/>
      <c r="QCV14" s="153"/>
      <c r="QCW14" s="153"/>
      <c r="QCX14" s="153"/>
      <c r="QCY14" s="153"/>
      <c r="QCZ14" s="153"/>
      <c r="QDA14" s="153"/>
      <c r="QDB14" s="153"/>
      <c r="QDC14" s="153"/>
      <c r="QDD14" s="153"/>
      <c r="QDE14" s="153"/>
      <c r="QDF14" s="153"/>
      <c r="QDG14" s="153"/>
      <c r="QDH14" s="153"/>
      <c r="QDI14" s="153"/>
      <c r="QDJ14" s="153"/>
      <c r="QDK14" s="153"/>
      <c r="QDL14" s="153"/>
      <c r="QDM14" s="153"/>
      <c r="QDN14" s="153"/>
      <c r="QDO14" s="153"/>
      <c r="QDP14" s="153"/>
      <c r="QDQ14" s="153"/>
      <c r="QDR14" s="153"/>
      <c r="QDS14" s="153"/>
      <c r="QDT14" s="153"/>
      <c r="QDU14" s="153"/>
      <c r="QDV14" s="153"/>
      <c r="QDW14" s="153"/>
      <c r="QDX14" s="153"/>
      <c r="QDY14" s="153"/>
      <c r="QDZ14" s="153"/>
      <c r="QEA14" s="153"/>
      <c r="QEB14" s="153"/>
      <c r="QEC14" s="153"/>
      <c r="QED14" s="153"/>
      <c r="QEE14" s="153"/>
      <c r="QEF14" s="153"/>
      <c r="QEG14" s="153"/>
      <c r="QEH14" s="153"/>
      <c r="QEI14" s="153"/>
      <c r="QEJ14" s="153"/>
      <c r="QEK14" s="153"/>
      <c r="QEL14" s="153"/>
      <c r="QEM14" s="153"/>
      <c r="QEN14" s="153"/>
      <c r="QEO14" s="153"/>
      <c r="QEP14" s="153"/>
      <c r="QEQ14" s="153"/>
      <c r="QER14" s="153"/>
      <c r="QES14" s="153"/>
      <c r="QET14" s="153"/>
      <c r="QEU14" s="153"/>
      <c r="QEV14" s="153"/>
      <c r="QEW14" s="153"/>
      <c r="QEX14" s="153"/>
      <c r="QEY14" s="153"/>
      <c r="QEZ14" s="153"/>
      <c r="QFA14" s="153"/>
      <c r="QFB14" s="153"/>
      <c r="QFC14" s="153"/>
      <c r="QFD14" s="153"/>
      <c r="QFE14" s="153"/>
      <c r="QFF14" s="153"/>
      <c r="QFG14" s="153"/>
      <c r="QFH14" s="153"/>
      <c r="QFI14" s="153"/>
      <c r="QFJ14" s="153"/>
      <c r="QFK14" s="153"/>
      <c r="QFL14" s="153"/>
      <c r="QFM14" s="153"/>
      <c r="QFN14" s="153"/>
      <c r="QFO14" s="153"/>
      <c r="QFP14" s="153"/>
      <c r="QFQ14" s="153"/>
      <c r="QFR14" s="153"/>
      <c r="QFS14" s="153"/>
      <c r="QFT14" s="153"/>
      <c r="QFU14" s="153"/>
      <c r="QFV14" s="153"/>
      <c r="QFW14" s="153"/>
      <c r="QFX14" s="153"/>
      <c r="QFY14" s="153"/>
      <c r="QFZ14" s="153"/>
      <c r="QGA14" s="153"/>
      <c r="QGB14" s="153"/>
      <c r="QGC14" s="153"/>
      <c r="QGD14" s="153"/>
      <c r="QGE14" s="153"/>
      <c r="QGF14" s="153"/>
      <c r="QGG14" s="153"/>
      <c r="QGH14" s="153"/>
      <c r="QGI14" s="153"/>
      <c r="QGJ14" s="153"/>
      <c r="QGK14" s="153"/>
      <c r="QGL14" s="153"/>
      <c r="QGM14" s="153"/>
      <c r="QGN14" s="153"/>
      <c r="QGO14" s="153"/>
      <c r="QGP14" s="153"/>
      <c r="QGQ14" s="153"/>
      <c r="QGR14" s="153"/>
      <c r="QGS14" s="153"/>
      <c r="QGT14" s="153"/>
      <c r="QGU14" s="153"/>
      <c r="QGV14" s="153"/>
      <c r="QGW14" s="153"/>
      <c r="QGX14" s="153"/>
      <c r="QGY14" s="153"/>
      <c r="QGZ14" s="153"/>
      <c r="QHA14" s="153"/>
      <c r="QHB14" s="153"/>
      <c r="QHC14" s="153"/>
      <c r="QHD14" s="153"/>
      <c r="QHE14" s="153"/>
      <c r="QHF14" s="153"/>
      <c r="QHG14" s="153"/>
      <c r="QHH14" s="153"/>
      <c r="QHI14" s="153"/>
      <c r="QHJ14" s="153"/>
      <c r="QHK14" s="153"/>
      <c r="QHL14" s="153"/>
      <c r="QHM14" s="153"/>
      <c r="QHN14" s="153"/>
      <c r="QHO14" s="153"/>
      <c r="QHP14" s="153"/>
      <c r="QHQ14" s="153"/>
      <c r="QHR14" s="153"/>
      <c r="QHS14" s="153"/>
      <c r="QHT14" s="153"/>
      <c r="QHU14" s="153"/>
      <c r="QHV14" s="153"/>
      <c r="QHW14" s="153"/>
      <c r="QHX14" s="153"/>
      <c r="QHY14" s="153"/>
      <c r="QHZ14" s="153"/>
      <c r="QIA14" s="153"/>
      <c r="QIB14" s="153"/>
      <c r="QIC14" s="153"/>
      <c r="QID14" s="153"/>
      <c r="QIE14" s="153"/>
      <c r="QIF14" s="153"/>
      <c r="QIG14" s="153"/>
      <c r="QIH14" s="153"/>
      <c r="QII14" s="153"/>
      <c r="QIJ14" s="153"/>
      <c r="QIK14" s="153"/>
      <c r="QIL14" s="153"/>
      <c r="QIM14" s="153"/>
      <c r="QIN14" s="153"/>
      <c r="QIO14" s="153"/>
      <c r="QIP14" s="153"/>
      <c r="QIQ14" s="153"/>
      <c r="QIR14" s="153"/>
      <c r="QIS14" s="153"/>
      <c r="QIT14" s="153"/>
      <c r="QIU14" s="153"/>
      <c r="QIV14" s="153"/>
      <c r="QIW14" s="153"/>
      <c r="QIX14" s="153"/>
      <c r="QIY14" s="153"/>
      <c r="QIZ14" s="153"/>
      <c r="QJA14" s="153"/>
      <c r="QJB14" s="153"/>
      <c r="QJC14" s="153"/>
      <c r="QJD14" s="153"/>
      <c r="QJE14" s="153"/>
      <c r="QJF14" s="153"/>
      <c r="QJG14" s="153"/>
      <c r="QJH14" s="153"/>
      <c r="QJI14" s="153"/>
      <c r="QJJ14" s="153"/>
      <c r="QJK14" s="153"/>
      <c r="QJL14" s="153"/>
      <c r="QJM14" s="153"/>
      <c r="QJN14" s="153"/>
      <c r="QJO14" s="153"/>
      <c r="QJP14" s="153"/>
      <c r="QJQ14" s="153"/>
      <c r="QJR14" s="153"/>
      <c r="QJS14" s="153"/>
      <c r="QJT14" s="153"/>
      <c r="QJU14" s="153"/>
      <c r="QJV14" s="153"/>
      <c r="QJW14" s="153"/>
      <c r="QJX14" s="153"/>
      <c r="QJY14" s="153"/>
      <c r="QJZ14" s="153"/>
      <c r="QKA14" s="153"/>
      <c r="QKB14" s="153"/>
      <c r="QKC14" s="153"/>
      <c r="QKD14" s="153"/>
      <c r="QKE14" s="153"/>
      <c r="QKF14" s="153"/>
      <c r="QKG14" s="153"/>
      <c r="QKH14" s="153"/>
      <c r="QKI14" s="153"/>
      <c r="QKJ14" s="153"/>
      <c r="QKK14" s="153"/>
      <c r="QKL14" s="153"/>
      <c r="QKM14" s="153"/>
      <c r="QKN14" s="153"/>
      <c r="QKO14" s="153"/>
      <c r="QKP14" s="153"/>
      <c r="QKQ14" s="153"/>
      <c r="QKR14" s="153"/>
      <c r="QKS14" s="153"/>
      <c r="QKT14" s="153"/>
      <c r="QKU14" s="153"/>
      <c r="QKV14" s="153"/>
      <c r="QKW14" s="153"/>
      <c r="QKX14" s="153"/>
      <c r="QKY14" s="153"/>
      <c r="QKZ14" s="153"/>
      <c r="QLA14" s="153"/>
      <c r="QLB14" s="153"/>
      <c r="QLC14" s="153"/>
      <c r="QLD14" s="153"/>
      <c r="QLE14" s="153"/>
      <c r="QLF14" s="153"/>
      <c r="QLG14" s="153"/>
      <c r="QLH14" s="153"/>
      <c r="QLI14" s="153"/>
      <c r="QLJ14" s="153"/>
      <c r="QLK14" s="153"/>
      <c r="QLL14" s="153"/>
      <c r="QLM14" s="153"/>
      <c r="QLN14" s="153"/>
      <c r="QLO14" s="153"/>
      <c r="QLP14" s="153"/>
      <c r="QLQ14" s="153"/>
      <c r="QLR14" s="153"/>
      <c r="QLS14" s="153"/>
      <c r="QLT14" s="153"/>
      <c r="QLU14" s="153"/>
      <c r="QLV14" s="153"/>
      <c r="QLW14" s="153"/>
      <c r="QLX14" s="153"/>
      <c r="QLY14" s="153"/>
      <c r="QLZ14" s="153"/>
      <c r="QMA14" s="153"/>
      <c r="QMB14" s="153"/>
      <c r="QMC14" s="153"/>
      <c r="QMD14" s="153"/>
      <c r="QME14" s="153"/>
      <c r="QMF14" s="153"/>
      <c r="QMG14" s="153"/>
      <c r="QMH14" s="153"/>
      <c r="QMI14" s="153"/>
      <c r="QMJ14" s="153"/>
      <c r="QMK14" s="153"/>
      <c r="QML14" s="153"/>
      <c r="QMM14" s="153"/>
      <c r="QMN14" s="153"/>
      <c r="QMO14" s="153"/>
      <c r="QMP14" s="153"/>
      <c r="QMQ14" s="153"/>
      <c r="QMR14" s="153"/>
      <c r="QMS14" s="153"/>
      <c r="QMT14" s="153"/>
      <c r="QMU14" s="153"/>
      <c r="QMV14" s="153"/>
      <c r="QMW14" s="153"/>
      <c r="QMX14" s="153"/>
      <c r="QMY14" s="153"/>
      <c r="QMZ14" s="153"/>
      <c r="QNA14" s="153"/>
      <c r="QNB14" s="153"/>
      <c r="QNC14" s="153"/>
      <c r="QND14" s="153"/>
      <c r="QNE14" s="153"/>
      <c r="QNF14" s="153"/>
      <c r="QNG14" s="153"/>
      <c r="QNH14" s="153"/>
      <c r="QNI14" s="153"/>
      <c r="QNJ14" s="153"/>
      <c r="QNK14" s="153"/>
      <c r="QNL14" s="153"/>
      <c r="QNM14" s="153"/>
      <c r="QNN14" s="153"/>
      <c r="QNO14" s="153"/>
      <c r="QNP14" s="153"/>
      <c r="QNQ14" s="153"/>
      <c r="QNR14" s="153"/>
      <c r="QNS14" s="153"/>
      <c r="QNT14" s="153"/>
      <c r="QNU14" s="153"/>
      <c r="QNV14" s="153"/>
      <c r="QNW14" s="153"/>
      <c r="QNX14" s="153"/>
      <c r="QNY14" s="153"/>
      <c r="QNZ14" s="153"/>
      <c r="QOA14" s="153"/>
      <c r="QOB14" s="153"/>
      <c r="QOC14" s="153"/>
      <c r="QOD14" s="153"/>
      <c r="QOE14" s="153"/>
      <c r="QOF14" s="153"/>
      <c r="QOG14" s="153"/>
      <c r="QOH14" s="153"/>
      <c r="QOI14" s="153"/>
      <c r="QOJ14" s="153"/>
      <c r="QOK14" s="153"/>
      <c r="QOL14" s="153"/>
      <c r="QOM14" s="153"/>
      <c r="QON14" s="153"/>
      <c r="QOO14" s="153"/>
      <c r="QOP14" s="153"/>
      <c r="QOQ14" s="153"/>
      <c r="QOR14" s="153"/>
      <c r="QOS14" s="153"/>
      <c r="QOT14" s="153"/>
      <c r="QOU14" s="153"/>
      <c r="QOV14" s="153"/>
      <c r="QOW14" s="153"/>
      <c r="QOX14" s="153"/>
      <c r="QOY14" s="153"/>
      <c r="QOZ14" s="153"/>
      <c r="QPA14" s="153"/>
      <c r="QPB14" s="153"/>
      <c r="QPC14" s="153"/>
      <c r="QPD14" s="153"/>
      <c r="QPE14" s="153"/>
      <c r="QPF14" s="153"/>
      <c r="QPG14" s="153"/>
      <c r="QPH14" s="153"/>
      <c r="QPI14" s="153"/>
      <c r="QPJ14" s="153"/>
      <c r="QPK14" s="153"/>
      <c r="QPL14" s="153"/>
      <c r="QPM14" s="153"/>
      <c r="QPN14" s="153"/>
      <c r="QPO14" s="153"/>
      <c r="QPP14" s="153"/>
      <c r="QPQ14" s="153"/>
      <c r="QPR14" s="153"/>
      <c r="QPS14" s="153"/>
      <c r="QPT14" s="153"/>
      <c r="QPU14" s="153"/>
      <c r="QPV14" s="153"/>
      <c r="QPW14" s="153"/>
      <c r="QPX14" s="153"/>
      <c r="QPY14" s="153"/>
      <c r="QPZ14" s="153"/>
      <c r="QQA14" s="153"/>
      <c r="QQB14" s="153"/>
      <c r="QQC14" s="153"/>
      <c r="QQD14" s="153"/>
      <c r="QQE14" s="153"/>
      <c r="QQF14" s="153"/>
      <c r="QQG14" s="153"/>
      <c r="QQH14" s="153"/>
      <c r="QQI14" s="153"/>
      <c r="QQJ14" s="153"/>
      <c r="QQK14" s="153"/>
      <c r="QQL14" s="153"/>
      <c r="QQM14" s="153"/>
      <c r="QQN14" s="153"/>
      <c r="QQO14" s="153"/>
      <c r="QQP14" s="153"/>
      <c r="QQQ14" s="153"/>
      <c r="QQR14" s="153"/>
      <c r="QQS14" s="153"/>
      <c r="QQT14" s="153"/>
      <c r="QQU14" s="153"/>
      <c r="QQV14" s="153"/>
      <c r="QQW14" s="153"/>
      <c r="QQX14" s="153"/>
      <c r="QQY14" s="153"/>
      <c r="QQZ14" s="153"/>
      <c r="QRA14" s="153"/>
      <c r="QRB14" s="153"/>
      <c r="QRC14" s="153"/>
      <c r="QRD14" s="153"/>
      <c r="QRE14" s="153"/>
      <c r="QRF14" s="153"/>
      <c r="QRG14" s="153"/>
      <c r="QRH14" s="153"/>
      <c r="QRI14" s="153"/>
      <c r="QRJ14" s="153"/>
      <c r="QRK14" s="153"/>
      <c r="QRL14" s="153"/>
      <c r="QRM14" s="153"/>
      <c r="QRN14" s="153"/>
      <c r="QRO14" s="153"/>
      <c r="QRP14" s="153"/>
      <c r="QRQ14" s="153"/>
      <c r="QRR14" s="153"/>
      <c r="QRS14" s="153"/>
      <c r="QRT14" s="153"/>
      <c r="QRU14" s="153"/>
      <c r="QRV14" s="153"/>
      <c r="QRW14" s="153"/>
      <c r="QRX14" s="153"/>
      <c r="QRY14" s="153"/>
      <c r="QRZ14" s="153"/>
      <c r="QSA14" s="153"/>
      <c r="QSB14" s="153"/>
      <c r="QSC14" s="153"/>
      <c r="QSD14" s="153"/>
      <c r="QSE14" s="153"/>
      <c r="QSF14" s="153"/>
      <c r="QSG14" s="153"/>
      <c r="QSH14" s="153"/>
      <c r="QSI14" s="153"/>
      <c r="QSJ14" s="153"/>
      <c r="QSK14" s="153"/>
      <c r="QSL14" s="153"/>
      <c r="QSM14" s="153"/>
      <c r="QSN14" s="153"/>
      <c r="QSO14" s="153"/>
      <c r="QSP14" s="153"/>
      <c r="QSQ14" s="153"/>
      <c r="QSR14" s="153"/>
      <c r="QSS14" s="153"/>
      <c r="QST14" s="153"/>
      <c r="QSU14" s="153"/>
      <c r="QSV14" s="153"/>
      <c r="QSW14" s="153"/>
      <c r="QSX14" s="153"/>
      <c r="QSY14" s="153"/>
      <c r="QSZ14" s="153"/>
      <c r="QTA14" s="153"/>
      <c r="QTB14" s="153"/>
      <c r="QTC14" s="153"/>
      <c r="QTD14" s="153"/>
      <c r="QTE14" s="153"/>
      <c r="QTF14" s="153"/>
      <c r="QTG14" s="153"/>
      <c r="QTH14" s="153"/>
      <c r="QTI14" s="153"/>
      <c r="QTJ14" s="153"/>
      <c r="QTK14" s="153"/>
      <c r="QTL14" s="153"/>
      <c r="QTM14" s="153"/>
      <c r="QTN14" s="153"/>
      <c r="QTO14" s="153"/>
      <c r="QTP14" s="153"/>
      <c r="QTQ14" s="153"/>
      <c r="QTR14" s="153"/>
      <c r="QTS14" s="153"/>
      <c r="QTT14" s="153"/>
      <c r="QTU14" s="153"/>
      <c r="QTV14" s="153"/>
      <c r="QTW14" s="153"/>
      <c r="QTX14" s="153"/>
      <c r="QTY14" s="153"/>
      <c r="QTZ14" s="153"/>
      <c r="QUA14" s="153"/>
      <c r="QUB14" s="153"/>
      <c r="QUC14" s="153"/>
      <c r="QUD14" s="153"/>
      <c r="QUE14" s="153"/>
      <c r="QUF14" s="153"/>
      <c r="QUG14" s="153"/>
      <c r="QUH14" s="153"/>
      <c r="QUI14" s="153"/>
      <c r="QUJ14" s="153"/>
      <c r="QUK14" s="153"/>
      <c r="QUL14" s="153"/>
      <c r="QUM14" s="153"/>
      <c r="QUN14" s="153"/>
      <c r="QUO14" s="153"/>
      <c r="QUP14" s="153"/>
      <c r="QUQ14" s="153"/>
      <c r="QUR14" s="153"/>
      <c r="QUS14" s="153"/>
      <c r="QUT14" s="153"/>
      <c r="QUU14" s="153"/>
      <c r="QUV14" s="153"/>
      <c r="QUW14" s="153"/>
      <c r="QUX14" s="153"/>
      <c r="QUY14" s="153"/>
      <c r="QUZ14" s="153"/>
      <c r="QVA14" s="153"/>
      <c r="QVB14" s="153"/>
      <c r="QVC14" s="153"/>
      <c r="QVD14" s="153"/>
      <c r="QVE14" s="153"/>
      <c r="QVF14" s="153"/>
      <c r="QVG14" s="153"/>
      <c r="QVH14" s="153"/>
      <c r="QVI14" s="153"/>
      <c r="QVJ14" s="153"/>
      <c r="QVK14" s="153"/>
      <c r="QVL14" s="153"/>
      <c r="QVM14" s="153"/>
      <c r="QVN14" s="153"/>
      <c r="QVO14" s="153"/>
      <c r="QVP14" s="153"/>
      <c r="QVQ14" s="153"/>
      <c r="QVR14" s="153"/>
      <c r="QVS14" s="153"/>
      <c r="QVT14" s="153"/>
      <c r="QVU14" s="153"/>
      <c r="QVV14" s="153"/>
      <c r="QVW14" s="153"/>
      <c r="QVX14" s="153"/>
      <c r="QVY14" s="153"/>
      <c r="QVZ14" s="153"/>
      <c r="QWA14" s="153"/>
      <c r="QWB14" s="153"/>
      <c r="QWC14" s="153"/>
      <c r="QWD14" s="153"/>
      <c r="QWE14" s="153"/>
      <c r="QWF14" s="153"/>
      <c r="QWG14" s="153"/>
      <c r="QWH14" s="153"/>
      <c r="QWI14" s="153"/>
      <c r="QWJ14" s="153"/>
      <c r="QWK14" s="153"/>
      <c r="QWL14" s="153"/>
      <c r="QWM14" s="153"/>
      <c r="QWN14" s="153"/>
      <c r="QWO14" s="153"/>
      <c r="QWP14" s="153"/>
      <c r="QWQ14" s="153"/>
      <c r="QWR14" s="153"/>
      <c r="QWS14" s="153"/>
      <c r="QWT14" s="153"/>
      <c r="QWU14" s="153"/>
      <c r="QWV14" s="153"/>
      <c r="QWW14" s="153"/>
      <c r="QWX14" s="153"/>
      <c r="QWY14" s="153"/>
      <c r="QWZ14" s="153"/>
      <c r="QXA14" s="153"/>
      <c r="QXB14" s="153"/>
      <c r="QXC14" s="153"/>
      <c r="QXD14" s="153"/>
      <c r="QXE14" s="153"/>
      <c r="QXF14" s="153"/>
      <c r="QXG14" s="153"/>
      <c r="QXH14" s="153"/>
      <c r="QXI14" s="153"/>
      <c r="QXJ14" s="153"/>
      <c r="QXK14" s="153"/>
      <c r="QXL14" s="153"/>
      <c r="QXM14" s="153"/>
      <c r="QXN14" s="153"/>
      <c r="QXO14" s="153"/>
      <c r="QXP14" s="153"/>
      <c r="QXQ14" s="153"/>
      <c r="QXR14" s="153"/>
      <c r="QXS14" s="153"/>
      <c r="QXT14" s="153"/>
      <c r="QXU14" s="153"/>
      <c r="QXV14" s="153"/>
      <c r="QXW14" s="153"/>
      <c r="QXX14" s="153"/>
      <c r="QXY14" s="153"/>
      <c r="QXZ14" s="153"/>
      <c r="QYA14" s="153"/>
      <c r="QYB14" s="153"/>
      <c r="QYC14" s="153"/>
      <c r="QYD14" s="153"/>
      <c r="QYE14" s="153"/>
      <c r="QYF14" s="153"/>
      <c r="QYG14" s="153"/>
      <c r="QYH14" s="153"/>
      <c r="QYI14" s="153"/>
      <c r="QYJ14" s="153"/>
      <c r="QYK14" s="153"/>
      <c r="QYL14" s="153"/>
      <c r="QYM14" s="153"/>
      <c r="QYN14" s="153"/>
      <c r="QYO14" s="153"/>
      <c r="QYP14" s="153"/>
      <c r="QYQ14" s="153"/>
      <c r="QYR14" s="153"/>
      <c r="QYS14" s="153"/>
      <c r="QYT14" s="153"/>
      <c r="QYU14" s="153"/>
      <c r="QYV14" s="153"/>
      <c r="QYW14" s="153"/>
      <c r="QYX14" s="153"/>
      <c r="QYY14" s="153"/>
      <c r="QYZ14" s="153"/>
      <c r="QZA14" s="153"/>
      <c r="QZB14" s="153"/>
      <c r="QZC14" s="153"/>
      <c r="QZD14" s="153"/>
      <c r="QZE14" s="153"/>
      <c r="QZF14" s="153"/>
      <c r="QZG14" s="153"/>
      <c r="QZH14" s="153"/>
      <c r="QZI14" s="153"/>
      <c r="QZJ14" s="153"/>
      <c r="QZK14" s="153"/>
      <c r="QZL14" s="153"/>
      <c r="QZM14" s="153"/>
      <c r="QZN14" s="153"/>
      <c r="QZO14" s="153"/>
      <c r="QZP14" s="153"/>
      <c r="QZQ14" s="153"/>
      <c r="QZR14" s="153"/>
      <c r="QZS14" s="153"/>
      <c r="QZT14" s="153"/>
      <c r="QZU14" s="153"/>
      <c r="QZV14" s="153"/>
      <c r="QZW14" s="153"/>
      <c r="QZX14" s="153"/>
      <c r="QZY14" s="153"/>
      <c r="QZZ14" s="153"/>
      <c r="RAA14" s="153"/>
      <c r="RAB14" s="153"/>
      <c r="RAC14" s="153"/>
      <c r="RAD14" s="153"/>
      <c r="RAE14" s="153"/>
      <c r="RAF14" s="153"/>
      <c r="RAG14" s="153"/>
      <c r="RAH14" s="153"/>
      <c r="RAI14" s="153"/>
      <c r="RAJ14" s="153"/>
      <c r="RAK14" s="153"/>
      <c r="RAL14" s="153"/>
      <c r="RAM14" s="153"/>
      <c r="RAN14" s="153"/>
      <c r="RAO14" s="153"/>
      <c r="RAP14" s="153"/>
      <c r="RAQ14" s="153"/>
      <c r="RAR14" s="153"/>
      <c r="RAS14" s="153"/>
      <c r="RAT14" s="153"/>
      <c r="RAU14" s="153"/>
      <c r="RAV14" s="153"/>
      <c r="RAW14" s="153"/>
      <c r="RAX14" s="153"/>
      <c r="RAY14" s="153"/>
      <c r="RAZ14" s="153"/>
      <c r="RBA14" s="153"/>
      <c r="RBB14" s="153"/>
      <c r="RBC14" s="153"/>
      <c r="RBD14" s="153"/>
      <c r="RBE14" s="153"/>
      <c r="RBF14" s="153"/>
      <c r="RBG14" s="153"/>
      <c r="RBH14" s="153"/>
      <c r="RBI14" s="153"/>
      <c r="RBJ14" s="153"/>
      <c r="RBK14" s="153"/>
      <c r="RBL14" s="153"/>
      <c r="RBM14" s="153"/>
      <c r="RBN14" s="153"/>
      <c r="RBO14" s="153"/>
      <c r="RBP14" s="153"/>
      <c r="RBQ14" s="153"/>
      <c r="RBR14" s="153"/>
      <c r="RBS14" s="153"/>
      <c r="RBT14" s="153"/>
      <c r="RBU14" s="153"/>
      <c r="RBV14" s="153"/>
      <c r="RBW14" s="153"/>
      <c r="RBX14" s="153"/>
      <c r="RBY14" s="153"/>
      <c r="RBZ14" s="153"/>
      <c r="RCA14" s="153"/>
      <c r="RCB14" s="153"/>
      <c r="RCC14" s="153"/>
      <c r="RCD14" s="153"/>
      <c r="RCE14" s="153"/>
      <c r="RCF14" s="153"/>
      <c r="RCG14" s="153"/>
      <c r="RCH14" s="153"/>
      <c r="RCI14" s="153"/>
      <c r="RCJ14" s="153"/>
      <c r="RCK14" s="153"/>
      <c r="RCL14" s="153"/>
      <c r="RCM14" s="153"/>
      <c r="RCN14" s="153"/>
      <c r="RCO14" s="153"/>
      <c r="RCP14" s="153"/>
      <c r="RCQ14" s="153"/>
      <c r="RCR14" s="153"/>
      <c r="RCS14" s="153"/>
      <c r="RCT14" s="153"/>
      <c r="RCU14" s="153"/>
      <c r="RCV14" s="153"/>
      <c r="RCW14" s="153"/>
      <c r="RCX14" s="153"/>
      <c r="RCY14" s="153"/>
      <c r="RCZ14" s="153"/>
      <c r="RDA14" s="153"/>
      <c r="RDB14" s="153"/>
      <c r="RDC14" s="153"/>
      <c r="RDD14" s="153"/>
      <c r="RDE14" s="153"/>
      <c r="RDF14" s="153"/>
      <c r="RDG14" s="153"/>
      <c r="RDH14" s="153"/>
      <c r="RDI14" s="153"/>
      <c r="RDJ14" s="153"/>
      <c r="RDK14" s="153"/>
      <c r="RDL14" s="153"/>
      <c r="RDM14" s="153"/>
      <c r="RDN14" s="153"/>
      <c r="RDO14" s="153"/>
      <c r="RDP14" s="153"/>
      <c r="RDQ14" s="153"/>
      <c r="RDR14" s="153"/>
      <c r="RDS14" s="153"/>
      <c r="RDT14" s="153"/>
      <c r="RDU14" s="153"/>
      <c r="RDV14" s="153"/>
      <c r="RDW14" s="153"/>
      <c r="RDX14" s="153"/>
      <c r="RDY14" s="153"/>
      <c r="RDZ14" s="153"/>
      <c r="REA14" s="153"/>
      <c r="REB14" s="153"/>
      <c r="REC14" s="153"/>
      <c r="RED14" s="153"/>
      <c r="REE14" s="153"/>
      <c r="REF14" s="153"/>
      <c r="REG14" s="153"/>
      <c r="REH14" s="153"/>
      <c r="REI14" s="153"/>
      <c r="REJ14" s="153"/>
      <c r="REK14" s="153"/>
      <c r="REL14" s="153"/>
      <c r="REM14" s="153"/>
      <c r="REN14" s="153"/>
      <c r="REO14" s="153"/>
      <c r="REP14" s="153"/>
      <c r="REQ14" s="153"/>
      <c r="RER14" s="153"/>
      <c r="RES14" s="153"/>
      <c r="RET14" s="153"/>
      <c r="REU14" s="153"/>
      <c r="REV14" s="153"/>
      <c r="REW14" s="153"/>
      <c r="REX14" s="153"/>
      <c r="REY14" s="153"/>
      <c r="REZ14" s="153"/>
      <c r="RFA14" s="153"/>
      <c r="RFB14" s="153"/>
      <c r="RFC14" s="153"/>
      <c r="RFD14" s="153"/>
      <c r="RFE14" s="153"/>
      <c r="RFF14" s="153"/>
      <c r="RFG14" s="153"/>
      <c r="RFH14" s="153"/>
      <c r="RFI14" s="153"/>
      <c r="RFJ14" s="153"/>
      <c r="RFK14" s="153"/>
      <c r="RFL14" s="153"/>
      <c r="RFM14" s="153"/>
      <c r="RFN14" s="153"/>
      <c r="RFO14" s="153"/>
      <c r="RFP14" s="153"/>
      <c r="RFQ14" s="153"/>
      <c r="RFR14" s="153"/>
      <c r="RFS14" s="153"/>
      <c r="RFT14" s="153"/>
      <c r="RFU14" s="153"/>
      <c r="RFV14" s="153"/>
      <c r="RFW14" s="153"/>
      <c r="RFX14" s="153"/>
      <c r="RFY14" s="153"/>
      <c r="RFZ14" s="153"/>
      <c r="RGA14" s="153"/>
      <c r="RGB14" s="153"/>
      <c r="RGC14" s="153"/>
      <c r="RGD14" s="153"/>
      <c r="RGE14" s="153"/>
      <c r="RGF14" s="153"/>
      <c r="RGG14" s="153"/>
      <c r="RGH14" s="153"/>
      <c r="RGI14" s="153"/>
      <c r="RGJ14" s="153"/>
      <c r="RGK14" s="153"/>
      <c r="RGL14" s="153"/>
      <c r="RGM14" s="153"/>
      <c r="RGN14" s="153"/>
      <c r="RGO14" s="153"/>
      <c r="RGP14" s="153"/>
      <c r="RGQ14" s="153"/>
      <c r="RGR14" s="153"/>
      <c r="RGS14" s="153"/>
      <c r="RGT14" s="153"/>
      <c r="RGU14" s="153"/>
      <c r="RGV14" s="153"/>
      <c r="RGW14" s="153"/>
      <c r="RGX14" s="153"/>
      <c r="RGY14" s="153"/>
      <c r="RGZ14" s="153"/>
      <c r="RHA14" s="153"/>
      <c r="RHB14" s="153"/>
      <c r="RHC14" s="153"/>
      <c r="RHD14" s="153"/>
      <c r="RHE14" s="153"/>
      <c r="RHF14" s="153"/>
      <c r="RHG14" s="153"/>
      <c r="RHH14" s="153"/>
      <c r="RHI14" s="153"/>
      <c r="RHJ14" s="153"/>
      <c r="RHK14" s="153"/>
      <c r="RHL14" s="153"/>
      <c r="RHM14" s="153"/>
      <c r="RHN14" s="153"/>
      <c r="RHO14" s="153"/>
      <c r="RHP14" s="153"/>
      <c r="RHQ14" s="153"/>
      <c r="RHR14" s="153"/>
      <c r="RHS14" s="153"/>
      <c r="RHT14" s="153"/>
      <c r="RHU14" s="153"/>
      <c r="RHV14" s="153"/>
      <c r="RHW14" s="153"/>
      <c r="RHX14" s="153"/>
      <c r="RHY14" s="153"/>
      <c r="RHZ14" s="153"/>
      <c r="RIA14" s="153"/>
      <c r="RIB14" s="153"/>
      <c r="RIC14" s="153"/>
      <c r="RID14" s="153"/>
      <c r="RIE14" s="153"/>
      <c r="RIF14" s="153"/>
      <c r="RIG14" s="153"/>
      <c r="RIH14" s="153"/>
      <c r="RII14" s="153"/>
      <c r="RIJ14" s="153"/>
      <c r="RIK14" s="153"/>
      <c r="RIL14" s="153"/>
      <c r="RIM14" s="153"/>
      <c r="RIN14" s="153"/>
      <c r="RIO14" s="153"/>
      <c r="RIP14" s="153"/>
      <c r="RIQ14" s="153"/>
      <c r="RIR14" s="153"/>
      <c r="RIS14" s="153"/>
      <c r="RIT14" s="153"/>
      <c r="RIU14" s="153"/>
      <c r="RIV14" s="153"/>
      <c r="RIW14" s="153"/>
      <c r="RIX14" s="153"/>
      <c r="RIY14" s="153"/>
      <c r="RIZ14" s="153"/>
      <c r="RJA14" s="153"/>
      <c r="RJB14" s="153"/>
      <c r="RJC14" s="153"/>
      <c r="RJD14" s="153"/>
      <c r="RJE14" s="153"/>
      <c r="RJF14" s="153"/>
      <c r="RJG14" s="153"/>
      <c r="RJH14" s="153"/>
      <c r="RJI14" s="153"/>
      <c r="RJJ14" s="153"/>
      <c r="RJK14" s="153"/>
      <c r="RJL14" s="153"/>
      <c r="RJM14" s="153"/>
      <c r="RJN14" s="153"/>
      <c r="RJO14" s="153"/>
      <c r="RJP14" s="153"/>
      <c r="RJQ14" s="153"/>
      <c r="RJR14" s="153"/>
      <c r="RJS14" s="153"/>
      <c r="RJT14" s="153"/>
      <c r="RJU14" s="153"/>
      <c r="RJV14" s="153"/>
      <c r="RJW14" s="153"/>
      <c r="RJX14" s="153"/>
      <c r="RJY14" s="153"/>
      <c r="RJZ14" s="153"/>
      <c r="RKA14" s="153"/>
      <c r="RKB14" s="153"/>
      <c r="RKC14" s="153"/>
      <c r="RKD14" s="153"/>
      <c r="RKE14" s="153"/>
      <c r="RKF14" s="153"/>
      <c r="RKG14" s="153"/>
      <c r="RKH14" s="153"/>
      <c r="RKI14" s="153"/>
      <c r="RKJ14" s="153"/>
      <c r="RKK14" s="153"/>
      <c r="RKL14" s="153"/>
      <c r="RKM14" s="153"/>
      <c r="RKN14" s="153"/>
      <c r="RKO14" s="153"/>
      <c r="RKP14" s="153"/>
      <c r="RKQ14" s="153"/>
      <c r="RKR14" s="153"/>
      <c r="RKS14" s="153"/>
      <c r="RKT14" s="153"/>
      <c r="RKU14" s="153"/>
      <c r="RKV14" s="153"/>
      <c r="RKW14" s="153"/>
      <c r="RKX14" s="153"/>
      <c r="RKY14" s="153"/>
      <c r="RKZ14" s="153"/>
      <c r="RLA14" s="153"/>
      <c r="RLB14" s="153"/>
      <c r="RLC14" s="153"/>
      <c r="RLD14" s="153"/>
      <c r="RLE14" s="153"/>
      <c r="RLF14" s="153"/>
      <c r="RLG14" s="153"/>
      <c r="RLH14" s="153"/>
      <c r="RLI14" s="153"/>
      <c r="RLJ14" s="153"/>
      <c r="RLK14" s="153"/>
      <c r="RLL14" s="153"/>
      <c r="RLM14" s="153"/>
      <c r="RLN14" s="153"/>
      <c r="RLO14" s="153"/>
      <c r="RLP14" s="153"/>
      <c r="RLQ14" s="153"/>
      <c r="RLR14" s="153"/>
      <c r="RLS14" s="153"/>
      <c r="RLT14" s="153"/>
      <c r="RLU14" s="153"/>
      <c r="RLV14" s="153"/>
      <c r="RLW14" s="153"/>
      <c r="RLX14" s="153"/>
      <c r="RLY14" s="153"/>
      <c r="RLZ14" s="153"/>
      <c r="RMA14" s="153"/>
      <c r="RMB14" s="153"/>
      <c r="RMC14" s="153"/>
      <c r="RMD14" s="153"/>
      <c r="RME14" s="153"/>
      <c r="RMF14" s="153"/>
      <c r="RMG14" s="153"/>
      <c r="RMH14" s="153"/>
      <c r="RMI14" s="153"/>
      <c r="RMJ14" s="153"/>
      <c r="RMK14" s="153"/>
      <c r="RML14" s="153"/>
      <c r="RMM14" s="153"/>
      <c r="RMN14" s="153"/>
      <c r="RMO14" s="153"/>
      <c r="RMP14" s="153"/>
      <c r="RMQ14" s="153"/>
      <c r="RMR14" s="153"/>
      <c r="RMS14" s="153"/>
      <c r="RMT14" s="153"/>
      <c r="RMU14" s="153"/>
      <c r="RMV14" s="153"/>
      <c r="RMW14" s="153"/>
      <c r="RMX14" s="153"/>
      <c r="RMY14" s="153"/>
      <c r="RMZ14" s="153"/>
      <c r="RNA14" s="153"/>
      <c r="RNB14" s="153"/>
      <c r="RNC14" s="153"/>
      <c r="RND14" s="153"/>
      <c r="RNE14" s="153"/>
      <c r="RNF14" s="153"/>
      <c r="RNG14" s="153"/>
      <c r="RNH14" s="153"/>
      <c r="RNI14" s="153"/>
      <c r="RNJ14" s="153"/>
      <c r="RNK14" s="153"/>
      <c r="RNL14" s="153"/>
      <c r="RNM14" s="153"/>
      <c r="RNN14" s="153"/>
      <c r="RNO14" s="153"/>
      <c r="RNP14" s="153"/>
      <c r="RNQ14" s="153"/>
      <c r="RNR14" s="153"/>
      <c r="RNS14" s="153"/>
      <c r="RNT14" s="153"/>
      <c r="RNU14" s="153"/>
      <c r="RNV14" s="153"/>
      <c r="RNW14" s="153"/>
      <c r="RNX14" s="153"/>
      <c r="RNY14" s="153"/>
      <c r="RNZ14" s="153"/>
      <c r="ROA14" s="153"/>
      <c r="ROB14" s="153"/>
      <c r="ROC14" s="153"/>
      <c r="ROD14" s="153"/>
      <c r="ROE14" s="153"/>
      <c r="ROF14" s="153"/>
      <c r="ROG14" s="153"/>
      <c r="ROH14" s="153"/>
      <c r="ROI14" s="153"/>
      <c r="ROJ14" s="153"/>
      <c r="ROK14" s="153"/>
      <c r="ROL14" s="153"/>
      <c r="ROM14" s="153"/>
      <c r="RON14" s="153"/>
      <c r="ROO14" s="153"/>
      <c r="ROP14" s="153"/>
      <c r="ROQ14" s="153"/>
      <c r="ROR14" s="153"/>
      <c r="ROS14" s="153"/>
      <c r="ROT14" s="153"/>
      <c r="ROU14" s="153"/>
      <c r="ROV14" s="153"/>
      <c r="ROW14" s="153"/>
      <c r="ROX14" s="153"/>
      <c r="ROY14" s="153"/>
      <c r="ROZ14" s="153"/>
      <c r="RPA14" s="153"/>
      <c r="RPB14" s="153"/>
      <c r="RPC14" s="153"/>
      <c r="RPD14" s="153"/>
      <c r="RPE14" s="153"/>
      <c r="RPF14" s="153"/>
      <c r="RPG14" s="153"/>
      <c r="RPH14" s="153"/>
      <c r="RPI14" s="153"/>
      <c r="RPJ14" s="153"/>
      <c r="RPK14" s="153"/>
      <c r="RPL14" s="153"/>
      <c r="RPM14" s="153"/>
      <c r="RPN14" s="153"/>
      <c r="RPO14" s="153"/>
      <c r="RPP14" s="153"/>
      <c r="RPQ14" s="153"/>
      <c r="RPR14" s="153"/>
      <c r="RPS14" s="153"/>
      <c r="RPT14" s="153"/>
      <c r="RPU14" s="153"/>
      <c r="RPV14" s="153"/>
      <c r="RPW14" s="153"/>
      <c r="RPX14" s="153"/>
      <c r="RPY14" s="153"/>
      <c r="RPZ14" s="153"/>
      <c r="RQA14" s="153"/>
      <c r="RQB14" s="153"/>
      <c r="RQC14" s="153"/>
      <c r="RQD14" s="153"/>
      <c r="RQE14" s="153"/>
      <c r="RQF14" s="153"/>
      <c r="RQG14" s="153"/>
      <c r="RQH14" s="153"/>
      <c r="RQI14" s="153"/>
      <c r="RQJ14" s="153"/>
      <c r="RQK14" s="153"/>
      <c r="RQL14" s="153"/>
      <c r="RQM14" s="153"/>
      <c r="RQN14" s="153"/>
      <c r="RQO14" s="153"/>
      <c r="RQP14" s="153"/>
      <c r="RQQ14" s="153"/>
      <c r="RQR14" s="153"/>
      <c r="RQS14" s="153"/>
      <c r="RQT14" s="153"/>
      <c r="RQU14" s="153"/>
      <c r="RQV14" s="153"/>
      <c r="RQW14" s="153"/>
      <c r="RQX14" s="153"/>
      <c r="RQY14" s="153"/>
      <c r="RQZ14" s="153"/>
      <c r="RRA14" s="153"/>
      <c r="RRB14" s="153"/>
      <c r="RRC14" s="153"/>
      <c r="RRD14" s="153"/>
      <c r="RRE14" s="153"/>
      <c r="RRF14" s="153"/>
      <c r="RRG14" s="153"/>
      <c r="RRH14" s="153"/>
      <c r="RRI14" s="153"/>
      <c r="RRJ14" s="153"/>
      <c r="RRK14" s="153"/>
      <c r="RRL14" s="153"/>
      <c r="RRM14" s="153"/>
      <c r="RRN14" s="153"/>
      <c r="RRO14" s="153"/>
      <c r="RRP14" s="153"/>
      <c r="RRQ14" s="153"/>
      <c r="RRR14" s="153"/>
      <c r="RRS14" s="153"/>
      <c r="RRT14" s="153"/>
      <c r="RRU14" s="153"/>
      <c r="RRV14" s="153"/>
      <c r="RRW14" s="153"/>
      <c r="RRX14" s="153"/>
      <c r="RRY14" s="153"/>
      <c r="RRZ14" s="153"/>
      <c r="RSA14" s="153"/>
      <c r="RSB14" s="153"/>
      <c r="RSC14" s="153"/>
      <c r="RSD14" s="153"/>
      <c r="RSE14" s="153"/>
      <c r="RSF14" s="153"/>
      <c r="RSG14" s="153"/>
      <c r="RSH14" s="153"/>
      <c r="RSI14" s="153"/>
      <c r="RSJ14" s="153"/>
      <c r="RSK14" s="153"/>
      <c r="RSL14" s="153"/>
      <c r="RSM14" s="153"/>
      <c r="RSN14" s="153"/>
      <c r="RSO14" s="153"/>
      <c r="RSP14" s="153"/>
      <c r="RSQ14" s="153"/>
      <c r="RSR14" s="153"/>
      <c r="RSS14" s="153"/>
      <c r="RST14" s="153"/>
      <c r="RSU14" s="153"/>
      <c r="RSV14" s="153"/>
      <c r="RSW14" s="153"/>
      <c r="RSX14" s="153"/>
      <c r="RSY14" s="153"/>
      <c r="RSZ14" s="153"/>
      <c r="RTA14" s="153"/>
      <c r="RTB14" s="153"/>
      <c r="RTC14" s="153"/>
      <c r="RTD14" s="153"/>
      <c r="RTE14" s="153"/>
      <c r="RTF14" s="153"/>
      <c r="RTG14" s="153"/>
      <c r="RTH14" s="153"/>
      <c r="RTI14" s="153"/>
      <c r="RTJ14" s="153"/>
      <c r="RTK14" s="153"/>
      <c r="RTL14" s="153"/>
      <c r="RTM14" s="153"/>
      <c r="RTN14" s="153"/>
      <c r="RTO14" s="153"/>
      <c r="RTP14" s="153"/>
      <c r="RTQ14" s="153"/>
      <c r="RTR14" s="153"/>
      <c r="RTS14" s="153"/>
      <c r="RTT14" s="153"/>
      <c r="RTU14" s="153"/>
      <c r="RTV14" s="153"/>
      <c r="RTW14" s="153"/>
      <c r="RTX14" s="153"/>
      <c r="RTY14" s="153"/>
      <c r="RTZ14" s="153"/>
      <c r="RUA14" s="153"/>
      <c r="RUB14" s="153"/>
      <c r="RUC14" s="153"/>
      <c r="RUD14" s="153"/>
      <c r="RUE14" s="153"/>
      <c r="RUF14" s="153"/>
      <c r="RUG14" s="153"/>
      <c r="RUH14" s="153"/>
      <c r="RUI14" s="153"/>
      <c r="RUJ14" s="153"/>
      <c r="RUK14" s="153"/>
      <c r="RUL14" s="153"/>
      <c r="RUM14" s="153"/>
      <c r="RUN14" s="153"/>
      <c r="RUO14" s="153"/>
      <c r="RUP14" s="153"/>
      <c r="RUQ14" s="153"/>
      <c r="RUR14" s="153"/>
      <c r="RUS14" s="153"/>
      <c r="RUT14" s="153"/>
      <c r="RUU14" s="153"/>
      <c r="RUV14" s="153"/>
      <c r="RUW14" s="153"/>
      <c r="RUX14" s="153"/>
      <c r="RUY14" s="153"/>
      <c r="RUZ14" s="153"/>
      <c r="RVA14" s="153"/>
      <c r="RVB14" s="153"/>
      <c r="RVC14" s="153"/>
      <c r="RVD14" s="153"/>
      <c r="RVE14" s="153"/>
      <c r="RVF14" s="153"/>
      <c r="RVG14" s="153"/>
      <c r="RVH14" s="153"/>
      <c r="RVI14" s="153"/>
      <c r="RVJ14" s="153"/>
      <c r="RVK14" s="153"/>
      <c r="RVL14" s="153"/>
      <c r="RVM14" s="153"/>
      <c r="RVN14" s="153"/>
      <c r="RVO14" s="153"/>
      <c r="RVP14" s="153"/>
      <c r="RVQ14" s="153"/>
      <c r="RVR14" s="153"/>
      <c r="RVS14" s="153"/>
      <c r="RVT14" s="153"/>
      <c r="RVU14" s="153"/>
      <c r="RVV14" s="153"/>
      <c r="RVW14" s="153"/>
      <c r="RVX14" s="153"/>
      <c r="RVY14" s="153"/>
      <c r="RVZ14" s="153"/>
      <c r="RWA14" s="153"/>
      <c r="RWB14" s="153"/>
      <c r="RWC14" s="153"/>
      <c r="RWD14" s="153"/>
      <c r="RWE14" s="153"/>
      <c r="RWF14" s="153"/>
      <c r="RWG14" s="153"/>
      <c r="RWH14" s="153"/>
      <c r="RWI14" s="153"/>
      <c r="RWJ14" s="153"/>
      <c r="RWK14" s="153"/>
      <c r="RWL14" s="153"/>
      <c r="RWM14" s="153"/>
      <c r="RWN14" s="153"/>
      <c r="RWO14" s="153"/>
      <c r="RWP14" s="153"/>
      <c r="RWQ14" s="153"/>
      <c r="RWR14" s="153"/>
      <c r="RWS14" s="153"/>
      <c r="RWT14" s="153"/>
      <c r="RWU14" s="153"/>
      <c r="RWV14" s="153"/>
      <c r="RWW14" s="153"/>
      <c r="RWX14" s="153"/>
      <c r="RWY14" s="153"/>
      <c r="RWZ14" s="153"/>
      <c r="RXA14" s="153"/>
      <c r="RXB14" s="153"/>
      <c r="RXC14" s="153"/>
      <c r="RXD14" s="153"/>
      <c r="RXE14" s="153"/>
      <c r="RXF14" s="153"/>
      <c r="RXG14" s="153"/>
      <c r="RXH14" s="153"/>
      <c r="RXI14" s="153"/>
      <c r="RXJ14" s="153"/>
      <c r="RXK14" s="153"/>
      <c r="RXL14" s="153"/>
      <c r="RXM14" s="153"/>
      <c r="RXN14" s="153"/>
      <c r="RXO14" s="153"/>
      <c r="RXP14" s="153"/>
      <c r="RXQ14" s="153"/>
      <c r="RXR14" s="153"/>
      <c r="RXS14" s="153"/>
      <c r="RXT14" s="153"/>
      <c r="RXU14" s="153"/>
      <c r="RXV14" s="153"/>
      <c r="RXW14" s="153"/>
      <c r="RXX14" s="153"/>
      <c r="RXY14" s="153"/>
      <c r="RXZ14" s="153"/>
      <c r="RYA14" s="153"/>
      <c r="RYB14" s="153"/>
      <c r="RYC14" s="153"/>
      <c r="RYD14" s="153"/>
      <c r="RYE14" s="153"/>
      <c r="RYF14" s="153"/>
      <c r="RYG14" s="153"/>
      <c r="RYH14" s="153"/>
      <c r="RYI14" s="153"/>
      <c r="RYJ14" s="153"/>
      <c r="RYK14" s="153"/>
      <c r="RYL14" s="153"/>
      <c r="RYM14" s="153"/>
      <c r="RYN14" s="153"/>
      <c r="RYO14" s="153"/>
      <c r="RYP14" s="153"/>
      <c r="RYQ14" s="153"/>
      <c r="RYR14" s="153"/>
      <c r="RYS14" s="153"/>
      <c r="RYT14" s="153"/>
      <c r="RYU14" s="153"/>
      <c r="RYV14" s="153"/>
      <c r="RYW14" s="153"/>
      <c r="RYX14" s="153"/>
      <c r="RYY14" s="153"/>
      <c r="RYZ14" s="153"/>
      <c r="RZA14" s="153"/>
      <c r="RZB14" s="153"/>
      <c r="RZC14" s="153"/>
      <c r="RZD14" s="153"/>
      <c r="RZE14" s="153"/>
      <c r="RZF14" s="153"/>
      <c r="RZG14" s="153"/>
      <c r="RZH14" s="153"/>
      <c r="RZI14" s="153"/>
      <c r="RZJ14" s="153"/>
      <c r="RZK14" s="153"/>
      <c r="RZL14" s="153"/>
      <c r="RZM14" s="153"/>
      <c r="RZN14" s="153"/>
      <c r="RZO14" s="153"/>
      <c r="RZP14" s="153"/>
      <c r="RZQ14" s="153"/>
      <c r="RZR14" s="153"/>
      <c r="RZS14" s="153"/>
      <c r="RZT14" s="153"/>
      <c r="RZU14" s="153"/>
      <c r="RZV14" s="153"/>
      <c r="RZW14" s="153"/>
      <c r="RZX14" s="153"/>
      <c r="RZY14" s="153"/>
      <c r="RZZ14" s="153"/>
      <c r="SAA14" s="153"/>
      <c r="SAB14" s="153"/>
      <c r="SAC14" s="153"/>
      <c r="SAD14" s="153"/>
      <c r="SAE14" s="153"/>
      <c r="SAF14" s="153"/>
      <c r="SAG14" s="153"/>
      <c r="SAH14" s="153"/>
      <c r="SAI14" s="153"/>
      <c r="SAJ14" s="153"/>
      <c r="SAK14" s="153"/>
      <c r="SAL14" s="153"/>
      <c r="SAM14" s="153"/>
      <c r="SAN14" s="153"/>
      <c r="SAO14" s="153"/>
      <c r="SAP14" s="153"/>
      <c r="SAQ14" s="153"/>
      <c r="SAR14" s="153"/>
      <c r="SAS14" s="153"/>
      <c r="SAT14" s="153"/>
      <c r="SAU14" s="153"/>
      <c r="SAV14" s="153"/>
      <c r="SAW14" s="153"/>
      <c r="SAX14" s="153"/>
      <c r="SAY14" s="153"/>
      <c r="SAZ14" s="153"/>
      <c r="SBA14" s="153"/>
      <c r="SBB14" s="153"/>
      <c r="SBC14" s="153"/>
      <c r="SBD14" s="153"/>
      <c r="SBE14" s="153"/>
      <c r="SBF14" s="153"/>
      <c r="SBG14" s="153"/>
      <c r="SBH14" s="153"/>
      <c r="SBI14" s="153"/>
      <c r="SBJ14" s="153"/>
      <c r="SBK14" s="153"/>
      <c r="SBL14" s="153"/>
      <c r="SBM14" s="153"/>
      <c r="SBN14" s="153"/>
      <c r="SBO14" s="153"/>
      <c r="SBP14" s="153"/>
      <c r="SBQ14" s="153"/>
      <c r="SBR14" s="153"/>
      <c r="SBS14" s="153"/>
      <c r="SBT14" s="153"/>
      <c r="SBU14" s="153"/>
      <c r="SBV14" s="153"/>
      <c r="SBW14" s="153"/>
      <c r="SBX14" s="153"/>
      <c r="SBY14" s="153"/>
      <c r="SBZ14" s="153"/>
      <c r="SCA14" s="153"/>
      <c r="SCB14" s="153"/>
      <c r="SCC14" s="153"/>
      <c r="SCD14" s="153"/>
      <c r="SCE14" s="153"/>
      <c r="SCF14" s="153"/>
      <c r="SCG14" s="153"/>
      <c r="SCH14" s="153"/>
      <c r="SCI14" s="153"/>
      <c r="SCJ14" s="153"/>
      <c r="SCK14" s="153"/>
      <c r="SCL14" s="153"/>
      <c r="SCM14" s="153"/>
      <c r="SCN14" s="153"/>
      <c r="SCO14" s="153"/>
      <c r="SCP14" s="153"/>
      <c r="SCQ14" s="153"/>
      <c r="SCR14" s="153"/>
      <c r="SCS14" s="153"/>
      <c r="SCT14" s="153"/>
      <c r="SCU14" s="153"/>
      <c r="SCV14" s="153"/>
      <c r="SCW14" s="153"/>
      <c r="SCX14" s="153"/>
      <c r="SCY14" s="153"/>
      <c r="SCZ14" s="153"/>
      <c r="SDA14" s="153"/>
      <c r="SDB14" s="153"/>
      <c r="SDC14" s="153"/>
      <c r="SDD14" s="153"/>
      <c r="SDE14" s="153"/>
      <c r="SDF14" s="153"/>
      <c r="SDG14" s="153"/>
      <c r="SDH14" s="153"/>
      <c r="SDI14" s="153"/>
      <c r="SDJ14" s="153"/>
      <c r="SDK14" s="153"/>
      <c r="SDL14" s="153"/>
      <c r="SDM14" s="153"/>
      <c r="SDN14" s="153"/>
      <c r="SDO14" s="153"/>
      <c r="SDP14" s="153"/>
      <c r="SDQ14" s="153"/>
      <c r="SDR14" s="153"/>
      <c r="SDS14" s="153"/>
      <c r="SDT14" s="153"/>
      <c r="SDU14" s="153"/>
      <c r="SDV14" s="153"/>
      <c r="SDW14" s="153"/>
      <c r="SDX14" s="153"/>
      <c r="SDY14" s="153"/>
      <c r="SDZ14" s="153"/>
      <c r="SEA14" s="153"/>
      <c r="SEB14" s="153"/>
      <c r="SEC14" s="153"/>
      <c r="SED14" s="153"/>
      <c r="SEE14" s="153"/>
      <c r="SEF14" s="153"/>
      <c r="SEG14" s="153"/>
      <c r="SEH14" s="153"/>
      <c r="SEI14" s="153"/>
      <c r="SEJ14" s="153"/>
      <c r="SEK14" s="153"/>
      <c r="SEL14" s="153"/>
      <c r="SEM14" s="153"/>
      <c r="SEN14" s="153"/>
      <c r="SEO14" s="153"/>
      <c r="SEP14" s="153"/>
      <c r="SEQ14" s="153"/>
      <c r="SER14" s="153"/>
      <c r="SES14" s="153"/>
      <c r="SET14" s="153"/>
      <c r="SEU14" s="153"/>
      <c r="SEV14" s="153"/>
      <c r="SEW14" s="153"/>
      <c r="SEX14" s="153"/>
      <c r="SEY14" s="153"/>
      <c r="SEZ14" s="153"/>
      <c r="SFA14" s="153"/>
      <c r="SFB14" s="153"/>
      <c r="SFC14" s="153"/>
      <c r="SFD14" s="153"/>
      <c r="SFE14" s="153"/>
      <c r="SFF14" s="153"/>
      <c r="SFG14" s="153"/>
      <c r="SFH14" s="153"/>
      <c r="SFI14" s="153"/>
      <c r="SFJ14" s="153"/>
      <c r="SFK14" s="153"/>
      <c r="SFL14" s="153"/>
      <c r="SFM14" s="153"/>
      <c r="SFN14" s="153"/>
      <c r="SFO14" s="153"/>
      <c r="SFP14" s="153"/>
      <c r="SFQ14" s="153"/>
      <c r="SFR14" s="153"/>
      <c r="SFS14" s="153"/>
      <c r="SFT14" s="153"/>
      <c r="SFU14" s="153"/>
      <c r="SFV14" s="153"/>
      <c r="SFW14" s="153"/>
      <c r="SFX14" s="153"/>
      <c r="SFY14" s="153"/>
      <c r="SFZ14" s="153"/>
      <c r="SGA14" s="153"/>
      <c r="SGB14" s="153"/>
      <c r="SGC14" s="153"/>
      <c r="SGD14" s="153"/>
      <c r="SGE14" s="153"/>
      <c r="SGF14" s="153"/>
      <c r="SGG14" s="153"/>
      <c r="SGH14" s="153"/>
      <c r="SGI14" s="153"/>
      <c r="SGJ14" s="153"/>
      <c r="SGK14" s="153"/>
      <c r="SGL14" s="153"/>
      <c r="SGM14" s="153"/>
      <c r="SGN14" s="153"/>
      <c r="SGO14" s="153"/>
      <c r="SGP14" s="153"/>
      <c r="SGQ14" s="153"/>
      <c r="SGR14" s="153"/>
      <c r="SGS14" s="153"/>
      <c r="SGT14" s="153"/>
      <c r="SGU14" s="153"/>
      <c r="SGV14" s="153"/>
      <c r="SGW14" s="153"/>
      <c r="SGX14" s="153"/>
      <c r="SGY14" s="153"/>
      <c r="SGZ14" s="153"/>
      <c r="SHA14" s="153"/>
      <c r="SHB14" s="153"/>
      <c r="SHC14" s="153"/>
      <c r="SHD14" s="153"/>
      <c r="SHE14" s="153"/>
      <c r="SHF14" s="153"/>
      <c r="SHG14" s="153"/>
      <c r="SHH14" s="153"/>
      <c r="SHI14" s="153"/>
      <c r="SHJ14" s="153"/>
      <c r="SHK14" s="153"/>
      <c r="SHL14" s="153"/>
      <c r="SHM14" s="153"/>
      <c r="SHN14" s="153"/>
      <c r="SHO14" s="153"/>
      <c r="SHP14" s="153"/>
      <c r="SHQ14" s="153"/>
      <c r="SHR14" s="153"/>
      <c r="SHS14" s="153"/>
      <c r="SHT14" s="153"/>
      <c r="SHU14" s="153"/>
      <c r="SHV14" s="153"/>
      <c r="SHW14" s="153"/>
      <c r="SHX14" s="153"/>
      <c r="SHY14" s="153"/>
      <c r="SHZ14" s="153"/>
      <c r="SIA14" s="153"/>
      <c r="SIB14" s="153"/>
      <c r="SIC14" s="153"/>
      <c r="SID14" s="153"/>
      <c r="SIE14" s="153"/>
      <c r="SIF14" s="153"/>
      <c r="SIG14" s="153"/>
      <c r="SIH14" s="153"/>
      <c r="SII14" s="153"/>
      <c r="SIJ14" s="153"/>
      <c r="SIK14" s="153"/>
      <c r="SIL14" s="153"/>
      <c r="SIM14" s="153"/>
      <c r="SIN14" s="153"/>
      <c r="SIO14" s="153"/>
      <c r="SIP14" s="153"/>
      <c r="SIQ14" s="153"/>
      <c r="SIR14" s="153"/>
      <c r="SIS14" s="153"/>
      <c r="SIT14" s="153"/>
      <c r="SIU14" s="153"/>
      <c r="SIV14" s="153"/>
      <c r="SIW14" s="153"/>
      <c r="SIX14" s="153"/>
      <c r="SIY14" s="153"/>
      <c r="SIZ14" s="153"/>
      <c r="SJA14" s="153"/>
      <c r="SJB14" s="153"/>
      <c r="SJC14" s="153"/>
      <c r="SJD14" s="153"/>
      <c r="SJE14" s="153"/>
      <c r="SJF14" s="153"/>
      <c r="SJG14" s="153"/>
      <c r="SJH14" s="153"/>
      <c r="SJI14" s="153"/>
      <c r="SJJ14" s="153"/>
      <c r="SJK14" s="153"/>
      <c r="SJL14" s="153"/>
      <c r="SJM14" s="153"/>
      <c r="SJN14" s="153"/>
      <c r="SJO14" s="153"/>
      <c r="SJP14" s="153"/>
      <c r="SJQ14" s="153"/>
      <c r="SJR14" s="153"/>
      <c r="SJS14" s="153"/>
      <c r="SJT14" s="153"/>
      <c r="SJU14" s="153"/>
      <c r="SJV14" s="153"/>
      <c r="SJW14" s="153"/>
      <c r="SJX14" s="153"/>
      <c r="SJY14" s="153"/>
      <c r="SJZ14" s="153"/>
      <c r="SKA14" s="153"/>
      <c r="SKB14" s="153"/>
      <c r="SKC14" s="153"/>
      <c r="SKD14" s="153"/>
      <c r="SKE14" s="153"/>
      <c r="SKF14" s="153"/>
      <c r="SKG14" s="153"/>
      <c r="SKH14" s="153"/>
      <c r="SKI14" s="153"/>
      <c r="SKJ14" s="153"/>
      <c r="SKK14" s="153"/>
      <c r="SKL14" s="153"/>
      <c r="SKM14" s="153"/>
      <c r="SKN14" s="153"/>
      <c r="SKO14" s="153"/>
      <c r="SKP14" s="153"/>
      <c r="SKQ14" s="153"/>
      <c r="SKR14" s="153"/>
      <c r="SKS14" s="153"/>
      <c r="SKT14" s="153"/>
      <c r="SKU14" s="153"/>
      <c r="SKV14" s="153"/>
      <c r="SKW14" s="153"/>
      <c r="SKX14" s="153"/>
      <c r="SKY14" s="153"/>
      <c r="SKZ14" s="153"/>
      <c r="SLA14" s="153"/>
      <c r="SLB14" s="153"/>
      <c r="SLC14" s="153"/>
      <c r="SLD14" s="153"/>
      <c r="SLE14" s="153"/>
      <c r="SLF14" s="153"/>
      <c r="SLG14" s="153"/>
      <c r="SLH14" s="153"/>
      <c r="SLI14" s="153"/>
      <c r="SLJ14" s="153"/>
      <c r="SLK14" s="153"/>
      <c r="SLL14" s="153"/>
      <c r="SLM14" s="153"/>
      <c r="SLN14" s="153"/>
      <c r="SLO14" s="153"/>
      <c r="SLP14" s="153"/>
      <c r="SLQ14" s="153"/>
      <c r="SLR14" s="153"/>
      <c r="SLS14" s="153"/>
      <c r="SLT14" s="153"/>
      <c r="SLU14" s="153"/>
      <c r="SLV14" s="153"/>
      <c r="SLW14" s="153"/>
      <c r="SLX14" s="153"/>
      <c r="SLY14" s="153"/>
      <c r="SLZ14" s="153"/>
      <c r="SMA14" s="153"/>
      <c r="SMB14" s="153"/>
      <c r="SMC14" s="153"/>
      <c r="SMD14" s="153"/>
      <c r="SME14" s="153"/>
      <c r="SMF14" s="153"/>
      <c r="SMG14" s="153"/>
      <c r="SMH14" s="153"/>
      <c r="SMI14" s="153"/>
      <c r="SMJ14" s="153"/>
      <c r="SMK14" s="153"/>
      <c r="SML14" s="153"/>
      <c r="SMM14" s="153"/>
      <c r="SMN14" s="153"/>
      <c r="SMO14" s="153"/>
      <c r="SMP14" s="153"/>
      <c r="SMQ14" s="153"/>
      <c r="SMR14" s="153"/>
      <c r="SMS14" s="153"/>
      <c r="SMT14" s="153"/>
      <c r="SMU14" s="153"/>
      <c r="SMV14" s="153"/>
      <c r="SMW14" s="153"/>
      <c r="SMX14" s="153"/>
      <c r="SMY14" s="153"/>
      <c r="SMZ14" s="153"/>
      <c r="SNA14" s="153"/>
      <c r="SNB14" s="153"/>
      <c r="SNC14" s="153"/>
      <c r="SND14" s="153"/>
      <c r="SNE14" s="153"/>
      <c r="SNF14" s="153"/>
      <c r="SNG14" s="153"/>
      <c r="SNH14" s="153"/>
      <c r="SNI14" s="153"/>
      <c r="SNJ14" s="153"/>
      <c r="SNK14" s="153"/>
      <c r="SNL14" s="153"/>
      <c r="SNM14" s="153"/>
      <c r="SNN14" s="153"/>
      <c r="SNO14" s="153"/>
      <c r="SNP14" s="153"/>
      <c r="SNQ14" s="153"/>
      <c r="SNR14" s="153"/>
      <c r="SNS14" s="153"/>
      <c r="SNT14" s="153"/>
      <c r="SNU14" s="153"/>
      <c r="SNV14" s="153"/>
      <c r="SNW14" s="153"/>
      <c r="SNX14" s="153"/>
      <c r="SNY14" s="153"/>
      <c r="SNZ14" s="153"/>
      <c r="SOA14" s="153"/>
      <c r="SOB14" s="153"/>
      <c r="SOC14" s="153"/>
      <c r="SOD14" s="153"/>
      <c r="SOE14" s="153"/>
      <c r="SOF14" s="153"/>
      <c r="SOG14" s="153"/>
      <c r="SOH14" s="153"/>
      <c r="SOI14" s="153"/>
      <c r="SOJ14" s="153"/>
      <c r="SOK14" s="153"/>
      <c r="SOL14" s="153"/>
      <c r="SOM14" s="153"/>
      <c r="SON14" s="153"/>
      <c r="SOO14" s="153"/>
      <c r="SOP14" s="153"/>
      <c r="SOQ14" s="153"/>
      <c r="SOR14" s="153"/>
      <c r="SOS14" s="153"/>
      <c r="SOT14" s="153"/>
      <c r="SOU14" s="153"/>
      <c r="SOV14" s="153"/>
      <c r="SOW14" s="153"/>
      <c r="SOX14" s="153"/>
      <c r="SOY14" s="153"/>
      <c r="SOZ14" s="153"/>
      <c r="SPA14" s="153"/>
      <c r="SPB14" s="153"/>
      <c r="SPC14" s="153"/>
      <c r="SPD14" s="153"/>
      <c r="SPE14" s="153"/>
      <c r="SPF14" s="153"/>
      <c r="SPG14" s="153"/>
      <c r="SPH14" s="153"/>
      <c r="SPI14" s="153"/>
      <c r="SPJ14" s="153"/>
      <c r="SPK14" s="153"/>
      <c r="SPL14" s="153"/>
      <c r="SPM14" s="153"/>
      <c r="SPN14" s="153"/>
      <c r="SPO14" s="153"/>
      <c r="SPP14" s="153"/>
      <c r="SPQ14" s="153"/>
      <c r="SPR14" s="153"/>
      <c r="SPS14" s="153"/>
      <c r="SPT14" s="153"/>
      <c r="SPU14" s="153"/>
      <c r="SPV14" s="153"/>
      <c r="SPW14" s="153"/>
      <c r="SPX14" s="153"/>
      <c r="SPY14" s="153"/>
      <c r="SPZ14" s="153"/>
      <c r="SQA14" s="153"/>
      <c r="SQB14" s="153"/>
      <c r="SQC14" s="153"/>
      <c r="SQD14" s="153"/>
      <c r="SQE14" s="153"/>
      <c r="SQF14" s="153"/>
      <c r="SQG14" s="153"/>
      <c r="SQH14" s="153"/>
      <c r="SQI14" s="153"/>
      <c r="SQJ14" s="153"/>
      <c r="SQK14" s="153"/>
      <c r="SQL14" s="153"/>
      <c r="SQM14" s="153"/>
      <c r="SQN14" s="153"/>
      <c r="SQO14" s="153"/>
      <c r="SQP14" s="153"/>
      <c r="SQQ14" s="153"/>
      <c r="SQR14" s="153"/>
      <c r="SQS14" s="153"/>
      <c r="SQT14" s="153"/>
      <c r="SQU14" s="153"/>
      <c r="SQV14" s="153"/>
      <c r="SQW14" s="153"/>
      <c r="SQX14" s="153"/>
      <c r="SQY14" s="153"/>
      <c r="SQZ14" s="153"/>
      <c r="SRA14" s="153"/>
      <c r="SRB14" s="153"/>
      <c r="SRC14" s="153"/>
      <c r="SRD14" s="153"/>
      <c r="SRE14" s="153"/>
      <c r="SRF14" s="153"/>
      <c r="SRG14" s="153"/>
      <c r="SRH14" s="153"/>
      <c r="SRI14" s="153"/>
      <c r="SRJ14" s="153"/>
      <c r="SRK14" s="153"/>
      <c r="SRL14" s="153"/>
      <c r="SRM14" s="153"/>
      <c r="SRN14" s="153"/>
      <c r="SRO14" s="153"/>
      <c r="SRP14" s="153"/>
      <c r="SRQ14" s="153"/>
      <c r="SRR14" s="153"/>
      <c r="SRS14" s="153"/>
      <c r="SRT14" s="153"/>
      <c r="SRU14" s="153"/>
      <c r="SRV14" s="153"/>
      <c r="SRW14" s="153"/>
      <c r="SRX14" s="153"/>
      <c r="SRY14" s="153"/>
      <c r="SRZ14" s="153"/>
      <c r="SSA14" s="153"/>
      <c r="SSB14" s="153"/>
      <c r="SSC14" s="153"/>
      <c r="SSD14" s="153"/>
      <c r="SSE14" s="153"/>
      <c r="SSF14" s="153"/>
      <c r="SSG14" s="153"/>
      <c r="SSH14" s="153"/>
      <c r="SSI14" s="153"/>
      <c r="SSJ14" s="153"/>
      <c r="SSK14" s="153"/>
      <c r="SSL14" s="153"/>
      <c r="SSM14" s="153"/>
      <c r="SSN14" s="153"/>
      <c r="SSO14" s="153"/>
      <c r="SSP14" s="153"/>
      <c r="SSQ14" s="153"/>
      <c r="SSR14" s="153"/>
      <c r="SSS14" s="153"/>
      <c r="SST14" s="153"/>
      <c r="SSU14" s="153"/>
      <c r="SSV14" s="153"/>
      <c r="SSW14" s="153"/>
      <c r="SSX14" s="153"/>
      <c r="SSY14" s="153"/>
      <c r="SSZ14" s="153"/>
      <c r="STA14" s="153"/>
      <c r="STB14" s="153"/>
      <c r="STC14" s="153"/>
      <c r="STD14" s="153"/>
      <c r="STE14" s="153"/>
      <c r="STF14" s="153"/>
      <c r="STG14" s="153"/>
      <c r="STH14" s="153"/>
      <c r="STI14" s="153"/>
      <c r="STJ14" s="153"/>
      <c r="STK14" s="153"/>
      <c r="STL14" s="153"/>
      <c r="STM14" s="153"/>
      <c r="STN14" s="153"/>
      <c r="STO14" s="153"/>
      <c r="STP14" s="153"/>
      <c r="STQ14" s="153"/>
      <c r="STR14" s="153"/>
      <c r="STS14" s="153"/>
      <c r="STT14" s="153"/>
      <c r="STU14" s="153"/>
      <c r="STV14" s="153"/>
      <c r="STW14" s="153"/>
      <c r="STX14" s="153"/>
      <c r="STY14" s="153"/>
      <c r="STZ14" s="153"/>
      <c r="SUA14" s="153"/>
      <c r="SUB14" s="153"/>
      <c r="SUC14" s="153"/>
      <c r="SUD14" s="153"/>
      <c r="SUE14" s="153"/>
      <c r="SUF14" s="153"/>
      <c r="SUG14" s="153"/>
      <c r="SUH14" s="153"/>
      <c r="SUI14" s="153"/>
      <c r="SUJ14" s="153"/>
      <c r="SUK14" s="153"/>
      <c r="SUL14" s="153"/>
      <c r="SUM14" s="153"/>
      <c r="SUN14" s="153"/>
      <c r="SUO14" s="153"/>
      <c r="SUP14" s="153"/>
      <c r="SUQ14" s="153"/>
      <c r="SUR14" s="153"/>
      <c r="SUS14" s="153"/>
      <c r="SUT14" s="153"/>
      <c r="SUU14" s="153"/>
      <c r="SUV14" s="153"/>
      <c r="SUW14" s="153"/>
      <c r="SUX14" s="153"/>
      <c r="SUY14" s="153"/>
      <c r="SUZ14" s="153"/>
      <c r="SVA14" s="153"/>
      <c r="SVB14" s="153"/>
      <c r="SVC14" s="153"/>
      <c r="SVD14" s="153"/>
      <c r="SVE14" s="153"/>
      <c r="SVF14" s="153"/>
      <c r="SVG14" s="153"/>
      <c r="SVH14" s="153"/>
      <c r="SVI14" s="153"/>
      <c r="SVJ14" s="153"/>
      <c r="SVK14" s="153"/>
      <c r="SVL14" s="153"/>
      <c r="SVM14" s="153"/>
      <c r="SVN14" s="153"/>
      <c r="SVO14" s="153"/>
      <c r="SVP14" s="153"/>
      <c r="SVQ14" s="153"/>
      <c r="SVR14" s="153"/>
      <c r="SVS14" s="153"/>
      <c r="SVT14" s="153"/>
      <c r="SVU14" s="153"/>
      <c r="SVV14" s="153"/>
      <c r="SVW14" s="153"/>
      <c r="SVX14" s="153"/>
      <c r="SVY14" s="153"/>
      <c r="SVZ14" s="153"/>
      <c r="SWA14" s="153"/>
      <c r="SWB14" s="153"/>
      <c r="SWC14" s="153"/>
      <c r="SWD14" s="153"/>
      <c r="SWE14" s="153"/>
      <c r="SWF14" s="153"/>
      <c r="SWG14" s="153"/>
      <c r="SWH14" s="153"/>
      <c r="SWI14" s="153"/>
      <c r="SWJ14" s="153"/>
      <c r="SWK14" s="153"/>
      <c r="SWL14" s="153"/>
      <c r="SWM14" s="153"/>
      <c r="SWN14" s="153"/>
      <c r="SWO14" s="153"/>
      <c r="SWP14" s="153"/>
      <c r="SWQ14" s="153"/>
      <c r="SWR14" s="153"/>
      <c r="SWS14" s="153"/>
      <c r="SWT14" s="153"/>
      <c r="SWU14" s="153"/>
      <c r="SWV14" s="153"/>
      <c r="SWW14" s="153"/>
      <c r="SWX14" s="153"/>
      <c r="SWY14" s="153"/>
      <c r="SWZ14" s="153"/>
      <c r="SXA14" s="153"/>
      <c r="SXB14" s="153"/>
      <c r="SXC14" s="153"/>
      <c r="SXD14" s="153"/>
      <c r="SXE14" s="153"/>
      <c r="SXF14" s="153"/>
      <c r="SXG14" s="153"/>
      <c r="SXH14" s="153"/>
      <c r="SXI14" s="153"/>
      <c r="SXJ14" s="153"/>
      <c r="SXK14" s="153"/>
      <c r="SXL14" s="153"/>
      <c r="SXM14" s="153"/>
      <c r="SXN14" s="153"/>
      <c r="SXO14" s="153"/>
      <c r="SXP14" s="153"/>
      <c r="SXQ14" s="153"/>
      <c r="SXR14" s="153"/>
      <c r="SXS14" s="153"/>
      <c r="SXT14" s="153"/>
      <c r="SXU14" s="153"/>
      <c r="SXV14" s="153"/>
      <c r="SXW14" s="153"/>
      <c r="SXX14" s="153"/>
      <c r="SXY14" s="153"/>
      <c r="SXZ14" s="153"/>
      <c r="SYA14" s="153"/>
      <c r="SYB14" s="153"/>
      <c r="SYC14" s="153"/>
      <c r="SYD14" s="153"/>
      <c r="SYE14" s="153"/>
      <c r="SYF14" s="153"/>
      <c r="SYG14" s="153"/>
      <c r="SYH14" s="153"/>
      <c r="SYI14" s="153"/>
      <c r="SYJ14" s="153"/>
      <c r="SYK14" s="153"/>
      <c r="SYL14" s="153"/>
      <c r="SYM14" s="153"/>
      <c r="SYN14" s="153"/>
      <c r="SYO14" s="153"/>
      <c r="SYP14" s="153"/>
      <c r="SYQ14" s="153"/>
      <c r="SYR14" s="153"/>
      <c r="SYS14" s="153"/>
      <c r="SYT14" s="153"/>
      <c r="SYU14" s="153"/>
      <c r="SYV14" s="153"/>
      <c r="SYW14" s="153"/>
      <c r="SYX14" s="153"/>
      <c r="SYY14" s="153"/>
      <c r="SYZ14" s="153"/>
      <c r="SZA14" s="153"/>
      <c r="SZB14" s="153"/>
      <c r="SZC14" s="153"/>
      <c r="SZD14" s="153"/>
      <c r="SZE14" s="153"/>
      <c r="SZF14" s="153"/>
      <c r="SZG14" s="153"/>
      <c r="SZH14" s="153"/>
      <c r="SZI14" s="153"/>
      <c r="SZJ14" s="153"/>
      <c r="SZK14" s="153"/>
      <c r="SZL14" s="153"/>
      <c r="SZM14" s="153"/>
      <c r="SZN14" s="153"/>
      <c r="SZO14" s="153"/>
      <c r="SZP14" s="153"/>
      <c r="SZQ14" s="153"/>
      <c r="SZR14" s="153"/>
      <c r="SZS14" s="153"/>
      <c r="SZT14" s="153"/>
      <c r="SZU14" s="153"/>
      <c r="SZV14" s="153"/>
      <c r="SZW14" s="153"/>
      <c r="SZX14" s="153"/>
      <c r="SZY14" s="153"/>
      <c r="SZZ14" s="153"/>
      <c r="TAA14" s="153"/>
      <c r="TAB14" s="153"/>
      <c r="TAC14" s="153"/>
      <c r="TAD14" s="153"/>
      <c r="TAE14" s="153"/>
      <c r="TAF14" s="153"/>
      <c r="TAG14" s="153"/>
      <c r="TAH14" s="153"/>
      <c r="TAI14" s="153"/>
      <c r="TAJ14" s="153"/>
      <c r="TAK14" s="153"/>
      <c r="TAL14" s="153"/>
      <c r="TAM14" s="153"/>
      <c r="TAN14" s="153"/>
      <c r="TAO14" s="153"/>
      <c r="TAP14" s="153"/>
      <c r="TAQ14" s="153"/>
      <c r="TAR14" s="153"/>
      <c r="TAS14" s="153"/>
      <c r="TAT14" s="153"/>
      <c r="TAU14" s="153"/>
      <c r="TAV14" s="153"/>
      <c r="TAW14" s="153"/>
      <c r="TAX14" s="153"/>
      <c r="TAY14" s="153"/>
      <c r="TAZ14" s="153"/>
      <c r="TBA14" s="153"/>
      <c r="TBB14" s="153"/>
      <c r="TBC14" s="153"/>
      <c r="TBD14" s="153"/>
      <c r="TBE14" s="153"/>
      <c r="TBF14" s="153"/>
      <c r="TBG14" s="153"/>
      <c r="TBH14" s="153"/>
      <c r="TBI14" s="153"/>
      <c r="TBJ14" s="153"/>
      <c r="TBK14" s="153"/>
      <c r="TBL14" s="153"/>
      <c r="TBM14" s="153"/>
      <c r="TBN14" s="153"/>
      <c r="TBO14" s="153"/>
      <c r="TBP14" s="153"/>
      <c r="TBQ14" s="153"/>
      <c r="TBR14" s="153"/>
      <c r="TBS14" s="153"/>
      <c r="TBT14" s="153"/>
      <c r="TBU14" s="153"/>
      <c r="TBV14" s="153"/>
      <c r="TBW14" s="153"/>
      <c r="TBX14" s="153"/>
      <c r="TBY14" s="153"/>
      <c r="TBZ14" s="153"/>
      <c r="TCA14" s="153"/>
      <c r="TCB14" s="153"/>
      <c r="TCC14" s="153"/>
      <c r="TCD14" s="153"/>
      <c r="TCE14" s="153"/>
      <c r="TCF14" s="153"/>
      <c r="TCG14" s="153"/>
      <c r="TCH14" s="153"/>
      <c r="TCI14" s="153"/>
      <c r="TCJ14" s="153"/>
      <c r="TCK14" s="153"/>
      <c r="TCL14" s="153"/>
      <c r="TCM14" s="153"/>
      <c r="TCN14" s="153"/>
      <c r="TCO14" s="153"/>
      <c r="TCP14" s="153"/>
      <c r="TCQ14" s="153"/>
      <c r="TCR14" s="153"/>
      <c r="TCS14" s="153"/>
      <c r="TCT14" s="153"/>
      <c r="TCU14" s="153"/>
      <c r="TCV14" s="153"/>
      <c r="TCW14" s="153"/>
      <c r="TCX14" s="153"/>
      <c r="TCY14" s="153"/>
      <c r="TCZ14" s="153"/>
      <c r="TDA14" s="153"/>
      <c r="TDB14" s="153"/>
      <c r="TDC14" s="153"/>
      <c r="TDD14" s="153"/>
      <c r="TDE14" s="153"/>
      <c r="TDF14" s="153"/>
      <c r="TDG14" s="153"/>
      <c r="TDH14" s="153"/>
      <c r="TDI14" s="153"/>
      <c r="TDJ14" s="153"/>
      <c r="TDK14" s="153"/>
      <c r="TDL14" s="153"/>
      <c r="TDM14" s="153"/>
      <c r="TDN14" s="153"/>
      <c r="TDO14" s="153"/>
      <c r="TDP14" s="153"/>
      <c r="TDQ14" s="153"/>
      <c r="TDR14" s="153"/>
      <c r="TDS14" s="153"/>
      <c r="TDT14" s="153"/>
      <c r="TDU14" s="153"/>
      <c r="TDV14" s="153"/>
      <c r="TDW14" s="153"/>
      <c r="TDX14" s="153"/>
      <c r="TDY14" s="153"/>
      <c r="TDZ14" s="153"/>
      <c r="TEA14" s="153"/>
      <c r="TEB14" s="153"/>
      <c r="TEC14" s="153"/>
      <c r="TED14" s="153"/>
      <c r="TEE14" s="153"/>
      <c r="TEF14" s="153"/>
      <c r="TEG14" s="153"/>
      <c r="TEH14" s="153"/>
      <c r="TEI14" s="153"/>
      <c r="TEJ14" s="153"/>
      <c r="TEK14" s="153"/>
      <c r="TEL14" s="153"/>
      <c r="TEM14" s="153"/>
      <c r="TEN14" s="153"/>
      <c r="TEO14" s="153"/>
      <c r="TEP14" s="153"/>
      <c r="TEQ14" s="153"/>
      <c r="TER14" s="153"/>
      <c r="TES14" s="153"/>
      <c r="TET14" s="153"/>
      <c r="TEU14" s="153"/>
      <c r="TEV14" s="153"/>
      <c r="TEW14" s="153"/>
      <c r="TEX14" s="153"/>
      <c r="TEY14" s="153"/>
      <c r="TEZ14" s="153"/>
      <c r="TFA14" s="153"/>
      <c r="TFB14" s="153"/>
      <c r="TFC14" s="153"/>
      <c r="TFD14" s="153"/>
      <c r="TFE14" s="153"/>
      <c r="TFF14" s="153"/>
      <c r="TFG14" s="153"/>
      <c r="TFH14" s="153"/>
      <c r="TFI14" s="153"/>
      <c r="TFJ14" s="153"/>
      <c r="TFK14" s="153"/>
      <c r="TFL14" s="153"/>
      <c r="TFM14" s="153"/>
      <c r="TFN14" s="153"/>
      <c r="TFO14" s="153"/>
      <c r="TFP14" s="153"/>
      <c r="TFQ14" s="153"/>
      <c r="TFR14" s="153"/>
      <c r="TFS14" s="153"/>
      <c r="TFT14" s="153"/>
      <c r="TFU14" s="153"/>
      <c r="TFV14" s="153"/>
      <c r="TFW14" s="153"/>
      <c r="TFX14" s="153"/>
      <c r="TFY14" s="153"/>
      <c r="TFZ14" s="153"/>
      <c r="TGA14" s="153"/>
      <c r="TGB14" s="153"/>
      <c r="TGC14" s="153"/>
      <c r="TGD14" s="153"/>
      <c r="TGE14" s="153"/>
      <c r="TGF14" s="153"/>
      <c r="TGG14" s="153"/>
      <c r="TGH14" s="153"/>
      <c r="TGI14" s="153"/>
      <c r="TGJ14" s="153"/>
      <c r="TGK14" s="153"/>
      <c r="TGL14" s="153"/>
      <c r="TGM14" s="153"/>
      <c r="TGN14" s="153"/>
      <c r="TGO14" s="153"/>
      <c r="TGP14" s="153"/>
      <c r="TGQ14" s="153"/>
      <c r="TGR14" s="153"/>
      <c r="TGS14" s="153"/>
      <c r="TGT14" s="153"/>
      <c r="TGU14" s="153"/>
      <c r="TGV14" s="153"/>
      <c r="TGW14" s="153"/>
      <c r="TGX14" s="153"/>
      <c r="TGY14" s="153"/>
      <c r="TGZ14" s="153"/>
      <c r="THA14" s="153"/>
      <c r="THB14" s="153"/>
      <c r="THC14" s="153"/>
      <c r="THD14" s="153"/>
      <c r="THE14" s="153"/>
      <c r="THF14" s="153"/>
      <c r="THG14" s="153"/>
      <c r="THH14" s="153"/>
      <c r="THI14" s="153"/>
      <c r="THJ14" s="153"/>
      <c r="THK14" s="153"/>
      <c r="THL14" s="153"/>
      <c r="THM14" s="153"/>
      <c r="THN14" s="153"/>
      <c r="THO14" s="153"/>
      <c r="THP14" s="153"/>
      <c r="THQ14" s="153"/>
      <c r="THR14" s="153"/>
      <c r="THS14" s="153"/>
      <c r="THT14" s="153"/>
      <c r="THU14" s="153"/>
      <c r="THV14" s="153"/>
      <c r="THW14" s="153"/>
      <c r="THX14" s="153"/>
      <c r="THY14" s="153"/>
      <c r="THZ14" s="153"/>
      <c r="TIA14" s="153"/>
      <c r="TIB14" s="153"/>
      <c r="TIC14" s="153"/>
      <c r="TID14" s="153"/>
      <c r="TIE14" s="153"/>
      <c r="TIF14" s="153"/>
      <c r="TIG14" s="153"/>
      <c r="TIH14" s="153"/>
      <c r="TII14" s="153"/>
      <c r="TIJ14" s="153"/>
      <c r="TIK14" s="153"/>
      <c r="TIL14" s="153"/>
      <c r="TIM14" s="153"/>
      <c r="TIN14" s="153"/>
      <c r="TIO14" s="153"/>
      <c r="TIP14" s="153"/>
      <c r="TIQ14" s="153"/>
      <c r="TIR14" s="153"/>
      <c r="TIS14" s="153"/>
      <c r="TIT14" s="153"/>
      <c r="TIU14" s="153"/>
      <c r="TIV14" s="153"/>
      <c r="TIW14" s="153"/>
      <c r="TIX14" s="153"/>
      <c r="TIY14" s="153"/>
      <c r="TIZ14" s="153"/>
      <c r="TJA14" s="153"/>
      <c r="TJB14" s="153"/>
      <c r="TJC14" s="153"/>
      <c r="TJD14" s="153"/>
      <c r="TJE14" s="153"/>
      <c r="TJF14" s="153"/>
      <c r="TJG14" s="153"/>
      <c r="TJH14" s="153"/>
      <c r="TJI14" s="153"/>
      <c r="TJJ14" s="153"/>
      <c r="TJK14" s="153"/>
      <c r="TJL14" s="153"/>
      <c r="TJM14" s="153"/>
      <c r="TJN14" s="153"/>
      <c r="TJO14" s="153"/>
      <c r="TJP14" s="153"/>
      <c r="TJQ14" s="153"/>
      <c r="TJR14" s="153"/>
      <c r="TJS14" s="153"/>
      <c r="TJT14" s="153"/>
      <c r="TJU14" s="153"/>
      <c r="TJV14" s="153"/>
      <c r="TJW14" s="153"/>
      <c r="TJX14" s="153"/>
      <c r="TJY14" s="153"/>
      <c r="TJZ14" s="153"/>
      <c r="TKA14" s="153"/>
      <c r="TKB14" s="153"/>
      <c r="TKC14" s="153"/>
      <c r="TKD14" s="153"/>
      <c r="TKE14" s="153"/>
      <c r="TKF14" s="153"/>
      <c r="TKG14" s="153"/>
      <c r="TKH14" s="153"/>
      <c r="TKI14" s="153"/>
      <c r="TKJ14" s="153"/>
      <c r="TKK14" s="153"/>
      <c r="TKL14" s="153"/>
      <c r="TKM14" s="153"/>
      <c r="TKN14" s="153"/>
      <c r="TKO14" s="153"/>
      <c r="TKP14" s="153"/>
      <c r="TKQ14" s="153"/>
      <c r="TKR14" s="153"/>
      <c r="TKS14" s="153"/>
      <c r="TKT14" s="153"/>
      <c r="TKU14" s="153"/>
      <c r="TKV14" s="153"/>
      <c r="TKW14" s="153"/>
      <c r="TKX14" s="153"/>
      <c r="TKY14" s="153"/>
      <c r="TKZ14" s="153"/>
      <c r="TLA14" s="153"/>
      <c r="TLB14" s="153"/>
      <c r="TLC14" s="153"/>
      <c r="TLD14" s="153"/>
      <c r="TLE14" s="153"/>
      <c r="TLF14" s="153"/>
      <c r="TLG14" s="153"/>
      <c r="TLH14" s="153"/>
      <c r="TLI14" s="153"/>
      <c r="TLJ14" s="153"/>
      <c r="TLK14" s="153"/>
      <c r="TLL14" s="153"/>
      <c r="TLM14" s="153"/>
      <c r="TLN14" s="153"/>
      <c r="TLO14" s="153"/>
      <c r="TLP14" s="153"/>
      <c r="TLQ14" s="153"/>
      <c r="TLR14" s="153"/>
      <c r="TLS14" s="153"/>
      <c r="TLT14" s="153"/>
      <c r="TLU14" s="153"/>
      <c r="TLV14" s="153"/>
      <c r="TLW14" s="153"/>
      <c r="TLX14" s="153"/>
      <c r="TLY14" s="153"/>
      <c r="TLZ14" s="153"/>
      <c r="TMA14" s="153"/>
      <c r="TMB14" s="153"/>
      <c r="TMC14" s="153"/>
      <c r="TMD14" s="153"/>
      <c r="TME14" s="153"/>
      <c r="TMF14" s="153"/>
      <c r="TMG14" s="153"/>
      <c r="TMH14" s="153"/>
      <c r="TMI14" s="153"/>
      <c r="TMJ14" s="153"/>
      <c r="TMK14" s="153"/>
      <c r="TML14" s="153"/>
      <c r="TMM14" s="153"/>
      <c r="TMN14" s="153"/>
      <c r="TMO14" s="153"/>
      <c r="TMP14" s="153"/>
      <c r="TMQ14" s="153"/>
      <c r="TMR14" s="153"/>
      <c r="TMS14" s="153"/>
      <c r="TMT14" s="153"/>
      <c r="TMU14" s="153"/>
      <c r="TMV14" s="153"/>
      <c r="TMW14" s="153"/>
      <c r="TMX14" s="153"/>
      <c r="TMY14" s="153"/>
      <c r="TMZ14" s="153"/>
      <c r="TNA14" s="153"/>
      <c r="TNB14" s="153"/>
      <c r="TNC14" s="153"/>
      <c r="TND14" s="153"/>
      <c r="TNE14" s="153"/>
      <c r="TNF14" s="153"/>
      <c r="TNG14" s="153"/>
      <c r="TNH14" s="153"/>
      <c r="TNI14" s="153"/>
      <c r="TNJ14" s="153"/>
      <c r="TNK14" s="153"/>
      <c r="TNL14" s="153"/>
      <c r="TNM14" s="153"/>
      <c r="TNN14" s="153"/>
      <c r="TNO14" s="153"/>
      <c r="TNP14" s="153"/>
      <c r="TNQ14" s="153"/>
      <c r="TNR14" s="153"/>
      <c r="TNS14" s="153"/>
      <c r="TNT14" s="153"/>
      <c r="TNU14" s="153"/>
      <c r="TNV14" s="153"/>
      <c r="TNW14" s="153"/>
      <c r="TNX14" s="153"/>
      <c r="TNY14" s="153"/>
      <c r="TNZ14" s="153"/>
      <c r="TOA14" s="153"/>
      <c r="TOB14" s="153"/>
      <c r="TOC14" s="153"/>
      <c r="TOD14" s="153"/>
      <c r="TOE14" s="153"/>
      <c r="TOF14" s="153"/>
      <c r="TOG14" s="153"/>
      <c r="TOH14" s="153"/>
      <c r="TOI14" s="153"/>
      <c r="TOJ14" s="153"/>
      <c r="TOK14" s="153"/>
      <c r="TOL14" s="153"/>
      <c r="TOM14" s="153"/>
      <c r="TON14" s="153"/>
      <c r="TOO14" s="153"/>
      <c r="TOP14" s="153"/>
      <c r="TOQ14" s="153"/>
      <c r="TOR14" s="153"/>
      <c r="TOS14" s="153"/>
      <c r="TOT14" s="153"/>
      <c r="TOU14" s="153"/>
      <c r="TOV14" s="153"/>
      <c r="TOW14" s="153"/>
      <c r="TOX14" s="153"/>
      <c r="TOY14" s="153"/>
      <c r="TOZ14" s="153"/>
      <c r="TPA14" s="153"/>
      <c r="TPB14" s="153"/>
      <c r="TPC14" s="153"/>
      <c r="TPD14" s="153"/>
      <c r="TPE14" s="153"/>
      <c r="TPF14" s="153"/>
      <c r="TPG14" s="153"/>
      <c r="TPH14" s="153"/>
      <c r="TPI14" s="153"/>
      <c r="TPJ14" s="153"/>
      <c r="TPK14" s="153"/>
      <c r="TPL14" s="153"/>
      <c r="TPM14" s="153"/>
      <c r="TPN14" s="153"/>
      <c r="TPO14" s="153"/>
      <c r="TPP14" s="153"/>
      <c r="TPQ14" s="153"/>
      <c r="TPR14" s="153"/>
      <c r="TPS14" s="153"/>
      <c r="TPT14" s="153"/>
      <c r="TPU14" s="153"/>
      <c r="TPV14" s="153"/>
      <c r="TPW14" s="153"/>
      <c r="TPX14" s="153"/>
      <c r="TPY14" s="153"/>
      <c r="TPZ14" s="153"/>
      <c r="TQA14" s="153"/>
      <c r="TQB14" s="153"/>
      <c r="TQC14" s="153"/>
      <c r="TQD14" s="153"/>
      <c r="TQE14" s="153"/>
      <c r="TQF14" s="153"/>
      <c r="TQG14" s="153"/>
      <c r="TQH14" s="153"/>
      <c r="TQI14" s="153"/>
      <c r="TQJ14" s="153"/>
      <c r="TQK14" s="153"/>
      <c r="TQL14" s="153"/>
      <c r="TQM14" s="153"/>
      <c r="TQN14" s="153"/>
      <c r="TQO14" s="153"/>
      <c r="TQP14" s="153"/>
      <c r="TQQ14" s="153"/>
      <c r="TQR14" s="153"/>
      <c r="TQS14" s="153"/>
      <c r="TQT14" s="153"/>
      <c r="TQU14" s="153"/>
      <c r="TQV14" s="153"/>
      <c r="TQW14" s="153"/>
      <c r="TQX14" s="153"/>
      <c r="TQY14" s="153"/>
      <c r="TQZ14" s="153"/>
      <c r="TRA14" s="153"/>
      <c r="TRB14" s="153"/>
      <c r="TRC14" s="153"/>
      <c r="TRD14" s="153"/>
      <c r="TRE14" s="153"/>
      <c r="TRF14" s="153"/>
      <c r="TRG14" s="153"/>
      <c r="TRH14" s="153"/>
      <c r="TRI14" s="153"/>
      <c r="TRJ14" s="153"/>
      <c r="TRK14" s="153"/>
      <c r="TRL14" s="153"/>
      <c r="TRM14" s="153"/>
      <c r="TRN14" s="153"/>
      <c r="TRO14" s="153"/>
      <c r="TRP14" s="153"/>
      <c r="TRQ14" s="153"/>
      <c r="TRR14" s="153"/>
      <c r="TRS14" s="153"/>
      <c r="TRT14" s="153"/>
      <c r="TRU14" s="153"/>
      <c r="TRV14" s="153"/>
      <c r="TRW14" s="153"/>
      <c r="TRX14" s="153"/>
      <c r="TRY14" s="153"/>
      <c r="TRZ14" s="153"/>
      <c r="TSA14" s="153"/>
      <c r="TSB14" s="153"/>
      <c r="TSC14" s="153"/>
      <c r="TSD14" s="153"/>
      <c r="TSE14" s="153"/>
      <c r="TSF14" s="153"/>
      <c r="TSG14" s="153"/>
      <c r="TSH14" s="153"/>
      <c r="TSI14" s="153"/>
      <c r="TSJ14" s="153"/>
      <c r="TSK14" s="153"/>
      <c r="TSL14" s="153"/>
      <c r="TSM14" s="153"/>
      <c r="TSN14" s="153"/>
      <c r="TSO14" s="153"/>
      <c r="TSP14" s="153"/>
      <c r="TSQ14" s="153"/>
      <c r="TSR14" s="153"/>
      <c r="TSS14" s="153"/>
      <c r="TST14" s="153"/>
      <c r="TSU14" s="153"/>
      <c r="TSV14" s="153"/>
      <c r="TSW14" s="153"/>
      <c r="TSX14" s="153"/>
      <c r="TSY14" s="153"/>
      <c r="TSZ14" s="153"/>
      <c r="TTA14" s="153"/>
      <c r="TTB14" s="153"/>
      <c r="TTC14" s="153"/>
      <c r="TTD14" s="153"/>
      <c r="TTE14" s="153"/>
      <c r="TTF14" s="153"/>
      <c r="TTG14" s="153"/>
      <c r="TTH14" s="153"/>
      <c r="TTI14" s="153"/>
      <c r="TTJ14" s="153"/>
      <c r="TTK14" s="153"/>
      <c r="TTL14" s="153"/>
      <c r="TTM14" s="153"/>
      <c r="TTN14" s="153"/>
      <c r="TTO14" s="153"/>
      <c r="TTP14" s="153"/>
      <c r="TTQ14" s="153"/>
      <c r="TTR14" s="153"/>
      <c r="TTS14" s="153"/>
      <c r="TTT14" s="153"/>
      <c r="TTU14" s="153"/>
      <c r="TTV14" s="153"/>
      <c r="TTW14" s="153"/>
      <c r="TTX14" s="153"/>
      <c r="TTY14" s="153"/>
      <c r="TTZ14" s="153"/>
      <c r="TUA14" s="153"/>
      <c r="TUB14" s="153"/>
      <c r="TUC14" s="153"/>
      <c r="TUD14" s="153"/>
      <c r="TUE14" s="153"/>
      <c r="TUF14" s="153"/>
      <c r="TUG14" s="153"/>
      <c r="TUH14" s="153"/>
      <c r="TUI14" s="153"/>
      <c r="TUJ14" s="153"/>
      <c r="TUK14" s="153"/>
      <c r="TUL14" s="153"/>
      <c r="TUM14" s="153"/>
      <c r="TUN14" s="153"/>
      <c r="TUO14" s="153"/>
      <c r="TUP14" s="153"/>
      <c r="TUQ14" s="153"/>
      <c r="TUR14" s="153"/>
      <c r="TUS14" s="153"/>
      <c r="TUT14" s="153"/>
      <c r="TUU14" s="153"/>
      <c r="TUV14" s="153"/>
      <c r="TUW14" s="153"/>
      <c r="TUX14" s="153"/>
      <c r="TUY14" s="153"/>
      <c r="TUZ14" s="153"/>
      <c r="TVA14" s="153"/>
      <c r="TVB14" s="153"/>
      <c r="TVC14" s="153"/>
      <c r="TVD14" s="153"/>
      <c r="TVE14" s="153"/>
      <c r="TVF14" s="153"/>
      <c r="TVG14" s="153"/>
      <c r="TVH14" s="153"/>
      <c r="TVI14" s="153"/>
      <c r="TVJ14" s="153"/>
      <c r="TVK14" s="153"/>
      <c r="TVL14" s="153"/>
      <c r="TVM14" s="153"/>
      <c r="TVN14" s="153"/>
      <c r="TVO14" s="153"/>
      <c r="TVP14" s="153"/>
      <c r="TVQ14" s="153"/>
      <c r="TVR14" s="153"/>
      <c r="TVS14" s="153"/>
      <c r="TVT14" s="153"/>
      <c r="TVU14" s="153"/>
      <c r="TVV14" s="153"/>
      <c r="TVW14" s="153"/>
      <c r="TVX14" s="153"/>
      <c r="TVY14" s="153"/>
      <c r="TVZ14" s="153"/>
      <c r="TWA14" s="153"/>
      <c r="TWB14" s="153"/>
      <c r="TWC14" s="153"/>
      <c r="TWD14" s="153"/>
      <c r="TWE14" s="153"/>
      <c r="TWF14" s="153"/>
      <c r="TWG14" s="153"/>
      <c r="TWH14" s="153"/>
      <c r="TWI14" s="153"/>
      <c r="TWJ14" s="153"/>
      <c r="TWK14" s="153"/>
      <c r="TWL14" s="153"/>
      <c r="TWM14" s="153"/>
      <c r="TWN14" s="153"/>
      <c r="TWO14" s="153"/>
      <c r="TWP14" s="153"/>
      <c r="TWQ14" s="153"/>
      <c r="TWR14" s="153"/>
      <c r="TWS14" s="153"/>
      <c r="TWT14" s="153"/>
      <c r="TWU14" s="153"/>
      <c r="TWV14" s="153"/>
      <c r="TWW14" s="153"/>
      <c r="TWX14" s="153"/>
      <c r="TWY14" s="153"/>
      <c r="TWZ14" s="153"/>
      <c r="TXA14" s="153"/>
      <c r="TXB14" s="153"/>
      <c r="TXC14" s="153"/>
      <c r="TXD14" s="153"/>
      <c r="TXE14" s="153"/>
      <c r="TXF14" s="153"/>
      <c r="TXG14" s="153"/>
      <c r="TXH14" s="153"/>
      <c r="TXI14" s="153"/>
      <c r="TXJ14" s="153"/>
      <c r="TXK14" s="153"/>
      <c r="TXL14" s="153"/>
      <c r="TXM14" s="153"/>
      <c r="TXN14" s="153"/>
      <c r="TXO14" s="153"/>
      <c r="TXP14" s="153"/>
      <c r="TXQ14" s="153"/>
      <c r="TXR14" s="153"/>
      <c r="TXS14" s="153"/>
      <c r="TXT14" s="153"/>
      <c r="TXU14" s="153"/>
      <c r="TXV14" s="153"/>
      <c r="TXW14" s="153"/>
      <c r="TXX14" s="153"/>
      <c r="TXY14" s="153"/>
      <c r="TXZ14" s="153"/>
      <c r="TYA14" s="153"/>
      <c r="TYB14" s="153"/>
      <c r="TYC14" s="153"/>
      <c r="TYD14" s="153"/>
      <c r="TYE14" s="153"/>
      <c r="TYF14" s="153"/>
      <c r="TYG14" s="153"/>
      <c r="TYH14" s="153"/>
      <c r="TYI14" s="153"/>
      <c r="TYJ14" s="153"/>
      <c r="TYK14" s="153"/>
      <c r="TYL14" s="153"/>
      <c r="TYM14" s="153"/>
      <c r="TYN14" s="153"/>
      <c r="TYO14" s="153"/>
      <c r="TYP14" s="153"/>
      <c r="TYQ14" s="153"/>
      <c r="TYR14" s="153"/>
      <c r="TYS14" s="153"/>
      <c r="TYT14" s="153"/>
      <c r="TYU14" s="153"/>
      <c r="TYV14" s="153"/>
      <c r="TYW14" s="153"/>
      <c r="TYX14" s="153"/>
      <c r="TYY14" s="153"/>
      <c r="TYZ14" s="153"/>
      <c r="TZA14" s="153"/>
      <c r="TZB14" s="153"/>
      <c r="TZC14" s="153"/>
      <c r="TZD14" s="153"/>
      <c r="TZE14" s="153"/>
      <c r="TZF14" s="153"/>
      <c r="TZG14" s="153"/>
      <c r="TZH14" s="153"/>
      <c r="TZI14" s="153"/>
      <c r="TZJ14" s="153"/>
      <c r="TZK14" s="153"/>
      <c r="TZL14" s="153"/>
      <c r="TZM14" s="153"/>
      <c r="TZN14" s="153"/>
      <c r="TZO14" s="153"/>
      <c r="TZP14" s="153"/>
      <c r="TZQ14" s="153"/>
      <c r="TZR14" s="153"/>
      <c r="TZS14" s="153"/>
      <c r="TZT14" s="153"/>
      <c r="TZU14" s="153"/>
      <c r="TZV14" s="153"/>
      <c r="TZW14" s="153"/>
      <c r="TZX14" s="153"/>
      <c r="TZY14" s="153"/>
      <c r="TZZ14" s="153"/>
      <c r="UAA14" s="153"/>
      <c r="UAB14" s="153"/>
      <c r="UAC14" s="153"/>
      <c r="UAD14" s="153"/>
      <c r="UAE14" s="153"/>
      <c r="UAF14" s="153"/>
      <c r="UAG14" s="153"/>
      <c r="UAH14" s="153"/>
      <c r="UAI14" s="153"/>
      <c r="UAJ14" s="153"/>
      <c r="UAK14" s="153"/>
      <c r="UAL14" s="153"/>
      <c r="UAM14" s="153"/>
      <c r="UAN14" s="153"/>
      <c r="UAO14" s="153"/>
      <c r="UAP14" s="153"/>
      <c r="UAQ14" s="153"/>
      <c r="UAR14" s="153"/>
      <c r="UAS14" s="153"/>
      <c r="UAT14" s="153"/>
      <c r="UAU14" s="153"/>
      <c r="UAV14" s="153"/>
      <c r="UAW14" s="153"/>
      <c r="UAX14" s="153"/>
      <c r="UAY14" s="153"/>
      <c r="UAZ14" s="153"/>
      <c r="UBA14" s="153"/>
      <c r="UBB14" s="153"/>
      <c r="UBC14" s="153"/>
      <c r="UBD14" s="153"/>
      <c r="UBE14" s="153"/>
      <c r="UBF14" s="153"/>
      <c r="UBG14" s="153"/>
      <c r="UBH14" s="153"/>
      <c r="UBI14" s="153"/>
      <c r="UBJ14" s="153"/>
      <c r="UBK14" s="153"/>
      <c r="UBL14" s="153"/>
      <c r="UBM14" s="153"/>
      <c r="UBN14" s="153"/>
      <c r="UBO14" s="153"/>
      <c r="UBP14" s="153"/>
      <c r="UBQ14" s="153"/>
      <c r="UBR14" s="153"/>
      <c r="UBS14" s="153"/>
      <c r="UBT14" s="153"/>
      <c r="UBU14" s="153"/>
      <c r="UBV14" s="153"/>
      <c r="UBW14" s="153"/>
      <c r="UBX14" s="153"/>
      <c r="UBY14" s="153"/>
      <c r="UBZ14" s="153"/>
      <c r="UCA14" s="153"/>
      <c r="UCB14" s="153"/>
      <c r="UCC14" s="153"/>
      <c r="UCD14" s="153"/>
      <c r="UCE14" s="153"/>
      <c r="UCF14" s="153"/>
      <c r="UCG14" s="153"/>
      <c r="UCH14" s="153"/>
      <c r="UCI14" s="153"/>
      <c r="UCJ14" s="153"/>
      <c r="UCK14" s="153"/>
      <c r="UCL14" s="153"/>
      <c r="UCM14" s="153"/>
      <c r="UCN14" s="153"/>
      <c r="UCO14" s="153"/>
      <c r="UCP14" s="153"/>
      <c r="UCQ14" s="153"/>
      <c r="UCR14" s="153"/>
      <c r="UCS14" s="153"/>
      <c r="UCT14" s="153"/>
      <c r="UCU14" s="153"/>
      <c r="UCV14" s="153"/>
      <c r="UCW14" s="153"/>
      <c r="UCX14" s="153"/>
      <c r="UCY14" s="153"/>
      <c r="UCZ14" s="153"/>
      <c r="UDA14" s="153"/>
      <c r="UDB14" s="153"/>
      <c r="UDC14" s="153"/>
      <c r="UDD14" s="153"/>
      <c r="UDE14" s="153"/>
      <c r="UDF14" s="153"/>
      <c r="UDG14" s="153"/>
      <c r="UDH14" s="153"/>
      <c r="UDI14" s="153"/>
      <c r="UDJ14" s="153"/>
      <c r="UDK14" s="153"/>
      <c r="UDL14" s="153"/>
      <c r="UDM14" s="153"/>
      <c r="UDN14" s="153"/>
      <c r="UDO14" s="153"/>
      <c r="UDP14" s="153"/>
      <c r="UDQ14" s="153"/>
      <c r="UDR14" s="153"/>
      <c r="UDS14" s="153"/>
      <c r="UDT14" s="153"/>
      <c r="UDU14" s="153"/>
      <c r="UDV14" s="153"/>
      <c r="UDW14" s="153"/>
      <c r="UDX14" s="153"/>
      <c r="UDY14" s="153"/>
      <c r="UDZ14" s="153"/>
      <c r="UEA14" s="153"/>
      <c r="UEB14" s="153"/>
      <c r="UEC14" s="153"/>
      <c r="UED14" s="153"/>
      <c r="UEE14" s="153"/>
      <c r="UEF14" s="153"/>
      <c r="UEG14" s="153"/>
      <c r="UEH14" s="153"/>
      <c r="UEI14" s="153"/>
      <c r="UEJ14" s="153"/>
      <c r="UEK14" s="153"/>
      <c r="UEL14" s="153"/>
      <c r="UEM14" s="153"/>
      <c r="UEN14" s="153"/>
      <c r="UEO14" s="153"/>
      <c r="UEP14" s="153"/>
      <c r="UEQ14" s="153"/>
      <c r="UER14" s="153"/>
      <c r="UES14" s="153"/>
      <c r="UET14" s="153"/>
      <c r="UEU14" s="153"/>
      <c r="UEV14" s="153"/>
      <c r="UEW14" s="153"/>
      <c r="UEX14" s="153"/>
      <c r="UEY14" s="153"/>
      <c r="UEZ14" s="153"/>
      <c r="UFA14" s="153"/>
      <c r="UFB14" s="153"/>
      <c r="UFC14" s="153"/>
      <c r="UFD14" s="153"/>
      <c r="UFE14" s="153"/>
      <c r="UFF14" s="153"/>
      <c r="UFG14" s="153"/>
      <c r="UFH14" s="153"/>
      <c r="UFI14" s="153"/>
      <c r="UFJ14" s="153"/>
      <c r="UFK14" s="153"/>
      <c r="UFL14" s="153"/>
      <c r="UFM14" s="153"/>
      <c r="UFN14" s="153"/>
      <c r="UFO14" s="153"/>
      <c r="UFP14" s="153"/>
      <c r="UFQ14" s="153"/>
      <c r="UFR14" s="153"/>
      <c r="UFS14" s="153"/>
      <c r="UFT14" s="153"/>
      <c r="UFU14" s="153"/>
      <c r="UFV14" s="153"/>
      <c r="UFW14" s="153"/>
      <c r="UFX14" s="153"/>
      <c r="UFY14" s="153"/>
      <c r="UFZ14" s="153"/>
      <c r="UGA14" s="153"/>
      <c r="UGB14" s="153"/>
      <c r="UGC14" s="153"/>
      <c r="UGD14" s="153"/>
      <c r="UGE14" s="153"/>
      <c r="UGF14" s="153"/>
      <c r="UGG14" s="153"/>
      <c r="UGH14" s="153"/>
      <c r="UGI14" s="153"/>
      <c r="UGJ14" s="153"/>
      <c r="UGK14" s="153"/>
      <c r="UGL14" s="153"/>
      <c r="UGM14" s="153"/>
      <c r="UGN14" s="153"/>
      <c r="UGO14" s="153"/>
      <c r="UGP14" s="153"/>
      <c r="UGQ14" s="153"/>
      <c r="UGR14" s="153"/>
      <c r="UGS14" s="153"/>
      <c r="UGT14" s="153"/>
      <c r="UGU14" s="153"/>
      <c r="UGV14" s="153"/>
      <c r="UGW14" s="153"/>
      <c r="UGX14" s="153"/>
      <c r="UGY14" s="153"/>
      <c r="UGZ14" s="153"/>
      <c r="UHA14" s="153"/>
      <c r="UHB14" s="153"/>
      <c r="UHC14" s="153"/>
      <c r="UHD14" s="153"/>
      <c r="UHE14" s="153"/>
      <c r="UHF14" s="153"/>
      <c r="UHG14" s="153"/>
      <c r="UHH14" s="153"/>
      <c r="UHI14" s="153"/>
      <c r="UHJ14" s="153"/>
      <c r="UHK14" s="153"/>
      <c r="UHL14" s="153"/>
      <c r="UHM14" s="153"/>
      <c r="UHN14" s="153"/>
      <c r="UHO14" s="153"/>
      <c r="UHP14" s="153"/>
      <c r="UHQ14" s="153"/>
      <c r="UHR14" s="153"/>
      <c r="UHS14" s="153"/>
      <c r="UHT14" s="153"/>
      <c r="UHU14" s="153"/>
      <c r="UHV14" s="153"/>
      <c r="UHW14" s="153"/>
      <c r="UHX14" s="153"/>
      <c r="UHY14" s="153"/>
      <c r="UHZ14" s="153"/>
      <c r="UIA14" s="153"/>
      <c r="UIB14" s="153"/>
      <c r="UIC14" s="153"/>
      <c r="UID14" s="153"/>
      <c r="UIE14" s="153"/>
      <c r="UIF14" s="153"/>
      <c r="UIG14" s="153"/>
      <c r="UIH14" s="153"/>
      <c r="UII14" s="153"/>
      <c r="UIJ14" s="153"/>
      <c r="UIK14" s="153"/>
      <c r="UIL14" s="153"/>
      <c r="UIM14" s="153"/>
      <c r="UIN14" s="153"/>
      <c r="UIO14" s="153"/>
      <c r="UIP14" s="153"/>
      <c r="UIQ14" s="153"/>
      <c r="UIR14" s="153"/>
      <c r="UIS14" s="153"/>
      <c r="UIT14" s="153"/>
      <c r="UIU14" s="153"/>
      <c r="UIV14" s="153"/>
      <c r="UIW14" s="153"/>
      <c r="UIX14" s="153"/>
      <c r="UIY14" s="153"/>
      <c r="UIZ14" s="153"/>
      <c r="UJA14" s="153"/>
      <c r="UJB14" s="153"/>
      <c r="UJC14" s="153"/>
      <c r="UJD14" s="153"/>
      <c r="UJE14" s="153"/>
      <c r="UJF14" s="153"/>
      <c r="UJG14" s="153"/>
      <c r="UJH14" s="153"/>
      <c r="UJI14" s="153"/>
      <c r="UJJ14" s="153"/>
      <c r="UJK14" s="153"/>
      <c r="UJL14" s="153"/>
      <c r="UJM14" s="153"/>
      <c r="UJN14" s="153"/>
      <c r="UJO14" s="153"/>
      <c r="UJP14" s="153"/>
      <c r="UJQ14" s="153"/>
      <c r="UJR14" s="153"/>
      <c r="UJS14" s="153"/>
      <c r="UJT14" s="153"/>
      <c r="UJU14" s="153"/>
      <c r="UJV14" s="153"/>
      <c r="UJW14" s="153"/>
      <c r="UJX14" s="153"/>
      <c r="UJY14" s="153"/>
      <c r="UJZ14" s="153"/>
      <c r="UKA14" s="153"/>
      <c r="UKB14" s="153"/>
      <c r="UKC14" s="153"/>
      <c r="UKD14" s="153"/>
      <c r="UKE14" s="153"/>
      <c r="UKF14" s="153"/>
      <c r="UKG14" s="153"/>
      <c r="UKH14" s="153"/>
      <c r="UKI14" s="153"/>
      <c r="UKJ14" s="153"/>
      <c r="UKK14" s="153"/>
      <c r="UKL14" s="153"/>
      <c r="UKM14" s="153"/>
      <c r="UKN14" s="153"/>
      <c r="UKO14" s="153"/>
      <c r="UKP14" s="153"/>
      <c r="UKQ14" s="153"/>
      <c r="UKR14" s="153"/>
      <c r="UKS14" s="153"/>
      <c r="UKT14" s="153"/>
      <c r="UKU14" s="153"/>
      <c r="UKV14" s="153"/>
      <c r="UKW14" s="153"/>
      <c r="UKX14" s="153"/>
      <c r="UKY14" s="153"/>
      <c r="UKZ14" s="153"/>
      <c r="ULA14" s="153"/>
      <c r="ULB14" s="153"/>
      <c r="ULC14" s="153"/>
      <c r="ULD14" s="153"/>
      <c r="ULE14" s="153"/>
      <c r="ULF14" s="153"/>
      <c r="ULG14" s="153"/>
      <c r="ULH14" s="153"/>
      <c r="ULI14" s="153"/>
      <c r="ULJ14" s="153"/>
      <c r="ULK14" s="153"/>
      <c r="ULL14" s="153"/>
      <c r="ULM14" s="153"/>
      <c r="ULN14" s="153"/>
      <c r="ULO14" s="153"/>
      <c r="ULP14" s="153"/>
      <c r="ULQ14" s="153"/>
      <c r="ULR14" s="153"/>
      <c r="ULS14" s="153"/>
      <c r="ULT14" s="153"/>
      <c r="ULU14" s="153"/>
      <c r="ULV14" s="153"/>
      <c r="ULW14" s="153"/>
      <c r="ULX14" s="153"/>
      <c r="ULY14" s="153"/>
      <c r="ULZ14" s="153"/>
      <c r="UMA14" s="153"/>
      <c r="UMB14" s="153"/>
      <c r="UMC14" s="153"/>
      <c r="UMD14" s="153"/>
      <c r="UME14" s="153"/>
      <c r="UMF14" s="153"/>
      <c r="UMG14" s="153"/>
      <c r="UMH14" s="153"/>
      <c r="UMI14" s="153"/>
      <c r="UMJ14" s="153"/>
      <c r="UMK14" s="153"/>
      <c r="UML14" s="153"/>
      <c r="UMM14" s="153"/>
      <c r="UMN14" s="153"/>
      <c r="UMO14" s="153"/>
      <c r="UMP14" s="153"/>
      <c r="UMQ14" s="153"/>
      <c r="UMR14" s="153"/>
      <c r="UMS14" s="153"/>
      <c r="UMT14" s="153"/>
      <c r="UMU14" s="153"/>
      <c r="UMV14" s="153"/>
      <c r="UMW14" s="153"/>
      <c r="UMX14" s="153"/>
      <c r="UMY14" s="153"/>
      <c r="UMZ14" s="153"/>
      <c r="UNA14" s="153"/>
      <c r="UNB14" s="153"/>
      <c r="UNC14" s="153"/>
      <c r="UND14" s="153"/>
      <c r="UNE14" s="153"/>
      <c r="UNF14" s="153"/>
      <c r="UNG14" s="153"/>
      <c r="UNH14" s="153"/>
      <c r="UNI14" s="153"/>
      <c r="UNJ14" s="153"/>
      <c r="UNK14" s="153"/>
      <c r="UNL14" s="153"/>
      <c r="UNM14" s="153"/>
      <c r="UNN14" s="153"/>
      <c r="UNO14" s="153"/>
      <c r="UNP14" s="153"/>
      <c r="UNQ14" s="153"/>
      <c r="UNR14" s="153"/>
      <c r="UNS14" s="153"/>
      <c r="UNT14" s="153"/>
      <c r="UNU14" s="153"/>
      <c r="UNV14" s="153"/>
      <c r="UNW14" s="153"/>
      <c r="UNX14" s="153"/>
      <c r="UNY14" s="153"/>
      <c r="UNZ14" s="153"/>
      <c r="UOA14" s="153"/>
      <c r="UOB14" s="153"/>
      <c r="UOC14" s="153"/>
      <c r="UOD14" s="153"/>
      <c r="UOE14" s="153"/>
      <c r="UOF14" s="153"/>
      <c r="UOG14" s="153"/>
      <c r="UOH14" s="153"/>
      <c r="UOI14" s="153"/>
      <c r="UOJ14" s="153"/>
      <c r="UOK14" s="153"/>
      <c r="UOL14" s="153"/>
      <c r="UOM14" s="153"/>
      <c r="UON14" s="153"/>
      <c r="UOO14" s="153"/>
      <c r="UOP14" s="153"/>
      <c r="UOQ14" s="153"/>
      <c r="UOR14" s="153"/>
      <c r="UOS14" s="153"/>
      <c r="UOT14" s="153"/>
      <c r="UOU14" s="153"/>
      <c r="UOV14" s="153"/>
      <c r="UOW14" s="153"/>
      <c r="UOX14" s="153"/>
      <c r="UOY14" s="153"/>
      <c r="UOZ14" s="153"/>
      <c r="UPA14" s="153"/>
      <c r="UPB14" s="153"/>
      <c r="UPC14" s="153"/>
      <c r="UPD14" s="153"/>
      <c r="UPE14" s="153"/>
      <c r="UPF14" s="153"/>
      <c r="UPG14" s="153"/>
      <c r="UPH14" s="153"/>
      <c r="UPI14" s="153"/>
      <c r="UPJ14" s="153"/>
      <c r="UPK14" s="153"/>
      <c r="UPL14" s="153"/>
      <c r="UPM14" s="153"/>
      <c r="UPN14" s="153"/>
      <c r="UPO14" s="153"/>
      <c r="UPP14" s="153"/>
      <c r="UPQ14" s="153"/>
      <c r="UPR14" s="153"/>
      <c r="UPS14" s="153"/>
      <c r="UPT14" s="153"/>
      <c r="UPU14" s="153"/>
      <c r="UPV14" s="153"/>
      <c r="UPW14" s="153"/>
      <c r="UPX14" s="153"/>
      <c r="UPY14" s="153"/>
      <c r="UPZ14" s="153"/>
      <c r="UQA14" s="153"/>
      <c r="UQB14" s="153"/>
      <c r="UQC14" s="153"/>
      <c r="UQD14" s="153"/>
      <c r="UQE14" s="153"/>
      <c r="UQF14" s="153"/>
      <c r="UQG14" s="153"/>
      <c r="UQH14" s="153"/>
      <c r="UQI14" s="153"/>
      <c r="UQJ14" s="153"/>
      <c r="UQK14" s="153"/>
      <c r="UQL14" s="153"/>
      <c r="UQM14" s="153"/>
      <c r="UQN14" s="153"/>
      <c r="UQO14" s="153"/>
      <c r="UQP14" s="153"/>
      <c r="UQQ14" s="153"/>
      <c r="UQR14" s="153"/>
      <c r="UQS14" s="153"/>
      <c r="UQT14" s="153"/>
      <c r="UQU14" s="153"/>
      <c r="UQV14" s="153"/>
      <c r="UQW14" s="153"/>
      <c r="UQX14" s="153"/>
      <c r="UQY14" s="153"/>
      <c r="UQZ14" s="153"/>
      <c r="URA14" s="153"/>
      <c r="URB14" s="153"/>
      <c r="URC14" s="153"/>
      <c r="URD14" s="153"/>
      <c r="URE14" s="153"/>
      <c r="URF14" s="153"/>
      <c r="URG14" s="153"/>
      <c r="URH14" s="153"/>
      <c r="URI14" s="153"/>
      <c r="URJ14" s="153"/>
      <c r="URK14" s="153"/>
      <c r="URL14" s="153"/>
      <c r="URM14" s="153"/>
      <c r="URN14" s="153"/>
      <c r="URO14" s="153"/>
      <c r="URP14" s="153"/>
      <c r="URQ14" s="153"/>
      <c r="URR14" s="153"/>
      <c r="URS14" s="153"/>
      <c r="URT14" s="153"/>
      <c r="URU14" s="153"/>
      <c r="URV14" s="153"/>
      <c r="URW14" s="153"/>
      <c r="URX14" s="153"/>
      <c r="URY14" s="153"/>
      <c r="URZ14" s="153"/>
      <c r="USA14" s="153"/>
      <c r="USB14" s="153"/>
      <c r="USC14" s="153"/>
      <c r="USD14" s="153"/>
      <c r="USE14" s="153"/>
      <c r="USF14" s="153"/>
      <c r="USG14" s="153"/>
      <c r="USH14" s="153"/>
      <c r="USI14" s="153"/>
      <c r="USJ14" s="153"/>
      <c r="USK14" s="153"/>
      <c r="USL14" s="153"/>
      <c r="USM14" s="153"/>
      <c r="USN14" s="153"/>
      <c r="USO14" s="153"/>
      <c r="USP14" s="153"/>
      <c r="USQ14" s="153"/>
      <c r="USR14" s="153"/>
      <c r="USS14" s="153"/>
      <c r="UST14" s="153"/>
      <c r="USU14" s="153"/>
      <c r="USV14" s="153"/>
      <c r="USW14" s="153"/>
      <c r="USX14" s="153"/>
      <c r="USY14" s="153"/>
      <c r="USZ14" s="153"/>
      <c r="UTA14" s="153"/>
      <c r="UTB14" s="153"/>
      <c r="UTC14" s="153"/>
      <c r="UTD14" s="153"/>
      <c r="UTE14" s="153"/>
      <c r="UTF14" s="153"/>
      <c r="UTG14" s="153"/>
      <c r="UTH14" s="153"/>
      <c r="UTI14" s="153"/>
      <c r="UTJ14" s="153"/>
      <c r="UTK14" s="153"/>
      <c r="UTL14" s="153"/>
      <c r="UTM14" s="153"/>
      <c r="UTN14" s="153"/>
      <c r="UTO14" s="153"/>
      <c r="UTP14" s="153"/>
      <c r="UTQ14" s="153"/>
      <c r="UTR14" s="153"/>
      <c r="UTS14" s="153"/>
      <c r="UTT14" s="153"/>
      <c r="UTU14" s="153"/>
      <c r="UTV14" s="153"/>
      <c r="UTW14" s="153"/>
      <c r="UTX14" s="153"/>
      <c r="UTY14" s="153"/>
      <c r="UTZ14" s="153"/>
      <c r="UUA14" s="153"/>
      <c r="UUB14" s="153"/>
      <c r="UUC14" s="153"/>
      <c r="UUD14" s="153"/>
      <c r="UUE14" s="153"/>
      <c r="UUF14" s="153"/>
      <c r="UUG14" s="153"/>
      <c r="UUH14" s="153"/>
      <c r="UUI14" s="153"/>
      <c r="UUJ14" s="153"/>
      <c r="UUK14" s="153"/>
      <c r="UUL14" s="153"/>
      <c r="UUM14" s="153"/>
      <c r="UUN14" s="153"/>
      <c r="UUO14" s="153"/>
      <c r="UUP14" s="153"/>
      <c r="UUQ14" s="153"/>
      <c r="UUR14" s="153"/>
      <c r="UUS14" s="153"/>
      <c r="UUT14" s="153"/>
      <c r="UUU14" s="153"/>
      <c r="UUV14" s="153"/>
      <c r="UUW14" s="153"/>
      <c r="UUX14" s="153"/>
      <c r="UUY14" s="153"/>
      <c r="UUZ14" s="153"/>
      <c r="UVA14" s="153"/>
      <c r="UVB14" s="153"/>
      <c r="UVC14" s="153"/>
      <c r="UVD14" s="153"/>
      <c r="UVE14" s="153"/>
      <c r="UVF14" s="153"/>
      <c r="UVG14" s="153"/>
      <c r="UVH14" s="153"/>
      <c r="UVI14" s="153"/>
      <c r="UVJ14" s="153"/>
      <c r="UVK14" s="153"/>
      <c r="UVL14" s="153"/>
      <c r="UVM14" s="153"/>
      <c r="UVN14" s="153"/>
      <c r="UVO14" s="153"/>
      <c r="UVP14" s="153"/>
      <c r="UVQ14" s="153"/>
      <c r="UVR14" s="153"/>
      <c r="UVS14" s="153"/>
      <c r="UVT14" s="153"/>
      <c r="UVU14" s="153"/>
      <c r="UVV14" s="153"/>
      <c r="UVW14" s="153"/>
      <c r="UVX14" s="153"/>
      <c r="UVY14" s="153"/>
      <c r="UVZ14" s="153"/>
      <c r="UWA14" s="153"/>
      <c r="UWB14" s="153"/>
      <c r="UWC14" s="153"/>
      <c r="UWD14" s="153"/>
      <c r="UWE14" s="153"/>
      <c r="UWF14" s="153"/>
      <c r="UWG14" s="153"/>
      <c r="UWH14" s="153"/>
      <c r="UWI14" s="153"/>
      <c r="UWJ14" s="153"/>
      <c r="UWK14" s="153"/>
      <c r="UWL14" s="153"/>
      <c r="UWM14" s="153"/>
      <c r="UWN14" s="153"/>
      <c r="UWO14" s="153"/>
      <c r="UWP14" s="153"/>
      <c r="UWQ14" s="153"/>
      <c r="UWR14" s="153"/>
      <c r="UWS14" s="153"/>
      <c r="UWT14" s="153"/>
      <c r="UWU14" s="153"/>
      <c r="UWV14" s="153"/>
      <c r="UWW14" s="153"/>
      <c r="UWX14" s="153"/>
      <c r="UWY14" s="153"/>
      <c r="UWZ14" s="153"/>
      <c r="UXA14" s="153"/>
      <c r="UXB14" s="153"/>
      <c r="UXC14" s="153"/>
      <c r="UXD14" s="153"/>
      <c r="UXE14" s="153"/>
      <c r="UXF14" s="153"/>
      <c r="UXG14" s="153"/>
      <c r="UXH14" s="153"/>
      <c r="UXI14" s="153"/>
      <c r="UXJ14" s="153"/>
      <c r="UXK14" s="153"/>
      <c r="UXL14" s="153"/>
      <c r="UXM14" s="153"/>
      <c r="UXN14" s="153"/>
      <c r="UXO14" s="153"/>
      <c r="UXP14" s="153"/>
      <c r="UXQ14" s="153"/>
      <c r="UXR14" s="153"/>
      <c r="UXS14" s="153"/>
      <c r="UXT14" s="153"/>
      <c r="UXU14" s="153"/>
      <c r="UXV14" s="153"/>
      <c r="UXW14" s="153"/>
      <c r="UXX14" s="153"/>
      <c r="UXY14" s="153"/>
      <c r="UXZ14" s="153"/>
      <c r="UYA14" s="153"/>
      <c r="UYB14" s="153"/>
      <c r="UYC14" s="153"/>
      <c r="UYD14" s="153"/>
      <c r="UYE14" s="153"/>
      <c r="UYF14" s="153"/>
      <c r="UYG14" s="153"/>
      <c r="UYH14" s="153"/>
      <c r="UYI14" s="153"/>
      <c r="UYJ14" s="153"/>
      <c r="UYK14" s="153"/>
      <c r="UYL14" s="153"/>
      <c r="UYM14" s="153"/>
      <c r="UYN14" s="153"/>
      <c r="UYO14" s="153"/>
      <c r="UYP14" s="153"/>
      <c r="UYQ14" s="153"/>
      <c r="UYR14" s="153"/>
      <c r="UYS14" s="153"/>
      <c r="UYT14" s="153"/>
      <c r="UYU14" s="153"/>
      <c r="UYV14" s="153"/>
      <c r="UYW14" s="153"/>
      <c r="UYX14" s="153"/>
      <c r="UYY14" s="153"/>
      <c r="UYZ14" s="153"/>
      <c r="UZA14" s="153"/>
      <c r="UZB14" s="153"/>
      <c r="UZC14" s="153"/>
      <c r="UZD14" s="153"/>
      <c r="UZE14" s="153"/>
      <c r="UZF14" s="153"/>
      <c r="UZG14" s="153"/>
      <c r="UZH14" s="153"/>
      <c r="UZI14" s="153"/>
      <c r="UZJ14" s="153"/>
      <c r="UZK14" s="153"/>
      <c r="UZL14" s="153"/>
      <c r="UZM14" s="153"/>
      <c r="UZN14" s="153"/>
      <c r="UZO14" s="153"/>
      <c r="UZP14" s="153"/>
      <c r="UZQ14" s="153"/>
      <c r="UZR14" s="153"/>
      <c r="UZS14" s="153"/>
      <c r="UZT14" s="153"/>
      <c r="UZU14" s="153"/>
      <c r="UZV14" s="153"/>
      <c r="UZW14" s="153"/>
      <c r="UZX14" s="153"/>
      <c r="UZY14" s="153"/>
      <c r="UZZ14" s="153"/>
      <c r="VAA14" s="153"/>
      <c r="VAB14" s="153"/>
      <c r="VAC14" s="153"/>
      <c r="VAD14" s="153"/>
      <c r="VAE14" s="153"/>
      <c r="VAF14" s="153"/>
      <c r="VAG14" s="153"/>
      <c r="VAH14" s="153"/>
      <c r="VAI14" s="153"/>
      <c r="VAJ14" s="153"/>
      <c r="VAK14" s="153"/>
      <c r="VAL14" s="153"/>
      <c r="VAM14" s="153"/>
      <c r="VAN14" s="153"/>
      <c r="VAO14" s="153"/>
      <c r="VAP14" s="153"/>
      <c r="VAQ14" s="153"/>
      <c r="VAR14" s="153"/>
      <c r="VAS14" s="153"/>
      <c r="VAT14" s="153"/>
      <c r="VAU14" s="153"/>
      <c r="VAV14" s="153"/>
      <c r="VAW14" s="153"/>
      <c r="VAX14" s="153"/>
      <c r="VAY14" s="153"/>
      <c r="VAZ14" s="153"/>
      <c r="VBA14" s="153"/>
      <c r="VBB14" s="153"/>
      <c r="VBC14" s="153"/>
      <c r="VBD14" s="153"/>
      <c r="VBE14" s="153"/>
      <c r="VBF14" s="153"/>
      <c r="VBG14" s="153"/>
      <c r="VBH14" s="153"/>
      <c r="VBI14" s="153"/>
      <c r="VBJ14" s="153"/>
      <c r="VBK14" s="153"/>
      <c r="VBL14" s="153"/>
      <c r="VBM14" s="153"/>
      <c r="VBN14" s="153"/>
      <c r="VBO14" s="153"/>
      <c r="VBP14" s="153"/>
      <c r="VBQ14" s="153"/>
      <c r="VBR14" s="153"/>
      <c r="VBS14" s="153"/>
      <c r="VBT14" s="153"/>
      <c r="VBU14" s="153"/>
      <c r="VBV14" s="153"/>
      <c r="VBW14" s="153"/>
      <c r="VBX14" s="153"/>
      <c r="VBY14" s="153"/>
      <c r="VBZ14" s="153"/>
      <c r="VCA14" s="153"/>
      <c r="VCB14" s="153"/>
      <c r="VCC14" s="153"/>
      <c r="VCD14" s="153"/>
      <c r="VCE14" s="153"/>
      <c r="VCF14" s="153"/>
      <c r="VCG14" s="153"/>
      <c r="VCH14" s="153"/>
      <c r="VCI14" s="153"/>
      <c r="VCJ14" s="153"/>
      <c r="VCK14" s="153"/>
      <c r="VCL14" s="153"/>
      <c r="VCM14" s="153"/>
      <c r="VCN14" s="153"/>
      <c r="VCO14" s="153"/>
      <c r="VCP14" s="153"/>
      <c r="VCQ14" s="153"/>
      <c r="VCR14" s="153"/>
      <c r="VCS14" s="153"/>
      <c r="VCT14" s="153"/>
      <c r="VCU14" s="153"/>
      <c r="VCV14" s="153"/>
      <c r="VCW14" s="153"/>
      <c r="VCX14" s="153"/>
      <c r="VCY14" s="153"/>
      <c r="VCZ14" s="153"/>
      <c r="VDA14" s="153"/>
      <c r="VDB14" s="153"/>
      <c r="VDC14" s="153"/>
      <c r="VDD14" s="153"/>
      <c r="VDE14" s="153"/>
      <c r="VDF14" s="153"/>
      <c r="VDG14" s="153"/>
      <c r="VDH14" s="153"/>
      <c r="VDI14" s="153"/>
      <c r="VDJ14" s="153"/>
      <c r="VDK14" s="153"/>
      <c r="VDL14" s="153"/>
      <c r="VDM14" s="153"/>
      <c r="VDN14" s="153"/>
      <c r="VDO14" s="153"/>
      <c r="VDP14" s="153"/>
      <c r="VDQ14" s="153"/>
      <c r="VDR14" s="153"/>
      <c r="VDS14" s="153"/>
      <c r="VDT14" s="153"/>
      <c r="VDU14" s="153"/>
      <c r="VDV14" s="153"/>
      <c r="VDW14" s="153"/>
      <c r="VDX14" s="153"/>
      <c r="VDY14" s="153"/>
      <c r="VDZ14" s="153"/>
      <c r="VEA14" s="153"/>
      <c r="VEB14" s="153"/>
      <c r="VEC14" s="153"/>
      <c r="VED14" s="153"/>
      <c r="VEE14" s="153"/>
      <c r="VEF14" s="153"/>
      <c r="VEG14" s="153"/>
      <c r="VEH14" s="153"/>
      <c r="VEI14" s="153"/>
      <c r="VEJ14" s="153"/>
      <c r="VEK14" s="153"/>
      <c r="VEL14" s="153"/>
      <c r="VEM14" s="153"/>
      <c r="VEN14" s="153"/>
      <c r="VEO14" s="153"/>
      <c r="VEP14" s="153"/>
      <c r="VEQ14" s="153"/>
      <c r="VER14" s="153"/>
      <c r="VES14" s="153"/>
      <c r="VET14" s="153"/>
      <c r="VEU14" s="153"/>
      <c r="VEV14" s="153"/>
      <c r="VEW14" s="153"/>
      <c r="VEX14" s="153"/>
      <c r="VEY14" s="153"/>
      <c r="VEZ14" s="153"/>
      <c r="VFA14" s="153"/>
      <c r="VFB14" s="153"/>
      <c r="VFC14" s="153"/>
      <c r="VFD14" s="153"/>
      <c r="VFE14" s="153"/>
      <c r="VFF14" s="153"/>
      <c r="VFG14" s="153"/>
      <c r="VFH14" s="153"/>
      <c r="VFI14" s="153"/>
      <c r="VFJ14" s="153"/>
      <c r="VFK14" s="153"/>
      <c r="VFL14" s="153"/>
      <c r="VFM14" s="153"/>
      <c r="VFN14" s="153"/>
      <c r="VFO14" s="153"/>
      <c r="VFP14" s="153"/>
      <c r="VFQ14" s="153"/>
      <c r="VFR14" s="153"/>
      <c r="VFS14" s="153"/>
      <c r="VFT14" s="153"/>
      <c r="VFU14" s="153"/>
      <c r="VFV14" s="153"/>
      <c r="VFW14" s="153"/>
      <c r="VFX14" s="153"/>
      <c r="VFY14" s="153"/>
      <c r="VFZ14" s="153"/>
      <c r="VGA14" s="153"/>
      <c r="VGB14" s="153"/>
      <c r="VGC14" s="153"/>
      <c r="VGD14" s="153"/>
      <c r="VGE14" s="153"/>
      <c r="VGF14" s="153"/>
      <c r="VGG14" s="153"/>
      <c r="VGH14" s="153"/>
      <c r="VGI14" s="153"/>
      <c r="VGJ14" s="153"/>
      <c r="VGK14" s="153"/>
      <c r="VGL14" s="153"/>
      <c r="VGM14" s="153"/>
      <c r="VGN14" s="153"/>
      <c r="VGO14" s="153"/>
      <c r="VGP14" s="153"/>
      <c r="VGQ14" s="153"/>
      <c r="VGR14" s="153"/>
      <c r="VGS14" s="153"/>
      <c r="VGT14" s="153"/>
      <c r="VGU14" s="153"/>
      <c r="VGV14" s="153"/>
      <c r="VGW14" s="153"/>
      <c r="VGX14" s="153"/>
      <c r="VGY14" s="153"/>
      <c r="VGZ14" s="153"/>
      <c r="VHA14" s="153"/>
      <c r="VHB14" s="153"/>
      <c r="VHC14" s="153"/>
      <c r="VHD14" s="153"/>
      <c r="VHE14" s="153"/>
      <c r="VHF14" s="153"/>
      <c r="VHG14" s="153"/>
      <c r="VHH14" s="153"/>
      <c r="VHI14" s="153"/>
      <c r="VHJ14" s="153"/>
      <c r="VHK14" s="153"/>
      <c r="VHL14" s="153"/>
      <c r="VHM14" s="153"/>
      <c r="VHN14" s="153"/>
      <c r="VHO14" s="153"/>
      <c r="VHP14" s="153"/>
      <c r="VHQ14" s="153"/>
      <c r="VHR14" s="153"/>
      <c r="VHS14" s="153"/>
      <c r="VHT14" s="153"/>
      <c r="VHU14" s="153"/>
      <c r="VHV14" s="153"/>
      <c r="VHW14" s="153"/>
      <c r="VHX14" s="153"/>
      <c r="VHY14" s="153"/>
      <c r="VHZ14" s="153"/>
      <c r="VIA14" s="153"/>
      <c r="VIB14" s="153"/>
      <c r="VIC14" s="153"/>
      <c r="VID14" s="153"/>
      <c r="VIE14" s="153"/>
      <c r="VIF14" s="153"/>
      <c r="VIG14" s="153"/>
      <c r="VIH14" s="153"/>
      <c r="VII14" s="153"/>
      <c r="VIJ14" s="153"/>
      <c r="VIK14" s="153"/>
      <c r="VIL14" s="153"/>
      <c r="VIM14" s="153"/>
      <c r="VIN14" s="153"/>
      <c r="VIO14" s="153"/>
      <c r="VIP14" s="153"/>
      <c r="VIQ14" s="153"/>
      <c r="VIR14" s="153"/>
      <c r="VIS14" s="153"/>
      <c r="VIT14" s="153"/>
      <c r="VIU14" s="153"/>
      <c r="VIV14" s="153"/>
      <c r="VIW14" s="153"/>
      <c r="VIX14" s="153"/>
      <c r="VIY14" s="153"/>
      <c r="VIZ14" s="153"/>
      <c r="VJA14" s="153"/>
      <c r="VJB14" s="153"/>
      <c r="VJC14" s="153"/>
      <c r="VJD14" s="153"/>
      <c r="VJE14" s="153"/>
      <c r="VJF14" s="153"/>
      <c r="VJG14" s="153"/>
      <c r="VJH14" s="153"/>
      <c r="VJI14" s="153"/>
      <c r="VJJ14" s="153"/>
      <c r="VJK14" s="153"/>
      <c r="VJL14" s="153"/>
      <c r="VJM14" s="153"/>
      <c r="VJN14" s="153"/>
      <c r="VJO14" s="153"/>
      <c r="VJP14" s="153"/>
      <c r="VJQ14" s="153"/>
      <c r="VJR14" s="153"/>
      <c r="VJS14" s="153"/>
      <c r="VJT14" s="153"/>
      <c r="VJU14" s="153"/>
      <c r="VJV14" s="153"/>
      <c r="VJW14" s="153"/>
      <c r="VJX14" s="153"/>
      <c r="VJY14" s="153"/>
      <c r="VJZ14" s="153"/>
      <c r="VKA14" s="153"/>
      <c r="VKB14" s="153"/>
      <c r="VKC14" s="153"/>
      <c r="VKD14" s="153"/>
      <c r="VKE14" s="153"/>
      <c r="VKF14" s="153"/>
      <c r="VKG14" s="153"/>
      <c r="VKH14" s="153"/>
      <c r="VKI14" s="153"/>
      <c r="VKJ14" s="153"/>
      <c r="VKK14" s="153"/>
      <c r="VKL14" s="153"/>
      <c r="VKM14" s="153"/>
      <c r="VKN14" s="153"/>
      <c r="VKO14" s="153"/>
      <c r="VKP14" s="153"/>
      <c r="VKQ14" s="153"/>
      <c r="VKR14" s="153"/>
      <c r="VKS14" s="153"/>
      <c r="VKT14" s="153"/>
      <c r="VKU14" s="153"/>
      <c r="VKV14" s="153"/>
      <c r="VKW14" s="153"/>
      <c r="VKX14" s="153"/>
      <c r="VKY14" s="153"/>
      <c r="VKZ14" s="153"/>
      <c r="VLA14" s="153"/>
      <c r="VLB14" s="153"/>
      <c r="VLC14" s="153"/>
      <c r="VLD14" s="153"/>
      <c r="VLE14" s="153"/>
      <c r="VLF14" s="153"/>
      <c r="VLG14" s="153"/>
      <c r="VLH14" s="153"/>
      <c r="VLI14" s="153"/>
      <c r="VLJ14" s="153"/>
      <c r="VLK14" s="153"/>
      <c r="VLL14" s="153"/>
      <c r="VLM14" s="153"/>
      <c r="VLN14" s="153"/>
      <c r="VLO14" s="153"/>
      <c r="VLP14" s="153"/>
      <c r="VLQ14" s="153"/>
      <c r="VLR14" s="153"/>
      <c r="VLS14" s="153"/>
      <c r="VLT14" s="153"/>
      <c r="VLU14" s="153"/>
      <c r="VLV14" s="153"/>
      <c r="VLW14" s="153"/>
      <c r="VLX14" s="153"/>
      <c r="VLY14" s="153"/>
      <c r="VLZ14" s="153"/>
      <c r="VMA14" s="153"/>
      <c r="VMB14" s="153"/>
      <c r="VMC14" s="153"/>
      <c r="VMD14" s="153"/>
      <c r="VME14" s="153"/>
      <c r="VMF14" s="153"/>
      <c r="VMG14" s="153"/>
      <c r="VMH14" s="153"/>
      <c r="VMI14" s="153"/>
      <c r="VMJ14" s="153"/>
      <c r="VMK14" s="153"/>
      <c r="VML14" s="153"/>
      <c r="VMM14" s="153"/>
      <c r="VMN14" s="153"/>
      <c r="VMO14" s="153"/>
      <c r="VMP14" s="153"/>
      <c r="VMQ14" s="153"/>
      <c r="VMR14" s="153"/>
      <c r="VMS14" s="153"/>
      <c r="VMT14" s="153"/>
      <c r="VMU14" s="153"/>
      <c r="VMV14" s="153"/>
      <c r="VMW14" s="153"/>
      <c r="VMX14" s="153"/>
      <c r="VMY14" s="153"/>
      <c r="VMZ14" s="153"/>
      <c r="VNA14" s="153"/>
      <c r="VNB14" s="153"/>
      <c r="VNC14" s="153"/>
      <c r="VND14" s="153"/>
      <c r="VNE14" s="153"/>
      <c r="VNF14" s="153"/>
      <c r="VNG14" s="153"/>
      <c r="VNH14" s="153"/>
      <c r="VNI14" s="153"/>
      <c r="VNJ14" s="153"/>
      <c r="VNK14" s="153"/>
      <c r="VNL14" s="153"/>
      <c r="VNM14" s="153"/>
      <c r="VNN14" s="153"/>
      <c r="VNO14" s="153"/>
      <c r="VNP14" s="153"/>
      <c r="VNQ14" s="153"/>
      <c r="VNR14" s="153"/>
      <c r="VNS14" s="153"/>
      <c r="VNT14" s="153"/>
      <c r="VNU14" s="153"/>
      <c r="VNV14" s="153"/>
      <c r="VNW14" s="153"/>
      <c r="VNX14" s="153"/>
      <c r="VNY14" s="153"/>
      <c r="VNZ14" s="153"/>
      <c r="VOA14" s="153"/>
      <c r="VOB14" s="153"/>
      <c r="VOC14" s="153"/>
      <c r="VOD14" s="153"/>
      <c r="VOE14" s="153"/>
      <c r="VOF14" s="153"/>
      <c r="VOG14" s="153"/>
      <c r="VOH14" s="153"/>
      <c r="VOI14" s="153"/>
      <c r="VOJ14" s="153"/>
      <c r="VOK14" s="153"/>
      <c r="VOL14" s="153"/>
      <c r="VOM14" s="153"/>
      <c r="VON14" s="153"/>
      <c r="VOO14" s="153"/>
      <c r="VOP14" s="153"/>
      <c r="VOQ14" s="153"/>
      <c r="VOR14" s="153"/>
      <c r="VOS14" s="153"/>
      <c r="VOT14" s="153"/>
      <c r="VOU14" s="153"/>
      <c r="VOV14" s="153"/>
      <c r="VOW14" s="153"/>
      <c r="VOX14" s="153"/>
      <c r="VOY14" s="153"/>
      <c r="VOZ14" s="153"/>
      <c r="VPA14" s="153"/>
      <c r="VPB14" s="153"/>
      <c r="VPC14" s="153"/>
      <c r="VPD14" s="153"/>
      <c r="VPE14" s="153"/>
      <c r="VPF14" s="153"/>
      <c r="VPG14" s="153"/>
      <c r="VPH14" s="153"/>
      <c r="VPI14" s="153"/>
      <c r="VPJ14" s="153"/>
      <c r="VPK14" s="153"/>
      <c r="VPL14" s="153"/>
      <c r="VPM14" s="153"/>
      <c r="VPN14" s="153"/>
      <c r="VPO14" s="153"/>
      <c r="VPP14" s="153"/>
      <c r="VPQ14" s="153"/>
      <c r="VPR14" s="153"/>
      <c r="VPS14" s="153"/>
      <c r="VPT14" s="153"/>
      <c r="VPU14" s="153"/>
      <c r="VPV14" s="153"/>
      <c r="VPW14" s="153"/>
      <c r="VPX14" s="153"/>
      <c r="VPY14" s="153"/>
      <c r="VPZ14" s="153"/>
      <c r="VQA14" s="153"/>
      <c r="VQB14" s="153"/>
      <c r="VQC14" s="153"/>
      <c r="VQD14" s="153"/>
      <c r="VQE14" s="153"/>
      <c r="VQF14" s="153"/>
      <c r="VQG14" s="153"/>
      <c r="VQH14" s="153"/>
      <c r="VQI14" s="153"/>
      <c r="VQJ14" s="153"/>
      <c r="VQK14" s="153"/>
      <c r="VQL14" s="153"/>
      <c r="VQM14" s="153"/>
      <c r="VQN14" s="153"/>
      <c r="VQO14" s="153"/>
      <c r="VQP14" s="153"/>
      <c r="VQQ14" s="153"/>
      <c r="VQR14" s="153"/>
      <c r="VQS14" s="153"/>
      <c r="VQT14" s="153"/>
      <c r="VQU14" s="153"/>
      <c r="VQV14" s="153"/>
      <c r="VQW14" s="153"/>
      <c r="VQX14" s="153"/>
      <c r="VQY14" s="153"/>
      <c r="VQZ14" s="153"/>
      <c r="VRA14" s="153"/>
      <c r="VRB14" s="153"/>
      <c r="VRC14" s="153"/>
      <c r="VRD14" s="153"/>
      <c r="VRE14" s="153"/>
      <c r="VRF14" s="153"/>
      <c r="VRG14" s="153"/>
      <c r="VRH14" s="153"/>
      <c r="VRI14" s="153"/>
      <c r="VRJ14" s="153"/>
      <c r="VRK14" s="153"/>
      <c r="VRL14" s="153"/>
      <c r="VRM14" s="153"/>
      <c r="VRN14" s="153"/>
      <c r="VRO14" s="153"/>
      <c r="VRP14" s="153"/>
      <c r="VRQ14" s="153"/>
      <c r="VRR14" s="153"/>
      <c r="VRS14" s="153"/>
      <c r="VRT14" s="153"/>
      <c r="VRU14" s="153"/>
      <c r="VRV14" s="153"/>
      <c r="VRW14" s="153"/>
      <c r="VRX14" s="153"/>
      <c r="VRY14" s="153"/>
      <c r="VRZ14" s="153"/>
      <c r="VSA14" s="153"/>
      <c r="VSB14" s="153"/>
      <c r="VSC14" s="153"/>
      <c r="VSD14" s="153"/>
      <c r="VSE14" s="153"/>
      <c r="VSF14" s="153"/>
      <c r="VSG14" s="153"/>
      <c r="VSH14" s="153"/>
      <c r="VSI14" s="153"/>
      <c r="VSJ14" s="153"/>
      <c r="VSK14" s="153"/>
      <c r="VSL14" s="153"/>
      <c r="VSM14" s="153"/>
      <c r="VSN14" s="153"/>
      <c r="VSO14" s="153"/>
      <c r="VSP14" s="153"/>
      <c r="VSQ14" s="153"/>
      <c r="VSR14" s="153"/>
      <c r="VSS14" s="153"/>
      <c r="VST14" s="153"/>
      <c r="VSU14" s="153"/>
      <c r="VSV14" s="153"/>
      <c r="VSW14" s="153"/>
      <c r="VSX14" s="153"/>
      <c r="VSY14" s="153"/>
      <c r="VSZ14" s="153"/>
      <c r="VTA14" s="153"/>
      <c r="VTB14" s="153"/>
      <c r="VTC14" s="153"/>
      <c r="VTD14" s="153"/>
      <c r="VTE14" s="153"/>
      <c r="VTF14" s="153"/>
      <c r="VTG14" s="153"/>
      <c r="VTH14" s="153"/>
      <c r="VTI14" s="153"/>
      <c r="VTJ14" s="153"/>
      <c r="VTK14" s="153"/>
      <c r="VTL14" s="153"/>
      <c r="VTM14" s="153"/>
      <c r="VTN14" s="153"/>
      <c r="VTO14" s="153"/>
      <c r="VTP14" s="153"/>
      <c r="VTQ14" s="153"/>
      <c r="VTR14" s="153"/>
      <c r="VTS14" s="153"/>
      <c r="VTT14" s="153"/>
      <c r="VTU14" s="153"/>
      <c r="VTV14" s="153"/>
      <c r="VTW14" s="153"/>
      <c r="VTX14" s="153"/>
      <c r="VTY14" s="153"/>
      <c r="VTZ14" s="153"/>
      <c r="VUA14" s="153"/>
      <c r="VUB14" s="153"/>
      <c r="VUC14" s="153"/>
      <c r="VUD14" s="153"/>
      <c r="VUE14" s="153"/>
      <c r="VUF14" s="153"/>
      <c r="VUG14" s="153"/>
      <c r="VUH14" s="153"/>
      <c r="VUI14" s="153"/>
      <c r="VUJ14" s="153"/>
      <c r="VUK14" s="153"/>
      <c r="VUL14" s="153"/>
      <c r="VUM14" s="153"/>
      <c r="VUN14" s="153"/>
      <c r="VUO14" s="153"/>
      <c r="VUP14" s="153"/>
      <c r="VUQ14" s="153"/>
      <c r="VUR14" s="153"/>
      <c r="VUS14" s="153"/>
      <c r="VUT14" s="153"/>
      <c r="VUU14" s="153"/>
      <c r="VUV14" s="153"/>
      <c r="VUW14" s="153"/>
      <c r="VUX14" s="153"/>
      <c r="VUY14" s="153"/>
      <c r="VUZ14" s="153"/>
      <c r="VVA14" s="153"/>
      <c r="VVB14" s="153"/>
      <c r="VVC14" s="153"/>
      <c r="VVD14" s="153"/>
      <c r="VVE14" s="153"/>
      <c r="VVF14" s="153"/>
      <c r="VVG14" s="153"/>
      <c r="VVH14" s="153"/>
      <c r="VVI14" s="153"/>
      <c r="VVJ14" s="153"/>
      <c r="VVK14" s="153"/>
      <c r="VVL14" s="153"/>
      <c r="VVM14" s="153"/>
      <c r="VVN14" s="153"/>
      <c r="VVO14" s="153"/>
      <c r="VVP14" s="153"/>
      <c r="VVQ14" s="153"/>
      <c r="VVR14" s="153"/>
      <c r="VVS14" s="153"/>
      <c r="VVT14" s="153"/>
      <c r="VVU14" s="153"/>
      <c r="VVV14" s="153"/>
      <c r="VVW14" s="153"/>
      <c r="VVX14" s="153"/>
      <c r="VVY14" s="153"/>
      <c r="VVZ14" s="153"/>
      <c r="VWA14" s="153"/>
      <c r="VWB14" s="153"/>
      <c r="VWC14" s="153"/>
      <c r="VWD14" s="153"/>
      <c r="VWE14" s="153"/>
      <c r="VWF14" s="153"/>
      <c r="VWG14" s="153"/>
      <c r="VWH14" s="153"/>
      <c r="VWI14" s="153"/>
      <c r="VWJ14" s="153"/>
      <c r="VWK14" s="153"/>
      <c r="VWL14" s="153"/>
      <c r="VWM14" s="153"/>
      <c r="VWN14" s="153"/>
      <c r="VWO14" s="153"/>
      <c r="VWP14" s="153"/>
      <c r="VWQ14" s="153"/>
      <c r="VWR14" s="153"/>
      <c r="VWS14" s="153"/>
      <c r="VWT14" s="153"/>
      <c r="VWU14" s="153"/>
      <c r="VWV14" s="153"/>
      <c r="VWW14" s="153"/>
      <c r="VWX14" s="153"/>
      <c r="VWY14" s="153"/>
      <c r="VWZ14" s="153"/>
      <c r="VXA14" s="153"/>
      <c r="VXB14" s="153"/>
      <c r="VXC14" s="153"/>
      <c r="VXD14" s="153"/>
      <c r="VXE14" s="153"/>
      <c r="VXF14" s="153"/>
      <c r="VXG14" s="153"/>
      <c r="VXH14" s="153"/>
      <c r="VXI14" s="153"/>
      <c r="VXJ14" s="153"/>
      <c r="VXK14" s="153"/>
      <c r="VXL14" s="153"/>
      <c r="VXM14" s="153"/>
      <c r="VXN14" s="153"/>
      <c r="VXO14" s="153"/>
      <c r="VXP14" s="153"/>
      <c r="VXQ14" s="153"/>
      <c r="VXR14" s="153"/>
      <c r="VXS14" s="153"/>
      <c r="VXT14" s="153"/>
      <c r="VXU14" s="153"/>
      <c r="VXV14" s="153"/>
      <c r="VXW14" s="153"/>
      <c r="VXX14" s="153"/>
      <c r="VXY14" s="153"/>
      <c r="VXZ14" s="153"/>
      <c r="VYA14" s="153"/>
      <c r="VYB14" s="153"/>
      <c r="VYC14" s="153"/>
      <c r="VYD14" s="153"/>
      <c r="VYE14" s="153"/>
      <c r="VYF14" s="153"/>
      <c r="VYG14" s="153"/>
      <c r="VYH14" s="153"/>
      <c r="VYI14" s="153"/>
      <c r="VYJ14" s="153"/>
      <c r="VYK14" s="153"/>
      <c r="VYL14" s="153"/>
      <c r="VYM14" s="153"/>
      <c r="VYN14" s="153"/>
      <c r="VYO14" s="153"/>
      <c r="VYP14" s="153"/>
      <c r="VYQ14" s="153"/>
      <c r="VYR14" s="153"/>
      <c r="VYS14" s="153"/>
      <c r="VYT14" s="153"/>
      <c r="VYU14" s="153"/>
      <c r="VYV14" s="153"/>
      <c r="VYW14" s="153"/>
      <c r="VYX14" s="153"/>
      <c r="VYY14" s="153"/>
      <c r="VYZ14" s="153"/>
      <c r="VZA14" s="153"/>
      <c r="VZB14" s="153"/>
      <c r="VZC14" s="153"/>
      <c r="VZD14" s="153"/>
      <c r="VZE14" s="153"/>
      <c r="VZF14" s="153"/>
      <c r="VZG14" s="153"/>
      <c r="VZH14" s="153"/>
      <c r="VZI14" s="153"/>
      <c r="VZJ14" s="153"/>
      <c r="VZK14" s="153"/>
      <c r="VZL14" s="153"/>
      <c r="VZM14" s="153"/>
      <c r="VZN14" s="153"/>
      <c r="VZO14" s="153"/>
      <c r="VZP14" s="153"/>
      <c r="VZQ14" s="153"/>
      <c r="VZR14" s="153"/>
      <c r="VZS14" s="153"/>
      <c r="VZT14" s="153"/>
      <c r="VZU14" s="153"/>
      <c r="VZV14" s="153"/>
      <c r="VZW14" s="153"/>
      <c r="VZX14" s="153"/>
      <c r="VZY14" s="153"/>
      <c r="VZZ14" s="153"/>
      <c r="WAA14" s="153"/>
      <c r="WAB14" s="153"/>
      <c r="WAC14" s="153"/>
      <c r="WAD14" s="153"/>
      <c r="WAE14" s="153"/>
      <c r="WAF14" s="153"/>
      <c r="WAG14" s="153"/>
      <c r="WAH14" s="153"/>
      <c r="WAI14" s="153"/>
      <c r="WAJ14" s="153"/>
      <c r="WAK14" s="153"/>
      <c r="WAL14" s="153"/>
      <c r="WAM14" s="153"/>
      <c r="WAN14" s="153"/>
      <c r="WAO14" s="153"/>
      <c r="WAP14" s="153"/>
      <c r="WAQ14" s="153"/>
      <c r="WAR14" s="153"/>
      <c r="WAS14" s="153"/>
      <c r="WAT14" s="153"/>
      <c r="WAU14" s="153"/>
      <c r="WAV14" s="153"/>
      <c r="WAW14" s="153"/>
      <c r="WAX14" s="153"/>
      <c r="WAY14" s="153"/>
      <c r="WAZ14" s="153"/>
      <c r="WBA14" s="153"/>
      <c r="WBB14" s="153"/>
      <c r="WBC14" s="153"/>
      <c r="WBD14" s="153"/>
      <c r="WBE14" s="153"/>
      <c r="WBF14" s="153"/>
      <c r="WBG14" s="153"/>
      <c r="WBH14" s="153"/>
      <c r="WBI14" s="153"/>
      <c r="WBJ14" s="153"/>
      <c r="WBK14" s="153"/>
      <c r="WBL14" s="153"/>
      <c r="WBM14" s="153"/>
      <c r="WBN14" s="153"/>
      <c r="WBO14" s="153"/>
      <c r="WBP14" s="153"/>
      <c r="WBQ14" s="153"/>
      <c r="WBR14" s="153"/>
      <c r="WBS14" s="153"/>
      <c r="WBT14" s="153"/>
      <c r="WBU14" s="153"/>
      <c r="WBV14" s="153"/>
      <c r="WBW14" s="153"/>
      <c r="WBX14" s="153"/>
      <c r="WBY14" s="153"/>
      <c r="WBZ14" s="153"/>
      <c r="WCA14" s="153"/>
      <c r="WCB14" s="153"/>
      <c r="WCC14" s="153"/>
      <c r="WCD14" s="153"/>
      <c r="WCE14" s="153"/>
      <c r="WCF14" s="153"/>
      <c r="WCG14" s="153"/>
      <c r="WCH14" s="153"/>
      <c r="WCI14" s="153"/>
      <c r="WCJ14" s="153"/>
      <c r="WCK14" s="153"/>
      <c r="WCL14" s="153"/>
      <c r="WCM14" s="153"/>
      <c r="WCN14" s="153"/>
      <c r="WCO14" s="153"/>
      <c r="WCP14" s="153"/>
      <c r="WCQ14" s="153"/>
      <c r="WCR14" s="153"/>
      <c r="WCS14" s="153"/>
      <c r="WCT14" s="153"/>
      <c r="WCU14" s="153"/>
      <c r="WCV14" s="153"/>
      <c r="WCW14" s="153"/>
      <c r="WCX14" s="153"/>
      <c r="WCY14" s="153"/>
      <c r="WCZ14" s="153"/>
      <c r="WDA14" s="153"/>
      <c r="WDB14" s="153"/>
      <c r="WDC14" s="153"/>
      <c r="WDD14" s="153"/>
      <c r="WDE14" s="153"/>
      <c r="WDF14" s="153"/>
      <c r="WDG14" s="153"/>
      <c r="WDH14" s="153"/>
      <c r="WDI14" s="153"/>
      <c r="WDJ14" s="153"/>
      <c r="WDK14" s="153"/>
      <c r="WDL14" s="153"/>
      <c r="WDM14" s="153"/>
      <c r="WDN14" s="153"/>
      <c r="WDO14" s="153"/>
      <c r="WDP14" s="153"/>
      <c r="WDQ14" s="153"/>
      <c r="WDR14" s="153"/>
      <c r="WDS14" s="153"/>
      <c r="WDT14" s="153"/>
      <c r="WDU14" s="153"/>
      <c r="WDV14" s="153"/>
      <c r="WDW14" s="153"/>
      <c r="WDX14" s="153"/>
      <c r="WDY14" s="153"/>
      <c r="WDZ14" s="153"/>
      <c r="WEA14" s="153"/>
      <c r="WEB14" s="153"/>
      <c r="WEC14" s="153"/>
      <c r="WED14" s="153"/>
      <c r="WEE14" s="153"/>
      <c r="WEF14" s="153"/>
      <c r="WEG14" s="153"/>
      <c r="WEH14" s="153"/>
      <c r="WEI14" s="153"/>
      <c r="WEJ14" s="153"/>
      <c r="WEK14" s="153"/>
      <c r="WEL14" s="153"/>
      <c r="WEM14" s="153"/>
      <c r="WEN14" s="153"/>
      <c r="WEO14" s="153"/>
      <c r="WEP14" s="153"/>
      <c r="WEQ14" s="153"/>
      <c r="WER14" s="153"/>
      <c r="WES14" s="153"/>
      <c r="WET14" s="153"/>
      <c r="WEU14" s="153"/>
      <c r="WEV14" s="153"/>
      <c r="WEW14" s="153"/>
      <c r="WEX14" s="153"/>
      <c r="WEY14" s="153"/>
      <c r="WEZ14" s="153"/>
      <c r="WFA14" s="153"/>
      <c r="WFB14" s="153"/>
      <c r="WFC14" s="153"/>
      <c r="WFD14" s="153"/>
      <c r="WFE14" s="153"/>
      <c r="WFF14" s="153"/>
      <c r="WFG14" s="153"/>
      <c r="WFH14" s="153"/>
      <c r="WFI14" s="153"/>
      <c r="WFJ14" s="153"/>
      <c r="WFK14" s="153"/>
      <c r="WFL14" s="153"/>
      <c r="WFM14" s="153"/>
      <c r="WFN14" s="153"/>
      <c r="WFO14" s="153"/>
      <c r="WFP14" s="153"/>
      <c r="WFQ14" s="153"/>
      <c r="WFR14" s="153"/>
      <c r="WFS14" s="153"/>
      <c r="WFT14" s="153"/>
      <c r="WFU14" s="153"/>
      <c r="WFV14" s="153"/>
      <c r="WFW14" s="153"/>
      <c r="WFX14" s="153"/>
      <c r="WFY14" s="153"/>
      <c r="WFZ14" s="153"/>
      <c r="WGA14" s="153"/>
      <c r="WGB14" s="153"/>
      <c r="WGC14" s="153"/>
      <c r="WGD14" s="153"/>
      <c r="WGE14" s="153"/>
      <c r="WGF14" s="153"/>
      <c r="WGG14" s="153"/>
      <c r="WGH14" s="153"/>
      <c r="WGI14" s="153"/>
      <c r="WGJ14" s="153"/>
      <c r="WGK14" s="153"/>
      <c r="WGL14" s="153"/>
      <c r="WGM14" s="153"/>
      <c r="WGN14" s="153"/>
      <c r="WGO14" s="153"/>
      <c r="WGP14" s="153"/>
      <c r="WGQ14" s="153"/>
      <c r="WGR14" s="153"/>
      <c r="WGS14" s="153"/>
      <c r="WGT14" s="153"/>
      <c r="WGU14" s="153"/>
      <c r="WGV14" s="153"/>
      <c r="WGW14" s="153"/>
      <c r="WGX14" s="153"/>
      <c r="WGY14" s="153"/>
      <c r="WGZ14" s="153"/>
      <c r="WHA14" s="153"/>
      <c r="WHB14" s="153"/>
      <c r="WHC14" s="153"/>
      <c r="WHD14" s="153"/>
      <c r="WHE14" s="153"/>
      <c r="WHF14" s="153"/>
      <c r="WHG14" s="153"/>
      <c r="WHH14" s="153"/>
      <c r="WHI14" s="153"/>
      <c r="WHJ14" s="153"/>
      <c r="WHK14" s="153"/>
      <c r="WHL14" s="153"/>
      <c r="WHM14" s="153"/>
      <c r="WHN14" s="153"/>
      <c r="WHO14" s="153"/>
      <c r="WHP14" s="153"/>
      <c r="WHQ14" s="153"/>
      <c r="WHR14" s="153"/>
      <c r="WHS14" s="153"/>
      <c r="WHT14" s="153"/>
      <c r="WHU14" s="153"/>
      <c r="WHV14" s="153"/>
      <c r="WHW14" s="153"/>
      <c r="WHX14" s="153"/>
      <c r="WHY14" s="153"/>
      <c r="WHZ14" s="153"/>
      <c r="WIA14" s="153"/>
      <c r="WIB14" s="153"/>
      <c r="WIC14" s="153"/>
      <c r="WID14" s="153"/>
      <c r="WIE14" s="153"/>
      <c r="WIF14" s="153"/>
      <c r="WIG14" s="153"/>
      <c r="WIH14" s="153"/>
      <c r="WII14" s="153"/>
      <c r="WIJ14" s="153"/>
      <c r="WIK14" s="153"/>
      <c r="WIL14" s="153"/>
      <c r="WIM14" s="153"/>
      <c r="WIN14" s="153"/>
      <c r="WIO14" s="153"/>
      <c r="WIP14" s="153"/>
      <c r="WIQ14" s="153"/>
      <c r="WIR14" s="153"/>
      <c r="WIS14" s="153"/>
      <c r="WIT14" s="153"/>
      <c r="WIU14" s="153"/>
      <c r="WIV14" s="153"/>
      <c r="WIW14" s="153"/>
      <c r="WIX14" s="153"/>
      <c r="WIY14" s="153"/>
      <c r="WIZ14" s="153"/>
      <c r="WJA14" s="153"/>
      <c r="WJB14" s="153"/>
      <c r="WJC14" s="153"/>
      <c r="WJD14" s="153"/>
      <c r="WJE14" s="153"/>
      <c r="WJF14" s="153"/>
      <c r="WJG14" s="153"/>
      <c r="WJH14" s="153"/>
      <c r="WJI14" s="153"/>
      <c r="WJJ14" s="153"/>
      <c r="WJK14" s="153"/>
      <c r="WJL14" s="153"/>
      <c r="WJM14" s="153"/>
      <c r="WJN14" s="153"/>
      <c r="WJO14" s="153"/>
      <c r="WJP14" s="153"/>
      <c r="WJQ14" s="153"/>
      <c r="WJR14" s="153"/>
      <c r="WJS14" s="153"/>
      <c r="WJT14" s="153"/>
      <c r="WJU14" s="153"/>
      <c r="WJV14" s="153"/>
      <c r="WJW14" s="153"/>
      <c r="WJX14" s="153"/>
      <c r="WJY14" s="153"/>
      <c r="WJZ14" s="153"/>
      <c r="WKA14" s="153"/>
      <c r="WKB14" s="153"/>
      <c r="WKC14" s="153"/>
      <c r="WKD14" s="153"/>
      <c r="WKE14" s="153"/>
      <c r="WKF14" s="153"/>
      <c r="WKG14" s="153"/>
      <c r="WKH14" s="153"/>
      <c r="WKI14" s="153"/>
      <c r="WKJ14" s="153"/>
      <c r="WKK14" s="153"/>
      <c r="WKL14" s="153"/>
      <c r="WKM14" s="153"/>
      <c r="WKN14" s="153"/>
      <c r="WKO14" s="153"/>
      <c r="WKP14" s="153"/>
      <c r="WKQ14" s="153"/>
      <c r="WKR14" s="153"/>
      <c r="WKS14" s="153"/>
      <c r="WKT14" s="153"/>
      <c r="WKU14" s="153"/>
      <c r="WKV14" s="153"/>
      <c r="WKW14" s="153"/>
      <c r="WKX14" s="153"/>
      <c r="WKY14" s="153"/>
      <c r="WKZ14" s="153"/>
      <c r="WLA14" s="153"/>
      <c r="WLB14" s="153"/>
      <c r="WLC14" s="153"/>
      <c r="WLD14" s="153"/>
      <c r="WLE14" s="153"/>
      <c r="WLF14" s="153"/>
      <c r="WLG14" s="153"/>
      <c r="WLH14" s="153"/>
      <c r="WLI14" s="153"/>
      <c r="WLJ14" s="153"/>
      <c r="WLK14" s="153"/>
      <c r="WLL14" s="153"/>
      <c r="WLM14" s="153"/>
      <c r="WLN14" s="153"/>
      <c r="WLO14" s="153"/>
      <c r="WLP14" s="153"/>
      <c r="WLQ14" s="153"/>
      <c r="WLR14" s="153"/>
      <c r="WLS14" s="153"/>
      <c r="WLT14" s="153"/>
      <c r="WLU14" s="153"/>
      <c r="WLV14" s="153"/>
      <c r="WLW14" s="153"/>
      <c r="WLX14" s="153"/>
      <c r="WLY14" s="153"/>
      <c r="WLZ14" s="153"/>
      <c r="WMA14" s="153"/>
      <c r="WMB14" s="153"/>
      <c r="WMC14" s="153"/>
      <c r="WMD14" s="153"/>
      <c r="WME14" s="153"/>
      <c r="WMF14" s="153"/>
      <c r="WMG14" s="153"/>
      <c r="WMH14" s="153"/>
      <c r="WMI14" s="153"/>
      <c r="WMJ14" s="153"/>
      <c r="WMK14" s="153"/>
      <c r="WML14" s="153"/>
      <c r="WMM14" s="153"/>
      <c r="WMN14" s="153"/>
      <c r="WMO14" s="153"/>
      <c r="WMP14" s="153"/>
      <c r="WMQ14" s="153"/>
      <c r="WMR14" s="153"/>
      <c r="WMS14" s="153"/>
      <c r="WMT14" s="153"/>
      <c r="WMU14" s="153"/>
      <c r="WMV14" s="153"/>
      <c r="WMW14" s="153"/>
      <c r="WMX14" s="153"/>
      <c r="WMY14" s="153"/>
      <c r="WMZ14" s="153"/>
      <c r="WNA14" s="153"/>
      <c r="WNB14" s="153"/>
      <c r="WNC14" s="153"/>
      <c r="WND14" s="153"/>
      <c r="WNE14" s="153"/>
      <c r="WNF14" s="153"/>
      <c r="WNG14" s="153"/>
      <c r="WNH14" s="153"/>
      <c r="WNI14" s="153"/>
      <c r="WNJ14" s="153"/>
      <c r="WNK14" s="153"/>
      <c r="WNL14" s="153"/>
      <c r="WNM14" s="153"/>
      <c r="WNN14" s="153"/>
      <c r="WNO14" s="153"/>
      <c r="WNP14" s="153"/>
      <c r="WNQ14" s="153"/>
      <c r="WNR14" s="153"/>
      <c r="WNS14" s="153"/>
      <c r="WNT14" s="153"/>
      <c r="WNU14" s="153"/>
      <c r="WNV14" s="153"/>
      <c r="WNW14" s="153"/>
      <c r="WNX14" s="153"/>
      <c r="WNY14" s="153"/>
      <c r="WNZ14" s="153"/>
      <c r="WOA14" s="153"/>
      <c r="WOB14" s="153"/>
      <c r="WOC14" s="153"/>
      <c r="WOD14" s="153"/>
      <c r="WOE14" s="153"/>
      <c r="WOF14" s="153"/>
      <c r="WOG14" s="153"/>
      <c r="WOH14" s="153"/>
      <c r="WOI14" s="153"/>
      <c r="WOJ14" s="153"/>
      <c r="WOK14" s="153"/>
      <c r="WOL14" s="153"/>
      <c r="WOM14" s="153"/>
      <c r="WON14" s="153"/>
      <c r="WOO14" s="153"/>
      <c r="WOP14" s="153"/>
      <c r="WOQ14" s="153"/>
      <c r="WOR14" s="153"/>
      <c r="WOS14" s="153"/>
      <c r="WOT14" s="153"/>
      <c r="WOU14" s="153"/>
      <c r="WOV14" s="153"/>
      <c r="WOW14" s="153"/>
      <c r="WOX14" s="153"/>
      <c r="WOY14" s="153"/>
      <c r="WOZ14" s="153"/>
      <c r="WPA14" s="153"/>
      <c r="WPB14" s="153"/>
      <c r="WPC14" s="153"/>
      <c r="WPD14" s="153"/>
      <c r="WPE14" s="153"/>
      <c r="WPF14" s="153"/>
      <c r="WPG14" s="153"/>
      <c r="WPH14" s="153"/>
      <c r="WPI14" s="153"/>
      <c r="WPJ14" s="153"/>
      <c r="WPK14" s="153"/>
      <c r="WPL14" s="153"/>
      <c r="WPM14" s="153"/>
      <c r="WPN14" s="153"/>
      <c r="WPO14" s="153"/>
      <c r="WPP14" s="153"/>
      <c r="WPQ14" s="153"/>
      <c r="WPR14" s="153"/>
      <c r="WPS14" s="153"/>
      <c r="WPT14" s="153"/>
      <c r="WPU14" s="153"/>
      <c r="WPV14" s="153"/>
      <c r="WPW14" s="153"/>
      <c r="WPX14" s="153"/>
      <c r="WPY14" s="153"/>
      <c r="WPZ14" s="153"/>
      <c r="WQA14" s="153"/>
      <c r="WQB14" s="153"/>
      <c r="WQC14" s="153"/>
      <c r="WQD14" s="153"/>
      <c r="WQE14" s="153"/>
      <c r="WQF14" s="153"/>
      <c r="WQG14" s="153"/>
      <c r="WQH14" s="153"/>
      <c r="WQI14" s="153"/>
      <c r="WQJ14" s="153"/>
      <c r="WQK14" s="153"/>
      <c r="WQL14" s="153"/>
      <c r="WQM14" s="153"/>
      <c r="WQN14" s="153"/>
      <c r="WQO14" s="153"/>
      <c r="WQP14" s="153"/>
      <c r="WQQ14" s="153"/>
      <c r="WQR14" s="153"/>
      <c r="WQS14" s="153"/>
      <c r="WQT14" s="153"/>
      <c r="WQU14" s="153"/>
      <c r="WQV14" s="153"/>
      <c r="WQW14" s="153"/>
      <c r="WQX14" s="153"/>
      <c r="WQY14" s="153"/>
      <c r="WQZ14" s="153"/>
      <c r="WRA14" s="153"/>
      <c r="WRB14" s="153"/>
      <c r="WRC14" s="153"/>
      <c r="WRD14" s="153"/>
      <c r="WRE14" s="153"/>
      <c r="WRF14" s="153"/>
      <c r="WRG14" s="153"/>
      <c r="WRH14" s="153"/>
      <c r="WRI14" s="153"/>
      <c r="WRJ14" s="153"/>
      <c r="WRK14" s="153"/>
      <c r="WRL14" s="153"/>
      <c r="WRM14" s="153"/>
      <c r="WRN14" s="153"/>
      <c r="WRO14" s="153"/>
      <c r="WRP14" s="153"/>
      <c r="WRQ14" s="153"/>
      <c r="WRR14" s="153"/>
      <c r="WRS14" s="153"/>
      <c r="WRT14" s="153"/>
      <c r="WRU14" s="153"/>
      <c r="WRV14" s="153"/>
      <c r="WRW14" s="153"/>
      <c r="WRX14" s="153"/>
      <c r="WRY14" s="153"/>
      <c r="WRZ14" s="153"/>
      <c r="WSA14" s="153"/>
      <c r="WSB14" s="153"/>
      <c r="WSC14" s="153"/>
      <c r="WSD14" s="153"/>
      <c r="WSE14" s="153"/>
      <c r="WSF14" s="153"/>
      <c r="WSG14" s="153"/>
      <c r="WSH14" s="153"/>
      <c r="WSI14" s="153"/>
      <c r="WSJ14" s="153"/>
      <c r="WSK14" s="153"/>
      <c r="WSL14" s="153"/>
      <c r="WSM14" s="153"/>
      <c r="WSN14" s="153"/>
      <c r="WSO14" s="153"/>
      <c r="WSP14" s="153"/>
      <c r="WSQ14" s="153"/>
      <c r="WSR14" s="153"/>
      <c r="WSS14" s="153"/>
      <c r="WST14" s="153"/>
      <c r="WSU14" s="153"/>
      <c r="WSV14" s="153"/>
      <c r="WSW14" s="153"/>
      <c r="WSX14" s="153"/>
      <c r="WSY14" s="153"/>
      <c r="WSZ14" s="153"/>
      <c r="WTA14" s="153"/>
      <c r="WTB14" s="153"/>
      <c r="WTC14" s="153"/>
      <c r="WTD14" s="153"/>
      <c r="WTE14" s="153"/>
      <c r="WTF14" s="153"/>
      <c r="WTG14" s="153"/>
      <c r="WTH14" s="153"/>
      <c r="WTI14" s="153"/>
      <c r="WTJ14" s="153"/>
      <c r="WTK14" s="153"/>
      <c r="WTL14" s="153"/>
      <c r="WTM14" s="153"/>
      <c r="WTN14" s="153"/>
      <c r="WTO14" s="153"/>
      <c r="WTP14" s="153"/>
      <c r="WTQ14" s="153"/>
      <c r="WTR14" s="153"/>
      <c r="WTS14" s="153"/>
      <c r="WTT14" s="153"/>
      <c r="WTU14" s="153"/>
      <c r="WTV14" s="153"/>
      <c r="WTW14" s="153"/>
      <c r="WTX14" s="153"/>
      <c r="WTY14" s="153"/>
      <c r="WTZ14" s="153"/>
      <c r="WUA14" s="153"/>
      <c r="WUB14" s="153"/>
      <c r="WUC14" s="153"/>
      <c r="WUD14" s="153"/>
      <c r="WUE14" s="153"/>
      <c r="WUF14" s="153"/>
      <c r="WUG14" s="153"/>
      <c r="WUH14" s="153"/>
      <c r="WUI14" s="153"/>
      <c r="WUJ14" s="153"/>
      <c r="WUK14" s="153"/>
      <c r="WUL14" s="153"/>
      <c r="WUM14" s="153"/>
      <c r="WUN14" s="153"/>
      <c r="WUO14" s="153"/>
      <c r="WUP14" s="153"/>
      <c r="WUQ14" s="153"/>
      <c r="WUR14" s="153"/>
      <c r="WUS14" s="153"/>
      <c r="WUT14" s="153"/>
      <c r="WUU14" s="153"/>
      <c r="WUV14" s="153"/>
      <c r="WUW14" s="153"/>
      <c r="WUX14" s="153"/>
      <c r="WUY14" s="153"/>
      <c r="WUZ14" s="153"/>
      <c r="WVA14" s="153"/>
      <c r="WVB14" s="153"/>
      <c r="WVC14" s="153"/>
      <c r="WVD14" s="153"/>
      <c r="WVE14" s="153"/>
      <c r="WVF14" s="153"/>
      <c r="WVG14" s="153"/>
      <c r="WVH14" s="153"/>
      <c r="WVI14" s="153"/>
      <c r="WVJ14" s="153"/>
      <c r="WVK14" s="153"/>
      <c r="WVL14" s="153"/>
      <c r="WVM14" s="153"/>
      <c r="WVN14" s="153"/>
      <c r="WVO14" s="153"/>
      <c r="WVP14" s="153"/>
      <c r="WVQ14" s="153"/>
      <c r="WVR14" s="153"/>
      <c r="WVS14" s="153"/>
      <c r="WVT14" s="153"/>
      <c r="WVU14" s="153"/>
      <c r="WVV14" s="153"/>
      <c r="WVW14" s="153"/>
      <c r="WVX14" s="153"/>
      <c r="WVY14" s="153"/>
      <c r="WVZ14" s="153"/>
      <c r="WWA14" s="153"/>
      <c r="WWB14" s="153"/>
      <c r="WWC14" s="153"/>
      <c r="WWD14" s="153"/>
      <c r="WWE14" s="153"/>
      <c r="WWF14" s="153"/>
      <c r="WWG14" s="153"/>
      <c r="WWH14" s="153"/>
      <c r="WWI14" s="153"/>
      <c r="WWJ14" s="153"/>
      <c r="WWK14" s="153"/>
      <c r="WWL14" s="153"/>
      <c r="WWM14" s="153"/>
      <c r="WWN14" s="153"/>
      <c r="WWO14" s="153"/>
      <c r="WWP14" s="153"/>
      <c r="WWQ14" s="153"/>
      <c r="WWR14" s="153"/>
      <c r="WWS14" s="153"/>
      <c r="WWT14" s="153"/>
      <c r="WWU14" s="153"/>
      <c r="WWV14" s="153"/>
      <c r="WWW14" s="153"/>
      <c r="WWX14" s="153"/>
      <c r="WWY14" s="153"/>
      <c r="WWZ14" s="153"/>
      <c r="WXA14" s="153"/>
      <c r="WXB14" s="153"/>
      <c r="WXC14" s="153"/>
      <c r="WXD14" s="153"/>
      <c r="WXE14" s="153"/>
      <c r="WXF14" s="153"/>
      <c r="WXG14" s="153"/>
      <c r="WXH14" s="153"/>
      <c r="WXI14" s="153"/>
      <c r="WXJ14" s="153"/>
      <c r="WXK14" s="153"/>
      <c r="WXL14" s="153"/>
      <c r="WXM14" s="153"/>
      <c r="WXN14" s="153"/>
      <c r="WXO14" s="153"/>
      <c r="WXP14" s="153"/>
      <c r="WXQ14" s="153"/>
      <c r="WXR14" s="153"/>
      <c r="WXS14" s="153"/>
      <c r="WXT14" s="153"/>
      <c r="WXU14" s="153"/>
      <c r="WXV14" s="153"/>
      <c r="WXW14" s="153"/>
      <c r="WXX14" s="153"/>
      <c r="WXY14" s="153"/>
      <c r="WXZ14" s="153"/>
      <c r="WYA14" s="153"/>
      <c r="WYB14" s="153"/>
      <c r="WYC14" s="153"/>
      <c r="WYD14" s="153"/>
      <c r="WYE14" s="153"/>
      <c r="WYF14" s="153"/>
      <c r="WYG14" s="153"/>
      <c r="WYH14" s="153"/>
      <c r="WYI14" s="153"/>
      <c r="WYJ14" s="153"/>
      <c r="WYK14" s="153"/>
      <c r="WYL14" s="153"/>
      <c r="WYM14" s="153"/>
      <c r="WYN14" s="153"/>
      <c r="WYO14" s="153"/>
      <c r="WYP14" s="153"/>
      <c r="WYQ14" s="153"/>
      <c r="WYR14" s="153"/>
      <c r="WYS14" s="153"/>
      <c r="WYT14" s="153"/>
      <c r="WYU14" s="153"/>
      <c r="WYV14" s="153"/>
      <c r="WYW14" s="153"/>
      <c r="WYX14" s="153"/>
      <c r="WYY14" s="153"/>
      <c r="WYZ14" s="153"/>
      <c r="WZA14" s="153"/>
      <c r="WZB14" s="153"/>
      <c r="WZC14" s="153"/>
      <c r="WZD14" s="153"/>
      <c r="WZE14" s="153"/>
      <c r="WZF14" s="153"/>
      <c r="WZG14" s="153"/>
      <c r="WZH14" s="153"/>
      <c r="WZI14" s="153"/>
      <c r="WZJ14" s="153"/>
      <c r="WZK14" s="153"/>
      <c r="WZL14" s="153"/>
      <c r="WZM14" s="153"/>
      <c r="WZN14" s="153"/>
      <c r="WZO14" s="153"/>
      <c r="WZP14" s="153"/>
      <c r="WZQ14" s="153"/>
      <c r="WZR14" s="153"/>
      <c r="WZS14" s="153"/>
      <c r="WZT14" s="153"/>
      <c r="WZU14" s="153"/>
      <c r="WZV14" s="153"/>
      <c r="WZW14" s="153"/>
      <c r="WZX14" s="153"/>
      <c r="WZY14" s="153"/>
      <c r="WZZ14" s="153"/>
      <c r="XAA14" s="153"/>
      <c r="XAB14" s="153"/>
      <c r="XAC14" s="153"/>
      <c r="XAD14" s="153"/>
      <c r="XAE14" s="153"/>
      <c r="XAF14" s="153"/>
      <c r="XAG14" s="153"/>
      <c r="XAH14" s="153"/>
      <c r="XAI14" s="153"/>
      <c r="XAJ14" s="153"/>
      <c r="XAK14" s="153"/>
      <c r="XAL14" s="153"/>
      <c r="XAM14" s="153"/>
      <c r="XAN14" s="153"/>
      <c r="XAO14" s="153"/>
      <c r="XAP14" s="153"/>
      <c r="XAQ14" s="153"/>
      <c r="XAR14" s="153"/>
      <c r="XAS14" s="153"/>
      <c r="XAT14" s="153"/>
      <c r="XAU14" s="153"/>
      <c r="XAV14" s="153"/>
      <c r="XAW14" s="153"/>
      <c r="XAX14" s="153"/>
      <c r="XAY14" s="153"/>
      <c r="XAZ14" s="153"/>
      <c r="XBA14" s="153"/>
      <c r="XBB14" s="153"/>
      <c r="XBC14" s="153"/>
      <c r="XBD14" s="153"/>
      <c r="XBE14" s="153"/>
      <c r="XBF14" s="153"/>
      <c r="XBG14" s="153"/>
      <c r="XBH14" s="153"/>
      <c r="XBI14" s="153"/>
      <c r="XBJ14" s="153"/>
      <c r="XBK14" s="153"/>
      <c r="XBL14" s="153"/>
      <c r="XBM14" s="153"/>
      <c r="XBN14" s="153"/>
      <c r="XBO14" s="153"/>
      <c r="XBP14" s="153"/>
      <c r="XBQ14" s="153"/>
      <c r="XBR14" s="153"/>
      <c r="XBS14" s="153"/>
      <c r="XBT14" s="153"/>
      <c r="XBU14" s="153"/>
      <c r="XBV14" s="153"/>
      <c r="XBW14" s="153"/>
      <c r="XBX14" s="153"/>
      <c r="XBY14" s="153"/>
      <c r="XBZ14" s="153"/>
      <c r="XCA14" s="153"/>
    </row>
    <row r="15" spans="1:16303" hidden="1" x14ac:dyDescent="0.25">
      <c r="A15" s="135">
        <v>7</v>
      </c>
      <c r="B15" s="161" t="s">
        <v>444</v>
      </c>
      <c r="C15" s="161" t="s">
        <v>669</v>
      </c>
      <c r="D15" s="140"/>
      <c r="E15" s="141"/>
      <c r="F15" s="141"/>
      <c r="G15" s="139"/>
      <c r="H15" s="139"/>
      <c r="I15" s="139"/>
      <c r="J15" s="142"/>
      <c r="K15" s="142"/>
      <c r="L15" s="142"/>
      <c r="M15" s="144">
        <f t="shared" si="1"/>
        <v>0</v>
      </c>
      <c r="N15" s="145">
        <f t="shared" si="2"/>
        <v>0</v>
      </c>
      <c r="O15" s="146">
        <f t="shared" si="3"/>
        <v>0</v>
      </c>
      <c r="P15" s="145">
        <f t="shared" si="4"/>
        <v>0</v>
      </c>
      <c r="Q15" s="145">
        <f t="shared" si="5"/>
        <v>0</v>
      </c>
      <c r="R15" s="146">
        <f t="shared" si="6"/>
        <v>0</v>
      </c>
      <c r="S15" s="145">
        <v>25</v>
      </c>
      <c r="T15" s="145">
        <f t="shared" si="7"/>
        <v>0</v>
      </c>
      <c r="U15" s="145">
        <f t="shared" si="8"/>
        <v>0</v>
      </c>
      <c r="V15" s="146">
        <f t="shared" si="9"/>
        <v>0</v>
      </c>
      <c r="W15" s="145">
        <v>20</v>
      </c>
      <c r="X15" s="146"/>
      <c r="Y15" s="146"/>
      <c r="Z15" s="146"/>
      <c r="AA15" s="145"/>
      <c r="AB15" s="145"/>
      <c r="AC15" s="145"/>
      <c r="AD15" s="154"/>
    </row>
    <row r="16" spans="1:16303" s="168" customFormat="1" hidden="1" x14ac:dyDescent="0.25">
      <c r="A16" s="135">
        <v>8</v>
      </c>
      <c r="B16" s="161" t="s">
        <v>839</v>
      </c>
      <c r="C16" s="161" t="s">
        <v>73</v>
      </c>
      <c r="D16" s="140"/>
      <c r="E16" s="141"/>
      <c r="F16" s="141"/>
      <c r="G16" s="139"/>
      <c r="H16" s="139"/>
      <c r="I16" s="139"/>
      <c r="J16" s="142"/>
      <c r="K16" s="142"/>
      <c r="L16" s="142"/>
      <c r="M16" s="144">
        <f t="shared" si="1"/>
        <v>0</v>
      </c>
      <c r="N16" s="145">
        <f t="shared" si="2"/>
        <v>0</v>
      </c>
      <c r="O16" s="146">
        <f t="shared" si="3"/>
        <v>0</v>
      </c>
      <c r="P16" s="145">
        <f t="shared" si="4"/>
        <v>0</v>
      </c>
      <c r="Q16" s="145">
        <f t="shared" si="5"/>
        <v>0</v>
      </c>
      <c r="R16" s="146">
        <f t="shared" si="6"/>
        <v>0</v>
      </c>
      <c r="S16" s="145">
        <v>25</v>
      </c>
      <c r="T16" s="145">
        <f t="shared" si="7"/>
        <v>0</v>
      </c>
      <c r="U16" s="145">
        <f t="shared" si="8"/>
        <v>0</v>
      </c>
      <c r="V16" s="146">
        <f t="shared" si="9"/>
        <v>0</v>
      </c>
      <c r="W16" s="145">
        <v>20</v>
      </c>
      <c r="X16" s="146"/>
      <c r="Y16" s="146"/>
      <c r="Z16" s="146"/>
      <c r="AA16" s="145"/>
      <c r="AB16" s="145"/>
      <c r="AC16" s="145"/>
      <c r="AD16" s="154"/>
      <c r="AE16" s="154"/>
      <c r="AF16" s="154"/>
      <c r="AG16" s="154"/>
      <c r="AH16" s="154"/>
      <c r="AI16" s="154"/>
      <c r="AJ16" s="154"/>
      <c r="AK16" s="154"/>
      <c r="AL16" s="154"/>
      <c r="AM16" s="154"/>
      <c r="AN16" s="154"/>
      <c r="AO16" s="154"/>
      <c r="AP16" s="154"/>
      <c r="AQ16" s="154"/>
      <c r="AR16" s="154"/>
      <c r="AS16" s="154"/>
      <c r="AT16" s="154"/>
      <c r="AU16" s="154"/>
      <c r="AV16" s="154"/>
      <c r="AW16" s="154"/>
      <c r="AX16" s="154"/>
      <c r="AY16" s="154"/>
      <c r="AZ16" s="154"/>
      <c r="BA16" s="154"/>
      <c r="BB16" s="154"/>
      <c r="BC16" s="154"/>
      <c r="BD16" s="154"/>
      <c r="BE16" s="154"/>
      <c r="BF16" s="154"/>
      <c r="BG16" s="154"/>
      <c r="BH16" s="154"/>
      <c r="BI16" s="154"/>
      <c r="BJ16" s="154"/>
      <c r="BK16" s="154"/>
      <c r="BL16" s="154"/>
      <c r="BM16" s="154"/>
      <c r="BN16" s="154"/>
      <c r="BO16" s="154"/>
      <c r="BP16" s="154"/>
      <c r="BQ16" s="154"/>
      <c r="BR16" s="154"/>
      <c r="BS16" s="154"/>
      <c r="BT16" s="154"/>
      <c r="BU16" s="154"/>
      <c r="BV16" s="154"/>
      <c r="BW16" s="154"/>
      <c r="BX16" s="154"/>
      <c r="BY16" s="154"/>
      <c r="BZ16" s="154"/>
      <c r="CA16" s="154"/>
      <c r="CB16" s="154"/>
      <c r="CC16" s="154"/>
      <c r="CD16" s="154"/>
      <c r="CE16" s="154"/>
      <c r="CF16" s="154"/>
      <c r="CG16" s="154"/>
      <c r="CH16" s="154"/>
      <c r="CI16" s="154"/>
      <c r="CJ16" s="154"/>
      <c r="CK16" s="154"/>
      <c r="CL16" s="154"/>
      <c r="CM16" s="154"/>
      <c r="CN16" s="154"/>
      <c r="CO16" s="154"/>
      <c r="CP16" s="154"/>
      <c r="CQ16" s="154"/>
      <c r="CR16" s="154"/>
      <c r="CS16" s="154"/>
      <c r="CT16" s="154"/>
      <c r="CU16" s="154"/>
      <c r="CV16" s="154"/>
      <c r="CW16" s="154"/>
      <c r="CX16" s="154"/>
      <c r="CY16" s="154"/>
      <c r="CZ16" s="154"/>
      <c r="DA16" s="154"/>
      <c r="DB16" s="154"/>
      <c r="DC16" s="154"/>
      <c r="DD16" s="154"/>
      <c r="DE16" s="154"/>
      <c r="DF16" s="154"/>
      <c r="DG16" s="154"/>
      <c r="DH16" s="154"/>
      <c r="DI16" s="154"/>
      <c r="DJ16" s="154"/>
      <c r="DK16" s="154"/>
      <c r="DL16" s="154"/>
      <c r="DM16" s="154"/>
      <c r="DN16" s="154"/>
      <c r="DO16" s="154"/>
      <c r="DP16" s="154"/>
      <c r="DQ16" s="154"/>
      <c r="DR16" s="154"/>
      <c r="DS16" s="154"/>
      <c r="DT16" s="154"/>
      <c r="DU16" s="154"/>
      <c r="DV16" s="154"/>
      <c r="DW16" s="154"/>
      <c r="DX16" s="154"/>
      <c r="DY16" s="154"/>
      <c r="DZ16" s="154"/>
      <c r="EA16" s="154"/>
      <c r="EB16" s="154"/>
      <c r="EC16" s="154"/>
      <c r="ED16" s="154"/>
      <c r="EE16" s="154"/>
      <c r="EF16" s="154"/>
      <c r="EG16" s="154"/>
      <c r="EH16" s="154"/>
      <c r="EI16" s="154"/>
      <c r="EJ16" s="154"/>
      <c r="EK16" s="154"/>
      <c r="EL16" s="154"/>
      <c r="EM16" s="154"/>
      <c r="EN16" s="154"/>
      <c r="EO16" s="154"/>
      <c r="EP16" s="154"/>
      <c r="EQ16" s="154"/>
      <c r="ER16" s="154"/>
      <c r="ES16" s="154"/>
      <c r="ET16" s="154"/>
      <c r="EU16" s="154"/>
      <c r="EV16" s="154"/>
      <c r="EW16" s="154"/>
      <c r="EX16" s="154"/>
      <c r="EY16" s="154"/>
      <c r="EZ16" s="154"/>
      <c r="FA16" s="154"/>
      <c r="FB16" s="154"/>
      <c r="FC16" s="154"/>
      <c r="FD16" s="154"/>
      <c r="FE16" s="154"/>
      <c r="FF16" s="154"/>
      <c r="FG16" s="154"/>
      <c r="FH16" s="154"/>
      <c r="FI16" s="154"/>
      <c r="FJ16" s="154"/>
      <c r="FK16" s="154"/>
      <c r="FL16" s="154"/>
      <c r="FM16" s="154"/>
      <c r="FN16" s="154"/>
      <c r="FO16" s="154"/>
      <c r="FP16" s="154"/>
      <c r="FQ16" s="154"/>
      <c r="FR16" s="154"/>
      <c r="FS16" s="154"/>
      <c r="FT16" s="154"/>
      <c r="FU16" s="154"/>
      <c r="FV16" s="154"/>
      <c r="FW16" s="154"/>
      <c r="FX16" s="154"/>
      <c r="FY16" s="154"/>
      <c r="FZ16" s="154"/>
      <c r="GA16" s="154"/>
      <c r="GB16" s="154"/>
      <c r="GC16" s="154"/>
      <c r="GD16" s="154"/>
      <c r="GE16" s="154"/>
      <c r="GF16" s="154"/>
      <c r="GG16" s="154"/>
      <c r="GH16" s="154"/>
      <c r="GI16" s="154"/>
      <c r="GJ16" s="154"/>
      <c r="GK16" s="154"/>
      <c r="GL16" s="154"/>
      <c r="GM16" s="154"/>
      <c r="GN16" s="154"/>
      <c r="GO16" s="154"/>
      <c r="GP16" s="154"/>
      <c r="GQ16" s="154"/>
      <c r="GR16" s="154"/>
      <c r="GS16" s="154"/>
      <c r="GT16" s="154"/>
      <c r="GU16" s="154"/>
      <c r="GV16" s="154"/>
      <c r="GW16" s="154"/>
      <c r="GX16" s="154"/>
      <c r="GY16" s="154"/>
      <c r="GZ16" s="154"/>
      <c r="HA16" s="154"/>
      <c r="HB16" s="154"/>
      <c r="HC16" s="154"/>
      <c r="HD16" s="154"/>
      <c r="HE16" s="154"/>
      <c r="HF16" s="154"/>
      <c r="HG16" s="154"/>
      <c r="HH16" s="154"/>
      <c r="HI16" s="154"/>
      <c r="HJ16" s="154"/>
      <c r="HK16" s="154"/>
      <c r="HL16" s="154"/>
      <c r="HM16" s="154"/>
      <c r="HN16" s="154"/>
      <c r="HO16" s="154"/>
      <c r="HP16" s="154"/>
      <c r="HQ16" s="154"/>
      <c r="HR16" s="154"/>
      <c r="HS16" s="154"/>
      <c r="HT16" s="154"/>
      <c r="HU16" s="154"/>
      <c r="HV16" s="154"/>
      <c r="HW16" s="154"/>
      <c r="HX16" s="154"/>
      <c r="HY16" s="154"/>
      <c r="HZ16" s="154"/>
      <c r="IA16" s="154"/>
      <c r="IB16" s="154"/>
      <c r="IC16" s="154"/>
      <c r="ID16" s="154"/>
      <c r="IE16" s="154"/>
      <c r="IF16" s="154"/>
      <c r="IG16" s="154"/>
      <c r="IH16" s="154"/>
      <c r="II16" s="154"/>
      <c r="IJ16" s="154"/>
      <c r="IK16" s="154"/>
      <c r="IL16" s="154"/>
      <c r="IM16" s="154"/>
      <c r="IN16" s="154"/>
      <c r="IO16" s="154"/>
      <c r="IP16" s="154"/>
      <c r="IQ16" s="154"/>
      <c r="IR16" s="154"/>
      <c r="IS16" s="154"/>
      <c r="IT16" s="154"/>
      <c r="IU16" s="154"/>
      <c r="IV16" s="154"/>
      <c r="IW16" s="154"/>
      <c r="IX16" s="154"/>
      <c r="IY16" s="154"/>
      <c r="IZ16" s="154"/>
      <c r="JA16" s="154"/>
      <c r="JB16" s="154"/>
      <c r="JC16" s="154"/>
      <c r="JD16" s="154"/>
      <c r="JE16" s="154"/>
      <c r="JF16" s="154"/>
      <c r="JG16" s="154"/>
      <c r="JH16" s="154"/>
      <c r="JI16" s="154"/>
      <c r="JJ16" s="154"/>
      <c r="JK16" s="154"/>
      <c r="JL16" s="154"/>
      <c r="JM16" s="154"/>
      <c r="JN16" s="154"/>
      <c r="JO16" s="154"/>
      <c r="JP16" s="154"/>
      <c r="JQ16" s="154"/>
      <c r="JR16" s="154"/>
      <c r="JS16" s="154"/>
      <c r="JT16" s="154"/>
      <c r="JU16" s="154"/>
      <c r="JV16" s="154"/>
      <c r="JW16" s="154"/>
      <c r="JX16" s="154"/>
      <c r="JY16" s="154"/>
      <c r="JZ16" s="154"/>
      <c r="KA16" s="154"/>
      <c r="KB16" s="154"/>
      <c r="KC16" s="154"/>
      <c r="KD16" s="154"/>
      <c r="KE16" s="154"/>
      <c r="KF16" s="154"/>
      <c r="KG16" s="154"/>
      <c r="KH16" s="154"/>
      <c r="KI16" s="154"/>
      <c r="KJ16" s="154"/>
      <c r="KK16" s="154"/>
      <c r="KL16" s="154"/>
      <c r="KM16" s="154"/>
      <c r="KN16" s="154"/>
      <c r="KO16" s="154"/>
      <c r="KP16" s="154"/>
      <c r="KQ16" s="154"/>
      <c r="KR16" s="154"/>
      <c r="KS16" s="154"/>
      <c r="KT16" s="154"/>
      <c r="KU16" s="154"/>
      <c r="KV16" s="154"/>
      <c r="KW16" s="154"/>
      <c r="KX16" s="154"/>
      <c r="KY16" s="154"/>
      <c r="KZ16" s="154"/>
      <c r="LA16" s="154"/>
      <c r="LB16" s="154"/>
      <c r="LC16" s="154"/>
      <c r="LD16" s="154"/>
      <c r="LE16" s="154"/>
      <c r="LF16" s="154"/>
      <c r="LG16" s="154"/>
      <c r="LH16" s="154"/>
      <c r="LI16" s="154"/>
      <c r="LJ16" s="154"/>
      <c r="LK16" s="154"/>
      <c r="LL16" s="154"/>
      <c r="LM16" s="154"/>
      <c r="LN16" s="154"/>
      <c r="LO16" s="154"/>
      <c r="LP16" s="154"/>
      <c r="LQ16" s="154"/>
      <c r="LR16" s="154"/>
      <c r="LS16" s="154"/>
      <c r="LT16" s="154"/>
      <c r="LU16" s="154"/>
      <c r="LV16" s="154"/>
      <c r="LW16" s="154"/>
      <c r="LX16" s="154"/>
      <c r="LY16" s="154"/>
      <c r="LZ16" s="154"/>
      <c r="MA16" s="154"/>
      <c r="MB16" s="154"/>
      <c r="MC16" s="154"/>
      <c r="MD16" s="154"/>
      <c r="ME16" s="154"/>
      <c r="MF16" s="154"/>
      <c r="MG16" s="154"/>
      <c r="MH16" s="154"/>
      <c r="MI16" s="154"/>
      <c r="MJ16" s="154"/>
      <c r="MK16" s="154"/>
      <c r="ML16" s="154"/>
      <c r="MM16" s="154"/>
      <c r="MN16" s="154"/>
      <c r="MO16" s="154"/>
      <c r="MP16" s="154"/>
      <c r="MQ16" s="154"/>
      <c r="MR16" s="154"/>
      <c r="MS16" s="154"/>
      <c r="MT16" s="154"/>
      <c r="MU16" s="154"/>
      <c r="MV16" s="154"/>
      <c r="MW16" s="154"/>
      <c r="MX16" s="154"/>
      <c r="MY16" s="154"/>
      <c r="MZ16" s="154"/>
      <c r="NA16" s="154"/>
      <c r="NB16" s="154"/>
      <c r="NC16" s="154"/>
      <c r="ND16" s="154"/>
      <c r="NE16" s="154"/>
      <c r="NF16" s="154"/>
      <c r="NG16" s="154"/>
      <c r="NH16" s="154"/>
      <c r="NI16" s="154"/>
      <c r="NJ16" s="154"/>
      <c r="NK16" s="154"/>
      <c r="NL16" s="154"/>
      <c r="NM16" s="154"/>
      <c r="NN16" s="154"/>
      <c r="NO16" s="154"/>
      <c r="NP16" s="154"/>
      <c r="NQ16" s="154"/>
      <c r="NR16" s="154"/>
      <c r="NS16" s="154"/>
      <c r="NT16" s="154"/>
      <c r="NU16" s="154"/>
      <c r="NV16" s="154"/>
      <c r="NW16" s="154"/>
      <c r="NX16" s="154"/>
      <c r="NY16" s="154"/>
      <c r="NZ16" s="154"/>
      <c r="OA16" s="154"/>
      <c r="OB16" s="154"/>
      <c r="OC16" s="154"/>
      <c r="OD16" s="154"/>
      <c r="OE16" s="154"/>
      <c r="OF16" s="154"/>
      <c r="OG16" s="154"/>
      <c r="OH16" s="154"/>
      <c r="OI16" s="154"/>
      <c r="OJ16" s="154"/>
      <c r="OK16" s="154"/>
      <c r="OL16" s="154"/>
      <c r="OM16" s="154"/>
      <c r="ON16" s="154"/>
      <c r="OO16" s="154"/>
      <c r="OP16" s="154"/>
      <c r="OQ16" s="154"/>
      <c r="OR16" s="154"/>
      <c r="OS16" s="154"/>
      <c r="OT16" s="154"/>
      <c r="OU16" s="154"/>
      <c r="OV16" s="154"/>
      <c r="OW16" s="154"/>
      <c r="OX16" s="154"/>
      <c r="OY16" s="154"/>
      <c r="OZ16" s="154"/>
      <c r="PA16" s="154"/>
      <c r="PB16" s="154"/>
      <c r="PC16" s="154"/>
      <c r="PD16" s="154"/>
      <c r="PE16" s="154"/>
      <c r="PF16" s="154"/>
      <c r="PG16" s="154"/>
      <c r="PH16" s="154"/>
      <c r="PI16" s="154"/>
      <c r="PJ16" s="154"/>
      <c r="PK16" s="154"/>
      <c r="PL16" s="154"/>
      <c r="PM16" s="154"/>
      <c r="PN16" s="154"/>
      <c r="PO16" s="154"/>
      <c r="PP16" s="154"/>
      <c r="PQ16" s="154"/>
      <c r="PR16" s="154"/>
      <c r="PS16" s="154"/>
      <c r="PT16" s="154"/>
      <c r="PU16" s="154"/>
      <c r="PV16" s="154"/>
      <c r="PW16" s="154"/>
      <c r="PX16" s="154"/>
      <c r="PY16" s="154"/>
      <c r="PZ16" s="154"/>
      <c r="QA16" s="154"/>
      <c r="QB16" s="154"/>
      <c r="QC16" s="154"/>
      <c r="QD16" s="154"/>
      <c r="QE16" s="154"/>
      <c r="QF16" s="154"/>
      <c r="QG16" s="154"/>
      <c r="QH16" s="154"/>
      <c r="QI16" s="154"/>
      <c r="QJ16" s="154"/>
      <c r="QK16" s="154"/>
      <c r="QL16" s="154"/>
      <c r="QM16" s="154"/>
      <c r="QN16" s="154"/>
      <c r="QO16" s="154"/>
      <c r="QP16" s="154"/>
      <c r="QQ16" s="154"/>
      <c r="QR16" s="154"/>
      <c r="QS16" s="154"/>
      <c r="QT16" s="154"/>
      <c r="QU16" s="154"/>
      <c r="QV16" s="154"/>
      <c r="QW16" s="154"/>
      <c r="QX16" s="154"/>
      <c r="QY16" s="154"/>
      <c r="QZ16" s="154"/>
      <c r="RA16" s="154"/>
      <c r="RB16" s="154"/>
      <c r="RC16" s="154"/>
      <c r="RD16" s="154"/>
      <c r="RE16" s="154"/>
      <c r="RF16" s="154"/>
      <c r="RG16" s="154"/>
      <c r="RH16" s="154"/>
      <c r="RI16" s="154"/>
      <c r="RJ16" s="154"/>
      <c r="RK16" s="154"/>
      <c r="RL16" s="154"/>
      <c r="RM16" s="154"/>
      <c r="RN16" s="154"/>
      <c r="RO16" s="154"/>
      <c r="RP16" s="154"/>
      <c r="RQ16" s="154"/>
      <c r="RR16" s="154"/>
      <c r="RS16" s="154"/>
      <c r="RT16" s="154"/>
      <c r="RU16" s="154"/>
      <c r="RV16" s="154"/>
      <c r="RW16" s="154"/>
      <c r="RX16" s="154"/>
      <c r="RY16" s="154"/>
      <c r="RZ16" s="154"/>
      <c r="SA16" s="154"/>
      <c r="SB16" s="154"/>
      <c r="SC16" s="154"/>
      <c r="SD16" s="154"/>
      <c r="SE16" s="154"/>
      <c r="SF16" s="154"/>
      <c r="SG16" s="154"/>
      <c r="SH16" s="154"/>
      <c r="SI16" s="154"/>
      <c r="SJ16" s="154"/>
      <c r="SK16" s="154"/>
      <c r="SL16" s="154"/>
      <c r="SM16" s="154"/>
      <c r="SN16" s="154"/>
      <c r="SO16" s="154"/>
      <c r="SP16" s="154"/>
      <c r="SQ16" s="154"/>
      <c r="SR16" s="154"/>
      <c r="SS16" s="154"/>
      <c r="ST16" s="154"/>
      <c r="SU16" s="154"/>
      <c r="SV16" s="154"/>
      <c r="SW16" s="154"/>
      <c r="SX16" s="154"/>
      <c r="SY16" s="154"/>
      <c r="SZ16" s="154"/>
      <c r="TA16" s="154"/>
      <c r="TB16" s="154"/>
      <c r="TC16" s="154"/>
      <c r="TD16" s="154"/>
      <c r="TE16" s="154"/>
      <c r="TF16" s="154"/>
      <c r="TG16" s="154"/>
      <c r="TH16" s="154"/>
      <c r="TI16" s="154"/>
      <c r="TJ16" s="154"/>
      <c r="TK16" s="154"/>
      <c r="TL16" s="154"/>
      <c r="TM16" s="154"/>
      <c r="TN16" s="154"/>
      <c r="TO16" s="154"/>
      <c r="TP16" s="154"/>
      <c r="TQ16" s="154"/>
      <c r="TR16" s="154"/>
      <c r="TS16" s="154"/>
      <c r="TT16" s="154"/>
      <c r="TU16" s="154"/>
      <c r="TV16" s="154"/>
      <c r="TW16" s="154"/>
      <c r="TX16" s="154"/>
      <c r="TY16" s="154"/>
      <c r="TZ16" s="154"/>
      <c r="UA16" s="154"/>
      <c r="UB16" s="154"/>
      <c r="UC16" s="154"/>
      <c r="UD16" s="154"/>
      <c r="UE16" s="154"/>
      <c r="UF16" s="154"/>
      <c r="UG16" s="154"/>
      <c r="UH16" s="154"/>
      <c r="UI16" s="154"/>
      <c r="UJ16" s="154"/>
      <c r="UK16" s="154"/>
      <c r="UL16" s="154"/>
      <c r="UM16" s="154"/>
      <c r="UN16" s="154"/>
      <c r="UO16" s="154"/>
      <c r="UP16" s="154"/>
      <c r="UQ16" s="154"/>
      <c r="UR16" s="154"/>
      <c r="US16" s="154"/>
      <c r="UT16" s="154"/>
      <c r="UU16" s="154"/>
      <c r="UV16" s="154"/>
      <c r="UW16" s="154"/>
      <c r="UX16" s="154"/>
      <c r="UY16" s="154"/>
      <c r="UZ16" s="154"/>
      <c r="VA16" s="154"/>
      <c r="VB16" s="154"/>
      <c r="VC16" s="154"/>
      <c r="VD16" s="154"/>
      <c r="VE16" s="154"/>
      <c r="VF16" s="154"/>
      <c r="VG16" s="154"/>
      <c r="VH16" s="154"/>
      <c r="VI16" s="154"/>
      <c r="VJ16" s="154"/>
      <c r="VK16" s="154"/>
      <c r="VL16" s="154"/>
      <c r="VM16" s="154"/>
      <c r="VN16" s="154"/>
      <c r="VO16" s="154"/>
      <c r="VP16" s="154"/>
      <c r="VQ16" s="154"/>
      <c r="VR16" s="154"/>
      <c r="VS16" s="154"/>
      <c r="VT16" s="154"/>
      <c r="VU16" s="154"/>
      <c r="VV16" s="154"/>
      <c r="VW16" s="154"/>
      <c r="VX16" s="154"/>
      <c r="VY16" s="154"/>
      <c r="VZ16" s="154"/>
      <c r="WA16" s="154"/>
      <c r="WB16" s="154"/>
      <c r="WC16" s="154"/>
      <c r="WD16" s="154"/>
      <c r="WE16" s="154"/>
      <c r="WF16" s="154"/>
      <c r="WG16" s="154"/>
      <c r="WH16" s="154"/>
      <c r="WI16" s="154"/>
      <c r="WJ16" s="154"/>
      <c r="WK16" s="154"/>
      <c r="WL16" s="154"/>
      <c r="WM16" s="154"/>
      <c r="WN16" s="154"/>
      <c r="WO16" s="154"/>
      <c r="WP16" s="154"/>
      <c r="WQ16" s="154"/>
      <c r="WR16" s="154"/>
      <c r="WS16" s="154"/>
      <c r="WT16" s="154"/>
      <c r="WU16" s="154"/>
      <c r="WV16" s="154"/>
      <c r="WW16" s="154"/>
      <c r="WX16" s="154"/>
      <c r="WY16" s="154"/>
      <c r="WZ16" s="154"/>
      <c r="XA16" s="154"/>
      <c r="XB16" s="154"/>
      <c r="XC16" s="154"/>
      <c r="XD16" s="154"/>
      <c r="XE16" s="154"/>
      <c r="XF16" s="154"/>
      <c r="XG16" s="154"/>
      <c r="XH16" s="154"/>
      <c r="XI16" s="154"/>
      <c r="XJ16" s="154"/>
      <c r="XK16" s="154"/>
      <c r="XL16" s="154"/>
      <c r="XM16" s="154"/>
      <c r="XN16" s="154"/>
      <c r="XO16" s="154"/>
      <c r="XP16" s="154"/>
      <c r="XQ16" s="154"/>
      <c r="XR16" s="154"/>
      <c r="XS16" s="154"/>
      <c r="XT16" s="154"/>
      <c r="XU16" s="154"/>
      <c r="XV16" s="154"/>
      <c r="XW16" s="154"/>
      <c r="XX16" s="154"/>
      <c r="XY16" s="154"/>
      <c r="XZ16" s="154"/>
      <c r="YA16" s="154"/>
      <c r="YB16" s="154"/>
      <c r="YC16" s="154"/>
      <c r="YD16" s="154"/>
      <c r="YE16" s="154"/>
      <c r="YF16" s="154"/>
      <c r="YG16" s="154"/>
      <c r="YH16" s="154"/>
      <c r="YI16" s="154"/>
      <c r="YJ16" s="154"/>
      <c r="YK16" s="154"/>
      <c r="YL16" s="154"/>
      <c r="YM16" s="154"/>
      <c r="YN16" s="154"/>
      <c r="YO16" s="154"/>
      <c r="YP16" s="154"/>
      <c r="YQ16" s="154"/>
      <c r="YR16" s="154"/>
      <c r="YS16" s="154"/>
      <c r="YT16" s="154"/>
      <c r="YU16" s="154"/>
      <c r="YV16" s="154"/>
      <c r="YW16" s="154"/>
      <c r="YX16" s="154"/>
      <c r="YY16" s="154"/>
      <c r="YZ16" s="154"/>
      <c r="ZA16" s="154"/>
      <c r="ZB16" s="154"/>
      <c r="ZC16" s="154"/>
      <c r="ZD16" s="154"/>
      <c r="ZE16" s="154"/>
      <c r="ZF16" s="154"/>
      <c r="ZG16" s="154"/>
      <c r="ZH16" s="154"/>
      <c r="ZI16" s="154"/>
      <c r="ZJ16" s="154"/>
      <c r="ZK16" s="154"/>
      <c r="ZL16" s="154"/>
      <c r="ZM16" s="154"/>
      <c r="ZN16" s="154"/>
      <c r="ZO16" s="154"/>
      <c r="ZP16" s="154"/>
      <c r="ZQ16" s="154"/>
      <c r="ZR16" s="154"/>
      <c r="ZS16" s="154"/>
      <c r="ZT16" s="154"/>
      <c r="ZU16" s="154"/>
      <c r="ZV16" s="154"/>
      <c r="ZW16" s="154"/>
      <c r="ZX16" s="154"/>
      <c r="ZY16" s="154"/>
      <c r="ZZ16" s="154"/>
      <c r="AAA16" s="154"/>
      <c r="AAB16" s="154"/>
      <c r="AAC16" s="154"/>
      <c r="AAD16" s="154"/>
      <c r="AAE16" s="154"/>
      <c r="AAF16" s="154"/>
      <c r="AAG16" s="154"/>
      <c r="AAH16" s="154"/>
      <c r="AAI16" s="154"/>
      <c r="AAJ16" s="154"/>
      <c r="AAK16" s="154"/>
      <c r="AAL16" s="154"/>
      <c r="AAM16" s="154"/>
      <c r="AAN16" s="154"/>
      <c r="AAO16" s="154"/>
      <c r="AAP16" s="154"/>
      <c r="AAQ16" s="154"/>
      <c r="AAR16" s="154"/>
      <c r="AAS16" s="154"/>
      <c r="AAT16" s="154"/>
      <c r="AAU16" s="154"/>
      <c r="AAV16" s="154"/>
      <c r="AAW16" s="154"/>
      <c r="AAX16" s="154"/>
      <c r="AAY16" s="154"/>
      <c r="AAZ16" s="154"/>
      <c r="ABA16" s="154"/>
      <c r="ABB16" s="154"/>
      <c r="ABC16" s="154"/>
      <c r="ABD16" s="154"/>
      <c r="ABE16" s="154"/>
      <c r="ABF16" s="154"/>
      <c r="ABG16" s="154"/>
      <c r="ABH16" s="154"/>
      <c r="ABI16" s="154"/>
      <c r="ABJ16" s="154"/>
      <c r="ABK16" s="154"/>
      <c r="ABL16" s="154"/>
      <c r="ABM16" s="154"/>
      <c r="ABN16" s="154"/>
      <c r="ABO16" s="154"/>
      <c r="ABP16" s="154"/>
      <c r="ABQ16" s="154"/>
      <c r="ABR16" s="154"/>
      <c r="ABS16" s="154"/>
      <c r="ABT16" s="154"/>
      <c r="ABU16" s="154"/>
      <c r="ABV16" s="154"/>
      <c r="ABW16" s="154"/>
      <c r="ABX16" s="154"/>
      <c r="ABY16" s="154"/>
      <c r="ABZ16" s="154"/>
      <c r="ACA16" s="154"/>
      <c r="ACB16" s="154"/>
      <c r="ACC16" s="154"/>
      <c r="ACD16" s="154"/>
      <c r="ACE16" s="154"/>
      <c r="ACF16" s="154"/>
      <c r="ACG16" s="154"/>
      <c r="ACH16" s="154"/>
      <c r="ACI16" s="154"/>
      <c r="ACJ16" s="154"/>
      <c r="ACK16" s="154"/>
      <c r="ACL16" s="154"/>
      <c r="ACM16" s="154"/>
      <c r="ACN16" s="154"/>
      <c r="ACO16" s="154"/>
      <c r="ACP16" s="154"/>
      <c r="ACQ16" s="154"/>
      <c r="ACR16" s="154"/>
      <c r="ACS16" s="154"/>
      <c r="ACT16" s="154"/>
      <c r="ACU16" s="154"/>
      <c r="ACV16" s="154"/>
      <c r="ACW16" s="154"/>
      <c r="ACX16" s="154"/>
      <c r="ACY16" s="154"/>
      <c r="ACZ16" s="154"/>
      <c r="ADA16" s="154"/>
      <c r="ADB16" s="154"/>
      <c r="ADC16" s="154"/>
      <c r="ADD16" s="154"/>
      <c r="ADE16" s="154"/>
      <c r="ADF16" s="154"/>
      <c r="ADG16" s="154"/>
      <c r="ADH16" s="154"/>
      <c r="ADI16" s="154"/>
      <c r="ADJ16" s="154"/>
      <c r="ADK16" s="154"/>
      <c r="ADL16" s="154"/>
      <c r="ADM16" s="154"/>
      <c r="ADN16" s="154"/>
      <c r="ADO16" s="154"/>
      <c r="ADP16" s="154"/>
      <c r="ADQ16" s="154"/>
      <c r="ADR16" s="154"/>
      <c r="ADS16" s="154"/>
      <c r="ADT16" s="154"/>
      <c r="ADU16" s="154"/>
      <c r="ADV16" s="154"/>
      <c r="ADW16" s="154"/>
      <c r="ADX16" s="154"/>
      <c r="ADY16" s="154"/>
      <c r="ADZ16" s="154"/>
      <c r="AEA16" s="154"/>
      <c r="AEB16" s="154"/>
      <c r="AEC16" s="154"/>
      <c r="AED16" s="154"/>
      <c r="AEE16" s="154"/>
      <c r="AEF16" s="154"/>
      <c r="AEG16" s="154"/>
      <c r="AEH16" s="154"/>
      <c r="AEI16" s="154"/>
      <c r="AEJ16" s="154"/>
      <c r="AEK16" s="154"/>
      <c r="AEL16" s="154"/>
      <c r="AEM16" s="154"/>
      <c r="AEN16" s="154"/>
      <c r="AEO16" s="154"/>
      <c r="AEP16" s="154"/>
      <c r="AEQ16" s="154"/>
      <c r="AER16" s="154"/>
      <c r="AES16" s="154"/>
      <c r="AET16" s="154"/>
      <c r="AEU16" s="154"/>
      <c r="AEV16" s="154"/>
      <c r="AEW16" s="154"/>
      <c r="AEX16" s="154"/>
      <c r="AEY16" s="154"/>
      <c r="AEZ16" s="154"/>
      <c r="AFA16" s="154"/>
      <c r="AFB16" s="154"/>
      <c r="AFC16" s="154"/>
      <c r="AFD16" s="154"/>
      <c r="AFE16" s="154"/>
      <c r="AFF16" s="154"/>
      <c r="AFG16" s="154"/>
      <c r="AFH16" s="154"/>
      <c r="AFI16" s="154"/>
      <c r="AFJ16" s="154"/>
      <c r="AFK16" s="154"/>
      <c r="AFL16" s="154"/>
      <c r="AFM16" s="154"/>
      <c r="AFN16" s="154"/>
      <c r="AFO16" s="154"/>
      <c r="AFP16" s="154"/>
      <c r="AFQ16" s="154"/>
      <c r="AFR16" s="154"/>
      <c r="AFS16" s="154"/>
      <c r="AFT16" s="154"/>
      <c r="AFU16" s="154"/>
      <c r="AFV16" s="154"/>
      <c r="AFW16" s="154"/>
      <c r="AFX16" s="154"/>
      <c r="AFY16" s="154"/>
      <c r="AFZ16" s="154"/>
      <c r="AGA16" s="154"/>
      <c r="AGB16" s="154"/>
      <c r="AGC16" s="154"/>
      <c r="AGD16" s="154"/>
      <c r="AGE16" s="154"/>
      <c r="AGF16" s="154"/>
      <c r="AGG16" s="154"/>
      <c r="AGH16" s="154"/>
      <c r="AGI16" s="154"/>
      <c r="AGJ16" s="154"/>
      <c r="AGK16" s="154"/>
      <c r="AGL16" s="154"/>
      <c r="AGM16" s="154"/>
      <c r="AGN16" s="154"/>
      <c r="AGO16" s="154"/>
      <c r="AGP16" s="154"/>
      <c r="AGQ16" s="154"/>
      <c r="AGR16" s="154"/>
      <c r="AGS16" s="154"/>
      <c r="AGT16" s="154"/>
      <c r="AGU16" s="154"/>
      <c r="AGV16" s="154"/>
      <c r="AGW16" s="154"/>
      <c r="AGX16" s="154"/>
      <c r="AGY16" s="154"/>
      <c r="AGZ16" s="154"/>
      <c r="AHA16" s="154"/>
      <c r="AHB16" s="154"/>
      <c r="AHC16" s="154"/>
      <c r="AHD16" s="154"/>
      <c r="AHE16" s="154"/>
      <c r="AHF16" s="154"/>
      <c r="AHG16" s="154"/>
      <c r="AHH16" s="154"/>
      <c r="AHI16" s="154"/>
      <c r="AHJ16" s="154"/>
      <c r="AHK16" s="154"/>
      <c r="AHL16" s="154"/>
      <c r="AHM16" s="154"/>
      <c r="AHN16" s="154"/>
      <c r="AHO16" s="154"/>
      <c r="AHP16" s="154"/>
      <c r="AHQ16" s="154"/>
      <c r="AHR16" s="154"/>
      <c r="AHS16" s="154"/>
      <c r="AHT16" s="154"/>
      <c r="AHU16" s="154"/>
      <c r="AHV16" s="154"/>
      <c r="AHW16" s="154"/>
      <c r="AHX16" s="154"/>
      <c r="AHY16" s="154"/>
      <c r="AHZ16" s="154"/>
      <c r="AIA16" s="154"/>
      <c r="AIB16" s="154"/>
      <c r="AIC16" s="154"/>
      <c r="AID16" s="154"/>
      <c r="AIE16" s="154"/>
      <c r="AIF16" s="154"/>
      <c r="AIG16" s="154"/>
      <c r="AIH16" s="154"/>
      <c r="AII16" s="154"/>
      <c r="AIJ16" s="154"/>
      <c r="AIK16" s="154"/>
      <c r="AIL16" s="154"/>
      <c r="AIM16" s="154"/>
      <c r="AIN16" s="154"/>
      <c r="AIO16" s="154"/>
      <c r="AIP16" s="154"/>
      <c r="AIQ16" s="154"/>
      <c r="AIR16" s="154"/>
      <c r="AIS16" s="154"/>
      <c r="AIT16" s="154"/>
      <c r="AIU16" s="154"/>
      <c r="AIV16" s="154"/>
      <c r="AIW16" s="154"/>
      <c r="AIX16" s="154"/>
      <c r="AIY16" s="154"/>
      <c r="AIZ16" s="154"/>
      <c r="AJA16" s="154"/>
      <c r="AJB16" s="154"/>
      <c r="AJC16" s="154"/>
      <c r="AJD16" s="154"/>
      <c r="AJE16" s="154"/>
      <c r="AJF16" s="154"/>
      <c r="AJG16" s="154"/>
      <c r="AJH16" s="154"/>
      <c r="AJI16" s="154"/>
      <c r="AJJ16" s="154"/>
      <c r="AJK16" s="154"/>
      <c r="AJL16" s="154"/>
      <c r="AJM16" s="154"/>
      <c r="AJN16" s="154"/>
      <c r="AJO16" s="154"/>
      <c r="AJP16" s="154"/>
      <c r="AJQ16" s="154"/>
      <c r="AJR16" s="154"/>
      <c r="AJS16" s="154"/>
      <c r="AJT16" s="154"/>
      <c r="AJU16" s="154"/>
      <c r="AJV16" s="154"/>
      <c r="AJW16" s="154"/>
      <c r="AJX16" s="154"/>
      <c r="AJY16" s="154"/>
      <c r="AJZ16" s="154"/>
      <c r="AKA16" s="154"/>
      <c r="AKB16" s="154"/>
      <c r="AKC16" s="154"/>
      <c r="AKD16" s="154"/>
      <c r="AKE16" s="154"/>
      <c r="AKF16" s="154"/>
      <c r="AKG16" s="154"/>
      <c r="AKH16" s="154"/>
      <c r="AKI16" s="154"/>
      <c r="AKJ16" s="154"/>
      <c r="AKK16" s="154"/>
      <c r="AKL16" s="154"/>
      <c r="AKM16" s="154"/>
      <c r="AKN16" s="154"/>
      <c r="AKO16" s="154"/>
      <c r="AKP16" s="154"/>
      <c r="AKQ16" s="154"/>
      <c r="AKR16" s="154"/>
      <c r="AKS16" s="154"/>
      <c r="AKT16" s="154"/>
      <c r="AKU16" s="154"/>
      <c r="AKV16" s="154"/>
      <c r="AKW16" s="154"/>
      <c r="AKX16" s="154"/>
      <c r="AKY16" s="154"/>
      <c r="AKZ16" s="154"/>
      <c r="ALA16" s="154"/>
      <c r="ALB16" s="154"/>
      <c r="ALC16" s="154"/>
      <c r="ALD16" s="154"/>
      <c r="ALE16" s="154"/>
      <c r="ALF16" s="154"/>
      <c r="ALG16" s="154"/>
      <c r="ALH16" s="154"/>
      <c r="ALI16" s="154"/>
      <c r="ALJ16" s="154"/>
      <c r="ALK16" s="154"/>
      <c r="ALL16" s="154"/>
      <c r="ALM16" s="154"/>
      <c r="ALN16" s="154"/>
      <c r="ALO16" s="154"/>
      <c r="ALP16" s="154"/>
      <c r="ALQ16" s="154"/>
      <c r="ALR16" s="154"/>
      <c r="ALS16" s="154"/>
      <c r="ALT16" s="154"/>
      <c r="ALU16" s="154"/>
      <c r="ALV16" s="154"/>
      <c r="ALW16" s="154"/>
      <c r="ALX16" s="154"/>
      <c r="ALY16" s="154"/>
      <c r="ALZ16" s="154"/>
      <c r="AMA16" s="154"/>
      <c r="AMB16" s="154"/>
      <c r="AMC16" s="154"/>
      <c r="AMD16" s="154"/>
      <c r="AME16" s="154"/>
      <c r="AMF16" s="154"/>
      <c r="AMG16" s="154"/>
      <c r="AMH16" s="154"/>
      <c r="AMI16" s="154"/>
      <c r="AMJ16" s="154"/>
      <c r="AMK16" s="154"/>
      <c r="AML16" s="154"/>
      <c r="AMM16" s="154"/>
      <c r="AMN16" s="154"/>
      <c r="AMO16" s="154"/>
      <c r="AMP16" s="154"/>
      <c r="AMQ16" s="154"/>
      <c r="AMR16" s="154"/>
      <c r="AMS16" s="154"/>
      <c r="AMT16" s="154"/>
      <c r="AMU16" s="154"/>
      <c r="AMV16" s="154"/>
      <c r="AMW16" s="154"/>
      <c r="AMX16" s="154"/>
      <c r="AMY16" s="154"/>
      <c r="AMZ16" s="154"/>
      <c r="ANA16" s="154"/>
      <c r="ANB16" s="154"/>
      <c r="ANC16" s="154"/>
      <c r="AND16" s="154"/>
      <c r="ANE16" s="154"/>
      <c r="ANF16" s="154"/>
      <c r="ANG16" s="154"/>
      <c r="ANH16" s="154"/>
      <c r="ANI16" s="154"/>
      <c r="ANJ16" s="154"/>
      <c r="ANK16" s="154"/>
      <c r="ANL16" s="154"/>
      <c r="ANM16" s="154"/>
      <c r="ANN16" s="154"/>
      <c r="ANO16" s="154"/>
      <c r="ANP16" s="154"/>
      <c r="ANQ16" s="154"/>
      <c r="ANR16" s="154"/>
      <c r="ANS16" s="154"/>
      <c r="ANT16" s="154"/>
      <c r="ANU16" s="154"/>
      <c r="ANV16" s="154"/>
      <c r="ANW16" s="154"/>
      <c r="ANX16" s="154"/>
      <c r="ANY16" s="154"/>
      <c r="ANZ16" s="154"/>
      <c r="AOA16" s="154"/>
      <c r="AOB16" s="154"/>
      <c r="AOC16" s="154"/>
      <c r="AOD16" s="154"/>
      <c r="AOE16" s="154"/>
      <c r="AOF16" s="154"/>
      <c r="AOG16" s="154"/>
      <c r="AOH16" s="154"/>
      <c r="AOI16" s="154"/>
      <c r="AOJ16" s="154"/>
      <c r="AOK16" s="154"/>
      <c r="AOL16" s="154"/>
      <c r="AOM16" s="154"/>
      <c r="AON16" s="154"/>
      <c r="AOO16" s="154"/>
      <c r="AOP16" s="154"/>
      <c r="AOQ16" s="154"/>
      <c r="AOR16" s="154"/>
      <c r="AOS16" s="154"/>
      <c r="AOT16" s="154"/>
      <c r="AOU16" s="154"/>
      <c r="AOV16" s="154"/>
      <c r="AOW16" s="154"/>
      <c r="AOX16" s="154"/>
      <c r="AOY16" s="154"/>
      <c r="AOZ16" s="154"/>
      <c r="APA16" s="154"/>
      <c r="APB16" s="154"/>
      <c r="APC16" s="154"/>
      <c r="APD16" s="154"/>
      <c r="APE16" s="154"/>
      <c r="APF16" s="154"/>
      <c r="APG16" s="154"/>
      <c r="APH16" s="154"/>
      <c r="API16" s="154"/>
      <c r="APJ16" s="154"/>
      <c r="APK16" s="154"/>
      <c r="APL16" s="154"/>
      <c r="APM16" s="154"/>
      <c r="APN16" s="154"/>
      <c r="APO16" s="154"/>
      <c r="APP16" s="154"/>
      <c r="APQ16" s="154"/>
      <c r="APR16" s="154"/>
      <c r="APS16" s="154"/>
      <c r="APT16" s="154"/>
      <c r="APU16" s="154"/>
      <c r="APV16" s="154"/>
      <c r="APW16" s="154"/>
      <c r="APX16" s="154"/>
      <c r="APY16" s="154"/>
      <c r="APZ16" s="154"/>
      <c r="AQA16" s="154"/>
      <c r="AQB16" s="154"/>
      <c r="AQC16" s="154"/>
      <c r="AQD16" s="154"/>
      <c r="AQE16" s="154"/>
      <c r="AQF16" s="154"/>
      <c r="AQG16" s="154"/>
      <c r="AQH16" s="154"/>
      <c r="AQI16" s="154"/>
      <c r="AQJ16" s="154"/>
      <c r="AQK16" s="154"/>
      <c r="AQL16" s="154"/>
      <c r="AQM16" s="154"/>
      <c r="AQN16" s="154"/>
      <c r="AQO16" s="154"/>
      <c r="AQP16" s="154"/>
      <c r="AQQ16" s="154"/>
      <c r="AQR16" s="154"/>
      <c r="AQS16" s="154"/>
      <c r="AQT16" s="154"/>
      <c r="AQU16" s="154"/>
      <c r="AQV16" s="154"/>
      <c r="AQW16" s="154"/>
      <c r="AQX16" s="154"/>
      <c r="AQY16" s="154"/>
      <c r="AQZ16" s="154"/>
      <c r="ARA16" s="154"/>
      <c r="ARB16" s="154"/>
      <c r="ARC16" s="154"/>
      <c r="ARD16" s="154"/>
      <c r="ARE16" s="154"/>
      <c r="ARF16" s="154"/>
      <c r="ARG16" s="154"/>
      <c r="ARH16" s="154"/>
      <c r="ARI16" s="154"/>
      <c r="ARJ16" s="154"/>
      <c r="ARK16" s="154"/>
      <c r="ARL16" s="154"/>
      <c r="ARM16" s="154"/>
      <c r="ARN16" s="154"/>
      <c r="ARO16" s="154"/>
      <c r="ARP16" s="154"/>
      <c r="ARQ16" s="154"/>
      <c r="ARR16" s="154"/>
      <c r="ARS16" s="154"/>
      <c r="ART16" s="154"/>
      <c r="ARU16" s="154"/>
      <c r="ARV16" s="154"/>
      <c r="ARW16" s="154"/>
      <c r="ARX16" s="154"/>
      <c r="ARY16" s="154"/>
      <c r="ARZ16" s="154"/>
      <c r="ASA16" s="154"/>
      <c r="ASB16" s="154"/>
      <c r="ASC16" s="154"/>
      <c r="ASD16" s="154"/>
      <c r="ASE16" s="154"/>
      <c r="ASF16" s="154"/>
      <c r="ASG16" s="154"/>
      <c r="ASH16" s="154"/>
      <c r="ASI16" s="154"/>
      <c r="ASJ16" s="154"/>
      <c r="ASK16" s="154"/>
      <c r="ASL16" s="154"/>
      <c r="ASM16" s="154"/>
      <c r="ASN16" s="154"/>
      <c r="ASO16" s="154"/>
      <c r="ASP16" s="154"/>
      <c r="ASQ16" s="154"/>
      <c r="ASR16" s="154"/>
      <c r="ASS16" s="154"/>
      <c r="AST16" s="154"/>
      <c r="ASU16" s="154"/>
      <c r="ASV16" s="154"/>
      <c r="ASW16" s="154"/>
      <c r="ASX16" s="154"/>
      <c r="ASY16" s="154"/>
      <c r="ASZ16" s="154"/>
      <c r="ATA16" s="154"/>
      <c r="ATB16" s="154"/>
      <c r="ATC16" s="154"/>
      <c r="ATD16" s="154"/>
      <c r="ATE16" s="154"/>
      <c r="ATF16" s="154"/>
      <c r="ATG16" s="154"/>
      <c r="ATH16" s="154"/>
      <c r="ATI16" s="154"/>
      <c r="ATJ16" s="154"/>
      <c r="ATK16" s="154"/>
      <c r="ATL16" s="154"/>
      <c r="ATM16" s="154"/>
      <c r="ATN16" s="154"/>
      <c r="ATO16" s="154"/>
      <c r="ATP16" s="154"/>
      <c r="ATQ16" s="154"/>
      <c r="ATR16" s="154"/>
      <c r="ATS16" s="154"/>
      <c r="ATT16" s="154"/>
      <c r="ATU16" s="154"/>
      <c r="ATV16" s="154"/>
      <c r="ATW16" s="154"/>
      <c r="ATX16" s="154"/>
      <c r="ATY16" s="154"/>
      <c r="ATZ16" s="154"/>
      <c r="AUA16" s="154"/>
      <c r="AUB16" s="154"/>
      <c r="AUC16" s="154"/>
      <c r="AUD16" s="154"/>
      <c r="AUE16" s="154"/>
      <c r="AUF16" s="154"/>
      <c r="AUG16" s="154"/>
      <c r="AUH16" s="154"/>
      <c r="AUI16" s="154"/>
      <c r="AUJ16" s="154"/>
      <c r="AUK16" s="154"/>
      <c r="AUL16" s="154"/>
      <c r="AUM16" s="154"/>
      <c r="AUN16" s="154"/>
      <c r="AUO16" s="154"/>
      <c r="AUP16" s="154"/>
      <c r="AUQ16" s="154"/>
      <c r="AUR16" s="154"/>
      <c r="AUS16" s="154"/>
      <c r="AUT16" s="154"/>
      <c r="AUU16" s="154"/>
      <c r="AUV16" s="154"/>
      <c r="AUW16" s="154"/>
      <c r="AUX16" s="154"/>
      <c r="AUY16" s="154"/>
      <c r="AUZ16" s="154"/>
      <c r="AVA16" s="154"/>
      <c r="AVB16" s="154"/>
      <c r="AVC16" s="154"/>
      <c r="AVD16" s="154"/>
      <c r="AVE16" s="154"/>
      <c r="AVF16" s="154"/>
      <c r="AVG16" s="154"/>
      <c r="AVH16" s="154"/>
      <c r="AVI16" s="154"/>
      <c r="AVJ16" s="154"/>
      <c r="AVK16" s="154"/>
      <c r="AVL16" s="154"/>
      <c r="AVM16" s="154"/>
      <c r="AVN16" s="154"/>
      <c r="AVO16" s="154"/>
      <c r="AVP16" s="154"/>
      <c r="AVQ16" s="154"/>
      <c r="AVR16" s="154"/>
      <c r="AVS16" s="154"/>
      <c r="AVT16" s="154"/>
      <c r="AVU16" s="154"/>
      <c r="AVV16" s="154"/>
      <c r="AVW16" s="154"/>
      <c r="AVX16" s="154"/>
      <c r="AVY16" s="154"/>
      <c r="AVZ16" s="154"/>
      <c r="AWA16" s="154"/>
      <c r="AWB16" s="154"/>
      <c r="AWC16" s="154"/>
      <c r="AWD16" s="154"/>
      <c r="AWE16" s="154"/>
      <c r="AWF16" s="154"/>
      <c r="AWG16" s="154"/>
      <c r="AWH16" s="154"/>
      <c r="AWI16" s="154"/>
      <c r="AWJ16" s="154"/>
      <c r="AWK16" s="154"/>
      <c r="AWL16" s="154"/>
      <c r="AWM16" s="154"/>
      <c r="AWN16" s="154"/>
      <c r="AWO16" s="154"/>
      <c r="AWP16" s="154"/>
      <c r="AWQ16" s="154"/>
      <c r="AWR16" s="154"/>
      <c r="AWS16" s="154"/>
      <c r="AWT16" s="154"/>
      <c r="AWU16" s="154"/>
      <c r="AWV16" s="154"/>
      <c r="AWW16" s="154"/>
      <c r="AWX16" s="154"/>
      <c r="AWY16" s="154"/>
      <c r="AWZ16" s="154"/>
      <c r="AXA16" s="154"/>
      <c r="AXB16" s="154"/>
      <c r="AXC16" s="154"/>
      <c r="AXD16" s="154"/>
      <c r="AXE16" s="154"/>
      <c r="AXF16" s="154"/>
      <c r="AXG16" s="154"/>
      <c r="AXH16" s="154"/>
      <c r="AXI16" s="154"/>
      <c r="AXJ16" s="154"/>
      <c r="AXK16" s="154"/>
      <c r="AXL16" s="154"/>
      <c r="AXM16" s="154"/>
      <c r="AXN16" s="154"/>
      <c r="AXO16" s="154"/>
      <c r="AXP16" s="154"/>
      <c r="AXQ16" s="154"/>
      <c r="AXR16" s="154"/>
      <c r="AXS16" s="154"/>
      <c r="AXT16" s="154"/>
      <c r="AXU16" s="154"/>
      <c r="AXV16" s="154"/>
      <c r="AXW16" s="154"/>
      <c r="AXX16" s="154"/>
      <c r="AXY16" s="154"/>
      <c r="AXZ16" s="154"/>
      <c r="AYA16" s="154"/>
      <c r="AYB16" s="154"/>
      <c r="AYC16" s="154"/>
      <c r="AYD16" s="154"/>
      <c r="AYE16" s="154"/>
      <c r="AYF16" s="154"/>
      <c r="AYG16" s="154"/>
      <c r="AYH16" s="154"/>
      <c r="AYI16" s="154"/>
      <c r="AYJ16" s="154"/>
      <c r="AYK16" s="154"/>
      <c r="AYL16" s="154"/>
      <c r="AYM16" s="154"/>
      <c r="AYN16" s="154"/>
      <c r="AYO16" s="154"/>
      <c r="AYP16" s="154"/>
      <c r="AYQ16" s="154"/>
      <c r="AYR16" s="154"/>
      <c r="AYS16" s="154"/>
      <c r="AYT16" s="154"/>
      <c r="AYU16" s="154"/>
      <c r="AYV16" s="154"/>
      <c r="AYW16" s="154"/>
      <c r="AYX16" s="154"/>
      <c r="AYY16" s="154"/>
      <c r="AYZ16" s="154"/>
      <c r="AZA16" s="154"/>
      <c r="AZB16" s="154"/>
      <c r="AZC16" s="154"/>
      <c r="AZD16" s="154"/>
      <c r="AZE16" s="154"/>
      <c r="AZF16" s="154"/>
      <c r="AZG16" s="154"/>
      <c r="AZH16" s="154"/>
      <c r="AZI16" s="154"/>
      <c r="AZJ16" s="154"/>
      <c r="AZK16" s="154"/>
      <c r="AZL16" s="154"/>
      <c r="AZM16" s="154"/>
      <c r="AZN16" s="154"/>
      <c r="AZO16" s="154"/>
      <c r="AZP16" s="154"/>
      <c r="AZQ16" s="154"/>
      <c r="AZR16" s="154"/>
      <c r="AZS16" s="154"/>
      <c r="AZT16" s="154"/>
      <c r="AZU16" s="154"/>
      <c r="AZV16" s="154"/>
      <c r="AZW16" s="154"/>
      <c r="AZX16" s="154"/>
      <c r="AZY16" s="154"/>
      <c r="AZZ16" s="154"/>
      <c r="BAA16" s="154"/>
      <c r="BAB16" s="154"/>
      <c r="BAC16" s="154"/>
      <c r="BAD16" s="154"/>
      <c r="BAE16" s="154"/>
      <c r="BAF16" s="154"/>
      <c r="BAG16" s="154"/>
      <c r="BAH16" s="154"/>
      <c r="BAI16" s="154"/>
      <c r="BAJ16" s="154"/>
      <c r="BAK16" s="154"/>
      <c r="BAL16" s="154"/>
      <c r="BAM16" s="154"/>
      <c r="BAN16" s="154"/>
      <c r="BAO16" s="154"/>
      <c r="BAP16" s="154"/>
      <c r="BAQ16" s="154"/>
      <c r="BAR16" s="154"/>
      <c r="BAS16" s="154"/>
      <c r="BAT16" s="154"/>
      <c r="BAU16" s="154"/>
      <c r="BAV16" s="154"/>
      <c r="BAW16" s="154"/>
      <c r="BAX16" s="154"/>
      <c r="BAY16" s="154"/>
      <c r="BAZ16" s="154"/>
      <c r="BBA16" s="154"/>
      <c r="BBB16" s="154"/>
      <c r="BBC16" s="154"/>
      <c r="BBD16" s="154"/>
      <c r="BBE16" s="154"/>
      <c r="BBF16" s="154"/>
      <c r="BBG16" s="154"/>
      <c r="BBH16" s="154"/>
      <c r="BBI16" s="154"/>
      <c r="BBJ16" s="154"/>
      <c r="BBK16" s="154"/>
      <c r="BBL16" s="154"/>
      <c r="BBM16" s="154"/>
      <c r="BBN16" s="154"/>
      <c r="BBO16" s="154"/>
      <c r="BBP16" s="154"/>
      <c r="BBQ16" s="154"/>
      <c r="BBR16" s="154"/>
      <c r="BBS16" s="154"/>
      <c r="BBT16" s="154"/>
      <c r="BBU16" s="154"/>
      <c r="BBV16" s="154"/>
      <c r="BBW16" s="154"/>
      <c r="BBX16" s="154"/>
      <c r="BBY16" s="154"/>
      <c r="BBZ16" s="154"/>
      <c r="BCA16" s="154"/>
      <c r="BCB16" s="154"/>
      <c r="BCC16" s="154"/>
      <c r="BCD16" s="154"/>
      <c r="BCE16" s="154"/>
      <c r="BCF16" s="154"/>
      <c r="BCG16" s="154"/>
      <c r="BCH16" s="154"/>
      <c r="BCI16" s="154"/>
      <c r="BCJ16" s="154"/>
      <c r="BCK16" s="154"/>
      <c r="BCL16" s="154"/>
      <c r="BCM16" s="154"/>
      <c r="BCN16" s="154"/>
      <c r="BCO16" s="154"/>
      <c r="BCP16" s="154"/>
      <c r="BCQ16" s="154"/>
      <c r="BCR16" s="154"/>
      <c r="BCS16" s="154"/>
      <c r="BCT16" s="154"/>
      <c r="BCU16" s="154"/>
      <c r="BCV16" s="154"/>
      <c r="BCW16" s="154"/>
      <c r="BCX16" s="154"/>
      <c r="BCY16" s="154"/>
      <c r="BCZ16" s="154"/>
      <c r="BDA16" s="154"/>
      <c r="BDB16" s="154"/>
      <c r="BDC16" s="154"/>
      <c r="BDD16" s="154"/>
      <c r="BDE16" s="154"/>
      <c r="BDF16" s="154"/>
      <c r="BDG16" s="154"/>
      <c r="BDH16" s="154"/>
      <c r="BDI16" s="154"/>
      <c r="BDJ16" s="154"/>
      <c r="BDK16" s="154"/>
      <c r="BDL16" s="154"/>
      <c r="BDM16" s="154"/>
      <c r="BDN16" s="154"/>
      <c r="BDO16" s="154"/>
      <c r="BDP16" s="154"/>
      <c r="BDQ16" s="154"/>
      <c r="BDR16" s="154"/>
      <c r="BDS16" s="154"/>
      <c r="BDT16" s="154"/>
      <c r="BDU16" s="154"/>
      <c r="BDV16" s="154"/>
      <c r="BDW16" s="154"/>
      <c r="BDX16" s="154"/>
      <c r="BDY16" s="154"/>
      <c r="BDZ16" s="154"/>
      <c r="BEA16" s="154"/>
      <c r="BEB16" s="154"/>
      <c r="BEC16" s="154"/>
      <c r="BED16" s="154"/>
      <c r="BEE16" s="154"/>
      <c r="BEF16" s="154"/>
      <c r="BEG16" s="154"/>
      <c r="BEH16" s="154"/>
      <c r="BEI16" s="154"/>
      <c r="BEJ16" s="154"/>
      <c r="BEK16" s="154"/>
      <c r="BEL16" s="154"/>
      <c r="BEM16" s="154"/>
      <c r="BEN16" s="154"/>
      <c r="BEO16" s="154"/>
      <c r="BEP16" s="154"/>
      <c r="BEQ16" s="154"/>
      <c r="BER16" s="154"/>
      <c r="BES16" s="154"/>
      <c r="BET16" s="154"/>
      <c r="BEU16" s="154"/>
      <c r="BEV16" s="154"/>
      <c r="BEW16" s="154"/>
      <c r="BEX16" s="154"/>
      <c r="BEY16" s="154"/>
      <c r="BEZ16" s="154"/>
      <c r="BFA16" s="154"/>
      <c r="BFB16" s="154"/>
      <c r="BFC16" s="154"/>
      <c r="BFD16" s="154"/>
      <c r="BFE16" s="154"/>
      <c r="BFF16" s="154"/>
      <c r="BFG16" s="154"/>
      <c r="BFH16" s="154"/>
      <c r="BFI16" s="154"/>
      <c r="BFJ16" s="154"/>
      <c r="BFK16" s="154"/>
      <c r="BFL16" s="154"/>
      <c r="BFM16" s="154"/>
      <c r="BFN16" s="154"/>
      <c r="BFO16" s="154"/>
      <c r="BFP16" s="154"/>
      <c r="BFQ16" s="154"/>
      <c r="BFR16" s="154"/>
      <c r="BFS16" s="154"/>
      <c r="BFT16" s="154"/>
      <c r="BFU16" s="154"/>
      <c r="BFV16" s="154"/>
      <c r="BFW16" s="154"/>
      <c r="BFX16" s="154"/>
      <c r="BFY16" s="154"/>
      <c r="BFZ16" s="154"/>
      <c r="BGA16" s="154"/>
      <c r="BGB16" s="154"/>
      <c r="BGC16" s="154"/>
      <c r="BGD16" s="154"/>
      <c r="BGE16" s="154"/>
      <c r="BGF16" s="154"/>
      <c r="BGG16" s="154"/>
      <c r="BGH16" s="154"/>
      <c r="BGI16" s="154"/>
      <c r="BGJ16" s="154"/>
      <c r="BGK16" s="154"/>
      <c r="BGL16" s="154"/>
      <c r="BGM16" s="154"/>
      <c r="BGN16" s="154"/>
      <c r="BGO16" s="154"/>
      <c r="BGP16" s="154"/>
      <c r="BGQ16" s="154"/>
      <c r="BGR16" s="154"/>
      <c r="BGS16" s="154"/>
      <c r="BGT16" s="154"/>
      <c r="BGU16" s="154"/>
      <c r="BGV16" s="154"/>
      <c r="BGW16" s="154"/>
      <c r="BGX16" s="154"/>
      <c r="BGY16" s="154"/>
      <c r="BGZ16" s="154"/>
      <c r="BHA16" s="154"/>
      <c r="BHB16" s="154"/>
      <c r="BHC16" s="154"/>
      <c r="BHD16" s="154"/>
      <c r="BHE16" s="154"/>
      <c r="BHF16" s="154"/>
      <c r="BHG16" s="154"/>
      <c r="BHH16" s="154"/>
      <c r="BHI16" s="154"/>
      <c r="BHJ16" s="154"/>
      <c r="BHK16" s="154"/>
      <c r="BHL16" s="154"/>
      <c r="BHM16" s="154"/>
      <c r="BHN16" s="154"/>
      <c r="BHO16" s="154"/>
      <c r="BHP16" s="154"/>
      <c r="BHQ16" s="154"/>
      <c r="BHR16" s="154"/>
      <c r="BHS16" s="154"/>
      <c r="BHT16" s="154"/>
      <c r="BHU16" s="154"/>
      <c r="BHV16" s="154"/>
      <c r="BHW16" s="154"/>
      <c r="BHX16" s="154"/>
      <c r="BHY16" s="154"/>
      <c r="BHZ16" s="154"/>
      <c r="BIA16" s="154"/>
      <c r="BIB16" s="154"/>
      <c r="BIC16" s="154"/>
      <c r="BID16" s="154"/>
      <c r="BIE16" s="154"/>
      <c r="BIF16" s="154"/>
      <c r="BIG16" s="154"/>
      <c r="BIH16" s="154"/>
      <c r="BII16" s="154"/>
      <c r="BIJ16" s="154"/>
      <c r="BIK16" s="154"/>
      <c r="BIL16" s="154"/>
      <c r="BIM16" s="154"/>
      <c r="BIN16" s="154"/>
      <c r="BIO16" s="154"/>
      <c r="BIP16" s="154"/>
      <c r="BIQ16" s="154"/>
      <c r="BIR16" s="154"/>
      <c r="BIS16" s="154"/>
      <c r="BIT16" s="154"/>
      <c r="BIU16" s="154"/>
      <c r="BIV16" s="154"/>
      <c r="BIW16" s="154"/>
      <c r="BIX16" s="154"/>
      <c r="BIY16" s="154"/>
      <c r="BIZ16" s="154"/>
      <c r="BJA16" s="154"/>
      <c r="BJB16" s="154"/>
      <c r="BJC16" s="154"/>
      <c r="BJD16" s="154"/>
      <c r="BJE16" s="154"/>
      <c r="BJF16" s="154"/>
      <c r="BJG16" s="154"/>
      <c r="BJH16" s="154"/>
      <c r="BJI16" s="154"/>
      <c r="BJJ16" s="154"/>
      <c r="BJK16" s="154"/>
      <c r="BJL16" s="154"/>
      <c r="BJM16" s="154"/>
      <c r="BJN16" s="154"/>
      <c r="BJO16" s="154"/>
      <c r="BJP16" s="154"/>
      <c r="BJQ16" s="154"/>
      <c r="BJR16" s="154"/>
      <c r="BJS16" s="154"/>
      <c r="BJT16" s="154"/>
      <c r="BJU16" s="154"/>
      <c r="BJV16" s="154"/>
      <c r="BJW16" s="154"/>
      <c r="BJX16" s="154"/>
      <c r="BJY16" s="154"/>
      <c r="BJZ16" s="154"/>
      <c r="BKA16" s="154"/>
      <c r="BKB16" s="154"/>
      <c r="BKC16" s="154"/>
      <c r="BKD16" s="154"/>
      <c r="BKE16" s="154"/>
      <c r="BKF16" s="154"/>
      <c r="BKG16" s="154"/>
      <c r="BKH16" s="154"/>
      <c r="BKI16" s="154"/>
      <c r="BKJ16" s="154"/>
      <c r="BKK16" s="154"/>
      <c r="BKL16" s="154"/>
      <c r="BKM16" s="154"/>
      <c r="BKN16" s="154"/>
      <c r="BKO16" s="154"/>
      <c r="BKP16" s="154"/>
      <c r="BKQ16" s="154"/>
      <c r="BKR16" s="154"/>
      <c r="BKS16" s="154"/>
      <c r="BKT16" s="154"/>
      <c r="BKU16" s="154"/>
      <c r="BKV16" s="154"/>
      <c r="BKW16" s="154"/>
      <c r="BKX16" s="154"/>
      <c r="BKY16" s="154"/>
      <c r="BKZ16" s="154"/>
      <c r="BLA16" s="154"/>
      <c r="BLB16" s="154"/>
      <c r="BLC16" s="154"/>
      <c r="BLD16" s="154"/>
      <c r="BLE16" s="154"/>
      <c r="BLF16" s="154"/>
      <c r="BLG16" s="154"/>
      <c r="BLH16" s="154"/>
      <c r="BLI16" s="154"/>
      <c r="BLJ16" s="154"/>
      <c r="BLK16" s="154"/>
      <c r="BLL16" s="154"/>
      <c r="BLM16" s="154"/>
      <c r="BLN16" s="154"/>
      <c r="BLO16" s="154"/>
      <c r="BLP16" s="154"/>
      <c r="BLQ16" s="154"/>
      <c r="BLR16" s="154"/>
      <c r="BLS16" s="154"/>
      <c r="BLT16" s="154"/>
      <c r="BLU16" s="154"/>
      <c r="BLV16" s="154"/>
      <c r="BLW16" s="154"/>
      <c r="BLX16" s="154"/>
      <c r="BLY16" s="154"/>
      <c r="BLZ16" s="154"/>
      <c r="BMA16" s="154"/>
      <c r="BMB16" s="154"/>
      <c r="BMC16" s="154"/>
      <c r="BMD16" s="154"/>
      <c r="BME16" s="154"/>
      <c r="BMF16" s="154"/>
      <c r="BMG16" s="154"/>
      <c r="BMH16" s="154"/>
      <c r="BMI16" s="154"/>
      <c r="BMJ16" s="154"/>
      <c r="BMK16" s="154"/>
      <c r="BML16" s="154"/>
      <c r="BMM16" s="154"/>
      <c r="BMN16" s="154"/>
      <c r="BMO16" s="154"/>
      <c r="BMP16" s="154"/>
      <c r="BMQ16" s="154"/>
      <c r="BMR16" s="154"/>
      <c r="BMS16" s="154"/>
      <c r="BMT16" s="154"/>
      <c r="BMU16" s="154"/>
      <c r="BMV16" s="154"/>
      <c r="BMW16" s="154"/>
      <c r="BMX16" s="154"/>
      <c r="BMY16" s="154"/>
      <c r="BMZ16" s="154"/>
      <c r="BNA16" s="154"/>
      <c r="BNB16" s="154"/>
      <c r="BNC16" s="154"/>
      <c r="BND16" s="154"/>
      <c r="BNE16" s="154"/>
      <c r="BNF16" s="154"/>
      <c r="BNG16" s="154"/>
      <c r="BNH16" s="154"/>
      <c r="BNI16" s="154"/>
      <c r="BNJ16" s="154"/>
      <c r="BNK16" s="154"/>
      <c r="BNL16" s="154"/>
      <c r="BNM16" s="154"/>
      <c r="BNN16" s="154"/>
      <c r="BNO16" s="154"/>
      <c r="BNP16" s="154"/>
      <c r="BNQ16" s="154"/>
      <c r="BNR16" s="154"/>
      <c r="BNS16" s="154"/>
      <c r="BNT16" s="154"/>
      <c r="BNU16" s="154"/>
      <c r="BNV16" s="154"/>
      <c r="BNW16" s="154"/>
      <c r="BNX16" s="154"/>
      <c r="BNY16" s="154"/>
      <c r="BNZ16" s="154"/>
      <c r="BOA16" s="154"/>
      <c r="BOB16" s="154"/>
      <c r="BOC16" s="154"/>
      <c r="BOD16" s="154"/>
      <c r="BOE16" s="154"/>
      <c r="BOF16" s="154"/>
      <c r="BOG16" s="154"/>
      <c r="BOH16" s="154"/>
      <c r="BOI16" s="154"/>
      <c r="BOJ16" s="154"/>
      <c r="BOK16" s="154"/>
      <c r="BOL16" s="154"/>
      <c r="BOM16" s="154"/>
      <c r="BON16" s="154"/>
      <c r="BOO16" s="154"/>
      <c r="BOP16" s="154"/>
      <c r="BOQ16" s="154"/>
      <c r="BOR16" s="154"/>
      <c r="BOS16" s="154"/>
      <c r="BOT16" s="154"/>
      <c r="BOU16" s="154"/>
      <c r="BOV16" s="154"/>
      <c r="BOW16" s="154"/>
      <c r="BOX16" s="154"/>
      <c r="BOY16" s="154"/>
      <c r="BOZ16" s="154"/>
      <c r="BPA16" s="154"/>
      <c r="BPB16" s="154"/>
      <c r="BPC16" s="154"/>
      <c r="BPD16" s="154"/>
      <c r="BPE16" s="154"/>
      <c r="BPF16" s="154"/>
      <c r="BPG16" s="154"/>
      <c r="BPH16" s="154"/>
      <c r="BPI16" s="154"/>
      <c r="BPJ16" s="154"/>
      <c r="BPK16" s="154"/>
      <c r="BPL16" s="154"/>
      <c r="BPM16" s="154"/>
      <c r="BPN16" s="154"/>
      <c r="BPO16" s="154"/>
      <c r="BPP16" s="154"/>
      <c r="BPQ16" s="154"/>
      <c r="BPR16" s="154"/>
      <c r="BPS16" s="154"/>
      <c r="BPT16" s="154"/>
      <c r="BPU16" s="154"/>
      <c r="BPV16" s="154"/>
      <c r="BPW16" s="154"/>
      <c r="BPX16" s="154"/>
      <c r="BPY16" s="154"/>
      <c r="BPZ16" s="154"/>
      <c r="BQA16" s="154"/>
      <c r="BQB16" s="154"/>
      <c r="BQC16" s="154"/>
      <c r="BQD16" s="154"/>
      <c r="BQE16" s="154"/>
      <c r="BQF16" s="154"/>
      <c r="BQG16" s="154"/>
      <c r="BQH16" s="154"/>
      <c r="BQI16" s="154"/>
      <c r="BQJ16" s="154"/>
      <c r="BQK16" s="154"/>
      <c r="BQL16" s="154"/>
      <c r="BQM16" s="154"/>
      <c r="BQN16" s="154"/>
      <c r="BQO16" s="154"/>
      <c r="BQP16" s="154"/>
      <c r="BQQ16" s="154"/>
      <c r="BQR16" s="154"/>
      <c r="BQS16" s="154"/>
      <c r="BQT16" s="154"/>
      <c r="BQU16" s="154"/>
      <c r="BQV16" s="154"/>
      <c r="BQW16" s="154"/>
      <c r="BQX16" s="154"/>
      <c r="BQY16" s="154"/>
      <c r="BQZ16" s="154"/>
      <c r="BRA16" s="154"/>
      <c r="BRB16" s="154"/>
      <c r="BRC16" s="154"/>
      <c r="BRD16" s="154"/>
      <c r="BRE16" s="154"/>
      <c r="BRF16" s="154"/>
      <c r="BRG16" s="154"/>
      <c r="BRH16" s="154"/>
      <c r="BRI16" s="154"/>
      <c r="BRJ16" s="154"/>
      <c r="BRK16" s="154"/>
      <c r="BRL16" s="154"/>
      <c r="BRM16" s="154"/>
      <c r="BRN16" s="154"/>
      <c r="BRO16" s="154"/>
      <c r="BRP16" s="154"/>
      <c r="BRQ16" s="154"/>
      <c r="BRR16" s="154"/>
      <c r="BRS16" s="154"/>
      <c r="BRT16" s="154"/>
      <c r="BRU16" s="154"/>
      <c r="BRV16" s="154"/>
      <c r="BRW16" s="154"/>
      <c r="BRX16" s="154"/>
      <c r="BRY16" s="154"/>
      <c r="BRZ16" s="154"/>
      <c r="BSA16" s="154"/>
      <c r="BSB16" s="154"/>
      <c r="BSC16" s="154"/>
      <c r="BSD16" s="154"/>
      <c r="BSE16" s="154"/>
      <c r="BSF16" s="154"/>
      <c r="BSG16" s="154"/>
      <c r="BSH16" s="154"/>
      <c r="BSI16" s="154"/>
      <c r="BSJ16" s="154"/>
      <c r="BSK16" s="154"/>
      <c r="BSL16" s="154"/>
      <c r="BSM16" s="154"/>
      <c r="BSN16" s="154"/>
      <c r="BSO16" s="154"/>
      <c r="BSP16" s="154"/>
      <c r="BSQ16" s="154"/>
      <c r="BSR16" s="154"/>
      <c r="BSS16" s="154"/>
      <c r="BST16" s="154"/>
      <c r="BSU16" s="154"/>
      <c r="BSV16" s="154"/>
      <c r="BSW16" s="154"/>
      <c r="BSX16" s="154"/>
      <c r="BSY16" s="154"/>
      <c r="BSZ16" s="154"/>
      <c r="BTA16" s="154"/>
      <c r="BTB16" s="154"/>
      <c r="BTC16" s="154"/>
      <c r="BTD16" s="154"/>
      <c r="BTE16" s="154"/>
      <c r="BTF16" s="154"/>
      <c r="BTG16" s="154"/>
      <c r="BTH16" s="154"/>
      <c r="BTI16" s="154"/>
      <c r="BTJ16" s="154"/>
      <c r="BTK16" s="154"/>
      <c r="BTL16" s="154"/>
      <c r="BTM16" s="154"/>
      <c r="BTN16" s="154"/>
      <c r="BTO16" s="154"/>
      <c r="BTP16" s="154"/>
      <c r="BTQ16" s="154"/>
      <c r="BTR16" s="154"/>
      <c r="BTS16" s="154"/>
      <c r="BTT16" s="154"/>
      <c r="BTU16" s="154"/>
      <c r="BTV16" s="154"/>
      <c r="BTW16" s="154"/>
      <c r="BTX16" s="154"/>
      <c r="BTY16" s="154"/>
      <c r="BTZ16" s="154"/>
      <c r="BUA16" s="154"/>
      <c r="BUB16" s="154"/>
      <c r="BUC16" s="154"/>
      <c r="BUD16" s="154"/>
      <c r="BUE16" s="154"/>
      <c r="BUF16" s="154"/>
      <c r="BUG16" s="154"/>
      <c r="BUH16" s="154"/>
      <c r="BUI16" s="154"/>
      <c r="BUJ16" s="154"/>
      <c r="BUK16" s="154"/>
      <c r="BUL16" s="154"/>
      <c r="BUM16" s="154"/>
      <c r="BUN16" s="154"/>
      <c r="BUO16" s="154"/>
      <c r="BUP16" s="154"/>
      <c r="BUQ16" s="154"/>
      <c r="BUR16" s="154"/>
      <c r="BUS16" s="154"/>
      <c r="BUT16" s="154"/>
      <c r="BUU16" s="154"/>
      <c r="BUV16" s="154"/>
      <c r="BUW16" s="154"/>
      <c r="BUX16" s="154"/>
      <c r="BUY16" s="154"/>
      <c r="BUZ16" s="154"/>
      <c r="BVA16" s="154"/>
      <c r="BVB16" s="154"/>
      <c r="BVC16" s="154"/>
      <c r="BVD16" s="154"/>
      <c r="BVE16" s="154"/>
      <c r="BVF16" s="154"/>
      <c r="BVG16" s="154"/>
      <c r="BVH16" s="154"/>
      <c r="BVI16" s="154"/>
      <c r="BVJ16" s="154"/>
      <c r="BVK16" s="154"/>
      <c r="BVL16" s="154"/>
      <c r="BVM16" s="154"/>
      <c r="BVN16" s="154"/>
      <c r="BVO16" s="154"/>
      <c r="BVP16" s="154"/>
      <c r="BVQ16" s="154"/>
      <c r="BVR16" s="154"/>
      <c r="BVS16" s="154"/>
      <c r="BVT16" s="154"/>
      <c r="BVU16" s="154"/>
      <c r="BVV16" s="154"/>
      <c r="BVW16" s="154"/>
      <c r="BVX16" s="154"/>
      <c r="BVY16" s="154"/>
      <c r="BVZ16" s="154"/>
      <c r="BWA16" s="154"/>
      <c r="BWB16" s="154"/>
      <c r="BWC16" s="154"/>
      <c r="BWD16" s="154"/>
      <c r="BWE16" s="154"/>
      <c r="BWF16" s="154"/>
      <c r="BWG16" s="154"/>
      <c r="BWH16" s="154"/>
      <c r="BWI16" s="154"/>
      <c r="BWJ16" s="154"/>
      <c r="BWK16" s="154"/>
      <c r="BWL16" s="154"/>
      <c r="BWM16" s="154"/>
      <c r="BWN16" s="154"/>
      <c r="BWO16" s="154"/>
      <c r="BWP16" s="154"/>
      <c r="BWQ16" s="154"/>
      <c r="BWR16" s="154"/>
      <c r="BWS16" s="154"/>
      <c r="BWT16" s="154"/>
      <c r="BWU16" s="154"/>
      <c r="BWV16" s="154"/>
      <c r="BWW16" s="154"/>
      <c r="BWX16" s="154"/>
      <c r="BWY16" s="154"/>
      <c r="BWZ16" s="154"/>
      <c r="BXA16" s="154"/>
      <c r="BXB16" s="154"/>
      <c r="BXC16" s="154"/>
      <c r="BXD16" s="154"/>
      <c r="BXE16" s="154"/>
      <c r="BXF16" s="154"/>
      <c r="BXG16" s="154"/>
      <c r="BXH16" s="154"/>
      <c r="BXI16" s="154"/>
      <c r="BXJ16" s="154"/>
      <c r="BXK16" s="154"/>
      <c r="BXL16" s="154"/>
      <c r="BXM16" s="154"/>
      <c r="BXN16" s="154"/>
      <c r="BXO16" s="154"/>
      <c r="BXP16" s="154"/>
      <c r="BXQ16" s="154"/>
      <c r="BXR16" s="154"/>
      <c r="BXS16" s="154"/>
      <c r="BXT16" s="154"/>
      <c r="BXU16" s="154"/>
      <c r="BXV16" s="154"/>
      <c r="BXW16" s="154"/>
      <c r="BXX16" s="154"/>
      <c r="BXY16" s="154"/>
      <c r="BXZ16" s="154"/>
      <c r="BYA16" s="154"/>
      <c r="BYB16" s="154"/>
      <c r="BYC16" s="154"/>
      <c r="BYD16" s="154"/>
      <c r="BYE16" s="154"/>
      <c r="BYF16" s="154"/>
      <c r="BYG16" s="154"/>
      <c r="BYH16" s="154"/>
      <c r="BYI16" s="154"/>
      <c r="BYJ16" s="154"/>
      <c r="BYK16" s="154"/>
      <c r="BYL16" s="154"/>
      <c r="BYM16" s="154"/>
      <c r="BYN16" s="154"/>
      <c r="BYO16" s="154"/>
      <c r="BYP16" s="154"/>
      <c r="BYQ16" s="154"/>
      <c r="BYR16" s="154"/>
      <c r="BYS16" s="154"/>
      <c r="BYT16" s="154"/>
      <c r="BYU16" s="154"/>
      <c r="BYV16" s="154"/>
      <c r="BYW16" s="154"/>
      <c r="BYX16" s="154"/>
      <c r="BYY16" s="154"/>
      <c r="BYZ16" s="154"/>
      <c r="BZA16" s="154"/>
      <c r="BZB16" s="154"/>
      <c r="BZC16" s="154"/>
      <c r="BZD16" s="154"/>
      <c r="BZE16" s="154"/>
      <c r="BZF16" s="154"/>
      <c r="BZG16" s="154"/>
      <c r="BZH16" s="154"/>
      <c r="BZI16" s="154"/>
      <c r="BZJ16" s="154"/>
      <c r="BZK16" s="154"/>
      <c r="BZL16" s="154"/>
      <c r="BZM16" s="154"/>
      <c r="BZN16" s="154"/>
      <c r="BZO16" s="154"/>
      <c r="BZP16" s="154"/>
      <c r="BZQ16" s="154"/>
      <c r="BZR16" s="154"/>
      <c r="BZS16" s="154"/>
      <c r="BZT16" s="154"/>
      <c r="BZU16" s="154"/>
      <c r="BZV16" s="154"/>
      <c r="BZW16" s="154"/>
      <c r="BZX16" s="154"/>
      <c r="BZY16" s="154"/>
      <c r="BZZ16" s="154"/>
      <c r="CAA16" s="154"/>
      <c r="CAB16" s="154"/>
      <c r="CAC16" s="154"/>
      <c r="CAD16" s="154"/>
      <c r="CAE16" s="154"/>
      <c r="CAF16" s="154"/>
      <c r="CAG16" s="154"/>
      <c r="CAH16" s="154"/>
      <c r="CAI16" s="154"/>
      <c r="CAJ16" s="154"/>
      <c r="CAK16" s="154"/>
      <c r="CAL16" s="154"/>
      <c r="CAM16" s="154"/>
      <c r="CAN16" s="154"/>
      <c r="CAO16" s="154"/>
      <c r="CAP16" s="154"/>
      <c r="CAQ16" s="154"/>
      <c r="CAR16" s="154"/>
      <c r="CAS16" s="154"/>
      <c r="CAT16" s="154"/>
      <c r="CAU16" s="154"/>
      <c r="CAV16" s="154"/>
      <c r="CAW16" s="154"/>
      <c r="CAX16" s="154"/>
      <c r="CAY16" s="154"/>
      <c r="CAZ16" s="154"/>
      <c r="CBA16" s="154"/>
      <c r="CBB16" s="154"/>
      <c r="CBC16" s="154"/>
      <c r="CBD16" s="154"/>
      <c r="CBE16" s="154"/>
      <c r="CBF16" s="154"/>
      <c r="CBG16" s="154"/>
      <c r="CBH16" s="154"/>
      <c r="CBI16" s="154"/>
      <c r="CBJ16" s="154"/>
      <c r="CBK16" s="154"/>
      <c r="CBL16" s="154"/>
      <c r="CBM16" s="154"/>
      <c r="CBN16" s="154"/>
      <c r="CBO16" s="154"/>
      <c r="CBP16" s="154"/>
      <c r="CBQ16" s="154"/>
      <c r="CBR16" s="154"/>
      <c r="CBS16" s="154"/>
      <c r="CBT16" s="154"/>
      <c r="CBU16" s="154"/>
      <c r="CBV16" s="154"/>
      <c r="CBW16" s="154"/>
      <c r="CBX16" s="154"/>
      <c r="CBY16" s="154"/>
      <c r="CBZ16" s="154"/>
      <c r="CCA16" s="154"/>
      <c r="CCB16" s="154"/>
      <c r="CCC16" s="154"/>
      <c r="CCD16" s="154"/>
      <c r="CCE16" s="154"/>
      <c r="CCF16" s="154"/>
      <c r="CCG16" s="154"/>
      <c r="CCH16" s="154"/>
      <c r="CCI16" s="154"/>
      <c r="CCJ16" s="154"/>
      <c r="CCK16" s="154"/>
      <c r="CCL16" s="154"/>
      <c r="CCM16" s="154"/>
      <c r="CCN16" s="154"/>
      <c r="CCO16" s="154"/>
      <c r="CCP16" s="154"/>
      <c r="CCQ16" s="154"/>
      <c r="CCR16" s="154"/>
      <c r="CCS16" s="154"/>
      <c r="CCT16" s="154"/>
      <c r="CCU16" s="154"/>
      <c r="CCV16" s="154"/>
      <c r="CCW16" s="154"/>
      <c r="CCX16" s="154"/>
      <c r="CCY16" s="154"/>
      <c r="CCZ16" s="154"/>
      <c r="CDA16" s="154"/>
      <c r="CDB16" s="154"/>
      <c r="CDC16" s="154"/>
      <c r="CDD16" s="154"/>
      <c r="CDE16" s="154"/>
      <c r="CDF16" s="154"/>
      <c r="CDG16" s="154"/>
      <c r="CDH16" s="154"/>
      <c r="CDI16" s="154"/>
      <c r="CDJ16" s="154"/>
      <c r="CDK16" s="154"/>
      <c r="CDL16" s="154"/>
      <c r="CDM16" s="154"/>
      <c r="CDN16" s="154"/>
      <c r="CDO16" s="154"/>
      <c r="CDP16" s="154"/>
      <c r="CDQ16" s="154"/>
      <c r="CDR16" s="154"/>
      <c r="CDS16" s="154"/>
      <c r="CDT16" s="154"/>
      <c r="CDU16" s="154"/>
      <c r="CDV16" s="154"/>
      <c r="CDW16" s="154"/>
      <c r="CDX16" s="154"/>
      <c r="CDY16" s="154"/>
      <c r="CDZ16" s="154"/>
      <c r="CEA16" s="154"/>
      <c r="CEB16" s="154"/>
      <c r="CEC16" s="154"/>
      <c r="CED16" s="154"/>
      <c r="CEE16" s="154"/>
      <c r="CEF16" s="154"/>
      <c r="CEG16" s="154"/>
      <c r="CEH16" s="154"/>
      <c r="CEI16" s="154"/>
      <c r="CEJ16" s="154"/>
      <c r="CEK16" s="154"/>
      <c r="CEL16" s="154"/>
      <c r="CEM16" s="154"/>
      <c r="CEN16" s="154"/>
      <c r="CEO16" s="154"/>
      <c r="CEP16" s="154"/>
      <c r="CEQ16" s="154"/>
      <c r="CER16" s="154"/>
      <c r="CES16" s="154"/>
      <c r="CET16" s="154"/>
      <c r="CEU16" s="154"/>
      <c r="CEV16" s="154"/>
      <c r="CEW16" s="154"/>
      <c r="CEX16" s="154"/>
      <c r="CEY16" s="154"/>
      <c r="CEZ16" s="154"/>
      <c r="CFA16" s="154"/>
      <c r="CFB16" s="154"/>
      <c r="CFC16" s="154"/>
      <c r="CFD16" s="154"/>
      <c r="CFE16" s="154"/>
      <c r="CFF16" s="154"/>
      <c r="CFG16" s="154"/>
      <c r="CFH16" s="154"/>
      <c r="CFI16" s="154"/>
      <c r="CFJ16" s="154"/>
      <c r="CFK16" s="154"/>
      <c r="CFL16" s="154"/>
      <c r="CFM16" s="154"/>
      <c r="CFN16" s="154"/>
      <c r="CFO16" s="154"/>
      <c r="CFP16" s="154"/>
      <c r="CFQ16" s="154"/>
      <c r="CFR16" s="154"/>
      <c r="CFS16" s="154"/>
      <c r="CFT16" s="154"/>
      <c r="CFU16" s="154"/>
      <c r="CFV16" s="154"/>
      <c r="CFW16" s="154"/>
      <c r="CFX16" s="154"/>
      <c r="CFY16" s="154"/>
      <c r="CFZ16" s="154"/>
      <c r="CGA16" s="154"/>
      <c r="CGB16" s="154"/>
      <c r="CGC16" s="154"/>
      <c r="CGD16" s="154"/>
      <c r="CGE16" s="154"/>
      <c r="CGF16" s="154"/>
      <c r="CGG16" s="154"/>
      <c r="CGH16" s="154"/>
      <c r="CGI16" s="154"/>
      <c r="CGJ16" s="154"/>
      <c r="CGK16" s="154"/>
      <c r="CGL16" s="154"/>
      <c r="CGM16" s="154"/>
      <c r="CGN16" s="154"/>
      <c r="CGO16" s="154"/>
      <c r="CGP16" s="154"/>
      <c r="CGQ16" s="154"/>
      <c r="CGR16" s="154"/>
      <c r="CGS16" s="154"/>
      <c r="CGT16" s="154"/>
      <c r="CGU16" s="154"/>
      <c r="CGV16" s="154"/>
      <c r="CGW16" s="154"/>
      <c r="CGX16" s="154"/>
      <c r="CGY16" s="154"/>
      <c r="CGZ16" s="154"/>
      <c r="CHA16" s="154"/>
      <c r="CHB16" s="154"/>
      <c r="CHC16" s="154"/>
      <c r="CHD16" s="154"/>
      <c r="CHE16" s="154"/>
      <c r="CHF16" s="154"/>
      <c r="CHG16" s="154"/>
      <c r="CHH16" s="154"/>
      <c r="CHI16" s="154"/>
      <c r="CHJ16" s="154"/>
      <c r="CHK16" s="154"/>
      <c r="CHL16" s="154"/>
      <c r="CHM16" s="154"/>
      <c r="CHN16" s="154"/>
      <c r="CHO16" s="154"/>
      <c r="CHP16" s="154"/>
      <c r="CHQ16" s="154"/>
      <c r="CHR16" s="154"/>
      <c r="CHS16" s="154"/>
      <c r="CHT16" s="154"/>
      <c r="CHU16" s="154"/>
      <c r="CHV16" s="154"/>
      <c r="CHW16" s="154"/>
      <c r="CHX16" s="154"/>
      <c r="CHY16" s="154"/>
      <c r="CHZ16" s="154"/>
      <c r="CIA16" s="154"/>
      <c r="CIB16" s="154"/>
      <c r="CIC16" s="154"/>
      <c r="CID16" s="154"/>
      <c r="CIE16" s="154"/>
      <c r="CIF16" s="154"/>
      <c r="CIG16" s="154"/>
      <c r="CIH16" s="154"/>
      <c r="CII16" s="154"/>
      <c r="CIJ16" s="154"/>
      <c r="CIK16" s="154"/>
      <c r="CIL16" s="154"/>
      <c r="CIM16" s="154"/>
      <c r="CIN16" s="154"/>
      <c r="CIO16" s="154"/>
      <c r="CIP16" s="154"/>
      <c r="CIQ16" s="154"/>
      <c r="CIR16" s="154"/>
      <c r="CIS16" s="154"/>
      <c r="CIT16" s="154"/>
      <c r="CIU16" s="154"/>
      <c r="CIV16" s="154"/>
      <c r="CIW16" s="154"/>
      <c r="CIX16" s="154"/>
      <c r="CIY16" s="154"/>
      <c r="CIZ16" s="154"/>
      <c r="CJA16" s="154"/>
      <c r="CJB16" s="154"/>
      <c r="CJC16" s="154"/>
      <c r="CJD16" s="154"/>
      <c r="CJE16" s="154"/>
      <c r="CJF16" s="154"/>
      <c r="CJG16" s="154"/>
      <c r="CJH16" s="154"/>
      <c r="CJI16" s="154"/>
      <c r="CJJ16" s="154"/>
      <c r="CJK16" s="154"/>
      <c r="CJL16" s="154"/>
      <c r="CJM16" s="154"/>
      <c r="CJN16" s="154"/>
      <c r="CJO16" s="154"/>
      <c r="CJP16" s="154"/>
      <c r="CJQ16" s="154"/>
      <c r="CJR16" s="154"/>
      <c r="CJS16" s="154"/>
      <c r="CJT16" s="154"/>
      <c r="CJU16" s="154"/>
      <c r="CJV16" s="154"/>
      <c r="CJW16" s="154"/>
      <c r="CJX16" s="154"/>
      <c r="CJY16" s="154"/>
      <c r="CJZ16" s="154"/>
      <c r="CKA16" s="154"/>
      <c r="CKB16" s="154"/>
      <c r="CKC16" s="154"/>
      <c r="CKD16" s="154"/>
      <c r="CKE16" s="154"/>
      <c r="CKF16" s="154"/>
      <c r="CKG16" s="154"/>
      <c r="CKH16" s="154"/>
      <c r="CKI16" s="154"/>
      <c r="CKJ16" s="154"/>
      <c r="CKK16" s="154"/>
      <c r="CKL16" s="154"/>
      <c r="CKM16" s="154"/>
      <c r="CKN16" s="154"/>
      <c r="CKO16" s="154"/>
      <c r="CKP16" s="154"/>
      <c r="CKQ16" s="154"/>
      <c r="CKR16" s="154"/>
      <c r="CKS16" s="154"/>
      <c r="CKT16" s="154"/>
      <c r="CKU16" s="154"/>
      <c r="CKV16" s="154"/>
      <c r="CKW16" s="154"/>
      <c r="CKX16" s="154"/>
      <c r="CKY16" s="154"/>
      <c r="CKZ16" s="154"/>
      <c r="CLA16" s="154"/>
      <c r="CLB16" s="154"/>
      <c r="CLC16" s="154"/>
      <c r="CLD16" s="154"/>
      <c r="CLE16" s="154"/>
      <c r="CLF16" s="154"/>
      <c r="CLG16" s="154"/>
      <c r="CLH16" s="154"/>
      <c r="CLI16" s="154"/>
      <c r="CLJ16" s="154"/>
      <c r="CLK16" s="154"/>
      <c r="CLL16" s="154"/>
      <c r="CLM16" s="154"/>
      <c r="CLN16" s="154"/>
      <c r="CLO16" s="154"/>
      <c r="CLP16" s="154"/>
      <c r="CLQ16" s="154"/>
      <c r="CLR16" s="154"/>
      <c r="CLS16" s="154"/>
      <c r="CLT16" s="154"/>
      <c r="CLU16" s="154"/>
      <c r="CLV16" s="154"/>
      <c r="CLW16" s="154"/>
      <c r="CLX16" s="154"/>
      <c r="CLY16" s="154"/>
      <c r="CLZ16" s="154"/>
      <c r="CMA16" s="154"/>
      <c r="CMB16" s="154"/>
      <c r="CMC16" s="154"/>
      <c r="CMD16" s="154"/>
      <c r="CME16" s="154"/>
      <c r="CMF16" s="154"/>
      <c r="CMG16" s="154"/>
      <c r="CMH16" s="154"/>
      <c r="CMI16" s="154"/>
      <c r="CMJ16" s="154"/>
      <c r="CMK16" s="154"/>
      <c r="CML16" s="154"/>
      <c r="CMM16" s="154"/>
      <c r="CMN16" s="154"/>
      <c r="CMO16" s="154"/>
      <c r="CMP16" s="154"/>
      <c r="CMQ16" s="154"/>
      <c r="CMR16" s="154"/>
      <c r="CMS16" s="154"/>
      <c r="CMT16" s="154"/>
      <c r="CMU16" s="154"/>
      <c r="CMV16" s="154"/>
      <c r="CMW16" s="154"/>
      <c r="CMX16" s="154"/>
      <c r="CMY16" s="154"/>
      <c r="CMZ16" s="154"/>
      <c r="CNA16" s="154"/>
      <c r="CNB16" s="154"/>
      <c r="CNC16" s="154"/>
      <c r="CND16" s="154"/>
      <c r="CNE16" s="154"/>
      <c r="CNF16" s="154"/>
      <c r="CNG16" s="154"/>
      <c r="CNH16" s="154"/>
      <c r="CNI16" s="154"/>
      <c r="CNJ16" s="154"/>
      <c r="CNK16" s="154"/>
      <c r="CNL16" s="154"/>
      <c r="CNM16" s="154"/>
      <c r="CNN16" s="154"/>
      <c r="CNO16" s="154"/>
      <c r="CNP16" s="154"/>
      <c r="CNQ16" s="154"/>
      <c r="CNR16" s="154"/>
      <c r="CNS16" s="154"/>
      <c r="CNT16" s="154"/>
      <c r="CNU16" s="154"/>
      <c r="CNV16" s="154"/>
      <c r="CNW16" s="154"/>
      <c r="CNX16" s="154"/>
      <c r="CNY16" s="154"/>
      <c r="CNZ16" s="154"/>
      <c r="COA16" s="154"/>
      <c r="COB16" s="154"/>
      <c r="COC16" s="154"/>
      <c r="COD16" s="154"/>
      <c r="COE16" s="154"/>
      <c r="COF16" s="154"/>
      <c r="COG16" s="154"/>
      <c r="COH16" s="154"/>
      <c r="COI16" s="154"/>
      <c r="COJ16" s="154"/>
      <c r="COK16" s="154"/>
      <c r="COL16" s="154"/>
      <c r="COM16" s="154"/>
      <c r="CON16" s="154"/>
      <c r="COO16" s="154"/>
      <c r="COP16" s="154"/>
      <c r="COQ16" s="154"/>
      <c r="COR16" s="154"/>
      <c r="COS16" s="154"/>
      <c r="COT16" s="154"/>
      <c r="COU16" s="154"/>
      <c r="COV16" s="154"/>
      <c r="COW16" s="154"/>
      <c r="COX16" s="154"/>
      <c r="COY16" s="154"/>
      <c r="COZ16" s="154"/>
      <c r="CPA16" s="154"/>
      <c r="CPB16" s="154"/>
      <c r="CPC16" s="154"/>
      <c r="CPD16" s="154"/>
      <c r="CPE16" s="154"/>
      <c r="CPF16" s="154"/>
      <c r="CPG16" s="154"/>
      <c r="CPH16" s="154"/>
      <c r="CPI16" s="154"/>
      <c r="CPJ16" s="154"/>
      <c r="CPK16" s="154"/>
      <c r="CPL16" s="154"/>
      <c r="CPM16" s="154"/>
      <c r="CPN16" s="154"/>
      <c r="CPO16" s="154"/>
      <c r="CPP16" s="154"/>
      <c r="CPQ16" s="154"/>
      <c r="CPR16" s="154"/>
      <c r="CPS16" s="154"/>
      <c r="CPT16" s="154"/>
      <c r="CPU16" s="154"/>
      <c r="CPV16" s="154"/>
      <c r="CPW16" s="154"/>
      <c r="CPX16" s="154"/>
      <c r="CPY16" s="154"/>
      <c r="CPZ16" s="154"/>
      <c r="CQA16" s="154"/>
      <c r="CQB16" s="154"/>
      <c r="CQC16" s="154"/>
      <c r="CQD16" s="154"/>
      <c r="CQE16" s="154"/>
      <c r="CQF16" s="154"/>
      <c r="CQG16" s="154"/>
      <c r="CQH16" s="154"/>
      <c r="CQI16" s="154"/>
      <c r="CQJ16" s="154"/>
      <c r="CQK16" s="154"/>
      <c r="CQL16" s="154"/>
      <c r="CQM16" s="154"/>
      <c r="CQN16" s="154"/>
      <c r="CQO16" s="154"/>
      <c r="CQP16" s="154"/>
      <c r="CQQ16" s="154"/>
      <c r="CQR16" s="154"/>
      <c r="CQS16" s="154"/>
      <c r="CQT16" s="154"/>
      <c r="CQU16" s="154"/>
      <c r="CQV16" s="154"/>
      <c r="CQW16" s="154"/>
      <c r="CQX16" s="154"/>
      <c r="CQY16" s="154"/>
      <c r="CQZ16" s="154"/>
      <c r="CRA16" s="154"/>
      <c r="CRB16" s="154"/>
      <c r="CRC16" s="154"/>
      <c r="CRD16" s="154"/>
      <c r="CRE16" s="154"/>
      <c r="CRF16" s="154"/>
      <c r="CRG16" s="154"/>
      <c r="CRH16" s="154"/>
      <c r="CRI16" s="154"/>
      <c r="CRJ16" s="154"/>
      <c r="CRK16" s="154"/>
      <c r="CRL16" s="154"/>
      <c r="CRM16" s="154"/>
      <c r="CRN16" s="154"/>
      <c r="CRO16" s="154"/>
      <c r="CRP16" s="154"/>
      <c r="CRQ16" s="154"/>
      <c r="CRR16" s="154"/>
      <c r="CRS16" s="154"/>
      <c r="CRT16" s="154"/>
      <c r="CRU16" s="154"/>
      <c r="CRV16" s="154"/>
      <c r="CRW16" s="154"/>
      <c r="CRX16" s="154"/>
      <c r="CRY16" s="154"/>
      <c r="CRZ16" s="154"/>
      <c r="CSA16" s="154"/>
      <c r="CSB16" s="154"/>
      <c r="CSC16" s="154"/>
      <c r="CSD16" s="154"/>
      <c r="CSE16" s="154"/>
      <c r="CSF16" s="154"/>
      <c r="CSG16" s="154"/>
      <c r="CSH16" s="154"/>
      <c r="CSI16" s="154"/>
      <c r="CSJ16" s="154"/>
      <c r="CSK16" s="154"/>
      <c r="CSL16" s="154"/>
      <c r="CSM16" s="154"/>
      <c r="CSN16" s="154"/>
      <c r="CSO16" s="154"/>
      <c r="CSP16" s="154"/>
      <c r="CSQ16" s="154"/>
      <c r="CSR16" s="154"/>
      <c r="CSS16" s="154"/>
      <c r="CST16" s="154"/>
      <c r="CSU16" s="154"/>
      <c r="CSV16" s="154"/>
      <c r="CSW16" s="154"/>
      <c r="CSX16" s="154"/>
      <c r="CSY16" s="154"/>
      <c r="CSZ16" s="154"/>
      <c r="CTA16" s="154"/>
      <c r="CTB16" s="154"/>
      <c r="CTC16" s="154"/>
      <c r="CTD16" s="154"/>
      <c r="CTE16" s="154"/>
      <c r="CTF16" s="154"/>
      <c r="CTG16" s="154"/>
      <c r="CTH16" s="154"/>
      <c r="CTI16" s="154"/>
      <c r="CTJ16" s="154"/>
      <c r="CTK16" s="154"/>
      <c r="CTL16" s="154"/>
      <c r="CTM16" s="154"/>
      <c r="CTN16" s="154"/>
      <c r="CTO16" s="154"/>
      <c r="CTP16" s="154"/>
      <c r="CTQ16" s="154"/>
      <c r="CTR16" s="154"/>
      <c r="CTS16" s="154"/>
      <c r="CTT16" s="154"/>
      <c r="CTU16" s="154"/>
      <c r="CTV16" s="154"/>
      <c r="CTW16" s="154"/>
      <c r="CTX16" s="154"/>
      <c r="CTY16" s="154"/>
      <c r="CTZ16" s="154"/>
      <c r="CUA16" s="154"/>
      <c r="CUB16" s="154"/>
      <c r="CUC16" s="154"/>
      <c r="CUD16" s="154"/>
      <c r="CUE16" s="154"/>
      <c r="CUF16" s="154"/>
      <c r="CUG16" s="154"/>
      <c r="CUH16" s="154"/>
      <c r="CUI16" s="154"/>
      <c r="CUJ16" s="154"/>
      <c r="CUK16" s="154"/>
      <c r="CUL16" s="154"/>
      <c r="CUM16" s="154"/>
      <c r="CUN16" s="154"/>
      <c r="CUO16" s="154"/>
      <c r="CUP16" s="154"/>
      <c r="CUQ16" s="154"/>
      <c r="CUR16" s="154"/>
      <c r="CUS16" s="154"/>
      <c r="CUT16" s="154"/>
      <c r="CUU16" s="154"/>
      <c r="CUV16" s="154"/>
      <c r="CUW16" s="154"/>
      <c r="CUX16" s="154"/>
      <c r="CUY16" s="154"/>
      <c r="CUZ16" s="154"/>
      <c r="CVA16" s="154"/>
      <c r="CVB16" s="154"/>
      <c r="CVC16" s="154"/>
      <c r="CVD16" s="154"/>
      <c r="CVE16" s="154"/>
      <c r="CVF16" s="154"/>
      <c r="CVG16" s="154"/>
      <c r="CVH16" s="154"/>
      <c r="CVI16" s="154"/>
      <c r="CVJ16" s="154"/>
      <c r="CVK16" s="154"/>
      <c r="CVL16" s="154"/>
      <c r="CVM16" s="154"/>
      <c r="CVN16" s="154"/>
      <c r="CVO16" s="154"/>
      <c r="CVP16" s="154"/>
      <c r="CVQ16" s="154"/>
      <c r="CVR16" s="154"/>
      <c r="CVS16" s="154"/>
      <c r="CVT16" s="154"/>
      <c r="CVU16" s="154"/>
      <c r="CVV16" s="154"/>
      <c r="CVW16" s="154"/>
      <c r="CVX16" s="154"/>
      <c r="CVY16" s="154"/>
      <c r="CVZ16" s="154"/>
      <c r="CWA16" s="154"/>
      <c r="CWB16" s="154"/>
      <c r="CWC16" s="154"/>
      <c r="CWD16" s="154"/>
      <c r="CWE16" s="154"/>
      <c r="CWF16" s="154"/>
      <c r="CWG16" s="154"/>
      <c r="CWH16" s="154"/>
      <c r="CWI16" s="154"/>
      <c r="CWJ16" s="154"/>
      <c r="CWK16" s="154"/>
      <c r="CWL16" s="154"/>
      <c r="CWM16" s="154"/>
      <c r="CWN16" s="154"/>
      <c r="CWO16" s="154"/>
      <c r="CWP16" s="154"/>
      <c r="CWQ16" s="154"/>
      <c r="CWR16" s="154"/>
      <c r="CWS16" s="154"/>
      <c r="CWT16" s="154"/>
      <c r="CWU16" s="154"/>
      <c r="CWV16" s="154"/>
      <c r="CWW16" s="154"/>
      <c r="CWX16" s="154"/>
      <c r="CWY16" s="154"/>
      <c r="CWZ16" s="154"/>
      <c r="CXA16" s="154"/>
      <c r="CXB16" s="154"/>
      <c r="CXC16" s="154"/>
      <c r="CXD16" s="154"/>
      <c r="CXE16" s="154"/>
      <c r="CXF16" s="154"/>
      <c r="CXG16" s="154"/>
      <c r="CXH16" s="154"/>
      <c r="CXI16" s="154"/>
      <c r="CXJ16" s="154"/>
      <c r="CXK16" s="154"/>
      <c r="CXL16" s="154"/>
      <c r="CXM16" s="154"/>
      <c r="CXN16" s="154"/>
      <c r="CXO16" s="154"/>
      <c r="CXP16" s="154"/>
      <c r="CXQ16" s="154"/>
      <c r="CXR16" s="154"/>
      <c r="CXS16" s="154"/>
      <c r="CXT16" s="154"/>
      <c r="CXU16" s="154"/>
      <c r="CXV16" s="154"/>
      <c r="CXW16" s="154"/>
      <c r="CXX16" s="154"/>
      <c r="CXY16" s="154"/>
      <c r="CXZ16" s="154"/>
      <c r="CYA16" s="154"/>
      <c r="CYB16" s="154"/>
      <c r="CYC16" s="154"/>
      <c r="CYD16" s="154"/>
      <c r="CYE16" s="154"/>
      <c r="CYF16" s="154"/>
      <c r="CYG16" s="154"/>
      <c r="CYH16" s="154"/>
      <c r="CYI16" s="154"/>
      <c r="CYJ16" s="154"/>
      <c r="CYK16" s="154"/>
      <c r="CYL16" s="154"/>
      <c r="CYM16" s="154"/>
      <c r="CYN16" s="154"/>
      <c r="CYO16" s="154"/>
      <c r="CYP16" s="154"/>
      <c r="CYQ16" s="154"/>
      <c r="CYR16" s="154"/>
      <c r="CYS16" s="154"/>
      <c r="CYT16" s="154"/>
      <c r="CYU16" s="154"/>
      <c r="CYV16" s="154"/>
      <c r="CYW16" s="154"/>
      <c r="CYX16" s="154"/>
      <c r="CYY16" s="154"/>
      <c r="CYZ16" s="154"/>
      <c r="CZA16" s="154"/>
      <c r="CZB16" s="154"/>
      <c r="CZC16" s="154"/>
      <c r="CZD16" s="154"/>
      <c r="CZE16" s="154"/>
      <c r="CZF16" s="154"/>
      <c r="CZG16" s="154"/>
      <c r="CZH16" s="154"/>
      <c r="CZI16" s="154"/>
      <c r="CZJ16" s="154"/>
      <c r="CZK16" s="154"/>
      <c r="CZL16" s="154"/>
      <c r="CZM16" s="154"/>
      <c r="CZN16" s="154"/>
      <c r="CZO16" s="154"/>
      <c r="CZP16" s="154"/>
      <c r="CZQ16" s="154"/>
      <c r="CZR16" s="154"/>
      <c r="CZS16" s="154"/>
      <c r="CZT16" s="154"/>
      <c r="CZU16" s="154"/>
      <c r="CZV16" s="154"/>
      <c r="CZW16" s="154"/>
      <c r="CZX16" s="154"/>
      <c r="CZY16" s="154"/>
      <c r="CZZ16" s="154"/>
      <c r="DAA16" s="154"/>
      <c r="DAB16" s="154"/>
      <c r="DAC16" s="154"/>
      <c r="DAD16" s="154"/>
      <c r="DAE16" s="154"/>
      <c r="DAF16" s="154"/>
      <c r="DAG16" s="154"/>
      <c r="DAH16" s="154"/>
      <c r="DAI16" s="154"/>
      <c r="DAJ16" s="154"/>
      <c r="DAK16" s="154"/>
      <c r="DAL16" s="154"/>
      <c r="DAM16" s="154"/>
      <c r="DAN16" s="154"/>
      <c r="DAO16" s="154"/>
      <c r="DAP16" s="154"/>
      <c r="DAQ16" s="154"/>
      <c r="DAR16" s="154"/>
      <c r="DAS16" s="154"/>
      <c r="DAT16" s="154"/>
      <c r="DAU16" s="154"/>
      <c r="DAV16" s="154"/>
      <c r="DAW16" s="154"/>
      <c r="DAX16" s="154"/>
      <c r="DAY16" s="154"/>
      <c r="DAZ16" s="154"/>
      <c r="DBA16" s="154"/>
      <c r="DBB16" s="154"/>
      <c r="DBC16" s="154"/>
      <c r="DBD16" s="154"/>
      <c r="DBE16" s="154"/>
      <c r="DBF16" s="154"/>
      <c r="DBG16" s="154"/>
      <c r="DBH16" s="154"/>
      <c r="DBI16" s="154"/>
      <c r="DBJ16" s="154"/>
      <c r="DBK16" s="154"/>
      <c r="DBL16" s="154"/>
      <c r="DBM16" s="154"/>
      <c r="DBN16" s="154"/>
      <c r="DBO16" s="154"/>
      <c r="DBP16" s="154"/>
      <c r="DBQ16" s="154"/>
      <c r="DBR16" s="154"/>
      <c r="DBS16" s="154"/>
      <c r="DBT16" s="154"/>
      <c r="DBU16" s="154"/>
      <c r="DBV16" s="154"/>
      <c r="DBW16" s="154"/>
      <c r="DBX16" s="154"/>
      <c r="DBY16" s="154"/>
      <c r="DBZ16" s="154"/>
      <c r="DCA16" s="154"/>
      <c r="DCB16" s="154"/>
      <c r="DCC16" s="154"/>
      <c r="DCD16" s="154"/>
      <c r="DCE16" s="154"/>
      <c r="DCF16" s="154"/>
      <c r="DCG16" s="154"/>
      <c r="DCH16" s="154"/>
      <c r="DCI16" s="154"/>
      <c r="DCJ16" s="154"/>
      <c r="DCK16" s="154"/>
      <c r="DCL16" s="154"/>
      <c r="DCM16" s="154"/>
      <c r="DCN16" s="154"/>
      <c r="DCO16" s="154"/>
      <c r="DCP16" s="154"/>
      <c r="DCQ16" s="154"/>
      <c r="DCR16" s="154"/>
      <c r="DCS16" s="154"/>
      <c r="DCT16" s="154"/>
      <c r="DCU16" s="154"/>
      <c r="DCV16" s="154"/>
      <c r="DCW16" s="154"/>
      <c r="DCX16" s="154"/>
      <c r="DCY16" s="154"/>
      <c r="DCZ16" s="154"/>
      <c r="DDA16" s="154"/>
      <c r="DDB16" s="154"/>
      <c r="DDC16" s="154"/>
      <c r="DDD16" s="154"/>
      <c r="DDE16" s="154"/>
      <c r="DDF16" s="154"/>
      <c r="DDG16" s="154"/>
      <c r="DDH16" s="154"/>
      <c r="DDI16" s="154"/>
      <c r="DDJ16" s="154"/>
      <c r="DDK16" s="154"/>
      <c r="DDL16" s="154"/>
      <c r="DDM16" s="154"/>
      <c r="DDN16" s="154"/>
      <c r="DDO16" s="154"/>
      <c r="DDP16" s="154"/>
      <c r="DDQ16" s="154"/>
      <c r="DDR16" s="154"/>
      <c r="DDS16" s="154"/>
      <c r="DDT16" s="154"/>
      <c r="DDU16" s="154"/>
      <c r="DDV16" s="154"/>
      <c r="DDW16" s="154"/>
      <c r="DDX16" s="154"/>
      <c r="DDY16" s="154"/>
      <c r="DDZ16" s="154"/>
      <c r="DEA16" s="154"/>
      <c r="DEB16" s="154"/>
      <c r="DEC16" s="154"/>
      <c r="DED16" s="154"/>
      <c r="DEE16" s="154"/>
      <c r="DEF16" s="154"/>
      <c r="DEG16" s="154"/>
      <c r="DEH16" s="154"/>
      <c r="DEI16" s="154"/>
      <c r="DEJ16" s="154"/>
      <c r="DEK16" s="154"/>
      <c r="DEL16" s="154"/>
      <c r="DEM16" s="154"/>
      <c r="DEN16" s="154"/>
      <c r="DEO16" s="154"/>
      <c r="DEP16" s="154"/>
      <c r="DEQ16" s="154"/>
      <c r="DER16" s="154"/>
      <c r="DES16" s="154"/>
      <c r="DET16" s="154"/>
      <c r="DEU16" s="154"/>
      <c r="DEV16" s="154"/>
      <c r="DEW16" s="154"/>
      <c r="DEX16" s="154"/>
      <c r="DEY16" s="154"/>
      <c r="DEZ16" s="154"/>
      <c r="DFA16" s="154"/>
      <c r="DFB16" s="154"/>
      <c r="DFC16" s="154"/>
      <c r="DFD16" s="154"/>
      <c r="DFE16" s="154"/>
      <c r="DFF16" s="154"/>
      <c r="DFG16" s="154"/>
      <c r="DFH16" s="154"/>
      <c r="DFI16" s="154"/>
      <c r="DFJ16" s="154"/>
      <c r="DFK16" s="154"/>
      <c r="DFL16" s="154"/>
      <c r="DFM16" s="154"/>
      <c r="DFN16" s="154"/>
      <c r="DFO16" s="154"/>
      <c r="DFP16" s="154"/>
      <c r="DFQ16" s="154"/>
      <c r="DFR16" s="154"/>
      <c r="DFS16" s="154"/>
      <c r="DFT16" s="154"/>
      <c r="DFU16" s="154"/>
      <c r="DFV16" s="154"/>
      <c r="DFW16" s="154"/>
      <c r="DFX16" s="154"/>
      <c r="DFY16" s="154"/>
      <c r="DFZ16" s="154"/>
      <c r="DGA16" s="154"/>
      <c r="DGB16" s="154"/>
      <c r="DGC16" s="154"/>
      <c r="DGD16" s="154"/>
      <c r="DGE16" s="154"/>
      <c r="DGF16" s="154"/>
      <c r="DGG16" s="154"/>
      <c r="DGH16" s="154"/>
      <c r="DGI16" s="154"/>
      <c r="DGJ16" s="154"/>
      <c r="DGK16" s="154"/>
      <c r="DGL16" s="154"/>
      <c r="DGM16" s="154"/>
      <c r="DGN16" s="154"/>
      <c r="DGO16" s="154"/>
      <c r="DGP16" s="154"/>
      <c r="DGQ16" s="154"/>
      <c r="DGR16" s="154"/>
      <c r="DGS16" s="154"/>
      <c r="DGT16" s="154"/>
      <c r="DGU16" s="154"/>
      <c r="DGV16" s="154"/>
      <c r="DGW16" s="154"/>
      <c r="DGX16" s="154"/>
      <c r="DGY16" s="154"/>
      <c r="DGZ16" s="154"/>
      <c r="DHA16" s="154"/>
      <c r="DHB16" s="154"/>
      <c r="DHC16" s="154"/>
      <c r="DHD16" s="154"/>
      <c r="DHE16" s="154"/>
      <c r="DHF16" s="154"/>
      <c r="DHG16" s="154"/>
      <c r="DHH16" s="154"/>
      <c r="DHI16" s="154"/>
      <c r="DHJ16" s="154"/>
      <c r="DHK16" s="154"/>
      <c r="DHL16" s="154"/>
      <c r="DHM16" s="154"/>
      <c r="DHN16" s="154"/>
      <c r="DHO16" s="154"/>
      <c r="DHP16" s="154"/>
      <c r="DHQ16" s="154"/>
      <c r="DHR16" s="154"/>
      <c r="DHS16" s="154"/>
      <c r="DHT16" s="154"/>
      <c r="DHU16" s="154"/>
      <c r="DHV16" s="154"/>
      <c r="DHW16" s="154"/>
      <c r="DHX16" s="154"/>
      <c r="DHY16" s="154"/>
      <c r="DHZ16" s="154"/>
      <c r="DIA16" s="154"/>
      <c r="DIB16" s="154"/>
      <c r="DIC16" s="154"/>
      <c r="DID16" s="154"/>
      <c r="DIE16" s="154"/>
      <c r="DIF16" s="154"/>
      <c r="DIG16" s="154"/>
      <c r="DIH16" s="154"/>
      <c r="DII16" s="154"/>
      <c r="DIJ16" s="154"/>
      <c r="DIK16" s="154"/>
      <c r="DIL16" s="154"/>
      <c r="DIM16" s="154"/>
      <c r="DIN16" s="154"/>
      <c r="DIO16" s="154"/>
      <c r="DIP16" s="154"/>
      <c r="DIQ16" s="154"/>
      <c r="DIR16" s="154"/>
      <c r="DIS16" s="154"/>
      <c r="DIT16" s="154"/>
      <c r="DIU16" s="154"/>
      <c r="DIV16" s="154"/>
      <c r="DIW16" s="154"/>
      <c r="DIX16" s="154"/>
      <c r="DIY16" s="154"/>
      <c r="DIZ16" s="154"/>
      <c r="DJA16" s="154"/>
      <c r="DJB16" s="154"/>
      <c r="DJC16" s="154"/>
      <c r="DJD16" s="154"/>
      <c r="DJE16" s="154"/>
      <c r="DJF16" s="154"/>
      <c r="DJG16" s="154"/>
      <c r="DJH16" s="154"/>
      <c r="DJI16" s="154"/>
      <c r="DJJ16" s="154"/>
      <c r="DJK16" s="154"/>
      <c r="DJL16" s="154"/>
      <c r="DJM16" s="154"/>
      <c r="DJN16" s="154"/>
      <c r="DJO16" s="154"/>
      <c r="DJP16" s="154"/>
      <c r="DJQ16" s="154"/>
      <c r="DJR16" s="154"/>
      <c r="DJS16" s="154"/>
      <c r="DJT16" s="154"/>
      <c r="DJU16" s="154"/>
      <c r="DJV16" s="154"/>
      <c r="DJW16" s="154"/>
      <c r="DJX16" s="154"/>
      <c r="DJY16" s="154"/>
      <c r="DJZ16" s="154"/>
      <c r="DKA16" s="154"/>
      <c r="DKB16" s="154"/>
      <c r="DKC16" s="154"/>
      <c r="DKD16" s="154"/>
      <c r="DKE16" s="154"/>
      <c r="DKF16" s="154"/>
      <c r="DKG16" s="154"/>
      <c r="DKH16" s="154"/>
      <c r="DKI16" s="154"/>
      <c r="DKJ16" s="154"/>
      <c r="DKK16" s="154"/>
      <c r="DKL16" s="154"/>
      <c r="DKM16" s="154"/>
      <c r="DKN16" s="154"/>
      <c r="DKO16" s="154"/>
      <c r="DKP16" s="154"/>
      <c r="DKQ16" s="154"/>
      <c r="DKR16" s="154"/>
      <c r="DKS16" s="154"/>
      <c r="DKT16" s="154"/>
      <c r="DKU16" s="154"/>
      <c r="DKV16" s="154"/>
      <c r="DKW16" s="154"/>
      <c r="DKX16" s="154"/>
      <c r="DKY16" s="154"/>
      <c r="DKZ16" s="154"/>
      <c r="DLA16" s="154"/>
      <c r="DLB16" s="154"/>
      <c r="DLC16" s="154"/>
      <c r="DLD16" s="154"/>
      <c r="DLE16" s="154"/>
      <c r="DLF16" s="154"/>
      <c r="DLG16" s="154"/>
      <c r="DLH16" s="154"/>
      <c r="DLI16" s="154"/>
      <c r="DLJ16" s="154"/>
      <c r="DLK16" s="154"/>
      <c r="DLL16" s="154"/>
      <c r="DLM16" s="154"/>
      <c r="DLN16" s="154"/>
      <c r="DLO16" s="154"/>
      <c r="DLP16" s="154"/>
      <c r="DLQ16" s="154"/>
      <c r="DLR16" s="154"/>
      <c r="DLS16" s="154"/>
      <c r="DLT16" s="154"/>
      <c r="DLU16" s="154"/>
      <c r="DLV16" s="154"/>
      <c r="DLW16" s="154"/>
      <c r="DLX16" s="154"/>
      <c r="DLY16" s="154"/>
      <c r="DLZ16" s="154"/>
      <c r="DMA16" s="154"/>
      <c r="DMB16" s="154"/>
      <c r="DMC16" s="154"/>
      <c r="DMD16" s="154"/>
      <c r="DME16" s="154"/>
      <c r="DMF16" s="154"/>
      <c r="DMG16" s="154"/>
      <c r="DMH16" s="154"/>
      <c r="DMI16" s="154"/>
      <c r="DMJ16" s="154"/>
      <c r="DMK16" s="154"/>
      <c r="DML16" s="154"/>
      <c r="DMM16" s="154"/>
      <c r="DMN16" s="154"/>
      <c r="DMO16" s="154"/>
      <c r="DMP16" s="154"/>
      <c r="DMQ16" s="154"/>
      <c r="DMR16" s="154"/>
      <c r="DMS16" s="154"/>
      <c r="DMT16" s="154"/>
      <c r="DMU16" s="154"/>
      <c r="DMV16" s="154"/>
      <c r="DMW16" s="154"/>
      <c r="DMX16" s="154"/>
      <c r="DMY16" s="154"/>
      <c r="DMZ16" s="154"/>
      <c r="DNA16" s="154"/>
      <c r="DNB16" s="154"/>
      <c r="DNC16" s="154"/>
      <c r="DND16" s="154"/>
      <c r="DNE16" s="154"/>
      <c r="DNF16" s="154"/>
      <c r="DNG16" s="154"/>
      <c r="DNH16" s="154"/>
      <c r="DNI16" s="154"/>
      <c r="DNJ16" s="154"/>
      <c r="DNK16" s="154"/>
      <c r="DNL16" s="154"/>
      <c r="DNM16" s="154"/>
      <c r="DNN16" s="154"/>
      <c r="DNO16" s="154"/>
      <c r="DNP16" s="154"/>
      <c r="DNQ16" s="154"/>
      <c r="DNR16" s="154"/>
      <c r="DNS16" s="154"/>
      <c r="DNT16" s="154"/>
      <c r="DNU16" s="154"/>
      <c r="DNV16" s="154"/>
      <c r="DNW16" s="154"/>
      <c r="DNX16" s="154"/>
      <c r="DNY16" s="154"/>
      <c r="DNZ16" s="154"/>
      <c r="DOA16" s="154"/>
      <c r="DOB16" s="154"/>
      <c r="DOC16" s="154"/>
      <c r="DOD16" s="154"/>
      <c r="DOE16" s="154"/>
      <c r="DOF16" s="154"/>
      <c r="DOG16" s="154"/>
      <c r="DOH16" s="154"/>
      <c r="DOI16" s="154"/>
      <c r="DOJ16" s="154"/>
      <c r="DOK16" s="154"/>
      <c r="DOL16" s="154"/>
      <c r="DOM16" s="154"/>
      <c r="DON16" s="154"/>
      <c r="DOO16" s="154"/>
      <c r="DOP16" s="154"/>
      <c r="DOQ16" s="154"/>
      <c r="DOR16" s="154"/>
      <c r="DOS16" s="154"/>
      <c r="DOT16" s="154"/>
      <c r="DOU16" s="154"/>
      <c r="DOV16" s="154"/>
      <c r="DOW16" s="154"/>
      <c r="DOX16" s="154"/>
      <c r="DOY16" s="154"/>
      <c r="DOZ16" s="154"/>
      <c r="DPA16" s="154"/>
      <c r="DPB16" s="154"/>
      <c r="DPC16" s="154"/>
      <c r="DPD16" s="154"/>
      <c r="DPE16" s="154"/>
      <c r="DPF16" s="154"/>
      <c r="DPG16" s="154"/>
      <c r="DPH16" s="154"/>
      <c r="DPI16" s="154"/>
      <c r="DPJ16" s="154"/>
      <c r="DPK16" s="154"/>
      <c r="DPL16" s="154"/>
      <c r="DPM16" s="154"/>
      <c r="DPN16" s="154"/>
      <c r="DPO16" s="154"/>
      <c r="DPP16" s="154"/>
      <c r="DPQ16" s="154"/>
      <c r="DPR16" s="154"/>
      <c r="DPS16" s="154"/>
      <c r="DPT16" s="154"/>
      <c r="DPU16" s="154"/>
      <c r="DPV16" s="154"/>
      <c r="DPW16" s="154"/>
      <c r="DPX16" s="154"/>
      <c r="DPY16" s="154"/>
      <c r="DPZ16" s="154"/>
      <c r="DQA16" s="154"/>
      <c r="DQB16" s="154"/>
      <c r="DQC16" s="154"/>
      <c r="DQD16" s="154"/>
      <c r="DQE16" s="154"/>
      <c r="DQF16" s="154"/>
      <c r="DQG16" s="154"/>
      <c r="DQH16" s="154"/>
      <c r="DQI16" s="154"/>
      <c r="DQJ16" s="154"/>
      <c r="DQK16" s="154"/>
      <c r="DQL16" s="154"/>
      <c r="DQM16" s="154"/>
      <c r="DQN16" s="154"/>
      <c r="DQO16" s="154"/>
      <c r="DQP16" s="154"/>
      <c r="DQQ16" s="154"/>
      <c r="DQR16" s="154"/>
      <c r="DQS16" s="154"/>
      <c r="DQT16" s="154"/>
      <c r="DQU16" s="154"/>
      <c r="DQV16" s="154"/>
      <c r="DQW16" s="154"/>
      <c r="DQX16" s="154"/>
      <c r="DQY16" s="154"/>
      <c r="DQZ16" s="154"/>
      <c r="DRA16" s="154"/>
      <c r="DRB16" s="154"/>
      <c r="DRC16" s="154"/>
      <c r="DRD16" s="154"/>
      <c r="DRE16" s="154"/>
      <c r="DRF16" s="154"/>
      <c r="DRG16" s="154"/>
      <c r="DRH16" s="154"/>
      <c r="DRI16" s="154"/>
      <c r="DRJ16" s="154"/>
      <c r="DRK16" s="154"/>
      <c r="DRL16" s="154"/>
      <c r="DRM16" s="154"/>
      <c r="DRN16" s="154"/>
      <c r="DRO16" s="154"/>
      <c r="DRP16" s="154"/>
      <c r="DRQ16" s="154"/>
      <c r="DRR16" s="154"/>
      <c r="DRS16" s="154"/>
      <c r="DRT16" s="154"/>
      <c r="DRU16" s="154"/>
      <c r="DRV16" s="154"/>
      <c r="DRW16" s="154"/>
      <c r="DRX16" s="154"/>
      <c r="DRY16" s="154"/>
      <c r="DRZ16" s="154"/>
      <c r="DSA16" s="154"/>
      <c r="DSB16" s="154"/>
      <c r="DSC16" s="154"/>
      <c r="DSD16" s="154"/>
      <c r="DSE16" s="154"/>
      <c r="DSF16" s="154"/>
      <c r="DSG16" s="154"/>
      <c r="DSH16" s="154"/>
      <c r="DSI16" s="154"/>
      <c r="DSJ16" s="154"/>
      <c r="DSK16" s="154"/>
      <c r="DSL16" s="154"/>
      <c r="DSM16" s="154"/>
      <c r="DSN16" s="154"/>
      <c r="DSO16" s="154"/>
      <c r="DSP16" s="154"/>
      <c r="DSQ16" s="154"/>
      <c r="DSR16" s="154"/>
      <c r="DSS16" s="154"/>
      <c r="DST16" s="154"/>
      <c r="DSU16" s="154"/>
      <c r="DSV16" s="154"/>
      <c r="DSW16" s="154"/>
      <c r="DSX16" s="154"/>
      <c r="DSY16" s="154"/>
      <c r="DSZ16" s="154"/>
      <c r="DTA16" s="154"/>
      <c r="DTB16" s="154"/>
      <c r="DTC16" s="154"/>
      <c r="DTD16" s="154"/>
      <c r="DTE16" s="154"/>
      <c r="DTF16" s="154"/>
      <c r="DTG16" s="154"/>
      <c r="DTH16" s="154"/>
      <c r="DTI16" s="154"/>
      <c r="DTJ16" s="154"/>
      <c r="DTK16" s="154"/>
      <c r="DTL16" s="154"/>
      <c r="DTM16" s="154"/>
      <c r="DTN16" s="154"/>
      <c r="DTO16" s="154"/>
      <c r="DTP16" s="154"/>
      <c r="DTQ16" s="154"/>
      <c r="DTR16" s="154"/>
      <c r="DTS16" s="154"/>
      <c r="DTT16" s="154"/>
      <c r="DTU16" s="154"/>
      <c r="DTV16" s="154"/>
      <c r="DTW16" s="154"/>
      <c r="DTX16" s="154"/>
      <c r="DTY16" s="154"/>
      <c r="DTZ16" s="154"/>
      <c r="DUA16" s="154"/>
      <c r="DUB16" s="154"/>
      <c r="DUC16" s="154"/>
      <c r="DUD16" s="154"/>
      <c r="DUE16" s="154"/>
      <c r="DUF16" s="154"/>
      <c r="DUG16" s="154"/>
      <c r="DUH16" s="154"/>
      <c r="DUI16" s="154"/>
      <c r="DUJ16" s="154"/>
      <c r="DUK16" s="154"/>
      <c r="DUL16" s="154"/>
      <c r="DUM16" s="154"/>
      <c r="DUN16" s="154"/>
      <c r="DUO16" s="154"/>
      <c r="DUP16" s="154"/>
      <c r="DUQ16" s="154"/>
      <c r="DUR16" s="154"/>
      <c r="DUS16" s="154"/>
      <c r="DUT16" s="154"/>
      <c r="DUU16" s="154"/>
      <c r="DUV16" s="154"/>
      <c r="DUW16" s="154"/>
      <c r="DUX16" s="154"/>
      <c r="DUY16" s="154"/>
      <c r="DUZ16" s="154"/>
      <c r="DVA16" s="154"/>
      <c r="DVB16" s="154"/>
      <c r="DVC16" s="154"/>
      <c r="DVD16" s="154"/>
      <c r="DVE16" s="154"/>
      <c r="DVF16" s="154"/>
      <c r="DVG16" s="154"/>
      <c r="DVH16" s="154"/>
      <c r="DVI16" s="154"/>
      <c r="DVJ16" s="154"/>
      <c r="DVK16" s="154"/>
      <c r="DVL16" s="154"/>
      <c r="DVM16" s="154"/>
      <c r="DVN16" s="154"/>
      <c r="DVO16" s="154"/>
      <c r="DVP16" s="154"/>
      <c r="DVQ16" s="154"/>
      <c r="DVR16" s="154"/>
      <c r="DVS16" s="154"/>
      <c r="DVT16" s="154"/>
      <c r="DVU16" s="154"/>
      <c r="DVV16" s="154"/>
      <c r="DVW16" s="154"/>
      <c r="DVX16" s="154"/>
      <c r="DVY16" s="154"/>
      <c r="DVZ16" s="154"/>
      <c r="DWA16" s="154"/>
      <c r="DWB16" s="154"/>
      <c r="DWC16" s="154"/>
      <c r="DWD16" s="154"/>
      <c r="DWE16" s="154"/>
      <c r="DWF16" s="154"/>
      <c r="DWG16" s="154"/>
      <c r="DWH16" s="154"/>
      <c r="DWI16" s="154"/>
      <c r="DWJ16" s="154"/>
      <c r="DWK16" s="154"/>
      <c r="DWL16" s="154"/>
      <c r="DWM16" s="154"/>
      <c r="DWN16" s="154"/>
      <c r="DWO16" s="154"/>
      <c r="DWP16" s="154"/>
      <c r="DWQ16" s="154"/>
      <c r="DWR16" s="154"/>
      <c r="DWS16" s="154"/>
      <c r="DWT16" s="154"/>
      <c r="DWU16" s="154"/>
      <c r="DWV16" s="154"/>
      <c r="DWW16" s="154"/>
      <c r="DWX16" s="154"/>
      <c r="DWY16" s="154"/>
      <c r="DWZ16" s="154"/>
      <c r="DXA16" s="154"/>
      <c r="DXB16" s="154"/>
      <c r="DXC16" s="154"/>
      <c r="DXD16" s="154"/>
      <c r="DXE16" s="154"/>
      <c r="DXF16" s="154"/>
      <c r="DXG16" s="154"/>
      <c r="DXH16" s="154"/>
      <c r="DXI16" s="154"/>
      <c r="DXJ16" s="154"/>
      <c r="DXK16" s="154"/>
      <c r="DXL16" s="154"/>
      <c r="DXM16" s="154"/>
      <c r="DXN16" s="154"/>
      <c r="DXO16" s="154"/>
      <c r="DXP16" s="154"/>
      <c r="DXQ16" s="154"/>
      <c r="DXR16" s="154"/>
      <c r="DXS16" s="154"/>
      <c r="DXT16" s="154"/>
      <c r="DXU16" s="154"/>
      <c r="DXV16" s="154"/>
      <c r="DXW16" s="154"/>
      <c r="DXX16" s="154"/>
      <c r="DXY16" s="154"/>
      <c r="DXZ16" s="154"/>
      <c r="DYA16" s="154"/>
      <c r="DYB16" s="154"/>
      <c r="DYC16" s="154"/>
      <c r="DYD16" s="154"/>
      <c r="DYE16" s="154"/>
      <c r="DYF16" s="154"/>
      <c r="DYG16" s="154"/>
      <c r="DYH16" s="154"/>
      <c r="DYI16" s="154"/>
      <c r="DYJ16" s="154"/>
      <c r="DYK16" s="154"/>
      <c r="DYL16" s="154"/>
      <c r="DYM16" s="154"/>
      <c r="DYN16" s="154"/>
      <c r="DYO16" s="154"/>
      <c r="DYP16" s="154"/>
      <c r="DYQ16" s="154"/>
      <c r="DYR16" s="154"/>
      <c r="DYS16" s="154"/>
      <c r="DYT16" s="154"/>
      <c r="DYU16" s="154"/>
      <c r="DYV16" s="154"/>
      <c r="DYW16" s="154"/>
      <c r="DYX16" s="154"/>
      <c r="DYY16" s="154"/>
      <c r="DYZ16" s="154"/>
      <c r="DZA16" s="154"/>
      <c r="DZB16" s="154"/>
      <c r="DZC16" s="154"/>
      <c r="DZD16" s="154"/>
      <c r="DZE16" s="154"/>
      <c r="DZF16" s="154"/>
      <c r="DZG16" s="154"/>
      <c r="DZH16" s="154"/>
      <c r="DZI16" s="154"/>
      <c r="DZJ16" s="154"/>
      <c r="DZK16" s="154"/>
      <c r="DZL16" s="154"/>
      <c r="DZM16" s="154"/>
      <c r="DZN16" s="154"/>
      <c r="DZO16" s="154"/>
      <c r="DZP16" s="154"/>
      <c r="DZQ16" s="154"/>
      <c r="DZR16" s="154"/>
      <c r="DZS16" s="154"/>
      <c r="DZT16" s="154"/>
      <c r="DZU16" s="154"/>
      <c r="DZV16" s="154"/>
      <c r="DZW16" s="154"/>
      <c r="DZX16" s="154"/>
      <c r="DZY16" s="154"/>
      <c r="DZZ16" s="154"/>
      <c r="EAA16" s="154"/>
      <c r="EAB16" s="154"/>
      <c r="EAC16" s="154"/>
      <c r="EAD16" s="154"/>
      <c r="EAE16" s="154"/>
      <c r="EAF16" s="154"/>
      <c r="EAG16" s="154"/>
      <c r="EAH16" s="154"/>
      <c r="EAI16" s="154"/>
      <c r="EAJ16" s="154"/>
      <c r="EAK16" s="154"/>
      <c r="EAL16" s="154"/>
      <c r="EAM16" s="154"/>
      <c r="EAN16" s="154"/>
      <c r="EAO16" s="154"/>
      <c r="EAP16" s="154"/>
      <c r="EAQ16" s="154"/>
      <c r="EAR16" s="154"/>
      <c r="EAS16" s="154"/>
      <c r="EAT16" s="154"/>
      <c r="EAU16" s="154"/>
      <c r="EAV16" s="154"/>
      <c r="EAW16" s="154"/>
      <c r="EAX16" s="154"/>
      <c r="EAY16" s="154"/>
      <c r="EAZ16" s="154"/>
      <c r="EBA16" s="154"/>
      <c r="EBB16" s="154"/>
      <c r="EBC16" s="154"/>
      <c r="EBD16" s="154"/>
      <c r="EBE16" s="154"/>
      <c r="EBF16" s="154"/>
      <c r="EBG16" s="154"/>
      <c r="EBH16" s="154"/>
      <c r="EBI16" s="154"/>
      <c r="EBJ16" s="154"/>
      <c r="EBK16" s="154"/>
      <c r="EBL16" s="154"/>
      <c r="EBM16" s="154"/>
      <c r="EBN16" s="154"/>
      <c r="EBO16" s="154"/>
      <c r="EBP16" s="154"/>
      <c r="EBQ16" s="154"/>
      <c r="EBR16" s="154"/>
      <c r="EBS16" s="154"/>
      <c r="EBT16" s="154"/>
      <c r="EBU16" s="154"/>
      <c r="EBV16" s="154"/>
      <c r="EBW16" s="154"/>
      <c r="EBX16" s="154"/>
      <c r="EBY16" s="154"/>
      <c r="EBZ16" s="154"/>
      <c r="ECA16" s="154"/>
      <c r="ECB16" s="154"/>
      <c r="ECC16" s="154"/>
      <c r="ECD16" s="154"/>
      <c r="ECE16" s="154"/>
      <c r="ECF16" s="154"/>
      <c r="ECG16" s="154"/>
      <c r="ECH16" s="154"/>
      <c r="ECI16" s="154"/>
      <c r="ECJ16" s="154"/>
      <c r="ECK16" s="154"/>
      <c r="ECL16" s="154"/>
      <c r="ECM16" s="154"/>
      <c r="ECN16" s="154"/>
      <c r="ECO16" s="154"/>
      <c r="ECP16" s="154"/>
      <c r="ECQ16" s="154"/>
      <c r="ECR16" s="154"/>
      <c r="ECS16" s="154"/>
      <c r="ECT16" s="154"/>
      <c r="ECU16" s="154"/>
      <c r="ECV16" s="154"/>
      <c r="ECW16" s="154"/>
      <c r="ECX16" s="154"/>
      <c r="ECY16" s="154"/>
      <c r="ECZ16" s="154"/>
      <c r="EDA16" s="154"/>
      <c r="EDB16" s="154"/>
      <c r="EDC16" s="154"/>
      <c r="EDD16" s="154"/>
      <c r="EDE16" s="154"/>
      <c r="EDF16" s="154"/>
      <c r="EDG16" s="154"/>
      <c r="EDH16" s="154"/>
      <c r="EDI16" s="154"/>
      <c r="EDJ16" s="154"/>
      <c r="EDK16" s="154"/>
      <c r="EDL16" s="154"/>
      <c r="EDM16" s="154"/>
      <c r="EDN16" s="154"/>
      <c r="EDO16" s="154"/>
      <c r="EDP16" s="154"/>
      <c r="EDQ16" s="154"/>
      <c r="EDR16" s="154"/>
      <c r="EDS16" s="154"/>
      <c r="EDT16" s="154"/>
      <c r="EDU16" s="154"/>
      <c r="EDV16" s="154"/>
      <c r="EDW16" s="154"/>
      <c r="EDX16" s="154"/>
      <c r="EDY16" s="154"/>
      <c r="EDZ16" s="154"/>
      <c r="EEA16" s="154"/>
      <c r="EEB16" s="154"/>
      <c r="EEC16" s="154"/>
      <c r="EED16" s="154"/>
      <c r="EEE16" s="154"/>
      <c r="EEF16" s="154"/>
      <c r="EEG16" s="154"/>
      <c r="EEH16" s="154"/>
      <c r="EEI16" s="154"/>
      <c r="EEJ16" s="154"/>
      <c r="EEK16" s="154"/>
      <c r="EEL16" s="154"/>
      <c r="EEM16" s="154"/>
      <c r="EEN16" s="154"/>
      <c r="EEO16" s="154"/>
      <c r="EEP16" s="154"/>
      <c r="EEQ16" s="154"/>
      <c r="EER16" s="154"/>
      <c r="EES16" s="154"/>
      <c r="EET16" s="154"/>
      <c r="EEU16" s="154"/>
      <c r="EEV16" s="154"/>
      <c r="EEW16" s="154"/>
      <c r="EEX16" s="154"/>
      <c r="EEY16" s="154"/>
      <c r="EEZ16" s="154"/>
      <c r="EFA16" s="154"/>
      <c r="EFB16" s="154"/>
      <c r="EFC16" s="154"/>
      <c r="EFD16" s="154"/>
      <c r="EFE16" s="154"/>
      <c r="EFF16" s="154"/>
      <c r="EFG16" s="154"/>
      <c r="EFH16" s="154"/>
      <c r="EFI16" s="154"/>
      <c r="EFJ16" s="154"/>
      <c r="EFK16" s="154"/>
      <c r="EFL16" s="154"/>
      <c r="EFM16" s="154"/>
      <c r="EFN16" s="154"/>
      <c r="EFO16" s="154"/>
      <c r="EFP16" s="154"/>
      <c r="EFQ16" s="154"/>
      <c r="EFR16" s="154"/>
      <c r="EFS16" s="154"/>
      <c r="EFT16" s="154"/>
      <c r="EFU16" s="154"/>
      <c r="EFV16" s="154"/>
      <c r="EFW16" s="154"/>
      <c r="EFX16" s="154"/>
      <c r="EFY16" s="154"/>
      <c r="EFZ16" s="154"/>
      <c r="EGA16" s="154"/>
      <c r="EGB16" s="154"/>
      <c r="EGC16" s="154"/>
      <c r="EGD16" s="154"/>
      <c r="EGE16" s="154"/>
      <c r="EGF16" s="154"/>
      <c r="EGG16" s="154"/>
      <c r="EGH16" s="154"/>
      <c r="EGI16" s="154"/>
      <c r="EGJ16" s="154"/>
      <c r="EGK16" s="154"/>
      <c r="EGL16" s="154"/>
      <c r="EGM16" s="154"/>
      <c r="EGN16" s="154"/>
      <c r="EGO16" s="154"/>
      <c r="EGP16" s="154"/>
      <c r="EGQ16" s="154"/>
      <c r="EGR16" s="154"/>
      <c r="EGS16" s="154"/>
      <c r="EGT16" s="154"/>
      <c r="EGU16" s="154"/>
      <c r="EGV16" s="154"/>
      <c r="EGW16" s="154"/>
      <c r="EGX16" s="154"/>
      <c r="EGY16" s="154"/>
      <c r="EGZ16" s="154"/>
      <c r="EHA16" s="154"/>
      <c r="EHB16" s="154"/>
      <c r="EHC16" s="154"/>
      <c r="EHD16" s="154"/>
      <c r="EHE16" s="154"/>
      <c r="EHF16" s="154"/>
      <c r="EHG16" s="154"/>
      <c r="EHH16" s="154"/>
      <c r="EHI16" s="154"/>
      <c r="EHJ16" s="154"/>
      <c r="EHK16" s="154"/>
      <c r="EHL16" s="154"/>
      <c r="EHM16" s="154"/>
      <c r="EHN16" s="154"/>
      <c r="EHO16" s="154"/>
      <c r="EHP16" s="154"/>
      <c r="EHQ16" s="154"/>
      <c r="EHR16" s="154"/>
      <c r="EHS16" s="154"/>
      <c r="EHT16" s="154"/>
      <c r="EHU16" s="154"/>
      <c r="EHV16" s="154"/>
      <c r="EHW16" s="154"/>
      <c r="EHX16" s="154"/>
      <c r="EHY16" s="154"/>
      <c r="EHZ16" s="154"/>
      <c r="EIA16" s="154"/>
      <c r="EIB16" s="154"/>
      <c r="EIC16" s="154"/>
      <c r="EID16" s="154"/>
      <c r="EIE16" s="154"/>
      <c r="EIF16" s="154"/>
      <c r="EIG16" s="154"/>
      <c r="EIH16" s="154"/>
      <c r="EII16" s="154"/>
      <c r="EIJ16" s="154"/>
      <c r="EIK16" s="154"/>
      <c r="EIL16" s="154"/>
      <c r="EIM16" s="154"/>
      <c r="EIN16" s="154"/>
      <c r="EIO16" s="154"/>
      <c r="EIP16" s="154"/>
      <c r="EIQ16" s="154"/>
      <c r="EIR16" s="154"/>
      <c r="EIS16" s="154"/>
      <c r="EIT16" s="154"/>
      <c r="EIU16" s="154"/>
      <c r="EIV16" s="154"/>
      <c r="EIW16" s="154"/>
      <c r="EIX16" s="154"/>
      <c r="EIY16" s="154"/>
      <c r="EIZ16" s="154"/>
      <c r="EJA16" s="154"/>
      <c r="EJB16" s="154"/>
      <c r="EJC16" s="154"/>
      <c r="EJD16" s="154"/>
      <c r="EJE16" s="154"/>
      <c r="EJF16" s="154"/>
      <c r="EJG16" s="154"/>
      <c r="EJH16" s="154"/>
      <c r="EJI16" s="154"/>
      <c r="EJJ16" s="154"/>
      <c r="EJK16" s="154"/>
      <c r="EJL16" s="154"/>
      <c r="EJM16" s="154"/>
      <c r="EJN16" s="154"/>
      <c r="EJO16" s="154"/>
      <c r="EJP16" s="154"/>
      <c r="EJQ16" s="154"/>
      <c r="EJR16" s="154"/>
      <c r="EJS16" s="154"/>
      <c r="EJT16" s="154"/>
      <c r="EJU16" s="154"/>
      <c r="EJV16" s="154"/>
      <c r="EJW16" s="154"/>
      <c r="EJX16" s="154"/>
      <c r="EJY16" s="154"/>
      <c r="EJZ16" s="154"/>
      <c r="EKA16" s="154"/>
      <c r="EKB16" s="154"/>
      <c r="EKC16" s="154"/>
      <c r="EKD16" s="154"/>
      <c r="EKE16" s="154"/>
      <c r="EKF16" s="154"/>
      <c r="EKG16" s="154"/>
      <c r="EKH16" s="154"/>
      <c r="EKI16" s="154"/>
      <c r="EKJ16" s="154"/>
      <c r="EKK16" s="154"/>
      <c r="EKL16" s="154"/>
      <c r="EKM16" s="154"/>
      <c r="EKN16" s="154"/>
      <c r="EKO16" s="154"/>
      <c r="EKP16" s="154"/>
      <c r="EKQ16" s="154"/>
      <c r="EKR16" s="154"/>
      <c r="EKS16" s="154"/>
      <c r="EKT16" s="154"/>
      <c r="EKU16" s="154"/>
      <c r="EKV16" s="154"/>
      <c r="EKW16" s="154"/>
      <c r="EKX16" s="154"/>
      <c r="EKY16" s="154"/>
      <c r="EKZ16" s="154"/>
      <c r="ELA16" s="154"/>
      <c r="ELB16" s="154"/>
      <c r="ELC16" s="154"/>
      <c r="ELD16" s="154"/>
      <c r="ELE16" s="154"/>
      <c r="ELF16" s="154"/>
      <c r="ELG16" s="154"/>
      <c r="ELH16" s="154"/>
      <c r="ELI16" s="154"/>
      <c r="ELJ16" s="154"/>
      <c r="ELK16" s="154"/>
      <c r="ELL16" s="154"/>
      <c r="ELM16" s="154"/>
      <c r="ELN16" s="154"/>
      <c r="ELO16" s="154"/>
      <c r="ELP16" s="154"/>
      <c r="ELQ16" s="154"/>
      <c r="ELR16" s="154"/>
      <c r="ELS16" s="154"/>
      <c r="ELT16" s="154"/>
      <c r="ELU16" s="154"/>
      <c r="ELV16" s="154"/>
      <c r="ELW16" s="154"/>
      <c r="ELX16" s="154"/>
      <c r="ELY16" s="154"/>
      <c r="ELZ16" s="154"/>
      <c r="EMA16" s="154"/>
      <c r="EMB16" s="154"/>
      <c r="EMC16" s="154"/>
      <c r="EMD16" s="154"/>
      <c r="EME16" s="154"/>
      <c r="EMF16" s="154"/>
      <c r="EMG16" s="154"/>
      <c r="EMH16" s="154"/>
      <c r="EMI16" s="154"/>
      <c r="EMJ16" s="154"/>
      <c r="EMK16" s="154"/>
      <c r="EML16" s="154"/>
      <c r="EMM16" s="154"/>
      <c r="EMN16" s="154"/>
      <c r="EMO16" s="154"/>
      <c r="EMP16" s="154"/>
      <c r="EMQ16" s="154"/>
      <c r="EMR16" s="154"/>
      <c r="EMS16" s="154"/>
      <c r="EMT16" s="154"/>
      <c r="EMU16" s="154"/>
      <c r="EMV16" s="154"/>
      <c r="EMW16" s="154"/>
      <c r="EMX16" s="154"/>
      <c r="EMY16" s="154"/>
      <c r="EMZ16" s="154"/>
      <c r="ENA16" s="154"/>
      <c r="ENB16" s="154"/>
      <c r="ENC16" s="154"/>
      <c r="END16" s="154"/>
      <c r="ENE16" s="154"/>
      <c r="ENF16" s="154"/>
      <c r="ENG16" s="154"/>
      <c r="ENH16" s="154"/>
      <c r="ENI16" s="154"/>
      <c r="ENJ16" s="154"/>
      <c r="ENK16" s="154"/>
      <c r="ENL16" s="154"/>
      <c r="ENM16" s="154"/>
      <c r="ENN16" s="154"/>
      <c r="ENO16" s="154"/>
      <c r="ENP16" s="154"/>
      <c r="ENQ16" s="154"/>
      <c r="ENR16" s="154"/>
      <c r="ENS16" s="154"/>
      <c r="ENT16" s="154"/>
      <c r="ENU16" s="154"/>
      <c r="ENV16" s="154"/>
      <c r="ENW16" s="154"/>
      <c r="ENX16" s="154"/>
      <c r="ENY16" s="154"/>
      <c r="ENZ16" s="154"/>
      <c r="EOA16" s="154"/>
      <c r="EOB16" s="154"/>
      <c r="EOC16" s="154"/>
      <c r="EOD16" s="154"/>
      <c r="EOE16" s="154"/>
      <c r="EOF16" s="154"/>
      <c r="EOG16" s="154"/>
      <c r="EOH16" s="154"/>
      <c r="EOI16" s="154"/>
      <c r="EOJ16" s="154"/>
      <c r="EOK16" s="154"/>
      <c r="EOL16" s="154"/>
      <c r="EOM16" s="154"/>
      <c r="EON16" s="154"/>
      <c r="EOO16" s="154"/>
      <c r="EOP16" s="154"/>
      <c r="EOQ16" s="154"/>
      <c r="EOR16" s="154"/>
      <c r="EOS16" s="154"/>
      <c r="EOT16" s="154"/>
      <c r="EOU16" s="154"/>
      <c r="EOV16" s="154"/>
      <c r="EOW16" s="154"/>
      <c r="EOX16" s="154"/>
      <c r="EOY16" s="154"/>
      <c r="EOZ16" s="154"/>
      <c r="EPA16" s="154"/>
      <c r="EPB16" s="154"/>
      <c r="EPC16" s="154"/>
      <c r="EPD16" s="154"/>
      <c r="EPE16" s="154"/>
      <c r="EPF16" s="154"/>
      <c r="EPG16" s="154"/>
      <c r="EPH16" s="154"/>
      <c r="EPI16" s="154"/>
      <c r="EPJ16" s="154"/>
      <c r="EPK16" s="154"/>
      <c r="EPL16" s="154"/>
      <c r="EPM16" s="154"/>
      <c r="EPN16" s="154"/>
      <c r="EPO16" s="154"/>
      <c r="EPP16" s="154"/>
      <c r="EPQ16" s="154"/>
      <c r="EPR16" s="154"/>
      <c r="EPS16" s="154"/>
      <c r="EPT16" s="154"/>
      <c r="EPU16" s="154"/>
      <c r="EPV16" s="154"/>
      <c r="EPW16" s="154"/>
      <c r="EPX16" s="154"/>
      <c r="EPY16" s="154"/>
      <c r="EPZ16" s="154"/>
      <c r="EQA16" s="154"/>
      <c r="EQB16" s="154"/>
      <c r="EQC16" s="154"/>
      <c r="EQD16" s="154"/>
      <c r="EQE16" s="154"/>
      <c r="EQF16" s="154"/>
      <c r="EQG16" s="154"/>
      <c r="EQH16" s="154"/>
      <c r="EQI16" s="154"/>
      <c r="EQJ16" s="154"/>
      <c r="EQK16" s="154"/>
      <c r="EQL16" s="154"/>
      <c r="EQM16" s="154"/>
      <c r="EQN16" s="154"/>
      <c r="EQO16" s="154"/>
      <c r="EQP16" s="154"/>
      <c r="EQQ16" s="154"/>
      <c r="EQR16" s="154"/>
      <c r="EQS16" s="154"/>
      <c r="EQT16" s="154"/>
      <c r="EQU16" s="154"/>
      <c r="EQV16" s="154"/>
      <c r="EQW16" s="154"/>
      <c r="EQX16" s="154"/>
      <c r="EQY16" s="154"/>
      <c r="EQZ16" s="154"/>
      <c r="ERA16" s="154"/>
      <c r="ERB16" s="154"/>
      <c r="ERC16" s="154"/>
      <c r="ERD16" s="154"/>
      <c r="ERE16" s="154"/>
      <c r="ERF16" s="154"/>
      <c r="ERG16" s="154"/>
      <c r="ERH16" s="154"/>
      <c r="ERI16" s="154"/>
      <c r="ERJ16" s="154"/>
      <c r="ERK16" s="154"/>
      <c r="ERL16" s="154"/>
      <c r="ERM16" s="154"/>
      <c r="ERN16" s="154"/>
      <c r="ERO16" s="154"/>
      <c r="ERP16" s="154"/>
      <c r="ERQ16" s="154"/>
      <c r="ERR16" s="154"/>
      <c r="ERS16" s="154"/>
      <c r="ERT16" s="154"/>
      <c r="ERU16" s="154"/>
      <c r="ERV16" s="154"/>
      <c r="ERW16" s="154"/>
      <c r="ERX16" s="154"/>
      <c r="ERY16" s="154"/>
      <c r="ERZ16" s="154"/>
      <c r="ESA16" s="154"/>
      <c r="ESB16" s="154"/>
      <c r="ESC16" s="154"/>
      <c r="ESD16" s="154"/>
      <c r="ESE16" s="154"/>
      <c r="ESF16" s="154"/>
      <c r="ESG16" s="154"/>
      <c r="ESH16" s="154"/>
      <c r="ESI16" s="154"/>
      <c r="ESJ16" s="154"/>
      <c r="ESK16" s="154"/>
      <c r="ESL16" s="154"/>
      <c r="ESM16" s="154"/>
      <c r="ESN16" s="154"/>
      <c r="ESO16" s="154"/>
      <c r="ESP16" s="154"/>
      <c r="ESQ16" s="154"/>
      <c r="ESR16" s="154"/>
      <c r="ESS16" s="154"/>
      <c r="EST16" s="154"/>
      <c r="ESU16" s="154"/>
      <c r="ESV16" s="154"/>
      <c r="ESW16" s="154"/>
      <c r="ESX16" s="154"/>
      <c r="ESY16" s="154"/>
      <c r="ESZ16" s="154"/>
      <c r="ETA16" s="154"/>
      <c r="ETB16" s="154"/>
      <c r="ETC16" s="154"/>
      <c r="ETD16" s="154"/>
      <c r="ETE16" s="154"/>
      <c r="ETF16" s="154"/>
      <c r="ETG16" s="154"/>
      <c r="ETH16" s="154"/>
      <c r="ETI16" s="154"/>
      <c r="ETJ16" s="154"/>
      <c r="ETK16" s="154"/>
      <c r="ETL16" s="154"/>
      <c r="ETM16" s="154"/>
      <c r="ETN16" s="154"/>
      <c r="ETO16" s="154"/>
      <c r="ETP16" s="154"/>
      <c r="ETQ16" s="154"/>
      <c r="ETR16" s="154"/>
      <c r="ETS16" s="154"/>
      <c r="ETT16" s="154"/>
      <c r="ETU16" s="154"/>
      <c r="ETV16" s="154"/>
      <c r="ETW16" s="154"/>
      <c r="ETX16" s="154"/>
      <c r="ETY16" s="154"/>
      <c r="ETZ16" s="154"/>
      <c r="EUA16" s="154"/>
      <c r="EUB16" s="154"/>
      <c r="EUC16" s="154"/>
      <c r="EUD16" s="154"/>
      <c r="EUE16" s="154"/>
      <c r="EUF16" s="154"/>
      <c r="EUG16" s="154"/>
      <c r="EUH16" s="154"/>
      <c r="EUI16" s="154"/>
      <c r="EUJ16" s="154"/>
      <c r="EUK16" s="154"/>
      <c r="EUL16" s="154"/>
      <c r="EUM16" s="154"/>
      <c r="EUN16" s="154"/>
      <c r="EUO16" s="154"/>
      <c r="EUP16" s="154"/>
      <c r="EUQ16" s="154"/>
      <c r="EUR16" s="154"/>
      <c r="EUS16" s="154"/>
      <c r="EUT16" s="154"/>
      <c r="EUU16" s="154"/>
      <c r="EUV16" s="154"/>
      <c r="EUW16" s="154"/>
      <c r="EUX16" s="154"/>
      <c r="EUY16" s="154"/>
      <c r="EUZ16" s="154"/>
      <c r="EVA16" s="154"/>
      <c r="EVB16" s="154"/>
      <c r="EVC16" s="154"/>
      <c r="EVD16" s="154"/>
      <c r="EVE16" s="154"/>
      <c r="EVF16" s="154"/>
      <c r="EVG16" s="154"/>
      <c r="EVH16" s="154"/>
      <c r="EVI16" s="154"/>
      <c r="EVJ16" s="154"/>
      <c r="EVK16" s="154"/>
      <c r="EVL16" s="154"/>
      <c r="EVM16" s="154"/>
      <c r="EVN16" s="154"/>
      <c r="EVO16" s="154"/>
      <c r="EVP16" s="154"/>
      <c r="EVQ16" s="154"/>
      <c r="EVR16" s="154"/>
      <c r="EVS16" s="154"/>
      <c r="EVT16" s="154"/>
      <c r="EVU16" s="154"/>
      <c r="EVV16" s="154"/>
      <c r="EVW16" s="154"/>
      <c r="EVX16" s="154"/>
      <c r="EVY16" s="154"/>
      <c r="EVZ16" s="154"/>
      <c r="EWA16" s="154"/>
      <c r="EWB16" s="154"/>
      <c r="EWC16" s="154"/>
      <c r="EWD16" s="154"/>
      <c r="EWE16" s="154"/>
      <c r="EWF16" s="154"/>
      <c r="EWG16" s="154"/>
      <c r="EWH16" s="154"/>
      <c r="EWI16" s="154"/>
      <c r="EWJ16" s="154"/>
      <c r="EWK16" s="154"/>
      <c r="EWL16" s="154"/>
      <c r="EWM16" s="154"/>
      <c r="EWN16" s="154"/>
      <c r="EWO16" s="154"/>
      <c r="EWP16" s="154"/>
      <c r="EWQ16" s="154"/>
      <c r="EWR16" s="154"/>
      <c r="EWS16" s="154"/>
      <c r="EWT16" s="154"/>
      <c r="EWU16" s="154"/>
      <c r="EWV16" s="154"/>
      <c r="EWW16" s="154"/>
      <c r="EWX16" s="154"/>
      <c r="EWY16" s="154"/>
      <c r="EWZ16" s="154"/>
      <c r="EXA16" s="154"/>
      <c r="EXB16" s="154"/>
      <c r="EXC16" s="154"/>
      <c r="EXD16" s="154"/>
      <c r="EXE16" s="154"/>
      <c r="EXF16" s="154"/>
      <c r="EXG16" s="154"/>
      <c r="EXH16" s="154"/>
      <c r="EXI16" s="154"/>
      <c r="EXJ16" s="154"/>
      <c r="EXK16" s="154"/>
      <c r="EXL16" s="154"/>
      <c r="EXM16" s="154"/>
      <c r="EXN16" s="154"/>
      <c r="EXO16" s="154"/>
      <c r="EXP16" s="154"/>
      <c r="EXQ16" s="154"/>
      <c r="EXR16" s="154"/>
      <c r="EXS16" s="154"/>
      <c r="EXT16" s="154"/>
      <c r="EXU16" s="154"/>
      <c r="EXV16" s="154"/>
      <c r="EXW16" s="154"/>
      <c r="EXX16" s="154"/>
      <c r="EXY16" s="154"/>
      <c r="EXZ16" s="154"/>
      <c r="EYA16" s="154"/>
      <c r="EYB16" s="154"/>
      <c r="EYC16" s="154"/>
      <c r="EYD16" s="154"/>
      <c r="EYE16" s="154"/>
      <c r="EYF16" s="154"/>
      <c r="EYG16" s="154"/>
      <c r="EYH16" s="154"/>
      <c r="EYI16" s="154"/>
      <c r="EYJ16" s="154"/>
      <c r="EYK16" s="154"/>
      <c r="EYL16" s="154"/>
      <c r="EYM16" s="154"/>
      <c r="EYN16" s="154"/>
      <c r="EYO16" s="154"/>
      <c r="EYP16" s="154"/>
      <c r="EYQ16" s="154"/>
      <c r="EYR16" s="154"/>
      <c r="EYS16" s="154"/>
      <c r="EYT16" s="154"/>
      <c r="EYU16" s="154"/>
      <c r="EYV16" s="154"/>
      <c r="EYW16" s="154"/>
      <c r="EYX16" s="154"/>
      <c r="EYY16" s="154"/>
      <c r="EYZ16" s="154"/>
      <c r="EZA16" s="154"/>
      <c r="EZB16" s="154"/>
      <c r="EZC16" s="154"/>
      <c r="EZD16" s="154"/>
      <c r="EZE16" s="154"/>
      <c r="EZF16" s="154"/>
      <c r="EZG16" s="154"/>
      <c r="EZH16" s="154"/>
      <c r="EZI16" s="154"/>
      <c r="EZJ16" s="154"/>
      <c r="EZK16" s="154"/>
      <c r="EZL16" s="154"/>
      <c r="EZM16" s="154"/>
      <c r="EZN16" s="154"/>
      <c r="EZO16" s="154"/>
      <c r="EZP16" s="154"/>
      <c r="EZQ16" s="154"/>
      <c r="EZR16" s="154"/>
      <c r="EZS16" s="154"/>
      <c r="EZT16" s="154"/>
      <c r="EZU16" s="154"/>
      <c r="EZV16" s="154"/>
      <c r="EZW16" s="154"/>
      <c r="EZX16" s="154"/>
      <c r="EZY16" s="154"/>
      <c r="EZZ16" s="154"/>
      <c r="FAA16" s="154"/>
      <c r="FAB16" s="154"/>
      <c r="FAC16" s="154"/>
      <c r="FAD16" s="154"/>
      <c r="FAE16" s="154"/>
      <c r="FAF16" s="154"/>
      <c r="FAG16" s="154"/>
      <c r="FAH16" s="154"/>
      <c r="FAI16" s="154"/>
      <c r="FAJ16" s="154"/>
      <c r="FAK16" s="154"/>
      <c r="FAL16" s="154"/>
      <c r="FAM16" s="154"/>
      <c r="FAN16" s="154"/>
      <c r="FAO16" s="154"/>
      <c r="FAP16" s="154"/>
      <c r="FAQ16" s="154"/>
      <c r="FAR16" s="154"/>
      <c r="FAS16" s="154"/>
      <c r="FAT16" s="154"/>
      <c r="FAU16" s="154"/>
      <c r="FAV16" s="154"/>
      <c r="FAW16" s="154"/>
      <c r="FAX16" s="154"/>
      <c r="FAY16" s="154"/>
      <c r="FAZ16" s="154"/>
      <c r="FBA16" s="154"/>
      <c r="FBB16" s="154"/>
      <c r="FBC16" s="154"/>
      <c r="FBD16" s="154"/>
      <c r="FBE16" s="154"/>
      <c r="FBF16" s="154"/>
      <c r="FBG16" s="154"/>
      <c r="FBH16" s="154"/>
      <c r="FBI16" s="154"/>
      <c r="FBJ16" s="154"/>
      <c r="FBK16" s="154"/>
      <c r="FBL16" s="154"/>
      <c r="FBM16" s="154"/>
      <c r="FBN16" s="154"/>
      <c r="FBO16" s="154"/>
      <c r="FBP16" s="154"/>
      <c r="FBQ16" s="154"/>
      <c r="FBR16" s="154"/>
      <c r="FBS16" s="154"/>
      <c r="FBT16" s="154"/>
      <c r="FBU16" s="154"/>
      <c r="FBV16" s="154"/>
      <c r="FBW16" s="154"/>
      <c r="FBX16" s="154"/>
      <c r="FBY16" s="154"/>
      <c r="FBZ16" s="154"/>
      <c r="FCA16" s="154"/>
      <c r="FCB16" s="154"/>
      <c r="FCC16" s="154"/>
      <c r="FCD16" s="154"/>
      <c r="FCE16" s="154"/>
      <c r="FCF16" s="154"/>
      <c r="FCG16" s="154"/>
      <c r="FCH16" s="154"/>
      <c r="FCI16" s="154"/>
      <c r="FCJ16" s="154"/>
      <c r="FCK16" s="154"/>
      <c r="FCL16" s="154"/>
      <c r="FCM16" s="154"/>
      <c r="FCN16" s="154"/>
      <c r="FCO16" s="154"/>
      <c r="FCP16" s="154"/>
      <c r="FCQ16" s="154"/>
      <c r="FCR16" s="154"/>
      <c r="FCS16" s="154"/>
      <c r="FCT16" s="154"/>
      <c r="FCU16" s="154"/>
      <c r="FCV16" s="154"/>
      <c r="FCW16" s="154"/>
      <c r="FCX16" s="154"/>
      <c r="FCY16" s="154"/>
      <c r="FCZ16" s="154"/>
      <c r="FDA16" s="154"/>
      <c r="FDB16" s="154"/>
      <c r="FDC16" s="154"/>
      <c r="FDD16" s="154"/>
      <c r="FDE16" s="154"/>
      <c r="FDF16" s="154"/>
      <c r="FDG16" s="154"/>
      <c r="FDH16" s="154"/>
      <c r="FDI16" s="154"/>
      <c r="FDJ16" s="154"/>
      <c r="FDK16" s="154"/>
      <c r="FDL16" s="154"/>
      <c r="FDM16" s="154"/>
      <c r="FDN16" s="154"/>
      <c r="FDO16" s="154"/>
      <c r="FDP16" s="154"/>
      <c r="FDQ16" s="154"/>
      <c r="FDR16" s="154"/>
      <c r="FDS16" s="154"/>
      <c r="FDT16" s="154"/>
      <c r="FDU16" s="154"/>
      <c r="FDV16" s="154"/>
      <c r="FDW16" s="154"/>
      <c r="FDX16" s="154"/>
      <c r="FDY16" s="154"/>
      <c r="FDZ16" s="154"/>
      <c r="FEA16" s="154"/>
      <c r="FEB16" s="154"/>
      <c r="FEC16" s="154"/>
      <c r="FED16" s="154"/>
      <c r="FEE16" s="154"/>
      <c r="FEF16" s="154"/>
      <c r="FEG16" s="154"/>
      <c r="FEH16" s="154"/>
      <c r="FEI16" s="154"/>
      <c r="FEJ16" s="154"/>
      <c r="FEK16" s="154"/>
      <c r="FEL16" s="154"/>
      <c r="FEM16" s="154"/>
      <c r="FEN16" s="154"/>
      <c r="FEO16" s="154"/>
      <c r="FEP16" s="154"/>
      <c r="FEQ16" s="154"/>
      <c r="FER16" s="154"/>
      <c r="FES16" s="154"/>
      <c r="FET16" s="154"/>
      <c r="FEU16" s="154"/>
      <c r="FEV16" s="154"/>
      <c r="FEW16" s="154"/>
      <c r="FEX16" s="154"/>
      <c r="FEY16" s="154"/>
      <c r="FEZ16" s="154"/>
      <c r="FFA16" s="154"/>
      <c r="FFB16" s="154"/>
      <c r="FFC16" s="154"/>
      <c r="FFD16" s="154"/>
      <c r="FFE16" s="154"/>
      <c r="FFF16" s="154"/>
      <c r="FFG16" s="154"/>
      <c r="FFH16" s="154"/>
      <c r="FFI16" s="154"/>
      <c r="FFJ16" s="154"/>
      <c r="FFK16" s="154"/>
      <c r="FFL16" s="154"/>
      <c r="FFM16" s="154"/>
      <c r="FFN16" s="154"/>
      <c r="FFO16" s="154"/>
      <c r="FFP16" s="154"/>
      <c r="FFQ16" s="154"/>
      <c r="FFR16" s="154"/>
      <c r="FFS16" s="154"/>
      <c r="FFT16" s="154"/>
      <c r="FFU16" s="154"/>
      <c r="FFV16" s="154"/>
      <c r="FFW16" s="154"/>
      <c r="FFX16" s="154"/>
      <c r="FFY16" s="154"/>
      <c r="FFZ16" s="154"/>
      <c r="FGA16" s="154"/>
      <c r="FGB16" s="154"/>
      <c r="FGC16" s="154"/>
      <c r="FGD16" s="154"/>
      <c r="FGE16" s="154"/>
      <c r="FGF16" s="154"/>
      <c r="FGG16" s="154"/>
      <c r="FGH16" s="154"/>
      <c r="FGI16" s="154"/>
      <c r="FGJ16" s="154"/>
      <c r="FGK16" s="154"/>
      <c r="FGL16" s="154"/>
      <c r="FGM16" s="154"/>
      <c r="FGN16" s="154"/>
      <c r="FGO16" s="154"/>
      <c r="FGP16" s="154"/>
      <c r="FGQ16" s="154"/>
      <c r="FGR16" s="154"/>
      <c r="FGS16" s="154"/>
      <c r="FGT16" s="154"/>
      <c r="FGU16" s="154"/>
      <c r="FGV16" s="154"/>
      <c r="FGW16" s="154"/>
      <c r="FGX16" s="154"/>
      <c r="FGY16" s="154"/>
      <c r="FGZ16" s="154"/>
      <c r="FHA16" s="154"/>
      <c r="FHB16" s="154"/>
      <c r="FHC16" s="154"/>
      <c r="FHD16" s="154"/>
      <c r="FHE16" s="154"/>
      <c r="FHF16" s="154"/>
      <c r="FHG16" s="154"/>
      <c r="FHH16" s="154"/>
      <c r="FHI16" s="154"/>
      <c r="FHJ16" s="154"/>
      <c r="FHK16" s="154"/>
      <c r="FHL16" s="154"/>
      <c r="FHM16" s="154"/>
      <c r="FHN16" s="154"/>
      <c r="FHO16" s="154"/>
      <c r="FHP16" s="154"/>
      <c r="FHQ16" s="154"/>
      <c r="FHR16" s="154"/>
      <c r="FHS16" s="154"/>
      <c r="FHT16" s="154"/>
      <c r="FHU16" s="154"/>
      <c r="FHV16" s="154"/>
      <c r="FHW16" s="154"/>
      <c r="FHX16" s="154"/>
      <c r="FHY16" s="154"/>
      <c r="FHZ16" s="154"/>
      <c r="FIA16" s="154"/>
      <c r="FIB16" s="154"/>
      <c r="FIC16" s="154"/>
      <c r="FID16" s="154"/>
      <c r="FIE16" s="154"/>
      <c r="FIF16" s="154"/>
      <c r="FIG16" s="154"/>
      <c r="FIH16" s="154"/>
      <c r="FII16" s="154"/>
      <c r="FIJ16" s="154"/>
      <c r="FIK16" s="154"/>
      <c r="FIL16" s="154"/>
      <c r="FIM16" s="154"/>
      <c r="FIN16" s="154"/>
      <c r="FIO16" s="154"/>
      <c r="FIP16" s="154"/>
      <c r="FIQ16" s="154"/>
      <c r="FIR16" s="154"/>
      <c r="FIS16" s="154"/>
      <c r="FIT16" s="154"/>
      <c r="FIU16" s="154"/>
      <c r="FIV16" s="154"/>
      <c r="FIW16" s="154"/>
      <c r="FIX16" s="154"/>
      <c r="FIY16" s="154"/>
      <c r="FIZ16" s="154"/>
      <c r="FJA16" s="154"/>
      <c r="FJB16" s="154"/>
      <c r="FJC16" s="154"/>
      <c r="FJD16" s="154"/>
      <c r="FJE16" s="154"/>
      <c r="FJF16" s="154"/>
      <c r="FJG16" s="154"/>
      <c r="FJH16" s="154"/>
      <c r="FJI16" s="154"/>
      <c r="FJJ16" s="154"/>
      <c r="FJK16" s="154"/>
      <c r="FJL16" s="154"/>
      <c r="FJM16" s="154"/>
      <c r="FJN16" s="154"/>
      <c r="FJO16" s="154"/>
      <c r="FJP16" s="154"/>
      <c r="FJQ16" s="154"/>
      <c r="FJR16" s="154"/>
      <c r="FJS16" s="154"/>
      <c r="FJT16" s="154"/>
      <c r="FJU16" s="154"/>
      <c r="FJV16" s="154"/>
      <c r="FJW16" s="154"/>
      <c r="FJX16" s="154"/>
      <c r="FJY16" s="154"/>
      <c r="FJZ16" s="154"/>
      <c r="FKA16" s="154"/>
      <c r="FKB16" s="154"/>
      <c r="FKC16" s="154"/>
      <c r="FKD16" s="154"/>
      <c r="FKE16" s="154"/>
      <c r="FKF16" s="154"/>
      <c r="FKG16" s="154"/>
      <c r="FKH16" s="154"/>
      <c r="FKI16" s="154"/>
      <c r="FKJ16" s="154"/>
      <c r="FKK16" s="154"/>
      <c r="FKL16" s="154"/>
      <c r="FKM16" s="154"/>
      <c r="FKN16" s="154"/>
      <c r="FKO16" s="154"/>
      <c r="FKP16" s="154"/>
      <c r="FKQ16" s="154"/>
      <c r="FKR16" s="154"/>
      <c r="FKS16" s="154"/>
      <c r="FKT16" s="154"/>
      <c r="FKU16" s="154"/>
      <c r="FKV16" s="154"/>
      <c r="FKW16" s="154"/>
      <c r="FKX16" s="154"/>
      <c r="FKY16" s="154"/>
      <c r="FKZ16" s="154"/>
      <c r="FLA16" s="154"/>
      <c r="FLB16" s="154"/>
      <c r="FLC16" s="154"/>
      <c r="FLD16" s="154"/>
      <c r="FLE16" s="154"/>
      <c r="FLF16" s="154"/>
      <c r="FLG16" s="154"/>
      <c r="FLH16" s="154"/>
      <c r="FLI16" s="154"/>
      <c r="FLJ16" s="154"/>
      <c r="FLK16" s="154"/>
      <c r="FLL16" s="154"/>
      <c r="FLM16" s="154"/>
      <c r="FLN16" s="154"/>
      <c r="FLO16" s="154"/>
      <c r="FLP16" s="154"/>
      <c r="FLQ16" s="154"/>
      <c r="FLR16" s="154"/>
      <c r="FLS16" s="154"/>
      <c r="FLT16" s="154"/>
      <c r="FLU16" s="154"/>
      <c r="FLV16" s="154"/>
      <c r="FLW16" s="154"/>
      <c r="FLX16" s="154"/>
      <c r="FLY16" s="154"/>
      <c r="FLZ16" s="154"/>
      <c r="FMA16" s="154"/>
      <c r="FMB16" s="154"/>
      <c r="FMC16" s="154"/>
      <c r="FMD16" s="154"/>
      <c r="FME16" s="154"/>
      <c r="FMF16" s="154"/>
      <c r="FMG16" s="154"/>
      <c r="FMH16" s="154"/>
      <c r="FMI16" s="154"/>
      <c r="FMJ16" s="154"/>
      <c r="FMK16" s="154"/>
      <c r="FML16" s="154"/>
      <c r="FMM16" s="154"/>
      <c r="FMN16" s="154"/>
      <c r="FMO16" s="154"/>
      <c r="FMP16" s="154"/>
      <c r="FMQ16" s="154"/>
      <c r="FMR16" s="154"/>
      <c r="FMS16" s="154"/>
      <c r="FMT16" s="154"/>
      <c r="FMU16" s="154"/>
      <c r="FMV16" s="154"/>
      <c r="FMW16" s="154"/>
      <c r="FMX16" s="154"/>
      <c r="FMY16" s="154"/>
      <c r="FMZ16" s="154"/>
      <c r="FNA16" s="154"/>
      <c r="FNB16" s="154"/>
      <c r="FNC16" s="154"/>
      <c r="FND16" s="154"/>
      <c r="FNE16" s="154"/>
      <c r="FNF16" s="154"/>
      <c r="FNG16" s="154"/>
      <c r="FNH16" s="154"/>
      <c r="FNI16" s="154"/>
      <c r="FNJ16" s="154"/>
      <c r="FNK16" s="154"/>
      <c r="FNL16" s="154"/>
      <c r="FNM16" s="154"/>
      <c r="FNN16" s="154"/>
      <c r="FNO16" s="154"/>
      <c r="FNP16" s="154"/>
      <c r="FNQ16" s="154"/>
      <c r="FNR16" s="154"/>
      <c r="FNS16" s="154"/>
      <c r="FNT16" s="154"/>
      <c r="FNU16" s="154"/>
      <c r="FNV16" s="154"/>
      <c r="FNW16" s="154"/>
      <c r="FNX16" s="154"/>
      <c r="FNY16" s="154"/>
      <c r="FNZ16" s="154"/>
      <c r="FOA16" s="154"/>
      <c r="FOB16" s="154"/>
      <c r="FOC16" s="154"/>
      <c r="FOD16" s="154"/>
      <c r="FOE16" s="154"/>
      <c r="FOF16" s="154"/>
      <c r="FOG16" s="154"/>
      <c r="FOH16" s="154"/>
      <c r="FOI16" s="154"/>
      <c r="FOJ16" s="154"/>
      <c r="FOK16" s="154"/>
      <c r="FOL16" s="154"/>
      <c r="FOM16" s="154"/>
      <c r="FON16" s="154"/>
      <c r="FOO16" s="154"/>
      <c r="FOP16" s="154"/>
      <c r="FOQ16" s="154"/>
      <c r="FOR16" s="154"/>
      <c r="FOS16" s="154"/>
      <c r="FOT16" s="154"/>
      <c r="FOU16" s="154"/>
      <c r="FOV16" s="154"/>
      <c r="FOW16" s="154"/>
      <c r="FOX16" s="154"/>
      <c r="FOY16" s="154"/>
      <c r="FOZ16" s="154"/>
      <c r="FPA16" s="154"/>
      <c r="FPB16" s="154"/>
      <c r="FPC16" s="154"/>
      <c r="FPD16" s="154"/>
      <c r="FPE16" s="154"/>
      <c r="FPF16" s="154"/>
      <c r="FPG16" s="154"/>
      <c r="FPH16" s="154"/>
      <c r="FPI16" s="154"/>
      <c r="FPJ16" s="154"/>
      <c r="FPK16" s="154"/>
      <c r="FPL16" s="154"/>
      <c r="FPM16" s="154"/>
      <c r="FPN16" s="154"/>
      <c r="FPO16" s="154"/>
      <c r="FPP16" s="154"/>
      <c r="FPQ16" s="154"/>
      <c r="FPR16" s="154"/>
      <c r="FPS16" s="154"/>
      <c r="FPT16" s="154"/>
      <c r="FPU16" s="154"/>
      <c r="FPV16" s="154"/>
      <c r="FPW16" s="154"/>
      <c r="FPX16" s="154"/>
      <c r="FPY16" s="154"/>
      <c r="FPZ16" s="154"/>
      <c r="FQA16" s="154"/>
      <c r="FQB16" s="154"/>
      <c r="FQC16" s="154"/>
      <c r="FQD16" s="154"/>
      <c r="FQE16" s="154"/>
      <c r="FQF16" s="154"/>
      <c r="FQG16" s="154"/>
      <c r="FQH16" s="154"/>
      <c r="FQI16" s="154"/>
      <c r="FQJ16" s="154"/>
      <c r="FQK16" s="154"/>
      <c r="FQL16" s="154"/>
      <c r="FQM16" s="154"/>
      <c r="FQN16" s="154"/>
      <c r="FQO16" s="154"/>
      <c r="FQP16" s="154"/>
      <c r="FQQ16" s="154"/>
      <c r="FQR16" s="154"/>
      <c r="FQS16" s="154"/>
      <c r="FQT16" s="154"/>
      <c r="FQU16" s="154"/>
      <c r="FQV16" s="154"/>
      <c r="FQW16" s="154"/>
      <c r="FQX16" s="154"/>
      <c r="FQY16" s="154"/>
      <c r="FQZ16" s="154"/>
      <c r="FRA16" s="154"/>
      <c r="FRB16" s="154"/>
      <c r="FRC16" s="154"/>
      <c r="FRD16" s="154"/>
      <c r="FRE16" s="154"/>
      <c r="FRF16" s="154"/>
      <c r="FRG16" s="154"/>
      <c r="FRH16" s="154"/>
      <c r="FRI16" s="154"/>
      <c r="FRJ16" s="154"/>
      <c r="FRK16" s="154"/>
      <c r="FRL16" s="154"/>
      <c r="FRM16" s="154"/>
      <c r="FRN16" s="154"/>
      <c r="FRO16" s="154"/>
      <c r="FRP16" s="154"/>
      <c r="FRQ16" s="154"/>
      <c r="FRR16" s="154"/>
      <c r="FRS16" s="154"/>
      <c r="FRT16" s="154"/>
      <c r="FRU16" s="154"/>
      <c r="FRV16" s="154"/>
      <c r="FRW16" s="154"/>
      <c r="FRX16" s="154"/>
      <c r="FRY16" s="154"/>
      <c r="FRZ16" s="154"/>
      <c r="FSA16" s="154"/>
      <c r="FSB16" s="154"/>
      <c r="FSC16" s="154"/>
      <c r="FSD16" s="154"/>
      <c r="FSE16" s="154"/>
      <c r="FSF16" s="154"/>
      <c r="FSG16" s="154"/>
      <c r="FSH16" s="154"/>
      <c r="FSI16" s="154"/>
      <c r="FSJ16" s="154"/>
      <c r="FSK16" s="154"/>
      <c r="FSL16" s="154"/>
      <c r="FSM16" s="154"/>
      <c r="FSN16" s="154"/>
      <c r="FSO16" s="154"/>
      <c r="FSP16" s="154"/>
      <c r="FSQ16" s="154"/>
      <c r="FSR16" s="154"/>
      <c r="FSS16" s="154"/>
      <c r="FST16" s="154"/>
      <c r="FSU16" s="154"/>
      <c r="FSV16" s="154"/>
      <c r="FSW16" s="154"/>
      <c r="FSX16" s="154"/>
      <c r="FSY16" s="154"/>
      <c r="FSZ16" s="154"/>
      <c r="FTA16" s="154"/>
      <c r="FTB16" s="154"/>
      <c r="FTC16" s="154"/>
      <c r="FTD16" s="154"/>
      <c r="FTE16" s="154"/>
      <c r="FTF16" s="154"/>
      <c r="FTG16" s="154"/>
      <c r="FTH16" s="154"/>
      <c r="FTI16" s="154"/>
      <c r="FTJ16" s="154"/>
      <c r="FTK16" s="154"/>
      <c r="FTL16" s="154"/>
      <c r="FTM16" s="154"/>
      <c r="FTN16" s="154"/>
      <c r="FTO16" s="154"/>
      <c r="FTP16" s="154"/>
      <c r="FTQ16" s="154"/>
      <c r="FTR16" s="154"/>
      <c r="FTS16" s="154"/>
      <c r="FTT16" s="154"/>
      <c r="FTU16" s="154"/>
      <c r="FTV16" s="154"/>
      <c r="FTW16" s="154"/>
      <c r="FTX16" s="154"/>
      <c r="FTY16" s="154"/>
      <c r="FTZ16" s="154"/>
      <c r="FUA16" s="154"/>
      <c r="FUB16" s="154"/>
      <c r="FUC16" s="154"/>
      <c r="FUD16" s="154"/>
      <c r="FUE16" s="154"/>
      <c r="FUF16" s="154"/>
      <c r="FUG16" s="154"/>
      <c r="FUH16" s="154"/>
      <c r="FUI16" s="154"/>
      <c r="FUJ16" s="154"/>
      <c r="FUK16" s="154"/>
      <c r="FUL16" s="154"/>
      <c r="FUM16" s="154"/>
      <c r="FUN16" s="154"/>
      <c r="FUO16" s="154"/>
      <c r="FUP16" s="154"/>
      <c r="FUQ16" s="154"/>
      <c r="FUR16" s="154"/>
      <c r="FUS16" s="154"/>
      <c r="FUT16" s="154"/>
      <c r="FUU16" s="154"/>
      <c r="FUV16" s="154"/>
      <c r="FUW16" s="154"/>
      <c r="FUX16" s="154"/>
      <c r="FUY16" s="154"/>
      <c r="FUZ16" s="154"/>
      <c r="FVA16" s="154"/>
      <c r="FVB16" s="154"/>
      <c r="FVC16" s="154"/>
      <c r="FVD16" s="154"/>
      <c r="FVE16" s="154"/>
      <c r="FVF16" s="154"/>
      <c r="FVG16" s="154"/>
      <c r="FVH16" s="154"/>
      <c r="FVI16" s="154"/>
      <c r="FVJ16" s="154"/>
      <c r="FVK16" s="154"/>
      <c r="FVL16" s="154"/>
      <c r="FVM16" s="154"/>
      <c r="FVN16" s="154"/>
      <c r="FVO16" s="154"/>
      <c r="FVP16" s="154"/>
      <c r="FVQ16" s="154"/>
      <c r="FVR16" s="154"/>
      <c r="FVS16" s="154"/>
      <c r="FVT16" s="154"/>
      <c r="FVU16" s="154"/>
      <c r="FVV16" s="154"/>
      <c r="FVW16" s="154"/>
      <c r="FVX16" s="154"/>
      <c r="FVY16" s="154"/>
      <c r="FVZ16" s="154"/>
      <c r="FWA16" s="154"/>
      <c r="FWB16" s="154"/>
      <c r="FWC16" s="154"/>
      <c r="FWD16" s="154"/>
      <c r="FWE16" s="154"/>
      <c r="FWF16" s="154"/>
      <c r="FWG16" s="154"/>
      <c r="FWH16" s="154"/>
      <c r="FWI16" s="154"/>
      <c r="FWJ16" s="154"/>
      <c r="FWK16" s="154"/>
      <c r="FWL16" s="154"/>
      <c r="FWM16" s="154"/>
      <c r="FWN16" s="154"/>
      <c r="FWO16" s="154"/>
      <c r="FWP16" s="154"/>
      <c r="FWQ16" s="154"/>
      <c r="FWR16" s="154"/>
      <c r="FWS16" s="154"/>
      <c r="FWT16" s="154"/>
      <c r="FWU16" s="154"/>
      <c r="FWV16" s="154"/>
      <c r="FWW16" s="154"/>
      <c r="FWX16" s="154"/>
      <c r="FWY16" s="154"/>
      <c r="FWZ16" s="154"/>
      <c r="FXA16" s="154"/>
      <c r="FXB16" s="154"/>
      <c r="FXC16" s="154"/>
      <c r="FXD16" s="154"/>
      <c r="FXE16" s="154"/>
      <c r="FXF16" s="154"/>
      <c r="FXG16" s="154"/>
      <c r="FXH16" s="154"/>
      <c r="FXI16" s="154"/>
      <c r="FXJ16" s="154"/>
      <c r="FXK16" s="154"/>
      <c r="FXL16" s="154"/>
      <c r="FXM16" s="154"/>
      <c r="FXN16" s="154"/>
      <c r="FXO16" s="154"/>
      <c r="FXP16" s="154"/>
      <c r="FXQ16" s="154"/>
      <c r="FXR16" s="154"/>
      <c r="FXS16" s="154"/>
      <c r="FXT16" s="154"/>
      <c r="FXU16" s="154"/>
      <c r="FXV16" s="154"/>
      <c r="FXW16" s="154"/>
      <c r="FXX16" s="154"/>
      <c r="FXY16" s="154"/>
      <c r="FXZ16" s="154"/>
      <c r="FYA16" s="154"/>
      <c r="FYB16" s="154"/>
      <c r="FYC16" s="154"/>
      <c r="FYD16" s="154"/>
      <c r="FYE16" s="154"/>
      <c r="FYF16" s="154"/>
      <c r="FYG16" s="154"/>
      <c r="FYH16" s="154"/>
      <c r="FYI16" s="154"/>
      <c r="FYJ16" s="154"/>
      <c r="FYK16" s="154"/>
      <c r="FYL16" s="154"/>
      <c r="FYM16" s="154"/>
      <c r="FYN16" s="154"/>
      <c r="FYO16" s="154"/>
      <c r="FYP16" s="154"/>
      <c r="FYQ16" s="154"/>
      <c r="FYR16" s="154"/>
      <c r="FYS16" s="154"/>
      <c r="FYT16" s="154"/>
      <c r="FYU16" s="154"/>
      <c r="FYV16" s="154"/>
      <c r="FYW16" s="154"/>
      <c r="FYX16" s="154"/>
      <c r="FYY16" s="154"/>
      <c r="FYZ16" s="154"/>
      <c r="FZA16" s="154"/>
      <c r="FZB16" s="154"/>
      <c r="FZC16" s="154"/>
      <c r="FZD16" s="154"/>
      <c r="FZE16" s="154"/>
      <c r="FZF16" s="154"/>
      <c r="FZG16" s="154"/>
      <c r="FZH16" s="154"/>
      <c r="FZI16" s="154"/>
      <c r="FZJ16" s="154"/>
      <c r="FZK16" s="154"/>
      <c r="FZL16" s="154"/>
      <c r="FZM16" s="154"/>
      <c r="FZN16" s="154"/>
      <c r="FZO16" s="154"/>
      <c r="FZP16" s="154"/>
      <c r="FZQ16" s="154"/>
      <c r="FZR16" s="154"/>
      <c r="FZS16" s="154"/>
      <c r="FZT16" s="154"/>
      <c r="FZU16" s="154"/>
      <c r="FZV16" s="154"/>
      <c r="FZW16" s="154"/>
      <c r="FZX16" s="154"/>
      <c r="FZY16" s="154"/>
      <c r="FZZ16" s="154"/>
      <c r="GAA16" s="154"/>
      <c r="GAB16" s="154"/>
      <c r="GAC16" s="154"/>
      <c r="GAD16" s="154"/>
      <c r="GAE16" s="154"/>
      <c r="GAF16" s="154"/>
      <c r="GAG16" s="154"/>
      <c r="GAH16" s="154"/>
      <c r="GAI16" s="154"/>
      <c r="GAJ16" s="154"/>
      <c r="GAK16" s="154"/>
      <c r="GAL16" s="154"/>
      <c r="GAM16" s="154"/>
      <c r="GAN16" s="154"/>
      <c r="GAO16" s="154"/>
      <c r="GAP16" s="154"/>
      <c r="GAQ16" s="154"/>
      <c r="GAR16" s="154"/>
      <c r="GAS16" s="154"/>
      <c r="GAT16" s="154"/>
      <c r="GAU16" s="154"/>
      <c r="GAV16" s="154"/>
      <c r="GAW16" s="154"/>
      <c r="GAX16" s="154"/>
      <c r="GAY16" s="154"/>
      <c r="GAZ16" s="154"/>
      <c r="GBA16" s="154"/>
      <c r="GBB16" s="154"/>
      <c r="GBC16" s="154"/>
      <c r="GBD16" s="154"/>
      <c r="GBE16" s="154"/>
      <c r="GBF16" s="154"/>
      <c r="GBG16" s="154"/>
      <c r="GBH16" s="154"/>
      <c r="GBI16" s="154"/>
      <c r="GBJ16" s="154"/>
      <c r="GBK16" s="154"/>
      <c r="GBL16" s="154"/>
      <c r="GBM16" s="154"/>
      <c r="GBN16" s="154"/>
      <c r="GBO16" s="154"/>
      <c r="GBP16" s="154"/>
      <c r="GBQ16" s="154"/>
      <c r="GBR16" s="154"/>
      <c r="GBS16" s="154"/>
      <c r="GBT16" s="154"/>
      <c r="GBU16" s="154"/>
      <c r="GBV16" s="154"/>
      <c r="GBW16" s="154"/>
      <c r="GBX16" s="154"/>
      <c r="GBY16" s="154"/>
      <c r="GBZ16" s="154"/>
      <c r="GCA16" s="154"/>
      <c r="GCB16" s="154"/>
      <c r="GCC16" s="154"/>
      <c r="GCD16" s="154"/>
      <c r="GCE16" s="154"/>
      <c r="GCF16" s="154"/>
      <c r="GCG16" s="154"/>
      <c r="GCH16" s="154"/>
      <c r="GCI16" s="154"/>
      <c r="GCJ16" s="154"/>
      <c r="GCK16" s="154"/>
      <c r="GCL16" s="154"/>
      <c r="GCM16" s="154"/>
      <c r="GCN16" s="154"/>
      <c r="GCO16" s="154"/>
      <c r="GCP16" s="154"/>
      <c r="GCQ16" s="154"/>
      <c r="GCR16" s="154"/>
      <c r="GCS16" s="154"/>
      <c r="GCT16" s="154"/>
      <c r="GCU16" s="154"/>
      <c r="GCV16" s="154"/>
      <c r="GCW16" s="154"/>
      <c r="GCX16" s="154"/>
      <c r="GCY16" s="154"/>
      <c r="GCZ16" s="154"/>
      <c r="GDA16" s="154"/>
      <c r="GDB16" s="154"/>
      <c r="GDC16" s="154"/>
      <c r="GDD16" s="154"/>
      <c r="GDE16" s="154"/>
      <c r="GDF16" s="154"/>
      <c r="GDG16" s="154"/>
      <c r="GDH16" s="154"/>
      <c r="GDI16" s="154"/>
      <c r="GDJ16" s="154"/>
      <c r="GDK16" s="154"/>
      <c r="GDL16" s="154"/>
      <c r="GDM16" s="154"/>
      <c r="GDN16" s="154"/>
      <c r="GDO16" s="154"/>
      <c r="GDP16" s="154"/>
      <c r="GDQ16" s="154"/>
      <c r="GDR16" s="154"/>
      <c r="GDS16" s="154"/>
      <c r="GDT16" s="154"/>
      <c r="GDU16" s="154"/>
      <c r="GDV16" s="154"/>
      <c r="GDW16" s="154"/>
      <c r="GDX16" s="154"/>
      <c r="GDY16" s="154"/>
      <c r="GDZ16" s="154"/>
      <c r="GEA16" s="154"/>
      <c r="GEB16" s="154"/>
      <c r="GEC16" s="154"/>
      <c r="GED16" s="154"/>
      <c r="GEE16" s="154"/>
      <c r="GEF16" s="154"/>
      <c r="GEG16" s="154"/>
      <c r="GEH16" s="154"/>
      <c r="GEI16" s="154"/>
      <c r="GEJ16" s="154"/>
      <c r="GEK16" s="154"/>
      <c r="GEL16" s="154"/>
      <c r="GEM16" s="154"/>
      <c r="GEN16" s="154"/>
      <c r="GEO16" s="154"/>
      <c r="GEP16" s="154"/>
      <c r="GEQ16" s="154"/>
      <c r="GER16" s="154"/>
      <c r="GES16" s="154"/>
      <c r="GET16" s="154"/>
      <c r="GEU16" s="154"/>
      <c r="GEV16" s="154"/>
      <c r="GEW16" s="154"/>
      <c r="GEX16" s="154"/>
      <c r="GEY16" s="154"/>
      <c r="GEZ16" s="154"/>
      <c r="GFA16" s="154"/>
      <c r="GFB16" s="154"/>
      <c r="GFC16" s="154"/>
      <c r="GFD16" s="154"/>
      <c r="GFE16" s="154"/>
      <c r="GFF16" s="154"/>
      <c r="GFG16" s="154"/>
      <c r="GFH16" s="154"/>
      <c r="GFI16" s="154"/>
      <c r="GFJ16" s="154"/>
      <c r="GFK16" s="154"/>
      <c r="GFL16" s="154"/>
      <c r="GFM16" s="154"/>
      <c r="GFN16" s="154"/>
      <c r="GFO16" s="154"/>
      <c r="GFP16" s="154"/>
      <c r="GFQ16" s="154"/>
      <c r="GFR16" s="154"/>
      <c r="GFS16" s="154"/>
      <c r="GFT16" s="154"/>
      <c r="GFU16" s="154"/>
      <c r="GFV16" s="154"/>
      <c r="GFW16" s="154"/>
      <c r="GFX16" s="154"/>
      <c r="GFY16" s="154"/>
      <c r="GFZ16" s="154"/>
      <c r="GGA16" s="154"/>
      <c r="GGB16" s="154"/>
      <c r="GGC16" s="154"/>
      <c r="GGD16" s="154"/>
      <c r="GGE16" s="154"/>
      <c r="GGF16" s="154"/>
      <c r="GGG16" s="154"/>
      <c r="GGH16" s="154"/>
      <c r="GGI16" s="154"/>
      <c r="GGJ16" s="154"/>
      <c r="GGK16" s="154"/>
      <c r="GGL16" s="154"/>
      <c r="GGM16" s="154"/>
      <c r="GGN16" s="154"/>
      <c r="GGO16" s="154"/>
      <c r="GGP16" s="154"/>
      <c r="GGQ16" s="154"/>
      <c r="GGR16" s="154"/>
      <c r="GGS16" s="154"/>
      <c r="GGT16" s="154"/>
      <c r="GGU16" s="154"/>
      <c r="GGV16" s="154"/>
      <c r="GGW16" s="154"/>
      <c r="GGX16" s="154"/>
      <c r="GGY16" s="154"/>
      <c r="GGZ16" s="154"/>
      <c r="GHA16" s="154"/>
      <c r="GHB16" s="154"/>
      <c r="GHC16" s="154"/>
      <c r="GHD16" s="154"/>
      <c r="GHE16" s="154"/>
      <c r="GHF16" s="154"/>
      <c r="GHG16" s="154"/>
      <c r="GHH16" s="154"/>
      <c r="GHI16" s="154"/>
      <c r="GHJ16" s="154"/>
      <c r="GHK16" s="154"/>
      <c r="GHL16" s="154"/>
      <c r="GHM16" s="154"/>
      <c r="GHN16" s="154"/>
      <c r="GHO16" s="154"/>
      <c r="GHP16" s="154"/>
      <c r="GHQ16" s="154"/>
      <c r="GHR16" s="154"/>
      <c r="GHS16" s="154"/>
      <c r="GHT16" s="154"/>
      <c r="GHU16" s="154"/>
      <c r="GHV16" s="154"/>
      <c r="GHW16" s="154"/>
      <c r="GHX16" s="154"/>
      <c r="GHY16" s="154"/>
      <c r="GHZ16" s="154"/>
      <c r="GIA16" s="154"/>
      <c r="GIB16" s="154"/>
      <c r="GIC16" s="154"/>
      <c r="GID16" s="154"/>
      <c r="GIE16" s="154"/>
      <c r="GIF16" s="154"/>
      <c r="GIG16" s="154"/>
      <c r="GIH16" s="154"/>
      <c r="GII16" s="154"/>
      <c r="GIJ16" s="154"/>
      <c r="GIK16" s="154"/>
      <c r="GIL16" s="154"/>
      <c r="GIM16" s="154"/>
      <c r="GIN16" s="154"/>
      <c r="GIO16" s="154"/>
      <c r="GIP16" s="154"/>
      <c r="GIQ16" s="154"/>
      <c r="GIR16" s="154"/>
      <c r="GIS16" s="154"/>
      <c r="GIT16" s="154"/>
      <c r="GIU16" s="154"/>
      <c r="GIV16" s="154"/>
      <c r="GIW16" s="154"/>
      <c r="GIX16" s="154"/>
      <c r="GIY16" s="154"/>
      <c r="GIZ16" s="154"/>
      <c r="GJA16" s="154"/>
      <c r="GJB16" s="154"/>
      <c r="GJC16" s="154"/>
      <c r="GJD16" s="154"/>
      <c r="GJE16" s="154"/>
      <c r="GJF16" s="154"/>
      <c r="GJG16" s="154"/>
      <c r="GJH16" s="154"/>
      <c r="GJI16" s="154"/>
      <c r="GJJ16" s="154"/>
      <c r="GJK16" s="154"/>
      <c r="GJL16" s="154"/>
      <c r="GJM16" s="154"/>
      <c r="GJN16" s="154"/>
      <c r="GJO16" s="154"/>
      <c r="GJP16" s="154"/>
      <c r="GJQ16" s="154"/>
      <c r="GJR16" s="154"/>
      <c r="GJS16" s="154"/>
      <c r="GJT16" s="154"/>
      <c r="GJU16" s="154"/>
      <c r="GJV16" s="154"/>
      <c r="GJW16" s="154"/>
      <c r="GJX16" s="154"/>
      <c r="GJY16" s="154"/>
      <c r="GJZ16" s="154"/>
      <c r="GKA16" s="154"/>
      <c r="GKB16" s="154"/>
      <c r="GKC16" s="154"/>
      <c r="GKD16" s="154"/>
      <c r="GKE16" s="154"/>
      <c r="GKF16" s="154"/>
      <c r="GKG16" s="154"/>
      <c r="GKH16" s="154"/>
      <c r="GKI16" s="154"/>
      <c r="GKJ16" s="154"/>
      <c r="GKK16" s="154"/>
      <c r="GKL16" s="154"/>
      <c r="GKM16" s="154"/>
      <c r="GKN16" s="154"/>
      <c r="GKO16" s="154"/>
      <c r="GKP16" s="154"/>
      <c r="GKQ16" s="154"/>
      <c r="GKR16" s="154"/>
      <c r="GKS16" s="154"/>
      <c r="GKT16" s="154"/>
      <c r="GKU16" s="154"/>
      <c r="GKV16" s="154"/>
      <c r="GKW16" s="154"/>
      <c r="GKX16" s="154"/>
      <c r="GKY16" s="154"/>
      <c r="GKZ16" s="154"/>
      <c r="GLA16" s="154"/>
      <c r="GLB16" s="154"/>
      <c r="GLC16" s="154"/>
      <c r="GLD16" s="154"/>
      <c r="GLE16" s="154"/>
      <c r="GLF16" s="154"/>
      <c r="GLG16" s="154"/>
      <c r="GLH16" s="154"/>
      <c r="GLI16" s="154"/>
      <c r="GLJ16" s="154"/>
      <c r="GLK16" s="154"/>
      <c r="GLL16" s="154"/>
      <c r="GLM16" s="154"/>
      <c r="GLN16" s="154"/>
      <c r="GLO16" s="154"/>
      <c r="GLP16" s="154"/>
      <c r="GLQ16" s="154"/>
      <c r="GLR16" s="154"/>
      <c r="GLS16" s="154"/>
      <c r="GLT16" s="154"/>
      <c r="GLU16" s="154"/>
      <c r="GLV16" s="154"/>
      <c r="GLW16" s="154"/>
      <c r="GLX16" s="154"/>
      <c r="GLY16" s="154"/>
      <c r="GLZ16" s="154"/>
      <c r="GMA16" s="154"/>
      <c r="GMB16" s="154"/>
      <c r="GMC16" s="154"/>
      <c r="GMD16" s="154"/>
      <c r="GME16" s="154"/>
      <c r="GMF16" s="154"/>
      <c r="GMG16" s="154"/>
      <c r="GMH16" s="154"/>
      <c r="GMI16" s="154"/>
      <c r="GMJ16" s="154"/>
      <c r="GMK16" s="154"/>
      <c r="GML16" s="154"/>
      <c r="GMM16" s="154"/>
      <c r="GMN16" s="154"/>
      <c r="GMO16" s="154"/>
      <c r="GMP16" s="154"/>
      <c r="GMQ16" s="154"/>
      <c r="GMR16" s="154"/>
      <c r="GMS16" s="154"/>
      <c r="GMT16" s="154"/>
      <c r="GMU16" s="154"/>
      <c r="GMV16" s="154"/>
      <c r="GMW16" s="154"/>
      <c r="GMX16" s="154"/>
      <c r="GMY16" s="154"/>
      <c r="GMZ16" s="154"/>
      <c r="GNA16" s="154"/>
      <c r="GNB16" s="154"/>
      <c r="GNC16" s="154"/>
      <c r="GND16" s="154"/>
      <c r="GNE16" s="154"/>
      <c r="GNF16" s="154"/>
      <c r="GNG16" s="154"/>
      <c r="GNH16" s="154"/>
      <c r="GNI16" s="154"/>
      <c r="GNJ16" s="154"/>
      <c r="GNK16" s="154"/>
      <c r="GNL16" s="154"/>
      <c r="GNM16" s="154"/>
      <c r="GNN16" s="154"/>
      <c r="GNO16" s="154"/>
      <c r="GNP16" s="154"/>
      <c r="GNQ16" s="154"/>
      <c r="GNR16" s="154"/>
      <c r="GNS16" s="154"/>
      <c r="GNT16" s="154"/>
      <c r="GNU16" s="154"/>
      <c r="GNV16" s="154"/>
      <c r="GNW16" s="154"/>
      <c r="GNX16" s="154"/>
      <c r="GNY16" s="154"/>
      <c r="GNZ16" s="154"/>
      <c r="GOA16" s="154"/>
      <c r="GOB16" s="154"/>
      <c r="GOC16" s="154"/>
      <c r="GOD16" s="154"/>
      <c r="GOE16" s="154"/>
      <c r="GOF16" s="154"/>
      <c r="GOG16" s="154"/>
      <c r="GOH16" s="154"/>
      <c r="GOI16" s="154"/>
      <c r="GOJ16" s="154"/>
      <c r="GOK16" s="154"/>
      <c r="GOL16" s="154"/>
      <c r="GOM16" s="154"/>
      <c r="GON16" s="154"/>
      <c r="GOO16" s="154"/>
      <c r="GOP16" s="154"/>
      <c r="GOQ16" s="154"/>
      <c r="GOR16" s="154"/>
      <c r="GOS16" s="154"/>
      <c r="GOT16" s="154"/>
      <c r="GOU16" s="154"/>
      <c r="GOV16" s="154"/>
      <c r="GOW16" s="154"/>
      <c r="GOX16" s="154"/>
      <c r="GOY16" s="154"/>
      <c r="GOZ16" s="154"/>
      <c r="GPA16" s="154"/>
      <c r="GPB16" s="154"/>
      <c r="GPC16" s="154"/>
      <c r="GPD16" s="154"/>
      <c r="GPE16" s="154"/>
      <c r="GPF16" s="154"/>
      <c r="GPG16" s="154"/>
      <c r="GPH16" s="154"/>
      <c r="GPI16" s="154"/>
      <c r="GPJ16" s="154"/>
      <c r="GPK16" s="154"/>
      <c r="GPL16" s="154"/>
      <c r="GPM16" s="154"/>
      <c r="GPN16" s="154"/>
      <c r="GPO16" s="154"/>
      <c r="GPP16" s="154"/>
      <c r="GPQ16" s="154"/>
      <c r="GPR16" s="154"/>
      <c r="GPS16" s="154"/>
      <c r="GPT16" s="154"/>
      <c r="GPU16" s="154"/>
      <c r="GPV16" s="154"/>
      <c r="GPW16" s="154"/>
      <c r="GPX16" s="154"/>
      <c r="GPY16" s="154"/>
      <c r="GPZ16" s="154"/>
      <c r="GQA16" s="154"/>
      <c r="GQB16" s="154"/>
      <c r="GQC16" s="154"/>
      <c r="GQD16" s="154"/>
      <c r="GQE16" s="154"/>
      <c r="GQF16" s="154"/>
      <c r="GQG16" s="154"/>
      <c r="GQH16" s="154"/>
      <c r="GQI16" s="154"/>
      <c r="GQJ16" s="154"/>
      <c r="GQK16" s="154"/>
      <c r="GQL16" s="154"/>
      <c r="GQM16" s="154"/>
      <c r="GQN16" s="154"/>
      <c r="GQO16" s="154"/>
      <c r="GQP16" s="154"/>
      <c r="GQQ16" s="154"/>
      <c r="GQR16" s="154"/>
      <c r="GQS16" s="154"/>
      <c r="GQT16" s="154"/>
      <c r="GQU16" s="154"/>
      <c r="GQV16" s="154"/>
      <c r="GQW16" s="154"/>
      <c r="GQX16" s="154"/>
      <c r="GQY16" s="154"/>
      <c r="GQZ16" s="154"/>
      <c r="GRA16" s="154"/>
      <c r="GRB16" s="154"/>
      <c r="GRC16" s="154"/>
      <c r="GRD16" s="154"/>
      <c r="GRE16" s="154"/>
      <c r="GRF16" s="154"/>
      <c r="GRG16" s="154"/>
      <c r="GRH16" s="154"/>
      <c r="GRI16" s="154"/>
      <c r="GRJ16" s="154"/>
      <c r="GRK16" s="154"/>
      <c r="GRL16" s="154"/>
      <c r="GRM16" s="154"/>
      <c r="GRN16" s="154"/>
      <c r="GRO16" s="154"/>
      <c r="GRP16" s="154"/>
      <c r="GRQ16" s="154"/>
      <c r="GRR16" s="154"/>
      <c r="GRS16" s="154"/>
      <c r="GRT16" s="154"/>
      <c r="GRU16" s="154"/>
      <c r="GRV16" s="154"/>
      <c r="GRW16" s="154"/>
      <c r="GRX16" s="154"/>
      <c r="GRY16" s="154"/>
      <c r="GRZ16" s="154"/>
      <c r="GSA16" s="154"/>
      <c r="GSB16" s="154"/>
      <c r="GSC16" s="154"/>
      <c r="GSD16" s="154"/>
      <c r="GSE16" s="154"/>
      <c r="GSF16" s="154"/>
      <c r="GSG16" s="154"/>
      <c r="GSH16" s="154"/>
      <c r="GSI16" s="154"/>
      <c r="GSJ16" s="154"/>
      <c r="GSK16" s="154"/>
      <c r="GSL16" s="154"/>
      <c r="GSM16" s="154"/>
      <c r="GSN16" s="154"/>
      <c r="GSO16" s="154"/>
      <c r="GSP16" s="154"/>
      <c r="GSQ16" s="154"/>
      <c r="GSR16" s="154"/>
      <c r="GSS16" s="154"/>
      <c r="GST16" s="154"/>
      <c r="GSU16" s="154"/>
      <c r="GSV16" s="154"/>
      <c r="GSW16" s="154"/>
      <c r="GSX16" s="154"/>
      <c r="GSY16" s="154"/>
      <c r="GSZ16" s="154"/>
      <c r="GTA16" s="154"/>
      <c r="GTB16" s="154"/>
      <c r="GTC16" s="154"/>
      <c r="GTD16" s="154"/>
      <c r="GTE16" s="154"/>
      <c r="GTF16" s="154"/>
      <c r="GTG16" s="154"/>
      <c r="GTH16" s="154"/>
      <c r="GTI16" s="154"/>
      <c r="GTJ16" s="154"/>
      <c r="GTK16" s="154"/>
      <c r="GTL16" s="154"/>
      <c r="GTM16" s="154"/>
      <c r="GTN16" s="154"/>
      <c r="GTO16" s="154"/>
      <c r="GTP16" s="154"/>
      <c r="GTQ16" s="154"/>
      <c r="GTR16" s="154"/>
      <c r="GTS16" s="154"/>
      <c r="GTT16" s="154"/>
      <c r="GTU16" s="154"/>
      <c r="GTV16" s="154"/>
      <c r="GTW16" s="154"/>
      <c r="GTX16" s="154"/>
      <c r="GTY16" s="154"/>
      <c r="GTZ16" s="154"/>
      <c r="GUA16" s="154"/>
      <c r="GUB16" s="154"/>
      <c r="GUC16" s="154"/>
      <c r="GUD16" s="154"/>
      <c r="GUE16" s="154"/>
      <c r="GUF16" s="154"/>
      <c r="GUG16" s="154"/>
      <c r="GUH16" s="154"/>
      <c r="GUI16" s="154"/>
      <c r="GUJ16" s="154"/>
      <c r="GUK16" s="154"/>
      <c r="GUL16" s="154"/>
      <c r="GUM16" s="154"/>
      <c r="GUN16" s="154"/>
      <c r="GUO16" s="154"/>
      <c r="GUP16" s="154"/>
      <c r="GUQ16" s="154"/>
      <c r="GUR16" s="154"/>
      <c r="GUS16" s="154"/>
      <c r="GUT16" s="154"/>
      <c r="GUU16" s="154"/>
      <c r="GUV16" s="154"/>
      <c r="GUW16" s="154"/>
      <c r="GUX16" s="154"/>
      <c r="GUY16" s="154"/>
      <c r="GUZ16" s="154"/>
      <c r="GVA16" s="154"/>
      <c r="GVB16" s="154"/>
      <c r="GVC16" s="154"/>
      <c r="GVD16" s="154"/>
      <c r="GVE16" s="154"/>
      <c r="GVF16" s="154"/>
      <c r="GVG16" s="154"/>
      <c r="GVH16" s="154"/>
      <c r="GVI16" s="154"/>
      <c r="GVJ16" s="154"/>
      <c r="GVK16" s="154"/>
      <c r="GVL16" s="154"/>
      <c r="GVM16" s="154"/>
      <c r="GVN16" s="154"/>
      <c r="GVO16" s="154"/>
      <c r="GVP16" s="154"/>
      <c r="GVQ16" s="154"/>
      <c r="GVR16" s="154"/>
      <c r="GVS16" s="154"/>
      <c r="GVT16" s="154"/>
      <c r="GVU16" s="154"/>
      <c r="GVV16" s="154"/>
      <c r="GVW16" s="154"/>
      <c r="GVX16" s="154"/>
      <c r="GVY16" s="154"/>
      <c r="GVZ16" s="154"/>
      <c r="GWA16" s="154"/>
      <c r="GWB16" s="154"/>
      <c r="GWC16" s="154"/>
      <c r="GWD16" s="154"/>
      <c r="GWE16" s="154"/>
      <c r="GWF16" s="154"/>
      <c r="GWG16" s="154"/>
      <c r="GWH16" s="154"/>
      <c r="GWI16" s="154"/>
      <c r="GWJ16" s="154"/>
      <c r="GWK16" s="154"/>
      <c r="GWL16" s="154"/>
      <c r="GWM16" s="154"/>
      <c r="GWN16" s="154"/>
      <c r="GWO16" s="154"/>
      <c r="GWP16" s="154"/>
      <c r="GWQ16" s="154"/>
      <c r="GWR16" s="154"/>
      <c r="GWS16" s="154"/>
      <c r="GWT16" s="154"/>
      <c r="GWU16" s="154"/>
      <c r="GWV16" s="154"/>
      <c r="GWW16" s="154"/>
      <c r="GWX16" s="154"/>
      <c r="GWY16" s="154"/>
      <c r="GWZ16" s="154"/>
      <c r="GXA16" s="154"/>
      <c r="GXB16" s="154"/>
      <c r="GXC16" s="154"/>
      <c r="GXD16" s="154"/>
      <c r="GXE16" s="154"/>
      <c r="GXF16" s="154"/>
      <c r="GXG16" s="154"/>
      <c r="GXH16" s="154"/>
      <c r="GXI16" s="154"/>
      <c r="GXJ16" s="154"/>
      <c r="GXK16" s="154"/>
      <c r="GXL16" s="154"/>
      <c r="GXM16" s="154"/>
      <c r="GXN16" s="154"/>
      <c r="GXO16" s="154"/>
      <c r="GXP16" s="154"/>
      <c r="GXQ16" s="154"/>
      <c r="GXR16" s="154"/>
      <c r="GXS16" s="154"/>
      <c r="GXT16" s="154"/>
      <c r="GXU16" s="154"/>
      <c r="GXV16" s="154"/>
      <c r="GXW16" s="154"/>
      <c r="GXX16" s="154"/>
      <c r="GXY16" s="154"/>
      <c r="GXZ16" s="154"/>
      <c r="GYA16" s="154"/>
      <c r="GYB16" s="154"/>
      <c r="GYC16" s="154"/>
      <c r="GYD16" s="154"/>
      <c r="GYE16" s="154"/>
      <c r="GYF16" s="154"/>
      <c r="GYG16" s="154"/>
      <c r="GYH16" s="154"/>
      <c r="GYI16" s="154"/>
      <c r="GYJ16" s="154"/>
      <c r="GYK16" s="154"/>
      <c r="GYL16" s="154"/>
      <c r="GYM16" s="154"/>
      <c r="GYN16" s="154"/>
      <c r="GYO16" s="154"/>
      <c r="GYP16" s="154"/>
      <c r="GYQ16" s="154"/>
      <c r="GYR16" s="154"/>
      <c r="GYS16" s="154"/>
      <c r="GYT16" s="154"/>
      <c r="GYU16" s="154"/>
      <c r="GYV16" s="154"/>
      <c r="GYW16" s="154"/>
      <c r="GYX16" s="154"/>
      <c r="GYY16" s="154"/>
      <c r="GYZ16" s="154"/>
      <c r="GZA16" s="154"/>
      <c r="GZB16" s="154"/>
      <c r="GZC16" s="154"/>
      <c r="GZD16" s="154"/>
      <c r="GZE16" s="154"/>
      <c r="GZF16" s="154"/>
      <c r="GZG16" s="154"/>
      <c r="GZH16" s="154"/>
      <c r="GZI16" s="154"/>
      <c r="GZJ16" s="154"/>
      <c r="GZK16" s="154"/>
      <c r="GZL16" s="154"/>
      <c r="GZM16" s="154"/>
      <c r="GZN16" s="154"/>
      <c r="GZO16" s="154"/>
      <c r="GZP16" s="154"/>
      <c r="GZQ16" s="154"/>
      <c r="GZR16" s="154"/>
      <c r="GZS16" s="154"/>
      <c r="GZT16" s="154"/>
      <c r="GZU16" s="154"/>
      <c r="GZV16" s="154"/>
      <c r="GZW16" s="154"/>
      <c r="GZX16" s="154"/>
      <c r="GZY16" s="154"/>
      <c r="GZZ16" s="154"/>
      <c r="HAA16" s="154"/>
      <c r="HAB16" s="154"/>
      <c r="HAC16" s="154"/>
      <c r="HAD16" s="154"/>
      <c r="HAE16" s="154"/>
      <c r="HAF16" s="154"/>
      <c r="HAG16" s="154"/>
      <c r="HAH16" s="154"/>
      <c r="HAI16" s="154"/>
      <c r="HAJ16" s="154"/>
      <c r="HAK16" s="154"/>
      <c r="HAL16" s="154"/>
      <c r="HAM16" s="154"/>
      <c r="HAN16" s="154"/>
      <c r="HAO16" s="154"/>
      <c r="HAP16" s="154"/>
      <c r="HAQ16" s="154"/>
      <c r="HAR16" s="154"/>
      <c r="HAS16" s="154"/>
      <c r="HAT16" s="154"/>
      <c r="HAU16" s="154"/>
      <c r="HAV16" s="154"/>
      <c r="HAW16" s="154"/>
      <c r="HAX16" s="154"/>
      <c r="HAY16" s="154"/>
      <c r="HAZ16" s="154"/>
      <c r="HBA16" s="154"/>
      <c r="HBB16" s="154"/>
      <c r="HBC16" s="154"/>
      <c r="HBD16" s="154"/>
      <c r="HBE16" s="154"/>
      <c r="HBF16" s="154"/>
      <c r="HBG16" s="154"/>
      <c r="HBH16" s="154"/>
      <c r="HBI16" s="154"/>
      <c r="HBJ16" s="154"/>
      <c r="HBK16" s="154"/>
      <c r="HBL16" s="154"/>
      <c r="HBM16" s="154"/>
      <c r="HBN16" s="154"/>
      <c r="HBO16" s="154"/>
      <c r="HBP16" s="154"/>
      <c r="HBQ16" s="154"/>
      <c r="HBR16" s="154"/>
      <c r="HBS16" s="154"/>
      <c r="HBT16" s="154"/>
      <c r="HBU16" s="154"/>
      <c r="HBV16" s="154"/>
      <c r="HBW16" s="154"/>
      <c r="HBX16" s="154"/>
      <c r="HBY16" s="154"/>
      <c r="HBZ16" s="154"/>
      <c r="HCA16" s="154"/>
      <c r="HCB16" s="154"/>
      <c r="HCC16" s="154"/>
      <c r="HCD16" s="154"/>
      <c r="HCE16" s="154"/>
      <c r="HCF16" s="154"/>
      <c r="HCG16" s="154"/>
      <c r="HCH16" s="154"/>
      <c r="HCI16" s="154"/>
      <c r="HCJ16" s="154"/>
      <c r="HCK16" s="154"/>
      <c r="HCL16" s="154"/>
      <c r="HCM16" s="154"/>
      <c r="HCN16" s="154"/>
      <c r="HCO16" s="154"/>
      <c r="HCP16" s="154"/>
      <c r="HCQ16" s="154"/>
      <c r="HCR16" s="154"/>
      <c r="HCS16" s="154"/>
      <c r="HCT16" s="154"/>
      <c r="HCU16" s="154"/>
      <c r="HCV16" s="154"/>
      <c r="HCW16" s="154"/>
      <c r="HCX16" s="154"/>
      <c r="HCY16" s="154"/>
      <c r="HCZ16" s="154"/>
      <c r="HDA16" s="154"/>
      <c r="HDB16" s="154"/>
      <c r="HDC16" s="154"/>
      <c r="HDD16" s="154"/>
      <c r="HDE16" s="154"/>
      <c r="HDF16" s="154"/>
      <c r="HDG16" s="154"/>
      <c r="HDH16" s="154"/>
      <c r="HDI16" s="154"/>
      <c r="HDJ16" s="154"/>
      <c r="HDK16" s="154"/>
      <c r="HDL16" s="154"/>
      <c r="HDM16" s="154"/>
      <c r="HDN16" s="154"/>
      <c r="HDO16" s="154"/>
      <c r="HDP16" s="154"/>
      <c r="HDQ16" s="154"/>
      <c r="HDR16" s="154"/>
      <c r="HDS16" s="154"/>
      <c r="HDT16" s="154"/>
      <c r="HDU16" s="154"/>
      <c r="HDV16" s="154"/>
      <c r="HDW16" s="154"/>
      <c r="HDX16" s="154"/>
      <c r="HDY16" s="154"/>
      <c r="HDZ16" s="154"/>
      <c r="HEA16" s="154"/>
      <c r="HEB16" s="154"/>
      <c r="HEC16" s="154"/>
      <c r="HED16" s="154"/>
      <c r="HEE16" s="154"/>
      <c r="HEF16" s="154"/>
      <c r="HEG16" s="154"/>
      <c r="HEH16" s="154"/>
      <c r="HEI16" s="154"/>
      <c r="HEJ16" s="154"/>
      <c r="HEK16" s="154"/>
      <c r="HEL16" s="154"/>
      <c r="HEM16" s="154"/>
      <c r="HEN16" s="154"/>
      <c r="HEO16" s="154"/>
      <c r="HEP16" s="154"/>
      <c r="HEQ16" s="154"/>
      <c r="HER16" s="154"/>
      <c r="HES16" s="154"/>
      <c r="HET16" s="154"/>
      <c r="HEU16" s="154"/>
      <c r="HEV16" s="154"/>
      <c r="HEW16" s="154"/>
      <c r="HEX16" s="154"/>
      <c r="HEY16" s="154"/>
      <c r="HEZ16" s="154"/>
      <c r="HFA16" s="154"/>
      <c r="HFB16" s="154"/>
      <c r="HFC16" s="154"/>
      <c r="HFD16" s="154"/>
      <c r="HFE16" s="154"/>
      <c r="HFF16" s="154"/>
      <c r="HFG16" s="154"/>
      <c r="HFH16" s="154"/>
      <c r="HFI16" s="154"/>
      <c r="HFJ16" s="154"/>
      <c r="HFK16" s="154"/>
      <c r="HFL16" s="154"/>
      <c r="HFM16" s="154"/>
      <c r="HFN16" s="154"/>
      <c r="HFO16" s="154"/>
      <c r="HFP16" s="154"/>
      <c r="HFQ16" s="154"/>
      <c r="HFR16" s="154"/>
      <c r="HFS16" s="154"/>
      <c r="HFT16" s="154"/>
      <c r="HFU16" s="154"/>
      <c r="HFV16" s="154"/>
      <c r="HFW16" s="154"/>
      <c r="HFX16" s="154"/>
      <c r="HFY16" s="154"/>
      <c r="HFZ16" s="154"/>
      <c r="HGA16" s="154"/>
      <c r="HGB16" s="154"/>
      <c r="HGC16" s="154"/>
      <c r="HGD16" s="154"/>
      <c r="HGE16" s="154"/>
      <c r="HGF16" s="154"/>
      <c r="HGG16" s="154"/>
      <c r="HGH16" s="154"/>
      <c r="HGI16" s="154"/>
      <c r="HGJ16" s="154"/>
      <c r="HGK16" s="154"/>
      <c r="HGL16" s="154"/>
      <c r="HGM16" s="154"/>
      <c r="HGN16" s="154"/>
      <c r="HGO16" s="154"/>
      <c r="HGP16" s="154"/>
      <c r="HGQ16" s="154"/>
      <c r="HGR16" s="154"/>
      <c r="HGS16" s="154"/>
      <c r="HGT16" s="154"/>
      <c r="HGU16" s="154"/>
      <c r="HGV16" s="154"/>
      <c r="HGW16" s="154"/>
      <c r="HGX16" s="154"/>
      <c r="HGY16" s="154"/>
      <c r="HGZ16" s="154"/>
      <c r="HHA16" s="154"/>
      <c r="HHB16" s="154"/>
      <c r="HHC16" s="154"/>
      <c r="HHD16" s="154"/>
      <c r="HHE16" s="154"/>
      <c r="HHF16" s="154"/>
      <c r="HHG16" s="154"/>
      <c r="HHH16" s="154"/>
      <c r="HHI16" s="154"/>
      <c r="HHJ16" s="154"/>
      <c r="HHK16" s="154"/>
      <c r="HHL16" s="154"/>
      <c r="HHM16" s="154"/>
      <c r="HHN16" s="154"/>
      <c r="HHO16" s="154"/>
      <c r="HHP16" s="154"/>
      <c r="HHQ16" s="154"/>
      <c r="HHR16" s="154"/>
      <c r="HHS16" s="154"/>
      <c r="HHT16" s="154"/>
      <c r="HHU16" s="154"/>
      <c r="HHV16" s="154"/>
      <c r="HHW16" s="154"/>
      <c r="HHX16" s="154"/>
      <c r="HHY16" s="154"/>
      <c r="HHZ16" s="154"/>
      <c r="HIA16" s="154"/>
      <c r="HIB16" s="154"/>
      <c r="HIC16" s="154"/>
      <c r="HID16" s="154"/>
      <c r="HIE16" s="154"/>
      <c r="HIF16" s="154"/>
      <c r="HIG16" s="154"/>
      <c r="HIH16" s="154"/>
      <c r="HII16" s="154"/>
      <c r="HIJ16" s="154"/>
      <c r="HIK16" s="154"/>
      <c r="HIL16" s="154"/>
      <c r="HIM16" s="154"/>
      <c r="HIN16" s="154"/>
      <c r="HIO16" s="154"/>
      <c r="HIP16" s="154"/>
      <c r="HIQ16" s="154"/>
      <c r="HIR16" s="154"/>
      <c r="HIS16" s="154"/>
      <c r="HIT16" s="154"/>
      <c r="HIU16" s="154"/>
      <c r="HIV16" s="154"/>
      <c r="HIW16" s="154"/>
      <c r="HIX16" s="154"/>
      <c r="HIY16" s="154"/>
      <c r="HIZ16" s="154"/>
      <c r="HJA16" s="154"/>
      <c r="HJB16" s="154"/>
      <c r="HJC16" s="154"/>
      <c r="HJD16" s="154"/>
      <c r="HJE16" s="154"/>
      <c r="HJF16" s="154"/>
      <c r="HJG16" s="154"/>
      <c r="HJH16" s="154"/>
      <c r="HJI16" s="154"/>
      <c r="HJJ16" s="154"/>
      <c r="HJK16" s="154"/>
      <c r="HJL16" s="154"/>
      <c r="HJM16" s="154"/>
      <c r="HJN16" s="154"/>
      <c r="HJO16" s="154"/>
      <c r="HJP16" s="154"/>
      <c r="HJQ16" s="154"/>
      <c r="HJR16" s="154"/>
      <c r="HJS16" s="154"/>
      <c r="HJT16" s="154"/>
      <c r="HJU16" s="154"/>
      <c r="HJV16" s="154"/>
      <c r="HJW16" s="154"/>
      <c r="HJX16" s="154"/>
      <c r="HJY16" s="154"/>
      <c r="HJZ16" s="154"/>
      <c r="HKA16" s="154"/>
      <c r="HKB16" s="154"/>
      <c r="HKC16" s="154"/>
      <c r="HKD16" s="154"/>
      <c r="HKE16" s="154"/>
      <c r="HKF16" s="154"/>
      <c r="HKG16" s="154"/>
      <c r="HKH16" s="154"/>
      <c r="HKI16" s="154"/>
      <c r="HKJ16" s="154"/>
      <c r="HKK16" s="154"/>
      <c r="HKL16" s="154"/>
      <c r="HKM16" s="154"/>
      <c r="HKN16" s="154"/>
      <c r="HKO16" s="154"/>
      <c r="HKP16" s="154"/>
      <c r="HKQ16" s="154"/>
      <c r="HKR16" s="154"/>
      <c r="HKS16" s="154"/>
      <c r="HKT16" s="154"/>
      <c r="HKU16" s="154"/>
      <c r="HKV16" s="154"/>
      <c r="HKW16" s="154"/>
      <c r="HKX16" s="154"/>
      <c r="HKY16" s="154"/>
      <c r="HKZ16" s="154"/>
      <c r="HLA16" s="154"/>
      <c r="HLB16" s="154"/>
      <c r="HLC16" s="154"/>
      <c r="HLD16" s="154"/>
      <c r="HLE16" s="154"/>
      <c r="HLF16" s="154"/>
      <c r="HLG16" s="154"/>
      <c r="HLH16" s="154"/>
      <c r="HLI16" s="154"/>
      <c r="HLJ16" s="154"/>
      <c r="HLK16" s="154"/>
      <c r="HLL16" s="154"/>
      <c r="HLM16" s="154"/>
      <c r="HLN16" s="154"/>
      <c r="HLO16" s="154"/>
      <c r="HLP16" s="154"/>
      <c r="HLQ16" s="154"/>
      <c r="HLR16" s="154"/>
      <c r="HLS16" s="154"/>
      <c r="HLT16" s="154"/>
      <c r="HLU16" s="154"/>
      <c r="HLV16" s="154"/>
      <c r="HLW16" s="154"/>
      <c r="HLX16" s="154"/>
      <c r="HLY16" s="154"/>
      <c r="HLZ16" s="154"/>
      <c r="HMA16" s="154"/>
      <c r="HMB16" s="154"/>
      <c r="HMC16" s="154"/>
      <c r="HMD16" s="154"/>
      <c r="HME16" s="154"/>
      <c r="HMF16" s="154"/>
      <c r="HMG16" s="154"/>
      <c r="HMH16" s="154"/>
      <c r="HMI16" s="154"/>
      <c r="HMJ16" s="154"/>
      <c r="HMK16" s="154"/>
      <c r="HML16" s="154"/>
      <c r="HMM16" s="154"/>
      <c r="HMN16" s="154"/>
      <c r="HMO16" s="154"/>
      <c r="HMP16" s="154"/>
      <c r="HMQ16" s="154"/>
      <c r="HMR16" s="154"/>
      <c r="HMS16" s="154"/>
      <c r="HMT16" s="154"/>
      <c r="HMU16" s="154"/>
      <c r="HMV16" s="154"/>
      <c r="HMW16" s="154"/>
      <c r="HMX16" s="154"/>
      <c r="HMY16" s="154"/>
      <c r="HMZ16" s="154"/>
      <c r="HNA16" s="154"/>
      <c r="HNB16" s="154"/>
      <c r="HNC16" s="154"/>
      <c r="HND16" s="154"/>
      <c r="HNE16" s="154"/>
      <c r="HNF16" s="154"/>
      <c r="HNG16" s="154"/>
      <c r="HNH16" s="154"/>
      <c r="HNI16" s="154"/>
      <c r="HNJ16" s="154"/>
      <c r="HNK16" s="154"/>
      <c r="HNL16" s="154"/>
      <c r="HNM16" s="154"/>
      <c r="HNN16" s="154"/>
      <c r="HNO16" s="154"/>
      <c r="HNP16" s="154"/>
      <c r="HNQ16" s="154"/>
      <c r="HNR16" s="154"/>
      <c r="HNS16" s="154"/>
      <c r="HNT16" s="154"/>
      <c r="HNU16" s="154"/>
      <c r="HNV16" s="154"/>
      <c r="HNW16" s="154"/>
      <c r="HNX16" s="154"/>
      <c r="HNY16" s="154"/>
      <c r="HNZ16" s="154"/>
      <c r="HOA16" s="154"/>
      <c r="HOB16" s="154"/>
      <c r="HOC16" s="154"/>
      <c r="HOD16" s="154"/>
      <c r="HOE16" s="154"/>
      <c r="HOF16" s="154"/>
      <c r="HOG16" s="154"/>
      <c r="HOH16" s="154"/>
      <c r="HOI16" s="154"/>
      <c r="HOJ16" s="154"/>
      <c r="HOK16" s="154"/>
      <c r="HOL16" s="154"/>
      <c r="HOM16" s="154"/>
      <c r="HON16" s="154"/>
      <c r="HOO16" s="154"/>
      <c r="HOP16" s="154"/>
      <c r="HOQ16" s="154"/>
      <c r="HOR16" s="154"/>
      <c r="HOS16" s="154"/>
      <c r="HOT16" s="154"/>
      <c r="HOU16" s="154"/>
      <c r="HOV16" s="154"/>
      <c r="HOW16" s="154"/>
      <c r="HOX16" s="154"/>
      <c r="HOY16" s="154"/>
      <c r="HOZ16" s="154"/>
      <c r="HPA16" s="154"/>
      <c r="HPB16" s="154"/>
      <c r="HPC16" s="154"/>
      <c r="HPD16" s="154"/>
      <c r="HPE16" s="154"/>
      <c r="HPF16" s="154"/>
      <c r="HPG16" s="154"/>
      <c r="HPH16" s="154"/>
      <c r="HPI16" s="154"/>
      <c r="HPJ16" s="154"/>
      <c r="HPK16" s="154"/>
      <c r="HPL16" s="154"/>
      <c r="HPM16" s="154"/>
      <c r="HPN16" s="154"/>
      <c r="HPO16" s="154"/>
      <c r="HPP16" s="154"/>
      <c r="HPQ16" s="154"/>
      <c r="HPR16" s="154"/>
      <c r="HPS16" s="154"/>
      <c r="HPT16" s="154"/>
      <c r="HPU16" s="154"/>
      <c r="HPV16" s="154"/>
      <c r="HPW16" s="154"/>
      <c r="HPX16" s="154"/>
      <c r="HPY16" s="154"/>
      <c r="HPZ16" s="154"/>
      <c r="HQA16" s="154"/>
      <c r="HQB16" s="154"/>
      <c r="HQC16" s="154"/>
      <c r="HQD16" s="154"/>
      <c r="HQE16" s="154"/>
      <c r="HQF16" s="154"/>
      <c r="HQG16" s="154"/>
      <c r="HQH16" s="154"/>
      <c r="HQI16" s="154"/>
      <c r="HQJ16" s="154"/>
      <c r="HQK16" s="154"/>
      <c r="HQL16" s="154"/>
      <c r="HQM16" s="154"/>
      <c r="HQN16" s="154"/>
      <c r="HQO16" s="154"/>
      <c r="HQP16" s="154"/>
      <c r="HQQ16" s="154"/>
      <c r="HQR16" s="154"/>
      <c r="HQS16" s="154"/>
      <c r="HQT16" s="154"/>
      <c r="HQU16" s="154"/>
      <c r="HQV16" s="154"/>
      <c r="HQW16" s="154"/>
      <c r="HQX16" s="154"/>
      <c r="HQY16" s="154"/>
      <c r="HQZ16" s="154"/>
      <c r="HRA16" s="154"/>
      <c r="HRB16" s="154"/>
      <c r="HRC16" s="154"/>
      <c r="HRD16" s="154"/>
      <c r="HRE16" s="154"/>
      <c r="HRF16" s="154"/>
      <c r="HRG16" s="154"/>
      <c r="HRH16" s="154"/>
      <c r="HRI16" s="154"/>
      <c r="HRJ16" s="154"/>
      <c r="HRK16" s="154"/>
      <c r="HRL16" s="154"/>
      <c r="HRM16" s="154"/>
      <c r="HRN16" s="154"/>
      <c r="HRO16" s="154"/>
      <c r="HRP16" s="154"/>
      <c r="HRQ16" s="154"/>
      <c r="HRR16" s="154"/>
      <c r="HRS16" s="154"/>
      <c r="HRT16" s="154"/>
      <c r="HRU16" s="154"/>
      <c r="HRV16" s="154"/>
      <c r="HRW16" s="154"/>
      <c r="HRX16" s="154"/>
      <c r="HRY16" s="154"/>
      <c r="HRZ16" s="154"/>
      <c r="HSA16" s="154"/>
      <c r="HSB16" s="154"/>
      <c r="HSC16" s="154"/>
      <c r="HSD16" s="154"/>
      <c r="HSE16" s="154"/>
      <c r="HSF16" s="154"/>
      <c r="HSG16" s="154"/>
      <c r="HSH16" s="154"/>
      <c r="HSI16" s="154"/>
      <c r="HSJ16" s="154"/>
      <c r="HSK16" s="154"/>
      <c r="HSL16" s="154"/>
      <c r="HSM16" s="154"/>
      <c r="HSN16" s="154"/>
      <c r="HSO16" s="154"/>
      <c r="HSP16" s="154"/>
      <c r="HSQ16" s="154"/>
      <c r="HSR16" s="154"/>
      <c r="HSS16" s="154"/>
      <c r="HST16" s="154"/>
      <c r="HSU16" s="154"/>
      <c r="HSV16" s="154"/>
      <c r="HSW16" s="154"/>
      <c r="HSX16" s="154"/>
      <c r="HSY16" s="154"/>
      <c r="HSZ16" s="154"/>
      <c r="HTA16" s="154"/>
      <c r="HTB16" s="154"/>
      <c r="HTC16" s="154"/>
      <c r="HTD16" s="154"/>
      <c r="HTE16" s="154"/>
      <c r="HTF16" s="154"/>
      <c r="HTG16" s="154"/>
      <c r="HTH16" s="154"/>
      <c r="HTI16" s="154"/>
      <c r="HTJ16" s="154"/>
      <c r="HTK16" s="154"/>
      <c r="HTL16" s="154"/>
      <c r="HTM16" s="154"/>
      <c r="HTN16" s="154"/>
      <c r="HTO16" s="154"/>
      <c r="HTP16" s="154"/>
      <c r="HTQ16" s="154"/>
      <c r="HTR16" s="154"/>
      <c r="HTS16" s="154"/>
      <c r="HTT16" s="154"/>
      <c r="HTU16" s="154"/>
      <c r="HTV16" s="154"/>
      <c r="HTW16" s="154"/>
      <c r="HTX16" s="154"/>
      <c r="HTY16" s="154"/>
      <c r="HTZ16" s="154"/>
      <c r="HUA16" s="154"/>
      <c r="HUB16" s="154"/>
      <c r="HUC16" s="154"/>
      <c r="HUD16" s="154"/>
      <c r="HUE16" s="154"/>
      <c r="HUF16" s="154"/>
      <c r="HUG16" s="154"/>
      <c r="HUH16" s="154"/>
      <c r="HUI16" s="154"/>
      <c r="HUJ16" s="154"/>
      <c r="HUK16" s="154"/>
      <c r="HUL16" s="154"/>
      <c r="HUM16" s="154"/>
      <c r="HUN16" s="154"/>
      <c r="HUO16" s="154"/>
      <c r="HUP16" s="154"/>
      <c r="HUQ16" s="154"/>
      <c r="HUR16" s="154"/>
      <c r="HUS16" s="154"/>
      <c r="HUT16" s="154"/>
      <c r="HUU16" s="154"/>
      <c r="HUV16" s="154"/>
      <c r="HUW16" s="154"/>
      <c r="HUX16" s="154"/>
      <c r="HUY16" s="154"/>
      <c r="HUZ16" s="154"/>
      <c r="HVA16" s="154"/>
      <c r="HVB16" s="154"/>
      <c r="HVC16" s="154"/>
      <c r="HVD16" s="154"/>
      <c r="HVE16" s="154"/>
      <c r="HVF16" s="154"/>
      <c r="HVG16" s="154"/>
      <c r="HVH16" s="154"/>
      <c r="HVI16" s="154"/>
      <c r="HVJ16" s="154"/>
      <c r="HVK16" s="154"/>
      <c r="HVL16" s="154"/>
      <c r="HVM16" s="154"/>
      <c r="HVN16" s="154"/>
      <c r="HVO16" s="154"/>
      <c r="HVP16" s="154"/>
      <c r="HVQ16" s="154"/>
      <c r="HVR16" s="154"/>
      <c r="HVS16" s="154"/>
      <c r="HVT16" s="154"/>
      <c r="HVU16" s="154"/>
      <c r="HVV16" s="154"/>
      <c r="HVW16" s="154"/>
      <c r="HVX16" s="154"/>
      <c r="HVY16" s="154"/>
      <c r="HVZ16" s="154"/>
      <c r="HWA16" s="154"/>
      <c r="HWB16" s="154"/>
      <c r="HWC16" s="154"/>
      <c r="HWD16" s="154"/>
      <c r="HWE16" s="154"/>
      <c r="HWF16" s="154"/>
      <c r="HWG16" s="154"/>
      <c r="HWH16" s="154"/>
      <c r="HWI16" s="154"/>
      <c r="HWJ16" s="154"/>
      <c r="HWK16" s="154"/>
      <c r="HWL16" s="154"/>
      <c r="HWM16" s="154"/>
      <c r="HWN16" s="154"/>
      <c r="HWO16" s="154"/>
      <c r="HWP16" s="154"/>
      <c r="HWQ16" s="154"/>
      <c r="HWR16" s="154"/>
      <c r="HWS16" s="154"/>
      <c r="HWT16" s="154"/>
      <c r="HWU16" s="154"/>
      <c r="HWV16" s="154"/>
      <c r="HWW16" s="154"/>
      <c r="HWX16" s="154"/>
      <c r="HWY16" s="154"/>
      <c r="HWZ16" s="154"/>
      <c r="HXA16" s="154"/>
      <c r="HXB16" s="154"/>
      <c r="HXC16" s="154"/>
      <c r="HXD16" s="154"/>
      <c r="HXE16" s="154"/>
      <c r="HXF16" s="154"/>
      <c r="HXG16" s="154"/>
      <c r="HXH16" s="154"/>
      <c r="HXI16" s="154"/>
      <c r="HXJ16" s="154"/>
      <c r="HXK16" s="154"/>
      <c r="HXL16" s="154"/>
      <c r="HXM16" s="154"/>
      <c r="HXN16" s="154"/>
      <c r="HXO16" s="154"/>
      <c r="HXP16" s="154"/>
      <c r="HXQ16" s="154"/>
      <c r="HXR16" s="154"/>
      <c r="HXS16" s="154"/>
      <c r="HXT16" s="154"/>
      <c r="HXU16" s="154"/>
      <c r="HXV16" s="154"/>
      <c r="HXW16" s="154"/>
      <c r="HXX16" s="154"/>
      <c r="HXY16" s="154"/>
      <c r="HXZ16" s="154"/>
      <c r="HYA16" s="154"/>
      <c r="HYB16" s="154"/>
      <c r="HYC16" s="154"/>
      <c r="HYD16" s="154"/>
      <c r="HYE16" s="154"/>
      <c r="HYF16" s="154"/>
      <c r="HYG16" s="154"/>
      <c r="HYH16" s="154"/>
      <c r="HYI16" s="154"/>
      <c r="HYJ16" s="154"/>
      <c r="HYK16" s="154"/>
      <c r="HYL16" s="154"/>
      <c r="HYM16" s="154"/>
      <c r="HYN16" s="154"/>
      <c r="HYO16" s="154"/>
      <c r="HYP16" s="154"/>
      <c r="HYQ16" s="154"/>
      <c r="HYR16" s="154"/>
      <c r="HYS16" s="154"/>
      <c r="HYT16" s="154"/>
      <c r="HYU16" s="154"/>
      <c r="HYV16" s="154"/>
      <c r="HYW16" s="154"/>
      <c r="HYX16" s="154"/>
      <c r="HYY16" s="154"/>
      <c r="HYZ16" s="154"/>
      <c r="HZA16" s="154"/>
      <c r="HZB16" s="154"/>
      <c r="HZC16" s="154"/>
      <c r="HZD16" s="154"/>
      <c r="HZE16" s="154"/>
      <c r="HZF16" s="154"/>
      <c r="HZG16" s="154"/>
      <c r="HZH16" s="154"/>
      <c r="HZI16" s="154"/>
      <c r="HZJ16" s="154"/>
      <c r="HZK16" s="154"/>
      <c r="HZL16" s="154"/>
      <c r="HZM16" s="154"/>
      <c r="HZN16" s="154"/>
      <c r="HZO16" s="154"/>
      <c r="HZP16" s="154"/>
      <c r="HZQ16" s="154"/>
      <c r="HZR16" s="154"/>
      <c r="HZS16" s="154"/>
      <c r="HZT16" s="154"/>
      <c r="HZU16" s="154"/>
      <c r="HZV16" s="154"/>
      <c r="HZW16" s="154"/>
      <c r="HZX16" s="154"/>
      <c r="HZY16" s="154"/>
      <c r="HZZ16" s="154"/>
      <c r="IAA16" s="154"/>
      <c r="IAB16" s="154"/>
      <c r="IAC16" s="154"/>
      <c r="IAD16" s="154"/>
      <c r="IAE16" s="154"/>
      <c r="IAF16" s="154"/>
      <c r="IAG16" s="154"/>
      <c r="IAH16" s="154"/>
      <c r="IAI16" s="154"/>
      <c r="IAJ16" s="154"/>
      <c r="IAK16" s="154"/>
      <c r="IAL16" s="154"/>
      <c r="IAM16" s="154"/>
      <c r="IAN16" s="154"/>
      <c r="IAO16" s="154"/>
      <c r="IAP16" s="154"/>
      <c r="IAQ16" s="154"/>
      <c r="IAR16" s="154"/>
      <c r="IAS16" s="154"/>
      <c r="IAT16" s="154"/>
      <c r="IAU16" s="154"/>
      <c r="IAV16" s="154"/>
      <c r="IAW16" s="154"/>
      <c r="IAX16" s="154"/>
      <c r="IAY16" s="154"/>
      <c r="IAZ16" s="154"/>
      <c r="IBA16" s="154"/>
      <c r="IBB16" s="154"/>
      <c r="IBC16" s="154"/>
      <c r="IBD16" s="154"/>
      <c r="IBE16" s="154"/>
      <c r="IBF16" s="154"/>
      <c r="IBG16" s="154"/>
      <c r="IBH16" s="154"/>
      <c r="IBI16" s="154"/>
      <c r="IBJ16" s="154"/>
      <c r="IBK16" s="154"/>
      <c r="IBL16" s="154"/>
      <c r="IBM16" s="154"/>
      <c r="IBN16" s="154"/>
      <c r="IBO16" s="154"/>
      <c r="IBP16" s="154"/>
      <c r="IBQ16" s="154"/>
      <c r="IBR16" s="154"/>
      <c r="IBS16" s="154"/>
      <c r="IBT16" s="154"/>
      <c r="IBU16" s="154"/>
      <c r="IBV16" s="154"/>
      <c r="IBW16" s="154"/>
      <c r="IBX16" s="154"/>
      <c r="IBY16" s="154"/>
      <c r="IBZ16" s="154"/>
      <c r="ICA16" s="154"/>
      <c r="ICB16" s="154"/>
      <c r="ICC16" s="154"/>
      <c r="ICD16" s="154"/>
      <c r="ICE16" s="154"/>
      <c r="ICF16" s="154"/>
      <c r="ICG16" s="154"/>
      <c r="ICH16" s="154"/>
      <c r="ICI16" s="154"/>
      <c r="ICJ16" s="154"/>
      <c r="ICK16" s="154"/>
      <c r="ICL16" s="154"/>
      <c r="ICM16" s="154"/>
      <c r="ICN16" s="154"/>
      <c r="ICO16" s="154"/>
      <c r="ICP16" s="154"/>
      <c r="ICQ16" s="154"/>
      <c r="ICR16" s="154"/>
      <c r="ICS16" s="154"/>
      <c r="ICT16" s="154"/>
      <c r="ICU16" s="154"/>
      <c r="ICV16" s="154"/>
      <c r="ICW16" s="154"/>
      <c r="ICX16" s="154"/>
      <c r="ICY16" s="154"/>
      <c r="ICZ16" s="154"/>
      <c r="IDA16" s="154"/>
      <c r="IDB16" s="154"/>
      <c r="IDC16" s="154"/>
      <c r="IDD16" s="154"/>
      <c r="IDE16" s="154"/>
      <c r="IDF16" s="154"/>
      <c r="IDG16" s="154"/>
      <c r="IDH16" s="154"/>
      <c r="IDI16" s="154"/>
      <c r="IDJ16" s="154"/>
      <c r="IDK16" s="154"/>
      <c r="IDL16" s="154"/>
      <c r="IDM16" s="154"/>
      <c r="IDN16" s="154"/>
      <c r="IDO16" s="154"/>
      <c r="IDP16" s="154"/>
      <c r="IDQ16" s="154"/>
      <c r="IDR16" s="154"/>
      <c r="IDS16" s="154"/>
      <c r="IDT16" s="154"/>
      <c r="IDU16" s="154"/>
      <c r="IDV16" s="154"/>
      <c r="IDW16" s="154"/>
      <c r="IDX16" s="154"/>
      <c r="IDY16" s="154"/>
      <c r="IDZ16" s="154"/>
      <c r="IEA16" s="154"/>
      <c r="IEB16" s="154"/>
      <c r="IEC16" s="154"/>
      <c r="IED16" s="154"/>
      <c r="IEE16" s="154"/>
      <c r="IEF16" s="154"/>
      <c r="IEG16" s="154"/>
      <c r="IEH16" s="154"/>
      <c r="IEI16" s="154"/>
      <c r="IEJ16" s="154"/>
      <c r="IEK16" s="154"/>
      <c r="IEL16" s="154"/>
      <c r="IEM16" s="154"/>
      <c r="IEN16" s="154"/>
      <c r="IEO16" s="154"/>
      <c r="IEP16" s="154"/>
      <c r="IEQ16" s="154"/>
      <c r="IER16" s="154"/>
      <c r="IES16" s="154"/>
      <c r="IET16" s="154"/>
      <c r="IEU16" s="154"/>
      <c r="IEV16" s="154"/>
      <c r="IEW16" s="154"/>
      <c r="IEX16" s="154"/>
      <c r="IEY16" s="154"/>
      <c r="IEZ16" s="154"/>
      <c r="IFA16" s="154"/>
      <c r="IFB16" s="154"/>
      <c r="IFC16" s="154"/>
      <c r="IFD16" s="154"/>
      <c r="IFE16" s="154"/>
      <c r="IFF16" s="154"/>
      <c r="IFG16" s="154"/>
      <c r="IFH16" s="154"/>
      <c r="IFI16" s="154"/>
      <c r="IFJ16" s="154"/>
      <c r="IFK16" s="154"/>
      <c r="IFL16" s="154"/>
      <c r="IFM16" s="154"/>
      <c r="IFN16" s="154"/>
      <c r="IFO16" s="154"/>
      <c r="IFP16" s="154"/>
      <c r="IFQ16" s="154"/>
      <c r="IFR16" s="154"/>
      <c r="IFS16" s="154"/>
      <c r="IFT16" s="154"/>
      <c r="IFU16" s="154"/>
      <c r="IFV16" s="154"/>
      <c r="IFW16" s="154"/>
      <c r="IFX16" s="154"/>
      <c r="IFY16" s="154"/>
      <c r="IFZ16" s="154"/>
      <c r="IGA16" s="154"/>
      <c r="IGB16" s="154"/>
      <c r="IGC16" s="154"/>
      <c r="IGD16" s="154"/>
      <c r="IGE16" s="154"/>
      <c r="IGF16" s="154"/>
      <c r="IGG16" s="154"/>
      <c r="IGH16" s="154"/>
      <c r="IGI16" s="154"/>
      <c r="IGJ16" s="154"/>
      <c r="IGK16" s="154"/>
      <c r="IGL16" s="154"/>
      <c r="IGM16" s="154"/>
      <c r="IGN16" s="154"/>
      <c r="IGO16" s="154"/>
      <c r="IGP16" s="154"/>
      <c r="IGQ16" s="154"/>
      <c r="IGR16" s="154"/>
      <c r="IGS16" s="154"/>
      <c r="IGT16" s="154"/>
      <c r="IGU16" s="154"/>
      <c r="IGV16" s="154"/>
      <c r="IGW16" s="154"/>
      <c r="IGX16" s="154"/>
      <c r="IGY16" s="154"/>
      <c r="IGZ16" s="154"/>
      <c r="IHA16" s="154"/>
      <c r="IHB16" s="154"/>
      <c r="IHC16" s="154"/>
      <c r="IHD16" s="154"/>
      <c r="IHE16" s="154"/>
      <c r="IHF16" s="154"/>
      <c r="IHG16" s="154"/>
      <c r="IHH16" s="154"/>
      <c r="IHI16" s="154"/>
      <c r="IHJ16" s="154"/>
      <c r="IHK16" s="154"/>
      <c r="IHL16" s="154"/>
      <c r="IHM16" s="154"/>
      <c r="IHN16" s="154"/>
      <c r="IHO16" s="154"/>
      <c r="IHP16" s="154"/>
      <c r="IHQ16" s="154"/>
      <c r="IHR16" s="154"/>
      <c r="IHS16" s="154"/>
      <c r="IHT16" s="154"/>
      <c r="IHU16" s="154"/>
      <c r="IHV16" s="154"/>
      <c r="IHW16" s="154"/>
      <c r="IHX16" s="154"/>
      <c r="IHY16" s="154"/>
      <c r="IHZ16" s="154"/>
      <c r="IIA16" s="154"/>
      <c r="IIB16" s="154"/>
      <c r="IIC16" s="154"/>
      <c r="IID16" s="154"/>
      <c r="IIE16" s="154"/>
      <c r="IIF16" s="154"/>
      <c r="IIG16" s="154"/>
      <c r="IIH16" s="154"/>
      <c r="III16" s="154"/>
      <c r="IIJ16" s="154"/>
      <c r="IIK16" s="154"/>
      <c r="IIL16" s="154"/>
      <c r="IIM16" s="154"/>
      <c r="IIN16" s="154"/>
      <c r="IIO16" s="154"/>
      <c r="IIP16" s="154"/>
      <c r="IIQ16" s="154"/>
      <c r="IIR16" s="154"/>
      <c r="IIS16" s="154"/>
      <c r="IIT16" s="154"/>
      <c r="IIU16" s="154"/>
      <c r="IIV16" s="154"/>
      <c r="IIW16" s="154"/>
      <c r="IIX16" s="154"/>
      <c r="IIY16" s="154"/>
      <c r="IIZ16" s="154"/>
      <c r="IJA16" s="154"/>
      <c r="IJB16" s="154"/>
      <c r="IJC16" s="154"/>
      <c r="IJD16" s="154"/>
      <c r="IJE16" s="154"/>
      <c r="IJF16" s="154"/>
      <c r="IJG16" s="154"/>
      <c r="IJH16" s="154"/>
      <c r="IJI16" s="154"/>
      <c r="IJJ16" s="154"/>
      <c r="IJK16" s="154"/>
      <c r="IJL16" s="154"/>
      <c r="IJM16" s="154"/>
      <c r="IJN16" s="154"/>
      <c r="IJO16" s="154"/>
      <c r="IJP16" s="154"/>
      <c r="IJQ16" s="154"/>
      <c r="IJR16" s="154"/>
      <c r="IJS16" s="154"/>
      <c r="IJT16" s="154"/>
      <c r="IJU16" s="154"/>
      <c r="IJV16" s="154"/>
      <c r="IJW16" s="154"/>
      <c r="IJX16" s="154"/>
      <c r="IJY16" s="154"/>
      <c r="IJZ16" s="154"/>
      <c r="IKA16" s="154"/>
      <c r="IKB16" s="154"/>
      <c r="IKC16" s="154"/>
      <c r="IKD16" s="154"/>
      <c r="IKE16" s="154"/>
      <c r="IKF16" s="154"/>
      <c r="IKG16" s="154"/>
      <c r="IKH16" s="154"/>
      <c r="IKI16" s="154"/>
      <c r="IKJ16" s="154"/>
      <c r="IKK16" s="154"/>
      <c r="IKL16" s="154"/>
      <c r="IKM16" s="154"/>
      <c r="IKN16" s="154"/>
      <c r="IKO16" s="154"/>
      <c r="IKP16" s="154"/>
      <c r="IKQ16" s="154"/>
      <c r="IKR16" s="154"/>
      <c r="IKS16" s="154"/>
      <c r="IKT16" s="154"/>
      <c r="IKU16" s="154"/>
      <c r="IKV16" s="154"/>
      <c r="IKW16" s="154"/>
      <c r="IKX16" s="154"/>
      <c r="IKY16" s="154"/>
      <c r="IKZ16" s="154"/>
      <c r="ILA16" s="154"/>
      <c r="ILB16" s="154"/>
      <c r="ILC16" s="154"/>
      <c r="ILD16" s="154"/>
      <c r="ILE16" s="154"/>
      <c r="ILF16" s="154"/>
      <c r="ILG16" s="154"/>
      <c r="ILH16" s="154"/>
      <c r="ILI16" s="154"/>
      <c r="ILJ16" s="154"/>
      <c r="ILK16" s="154"/>
      <c r="ILL16" s="154"/>
      <c r="ILM16" s="154"/>
      <c r="ILN16" s="154"/>
      <c r="ILO16" s="154"/>
      <c r="ILP16" s="154"/>
      <c r="ILQ16" s="154"/>
      <c r="ILR16" s="154"/>
      <c r="ILS16" s="154"/>
      <c r="ILT16" s="154"/>
      <c r="ILU16" s="154"/>
      <c r="ILV16" s="154"/>
      <c r="ILW16" s="154"/>
      <c r="ILX16" s="154"/>
      <c r="ILY16" s="154"/>
      <c r="ILZ16" s="154"/>
      <c r="IMA16" s="154"/>
      <c r="IMB16" s="154"/>
      <c r="IMC16" s="154"/>
      <c r="IMD16" s="154"/>
      <c r="IME16" s="154"/>
      <c r="IMF16" s="154"/>
      <c r="IMG16" s="154"/>
      <c r="IMH16" s="154"/>
      <c r="IMI16" s="154"/>
      <c r="IMJ16" s="154"/>
      <c r="IMK16" s="154"/>
      <c r="IML16" s="154"/>
      <c r="IMM16" s="154"/>
      <c r="IMN16" s="154"/>
      <c r="IMO16" s="154"/>
      <c r="IMP16" s="154"/>
      <c r="IMQ16" s="154"/>
      <c r="IMR16" s="154"/>
      <c r="IMS16" s="154"/>
      <c r="IMT16" s="154"/>
      <c r="IMU16" s="154"/>
      <c r="IMV16" s="154"/>
      <c r="IMW16" s="154"/>
      <c r="IMX16" s="154"/>
      <c r="IMY16" s="154"/>
      <c r="IMZ16" s="154"/>
      <c r="INA16" s="154"/>
      <c r="INB16" s="154"/>
      <c r="INC16" s="154"/>
      <c r="IND16" s="154"/>
      <c r="INE16" s="154"/>
      <c r="INF16" s="154"/>
      <c r="ING16" s="154"/>
      <c r="INH16" s="154"/>
      <c r="INI16" s="154"/>
      <c r="INJ16" s="154"/>
      <c r="INK16" s="154"/>
      <c r="INL16" s="154"/>
      <c r="INM16" s="154"/>
      <c r="INN16" s="154"/>
      <c r="INO16" s="154"/>
      <c r="INP16" s="154"/>
      <c r="INQ16" s="154"/>
      <c r="INR16" s="154"/>
      <c r="INS16" s="154"/>
      <c r="INT16" s="154"/>
      <c r="INU16" s="154"/>
      <c r="INV16" s="154"/>
      <c r="INW16" s="154"/>
      <c r="INX16" s="154"/>
      <c r="INY16" s="154"/>
      <c r="INZ16" s="154"/>
      <c r="IOA16" s="154"/>
      <c r="IOB16" s="154"/>
      <c r="IOC16" s="154"/>
      <c r="IOD16" s="154"/>
      <c r="IOE16" s="154"/>
      <c r="IOF16" s="154"/>
      <c r="IOG16" s="154"/>
      <c r="IOH16" s="154"/>
      <c r="IOI16" s="154"/>
      <c r="IOJ16" s="154"/>
      <c r="IOK16" s="154"/>
      <c r="IOL16" s="154"/>
      <c r="IOM16" s="154"/>
      <c r="ION16" s="154"/>
      <c r="IOO16" s="154"/>
      <c r="IOP16" s="154"/>
      <c r="IOQ16" s="154"/>
      <c r="IOR16" s="154"/>
      <c r="IOS16" s="154"/>
      <c r="IOT16" s="154"/>
      <c r="IOU16" s="154"/>
      <c r="IOV16" s="154"/>
      <c r="IOW16" s="154"/>
      <c r="IOX16" s="154"/>
      <c r="IOY16" s="154"/>
      <c r="IOZ16" s="154"/>
      <c r="IPA16" s="154"/>
      <c r="IPB16" s="154"/>
      <c r="IPC16" s="154"/>
      <c r="IPD16" s="154"/>
      <c r="IPE16" s="154"/>
      <c r="IPF16" s="154"/>
      <c r="IPG16" s="154"/>
      <c r="IPH16" s="154"/>
      <c r="IPI16" s="154"/>
      <c r="IPJ16" s="154"/>
      <c r="IPK16" s="154"/>
      <c r="IPL16" s="154"/>
      <c r="IPM16" s="154"/>
      <c r="IPN16" s="154"/>
      <c r="IPO16" s="154"/>
      <c r="IPP16" s="154"/>
      <c r="IPQ16" s="154"/>
      <c r="IPR16" s="154"/>
      <c r="IPS16" s="154"/>
      <c r="IPT16" s="154"/>
      <c r="IPU16" s="154"/>
      <c r="IPV16" s="154"/>
      <c r="IPW16" s="154"/>
      <c r="IPX16" s="154"/>
      <c r="IPY16" s="154"/>
      <c r="IPZ16" s="154"/>
      <c r="IQA16" s="154"/>
      <c r="IQB16" s="154"/>
      <c r="IQC16" s="154"/>
      <c r="IQD16" s="154"/>
      <c r="IQE16" s="154"/>
      <c r="IQF16" s="154"/>
      <c r="IQG16" s="154"/>
      <c r="IQH16" s="154"/>
      <c r="IQI16" s="154"/>
      <c r="IQJ16" s="154"/>
      <c r="IQK16" s="154"/>
      <c r="IQL16" s="154"/>
      <c r="IQM16" s="154"/>
      <c r="IQN16" s="154"/>
      <c r="IQO16" s="154"/>
      <c r="IQP16" s="154"/>
      <c r="IQQ16" s="154"/>
      <c r="IQR16" s="154"/>
      <c r="IQS16" s="154"/>
      <c r="IQT16" s="154"/>
      <c r="IQU16" s="154"/>
      <c r="IQV16" s="154"/>
      <c r="IQW16" s="154"/>
      <c r="IQX16" s="154"/>
      <c r="IQY16" s="154"/>
      <c r="IQZ16" s="154"/>
      <c r="IRA16" s="154"/>
      <c r="IRB16" s="154"/>
      <c r="IRC16" s="154"/>
      <c r="IRD16" s="154"/>
      <c r="IRE16" s="154"/>
      <c r="IRF16" s="154"/>
      <c r="IRG16" s="154"/>
      <c r="IRH16" s="154"/>
      <c r="IRI16" s="154"/>
      <c r="IRJ16" s="154"/>
      <c r="IRK16" s="154"/>
      <c r="IRL16" s="154"/>
      <c r="IRM16" s="154"/>
      <c r="IRN16" s="154"/>
      <c r="IRO16" s="154"/>
      <c r="IRP16" s="154"/>
      <c r="IRQ16" s="154"/>
      <c r="IRR16" s="154"/>
      <c r="IRS16" s="154"/>
      <c r="IRT16" s="154"/>
      <c r="IRU16" s="154"/>
      <c r="IRV16" s="154"/>
      <c r="IRW16" s="154"/>
      <c r="IRX16" s="154"/>
      <c r="IRY16" s="154"/>
      <c r="IRZ16" s="154"/>
      <c r="ISA16" s="154"/>
      <c r="ISB16" s="154"/>
      <c r="ISC16" s="154"/>
      <c r="ISD16" s="154"/>
      <c r="ISE16" s="154"/>
      <c r="ISF16" s="154"/>
      <c r="ISG16" s="154"/>
      <c r="ISH16" s="154"/>
      <c r="ISI16" s="154"/>
      <c r="ISJ16" s="154"/>
      <c r="ISK16" s="154"/>
      <c r="ISL16" s="154"/>
      <c r="ISM16" s="154"/>
      <c r="ISN16" s="154"/>
      <c r="ISO16" s="154"/>
      <c r="ISP16" s="154"/>
      <c r="ISQ16" s="154"/>
      <c r="ISR16" s="154"/>
      <c r="ISS16" s="154"/>
      <c r="IST16" s="154"/>
      <c r="ISU16" s="154"/>
      <c r="ISV16" s="154"/>
      <c r="ISW16" s="154"/>
      <c r="ISX16" s="154"/>
      <c r="ISY16" s="154"/>
      <c r="ISZ16" s="154"/>
      <c r="ITA16" s="154"/>
      <c r="ITB16" s="154"/>
      <c r="ITC16" s="154"/>
      <c r="ITD16" s="154"/>
      <c r="ITE16" s="154"/>
      <c r="ITF16" s="154"/>
      <c r="ITG16" s="154"/>
      <c r="ITH16" s="154"/>
      <c r="ITI16" s="154"/>
      <c r="ITJ16" s="154"/>
      <c r="ITK16" s="154"/>
      <c r="ITL16" s="154"/>
      <c r="ITM16" s="154"/>
      <c r="ITN16" s="154"/>
      <c r="ITO16" s="154"/>
      <c r="ITP16" s="154"/>
      <c r="ITQ16" s="154"/>
      <c r="ITR16" s="154"/>
      <c r="ITS16" s="154"/>
      <c r="ITT16" s="154"/>
      <c r="ITU16" s="154"/>
      <c r="ITV16" s="154"/>
      <c r="ITW16" s="154"/>
      <c r="ITX16" s="154"/>
      <c r="ITY16" s="154"/>
      <c r="ITZ16" s="154"/>
      <c r="IUA16" s="154"/>
      <c r="IUB16" s="154"/>
      <c r="IUC16" s="154"/>
      <c r="IUD16" s="154"/>
      <c r="IUE16" s="154"/>
      <c r="IUF16" s="154"/>
      <c r="IUG16" s="154"/>
      <c r="IUH16" s="154"/>
      <c r="IUI16" s="154"/>
      <c r="IUJ16" s="154"/>
      <c r="IUK16" s="154"/>
      <c r="IUL16" s="154"/>
      <c r="IUM16" s="154"/>
      <c r="IUN16" s="154"/>
      <c r="IUO16" s="154"/>
      <c r="IUP16" s="154"/>
      <c r="IUQ16" s="154"/>
      <c r="IUR16" s="154"/>
      <c r="IUS16" s="154"/>
      <c r="IUT16" s="154"/>
      <c r="IUU16" s="154"/>
      <c r="IUV16" s="154"/>
      <c r="IUW16" s="154"/>
      <c r="IUX16" s="154"/>
      <c r="IUY16" s="154"/>
      <c r="IUZ16" s="154"/>
      <c r="IVA16" s="154"/>
      <c r="IVB16" s="154"/>
      <c r="IVC16" s="154"/>
      <c r="IVD16" s="154"/>
      <c r="IVE16" s="154"/>
      <c r="IVF16" s="154"/>
      <c r="IVG16" s="154"/>
      <c r="IVH16" s="154"/>
      <c r="IVI16" s="154"/>
      <c r="IVJ16" s="154"/>
      <c r="IVK16" s="154"/>
      <c r="IVL16" s="154"/>
      <c r="IVM16" s="154"/>
      <c r="IVN16" s="154"/>
      <c r="IVO16" s="154"/>
      <c r="IVP16" s="154"/>
      <c r="IVQ16" s="154"/>
      <c r="IVR16" s="154"/>
      <c r="IVS16" s="154"/>
      <c r="IVT16" s="154"/>
      <c r="IVU16" s="154"/>
      <c r="IVV16" s="154"/>
      <c r="IVW16" s="154"/>
      <c r="IVX16" s="154"/>
      <c r="IVY16" s="154"/>
      <c r="IVZ16" s="154"/>
      <c r="IWA16" s="154"/>
      <c r="IWB16" s="154"/>
      <c r="IWC16" s="154"/>
      <c r="IWD16" s="154"/>
      <c r="IWE16" s="154"/>
      <c r="IWF16" s="154"/>
      <c r="IWG16" s="154"/>
      <c r="IWH16" s="154"/>
      <c r="IWI16" s="154"/>
      <c r="IWJ16" s="154"/>
      <c r="IWK16" s="154"/>
      <c r="IWL16" s="154"/>
      <c r="IWM16" s="154"/>
      <c r="IWN16" s="154"/>
      <c r="IWO16" s="154"/>
      <c r="IWP16" s="154"/>
      <c r="IWQ16" s="154"/>
      <c r="IWR16" s="154"/>
      <c r="IWS16" s="154"/>
      <c r="IWT16" s="154"/>
      <c r="IWU16" s="154"/>
      <c r="IWV16" s="154"/>
      <c r="IWW16" s="154"/>
      <c r="IWX16" s="154"/>
      <c r="IWY16" s="154"/>
      <c r="IWZ16" s="154"/>
      <c r="IXA16" s="154"/>
      <c r="IXB16" s="154"/>
      <c r="IXC16" s="154"/>
      <c r="IXD16" s="154"/>
      <c r="IXE16" s="154"/>
      <c r="IXF16" s="154"/>
      <c r="IXG16" s="154"/>
      <c r="IXH16" s="154"/>
      <c r="IXI16" s="154"/>
      <c r="IXJ16" s="154"/>
      <c r="IXK16" s="154"/>
      <c r="IXL16" s="154"/>
      <c r="IXM16" s="154"/>
      <c r="IXN16" s="154"/>
      <c r="IXO16" s="154"/>
      <c r="IXP16" s="154"/>
      <c r="IXQ16" s="154"/>
      <c r="IXR16" s="154"/>
      <c r="IXS16" s="154"/>
      <c r="IXT16" s="154"/>
      <c r="IXU16" s="154"/>
      <c r="IXV16" s="154"/>
      <c r="IXW16" s="154"/>
      <c r="IXX16" s="154"/>
      <c r="IXY16" s="154"/>
      <c r="IXZ16" s="154"/>
      <c r="IYA16" s="154"/>
      <c r="IYB16" s="154"/>
      <c r="IYC16" s="154"/>
      <c r="IYD16" s="154"/>
      <c r="IYE16" s="154"/>
      <c r="IYF16" s="154"/>
      <c r="IYG16" s="154"/>
      <c r="IYH16" s="154"/>
      <c r="IYI16" s="154"/>
      <c r="IYJ16" s="154"/>
      <c r="IYK16" s="154"/>
      <c r="IYL16" s="154"/>
      <c r="IYM16" s="154"/>
      <c r="IYN16" s="154"/>
      <c r="IYO16" s="154"/>
      <c r="IYP16" s="154"/>
      <c r="IYQ16" s="154"/>
      <c r="IYR16" s="154"/>
      <c r="IYS16" s="154"/>
      <c r="IYT16" s="154"/>
      <c r="IYU16" s="154"/>
      <c r="IYV16" s="154"/>
      <c r="IYW16" s="154"/>
      <c r="IYX16" s="154"/>
      <c r="IYY16" s="154"/>
      <c r="IYZ16" s="154"/>
      <c r="IZA16" s="154"/>
      <c r="IZB16" s="154"/>
      <c r="IZC16" s="154"/>
      <c r="IZD16" s="154"/>
      <c r="IZE16" s="154"/>
      <c r="IZF16" s="154"/>
      <c r="IZG16" s="154"/>
      <c r="IZH16" s="154"/>
      <c r="IZI16" s="154"/>
      <c r="IZJ16" s="154"/>
      <c r="IZK16" s="154"/>
      <c r="IZL16" s="154"/>
      <c r="IZM16" s="154"/>
      <c r="IZN16" s="154"/>
      <c r="IZO16" s="154"/>
      <c r="IZP16" s="154"/>
      <c r="IZQ16" s="154"/>
      <c r="IZR16" s="154"/>
      <c r="IZS16" s="154"/>
      <c r="IZT16" s="154"/>
      <c r="IZU16" s="154"/>
      <c r="IZV16" s="154"/>
      <c r="IZW16" s="154"/>
      <c r="IZX16" s="154"/>
      <c r="IZY16" s="154"/>
      <c r="IZZ16" s="154"/>
      <c r="JAA16" s="154"/>
      <c r="JAB16" s="154"/>
      <c r="JAC16" s="154"/>
      <c r="JAD16" s="154"/>
      <c r="JAE16" s="154"/>
      <c r="JAF16" s="154"/>
      <c r="JAG16" s="154"/>
      <c r="JAH16" s="154"/>
      <c r="JAI16" s="154"/>
      <c r="JAJ16" s="154"/>
      <c r="JAK16" s="154"/>
      <c r="JAL16" s="154"/>
      <c r="JAM16" s="154"/>
      <c r="JAN16" s="154"/>
      <c r="JAO16" s="154"/>
      <c r="JAP16" s="154"/>
      <c r="JAQ16" s="154"/>
      <c r="JAR16" s="154"/>
      <c r="JAS16" s="154"/>
      <c r="JAT16" s="154"/>
      <c r="JAU16" s="154"/>
      <c r="JAV16" s="154"/>
      <c r="JAW16" s="154"/>
      <c r="JAX16" s="154"/>
      <c r="JAY16" s="154"/>
      <c r="JAZ16" s="154"/>
      <c r="JBA16" s="154"/>
      <c r="JBB16" s="154"/>
      <c r="JBC16" s="154"/>
      <c r="JBD16" s="154"/>
      <c r="JBE16" s="154"/>
      <c r="JBF16" s="154"/>
      <c r="JBG16" s="154"/>
      <c r="JBH16" s="154"/>
      <c r="JBI16" s="154"/>
      <c r="JBJ16" s="154"/>
      <c r="JBK16" s="154"/>
      <c r="JBL16" s="154"/>
      <c r="JBM16" s="154"/>
      <c r="JBN16" s="154"/>
      <c r="JBO16" s="154"/>
      <c r="JBP16" s="154"/>
      <c r="JBQ16" s="154"/>
      <c r="JBR16" s="154"/>
      <c r="JBS16" s="154"/>
      <c r="JBT16" s="154"/>
      <c r="JBU16" s="154"/>
      <c r="JBV16" s="154"/>
      <c r="JBW16" s="154"/>
      <c r="JBX16" s="154"/>
      <c r="JBY16" s="154"/>
      <c r="JBZ16" s="154"/>
      <c r="JCA16" s="154"/>
      <c r="JCB16" s="154"/>
      <c r="JCC16" s="154"/>
      <c r="JCD16" s="154"/>
      <c r="JCE16" s="154"/>
      <c r="JCF16" s="154"/>
      <c r="JCG16" s="154"/>
      <c r="JCH16" s="154"/>
      <c r="JCI16" s="154"/>
      <c r="JCJ16" s="154"/>
      <c r="JCK16" s="154"/>
      <c r="JCL16" s="154"/>
      <c r="JCM16" s="154"/>
      <c r="JCN16" s="154"/>
      <c r="JCO16" s="154"/>
      <c r="JCP16" s="154"/>
      <c r="JCQ16" s="154"/>
      <c r="JCR16" s="154"/>
      <c r="JCS16" s="154"/>
      <c r="JCT16" s="154"/>
      <c r="JCU16" s="154"/>
      <c r="JCV16" s="154"/>
      <c r="JCW16" s="154"/>
      <c r="JCX16" s="154"/>
      <c r="JCY16" s="154"/>
      <c r="JCZ16" s="154"/>
      <c r="JDA16" s="154"/>
      <c r="JDB16" s="154"/>
      <c r="JDC16" s="154"/>
      <c r="JDD16" s="154"/>
      <c r="JDE16" s="154"/>
      <c r="JDF16" s="154"/>
      <c r="JDG16" s="154"/>
      <c r="JDH16" s="154"/>
      <c r="JDI16" s="154"/>
      <c r="JDJ16" s="154"/>
      <c r="JDK16" s="154"/>
      <c r="JDL16" s="154"/>
      <c r="JDM16" s="154"/>
      <c r="JDN16" s="154"/>
      <c r="JDO16" s="154"/>
      <c r="JDP16" s="154"/>
      <c r="JDQ16" s="154"/>
      <c r="JDR16" s="154"/>
      <c r="JDS16" s="154"/>
      <c r="JDT16" s="154"/>
      <c r="JDU16" s="154"/>
      <c r="JDV16" s="154"/>
      <c r="JDW16" s="154"/>
      <c r="JDX16" s="154"/>
      <c r="JDY16" s="154"/>
      <c r="JDZ16" s="154"/>
      <c r="JEA16" s="154"/>
      <c r="JEB16" s="154"/>
      <c r="JEC16" s="154"/>
      <c r="JED16" s="154"/>
      <c r="JEE16" s="154"/>
      <c r="JEF16" s="154"/>
      <c r="JEG16" s="154"/>
      <c r="JEH16" s="154"/>
      <c r="JEI16" s="154"/>
      <c r="JEJ16" s="154"/>
      <c r="JEK16" s="154"/>
      <c r="JEL16" s="154"/>
      <c r="JEM16" s="154"/>
      <c r="JEN16" s="154"/>
      <c r="JEO16" s="154"/>
      <c r="JEP16" s="154"/>
      <c r="JEQ16" s="154"/>
      <c r="JER16" s="154"/>
      <c r="JES16" s="154"/>
      <c r="JET16" s="154"/>
      <c r="JEU16" s="154"/>
      <c r="JEV16" s="154"/>
      <c r="JEW16" s="154"/>
      <c r="JEX16" s="154"/>
      <c r="JEY16" s="154"/>
      <c r="JEZ16" s="154"/>
      <c r="JFA16" s="154"/>
      <c r="JFB16" s="154"/>
      <c r="JFC16" s="154"/>
      <c r="JFD16" s="154"/>
      <c r="JFE16" s="154"/>
      <c r="JFF16" s="154"/>
      <c r="JFG16" s="154"/>
      <c r="JFH16" s="154"/>
      <c r="JFI16" s="154"/>
      <c r="JFJ16" s="154"/>
      <c r="JFK16" s="154"/>
      <c r="JFL16" s="154"/>
      <c r="JFM16" s="154"/>
      <c r="JFN16" s="154"/>
      <c r="JFO16" s="154"/>
      <c r="JFP16" s="154"/>
      <c r="JFQ16" s="154"/>
      <c r="JFR16" s="154"/>
      <c r="JFS16" s="154"/>
      <c r="JFT16" s="154"/>
      <c r="JFU16" s="154"/>
      <c r="JFV16" s="154"/>
      <c r="JFW16" s="154"/>
      <c r="JFX16" s="154"/>
      <c r="JFY16" s="154"/>
      <c r="JFZ16" s="154"/>
      <c r="JGA16" s="154"/>
      <c r="JGB16" s="154"/>
      <c r="JGC16" s="154"/>
      <c r="JGD16" s="154"/>
      <c r="JGE16" s="154"/>
      <c r="JGF16" s="154"/>
      <c r="JGG16" s="154"/>
      <c r="JGH16" s="154"/>
      <c r="JGI16" s="154"/>
      <c r="JGJ16" s="154"/>
      <c r="JGK16" s="154"/>
      <c r="JGL16" s="154"/>
      <c r="JGM16" s="154"/>
      <c r="JGN16" s="154"/>
      <c r="JGO16" s="154"/>
      <c r="JGP16" s="154"/>
      <c r="JGQ16" s="154"/>
      <c r="JGR16" s="154"/>
      <c r="JGS16" s="154"/>
      <c r="JGT16" s="154"/>
      <c r="JGU16" s="154"/>
      <c r="JGV16" s="154"/>
      <c r="JGW16" s="154"/>
      <c r="JGX16" s="154"/>
      <c r="JGY16" s="154"/>
      <c r="JGZ16" s="154"/>
      <c r="JHA16" s="154"/>
      <c r="JHB16" s="154"/>
      <c r="JHC16" s="154"/>
      <c r="JHD16" s="154"/>
      <c r="JHE16" s="154"/>
      <c r="JHF16" s="154"/>
      <c r="JHG16" s="154"/>
      <c r="JHH16" s="154"/>
      <c r="JHI16" s="154"/>
      <c r="JHJ16" s="154"/>
      <c r="JHK16" s="154"/>
      <c r="JHL16" s="154"/>
      <c r="JHM16" s="154"/>
      <c r="JHN16" s="154"/>
      <c r="JHO16" s="154"/>
      <c r="JHP16" s="154"/>
      <c r="JHQ16" s="154"/>
      <c r="JHR16" s="154"/>
      <c r="JHS16" s="154"/>
      <c r="JHT16" s="154"/>
      <c r="JHU16" s="154"/>
      <c r="JHV16" s="154"/>
      <c r="JHW16" s="154"/>
      <c r="JHX16" s="154"/>
      <c r="JHY16" s="154"/>
      <c r="JHZ16" s="154"/>
      <c r="JIA16" s="154"/>
      <c r="JIB16" s="154"/>
      <c r="JIC16" s="154"/>
      <c r="JID16" s="154"/>
      <c r="JIE16" s="154"/>
      <c r="JIF16" s="154"/>
      <c r="JIG16" s="154"/>
      <c r="JIH16" s="154"/>
      <c r="JII16" s="154"/>
      <c r="JIJ16" s="154"/>
      <c r="JIK16" s="154"/>
      <c r="JIL16" s="154"/>
      <c r="JIM16" s="154"/>
      <c r="JIN16" s="154"/>
      <c r="JIO16" s="154"/>
      <c r="JIP16" s="154"/>
      <c r="JIQ16" s="154"/>
      <c r="JIR16" s="154"/>
      <c r="JIS16" s="154"/>
      <c r="JIT16" s="154"/>
      <c r="JIU16" s="154"/>
      <c r="JIV16" s="154"/>
      <c r="JIW16" s="154"/>
      <c r="JIX16" s="154"/>
      <c r="JIY16" s="154"/>
      <c r="JIZ16" s="154"/>
      <c r="JJA16" s="154"/>
      <c r="JJB16" s="154"/>
      <c r="JJC16" s="154"/>
      <c r="JJD16" s="154"/>
      <c r="JJE16" s="154"/>
      <c r="JJF16" s="154"/>
      <c r="JJG16" s="154"/>
      <c r="JJH16" s="154"/>
      <c r="JJI16" s="154"/>
      <c r="JJJ16" s="154"/>
      <c r="JJK16" s="154"/>
      <c r="JJL16" s="154"/>
      <c r="JJM16" s="154"/>
      <c r="JJN16" s="154"/>
      <c r="JJO16" s="154"/>
      <c r="JJP16" s="154"/>
      <c r="JJQ16" s="154"/>
      <c r="JJR16" s="154"/>
      <c r="JJS16" s="154"/>
      <c r="JJT16" s="154"/>
      <c r="JJU16" s="154"/>
      <c r="JJV16" s="154"/>
      <c r="JJW16" s="154"/>
      <c r="JJX16" s="154"/>
      <c r="JJY16" s="154"/>
      <c r="JJZ16" s="154"/>
      <c r="JKA16" s="154"/>
      <c r="JKB16" s="154"/>
      <c r="JKC16" s="154"/>
      <c r="JKD16" s="154"/>
      <c r="JKE16" s="154"/>
      <c r="JKF16" s="154"/>
      <c r="JKG16" s="154"/>
      <c r="JKH16" s="154"/>
      <c r="JKI16" s="154"/>
      <c r="JKJ16" s="154"/>
      <c r="JKK16" s="154"/>
      <c r="JKL16" s="154"/>
      <c r="JKM16" s="154"/>
      <c r="JKN16" s="154"/>
      <c r="JKO16" s="154"/>
      <c r="JKP16" s="154"/>
      <c r="JKQ16" s="154"/>
      <c r="JKR16" s="154"/>
      <c r="JKS16" s="154"/>
      <c r="JKT16" s="154"/>
      <c r="JKU16" s="154"/>
      <c r="JKV16" s="154"/>
      <c r="JKW16" s="154"/>
      <c r="JKX16" s="154"/>
      <c r="JKY16" s="154"/>
      <c r="JKZ16" s="154"/>
      <c r="JLA16" s="154"/>
      <c r="JLB16" s="154"/>
      <c r="JLC16" s="154"/>
      <c r="JLD16" s="154"/>
      <c r="JLE16" s="154"/>
      <c r="JLF16" s="154"/>
      <c r="JLG16" s="154"/>
      <c r="JLH16" s="154"/>
      <c r="JLI16" s="154"/>
      <c r="JLJ16" s="154"/>
      <c r="JLK16" s="154"/>
      <c r="JLL16" s="154"/>
      <c r="JLM16" s="154"/>
      <c r="JLN16" s="154"/>
      <c r="JLO16" s="154"/>
      <c r="JLP16" s="154"/>
      <c r="JLQ16" s="154"/>
      <c r="JLR16" s="154"/>
      <c r="JLS16" s="154"/>
      <c r="JLT16" s="154"/>
      <c r="JLU16" s="154"/>
      <c r="JLV16" s="154"/>
      <c r="JLW16" s="154"/>
      <c r="JLX16" s="154"/>
      <c r="JLY16" s="154"/>
      <c r="JLZ16" s="154"/>
      <c r="JMA16" s="154"/>
      <c r="JMB16" s="154"/>
      <c r="JMC16" s="154"/>
      <c r="JMD16" s="154"/>
      <c r="JME16" s="154"/>
      <c r="JMF16" s="154"/>
      <c r="JMG16" s="154"/>
      <c r="JMH16" s="154"/>
      <c r="JMI16" s="154"/>
      <c r="JMJ16" s="154"/>
      <c r="JMK16" s="154"/>
      <c r="JML16" s="154"/>
      <c r="JMM16" s="154"/>
      <c r="JMN16" s="154"/>
      <c r="JMO16" s="154"/>
      <c r="JMP16" s="154"/>
      <c r="JMQ16" s="154"/>
      <c r="JMR16" s="154"/>
      <c r="JMS16" s="154"/>
      <c r="JMT16" s="154"/>
      <c r="JMU16" s="154"/>
      <c r="JMV16" s="154"/>
      <c r="JMW16" s="154"/>
      <c r="JMX16" s="154"/>
      <c r="JMY16" s="154"/>
      <c r="JMZ16" s="154"/>
      <c r="JNA16" s="154"/>
      <c r="JNB16" s="154"/>
      <c r="JNC16" s="154"/>
      <c r="JND16" s="154"/>
      <c r="JNE16" s="154"/>
      <c r="JNF16" s="154"/>
      <c r="JNG16" s="154"/>
      <c r="JNH16" s="154"/>
      <c r="JNI16" s="154"/>
      <c r="JNJ16" s="154"/>
      <c r="JNK16" s="154"/>
      <c r="JNL16" s="154"/>
      <c r="JNM16" s="154"/>
      <c r="JNN16" s="154"/>
      <c r="JNO16" s="154"/>
      <c r="JNP16" s="154"/>
      <c r="JNQ16" s="154"/>
      <c r="JNR16" s="154"/>
      <c r="JNS16" s="154"/>
      <c r="JNT16" s="154"/>
      <c r="JNU16" s="154"/>
      <c r="JNV16" s="154"/>
      <c r="JNW16" s="154"/>
      <c r="JNX16" s="154"/>
      <c r="JNY16" s="154"/>
      <c r="JNZ16" s="154"/>
      <c r="JOA16" s="154"/>
      <c r="JOB16" s="154"/>
      <c r="JOC16" s="154"/>
      <c r="JOD16" s="154"/>
      <c r="JOE16" s="154"/>
      <c r="JOF16" s="154"/>
      <c r="JOG16" s="154"/>
      <c r="JOH16" s="154"/>
      <c r="JOI16" s="154"/>
      <c r="JOJ16" s="154"/>
      <c r="JOK16" s="154"/>
      <c r="JOL16" s="154"/>
      <c r="JOM16" s="154"/>
      <c r="JON16" s="154"/>
      <c r="JOO16" s="154"/>
      <c r="JOP16" s="154"/>
      <c r="JOQ16" s="154"/>
      <c r="JOR16" s="154"/>
      <c r="JOS16" s="154"/>
      <c r="JOT16" s="154"/>
      <c r="JOU16" s="154"/>
      <c r="JOV16" s="154"/>
      <c r="JOW16" s="154"/>
      <c r="JOX16" s="154"/>
      <c r="JOY16" s="154"/>
      <c r="JOZ16" s="154"/>
      <c r="JPA16" s="154"/>
      <c r="JPB16" s="154"/>
      <c r="JPC16" s="154"/>
      <c r="JPD16" s="154"/>
      <c r="JPE16" s="154"/>
      <c r="JPF16" s="154"/>
      <c r="JPG16" s="154"/>
      <c r="JPH16" s="154"/>
      <c r="JPI16" s="154"/>
      <c r="JPJ16" s="154"/>
      <c r="JPK16" s="154"/>
      <c r="JPL16" s="154"/>
      <c r="JPM16" s="154"/>
      <c r="JPN16" s="154"/>
      <c r="JPO16" s="154"/>
      <c r="JPP16" s="154"/>
      <c r="JPQ16" s="154"/>
      <c r="JPR16" s="154"/>
      <c r="JPS16" s="154"/>
      <c r="JPT16" s="154"/>
      <c r="JPU16" s="154"/>
      <c r="JPV16" s="154"/>
      <c r="JPW16" s="154"/>
      <c r="JPX16" s="154"/>
      <c r="JPY16" s="154"/>
      <c r="JPZ16" s="154"/>
      <c r="JQA16" s="154"/>
      <c r="JQB16" s="154"/>
      <c r="JQC16" s="154"/>
      <c r="JQD16" s="154"/>
      <c r="JQE16" s="154"/>
      <c r="JQF16" s="154"/>
      <c r="JQG16" s="154"/>
      <c r="JQH16" s="154"/>
      <c r="JQI16" s="154"/>
      <c r="JQJ16" s="154"/>
      <c r="JQK16" s="154"/>
      <c r="JQL16" s="154"/>
      <c r="JQM16" s="154"/>
      <c r="JQN16" s="154"/>
      <c r="JQO16" s="154"/>
      <c r="JQP16" s="154"/>
      <c r="JQQ16" s="154"/>
      <c r="JQR16" s="154"/>
      <c r="JQS16" s="154"/>
      <c r="JQT16" s="154"/>
      <c r="JQU16" s="154"/>
      <c r="JQV16" s="154"/>
      <c r="JQW16" s="154"/>
      <c r="JQX16" s="154"/>
      <c r="JQY16" s="154"/>
      <c r="JQZ16" s="154"/>
      <c r="JRA16" s="154"/>
      <c r="JRB16" s="154"/>
      <c r="JRC16" s="154"/>
      <c r="JRD16" s="154"/>
      <c r="JRE16" s="154"/>
      <c r="JRF16" s="154"/>
      <c r="JRG16" s="154"/>
      <c r="JRH16" s="154"/>
      <c r="JRI16" s="154"/>
      <c r="JRJ16" s="154"/>
      <c r="JRK16" s="154"/>
      <c r="JRL16" s="154"/>
      <c r="JRM16" s="154"/>
      <c r="JRN16" s="154"/>
      <c r="JRO16" s="154"/>
      <c r="JRP16" s="154"/>
      <c r="JRQ16" s="154"/>
      <c r="JRR16" s="154"/>
      <c r="JRS16" s="154"/>
      <c r="JRT16" s="154"/>
      <c r="JRU16" s="154"/>
      <c r="JRV16" s="154"/>
      <c r="JRW16" s="154"/>
      <c r="JRX16" s="154"/>
      <c r="JRY16" s="154"/>
      <c r="JRZ16" s="154"/>
      <c r="JSA16" s="154"/>
      <c r="JSB16" s="154"/>
      <c r="JSC16" s="154"/>
      <c r="JSD16" s="154"/>
      <c r="JSE16" s="154"/>
      <c r="JSF16" s="154"/>
      <c r="JSG16" s="154"/>
      <c r="JSH16" s="154"/>
      <c r="JSI16" s="154"/>
      <c r="JSJ16" s="154"/>
      <c r="JSK16" s="154"/>
      <c r="JSL16" s="154"/>
      <c r="JSM16" s="154"/>
      <c r="JSN16" s="154"/>
      <c r="JSO16" s="154"/>
      <c r="JSP16" s="154"/>
      <c r="JSQ16" s="154"/>
      <c r="JSR16" s="154"/>
      <c r="JSS16" s="154"/>
      <c r="JST16" s="154"/>
      <c r="JSU16" s="154"/>
      <c r="JSV16" s="154"/>
      <c r="JSW16" s="154"/>
      <c r="JSX16" s="154"/>
      <c r="JSY16" s="154"/>
      <c r="JSZ16" s="154"/>
      <c r="JTA16" s="154"/>
      <c r="JTB16" s="154"/>
      <c r="JTC16" s="154"/>
      <c r="JTD16" s="154"/>
      <c r="JTE16" s="154"/>
      <c r="JTF16" s="154"/>
      <c r="JTG16" s="154"/>
      <c r="JTH16" s="154"/>
      <c r="JTI16" s="154"/>
      <c r="JTJ16" s="154"/>
      <c r="JTK16" s="154"/>
      <c r="JTL16" s="154"/>
      <c r="JTM16" s="154"/>
      <c r="JTN16" s="154"/>
      <c r="JTO16" s="154"/>
      <c r="JTP16" s="154"/>
      <c r="JTQ16" s="154"/>
      <c r="JTR16" s="154"/>
      <c r="JTS16" s="154"/>
      <c r="JTT16" s="154"/>
      <c r="JTU16" s="154"/>
      <c r="JTV16" s="154"/>
      <c r="JTW16" s="154"/>
      <c r="JTX16" s="154"/>
      <c r="JTY16" s="154"/>
      <c r="JTZ16" s="154"/>
      <c r="JUA16" s="154"/>
      <c r="JUB16" s="154"/>
      <c r="JUC16" s="154"/>
      <c r="JUD16" s="154"/>
      <c r="JUE16" s="154"/>
      <c r="JUF16" s="154"/>
      <c r="JUG16" s="154"/>
      <c r="JUH16" s="154"/>
      <c r="JUI16" s="154"/>
      <c r="JUJ16" s="154"/>
      <c r="JUK16" s="154"/>
      <c r="JUL16" s="154"/>
      <c r="JUM16" s="154"/>
      <c r="JUN16" s="154"/>
      <c r="JUO16" s="154"/>
      <c r="JUP16" s="154"/>
      <c r="JUQ16" s="154"/>
      <c r="JUR16" s="154"/>
      <c r="JUS16" s="154"/>
      <c r="JUT16" s="154"/>
      <c r="JUU16" s="154"/>
      <c r="JUV16" s="154"/>
      <c r="JUW16" s="154"/>
      <c r="JUX16" s="154"/>
      <c r="JUY16" s="154"/>
      <c r="JUZ16" s="154"/>
      <c r="JVA16" s="154"/>
      <c r="JVB16" s="154"/>
      <c r="JVC16" s="154"/>
      <c r="JVD16" s="154"/>
      <c r="JVE16" s="154"/>
      <c r="JVF16" s="154"/>
      <c r="JVG16" s="154"/>
      <c r="JVH16" s="154"/>
      <c r="JVI16" s="154"/>
      <c r="JVJ16" s="154"/>
      <c r="JVK16" s="154"/>
      <c r="JVL16" s="154"/>
      <c r="JVM16" s="154"/>
      <c r="JVN16" s="154"/>
      <c r="JVO16" s="154"/>
      <c r="JVP16" s="154"/>
      <c r="JVQ16" s="154"/>
      <c r="JVR16" s="154"/>
      <c r="JVS16" s="154"/>
      <c r="JVT16" s="154"/>
      <c r="JVU16" s="154"/>
      <c r="JVV16" s="154"/>
      <c r="JVW16" s="154"/>
      <c r="JVX16" s="154"/>
      <c r="JVY16" s="154"/>
      <c r="JVZ16" s="154"/>
      <c r="JWA16" s="154"/>
      <c r="JWB16" s="154"/>
      <c r="JWC16" s="154"/>
      <c r="JWD16" s="154"/>
      <c r="JWE16" s="154"/>
      <c r="JWF16" s="154"/>
      <c r="JWG16" s="154"/>
      <c r="JWH16" s="154"/>
      <c r="JWI16" s="154"/>
      <c r="JWJ16" s="154"/>
      <c r="JWK16" s="154"/>
      <c r="JWL16" s="154"/>
      <c r="JWM16" s="154"/>
      <c r="JWN16" s="154"/>
      <c r="JWO16" s="154"/>
      <c r="JWP16" s="154"/>
      <c r="JWQ16" s="154"/>
      <c r="JWR16" s="154"/>
      <c r="JWS16" s="154"/>
      <c r="JWT16" s="154"/>
      <c r="JWU16" s="154"/>
      <c r="JWV16" s="154"/>
      <c r="JWW16" s="154"/>
      <c r="JWX16" s="154"/>
      <c r="JWY16" s="154"/>
      <c r="JWZ16" s="154"/>
      <c r="JXA16" s="154"/>
      <c r="JXB16" s="154"/>
      <c r="JXC16" s="154"/>
      <c r="JXD16" s="154"/>
      <c r="JXE16" s="154"/>
      <c r="JXF16" s="154"/>
      <c r="JXG16" s="154"/>
      <c r="JXH16" s="154"/>
      <c r="JXI16" s="154"/>
      <c r="JXJ16" s="154"/>
      <c r="JXK16" s="154"/>
      <c r="JXL16" s="154"/>
      <c r="JXM16" s="154"/>
      <c r="JXN16" s="154"/>
      <c r="JXO16" s="154"/>
      <c r="JXP16" s="154"/>
      <c r="JXQ16" s="154"/>
      <c r="JXR16" s="154"/>
      <c r="JXS16" s="154"/>
      <c r="JXT16" s="154"/>
      <c r="JXU16" s="154"/>
      <c r="JXV16" s="154"/>
      <c r="JXW16" s="154"/>
      <c r="JXX16" s="154"/>
      <c r="JXY16" s="154"/>
      <c r="JXZ16" s="154"/>
      <c r="JYA16" s="154"/>
      <c r="JYB16" s="154"/>
      <c r="JYC16" s="154"/>
      <c r="JYD16" s="154"/>
      <c r="JYE16" s="154"/>
      <c r="JYF16" s="154"/>
      <c r="JYG16" s="154"/>
      <c r="JYH16" s="154"/>
      <c r="JYI16" s="154"/>
      <c r="JYJ16" s="154"/>
      <c r="JYK16" s="154"/>
      <c r="JYL16" s="154"/>
      <c r="JYM16" s="154"/>
      <c r="JYN16" s="154"/>
      <c r="JYO16" s="154"/>
      <c r="JYP16" s="154"/>
      <c r="JYQ16" s="154"/>
      <c r="JYR16" s="154"/>
      <c r="JYS16" s="154"/>
      <c r="JYT16" s="154"/>
      <c r="JYU16" s="154"/>
      <c r="JYV16" s="154"/>
      <c r="JYW16" s="154"/>
      <c r="JYX16" s="154"/>
      <c r="JYY16" s="154"/>
      <c r="JYZ16" s="154"/>
      <c r="JZA16" s="154"/>
      <c r="JZB16" s="154"/>
      <c r="JZC16" s="154"/>
      <c r="JZD16" s="154"/>
      <c r="JZE16" s="154"/>
      <c r="JZF16" s="154"/>
      <c r="JZG16" s="154"/>
      <c r="JZH16" s="154"/>
      <c r="JZI16" s="154"/>
      <c r="JZJ16" s="154"/>
      <c r="JZK16" s="154"/>
      <c r="JZL16" s="154"/>
      <c r="JZM16" s="154"/>
      <c r="JZN16" s="154"/>
      <c r="JZO16" s="154"/>
      <c r="JZP16" s="154"/>
      <c r="JZQ16" s="154"/>
      <c r="JZR16" s="154"/>
      <c r="JZS16" s="154"/>
      <c r="JZT16" s="154"/>
      <c r="JZU16" s="154"/>
      <c r="JZV16" s="154"/>
      <c r="JZW16" s="154"/>
      <c r="JZX16" s="154"/>
      <c r="JZY16" s="154"/>
      <c r="JZZ16" s="154"/>
      <c r="KAA16" s="154"/>
      <c r="KAB16" s="154"/>
      <c r="KAC16" s="154"/>
      <c r="KAD16" s="154"/>
      <c r="KAE16" s="154"/>
      <c r="KAF16" s="154"/>
      <c r="KAG16" s="154"/>
      <c r="KAH16" s="154"/>
      <c r="KAI16" s="154"/>
      <c r="KAJ16" s="154"/>
      <c r="KAK16" s="154"/>
      <c r="KAL16" s="154"/>
      <c r="KAM16" s="154"/>
      <c r="KAN16" s="154"/>
      <c r="KAO16" s="154"/>
      <c r="KAP16" s="154"/>
      <c r="KAQ16" s="154"/>
      <c r="KAR16" s="154"/>
      <c r="KAS16" s="154"/>
      <c r="KAT16" s="154"/>
      <c r="KAU16" s="154"/>
      <c r="KAV16" s="154"/>
      <c r="KAW16" s="154"/>
      <c r="KAX16" s="154"/>
      <c r="KAY16" s="154"/>
      <c r="KAZ16" s="154"/>
      <c r="KBA16" s="154"/>
      <c r="KBB16" s="154"/>
      <c r="KBC16" s="154"/>
      <c r="KBD16" s="154"/>
      <c r="KBE16" s="154"/>
      <c r="KBF16" s="154"/>
      <c r="KBG16" s="154"/>
      <c r="KBH16" s="154"/>
      <c r="KBI16" s="154"/>
      <c r="KBJ16" s="154"/>
      <c r="KBK16" s="154"/>
      <c r="KBL16" s="154"/>
      <c r="KBM16" s="154"/>
      <c r="KBN16" s="154"/>
      <c r="KBO16" s="154"/>
      <c r="KBP16" s="154"/>
      <c r="KBQ16" s="154"/>
      <c r="KBR16" s="154"/>
      <c r="KBS16" s="154"/>
      <c r="KBT16" s="154"/>
      <c r="KBU16" s="154"/>
      <c r="KBV16" s="154"/>
      <c r="KBW16" s="154"/>
      <c r="KBX16" s="154"/>
      <c r="KBY16" s="154"/>
      <c r="KBZ16" s="154"/>
      <c r="KCA16" s="154"/>
      <c r="KCB16" s="154"/>
      <c r="KCC16" s="154"/>
      <c r="KCD16" s="154"/>
      <c r="KCE16" s="154"/>
      <c r="KCF16" s="154"/>
      <c r="KCG16" s="154"/>
      <c r="KCH16" s="154"/>
      <c r="KCI16" s="154"/>
      <c r="KCJ16" s="154"/>
      <c r="KCK16" s="154"/>
      <c r="KCL16" s="154"/>
      <c r="KCM16" s="154"/>
      <c r="KCN16" s="154"/>
      <c r="KCO16" s="154"/>
      <c r="KCP16" s="154"/>
      <c r="KCQ16" s="154"/>
      <c r="KCR16" s="154"/>
      <c r="KCS16" s="154"/>
      <c r="KCT16" s="154"/>
      <c r="KCU16" s="154"/>
      <c r="KCV16" s="154"/>
      <c r="KCW16" s="154"/>
      <c r="KCX16" s="154"/>
      <c r="KCY16" s="154"/>
      <c r="KCZ16" s="154"/>
      <c r="KDA16" s="154"/>
      <c r="KDB16" s="154"/>
      <c r="KDC16" s="154"/>
      <c r="KDD16" s="154"/>
      <c r="KDE16" s="154"/>
      <c r="KDF16" s="154"/>
      <c r="KDG16" s="154"/>
      <c r="KDH16" s="154"/>
      <c r="KDI16" s="154"/>
      <c r="KDJ16" s="154"/>
      <c r="KDK16" s="154"/>
      <c r="KDL16" s="154"/>
      <c r="KDM16" s="154"/>
      <c r="KDN16" s="154"/>
      <c r="KDO16" s="154"/>
      <c r="KDP16" s="154"/>
      <c r="KDQ16" s="154"/>
      <c r="KDR16" s="154"/>
      <c r="KDS16" s="154"/>
      <c r="KDT16" s="154"/>
      <c r="KDU16" s="154"/>
      <c r="KDV16" s="154"/>
      <c r="KDW16" s="154"/>
      <c r="KDX16" s="154"/>
      <c r="KDY16" s="154"/>
      <c r="KDZ16" s="154"/>
      <c r="KEA16" s="154"/>
      <c r="KEB16" s="154"/>
      <c r="KEC16" s="154"/>
      <c r="KED16" s="154"/>
      <c r="KEE16" s="154"/>
      <c r="KEF16" s="154"/>
      <c r="KEG16" s="154"/>
      <c r="KEH16" s="154"/>
      <c r="KEI16" s="154"/>
      <c r="KEJ16" s="154"/>
      <c r="KEK16" s="154"/>
      <c r="KEL16" s="154"/>
      <c r="KEM16" s="154"/>
      <c r="KEN16" s="154"/>
      <c r="KEO16" s="154"/>
      <c r="KEP16" s="154"/>
      <c r="KEQ16" s="154"/>
      <c r="KER16" s="154"/>
      <c r="KES16" s="154"/>
      <c r="KET16" s="154"/>
      <c r="KEU16" s="154"/>
      <c r="KEV16" s="154"/>
      <c r="KEW16" s="154"/>
      <c r="KEX16" s="154"/>
      <c r="KEY16" s="154"/>
      <c r="KEZ16" s="154"/>
      <c r="KFA16" s="154"/>
      <c r="KFB16" s="154"/>
      <c r="KFC16" s="154"/>
      <c r="KFD16" s="154"/>
      <c r="KFE16" s="154"/>
      <c r="KFF16" s="154"/>
      <c r="KFG16" s="154"/>
      <c r="KFH16" s="154"/>
      <c r="KFI16" s="154"/>
      <c r="KFJ16" s="154"/>
      <c r="KFK16" s="154"/>
      <c r="KFL16" s="154"/>
      <c r="KFM16" s="154"/>
      <c r="KFN16" s="154"/>
      <c r="KFO16" s="154"/>
      <c r="KFP16" s="154"/>
      <c r="KFQ16" s="154"/>
      <c r="KFR16" s="154"/>
      <c r="KFS16" s="154"/>
      <c r="KFT16" s="154"/>
      <c r="KFU16" s="154"/>
      <c r="KFV16" s="154"/>
      <c r="KFW16" s="154"/>
      <c r="KFX16" s="154"/>
      <c r="KFY16" s="154"/>
      <c r="KFZ16" s="154"/>
      <c r="KGA16" s="154"/>
      <c r="KGB16" s="154"/>
      <c r="KGC16" s="154"/>
      <c r="KGD16" s="154"/>
      <c r="KGE16" s="154"/>
      <c r="KGF16" s="154"/>
      <c r="KGG16" s="154"/>
      <c r="KGH16" s="154"/>
      <c r="KGI16" s="154"/>
      <c r="KGJ16" s="154"/>
      <c r="KGK16" s="154"/>
      <c r="KGL16" s="154"/>
      <c r="KGM16" s="154"/>
      <c r="KGN16" s="154"/>
      <c r="KGO16" s="154"/>
      <c r="KGP16" s="154"/>
      <c r="KGQ16" s="154"/>
      <c r="KGR16" s="154"/>
      <c r="KGS16" s="154"/>
      <c r="KGT16" s="154"/>
      <c r="KGU16" s="154"/>
      <c r="KGV16" s="154"/>
      <c r="KGW16" s="154"/>
      <c r="KGX16" s="154"/>
      <c r="KGY16" s="154"/>
      <c r="KGZ16" s="154"/>
      <c r="KHA16" s="154"/>
      <c r="KHB16" s="154"/>
      <c r="KHC16" s="154"/>
      <c r="KHD16" s="154"/>
      <c r="KHE16" s="154"/>
      <c r="KHF16" s="154"/>
      <c r="KHG16" s="154"/>
      <c r="KHH16" s="154"/>
      <c r="KHI16" s="154"/>
      <c r="KHJ16" s="154"/>
      <c r="KHK16" s="154"/>
      <c r="KHL16" s="154"/>
      <c r="KHM16" s="154"/>
      <c r="KHN16" s="154"/>
      <c r="KHO16" s="154"/>
      <c r="KHP16" s="154"/>
      <c r="KHQ16" s="154"/>
      <c r="KHR16" s="154"/>
      <c r="KHS16" s="154"/>
      <c r="KHT16" s="154"/>
      <c r="KHU16" s="154"/>
      <c r="KHV16" s="154"/>
      <c r="KHW16" s="154"/>
      <c r="KHX16" s="154"/>
      <c r="KHY16" s="154"/>
      <c r="KHZ16" s="154"/>
      <c r="KIA16" s="154"/>
      <c r="KIB16" s="154"/>
      <c r="KIC16" s="154"/>
      <c r="KID16" s="154"/>
      <c r="KIE16" s="154"/>
      <c r="KIF16" s="154"/>
      <c r="KIG16" s="154"/>
      <c r="KIH16" s="154"/>
      <c r="KII16" s="154"/>
      <c r="KIJ16" s="154"/>
      <c r="KIK16" s="154"/>
      <c r="KIL16" s="154"/>
      <c r="KIM16" s="154"/>
      <c r="KIN16" s="154"/>
      <c r="KIO16" s="154"/>
      <c r="KIP16" s="154"/>
      <c r="KIQ16" s="154"/>
      <c r="KIR16" s="154"/>
      <c r="KIS16" s="154"/>
      <c r="KIT16" s="154"/>
      <c r="KIU16" s="154"/>
      <c r="KIV16" s="154"/>
      <c r="KIW16" s="154"/>
      <c r="KIX16" s="154"/>
      <c r="KIY16" s="154"/>
      <c r="KIZ16" s="154"/>
      <c r="KJA16" s="154"/>
      <c r="KJB16" s="154"/>
      <c r="KJC16" s="154"/>
      <c r="KJD16" s="154"/>
      <c r="KJE16" s="154"/>
      <c r="KJF16" s="154"/>
      <c r="KJG16" s="154"/>
      <c r="KJH16" s="154"/>
      <c r="KJI16" s="154"/>
      <c r="KJJ16" s="154"/>
      <c r="KJK16" s="154"/>
      <c r="KJL16" s="154"/>
      <c r="KJM16" s="154"/>
      <c r="KJN16" s="154"/>
      <c r="KJO16" s="154"/>
      <c r="KJP16" s="154"/>
      <c r="KJQ16" s="154"/>
      <c r="KJR16" s="154"/>
      <c r="KJS16" s="154"/>
      <c r="KJT16" s="154"/>
      <c r="KJU16" s="154"/>
      <c r="KJV16" s="154"/>
      <c r="KJW16" s="154"/>
      <c r="KJX16" s="154"/>
      <c r="KJY16" s="154"/>
      <c r="KJZ16" s="154"/>
      <c r="KKA16" s="154"/>
      <c r="KKB16" s="154"/>
      <c r="KKC16" s="154"/>
      <c r="KKD16" s="154"/>
      <c r="KKE16" s="154"/>
      <c r="KKF16" s="154"/>
      <c r="KKG16" s="154"/>
      <c r="KKH16" s="154"/>
      <c r="KKI16" s="154"/>
      <c r="KKJ16" s="154"/>
      <c r="KKK16" s="154"/>
      <c r="KKL16" s="154"/>
      <c r="KKM16" s="154"/>
      <c r="KKN16" s="154"/>
      <c r="KKO16" s="154"/>
      <c r="KKP16" s="154"/>
      <c r="KKQ16" s="154"/>
      <c r="KKR16" s="154"/>
      <c r="KKS16" s="154"/>
      <c r="KKT16" s="154"/>
      <c r="KKU16" s="154"/>
      <c r="KKV16" s="154"/>
      <c r="KKW16" s="154"/>
      <c r="KKX16" s="154"/>
      <c r="KKY16" s="154"/>
      <c r="KKZ16" s="154"/>
      <c r="KLA16" s="154"/>
      <c r="KLB16" s="154"/>
      <c r="KLC16" s="154"/>
      <c r="KLD16" s="154"/>
      <c r="KLE16" s="154"/>
      <c r="KLF16" s="154"/>
      <c r="KLG16" s="154"/>
      <c r="KLH16" s="154"/>
      <c r="KLI16" s="154"/>
      <c r="KLJ16" s="154"/>
      <c r="KLK16" s="154"/>
      <c r="KLL16" s="154"/>
      <c r="KLM16" s="154"/>
      <c r="KLN16" s="154"/>
      <c r="KLO16" s="154"/>
      <c r="KLP16" s="154"/>
      <c r="KLQ16" s="154"/>
      <c r="KLR16" s="154"/>
      <c r="KLS16" s="154"/>
      <c r="KLT16" s="154"/>
      <c r="KLU16" s="154"/>
      <c r="KLV16" s="154"/>
      <c r="KLW16" s="154"/>
      <c r="KLX16" s="154"/>
      <c r="KLY16" s="154"/>
      <c r="KLZ16" s="154"/>
      <c r="KMA16" s="154"/>
      <c r="KMB16" s="154"/>
      <c r="KMC16" s="154"/>
      <c r="KMD16" s="154"/>
      <c r="KME16" s="154"/>
      <c r="KMF16" s="154"/>
      <c r="KMG16" s="154"/>
      <c r="KMH16" s="154"/>
      <c r="KMI16" s="154"/>
      <c r="KMJ16" s="154"/>
      <c r="KMK16" s="154"/>
      <c r="KML16" s="154"/>
      <c r="KMM16" s="154"/>
      <c r="KMN16" s="154"/>
      <c r="KMO16" s="154"/>
      <c r="KMP16" s="154"/>
      <c r="KMQ16" s="154"/>
      <c r="KMR16" s="154"/>
      <c r="KMS16" s="154"/>
      <c r="KMT16" s="154"/>
      <c r="KMU16" s="154"/>
      <c r="KMV16" s="154"/>
      <c r="KMW16" s="154"/>
      <c r="KMX16" s="154"/>
      <c r="KMY16" s="154"/>
      <c r="KMZ16" s="154"/>
      <c r="KNA16" s="154"/>
      <c r="KNB16" s="154"/>
      <c r="KNC16" s="154"/>
      <c r="KND16" s="154"/>
      <c r="KNE16" s="154"/>
      <c r="KNF16" s="154"/>
      <c r="KNG16" s="154"/>
      <c r="KNH16" s="154"/>
      <c r="KNI16" s="154"/>
      <c r="KNJ16" s="154"/>
      <c r="KNK16" s="154"/>
      <c r="KNL16" s="154"/>
      <c r="KNM16" s="154"/>
      <c r="KNN16" s="154"/>
      <c r="KNO16" s="154"/>
      <c r="KNP16" s="154"/>
      <c r="KNQ16" s="154"/>
      <c r="KNR16" s="154"/>
      <c r="KNS16" s="154"/>
      <c r="KNT16" s="154"/>
      <c r="KNU16" s="154"/>
      <c r="KNV16" s="154"/>
      <c r="KNW16" s="154"/>
      <c r="KNX16" s="154"/>
      <c r="KNY16" s="154"/>
      <c r="KNZ16" s="154"/>
      <c r="KOA16" s="154"/>
      <c r="KOB16" s="154"/>
      <c r="KOC16" s="154"/>
      <c r="KOD16" s="154"/>
      <c r="KOE16" s="154"/>
      <c r="KOF16" s="154"/>
      <c r="KOG16" s="154"/>
      <c r="KOH16" s="154"/>
      <c r="KOI16" s="154"/>
      <c r="KOJ16" s="154"/>
      <c r="KOK16" s="154"/>
      <c r="KOL16" s="154"/>
      <c r="KOM16" s="154"/>
      <c r="KON16" s="154"/>
      <c r="KOO16" s="154"/>
      <c r="KOP16" s="154"/>
      <c r="KOQ16" s="154"/>
      <c r="KOR16" s="154"/>
      <c r="KOS16" s="154"/>
      <c r="KOT16" s="154"/>
      <c r="KOU16" s="154"/>
      <c r="KOV16" s="154"/>
      <c r="KOW16" s="154"/>
      <c r="KOX16" s="154"/>
      <c r="KOY16" s="154"/>
      <c r="KOZ16" s="154"/>
      <c r="KPA16" s="154"/>
      <c r="KPB16" s="154"/>
      <c r="KPC16" s="154"/>
      <c r="KPD16" s="154"/>
      <c r="KPE16" s="154"/>
      <c r="KPF16" s="154"/>
      <c r="KPG16" s="154"/>
      <c r="KPH16" s="154"/>
      <c r="KPI16" s="154"/>
      <c r="KPJ16" s="154"/>
      <c r="KPK16" s="154"/>
      <c r="KPL16" s="154"/>
      <c r="KPM16" s="154"/>
      <c r="KPN16" s="154"/>
      <c r="KPO16" s="154"/>
      <c r="KPP16" s="154"/>
      <c r="KPQ16" s="154"/>
      <c r="KPR16" s="154"/>
      <c r="KPS16" s="154"/>
      <c r="KPT16" s="154"/>
      <c r="KPU16" s="154"/>
      <c r="KPV16" s="154"/>
      <c r="KPW16" s="154"/>
      <c r="KPX16" s="154"/>
      <c r="KPY16" s="154"/>
      <c r="KPZ16" s="154"/>
      <c r="KQA16" s="154"/>
      <c r="KQB16" s="154"/>
      <c r="KQC16" s="154"/>
      <c r="KQD16" s="154"/>
      <c r="KQE16" s="154"/>
      <c r="KQF16" s="154"/>
      <c r="KQG16" s="154"/>
      <c r="KQH16" s="154"/>
      <c r="KQI16" s="154"/>
      <c r="KQJ16" s="154"/>
      <c r="KQK16" s="154"/>
      <c r="KQL16" s="154"/>
      <c r="KQM16" s="154"/>
      <c r="KQN16" s="154"/>
      <c r="KQO16" s="154"/>
      <c r="KQP16" s="154"/>
      <c r="KQQ16" s="154"/>
      <c r="KQR16" s="154"/>
      <c r="KQS16" s="154"/>
      <c r="KQT16" s="154"/>
      <c r="KQU16" s="154"/>
      <c r="KQV16" s="154"/>
      <c r="KQW16" s="154"/>
      <c r="KQX16" s="154"/>
      <c r="KQY16" s="154"/>
      <c r="KQZ16" s="154"/>
      <c r="KRA16" s="154"/>
      <c r="KRB16" s="154"/>
      <c r="KRC16" s="154"/>
      <c r="KRD16" s="154"/>
      <c r="KRE16" s="154"/>
      <c r="KRF16" s="154"/>
      <c r="KRG16" s="154"/>
      <c r="KRH16" s="154"/>
      <c r="KRI16" s="154"/>
      <c r="KRJ16" s="154"/>
      <c r="KRK16" s="154"/>
      <c r="KRL16" s="154"/>
      <c r="KRM16" s="154"/>
      <c r="KRN16" s="154"/>
      <c r="KRO16" s="154"/>
      <c r="KRP16" s="154"/>
      <c r="KRQ16" s="154"/>
      <c r="KRR16" s="154"/>
      <c r="KRS16" s="154"/>
      <c r="KRT16" s="154"/>
      <c r="KRU16" s="154"/>
      <c r="KRV16" s="154"/>
      <c r="KRW16" s="154"/>
      <c r="KRX16" s="154"/>
      <c r="KRY16" s="154"/>
      <c r="KRZ16" s="154"/>
      <c r="KSA16" s="154"/>
      <c r="KSB16" s="154"/>
      <c r="KSC16" s="154"/>
      <c r="KSD16" s="154"/>
      <c r="KSE16" s="154"/>
      <c r="KSF16" s="154"/>
      <c r="KSG16" s="154"/>
      <c r="KSH16" s="154"/>
      <c r="KSI16" s="154"/>
      <c r="KSJ16" s="154"/>
      <c r="KSK16" s="154"/>
      <c r="KSL16" s="154"/>
      <c r="KSM16" s="154"/>
      <c r="KSN16" s="154"/>
      <c r="KSO16" s="154"/>
      <c r="KSP16" s="154"/>
      <c r="KSQ16" s="154"/>
      <c r="KSR16" s="154"/>
      <c r="KSS16" s="154"/>
      <c r="KST16" s="154"/>
      <c r="KSU16" s="154"/>
      <c r="KSV16" s="154"/>
      <c r="KSW16" s="154"/>
      <c r="KSX16" s="154"/>
      <c r="KSY16" s="154"/>
      <c r="KSZ16" s="154"/>
      <c r="KTA16" s="154"/>
      <c r="KTB16" s="154"/>
      <c r="KTC16" s="154"/>
      <c r="KTD16" s="154"/>
      <c r="KTE16" s="154"/>
      <c r="KTF16" s="154"/>
      <c r="KTG16" s="154"/>
      <c r="KTH16" s="154"/>
      <c r="KTI16" s="154"/>
      <c r="KTJ16" s="154"/>
      <c r="KTK16" s="154"/>
      <c r="KTL16" s="154"/>
      <c r="KTM16" s="154"/>
      <c r="KTN16" s="154"/>
      <c r="KTO16" s="154"/>
      <c r="KTP16" s="154"/>
      <c r="KTQ16" s="154"/>
      <c r="KTR16" s="154"/>
      <c r="KTS16" s="154"/>
      <c r="KTT16" s="154"/>
      <c r="KTU16" s="154"/>
      <c r="KTV16" s="154"/>
      <c r="KTW16" s="154"/>
      <c r="KTX16" s="154"/>
      <c r="KTY16" s="154"/>
      <c r="KTZ16" s="154"/>
      <c r="KUA16" s="154"/>
      <c r="KUB16" s="154"/>
      <c r="KUC16" s="154"/>
      <c r="KUD16" s="154"/>
      <c r="KUE16" s="154"/>
      <c r="KUF16" s="154"/>
      <c r="KUG16" s="154"/>
      <c r="KUH16" s="154"/>
      <c r="KUI16" s="154"/>
      <c r="KUJ16" s="154"/>
      <c r="KUK16" s="154"/>
      <c r="KUL16" s="154"/>
      <c r="KUM16" s="154"/>
      <c r="KUN16" s="154"/>
      <c r="KUO16" s="154"/>
      <c r="KUP16" s="154"/>
      <c r="KUQ16" s="154"/>
      <c r="KUR16" s="154"/>
      <c r="KUS16" s="154"/>
      <c r="KUT16" s="154"/>
      <c r="KUU16" s="154"/>
      <c r="KUV16" s="154"/>
      <c r="KUW16" s="154"/>
      <c r="KUX16" s="154"/>
      <c r="KUY16" s="154"/>
      <c r="KUZ16" s="154"/>
      <c r="KVA16" s="154"/>
      <c r="KVB16" s="154"/>
      <c r="KVC16" s="154"/>
      <c r="KVD16" s="154"/>
      <c r="KVE16" s="154"/>
      <c r="KVF16" s="154"/>
      <c r="KVG16" s="154"/>
      <c r="KVH16" s="154"/>
      <c r="KVI16" s="154"/>
      <c r="KVJ16" s="154"/>
      <c r="KVK16" s="154"/>
      <c r="KVL16" s="154"/>
      <c r="KVM16" s="154"/>
      <c r="KVN16" s="154"/>
      <c r="KVO16" s="154"/>
      <c r="KVP16" s="154"/>
      <c r="KVQ16" s="154"/>
      <c r="KVR16" s="154"/>
      <c r="KVS16" s="154"/>
      <c r="KVT16" s="154"/>
      <c r="KVU16" s="154"/>
      <c r="KVV16" s="154"/>
      <c r="KVW16" s="154"/>
      <c r="KVX16" s="154"/>
      <c r="KVY16" s="154"/>
      <c r="KVZ16" s="154"/>
      <c r="KWA16" s="154"/>
      <c r="KWB16" s="154"/>
      <c r="KWC16" s="154"/>
      <c r="KWD16" s="154"/>
      <c r="KWE16" s="154"/>
      <c r="KWF16" s="154"/>
      <c r="KWG16" s="154"/>
      <c r="KWH16" s="154"/>
      <c r="KWI16" s="154"/>
      <c r="KWJ16" s="154"/>
      <c r="KWK16" s="154"/>
      <c r="KWL16" s="154"/>
      <c r="KWM16" s="154"/>
      <c r="KWN16" s="154"/>
      <c r="KWO16" s="154"/>
      <c r="KWP16" s="154"/>
      <c r="KWQ16" s="154"/>
      <c r="KWR16" s="154"/>
      <c r="KWS16" s="154"/>
      <c r="KWT16" s="154"/>
      <c r="KWU16" s="154"/>
      <c r="KWV16" s="154"/>
      <c r="KWW16" s="154"/>
      <c r="KWX16" s="154"/>
      <c r="KWY16" s="154"/>
      <c r="KWZ16" s="154"/>
      <c r="KXA16" s="154"/>
      <c r="KXB16" s="154"/>
      <c r="KXC16" s="154"/>
      <c r="KXD16" s="154"/>
      <c r="KXE16" s="154"/>
      <c r="KXF16" s="154"/>
      <c r="KXG16" s="154"/>
      <c r="KXH16" s="154"/>
      <c r="KXI16" s="154"/>
      <c r="KXJ16" s="154"/>
      <c r="KXK16" s="154"/>
      <c r="KXL16" s="154"/>
      <c r="KXM16" s="154"/>
      <c r="KXN16" s="154"/>
      <c r="KXO16" s="154"/>
      <c r="KXP16" s="154"/>
      <c r="KXQ16" s="154"/>
      <c r="KXR16" s="154"/>
      <c r="KXS16" s="154"/>
      <c r="KXT16" s="154"/>
      <c r="KXU16" s="154"/>
      <c r="KXV16" s="154"/>
      <c r="KXW16" s="154"/>
      <c r="KXX16" s="154"/>
      <c r="KXY16" s="154"/>
      <c r="KXZ16" s="154"/>
      <c r="KYA16" s="154"/>
      <c r="KYB16" s="154"/>
      <c r="KYC16" s="154"/>
      <c r="KYD16" s="154"/>
      <c r="KYE16" s="154"/>
      <c r="KYF16" s="154"/>
      <c r="KYG16" s="154"/>
      <c r="KYH16" s="154"/>
      <c r="KYI16" s="154"/>
      <c r="KYJ16" s="154"/>
      <c r="KYK16" s="154"/>
      <c r="KYL16" s="154"/>
      <c r="KYM16" s="154"/>
      <c r="KYN16" s="154"/>
      <c r="KYO16" s="154"/>
      <c r="KYP16" s="154"/>
      <c r="KYQ16" s="154"/>
      <c r="KYR16" s="154"/>
      <c r="KYS16" s="154"/>
      <c r="KYT16" s="154"/>
      <c r="KYU16" s="154"/>
      <c r="KYV16" s="154"/>
      <c r="KYW16" s="154"/>
      <c r="KYX16" s="154"/>
      <c r="KYY16" s="154"/>
      <c r="KYZ16" s="154"/>
      <c r="KZA16" s="154"/>
      <c r="KZB16" s="154"/>
      <c r="KZC16" s="154"/>
      <c r="KZD16" s="154"/>
      <c r="KZE16" s="154"/>
      <c r="KZF16" s="154"/>
      <c r="KZG16" s="154"/>
      <c r="KZH16" s="154"/>
      <c r="KZI16" s="154"/>
      <c r="KZJ16" s="154"/>
      <c r="KZK16" s="154"/>
      <c r="KZL16" s="154"/>
      <c r="KZM16" s="154"/>
      <c r="KZN16" s="154"/>
      <c r="KZO16" s="154"/>
      <c r="KZP16" s="154"/>
      <c r="KZQ16" s="154"/>
      <c r="KZR16" s="154"/>
      <c r="KZS16" s="154"/>
      <c r="KZT16" s="154"/>
      <c r="KZU16" s="154"/>
      <c r="KZV16" s="154"/>
      <c r="KZW16" s="154"/>
      <c r="KZX16" s="154"/>
      <c r="KZY16" s="154"/>
      <c r="KZZ16" s="154"/>
      <c r="LAA16" s="154"/>
      <c r="LAB16" s="154"/>
      <c r="LAC16" s="154"/>
      <c r="LAD16" s="154"/>
      <c r="LAE16" s="154"/>
      <c r="LAF16" s="154"/>
      <c r="LAG16" s="154"/>
      <c r="LAH16" s="154"/>
      <c r="LAI16" s="154"/>
      <c r="LAJ16" s="154"/>
      <c r="LAK16" s="154"/>
      <c r="LAL16" s="154"/>
      <c r="LAM16" s="154"/>
      <c r="LAN16" s="154"/>
      <c r="LAO16" s="154"/>
      <c r="LAP16" s="154"/>
      <c r="LAQ16" s="154"/>
      <c r="LAR16" s="154"/>
      <c r="LAS16" s="154"/>
      <c r="LAT16" s="154"/>
      <c r="LAU16" s="154"/>
      <c r="LAV16" s="154"/>
      <c r="LAW16" s="154"/>
      <c r="LAX16" s="154"/>
      <c r="LAY16" s="154"/>
      <c r="LAZ16" s="154"/>
      <c r="LBA16" s="154"/>
      <c r="LBB16" s="154"/>
      <c r="LBC16" s="154"/>
      <c r="LBD16" s="154"/>
      <c r="LBE16" s="154"/>
      <c r="LBF16" s="154"/>
      <c r="LBG16" s="154"/>
      <c r="LBH16" s="154"/>
      <c r="LBI16" s="154"/>
      <c r="LBJ16" s="154"/>
      <c r="LBK16" s="154"/>
      <c r="LBL16" s="154"/>
      <c r="LBM16" s="154"/>
      <c r="LBN16" s="154"/>
      <c r="LBO16" s="154"/>
      <c r="LBP16" s="154"/>
      <c r="LBQ16" s="154"/>
      <c r="LBR16" s="154"/>
      <c r="LBS16" s="154"/>
      <c r="LBT16" s="154"/>
      <c r="LBU16" s="154"/>
      <c r="LBV16" s="154"/>
      <c r="LBW16" s="154"/>
      <c r="LBX16" s="154"/>
      <c r="LBY16" s="154"/>
      <c r="LBZ16" s="154"/>
      <c r="LCA16" s="154"/>
      <c r="LCB16" s="154"/>
      <c r="LCC16" s="154"/>
      <c r="LCD16" s="154"/>
      <c r="LCE16" s="154"/>
      <c r="LCF16" s="154"/>
      <c r="LCG16" s="154"/>
      <c r="LCH16" s="154"/>
      <c r="LCI16" s="154"/>
      <c r="LCJ16" s="154"/>
      <c r="LCK16" s="154"/>
      <c r="LCL16" s="154"/>
      <c r="LCM16" s="154"/>
      <c r="LCN16" s="154"/>
      <c r="LCO16" s="154"/>
      <c r="LCP16" s="154"/>
      <c r="LCQ16" s="154"/>
      <c r="LCR16" s="154"/>
      <c r="LCS16" s="154"/>
      <c r="LCT16" s="154"/>
      <c r="LCU16" s="154"/>
      <c r="LCV16" s="154"/>
      <c r="LCW16" s="154"/>
      <c r="LCX16" s="154"/>
      <c r="LCY16" s="154"/>
      <c r="LCZ16" s="154"/>
      <c r="LDA16" s="154"/>
      <c r="LDB16" s="154"/>
      <c r="LDC16" s="154"/>
      <c r="LDD16" s="154"/>
      <c r="LDE16" s="154"/>
      <c r="LDF16" s="154"/>
      <c r="LDG16" s="154"/>
      <c r="LDH16" s="154"/>
      <c r="LDI16" s="154"/>
      <c r="LDJ16" s="154"/>
      <c r="LDK16" s="154"/>
      <c r="LDL16" s="154"/>
      <c r="LDM16" s="154"/>
      <c r="LDN16" s="154"/>
      <c r="LDO16" s="154"/>
      <c r="LDP16" s="154"/>
      <c r="LDQ16" s="154"/>
      <c r="LDR16" s="154"/>
      <c r="LDS16" s="154"/>
      <c r="LDT16" s="154"/>
      <c r="LDU16" s="154"/>
      <c r="LDV16" s="154"/>
      <c r="LDW16" s="154"/>
      <c r="LDX16" s="154"/>
      <c r="LDY16" s="154"/>
      <c r="LDZ16" s="154"/>
      <c r="LEA16" s="154"/>
      <c r="LEB16" s="154"/>
      <c r="LEC16" s="154"/>
      <c r="LED16" s="154"/>
      <c r="LEE16" s="154"/>
      <c r="LEF16" s="154"/>
      <c r="LEG16" s="154"/>
      <c r="LEH16" s="154"/>
      <c r="LEI16" s="154"/>
      <c r="LEJ16" s="154"/>
      <c r="LEK16" s="154"/>
      <c r="LEL16" s="154"/>
      <c r="LEM16" s="154"/>
      <c r="LEN16" s="154"/>
      <c r="LEO16" s="154"/>
      <c r="LEP16" s="154"/>
      <c r="LEQ16" s="154"/>
      <c r="LER16" s="154"/>
      <c r="LES16" s="154"/>
      <c r="LET16" s="154"/>
      <c r="LEU16" s="154"/>
      <c r="LEV16" s="154"/>
      <c r="LEW16" s="154"/>
      <c r="LEX16" s="154"/>
      <c r="LEY16" s="154"/>
      <c r="LEZ16" s="154"/>
      <c r="LFA16" s="154"/>
      <c r="LFB16" s="154"/>
      <c r="LFC16" s="154"/>
      <c r="LFD16" s="154"/>
      <c r="LFE16" s="154"/>
      <c r="LFF16" s="154"/>
      <c r="LFG16" s="154"/>
      <c r="LFH16" s="154"/>
      <c r="LFI16" s="154"/>
      <c r="LFJ16" s="154"/>
      <c r="LFK16" s="154"/>
      <c r="LFL16" s="154"/>
      <c r="LFM16" s="154"/>
      <c r="LFN16" s="154"/>
      <c r="LFO16" s="154"/>
      <c r="LFP16" s="154"/>
      <c r="LFQ16" s="154"/>
      <c r="LFR16" s="154"/>
      <c r="LFS16" s="154"/>
      <c r="LFT16" s="154"/>
      <c r="LFU16" s="154"/>
      <c r="LFV16" s="154"/>
      <c r="LFW16" s="154"/>
      <c r="LFX16" s="154"/>
      <c r="LFY16" s="154"/>
      <c r="LFZ16" s="154"/>
      <c r="LGA16" s="154"/>
      <c r="LGB16" s="154"/>
      <c r="LGC16" s="154"/>
      <c r="LGD16" s="154"/>
      <c r="LGE16" s="154"/>
      <c r="LGF16" s="154"/>
      <c r="LGG16" s="154"/>
      <c r="LGH16" s="154"/>
      <c r="LGI16" s="154"/>
      <c r="LGJ16" s="154"/>
      <c r="LGK16" s="154"/>
      <c r="LGL16" s="154"/>
      <c r="LGM16" s="154"/>
      <c r="LGN16" s="154"/>
      <c r="LGO16" s="154"/>
      <c r="LGP16" s="154"/>
      <c r="LGQ16" s="154"/>
      <c r="LGR16" s="154"/>
      <c r="LGS16" s="154"/>
      <c r="LGT16" s="154"/>
      <c r="LGU16" s="154"/>
      <c r="LGV16" s="154"/>
      <c r="LGW16" s="154"/>
      <c r="LGX16" s="154"/>
      <c r="LGY16" s="154"/>
      <c r="LGZ16" s="154"/>
      <c r="LHA16" s="154"/>
      <c r="LHB16" s="154"/>
      <c r="LHC16" s="154"/>
      <c r="LHD16" s="154"/>
      <c r="LHE16" s="154"/>
      <c r="LHF16" s="154"/>
      <c r="LHG16" s="154"/>
      <c r="LHH16" s="154"/>
      <c r="LHI16" s="154"/>
      <c r="LHJ16" s="154"/>
      <c r="LHK16" s="154"/>
      <c r="LHL16" s="154"/>
      <c r="LHM16" s="154"/>
      <c r="LHN16" s="154"/>
      <c r="LHO16" s="154"/>
      <c r="LHP16" s="154"/>
      <c r="LHQ16" s="154"/>
      <c r="LHR16" s="154"/>
      <c r="LHS16" s="154"/>
      <c r="LHT16" s="154"/>
      <c r="LHU16" s="154"/>
      <c r="LHV16" s="154"/>
      <c r="LHW16" s="154"/>
      <c r="LHX16" s="154"/>
      <c r="LHY16" s="154"/>
      <c r="LHZ16" s="154"/>
      <c r="LIA16" s="154"/>
      <c r="LIB16" s="154"/>
      <c r="LIC16" s="154"/>
      <c r="LID16" s="154"/>
      <c r="LIE16" s="154"/>
      <c r="LIF16" s="154"/>
      <c r="LIG16" s="154"/>
      <c r="LIH16" s="154"/>
      <c r="LII16" s="154"/>
      <c r="LIJ16" s="154"/>
      <c r="LIK16" s="154"/>
      <c r="LIL16" s="154"/>
      <c r="LIM16" s="154"/>
      <c r="LIN16" s="154"/>
      <c r="LIO16" s="154"/>
      <c r="LIP16" s="154"/>
      <c r="LIQ16" s="154"/>
      <c r="LIR16" s="154"/>
      <c r="LIS16" s="154"/>
      <c r="LIT16" s="154"/>
      <c r="LIU16" s="154"/>
      <c r="LIV16" s="154"/>
      <c r="LIW16" s="154"/>
      <c r="LIX16" s="154"/>
      <c r="LIY16" s="154"/>
      <c r="LIZ16" s="154"/>
      <c r="LJA16" s="154"/>
      <c r="LJB16" s="154"/>
      <c r="LJC16" s="154"/>
      <c r="LJD16" s="154"/>
      <c r="LJE16" s="154"/>
      <c r="LJF16" s="154"/>
      <c r="LJG16" s="154"/>
      <c r="LJH16" s="154"/>
      <c r="LJI16" s="154"/>
      <c r="LJJ16" s="154"/>
      <c r="LJK16" s="154"/>
      <c r="LJL16" s="154"/>
      <c r="LJM16" s="154"/>
      <c r="LJN16" s="154"/>
      <c r="LJO16" s="154"/>
      <c r="LJP16" s="154"/>
      <c r="LJQ16" s="154"/>
      <c r="LJR16" s="154"/>
      <c r="LJS16" s="154"/>
      <c r="LJT16" s="154"/>
      <c r="LJU16" s="154"/>
      <c r="LJV16" s="154"/>
      <c r="LJW16" s="154"/>
      <c r="LJX16" s="154"/>
      <c r="LJY16" s="154"/>
      <c r="LJZ16" s="154"/>
      <c r="LKA16" s="154"/>
      <c r="LKB16" s="154"/>
      <c r="LKC16" s="154"/>
      <c r="LKD16" s="154"/>
      <c r="LKE16" s="154"/>
      <c r="LKF16" s="154"/>
      <c r="LKG16" s="154"/>
      <c r="LKH16" s="154"/>
      <c r="LKI16" s="154"/>
      <c r="LKJ16" s="154"/>
      <c r="LKK16" s="154"/>
      <c r="LKL16" s="154"/>
      <c r="LKM16" s="154"/>
      <c r="LKN16" s="154"/>
      <c r="LKO16" s="154"/>
      <c r="LKP16" s="154"/>
      <c r="LKQ16" s="154"/>
      <c r="LKR16" s="154"/>
      <c r="LKS16" s="154"/>
      <c r="LKT16" s="154"/>
      <c r="LKU16" s="154"/>
      <c r="LKV16" s="154"/>
      <c r="LKW16" s="154"/>
      <c r="LKX16" s="154"/>
      <c r="LKY16" s="154"/>
      <c r="LKZ16" s="154"/>
      <c r="LLA16" s="154"/>
      <c r="LLB16" s="154"/>
      <c r="LLC16" s="154"/>
      <c r="LLD16" s="154"/>
      <c r="LLE16" s="154"/>
      <c r="LLF16" s="154"/>
      <c r="LLG16" s="154"/>
      <c r="LLH16" s="154"/>
      <c r="LLI16" s="154"/>
      <c r="LLJ16" s="154"/>
      <c r="LLK16" s="154"/>
      <c r="LLL16" s="154"/>
      <c r="LLM16" s="154"/>
      <c r="LLN16" s="154"/>
      <c r="LLO16" s="154"/>
      <c r="LLP16" s="154"/>
      <c r="LLQ16" s="154"/>
      <c r="LLR16" s="154"/>
      <c r="LLS16" s="154"/>
      <c r="LLT16" s="154"/>
      <c r="LLU16" s="154"/>
      <c r="LLV16" s="154"/>
      <c r="LLW16" s="154"/>
      <c r="LLX16" s="154"/>
      <c r="LLY16" s="154"/>
      <c r="LLZ16" s="154"/>
      <c r="LMA16" s="154"/>
      <c r="LMB16" s="154"/>
      <c r="LMC16" s="154"/>
      <c r="LMD16" s="154"/>
      <c r="LME16" s="154"/>
      <c r="LMF16" s="154"/>
      <c r="LMG16" s="154"/>
      <c r="LMH16" s="154"/>
      <c r="LMI16" s="154"/>
      <c r="LMJ16" s="154"/>
      <c r="LMK16" s="154"/>
      <c r="LML16" s="154"/>
      <c r="LMM16" s="154"/>
      <c r="LMN16" s="154"/>
      <c r="LMO16" s="154"/>
      <c r="LMP16" s="154"/>
      <c r="LMQ16" s="154"/>
      <c r="LMR16" s="154"/>
      <c r="LMS16" s="154"/>
      <c r="LMT16" s="154"/>
      <c r="LMU16" s="154"/>
      <c r="LMV16" s="154"/>
      <c r="LMW16" s="154"/>
      <c r="LMX16" s="154"/>
      <c r="LMY16" s="154"/>
      <c r="LMZ16" s="154"/>
      <c r="LNA16" s="154"/>
      <c r="LNB16" s="154"/>
      <c r="LNC16" s="154"/>
      <c r="LND16" s="154"/>
      <c r="LNE16" s="154"/>
      <c r="LNF16" s="154"/>
      <c r="LNG16" s="154"/>
      <c r="LNH16" s="154"/>
      <c r="LNI16" s="154"/>
      <c r="LNJ16" s="154"/>
      <c r="LNK16" s="154"/>
      <c r="LNL16" s="154"/>
      <c r="LNM16" s="154"/>
      <c r="LNN16" s="154"/>
      <c r="LNO16" s="154"/>
      <c r="LNP16" s="154"/>
      <c r="LNQ16" s="154"/>
      <c r="LNR16" s="154"/>
      <c r="LNS16" s="154"/>
      <c r="LNT16" s="154"/>
      <c r="LNU16" s="154"/>
      <c r="LNV16" s="154"/>
      <c r="LNW16" s="154"/>
      <c r="LNX16" s="154"/>
      <c r="LNY16" s="154"/>
      <c r="LNZ16" s="154"/>
      <c r="LOA16" s="154"/>
      <c r="LOB16" s="154"/>
      <c r="LOC16" s="154"/>
      <c r="LOD16" s="154"/>
      <c r="LOE16" s="154"/>
      <c r="LOF16" s="154"/>
      <c r="LOG16" s="154"/>
      <c r="LOH16" s="154"/>
      <c r="LOI16" s="154"/>
      <c r="LOJ16" s="154"/>
      <c r="LOK16" s="154"/>
      <c r="LOL16" s="154"/>
      <c r="LOM16" s="154"/>
      <c r="LON16" s="154"/>
      <c r="LOO16" s="154"/>
      <c r="LOP16" s="154"/>
      <c r="LOQ16" s="154"/>
      <c r="LOR16" s="154"/>
      <c r="LOS16" s="154"/>
      <c r="LOT16" s="154"/>
      <c r="LOU16" s="154"/>
      <c r="LOV16" s="154"/>
      <c r="LOW16" s="154"/>
      <c r="LOX16" s="154"/>
      <c r="LOY16" s="154"/>
      <c r="LOZ16" s="154"/>
      <c r="LPA16" s="154"/>
      <c r="LPB16" s="154"/>
      <c r="LPC16" s="154"/>
      <c r="LPD16" s="154"/>
      <c r="LPE16" s="154"/>
      <c r="LPF16" s="154"/>
      <c r="LPG16" s="154"/>
      <c r="LPH16" s="154"/>
      <c r="LPI16" s="154"/>
      <c r="LPJ16" s="154"/>
      <c r="LPK16" s="154"/>
      <c r="LPL16" s="154"/>
      <c r="LPM16" s="154"/>
      <c r="LPN16" s="154"/>
      <c r="LPO16" s="154"/>
      <c r="LPP16" s="154"/>
      <c r="LPQ16" s="154"/>
      <c r="LPR16" s="154"/>
      <c r="LPS16" s="154"/>
      <c r="LPT16" s="154"/>
      <c r="LPU16" s="154"/>
      <c r="LPV16" s="154"/>
      <c r="LPW16" s="154"/>
      <c r="LPX16" s="154"/>
      <c r="LPY16" s="154"/>
      <c r="LPZ16" s="154"/>
      <c r="LQA16" s="154"/>
      <c r="LQB16" s="154"/>
      <c r="LQC16" s="154"/>
      <c r="LQD16" s="154"/>
      <c r="LQE16" s="154"/>
      <c r="LQF16" s="154"/>
      <c r="LQG16" s="154"/>
      <c r="LQH16" s="154"/>
      <c r="LQI16" s="154"/>
      <c r="LQJ16" s="154"/>
      <c r="LQK16" s="154"/>
      <c r="LQL16" s="154"/>
      <c r="LQM16" s="154"/>
      <c r="LQN16" s="154"/>
      <c r="LQO16" s="154"/>
      <c r="LQP16" s="154"/>
      <c r="LQQ16" s="154"/>
      <c r="LQR16" s="154"/>
      <c r="LQS16" s="154"/>
      <c r="LQT16" s="154"/>
      <c r="LQU16" s="154"/>
      <c r="LQV16" s="154"/>
      <c r="LQW16" s="154"/>
      <c r="LQX16" s="154"/>
      <c r="LQY16" s="154"/>
      <c r="LQZ16" s="154"/>
      <c r="LRA16" s="154"/>
      <c r="LRB16" s="154"/>
      <c r="LRC16" s="154"/>
      <c r="LRD16" s="154"/>
      <c r="LRE16" s="154"/>
      <c r="LRF16" s="154"/>
      <c r="LRG16" s="154"/>
      <c r="LRH16" s="154"/>
      <c r="LRI16" s="154"/>
      <c r="LRJ16" s="154"/>
      <c r="LRK16" s="154"/>
      <c r="LRL16" s="154"/>
      <c r="LRM16" s="154"/>
      <c r="LRN16" s="154"/>
      <c r="LRO16" s="154"/>
      <c r="LRP16" s="154"/>
      <c r="LRQ16" s="154"/>
      <c r="LRR16" s="154"/>
      <c r="LRS16" s="154"/>
      <c r="LRT16" s="154"/>
      <c r="LRU16" s="154"/>
      <c r="LRV16" s="154"/>
      <c r="LRW16" s="154"/>
      <c r="LRX16" s="154"/>
      <c r="LRY16" s="154"/>
      <c r="LRZ16" s="154"/>
      <c r="LSA16" s="154"/>
      <c r="LSB16" s="154"/>
      <c r="LSC16" s="154"/>
      <c r="LSD16" s="154"/>
      <c r="LSE16" s="154"/>
      <c r="LSF16" s="154"/>
      <c r="LSG16" s="154"/>
      <c r="LSH16" s="154"/>
      <c r="LSI16" s="154"/>
      <c r="LSJ16" s="154"/>
      <c r="LSK16" s="154"/>
      <c r="LSL16" s="154"/>
      <c r="LSM16" s="154"/>
      <c r="LSN16" s="154"/>
      <c r="LSO16" s="154"/>
      <c r="LSP16" s="154"/>
      <c r="LSQ16" s="154"/>
      <c r="LSR16" s="154"/>
      <c r="LSS16" s="154"/>
      <c r="LST16" s="154"/>
      <c r="LSU16" s="154"/>
      <c r="LSV16" s="154"/>
      <c r="LSW16" s="154"/>
      <c r="LSX16" s="154"/>
      <c r="LSY16" s="154"/>
      <c r="LSZ16" s="154"/>
      <c r="LTA16" s="154"/>
      <c r="LTB16" s="154"/>
      <c r="LTC16" s="154"/>
      <c r="LTD16" s="154"/>
      <c r="LTE16" s="154"/>
      <c r="LTF16" s="154"/>
      <c r="LTG16" s="154"/>
      <c r="LTH16" s="154"/>
      <c r="LTI16" s="154"/>
      <c r="LTJ16" s="154"/>
      <c r="LTK16" s="154"/>
      <c r="LTL16" s="154"/>
      <c r="LTM16" s="154"/>
      <c r="LTN16" s="154"/>
      <c r="LTO16" s="154"/>
      <c r="LTP16" s="154"/>
      <c r="LTQ16" s="154"/>
      <c r="LTR16" s="154"/>
      <c r="LTS16" s="154"/>
      <c r="LTT16" s="154"/>
      <c r="LTU16" s="154"/>
      <c r="LTV16" s="154"/>
      <c r="LTW16" s="154"/>
      <c r="LTX16" s="154"/>
      <c r="LTY16" s="154"/>
      <c r="LTZ16" s="154"/>
      <c r="LUA16" s="154"/>
      <c r="LUB16" s="154"/>
      <c r="LUC16" s="154"/>
      <c r="LUD16" s="154"/>
      <c r="LUE16" s="154"/>
      <c r="LUF16" s="154"/>
      <c r="LUG16" s="154"/>
      <c r="LUH16" s="154"/>
      <c r="LUI16" s="154"/>
      <c r="LUJ16" s="154"/>
      <c r="LUK16" s="154"/>
      <c r="LUL16" s="154"/>
      <c r="LUM16" s="154"/>
      <c r="LUN16" s="154"/>
      <c r="LUO16" s="154"/>
      <c r="LUP16" s="154"/>
      <c r="LUQ16" s="154"/>
      <c r="LUR16" s="154"/>
      <c r="LUS16" s="154"/>
      <c r="LUT16" s="154"/>
      <c r="LUU16" s="154"/>
      <c r="LUV16" s="154"/>
      <c r="LUW16" s="154"/>
      <c r="LUX16" s="154"/>
      <c r="LUY16" s="154"/>
      <c r="LUZ16" s="154"/>
      <c r="LVA16" s="154"/>
      <c r="LVB16" s="154"/>
      <c r="LVC16" s="154"/>
      <c r="LVD16" s="154"/>
      <c r="LVE16" s="154"/>
      <c r="LVF16" s="154"/>
      <c r="LVG16" s="154"/>
      <c r="LVH16" s="154"/>
      <c r="LVI16" s="154"/>
      <c r="LVJ16" s="154"/>
      <c r="LVK16" s="154"/>
      <c r="LVL16" s="154"/>
      <c r="LVM16" s="154"/>
      <c r="LVN16" s="154"/>
      <c r="LVO16" s="154"/>
      <c r="LVP16" s="154"/>
      <c r="LVQ16" s="154"/>
      <c r="LVR16" s="154"/>
      <c r="LVS16" s="154"/>
      <c r="LVT16" s="154"/>
      <c r="LVU16" s="154"/>
      <c r="LVV16" s="154"/>
      <c r="LVW16" s="154"/>
      <c r="LVX16" s="154"/>
      <c r="LVY16" s="154"/>
      <c r="LVZ16" s="154"/>
      <c r="LWA16" s="154"/>
      <c r="LWB16" s="154"/>
      <c r="LWC16" s="154"/>
      <c r="LWD16" s="154"/>
      <c r="LWE16" s="154"/>
      <c r="LWF16" s="154"/>
      <c r="LWG16" s="154"/>
      <c r="LWH16" s="154"/>
      <c r="LWI16" s="154"/>
      <c r="LWJ16" s="154"/>
      <c r="LWK16" s="154"/>
      <c r="LWL16" s="154"/>
      <c r="LWM16" s="154"/>
      <c r="LWN16" s="154"/>
      <c r="LWO16" s="154"/>
      <c r="LWP16" s="154"/>
      <c r="LWQ16" s="154"/>
      <c r="LWR16" s="154"/>
      <c r="LWS16" s="154"/>
      <c r="LWT16" s="154"/>
      <c r="LWU16" s="154"/>
      <c r="LWV16" s="154"/>
      <c r="LWW16" s="154"/>
      <c r="LWX16" s="154"/>
      <c r="LWY16" s="154"/>
      <c r="LWZ16" s="154"/>
      <c r="LXA16" s="154"/>
      <c r="LXB16" s="154"/>
      <c r="LXC16" s="154"/>
      <c r="LXD16" s="154"/>
      <c r="LXE16" s="154"/>
      <c r="LXF16" s="154"/>
      <c r="LXG16" s="154"/>
      <c r="LXH16" s="154"/>
      <c r="LXI16" s="154"/>
      <c r="LXJ16" s="154"/>
      <c r="LXK16" s="154"/>
      <c r="LXL16" s="154"/>
      <c r="LXM16" s="154"/>
      <c r="LXN16" s="154"/>
      <c r="LXO16" s="154"/>
      <c r="LXP16" s="154"/>
      <c r="LXQ16" s="154"/>
      <c r="LXR16" s="154"/>
      <c r="LXS16" s="154"/>
      <c r="LXT16" s="154"/>
      <c r="LXU16" s="154"/>
      <c r="LXV16" s="154"/>
      <c r="LXW16" s="154"/>
      <c r="LXX16" s="154"/>
      <c r="LXY16" s="154"/>
      <c r="LXZ16" s="154"/>
      <c r="LYA16" s="154"/>
      <c r="LYB16" s="154"/>
      <c r="LYC16" s="154"/>
      <c r="LYD16" s="154"/>
      <c r="LYE16" s="154"/>
      <c r="LYF16" s="154"/>
      <c r="LYG16" s="154"/>
      <c r="LYH16" s="154"/>
      <c r="LYI16" s="154"/>
      <c r="LYJ16" s="154"/>
      <c r="LYK16" s="154"/>
      <c r="LYL16" s="154"/>
      <c r="LYM16" s="154"/>
      <c r="LYN16" s="154"/>
      <c r="LYO16" s="154"/>
      <c r="LYP16" s="154"/>
      <c r="LYQ16" s="154"/>
      <c r="LYR16" s="154"/>
      <c r="LYS16" s="154"/>
      <c r="LYT16" s="154"/>
      <c r="LYU16" s="154"/>
      <c r="LYV16" s="154"/>
      <c r="LYW16" s="154"/>
      <c r="LYX16" s="154"/>
      <c r="LYY16" s="154"/>
      <c r="LYZ16" s="154"/>
      <c r="LZA16" s="154"/>
      <c r="LZB16" s="154"/>
      <c r="LZC16" s="154"/>
      <c r="LZD16" s="154"/>
      <c r="LZE16" s="154"/>
      <c r="LZF16" s="154"/>
      <c r="LZG16" s="154"/>
      <c r="LZH16" s="154"/>
      <c r="LZI16" s="154"/>
      <c r="LZJ16" s="154"/>
      <c r="LZK16" s="154"/>
      <c r="LZL16" s="154"/>
      <c r="LZM16" s="154"/>
      <c r="LZN16" s="154"/>
      <c r="LZO16" s="154"/>
      <c r="LZP16" s="154"/>
      <c r="LZQ16" s="154"/>
      <c r="LZR16" s="154"/>
      <c r="LZS16" s="154"/>
      <c r="LZT16" s="154"/>
      <c r="LZU16" s="154"/>
      <c r="LZV16" s="154"/>
      <c r="LZW16" s="154"/>
      <c r="LZX16" s="154"/>
      <c r="LZY16" s="154"/>
      <c r="LZZ16" s="154"/>
      <c r="MAA16" s="154"/>
      <c r="MAB16" s="154"/>
      <c r="MAC16" s="154"/>
      <c r="MAD16" s="154"/>
      <c r="MAE16" s="154"/>
      <c r="MAF16" s="154"/>
      <c r="MAG16" s="154"/>
      <c r="MAH16" s="154"/>
      <c r="MAI16" s="154"/>
      <c r="MAJ16" s="154"/>
      <c r="MAK16" s="154"/>
      <c r="MAL16" s="154"/>
      <c r="MAM16" s="154"/>
      <c r="MAN16" s="154"/>
      <c r="MAO16" s="154"/>
      <c r="MAP16" s="154"/>
      <c r="MAQ16" s="154"/>
      <c r="MAR16" s="154"/>
      <c r="MAS16" s="154"/>
      <c r="MAT16" s="154"/>
      <c r="MAU16" s="154"/>
      <c r="MAV16" s="154"/>
      <c r="MAW16" s="154"/>
      <c r="MAX16" s="154"/>
      <c r="MAY16" s="154"/>
      <c r="MAZ16" s="154"/>
      <c r="MBA16" s="154"/>
      <c r="MBB16" s="154"/>
      <c r="MBC16" s="154"/>
      <c r="MBD16" s="154"/>
      <c r="MBE16" s="154"/>
      <c r="MBF16" s="154"/>
      <c r="MBG16" s="154"/>
      <c r="MBH16" s="154"/>
      <c r="MBI16" s="154"/>
      <c r="MBJ16" s="154"/>
      <c r="MBK16" s="154"/>
      <c r="MBL16" s="154"/>
      <c r="MBM16" s="154"/>
      <c r="MBN16" s="154"/>
      <c r="MBO16" s="154"/>
      <c r="MBP16" s="154"/>
      <c r="MBQ16" s="154"/>
      <c r="MBR16" s="154"/>
      <c r="MBS16" s="154"/>
      <c r="MBT16" s="154"/>
      <c r="MBU16" s="154"/>
      <c r="MBV16" s="154"/>
      <c r="MBW16" s="154"/>
      <c r="MBX16" s="154"/>
      <c r="MBY16" s="154"/>
      <c r="MBZ16" s="154"/>
      <c r="MCA16" s="154"/>
      <c r="MCB16" s="154"/>
      <c r="MCC16" s="154"/>
      <c r="MCD16" s="154"/>
      <c r="MCE16" s="154"/>
      <c r="MCF16" s="154"/>
      <c r="MCG16" s="154"/>
      <c r="MCH16" s="154"/>
      <c r="MCI16" s="154"/>
      <c r="MCJ16" s="154"/>
      <c r="MCK16" s="154"/>
      <c r="MCL16" s="154"/>
      <c r="MCM16" s="154"/>
      <c r="MCN16" s="154"/>
      <c r="MCO16" s="154"/>
      <c r="MCP16" s="154"/>
      <c r="MCQ16" s="154"/>
      <c r="MCR16" s="154"/>
      <c r="MCS16" s="154"/>
      <c r="MCT16" s="154"/>
      <c r="MCU16" s="154"/>
      <c r="MCV16" s="154"/>
      <c r="MCW16" s="154"/>
      <c r="MCX16" s="154"/>
      <c r="MCY16" s="154"/>
      <c r="MCZ16" s="154"/>
      <c r="MDA16" s="154"/>
      <c r="MDB16" s="154"/>
      <c r="MDC16" s="154"/>
      <c r="MDD16" s="154"/>
      <c r="MDE16" s="154"/>
      <c r="MDF16" s="154"/>
      <c r="MDG16" s="154"/>
      <c r="MDH16" s="154"/>
      <c r="MDI16" s="154"/>
      <c r="MDJ16" s="154"/>
      <c r="MDK16" s="154"/>
      <c r="MDL16" s="154"/>
      <c r="MDM16" s="154"/>
      <c r="MDN16" s="154"/>
      <c r="MDO16" s="154"/>
      <c r="MDP16" s="154"/>
      <c r="MDQ16" s="154"/>
      <c r="MDR16" s="154"/>
      <c r="MDS16" s="154"/>
      <c r="MDT16" s="154"/>
      <c r="MDU16" s="154"/>
      <c r="MDV16" s="154"/>
      <c r="MDW16" s="154"/>
      <c r="MDX16" s="154"/>
      <c r="MDY16" s="154"/>
      <c r="MDZ16" s="154"/>
      <c r="MEA16" s="154"/>
      <c r="MEB16" s="154"/>
      <c r="MEC16" s="154"/>
      <c r="MED16" s="154"/>
      <c r="MEE16" s="154"/>
      <c r="MEF16" s="154"/>
      <c r="MEG16" s="154"/>
      <c r="MEH16" s="154"/>
      <c r="MEI16" s="154"/>
      <c r="MEJ16" s="154"/>
      <c r="MEK16" s="154"/>
      <c r="MEL16" s="154"/>
      <c r="MEM16" s="154"/>
      <c r="MEN16" s="154"/>
      <c r="MEO16" s="154"/>
      <c r="MEP16" s="154"/>
      <c r="MEQ16" s="154"/>
      <c r="MER16" s="154"/>
      <c r="MES16" s="154"/>
      <c r="MET16" s="154"/>
      <c r="MEU16" s="154"/>
      <c r="MEV16" s="154"/>
      <c r="MEW16" s="154"/>
      <c r="MEX16" s="154"/>
      <c r="MEY16" s="154"/>
      <c r="MEZ16" s="154"/>
      <c r="MFA16" s="154"/>
      <c r="MFB16" s="154"/>
      <c r="MFC16" s="154"/>
      <c r="MFD16" s="154"/>
      <c r="MFE16" s="154"/>
      <c r="MFF16" s="154"/>
      <c r="MFG16" s="154"/>
      <c r="MFH16" s="154"/>
      <c r="MFI16" s="154"/>
      <c r="MFJ16" s="154"/>
      <c r="MFK16" s="154"/>
      <c r="MFL16" s="154"/>
      <c r="MFM16" s="154"/>
      <c r="MFN16" s="154"/>
      <c r="MFO16" s="154"/>
      <c r="MFP16" s="154"/>
      <c r="MFQ16" s="154"/>
      <c r="MFR16" s="154"/>
      <c r="MFS16" s="154"/>
      <c r="MFT16" s="154"/>
      <c r="MFU16" s="154"/>
      <c r="MFV16" s="154"/>
      <c r="MFW16" s="154"/>
      <c r="MFX16" s="154"/>
      <c r="MFY16" s="154"/>
      <c r="MFZ16" s="154"/>
      <c r="MGA16" s="154"/>
      <c r="MGB16" s="154"/>
      <c r="MGC16" s="154"/>
      <c r="MGD16" s="154"/>
      <c r="MGE16" s="154"/>
      <c r="MGF16" s="154"/>
      <c r="MGG16" s="154"/>
      <c r="MGH16" s="154"/>
      <c r="MGI16" s="154"/>
      <c r="MGJ16" s="154"/>
      <c r="MGK16" s="154"/>
      <c r="MGL16" s="154"/>
      <c r="MGM16" s="154"/>
      <c r="MGN16" s="154"/>
      <c r="MGO16" s="154"/>
      <c r="MGP16" s="154"/>
      <c r="MGQ16" s="154"/>
      <c r="MGR16" s="154"/>
      <c r="MGS16" s="154"/>
      <c r="MGT16" s="154"/>
      <c r="MGU16" s="154"/>
      <c r="MGV16" s="154"/>
      <c r="MGW16" s="154"/>
      <c r="MGX16" s="154"/>
      <c r="MGY16" s="154"/>
      <c r="MGZ16" s="154"/>
      <c r="MHA16" s="154"/>
      <c r="MHB16" s="154"/>
      <c r="MHC16" s="154"/>
      <c r="MHD16" s="154"/>
      <c r="MHE16" s="154"/>
      <c r="MHF16" s="154"/>
      <c r="MHG16" s="154"/>
      <c r="MHH16" s="154"/>
      <c r="MHI16" s="154"/>
      <c r="MHJ16" s="154"/>
      <c r="MHK16" s="154"/>
      <c r="MHL16" s="154"/>
      <c r="MHM16" s="154"/>
      <c r="MHN16" s="154"/>
      <c r="MHO16" s="154"/>
      <c r="MHP16" s="154"/>
      <c r="MHQ16" s="154"/>
      <c r="MHR16" s="154"/>
      <c r="MHS16" s="154"/>
      <c r="MHT16" s="154"/>
      <c r="MHU16" s="154"/>
      <c r="MHV16" s="154"/>
      <c r="MHW16" s="154"/>
      <c r="MHX16" s="154"/>
      <c r="MHY16" s="154"/>
      <c r="MHZ16" s="154"/>
      <c r="MIA16" s="154"/>
      <c r="MIB16" s="154"/>
      <c r="MIC16" s="154"/>
      <c r="MID16" s="154"/>
      <c r="MIE16" s="154"/>
      <c r="MIF16" s="154"/>
      <c r="MIG16" s="154"/>
      <c r="MIH16" s="154"/>
      <c r="MII16" s="154"/>
      <c r="MIJ16" s="154"/>
      <c r="MIK16" s="154"/>
      <c r="MIL16" s="154"/>
      <c r="MIM16" s="154"/>
      <c r="MIN16" s="154"/>
      <c r="MIO16" s="154"/>
      <c r="MIP16" s="154"/>
      <c r="MIQ16" s="154"/>
      <c r="MIR16" s="154"/>
      <c r="MIS16" s="154"/>
      <c r="MIT16" s="154"/>
      <c r="MIU16" s="154"/>
      <c r="MIV16" s="154"/>
      <c r="MIW16" s="154"/>
      <c r="MIX16" s="154"/>
      <c r="MIY16" s="154"/>
      <c r="MIZ16" s="154"/>
      <c r="MJA16" s="154"/>
      <c r="MJB16" s="154"/>
      <c r="MJC16" s="154"/>
      <c r="MJD16" s="154"/>
      <c r="MJE16" s="154"/>
      <c r="MJF16" s="154"/>
      <c r="MJG16" s="154"/>
      <c r="MJH16" s="154"/>
      <c r="MJI16" s="154"/>
      <c r="MJJ16" s="154"/>
      <c r="MJK16" s="154"/>
      <c r="MJL16" s="154"/>
      <c r="MJM16" s="154"/>
      <c r="MJN16" s="154"/>
      <c r="MJO16" s="154"/>
      <c r="MJP16" s="154"/>
      <c r="MJQ16" s="154"/>
      <c r="MJR16" s="154"/>
      <c r="MJS16" s="154"/>
      <c r="MJT16" s="154"/>
      <c r="MJU16" s="154"/>
      <c r="MJV16" s="154"/>
      <c r="MJW16" s="154"/>
      <c r="MJX16" s="154"/>
      <c r="MJY16" s="154"/>
      <c r="MJZ16" s="154"/>
      <c r="MKA16" s="154"/>
      <c r="MKB16" s="154"/>
      <c r="MKC16" s="154"/>
      <c r="MKD16" s="154"/>
      <c r="MKE16" s="154"/>
      <c r="MKF16" s="154"/>
      <c r="MKG16" s="154"/>
      <c r="MKH16" s="154"/>
      <c r="MKI16" s="154"/>
      <c r="MKJ16" s="154"/>
      <c r="MKK16" s="154"/>
      <c r="MKL16" s="154"/>
      <c r="MKM16" s="154"/>
      <c r="MKN16" s="154"/>
      <c r="MKO16" s="154"/>
      <c r="MKP16" s="154"/>
      <c r="MKQ16" s="154"/>
      <c r="MKR16" s="154"/>
      <c r="MKS16" s="154"/>
      <c r="MKT16" s="154"/>
      <c r="MKU16" s="154"/>
      <c r="MKV16" s="154"/>
      <c r="MKW16" s="154"/>
      <c r="MKX16" s="154"/>
      <c r="MKY16" s="154"/>
      <c r="MKZ16" s="154"/>
      <c r="MLA16" s="154"/>
      <c r="MLB16" s="154"/>
      <c r="MLC16" s="154"/>
      <c r="MLD16" s="154"/>
      <c r="MLE16" s="154"/>
      <c r="MLF16" s="154"/>
      <c r="MLG16" s="154"/>
      <c r="MLH16" s="154"/>
      <c r="MLI16" s="154"/>
      <c r="MLJ16" s="154"/>
      <c r="MLK16" s="154"/>
      <c r="MLL16" s="154"/>
      <c r="MLM16" s="154"/>
      <c r="MLN16" s="154"/>
      <c r="MLO16" s="154"/>
      <c r="MLP16" s="154"/>
      <c r="MLQ16" s="154"/>
      <c r="MLR16" s="154"/>
      <c r="MLS16" s="154"/>
      <c r="MLT16" s="154"/>
      <c r="MLU16" s="154"/>
      <c r="MLV16" s="154"/>
      <c r="MLW16" s="154"/>
      <c r="MLX16" s="154"/>
      <c r="MLY16" s="154"/>
      <c r="MLZ16" s="154"/>
      <c r="MMA16" s="154"/>
      <c r="MMB16" s="154"/>
      <c r="MMC16" s="154"/>
      <c r="MMD16" s="154"/>
      <c r="MME16" s="154"/>
      <c r="MMF16" s="154"/>
      <c r="MMG16" s="154"/>
      <c r="MMH16" s="154"/>
      <c r="MMI16" s="154"/>
      <c r="MMJ16" s="154"/>
      <c r="MMK16" s="154"/>
      <c r="MML16" s="154"/>
      <c r="MMM16" s="154"/>
      <c r="MMN16" s="154"/>
      <c r="MMO16" s="154"/>
      <c r="MMP16" s="154"/>
      <c r="MMQ16" s="154"/>
      <c r="MMR16" s="154"/>
      <c r="MMS16" s="154"/>
      <c r="MMT16" s="154"/>
      <c r="MMU16" s="154"/>
      <c r="MMV16" s="154"/>
      <c r="MMW16" s="154"/>
      <c r="MMX16" s="154"/>
      <c r="MMY16" s="154"/>
      <c r="MMZ16" s="154"/>
      <c r="MNA16" s="154"/>
      <c r="MNB16" s="154"/>
      <c r="MNC16" s="154"/>
      <c r="MND16" s="154"/>
      <c r="MNE16" s="154"/>
      <c r="MNF16" s="154"/>
      <c r="MNG16" s="154"/>
      <c r="MNH16" s="154"/>
      <c r="MNI16" s="154"/>
      <c r="MNJ16" s="154"/>
      <c r="MNK16" s="154"/>
      <c r="MNL16" s="154"/>
      <c r="MNM16" s="154"/>
      <c r="MNN16" s="154"/>
      <c r="MNO16" s="154"/>
      <c r="MNP16" s="154"/>
      <c r="MNQ16" s="154"/>
      <c r="MNR16" s="154"/>
      <c r="MNS16" s="154"/>
      <c r="MNT16" s="154"/>
      <c r="MNU16" s="154"/>
      <c r="MNV16" s="154"/>
      <c r="MNW16" s="154"/>
      <c r="MNX16" s="154"/>
      <c r="MNY16" s="154"/>
      <c r="MNZ16" s="154"/>
      <c r="MOA16" s="154"/>
      <c r="MOB16" s="154"/>
      <c r="MOC16" s="154"/>
      <c r="MOD16" s="154"/>
      <c r="MOE16" s="154"/>
      <c r="MOF16" s="154"/>
      <c r="MOG16" s="154"/>
      <c r="MOH16" s="154"/>
      <c r="MOI16" s="154"/>
      <c r="MOJ16" s="154"/>
      <c r="MOK16" s="154"/>
      <c r="MOL16" s="154"/>
      <c r="MOM16" s="154"/>
      <c r="MON16" s="154"/>
      <c r="MOO16" s="154"/>
      <c r="MOP16" s="154"/>
      <c r="MOQ16" s="154"/>
      <c r="MOR16" s="154"/>
      <c r="MOS16" s="154"/>
      <c r="MOT16" s="154"/>
      <c r="MOU16" s="154"/>
      <c r="MOV16" s="154"/>
      <c r="MOW16" s="154"/>
      <c r="MOX16" s="154"/>
      <c r="MOY16" s="154"/>
      <c r="MOZ16" s="154"/>
      <c r="MPA16" s="154"/>
      <c r="MPB16" s="154"/>
      <c r="MPC16" s="154"/>
      <c r="MPD16" s="154"/>
      <c r="MPE16" s="154"/>
      <c r="MPF16" s="154"/>
      <c r="MPG16" s="154"/>
      <c r="MPH16" s="154"/>
      <c r="MPI16" s="154"/>
      <c r="MPJ16" s="154"/>
      <c r="MPK16" s="154"/>
      <c r="MPL16" s="154"/>
      <c r="MPM16" s="154"/>
      <c r="MPN16" s="154"/>
      <c r="MPO16" s="154"/>
      <c r="MPP16" s="154"/>
      <c r="MPQ16" s="154"/>
      <c r="MPR16" s="154"/>
      <c r="MPS16" s="154"/>
      <c r="MPT16" s="154"/>
      <c r="MPU16" s="154"/>
      <c r="MPV16" s="154"/>
      <c r="MPW16" s="154"/>
      <c r="MPX16" s="154"/>
      <c r="MPY16" s="154"/>
      <c r="MPZ16" s="154"/>
      <c r="MQA16" s="154"/>
      <c r="MQB16" s="154"/>
      <c r="MQC16" s="154"/>
      <c r="MQD16" s="154"/>
      <c r="MQE16" s="154"/>
      <c r="MQF16" s="154"/>
      <c r="MQG16" s="154"/>
      <c r="MQH16" s="154"/>
      <c r="MQI16" s="154"/>
      <c r="MQJ16" s="154"/>
      <c r="MQK16" s="154"/>
      <c r="MQL16" s="154"/>
      <c r="MQM16" s="154"/>
      <c r="MQN16" s="154"/>
      <c r="MQO16" s="154"/>
      <c r="MQP16" s="154"/>
      <c r="MQQ16" s="154"/>
      <c r="MQR16" s="154"/>
      <c r="MQS16" s="154"/>
      <c r="MQT16" s="154"/>
      <c r="MQU16" s="154"/>
      <c r="MQV16" s="154"/>
      <c r="MQW16" s="154"/>
      <c r="MQX16" s="154"/>
      <c r="MQY16" s="154"/>
      <c r="MQZ16" s="154"/>
      <c r="MRA16" s="154"/>
      <c r="MRB16" s="154"/>
      <c r="MRC16" s="154"/>
      <c r="MRD16" s="154"/>
      <c r="MRE16" s="154"/>
      <c r="MRF16" s="154"/>
      <c r="MRG16" s="154"/>
      <c r="MRH16" s="154"/>
      <c r="MRI16" s="154"/>
      <c r="MRJ16" s="154"/>
      <c r="MRK16" s="154"/>
      <c r="MRL16" s="154"/>
      <c r="MRM16" s="154"/>
      <c r="MRN16" s="154"/>
      <c r="MRO16" s="154"/>
      <c r="MRP16" s="154"/>
      <c r="MRQ16" s="154"/>
      <c r="MRR16" s="154"/>
      <c r="MRS16" s="154"/>
      <c r="MRT16" s="154"/>
      <c r="MRU16" s="154"/>
      <c r="MRV16" s="154"/>
      <c r="MRW16" s="154"/>
      <c r="MRX16" s="154"/>
      <c r="MRY16" s="154"/>
      <c r="MRZ16" s="154"/>
      <c r="MSA16" s="154"/>
      <c r="MSB16" s="154"/>
      <c r="MSC16" s="154"/>
      <c r="MSD16" s="154"/>
      <c r="MSE16" s="154"/>
      <c r="MSF16" s="154"/>
      <c r="MSG16" s="154"/>
      <c r="MSH16" s="154"/>
      <c r="MSI16" s="154"/>
      <c r="MSJ16" s="154"/>
      <c r="MSK16" s="154"/>
      <c r="MSL16" s="154"/>
      <c r="MSM16" s="154"/>
      <c r="MSN16" s="154"/>
      <c r="MSO16" s="154"/>
      <c r="MSP16" s="154"/>
      <c r="MSQ16" s="154"/>
      <c r="MSR16" s="154"/>
      <c r="MSS16" s="154"/>
      <c r="MST16" s="154"/>
      <c r="MSU16" s="154"/>
      <c r="MSV16" s="154"/>
      <c r="MSW16" s="154"/>
      <c r="MSX16" s="154"/>
      <c r="MSY16" s="154"/>
      <c r="MSZ16" s="154"/>
      <c r="MTA16" s="154"/>
      <c r="MTB16" s="154"/>
      <c r="MTC16" s="154"/>
      <c r="MTD16" s="154"/>
      <c r="MTE16" s="154"/>
      <c r="MTF16" s="154"/>
      <c r="MTG16" s="154"/>
      <c r="MTH16" s="154"/>
      <c r="MTI16" s="154"/>
      <c r="MTJ16" s="154"/>
      <c r="MTK16" s="154"/>
      <c r="MTL16" s="154"/>
      <c r="MTM16" s="154"/>
      <c r="MTN16" s="154"/>
      <c r="MTO16" s="154"/>
      <c r="MTP16" s="154"/>
      <c r="MTQ16" s="154"/>
      <c r="MTR16" s="154"/>
      <c r="MTS16" s="154"/>
      <c r="MTT16" s="154"/>
      <c r="MTU16" s="154"/>
      <c r="MTV16" s="154"/>
      <c r="MTW16" s="154"/>
      <c r="MTX16" s="154"/>
      <c r="MTY16" s="154"/>
      <c r="MTZ16" s="154"/>
      <c r="MUA16" s="154"/>
      <c r="MUB16" s="154"/>
      <c r="MUC16" s="154"/>
      <c r="MUD16" s="154"/>
      <c r="MUE16" s="154"/>
      <c r="MUF16" s="154"/>
      <c r="MUG16" s="154"/>
      <c r="MUH16" s="154"/>
      <c r="MUI16" s="154"/>
      <c r="MUJ16" s="154"/>
      <c r="MUK16" s="154"/>
      <c r="MUL16" s="154"/>
      <c r="MUM16" s="154"/>
      <c r="MUN16" s="154"/>
      <c r="MUO16" s="154"/>
      <c r="MUP16" s="154"/>
      <c r="MUQ16" s="154"/>
      <c r="MUR16" s="154"/>
      <c r="MUS16" s="154"/>
      <c r="MUT16" s="154"/>
      <c r="MUU16" s="154"/>
      <c r="MUV16" s="154"/>
      <c r="MUW16" s="154"/>
      <c r="MUX16" s="154"/>
      <c r="MUY16" s="154"/>
      <c r="MUZ16" s="154"/>
      <c r="MVA16" s="154"/>
      <c r="MVB16" s="154"/>
      <c r="MVC16" s="154"/>
      <c r="MVD16" s="154"/>
      <c r="MVE16" s="154"/>
      <c r="MVF16" s="154"/>
      <c r="MVG16" s="154"/>
      <c r="MVH16" s="154"/>
      <c r="MVI16" s="154"/>
      <c r="MVJ16" s="154"/>
      <c r="MVK16" s="154"/>
      <c r="MVL16" s="154"/>
      <c r="MVM16" s="154"/>
      <c r="MVN16" s="154"/>
      <c r="MVO16" s="154"/>
      <c r="MVP16" s="154"/>
      <c r="MVQ16" s="154"/>
      <c r="MVR16" s="154"/>
      <c r="MVS16" s="154"/>
      <c r="MVT16" s="154"/>
      <c r="MVU16" s="154"/>
      <c r="MVV16" s="154"/>
      <c r="MVW16" s="154"/>
      <c r="MVX16" s="154"/>
      <c r="MVY16" s="154"/>
      <c r="MVZ16" s="154"/>
      <c r="MWA16" s="154"/>
      <c r="MWB16" s="154"/>
      <c r="MWC16" s="154"/>
      <c r="MWD16" s="154"/>
      <c r="MWE16" s="154"/>
      <c r="MWF16" s="154"/>
      <c r="MWG16" s="154"/>
      <c r="MWH16" s="154"/>
      <c r="MWI16" s="154"/>
      <c r="MWJ16" s="154"/>
      <c r="MWK16" s="154"/>
      <c r="MWL16" s="154"/>
      <c r="MWM16" s="154"/>
      <c r="MWN16" s="154"/>
      <c r="MWO16" s="154"/>
      <c r="MWP16" s="154"/>
      <c r="MWQ16" s="154"/>
      <c r="MWR16" s="154"/>
      <c r="MWS16" s="154"/>
      <c r="MWT16" s="154"/>
      <c r="MWU16" s="154"/>
      <c r="MWV16" s="154"/>
      <c r="MWW16" s="154"/>
      <c r="MWX16" s="154"/>
      <c r="MWY16" s="154"/>
      <c r="MWZ16" s="154"/>
      <c r="MXA16" s="154"/>
      <c r="MXB16" s="154"/>
      <c r="MXC16" s="154"/>
      <c r="MXD16" s="154"/>
      <c r="MXE16" s="154"/>
      <c r="MXF16" s="154"/>
      <c r="MXG16" s="154"/>
      <c r="MXH16" s="154"/>
      <c r="MXI16" s="154"/>
      <c r="MXJ16" s="154"/>
      <c r="MXK16" s="154"/>
      <c r="MXL16" s="154"/>
      <c r="MXM16" s="154"/>
      <c r="MXN16" s="154"/>
      <c r="MXO16" s="154"/>
      <c r="MXP16" s="154"/>
      <c r="MXQ16" s="154"/>
      <c r="MXR16" s="154"/>
      <c r="MXS16" s="154"/>
      <c r="MXT16" s="154"/>
      <c r="MXU16" s="154"/>
      <c r="MXV16" s="154"/>
      <c r="MXW16" s="154"/>
      <c r="MXX16" s="154"/>
      <c r="MXY16" s="154"/>
      <c r="MXZ16" s="154"/>
      <c r="MYA16" s="154"/>
      <c r="MYB16" s="154"/>
      <c r="MYC16" s="154"/>
      <c r="MYD16" s="154"/>
      <c r="MYE16" s="154"/>
      <c r="MYF16" s="154"/>
      <c r="MYG16" s="154"/>
      <c r="MYH16" s="154"/>
      <c r="MYI16" s="154"/>
      <c r="MYJ16" s="154"/>
      <c r="MYK16" s="154"/>
      <c r="MYL16" s="154"/>
      <c r="MYM16" s="154"/>
      <c r="MYN16" s="154"/>
      <c r="MYO16" s="154"/>
      <c r="MYP16" s="154"/>
      <c r="MYQ16" s="154"/>
      <c r="MYR16" s="154"/>
      <c r="MYS16" s="154"/>
      <c r="MYT16" s="154"/>
      <c r="MYU16" s="154"/>
      <c r="MYV16" s="154"/>
      <c r="MYW16" s="154"/>
      <c r="MYX16" s="154"/>
      <c r="MYY16" s="154"/>
      <c r="MYZ16" s="154"/>
      <c r="MZA16" s="154"/>
      <c r="MZB16" s="154"/>
      <c r="MZC16" s="154"/>
      <c r="MZD16" s="154"/>
      <c r="MZE16" s="154"/>
      <c r="MZF16" s="154"/>
      <c r="MZG16" s="154"/>
      <c r="MZH16" s="154"/>
      <c r="MZI16" s="154"/>
      <c r="MZJ16" s="154"/>
      <c r="MZK16" s="154"/>
      <c r="MZL16" s="154"/>
      <c r="MZM16" s="154"/>
      <c r="MZN16" s="154"/>
      <c r="MZO16" s="154"/>
      <c r="MZP16" s="154"/>
      <c r="MZQ16" s="154"/>
      <c r="MZR16" s="154"/>
      <c r="MZS16" s="154"/>
      <c r="MZT16" s="154"/>
      <c r="MZU16" s="154"/>
      <c r="MZV16" s="154"/>
      <c r="MZW16" s="154"/>
      <c r="MZX16" s="154"/>
      <c r="MZY16" s="154"/>
      <c r="MZZ16" s="154"/>
      <c r="NAA16" s="154"/>
      <c r="NAB16" s="154"/>
      <c r="NAC16" s="154"/>
      <c r="NAD16" s="154"/>
      <c r="NAE16" s="154"/>
      <c r="NAF16" s="154"/>
      <c r="NAG16" s="154"/>
      <c r="NAH16" s="154"/>
      <c r="NAI16" s="154"/>
      <c r="NAJ16" s="154"/>
      <c r="NAK16" s="154"/>
      <c r="NAL16" s="154"/>
      <c r="NAM16" s="154"/>
      <c r="NAN16" s="154"/>
      <c r="NAO16" s="154"/>
      <c r="NAP16" s="154"/>
      <c r="NAQ16" s="154"/>
      <c r="NAR16" s="154"/>
      <c r="NAS16" s="154"/>
      <c r="NAT16" s="154"/>
      <c r="NAU16" s="154"/>
      <c r="NAV16" s="154"/>
      <c r="NAW16" s="154"/>
      <c r="NAX16" s="154"/>
      <c r="NAY16" s="154"/>
      <c r="NAZ16" s="154"/>
      <c r="NBA16" s="154"/>
      <c r="NBB16" s="154"/>
      <c r="NBC16" s="154"/>
      <c r="NBD16" s="154"/>
      <c r="NBE16" s="154"/>
      <c r="NBF16" s="154"/>
      <c r="NBG16" s="154"/>
      <c r="NBH16" s="154"/>
      <c r="NBI16" s="154"/>
      <c r="NBJ16" s="154"/>
      <c r="NBK16" s="154"/>
      <c r="NBL16" s="154"/>
      <c r="NBM16" s="154"/>
      <c r="NBN16" s="154"/>
      <c r="NBO16" s="154"/>
      <c r="NBP16" s="154"/>
      <c r="NBQ16" s="154"/>
      <c r="NBR16" s="154"/>
      <c r="NBS16" s="154"/>
      <c r="NBT16" s="154"/>
      <c r="NBU16" s="154"/>
      <c r="NBV16" s="154"/>
      <c r="NBW16" s="154"/>
      <c r="NBX16" s="154"/>
      <c r="NBY16" s="154"/>
      <c r="NBZ16" s="154"/>
      <c r="NCA16" s="154"/>
      <c r="NCB16" s="154"/>
      <c r="NCC16" s="154"/>
      <c r="NCD16" s="154"/>
      <c r="NCE16" s="154"/>
      <c r="NCF16" s="154"/>
      <c r="NCG16" s="154"/>
      <c r="NCH16" s="154"/>
      <c r="NCI16" s="154"/>
      <c r="NCJ16" s="154"/>
      <c r="NCK16" s="154"/>
      <c r="NCL16" s="154"/>
      <c r="NCM16" s="154"/>
      <c r="NCN16" s="154"/>
      <c r="NCO16" s="154"/>
      <c r="NCP16" s="154"/>
      <c r="NCQ16" s="154"/>
      <c r="NCR16" s="154"/>
      <c r="NCS16" s="154"/>
      <c r="NCT16" s="154"/>
      <c r="NCU16" s="154"/>
      <c r="NCV16" s="154"/>
      <c r="NCW16" s="154"/>
      <c r="NCX16" s="154"/>
      <c r="NCY16" s="154"/>
      <c r="NCZ16" s="154"/>
      <c r="NDA16" s="154"/>
      <c r="NDB16" s="154"/>
      <c r="NDC16" s="154"/>
      <c r="NDD16" s="154"/>
      <c r="NDE16" s="154"/>
      <c r="NDF16" s="154"/>
      <c r="NDG16" s="154"/>
      <c r="NDH16" s="154"/>
      <c r="NDI16" s="154"/>
      <c r="NDJ16" s="154"/>
      <c r="NDK16" s="154"/>
      <c r="NDL16" s="154"/>
      <c r="NDM16" s="154"/>
      <c r="NDN16" s="154"/>
      <c r="NDO16" s="154"/>
      <c r="NDP16" s="154"/>
      <c r="NDQ16" s="154"/>
      <c r="NDR16" s="154"/>
      <c r="NDS16" s="154"/>
      <c r="NDT16" s="154"/>
      <c r="NDU16" s="154"/>
      <c r="NDV16" s="154"/>
      <c r="NDW16" s="154"/>
      <c r="NDX16" s="154"/>
      <c r="NDY16" s="154"/>
      <c r="NDZ16" s="154"/>
      <c r="NEA16" s="154"/>
      <c r="NEB16" s="154"/>
      <c r="NEC16" s="154"/>
      <c r="NED16" s="154"/>
      <c r="NEE16" s="154"/>
      <c r="NEF16" s="154"/>
      <c r="NEG16" s="154"/>
      <c r="NEH16" s="154"/>
      <c r="NEI16" s="154"/>
      <c r="NEJ16" s="154"/>
      <c r="NEK16" s="154"/>
      <c r="NEL16" s="154"/>
      <c r="NEM16" s="154"/>
      <c r="NEN16" s="154"/>
      <c r="NEO16" s="154"/>
      <c r="NEP16" s="154"/>
      <c r="NEQ16" s="154"/>
      <c r="NER16" s="154"/>
      <c r="NES16" s="154"/>
      <c r="NET16" s="154"/>
      <c r="NEU16" s="154"/>
      <c r="NEV16" s="154"/>
      <c r="NEW16" s="154"/>
      <c r="NEX16" s="154"/>
      <c r="NEY16" s="154"/>
      <c r="NEZ16" s="154"/>
      <c r="NFA16" s="154"/>
      <c r="NFB16" s="154"/>
      <c r="NFC16" s="154"/>
      <c r="NFD16" s="154"/>
      <c r="NFE16" s="154"/>
      <c r="NFF16" s="154"/>
      <c r="NFG16" s="154"/>
      <c r="NFH16" s="154"/>
      <c r="NFI16" s="154"/>
      <c r="NFJ16" s="154"/>
      <c r="NFK16" s="154"/>
      <c r="NFL16" s="154"/>
      <c r="NFM16" s="154"/>
      <c r="NFN16" s="154"/>
      <c r="NFO16" s="154"/>
      <c r="NFP16" s="154"/>
      <c r="NFQ16" s="154"/>
      <c r="NFR16" s="154"/>
      <c r="NFS16" s="154"/>
      <c r="NFT16" s="154"/>
      <c r="NFU16" s="154"/>
      <c r="NFV16" s="154"/>
      <c r="NFW16" s="154"/>
      <c r="NFX16" s="154"/>
      <c r="NFY16" s="154"/>
      <c r="NFZ16" s="154"/>
      <c r="NGA16" s="154"/>
      <c r="NGB16" s="154"/>
      <c r="NGC16" s="154"/>
      <c r="NGD16" s="154"/>
      <c r="NGE16" s="154"/>
      <c r="NGF16" s="154"/>
      <c r="NGG16" s="154"/>
      <c r="NGH16" s="154"/>
      <c r="NGI16" s="154"/>
      <c r="NGJ16" s="154"/>
      <c r="NGK16" s="154"/>
      <c r="NGL16" s="154"/>
      <c r="NGM16" s="154"/>
      <c r="NGN16" s="154"/>
      <c r="NGO16" s="154"/>
      <c r="NGP16" s="154"/>
      <c r="NGQ16" s="154"/>
      <c r="NGR16" s="154"/>
      <c r="NGS16" s="154"/>
      <c r="NGT16" s="154"/>
      <c r="NGU16" s="154"/>
      <c r="NGV16" s="154"/>
      <c r="NGW16" s="154"/>
      <c r="NGX16" s="154"/>
      <c r="NGY16" s="154"/>
      <c r="NGZ16" s="154"/>
      <c r="NHA16" s="154"/>
      <c r="NHB16" s="154"/>
      <c r="NHC16" s="154"/>
      <c r="NHD16" s="154"/>
      <c r="NHE16" s="154"/>
      <c r="NHF16" s="154"/>
      <c r="NHG16" s="154"/>
      <c r="NHH16" s="154"/>
      <c r="NHI16" s="154"/>
      <c r="NHJ16" s="154"/>
      <c r="NHK16" s="154"/>
      <c r="NHL16" s="154"/>
      <c r="NHM16" s="154"/>
      <c r="NHN16" s="154"/>
      <c r="NHO16" s="154"/>
      <c r="NHP16" s="154"/>
      <c r="NHQ16" s="154"/>
      <c r="NHR16" s="154"/>
      <c r="NHS16" s="154"/>
      <c r="NHT16" s="154"/>
      <c r="NHU16" s="154"/>
      <c r="NHV16" s="154"/>
      <c r="NHW16" s="154"/>
      <c r="NHX16" s="154"/>
      <c r="NHY16" s="154"/>
      <c r="NHZ16" s="154"/>
      <c r="NIA16" s="154"/>
      <c r="NIB16" s="154"/>
      <c r="NIC16" s="154"/>
      <c r="NID16" s="154"/>
      <c r="NIE16" s="154"/>
      <c r="NIF16" s="154"/>
      <c r="NIG16" s="154"/>
      <c r="NIH16" s="154"/>
      <c r="NII16" s="154"/>
      <c r="NIJ16" s="154"/>
      <c r="NIK16" s="154"/>
      <c r="NIL16" s="154"/>
      <c r="NIM16" s="154"/>
      <c r="NIN16" s="154"/>
      <c r="NIO16" s="154"/>
      <c r="NIP16" s="154"/>
      <c r="NIQ16" s="154"/>
      <c r="NIR16" s="154"/>
      <c r="NIS16" s="154"/>
      <c r="NIT16" s="154"/>
      <c r="NIU16" s="154"/>
      <c r="NIV16" s="154"/>
      <c r="NIW16" s="154"/>
      <c r="NIX16" s="154"/>
      <c r="NIY16" s="154"/>
      <c r="NIZ16" s="154"/>
      <c r="NJA16" s="154"/>
      <c r="NJB16" s="154"/>
      <c r="NJC16" s="154"/>
      <c r="NJD16" s="154"/>
      <c r="NJE16" s="154"/>
      <c r="NJF16" s="154"/>
      <c r="NJG16" s="154"/>
      <c r="NJH16" s="154"/>
      <c r="NJI16" s="154"/>
      <c r="NJJ16" s="154"/>
      <c r="NJK16" s="154"/>
      <c r="NJL16" s="154"/>
      <c r="NJM16" s="154"/>
      <c r="NJN16" s="154"/>
      <c r="NJO16" s="154"/>
      <c r="NJP16" s="154"/>
      <c r="NJQ16" s="154"/>
      <c r="NJR16" s="154"/>
      <c r="NJS16" s="154"/>
      <c r="NJT16" s="154"/>
      <c r="NJU16" s="154"/>
      <c r="NJV16" s="154"/>
      <c r="NJW16" s="154"/>
      <c r="NJX16" s="154"/>
      <c r="NJY16" s="154"/>
      <c r="NJZ16" s="154"/>
      <c r="NKA16" s="154"/>
      <c r="NKB16" s="154"/>
      <c r="NKC16" s="154"/>
      <c r="NKD16" s="154"/>
      <c r="NKE16" s="154"/>
      <c r="NKF16" s="154"/>
      <c r="NKG16" s="154"/>
      <c r="NKH16" s="154"/>
      <c r="NKI16" s="154"/>
      <c r="NKJ16" s="154"/>
      <c r="NKK16" s="154"/>
      <c r="NKL16" s="154"/>
      <c r="NKM16" s="154"/>
      <c r="NKN16" s="154"/>
      <c r="NKO16" s="154"/>
      <c r="NKP16" s="154"/>
      <c r="NKQ16" s="154"/>
      <c r="NKR16" s="154"/>
      <c r="NKS16" s="154"/>
      <c r="NKT16" s="154"/>
      <c r="NKU16" s="154"/>
      <c r="NKV16" s="154"/>
      <c r="NKW16" s="154"/>
      <c r="NKX16" s="154"/>
      <c r="NKY16" s="154"/>
      <c r="NKZ16" s="154"/>
      <c r="NLA16" s="154"/>
      <c r="NLB16" s="154"/>
      <c r="NLC16" s="154"/>
      <c r="NLD16" s="154"/>
      <c r="NLE16" s="154"/>
      <c r="NLF16" s="154"/>
      <c r="NLG16" s="154"/>
      <c r="NLH16" s="154"/>
      <c r="NLI16" s="154"/>
      <c r="NLJ16" s="154"/>
      <c r="NLK16" s="154"/>
      <c r="NLL16" s="154"/>
      <c r="NLM16" s="154"/>
      <c r="NLN16" s="154"/>
      <c r="NLO16" s="154"/>
      <c r="NLP16" s="154"/>
      <c r="NLQ16" s="154"/>
      <c r="NLR16" s="154"/>
      <c r="NLS16" s="154"/>
      <c r="NLT16" s="154"/>
      <c r="NLU16" s="154"/>
      <c r="NLV16" s="154"/>
      <c r="NLW16" s="154"/>
      <c r="NLX16" s="154"/>
      <c r="NLY16" s="154"/>
      <c r="NLZ16" s="154"/>
      <c r="NMA16" s="154"/>
      <c r="NMB16" s="154"/>
      <c r="NMC16" s="154"/>
      <c r="NMD16" s="154"/>
      <c r="NME16" s="154"/>
      <c r="NMF16" s="154"/>
      <c r="NMG16" s="154"/>
      <c r="NMH16" s="154"/>
      <c r="NMI16" s="154"/>
      <c r="NMJ16" s="154"/>
      <c r="NMK16" s="154"/>
      <c r="NML16" s="154"/>
      <c r="NMM16" s="154"/>
      <c r="NMN16" s="154"/>
      <c r="NMO16" s="154"/>
      <c r="NMP16" s="154"/>
      <c r="NMQ16" s="154"/>
      <c r="NMR16" s="154"/>
      <c r="NMS16" s="154"/>
      <c r="NMT16" s="154"/>
      <c r="NMU16" s="154"/>
      <c r="NMV16" s="154"/>
      <c r="NMW16" s="154"/>
      <c r="NMX16" s="154"/>
      <c r="NMY16" s="154"/>
      <c r="NMZ16" s="154"/>
      <c r="NNA16" s="154"/>
      <c r="NNB16" s="154"/>
      <c r="NNC16" s="154"/>
      <c r="NND16" s="154"/>
      <c r="NNE16" s="154"/>
      <c r="NNF16" s="154"/>
      <c r="NNG16" s="154"/>
      <c r="NNH16" s="154"/>
      <c r="NNI16" s="154"/>
      <c r="NNJ16" s="154"/>
      <c r="NNK16" s="154"/>
      <c r="NNL16" s="154"/>
      <c r="NNM16" s="154"/>
      <c r="NNN16" s="154"/>
      <c r="NNO16" s="154"/>
      <c r="NNP16" s="154"/>
      <c r="NNQ16" s="154"/>
      <c r="NNR16" s="154"/>
      <c r="NNS16" s="154"/>
      <c r="NNT16" s="154"/>
      <c r="NNU16" s="154"/>
      <c r="NNV16" s="154"/>
      <c r="NNW16" s="154"/>
      <c r="NNX16" s="154"/>
      <c r="NNY16" s="154"/>
      <c r="NNZ16" s="154"/>
      <c r="NOA16" s="154"/>
      <c r="NOB16" s="154"/>
      <c r="NOC16" s="154"/>
      <c r="NOD16" s="154"/>
      <c r="NOE16" s="154"/>
      <c r="NOF16" s="154"/>
      <c r="NOG16" s="154"/>
      <c r="NOH16" s="154"/>
      <c r="NOI16" s="154"/>
      <c r="NOJ16" s="154"/>
      <c r="NOK16" s="154"/>
      <c r="NOL16" s="154"/>
      <c r="NOM16" s="154"/>
      <c r="NON16" s="154"/>
      <c r="NOO16" s="154"/>
      <c r="NOP16" s="154"/>
      <c r="NOQ16" s="154"/>
      <c r="NOR16" s="154"/>
      <c r="NOS16" s="154"/>
      <c r="NOT16" s="154"/>
      <c r="NOU16" s="154"/>
      <c r="NOV16" s="154"/>
      <c r="NOW16" s="154"/>
      <c r="NOX16" s="154"/>
      <c r="NOY16" s="154"/>
      <c r="NOZ16" s="154"/>
      <c r="NPA16" s="154"/>
      <c r="NPB16" s="154"/>
      <c r="NPC16" s="154"/>
      <c r="NPD16" s="154"/>
      <c r="NPE16" s="154"/>
      <c r="NPF16" s="154"/>
      <c r="NPG16" s="154"/>
      <c r="NPH16" s="154"/>
      <c r="NPI16" s="154"/>
      <c r="NPJ16" s="154"/>
      <c r="NPK16" s="154"/>
      <c r="NPL16" s="154"/>
      <c r="NPM16" s="154"/>
      <c r="NPN16" s="154"/>
      <c r="NPO16" s="154"/>
      <c r="NPP16" s="154"/>
      <c r="NPQ16" s="154"/>
      <c r="NPR16" s="154"/>
      <c r="NPS16" s="154"/>
      <c r="NPT16" s="154"/>
      <c r="NPU16" s="154"/>
      <c r="NPV16" s="154"/>
      <c r="NPW16" s="154"/>
      <c r="NPX16" s="154"/>
      <c r="NPY16" s="154"/>
      <c r="NPZ16" s="154"/>
      <c r="NQA16" s="154"/>
      <c r="NQB16" s="154"/>
      <c r="NQC16" s="154"/>
      <c r="NQD16" s="154"/>
      <c r="NQE16" s="154"/>
      <c r="NQF16" s="154"/>
      <c r="NQG16" s="154"/>
      <c r="NQH16" s="154"/>
      <c r="NQI16" s="154"/>
      <c r="NQJ16" s="154"/>
      <c r="NQK16" s="154"/>
      <c r="NQL16" s="154"/>
      <c r="NQM16" s="154"/>
      <c r="NQN16" s="154"/>
      <c r="NQO16" s="154"/>
      <c r="NQP16" s="154"/>
      <c r="NQQ16" s="154"/>
      <c r="NQR16" s="154"/>
      <c r="NQS16" s="154"/>
      <c r="NQT16" s="154"/>
      <c r="NQU16" s="154"/>
      <c r="NQV16" s="154"/>
      <c r="NQW16" s="154"/>
      <c r="NQX16" s="154"/>
      <c r="NQY16" s="154"/>
      <c r="NQZ16" s="154"/>
      <c r="NRA16" s="154"/>
      <c r="NRB16" s="154"/>
      <c r="NRC16" s="154"/>
      <c r="NRD16" s="154"/>
      <c r="NRE16" s="154"/>
      <c r="NRF16" s="154"/>
      <c r="NRG16" s="154"/>
      <c r="NRH16" s="154"/>
      <c r="NRI16" s="154"/>
      <c r="NRJ16" s="154"/>
      <c r="NRK16" s="154"/>
      <c r="NRL16" s="154"/>
      <c r="NRM16" s="154"/>
      <c r="NRN16" s="154"/>
      <c r="NRO16" s="154"/>
      <c r="NRP16" s="154"/>
      <c r="NRQ16" s="154"/>
      <c r="NRR16" s="154"/>
      <c r="NRS16" s="154"/>
      <c r="NRT16" s="154"/>
      <c r="NRU16" s="154"/>
      <c r="NRV16" s="154"/>
      <c r="NRW16" s="154"/>
      <c r="NRX16" s="154"/>
      <c r="NRY16" s="154"/>
      <c r="NRZ16" s="154"/>
      <c r="NSA16" s="154"/>
      <c r="NSB16" s="154"/>
      <c r="NSC16" s="154"/>
      <c r="NSD16" s="154"/>
      <c r="NSE16" s="154"/>
      <c r="NSF16" s="154"/>
      <c r="NSG16" s="154"/>
      <c r="NSH16" s="154"/>
      <c r="NSI16" s="154"/>
      <c r="NSJ16" s="154"/>
      <c r="NSK16" s="154"/>
      <c r="NSL16" s="154"/>
      <c r="NSM16" s="154"/>
      <c r="NSN16" s="154"/>
      <c r="NSO16" s="154"/>
      <c r="NSP16" s="154"/>
      <c r="NSQ16" s="154"/>
      <c r="NSR16" s="154"/>
      <c r="NSS16" s="154"/>
      <c r="NST16" s="154"/>
      <c r="NSU16" s="154"/>
      <c r="NSV16" s="154"/>
      <c r="NSW16" s="154"/>
      <c r="NSX16" s="154"/>
      <c r="NSY16" s="154"/>
      <c r="NSZ16" s="154"/>
      <c r="NTA16" s="154"/>
      <c r="NTB16" s="154"/>
      <c r="NTC16" s="154"/>
      <c r="NTD16" s="154"/>
      <c r="NTE16" s="154"/>
      <c r="NTF16" s="154"/>
      <c r="NTG16" s="154"/>
      <c r="NTH16" s="154"/>
      <c r="NTI16" s="154"/>
      <c r="NTJ16" s="154"/>
      <c r="NTK16" s="154"/>
      <c r="NTL16" s="154"/>
      <c r="NTM16" s="154"/>
      <c r="NTN16" s="154"/>
      <c r="NTO16" s="154"/>
      <c r="NTP16" s="154"/>
      <c r="NTQ16" s="154"/>
      <c r="NTR16" s="154"/>
      <c r="NTS16" s="154"/>
      <c r="NTT16" s="154"/>
      <c r="NTU16" s="154"/>
      <c r="NTV16" s="154"/>
      <c r="NTW16" s="154"/>
      <c r="NTX16" s="154"/>
      <c r="NTY16" s="154"/>
      <c r="NTZ16" s="154"/>
      <c r="NUA16" s="154"/>
      <c r="NUB16" s="154"/>
      <c r="NUC16" s="154"/>
      <c r="NUD16" s="154"/>
      <c r="NUE16" s="154"/>
      <c r="NUF16" s="154"/>
      <c r="NUG16" s="154"/>
      <c r="NUH16" s="154"/>
      <c r="NUI16" s="154"/>
      <c r="NUJ16" s="154"/>
      <c r="NUK16" s="154"/>
      <c r="NUL16" s="154"/>
      <c r="NUM16" s="154"/>
      <c r="NUN16" s="154"/>
      <c r="NUO16" s="154"/>
      <c r="NUP16" s="154"/>
      <c r="NUQ16" s="154"/>
      <c r="NUR16" s="154"/>
      <c r="NUS16" s="154"/>
      <c r="NUT16" s="154"/>
      <c r="NUU16" s="154"/>
      <c r="NUV16" s="154"/>
      <c r="NUW16" s="154"/>
      <c r="NUX16" s="154"/>
      <c r="NUY16" s="154"/>
      <c r="NUZ16" s="154"/>
      <c r="NVA16" s="154"/>
      <c r="NVB16" s="154"/>
      <c r="NVC16" s="154"/>
      <c r="NVD16" s="154"/>
      <c r="NVE16" s="154"/>
      <c r="NVF16" s="154"/>
      <c r="NVG16" s="154"/>
      <c r="NVH16" s="154"/>
      <c r="NVI16" s="154"/>
      <c r="NVJ16" s="154"/>
      <c r="NVK16" s="154"/>
      <c r="NVL16" s="154"/>
      <c r="NVM16" s="154"/>
      <c r="NVN16" s="154"/>
      <c r="NVO16" s="154"/>
      <c r="NVP16" s="154"/>
      <c r="NVQ16" s="154"/>
      <c r="NVR16" s="154"/>
      <c r="NVS16" s="154"/>
      <c r="NVT16" s="154"/>
      <c r="NVU16" s="154"/>
      <c r="NVV16" s="154"/>
      <c r="NVW16" s="154"/>
      <c r="NVX16" s="154"/>
      <c r="NVY16" s="154"/>
      <c r="NVZ16" s="154"/>
      <c r="NWA16" s="154"/>
      <c r="NWB16" s="154"/>
      <c r="NWC16" s="154"/>
      <c r="NWD16" s="154"/>
      <c r="NWE16" s="154"/>
      <c r="NWF16" s="154"/>
      <c r="NWG16" s="154"/>
      <c r="NWH16" s="154"/>
      <c r="NWI16" s="154"/>
      <c r="NWJ16" s="154"/>
      <c r="NWK16" s="154"/>
      <c r="NWL16" s="154"/>
      <c r="NWM16" s="154"/>
      <c r="NWN16" s="154"/>
      <c r="NWO16" s="154"/>
      <c r="NWP16" s="154"/>
      <c r="NWQ16" s="154"/>
      <c r="NWR16" s="154"/>
      <c r="NWS16" s="154"/>
      <c r="NWT16" s="154"/>
      <c r="NWU16" s="154"/>
      <c r="NWV16" s="154"/>
      <c r="NWW16" s="154"/>
      <c r="NWX16" s="154"/>
      <c r="NWY16" s="154"/>
      <c r="NWZ16" s="154"/>
      <c r="NXA16" s="154"/>
      <c r="NXB16" s="154"/>
      <c r="NXC16" s="154"/>
      <c r="NXD16" s="154"/>
      <c r="NXE16" s="154"/>
      <c r="NXF16" s="154"/>
      <c r="NXG16" s="154"/>
      <c r="NXH16" s="154"/>
      <c r="NXI16" s="154"/>
      <c r="NXJ16" s="154"/>
      <c r="NXK16" s="154"/>
      <c r="NXL16" s="154"/>
      <c r="NXM16" s="154"/>
      <c r="NXN16" s="154"/>
      <c r="NXO16" s="154"/>
      <c r="NXP16" s="154"/>
      <c r="NXQ16" s="154"/>
      <c r="NXR16" s="154"/>
      <c r="NXS16" s="154"/>
      <c r="NXT16" s="154"/>
      <c r="NXU16" s="154"/>
      <c r="NXV16" s="154"/>
      <c r="NXW16" s="154"/>
      <c r="NXX16" s="154"/>
      <c r="NXY16" s="154"/>
      <c r="NXZ16" s="154"/>
      <c r="NYA16" s="154"/>
      <c r="NYB16" s="154"/>
      <c r="NYC16" s="154"/>
      <c r="NYD16" s="154"/>
      <c r="NYE16" s="154"/>
      <c r="NYF16" s="154"/>
      <c r="NYG16" s="154"/>
      <c r="NYH16" s="154"/>
      <c r="NYI16" s="154"/>
      <c r="NYJ16" s="154"/>
      <c r="NYK16" s="154"/>
      <c r="NYL16" s="154"/>
      <c r="NYM16" s="154"/>
      <c r="NYN16" s="154"/>
      <c r="NYO16" s="154"/>
      <c r="NYP16" s="154"/>
      <c r="NYQ16" s="154"/>
      <c r="NYR16" s="154"/>
      <c r="NYS16" s="154"/>
      <c r="NYT16" s="154"/>
      <c r="NYU16" s="154"/>
      <c r="NYV16" s="154"/>
      <c r="NYW16" s="154"/>
      <c r="NYX16" s="154"/>
      <c r="NYY16" s="154"/>
      <c r="NYZ16" s="154"/>
      <c r="NZA16" s="154"/>
      <c r="NZB16" s="154"/>
      <c r="NZC16" s="154"/>
      <c r="NZD16" s="154"/>
      <c r="NZE16" s="154"/>
      <c r="NZF16" s="154"/>
      <c r="NZG16" s="154"/>
      <c r="NZH16" s="154"/>
      <c r="NZI16" s="154"/>
      <c r="NZJ16" s="154"/>
      <c r="NZK16" s="154"/>
      <c r="NZL16" s="154"/>
      <c r="NZM16" s="154"/>
      <c r="NZN16" s="154"/>
      <c r="NZO16" s="154"/>
      <c r="NZP16" s="154"/>
      <c r="NZQ16" s="154"/>
      <c r="NZR16" s="154"/>
      <c r="NZS16" s="154"/>
      <c r="NZT16" s="154"/>
      <c r="NZU16" s="154"/>
      <c r="NZV16" s="154"/>
      <c r="NZW16" s="154"/>
      <c r="NZX16" s="154"/>
      <c r="NZY16" s="154"/>
      <c r="NZZ16" s="154"/>
      <c r="OAA16" s="154"/>
      <c r="OAB16" s="154"/>
      <c r="OAC16" s="154"/>
      <c r="OAD16" s="154"/>
      <c r="OAE16" s="154"/>
      <c r="OAF16" s="154"/>
      <c r="OAG16" s="154"/>
      <c r="OAH16" s="154"/>
      <c r="OAI16" s="154"/>
      <c r="OAJ16" s="154"/>
      <c r="OAK16" s="154"/>
      <c r="OAL16" s="154"/>
      <c r="OAM16" s="154"/>
      <c r="OAN16" s="154"/>
      <c r="OAO16" s="154"/>
      <c r="OAP16" s="154"/>
      <c r="OAQ16" s="154"/>
      <c r="OAR16" s="154"/>
      <c r="OAS16" s="154"/>
      <c r="OAT16" s="154"/>
      <c r="OAU16" s="154"/>
      <c r="OAV16" s="154"/>
      <c r="OAW16" s="154"/>
      <c r="OAX16" s="154"/>
      <c r="OAY16" s="154"/>
      <c r="OAZ16" s="154"/>
      <c r="OBA16" s="154"/>
      <c r="OBB16" s="154"/>
      <c r="OBC16" s="154"/>
      <c r="OBD16" s="154"/>
      <c r="OBE16" s="154"/>
      <c r="OBF16" s="154"/>
      <c r="OBG16" s="154"/>
      <c r="OBH16" s="154"/>
      <c r="OBI16" s="154"/>
      <c r="OBJ16" s="154"/>
      <c r="OBK16" s="154"/>
      <c r="OBL16" s="154"/>
      <c r="OBM16" s="154"/>
      <c r="OBN16" s="154"/>
      <c r="OBO16" s="154"/>
      <c r="OBP16" s="154"/>
      <c r="OBQ16" s="154"/>
      <c r="OBR16" s="154"/>
      <c r="OBS16" s="154"/>
      <c r="OBT16" s="154"/>
      <c r="OBU16" s="154"/>
      <c r="OBV16" s="154"/>
      <c r="OBW16" s="154"/>
      <c r="OBX16" s="154"/>
      <c r="OBY16" s="154"/>
      <c r="OBZ16" s="154"/>
      <c r="OCA16" s="154"/>
      <c r="OCB16" s="154"/>
      <c r="OCC16" s="154"/>
      <c r="OCD16" s="154"/>
      <c r="OCE16" s="154"/>
      <c r="OCF16" s="154"/>
      <c r="OCG16" s="154"/>
      <c r="OCH16" s="154"/>
      <c r="OCI16" s="154"/>
      <c r="OCJ16" s="154"/>
      <c r="OCK16" s="154"/>
      <c r="OCL16" s="154"/>
      <c r="OCM16" s="154"/>
      <c r="OCN16" s="154"/>
      <c r="OCO16" s="154"/>
      <c r="OCP16" s="154"/>
      <c r="OCQ16" s="154"/>
      <c r="OCR16" s="154"/>
      <c r="OCS16" s="154"/>
      <c r="OCT16" s="154"/>
      <c r="OCU16" s="154"/>
      <c r="OCV16" s="154"/>
      <c r="OCW16" s="154"/>
      <c r="OCX16" s="154"/>
      <c r="OCY16" s="154"/>
      <c r="OCZ16" s="154"/>
      <c r="ODA16" s="154"/>
      <c r="ODB16" s="154"/>
      <c r="ODC16" s="154"/>
      <c r="ODD16" s="154"/>
      <c r="ODE16" s="154"/>
      <c r="ODF16" s="154"/>
      <c r="ODG16" s="154"/>
      <c r="ODH16" s="154"/>
      <c r="ODI16" s="154"/>
      <c r="ODJ16" s="154"/>
      <c r="ODK16" s="154"/>
      <c r="ODL16" s="154"/>
      <c r="ODM16" s="154"/>
      <c r="ODN16" s="154"/>
      <c r="ODO16" s="154"/>
      <c r="ODP16" s="154"/>
      <c r="ODQ16" s="154"/>
      <c r="ODR16" s="154"/>
      <c r="ODS16" s="154"/>
      <c r="ODT16" s="154"/>
      <c r="ODU16" s="154"/>
      <c r="ODV16" s="154"/>
      <c r="ODW16" s="154"/>
      <c r="ODX16" s="154"/>
      <c r="ODY16" s="154"/>
      <c r="ODZ16" s="154"/>
      <c r="OEA16" s="154"/>
      <c r="OEB16" s="154"/>
      <c r="OEC16" s="154"/>
      <c r="OED16" s="154"/>
      <c r="OEE16" s="154"/>
      <c r="OEF16" s="154"/>
      <c r="OEG16" s="154"/>
      <c r="OEH16" s="154"/>
      <c r="OEI16" s="154"/>
      <c r="OEJ16" s="154"/>
      <c r="OEK16" s="154"/>
      <c r="OEL16" s="154"/>
      <c r="OEM16" s="154"/>
      <c r="OEN16" s="154"/>
      <c r="OEO16" s="154"/>
      <c r="OEP16" s="154"/>
      <c r="OEQ16" s="154"/>
      <c r="OER16" s="154"/>
      <c r="OES16" s="154"/>
      <c r="OET16" s="154"/>
      <c r="OEU16" s="154"/>
      <c r="OEV16" s="154"/>
      <c r="OEW16" s="154"/>
      <c r="OEX16" s="154"/>
      <c r="OEY16" s="154"/>
      <c r="OEZ16" s="154"/>
      <c r="OFA16" s="154"/>
      <c r="OFB16" s="154"/>
      <c r="OFC16" s="154"/>
      <c r="OFD16" s="154"/>
      <c r="OFE16" s="154"/>
      <c r="OFF16" s="154"/>
      <c r="OFG16" s="154"/>
      <c r="OFH16" s="154"/>
      <c r="OFI16" s="154"/>
      <c r="OFJ16" s="154"/>
      <c r="OFK16" s="154"/>
      <c r="OFL16" s="154"/>
      <c r="OFM16" s="154"/>
      <c r="OFN16" s="154"/>
      <c r="OFO16" s="154"/>
      <c r="OFP16" s="154"/>
      <c r="OFQ16" s="154"/>
      <c r="OFR16" s="154"/>
      <c r="OFS16" s="154"/>
      <c r="OFT16" s="154"/>
      <c r="OFU16" s="154"/>
      <c r="OFV16" s="154"/>
      <c r="OFW16" s="154"/>
      <c r="OFX16" s="154"/>
      <c r="OFY16" s="154"/>
      <c r="OFZ16" s="154"/>
      <c r="OGA16" s="154"/>
      <c r="OGB16" s="154"/>
      <c r="OGC16" s="154"/>
      <c r="OGD16" s="154"/>
      <c r="OGE16" s="154"/>
      <c r="OGF16" s="154"/>
      <c r="OGG16" s="154"/>
      <c r="OGH16" s="154"/>
      <c r="OGI16" s="154"/>
      <c r="OGJ16" s="154"/>
      <c r="OGK16" s="154"/>
      <c r="OGL16" s="154"/>
      <c r="OGM16" s="154"/>
      <c r="OGN16" s="154"/>
      <c r="OGO16" s="154"/>
      <c r="OGP16" s="154"/>
      <c r="OGQ16" s="154"/>
      <c r="OGR16" s="154"/>
      <c r="OGS16" s="154"/>
      <c r="OGT16" s="154"/>
      <c r="OGU16" s="154"/>
      <c r="OGV16" s="154"/>
      <c r="OGW16" s="154"/>
      <c r="OGX16" s="154"/>
      <c r="OGY16" s="154"/>
      <c r="OGZ16" s="154"/>
      <c r="OHA16" s="154"/>
      <c r="OHB16" s="154"/>
      <c r="OHC16" s="154"/>
      <c r="OHD16" s="154"/>
      <c r="OHE16" s="154"/>
      <c r="OHF16" s="154"/>
      <c r="OHG16" s="154"/>
      <c r="OHH16" s="154"/>
      <c r="OHI16" s="154"/>
      <c r="OHJ16" s="154"/>
      <c r="OHK16" s="154"/>
      <c r="OHL16" s="154"/>
      <c r="OHM16" s="154"/>
      <c r="OHN16" s="154"/>
      <c r="OHO16" s="154"/>
      <c r="OHP16" s="154"/>
      <c r="OHQ16" s="154"/>
      <c r="OHR16" s="154"/>
      <c r="OHS16" s="154"/>
      <c r="OHT16" s="154"/>
      <c r="OHU16" s="154"/>
      <c r="OHV16" s="154"/>
      <c r="OHW16" s="154"/>
      <c r="OHX16" s="154"/>
      <c r="OHY16" s="154"/>
      <c r="OHZ16" s="154"/>
      <c r="OIA16" s="154"/>
      <c r="OIB16" s="154"/>
      <c r="OIC16" s="154"/>
      <c r="OID16" s="154"/>
      <c r="OIE16" s="154"/>
      <c r="OIF16" s="154"/>
      <c r="OIG16" s="154"/>
      <c r="OIH16" s="154"/>
      <c r="OII16" s="154"/>
      <c r="OIJ16" s="154"/>
      <c r="OIK16" s="154"/>
      <c r="OIL16" s="154"/>
      <c r="OIM16" s="154"/>
      <c r="OIN16" s="154"/>
      <c r="OIO16" s="154"/>
      <c r="OIP16" s="154"/>
      <c r="OIQ16" s="154"/>
      <c r="OIR16" s="154"/>
      <c r="OIS16" s="154"/>
      <c r="OIT16" s="154"/>
      <c r="OIU16" s="154"/>
      <c r="OIV16" s="154"/>
      <c r="OIW16" s="154"/>
      <c r="OIX16" s="154"/>
      <c r="OIY16" s="154"/>
      <c r="OIZ16" s="154"/>
      <c r="OJA16" s="154"/>
      <c r="OJB16" s="154"/>
      <c r="OJC16" s="154"/>
      <c r="OJD16" s="154"/>
      <c r="OJE16" s="154"/>
      <c r="OJF16" s="154"/>
      <c r="OJG16" s="154"/>
      <c r="OJH16" s="154"/>
      <c r="OJI16" s="154"/>
      <c r="OJJ16" s="154"/>
      <c r="OJK16" s="154"/>
      <c r="OJL16" s="154"/>
      <c r="OJM16" s="154"/>
      <c r="OJN16" s="154"/>
      <c r="OJO16" s="154"/>
      <c r="OJP16" s="154"/>
      <c r="OJQ16" s="154"/>
      <c r="OJR16" s="154"/>
      <c r="OJS16" s="154"/>
      <c r="OJT16" s="154"/>
      <c r="OJU16" s="154"/>
      <c r="OJV16" s="154"/>
      <c r="OJW16" s="154"/>
      <c r="OJX16" s="154"/>
      <c r="OJY16" s="154"/>
      <c r="OJZ16" s="154"/>
      <c r="OKA16" s="154"/>
      <c r="OKB16" s="154"/>
      <c r="OKC16" s="154"/>
      <c r="OKD16" s="154"/>
      <c r="OKE16" s="154"/>
      <c r="OKF16" s="154"/>
      <c r="OKG16" s="154"/>
      <c r="OKH16" s="154"/>
      <c r="OKI16" s="154"/>
      <c r="OKJ16" s="154"/>
      <c r="OKK16" s="154"/>
      <c r="OKL16" s="154"/>
      <c r="OKM16" s="154"/>
      <c r="OKN16" s="154"/>
      <c r="OKO16" s="154"/>
      <c r="OKP16" s="154"/>
      <c r="OKQ16" s="154"/>
      <c r="OKR16" s="154"/>
      <c r="OKS16" s="154"/>
      <c r="OKT16" s="154"/>
      <c r="OKU16" s="154"/>
      <c r="OKV16" s="154"/>
      <c r="OKW16" s="154"/>
      <c r="OKX16" s="154"/>
      <c r="OKY16" s="154"/>
      <c r="OKZ16" s="154"/>
      <c r="OLA16" s="154"/>
      <c r="OLB16" s="154"/>
      <c r="OLC16" s="154"/>
      <c r="OLD16" s="154"/>
      <c r="OLE16" s="154"/>
      <c r="OLF16" s="154"/>
      <c r="OLG16" s="154"/>
      <c r="OLH16" s="154"/>
      <c r="OLI16" s="154"/>
      <c r="OLJ16" s="154"/>
      <c r="OLK16" s="154"/>
      <c r="OLL16" s="154"/>
      <c r="OLM16" s="154"/>
      <c r="OLN16" s="154"/>
      <c r="OLO16" s="154"/>
      <c r="OLP16" s="154"/>
      <c r="OLQ16" s="154"/>
      <c r="OLR16" s="154"/>
      <c r="OLS16" s="154"/>
      <c r="OLT16" s="154"/>
      <c r="OLU16" s="154"/>
      <c r="OLV16" s="154"/>
      <c r="OLW16" s="154"/>
      <c r="OLX16" s="154"/>
      <c r="OLY16" s="154"/>
      <c r="OLZ16" s="154"/>
      <c r="OMA16" s="154"/>
      <c r="OMB16" s="154"/>
      <c r="OMC16" s="154"/>
      <c r="OMD16" s="154"/>
      <c r="OME16" s="154"/>
      <c r="OMF16" s="154"/>
      <c r="OMG16" s="154"/>
      <c r="OMH16" s="154"/>
      <c r="OMI16" s="154"/>
      <c r="OMJ16" s="154"/>
      <c r="OMK16" s="154"/>
      <c r="OML16" s="154"/>
      <c r="OMM16" s="154"/>
      <c r="OMN16" s="154"/>
      <c r="OMO16" s="154"/>
      <c r="OMP16" s="154"/>
      <c r="OMQ16" s="154"/>
      <c r="OMR16" s="154"/>
      <c r="OMS16" s="154"/>
      <c r="OMT16" s="154"/>
      <c r="OMU16" s="154"/>
      <c r="OMV16" s="154"/>
      <c r="OMW16" s="154"/>
      <c r="OMX16" s="154"/>
      <c r="OMY16" s="154"/>
      <c r="OMZ16" s="154"/>
      <c r="ONA16" s="154"/>
      <c r="ONB16" s="154"/>
      <c r="ONC16" s="154"/>
      <c r="OND16" s="154"/>
      <c r="ONE16" s="154"/>
      <c r="ONF16" s="154"/>
      <c r="ONG16" s="154"/>
      <c r="ONH16" s="154"/>
      <c r="ONI16" s="154"/>
      <c r="ONJ16" s="154"/>
      <c r="ONK16" s="154"/>
      <c r="ONL16" s="154"/>
      <c r="ONM16" s="154"/>
      <c r="ONN16" s="154"/>
      <c r="ONO16" s="154"/>
      <c r="ONP16" s="154"/>
      <c r="ONQ16" s="154"/>
      <c r="ONR16" s="154"/>
      <c r="ONS16" s="154"/>
      <c r="ONT16" s="154"/>
      <c r="ONU16" s="154"/>
      <c r="ONV16" s="154"/>
      <c r="ONW16" s="154"/>
      <c r="ONX16" s="154"/>
      <c r="ONY16" s="154"/>
      <c r="ONZ16" s="154"/>
      <c r="OOA16" s="154"/>
      <c r="OOB16" s="154"/>
      <c r="OOC16" s="154"/>
      <c r="OOD16" s="154"/>
      <c r="OOE16" s="154"/>
      <c r="OOF16" s="154"/>
      <c r="OOG16" s="154"/>
      <c r="OOH16" s="154"/>
      <c r="OOI16" s="154"/>
      <c r="OOJ16" s="154"/>
      <c r="OOK16" s="154"/>
      <c r="OOL16" s="154"/>
      <c r="OOM16" s="154"/>
      <c r="OON16" s="154"/>
      <c r="OOO16" s="154"/>
      <c r="OOP16" s="154"/>
      <c r="OOQ16" s="154"/>
      <c r="OOR16" s="154"/>
      <c r="OOS16" s="154"/>
      <c r="OOT16" s="154"/>
      <c r="OOU16" s="154"/>
      <c r="OOV16" s="154"/>
      <c r="OOW16" s="154"/>
      <c r="OOX16" s="154"/>
      <c r="OOY16" s="154"/>
      <c r="OOZ16" s="154"/>
      <c r="OPA16" s="154"/>
      <c r="OPB16" s="154"/>
      <c r="OPC16" s="154"/>
      <c r="OPD16" s="154"/>
      <c r="OPE16" s="154"/>
      <c r="OPF16" s="154"/>
      <c r="OPG16" s="154"/>
      <c r="OPH16" s="154"/>
      <c r="OPI16" s="154"/>
      <c r="OPJ16" s="154"/>
      <c r="OPK16" s="154"/>
      <c r="OPL16" s="154"/>
      <c r="OPM16" s="154"/>
      <c r="OPN16" s="154"/>
      <c r="OPO16" s="154"/>
      <c r="OPP16" s="154"/>
      <c r="OPQ16" s="154"/>
      <c r="OPR16" s="154"/>
      <c r="OPS16" s="154"/>
      <c r="OPT16" s="154"/>
      <c r="OPU16" s="154"/>
      <c r="OPV16" s="154"/>
      <c r="OPW16" s="154"/>
      <c r="OPX16" s="154"/>
      <c r="OPY16" s="154"/>
      <c r="OPZ16" s="154"/>
      <c r="OQA16" s="154"/>
      <c r="OQB16" s="154"/>
      <c r="OQC16" s="154"/>
      <c r="OQD16" s="154"/>
      <c r="OQE16" s="154"/>
      <c r="OQF16" s="154"/>
      <c r="OQG16" s="154"/>
      <c r="OQH16" s="154"/>
      <c r="OQI16" s="154"/>
      <c r="OQJ16" s="154"/>
      <c r="OQK16" s="154"/>
      <c r="OQL16" s="154"/>
      <c r="OQM16" s="154"/>
      <c r="OQN16" s="154"/>
      <c r="OQO16" s="154"/>
      <c r="OQP16" s="154"/>
      <c r="OQQ16" s="154"/>
      <c r="OQR16" s="154"/>
      <c r="OQS16" s="154"/>
      <c r="OQT16" s="154"/>
      <c r="OQU16" s="154"/>
      <c r="OQV16" s="154"/>
      <c r="OQW16" s="154"/>
      <c r="OQX16" s="154"/>
      <c r="OQY16" s="154"/>
      <c r="OQZ16" s="154"/>
      <c r="ORA16" s="154"/>
      <c r="ORB16" s="154"/>
      <c r="ORC16" s="154"/>
      <c r="ORD16" s="154"/>
      <c r="ORE16" s="154"/>
      <c r="ORF16" s="154"/>
      <c r="ORG16" s="154"/>
      <c r="ORH16" s="154"/>
      <c r="ORI16" s="154"/>
      <c r="ORJ16" s="154"/>
      <c r="ORK16" s="154"/>
      <c r="ORL16" s="154"/>
      <c r="ORM16" s="154"/>
      <c r="ORN16" s="154"/>
      <c r="ORO16" s="154"/>
      <c r="ORP16" s="154"/>
      <c r="ORQ16" s="154"/>
      <c r="ORR16" s="154"/>
      <c r="ORS16" s="154"/>
      <c r="ORT16" s="154"/>
      <c r="ORU16" s="154"/>
      <c r="ORV16" s="154"/>
      <c r="ORW16" s="154"/>
      <c r="ORX16" s="154"/>
      <c r="ORY16" s="154"/>
      <c r="ORZ16" s="154"/>
      <c r="OSA16" s="154"/>
      <c r="OSB16" s="154"/>
      <c r="OSC16" s="154"/>
      <c r="OSD16" s="154"/>
      <c r="OSE16" s="154"/>
      <c r="OSF16" s="154"/>
      <c r="OSG16" s="154"/>
      <c r="OSH16" s="154"/>
      <c r="OSI16" s="154"/>
      <c r="OSJ16" s="154"/>
      <c r="OSK16" s="154"/>
      <c r="OSL16" s="154"/>
      <c r="OSM16" s="154"/>
      <c r="OSN16" s="154"/>
      <c r="OSO16" s="154"/>
      <c r="OSP16" s="154"/>
      <c r="OSQ16" s="154"/>
      <c r="OSR16" s="154"/>
      <c r="OSS16" s="154"/>
      <c r="OST16" s="154"/>
      <c r="OSU16" s="154"/>
      <c r="OSV16" s="154"/>
      <c r="OSW16" s="154"/>
      <c r="OSX16" s="154"/>
      <c r="OSY16" s="154"/>
      <c r="OSZ16" s="154"/>
      <c r="OTA16" s="154"/>
      <c r="OTB16" s="154"/>
      <c r="OTC16" s="154"/>
      <c r="OTD16" s="154"/>
      <c r="OTE16" s="154"/>
      <c r="OTF16" s="154"/>
      <c r="OTG16" s="154"/>
      <c r="OTH16" s="154"/>
      <c r="OTI16" s="154"/>
      <c r="OTJ16" s="154"/>
      <c r="OTK16" s="154"/>
      <c r="OTL16" s="154"/>
      <c r="OTM16" s="154"/>
      <c r="OTN16" s="154"/>
      <c r="OTO16" s="154"/>
      <c r="OTP16" s="154"/>
      <c r="OTQ16" s="154"/>
      <c r="OTR16" s="154"/>
      <c r="OTS16" s="154"/>
      <c r="OTT16" s="154"/>
      <c r="OTU16" s="154"/>
      <c r="OTV16" s="154"/>
      <c r="OTW16" s="154"/>
      <c r="OTX16" s="154"/>
      <c r="OTY16" s="154"/>
      <c r="OTZ16" s="154"/>
      <c r="OUA16" s="154"/>
      <c r="OUB16" s="154"/>
      <c r="OUC16" s="154"/>
      <c r="OUD16" s="154"/>
      <c r="OUE16" s="154"/>
      <c r="OUF16" s="154"/>
      <c r="OUG16" s="154"/>
      <c r="OUH16" s="154"/>
      <c r="OUI16" s="154"/>
      <c r="OUJ16" s="154"/>
      <c r="OUK16" s="154"/>
      <c r="OUL16" s="154"/>
      <c r="OUM16" s="154"/>
      <c r="OUN16" s="154"/>
      <c r="OUO16" s="154"/>
      <c r="OUP16" s="154"/>
      <c r="OUQ16" s="154"/>
      <c r="OUR16" s="154"/>
      <c r="OUS16" s="154"/>
      <c r="OUT16" s="154"/>
      <c r="OUU16" s="154"/>
      <c r="OUV16" s="154"/>
      <c r="OUW16" s="154"/>
      <c r="OUX16" s="154"/>
      <c r="OUY16" s="154"/>
      <c r="OUZ16" s="154"/>
      <c r="OVA16" s="154"/>
      <c r="OVB16" s="154"/>
      <c r="OVC16" s="154"/>
      <c r="OVD16" s="154"/>
      <c r="OVE16" s="154"/>
      <c r="OVF16" s="154"/>
      <c r="OVG16" s="154"/>
      <c r="OVH16" s="154"/>
      <c r="OVI16" s="154"/>
      <c r="OVJ16" s="154"/>
      <c r="OVK16" s="154"/>
      <c r="OVL16" s="154"/>
      <c r="OVM16" s="154"/>
      <c r="OVN16" s="154"/>
      <c r="OVO16" s="154"/>
      <c r="OVP16" s="154"/>
      <c r="OVQ16" s="154"/>
      <c r="OVR16" s="154"/>
      <c r="OVS16" s="154"/>
      <c r="OVT16" s="154"/>
      <c r="OVU16" s="154"/>
      <c r="OVV16" s="154"/>
      <c r="OVW16" s="154"/>
      <c r="OVX16" s="154"/>
      <c r="OVY16" s="154"/>
      <c r="OVZ16" s="154"/>
      <c r="OWA16" s="154"/>
      <c r="OWB16" s="154"/>
      <c r="OWC16" s="154"/>
      <c r="OWD16" s="154"/>
      <c r="OWE16" s="154"/>
      <c r="OWF16" s="154"/>
      <c r="OWG16" s="154"/>
      <c r="OWH16" s="154"/>
      <c r="OWI16" s="154"/>
      <c r="OWJ16" s="154"/>
      <c r="OWK16" s="154"/>
      <c r="OWL16" s="154"/>
      <c r="OWM16" s="154"/>
      <c r="OWN16" s="154"/>
      <c r="OWO16" s="154"/>
      <c r="OWP16" s="154"/>
      <c r="OWQ16" s="154"/>
      <c r="OWR16" s="154"/>
      <c r="OWS16" s="154"/>
      <c r="OWT16" s="154"/>
      <c r="OWU16" s="154"/>
      <c r="OWV16" s="154"/>
      <c r="OWW16" s="154"/>
      <c r="OWX16" s="154"/>
      <c r="OWY16" s="154"/>
      <c r="OWZ16" s="154"/>
      <c r="OXA16" s="154"/>
      <c r="OXB16" s="154"/>
      <c r="OXC16" s="154"/>
      <c r="OXD16" s="154"/>
      <c r="OXE16" s="154"/>
      <c r="OXF16" s="154"/>
      <c r="OXG16" s="154"/>
      <c r="OXH16" s="154"/>
      <c r="OXI16" s="154"/>
      <c r="OXJ16" s="154"/>
      <c r="OXK16" s="154"/>
      <c r="OXL16" s="154"/>
      <c r="OXM16" s="154"/>
      <c r="OXN16" s="154"/>
      <c r="OXO16" s="154"/>
      <c r="OXP16" s="154"/>
      <c r="OXQ16" s="154"/>
      <c r="OXR16" s="154"/>
      <c r="OXS16" s="154"/>
      <c r="OXT16" s="154"/>
      <c r="OXU16" s="154"/>
      <c r="OXV16" s="154"/>
      <c r="OXW16" s="154"/>
      <c r="OXX16" s="154"/>
      <c r="OXY16" s="154"/>
      <c r="OXZ16" s="154"/>
      <c r="OYA16" s="154"/>
      <c r="OYB16" s="154"/>
      <c r="OYC16" s="154"/>
      <c r="OYD16" s="154"/>
      <c r="OYE16" s="154"/>
      <c r="OYF16" s="154"/>
      <c r="OYG16" s="154"/>
      <c r="OYH16" s="154"/>
      <c r="OYI16" s="154"/>
      <c r="OYJ16" s="154"/>
      <c r="OYK16" s="154"/>
      <c r="OYL16" s="154"/>
      <c r="OYM16" s="154"/>
      <c r="OYN16" s="154"/>
      <c r="OYO16" s="154"/>
      <c r="OYP16" s="154"/>
      <c r="OYQ16" s="154"/>
      <c r="OYR16" s="154"/>
      <c r="OYS16" s="154"/>
      <c r="OYT16" s="154"/>
      <c r="OYU16" s="154"/>
      <c r="OYV16" s="154"/>
      <c r="OYW16" s="154"/>
      <c r="OYX16" s="154"/>
      <c r="OYY16" s="154"/>
      <c r="OYZ16" s="154"/>
      <c r="OZA16" s="154"/>
      <c r="OZB16" s="154"/>
      <c r="OZC16" s="154"/>
      <c r="OZD16" s="154"/>
      <c r="OZE16" s="154"/>
      <c r="OZF16" s="154"/>
      <c r="OZG16" s="154"/>
      <c r="OZH16" s="154"/>
      <c r="OZI16" s="154"/>
      <c r="OZJ16" s="154"/>
      <c r="OZK16" s="154"/>
      <c r="OZL16" s="154"/>
      <c r="OZM16" s="154"/>
      <c r="OZN16" s="154"/>
      <c r="OZO16" s="154"/>
      <c r="OZP16" s="154"/>
      <c r="OZQ16" s="154"/>
      <c r="OZR16" s="154"/>
      <c r="OZS16" s="154"/>
      <c r="OZT16" s="154"/>
      <c r="OZU16" s="154"/>
      <c r="OZV16" s="154"/>
      <c r="OZW16" s="154"/>
      <c r="OZX16" s="154"/>
      <c r="OZY16" s="154"/>
      <c r="OZZ16" s="154"/>
      <c r="PAA16" s="154"/>
      <c r="PAB16" s="154"/>
      <c r="PAC16" s="154"/>
      <c r="PAD16" s="154"/>
      <c r="PAE16" s="154"/>
      <c r="PAF16" s="154"/>
      <c r="PAG16" s="154"/>
      <c r="PAH16" s="154"/>
      <c r="PAI16" s="154"/>
      <c r="PAJ16" s="154"/>
      <c r="PAK16" s="154"/>
      <c r="PAL16" s="154"/>
      <c r="PAM16" s="154"/>
      <c r="PAN16" s="154"/>
      <c r="PAO16" s="154"/>
      <c r="PAP16" s="154"/>
      <c r="PAQ16" s="154"/>
      <c r="PAR16" s="154"/>
      <c r="PAS16" s="154"/>
      <c r="PAT16" s="154"/>
      <c r="PAU16" s="154"/>
      <c r="PAV16" s="154"/>
      <c r="PAW16" s="154"/>
      <c r="PAX16" s="154"/>
      <c r="PAY16" s="154"/>
      <c r="PAZ16" s="154"/>
      <c r="PBA16" s="154"/>
      <c r="PBB16" s="154"/>
      <c r="PBC16" s="154"/>
      <c r="PBD16" s="154"/>
      <c r="PBE16" s="154"/>
      <c r="PBF16" s="154"/>
      <c r="PBG16" s="154"/>
      <c r="PBH16" s="154"/>
      <c r="PBI16" s="154"/>
      <c r="PBJ16" s="154"/>
      <c r="PBK16" s="154"/>
      <c r="PBL16" s="154"/>
      <c r="PBM16" s="154"/>
      <c r="PBN16" s="154"/>
      <c r="PBO16" s="154"/>
      <c r="PBP16" s="154"/>
      <c r="PBQ16" s="154"/>
      <c r="PBR16" s="154"/>
      <c r="PBS16" s="154"/>
      <c r="PBT16" s="154"/>
      <c r="PBU16" s="154"/>
      <c r="PBV16" s="154"/>
      <c r="PBW16" s="154"/>
      <c r="PBX16" s="154"/>
      <c r="PBY16" s="154"/>
      <c r="PBZ16" s="154"/>
      <c r="PCA16" s="154"/>
      <c r="PCB16" s="154"/>
      <c r="PCC16" s="154"/>
      <c r="PCD16" s="154"/>
      <c r="PCE16" s="154"/>
      <c r="PCF16" s="154"/>
      <c r="PCG16" s="154"/>
      <c r="PCH16" s="154"/>
      <c r="PCI16" s="154"/>
      <c r="PCJ16" s="154"/>
      <c r="PCK16" s="154"/>
      <c r="PCL16" s="154"/>
      <c r="PCM16" s="154"/>
      <c r="PCN16" s="154"/>
      <c r="PCO16" s="154"/>
      <c r="PCP16" s="154"/>
      <c r="PCQ16" s="154"/>
      <c r="PCR16" s="154"/>
      <c r="PCS16" s="154"/>
      <c r="PCT16" s="154"/>
      <c r="PCU16" s="154"/>
      <c r="PCV16" s="154"/>
      <c r="PCW16" s="154"/>
      <c r="PCX16" s="154"/>
      <c r="PCY16" s="154"/>
      <c r="PCZ16" s="154"/>
      <c r="PDA16" s="154"/>
      <c r="PDB16" s="154"/>
      <c r="PDC16" s="154"/>
      <c r="PDD16" s="154"/>
      <c r="PDE16" s="154"/>
      <c r="PDF16" s="154"/>
      <c r="PDG16" s="154"/>
      <c r="PDH16" s="154"/>
      <c r="PDI16" s="154"/>
      <c r="PDJ16" s="154"/>
      <c r="PDK16" s="154"/>
      <c r="PDL16" s="154"/>
      <c r="PDM16" s="154"/>
      <c r="PDN16" s="154"/>
      <c r="PDO16" s="154"/>
      <c r="PDP16" s="154"/>
      <c r="PDQ16" s="154"/>
      <c r="PDR16" s="154"/>
      <c r="PDS16" s="154"/>
      <c r="PDT16" s="154"/>
      <c r="PDU16" s="154"/>
      <c r="PDV16" s="154"/>
      <c r="PDW16" s="154"/>
      <c r="PDX16" s="154"/>
      <c r="PDY16" s="154"/>
      <c r="PDZ16" s="154"/>
      <c r="PEA16" s="154"/>
      <c r="PEB16" s="154"/>
      <c r="PEC16" s="154"/>
      <c r="PED16" s="154"/>
      <c r="PEE16" s="154"/>
      <c r="PEF16" s="154"/>
      <c r="PEG16" s="154"/>
      <c r="PEH16" s="154"/>
      <c r="PEI16" s="154"/>
      <c r="PEJ16" s="154"/>
      <c r="PEK16" s="154"/>
      <c r="PEL16" s="154"/>
      <c r="PEM16" s="154"/>
      <c r="PEN16" s="154"/>
      <c r="PEO16" s="154"/>
      <c r="PEP16" s="154"/>
      <c r="PEQ16" s="154"/>
      <c r="PER16" s="154"/>
      <c r="PES16" s="154"/>
      <c r="PET16" s="154"/>
      <c r="PEU16" s="154"/>
      <c r="PEV16" s="154"/>
      <c r="PEW16" s="154"/>
      <c r="PEX16" s="154"/>
      <c r="PEY16" s="154"/>
      <c r="PEZ16" s="154"/>
      <c r="PFA16" s="154"/>
      <c r="PFB16" s="154"/>
      <c r="PFC16" s="154"/>
      <c r="PFD16" s="154"/>
      <c r="PFE16" s="154"/>
      <c r="PFF16" s="154"/>
      <c r="PFG16" s="154"/>
      <c r="PFH16" s="154"/>
      <c r="PFI16" s="154"/>
      <c r="PFJ16" s="154"/>
      <c r="PFK16" s="154"/>
      <c r="PFL16" s="154"/>
      <c r="PFM16" s="154"/>
      <c r="PFN16" s="154"/>
      <c r="PFO16" s="154"/>
      <c r="PFP16" s="154"/>
      <c r="PFQ16" s="154"/>
      <c r="PFR16" s="154"/>
      <c r="PFS16" s="154"/>
      <c r="PFT16" s="154"/>
      <c r="PFU16" s="154"/>
      <c r="PFV16" s="154"/>
      <c r="PFW16" s="154"/>
      <c r="PFX16" s="154"/>
      <c r="PFY16" s="154"/>
      <c r="PFZ16" s="154"/>
      <c r="PGA16" s="154"/>
      <c r="PGB16" s="154"/>
      <c r="PGC16" s="154"/>
      <c r="PGD16" s="154"/>
      <c r="PGE16" s="154"/>
      <c r="PGF16" s="154"/>
      <c r="PGG16" s="154"/>
      <c r="PGH16" s="154"/>
      <c r="PGI16" s="154"/>
      <c r="PGJ16" s="154"/>
      <c r="PGK16" s="154"/>
      <c r="PGL16" s="154"/>
      <c r="PGM16" s="154"/>
      <c r="PGN16" s="154"/>
      <c r="PGO16" s="154"/>
      <c r="PGP16" s="154"/>
      <c r="PGQ16" s="154"/>
      <c r="PGR16" s="154"/>
      <c r="PGS16" s="154"/>
      <c r="PGT16" s="154"/>
      <c r="PGU16" s="154"/>
      <c r="PGV16" s="154"/>
      <c r="PGW16" s="154"/>
      <c r="PGX16" s="154"/>
      <c r="PGY16" s="154"/>
      <c r="PGZ16" s="154"/>
      <c r="PHA16" s="154"/>
      <c r="PHB16" s="154"/>
      <c r="PHC16" s="154"/>
      <c r="PHD16" s="154"/>
      <c r="PHE16" s="154"/>
      <c r="PHF16" s="154"/>
      <c r="PHG16" s="154"/>
      <c r="PHH16" s="154"/>
      <c r="PHI16" s="154"/>
      <c r="PHJ16" s="154"/>
      <c r="PHK16" s="154"/>
      <c r="PHL16" s="154"/>
      <c r="PHM16" s="154"/>
      <c r="PHN16" s="154"/>
      <c r="PHO16" s="154"/>
      <c r="PHP16" s="154"/>
      <c r="PHQ16" s="154"/>
      <c r="PHR16" s="154"/>
      <c r="PHS16" s="154"/>
      <c r="PHT16" s="154"/>
      <c r="PHU16" s="154"/>
      <c r="PHV16" s="154"/>
      <c r="PHW16" s="154"/>
      <c r="PHX16" s="154"/>
      <c r="PHY16" s="154"/>
      <c r="PHZ16" s="154"/>
      <c r="PIA16" s="154"/>
      <c r="PIB16" s="154"/>
      <c r="PIC16" s="154"/>
      <c r="PID16" s="154"/>
      <c r="PIE16" s="154"/>
      <c r="PIF16" s="154"/>
      <c r="PIG16" s="154"/>
      <c r="PIH16" s="154"/>
      <c r="PII16" s="154"/>
      <c r="PIJ16" s="154"/>
      <c r="PIK16" s="154"/>
      <c r="PIL16" s="154"/>
      <c r="PIM16" s="154"/>
      <c r="PIN16" s="154"/>
      <c r="PIO16" s="154"/>
      <c r="PIP16" s="154"/>
      <c r="PIQ16" s="154"/>
      <c r="PIR16" s="154"/>
      <c r="PIS16" s="154"/>
      <c r="PIT16" s="154"/>
      <c r="PIU16" s="154"/>
      <c r="PIV16" s="154"/>
      <c r="PIW16" s="154"/>
      <c r="PIX16" s="154"/>
      <c r="PIY16" s="154"/>
      <c r="PIZ16" s="154"/>
      <c r="PJA16" s="154"/>
      <c r="PJB16" s="154"/>
      <c r="PJC16" s="154"/>
      <c r="PJD16" s="154"/>
      <c r="PJE16" s="154"/>
      <c r="PJF16" s="154"/>
      <c r="PJG16" s="154"/>
      <c r="PJH16" s="154"/>
      <c r="PJI16" s="154"/>
      <c r="PJJ16" s="154"/>
      <c r="PJK16" s="154"/>
      <c r="PJL16" s="154"/>
      <c r="PJM16" s="154"/>
      <c r="PJN16" s="154"/>
      <c r="PJO16" s="154"/>
      <c r="PJP16" s="154"/>
      <c r="PJQ16" s="154"/>
      <c r="PJR16" s="154"/>
      <c r="PJS16" s="154"/>
      <c r="PJT16" s="154"/>
      <c r="PJU16" s="154"/>
      <c r="PJV16" s="154"/>
      <c r="PJW16" s="154"/>
      <c r="PJX16" s="154"/>
      <c r="PJY16" s="154"/>
      <c r="PJZ16" s="154"/>
      <c r="PKA16" s="154"/>
      <c r="PKB16" s="154"/>
      <c r="PKC16" s="154"/>
      <c r="PKD16" s="154"/>
      <c r="PKE16" s="154"/>
      <c r="PKF16" s="154"/>
      <c r="PKG16" s="154"/>
      <c r="PKH16" s="154"/>
      <c r="PKI16" s="154"/>
      <c r="PKJ16" s="154"/>
      <c r="PKK16" s="154"/>
      <c r="PKL16" s="154"/>
      <c r="PKM16" s="154"/>
      <c r="PKN16" s="154"/>
      <c r="PKO16" s="154"/>
      <c r="PKP16" s="154"/>
      <c r="PKQ16" s="154"/>
      <c r="PKR16" s="154"/>
      <c r="PKS16" s="154"/>
      <c r="PKT16" s="154"/>
      <c r="PKU16" s="154"/>
      <c r="PKV16" s="154"/>
      <c r="PKW16" s="154"/>
      <c r="PKX16" s="154"/>
      <c r="PKY16" s="154"/>
      <c r="PKZ16" s="154"/>
      <c r="PLA16" s="154"/>
      <c r="PLB16" s="154"/>
      <c r="PLC16" s="154"/>
      <c r="PLD16" s="154"/>
      <c r="PLE16" s="154"/>
      <c r="PLF16" s="154"/>
      <c r="PLG16" s="154"/>
      <c r="PLH16" s="154"/>
      <c r="PLI16" s="154"/>
      <c r="PLJ16" s="154"/>
      <c r="PLK16" s="154"/>
      <c r="PLL16" s="154"/>
      <c r="PLM16" s="154"/>
      <c r="PLN16" s="154"/>
      <c r="PLO16" s="154"/>
      <c r="PLP16" s="154"/>
      <c r="PLQ16" s="154"/>
      <c r="PLR16" s="154"/>
      <c r="PLS16" s="154"/>
      <c r="PLT16" s="154"/>
      <c r="PLU16" s="154"/>
      <c r="PLV16" s="154"/>
      <c r="PLW16" s="154"/>
      <c r="PLX16" s="154"/>
      <c r="PLY16" s="154"/>
      <c r="PLZ16" s="154"/>
      <c r="PMA16" s="154"/>
      <c r="PMB16" s="154"/>
      <c r="PMC16" s="154"/>
      <c r="PMD16" s="154"/>
      <c r="PME16" s="154"/>
      <c r="PMF16" s="154"/>
      <c r="PMG16" s="154"/>
      <c r="PMH16" s="154"/>
      <c r="PMI16" s="154"/>
      <c r="PMJ16" s="154"/>
      <c r="PMK16" s="154"/>
      <c r="PML16" s="154"/>
      <c r="PMM16" s="154"/>
      <c r="PMN16" s="154"/>
      <c r="PMO16" s="154"/>
      <c r="PMP16" s="154"/>
      <c r="PMQ16" s="154"/>
      <c r="PMR16" s="154"/>
      <c r="PMS16" s="154"/>
      <c r="PMT16" s="154"/>
      <c r="PMU16" s="154"/>
      <c r="PMV16" s="154"/>
      <c r="PMW16" s="154"/>
      <c r="PMX16" s="154"/>
      <c r="PMY16" s="154"/>
      <c r="PMZ16" s="154"/>
      <c r="PNA16" s="154"/>
      <c r="PNB16" s="154"/>
      <c r="PNC16" s="154"/>
      <c r="PND16" s="154"/>
      <c r="PNE16" s="154"/>
      <c r="PNF16" s="154"/>
      <c r="PNG16" s="154"/>
      <c r="PNH16" s="154"/>
      <c r="PNI16" s="154"/>
      <c r="PNJ16" s="154"/>
      <c r="PNK16" s="154"/>
      <c r="PNL16" s="154"/>
      <c r="PNM16" s="154"/>
      <c r="PNN16" s="154"/>
      <c r="PNO16" s="154"/>
      <c r="PNP16" s="154"/>
      <c r="PNQ16" s="154"/>
      <c r="PNR16" s="154"/>
      <c r="PNS16" s="154"/>
      <c r="PNT16" s="154"/>
      <c r="PNU16" s="154"/>
      <c r="PNV16" s="154"/>
      <c r="PNW16" s="154"/>
      <c r="PNX16" s="154"/>
      <c r="PNY16" s="154"/>
      <c r="PNZ16" s="154"/>
      <c r="POA16" s="154"/>
      <c r="POB16" s="154"/>
      <c r="POC16" s="154"/>
      <c r="POD16" s="154"/>
      <c r="POE16" s="154"/>
      <c r="POF16" s="154"/>
      <c r="POG16" s="154"/>
      <c r="POH16" s="154"/>
      <c r="POI16" s="154"/>
      <c r="POJ16" s="154"/>
      <c r="POK16" s="154"/>
      <c r="POL16" s="154"/>
      <c r="POM16" s="154"/>
      <c r="PON16" s="154"/>
      <c r="POO16" s="154"/>
      <c r="POP16" s="154"/>
      <c r="POQ16" s="154"/>
      <c r="POR16" s="154"/>
      <c r="POS16" s="154"/>
      <c r="POT16" s="154"/>
      <c r="POU16" s="154"/>
      <c r="POV16" s="154"/>
      <c r="POW16" s="154"/>
      <c r="POX16" s="154"/>
      <c r="POY16" s="154"/>
      <c r="POZ16" s="154"/>
      <c r="PPA16" s="154"/>
      <c r="PPB16" s="154"/>
      <c r="PPC16" s="154"/>
      <c r="PPD16" s="154"/>
      <c r="PPE16" s="154"/>
      <c r="PPF16" s="154"/>
      <c r="PPG16" s="154"/>
      <c r="PPH16" s="154"/>
      <c r="PPI16" s="154"/>
      <c r="PPJ16" s="154"/>
      <c r="PPK16" s="154"/>
      <c r="PPL16" s="154"/>
      <c r="PPM16" s="154"/>
      <c r="PPN16" s="154"/>
      <c r="PPO16" s="154"/>
      <c r="PPP16" s="154"/>
      <c r="PPQ16" s="154"/>
      <c r="PPR16" s="154"/>
      <c r="PPS16" s="154"/>
      <c r="PPT16" s="154"/>
      <c r="PPU16" s="154"/>
      <c r="PPV16" s="154"/>
      <c r="PPW16" s="154"/>
      <c r="PPX16" s="154"/>
      <c r="PPY16" s="154"/>
      <c r="PPZ16" s="154"/>
      <c r="PQA16" s="154"/>
      <c r="PQB16" s="154"/>
      <c r="PQC16" s="154"/>
      <c r="PQD16" s="154"/>
      <c r="PQE16" s="154"/>
      <c r="PQF16" s="154"/>
      <c r="PQG16" s="154"/>
      <c r="PQH16" s="154"/>
      <c r="PQI16" s="154"/>
      <c r="PQJ16" s="154"/>
      <c r="PQK16" s="154"/>
      <c r="PQL16" s="154"/>
      <c r="PQM16" s="154"/>
      <c r="PQN16" s="154"/>
      <c r="PQO16" s="154"/>
      <c r="PQP16" s="154"/>
      <c r="PQQ16" s="154"/>
      <c r="PQR16" s="154"/>
      <c r="PQS16" s="154"/>
      <c r="PQT16" s="154"/>
      <c r="PQU16" s="154"/>
      <c r="PQV16" s="154"/>
      <c r="PQW16" s="154"/>
      <c r="PQX16" s="154"/>
      <c r="PQY16" s="154"/>
      <c r="PQZ16" s="154"/>
      <c r="PRA16" s="154"/>
      <c r="PRB16" s="154"/>
      <c r="PRC16" s="154"/>
      <c r="PRD16" s="154"/>
      <c r="PRE16" s="154"/>
      <c r="PRF16" s="154"/>
      <c r="PRG16" s="154"/>
      <c r="PRH16" s="154"/>
      <c r="PRI16" s="154"/>
      <c r="PRJ16" s="154"/>
      <c r="PRK16" s="154"/>
      <c r="PRL16" s="154"/>
      <c r="PRM16" s="154"/>
      <c r="PRN16" s="154"/>
      <c r="PRO16" s="154"/>
      <c r="PRP16" s="154"/>
      <c r="PRQ16" s="154"/>
      <c r="PRR16" s="154"/>
      <c r="PRS16" s="154"/>
      <c r="PRT16" s="154"/>
      <c r="PRU16" s="154"/>
      <c r="PRV16" s="154"/>
      <c r="PRW16" s="154"/>
      <c r="PRX16" s="154"/>
      <c r="PRY16" s="154"/>
      <c r="PRZ16" s="154"/>
      <c r="PSA16" s="154"/>
      <c r="PSB16" s="154"/>
      <c r="PSC16" s="154"/>
      <c r="PSD16" s="154"/>
      <c r="PSE16" s="154"/>
      <c r="PSF16" s="154"/>
      <c r="PSG16" s="154"/>
      <c r="PSH16" s="154"/>
      <c r="PSI16" s="154"/>
      <c r="PSJ16" s="154"/>
      <c r="PSK16" s="154"/>
      <c r="PSL16" s="154"/>
      <c r="PSM16" s="154"/>
      <c r="PSN16" s="154"/>
      <c r="PSO16" s="154"/>
      <c r="PSP16" s="154"/>
      <c r="PSQ16" s="154"/>
      <c r="PSR16" s="154"/>
      <c r="PSS16" s="154"/>
      <c r="PST16" s="154"/>
      <c r="PSU16" s="154"/>
      <c r="PSV16" s="154"/>
      <c r="PSW16" s="154"/>
      <c r="PSX16" s="154"/>
      <c r="PSY16" s="154"/>
      <c r="PSZ16" s="154"/>
      <c r="PTA16" s="154"/>
      <c r="PTB16" s="154"/>
      <c r="PTC16" s="154"/>
      <c r="PTD16" s="154"/>
      <c r="PTE16" s="154"/>
      <c r="PTF16" s="154"/>
      <c r="PTG16" s="154"/>
      <c r="PTH16" s="154"/>
      <c r="PTI16" s="154"/>
      <c r="PTJ16" s="154"/>
      <c r="PTK16" s="154"/>
      <c r="PTL16" s="154"/>
      <c r="PTM16" s="154"/>
      <c r="PTN16" s="154"/>
      <c r="PTO16" s="154"/>
      <c r="PTP16" s="154"/>
      <c r="PTQ16" s="154"/>
      <c r="PTR16" s="154"/>
      <c r="PTS16" s="154"/>
      <c r="PTT16" s="154"/>
      <c r="PTU16" s="154"/>
      <c r="PTV16" s="154"/>
      <c r="PTW16" s="154"/>
      <c r="PTX16" s="154"/>
      <c r="PTY16" s="154"/>
      <c r="PTZ16" s="154"/>
      <c r="PUA16" s="154"/>
      <c r="PUB16" s="154"/>
      <c r="PUC16" s="154"/>
      <c r="PUD16" s="154"/>
      <c r="PUE16" s="154"/>
      <c r="PUF16" s="154"/>
      <c r="PUG16" s="154"/>
      <c r="PUH16" s="154"/>
      <c r="PUI16" s="154"/>
      <c r="PUJ16" s="154"/>
      <c r="PUK16" s="154"/>
      <c r="PUL16" s="154"/>
      <c r="PUM16" s="154"/>
      <c r="PUN16" s="154"/>
      <c r="PUO16" s="154"/>
      <c r="PUP16" s="154"/>
      <c r="PUQ16" s="154"/>
      <c r="PUR16" s="154"/>
      <c r="PUS16" s="154"/>
      <c r="PUT16" s="154"/>
      <c r="PUU16" s="154"/>
      <c r="PUV16" s="154"/>
      <c r="PUW16" s="154"/>
      <c r="PUX16" s="154"/>
      <c r="PUY16" s="154"/>
      <c r="PUZ16" s="154"/>
      <c r="PVA16" s="154"/>
      <c r="PVB16" s="154"/>
      <c r="PVC16" s="154"/>
      <c r="PVD16" s="154"/>
      <c r="PVE16" s="154"/>
      <c r="PVF16" s="154"/>
      <c r="PVG16" s="154"/>
      <c r="PVH16" s="154"/>
      <c r="PVI16" s="154"/>
      <c r="PVJ16" s="154"/>
      <c r="PVK16" s="154"/>
      <c r="PVL16" s="154"/>
      <c r="PVM16" s="154"/>
      <c r="PVN16" s="154"/>
      <c r="PVO16" s="154"/>
      <c r="PVP16" s="154"/>
      <c r="PVQ16" s="154"/>
      <c r="PVR16" s="154"/>
      <c r="PVS16" s="154"/>
      <c r="PVT16" s="154"/>
      <c r="PVU16" s="154"/>
      <c r="PVV16" s="154"/>
      <c r="PVW16" s="154"/>
      <c r="PVX16" s="154"/>
      <c r="PVY16" s="154"/>
      <c r="PVZ16" s="154"/>
      <c r="PWA16" s="154"/>
      <c r="PWB16" s="154"/>
      <c r="PWC16" s="154"/>
      <c r="PWD16" s="154"/>
      <c r="PWE16" s="154"/>
      <c r="PWF16" s="154"/>
      <c r="PWG16" s="154"/>
      <c r="PWH16" s="154"/>
      <c r="PWI16" s="154"/>
      <c r="PWJ16" s="154"/>
      <c r="PWK16" s="154"/>
      <c r="PWL16" s="154"/>
      <c r="PWM16" s="154"/>
      <c r="PWN16" s="154"/>
      <c r="PWO16" s="154"/>
      <c r="PWP16" s="154"/>
      <c r="PWQ16" s="154"/>
      <c r="PWR16" s="154"/>
      <c r="PWS16" s="154"/>
      <c r="PWT16" s="154"/>
      <c r="PWU16" s="154"/>
      <c r="PWV16" s="154"/>
      <c r="PWW16" s="154"/>
      <c r="PWX16" s="154"/>
      <c r="PWY16" s="154"/>
      <c r="PWZ16" s="154"/>
      <c r="PXA16" s="154"/>
      <c r="PXB16" s="154"/>
      <c r="PXC16" s="154"/>
      <c r="PXD16" s="154"/>
      <c r="PXE16" s="154"/>
      <c r="PXF16" s="154"/>
      <c r="PXG16" s="154"/>
      <c r="PXH16" s="154"/>
      <c r="PXI16" s="154"/>
      <c r="PXJ16" s="154"/>
      <c r="PXK16" s="154"/>
      <c r="PXL16" s="154"/>
      <c r="PXM16" s="154"/>
      <c r="PXN16" s="154"/>
      <c r="PXO16" s="154"/>
      <c r="PXP16" s="154"/>
      <c r="PXQ16" s="154"/>
      <c r="PXR16" s="154"/>
      <c r="PXS16" s="154"/>
      <c r="PXT16" s="154"/>
      <c r="PXU16" s="154"/>
      <c r="PXV16" s="154"/>
      <c r="PXW16" s="154"/>
      <c r="PXX16" s="154"/>
      <c r="PXY16" s="154"/>
      <c r="PXZ16" s="154"/>
      <c r="PYA16" s="154"/>
      <c r="PYB16" s="154"/>
      <c r="PYC16" s="154"/>
      <c r="PYD16" s="154"/>
      <c r="PYE16" s="154"/>
      <c r="PYF16" s="154"/>
      <c r="PYG16" s="154"/>
      <c r="PYH16" s="154"/>
      <c r="PYI16" s="154"/>
      <c r="PYJ16" s="154"/>
      <c r="PYK16" s="154"/>
      <c r="PYL16" s="154"/>
      <c r="PYM16" s="154"/>
      <c r="PYN16" s="154"/>
      <c r="PYO16" s="154"/>
      <c r="PYP16" s="154"/>
      <c r="PYQ16" s="154"/>
      <c r="PYR16" s="154"/>
      <c r="PYS16" s="154"/>
      <c r="PYT16" s="154"/>
      <c r="PYU16" s="154"/>
      <c r="PYV16" s="154"/>
      <c r="PYW16" s="154"/>
      <c r="PYX16" s="154"/>
      <c r="PYY16" s="154"/>
      <c r="PYZ16" s="154"/>
      <c r="PZA16" s="154"/>
      <c r="PZB16" s="154"/>
      <c r="PZC16" s="154"/>
      <c r="PZD16" s="154"/>
      <c r="PZE16" s="154"/>
      <c r="PZF16" s="154"/>
      <c r="PZG16" s="154"/>
      <c r="PZH16" s="154"/>
      <c r="PZI16" s="154"/>
      <c r="PZJ16" s="154"/>
      <c r="PZK16" s="154"/>
      <c r="PZL16" s="154"/>
      <c r="PZM16" s="154"/>
      <c r="PZN16" s="154"/>
      <c r="PZO16" s="154"/>
      <c r="PZP16" s="154"/>
      <c r="PZQ16" s="154"/>
      <c r="PZR16" s="154"/>
      <c r="PZS16" s="154"/>
      <c r="PZT16" s="154"/>
      <c r="PZU16" s="154"/>
      <c r="PZV16" s="154"/>
      <c r="PZW16" s="154"/>
      <c r="PZX16" s="154"/>
      <c r="PZY16" s="154"/>
      <c r="PZZ16" s="154"/>
      <c r="QAA16" s="154"/>
      <c r="QAB16" s="154"/>
      <c r="QAC16" s="154"/>
      <c r="QAD16" s="154"/>
      <c r="QAE16" s="154"/>
      <c r="QAF16" s="154"/>
      <c r="QAG16" s="154"/>
      <c r="QAH16" s="154"/>
      <c r="QAI16" s="154"/>
      <c r="QAJ16" s="154"/>
      <c r="QAK16" s="154"/>
      <c r="QAL16" s="154"/>
      <c r="QAM16" s="154"/>
      <c r="QAN16" s="154"/>
      <c r="QAO16" s="154"/>
      <c r="QAP16" s="154"/>
      <c r="QAQ16" s="154"/>
      <c r="QAR16" s="154"/>
      <c r="QAS16" s="154"/>
      <c r="QAT16" s="154"/>
      <c r="QAU16" s="154"/>
      <c r="QAV16" s="154"/>
      <c r="QAW16" s="154"/>
      <c r="QAX16" s="154"/>
      <c r="QAY16" s="154"/>
      <c r="QAZ16" s="154"/>
      <c r="QBA16" s="154"/>
      <c r="QBB16" s="154"/>
      <c r="QBC16" s="154"/>
      <c r="QBD16" s="154"/>
      <c r="QBE16" s="154"/>
      <c r="QBF16" s="154"/>
      <c r="QBG16" s="154"/>
      <c r="QBH16" s="154"/>
      <c r="QBI16" s="154"/>
      <c r="QBJ16" s="154"/>
      <c r="QBK16" s="154"/>
      <c r="QBL16" s="154"/>
      <c r="QBM16" s="154"/>
      <c r="QBN16" s="154"/>
      <c r="QBO16" s="154"/>
      <c r="QBP16" s="154"/>
      <c r="QBQ16" s="154"/>
      <c r="QBR16" s="154"/>
      <c r="QBS16" s="154"/>
      <c r="QBT16" s="154"/>
      <c r="QBU16" s="154"/>
      <c r="QBV16" s="154"/>
      <c r="QBW16" s="154"/>
      <c r="QBX16" s="154"/>
      <c r="QBY16" s="154"/>
      <c r="QBZ16" s="154"/>
      <c r="QCA16" s="154"/>
      <c r="QCB16" s="154"/>
      <c r="QCC16" s="154"/>
      <c r="QCD16" s="154"/>
      <c r="QCE16" s="154"/>
      <c r="QCF16" s="154"/>
      <c r="QCG16" s="154"/>
      <c r="QCH16" s="154"/>
      <c r="QCI16" s="154"/>
      <c r="QCJ16" s="154"/>
      <c r="QCK16" s="154"/>
      <c r="QCL16" s="154"/>
      <c r="QCM16" s="154"/>
      <c r="QCN16" s="154"/>
      <c r="QCO16" s="154"/>
      <c r="QCP16" s="154"/>
      <c r="QCQ16" s="154"/>
      <c r="QCR16" s="154"/>
      <c r="QCS16" s="154"/>
      <c r="QCT16" s="154"/>
      <c r="QCU16" s="154"/>
      <c r="QCV16" s="154"/>
      <c r="QCW16" s="154"/>
      <c r="QCX16" s="154"/>
      <c r="QCY16" s="154"/>
      <c r="QCZ16" s="154"/>
      <c r="QDA16" s="154"/>
      <c r="QDB16" s="154"/>
      <c r="QDC16" s="154"/>
      <c r="QDD16" s="154"/>
      <c r="QDE16" s="154"/>
      <c r="QDF16" s="154"/>
      <c r="QDG16" s="154"/>
      <c r="QDH16" s="154"/>
      <c r="QDI16" s="154"/>
      <c r="QDJ16" s="154"/>
      <c r="QDK16" s="154"/>
      <c r="QDL16" s="154"/>
      <c r="QDM16" s="154"/>
      <c r="QDN16" s="154"/>
      <c r="QDO16" s="154"/>
      <c r="QDP16" s="154"/>
      <c r="QDQ16" s="154"/>
      <c r="QDR16" s="154"/>
      <c r="QDS16" s="154"/>
      <c r="QDT16" s="154"/>
      <c r="QDU16" s="154"/>
      <c r="QDV16" s="154"/>
      <c r="QDW16" s="154"/>
      <c r="QDX16" s="154"/>
      <c r="QDY16" s="154"/>
      <c r="QDZ16" s="154"/>
      <c r="QEA16" s="154"/>
      <c r="QEB16" s="154"/>
      <c r="QEC16" s="154"/>
      <c r="QED16" s="154"/>
      <c r="QEE16" s="154"/>
      <c r="QEF16" s="154"/>
      <c r="QEG16" s="154"/>
      <c r="QEH16" s="154"/>
      <c r="QEI16" s="154"/>
      <c r="QEJ16" s="154"/>
      <c r="QEK16" s="154"/>
      <c r="QEL16" s="154"/>
      <c r="QEM16" s="154"/>
      <c r="QEN16" s="154"/>
      <c r="QEO16" s="154"/>
      <c r="QEP16" s="154"/>
      <c r="QEQ16" s="154"/>
      <c r="QER16" s="154"/>
      <c r="QES16" s="154"/>
      <c r="QET16" s="154"/>
      <c r="QEU16" s="154"/>
      <c r="QEV16" s="154"/>
      <c r="QEW16" s="154"/>
      <c r="QEX16" s="154"/>
      <c r="QEY16" s="154"/>
      <c r="QEZ16" s="154"/>
      <c r="QFA16" s="154"/>
      <c r="QFB16" s="154"/>
      <c r="QFC16" s="154"/>
      <c r="QFD16" s="154"/>
      <c r="QFE16" s="154"/>
      <c r="QFF16" s="154"/>
      <c r="QFG16" s="154"/>
      <c r="QFH16" s="154"/>
      <c r="QFI16" s="154"/>
      <c r="QFJ16" s="154"/>
      <c r="QFK16" s="154"/>
      <c r="QFL16" s="154"/>
      <c r="QFM16" s="154"/>
      <c r="QFN16" s="154"/>
      <c r="QFO16" s="154"/>
      <c r="QFP16" s="154"/>
      <c r="QFQ16" s="154"/>
      <c r="QFR16" s="154"/>
      <c r="QFS16" s="154"/>
      <c r="QFT16" s="154"/>
      <c r="QFU16" s="154"/>
      <c r="QFV16" s="154"/>
      <c r="QFW16" s="154"/>
      <c r="QFX16" s="154"/>
      <c r="QFY16" s="154"/>
      <c r="QFZ16" s="154"/>
      <c r="QGA16" s="154"/>
      <c r="QGB16" s="154"/>
      <c r="QGC16" s="154"/>
      <c r="QGD16" s="154"/>
      <c r="QGE16" s="154"/>
      <c r="QGF16" s="154"/>
      <c r="QGG16" s="154"/>
      <c r="QGH16" s="154"/>
      <c r="QGI16" s="154"/>
      <c r="QGJ16" s="154"/>
      <c r="QGK16" s="154"/>
      <c r="QGL16" s="154"/>
      <c r="QGM16" s="154"/>
      <c r="QGN16" s="154"/>
      <c r="QGO16" s="154"/>
      <c r="QGP16" s="154"/>
      <c r="QGQ16" s="154"/>
      <c r="QGR16" s="154"/>
      <c r="QGS16" s="154"/>
      <c r="QGT16" s="154"/>
      <c r="QGU16" s="154"/>
      <c r="QGV16" s="154"/>
      <c r="QGW16" s="154"/>
      <c r="QGX16" s="154"/>
      <c r="QGY16" s="154"/>
      <c r="QGZ16" s="154"/>
      <c r="QHA16" s="154"/>
      <c r="QHB16" s="154"/>
      <c r="QHC16" s="154"/>
      <c r="QHD16" s="154"/>
      <c r="QHE16" s="154"/>
      <c r="QHF16" s="154"/>
      <c r="QHG16" s="154"/>
      <c r="QHH16" s="154"/>
      <c r="QHI16" s="154"/>
      <c r="QHJ16" s="154"/>
      <c r="QHK16" s="154"/>
      <c r="QHL16" s="154"/>
      <c r="QHM16" s="154"/>
      <c r="QHN16" s="154"/>
      <c r="QHO16" s="154"/>
      <c r="QHP16" s="154"/>
      <c r="QHQ16" s="154"/>
      <c r="QHR16" s="154"/>
      <c r="QHS16" s="154"/>
      <c r="QHT16" s="154"/>
      <c r="QHU16" s="154"/>
      <c r="QHV16" s="154"/>
      <c r="QHW16" s="154"/>
      <c r="QHX16" s="154"/>
      <c r="QHY16" s="154"/>
      <c r="QHZ16" s="154"/>
      <c r="QIA16" s="154"/>
      <c r="QIB16" s="154"/>
      <c r="QIC16" s="154"/>
      <c r="QID16" s="154"/>
      <c r="QIE16" s="154"/>
      <c r="QIF16" s="154"/>
      <c r="QIG16" s="154"/>
      <c r="QIH16" s="154"/>
      <c r="QII16" s="154"/>
      <c r="QIJ16" s="154"/>
      <c r="QIK16" s="154"/>
      <c r="QIL16" s="154"/>
      <c r="QIM16" s="154"/>
      <c r="QIN16" s="154"/>
      <c r="QIO16" s="154"/>
      <c r="QIP16" s="154"/>
      <c r="QIQ16" s="154"/>
      <c r="QIR16" s="154"/>
      <c r="QIS16" s="154"/>
      <c r="QIT16" s="154"/>
      <c r="QIU16" s="154"/>
      <c r="QIV16" s="154"/>
      <c r="QIW16" s="154"/>
      <c r="QIX16" s="154"/>
      <c r="QIY16" s="154"/>
      <c r="QIZ16" s="154"/>
      <c r="QJA16" s="154"/>
      <c r="QJB16" s="154"/>
      <c r="QJC16" s="154"/>
      <c r="QJD16" s="154"/>
      <c r="QJE16" s="154"/>
      <c r="QJF16" s="154"/>
      <c r="QJG16" s="154"/>
      <c r="QJH16" s="154"/>
      <c r="QJI16" s="154"/>
      <c r="QJJ16" s="154"/>
      <c r="QJK16" s="154"/>
      <c r="QJL16" s="154"/>
      <c r="QJM16" s="154"/>
      <c r="QJN16" s="154"/>
      <c r="QJO16" s="154"/>
      <c r="QJP16" s="154"/>
      <c r="QJQ16" s="154"/>
      <c r="QJR16" s="154"/>
      <c r="QJS16" s="154"/>
      <c r="QJT16" s="154"/>
      <c r="QJU16" s="154"/>
      <c r="QJV16" s="154"/>
      <c r="QJW16" s="154"/>
      <c r="QJX16" s="154"/>
      <c r="QJY16" s="154"/>
      <c r="QJZ16" s="154"/>
      <c r="QKA16" s="154"/>
      <c r="QKB16" s="154"/>
      <c r="QKC16" s="154"/>
      <c r="QKD16" s="154"/>
      <c r="QKE16" s="154"/>
      <c r="QKF16" s="154"/>
      <c r="QKG16" s="154"/>
      <c r="QKH16" s="154"/>
      <c r="QKI16" s="154"/>
      <c r="QKJ16" s="154"/>
      <c r="QKK16" s="154"/>
      <c r="QKL16" s="154"/>
      <c r="QKM16" s="154"/>
      <c r="QKN16" s="154"/>
      <c r="QKO16" s="154"/>
      <c r="QKP16" s="154"/>
      <c r="QKQ16" s="154"/>
      <c r="QKR16" s="154"/>
      <c r="QKS16" s="154"/>
      <c r="QKT16" s="154"/>
      <c r="QKU16" s="154"/>
      <c r="QKV16" s="154"/>
      <c r="QKW16" s="154"/>
      <c r="QKX16" s="154"/>
      <c r="QKY16" s="154"/>
      <c r="QKZ16" s="154"/>
      <c r="QLA16" s="154"/>
      <c r="QLB16" s="154"/>
      <c r="QLC16" s="154"/>
      <c r="QLD16" s="154"/>
      <c r="QLE16" s="154"/>
      <c r="QLF16" s="154"/>
      <c r="QLG16" s="154"/>
      <c r="QLH16" s="154"/>
      <c r="QLI16" s="154"/>
      <c r="QLJ16" s="154"/>
      <c r="QLK16" s="154"/>
      <c r="QLL16" s="154"/>
      <c r="QLM16" s="154"/>
      <c r="QLN16" s="154"/>
      <c r="QLO16" s="154"/>
      <c r="QLP16" s="154"/>
      <c r="QLQ16" s="154"/>
      <c r="QLR16" s="154"/>
      <c r="QLS16" s="154"/>
      <c r="QLT16" s="154"/>
      <c r="QLU16" s="154"/>
      <c r="QLV16" s="154"/>
      <c r="QLW16" s="154"/>
      <c r="QLX16" s="154"/>
      <c r="QLY16" s="154"/>
      <c r="QLZ16" s="154"/>
      <c r="QMA16" s="154"/>
      <c r="QMB16" s="154"/>
      <c r="QMC16" s="154"/>
      <c r="QMD16" s="154"/>
      <c r="QME16" s="154"/>
      <c r="QMF16" s="154"/>
      <c r="QMG16" s="154"/>
      <c r="QMH16" s="154"/>
      <c r="QMI16" s="154"/>
      <c r="QMJ16" s="154"/>
      <c r="QMK16" s="154"/>
      <c r="QML16" s="154"/>
      <c r="QMM16" s="154"/>
      <c r="QMN16" s="154"/>
      <c r="QMO16" s="154"/>
      <c r="QMP16" s="154"/>
      <c r="QMQ16" s="154"/>
      <c r="QMR16" s="154"/>
      <c r="QMS16" s="154"/>
      <c r="QMT16" s="154"/>
      <c r="QMU16" s="154"/>
      <c r="QMV16" s="154"/>
      <c r="QMW16" s="154"/>
      <c r="QMX16" s="154"/>
      <c r="QMY16" s="154"/>
      <c r="QMZ16" s="154"/>
      <c r="QNA16" s="154"/>
      <c r="QNB16" s="154"/>
      <c r="QNC16" s="154"/>
      <c r="QND16" s="154"/>
      <c r="QNE16" s="154"/>
      <c r="QNF16" s="154"/>
      <c r="QNG16" s="154"/>
      <c r="QNH16" s="154"/>
      <c r="QNI16" s="154"/>
      <c r="QNJ16" s="154"/>
      <c r="QNK16" s="154"/>
      <c r="QNL16" s="154"/>
      <c r="QNM16" s="154"/>
      <c r="QNN16" s="154"/>
      <c r="QNO16" s="154"/>
      <c r="QNP16" s="154"/>
      <c r="QNQ16" s="154"/>
      <c r="QNR16" s="154"/>
      <c r="QNS16" s="154"/>
      <c r="QNT16" s="154"/>
      <c r="QNU16" s="154"/>
      <c r="QNV16" s="154"/>
      <c r="QNW16" s="154"/>
      <c r="QNX16" s="154"/>
      <c r="QNY16" s="154"/>
      <c r="QNZ16" s="154"/>
      <c r="QOA16" s="154"/>
      <c r="QOB16" s="154"/>
      <c r="QOC16" s="154"/>
      <c r="QOD16" s="154"/>
      <c r="QOE16" s="154"/>
      <c r="QOF16" s="154"/>
      <c r="QOG16" s="154"/>
      <c r="QOH16" s="154"/>
      <c r="QOI16" s="154"/>
      <c r="QOJ16" s="154"/>
      <c r="QOK16" s="154"/>
      <c r="QOL16" s="154"/>
      <c r="QOM16" s="154"/>
      <c r="QON16" s="154"/>
      <c r="QOO16" s="154"/>
      <c r="QOP16" s="154"/>
      <c r="QOQ16" s="154"/>
      <c r="QOR16" s="154"/>
      <c r="QOS16" s="154"/>
      <c r="QOT16" s="154"/>
      <c r="QOU16" s="154"/>
      <c r="QOV16" s="154"/>
      <c r="QOW16" s="154"/>
      <c r="QOX16" s="154"/>
      <c r="QOY16" s="154"/>
      <c r="QOZ16" s="154"/>
      <c r="QPA16" s="154"/>
      <c r="QPB16" s="154"/>
      <c r="QPC16" s="154"/>
      <c r="QPD16" s="154"/>
      <c r="QPE16" s="154"/>
      <c r="QPF16" s="154"/>
      <c r="QPG16" s="154"/>
      <c r="QPH16" s="154"/>
      <c r="QPI16" s="154"/>
      <c r="QPJ16" s="154"/>
      <c r="QPK16" s="154"/>
      <c r="QPL16" s="154"/>
      <c r="QPM16" s="154"/>
      <c r="QPN16" s="154"/>
      <c r="QPO16" s="154"/>
      <c r="QPP16" s="154"/>
      <c r="QPQ16" s="154"/>
      <c r="QPR16" s="154"/>
      <c r="QPS16" s="154"/>
      <c r="QPT16" s="154"/>
      <c r="QPU16" s="154"/>
      <c r="QPV16" s="154"/>
      <c r="QPW16" s="154"/>
      <c r="QPX16" s="154"/>
      <c r="QPY16" s="154"/>
      <c r="QPZ16" s="154"/>
      <c r="QQA16" s="154"/>
      <c r="QQB16" s="154"/>
      <c r="QQC16" s="154"/>
      <c r="QQD16" s="154"/>
      <c r="QQE16" s="154"/>
      <c r="QQF16" s="154"/>
      <c r="QQG16" s="154"/>
      <c r="QQH16" s="154"/>
      <c r="QQI16" s="154"/>
      <c r="QQJ16" s="154"/>
      <c r="QQK16" s="154"/>
      <c r="QQL16" s="154"/>
      <c r="QQM16" s="154"/>
      <c r="QQN16" s="154"/>
      <c r="QQO16" s="154"/>
      <c r="QQP16" s="154"/>
      <c r="QQQ16" s="154"/>
      <c r="QQR16" s="154"/>
      <c r="QQS16" s="154"/>
      <c r="QQT16" s="154"/>
      <c r="QQU16" s="154"/>
      <c r="QQV16" s="154"/>
      <c r="QQW16" s="154"/>
      <c r="QQX16" s="154"/>
      <c r="QQY16" s="154"/>
      <c r="QQZ16" s="154"/>
      <c r="QRA16" s="154"/>
      <c r="QRB16" s="154"/>
      <c r="QRC16" s="154"/>
      <c r="QRD16" s="154"/>
      <c r="QRE16" s="154"/>
      <c r="QRF16" s="154"/>
      <c r="QRG16" s="154"/>
      <c r="QRH16" s="154"/>
      <c r="QRI16" s="154"/>
      <c r="QRJ16" s="154"/>
      <c r="QRK16" s="154"/>
      <c r="QRL16" s="154"/>
      <c r="QRM16" s="154"/>
      <c r="QRN16" s="154"/>
      <c r="QRO16" s="154"/>
      <c r="QRP16" s="154"/>
      <c r="QRQ16" s="154"/>
      <c r="QRR16" s="154"/>
      <c r="QRS16" s="154"/>
      <c r="QRT16" s="154"/>
      <c r="QRU16" s="154"/>
      <c r="QRV16" s="154"/>
      <c r="QRW16" s="154"/>
      <c r="QRX16" s="154"/>
      <c r="QRY16" s="154"/>
      <c r="QRZ16" s="154"/>
      <c r="QSA16" s="154"/>
      <c r="QSB16" s="154"/>
      <c r="QSC16" s="154"/>
      <c r="QSD16" s="154"/>
      <c r="QSE16" s="154"/>
      <c r="QSF16" s="154"/>
      <c r="QSG16" s="154"/>
      <c r="QSH16" s="154"/>
      <c r="QSI16" s="154"/>
      <c r="QSJ16" s="154"/>
      <c r="QSK16" s="154"/>
      <c r="QSL16" s="154"/>
      <c r="QSM16" s="154"/>
      <c r="QSN16" s="154"/>
      <c r="QSO16" s="154"/>
      <c r="QSP16" s="154"/>
      <c r="QSQ16" s="154"/>
      <c r="QSR16" s="154"/>
      <c r="QSS16" s="154"/>
      <c r="QST16" s="154"/>
      <c r="QSU16" s="154"/>
      <c r="QSV16" s="154"/>
      <c r="QSW16" s="154"/>
      <c r="QSX16" s="154"/>
      <c r="QSY16" s="154"/>
      <c r="QSZ16" s="154"/>
      <c r="QTA16" s="154"/>
      <c r="QTB16" s="154"/>
      <c r="QTC16" s="154"/>
      <c r="QTD16" s="154"/>
      <c r="QTE16" s="154"/>
      <c r="QTF16" s="154"/>
      <c r="QTG16" s="154"/>
      <c r="QTH16" s="154"/>
      <c r="QTI16" s="154"/>
      <c r="QTJ16" s="154"/>
      <c r="QTK16" s="154"/>
      <c r="QTL16" s="154"/>
      <c r="QTM16" s="154"/>
      <c r="QTN16" s="154"/>
      <c r="QTO16" s="154"/>
      <c r="QTP16" s="154"/>
      <c r="QTQ16" s="154"/>
      <c r="QTR16" s="154"/>
      <c r="QTS16" s="154"/>
      <c r="QTT16" s="154"/>
      <c r="QTU16" s="154"/>
      <c r="QTV16" s="154"/>
      <c r="QTW16" s="154"/>
      <c r="QTX16" s="154"/>
      <c r="QTY16" s="154"/>
      <c r="QTZ16" s="154"/>
      <c r="QUA16" s="154"/>
      <c r="QUB16" s="154"/>
      <c r="QUC16" s="154"/>
      <c r="QUD16" s="154"/>
      <c r="QUE16" s="154"/>
      <c r="QUF16" s="154"/>
      <c r="QUG16" s="154"/>
      <c r="QUH16" s="154"/>
      <c r="QUI16" s="154"/>
      <c r="QUJ16" s="154"/>
      <c r="QUK16" s="154"/>
      <c r="QUL16" s="154"/>
      <c r="QUM16" s="154"/>
      <c r="QUN16" s="154"/>
      <c r="QUO16" s="154"/>
      <c r="QUP16" s="154"/>
      <c r="QUQ16" s="154"/>
      <c r="QUR16" s="154"/>
      <c r="QUS16" s="154"/>
      <c r="QUT16" s="154"/>
      <c r="QUU16" s="154"/>
      <c r="QUV16" s="154"/>
      <c r="QUW16" s="154"/>
      <c r="QUX16" s="154"/>
      <c r="QUY16" s="154"/>
      <c r="QUZ16" s="154"/>
      <c r="QVA16" s="154"/>
      <c r="QVB16" s="154"/>
      <c r="QVC16" s="154"/>
      <c r="QVD16" s="154"/>
      <c r="QVE16" s="154"/>
      <c r="QVF16" s="154"/>
      <c r="QVG16" s="154"/>
      <c r="QVH16" s="154"/>
      <c r="QVI16" s="154"/>
      <c r="QVJ16" s="154"/>
      <c r="QVK16" s="154"/>
      <c r="QVL16" s="154"/>
      <c r="QVM16" s="154"/>
      <c r="QVN16" s="154"/>
      <c r="QVO16" s="154"/>
      <c r="QVP16" s="154"/>
      <c r="QVQ16" s="154"/>
      <c r="QVR16" s="154"/>
      <c r="QVS16" s="154"/>
      <c r="QVT16" s="154"/>
      <c r="QVU16" s="154"/>
      <c r="QVV16" s="154"/>
      <c r="QVW16" s="154"/>
      <c r="QVX16" s="154"/>
      <c r="QVY16" s="154"/>
      <c r="QVZ16" s="154"/>
      <c r="QWA16" s="154"/>
      <c r="QWB16" s="154"/>
      <c r="QWC16" s="154"/>
      <c r="QWD16" s="154"/>
      <c r="QWE16" s="154"/>
      <c r="QWF16" s="154"/>
      <c r="QWG16" s="154"/>
      <c r="QWH16" s="154"/>
      <c r="QWI16" s="154"/>
      <c r="QWJ16" s="154"/>
      <c r="QWK16" s="154"/>
      <c r="QWL16" s="154"/>
      <c r="QWM16" s="154"/>
      <c r="QWN16" s="154"/>
      <c r="QWO16" s="154"/>
      <c r="QWP16" s="154"/>
      <c r="QWQ16" s="154"/>
      <c r="QWR16" s="154"/>
      <c r="QWS16" s="154"/>
      <c r="QWT16" s="154"/>
      <c r="QWU16" s="154"/>
      <c r="QWV16" s="154"/>
      <c r="QWW16" s="154"/>
      <c r="QWX16" s="154"/>
      <c r="QWY16" s="154"/>
      <c r="QWZ16" s="154"/>
      <c r="QXA16" s="154"/>
      <c r="QXB16" s="154"/>
      <c r="QXC16" s="154"/>
      <c r="QXD16" s="154"/>
      <c r="QXE16" s="154"/>
      <c r="QXF16" s="154"/>
      <c r="QXG16" s="154"/>
      <c r="QXH16" s="154"/>
      <c r="QXI16" s="154"/>
      <c r="QXJ16" s="154"/>
      <c r="QXK16" s="154"/>
      <c r="QXL16" s="154"/>
      <c r="QXM16" s="154"/>
      <c r="QXN16" s="154"/>
      <c r="QXO16" s="154"/>
      <c r="QXP16" s="154"/>
      <c r="QXQ16" s="154"/>
      <c r="QXR16" s="154"/>
      <c r="QXS16" s="154"/>
      <c r="QXT16" s="154"/>
      <c r="QXU16" s="154"/>
      <c r="QXV16" s="154"/>
      <c r="QXW16" s="154"/>
      <c r="QXX16" s="154"/>
      <c r="QXY16" s="154"/>
      <c r="QXZ16" s="154"/>
      <c r="QYA16" s="154"/>
      <c r="QYB16" s="154"/>
      <c r="QYC16" s="154"/>
      <c r="QYD16" s="154"/>
      <c r="QYE16" s="154"/>
      <c r="QYF16" s="154"/>
      <c r="QYG16" s="154"/>
      <c r="QYH16" s="154"/>
      <c r="QYI16" s="154"/>
      <c r="QYJ16" s="154"/>
      <c r="QYK16" s="154"/>
      <c r="QYL16" s="154"/>
      <c r="QYM16" s="154"/>
      <c r="QYN16" s="154"/>
      <c r="QYO16" s="154"/>
      <c r="QYP16" s="154"/>
      <c r="QYQ16" s="154"/>
      <c r="QYR16" s="154"/>
      <c r="QYS16" s="154"/>
      <c r="QYT16" s="154"/>
      <c r="QYU16" s="154"/>
      <c r="QYV16" s="154"/>
      <c r="QYW16" s="154"/>
      <c r="QYX16" s="154"/>
      <c r="QYY16" s="154"/>
      <c r="QYZ16" s="154"/>
      <c r="QZA16" s="154"/>
      <c r="QZB16" s="154"/>
      <c r="QZC16" s="154"/>
      <c r="QZD16" s="154"/>
      <c r="QZE16" s="154"/>
      <c r="QZF16" s="154"/>
      <c r="QZG16" s="154"/>
      <c r="QZH16" s="154"/>
      <c r="QZI16" s="154"/>
      <c r="QZJ16" s="154"/>
      <c r="QZK16" s="154"/>
      <c r="QZL16" s="154"/>
      <c r="QZM16" s="154"/>
      <c r="QZN16" s="154"/>
      <c r="QZO16" s="154"/>
      <c r="QZP16" s="154"/>
      <c r="QZQ16" s="154"/>
      <c r="QZR16" s="154"/>
      <c r="QZS16" s="154"/>
      <c r="QZT16" s="154"/>
      <c r="QZU16" s="154"/>
      <c r="QZV16" s="154"/>
      <c r="QZW16" s="154"/>
      <c r="QZX16" s="154"/>
      <c r="QZY16" s="154"/>
      <c r="QZZ16" s="154"/>
      <c r="RAA16" s="154"/>
      <c r="RAB16" s="154"/>
      <c r="RAC16" s="154"/>
      <c r="RAD16" s="154"/>
      <c r="RAE16" s="154"/>
      <c r="RAF16" s="154"/>
      <c r="RAG16" s="154"/>
      <c r="RAH16" s="154"/>
      <c r="RAI16" s="154"/>
      <c r="RAJ16" s="154"/>
      <c r="RAK16" s="154"/>
      <c r="RAL16" s="154"/>
      <c r="RAM16" s="154"/>
      <c r="RAN16" s="154"/>
      <c r="RAO16" s="154"/>
      <c r="RAP16" s="154"/>
      <c r="RAQ16" s="154"/>
      <c r="RAR16" s="154"/>
      <c r="RAS16" s="154"/>
      <c r="RAT16" s="154"/>
      <c r="RAU16" s="154"/>
      <c r="RAV16" s="154"/>
      <c r="RAW16" s="154"/>
      <c r="RAX16" s="154"/>
      <c r="RAY16" s="154"/>
      <c r="RAZ16" s="154"/>
      <c r="RBA16" s="154"/>
      <c r="RBB16" s="154"/>
      <c r="RBC16" s="154"/>
      <c r="RBD16" s="154"/>
      <c r="RBE16" s="154"/>
      <c r="RBF16" s="154"/>
      <c r="RBG16" s="154"/>
      <c r="RBH16" s="154"/>
      <c r="RBI16" s="154"/>
      <c r="RBJ16" s="154"/>
      <c r="RBK16" s="154"/>
      <c r="RBL16" s="154"/>
      <c r="RBM16" s="154"/>
      <c r="RBN16" s="154"/>
      <c r="RBO16" s="154"/>
      <c r="RBP16" s="154"/>
      <c r="RBQ16" s="154"/>
      <c r="RBR16" s="154"/>
      <c r="RBS16" s="154"/>
      <c r="RBT16" s="154"/>
      <c r="RBU16" s="154"/>
      <c r="RBV16" s="154"/>
      <c r="RBW16" s="154"/>
      <c r="RBX16" s="154"/>
      <c r="RBY16" s="154"/>
      <c r="RBZ16" s="154"/>
      <c r="RCA16" s="154"/>
      <c r="RCB16" s="154"/>
      <c r="RCC16" s="154"/>
      <c r="RCD16" s="154"/>
      <c r="RCE16" s="154"/>
      <c r="RCF16" s="154"/>
      <c r="RCG16" s="154"/>
      <c r="RCH16" s="154"/>
      <c r="RCI16" s="154"/>
      <c r="RCJ16" s="154"/>
      <c r="RCK16" s="154"/>
      <c r="RCL16" s="154"/>
      <c r="RCM16" s="154"/>
      <c r="RCN16" s="154"/>
      <c r="RCO16" s="154"/>
      <c r="RCP16" s="154"/>
      <c r="RCQ16" s="154"/>
      <c r="RCR16" s="154"/>
      <c r="RCS16" s="154"/>
      <c r="RCT16" s="154"/>
      <c r="RCU16" s="154"/>
      <c r="RCV16" s="154"/>
      <c r="RCW16" s="154"/>
      <c r="RCX16" s="154"/>
      <c r="RCY16" s="154"/>
      <c r="RCZ16" s="154"/>
      <c r="RDA16" s="154"/>
      <c r="RDB16" s="154"/>
      <c r="RDC16" s="154"/>
      <c r="RDD16" s="154"/>
      <c r="RDE16" s="154"/>
      <c r="RDF16" s="154"/>
      <c r="RDG16" s="154"/>
      <c r="RDH16" s="154"/>
      <c r="RDI16" s="154"/>
      <c r="RDJ16" s="154"/>
      <c r="RDK16" s="154"/>
      <c r="RDL16" s="154"/>
      <c r="RDM16" s="154"/>
      <c r="RDN16" s="154"/>
      <c r="RDO16" s="154"/>
      <c r="RDP16" s="154"/>
      <c r="RDQ16" s="154"/>
      <c r="RDR16" s="154"/>
      <c r="RDS16" s="154"/>
      <c r="RDT16" s="154"/>
      <c r="RDU16" s="154"/>
      <c r="RDV16" s="154"/>
      <c r="RDW16" s="154"/>
      <c r="RDX16" s="154"/>
      <c r="RDY16" s="154"/>
      <c r="RDZ16" s="154"/>
      <c r="REA16" s="154"/>
      <c r="REB16" s="154"/>
      <c r="REC16" s="154"/>
      <c r="RED16" s="154"/>
      <c r="REE16" s="154"/>
      <c r="REF16" s="154"/>
      <c r="REG16" s="154"/>
      <c r="REH16" s="154"/>
      <c r="REI16" s="154"/>
      <c r="REJ16" s="154"/>
      <c r="REK16" s="154"/>
      <c r="REL16" s="154"/>
      <c r="REM16" s="154"/>
      <c r="REN16" s="154"/>
      <c r="REO16" s="154"/>
      <c r="REP16" s="154"/>
      <c r="REQ16" s="154"/>
      <c r="RER16" s="154"/>
      <c r="RES16" s="154"/>
      <c r="RET16" s="154"/>
      <c r="REU16" s="154"/>
      <c r="REV16" s="154"/>
      <c r="REW16" s="154"/>
      <c r="REX16" s="154"/>
      <c r="REY16" s="154"/>
      <c r="REZ16" s="154"/>
      <c r="RFA16" s="154"/>
      <c r="RFB16" s="154"/>
      <c r="RFC16" s="154"/>
      <c r="RFD16" s="154"/>
      <c r="RFE16" s="154"/>
      <c r="RFF16" s="154"/>
      <c r="RFG16" s="154"/>
      <c r="RFH16" s="154"/>
      <c r="RFI16" s="154"/>
      <c r="RFJ16" s="154"/>
      <c r="RFK16" s="154"/>
      <c r="RFL16" s="154"/>
      <c r="RFM16" s="154"/>
      <c r="RFN16" s="154"/>
      <c r="RFO16" s="154"/>
      <c r="RFP16" s="154"/>
      <c r="RFQ16" s="154"/>
      <c r="RFR16" s="154"/>
      <c r="RFS16" s="154"/>
      <c r="RFT16" s="154"/>
      <c r="RFU16" s="154"/>
      <c r="RFV16" s="154"/>
      <c r="RFW16" s="154"/>
      <c r="RFX16" s="154"/>
      <c r="RFY16" s="154"/>
      <c r="RFZ16" s="154"/>
      <c r="RGA16" s="154"/>
      <c r="RGB16" s="154"/>
      <c r="RGC16" s="154"/>
      <c r="RGD16" s="154"/>
      <c r="RGE16" s="154"/>
      <c r="RGF16" s="154"/>
      <c r="RGG16" s="154"/>
      <c r="RGH16" s="154"/>
      <c r="RGI16" s="154"/>
      <c r="RGJ16" s="154"/>
      <c r="RGK16" s="154"/>
      <c r="RGL16" s="154"/>
      <c r="RGM16" s="154"/>
      <c r="RGN16" s="154"/>
      <c r="RGO16" s="154"/>
      <c r="RGP16" s="154"/>
      <c r="RGQ16" s="154"/>
      <c r="RGR16" s="154"/>
      <c r="RGS16" s="154"/>
      <c r="RGT16" s="154"/>
      <c r="RGU16" s="154"/>
      <c r="RGV16" s="154"/>
      <c r="RGW16" s="154"/>
      <c r="RGX16" s="154"/>
      <c r="RGY16" s="154"/>
      <c r="RGZ16" s="154"/>
      <c r="RHA16" s="154"/>
      <c r="RHB16" s="154"/>
      <c r="RHC16" s="154"/>
      <c r="RHD16" s="154"/>
      <c r="RHE16" s="154"/>
      <c r="RHF16" s="154"/>
      <c r="RHG16" s="154"/>
      <c r="RHH16" s="154"/>
      <c r="RHI16" s="154"/>
      <c r="RHJ16" s="154"/>
      <c r="RHK16" s="154"/>
      <c r="RHL16" s="154"/>
      <c r="RHM16" s="154"/>
      <c r="RHN16" s="154"/>
      <c r="RHO16" s="154"/>
      <c r="RHP16" s="154"/>
      <c r="RHQ16" s="154"/>
      <c r="RHR16" s="154"/>
      <c r="RHS16" s="154"/>
      <c r="RHT16" s="154"/>
      <c r="RHU16" s="154"/>
      <c r="RHV16" s="154"/>
      <c r="RHW16" s="154"/>
      <c r="RHX16" s="154"/>
      <c r="RHY16" s="154"/>
      <c r="RHZ16" s="154"/>
      <c r="RIA16" s="154"/>
      <c r="RIB16" s="154"/>
      <c r="RIC16" s="154"/>
      <c r="RID16" s="154"/>
      <c r="RIE16" s="154"/>
      <c r="RIF16" s="154"/>
      <c r="RIG16" s="154"/>
      <c r="RIH16" s="154"/>
      <c r="RII16" s="154"/>
      <c r="RIJ16" s="154"/>
      <c r="RIK16" s="154"/>
      <c r="RIL16" s="154"/>
      <c r="RIM16" s="154"/>
      <c r="RIN16" s="154"/>
      <c r="RIO16" s="154"/>
      <c r="RIP16" s="154"/>
      <c r="RIQ16" s="154"/>
      <c r="RIR16" s="154"/>
      <c r="RIS16" s="154"/>
      <c r="RIT16" s="154"/>
      <c r="RIU16" s="154"/>
      <c r="RIV16" s="154"/>
      <c r="RIW16" s="154"/>
      <c r="RIX16" s="154"/>
      <c r="RIY16" s="154"/>
      <c r="RIZ16" s="154"/>
      <c r="RJA16" s="154"/>
      <c r="RJB16" s="154"/>
      <c r="RJC16" s="154"/>
      <c r="RJD16" s="154"/>
      <c r="RJE16" s="154"/>
      <c r="RJF16" s="154"/>
      <c r="RJG16" s="154"/>
      <c r="RJH16" s="154"/>
      <c r="RJI16" s="154"/>
      <c r="RJJ16" s="154"/>
      <c r="RJK16" s="154"/>
      <c r="RJL16" s="154"/>
      <c r="RJM16" s="154"/>
      <c r="RJN16" s="154"/>
      <c r="RJO16" s="154"/>
      <c r="RJP16" s="154"/>
      <c r="RJQ16" s="154"/>
      <c r="RJR16" s="154"/>
      <c r="RJS16" s="154"/>
      <c r="RJT16" s="154"/>
      <c r="RJU16" s="154"/>
      <c r="RJV16" s="154"/>
      <c r="RJW16" s="154"/>
      <c r="RJX16" s="154"/>
      <c r="RJY16" s="154"/>
      <c r="RJZ16" s="154"/>
      <c r="RKA16" s="154"/>
      <c r="RKB16" s="154"/>
      <c r="RKC16" s="154"/>
      <c r="RKD16" s="154"/>
      <c r="RKE16" s="154"/>
      <c r="RKF16" s="154"/>
      <c r="RKG16" s="154"/>
      <c r="RKH16" s="154"/>
      <c r="RKI16" s="154"/>
      <c r="RKJ16" s="154"/>
      <c r="RKK16" s="154"/>
      <c r="RKL16" s="154"/>
      <c r="RKM16" s="154"/>
      <c r="RKN16" s="154"/>
      <c r="RKO16" s="154"/>
      <c r="RKP16" s="154"/>
      <c r="RKQ16" s="154"/>
      <c r="RKR16" s="154"/>
      <c r="RKS16" s="154"/>
      <c r="RKT16" s="154"/>
      <c r="RKU16" s="154"/>
      <c r="RKV16" s="154"/>
      <c r="RKW16" s="154"/>
      <c r="RKX16" s="154"/>
      <c r="RKY16" s="154"/>
      <c r="RKZ16" s="154"/>
      <c r="RLA16" s="154"/>
      <c r="RLB16" s="154"/>
      <c r="RLC16" s="154"/>
      <c r="RLD16" s="154"/>
      <c r="RLE16" s="154"/>
      <c r="RLF16" s="154"/>
      <c r="RLG16" s="154"/>
      <c r="RLH16" s="154"/>
      <c r="RLI16" s="154"/>
      <c r="RLJ16" s="154"/>
      <c r="RLK16" s="154"/>
      <c r="RLL16" s="154"/>
      <c r="RLM16" s="154"/>
      <c r="RLN16" s="154"/>
      <c r="RLO16" s="154"/>
      <c r="RLP16" s="154"/>
      <c r="RLQ16" s="154"/>
      <c r="RLR16" s="154"/>
      <c r="RLS16" s="154"/>
      <c r="RLT16" s="154"/>
      <c r="RLU16" s="154"/>
      <c r="RLV16" s="154"/>
      <c r="RLW16" s="154"/>
      <c r="RLX16" s="154"/>
      <c r="RLY16" s="154"/>
      <c r="RLZ16" s="154"/>
      <c r="RMA16" s="154"/>
      <c r="RMB16" s="154"/>
      <c r="RMC16" s="154"/>
      <c r="RMD16" s="154"/>
      <c r="RME16" s="154"/>
      <c r="RMF16" s="154"/>
      <c r="RMG16" s="154"/>
      <c r="RMH16" s="154"/>
      <c r="RMI16" s="154"/>
      <c r="RMJ16" s="154"/>
      <c r="RMK16" s="154"/>
      <c r="RML16" s="154"/>
      <c r="RMM16" s="154"/>
      <c r="RMN16" s="154"/>
      <c r="RMO16" s="154"/>
      <c r="RMP16" s="154"/>
      <c r="RMQ16" s="154"/>
      <c r="RMR16" s="154"/>
      <c r="RMS16" s="154"/>
      <c r="RMT16" s="154"/>
      <c r="RMU16" s="154"/>
      <c r="RMV16" s="154"/>
      <c r="RMW16" s="154"/>
      <c r="RMX16" s="154"/>
      <c r="RMY16" s="154"/>
      <c r="RMZ16" s="154"/>
      <c r="RNA16" s="154"/>
      <c r="RNB16" s="154"/>
      <c r="RNC16" s="154"/>
      <c r="RND16" s="154"/>
      <c r="RNE16" s="154"/>
      <c r="RNF16" s="154"/>
      <c r="RNG16" s="154"/>
      <c r="RNH16" s="154"/>
      <c r="RNI16" s="154"/>
      <c r="RNJ16" s="154"/>
      <c r="RNK16" s="154"/>
      <c r="RNL16" s="154"/>
      <c r="RNM16" s="154"/>
      <c r="RNN16" s="154"/>
      <c r="RNO16" s="154"/>
      <c r="RNP16" s="154"/>
      <c r="RNQ16" s="154"/>
      <c r="RNR16" s="154"/>
      <c r="RNS16" s="154"/>
      <c r="RNT16" s="154"/>
      <c r="RNU16" s="154"/>
      <c r="RNV16" s="154"/>
      <c r="RNW16" s="154"/>
      <c r="RNX16" s="154"/>
      <c r="RNY16" s="154"/>
      <c r="RNZ16" s="154"/>
      <c r="ROA16" s="154"/>
      <c r="ROB16" s="154"/>
      <c r="ROC16" s="154"/>
      <c r="ROD16" s="154"/>
      <c r="ROE16" s="154"/>
      <c r="ROF16" s="154"/>
      <c r="ROG16" s="154"/>
      <c r="ROH16" s="154"/>
      <c r="ROI16" s="154"/>
      <c r="ROJ16" s="154"/>
      <c r="ROK16" s="154"/>
      <c r="ROL16" s="154"/>
      <c r="ROM16" s="154"/>
      <c r="RON16" s="154"/>
      <c r="ROO16" s="154"/>
      <c r="ROP16" s="154"/>
      <c r="ROQ16" s="154"/>
      <c r="ROR16" s="154"/>
      <c r="ROS16" s="154"/>
      <c r="ROT16" s="154"/>
      <c r="ROU16" s="154"/>
      <c r="ROV16" s="154"/>
      <c r="ROW16" s="154"/>
      <c r="ROX16" s="154"/>
      <c r="ROY16" s="154"/>
      <c r="ROZ16" s="154"/>
      <c r="RPA16" s="154"/>
      <c r="RPB16" s="154"/>
      <c r="RPC16" s="154"/>
      <c r="RPD16" s="154"/>
      <c r="RPE16" s="154"/>
      <c r="RPF16" s="154"/>
      <c r="RPG16" s="154"/>
      <c r="RPH16" s="154"/>
      <c r="RPI16" s="154"/>
      <c r="RPJ16" s="154"/>
      <c r="RPK16" s="154"/>
      <c r="RPL16" s="154"/>
      <c r="RPM16" s="154"/>
      <c r="RPN16" s="154"/>
      <c r="RPO16" s="154"/>
      <c r="RPP16" s="154"/>
      <c r="RPQ16" s="154"/>
      <c r="RPR16" s="154"/>
      <c r="RPS16" s="154"/>
      <c r="RPT16" s="154"/>
      <c r="RPU16" s="154"/>
      <c r="RPV16" s="154"/>
      <c r="RPW16" s="154"/>
      <c r="RPX16" s="154"/>
      <c r="RPY16" s="154"/>
      <c r="RPZ16" s="154"/>
      <c r="RQA16" s="154"/>
      <c r="RQB16" s="154"/>
      <c r="RQC16" s="154"/>
      <c r="RQD16" s="154"/>
      <c r="RQE16" s="154"/>
      <c r="RQF16" s="154"/>
      <c r="RQG16" s="154"/>
      <c r="RQH16" s="154"/>
      <c r="RQI16" s="154"/>
      <c r="RQJ16" s="154"/>
      <c r="RQK16" s="154"/>
      <c r="RQL16" s="154"/>
      <c r="RQM16" s="154"/>
      <c r="RQN16" s="154"/>
      <c r="RQO16" s="154"/>
      <c r="RQP16" s="154"/>
      <c r="RQQ16" s="154"/>
      <c r="RQR16" s="154"/>
      <c r="RQS16" s="154"/>
      <c r="RQT16" s="154"/>
      <c r="RQU16" s="154"/>
      <c r="RQV16" s="154"/>
      <c r="RQW16" s="154"/>
      <c r="RQX16" s="154"/>
      <c r="RQY16" s="154"/>
      <c r="RQZ16" s="154"/>
      <c r="RRA16" s="154"/>
      <c r="RRB16" s="154"/>
      <c r="RRC16" s="154"/>
      <c r="RRD16" s="154"/>
      <c r="RRE16" s="154"/>
      <c r="RRF16" s="154"/>
      <c r="RRG16" s="154"/>
      <c r="RRH16" s="154"/>
      <c r="RRI16" s="154"/>
      <c r="RRJ16" s="154"/>
      <c r="RRK16" s="154"/>
      <c r="RRL16" s="154"/>
      <c r="RRM16" s="154"/>
      <c r="RRN16" s="154"/>
      <c r="RRO16" s="154"/>
      <c r="RRP16" s="154"/>
      <c r="RRQ16" s="154"/>
      <c r="RRR16" s="154"/>
      <c r="RRS16" s="154"/>
      <c r="RRT16" s="154"/>
      <c r="RRU16" s="154"/>
      <c r="RRV16" s="154"/>
      <c r="RRW16" s="154"/>
      <c r="RRX16" s="154"/>
      <c r="RRY16" s="154"/>
      <c r="RRZ16" s="154"/>
      <c r="RSA16" s="154"/>
      <c r="RSB16" s="154"/>
      <c r="RSC16" s="154"/>
      <c r="RSD16" s="154"/>
      <c r="RSE16" s="154"/>
      <c r="RSF16" s="154"/>
      <c r="RSG16" s="154"/>
      <c r="RSH16" s="154"/>
      <c r="RSI16" s="154"/>
      <c r="RSJ16" s="154"/>
      <c r="RSK16" s="154"/>
      <c r="RSL16" s="154"/>
      <c r="RSM16" s="154"/>
      <c r="RSN16" s="154"/>
      <c r="RSO16" s="154"/>
      <c r="RSP16" s="154"/>
      <c r="RSQ16" s="154"/>
      <c r="RSR16" s="154"/>
      <c r="RSS16" s="154"/>
      <c r="RST16" s="154"/>
      <c r="RSU16" s="154"/>
      <c r="RSV16" s="154"/>
      <c r="RSW16" s="154"/>
      <c r="RSX16" s="154"/>
      <c r="RSY16" s="154"/>
      <c r="RSZ16" s="154"/>
      <c r="RTA16" s="154"/>
      <c r="RTB16" s="154"/>
      <c r="RTC16" s="154"/>
      <c r="RTD16" s="154"/>
      <c r="RTE16" s="154"/>
      <c r="RTF16" s="154"/>
      <c r="RTG16" s="154"/>
      <c r="RTH16" s="154"/>
      <c r="RTI16" s="154"/>
      <c r="RTJ16" s="154"/>
      <c r="RTK16" s="154"/>
      <c r="RTL16" s="154"/>
      <c r="RTM16" s="154"/>
      <c r="RTN16" s="154"/>
      <c r="RTO16" s="154"/>
      <c r="RTP16" s="154"/>
      <c r="RTQ16" s="154"/>
      <c r="RTR16" s="154"/>
      <c r="RTS16" s="154"/>
      <c r="RTT16" s="154"/>
      <c r="RTU16" s="154"/>
      <c r="RTV16" s="154"/>
      <c r="RTW16" s="154"/>
      <c r="RTX16" s="154"/>
      <c r="RTY16" s="154"/>
      <c r="RTZ16" s="154"/>
      <c r="RUA16" s="154"/>
      <c r="RUB16" s="154"/>
      <c r="RUC16" s="154"/>
      <c r="RUD16" s="154"/>
      <c r="RUE16" s="154"/>
      <c r="RUF16" s="154"/>
      <c r="RUG16" s="154"/>
      <c r="RUH16" s="154"/>
      <c r="RUI16" s="154"/>
      <c r="RUJ16" s="154"/>
      <c r="RUK16" s="154"/>
      <c r="RUL16" s="154"/>
      <c r="RUM16" s="154"/>
      <c r="RUN16" s="154"/>
      <c r="RUO16" s="154"/>
      <c r="RUP16" s="154"/>
      <c r="RUQ16" s="154"/>
      <c r="RUR16" s="154"/>
      <c r="RUS16" s="154"/>
      <c r="RUT16" s="154"/>
      <c r="RUU16" s="154"/>
      <c r="RUV16" s="154"/>
      <c r="RUW16" s="154"/>
      <c r="RUX16" s="154"/>
      <c r="RUY16" s="154"/>
      <c r="RUZ16" s="154"/>
      <c r="RVA16" s="154"/>
      <c r="RVB16" s="154"/>
      <c r="RVC16" s="154"/>
      <c r="RVD16" s="154"/>
      <c r="RVE16" s="154"/>
      <c r="RVF16" s="154"/>
      <c r="RVG16" s="154"/>
      <c r="RVH16" s="154"/>
      <c r="RVI16" s="154"/>
      <c r="RVJ16" s="154"/>
      <c r="RVK16" s="154"/>
      <c r="RVL16" s="154"/>
      <c r="RVM16" s="154"/>
      <c r="RVN16" s="154"/>
      <c r="RVO16" s="154"/>
      <c r="RVP16" s="154"/>
      <c r="RVQ16" s="154"/>
      <c r="RVR16" s="154"/>
      <c r="RVS16" s="154"/>
      <c r="RVT16" s="154"/>
      <c r="RVU16" s="154"/>
      <c r="RVV16" s="154"/>
      <c r="RVW16" s="154"/>
      <c r="RVX16" s="154"/>
      <c r="RVY16" s="154"/>
      <c r="RVZ16" s="154"/>
      <c r="RWA16" s="154"/>
      <c r="RWB16" s="154"/>
      <c r="RWC16" s="154"/>
      <c r="RWD16" s="154"/>
      <c r="RWE16" s="154"/>
      <c r="RWF16" s="154"/>
      <c r="RWG16" s="154"/>
      <c r="RWH16" s="154"/>
      <c r="RWI16" s="154"/>
      <c r="RWJ16" s="154"/>
      <c r="RWK16" s="154"/>
      <c r="RWL16" s="154"/>
      <c r="RWM16" s="154"/>
      <c r="RWN16" s="154"/>
      <c r="RWO16" s="154"/>
      <c r="RWP16" s="154"/>
      <c r="RWQ16" s="154"/>
      <c r="RWR16" s="154"/>
      <c r="RWS16" s="154"/>
      <c r="RWT16" s="154"/>
      <c r="RWU16" s="154"/>
      <c r="RWV16" s="154"/>
      <c r="RWW16" s="154"/>
      <c r="RWX16" s="154"/>
      <c r="RWY16" s="154"/>
      <c r="RWZ16" s="154"/>
      <c r="RXA16" s="154"/>
      <c r="RXB16" s="154"/>
      <c r="RXC16" s="154"/>
      <c r="RXD16" s="154"/>
      <c r="RXE16" s="154"/>
      <c r="RXF16" s="154"/>
      <c r="RXG16" s="154"/>
      <c r="RXH16" s="154"/>
      <c r="RXI16" s="154"/>
      <c r="RXJ16" s="154"/>
      <c r="RXK16" s="154"/>
      <c r="RXL16" s="154"/>
      <c r="RXM16" s="154"/>
      <c r="RXN16" s="154"/>
      <c r="RXO16" s="154"/>
      <c r="RXP16" s="154"/>
      <c r="RXQ16" s="154"/>
      <c r="RXR16" s="154"/>
      <c r="RXS16" s="154"/>
      <c r="RXT16" s="154"/>
      <c r="RXU16" s="154"/>
      <c r="RXV16" s="154"/>
      <c r="RXW16" s="154"/>
      <c r="RXX16" s="154"/>
      <c r="RXY16" s="154"/>
      <c r="RXZ16" s="154"/>
      <c r="RYA16" s="154"/>
      <c r="RYB16" s="154"/>
      <c r="RYC16" s="154"/>
      <c r="RYD16" s="154"/>
      <c r="RYE16" s="154"/>
      <c r="RYF16" s="154"/>
      <c r="RYG16" s="154"/>
      <c r="RYH16" s="154"/>
      <c r="RYI16" s="154"/>
      <c r="RYJ16" s="154"/>
      <c r="RYK16" s="154"/>
      <c r="RYL16" s="154"/>
      <c r="RYM16" s="154"/>
      <c r="RYN16" s="154"/>
      <c r="RYO16" s="154"/>
      <c r="RYP16" s="154"/>
      <c r="RYQ16" s="154"/>
      <c r="RYR16" s="154"/>
      <c r="RYS16" s="154"/>
      <c r="RYT16" s="154"/>
      <c r="RYU16" s="154"/>
      <c r="RYV16" s="154"/>
      <c r="RYW16" s="154"/>
      <c r="RYX16" s="154"/>
      <c r="RYY16" s="154"/>
      <c r="RYZ16" s="154"/>
      <c r="RZA16" s="154"/>
      <c r="RZB16" s="154"/>
      <c r="RZC16" s="154"/>
      <c r="RZD16" s="154"/>
      <c r="RZE16" s="154"/>
      <c r="RZF16" s="154"/>
      <c r="RZG16" s="154"/>
      <c r="RZH16" s="154"/>
      <c r="RZI16" s="154"/>
      <c r="RZJ16" s="154"/>
      <c r="RZK16" s="154"/>
      <c r="RZL16" s="154"/>
      <c r="RZM16" s="154"/>
      <c r="RZN16" s="154"/>
      <c r="RZO16" s="154"/>
      <c r="RZP16" s="154"/>
      <c r="RZQ16" s="154"/>
      <c r="RZR16" s="154"/>
      <c r="RZS16" s="154"/>
      <c r="RZT16" s="154"/>
      <c r="RZU16" s="154"/>
      <c r="RZV16" s="154"/>
      <c r="RZW16" s="154"/>
      <c r="RZX16" s="154"/>
      <c r="RZY16" s="154"/>
      <c r="RZZ16" s="154"/>
      <c r="SAA16" s="154"/>
      <c r="SAB16" s="154"/>
      <c r="SAC16" s="154"/>
      <c r="SAD16" s="154"/>
      <c r="SAE16" s="154"/>
      <c r="SAF16" s="154"/>
      <c r="SAG16" s="154"/>
      <c r="SAH16" s="154"/>
      <c r="SAI16" s="154"/>
      <c r="SAJ16" s="154"/>
      <c r="SAK16" s="154"/>
      <c r="SAL16" s="154"/>
      <c r="SAM16" s="154"/>
      <c r="SAN16" s="154"/>
      <c r="SAO16" s="154"/>
      <c r="SAP16" s="154"/>
      <c r="SAQ16" s="154"/>
      <c r="SAR16" s="154"/>
      <c r="SAS16" s="154"/>
      <c r="SAT16" s="154"/>
      <c r="SAU16" s="154"/>
      <c r="SAV16" s="154"/>
      <c r="SAW16" s="154"/>
      <c r="SAX16" s="154"/>
      <c r="SAY16" s="154"/>
      <c r="SAZ16" s="154"/>
      <c r="SBA16" s="154"/>
      <c r="SBB16" s="154"/>
      <c r="SBC16" s="154"/>
      <c r="SBD16" s="154"/>
      <c r="SBE16" s="154"/>
      <c r="SBF16" s="154"/>
      <c r="SBG16" s="154"/>
      <c r="SBH16" s="154"/>
      <c r="SBI16" s="154"/>
      <c r="SBJ16" s="154"/>
      <c r="SBK16" s="154"/>
      <c r="SBL16" s="154"/>
      <c r="SBM16" s="154"/>
      <c r="SBN16" s="154"/>
      <c r="SBO16" s="154"/>
      <c r="SBP16" s="154"/>
      <c r="SBQ16" s="154"/>
      <c r="SBR16" s="154"/>
      <c r="SBS16" s="154"/>
      <c r="SBT16" s="154"/>
      <c r="SBU16" s="154"/>
      <c r="SBV16" s="154"/>
      <c r="SBW16" s="154"/>
      <c r="SBX16" s="154"/>
      <c r="SBY16" s="154"/>
      <c r="SBZ16" s="154"/>
      <c r="SCA16" s="154"/>
      <c r="SCB16" s="154"/>
      <c r="SCC16" s="154"/>
      <c r="SCD16" s="154"/>
      <c r="SCE16" s="154"/>
      <c r="SCF16" s="154"/>
      <c r="SCG16" s="154"/>
      <c r="SCH16" s="154"/>
      <c r="SCI16" s="154"/>
      <c r="SCJ16" s="154"/>
      <c r="SCK16" s="154"/>
      <c r="SCL16" s="154"/>
      <c r="SCM16" s="154"/>
      <c r="SCN16" s="154"/>
      <c r="SCO16" s="154"/>
      <c r="SCP16" s="154"/>
      <c r="SCQ16" s="154"/>
      <c r="SCR16" s="154"/>
      <c r="SCS16" s="154"/>
      <c r="SCT16" s="154"/>
      <c r="SCU16" s="154"/>
      <c r="SCV16" s="154"/>
      <c r="SCW16" s="154"/>
      <c r="SCX16" s="154"/>
      <c r="SCY16" s="154"/>
      <c r="SCZ16" s="154"/>
      <c r="SDA16" s="154"/>
      <c r="SDB16" s="154"/>
      <c r="SDC16" s="154"/>
      <c r="SDD16" s="154"/>
      <c r="SDE16" s="154"/>
      <c r="SDF16" s="154"/>
      <c r="SDG16" s="154"/>
      <c r="SDH16" s="154"/>
      <c r="SDI16" s="154"/>
      <c r="SDJ16" s="154"/>
      <c r="SDK16" s="154"/>
      <c r="SDL16" s="154"/>
      <c r="SDM16" s="154"/>
      <c r="SDN16" s="154"/>
      <c r="SDO16" s="154"/>
      <c r="SDP16" s="154"/>
      <c r="SDQ16" s="154"/>
      <c r="SDR16" s="154"/>
      <c r="SDS16" s="154"/>
      <c r="SDT16" s="154"/>
      <c r="SDU16" s="154"/>
      <c r="SDV16" s="154"/>
      <c r="SDW16" s="154"/>
      <c r="SDX16" s="154"/>
      <c r="SDY16" s="154"/>
      <c r="SDZ16" s="154"/>
      <c r="SEA16" s="154"/>
      <c r="SEB16" s="154"/>
      <c r="SEC16" s="154"/>
      <c r="SED16" s="154"/>
      <c r="SEE16" s="154"/>
      <c r="SEF16" s="154"/>
      <c r="SEG16" s="154"/>
      <c r="SEH16" s="154"/>
      <c r="SEI16" s="154"/>
      <c r="SEJ16" s="154"/>
      <c r="SEK16" s="154"/>
      <c r="SEL16" s="154"/>
      <c r="SEM16" s="154"/>
      <c r="SEN16" s="154"/>
      <c r="SEO16" s="154"/>
      <c r="SEP16" s="154"/>
      <c r="SEQ16" s="154"/>
      <c r="SER16" s="154"/>
      <c r="SES16" s="154"/>
      <c r="SET16" s="154"/>
      <c r="SEU16" s="154"/>
      <c r="SEV16" s="154"/>
      <c r="SEW16" s="154"/>
      <c r="SEX16" s="154"/>
      <c r="SEY16" s="154"/>
      <c r="SEZ16" s="154"/>
      <c r="SFA16" s="154"/>
      <c r="SFB16" s="154"/>
      <c r="SFC16" s="154"/>
      <c r="SFD16" s="154"/>
      <c r="SFE16" s="154"/>
      <c r="SFF16" s="154"/>
      <c r="SFG16" s="154"/>
      <c r="SFH16" s="154"/>
      <c r="SFI16" s="154"/>
      <c r="SFJ16" s="154"/>
      <c r="SFK16" s="154"/>
      <c r="SFL16" s="154"/>
      <c r="SFM16" s="154"/>
      <c r="SFN16" s="154"/>
      <c r="SFO16" s="154"/>
      <c r="SFP16" s="154"/>
      <c r="SFQ16" s="154"/>
      <c r="SFR16" s="154"/>
      <c r="SFS16" s="154"/>
      <c r="SFT16" s="154"/>
      <c r="SFU16" s="154"/>
      <c r="SFV16" s="154"/>
      <c r="SFW16" s="154"/>
      <c r="SFX16" s="154"/>
      <c r="SFY16" s="154"/>
      <c r="SFZ16" s="154"/>
      <c r="SGA16" s="154"/>
      <c r="SGB16" s="154"/>
      <c r="SGC16" s="154"/>
      <c r="SGD16" s="154"/>
      <c r="SGE16" s="154"/>
      <c r="SGF16" s="154"/>
      <c r="SGG16" s="154"/>
      <c r="SGH16" s="154"/>
      <c r="SGI16" s="154"/>
      <c r="SGJ16" s="154"/>
      <c r="SGK16" s="154"/>
      <c r="SGL16" s="154"/>
      <c r="SGM16" s="154"/>
      <c r="SGN16" s="154"/>
      <c r="SGO16" s="154"/>
      <c r="SGP16" s="154"/>
      <c r="SGQ16" s="154"/>
      <c r="SGR16" s="154"/>
      <c r="SGS16" s="154"/>
      <c r="SGT16" s="154"/>
      <c r="SGU16" s="154"/>
      <c r="SGV16" s="154"/>
      <c r="SGW16" s="154"/>
      <c r="SGX16" s="154"/>
      <c r="SGY16" s="154"/>
      <c r="SGZ16" s="154"/>
      <c r="SHA16" s="154"/>
      <c r="SHB16" s="154"/>
      <c r="SHC16" s="154"/>
      <c r="SHD16" s="154"/>
      <c r="SHE16" s="154"/>
      <c r="SHF16" s="154"/>
      <c r="SHG16" s="154"/>
      <c r="SHH16" s="154"/>
      <c r="SHI16" s="154"/>
      <c r="SHJ16" s="154"/>
      <c r="SHK16" s="154"/>
      <c r="SHL16" s="154"/>
      <c r="SHM16" s="154"/>
      <c r="SHN16" s="154"/>
      <c r="SHO16" s="154"/>
      <c r="SHP16" s="154"/>
      <c r="SHQ16" s="154"/>
      <c r="SHR16" s="154"/>
      <c r="SHS16" s="154"/>
      <c r="SHT16" s="154"/>
      <c r="SHU16" s="154"/>
      <c r="SHV16" s="154"/>
      <c r="SHW16" s="154"/>
      <c r="SHX16" s="154"/>
      <c r="SHY16" s="154"/>
      <c r="SHZ16" s="154"/>
      <c r="SIA16" s="154"/>
      <c r="SIB16" s="154"/>
      <c r="SIC16" s="154"/>
      <c r="SID16" s="154"/>
      <c r="SIE16" s="154"/>
      <c r="SIF16" s="154"/>
      <c r="SIG16" s="154"/>
      <c r="SIH16" s="154"/>
      <c r="SII16" s="154"/>
      <c r="SIJ16" s="154"/>
      <c r="SIK16" s="154"/>
      <c r="SIL16" s="154"/>
      <c r="SIM16" s="154"/>
      <c r="SIN16" s="154"/>
      <c r="SIO16" s="154"/>
      <c r="SIP16" s="154"/>
      <c r="SIQ16" s="154"/>
      <c r="SIR16" s="154"/>
      <c r="SIS16" s="154"/>
      <c r="SIT16" s="154"/>
      <c r="SIU16" s="154"/>
      <c r="SIV16" s="154"/>
      <c r="SIW16" s="154"/>
      <c r="SIX16" s="154"/>
      <c r="SIY16" s="154"/>
      <c r="SIZ16" s="154"/>
      <c r="SJA16" s="154"/>
      <c r="SJB16" s="154"/>
      <c r="SJC16" s="154"/>
      <c r="SJD16" s="154"/>
      <c r="SJE16" s="154"/>
      <c r="SJF16" s="154"/>
      <c r="SJG16" s="154"/>
      <c r="SJH16" s="154"/>
      <c r="SJI16" s="154"/>
      <c r="SJJ16" s="154"/>
      <c r="SJK16" s="154"/>
      <c r="SJL16" s="154"/>
      <c r="SJM16" s="154"/>
      <c r="SJN16" s="154"/>
      <c r="SJO16" s="154"/>
      <c r="SJP16" s="154"/>
      <c r="SJQ16" s="154"/>
      <c r="SJR16" s="154"/>
      <c r="SJS16" s="154"/>
      <c r="SJT16" s="154"/>
      <c r="SJU16" s="154"/>
      <c r="SJV16" s="154"/>
      <c r="SJW16" s="154"/>
      <c r="SJX16" s="154"/>
      <c r="SJY16" s="154"/>
      <c r="SJZ16" s="154"/>
      <c r="SKA16" s="154"/>
      <c r="SKB16" s="154"/>
      <c r="SKC16" s="154"/>
      <c r="SKD16" s="154"/>
      <c r="SKE16" s="154"/>
      <c r="SKF16" s="154"/>
      <c r="SKG16" s="154"/>
      <c r="SKH16" s="154"/>
      <c r="SKI16" s="154"/>
      <c r="SKJ16" s="154"/>
      <c r="SKK16" s="154"/>
      <c r="SKL16" s="154"/>
      <c r="SKM16" s="154"/>
      <c r="SKN16" s="154"/>
      <c r="SKO16" s="154"/>
      <c r="SKP16" s="154"/>
      <c r="SKQ16" s="154"/>
      <c r="SKR16" s="154"/>
      <c r="SKS16" s="154"/>
      <c r="SKT16" s="154"/>
      <c r="SKU16" s="154"/>
      <c r="SKV16" s="154"/>
      <c r="SKW16" s="154"/>
      <c r="SKX16" s="154"/>
      <c r="SKY16" s="154"/>
      <c r="SKZ16" s="154"/>
      <c r="SLA16" s="154"/>
      <c r="SLB16" s="154"/>
      <c r="SLC16" s="154"/>
      <c r="SLD16" s="154"/>
      <c r="SLE16" s="154"/>
      <c r="SLF16" s="154"/>
      <c r="SLG16" s="154"/>
      <c r="SLH16" s="154"/>
      <c r="SLI16" s="154"/>
      <c r="SLJ16" s="154"/>
      <c r="SLK16" s="154"/>
      <c r="SLL16" s="154"/>
      <c r="SLM16" s="154"/>
      <c r="SLN16" s="154"/>
      <c r="SLO16" s="154"/>
      <c r="SLP16" s="154"/>
      <c r="SLQ16" s="154"/>
      <c r="SLR16" s="154"/>
      <c r="SLS16" s="154"/>
      <c r="SLT16" s="154"/>
      <c r="SLU16" s="154"/>
      <c r="SLV16" s="154"/>
      <c r="SLW16" s="154"/>
      <c r="SLX16" s="154"/>
      <c r="SLY16" s="154"/>
      <c r="SLZ16" s="154"/>
      <c r="SMA16" s="154"/>
      <c r="SMB16" s="154"/>
      <c r="SMC16" s="154"/>
      <c r="SMD16" s="154"/>
      <c r="SME16" s="154"/>
      <c r="SMF16" s="154"/>
      <c r="SMG16" s="154"/>
      <c r="SMH16" s="154"/>
      <c r="SMI16" s="154"/>
      <c r="SMJ16" s="154"/>
      <c r="SMK16" s="154"/>
      <c r="SML16" s="154"/>
      <c r="SMM16" s="154"/>
      <c r="SMN16" s="154"/>
      <c r="SMO16" s="154"/>
      <c r="SMP16" s="154"/>
      <c r="SMQ16" s="154"/>
      <c r="SMR16" s="154"/>
      <c r="SMS16" s="154"/>
      <c r="SMT16" s="154"/>
      <c r="SMU16" s="154"/>
      <c r="SMV16" s="154"/>
      <c r="SMW16" s="154"/>
      <c r="SMX16" s="154"/>
      <c r="SMY16" s="154"/>
      <c r="SMZ16" s="154"/>
      <c r="SNA16" s="154"/>
      <c r="SNB16" s="154"/>
      <c r="SNC16" s="154"/>
      <c r="SND16" s="154"/>
      <c r="SNE16" s="154"/>
      <c r="SNF16" s="154"/>
      <c r="SNG16" s="154"/>
      <c r="SNH16" s="154"/>
      <c r="SNI16" s="154"/>
      <c r="SNJ16" s="154"/>
      <c r="SNK16" s="154"/>
      <c r="SNL16" s="154"/>
      <c r="SNM16" s="154"/>
      <c r="SNN16" s="154"/>
      <c r="SNO16" s="154"/>
      <c r="SNP16" s="154"/>
      <c r="SNQ16" s="154"/>
      <c r="SNR16" s="154"/>
      <c r="SNS16" s="154"/>
      <c r="SNT16" s="154"/>
      <c r="SNU16" s="154"/>
      <c r="SNV16" s="154"/>
      <c r="SNW16" s="154"/>
      <c r="SNX16" s="154"/>
      <c r="SNY16" s="154"/>
      <c r="SNZ16" s="154"/>
      <c r="SOA16" s="154"/>
      <c r="SOB16" s="154"/>
      <c r="SOC16" s="154"/>
      <c r="SOD16" s="154"/>
      <c r="SOE16" s="154"/>
      <c r="SOF16" s="154"/>
      <c r="SOG16" s="154"/>
      <c r="SOH16" s="154"/>
      <c r="SOI16" s="154"/>
      <c r="SOJ16" s="154"/>
      <c r="SOK16" s="154"/>
      <c r="SOL16" s="154"/>
      <c r="SOM16" s="154"/>
      <c r="SON16" s="154"/>
      <c r="SOO16" s="154"/>
      <c r="SOP16" s="154"/>
      <c r="SOQ16" s="154"/>
      <c r="SOR16" s="154"/>
      <c r="SOS16" s="154"/>
      <c r="SOT16" s="154"/>
      <c r="SOU16" s="154"/>
      <c r="SOV16" s="154"/>
      <c r="SOW16" s="154"/>
      <c r="SOX16" s="154"/>
      <c r="SOY16" s="154"/>
      <c r="SOZ16" s="154"/>
      <c r="SPA16" s="154"/>
      <c r="SPB16" s="154"/>
      <c r="SPC16" s="154"/>
      <c r="SPD16" s="154"/>
      <c r="SPE16" s="154"/>
      <c r="SPF16" s="154"/>
      <c r="SPG16" s="154"/>
      <c r="SPH16" s="154"/>
      <c r="SPI16" s="154"/>
      <c r="SPJ16" s="154"/>
      <c r="SPK16" s="154"/>
      <c r="SPL16" s="154"/>
      <c r="SPM16" s="154"/>
      <c r="SPN16" s="154"/>
      <c r="SPO16" s="154"/>
      <c r="SPP16" s="154"/>
      <c r="SPQ16" s="154"/>
      <c r="SPR16" s="154"/>
      <c r="SPS16" s="154"/>
      <c r="SPT16" s="154"/>
      <c r="SPU16" s="154"/>
      <c r="SPV16" s="154"/>
      <c r="SPW16" s="154"/>
      <c r="SPX16" s="154"/>
      <c r="SPY16" s="154"/>
      <c r="SPZ16" s="154"/>
      <c r="SQA16" s="154"/>
      <c r="SQB16" s="154"/>
      <c r="SQC16" s="154"/>
      <c r="SQD16" s="154"/>
      <c r="SQE16" s="154"/>
      <c r="SQF16" s="154"/>
      <c r="SQG16" s="154"/>
      <c r="SQH16" s="154"/>
      <c r="SQI16" s="154"/>
      <c r="SQJ16" s="154"/>
      <c r="SQK16" s="154"/>
      <c r="SQL16" s="154"/>
      <c r="SQM16" s="154"/>
      <c r="SQN16" s="154"/>
      <c r="SQO16" s="154"/>
      <c r="SQP16" s="154"/>
      <c r="SQQ16" s="154"/>
      <c r="SQR16" s="154"/>
      <c r="SQS16" s="154"/>
      <c r="SQT16" s="154"/>
      <c r="SQU16" s="154"/>
      <c r="SQV16" s="154"/>
      <c r="SQW16" s="154"/>
      <c r="SQX16" s="154"/>
      <c r="SQY16" s="154"/>
      <c r="SQZ16" s="154"/>
      <c r="SRA16" s="154"/>
      <c r="SRB16" s="154"/>
      <c r="SRC16" s="154"/>
      <c r="SRD16" s="154"/>
      <c r="SRE16" s="154"/>
      <c r="SRF16" s="154"/>
      <c r="SRG16" s="154"/>
      <c r="SRH16" s="154"/>
      <c r="SRI16" s="154"/>
      <c r="SRJ16" s="154"/>
      <c r="SRK16" s="154"/>
      <c r="SRL16" s="154"/>
      <c r="SRM16" s="154"/>
      <c r="SRN16" s="154"/>
      <c r="SRO16" s="154"/>
      <c r="SRP16" s="154"/>
      <c r="SRQ16" s="154"/>
      <c r="SRR16" s="154"/>
      <c r="SRS16" s="154"/>
      <c r="SRT16" s="154"/>
      <c r="SRU16" s="154"/>
      <c r="SRV16" s="154"/>
      <c r="SRW16" s="154"/>
      <c r="SRX16" s="154"/>
      <c r="SRY16" s="154"/>
      <c r="SRZ16" s="154"/>
      <c r="SSA16" s="154"/>
      <c r="SSB16" s="154"/>
      <c r="SSC16" s="154"/>
      <c r="SSD16" s="154"/>
      <c r="SSE16" s="154"/>
      <c r="SSF16" s="154"/>
      <c r="SSG16" s="154"/>
      <c r="SSH16" s="154"/>
      <c r="SSI16" s="154"/>
      <c r="SSJ16" s="154"/>
      <c r="SSK16" s="154"/>
      <c r="SSL16" s="154"/>
      <c r="SSM16" s="154"/>
      <c r="SSN16" s="154"/>
      <c r="SSO16" s="154"/>
      <c r="SSP16" s="154"/>
      <c r="SSQ16" s="154"/>
      <c r="SSR16" s="154"/>
      <c r="SSS16" s="154"/>
      <c r="SST16" s="154"/>
      <c r="SSU16" s="154"/>
      <c r="SSV16" s="154"/>
      <c r="SSW16" s="154"/>
      <c r="SSX16" s="154"/>
      <c r="SSY16" s="154"/>
      <c r="SSZ16" s="154"/>
      <c r="STA16" s="154"/>
      <c r="STB16" s="154"/>
      <c r="STC16" s="154"/>
      <c r="STD16" s="154"/>
      <c r="STE16" s="154"/>
      <c r="STF16" s="154"/>
      <c r="STG16" s="154"/>
      <c r="STH16" s="154"/>
      <c r="STI16" s="154"/>
      <c r="STJ16" s="154"/>
      <c r="STK16" s="154"/>
      <c r="STL16" s="154"/>
      <c r="STM16" s="154"/>
      <c r="STN16" s="154"/>
      <c r="STO16" s="154"/>
      <c r="STP16" s="154"/>
      <c r="STQ16" s="154"/>
      <c r="STR16" s="154"/>
      <c r="STS16" s="154"/>
      <c r="STT16" s="154"/>
      <c r="STU16" s="154"/>
      <c r="STV16" s="154"/>
      <c r="STW16" s="154"/>
      <c r="STX16" s="154"/>
      <c r="STY16" s="154"/>
      <c r="STZ16" s="154"/>
      <c r="SUA16" s="154"/>
      <c r="SUB16" s="154"/>
      <c r="SUC16" s="154"/>
      <c r="SUD16" s="154"/>
      <c r="SUE16" s="154"/>
      <c r="SUF16" s="154"/>
      <c r="SUG16" s="154"/>
      <c r="SUH16" s="154"/>
      <c r="SUI16" s="154"/>
      <c r="SUJ16" s="154"/>
      <c r="SUK16" s="154"/>
      <c r="SUL16" s="154"/>
      <c r="SUM16" s="154"/>
      <c r="SUN16" s="154"/>
      <c r="SUO16" s="154"/>
      <c r="SUP16" s="154"/>
      <c r="SUQ16" s="154"/>
      <c r="SUR16" s="154"/>
      <c r="SUS16" s="154"/>
      <c r="SUT16" s="154"/>
      <c r="SUU16" s="154"/>
      <c r="SUV16" s="154"/>
      <c r="SUW16" s="154"/>
      <c r="SUX16" s="154"/>
      <c r="SUY16" s="154"/>
      <c r="SUZ16" s="154"/>
      <c r="SVA16" s="154"/>
      <c r="SVB16" s="154"/>
      <c r="SVC16" s="154"/>
      <c r="SVD16" s="154"/>
      <c r="SVE16" s="154"/>
      <c r="SVF16" s="154"/>
      <c r="SVG16" s="154"/>
      <c r="SVH16" s="154"/>
      <c r="SVI16" s="154"/>
      <c r="SVJ16" s="154"/>
      <c r="SVK16" s="154"/>
      <c r="SVL16" s="154"/>
      <c r="SVM16" s="154"/>
      <c r="SVN16" s="154"/>
      <c r="SVO16" s="154"/>
      <c r="SVP16" s="154"/>
      <c r="SVQ16" s="154"/>
      <c r="SVR16" s="154"/>
      <c r="SVS16" s="154"/>
      <c r="SVT16" s="154"/>
      <c r="SVU16" s="154"/>
      <c r="SVV16" s="154"/>
      <c r="SVW16" s="154"/>
      <c r="SVX16" s="154"/>
      <c r="SVY16" s="154"/>
      <c r="SVZ16" s="154"/>
      <c r="SWA16" s="154"/>
      <c r="SWB16" s="154"/>
      <c r="SWC16" s="154"/>
      <c r="SWD16" s="154"/>
      <c r="SWE16" s="154"/>
      <c r="SWF16" s="154"/>
      <c r="SWG16" s="154"/>
      <c r="SWH16" s="154"/>
      <c r="SWI16" s="154"/>
      <c r="SWJ16" s="154"/>
      <c r="SWK16" s="154"/>
      <c r="SWL16" s="154"/>
      <c r="SWM16" s="154"/>
      <c r="SWN16" s="154"/>
      <c r="SWO16" s="154"/>
      <c r="SWP16" s="154"/>
      <c r="SWQ16" s="154"/>
      <c r="SWR16" s="154"/>
      <c r="SWS16" s="154"/>
      <c r="SWT16" s="154"/>
      <c r="SWU16" s="154"/>
      <c r="SWV16" s="154"/>
      <c r="SWW16" s="154"/>
      <c r="SWX16" s="154"/>
      <c r="SWY16" s="154"/>
      <c r="SWZ16" s="154"/>
      <c r="SXA16" s="154"/>
      <c r="SXB16" s="154"/>
      <c r="SXC16" s="154"/>
      <c r="SXD16" s="154"/>
      <c r="SXE16" s="154"/>
      <c r="SXF16" s="154"/>
      <c r="SXG16" s="154"/>
      <c r="SXH16" s="154"/>
      <c r="SXI16" s="154"/>
      <c r="SXJ16" s="154"/>
      <c r="SXK16" s="154"/>
      <c r="SXL16" s="154"/>
      <c r="SXM16" s="154"/>
      <c r="SXN16" s="154"/>
      <c r="SXO16" s="154"/>
      <c r="SXP16" s="154"/>
      <c r="SXQ16" s="154"/>
      <c r="SXR16" s="154"/>
      <c r="SXS16" s="154"/>
      <c r="SXT16" s="154"/>
      <c r="SXU16" s="154"/>
      <c r="SXV16" s="154"/>
      <c r="SXW16" s="154"/>
      <c r="SXX16" s="154"/>
      <c r="SXY16" s="154"/>
      <c r="SXZ16" s="154"/>
      <c r="SYA16" s="154"/>
      <c r="SYB16" s="154"/>
      <c r="SYC16" s="154"/>
      <c r="SYD16" s="154"/>
      <c r="SYE16" s="154"/>
      <c r="SYF16" s="154"/>
      <c r="SYG16" s="154"/>
      <c r="SYH16" s="154"/>
      <c r="SYI16" s="154"/>
      <c r="SYJ16" s="154"/>
      <c r="SYK16" s="154"/>
      <c r="SYL16" s="154"/>
      <c r="SYM16" s="154"/>
      <c r="SYN16" s="154"/>
      <c r="SYO16" s="154"/>
      <c r="SYP16" s="154"/>
      <c r="SYQ16" s="154"/>
      <c r="SYR16" s="154"/>
      <c r="SYS16" s="154"/>
      <c r="SYT16" s="154"/>
      <c r="SYU16" s="154"/>
      <c r="SYV16" s="154"/>
      <c r="SYW16" s="154"/>
      <c r="SYX16" s="154"/>
      <c r="SYY16" s="154"/>
      <c r="SYZ16" s="154"/>
      <c r="SZA16" s="154"/>
      <c r="SZB16" s="154"/>
      <c r="SZC16" s="154"/>
      <c r="SZD16" s="154"/>
      <c r="SZE16" s="154"/>
      <c r="SZF16" s="154"/>
      <c r="SZG16" s="154"/>
      <c r="SZH16" s="154"/>
      <c r="SZI16" s="154"/>
      <c r="SZJ16" s="154"/>
      <c r="SZK16" s="154"/>
      <c r="SZL16" s="154"/>
      <c r="SZM16" s="154"/>
      <c r="SZN16" s="154"/>
      <c r="SZO16" s="154"/>
      <c r="SZP16" s="154"/>
      <c r="SZQ16" s="154"/>
      <c r="SZR16" s="154"/>
      <c r="SZS16" s="154"/>
      <c r="SZT16" s="154"/>
      <c r="SZU16" s="154"/>
      <c r="SZV16" s="154"/>
      <c r="SZW16" s="154"/>
      <c r="SZX16" s="154"/>
      <c r="SZY16" s="154"/>
      <c r="SZZ16" s="154"/>
      <c r="TAA16" s="154"/>
      <c r="TAB16" s="154"/>
      <c r="TAC16" s="154"/>
      <c r="TAD16" s="154"/>
      <c r="TAE16" s="154"/>
      <c r="TAF16" s="154"/>
      <c r="TAG16" s="154"/>
      <c r="TAH16" s="154"/>
      <c r="TAI16" s="154"/>
      <c r="TAJ16" s="154"/>
      <c r="TAK16" s="154"/>
      <c r="TAL16" s="154"/>
      <c r="TAM16" s="154"/>
      <c r="TAN16" s="154"/>
      <c r="TAO16" s="154"/>
      <c r="TAP16" s="154"/>
      <c r="TAQ16" s="154"/>
      <c r="TAR16" s="154"/>
      <c r="TAS16" s="154"/>
      <c r="TAT16" s="154"/>
      <c r="TAU16" s="154"/>
      <c r="TAV16" s="154"/>
      <c r="TAW16" s="154"/>
      <c r="TAX16" s="154"/>
      <c r="TAY16" s="154"/>
      <c r="TAZ16" s="154"/>
      <c r="TBA16" s="154"/>
      <c r="TBB16" s="154"/>
      <c r="TBC16" s="154"/>
      <c r="TBD16" s="154"/>
      <c r="TBE16" s="154"/>
      <c r="TBF16" s="154"/>
      <c r="TBG16" s="154"/>
      <c r="TBH16" s="154"/>
      <c r="TBI16" s="154"/>
      <c r="TBJ16" s="154"/>
      <c r="TBK16" s="154"/>
      <c r="TBL16" s="154"/>
      <c r="TBM16" s="154"/>
      <c r="TBN16" s="154"/>
      <c r="TBO16" s="154"/>
      <c r="TBP16" s="154"/>
      <c r="TBQ16" s="154"/>
      <c r="TBR16" s="154"/>
      <c r="TBS16" s="154"/>
      <c r="TBT16" s="154"/>
      <c r="TBU16" s="154"/>
      <c r="TBV16" s="154"/>
      <c r="TBW16" s="154"/>
      <c r="TBX16" s="154"/>
      <c r="TBY16" s="154"/>
      <c r="TBZ16" s="154"/>
      <c r="TCA16" s="154"/>
      <c r="TCB16" s="154"/>
      <c r="TCC16" s="154"/>
      <c r="TCD16" s="154"/>
      <c r="TCE16" s="154"/>
      <c r="TCF16" s="154"/>
      <c r="TCG16" s="154"/>
      <c r="TCH16" s="154"/>
      <c r="TCI16" s="154"/>
      <c r="TCJ16" s="154"/>
      <c r="TCK16" s="154"/>
      <c r="TCL16" s="154"/>
      <c r="TCM16" s="154"/>
      <c r="TCN16" s="154"/>
      <c r="TCO16" s="154"/>
      <c r="TCP16" s="154"/>
      <c r="TCQ16" s="154"/>
      <c r="TCR16" s="154"/>
      <c r="TCS16" s="154"/>
      <c r="TCT16" s="154"/>
      <c r="TCU16" s="154"/>
      <c r="TCV16" s="154"/>
      <c r="TCW16" s="154"/>
      <c r="TCX16" s="154"/>
      <c r="TCY16" s="154"/>
      <c r="TCZ16" s="154"/>
      <c r="TDA16" s="154"/>
      <c r="TDB16" s="154"/>
      <c r="TDC16" s="154"/>
      <c r="TDD16" s="154"/>
      <c r="TDE16" s="154"/>
      <c r="TDF16" s="154"/>
      <c r="TDG16" s="154"/>
      <c r="TDH16" s="154"/>
      <c r="TDI16" s="154"/>
      <c r="TDJ16" s="154"/>
      <c r="TDK16" s="154"/>
      <c r="TDL16" s="154"/>
      <c r="TDM16" s="154"/>
      <c r="TDN16" s="154"/>
      <c r="TDO16" s="154"/>
      <c r="TDP16" s="154"/>
      <c r="TDQ16" s="154"/>
      <c r="TDR16" s="154"/>
      <c r="TDS16" s="154"/>
      <c r="TDT16" s="154"/>
      <c r="TDU16" s="154"/>
      <c r="TDV16" s="154"/>
      <c r="TDW16" s="154"/>
      <c r="TDX16" s="154"/>
      <c r="TDY16" s="154"/>
      <c r="TDZ16" s="154"/>
      <c r="TEA16" s="154"/>
      <c r="TEB16" s="154"/>
      <c r="TEC16" s="154"/>
      <c r="TED16" s="154"/>
      <c r="TEE16" s="154"/>
      <c r="TEF16" s="154"/>
      <c r="TEG16" s="154"/>
      <c r="TEH16" s="154"/>
      <c r="TEI16" s="154"/>
      <c r="TEJ16" s="154"/>
      <c r="TEK16" s="154"/>
      <c r="TEL16" s="154"/>
      <c r="TEM16" s="154"/>
      <c r="TEN16" s="154"/>
      <c r="TEO16" s="154"/>
      <c r="TEP16" s="154"/>
      <c r="TEQ16" s="154"/>
      <c r="TER16" s="154"/>
      <c r="TES16" s="154"/>
      <c r="TET16" s="154"/>
      <c r="TEU16" s="154"/>
      <c r="TEV16" s="154"/>
      <c r="TEW16" s="154"/>
      <c r="TEX16" s="154"/>
      <c r="TEY16" s="154"/>
      <c r="TEZ16" s="154"/>
      <c r="TFA16" s="154"/>
      <c r="TFB16" s="154"/>
      <c r="TFC16" s="154"/>
      <c r="TFD16" s="154"/>
      <c r="TFE16" s="154"/>
      <c r="TFF16" s="154"/>
      <c r="TFG16" s="154"/>
      <c r="TFH16" s="154"/>
      <c r="TFI16" s="154"/>
      <c r="TFJ16" s="154"/>
      <c r="TFK16" s="154"/>
      <c r="TFL16" s="154"/>
      <c r="TFM16" s="154"/>
      <c r="TFN16" s="154"/>
      <c r="TFO16" s="154"/>
      <c r="TFP16" s="154"/>
      <c r="TFQ16" s="154"/>
      <c r="TFR16" s="154"/>
      <c r="TFS16" s="154"/>
      <c r="TFT16" s="154"/>
      <c r="TFU16" s="154"/>
      <c r="TFV16" s="154"/>
      <c r="TFW16" s="154"/>
      <c r="TFX16" s="154"/>
      <c r="TFY16" s="154"/>
      <c r="TFZ16" s="154"/>
      <c r="TGA16" s="154"/>
      <c r="TGB16" s="154"/>
      <c r="TGC16" s="154"/>
      <c r="TGD16" s="154"/>
      <c r="TGE16" s="154"/>
      <c r="TGF16" s="154"/>
      <c r="TGG16" s="154"/>
      <c r="TGH16" s="154"/>
      <c r="TGI16" s="154"/>
      <c r="TGJ16" s="154"/>
      <c r="TGK16" s="154"/>
      <c r="TGL16" s="154"/>
      <c r="TGM16" s="154"/>
      <c r="TGN16" s="154"/>
      <c r="TGO16" s="154"/>
      <c r="TGP16" s="154"/>
      <c r="TGQ16" s="154"/>
      <c r="TGR16" s="154"/>
      <c r="TGS16" s="154"/>
      <c r="TGT16" s="154"/>
      <c r="TGU16" s="154"/>
      <c r="TGV16" s="154"/>
      <c r="TGW16" s="154"/>
      <c r="TGX16" s="154"/>
      <c r="TGY16" s="154"/>
      <c r="TGZ16" s="154"/>
      <c r="THA16" s="154"/>
      <c r="THB16" s="154"/>
      <c r="THC16" s="154"/>
      <c r="THD16" s="154"/>
      <c r="THE16" s="154"/>
      <c r="THF16" s="154"/>
      <c r="THG16" s="154"/>
      <c r="THH16" s="154"/>
      <c r="THI16" s="154"/>
      <c r="THJ16" s="154"/>
      <c r="THK16" s="154"/>
      <c r="THL16" s="154"/>
      <c r="THM16" s="154"/>
      <c r="THN16" s="154"/>
      <c r="THO16" s="154"/>
      <c r="THP16" s="154"/>
      <c r="THQ16" s="154"/>
      <c r="THR16" s="154"/>
      <c r="THS16" s="154"/>
      <c r="THT16" s="154"/>
      <c r="THU16" s="154"/>
      <c r="THV16" s="154"/>
      <c r="THW16" s="154"/>
      <c r="THX16" s="154"/>
      <c r="THY16" s="154"/>
      <c r="THZ16" s="154"/>
      <c r="TIA16" s="154"/>
      <c r="TIB16" s="154"/>
      <c r="TIC16" s="154"/>
      <c r="TID16" s="154"/>
      <c r="TIE16" s="154"/>
      <c r="TIF16" s="154"/>
      <c r="TIG16" s="154"/>
      <c r="TIH16" s="154"/>
      <c r="TII16" s="154"/>
      <c r="TIJ16" s="154"/>
      <c r="TIK16" s="154"/>
      <c r="TIL16" s="154"/>
      <c r="TIM16" s="154"/>
      <c r="TIN16" s="154"/>
      <c r="TIO16" s="154"/>
      <c r="TIP16" s="154"/>
      <c r="TIQ16" s="154"/>
      <c r="TIR16" s="154"/>
      <c r="TIS16" s="154"/>
      <c r="TIT16" s="154"/>
      <c r="TIU16" s="154"/>
      <c r="TIV16" s="154"/>
      <c r="TIW16" s="154"/>
      <c r="TIX16" s="154"/>
      <c r="TIY16" s="154"/>
      <c r="TIZ16" s="154"/>
      <c r="TJA16" s="154"/>
      <c r="TJB16" s="154"/>
      <c r="TJC16" s="154"/>
      <c r="TJD16" s="154"/>
      <c r="TJE16" s="154"/>
      <c r="TJF16" s="154"/>
      <c r="TJG16" s="154"/>
      <c r="TJH16" s="154"/>
      <c r="TJI16" s="154"/>
      <c r="TJJ16" s="154"/>
      <c r="TJK16" s="154"/>
      <c r="TJL16" s="154"/>
      <c r="TJM16" s="154"/>
      <c r="TJN16" s="154"/>
      <c r="TJO16" s="154"/>
      <c r="TJP16" s="154"/>
      <c r="TJQ16" s="154"/>
      <c r="TJR16" s="154"/>
      <c r="TJS16" s="154"/>
      <c r="TJT16" s="154"/>
      <c r="TJU16" s="154"/>
      <c r="TJV16" s="154"/>
      <c r="TJW16" s="154"/>
      <c r="TJX16" s="154"/>
      <c r="TJY16" s="154"/>
      <c r="TJZ16" s="154"/>
      <c r="TKA16" s="154"/>
      <c r="TKB16" s="154"/>
      <c r="TKC16" s="154"/>
      <c r="TKD16" s="154"/>
      <c r="TKE16" s="154"/>
      <c r="TKF16" s="154"/>
      <c r="TKG16" s="154"/>
      <c r="TKH16" s="154"/>
      <c r="TKI16" s="154"/>
      <c r="TKJ16" s="154"/>
      <c r="TKK16" s="154"/>
      <c r="TKL16" s="154"/>
      <c r="TKM16" s="154"/>
      <c r="TKN16" s="154"/>
      <c r="TKO16" s="154"/>
      <c r="TKP16" s="154"/>
      <c r="TKQ16" s="154"/>
      <c r="TKR16" s="154"/>
      <c r="TKS16" s="154"/>
      <c r="TKT16" s="154"/>
      <c r="TKU16" s="154"/>
      <c r="TKV16" s="154"/>
      <c r="TKW16" s="154"/>
      <c r="TKX16" s="154"/>
      <c r="TKY16" s="154"/>
      <c r="TKZ16" s="154"/>
      <c r="TLA16" s="154"/>
      <c r="TLB16" s="154"/>
      <c r="TLC16" s="154"/>
      <c r="TLD16" s="154"/>
      <c r="TLE16" s="154"/>
      <c r="TLF16" s="154"/>
      <c r="TLG16" s="154"/>
      <c r="TLH16" s="154"/>
      <c r="TLI16" s="154"/>
      <c r="TLJ16" s="154"/>
      <c r="TLK16" s="154"/>
      <c r="TLL16" s="154"/>
      <c r="TLM16" s="154"/>
      <c r="TLN16" s="154"/>
      <c r="TLO16" s="154"/>
      <c r="TLP16" s="154"/>
      <c r="TLQ16" s="154"/>
      <c r="TLR16" s="154"/>
      <c r="TLS16" s="154"/>
      <c r="TLT16" s="154"/>
      <c r="TLU16" s="154"/>
      <c r="TLV16" s="154"/>
      <c r="TLW16" s="154"/>
      <c r="TLX16" s="154"/>
      <c r="TLY16" s="154"/>
      <c r="TLZ16" s="154"/>
      <c r="TMA16" s="154"/>
      <c r="TMB16" s="154"/>
      <c r="TMC16" s="154"/>
      <c r="TMD16" s="154"/>
      <c r="TME16" s="154"/>
      <c r="TMF16" s="154"/>
      <c r="TMG16" s="154"/>
      <c r="TMH16" s="154"/>
      <c r="TMI16" s="154"/>
      <c r="TMJ16" s="154"/>
      <c r="TMK16" s="154"/>
      <c r="TML16" s="154"/>
      <c r="TMM16" s="154"/>
      <c r="TMN16" s="154"/>
      <c r="TMO16" s="154"/>
      <c r="TMP16" s="154"/>
      <c r="TMQ16" s="154"/>
      <c r="TMR16" s="154"/>
      <c r="TMS16" s="154"/>
      <c r="TMT16" s="154"/>
      <c r="TMU16" s="154"/>
      <c r="TMV16" s="154"/>
      <c r="TMW16" s="154"/>
      <c r="TMX16" s="154"/>
      <c r="TMY16" s="154"/>
      <c r="TMZ16" s="154"/>
      <c r="TNA16" s="154"/>
      <c r="TNB16" s="154"/>
      <c r="TNC16" s="154"/>
      <c r="TND16" s="154"/>
      <c r="TNE16" s="154"/>
      <c r="TNF16" s="154"/>
      <c r="TNG16" s="154"/>
      <c r="TNH16" s="154"/>
      <c r="TNI16" s="154"/>
      <c r="TNJ16" s="154"/>
      <c r="TNK16" s="154"/>
      <c r="TNL16" s="154"/>
      <c r="TNM16" s="154"/>
      <c r="TNN16" s="154"/>
      <c r="TNO16" s="154"/>
      <c r="TNP16" s="154"/>
      <c r="TNQ16" s="154"/>
      <c r="TNR16" s="154"/>
      <c r="TNS16" s="154"/>
      <c r="TNT16" s="154"/>
      <c r="TNU16" s="154"/>
      <c r="TNV16" s="154"/>
      <c r="TNW16" s="154"/>
      <c r="TNX16" s="154"/>
      <c r="TNY16" s="154"/>
      <c r="TNZ16" s="154"/>
      <c r="TOA16" s="154"/>
      <c r="TOB16" s="154"/>
      <c r="TOC16" s="154"/>
      <c r="TOD16" s="154"/>
      <c r="TOE16" s="154"/>
      <c r="TOF16" s="154"/>
      <c r="TOG16" s="154"/>
      <c r="TOH16" s="154"/>
      <c r="TOI16" s="154"/>
      <c r="TOJ16" s="154"/>
      <c r="TOK16" s="154"/>
      <c r="TOL16" s="154"/>
      <c r="TOM16" s="154"/>
      <c r="TON16" s="154"/>
      <c r="TOO16" s="154"/>
      <c r="TOP16" s="154"/>
      <c r="TOQ16" s="154"/>
      <c r="TOR16" s="154"/>
      <c r="TOS16" s="154"/>
      <c r="TOT16" s="154"/>
      <c r="TOU16" s="154"/>
      <c r="TOV16" s="154"/>
      <c r="TOW16" s="154"/>
      <c r="TOX16" s="154"/>
      <c r="TOY16" s="154"/>
      <c r="TOZ16" s="154"/>
      <c r="TPA16" s="154"/>
      <c r="TPB16" s="154"/>
      <c r="TPC16" s="154"/>
      <c r="TPD16" s="154"/>
      <c r="TPE16" s="154"/>
      <c r="TPF16" s="154"/>
      <c r="TPG16" s="154"/>
      <c r="TPH16" s="154"/>
      <c r="TPI16" s="154"/>
      <c r="TPJ16" s="154"/>
      <c r="TPK16" s="154"/>
      <c r="TPL16" s="154"/>
      <c r="TPM16" s="154"/>
      <c r="TPN16" s="154"/>
      <c r="TPO16" s="154"/>
      <c r="TPP16" s="154"/>
      <c r="TPQ16" s="154"/>
      <c r="TPR16" s="154"/>
      <c r="TPS16" s="154"/>
      <c r="TPT16" s="154"/>
      <c r="TPU16" s="154"/>
      <c r="TPV16" s="154"/>
      <c r="TPW16" s="154"/>
      <c r="TPX16" s="154"/>
      <c r="TPY16" s="154"/>
      <c r="TPZ16" s="154"/>
      <c r="TQA16" s="154"/>
      <c r="TQB16" s="154"/>
      <c r="TQC16" s="154"/>
      <c r="TQD16" s="154"/>
      <c r="TQE16" s="154"/>
      <c r="TQF16" s="154"/>
      <c r="TQG16" s="154"/>
      <c r="TQH16" s="154"/>
      <c r="TQI16" s="154"/>
      <c r="TQJ16" s="154"/>
      <c r="TQK16" s="154"/>
      <c r="TQL16" s="154"/>
      <c r="TQM16" s="154"/>
      <c r="TQN16" s="154"/>
      <c r="TQO16" s="154"/>
      <c r="TQP16" s="154"/>
      <c r="TQQ16" s="154"/>
      <c r="TQR16" s="154"/>
      <c r="TQS16" s="154"/>
      <c r="TQT16" s="154"/>
      <c r="TQU16" s="154"/>
      <c r="TQV16" s="154"/>
      <c r="TQW16" s="154"/>
      <c r="TQX16" s="154"/>
      <c r="TQY16" s="154"/>
      <c r="TQZ16" s="154"/>
      <c r="TRA16" s="154"/>
      <c r="TRB16" s="154"/>
      <c r="TRC16" s="154"/>
      <c r="TRD16" s="154"/>
      <c r="TRE16" s="154"/>
      <c r="TRF16" s="154"/>
      <c r="TRG16" s="154"/>
      <c r="TRH16" s="154"/>
      <c r="TRI16" s="154"/>
      <c r="TRJ16" s="154"/>
      <c r="TRK16" s="154"/>
      <c r="TRL16" s="154"/>
      <c r="TRM16" s="154"/>
      <c r="TRN16" s="154"/>
      <c r="TRO16" s="154"/>
      <c r="TRP16" s="154"/>
      <c r="TRQ16" s="154"/>
      <c r="TRR16" s="154"/>
      <c r="TRS16" s="154"/>
      <c r="TRT16" s="154"/>
      <c r="TRU16" s="154"/>
      <c r="TRV16" s="154"/>
      <c r="TRW16" s="154"/>
      <c r="TRX16" s="154"/>
      <c r="TRY16" s="154"/>
      <c r="TRZ16" s="154"/>
      <c r="TSA16" s="154"/>
      <c r="TSB16" s="154"/>
      <c r="TSC16" s="154"/>
      <c r="TSD16" s="154"/>
      <c r="TSE16" s="154"/>
      <c r="TSF16" s="154"/>
      <c r="TSG16" s="154"/>
      <c r="TSH16" s="154"/>
      <c r="TSI16" s="154"/>
      <c r="TSJ16" s="154"/>
      <c r="TSK16" s="154"/>
      <c r="TSL16" s="154"/>
      <c r="TSM16" s="154"/>
      <c r="TSN16" s="154"/>
      <c r="TSO16" s="154"/>
      <c r="TSP16" s="154"/>
      <c r="TSQ16" s="154"/>
      <c r="TSR16" s="154"/>
      <c r="TSS16" s="154"/>
      <c r="TST16" s="154"/>
      <c r="TSU16" s="154"/>
      <c r="TSV16" s="154"/>
      <c r="TSW16" s="154"/>
      <c r="TSX16" s="154"/>
      <c r="TSY16" s="154"/>
      <c r="TSZ16" s="154"/>
      <c r="TTA16" s="154"/>
      <c r="TTB16" s="154"/>
      <c r="TTC16" s="154"/>
      <c r="TTD16" s="154"/>
      <c r="TTE16" s="154"/>
      <c r="TTF16" s="154"/>
      <c r="TTG16" s="154"/>
      <c r="TTH16" s="154"/>
      <c r="TTI16" s="154"/>
      <c r="TTJ16" s="154"/>
      <c r="TTK16" s="154"/>
      <c r="TTL16" s="154"/>
      <c r="TTM16" s="154"/>
      <c r="TTN16" s="154"/>
      <c r="TTO16" s="154"/>
      <c r="TTP16" s="154"/>
      <c r="TTQ16" s="154"/>
      <c r="TTR16" s="154"/>
      <c r="TTS16" s="154"/>
      <c r="TTT16" s="154"/>
      <c r="TTU16" s="154"/>
      <c r="TTV16" s="154"/>
      <c r="TTW16" s="154"/>
      <c r="TTX16" s="154"/>
      <c r="TTY16" s="154"/>
      <c r="TTZ16" s="154"/>
      <c r="TUA16" s="154"/>
      <c r="TUB16" s="154"/>
      <c r="TUC16" s="154"/>
      <c r="TUD16" s="154"/>
      <c r="TUE16" s="154"/>
      <c r="TUF16" s="154"/>
      <c r="TUG16" s="154"/>
      <c r="TUH16" s="154"/>
      <c r="TUI16" s="154"/>
      <c r="TUJ16" s="154"/>
      <c r="TUK16" s="154"/>
      <c r="TUL16" s="154"/>
      <c r="TUM16" s="154"/>
      <c r="TUN16" s="154"/>
      <c r="TUO16" s="154"/>
      <c r="TUP16" s="154"/>
      <c r="TUQ16" s="154"/>
      <c r="TUR16" s="154"/>
      <c r="TUS16" s="154"/>
      <c r="TUT16" s="154"/>
      <c r="TUU16" s="154"/>
      <c r="TUV16" s="154"/>
      <c r="TUW16" s="154"/>
      <c r="TUX16" s="154"/>
      <c r="TUY16" s="154"/>
      <c r="TUZ16" s="154"/>
      <c r="TVA16" s="154"/>
      <c r="TVB16" s="154"/>
      <c r="TVC16" s="154"/>
      <c r="TVD16" s="154"/>
      <c r="TVE16" s="154"/>
      <c r="TVF16" s="154"/>
      <c r="TVG16" s="154"/>
      <c r="TVH16" s="154"/>
      <c r="TVI16" s="154"/>
      <c r="TVJ16" s="154"/>
      <c r="TVK16" s="154"/>
      <c r="TVL16" s="154"/>
      <c r="TVM16" s="154"/>
      <c r="TVN16" s="154"/>
      <c r="TVO16" s="154"/>
      <c r="TVP16" s="154"/>
      <c r="TVQ16" s="154"/>
      <c r="TVR16" s="154"/>
      <c r="TVS16" s="154"/>
      <c r="TVT16" s="154"/>
      <c r="TVU16" s="154"/>
      <c r="TVV16" s="154"/>
      <c r="TVW16" s="154"/>
      <c r="TVX16" s="154"/>
      <c r="TVY16" s="154"/>
      <c r="TVZ16" s="154"/>
      <c r="TWA16" s="154"/>
      <c r="TWB16" s="154"/>
      <c r="TWC16" s="154"/>
      <c r="TWD16" s="154"/>
      <c r="TWE16" s="154"/>
      <c r="TWF16" s="154"/>
      <c r="TWG16" s="154"/>
      <c r="TWH16" s="154"/>
      <c r="TWI16" s="154"/>
      <c r="TWJ16" s="154"/>
      <c r="TWK16" s="154"/>
      <c r="TWL16" s="154"/>
      <c r="TWM16" s="154"/>
      <c r="TWN16" s="154"/>
      <c r="TWO16" s="154"/>
      <c r="TWP16" s="154"/>
      <c r="TWQ16" s="154"/>
      <c r="TWR16" s="154"/>
      <c r="TWS16" s="154"/>
      <c r="TWT16" s="154"/>
      <c r="TWU16" s="154"/>
      <c r="TWV16" s="154"/>
      <c r="TWW16" s="154"/>
      <c r="TWX16" s="154"/>
      <c r="TWY16" s="154"/>
      <c r="TWZ16" s="154"/>
      <c r="TXA16" s="154"/>
      <c r="TXB16" s="154"/>
      <c r="TXC16" s="154"/>
      <c r="TXD16" s="154"/>
      <c r="TXE16" s="154"/>
      <c r="TXF16" s="154"/>
      <c r="TXG16" s="154"/>
      <c r="TXH16" s="154"/>
      <c r="TXI16" s="154"/>
      <c r="TXJ16" s="154"/>
      <c r="TXK16" s="154"/>
      <c r="TXL16" s="154"/>
      <c r="TXM16" s="154"/>
      <c r="TXN16" s="154"/>
      <c r="TXO16" s="154"/>
      <c r="TXP16" s="154"/>
      <c r="TXQ16" s="154"/>
      <c r="TXR16" s="154"/>
      <c r="TXS16" s="154"/>
      <c r="TXT16" s="154"/>
      <c r="TXU16" s="154"/>
      <c r="TXV16" s="154"/>
      <c r="TXW16" s="154"/>
      <c r="TXX16" s="154"/>
      <c r="TXY16" s="154"/>
      <c r="TXZ16" s="154"/>
      <c r="TYA16" s="154"/>
      <c r="TYB16" s="154"/>
      <c r="TYC16" s="154"/>
      <c r="TYD16" s="154"/>
      <c r="TYE16" s="154"/>
      <c r="TYF16" s="154"/>
      <c r="TYG16" s="154"/>
      <c r="TYH16" s="154"/>
      <c r="TYI16" s="154"/>
      <c r="TYJ16" s="154"/>
      <c r="TYK16" s="154"/>
      <c r="TYL16" s="154"/>
      <c r="TYM16" s="154"/>
      <c r="TYN16" s="154"/>
      <c r="TYO16" s="154"/>
      <c r="TYP16" s="154"/>
      <c r="TYQ16" s="154"/>
      <c r="TYR16" s="154"/>
      <c r="TYS16" s="154"/>
      <c r="TYT16" s="154"/>
      <c r="TYU16" s="154"/>
      <c r="TYV16" s="154"/>
      <c r="TYW16" s="154"/>
      <c r="TYX16" s="154"/>
      <c r="TYY16" s="154"/>
      <c r="TYZ16" s="154"/>
      <c r="TZA16" s="154"/>
      <c r="TZB16" s="154"/>
      <c r="TZC16" s="154"/>
      <c r="TZD16" s="154"/>
      <c r="TZE16" s="154"/>
      <c r="TZF16" s="154"/>
      <c r="TZG16" s="154"/>
      <c r="TZH16" s="154"/>
      <c r="TZI16" s="154"/>
      <c r="TZJ16" s="154"/>
      <c r="TZK16" s="154"/>
      <c r="TZL16" s="154"/>
      <c r="TZM16" s="154"/>
      <c r="TZN16" s="154"/>
      <c r="TZO16" s="154"/>
      <c r="TZP16" s="154"/>
      <c r="TZQ16" s="154"/>
      <c r="TZR16" s="154"/>
      <c r="TZS16" s="154"/>
      <c r="TZT16" s="154"/>
      <c r="TZU16" s="154"/>
      <c r="TZV16" s="154"/>
      <c r="TZW16" s="154"/>
      <c r="TZX16" s="154"/>
      <c r="TZY16" s="154"/>
      <c r="TZZ16" s="154"/>
      <c r="UAA16" s="154"/>
      <c r="UAB16" s="154"/>
      <c r="UAC16" s="154"/>
      <c r="UAD16" s="154"/>
      <c r="UAE16" s="154"/>
      <c r="UAF16" s="154"/>
      <c r="UAG16" s="154"/>
      <c r="UAH16" s="154"/>
      <c r="UAI16" s="154"/>
      <c r="UAJ16" s="154"/>
      <c r="UAK16" s="154"/>
      <c r="UAL16" s="154"/>
      <c r="UAM16" s="154"/>
      <c r="UAN16" s="154"/>
      <c r="UAO16" s="154"/>
      <c r="UAP16" s="154"/>
      <c r="UAQ16" s="154"/>
      <c r="UAR16" s="154"/>
      <c r="UAS16" s="154"/>
      <c r="UAT16" s="154"/>
      <c r="UAU16" s="154"/>
      <c r="UAV16" s="154"/>
      <c r="UAW16" s="154"/>
      <c r="UAX16" s="154"/>
      <c r="UAY16" s="154"/>
      <c r="UAZ16" s="154"/>
      <c r="UBA16" s="154"/>
      <c r="UBB16" s="154"/>
      <c r="UBC16" s="154"/>
      <c r="UBD16" s="154"/>
      <c r="UBE16" s="154"/>
      <c r="UBF16" s="154"/>
      <c r="UBG16" s="154"/>
      <c r="UBH16" s="154"/>
      <c r="UBI16" s="154"/>
      <c r="UBJ16" s="154"/>
      <c r="UBK16" s="154"/>
      <c r="UBL16" s="154"/>
      <c r="UBM16" s="154"/>
      <c r="UBN16" s="154"/>
      <c r="UBO16" s="154"/>
      <c r="UBP16" s="154"/>
      <c r="UBQ16" s="154"/>
      <c r="UBR16" s="154"/>
      <c r="UBS16" s="154"/>
      <c r="UBT16" s="154"/>
      <c r="UBU16" s="154"/>
      <c r="UBV16" s="154"/>
      <c r="UBW16" s="154"/>
      <c r="UBX16" s="154"/>
      <c r="UBY16" s="154"/>
      <c r="UBZ16" s="154"/>
      <c r="UCA16" s="154"/>
      <c r="UCB16" s="154"/>
      <c r="UCC16" s="154"/>
      <c r="UCD16" s="154"/>
      <c r="UCE16" s="154"/>
      <c r="UCF16" s="154"/>
      <c r="UCG16" s="154"/>
      <c r="UCH16" s="154"/>
      <c r="UCI16" s="154"/>
      <c r="UCJ16" s="154"/>
      <c r="UCK16" s="154"/>
      <c r="UCL16" s="154"/>
      <c r="UCM16" s="154"/>
      <c r="UCN16" s="154"/>
      <c r="UCO16" s="154"/>
      <c r="UCP16" s="154"/>
      <c r="UCQ16" s="154"/>
      <c r="UCR16" s="154"/>
      <c r="UCS16" s="154"/>
      <c r="UCT16" s="154"/>
      <c r="UCU16" s="154"/>
      <c r="UCV16" s="154"/>
      <c r="UCW16" s="154"/>
      <c r="UCX16" s="154"/>
      <c r="UCY16" s="154"/>
      <c r="UCZ16" s="154"/>
      <c r="UDA16" s="154"/>
      <c r="UDB16" s="154"/>
      <c r="UDC16" s="154"/>
      <c r="UDD16" s="154"/>
      <c r="UDE16" s="154"/>
      <c r="UDF16" s="154"/>
      <c r="UDG16" s="154"/>
      <c r="UDH16" s="154"/>
      <c r="UDI16" s="154"/>
      <c r="UDJ16" s="154"/>
      <c r="UDK16" s="154"/>
      <c r="UDL16" s="154"/>
      <c r="UDM16" s="154"/>
      <c r="UDN16" s="154"/>
      <c r="UDO16" s="154"/>
      <c r="UDP16" s="154"/>
      <c r="UDQ16" s="154"/>
      <c r="UDR16" s="154"/>
      <c r="UDS16" s="154"/>
      <c r="UDT16" s="154"/>
      <c r="UDU16" s="154"/>
      <c r="UDV16" s="154"/>
      <c r="UDW16" s="154"/>
      <c r="UDX16" s="154"/>
      <c r="UDY16" s="154"/>
      <c r="UDZ16" s="154"/>
      <c r="UEA16" s="154"/>
      <c r="UEB16" s="154"/>
      <c r="UEC16" s="154"/>
      <c r="UED16" s="154"/>
      <c r="UEE16" s="154"/>
      <c r="UEF16" s="154"/>
      <c r="UEG16" s="154"/>
      <c r="UEH16" s="154"/>
      <c r="UEI16" s="154"/>
      <c r="UEJ16" s="154"/>
      <c r="UEK16" s="154"/>
      <c r="UEL16" s="154"/>
      <c r="UEM16" s="154"/>
      <c r="UEN16" s="154"/>
      <c r="UEO16" s="154"/>
      <c r="UEP16" s="154"/>
      <c r="UEQ16" s="154"/>
      <c r="UER16" s="154"/>
      <c r="UES16" s="154"/>
      <c r="UET16" s="154"/>
      <c r="UEU16" s="154"/>
      <c r="UEV16" s="154"/>
      <c r="UEW16" s="154"/>
      <c r="UEX16" s="154"/>
      <c r="UEY16" s="154"/>
      <c r="UEZ16" s="154"/>
      <c r="UFA16" s="154"/>
      <c r="UFB16" s="154"/>
      <c r="UFC16" s="154"/>
      <c r="UFD16" s="154"/>
      <c r="UFE16" s="154"/>
      <c r="UFF16" s="154"/>
      <c r="UFG16" s="154"/>
      <c r="UFH16" s="154"/>
      <c r="UFI16" s="154"/>
      <c r="UFJ16" s="154"/>
      <c r="UFK16" s="154"/>
      <c r="UFL16" s="154"/>
      <c r="UFM16" s="154"/>
      <c r="UFN16" s="154"/>
      <c r="UFO16" s="154"/>
      <c r="UFP16" s="154"/>
      <c r="UFQ16" s="154"/>
      <c r="UFR16" s="154"/>
      <c r="UFS16" s="154"/>
      <c r="UFT16" s="154"/>
      <c r="UFU16" s="154"/>
      <c r="UFV16" s="154"/>
      <c r="UFW16" s="154"/>
      <c r="UFX16" s="154"/>
      <c r="UFY16" s="154"/>
      <c r="UFZ16" s="154"/>
      <c r="UGA16" s="154"/>
      <c r="UGB16" s="154"/>
      <c r="UGC16" s="154"/>
      <c r="UGD16" s="154"/>
      <c r="UGE16" s="154"/>
      <c r="UGF16" s="154"/>
      <c r="UGG16" s="154"/>
      <c r="UGH16" s="154"/>
      <c r="UGI16" s="154"/>
      <c r="UGJ16" s="154"/>
      <c r="UGK16" s="154"/>
      <c r="UGL16" s="154"/>
      <c r="UGM16" s="154"/>
      <c r="UGN16" s="154"/>
      <c r="UGO16" s="154"/>
      <c r="UGP16" s="154"/>
      <c r="UGQ16" s="154"/>
      <c r="UGR16" s="154"/>
      <c r="UGS16" s="154"/>
      <c r="UGT16" s="154"/>
      <c r="UGU16" s="154"/>
      <c r="UGV16" s="154"/>
      <c r="UGW16" s="154"/>
      <c r="UGX16" s="154"/>
      <c r="UGY16" s="154"/>
      <c r="UGZ16" s="154"/>
      <c r="UHA16" s="154"/>
      <c r="UHB16" s="154"/>
      <c r="UHC16" s="154"/>
      <c r="UHD16" s="154"/>
      <c r="UHE16" s="154"/>
      <c r="UHF16" s="154"/>
      <c r="UHG16" s="154"/>
      <c r="UHH16" s="154"/>
      <c r="UHI16" s="154"/>
      <c r="UHJ16" s="154"/>
      <c r="UHK16" s="154"/>
      <c r="UHL16" s="154"/>
      <c r="UHM16" s="154"/>
      <c r="UHN16" s="154"/>
      <c r="UHO16" s="154"/>
      <c r="UHP16" s="154"/>
      <c r="UHQ16" s="154"/>
      <c r="UHR16" s="154"/>
      <c r="UHS16" s="154"/>
      <c r="UHT16" s="154"/>
      <c r="UHU16" s="154"/>
      <c r="UHV16" s="154"/>
      <c r="UHW16" s="154"/>
      <c r="UHX16" s="154"/>
      <c r="UHY16" s="154"/>
      <c r="UHZ16" s="154"/>
      <c r="UIA16" s="154"/>
      <c r="UIB16" s="154"/>
      <c r="UIC16" s="154"/>
      <c r="UID16" s="154"/>
      <c r="UIE16" s="154"/>
      <c r="UIF16" s="154"/>
      <c r="UIG16" s="154"/>
      <c r="UIH16" s="154"/>
      <c r="UII16" s="154"/>
      <c r="UIJ16" s="154"/>
      <c r="UIK16" s="154"/>
      <c r="UIL16" s="154"/>
      <c r="UIM16" s="154"/>
      <c r="UIN16" s="154"/>
      <c r="UIO16" s="154"/>
      <c r="UIP16" s="154"/>
      <c r="UIQ16" s="154"/>
      <c r="UIR16" s="154"/>
      <c r="UIS16" s="154"/>
      <c r="UIT16" s="154"/>
      <c r="UIU16" s="154"/>
      <c r="UIV16" s="154"/>
      <c r="UIW16" s="154"/>
      <c r="UIX16" s="154"/>
      <c r="UIY16" s="154"/>
      <c r="UIZ16" s="154"/>
      <c r="UJA16" s="154"/>
      <c r="UJB16" s="154"/>
      <c r="UJC16" s="154"/>
      <c r="UJD16" s="154"/>
      <c r="UJE16" s="154"/>
      <c r="UJF16" s="154"/>
      <c r="UJG16" s="154"/>
      <c r="UJH16" s="154"/>
      <c r="UJI16" s="154"/>
      <c r="UJJ16" s="154"/>
      <c r="UJK16" s="154"/>
      <c r="UJL16" s="154"/>
      <c r="UJM16" s="154"/>
      <c r="UJN16" s="154"/>
      <c r="UJO16" s="154"/>
      <c r="UJP16" s="154"/>
      <c r="UJQ16" s="154"/>
      <c r="UJR16" s="154"/>
      <c r="UJS16" s="154"/>
      <c r="UJT16" s="154"/>
      <c r="UJU16" s="154"/>
      <c r="UJV16" s="154"/>
      <c r="UJW16" s="154"/>
      <c r="UJX16" s="154"/>
      <c r="UJY16" s="154"/>
      <c r="UJZ16" s="154"/>
      <c r="UKA16" s="154"/>
      <c r="UKB16" s="154"/>
      <c r="UKC16" s="154"/>
      <c r="UKD16" s="154"/>
      <c r="UKE16" s="154"/>
      <c r="UKF16" s="154"/>
      <c r="UKG16" s="154"/>
      <c r="UKH16" s="154"/>
      <c r="UKI16" s="154"/>
      <c r="UKJ16" s="154"/>
      <c r="UKK16" s="154"/>
      <c r="UKL16" s="154"/>
      <c r="UKM16" s="154"/>
      <c r="UKN16" s="154"/>
      <c r="UKO16" s="154"/>
      <c r="UKP16" s="154"/>
      <c r="UKQ16" s="154"/>
      <c r="UKR16" s="154"/>
      <c r="UKS16" s="154"/>
      <c r="UKT16" s="154"/>
      <c r="UKU16" s="154"/>
      <c r="UKV16" s="154"/>
      <c r="UKW16" s="154"/>
      <c r="UKX16" s="154"/>
      <c r="UKY16" s="154"/>
      <c r="UKZ16" s="154"/>
      <c r="ULA16" s="154"/>
      <c r="ULB16" s="154"/>
      <c r="ULC16" s="154"/>
      <c r="ULD16" s="154"/>
      <c r="ULE16" s="154"/>
      <c r="ULF16" s="154"/>
      <c r="ULG16" s="154"/>
      <c r="ULH16" s="154"/>
      <c r="ULI16" s="154"/>
      <c r="ULJ16" s="154"/>
      <c r="ULK16" s="154"/>
      <c r="ULL16" s="154"/>
      <c r="ULM16" s="154"/>
      <c r="ULN16" s="154"/>
      <c r="ULO16" s="154"/>
      <c r="ULP16" s="154"/>
      <c r="ULQ16" s="154"/>
      <c r="ULR16" s="154"/>
      <c r="ULS16" s="154"/>
      <c r="ULT16" s="154"/>
      <c r="ULU16" s="154"/>
      <c r="ULV16" s="154"/>
      <c r="ULW16" s="154"/>
      <c r="ULX16" s="154"/>
      <c r="ULY16" s="154"/>
      <c r="ULZ16" s="154"/>
      <c r="UMA16" s="154"/>
      <c r="UMB16" s="154"/>
      <c r="UMC16" s="154"/>
      <c r="UMD16" s="154"/>
      <c r="UME16" s="154"/>
      <c r="UMF16" s="154"/>
      <c r="UMG16" s="154"/>
      <c r="UMH16" s="154"/>
      <c r="UMI16" s="154"/>
      <c r="UMJ16" s="154"/>
      <c r="UMK16" s="154"/>
      <c r="UML16" s="154"/>
      <c r="UMM16" s="154"/>
      <c r="UMN16" s="154"/>
      <c r="UMO16" s="154"/>
      <c r="UMP16" s="154"/>
      <c r="UMQ16" s="154"/>
      <c r="UMR16" s="154"/>
      <c r="UMS16" s="154"/>
      <c r="UMT16" s="154"/>
      <c r="UMU16" s="154"/>
      <c r="UMV16" s="154"/>
      <c r="UMW16" s="154"/>
      <c r="UMX16" s="154"/>
      <c r="UMY16" s="154"/>
      <c r="UMZ16" s="154"/>
      <c r="UNA16" s="154"/>
      <c r="UNB16" s="154"/>
      <c r="UNC16" s="154"/>
      <c r="UND16" s="154"/>
      <c r="UNE16" s="154"/>
      <c r="UNF16" s="154"/>
      <c r="UNG16" s="154"/>
      <c r="UNH16" s="154"/>
      <c r="UNI16" s="154"/>
      <c r="UNJ16" s="154"/>
      <c r="UNK16" s="154"/>
      <c r="UNL16" s="154"/>
      <c r="UNM16" s="154"/>
      <c r="UNN16" s="154"/>
      <c r="UNO16" s="154"/>
      <c r="UNP16" s="154"/>
      <c r="UNQ16" s="154"/>
      <c r="UNR16" s="154"/>
      <c r="UNS16" s="154"/>
      <c r="UNT16" s="154"/>
      <c r="UNU16" s="154"/>
      <c r="UNV16" s="154"/>
      <c r="UNW16" s="154"/>
      <c r="UNX16" s="154"/>
      <c r="UNY16" s="154"/>
      <c r="UNZ16" s="154"/>
      <c r="UOA16" s="154"/>
      <c r="UOB16" s="154"/>
      <c r="UOC16" s="154"/>
      <c r="UOD16" s="154"/>
      <c r="UOE16" s="154"/>
      <c r="UOF16" s="154"/>
      <c r="UOG16" s="154"/>
      <c r="UOH16" s="154"/>
      <c r="UOI16" s="154"/>
      <c r="UOJ16" s="154"/>
      <c r="UOK16" s="154"/>
      <c r="UOL16" s="154"/>
      <c r="UOM16" s="154"/>
      <c r="UON16" s="154"/>
      <c r="UOO16" s="154"/>
      <c r="UOP16" s="154"/>
      <c r="UOQ16" s="154"/>
      <c r="UOR16" s="154"/>
      <c r="UOS16" s="154"/>
      <c r="UOT16" s="154"/>
      <c r="UOU16" s="154"/>
      <c r="UOV16" s="154"/>
      <c r="UOW16" s="154"/>
      <c r="UOX16" s="154"/>
      <c r="UOY16" s="154"/>
      <c r="UOZ16" s="154"/>
      <c r="UPA16" s="154"/>
      <c r="UPB16" s="154"/>
      <c r="UPC16" s="154"/>
      <c r="UPD16" s="154"/>
      <c r="UPE16" s="154"/>
      <c r="UPF16" s="154"/>
      <c r="UPG16" s="154"/>
      <c r="UPH16" s="154"/>
      <c r="UPI16" s="154"/>
      <c r="UPJ16" s="154"/>
      <c r="UPK16" s="154"/>
      <c r="UPL16" s="154"/>
      <c r="UPM16" s="154"/>
      <c r="UPN16" s="154"/>
      <c r="UPO16" s="154"/>
      <c r="UPP16" s="154"/>
      <c r="UPQ16" s="154"/>
      <c r="UPR16" s="154"/>
      <c r="UPS16" s="154"/>
      <c r="UPT16" s="154"/>
      <c r="UPU16" s="154"/>
      <c r="UPV16" s="154"/>
      <c r="UPW16" s="154"/>
      <c r="UPX16" s="154"/>
      <c r="UPY16" s="154"/>
      <c r="UPZ16" s="154"/>
      <c r="UQA16" s="154"/>
      <c r="UQB16" s="154"/>
      <c r="UQC16" s="154"/>
      <c r="UQD16" s="154"/>
      <c r="UQE16" s="154"/>
      <c r="UQF16" s="154"/>
      <c r="UQG16" s="154"/>
      <c r="UQH16" s="154"/>
      <c r="UQI16" s="154"/>
      <c r="UQJ16" s="154"/>
      <c r="UQK16" s="154"/>
      <c r="UQL16" s="154"/>
      <c r="UQM16" s="154"/>
      <c r="UQN16" s="154"/>
      <c r="UQO16" s="154"/>
      <c r="UQP16" s="154"/>
      <c r="UQQ16" s="154"/>
      <c r="UQR16" s="154"/>
      <c r="UQS16" s="154"/>
      <c r="UQT16" s="154"/>
      <c r="UQU16" s="154"/>
      <c r="UQV16" s="154"/>
      <c r="UQW16" s="154"/>
      <c r="UQX16" s="154"/>
      <c r="UQY16" s="154"/>
      <c r="UQZ16" s="154"/>
      <c r="URA16" s="154"/>
      <c r="URB16" s="154"/>
      <c r="URC16" s="154"/>
      <c r="URD16" s="154"/>
      <c r="URE16" s="154"/>
      <c r="URF16" s="154"/>
      <c r="URG16" s="154"/>
      <c r="URH16" s="154"/>
      <c r="URI16" s="154"/>
      <c r="URJ16" s="154"/>
      <c r="URK16" s="154"/>
      <c r="URL16" s="154"/>
      <c r="URM16" s="154"/>
      <c r="URN16" s="154"/>
      <c r="URO16" s="154"/>
      <c r="URP16" s="154"/>
      <c r="URQ16" s="154"/>
      <c r="URR16" s="154"/>
      <c r="URS16" s="154"/>
      <c r="URT16" s="154"/>
      <c r="URU16" s="154"/>
      <c r="URV16" s="154"/>
      <c r="URW16" s="154"/>
      <c r="URX16" s="154"/>
      <c r="URY16" s="154"/>
      <c r="URZ16" s="154"/>
      <c r="USA16" s="154"/>
      <c r="USB16" s="154"/>
      <c r="USC16" s="154"/>
      <c r="USD16" s="154"/>
      <c r="USE16" s="154"/>
      <c r="USF16" s="154"/>
      <c r="USG16" s="154"/>
      <c r="USH16" s="154"/>
      <c r="USI16" s="154"/>
      <c r="USJ16" s="154"/>
      <c r="USK16" s="154"/>
      <c r="USL16" s="154"/>
      <c r="USM16" s="154"/>
      <c r="USN16" s="154"/>
      <c r="USO16" s="154"/>
      <c r="USP16" s="154"/>
      <c r="USQ16" s="154"/>
      <c r="USR16" s="154"/>
      <c r="USS16" s="154"/>
      <c r="UST16" s="154"/>
      <c r="USU16" s="154"/>
      <c r="USV16" s="154"/>
      <c r="USW16" s="154"/>
      <c r="USX16" s="154"/>
      <c r="USY16" s="154"/>
      <c r="USZ16" s="154"/>
      <c r="UTA16" s="154"/>
      <c r="UTB16" s="154"/>
      <c r="UTC16" s="154"/>
      <c r="UTD16" s="154"/>
      <c r="UTE16" s="154"/>
      <c r="UTF16" s="154"/>
      <c r="UTG16" s="154"/>
      <c r="UTH16" s="154"/>
      <c r="UTI16" s="154"/>
      <c r="UTJ16" s="154"/>
      <c r="UTK16" s="154"/>
      <c r="UTL16" s="154"/>
      <c r="UTM16" s="154"/>
      <c r="UTN16" s="154"/>
      <c r="UTO16" s="154"/>
      <c r="UTP16" s="154"/>
      <c r="UTQ16" s="154"/>
      <c r="UTR16" s="154"/>
      <c r="UTS16" s="154"/>
      <c r="UTT16" s="154"/>
      <c r="UTU16" s="154"/>
      <c r="UTV16" s="154"/>
      <c r="UTW16" s="154"/>
      <c r="UTX16" s="154"/>
      <c r="UTY16" s="154"/>
      <c r="UTZ16" s="154"/>
      <c r="UUA16" s="154"/>
      <c r="UUB16" s="154"/>
      <c r="UUC16" s="154"/>
      <c r="UUD16" s="154"/>
      <c r="UUE16" s="154"/>
      <c r="UUF16" s="154"/>
      <c r="UUG16" s="154"/>
      <c r="UUH16" s="154"/>
      <c r="UUI16" s="154"/>
      <c r="UUJ16" s="154"/>
      <c r="UUK16" s="154"/>
      <c r="UUL16" s="154"/>
      <c r="UUM16" s="154"/>
      <c r="UUN16" s="154"/>
      <c r="UUO16" s="154"/>
      <c r="UUP16" s="154"/>
      <c r="UUQ16" s="154"/>
      <c r="UUR16" s="154"/>
      <c r="UUS16" s="154"/>
      <c r="UUT16" s="154"/>
      <c r="UUU16" s="154"/>
      <c r="UUV16" s="154"/>
      <c r="UUW16" s="154"/>
      <c r="UUX16" s="154"/>
      <c r="UUY16" s="154"/>
      <c r="UUZ16" s="154"/>
      <c r="UVA16" s="154"/>
      <c r="UVB16" s="154"/>
      <c r="UVC16" s="154"/>
      <c r="UVD16" s="154"/>
      <c r="UVE16" s="154"/>
      <c r="UVF16" s="154"/>
      <c r="UVG16" s="154"/>
      <c r="UVH16" s="154"/>
      <c r="UVI16" s="154"/>
      <c r="UVJ16" s="154"/>
      <c r="UVK16" s="154"/>
      <c r="UVL16" s="154"/>
      <c r="UVM16" s="154"/>
      <c r="UVN16" s="154"/>
      <c r="UVO16" s="154"/>
      <c r="UVP16" s="154"/>
      <c r="UVQ16" s="154"/>
      <c r="UVR16" s="154"/>
      <c r="UVS16" s="154"/>
      <c r="UVT16" s="154"/>
      <c r="UVU16" s="154"/>
      <c r="UVV16" s="154"/>
      <c r="UVW16" s="154"/>
      <c r="UVX16" s="154"/>
      <c r="UVY16" s="154"/>
      <c r="UVZ16" s="154"/>
      <c r="UWA16" s="154"/>
      <c r="UWB16" s="154"/>
      <c r="UWC16" s="154"/>
      <c r="UWD16" s="154"/>
      <c r="UWE16" s="154"/>
      <c r="UWF16" s="154"/>
      <c r="UWG16" s="154"/>
      <c r="UWH16" s="154"/>
      <c r="UWI16" s="154"/>
      <c r="UWJ16" s="154"/>
      <c r="UWK16" s="154"/>
      <c r="UWL16" s="154"/>
      <c r="UWM16" s="154"/>
      <c r="UWN16" s="154"/>
      <c r="UWO16" s="154"/>
      <c r="UWP16" s="154"/>
      <c r="UWQ16" s="154"/>
      <c r="UWR16" s="154"/>
      <c r="UWS16" s="154"/>
      <c r="UWT16" s="154"/>
      <c r="UWU16" s="154"/>
      <c r="UWV16" s="154"/>
      <c r="UWW16" s="154"/>
      <c r="UWX16" s="154"/>
      <c r="UWY16" s="154"/>
      <c r="UWZ16" s="154"/>
      <c r="UXA16" s="154"/>
      <c r="UXB16" s="154"/>
      <c r="UXC16" s="154"/>
      <c r="UXD16" s="154"/>
      <c r="UXE16" s="154"/>
      <c r="UXF16" s="154"/>
      <c r="UXG16" s="154"/>
      <c r="UXH16" s="154"/>
      <c r="UXI16" s="154"/>
      <c r="UXJ16" s="154"/>
      <c r="UXK16" s="154"/>
      <c r="UXL16" s="154"/>
      <c r="UXM16" s="154"/>
      <c r="UXN16" s="154"/>
      <c r="UXO16" s="154"/>
      <c r="UXP16" s="154"/>
      <c r="UXQ16" s="154"/>
      <c r="UXR16" s="154"/>
      <c r="UXS16" s="154"/>
      <c r="UXT16" s="154"/>
      <c r="UXU16" s="154"/>
      <c r="UXV16" s="154"/>
      <c r="UXW16" s="154"/>
      <c r="UXX16" s="154"/>
      <c r="UXY16" s="154"/>
      <c r="UXZ16" s="154"/>
      <c r="UYA16" s="154"/>
      <c r="UYB16" s="154"/>
      <c r="UYC16" s="154"/>
      <c r="UYD16" s="154"/>
      <c r="UYE16" s="154"/>
      <c r="UYF16" s="154"/>
      <c r="UYG16" s="154"/>
      <c r="UYH16" s="154"/>
      <c r="UYI16" s="154"/>
      <c r="UYJ16" s="154"/>
      <c r="UYK16" s="154"/>
      <c r="UYL16" s="154"/>
      <c r="UYM16" s="154"/>
      <c r="UYN16" s="154"/>
      <c r="UYO16" s="154"/>
      <c r="UYP16" s="154"/>
      <c r="UYQ16" s="154"/>
      <c r="UYR16" s="154"/>
      <c r="UYS16" s="154"/>
      <c r="UYT16" s="154"/>
      <c r="UYU16" s="154"/>
      <c r="UYV16" s="154"/>
      <c r="UYW16" s="154"/>
      <c r="UYX16" s="154"/>
      <c r="UYY16" s="154"/>
      <c r="UYZ16" s="154"/>
      <c r="UZA16" s="154"/>
      <c r="UZB16" s="154"/>
      <c r="UZC16" s="154"/>
      <c r="UZD16" s="154"/>
      <c r="UZE16" s="154"/>
      <c r="UZF16" s="154"/>
      <c r="UZG16" s="154"/>
      <c r="UZH16" s="154"/>
      <c r="UZI16" s="154"/>
      <c r="UZJ16" s="154"/>
      <c r="UZK16" s="154"/>
      <c r="UZL16" s="154"/>
      <c r="UZM16" s="154"/>
      <c r="UZN16" s="154"/>
      <c r="UZO16" s="154"/>
      <c r="UZP16" s="154"/>
      <c r="UZQ16" s="154"/>
      <c r="UZR16" s="154"/>
      <c r="UZS16" s="154"/>
      <c r="UZT16" s="154"/>
      <c r="UZU16" s="154"/>
      <c r="UZV16" s="154"/>
      <c r="UZW16" s="154"/>
      <c r="UZX16" s="154"/>
      <c r="UZY16" s="154"/>
      <c r="UZZ16" s="154"/>
      <c r="VAA16" s="154"/>
      <c r="VAB16" s="154"/>
      <c r="VAC16" s="154"/>
      <c r="VAD16" s="154"/>
      <c r="VAE16" s="154"/>
      <c r="VAF16" s="154"/>
      <c r="VAG16" s="154"/>
      <c r="VAH16" s="154"/>
      <c r="VAI16" s="154"/>
      <c r="VAJ16" s="154"/>
      <c r="VAK16" s="154"/>
      <c r="VAL16" s="154"/>
      <c r="VAM16" s="154"/>
      <c r="VAN16" s="154"/>
      <c r="VAO16" s="154"/>
      <c r="VAP16" s="154"/>
      <c r="VAQ16" s="154"/>
      <c r="VAR16" s="154"/>
      <c r="VAS16" s="154"/>
      <c r="VAT16" s="154"/>
      <c r="VAU16" s="154"/>
      <c r="VAV16" s="154"/>
      <c r="VAW16" s="154"/>
      <c r="VAX16" s="154"/>
      <c r="VAY16" s="154"/>
      <c r="VAZ16" s="154"/>
      <c r="VBA16" s="154"/>
      <c r="VBB16" s="154"/>
      <c r="VBC16" s="154"/>
      <c r="VBD16" s="154"/>
      <c r="VBE16" s="154"/>
      <c r="VBF16" s="154"/>
      <c r="VBG16" s="154"/>
      <c r="VBH16" s="154"/>
      <c r="VBI16" s="154"/>
      <c r="VBJ16" s="154"/>
      <c r="VBK16" s="154"/>
      <c r="VBL16" s="154"/>
      <c r="VBM16" s="154"/>
      <c r="VBN16" s="154"/>
      <c r="VBO16" s="154"/>
      <c r="VBP16" s="154"/>
      <c r="VBQ16" s="154"/>
      <c r="VBR16" s="154"/>
      <c r="VBS16" s="154"/>
      <c r="VBT16" s="154"/>
      <c r="VBU16" s="154"/>
      <c r="VBV16" s="154"/>
      <c r="VBW16" s="154"/>
      <c r="VBX16" s="154"/>
      <c r="VBY16" s="154"/>
      <c r="VBZ16" s="154"/>
      <c r="VCA16" s="154"/>
      <c r="VCB16" s="154"/>
      <c r="VCC16" s="154"/>
      <c r="VCD16" s="154"/>
      <c r="VCE16" s="154"/>
      <c r="VCF16" s="154"/>
      <c r="VCG16" s="154"/>
      <c r="VCH16" s="154"/>
      <c r="VCI16" s="154"/>
      <c r="VCJ16" s="154"/>
      <c r="VCK16" s="154"/>
      <c r="VCL16" s="154"/>
      <c r="VCM16" s="154"/>
      <c r="VCN16" s="154"/>
      <c r="VCO16" s="154"/>
      <c r="VCP16" s="154"/>
      <c r="VCQ16" s="154"/>
      <c r="VCR16" s="154"/>
      <c r="VCS16" s="154"/>
      <c r="VCT16" s="154"/>
      <c r="VCU16" s="154"/>
      <c r="VCV16" s="154"/>
      <c r="VCW16" s="154"/>
      <c r="VCX16" s="154"/>
      <c r="VCY16" s="154"/>
      <c r="VCZ16" s="154"/>
      <c r="VDA16" s="154"/>
      <c r="VDB16" s="154"/>
      <c r="VDC16" s="154"/>
      <c r="VDD16" s="154"/>
      <c r="VDE16" s="154"/>
      <c r="VDF16" s="154"/>
      <c r="VDG16" s="154"/>
      <c r="VDH16" s="154"/>
      <c r="VDI16" s="154"/>
      <c r="VDJ16" s="154"/>
      <c r="VDK16" s="154"/>
      <c r="VDL16" s="154"/>
      <c r="VDM16" s="154"/>
      <c r="VDN16" s="154"/>
      <c r="VDO16" s="154"/>
      <c r="VDP16" s="154"/>
      <c r="VDQ16" s="154"/>
      <c r="VDR16" s="154"/>
      <c r="VDS16" s="154"/>
      <c r="VDT16" s="154"/>
      <c r="VDU16" s="154"/>
      <c r="VDV16" s="154"/>
      <c r="VDW16" s="154"/>
      <c r="VDX16" s="154"/>
      <c r="VDY16" s="154"/>
      <c r="VDZ16" s="154"/>
      <c r="VEA16" s="154"/>
      <c r="VEB16" s="154"/>
      <c r="VEC16" s="154"/>
      <c r="VED16" s="154"/>
      <c r="VEE16" s="154"/>
      <c r="VEF16" s="154"/>
      <c r="VEG16" s="154"/>
      <c r="VEH16" s="154"/>
      <c r="VEI16" s="154"/>
      <c r="VEJ16" s="154"/>
      <c r="VEK16" s="154"/>
      <c r="VEL16" s="154"/>
      <c r="VEM16" s="154"/>
      <c r="VEN16" s="154"/>
      <c r="VEO16" s="154"/>
      <c r="VEP16" s="154"/>
      <c r="VEQ16" s="154"/>
      <c r="VER16" s="154"/>
      <c r="VES16" s="154"/>
      <c r="VET16" s="154"/>
      <c r="VEU16" s="154"/>
      <c r="VEV16" s="154"/>
      <c r="VEW16" s="154"/>
      <c r="VEX16" s="154"/>
      <c r="VEY16" s="154"/>
      <c r="VEZ16" s="154"/>
      <c r="VFA16" s="154"/>
      <c r="VFB16" s="154"/>
      <c r="VFC16" s="154"/>
      <c r="VFD16" s="154"/>
      <c r="VFE16" s="154"/>
      <c r="VFF16" s="154"/>
      <c r="VFG16" s="154"/>
      <c r="VFH16" s="154"/>
      <c r="VFI16" s="154"/>
      <c r="VFJ16" s="154"/>
      <c r="VFK16" s="154"/>
      <c r="VFL16" s="154"/>
      <c r="VFM16" s="154"/>
      <c r="VFN16" s="154"/>
      <c r="VFO16" s="154"/>
      <c r="VFP16" s="154"/>
      <c r="VFQ16" s="154"/>
      <c r="VFR16" s="154"/>
      <c r="VFS16" s="154"/>
      <c r="VFT16" s="154"/>
      <c r="VFU16" s="154"/>
      <c r="VFV16" s="154"/>
      <c r="VFW16" s="154"/>
      <c r="VFX16" s="154"/>
      <c r="VFY16" s="154"/>
      <c r="VFZ16" s="154"/>
      <c r="VGA16" s="154"/>
      <c r="VGB16" s="154"/>
      <c r="VGC16" s="154"/>
      <c r="VGD16" s="154"/>
      <c r="VGE16" s="154"/>
      <c r="VGF16" s="154"/>
      <c r="VGG16" s="154"/>
      <c r="VGH16" s="154"/>
      <c r="VGI16" s="154"/>
      <c r="VGJ16" s="154"/>
      <c r="VGK16" s="154"/>
      <c r="VGL16" s="154"/>
      <c r="VGM16" s="154"/>
      <c r="VGN16" s="154"/>
      <c r="VGO16" s="154"/>
      <c r="VGP16" s="154"/>
      <c r="VGQ16" s="154"/>
      <c r="VGR16" s="154"/>
      <c r="VGS16" s="154"/>
      <c r="VGT16" s="154"/>
      <c r="VGU16" s="154"/>
      <c r="VGV16" s="154"/>
      <c r="VGW16" s="154"/>
      <c r="VGX16" s="154"/>
      <c r="VGY16" s="154"/>
      <c r="VGZ16" s="154"/>
      <c r="VHA16" s="154"/>
      <c r="VHB16" s="154"/>
      <c r="VHC16" s="154"/>
      <c r="VHD16" s="154"/>
      <c r="VHE16" s="154"/>
      <c r="VHF16" s="154"/>
      <c r="VHG16" s="154"/>
      <c r="VHH16" s="154"/>
      <c r="VHI16" s="154"/>
      <c r="VHJ16" s="154"/>
      <c r="VHK16" s="154"/>
      <c r="VHL16" s="154"/>
      <c r="VHM16" s="154"/>
      <c r="VHN16" s="154"/>
      <c r="VHO16" s="154"/>
      <c r="VHP16" s="154"/>
      <c r="VHQ16" s="154"/>
      <c r="VHR16" s="154"/>
      <c r="VHS16" s="154"/>
      <c r="VHT16" s="154"/>
      <c r="VHU16" s="154"/>
      <c r="VHV16" s="154"/>
      <c r="VHW16" s="154"/>
      <c r="VHX16" s="154"/>
      <c r="VHY16" s="154"/>
      <c r="VHZ16" s="154"/>
      <c r="VIA16" s="154"/>
      <c r="VIB16" s="154"/>
      <c r="VIC16" s="154"/>
      <c r="VID16" s="154"/>
      <c r="VIE16" s="154"/>
      <c r="VIF16" s="154"/>
      <c r="VIG16" s="154"/>
      <c r="VIH16" s="154"/>
      <c r="VII16" s="154"/>
      <c r="VIJ16" s="154"/>
      <c r="VIK16" s="154"/>
      <c r="VIL16" s="154"/>
      <c r="VIM16" s="154"/>
      <c r="VIN16" s="154"/>
      <c r="VIO16" s="154"/>
      <c r="VIP16" s="154"/>
      <c r="VIQ16" s="154"/>
      <c r="VIR16" s="154"/>
      <c r="VIS16" s="154"/>
      <c r="VIT16" s="154"/>
      <c r="VIU16" s="154"/>
      <c r="VIV16" s="154"/>
      <c r="VIW16" s="154"/>
      <c r="VIX16" s="154"/>
      <c r="VIY16" s="154"/>
      <c r="VIZ16" s="154"/>
      <c r="VJA16" s="154"/>
      <c r="VJB16" s="154"/>
      <c r="VJC16" s="154"/>
      <c r="VJD16" s="154"/>
      <c r="VJE16" s="154"/>
      <c r="VJF16" s="154"/>
      <c r="VJG16" s="154"/>
      <c r="VJH16" s="154"/>
      <c r="VJI16" s="154"/>
      <c r="VJJ16" s="154"/>
      <c r="VJK16" s="154"/>
      <c r="VJL16" s="154"/>
      <c r="VJM16" s="154"/>
      <c r="VJN16" s="154"/>
      <c r="VJO16" s="154"/>
      <c r="VJP16" s="154"/>
      <c r="VJQ16" s="154"/>
      <c r="VJR16" s="154"/>
      <c r="VJS16" s="154"/>
      <c r="VJT16" s="154"/>
      <c r="VJU16" s="154"/>
      <c r="VJV16" s="154"/>
      <c r="VJW16" s="154"/>
      <c r="VJX16" s="154"/>
      <c r="VJY16" s="154"/>
      <c r="VJZ16" s="154"/>
      <c r="VKA16" s="154"/>
      <c r="VKB16" s="154"/>
      <c r="VKC16" s="154"/>
      <c r="VKD16" s="154"/>
      <c r="VKE16" s="154"/>
      <c r="VKF16" s="154"/>
      <c r="VKG16" s="154"/>
      <c r="VKH16" s="154"/>
      <c r="VKI16" s="154"/>
      <c r="VKJ16" s="154"/>
      <c r="VKK16" s="154"/>
      <c r="VKL16" s="154"/>
      <c r="VKM16" s="154"/>
      <c r="VKN16" s="154"/>
      <c r="VKO16" s="154"/>
      <c r="VKP16" s="154"/>
      <c r="VKQ16" s="154"/>
      <c r="VKR16" s="154"/>
      <c r="VKS16" s="154"/>
      <c r="VKT16" s="154"/>
      <c r="VKU16" s="154"/>
      <c r="VKV16" s="154"/>
      <c r="VKW16" s="154"/>
      <c r="VKX16" s="154"/>
      <c r="VKY16" s="154"/>
      <c r="VKZ16" s="154"/>
      <c r="VLA16" s="154"/>
      <c r="VLB16" s="154"/>
      <c r="VLC16" s="154"/>
      <c r="VLD16" s="154"/>
      <c r="VLE16" s="154"/>
      <c r="VLF16" s="154"/>
      <c r="VLG16" s="154"/>
      <c r="VLH16" s="154"/>
      <c r="VLI16" s="154"/>
      <c r="VLJ16" s="154"/>
      <c r="VLK16" s="154"/>
      <c r="VLL16" s="154"/>
      <c r="VLM16" s="154"/>
      <c r="VLN16" s="154"/>
      <c r="VLO16" s="154"/>
      <c r="VLP16" s="154"/>
      <c r="VLQ16" s="154"/>
      <c r="VLR16" s="154"/>
      <c r="VLS16" s="154"/>
      <c r="VLT16" s="154"/>
      <c r="VLU16" s="154"/>
      <c r="VLV16" s="154"/>
      <c r="VLW16" s="154"/>
      <c r="VLX16" s="154"/>
      <c r="VLY16" s="154"/>
      <c r="VLZ16" s="154"/>
      <c r="VMA16" s="154"/>
      <c r="VMB16" s="154"/>
      <c r="VMC16" s="154"/>
      <c r="VMD16" s="154"/>
      <c r="VME16" s="154"/>
      <c r="VMF16" s="154"/>
      <c r="VMG16" s="154"/>
      <c r="VMH16" s="154"/>
      <c r="VMI16" s="154"/>
      <c r="VMJ16" s="154"/>
      <c r="VMK16" s="154"/>
      <c r="VML16" s="154"/>
      <c r="VMM16" s="154"/>
      <c r="VMN16" s="154"/>
      <c r="VMO16" s="154"/>
      <c r="VMP16" s="154"/>
      <c r="VMQ16" s="154"/>
      <c r="VMR16" s="154"/>
      <c r="VMS16" s="154"/>
      <c r="VMT16" s="154"/>
      <c r="VMU16" s="154"/>
      <c r="VMV16" s="154"/>
      <c r="VMW16" s="154"/>
      <c r="VMX16" s="154"/>
      <c r="VMY16" s="154"/>
      <c r="VMZ16" s="154"/>
      <c r="VNA16" s="154"/>
      <c r="VNB16" s="154"/>
      <c r="VNC16" s="154"/>
      <c r="VND16" s="154"/>
      <c r="VNE16" s="154"/>
      <c r="VNF16" s="154"/>
      <c r="VNG16" s="154"/>
      <c r="VNH16" s="154"/>
      <c r="VNI16" s="154"/>
      <c r="VNJ16" s="154"/>
      <c r="VNK16" s="154"/>
      <c r="VNL16" s="154"/>
      <c r="VNM16" s="154"/>
      <c r="VNN16" s="154"/>
      <c r="VNO16" s="154"/>
      <c r="VNP16" s="154"/>
      <c r="VNQ16" s="154"/>
      <c r="VNR16" s="154"/>
      <c r="VNS16" s="154"/>
      <c r="VNT16" s="154"/>
      <c r="VNU16" s="154"/>
      <c r="VNV16" s="154"/>
      <c r="VNW16" s="154"/>
      <c r="VNX16" s="154"/>
      <c r="VNY16" s="154"/>
      <c r="VNZ16" s="154"/>
      <c r="VOA16" s="154"/>
      <c r="VOB16" s="154"/>
      <c r="VOC16" s="154"/>
      <c r="VOD16" s="154"/>
      <c r="VOE16" s="154"/>
      <c r="VOF16" s="154"/>
      <c r="VOG16" s="154"/>
      <c r="VOH16" s="154"/>
      <c r="VOI16" s="154"/>
      <c r="VOJ16" s="154"/>
      <c r="VOK16" s="154"/>
      <c r="VOL16" s="154"/>
      <c r="VOM16" s="154"/>
      <c r="VON16" s="154"/>
      <c r="VOO16" s="154"/>
      <c r="VOP16" s="154"/>
      <c r="VOQ16" s="154"/>
      <c r="VOR16" s="154"/>
      <c r="VOS16" s="154"/>
      <c r="VOT16" s="154"/>
      <c r="VOU16" s="154"/>
      <c r="VOV16" s="154"/>
      <c r="VOW16" s="154"/>
      <c r="VOX16" s="154"/>
      <c r="VOY16" s="154"/>
      <c r="VOZ16" s="154"/>
      <c r="VPA16" s="154"/>
      <c r="VPB16" s="154"/>
      <c r="VPC16" s="154"/>
      <c r="VPD16" s="154"/>
      <c r="VPE16" s="154"/>
      <c r="VPF16" s="154"/>
      <c r="VPG16" s="154"/>
      <c r="VPH16" s="154"/>
      <c r="VPI16" s="154"/>
      <c r="VPJ16" s="154"/>
      <c r="VPK16" s="154"/>
      <c r="VPL16" s="154"/>
      <c r="VPM16" s="154"/>
      <c r="VPN16" s="154"/>
      <c r="VPO16" s="154"/>
      <c r="VPP16" s="154"/>
      <c r="VPQ16" s="154"/>
      <c r="VPR16" s="154"/>
      <c r="VPS16" s="154"/>
      <c r="VPT16" s="154"/>
      <c r="VPU16" s="154"/>
      <c r="VPV16" s="154"/>
      <c r="VPW16" s="154"/>
      <c r="VPX16" s="154"/>
      <c r="VPY16" s="154"/>
      <c r="VPZ16" s="154"/>
      <c r="VQA16" s="154"/>
      <c r="VQB16" s="154"/>
      <c r="VQC16" s="154"/>
      <c r="VQD16" s="154"/>
      <c r="VQE16" s="154"/>
      <c r="VQF16" s="154"/>
      <c r="VQG16" s="154"/>
      <c r="VQH16" s="154"/>
      <c r="VQI16" s="154"/>
      <c r="VQJ16" s="154"/>
      <c r="VQK16" s="154"/>
      <c r="VQL16" s="154"/>
      <c r="VQM16" s="154"/>
      <c r="VQN16" s="154"/>
      <c r="VQO16" s="154"/>
      <c r="VQP16" s="154"/>
      <c r="VQQ16" s="154"/>
      <c r="VQR16" s="154"/>
      <c r="VQS16" s="154"/>
      <c r="VQT16" s="154"/>
      <c r="VQU16" s="154"/>
      <c r="VQV16" s="154"/>
      <c r="VQW16" s="154"/>
      <c r="VQX16" s="154"/>
      <c r="VQY16" s="154"/>
      <c r="VQZ16" s="154"/>
      <c r="VRA16" s="154"/>
      <c r="VRB16" s="154"/>
      <c r="VRC16" s="154"/>
      <c r="VRD16" s="154"/>
      <c r="VRE16" s="154"/>
      <c r="VRF16" s="154"/>
      <c r="VRG16" s="154"/>
      <c r="VRH16" s="154"/>
      <c r="VRI16" s="154"/>
      <c r="VRJ16" s="154"/>
      <c r="VRK16" s="154"/>
      <c r="VRL16" s="154"/>
      <c r="VRM16" s="154"/>
      <c r="VRN16" s="154"/>
      <c r="VRO16" s="154"/>
      <c r="VRP16" s="154"/>
      <c r="VRQ16" s="154"/>
      <c r="VRR16" s="154"/>
      <c r="VRS16" s="154"/>
      <c r="VRT16" s="154"/>
      <c r="VRU16" s="154"/>
      <c r="VRV16" s="154"/>
      <c r="VRW16" s="154"/>
      <c r="VRX16" s="154"/>
      <c r="VRY16" s="154"/>
      <c r="VRZ16" s="154"/>
      <c r="VSA16" s="154"/>
      <c r="VSB16" s="154"/>
      <c r="VSC16" s="154"/>
      <c r="VSD16" s="154"/>
      <c r="VSE16" s="154"/>
      <c r="VSF16" s="154"/>
      <c r="VSG16" s="154"/>
      <c r="VSH16" s="154"/>
      <c r="VSI16" s="154"/>
      <c r="VSJ16" s="154"/>
      <c r="VSK16" s="154"/>
      <c r="VSL16" s="154"/>
      <c r="VSM16" s="154"/>
      <c r="VSN16" s="154"/>
      <c r="VSO16" s="154"/>
      <c r="VSP16" s="154"/>
      <c r="VSQ16" s="154"/>
      <c r="VSR16" s="154"/>
      <c r="VSS16" s="154"/>
      <c r="VST16" s="154"/>
      <c r="VSU16" s="154"/>
      <c r="VSV16" s="154"/>
      <c r="VSW16" s="154"/>
      <c r="VSX16" s="154"/>
      <c r="VSY16" s="154"/>
      <c r="VSZ16" s="154"/>
      <c r="VTA16" s="154"/>
      <c r="VTB16" s="154"/>
      <c r="VTC16" s="154"/>
      <c r="VTD16" s="154"/>
      <c r="VTE16" s="154"/>
      <c r="VTF16" s="154"/>
      <c r="VTG16" s="154"/>
      <c r="VTH16" s="154"/>
      <c r="VTI16" s="154"/>
      <c r="VTJ16" s="154"/>
      <c r="VTK16" s="154"/>
      <c r="VTL16" s="154"/>
      <c r="VTM16" s="154"/>
      <c r="VTN16" s="154"/>
      <c r="VTO16" s="154"/>
      <c r="VTP16" s="154"/>
      <c r="VTQ16" s="154"/>
      <c r="VTR16" s="154"/>
      <c r="VTS16" s="154"/>
      <c r="VTT16" s="154"/>
      <c r="VTU16" s="154"/>
      <c r="VTV16" s="154"/>
      <c r="VTW16" s="154"/>
      <c r="VTX16" s="154"/>
      <c r="VTY16" s="154"/>
      <c r="VTZ16" s="154"/>
      <c r="VUA16" s="154"/>
      <c r="VUB16" s="154"/>
      <c r="VUC16" s="154"/>
      <c r="VUD16" s="154"/>
      <c r="VUE16" s="154"/>
      <c r="VUF16" s="154"/>
      <c r="VUG16" s="154"/>
      <c r="VUH16" s="154"/>
      <c r="VUI16" s="154"/>
      <c r="VUJ16" s="154"/>
      <c r="VUK16" s="154"/>
      <c r="VUL16" s="154"/>
      <c r="VUM16" s="154"/>
      <c r="VUN16" s="154"/>
      <c r="VUO16" s="154"/>
      <c r="VUP16" s="154"/>
      <c r="VUQ16" s="154"/>
      <c r="VUR16" s="154"/>
      <c r="VUS16" s="154"/>
      <c r="VUT16" s="154"/>
      <c r="VUU16" s="154"/>
      <c r="VUV16" s="154"/>
      <c r="VUW16" s="154"/>
      <c r="VUX16" s="154"/>
      <c r="VUY16" s="154"/>
      <c r="VUZ16" s="154"/>
      <c r="VVA16" s="154"/>
      <c r="VVB16" s="154"/>
      <c r="VVC16" s="154"/>
      <c r="VVD16" s="154"/>
      <c r="VVE16" s="154"/>
      <c r="VVF16" s="154"/>
      <c r="VVG16" s="154"/>
      <c r="VVH16" s="154"/>
      <c r="VVI16" s="154"/>
      <c r="VVJ16" s="154"/>
      <c r="VVK16" s="154"/>
      <c r="VVL16" s="154"/>
      <c r="VVM16" s="154"/>
      <c r="VVN16" s="154"/>
      <c r="VVO16" s="154"/>
      <c r="VVP16" s="154"/>
      <c r="VVQ16" s="154"/>
      <c r="VVR16" s="154"/>
      <c r="VVS16" s="154"/>
      <c r="VVT16" s="154"/>
      <c r="VVU16" s="154"/>
      <c r="VVV16" s="154"/>
      <c r="VVW16" s="154"/>
      <c r="VVX16" s="154"/>
      <c r="VVY16" s="154"/>
      <c r="VVZ16" s="154"/>
      <c r="VWA16" s="154"/>
      <c r="VWB16" s="154"/>
      <c r="VWC16" s="154"/>
      <c r="VWD16" s="154"/>
      <c r="VWE16" s="154"/>
      <c r="VWF16" s="154"/>
      <c r="VWG16" s="154"/>
      <c r="VWH16" s="154"/>
      <c r="VWI16" s="154"/>
      <c r="VWJ16" s="154"/>
      <c r="VWK16" s="154"/>
      <c r="VWL16" s="154"/>
      <c r="VWM16" s="154"/>
      <c r="VWN16" s="154"/>
      <c r="VWO16" s="154"/>
      <c r="VWP16" s="154"/>
      <c r="VWQ16" s="154"/>
      <c r="VWR16" s="154"/>
      <c r="VWS16" s="154"/>
      <c r="VWT16" s="154"/>
      <c r="VWU16" s="154"/>
      <c r="VWV16" s="154"/>
      <c r="VWW16" s="154"/>
      <c r="VWX16" s="154"/>
      <c r="VWY16" s="154"/>
      <c r="VWZ16" s="154"/>
      <c r="VXA16" s="154"/>
      <c r="VXB16" s="154"/>
      <c r="VXC16" s="154"/>
      <c r="VXD16" s="154"/>
      <c r="VXE16" s="154"/>
      <c r="VXF16" s="154"/>
      <c r="VXG16" s="154"/>
      <c r="VXH16" s="154"/>
      <c r="VXI16" s="154"/>
      <c r="VXJ16" s="154"/>
      <c r="VXK16" s="154"/>
      <c r="VXL16" s="154"/>
      <c r="VXM16" s="154"/>
      <c r="VXN16" s="154"/>
      <c r="VXO16" s="154"/>
      <c r="VXP16" s="154"/>
      <c r="VXQ16" s="154"/>
      <c r="VXR16" s="154"/>
      <c r="VXS16" s="154"/>
      <c r="VXT16" s="154"/>
      <c r="VXU16" s="154"/>
      <c r="VXV16" s="154"/>
      <c r="VXW16" s="154"/>
      <c r="VXX16" s="154"/>
      <c r="VXY16" s="154"/>
      <c r="VXZ16" s="154"/>
      <c r="VYA16" s="154"/>
      <c r="VYB16" s="154"/>
      <c r="VYC16" s="154"/>
      <c r="VYD16" s="154"/>
      <c r="VYE16" s="154"/>
      <c r="VYF16" s="154"/>
      <c r="VYG16" s="154"/>
      <c r="VYH16" s="154"/>
      <c r="VYI16" s="154"/>
      <c r="VYJ16" s="154"/>
      <c r="VYK16" s="154"/>
      <c r="VYL16" s="154"/>
      <c r="VYM16" s="154"/>
      <c r="VYN16" s="154"/>
      <c r="VYO16" s="154"/>
      <c r="VYP16" s="154"/>
      <c r="VYQ16" s="154"/>
      <c r="VYR16" s="154"/>
      <c r="VYS16" s="154"/>
      <c r="VYT16" s="154"/>
      <c r="VYU16" s="154"/>
      <c r="VYV16" s="154"/>
      <c r="VYW16" s="154"/>
      <c r="VYX16" s="154"/>
      <c r="VYY16" s="154"/>
      <c r="VYZ16" s="154"/>
      <c r="VZA16" s="154"/>
      <c r="VZB16" s="154"/>
      <c r="VZC16" s="154"/>
      <c r="VZD16" s="154"/>
      <c r="VZE16" s="154"/>
      <c r="VZF16" s="154"/>
      <c r="VZG16" s="154"/>
      <c r="VZH16" s="154"/>
      <c r="VZI16" s="154"/>
      <c r="VZJ16" s="154"/>
      <c r="VZK16" s="154"/>
      <c r="VZL16" s="154"/>
      <c r="VZM16" s="154"/>
      <c r="VZN16" s="154"/>
      <c r="VZO16" s="154"/>
      <c r="VZP16" s="154"/>
      <c r="VZQ16" s="154"/>
      <c r="VZR16" s="154"/>
      <c r="VZS16" s="154"/>
      <c r="VZT16" s="154"/>
      <c r="VZU16" s="154"/>
      <c r="VZV16" s="154"/>
      <c r="VZW16" s="154"/>
      <c r="VZX16" s="154"/>
      <c r="VZY16" s="154"/>
      <c r="VZZ16" s="154"/>
      <c r="WAA16" s="154"/>
      <c r="WAB16" s="154"/>
      <c r="WAC16" s="154"/>
      <c r="WAD16" s="154"/>
      <c r="WAE16" s="154"/>
      <c r="WAF16" s="154"/>
      <c r="WAG16" s="154"/>
      <c r="WAH16" s="154"/>
      <c r="WAI16" s="154"/>
      <c r="WAJ16" s="154"/>
      <c r="WAK16" s="154"/>
      <c r="WAL16" s="154"/>
      <c r="WAM16" s="154"/>
      <c r="WAN16" s="154"/>
      <c r="WAO16" s="154"/>
      <c r="WAP16" s="154"/>
      <c r="WAQ16" s="154"/>
      <c r="WAR16" s="154"/>
      <c r="WAS16" s="154"/>
      <c r="WAT16" s="154"/>
      <c r="WAU16" s="154"/>
      <c r="WAV16" s="154"/>
      <c r="WAW16" s="154"/>
      <c r="WAX16" s="154"/>
      <c r="WAY16" s="154"/>
      <c r="WAZ16" s="154"/>
      <c r="WBA16" s="154"/>
      <c r="WBB16" s="154"/>
      <c r="WBC16" s="154"/>
      <c r="WBD16" s="154"/>
      <c r="WBE16" s="154"/>
      <c r="WBF16" s="154"/>
      <c r="WBG16" s="154"/>
      <c r="WBH16" s="154"/>
      <c r="WBI16" s="154"/>
      <c r="WBJ16" s="154"/>
      <c r="WBK16" s="154"/>
      <c r="WBL16" s="154"/>
      <c r="WBM16" s="154"/>
      <c r="WBN16" s="154"/>
      <c r="WBO16" s="154"/>
      <c r="WBP16" s="154"/>
      <c r="WBQ16" s="154"/>
      <c r="WBR16" s="154"/>
      <c r="WBS16" s="154"/>
      <c r="WBT16" s="154"/>
      <c r="WBU16" s="154"/>
      <c r="WBV16" s="154"/>
      <c r="WBW16" s="154"/>
      <c r="WBX16" s="154"/>
      <c r="WBY16" s="154"/>
      <c r="WBZ16" s="154"/>
      <c r="WCA16" s="154"/>
      <c r="WCB16" s="154"/>
      <c r="WCC16" s="154"/>
      <c r="WCD16" s="154"/>
      <c r="WCE16" s="154"/>
      <c r="WCF16" s="154"/>
      <c r="WCG16" s="154"/>
      <c r="WCH16" s="154"/>
      <c r="WCI16" s="154"/>
      <c r="WCJ16" s="154"/>
      <c r="WCK16" s="154"/>
      <c r="WCL16" s="154"/>
      <c r="WCM16" s="154"/>
      <c r="WCN16" s="154"/>
      <c r="WCO16" s="154"/>
      <c r="WCP16" s="154"/>
      <c r="WCQ16" s="154"/>
      <c r="WCR16" s="154"/>
      <c r="WCS16" s="154"/>
      <c r="WCT16" s="154"/>
      <c r="WCU16" s="154"/>
      <c r="WCV16" s="154"/>
      <c r="WCW16" s="154"/>
      <c r="WCX16" s="154"/>
      <c r="WCY16" s="154"/>
      <c r="WCZ16" s="154"/>
      <c r="WDA16" s="154"/>
      <c r="WDB16" s="154"/>
      <c r="WDC16" s="154"/>
      <c r="WDD16" s="154"/>
      <c r="WDE16" s="154"/>
      <c r="WDF16" s="154"/>
      <c r="WDG16" s="154"/>
      <c r="WDH16" s="154"/>
      <c r="WDI16" s="154"/>
      <c r="WDJ16" s="154"/>
      <c r="WDK16" s="154"/>
      <c r="WDL16" s="154"/>
      <c r="WDM16" s="154"/>
      <c r="WDN16" s="154"/>
      <c r="WDO16" s="154"/>
      <c r="WDP16" s="154"/>
      <c r="WDQ16" s="154"/>
      <c r="WDR16" s="154"/>
      <c r="WDS16" s="154"/>
      <c r="WDT16" s="154"/>
      <c r="WDU16" s="154"/>
      <c r="WDV16" s="154"/>
      <c r="WDW16" s="154"/>
      <c r="WDX16" s="154"/>
      <c r="WDY16" s="154"/>
      <c r="WDZ16" s="154"/>
      <c r="WEA16" s="154"/>
      <c r="WEB16" s="154"/>
      <c r="WEC16" s="154"/>
      <c r="WED16" s="154"/>
      <c r="WEE16" s="154"/>
      <c r="WEF16" s="154"/>
      <c r="WEG16" s="154"/>
      <c r="WEH16" s="154"/>
      <c r="WEI16" s="154"/>
      <c r="WEJ16" s="154"/>
      <c r="WEK16" s="154"/>
      <c r="WEL16" s="154"/>
      <c r="WEM16" s="154"/>
      <c r="WEN16" s="154"/>
      <c r="WEO16" s="154"/>
      <c r="WEP16" s="154"/>
      <c r="WEQ16" s="154"/>
      <c r="WER16" s="154"/>
      <c r="WES16" s="154"/>
      <c r="WET16" s="154"/>
      <c r="WEU16" s="154"/>
      <c r="WEV16" s="154"/>
      <c r="WEW16" s="154"/>
      <c r="WEX16" s="154"/>
      <c r="WEY16" s="154"/>
      <c r="WEZ16" s="154"/>
      <c r="WFA16" s="154"/>
      <c r="WFB16" s="154"/>
      <c r="WFC16" s="154"/>
      <c r="WFD16" s="154"/>
      <c r="WFE16" s="154"/>
      <c r="WFF16" s="154"/>
      <c r="WFG16" s="154"/>
      <c r="WFH16" s="154"/>
      <c r="WFI16" s="154"/>
      <c r="WFJ16" s="154"/>
      <c r="WFK16" s="154"/>
      <c r="WFL16" s="154"/>
      <c r="WFM16" s="154"/>
      <c r="WFN16" s="154"/>
      <c r="WFO16" s="154"/>
      <c r="WFP16" s="154"/>
      <c r="WFQ16" s="154"/>
      <c r="WFR16" s="154"/>
      <c r="WFS16" s="154"/>
      <c r="WFT16" s="154"/>
      <c r="WFU16" s="154"/>
      <c r="WFV16" s="154"/>
      <c r="WFW16" s="154"/>
      <c r="WFX16" s="154"/>
      <c r="WFY16" s="154"/>
      <c r="WFZ16" s="154"/>
      <c r="WGA16" s="154"/>
      <c r="WGB16" s="154"/>
      <c r="WGC16" s="154"/>
      <c r="WGD16" s="154"/>
      <c r="WGE16" s="154"/>
      <c r="WGF16" s="154"/>
      <c r="WGG16" s="154"/>
      <c r="WGH16" s="154"/>
      <c r="WGI16" s="154"/>
      <c r="WGJ16" s="154"/>
      <c r="WGK16" s="154"/>
      <c r="WGL16" s="154"/>
      <c r="WGM16" s="154"/>
      <c r="WGN16" s="154"/>
      <c r="WGO16" s="154"/>
      <c r="WGP16" s="154"/>
      <c r="WGQ16" s="154"/>
      <c r="WGR16" s="154"/>
      <c r="WGS16" s="154"/>
      <c r="WGT16" s="154"/>
      <c r="WGU16" s="154"/>
      <c r="WGV16" s="154"/>
      <c r="WGW16" s="154"/>
      <c r="WGX16" s="154"/>
      <c r="WGY16" s="154"/>
      <c r="WGZ16" s="154"/>
      <c r="WHA16" s="154"/>
      <c r="WHB16" s="154"/>
      <c r="WHC16" s="154"/>
      <c r="WHD16" s="154"/>
      <c r="WHE16" s="154"/>
      <c r="WHF16" s="154"/>
      <c r="WHG16" s="154"/>
      <c r="WHH16" s="154"/>
      <c r="WHI16" s="154"/>
      <c r="WHJ16" s="154"/>
      <c r="WHK16" s="154"/>
      <c r="WHL16" s="154"/>
      <c r="WHM16" s="154"/>
      <c r="WHN16" s="154"/>
      <c r="WHO16" s="154"/>
      <c r="WHP16" s="154"/>
      <c r="WHQ16" s="154"/>
      <c r="WHR16" s="154"/>
      <c r="WHS16" s="154"/>
      <c r="WHT16" s="154"/>
      <c r="WHU16" s="154"/>
      <c r="WHV16" s="154"/>
      <c r="WHW16" s="154"/>
      <c r="WHX16" s="154"/>
      <c r="WHY16" s="154"/>
      <c r="WHZ16" s="154"/>
      <c r="WIA16" s="154"/>
      <c r="WIB16" s="154"/>
      <c r="WIC16" s="154"/>
      <c r="WID16" s="154"/>
      <c r="WIE16" s="154"/>
      <c r="WIF16" s="154"/>
      <c r="WIG16" s="154"/>
      <c r="WIH16" s="154"/>
      <c r="WII16" s="154"/>
      <c r="WIJ16" s="154"/>
      <c r="WIK16" s="154"/>
      <c r="WIL16" s="154"/>
      <c r="WIM16" s="154"/>
      <c r="WIN16" s="154"/>
      <c r="WIO16" s="154"/>
      <c r="WIP16" s="154"/>
      <c r="WIQ16" s="154"/>
      <c r="WIR16" s="154"/>
      <c r="WIS16" s="154"/>
      <c r="WIT16" s="154"/>
      <c r="WIU16" s="154"/>
      <c r="WIV16" s="154"/>
      <c r="WIW16" s="154"/>
      <c r="WIX16" s="154"/>
      <c r="WIY16" s="154"/>
      <c r="WIZ16" s="154"/>
      <c r="WJA16" s="154"/>
      <c r="WJB16" s="154"/>
      <c r="WJC16" s="154"/>
      <c r="WJD16" s="154"/>
      <c r="WJE16" s="154"/>
      <c r="WJF16" s="154"/>
      <c r="WJG16" s="154"/>
      <c r="WJH16" s="154"/>
      <c r="WJI16" s="154"/>
      <c r="WJJ16" s="154"/>
      <c r="WJK16" s="154"/>
      <c r="WJL16" s="154"/>
      <c r="WJM16" s="154"/>
      <c r="WJN16" s="154"/>
      <c r="WJO16" s="154"/>
      <c r="WJP16" s="154"/>
      <c r="WJQ16" s="154"/>
      <c r="WJR16" s="154"/>
      <c r="WJS16" s="154"/>
      <c r="WJT16" s="154"/>
      <c r="WJU16" s="154"/>
      <c r="WJV16" s="154"/>
      <c r="WJW16" s="154"/>
      <c r="WJX16" s="154"/>
      <c r="WJY16" s="154"/>
      <c r="WJZ16" s="154"/>
      <c r="WKA16" s="154"/>
      <c r="WKB16" s="154"/>
      <c r="WKC16" s="154"/>
      <c r="WKD16" s="154"/>
      <c r="WKE16" s="154"/>
      <c r="WKF16" s="154"/>
      <c r="WKG16" s="154"/>
      <c r="WKH16" s="154"/>
      <c r="WKI16" s="154"/>
      <c r="WKJ16" s="154"/>
      <c r="WKK16" s="154"/>
      <c r="WKL16" s="154"/>
      <c r="WKM16" s="154"/>
      <c r="WKN16" s="154"/>
      <c r="WKO16" s="154"/>
      <c r="WKP16" s="154"/>
      <c r="WKQ16" s="154"/>
      <c r="WKR16" s="154"/>
      <c r="WKS16" s="154"/>
      <c r="WKT16" s="154"/>
      <c r="WKU16" s="154"/>
      <c r="WKV16" s="154"/>
      <c r="WKW16" s="154"/>
      <c r="WKX16" s="154"/>
      <c r="WKY16" s="154"/>
      <c r="WKZ16" s="154"/>
      <c r="WLA16" s="154"/>
      <c r="WLB16" s="154"/>
      <c r="WLC16" s="154"/>
      <c r="WLD16" s="154"/>
      <c r="WLE16" s="154"/>
      <c r="WLF16" s="154"/>
      <c r="WLG16" s="154"/>
      <c r="WLH16" s="154"/>
      <c r="WLI16" s="154"/>
      <c r="WLJ16" s="154"/>
      <c r="WLK16" s="154"/>
      <c r="WLL16" s="154"/>
      <c r="WLM16" s="154"/>
      <c r="WLN16" s="154"/>
      <c r="WLO16" s="154"/>
      <c r="WLP16" s="154"/>
      <c r="WLQ16" s="154"/>
      <c r="WLR16" s="154"/>
      <c r="WLS16" s="154"/>
      <c r="WLT16" s="154"/>
      <c r="WLU16" s="154"/>
      <c r="WLV16" s="154"/>
      <c r="WLW16" s="154"/>
      <c r="WLX16" s="154"/>
      <c r="WLY16" s="154"/>
      <c r="WLZ16" s="154"/>
      <c r="WMA16" s="154"/>
      <c r="WMB16" s="154"/>
      <c r="WMC16" s="154"/>
      <c r="WMD16" s="154"/>
      <c r="WME16" s="154"/>
      <c r="WMF16" s="154"/>
      <c r="WMG16" s="154"/>
      <c r="WMH16" s="154"/>
      <c r="WMI16" s="154"/>
      <c r="WMJ16" s="154"/>
      <c r="WMK16" s="154"/>
      <c r="WML16" s="154"/>
      <c r="WMM16" s="154"/>
      <c r="WMN16" s="154"/>
      <c r="WMO16" s="154"/>
      <c r="WMP16" s="154"/>
      <c r="WMQ16" s="154"/>
      <c r="WMR16" s="154"/>
      <c r="WMS16" s="154"/>
      <c r="WMT16" s="154"/>
      <c r="WMU16" s="154"/>
      <c r="WMV16" s="154"/>
      <c r="WMW16" s="154"/>
      <c r="WMX16" s="154"/>
      <c r="WMY16" s="154"/>
      <c r="WMZ16" s="154"/>
      <c r="WNA16" s="154"/>
      <c r="WNB16" s="154"/>
      <c r="WNC16" s="154"/>
      <c r="WND16" s="154"/>
      <c r="WNE16" s="154"/>
      <c r="WNF16" s="154"/>
      <c r="WNG16" s="154"/>
      <c r="WNH16" s="154"/>
      <c r="WNI16" s="154"/>
      <c r="WNJ16" s="154"/>
      <c r="WNK16" s="154"/>
      <c r="WNL16" s="154"/>
      <c r="WNM16" s="154"/>
      <c r="WNN16" s="154"/>
      <c r="WNO16" s="154"/>
      <c r="WNP16" s="154"/>
      <c r="WNQ16" s="154"/>
      <c r="WNR16" s="154"/>
      <c r="WNS16" s="154"/>
      <c r="WNT16" s="154"/>
      <c r="WNU16" s="154"/>
      <c r="WNV16" s="154"/>
      <c r="WNW16" s="154"/>
      <c r="WNX16" s="154"/>
      <c r="WNY16" s="154"/>
      <c r="WNZ16" s="154"/>
      <c r="WOA16" s="154"/>
      <c r="WOB16" s="154"/>
      <c r="WOC16" s="154"/>
      <c r="WOD16" s="154"/>
      <c r="WOE16" s="154"/>
      <c r="WOF16" s="154"/>
      <c r="WOG16" s="154"/>
      <c r="WOH16" s="154"/>
      <c r="WOI16" s="154"/>
      <c r="WOJ16" s="154"/>
      <c r="WOK16" s="154"/>
      <c r="WOL16" s="154"/>
      <c r="WOM16" s="154"/>
      <c r="WON16" s="154"/>
      <c r="WOO16" s="154"/>
      <c r="WOP16" s="154"/>
      <c r="WOQ16" s="154"/>
      <c r="WOR16" s="154"/>
      <c r="WOS16" s="154"/>
      <c r="WOT16" s="154"/>
      <c r="WOU16" s="154"/>
      <c r="WOV16" s="154"/>
      <c r="WOW16" s="154"/>
      <c r="WOX16" s="154"/>
      <c r="WOY16" s="154"/>
      <c r="WOZ16" s="154"/>
      <c r="WPA16" s="154"/>
      <c r="WPB16" s="154"/>
      <c r="WPC16" s="154"/>
      <c r="WPD16" s="154"/>
      <c r="WPE16" s="154"/>
      <c r="WPF16" s="154"/>
      <c r="WPG16" s="154"/>
      <c r="WPH16" s="154"/>
      <c r="WPI16" s="154"/>
      <c r="WPJ16" s="154"/>
      <c r="WPK16" s="154"/>
      <c r="WPL16" s="154"/>
      <c r="WPM16" s="154"/>
      <c r="WPN16" s="154"/>
      <c r="WPO16" s="154"/>
      <c r="WPP16" s="154"/>
      <c r="WPQ16" s="154"/>
      <c r="WPR16" s="154"/>
      <c r="WPS16" s="154"/>
      <c r="WPT16" s="154"/>
      <c r="WPU16" s="154"/>
      <c r="WPV16" s="154"/>
      <c r="WPW16" s="154"/>
      <c r="WPX16" s="154"/>
      <c r="WPY16" s="154"/>
      <c r="WPZ16" s="154"/>
      <c r="WQA16" s="154"/>
      <c r="WQB16" s="154"/>
      <c r="WQC16" s="154"/>
      <c r="WQD16" s="154"/>
      <c r="WQE16" s="154"/>
      <c r="WQF16" s="154"/>
      <c r="WQG16" s="154"/>
      <c r="WQH16" s="154"/>
      <c r="WQI16" s="154"/>
      <c r="WQJ16" s="154"/>
      <c r="WQK16" s="154"/>
      <c r="WQL16" s="154"/>
      <c r="WQM16" s="154"/>
      <c r="WQN16" s="154"/>
      <c r="WQO16" s="154"/>
      <c r="WQP16" s="154"/>
      <c r="WQQ16" s="154"/>
      <c r="WQR16" s="154"/>
      <c r="WQS16" s="154"/>
      <c r="WQT16" s="154"/>
      <c r="WQU16" s="154"/>
      <c r="WQV16" s="154"/>
      <c r="WQW16" s="154"/>
      <c r="WQX16" s="154"/>
      <c r="WQY16" s="154"/>
      <c r="WQZ16" s="154"/>
      <c r="WRA16" s="154"/>
      <c r="WRB16" s="154"/>
      <c r="WRC16" s="154"/>
      <c r="WRD16" s="154"/>
      <c r="WRE16" s="154"/>
      <c r="WRF16" s="154"/>
      <c r="WRG16" s="154"/>
      <c r="WRH16" s="154"/>
      <c r="WRI16" s="154"/>
      <c r="WRJ16" s="154"/>
      <c r="WRK16" s="154"/>
      <c r="WRL16" s="154"/>
      <c r="WRM16" s="154"/>
      <c r="WRN16" s="154"/>
      <c r="WRO16" s="154"/>
      <c r="WRP16" s="154"/>
      <c r="WRQ16" s="154"/>
      <c r="WRR16" s="154"/>
      <c r="WRS16" s="154"/>
      <c r="WRT16" s="154"/>
      <c r="WRU16" s="154"/>
      <c r="WRV16" s="154"/>
      <c r="WRW16" s="154"/>
      <c r="WRX16" s="154"/>
      <c r="WRY16" s="154"/>
      <c r="WRZ16" s="154"/>
      <c r="WSA16" s="154"/>
      <c r="WSB16" s="154"/>
      <c r="WSC16" s="154"/>
      <c r="WSD16" s="154"/>
      <c r="WSE16" s="154"/>
      <c r="WSF16" s="154"/>
      <c r="WSG16" s="154"/>
      <c r="WSH16" s="154"/>
      <c r="WSI16" s="154"/>
      <c r="WSJ16" s="154"/>
      <c r="WSK16" s="154"/>
      <c r="WSL16" s="154"/>
      <c r="WSM16" s="154"/>
      <c r="WSN16" s="154"/>
      <c r="WSO16" s="154"/>
      <c r="WSP16" s="154"/>
      <c r="WSQ16" s="154"/>
      <c r="WSR16" s="154"/>
      <c r="WSS16" s="154"/>
      <c r="WST16" s="154"/>
      <c r="WSU16" s="154"/>
      <c r="WSV16" s="154"/>
      <c r="WSW16" s="154"/>
      <c r="WSX16" s="154"/>
      <c r="WSY16" s="154"/>
      <c r="WSZ16" s="154"/>
      <c r="WTA16" s="154"/>
      <c r="WTB16" s="154"/>
      <c r="WTC16" s="154"/>
      <c r="WTD16" s="154"/>
      <c r="WTE16" s="154"/>
      <c r="WTF16" s="154"/>
      <c r="WTG16" s="154"/>
      <c r="WTH16" s="154"/>
      <c r="WTI16" s="154"/>
      <c r="WTJ16" s="154"/>
      <c r="WTK16" s="154"/>
      <c r="WTL16" s="154"/>
      <c r="WTM16" s="154"/>
      <c r="WTN16" s="154"/>
      <c r="WTO16" s="154"/>
      <c r="WTP16" s="154"/>
      <c r="WTQ16" s="154"/>
      <c r="WTR16" s="154"/>
      <c r="WTS16" s="154"/>
      <c r="WTT16" s="154"/>
      <c r="WTU16" s="154"/>
      <c r="WTV16" s="154"/>
      <c r="WTW16" s="154"/>
      <c r="WTX16" s="154"/>
      <c r="WTY16" s="154"/>
      <c r="WTZ16" s="154"/>
      <c r="WUA16" s="154"/>
      <c r="WUB16" s="154"/>
      <c r="WUC16" s="154"/>
      <c r="WUD16" s="154"/>
      <c r="WUE16" s="154"/>
      <c r="WUF16" s="154"/>
      <c r="WUG16" s="154"/>
      <c r="WUH16" s="154"/>
      <c r="WUI16" s="154"/>
      <c r="WUJ16" s="154"/>
      <c r="WUK16" s="154"/>
      <c r="WUL16" s="154"/>
      <c r="WUM16" s="154"/>
      <c r="WUN16" s="154"/>
      <c r="WUO16" s="154"/>
      <c r="WUP16" s="154"/>
      <c r="WUQ16" s="154"/>
      <c r="WUR16" s="154"/>
      <c r="WUS16" s="154"/>
      <c r="WUT16" s="154"/>
      <c r="WUU16" s="154"/>
      <c r="WUV16" s="154"/>
      <c r="WUW16" s="154"/>
      <c r="WUX16" s="154"/>
      <c r="WUY16" s="154"/>
      <c r="WUZ16" s="154"/>
      <c r="WVA16" s="154"/>
      <c r="WVB16" s="154"/>
      <c r="WVC16" s="154"/>
      <c r="WVD16" s="154"/>
      <c r="WVE16" s="154"/>
      <c r="WVF16" s="154"/>
      <c r="WVG16" s="154"/>
      <c r="WVH16" s="154"/>
      <c r="WVI16" s="154"/>
      <c r="WVJ16" s="154"/>
      <c r="WVK16" s="154"/>
      <c r="WVL16" s="154"/>
      <c r="WVM16" s="154"/>
      <c r="WVN16" s="154"/>
      <c r="WVO16" s="154"/>
      <c r="WVP16" s="154"/>
      <c r="WVQ16" s="154"/>
      <c r="WVR16" s="154"/>
      <c r="WVS16" s="154"/>
      <c r="WVT16" s="154"/>
      <c r="WVU16" s="154"/>
      <c r="WVV16" s="154"/>
      <c r="WVW16" s="154"/>
      <c r="WVX16" s="154"/>
      <c r="WVY16" s="154"/>
      <c r="WVZ16" s="154"/>
      <c r="WWA16" s="154"/>
      <c r="WWB16" s="154"/>
      <c r="WWC16" s="154"/>
      <c r="WWD16" s="154"/>
      <c r="WWE16" s="154"/>
      <c r="WWF16" s="154"/>
      <c r="WWG16" s="154"/>
      <c r="WWH16" s="154"/>
      <c r="WWI16" s="154"/>
      <c r="WWJ16" s="154"/>
      <c r="WWK16" s="154"/>
      <c r="WWL16" s="154"/>
      <c r="WWM16" s="154"/>
      <c r="WWN16" s="154"/>
      <c r="WWO16" s="154"/>
      <c r="WWP16" s="154"/>
      <c r="WWQ16" s="154"/>
      <c r="WWR16" s="154"/>
      <c r="WWS16" s="154"/>
      <c r="WWT16" s="154"/>
      <c r="WWU16" s="154"/>
      <c r="WWV16" s="154"/>
      <c r="WWW16" s="154"/>
      <c r="WWX16" s="154"/>
      <c r="WWY16" s="154"/>
      <c r="WWZ16" s="154"/>
      <c r="WXA16" s="154"/>
      <c r="WXB16" s="154"/>
      <c r="WXC16" s="154"/>
      <c r="WXD16" s="154"/>
      <c r="WXE16" s="154"/>
      <c r="WXF16" s="154"/>
      <c r="WXG16" s="154"/>
      <c r="WXH16" s="154"/>
      <c r="WXI16" s="154"/>
      <c r="WXJ16" s="154"/>
      <c r="WXK16" s="154"/>
      <c r="WXL16" s="154"/>
      <c r="WXM16" s="154"/>
      <c r="WXN16" s="154"/>
      <c r="WXO16" s="154"/>
      <c r="WXP16" s="154"/>
      <c r="WXQ16" s="154"/>
      <c r="WXR16" s="154"/>
      <c r="WXS16" s="154"/>
      <c r="WXT16" s="154"/>
      <c r="WXU16" s="154"/>
      <c r="WXV16" s="154"/>
      <c r="WXW16" s="154"/>
      <c r="WXX16" s="154"/>
      <c r="WXY16" s="154"/>
      <c r="WXZ16" s="154"/>
      <c r="WYA16" s="154"/>
      <c r="WYB16" s="154"/>
      <c r="WYC16" s="154"/>
      <c r="WYD16" s="154"/>
      <c r="WYE16" s="154"/>
      <c r="WYF16" s="154"/>
      <c r="WYG16" s="154"/>
      <c r="WYH16" s="154"/>
      <c r="WYI16" s="154"/>
      <c r="WYJ16" s="154"/>
      <c r="WYK16" s="154"/>
      <c r="WYL16" s="154"/>
      <c r="WYM16" s="154"/>
      <c r="WYN16" s="154"/>
      <c r="WYO16" s="154"/>
      <c r="WYP16" s="154"/>
      <c r="WYQ16" s="154"/>
      <c r="WYR16" s="154"/>
      <c r="WYS16" s="154"/>
      <c r="WYT16" s="154"/>
      <c r="WYU16" s="154"/>
      <c r="WYV16" s="154"/>
      <c r="WYW16" s="154"/>
      <c r="WYX16" s="154"/>
      <c r="WYY16" s="154"/>
      <c r="WYZ16" s="154"/>
      <c r="WZA16" s="154"/>
      <c r="WZB16" s="154"/>
      <c r="WZC16" s="154"/>
      <c r="WZD16" s="154"/>
      <c r="WZE16" s="154"/>
      <c r="WZF16" s="154"/>
      <c r="WZG16" s="154"/>
      <c r="WZH16" s="154"/>
      <c r="WZI16" s="154"/>
      <c r="WZJ16" s="154"/>
      <c r="WZK16" s="154"/>
      <c r="WZL16" s="154"/>
      <c r="WZM16" s="154"/>
      <c r="WZN16" s="154"/>
      <c r="WZO16" s="154"/>
      <c r="WZP16" s="154"/>
      <c r="WZQ16" s="154"/>
      <c r="WZR16" s="154"/>
      <c r="WZS16" s="154"/>
      <c r="WZT16" s="154"/>
      <c r="WZU16" s="154"/>
      <c r="WZV16" s="154"/>
      <c r="WZW16" s="154"/>
      <c r="WZX16" s="154"/>
      <c r="WZY16" s="154"/>
      <c r="WZZ16" s="154"/>
      <c r="XAA16" s="154"/>
      <c r="XAB16" s="154"/>
      <c r="XAC16" s="154"/>
      <c r="XAD16" s="154"/>
      <c r="XAE16" s="154"/>
      <c r="XAF16" s="154"/>
      <c r="XAG16" s="154"/>
      <c r="XAH16" s="154"/>
      <c r="XAI16" s="154"/>
      <c r="XAJ16" s="154"/>
      <c r="XAK16" s="154"/>
      <c r="XAL16" s="154"/>
      <c r="XAM16" s="154"/>
      <c r="XAN16" s="154"/>
      <c r="XAO16" s="154"/>
      <c r="XAP16" s="154"/>
      <c r="XAQ16" s="154"/>
      <c r="XAR16" s="154"/>
      <c r="XAS16" s="154"/>
      <c r="XAT16" s="154"/>
      <c r="XAU16" s="154"/>
      <c r="XAV16" s="154"/>
      <c r="XAW16" s="154"/>
      <c r="XAX16" s="154"/>
      <c r="XAY16" s="154"/>
      <c r="XAZ16" s="154"/>
      <c r="XBA16" s="154"/>
      <c r="XBB16" s="154"/>
      <c r="XBC16" s="154"/>
      <c r="XBD16" s="154"/>
      <c r="XBE16" s="154"/>
      <c r="XBF16" s="154"/>
      <c r="XBG16" s="154"/>
      <c r="XBH16" s="154"/>
      <c r="XBI16" s="154"/>
      <c r="XBJ16" s="154"/>
      <c r="XBK16" s="154"/>
      <c r="XBL16" s="154"/>
      <c r="XBM16" s="154"/>
      <c r="XBN16" s="154"/>
      <c r="XBO16" s="154"/>
      <c r="XBP16" s="154"/>
      <c r="XBQ16" s="154"/>
      <c r="XBR16" s="154"/>
      <c r="XBS16" s="154"/>
      <c r="XBT16" s="154"/>
      <c r="XBU16" s="154"/>
      <c r="XBV16" s="154"/>
      <c r="XBW16" s="154"/>
      <c r="XBX16" s="154"/>
      <c r="XBY16" s="154"/>
      <c r="XBZ16" s="154"/>
      <c r="XCA16" s="154"/>
    </row>
    <row r="17" spans="1:16303" s="168" customFormat="1" hidden="1" x14ac:dyDescent="0.25">
      <c r="A17" s="135">
        <v>9</v>
      </c>
      <c r="B17" s="161" t="s">
        <v>840</v>
      </c>
      <c r="C17" s="161" t="s">
        <v>73</v>
      </c>
      <c r="D17" s="140"/>
      <c r="E17" s="141"/>
      <c r="F17" s="141">
        <v>23.63</v>
      </c>
      <c r="G17" s="139"/>
      <c r="H17" s="139"/>
      <c r="I17" s="139">
        <v>0</v>
      </c>
      <c r="J17" s="142"/>
      <c r="K17" s="142"/>
      <c r="L17" s="142"/>
      <c r="M17" s="144">
        <f t="shared" si="1"/>
        <v>0</v>
      </c>
      <c r="N17" s="145">
        <f t="shared" si="2"/>
        <v>0</v>
      </c>
      <c r="O17" s="146">
        <f t="shared" si="3"/>
        <v>0</v>
      </c>
      <c r="P17" s="145">
        <f t="shared" si="4"/>
        <v>0</v>
      </c>
      <c r="Q17" s="145">
        <f t="shared" si="5"/>
        <v>0</v>
      </c>
      <c r="R17" s="146">
        <f t="shared" si="6"/>
        <v>0</v>
      </c>
      <c r="S17" s="145">
        <f>IF(I17&lt;VLOOKUP(L17,$M$350:$Q$358,2),0,VLOOKUP(L17,$M$350:$Q$358,4))</f>
        <v>0</v>
      </c>
      <c r="T17" s="145">
        <f t="shared" si="7"/>
        <v>0</v>
      </c>
      <c r="U17" s="145">
        <f t="shared" si="8"/>
        <v>0</v>
      </c>
      <c r="V17" s="146">
        <f t="shared" si="9"/>
        <v>0</v>
      </c>
      <c r="W17" s="145">
        <f>IF(I17&lt;VLOOKUP(L17,$M$350:$Q$358,2),0,VLOOKUP(L17,$M$350:$Q$358,5))</f>
        <v>0</v>
      </c>
      <c r="X17" s="150"/>
      <c r="Y17" s="150"/>
      <c r="Z17" s="150"/>
      <c r="AA17" s="150"/>
      <c r="AB17" s="244"/>
      <c r="AC17" s="163"/>
      <c r="AD17" s="163"/>
      <c r="AE17" s="163"/>
      <c r="AF17" s="163"/>
      <c r="AG17" s="163"/>
      <c r="AH17" s="163"/>
      <c r="AI17" s="163"/>
      <c r="AJ17" s="163"/>
      <c r="AK17" s="163"/>
      <c r="AL17" s="163"/>
      <c r="AM17" s="163"/>
      <c r="AN17" s="163"/>
      <c r="AO17" s="163"/>
      <c r="AP17" s="163"/>
      <c r="AQ17" s="163"/>
      <c r="AR17" s="163"/>
      <c r="AS17" s="163"/>
      <c r="AT17" s="163"/>
      <c r="AU17" s="163"/>
      <c r="AV17" s="163"/>
      <c r="AW17" s="163"/>
      <c r="AX17" s="163"/>
      <c r="AY17" s="163"/>
      <c r="AZ17" s="163"/>
      <c r="BA17" s="163"/>
      <c r="BB17" s="163"/>
      <c r="BC17" s="163"/>
      <c r="BD17" s="163"/>
      <c r="BE17" s="163"/>
      <c r="BF17" s="163"/>
      <c r="BG17" s="163"/>
      <c r="BH17" s="163"/>
      <c r="BI17" s="163"/>
      <c r="BJ17" s="163"/>
      <c r="BK17" s="163"/>
      <c r="BL17" s="163"/>
      <c r="BM17" s="163"/>
      <c r="BN17" s="163"/>
      <c r="BO17" s="163"/>
      <c r="BP17" s="163"/>
      <c r="BQ17" s="163"/>
      <c r="BR17" s="163"/>
      <c r="BS17" s="163"/>
      <c r="BT17" s="163"/>
      <c r="BU17" s="163"/>
      <c r="BV17" s="163"/>
      <c r="BW17" s="163"/>
      <c r="BX17" s="163"/>
      <c r="BY17" s="163"/>
      <c r="BZ17" s="163"/>
      <c r="CA17" s="163"/>
      <c r="CB17" s="163"/>
      <c r="CC17" s="163"/>
      <c r="CD17" s="163"/>
      <c r="CE17" s="163"/>
      <c r="CF17" s="163"/>
      <c r="CG17" s="163"/>
      <c r="CH17" s="163"/>
      <c r="CI17" s="163"/>
      <c r="CJ17" s="163"/>
      <c r="CK17" s="163"/>
      <c r="CL17" s="163"/>
      <c r="CM17" s="163"/>
      <c r="CN17" s="163"/>
      <c r="CO17" s="163"/>
      <c r="CP17" s="163"/>
      <c r="CQ17" s="163"/>
      <c r="CR17" s="163"/>
      <c r="CS17" s="163"/>
      <c r="CT17" s="163"/>
      <c r="CU17" s="163"/>
      <c r="CV17" s="163"/>
      <c r="CW17" s="163"/>
      <c r="CX17" s="163"/>
      <c r="CY17" s="163"/>
      <c r="CZ17" s="163"/>
      <c r="DA17" s="163"/>
      <c r="DB17" s="163"/>
      <c r="DC17" s="163"/>
      <c r="DD17" s="163"/>
      <c r="DE17" s="163"/>
      <c r="DF17" s="163"/>
      <c r="DG17" s="163"/>
      <c r="DH17" s="163"/>
      <c r="DI17" s="163"/>
      <c r="DJ17" s="163"/>
      <c r="DK17" s="163"/>
      <c r="DL17" s="163"/>
      <c r="DM17" s="163"/>
      <c r="DN17" s="163"/>
      <c r="DO17" s="163"/>
      <c r="DP17" s="163"/>
      <c r="DQ17" s="163"/>
      <c r="DR17" s="163"/>
      <c r="DS17" s="163"/>
      <c r="DT17" s="163"/>
      <c r="DU17" s="163"/>
      <c r="DV17" s="163"/>
      <c r="DW17" s="163"/>
      <c r="DX17" s="163"/>
      <c r="DY17" s="163"/>
      <c r="DZ17" s="163"/>
      <c r="EA17" s="163"/>
      <c r="EB17" s="163"/>
      <c r="EC17" s="163"/>
      <c r="ED17" s="163"/>
      <c r="EE17" s="163"/>
      <c r="EF17" s="163"/>
      <c r="EG17" s="163"/>
      <c r="EH17" s="163"/>
      <c r="EI17" s="163"/>
      <c r="EJ17" s="163"/>
      <c r="EK17" s="163"/>
      <c r="EL17" s="163"/>
      <c r="EM17" s="163"/>
      <c r="EN17" s="163"/>
      <c r="EO17" s="163"/>
      <c r="EP17" s="163"/>
      <c r="EQ17" s="163"/>
      <c r="ER17" s="163"/>
      <c r="ES17" s="163"/>
      <c r="ET17" s="163"/>
      <c r="EU17" s="163"/>
      <c r="EV17" s="163"/>
      <c r="EW17" s="163"/>
      <c r="EX17" s="163"/>
      <c r="EY17" s="163"/>
      <c r="EZ17" s="163"/>
      <c r="FA17" s="163"/>
      <c r="FB17" s="163"/>
      <c r="FC17" s="163"/>
      <c r="FD17" s="163"/>
      <c r="FE17" s="163"/>
      <c r="FF17" s="163"/>
      <c r="FG17" s="163"/>
      <c r="FH17" s="163"/>
      <c r="FI17" s="163"/>
      <c r="FJ17" s="163"/>
      <c r="FK17" s="163"/>
      <c r="FL17" s="163"/>
      <c r="FM17" s="163"/>
      <c r="FN17" s="163"/>
      <c r="FO17" s="163"/>
      <c r="FP17" s="163"/>
      <c r="FQ17" s="163"/>
      <c r="FR17" s="163"/>
      <c r="FS17" s="163"/>
      <c r="FT17" s="163"/>
      <c r="FU17" s="163"/>
      <c r="FV17" s="163"/>
      <c r="FW17" s="163"/>
      <c r="FX17" s="163"/>
      <c r="FY17" s="163"/>
      <c r="FZ17" s="163"/>
      <c r="GA17" s="163"/>
      <c r="GB17" s="163"/>
      <c r="GC17" s="163"/>
      <c r="GD17" s="163"/>
      <c r="GE17" s="163"/>
      <c r="GF17" s="163"/>
      <c r="GG17" s="163"/>
      <c r="GH17" s="163"/>
      <c r="GI17" s="163"/>
      <c r="GJ17" s="163"/>
      <c r="GK17" s="163"/>
      <c r="GL17" s="163"/>
      <c r="GM17" s="163"/>
      <c r="GN17" s="163"/>
      <c r="GO17" s="163"/>
      <c r="GP17" s="163"/>
      <c r="GQ17" s="163"/>
      <c r="GR17" s="163"/>
      <c r="GS17" s="163"/>
      <c r="GT17" s="163"/>
      <c r="GU17" s="163"/>
      <c r="GV17" s="163"/>
      <c r="GW17" s="163"/>
      <c r="GX17" s="163"/>
      <c r="GY17" s="163"/>
      <c r="GZ17" s="163"/>
      <c r="HA17" s="163"/>
      <c r="HB17" s="163"/>
      <c r="HC17" s="163"/>
      <c r="HD17" s="163"/>
      <c r="HE17" s="163"/>
      <c r="HF17" s="163"/>
      <c r="HG17" s="163"/>
      <c r="HH17" s="163"/>
      <c r="HI17" s="163"/>
      <c r="HJ17" s="163"/>
      <c r="HK17" s="163"/>
      <c r="HL17" s="163"/>
      <c r="HM17" s="163"/>
      <c r="HN17" s="163"/>
      <c r="HO17" s="163"/>
      <c r="HP17" s="163"/>
      <c r="HQ17" s="163"/>
      <c r="HR17" s="163"/>
      <c r="HS17" s="163"/>
      <c r="HT17" s="163"/>
      <c r="HU17" s="163"/>
      <c r="HV17" s="163"/>
      <c r="HW17" s="163"/>
      <c r="HX17" s="163"/>
      <c r="HY17" s="163"/>
      <c r="HZ17" s="163"/>
      <c r="IA17" s="163"/>
      <c r="IB17" s="163"/>
      <c r="IC17" s="163"/>
      <c r="ID17" s="163"/>
      <c r="IE17" s="163"/>
      <c r="IF17" s="163"/>
      <c r="IG17" s="163"/>
      <c r="IH17" s="163"/>
      <c r="II17" s="163"/>
      <c r="IJ17" s="163"/>
      <c r="IK17" s="163"/>
      <c r="IL17" s="163"/>
      <c r="IM17" s="163"/>
      <c r="IN17" s="163"/>
      <c r="IO17" s="163"/>
      <c r="IP17" s="163"/>
      <c r="IQ17" s="163"/>
      <c r="IR17" s="163"/>
      <c r="IS17" s="163"/>
      <c r="IT17" s="163"/>
      <c r="IU17" s="163"/>
      <c r="IV17" s="163"/>
      <c r="IW17" s="163"/>
      <c r="IX17" s="163"/>
      <c r="IY17" s="163"/>
      <c r="IZ17" s="163"/>
      <c r="JA17" s="163"/>
      <c r="JB17" s="163"/>
      <c r="JC17" s="163"/>
      <c r="JD17" s="163"/>
      <c r="JE17" s="163"/>
      <c r="JF17" s="163"/>
      <c r="JG17" s="163"/>
      <c r="JH17" s="163"/>
      <c r="JI17" s="163"/>
      <c r="JJ17" s="163"/>
      <c r="JK17" s="163"/>
      <c r="JL17" s="163"/>
      <c r="JM17" s="163"/>
      <c r="JN17" s="163"/>
      <c r="JO17" s="163"/>
      <c r="JP17" s="163"/>
      <c r="JQ17" s="163"/>
      <c r="JR17" s="163"/>
      <c r="JS17" s="163"/>
      <c r="JT17" s="163"/>
      <c r="JU17" s="163"/>
      <c r="JV17" s="163"/>
      <c r="JW17" s="163"/>
      <c r="JX17" s="163"/>
      <c r="JY17" s="163"/>
      <c r="JZ17" s="163"/>
      <c r="KA17" s="163"/>
      <c r="KB17" s="163"/>
      <c r="KC17" s="163"/>
      <c r="KD17" s="163"/>
      <c r="KE17" s="163"/>
      <c r="KF17" s="163"/>
      <c r="KG17" s="163"/>
      <c r="KH17" s="163"/>
      <c r="KI17" s="163"/>
      <c r="KJ17" s="163"/>
      <c r="KK17" s="163"/>
      <c r="KL17" s="163"/>
      <c r="KM17" s="163"/>
      <c r="KN17" s="163"/>
      <c r="KO17" s="163"/>
      <c r="KP17" s="163"/>
      <c r="KQ17" s="163"/>
      <c r="KR17" s="163"/>
      <c r="KS17" s="163"/>
      <c r="KT17" s="163"/>
      <c r="KU17" s="163"/>
      <c r="KV17" s="163"/>
      <c r="KW17" s="163"/>
      <c r="KX17" s="163"/>
      <c r="KY17" s="163"/>
      <c r="KZ17" s="163"/>
      <c r="LA17" s="163"/>
      <c r="LB17" s="163"/>
      <c r="LC17" s="163"/>
      <c r="LD17" s="163"/>
      <c r="LE17" s="163"/>
      <c r="LF17" s="163"/>
      <c r="LG17" s="163"/>
      <c r="LH17" s="163"/>
      <c r="LI17" s="163"/>
      <c r="LJ17" s="163"/>
      <c r="LK17" s="163"/>
      <c r="LL17" s="163"/>
      <c r="LM17" s="163"/>
      <c r="LN17" s="163"/>
      <c r="LO17" s="163"/>
      <c r="LP17" s="163"/>
      <c r="LQ17" s="163"/>
      <c r="LR17" s="163"/>
      <c r="LS17" s="163"/>
      <c r="LT17" s="163"/>
      <c r="LU17" s="163"/>
      <c r="LV17" s="163"/>
      <c r="LW17" s="163"/>
      <c r="LX17" s="163"/>
      <c r="LY17" s="163"/>
      <c r="LZ17" s="163"/>
      <c r="MA17" s="163"/>
      <c r="MB17" s="163"/>
      <c r="MC17" s="163"/>
      <c r="MD17" s="163"/>
      <c r="ME17" s="163"/>
      <c r="MF17" s="163"/>
      <c r="MG17" s="163"/>
      <c r="MH17" s="163"/>
      <c r="MI17" s="163"/>
      <c r="MJ17" s="163"/>
      <c r="MK17" s="163"/>
      <c r="ML17" s="163"/>
      <c r="MM17" s="163"/>
      <c r="MN17" s="163"/>
      <c r="MO17" s="163"/>
      <c r="MP17" s="163"/>
      <c r="MQ17" s="163"/>
      <c r="MR17" s="163"/>
      <c r="MS17" s="163"/>
      <c r="MT17" s="163"/>
      <c r="MU17" s="163"/>
      <c r="MV17" s="163"/>
      <c r="MW17" s="163"/>
      <c r="MX17" s="163"/>
      <c r="MY17" s="163"/>
      <c r="MZ17" s="163"/>
      <c r="NA17" s="163"/>
      <c r="NB17" s="163"/>
      <c r="NC17" s="163"/>
      <c r="ND17" s="163"/>
      <c r="NE17" s="163"/>
      <c r="NF17" s="163"/>
      <c r="NG17" s="163"/>
      <c r="NH17" s="163"/>
      <c r="NI17" s="163"/>
      <c r="NJ17" s="163"/>
      <c r="NK17" s="163"/>
      <c r="NL17" s="163"/>
      <c r="NM17" s="163"/>
      <c r="NN17" s="163"/>
      <c r="NO17" s="163"/>
      <c r="NP17" s="163"/>
      <c r="NQ17" s="163"/>
      <c r="NR17" s="163"/>
      <c r="NS17" s="163"/>
      <c r="NT17" s="163"/>
      <c r="NU17" s="163"/>
      <c r="NV17" s="163"/>
      <c r="NW17" s="163"/>
      <c r="NX17" s="163"/>
      <c r="NY17" s="163"/>
      <c r="NZ17" s="163"/>
      <c r="OA17" s="163"/>
      <c r="OB17" s="163"/>
      <c r="OC17" s="163"/>
      <c r="OD17" s="163"/>
      <c r="OE17" s="163"/>
      <c r="OF17" s="163"/>
      <c r="OG17" s="163"/>
      <c r="OH17" s="163"/>
      <c r="OI17" s="163"/>
      <c r="OJ17" s="163"/>
      <c r="OK17" s="163"/>
      <c r="OL17" s="163"/>
      <c r="OM17" s="163"/>
      <c r="ON17" s="163"/>
      <c r="OO17" s="163"/>
      <c r="OP17" s="163"/>
      <c r="OQ17" s="163"/>
      <c r="OR17" s="163"/>
      <c r="OS17" s="163"/>
      <c r="OT17" s="163"/>
      <c r="OU17" s="163"/>
      <c r="OV17" s="163"/>
      <c r="OW17" s="163"/>
      <c r="OX17" s="163"/>
      <c r="OY17" s="163"/>
      <c r="OZ17" s="163"/>
      <c r="PA17" s="163"/>
      <c r="PB17" s="163"/>
      <c r="PC17" s="163"/>
      <c r="PD17" s="163"/>
      <c r="PE17" s="163"/>
      <c r="PF17" s="163"/>
      <c r="PG17" s="163"/>
      <c r="PH17" s="163"/>
      <c r="PI17" s="163"/>
      <c r="PJ17" s="163"/>
      <c r="PK17" s="163"/>
      <c r="PL17" s="163"/>
      <c r="PM17" s="163"/>
      <c r="PN17" s="163"/>
      <c r="PO17" s="163"/>
      <c r="PP17" s="163"/>
      <c r="PQ17" s="163"/>
      <c r="PR17" s="163"/>
      <c r="PS17" s="163"/>
      <c r="PT17" s="163"/>
      <c r="PU17" s="163"/>
      <c r="PV17" s="163"/>
      <c r="PW17" s="163"/>
      <c r="PX17" s="163"/>
      <c r="PY17" s="163"/>
      <c r="PZ17" s="163"/>
      <c r="QA17" s="163"/>
      <c r="QB17" s="163"/>
      <c r="QC17" s="163"/>
      <c r="QD17" s="163"/>
      <c r="QE17" s="163"/>
      <c r="QF17" s="163"/>
      <c r="QG17" s="163"/>
      <c r="QH17" s="163"/>
      <c r="QI17" s="163"/>
      <c r="QJ17" s="163"/>
      <c r="QK17" s="163"/>
      <c r="QL17" s="163"/>
      <c r="QM17" s="163"/>
      <c r="QN17" s="163"/>
      <c r="QO17" s="163"/>
      <c r="QP17" s="163"/>
      <c r="QQ17" s="163"/>
      <c r="QR17" s="163"/>
      <c r="QS17" s="163"/>
      <c r="QT17" s="163"/>
      <c r="QU17" s="163"/>
      <c r="QV17" s="163"/>
      <c r="QW17" s="163"/>
      <c r="QX17" s="163"/>
      <c r="QY17" s="163"/>
      <c r="QZ17" s="163"/>
      <c r="RA17" s="163"/>
      <c r="RB17" s="163"/>
      <c r="RC17" s="163"/>
      <c r="RD17" s="163"/>
      <c r="RE17" s="163"/>
      <c r="RF17" s="163"/>
      <c r="RG17" s="163"/>
      <c r="RH17" s="163"/>
      <c r="RI17" s="163"/>
      <c r="RJ17" s="163"/>
      <c r="RK17" s="163"/>
      <c r="RL17" s="163"/>
      <c r="RM17" s="163"/>
      <c r="RN17" s="163"/>
      <c r="RO17" s="163"/>
      <c r="RP17" s="163"/>
      <c r="RQ17" s="163"/>
      <c r="RR17" s="163"/>
      <c r="RS17" s="163"/>
      <c r="RT17" s="163"/>
      <c r="RU17" s="163"/>
      <c r="RV17" s="163"/>
      <c r="RW17" s="163"/>
      <c r="RX17" s="163"/>
      <c r="RY17" s="163"/>
      <c r="RZ17" s="163"/>
      <c r="SA17" s="163"/>
      <c r="SB17" s="163"/>
      <c r="SC17" s="163"/>
      <c r="SD17" s="163"/>
      <c r="SE17" s="163"/>
      <c r="SF17" s="163"/>
      <c r="SG17" s="163"/>
      <c r="SH17" s="163"/>
      <c r="SI17" s="163"/>
      <c r="SJ17" s="163"/>
      <c r="SK17" s="163"/>
      <c r="SL17" s="163"/>
      <c r="SM17" s="163"/>
      <c r="SN17" s="163"/>
      <c r="SO17" s="163"/>
      <c r="SP17" s="163"/>
      <c r="SQ17" s="163"/>
      <c r="SR17" s="163"/>
      <c r="SS17" s="163"/>
      <c r="ST17" s="163"/>
      <c r="SU17" s="163"/>
      <c r="SV17" s="163"/>
      <c r="SW17" s="163"/>
      <c r="SX17" s="163"/>
      <c r="SY17" s="163"/>
      <c r="SZ17" s="163"/>
      <c r="TA17" s="163"/>
      <c r="TB17" s="163"/>
      <c r="TC17" s="163"/>
      <c r="TD17" s="163"/>
      <c r="TE17" s="163"/>
      <c r="TF17" s="163"/>
      <c r="TG17" s="163"/>
      <c r="TH17" s="163"/>
      <c r="TI17" s="163"/>
      <c r="TJ17" s="163"/>
      <c r="TK17" s="163"/>
      <c r="TL17" s="163"/>
      <c r="TM17" s="163"/>
      <c r="TN17" s="163"/>
      <c r="TO17" s="163"/>
      <c r="TP17" s="163"/>
      <c r="TQ17" s="163"/>
      <c r="TR17" s="163"/>
      <c r="TS17" s="163"/>
      <c r="TT17" s="163"/>
      <c r="TU17" s="163"/>
      <c r="TV17" s="163"/>
      <c r="TW17" s="163"/>
      <c r="TX17" s="163"/>
      <c r="TY17" s="163"/>
      <c r="TZ17" s="163"/>
      <c r="UA17" s="163"/>
      <c r="UB17" s="163"/>
      <c r="UC17" s="163"/>
      <c r="UD17" s="163"/>
      <c r="UE17" s="163"/>
      <c r="UF17" s="163"/>
      <c r="UG17" s="163"/>
      <c r="UH17" s="163"/>
      <c r="UI17" s="163"/>
      <c r="UJ17" s="163"/>
      <c r="UK17" s="163"/>
      <c r="UL17" s="163"/>
      <c r="UM17" s="163"/>
      <c r="UN17" s="163"/>
      <c r="UO17" s="163"/>
      <c r="UP17" s="163"/>
      <c r="UQ17" s="163"/>
      <c r="UR17" s="163"/>
      <c r="US17" s="163"/>
      <c r="UT17" s="163"/>
      <c r="UU17" s="163"/>
      <c r="UV17" s="163"/>
      <c r="UW17" s="163"/>
      <c r="UX17" s="163"/>
      <c r="UY17" s="163"/>
      <c r="UZ17" s="163"/>
      <c r="VA17" s="163"/>
      <c r="VB17" s="163"/>
      <c r="VC17" s="163"/>
      <c r="VD17" s="163"/>
      <c r="VE17" s="163"/>
      <c r="VF17" s="163"/>
      <c r="VG17" s="163"/>
      <c r="VH17" s="163"/>
      <c r="VI17" s="163"/>
      <c r="VJ17" s="163"/>
      <c r="VK17" s="163"/>
      <c r="VL17" s="163"/>
      <c r="VM17" s="163"/>
      <c r="VN17" s="163"/>
      <c r="VO17" s="163"/>
      <c r="VP17" s="163"/>
      <c r="VQ17" s="163"/>
      <c r="VR17" s="163"/>
      <c r="VS17" s="163"/>
      <c r="VT17" s="163"/>
      <c r="VU17" s="163"/>
      <c r="VV17" s="163"/>
      <c r="VW17" s="163"/>
      <c r="VX17" s="163"/>
      <c r="VY17" s="163"/>
      <c r="VZ17" s="163"/>
      <c r="WA17" s="163"/>
      <c r="WB17" s="163"/>
      <c r="WC17" s="163"/>
      <c r="WD17" s="163"/>
      <c r="WE17" s="163"/>
      <c r="WF17" s="163"/>
      <c r="WG17" s="163"/>
      <c r="WH17" s="163"/>
      <c r="WI17" s="163"/>
      <c r="WJ17" s="163"/>
      <c r="WK17" s="163"/>
      <c r="WL17" s="163"/>
      <c r="WM17" s="163"/>
      <c r="WN17" s="163"/>
      <c r="WO17" s="163"/>
      <c r="WP17" s="163"/>
      <c r="WQ17" s="163"/>
      <c r="WR17" s="163"/>
      <c r="WS17" s="163"/>
      <c r="WT17" s="163"/>
      <c r="WU17" s="163"/>
      <c r="WV17" s="163"/>
      <c r="WW17" s="163"/>
      <c r="WX17" s="163"/>
      <c r="WY17" s="163"/>
      <c r="WZ17" s="163"/>
      <c r="XA17" s="163"/>
      <c r="XB17" s="163"/>
      <c r="XC17" s="163"/>
      <c r="XD17" s="163"/>
      <c r="XE17" s="163"/>
      <c r="XF17" s="163"/>
      <c r="XG17" s="163"/>
      <c r="XH17" s="163"/>
      <c r="XI17" s="163"/>
      <c r="XJ17" s="163"/>
      <c r="XK17" s="163"/>
      <c r="XL17" s="163"/>
      <c r="XM17" s="163"/>
      <c r="XN17" s="163"/>
      <c r="XO17" s="163"/>
      <c r="XP17" s="163"/>
      <c r="XQ17" s="163"/>
      <c r="XR17" s="163"/>
      <c r="XS17" s="163"/>
      <c r="XT17" s="163"/>
      <c r="XU17" s="163"/>
      <c r="XV17" s="163"/>
      <c r="XW17" s="163"/>
      <c r="XX17" s="163"/>
      <c r="XY17" s="163"/>
      <c r="XZ17" s="163"/>
      <c r="YA17" s="163"/>
      <c r="YB17" s="163"/>
      <c r="YC17" s="163"/>
      <c r="YD17" s="163"/>
      <c r="YE17" s="163"/>
      <c r="YF17" s="163"/>
      <c r="YG17" s="163"/>
      <c r="YH17" s="163"/>
      <c r="YI17" s="163"/>
      <c r="YJ17" s="163"/>
      <c r="YK17" s="163"/>
      <c r="YL17" s="163"/>
      <c r="YM17" s="163"/>
      <c r="YN17" s="163"/>
      <c r="YO17" s="163"/>
      <c r="YP17" s="163"/>
      <c r="YQ17" s="163"/>
      <c r="YR17" s="163"/>
      <c r="YS17" s="163"/>
      <c r="YT17" s="163"/>
      <c r="YU17" s="163"/>
      <c r="YV17" s="163"/>
      <c r="YW17" s="163"/>
      <c r="YX17" s="163"/>
      <c r="YY17" s="163"/>
      <c r="YZ17" s="163"/>
      <c r="ZA17" s="163"/>
      <c r="ZB17" s="163"/>
      <c r="ZC17" s="163"/>
      <c r="ZD17" s="163"/>
      <c r="ZE17" s="163"/>
      <c r="ZF17" s="163"/>
      <c r="ZG17" s="163"/>
      <c r="ZH17" s="163"/>
      <c r="ZI17" s="163"/>
      <c r="ZJ17" s="163"/>
      <c r="ZK17" s="163"/>
      <c r="ZL17" s="163"/>
      <c r="ZM17" s="163"/>
      <c r="ZN17" s="163"/>
      <c r="ZO17" s="163"/>
      <c r="ZP17" s="163"/>
      <c r="ZQ17" s="163"/>
      <c r="ZR17" s="163"/>
      <c r="ZS17" s="163"/>
      <c r="ZT17" s="163"/>
      <c r="ZU17" s="163"/>
      <c r="ZV17" s="163"/>
      <c r="ZW17" s="163"/>
      <c r="ZX17" s="163"/>
      <c r="ZY17" s="163"/>
      <c r="ZZ17" s="163"/>
      <c r="AAA17" s="163"/>
      <c r="AAB17" s="163"/>
      <c r="AAC17" s="163"/>
      <c r="AAD17" s="163"/>
      <c r="AAE17" s="163"/>
      <c r="AAF17" s="163"/>
      <c r="AAG17" s="163"/>
      <c r="AAH17" s="163"/>
      <c r="AAI17" s="163"/>
      <c r="AAJ17" s="163"/>
      <c r="AAK17" s="163"/>
      <c r="AAL17" s="163"/>
      <c r="AAM17" s="163"/>
      <c r="AAN17" s="163"/>
      <c r="AAO17" s="163"/>
      <c r="AAP17" s="163"/>
      <c r="AAQ17" s="163"/>
      <c r="AAR17" s="163"/>
      <c r="AAS17" s="163"/>
      <c r="AAT17" s="163"/>
      <c r="AAU17" s="163"/>
      <c r="AAV17" s="163"/>
      <c r="AAW17" s="163"/>
      <c r="AAX17" s="163"/>
      <c r="AAY17" s="163"/>
      <c r="AAZ17" s="163"/>
      <c r="ABA17" s="163"/>
      <c r="ABB17" s="163"/>
      <c r="ABC17" s="163"/>
      <c r="ABD17" s="163"/>
      <c r="ABE17" s="163"/>
      <c r="ABF17" s="163"/>
      <c r="ABG17" s="163"/>
      <c r="ABH17" s="163"/>
      <c r="ABI17" s="163"/>
      <c r="ABJ17" s="163"/>
      <c r="ABK17" s="163"/>
      <c r="ABL17" s="163"/>
      <c r="ABM17" s="163"/>
      <c r="ABN17" s="163"/>
      <c r="ABO17" s="163"/>
      <c r="ABP17" s="163"/>
      <c r="ABQ17" s="163"/>
      <c r="ABR17" s="163"/>
      <c r="ABS17" s="163"/>
      <c r="ABT17" s="163"/>
      <c r="ABU17" s="163"/>
      <c r="ABV17" s="163"/>
      <c r="ABW17" s="163"/>
      <c r="ABX17" s="163"/>
      <c r="ABY17" s="163"/>
      <c r="ABZ17" s="163"/>
      <c r="ACA17" s="163"/>
      <c r="ACB17" s="163"/>
      <c r="ACC17" s="163"/>
      <c r="ACD17" s="163"/>
      <c r="ACE17" s="163"/>
      <c r="ACF17" s="163"/>
      <c r="ACG17" s="163"/>
      <c r="ACH17" s="163"/>
      <c r="ACI17" s="163"/>
      <c r="ACJ17" s="163"/>
      <c r="ACK17" s="163"/>
      <c r="ACL17" s="163"/>
      <c r="ACM17" s="163"/>
      <c r="ACN17" s="163"/>
      <c r="ACO17" s="163"/>
      <c r="ACP17" s="163"/>
      <c r="ACQ17" s="163"/>
      <c r="ACR17" s="163"/>
      <c r="ACS17" s="163"/>
      <c r="ACT17" s="163"/>
      <c r="ACU17" s="163"/>
      <c r="ACV17" s="163"/>
      <c r="ACW17" s="163"/>
      <c r="ACX17" s="163"/>
      <c r="ACY17" s="163"/>
      <c r="ACZ17" s="163"/>
      <c r="ADA17" s="163"/>
      <c r="ADB17" s="163"/>
      <c r="ADC17" s="163"/>
      <c r="ADD17" s="163"/>
      <c r="ADE17" s="163"/>
      <c r="ADF17" s="163"/>
      <c r="ADG17" s="163"/>
      <c r="ADH17" s="163"/>
      <c r="ADI17" s="163"/>
      <c r="ADJ17" s="163"/>
      <c r="ADK17" s="163"/>
      <c r="ADL17" s="163"/>
      <c r="ADM17" s="163"/>
      <c r="ADN17" s="163"/>
      <c r="ADO17" s="163"/>
      <c r="ADP17" s="163"/>
      <c r="ADQ17" s="163"/>
      <c r="ADR17" s="163"/>
      <c r="ADS17" s="163"/>
      <c r="ADT17" s="163"/>
      <c r="ADU17" s="163"/>
      <c r="ADV17" s="163"/>
      <c r="ADW17" s="163"/>
      <c r="ADX17" s="163"/>
      <c r="ADY17" s="163"/>
      <c r="ADZ17" s="163"/>
      <c r="AEA17" s="163"/>
      <c r="AEB17" s="163"/>
      <c r="AEC17" s="163"/>
      <c r="AED17" s="163"/>
      <c r="AEE17" s="163"/>
      <c r="AEF17" s="163"/>
      <c r="AEG17" s="163"/>
      <c r="AEH17" s="163"/>
      <c r="AEI17" s="163"/>
      <c r="AEJ17" s="163"/>
      <c r="AEK17" s="163"/>
      <c r="AEL17" s="163"/>
      <c r="AEM17" s="163"/>
      <c r="AEN17" s="163"/>
      <c r="AEO17" s="163"/>
      <c r="AEP17" s="163"/>
      <c r="AEQ17" s="163"/>
      <c r="AER17" s="163"/>
      <c r="AES17" s="163"/>
      <c r="AET17" s="163"/>
      <c r="AEU17" s="163"/>
      <c r="AEV17" s="163"/>
      <c r="AEW17" s="163"/>
      <c r="AEX17" s="163"/>
      <c r="AEY17" s="163"/>
      <c r="AEZ17" s="163"/>
      <c r="AFA17" s="163"/>
      <c r="AFB17" s="163"/>
      <c r="AFC17" s="163"/>
      <c r="AFD17" s="163"/>
      <c r="AFE17" s="163"/>
      <c r="AFF17" s="163"/>
      <c r="AFG17" s="163"/>
      <c r="AFH17" s="163"/>
      <c r="AFI17" s="163"/>
      <c r="AFJ17" s="163"/>
      <c r="AFK17" s="163"/>
      <c r="AFL17" s="163"/>
      <c r="AFM17" s="163"/>
      <c r="AFN17" s="163"/>
      <c r="AFO17" s="163"/>
      <c r="AFP17" s="163"/>
      <c r="AFQ17" s="163"/>
      <c r="AFR17" s="163"/>
      <c r="AFS17" s="163"/>
      <c r="AFT17" s="163"/>
      <c r="AFU17" s="163"/>
      <c r="AFV17" s="163"/>
      <c r="AFW17" s="163"/>
      <c r="AFX17" s="163"/>
      <c r="AFY17" s="163"/>
      <c r="AFZ17" s="163"/>
      <c r="AGA17" s="163"/>
      <c r="AGB17" s="163"/>
      <c r="AGC17" s="163"/>
      <c r="AGD17" s="163"/>
      <c r="AGE17" s="163"/>
      <c r="AGF17" s="163"/>
      <c r="AGG17" s="163"/>
      <c r="AGH17" s="163"/>
      <c r="AGI17" s="163"/>
      <c r="AGJ17" s="163"/>
      <c r="AGK17" s="163"/>
      <c r="AGL17" s="163"/>
      <c r="AGM17" s="163"/>
      <c r="AGN17" s="163"/>
      <c r="AGO17" s="163"/>
      <c r="AGP17" s="163"/>
      <c r="AGQ17" s="163"/>
      <c r="AGR17" s="163"/>
      <c r="AGS17" s="163"/>
      <c r="AGT17" s="163"/>
      <c r="AGU17" s="163"/>
      <c r="AGV17" s="163"/>
      <c r="AGW17" s="163"/>
      <c r="AGX17" s="163"/>
      <c r="AGY17" s="163"/>
      <c r="AGZ17" s="163"/>
      <c r="AHA17" s="163"/>
      <c r="AHB17" s="163"/>
      <c r="AHC17" s="163"/>
      <c r="AHD17" s="163"/>
      <c r="AHE17" s="163"/>
      <c r="AHF17" s="163"/>
      <c r="AHG17" s="163"/>
      <c r="AHH17" s="163"/>
      <c r="AHI17" s="163"/>
      <c r="AHJ17" s="163"/>
      <c r="AHK17" s="163"/>
      <c r="AHL17" s="163"/>
      <c r="AHM17" s="163"/>
      <c r="AHN17" s="163"/>
      <c r="AHO17" s="163"/>
      <c r="AHP17" s="163"/>
      <c r="AHQ17" s="163"/>
      <c r="AHR17" s="163"/>
      <c r="AHS17" s="163"/>
      <c r="AHT17" s="163"/>
      <c r="AHU17" s="163"/>
      <c r="AHV17" s="163"/>
      <c r="AHW17" s="163"/>
      <c r="AHX17" s="163"/>
      <c r="AHY17" s="163"/>
      <c r="AHZ17" s="163"/>
      <c r="AIA17" s="163"/>
      <c r="AIB17" s="163"/>
      <c r="AIC17" s="163"/>
      <c r="AID17" s="163"/>
      <c r="AIE17" s="163"/>
      <c r="AIF17" s="163"/>
      <c r="AIG17" s="163"/>
      <c r="AIH17" s="163"/>
      <c r="AII17" s="163"/>
      <c r="AIJ17" s="163"/>
      <c r="AIK17" s="163"/>
      <c r="AIL17" s="163"/>
      <c r="AIM17" s="163"/>
      <c r="AIN17" s="163"/>
      <c r="AIO17" s="163"/>
      <c r="AIP17" s="163"/>
      <c r="AIQ17" s="163"/>
      <c r="AIR17" s="163"/>
      <c r="AIS17" s="163"/>
      <c r="AIT17" s="163"/>
      <c r="AIU17" s="163"/>
      <c r="AIV17" s="163"/>
      <c r="AIW17" s="163"/>
      <c r="AIX17" s="163"/>
      <c r="AIY17" s="163"/>
      <c r="AIZ17" s="163"/>
      <c r="AJA17" s="163"/>
      <c r="AJB17" s="163"/>
      <c r="AJC17" s="163"/>
      <c r="AJD17" s="163"/>
      <c r="AJE17" s="163"/>
      <c r="AJF17" s="163"/>
      <c r="AJG17" s="163"/>
      <c r="AJH17" s="163"/>
      <c r="AJI17" s="163"/>
      <c r="AJJ17" s="163"/>
      <c r="AJK17" s="163"/>
      <c r="AJL17" s="163"/>
      <c r="AJM17" s="163"/>
      <c r="AJN17" s="163"/>
      <c r="AJO17" s="163"/>
      <c r="AJP17" s="163"/>
      <c r="AJQ17" s="163"/>
      <c r="AJR17" s="163"/>
      <c r="AJS17" s="163"/>
      <c r="AJT17" s="163"/>
      <c r="AJU17" s="163"/>
      <c r="AJV17" s="163"/>
      <c r="AJW17" s="163"/>
      <c r="AJX17" s="163"/>
      <c r="AJY17" s="163"/>
      <c r="AJZ17" s="163"/>
      <c r="AKA17" s="163"/>
      <c r="AKB17" s="163"/>
      <c r="AKC17" s="163"/>
      <c r="AKD17" s="163"/>
      <c r="AKE17" s="163"/>
      <c r="AKF17" s="163"/>
      <c r="AKG17" s="163"/>
      <c r="AKH17" s="163"/>
      <c r="AKI17" s="163"/>
      <c r="AKJ17" s="163"/>
      <c r="AKK17" s="163"/>
      <c r="AKL17" s="163"/>
      <c r="AKM17" s="163"/>
      <c r="AKN17" s="163"/>
      <c r="AKO17" s="163"/>
      <c r="AKP17" s="163"/>
      <c r="AKQ17" s="163"/>
      <c r="AKR17" s="163"/>
      <c r="AKS17" s="163"/>
      <c r="AKT17" s="163"/>
      <c r="AKU17" s="163"/>
      <c r="AKV17" s="163"/>
      <c r="AKW17" s="163"/>
      <c r="AKX17" s="163"/>
      <c r="AKY17" s="163"/>
      <c r="AKZ17" s="163"/>
      <c r="ALA17" s="163"/>
      <c r="ALB17" s="163"/>
      <c r="ALC17" s="163"/>
      <c r="ALD17" s="163"/>
      <c r="ALE17" s="163"/>
      <c r="ALF17" s="163"/>
      <c r="ALG17" s="163"/>
      <c r="ALH17" s="163"/>
      <c r="ALI17" s="163"/>
      <c r="ALJ17" s="163"/>
      <c r="ALK17" s="163"/>
      <c r="ALL17" s="163"/>
      <c r="ALM17" s="163"/>
      <c r="ALN17" s="163"/>
      <c r="ALO17" s="163"/>
      <c r="ALP17" s="163"/>
      <c r="ALQ17" s="163"/>
      <c r="ALR17" s="163"/>
      <c r="ALS17" s="163"/>
      <c r="ALT17" s="163"/>
      <c r="ALU17" s="163"/>
      <c r="ALV17" s="163"/>
      <c r="ALW17" s="163"/>
      <c r="ALX17" s="163"/>
      <c r="ALY17" s="163"/>
      <c r="ALZ17" s="163"/>
      <c r="AMA17" s="163"/>
      <c r="AMB17" s="163"/>
      <c r="AMC17" s="163"/>
      <c r="AMD17" s="163"/>
      <c r="AME17" s="163"/>
      <c r="AMF17" s="163"/>
      <c r="AMG17" s="163"/>
      <c r="AMH17" s="163"/>
      <c r="AMI17" s="163"/>
      <c r="AMJ17" s="163"/>
      <c r="AMK17" s="163"/>
      <c r="AML17" s="163"/>
      <c r="AMM17" s="163"/>
      <c r="AMN17" s="163"/>
      <c r="AMO17" s="163"/>
      <c r="AMP17" s="163"/>
      <c r="AMQ17" s="163"/>
      <c r="AMR17" s="163"/>
      <c r="AMS17" s="163"/>
      <c r="AMT17" s="163"/>
      <c r="AMU17" s="163"/>
      <c r="AMV17" s="163"/>
      <c r="AMW17" s="163"/>
      <c r="AMX17" s="163"/>
      <c r="AMY17" s="163"/>
      <c r="AMZ17" s="163"/>
      <c r="ANA17" s="163"/>
      <c r="ANB17" s="163"/>
      <c r="ANC17" s="163"/>
      <c r="AND17" s="163"/>
      <c r="ANE17" s="163"/>
      <c r="ANF17" s="163"/>
      <c r="ANG17" s="163"/>
      <c r="ANH17" s="163"/>
      <c r="ANI17" s="163"/>
      <c r="ANJ17" s="163"/>
      <c r="ANK17" s="163"/>
      <c r="ANL17" s="163"/>
      <c r="ANM17" s="163"/>
      <c r="ANN17" s="163"/>
      <c r="ANO17" s="163"/>
      <c r="ANP17" s="163"/>
      <c r="ANQ17" s="163"/>
      <c r="ANR17" s="163"/>
      <c r="ANS17" s="163"/>
      <c r="ANT17" s="163"/>
      <c r="ANU17" s="163"/>
      <c r="ANV17" s="163"/>
      <c r="ANW17" s="163"/>
      <c r="ANX17" s="163"/>
      <c r="ANY17" s="163"/>
      <c r="ANZ17" s="163"/>
      <c r="AOA17" s="163"/>
      <c r="AOB17" s="163"/>
      <c r="AOC17" s="163"/>
      <c r="AOD17" s="163"/>
      <c r="AOE17" s="163"/>
      <c r="AOF17" s="163"/>
      <c r="AOG17" s="163"/>
      <c r="AOH17" s="163"/>
      <c r="AOI17" s="163"/>
      <c r="AOJ17" s="163"/>
      <c r="AOK17" s="163"/>
      <c r="AOL17" s="163"/>
      <c r="AOM17" s="163"/>
      <c r="AON17" s="163"/>
      <c r="AOO17" s="163"/>
      <c r="AOP17" s="163"/>
      <c r="AOQ17" s="163"/>
      <c r="AOR17" s="163"/>
      <c r="AOS17" s="163"/>
      <c r="AOT17" s="163"/>
      <c r="AOU17" s="163"/>
      <c r="AOV17" s="163"/>
      <c r="AOW17" s="163"/>
      <c r="AOX17" s="163"/>
      <c r="AOY17" s="163"/>
      <c r="AOZ17" s="163"/>
      <c r="APA17" s="163"/>
      <c r="APB17" s="163"/>
      <c r="APC17" s="163"/>
      <c r="APD17" s="163"/>
      <c r="APE17" s="163"/>
      <c r="APF17" s="163"/>
      <c r="APG17" s="163"/>
      <c r="APH17" s="163"/>
      <c r="API17" s="163"/>
      <c r="APJ17" s="163"/>
      <c r="APK17" s="163"/>
      <c r="APL17" s="163"/>
      <c r="APM17" s="163"/>
      <c r="APN17" s="163"/>
      <c r="APO17" s="163"/>
      <c r="APP17" s="163"/>
      <c r="APQ17" s="163"/>
      <c r="APR17" s="163"/>
      <c r="APS17" s="163"/>
      <c r="APT17" s="163"/>
      <c r="APU17" s="163"/>
      <c r="APV17" s="163"/>
      <c r="APW17" s="163"/>
      <c r="APX17" s="163"/>
      <c r="APY17" s="163"/>
      <c r="APZ17" s="163"/>
      <c r="AQA17" s="163"/>
      <c r="AQB17" s="163"/>
      <c r="AQC17" s="163"/>
      <c r="AQD17" s="163"/>
      <c r="AQE17" s="163"/>
      <c r="AQF17" s="163"/>
      <c r="AQG17" s="163"/>
      <c r="AQH17" s="163"/>
      <c r="AQI17" s="163"/>
      <c r="AQJ17" s="163"/>
      <c r="AQK17" s="163"/>
      <c r="AQL17" s="163"/>
      <c r="AQM17" s="163"/>
      <c r="AQN17" s="163"/>
      <c r="AQO17" s="163"/>
      <c r="AQP17" s="163"/>
      <c r="AQQ17" s="163"/>
      <c r="AQR17" s="163"/>
      <c r="AQS17" s="163"/>
      <c r="AQT17" s="163"/>
      <c r="AQU17" s="163"/>
      <c r="AQV17" s="163"/>
      <c r="AQW17" s="163"/>
      <c r="AQX17" s="163"/>
      <c r="AQY17" s="163"/>
      <c r="AQZ17" s="163"/>
      <c r="ARA17" s="163"/>
      <c r="ARB17" s="163"/>
      <c r="ARC17" s="163"/>
      <c r="ARD17" s="163"/>
      <c r="ARE17" s="163"/>
      <c r="ARF17" s="163"/>
      <c r="ARG17" s="163"/>
      <c r="ARH17" s="163"/>
      <c r="ARI17" s="163"/>
      <c r="ARJ17" s="163"/>
      <c r="ARK17" s="163"/>
      <c r="ARL17" s="163"/>
      <c r="ARM17" s="163"/>
      <c r="ARN17" s="163"/>
      <c r="ARO17" s="163"/>
      <c r="ARP17" s="163"/>
      <c r="ARQ17" s="163"/>
      <c r="ARR17" s="163"/>
      <c r="ARS17" s="163"/>
      <c r="ART17" s="163"/>
      <c r="ARU17" s="163"/>
      <c r="ARV17" s="163"/>
      <c r="ARW17" s="163"/>
      <c r="ARX17" s="163"/>
      <c r="ARY17" s="163"/>
      <c r="ARZ17" s="163"/>
      <c r="ASA17" s="163"/>
      <c r="ASB17" s="163"/>
      <c r="ASC17" s="163"/>
      <c r="ASD17" s="163"/>
      <c r="ASE17" s="163"/>
      <c r="ASF17" s="163"/>
      <c r="ASG17" s="163"/>
      <c r="ASH17" s="163"/>
      <c r="ASI17" s="163"/>
      <c r="ASJ17" s="163"/>
      <c r="ASK17" s="163"/>
      <c r="ASL17" s="163"/>
      <c r="ASM17" s="163"/>
      <c r="ASN17" s="163"/>
      <c r="ASO17" s="163"/>
      <c r="ASP17" s="163"/>
      <c r="ASQ17" s="163"/>
      <c r="ASR17" s="163"/>
      <c r="ASS17" s="163"/>
      <c r="AST17" s="163"/>
      <c r="ASU17" s="163"/>
      <c r="ASV17" s="163"/>
      <c r="ASW17" s="163"/>
      <c r="ASX17" s="163"/>
      <c r="ASY17" s="163"/>
      <c r="ASZ17" s="163"/>
      <c r="ATA17" s="163"/>
      <c r="ATB17" s="163"/>
      <c r="ATC17" s="163"/>
      <c r="ATD17" s="163"/>
      <c r="ATE17" s="163"/>
      <c r="ATF17" s="163"/>
      <c r="ATG17" s="163"/>
      <c r="ATH17" s="163"/>
      <c r="ATI17" s="163"/>
      <c r="ATJ17" s="163"/>
      <c r="ATK17" s="163"/>
      <c r="ATL17" s="163"/>
      <c r="ATM17" s="163"/>
      <c r="ATN17" s="163"/>
      <c r="ATO17" s="163"/>
      <c r="ATP17" s="163"/>
      <c r="ATQ17" s="163"/>
      <c r="ATR17" s="163"/>
      <c r="ATS17" s="163"/>
      <c r="ATT17" s="163"/>
      <c r="ATU17" s="163"/>
      <c r="ATV17" s="163"/>
      <c r="ATW17" s="163"/>
      <c r="ATX17" s="163"/>
      <c r="ATY17" s="163"/>
      <c r="ATZ17" s="163"/>
      <c r="AUA17" s="163"/>
      <c r="AUB17" s="163"/>
      <c r="AUC17" s="163"/>
      <c r="AUD17" s="163"/>
      <c r="AUE17" s="163"/>
      <c r="AUF17" s="163"/>
      <c r="AUG17" s="163"/>
      <c r="AUH17" s="163"/>
      <c r="AUI17" s="163"/>
      <c r="AUJ17" s="163"/>
      <c r="AUK17" s="163"/>
      <c r="AUL17" s="163"/>
      <c r="AUM17" s="163"/>
      <c r="AUN17" s="163"/>
      <c r="AUO17" s="163"/>
      <c r="AUP17" s="163"/>
      <c r="AUQ17" s="163"/>
      <c r="AUR17" s="163"/>
      <c r="AUS17" s="163"/>
      <c r="AUT17" s="163"/>
      <c r="AUU17" s="163"/>
      <c r="AUV17" s="163"/>
      <c r="AUW17" s="163"/>
      <c r="AUX17" s="163"/>
      <c r="AUY17" s="163"/>
      <c r="AUZ17" s="163"/>
      <c r="AVA17" s="163"/>
      <c r="AVB17" s="163"/>
      <c r="AVC17" s="163"/>
      <c r="AVD17" s="163"/>
      <c r="AVE17" s="163"/>
      <c r="AVF17" s="163"/>
      <c r="AVG17" s="163"/>
      <c r="AVH17" s="163"/>
      <c r="AVI17" s="163"/>
      <c r="AVJ17" s="163"/>
      <c r="AVK17" s="163"/>
      <c r="AVL17" s="163"/>
      <c r="AVM17" s="163"/>
      <c r="AVN17" s="163"/>
      <c r="AVO17" s="163"/>
      <c r="AVP17" s="163"/>
      <c r="AVQ17" s="163"/>
      <c r="AVR17" s="163"/>
      <c r="AVS17" s="163"/>
      <c r="AVT17" s="163"/>
      <c r="AVU17" s="163"/>
      <c r="AVV17" s="163"/>
      <c r="AVW17" s="163"/>
      <c r="AVX17" s="163"/>
      <c r="AVY17" s="163"/>
      <c r="AVZ17" s="163"/>
      <c r="AWA17" s="163"/>
      <c r="AWB17" s="163"/>
      <c r="AWC17" s="163"/>
      <c r="AWD17" s="163"/>
      <c r="AWE17" s="163"/>
      <c r="AWF17" s="163"/>
      <c r="AWG17" s="163"/>
      <c r="AWH17" s="163"/>
      <c r="AWI17" s="163"/>
      <c r="AWJ17" s="163"/>
      <c r="AWK17" s="163"/>
      <c r="AWL17" s="163"/>
      <c r="AWM17" s="163"/>
      <c r="AWN17" s="163"/>
      <c r="AWO17" s="163"/>
      <c r="AWP17" s="163"/>
      <c r="AWQ17" s="163"/>
      <c r="AWR17" s="163"/>
      <c r="AWS17" s="163"/>
      <c r="AWT17" s="163"/>
      <c r="AWU17" s="163"/>
      <c r="AWV17" s="163"/>
      <c r="AWW17" s="163"/>
      <c r="AWX17" s="163"/>
      <c r="AWY17" s="163"/>
      <c r="AWZ17" s="163"/>
      <c r="AXA17" s="163"/>
      <c r="AXB17" s="163"/>
      <c r="AXC17" s="163"/>
      <c r="AXD17" s="163"/>
      <c r="AXE17" s="163"/>
      <c r="AXF17" s="163"/>
      <c r="AXG17" s="163"/>
      <c r="AXH17" s="163"/>
      <c r="AXI17" s="163"/>
      <c r="AXJ17" s="163"/>
      <c r="AXK17" s="163"/>
      <c r="AXL17" s="163"/>
      <c r="AXM17" s="163"/>
      <c r="AXN17" s="163"/>
      <c r="AXO17" s="163"/>
      <c r="AXP17" s="163"/>
      <c r="AXQ17" s="163"/>
      <c r="AXR17" s="163"/>
      <c r="AXS17" s="163"/>
      <c r="AXT17" s="163"/>
      <c r="AXU17" s="163"/>
      <c r="AXV17" s="163"/>
      <c r="AXW17" s="163"/>
      <c r="AXX17" s="163"/>
      <c r="AXY17" s="163"/>
      <c r="AXZ17" s="163"/>
      <c r="AYA17" s="163"/>
      <c r="AYB17" s="163"/>
      <c r="AYC17" s="163"/>
      <c r="AYD17" s="163"/>
      <c r="AYE17" s="163"/>
      <c r="AYF17" s="163"/>
      <c r="AYG17" s="163"/>
      <c r="AYH17" s="163"/>
      <c r="AYI17" s="163"/>
      <c r="AYJ17" s="163"/>
      <c r="AYK17" s="163"/>
      <c r="AYL17" s="163"/>
      <c r="AYM17" s="163"/>
      <c r="AYN17" s="163"/>
      <c r="AYO17" s="163"/>
      <c r="AYP17" s="163"/>
      <c r="AYQ17" s="163"/>
      <c r="AYR17" s="163"/>
      <c r="AYS17" s="163"/>
      <c r="AYT17" s="163"/>
      <c r="AYU17" s="163"/>
      <c r="AYV17" s="163"/>
      <c r="AYW17" s="163"/>
      <c r="AYX17" s="163"/>
      <c r="AYY17" s="163"/>
      <c r="AYZ17" s="163"/>
      <c r="AZA17" s="163"/>
      <c r="AZB17" s="163"/>
      <c r="AZC17" s="163"/>
      <c r="AZD17" s="163"/>
      <c r="AZE17" s="163"/>
      <c r="AZF17" s="163"/>
      <c r="AZG17" s="163"/>
      <c r="AZH17" s="163"/>
      <c r="AZI17" s="163"/>
      <c r="AZJ17" s="163"/>
      <c r="AZK17" s="163"/>
      <c r="AZL17" s="163"/>
      <c r="AZM17" s="163"/>
      <c r="AZN17" s="163"/>
      <c r="AZO17" s="163"/>
      <c r="AZP17" s="163"/>
      <c r="AZQ17" s="163"/>
      <c r="AZR17" s="163"/>
      <c r="AZS17" s="163"/>
      <c r="AZT17" s="163"/>
      <c r="AZU17" s="163"/>
      <c r="AZV17" s="163"/>
      <c r="AZW17" s="163"/>
      <c r="AZX17" s="163"/>
      <c r="AZY17" s="163"/>
      <c r="AZZ17" s="163"/>
      <c r="BAA17" s="163"/>
      <c r="BAB17" s="163"/>
      <c r="BAC17" s="163"/>
      <c r="BAD17" s="163"/>
      <c r="BAE17" s="163"/>
      <c r="BAF17" s="163"/>
      <c r="BAG17" s="163"/>
      <c r="BAH17" s="163"/>
      <c r="BAI17" s="163"/>
      <c r="BAJ17" s="163"/>
      <c r="BAK17" s="163"/>
      <c r="BAL17" s="163"/>
      <c r="BAM17" s="163"/>
      <c r="BAN17" s="163"/>
      <c r="BAO17" s="163"/>
      <c r="BAP17" s="163"/>
      <c r="BAQ17" s="163"/>
      <c r="BAR17" s="163"/>
      <c r="BAS17" s="163"/>
      <c r="BAT17" s="163"/>
      <c r="BAU17" s="163"/>
      <c r="BAV17" s="163"/>
      <c r="BAW17" s="163"/>
      <c r="BAX17" s="163"/>
      <c r="BAY17" s="163"/>
      <c r="BAZ17" s="163"/>
      <c r="BBA17" s="163"/>
      <c r="BBB17" s="163"/>
      <c r="BBC17" s="163"/>
      <c r="BBD17" s="163"/>
      <c r="BBE17" s="163"/>
      <c r="BBF17" s="163"/>
      <c r="BBG17" s="163"/>
      <c r="BBH17" s="163"/>
      <c r="BBI17" s="163"/>
      <c r="BBJ17" s="163"/>
      <c r="BBK17" s="163"/>
      <c r="BBL17" s="163"/>
      <c r="BBM17" s="163"/>
      <c r="BBN17" s="163"/>
      <c r="BBO17" s="163"/>
      <c r="BBP17" s="163"/>
      <c r="BBQ17" s="163"/>
      <c r="BBR17" s="163"/>
      <c r="BBS17" s="163"/>
      <c r="BBT17" s="163"/>
      <c r="BBU17" s="163"/>
      <c r="BBV17" s="163"/>
      <c r="BBW17" s="163"/>
      <c r="BBX17" s="163"/>
      <c r="BBY17" s="163"/>
      <c r="BBZ17" s="163"/>
      <c r="BCA17" s="163"/>
      <c r="BCB17" s="163"/>
      <c r="BCC17" s="163"/>
      <c r="BCD17" s="163"/>
      <c r="BCE17" s="163"/>
      <c r="BCF17" s="163"/>
      <c r="BCG17" s="163"/>
      <c r="BCH17" s="163"/>
      <c r="BCI17" s="163"/>
      <c r="BCJ17" s="163"/>
      <c r="BCK17" s="163"/>
      <c r="BCL17" s="163"/>
      <c r="BCM17" s="163"/>
      <c r="BCN17" s="163"/>
      <c r="BCO17" s="163"/>
      <c r="BCP17" s="163"/>
      <c r="BCQ17" s="163"/>
      <c r="BCR17" s="163"/>
      <c r="BCS17" s="163"/>
      <c r="BCT17" s="163"/>
      <c r="BCU17" s="163"/>
      <c r="BCV17" s="163"/>
      <c r="BCW17" s="163"/>
      <c r="BCX17" s="163"/>
      <c r="BCY17" s="163"/>
      <c r="BCZ17" s="163"/>
      <c r="BDA17" s="163"/>
      <c r="BDB17" s="163"/>
      <c r="BDC17" s="163"/>
      <c r="BDD17" s="163"/>
      <c r="BDE17" s="163"/>
      <c r="BDF17" s="163"/>
      <c r="BDG17" s="163"/>
      <c r="BDH17" s="163"/>
      <c r="BDI17" s="163"/>
      <c r="BDJ17" s="163"/>
      <c r="BDK17" s="163"/>
      <c r="BDL17" s="163"/>
      <c r="BDM17" s="163"/>
      <c r="BDN17" s="163"/>
      <c r="BDO17" s="163"/>
      <c r="BDP17" s="163"/>
      <c r="BDQ17" s="163"/>
      <c r="BDR17" s="163"/>
      <c r="BDS17" s="163"/>
      <c r="BDT17" s="163"/>
      <c r="BDU17" s="163"/>
      <c r="BDV17" s="163"/>
      <c r="BDW17" s="163"/>
      <c r="BDX17" s="163"/>
      <c r="BDY17" s="163"/>
      <c r="BDZ17" s="163"/>
      <c r="BEA17" s="163"/>
      <c r="BEB17" s="163"/>
      <c r="BEC17" s="163"/>
      <c r="BED17" s="163"/>
      <c r="BEE17" s="163"/>
      <c r="BEF17" s="163"/>
      <c r="BEG17" s="163"/>
      <c r="BEH17" s="163"/>
      <c r="BEI17" s="163"/>
      <c r="BEJ17" s="163"/>
      <c r="BEK17" s="163"/>
      <c r="BEL17" s="163"/>
      <c r="BEM17" s="163"/>
      <c r="BEN17" s="163"/>
      <c r="BEO17" s="163"/>
      <c r="BEP17" s="163"/>
      <c r="BEQ17" s="163"/>
      <c r="BER17" s="163"/>
      <c r="BES17" s="163"/>
      <c r="BET17" s="163"/>
      <c r="BEU17" s="163"/>
      <c r="BEV17" s="163"/>
      <c r="BEW17" s="163"/>
      <c r="BEX17" s="163"/>
      <c r="BEY17" s="163"/>
      <c r="BEZ17" s="163"/>
      <c r="BFA17" s="163"/>
      <c r="BFB17" s="163"/>
      <c r="BFC17" s="163"/>
      <c r="BFD17" s="163"/>
      <c r="BFE17" s="163"/>
      <c r="BFF17" s="163"/>
      <c r="BFG17" s="163"/>
      <c r="BFH17" s="163"/>
      <c r="BFI17" s="163"/>
      <c r="BFJ17" s="163"/>
      <c r="BFK17" s="163"/>
      <c r="BFL17" s="163"/>
      <c r="BFM17" s="163"/>
      <c r="BFN17" s="163"/>
      <c r="BFO17" s="163"/>
      <c r="BFP17" s="163"/>
      <c r="BFQ17" s="163"/>
      <c r="BFR17" s="163"/>
      <c r="BFS17" s="163"/>
      <c r="BFT17" s="163"/>
      <c r="BFU17" s="163"/>
      <c r="BFV17" s="163"/>
      <c r="BFW17" s="163"/>
      <c r="BFX17" s="163"/>
      <c r="BFY17" s="163"/>
      <c r="BFZ17" s="163"/>
      <c r="BGA17" s="163"/>
      <c r="BGB17" s="163"/>
      <c r="BGC17" s="163"/>
      <c r="BGD17" s="163"/>
      <c r="BGE17" s="163"/>
      <c r="BGF17" s="163"/>
      <c r="BGG17" s="163"/>
      <c r="BGH17" s="163"/>
      <c r="BGI17" s="163"/>
      <c r="BGJ17" s="163"/>
      <c r="BGK17" s="163"/>
      <c r="BGL17" s="163"/>
      <c r="BGM17" s="163"/>
      <c r="BGN17" s="163"/>
      <c r="BGO17" s="163"/>
      <c r="BGP17" s="163"/>
      <c r="BGQ17" s="163"/>
      <c r="BGR17" s="163"/>
      <c r="BGS17" s="163"/>
      <c r="BGT17" s="163"/>
      <c r="BGU17" s="163"/>
      <c r="BGV17" s="163"/>
      <c r="BGW17" s="163"/>
      <c r="BGX17" s="163"/>
      <c r="BGY17" s="163"/>
      <c r="BGZ17" s="163"/>
      <c r="BHA17" s="163"/>
      <c r="BHB17" s="163"/>
      <c r="BHC17" s="163"/>
      <c r="BHD17" s="163"/>
      <c r="BHE17" s="163"/>
      <c r="BHF17" s="163"/>
      <c r="BHG17" s="163"/>
      <c r="BHH17" s="163"/>
      <c r="BHI17" s="163"/>
      <c r="BHJ17" s="163"/>
      <c r="BHK17" s="163"/>
      <c r="BHL17" s="163"/>
      <c r="BHM17" s="163"/>
      <c r="BHN17" s="163"/>
      <c r="BHO17" s="163"/>
      <c r="BHP17" s="163"/>
      <c r="BHQ17" s="163"/>
      <c r="BHR17" s="163"/>
      <c r="BHS17" s="163"/>
      <c r="BHT17" s="163"/>
      <c r="BHU17" s="163"/>
      <c r="BHV17" s="163"/>
      <c r="BHW17" s="163"/>
      <c r="BHX17" s="163"/>
      <c r="BHY17" s="163"/>
      <c r="BHZ17" s="163"/>
      <c r="BIA17" s="163"/>
      <c r="BIB17" s="163"/>
      <c r="BIC17" s="163"/>
      <c r="BID17" s="163"/>
      <c r="BIE17" s="163"/>
      <c r="BIF17" s="163"/>
      <c r="BIG17" s="163"/>
      <c r="BIH17" s="163"/>
      <c r="BII17" s="163"/>
      <c r="BIJ17" s="163"/>
      <c r="BIK17" s="163"/>
      <c r="BIL17" s="163"/>
      <c r="BIM17" s="163"/>
      <c r="BIN17" s="163"/>
      <c r="BIO17" s="163"/>
      <c r="BIP17" s="163"/>
      <c r="BIQ17" s="163"/>
      <c r="BIR17" s="163"/>
      <c r="BIS17" s="163"/>
      <c r="BIT17" s="163"/>
      <c r="BIU17" s="163"/>
      <c r="BIV17" s="163"/>
      <c r="BIW17" s="163"/>
      <c r="BIX17" s="163"/>
      <c r="BIY17" s="163"/>
      <c r="BIZ17" s="163"/>
      <c r="BJA17" s="163"/>
      <c r="BJB17" s="163"/>
      <c r="BJC17" s="163"/>
      <c r="BJD17" s="163"/>
      <c r="BJE17" s="163"/>
      <c r="BJF17" s="163"/>
      <c r="BJG17" s="163"/>
      <c r="BJH17" s="163"/>
      <c r="BJI17" s="163"/>
      <c r="BJJ17" s="163"/>
      <c r="BJK17" s="163"/>
      <c r="BJL17" s="163"/>
      <c r="BJM17" s="163"/>
      <c r="BJN17" s="163"/>
      <c r="BJO17" s="163"/>
      <c r="BJP17" s="163"/>
      <c r="BJQ17" s="163"/>
      <c r="BJR17" s="163"/>
      <c r="BJS17" s="163"/>
      <c r="BJT17" s="163"/>
      <c r="BJU17" s="163"/>
      <c r="BJV17" s="163"/>
      <c r="BJW17" s="163"/>
      <c r="BJX17" s="163"/>
      <c r="BJY17" s="163"/>
      <c r="BJZ17" s="163"/>
      <c r="BKA17" s="163"/>
      <c r="BKB17" s="163"/>
      <c r="BKC17" s="163"/>
      <c r="BKD17" s="163"/>
      <c r="BKE17" s="163"/>
      <c r="BKF17" s="163"/>
      <c r="BKG17" s="163"/>
      <c r="BKH17" s="163"/>
      <c r="BKI17" s="163"/>
      <c r="BKJ17" s="163"/>
      <c r="BKK17" s="163"/>
      <c r="BKL17" s="163"/>
      <c r="BKM17" s="163"/>
      <c r="BKN17" s="163"/>
      <c r="BKO17" s="163"/>
      <c r="BKP17" s="163"/>
      <c r="BKQ17" s="163"/>
      <c r="BKR17" s="163"/>
      <c r="BKS17" s="163"/>
      <c r="BKT17" s="163"/>
      <c r="BKU17" s="163"/>
      <c r="BKV17" s="163"/>
      <c r="BKW17" s="163"/>
      <c r="BKX17" s="163"/>
      <c r="BKY17" s="163"/>
      <c r="BKZ17" s="163"/>
      <c r="BLA17" s="163"/>
      <c r="BLB17" s="163"/>
      <c r="BLC17" s="163"/>
      <c r="BLD17" s="163"/>
      <c r="BLE17" s="163"/>
      <c r="BLF17" s="163"/>
      <c r="BLG17" s="163"/>
      <c r="BLH17" s="163"/>
      <c r="BLI17" s="163"/>
      <c r="BLJ17" s="163"/>
      <c r="BLK17" s="163"/>
      <c r="BLL17" s="163"/>
      <c r="BLM17" s="163"/>
      <c r="BLN17" s="163"/>
      <c r="BLO17" s="163"/>
      <c r="BLP17" s="163"/>
      <c r="BLQ17" s="163"/>
      <c r="BLR17" s="163"/>
      <c r="BLS17" s="163"/>
      <c r="BLT17" s="163"/>
      <c r="BLU17" s="163"/>
      <c r="BLV17" s="163"/>
      <c r="BLW17" s="163"/>
      <c r="BLX17" s="163"/>
      <c r="BLY17" s="163"/>
      <c r="BLZ17" s="163"/>
      <c r="BMA17" s="163"/>
      <c r="BMB17" s="163"/>
      <c r="BMC17" s="163"/>
      <c r="BMD17" s="163"/>
      <c r="BME17" s="163"/>
      <c r="BMF17" s="163"/>
      <c r="BMG17" s="163"/>
      <c r="BMH17" s="163"/>
      <c r="BMI17" s="163"/>
      <c r="BMJ17" s="163"/>
      <c r="BMK17" s="163"/>
      <c r="BML17" s="163"/>
      <c r="BMM17" s="163"/>
      <c r="BMN17" s="163"/>
      <c r="BMO17" s="163"/>
      <c r="BMP17" s="163"/>
      <c r="BMQ17" s="163"/>
      <c r="BMR17" s="163"/>
      <c r="BMS17" s="163"/>
      <c r="BMT17" s="163"/>
      <c r="BMU17" s="163"/>
      <c r="BMV17" s="163"/>
      <c r="BMW17" s="163"/>
      <c r="BMX17" s="163"/>
      <c r="BMY17" s="163"/>
      <c r="BMZ17" s="163"/>
      <c r="BNA17" s="163"/>
      <c r="BNB17" s="163"/>
      <c r="BNC17" s="163"/>
      <c r="BND17" s="163"/>
      <c r="BNE17" s="163"/>
      <c r="BNF17" s="163"/>
      <c r="BNG17" s="163"/>
      <c r="BNH17" s="163"/>
      <c r="BNI17" s="163"/>
      <c r="BNJ17" s="163"/>
      <c r="BNK17" s="163"/>
      <c r="BNL17" s="163"/>
      <c r="BNM17" s="163"/>
      <c r="BNN17" s="163"/>
      <c r="BNO17" s="163"/>
      <c r="BNP17" s="163"/>
      <c r="BNQ17" s="163"/>
      <c r="BNR17" s="163"/>
      <c r="BNS17" s="163"/>
      <c r="BNT17" s="163"/>
      <c r="BNU17" s="163"/>
      <c r="BNV17" s="163"/>
      <c r="BNW17" s="163"/>
      <c r="BNX17" s="163"/>
      <c r="BNY17" s="163"/>
      <c r="BNZ17" s="163"/>
      <c r="BOA17" s="163"/>
      <c r="BOB17" s="163"/>
      <c r="BOC17" s="163"/>
      <c r="BOD17" s="163"/>
      <c r="BOE17" s="163"/>
      <c r="BOF17" s="163"/>
      <c r="BOG17" s="163"/>
      <c r="BOH17" s="163"/>
      <c r="BOI17" s="163"/>
      <c r="BOJ17" s="163"/>
      <c r="BOK17" s="163"/>
      <c r="BOL17" s="163"/>
      <c r="BOM17" s="163"/>
      <c r="BON17" s="163"/>
      <c r="BOO17" s="163"/>
      <c r="BOP17" s="163"/>
      <c r="BOQ17" s="163"/>
      <c r="BOR17" s="163"/>
      <c r="BOS17" s="163"/>
      <c r="BOT17" s="163"/>
      <c r="BOU17" s="163"/>
      <c r="BOV17" s="163"/>
      <c r="BOW17" s="163"/>
      <c r="BOX17" s="163"/>
      <c r="BOY17" s="163"/>
      <c r="BOZ17" s="163"/>
      <c r="BPA17" s="163"/>
      <c r="BPB17" s="163"/>
      <c r="BPC17" s="163"/>
      <c r="BPD17" s="163"/>
      <c r="BPE17" s="163"/>
      <c r="BPF17" s="163"/>
      <c r="BPG17" s="163"/>
      <c r="BPH17" s="163"/>
      <c r="BPI17" s="163"/>
      <c r="BPJ17" s="163"/>
      <c r="BPK17" s="163"/>
      <c r="BPL17" s="163"/>
      <c r="BPM17" s="163"/>
      <c r="BPN17" s="163"/>
      <c r="BPO17" s="163"/>
      <c r="BPP17" s="163"/>
      <c r="BPQ17" s="163"/>
      <c r="BPR17" s="163"/>
      <c r="BPS17" s="163"/>
      <c r="BPT17" s="163"/>
      <c r="BPU17" s="163"/>
      <c r="BPV17" s="163"/>
      <c r="BPW17" s="163"/>
      <c r="BPX17" s="163"/>
      <c r="BPY17" s="163"/>
      <c r="BPZ17" s="163"/>
      <c r="BQA17" s="163"/>
      <c r="BQB17" s="163"/>
      <c r="BQC17" s="163"/>
      <c r="BQD17" s="163"/>
      <c r="BQE17" s="163"/>
      <c r="BQF17" s="163"/>
      <c r="BQG17" s="163"/>
      <c r="BQH17" s="163"/>
      <c r="BQI17" s="163"/>
      <c r="BQJ17" s="163"/>
      <c r="BQK17" s="163"/>
      <c r="BQL17" s="163"/>
      <c r="BQM17" s="163"/>
      <c r="BQN17" s="163"/>
      <c r="BQO17" s="163"/>
      <c r="BQP17" s="163"/>
      <c r="BQQ17" s="163"/>
      <c r="BQR17" s="163"/>
      <c r="BQS17" s="163"/>
      <c r="BQT17" s="163"/>
      <c r="BQU17" s="163"/>
      <c r="BQV17" s="163"/>
      <c r="BQW17" s="163"/>
      <c r="BQX17" s="163"/>
      <c r="BQY17" s="163"/>
      <c r="BQZ17" s="163"/>
      <c r="BRA17" s="163"/>
      <c r="BRB17" s="163"/>
      <c r="BRC17" s="163"/>
      <c r="BRD17" s="163"/>
      <c r="BRE17" s="163"/>
      <c r="BRF17" s="163"/>
      <c r="BRG17" s="163"/>
      <c r="BRH17" s="163"/>
      <c r="BRI17" s="163"/>
      <c r="BRJ17" s="163"/>
      <c r="BRK17" s="163"/>
      <c r="BRL17" s="163"/>
      <c r="BRM17" s="163"/>
      <c r="BRN17" s="163"/>
      <c r="BRO17" s="163"/>
      <c r="BRP17" s="163"/>
      <c r="BRQ17" s="163"/>
      <c r="BRR17" s="163"/>
      <c r="BRS17" s="163"/>
      <c r="BRT17" s="163"/>
      <c r="BRU17" s="163"/>
      <c r="BRV17" s="163"/>
      <c r="BRW17" s="163"/>
      <c r="BRX17" s="163"/>
      <c r="BRY17" s="163"/>
      <c r="BRZ17" s="163"/>
      <c r="BSA17" s="163"/>
      <c r="BSB17" s="163"/>
      <c r="BSC17" s="163"/>
      <c r="BSD17" s="163"/>
      <c r="BSE17" s="163"/>
      <c r="BSF17" s="163"/>
      <c r="BSG17" s="163"/>
      <c r="BSH17" s="163"/>
      <c r="BSI17" s="163"/>
      <c r="BSJ17" s="163"/>
      <c r="BSK17" s="163"/>
      <c r="BSL17" s="163"/>
      <c r="BSM17" s="163"/>
      <c r="BSN17" s="163"/>
      <c r="BSO17" s="163"/>
      <c r="BSP17" s="163"/>
      <c r="BSQ17" s="163"/>
      <c r="BSR17" s="163"/>
      <c r="BSS17" s="163"/>
      <c r="BST17" s="163"/>
      <c r="BSU17" s="163"/>
      <c r="BSV17" s="163"/>
      <c r="BSW17" s="163"/>
      <c r="BSX17" s="163"/>
      <c r="BSY17" s="163"/>
      <c r="BSZ17" s="163"/>
      <c r="BTA17" s="163"/>
      <c r="BTB17" s="163"/>
      <c r="BTC17" s="163"/>
      <c r="BTD17" s="163"/>
      <c r="BTE17" s="163"/>
      <c r="BTF17" s="163"/>
      <c r="BTG17" s="163"/>
      <c r="BTH17" s="163"/>
      <c r="BTI17" s="163"/>
      <c r="BTJ17" s="163"/>
      <c r="BTK17" s="163"/>
      <c r="BTL17" s="163"/>
      <c r="BTM17" s="163"/>
      <c r="BTN17" s="163"/>
      <c r="BTO17" s="163"/>
      <c r="BTP17" s="163"/>
      <c r="BTQ17" s="163"/>
      <c r="BTR17" s="163"/>
      <c r="BTS17" s="163"/>
      <c r="BTT17" s="163"/>
      <c r="BTU17" s="163"/>
      <c r="BTV17" s="163"/>
      <c r="BTW17" s="163"/>
      <c r="BTX17" s="163"/>
      <c r="BTY17" s="163"/>
      <c r="BTZ17" s="163"/>
      <c r="BUA17" s="163"/>
      <c r="BUB17" s="163"/>
      <c r="BUC17" s="163"/>
      <c r="BUD17" s="163"/>
      <c r="BUE17" s="163"/>
      <c r="BUF17" s="163"/>
      <c r="BUG17" s="163"/>
      <c r="BUH17" s="163"/>
      <c r="BUI17" s="163"/>
      <c r="BUJ17" s="163"/>
      <c r="BUK17" s="163"/>
      <c r="BUL17" s="163"/>
      <c r="BUM17" s="163"/>
      <c r="BUN17" s="163"/>
      <c r="BUO17" s="163"/>
      <c r="BUP17" s="163"/>
      <c r="BUQ17" s="163"/>
      <c r="BUR17" s="163"/>
      <c r="BUS17" s="163"/>
      <c r="BUT17" s="163"/>
      <c r="BUU17" s="163"/>
      <c r="BUV17" s="163"/>
      <c r="BUW17" s="163"/>
      <c r="BUX17" s="163"/>
      <c r="BUY17" s="163"/>
      <c r="BUZ17" s="163"/>
      <c r="BVA17" s="163"/>
      <c r="BVB17" s="163"/>
      <c r="BVC17" s="163"/>
      <c r="BVD17" s="163"/>
      <c r="BVE17" s="163"/>
      <c r="BVF17" s="163"/>
      <c r="BVG17" s="163"/>
      <c r="BVH17" s="163"/>
      <c r="BVI17" s="163"/>
      <c r="BVJ17" s="163"/>
      <c r="BVK17" s="163"/>
      <c r="BVL17" s="163"/>
      <c r="BVM17" s="163"/>
      <c r="BVN17" s="163"/>
      <c r="BVO17" s="163"/>
      <c r="BVP17" s="163"/>
      <c r="BVQ17" s="163"/>
      <c r="BVR17" s="163"/>
      <c r="BVS17" s="163"/>
      <c r="BVT17" s="163"/>
      <c r="BVU17" s="163"/>
      <c r="BVV17" s="163"/>
      <c r="BVW17" s="163"/>
      <c r="BVX17" s="163"/>
      <c r="BVY17" s="163"/>
      <c r="BVZ17" s="163"/>
      <c r="BWA17" s="163"/>
      <c r="BWB17" s="163"/>
      <c r="BWC17" s="163"/>
      <c r="BWD17" s="163"/>
      <c r="BWE17" s="163"/>
      <c r="BWF17" s="163"/>
      <c r="BWG17" s="163"/>
      <c r="BWH17" s="163"/>
      <c r="BWI17" s="163"/>
      <c r="BWJ17" s="163"/>
      <c r="BWK17" s="163"/>
      <c r="BWL17" s="163"/>
      <c r="BWM17" s="163"/>
      <c r="BWN17" s="163"/>
      <c r="BWO17" s="163"/>
      <c r="BWP17" s="163"/>
      <c r="BWQ17" s="163"/>
      <c r="BWR17" s="163"/>
      <c r="BWS17" s="163"/>
      <c r="BWT17" s="163"/>
      <c r="BWU17" s="163"/>
      <c r="BWV17" s="163"/>
      <c r="BWW17" s="163"/>
      <c r="BWX17" s="163"/>
      <c r="BWY17" s="163"/>
      <c r="BWZ17" s="163"/>
      <c r="BXA17" s="163"/>
      <c r="BXB17" s="163"/>
      <c r="BXC17" s="163"/>
      <c r="BXD17" s="163"/>
      <c r="BXE17" s="163"/>
      <c r="BXF17" s="163"/>
      <c r="BXG17" s="163"/>
      <c r="BXH17" s="163"/>
      <c r="BXI17" s="163"/>
      <c r="BXJ17" s="163"/>
      <c r="BXK17" s="163"/>
      <c r="BXL17" s="163"/>
      <c r="BXM17" s="163"/>
      <c r="BXN17" s="163"/>
      <c r="BXO17" s="163"/>
      <c r="BXP17" s="163"/>
      <c r="BXQ17" s="163"/>
      <c r="BXR17" s="163"/>
      <c r="BXS17" s="163"/>
      <c r="BXT17" s="163"/>
      <c r="BXU17" s="163"/>
      <c r="BXV17" s="163"/>
      <c r="BXW17" s="163"/>
      <c r="BXX17" s="163"/>
      <c r="BXY17" s="163"/>
      <c r="BXZ17" s="163"/>
      <c r="BYA17" s="163"/>
      <c r="BYB17" s="163"/>
      <c r="BYC17" s="163"/>
      <c r="BYD17" s="163"/>
      <c r="BYE17" s="163"/>
      <c r="BYF17" s="163"/>
      <c r="BYG17" s="163"/>
      <c r="BYH17" s="163"/>
      <c r="BYI17" s="163"/>
      <c r="BYJ17" s="163"/>
      <c r="BYK17" s="163"/>
      <c r="BYL17" s="163"/>
      <c r="BYM17" s="163"/>
      <c r="BYN17" s="163"/>
      <c r="BYO17" s="163"/>
      <c r="BYP17" s="163"/>
      <c r="BYQ17" s="163"/>
      <c r="BYR17" s="163"/>
      <c r="BYS17" s="163"/>
      <c r="BYT17" s="163"/>
      <c r="BYU17" s="163"/>
      <c r="BYV17" s="163"/>
      <c r="BYW17" s="163"/>
      <c r="BYX17" s="163"/>
      <c r="BYY17" s="163"/>
      <c r="BYZ17" s="163"/>
      <c r="BZA17" s="163"/>
      <c r="BZB17" s="163"/>
      <c r="BZC17" s="163"/>
      <c r="BZD17" s="163"/>
      <c r="BZE17" s="163"/>
      <c r="BZF17" s="163"/>
      <c r="BZG17" s="163"/>
      <c r="BZH17" s="163"/>
      <c r="BZI17" s="163"/>
      <c r="BZJ17" s="163"/>
      <c r="BZK17" s="163"/>
      <c r="BZL17" s="163"/>
      <c r="BZM17" s="163"/>
      <c r="BZN17" s="163"/>
      <c r="BZO17" s="163"/>
      <c r="BZP17" s="163"/>
      <c r="BZQ17" s="163"/>
      <c r="BZR17" s="163"/>
      <c r="BZS17" s="163"/>
      <c r="BZT17" s="163"/>
      <c r="BZU17" s="163"/>
      <c r="BZV17" s="163"/>
      <c r="BZW17" s="163"/>
      <c r="BZX17" s="163"/>
      <c r="BZY17" s="163"/>
      <c r="BZZ17" s="163"/>
      <c r="CAA17" s="163"/>
      <c r="CAB17" s="163"/>
      <c r="CAC17" s="163"/>
      <c r="CAD17" s="163"/>
      <c r="CAE17" s="163"/>
      <c r="CAF17" s="163"/>
      <c r="CAG17" s="163"/>
      <c r="CAH17" s="163"/>
      <c r="CAI17" s="163"/>
      <c r="CAJ17" s="163"/>
      <c r="CAK17" s="163"/>
      <c r="CAL17" s="163"/>
      <c r="CAM17" s="163"/>
      <c r="CAN17" s="163"/>
      <c r="CAO17" s="163"/>
      <c r="CAP17" s="163"/>
      <c r="CAQ17" s="163"/>
      <c r="CAR17" s="163"/>
      <c r="CAS17" s="163"/>
      <c r="CAT17" s="163"/>
      <c r="CAU17" s="163"/>
      <c r="CAV17" s="163"/>
      <c r="CAW17" s="163"/>
      <c r="CAX17" s="163"/>
      <c r="CAY17" s="163"/>
      <c r="CAZ17" s="163"/>
      <c r="CBA17" s="163"/>
      <c r="CBB17" s="163"/>
      <c r="CBC17" s="163"/>
      <c r="CBD17" s="163"/>
      <c r="CBE17" s="163"/>
      <c r="CBF17" s="163"/>
      <c r="CBG17" s="163"/>
      <c r="CBH17" s="163"/>
      <c r="CBI17" s="163"/>
      <c r="CBJ17" s="163"/>
      <c r="CBK17" s="163"/>
      <c r="CBL17" s="163"/>
      <c r="CBM17" s="163"/>
      <c r="CBN17" s="163"/>
      <c r="CBO17" s="163"/>
      <c r="CBP17" s="163"/>
      <c r="CBQ17" s="163"/>
      <c r="CBR17" s="163"/>
      <c r="CBS17" s="163"/>
      <c r="CBT17" s="163"/>
      <c r="CBU17" s="163"/>
      <c r="CBV17" s="163"/>
      <c r="CBW17" s="163"/>
      <c r="CBX17" s="163"/>
      <c r="CBY17" s="163"/>
      <c r="CBZ17" s="163"/>
      <c r="CCA17" s="163"/>
      <c r="CCB17" s="163"/>
      <c r="CCC17" s="163"/>
      <c r="CCD17" s="163"/>
      <c r="CCE17" s="163"/>
      <c r="CCF17" s="163"/>
      <c r="CCG17" s="163"/>
      <c r="CCH17" s="163"/>
      <c r="CCI17" s="163"/>
      <c r="CCJ17" s="163"/>
      <c r="CCK17" s="163"/>
      <c r="CCL17" s="163"/>
      <c r="CCM17" s="163"/>
      <c r="CCN17" s="163"/>
      <c r="CCO17" s="163"/>
      <c r="CCP17" s="163"/>
      <c r="CCQ17" s="163"/>
      <c r="CCR17" s="163"/>
      <c r="CCS17" s="163"/>
      <c r="CCT17" s="163"/>
      <c r="CCU17" s="163"/>
      <c r="CCV17" s="163"/>
      <c r="CCW17" s="163"/>
      <c r="CCX17" s="163"/>
      <c r="CCY17" s="163"/>
      <c r="CCZ17" s="163"/>
      <c r="CDA17" s="163"/>
      <c r="CDB17" s="163"/>
      <c r="CDC17" s="163"/>
      <c r="CDD17" s="163"/>
      <c r="CDE17" s="163"/>
      <c r="CDF17" s="163"/>
      <c r="CDG17" s="163"/>
      <c r="CDH17" s="163"/>
      <c r="CDI17" s="163"/>
      <c r="CDJ17" s="163"/>
      <c r="CDK17" s="163"/>
      <c r="CDL17" s="163"/>
      <c r="CDM17" s="163"/>
      <c r="CDN17" s="163"/>
      <c r="CDO17" s="163"/>
      <c r="CDP17" s="163"/>
      <c r="CDQ17" s="163"/>
      <c r="CDR17" s="163"/>
      <c r="CDS17" s="163"/>
      <c r="CDT17" s="163"/>
      <c r="CDU17" s="163"/>
      <c r="CDV17" s="163"/>
      <c r="CDW17" s="163"/>
      <c r="CDX17" s="163"/>
      <c r="CDY17" s="163"/>
      <c r="CDZ17" s="163"/>
      <c r="CEA17" s="163"/>
      <c r="CEB17" s="163"/>
      <c r="CEC17" s="163"/>
      <c r="CED17" s="163"/>
      <c r="CEE17" s="163"/>
      <c r="CEF17" s="163"/>
      <c r="CEG17" s="163"/>
      <c r="CEH17" s="163"/>
      <c r="CEI17" s="163"/>
      <c r="CEJ17" s="163"/>
      <c r="CEK17" s="163"/>
      <c r="CEL17" s="163"/>
      <c r="CEM17" s="163"/>
      <c r="CEN17" s="163"/>
      <c r="CEO17" s="163"/>
      <c r="CEP17" s="163"/>
      <c r="CEQ17" s="163"/>
      <c r="CER17" s="163"/>
      <c r="CES17" s="163"/>
      <c r="CET17" s="163"/>
      <c r="CEU17" s="163"/>
      <c r="CEV17" s="163"/>
      <c r="CEW17" s="163"/>
      <c r="CEX17" s="163"/>
      <c r="CEY17" s="163"/>
      <c r="CEZ17" s="163"/>
      <c r="CFA17" s="163"/>
      <c r="CFB17" s="163"/>
      <c r="CFC17" s="163"/>
      <c r="CFD17" s="163"/>
      <c r="CFE17" s="163"/>
      <c r="CFF17" s="163"/>
      <c r="CFG17" s="163"/>
      <c r="CFH17" s="163"/>
      <c r="CFI17" s="163"/>
      <c r="CFJ17" s="163"/>
      <c r="CFK17" s="163"/>
      <c r="CFL17" s="163"/>
      <c r="CFM17" s="163"/>
      <c r="CFN17" s="163"/>
      <c r="CFO17" s="163"/>
      <c r="CFP17" s="163"/>
      <c r="CFQ17" s="163"/>
      <c r="CFR17" s="163"/>
      <c r="CFS17" s="163"/>
      <c r="CFT17" s="163"/>
      <c r="CFU17" s="163"/>
      <c r="CFV17" s="163"/>
      <c r="CFW17" s="163"/>
      <c r="CFX17" s="163"/>
      <c r="CFY17" s="163"/>
      <c r="CFZ17" s="163"/>
      <c r="CGA17" s="163"/>
      <c r="CGB17" s="163"/>
      <c r="CGC17" s="163"/>
      <c r="CGD17" s="163"/>
      <c r="CGE17" s="163"/>
      <c r="CGF17" s="163"/>
      <c r="CGG17" s="163"/>
      <c r="CGH17" s="163"/>
      <c r="CGI17" s="163"/>
      <c r="CGJ17" s="163"/>
      <c r="CGK17" s="163"/>
      <c r="CGL17" s="163"/>
      <c r="CGM17" s="163"/>
      <c r="CGN17" s="163"/>
      <c r="CGO17" s="163"/>
      <c r="CGP17" s="163"/>
      <c r="CGQ17" s="163"/>
      <c r="CGR17" s="163"/>
      <c r="CGS17" s="163"/>
      <c r="CGT17" s="163"/>
      <c r="CGU17" s="163"/>
      <c r="CGV17" s="163"/>
      <c r="CGW17" s="163"/>
      <c r="CGX17" s="163"/>
      <c r="CGY17" s="163"/>
      <c r="CGZ17" s="163"/>
      <c r="CHA17" s="163"/>
      <c r="CHB17" s="163"/>
      <c r="CHC17" s="163"/>
      <c r="CHD17" s="163"/>
      <c r="CHE17" s="163"/>
      <c r="CHF17" s="163"/>
      <c r="CHG17" s="163"/>
      <c r="CHH17" s="163"/>
      <c r="CHI17" s="163"/>
      <c r="CHJ17" s="163"/>
      <c r="CHK17" s="163"/>
      <c r="CHL17" s="163"/>
      <c r="CHM17" s="163"/>
      <c r="CHN17" s="163"/>
      <c r="CHO17" s="163"/>
      <c r="CHP17" s="163"/>
      <c r="CHQ17" s="163"/>
      <c r="CHR17" s="163"/>
      <c r="CHS17" s="163"/>
      <c r="CHT17" s="163"/>
      <c r="CHU17" s="163"/>
      <c r="CHV17" s="163"/>
      <c r="CHW17" s="163"/>
      <c r="CHX17" s="163"/>
      <c r="CHY17" s="163"/>
      <c r="CHZ17" s="163"/>
      <c r="CIA17" s="163"/>
      <c r="CIB17" s="163"/>
      <c r="CIC17" s="163"/>
      <c r="CID17" s="163"/>
      <c r="CIE17" s="163"/>
      <c r="CIF17" s="163"/>
      <c r="CIG17" s="163"/>
      <c r="CIH17" s="163"/>
      <c r="CII17" s="163"/>
      <c r="CIJ17" s="163"/>
      <c r="CIK17" s="163"/>
      <c r="CIL17" s="163"/>
      <c r="CIM17" s="163"/>
      <c r="CIN17" s="163"/>
      <c r="CIO17" s="163"/>
      <c r="CIP17" s="163"/>
      <c r="CIQ17" s="163"/>
      <c r="CIR17" s="163"/>
      <c r="CIS17" s="163"/>
      <c r="CIT17" s="163"/>
      <c r="CIU17" s="163"/>
      <c r="CIV17" s="163"/>
      <c r="CIW17" s="163"/>
      <c r="CIX17" s="163"/>
      <c r="CIY17" s="163"/>
      <c r="CIZ17" s="163"/>
      <c r="CJA17" s="163"/>
      <c r="CJB17" s="163"/>
      <c r="CJC17" s="163"/>
      <c r="CJD17" s="163"/>
      <c r="CJE17" s="163"/>
      <c r="CJF17" s="163"/>
      <c r="CJG17" s="163"/>
      <c r="CJH17" s="163"/>
      <c r="CJI17" s="163"/>
      <c r="CJJ17" s="163"/>
      <c r="CJK17" s="163"/>
      <c r="CJL17" s="163"/>
      <c r="CJM17" s="163"/>
      <c r="CJN17" s="163"/>
      <c r="CJO17" s="163"/>
      <c r="CJP17" s="163"/>
      <c r="CJQ17" s="163"/>
      <c r="CJR17" s="163"/>
      <c r="CJS17" s="163"/>
      <c r="CJT17" s="163"/>
      <c r="CJU17" s="163"/>
      <c r="CJV17" s="163"/>
      <c r="CJW17" s="163"/>
      <c r="CJX17" s="163"/>
      <c r="CJY17" s="163"/>
      <c r="CJZ17" s="163"/>
      <c r="CKA17" s="163"/>
      <c r="CKB17" s="163"/>
      <c r="CKC17" s="163"/>
      <c r="CKD17" s="163"/>
      <c r="CKE17" s="163"/>
      <c r="CKF17" s="163"/>
      <c r="CKG17" s="163"/>
      <c r="CKH17" s="163"/>
      <c r="CKI17" s="163"/>
      <c r="CKJ17" s="163"/>
      <c r="CKK17" s="163"/>
      <c r="CKL17" s="163"/>
      <c r="CKM17" s="163"/>
      <c r="CKN17" s="163"/>
      <c r="CKO17" s="163"/>
      <c r="CKP17" s="163"/>
      <c r="CKQ17" s="163"/>
      <c r="CKR17" s="163"/>
      <c r="CKS17" s="163"/>
      <c r="CKT17" s="163"/>
      <c r="CKU17" s="163"/>
      <c r="CKV17" s="163"/>
      <c r="CKW17" s="163"/>
      <c r="CKX17" s="163"/>
      <c r="CKY17" s="163"/>
      <c r="CKZ17" s="163"/>
      <c r="CLA17" s="163"/>
      <c r="CLB17" s="163"/>
      <c r="CLC17" s="163"/>
      <c r="CLD17" s="163"/>
      <c r="CLE17" s="163"/>
      <c r="CLF17" s="163"/>
      <c r="CLG17" s="163"/>
      <c r="CLH17" s="163"/>
      <c r="CLI17" s="163"/>
      <c r="CLJ17" s="163"/>
      <c r="CLK17" s="163"/>
      <c r="CLL17" s="163"/>
      <c r="CLM17" s="163"/>
      <c r="CLN17" s="163"/>
      <c r="CLO17" s="163"/>
      <c r="CLP17" s="163"/>
      <c r="CLQ17" s="163"/>
      <c r="CLR17" s="163"/>
      <c r="CLS17" s="163"/>
      <c r="CLT17" s="163"/>
      <c r="CLU17" s="163"/>
      <c r="CLV17" s="163"/>
      <c r="CLW17" s="163"/>
      <c r="CLX17" s="163"/>
      <c r="CLY17" s="163"/>
      <c r="CLZ17" s="163"/>
      <c r="CMA17" s="163"/>
      <c r="CMB17" s="163"/>
      <c r="CMC17" s="163"/>
      <c r="CMD17" s="163"/>
      <c r="CME17" s="163"/>
      <c r="CMF17" s="163"/>
      <c r="CMG17" s="163"/>
      <c r="CMH17" s="163"/>
      <c r="CMI17" s="163"/>
      <c r="CMJ17" s="163"/>
      <c r="CMK17" s="163"/>
      <c r="CML17" s="163"/>
      <c r="CMM17" s="163"/>
      <c r="CMN17" s="163"/>
      <c r="CMO17" s="163"/>
      <c r="CMP17" s="163"/>
      <c r="CMQ17" s="163"/>
      <c r="CMR17" s="163"/>
      <c r="CMS17" s="163"/>
      <c r="CMT17" s="163"/>
      <c r="CMU17" s="163"/>
      <c r="CMV17" s="163"/>
      <c r="CMW17" s="163"/>
      <c r="CMX17" s="163"/>
      <c r="CMY17" s="163"/>
      <c r="CMZ17" s="163"/>
      <c r="CNA17" s="163"/>
      <c r="CNB17" s="163"/>
      <c r="CNC17" s="163"/>
      <c r="CND17" s="163"/>
      <c r="CNE17" s="163"/>
      <c r="CNF17" s="163"/>
      <c r="CNG17" s="163"/>
      <c r="CNH17" s="163"/>
      <c r="CNI17" s="163"/>
      <c r="CNJ17" s="163"/>
      <c r="CNK17" s="163"/>
      <c r="CNL17" s="163"/>
      <c r="CNM17" s="163"/>
      <c r="CNN17" s="163"/>
      <c r="CNO17" s="163"/>
      <c r="CNP17" s="163"/>
      <c r="CNQ17" s="163"/>
      <c r="CNR17" s="163"/>
      <c r="CNS17" s="163"/>
      <c r="CNT17" s="163"/>
      <c r="CNU17" s="163"/>
      <c r="CNV17" s="163"/>
      <c r="CNW17" s="163"/>
      <c r="CNX17" s="163"/>
      <c r="CNY17" s="163"/>
      <c r="CNZ17" s="163"/>
      <c r="COA17" s="163"/>
      <c r="COB17" s="163"/>
      <c r="COC17" s="163"/>
      <c r="COD17" s="163"/>
      <c r="COE17" s="163"/>
      <c r="COF17" s="163"/>
      <c r="COG17" s="163"/>
      <c r="COH17" s="163"/>
      <c r="COI17" s="163"/>
      <c r="COJ17" s="163"/>
      <c r="COK17" s="163"/>
      <c r="COL17" s="163"/>
      <c r="COM17" s="163"/>
      <c r="CON17" s="163"/>
      <c r="COO17" s="163"/>
      <c r="COP17" s="163"/>
      <c r="COQ17" s="163"/>
      <c r="COR17" s="163"/>
      <c r="COS17" s="163"/>
      <c r="COT17" s="163"/>
      <c r="COU17" s="163"/>
      <c r="COV17" s="163"/>
      <c r="COW17" s="163"/>
      <c r="COX17" s="163"/>
      <c r="COY17" s="163"/>
      <c r="COZ17" s="163"/>
      <c r="CPA17" s="163"/>
      <c r="CPB17" s="163"/>
      <c r="CPC17" s="163"/>
      <c r="CPD17" s="163"/>
      <c r="CPE17" s="163"/>
      <c r="CPF17" s="163"/>
      <c r="CPG17" s="163"/>
      <c r="CPH17" s="163"/>
      <c r="CPI17" s="163"/>
      <c r="CPJ17" s="163"/>
      <c r="CPK17" s="163"/>
      <c r="CPL17" s="163"/>
      <c r="CPM17" s="163"/>
      <c r="CPN17" s="163"/>
      <c r="CPO17" s="163"/>
      <c r="CPP17" s="163"/>
      <c r="CPQ17" s="163"/>
      <c r="CPR17" s="163"/>
      <c r="CPS17" s="163"/>
      <c r="CPT17" s="163"/>
      <c r="CPU17" s="163"/>
      <c r="CPV17" s="163"/>
      <c r="CPW17" s="163"/>
      <c r="CPX17" s="163"/>
      <c r="CPY17" s="163"/>
      <c r="CPZ17" s="163"/>
      <c r="CQA17" s="163"/>
      <c r="CQB17" s="163"/>
      <c r="CQC17" s="163"/>
      <c r="CQD17" s="163"/>
      <c r="CQE17" s="163"/>
      <c r="CQF17" s="163"/>
      <c r="CQG17" s="163"/>
      <c r="CQH17" s="163"/>
      <c r="CQI17" s="163"/>
      <c r="CQJ17" s="163"/>
      <c r="CQK17" s="163"/>
      <c r="CQL17" s="163"/>
      <c r="CQM17" s="163"/>
      <c r="CQN17" s="163"/>
      <c r="CQO17" s="163"/>
      <c r="CQP17" s="163"/>
      <c r="CQQ17" s="163"/>
      <c r="CQR17" s="163"/>
      <c r="CQS17" s="163"/>
      <c r="CQT17" s="163"/>
      <c r="CQU17" s="163"/>
      <c r="CQV17" s="163"/>
      <c r="CQW17" s="163"/>
      <c r="CQX17" s="163"/>
      <c r="CQY17" s="163"/>
      <c r="CQZ17" s="163"/>
      <c r="CRA17" s="163"/>
      <c r="CRB17" s="163"/>
      <c r="CRC17" s="163"/>
      <c r="CRD17" s="163"/>
      <c r="CRE17" s="163"/>
      <c r="CRF17" s="163"/>
      <c r="CRG17" s="163"/>
      <c r="CRH17" s="163"/>
      <c r="CRI17" s="163"/>
      <c r="CRJ17" s="163"/>
      <c r="CRK17" s="163"/>
      <c r="CRL17" s="163"/>
      <c r="CRM17" s="163"/>
      <c r="CRN17" s="163"/>
      <c r="CRO17" s="163"/>
      <c r="CRP17" s="163"/>
      <c r="CRQ17" s="163"/>
      <c r="CRR17" s="163"/>
      <c r="CRS17" s="163"/>
      <c r="CRT17" s="163"/>
      <c r="CRU17" s="163"/>
      <c r="CRV17" s="163"/>
      <c r="CRW17" s="163"/>
      <c r="CRX17" s="163"/>
      <c r="CRY17" s="163"/>
      <c r="CRZ17" s="163"/>
      <c r="CSA17" s="163"/>
      <c r="CSB17" s="163"/>
      <c r="CSC17" s="163"/>
      <c r="CSD17" s="163"/>
      <c r="CSE17" s="163"/>
      <c r="CSF17" s="163"/>
      <c r="CSG17" s="163"/>
      <c r="CSH17" s="163"/>
      <c r="CSI17" s="163"/>
      <c r="CSJ17" s="163"/>
      <c r="CSK17" s="163"/>
      <c r="CSL17" s="163"/>
      <c r="CSM17" s="163"/>
      <c r="CSN17" s="163"/>
      <c r="CSO17" s="163"/>
      <c r="CSP17" s="163"/>
      <c r="CSQ17" s="163"/>
      <c r="CSR17" s="163"/>
      <c r="CSS17" s="163"/>
      <c r="CST17" s="163"/>
      <c r="CSU17" s="163"/>
      <c r="CSV17" s="163"/>
      <c r="CSW17" s="163"/>
      <c r="CSX17" s="163"/>
      <c r="CSY17" s="163"/>
      <c r="CSZ17" s="163"/>
      <c r="CTA17" s="163"/>
      <c r="CTB17" s="163"/>
      <c r="CTC17" s="163"/>
      <c r="CTD17" s="163"/>
      <c r="CTE17" s="163"/>
      <c r="CTF17" s="163"/>
      <c r="CTG17" s="163"/>
      <c r="CTH17" s="163"/>
      <c r="CTI17" s="163"/>
      <c r="CTJ17" s="163"/>
      <c r="CTK17" s="163"/>
      <c r="CTL17" s="163"/>
      <c r="CTM17" s="163"/>
      <c r="CTN17" s="163"/>
      <c r="CTO17" s="163"/>
      <c r="CTP17" s="163"/>
      <c r="CTQ17" s="163"/>
      <c r="CTR17" s="163"/>
      <c r="CTS17" s="163"/>
      <c r="CTT17" s="163"/>
      <c r="CTU17" s="163"/>
      <c r="CTV17" s="163"/>
      <c r="CTW17" s="163"/>
      <c r="CTX17" s="163"/>
      <c r="CTY17" s="163"/>
      <c r="CTZ17" s="163"/>
      <c r="CUA17" s="163"/>
      <c r="CUB17" s="163"/>
      <c r="CUC17" s="163"/>
      <c r="CUD17" s="163"/>
      <c r="CUE17" s="163"/>
      <c r="CUF17" s="163"/>
      <c r="CUG17" s="163"/>
      <c r="CUH17" s="163"/>
      <c r="CUI17" s="163"/>
      <c r="CUJ17" s="163"/>
      <c r="CUK17" s="163"/>
      <c r="CUL17" s="163"/>
      <c r="CUM17" s="163"/>
      <c r="CUN17" s="163"/>
      <c r="CUO17" s="163"/>
      <c r="CUP17" s="163"/>
      <c r="CUQ17" s="163"/>
      <c r="CUR17" s="163"/>
      <c r="CUS17" s="163"/>
      <c r="CUT17" s="163"/>
      <c r="CUU17" s="163"/>
      <c r="CUV17" s="163"/>
      <c r="CUW17" s="163"/>
      <c r="CUX17" s="163"/>
      <c r="CUY17" s="163"/>
      <c r="CUZ17" s="163"/>
      <c r="CVA17" s="163"/>
      <c r="CVB17" s="163"/>
      <c r="CVC17" s="163"/>
      <c r="CVD17" s="163"/>
      <c r="CVE17" s="163"/>
      <c r="CVF17" s="163"/>
      <c r="CVG17" s="163"/>
      <c r="CVH17" s="163"/>
      <c r="CVI17" s="163"/>
      <c r="CVJ17" s="163"/>
      <c r="CVK17" s="163"/>
      <c r="CVL17" s="163"/>
      <c r="CVM17" s="163"/>
      <c r="CVN17" s="163"/>
      <c r="CVO17" s="163"/>
      <c r="CVP17" s="163"/>
      <c r="CVQ17" s="163"/>
      <c r="CVR17" s="163"/>
      <c r="CVS17" s="163"/>
      <c r="CVT17" s="163"/>
      <c r="CVU17" s="163"/>
      <c r="CVV17" s="163"/>
      <c r="CVW17" s="163"/>
      <c r="CVX17" s="163"/>
      <c r="CVY17" s="163"/>
      <c r="CVZ17" s="163"/>
      <c r="CWA17" s="163"/>
      <c r="CWB17" s="163"/>
      <c r="CWC17" s="163"/>
      <c r="CWD17" s="163"/>
      <c r="CWE17" s="163"/>
      <c r="CWF17" s="163"/>
      <c r="CWG17" s="163"/>
      <c r="CWH17" s="163"/>
      <c r="CWI17" s="163"/>
      <c r="CWJ17" s="163"/>
      <c r="CWK17" s="163"/>
      <c r="CWL17" s="163"/>
      <c r="CWM17" s="163"/>
      <c r="CWN17" s="163"/>
      <c r="CWO17" s="163"/>
      <c r="CWP17" s="163"/>
      <c r="CWQ17" s="163"/>
      <c r="CWR17" s="163"/>
      <c r="CWS17" s="163"/>
      <c r="CWT17" s="163"/>
      <c r="CWU17" s="163"/>
      <c r="CWV17" s="163"/>
      <c r="CWW17" s="163"/>
      <c r="CWX17" s="163"/>
      <c r="CWY17" s="163"/>
      <c r="CWZ17" s="163"/>
      <c r="CXA17" s="163"/>
      <c r="CXB17" s="163"/>
      <c r="CXC17" s="163"/>
      <c r="CXD17" s="163"/>
      <c r="CXE17" s="163"/>
      <c r="CXF17" s="163"/>
      <c r="CXG17" s="163"/>
      <c r="CXH17" s="163"/>
      <c r="CXI17" s="163"/>
      <c r="CXJ17" s="163"/>
      <c r="CXK17" s="163"/>
      <c r="CXL17" s="163"/>
      <c r="CXM17" s="163"/>
      <c r="CXN17" s="163"/>
      <c r="CXO17" s="163"/>
      <c r="CXP17" s="163"/>
      <c r="CXQ17" s="163"/>
      <c r="CXR17" s="163"/>
      <c r="CXS17" s="163"/>
      <c r="CXT17" s="163"/>
      <c r="CXU17" s="163"/>
      <c r="CXV17" s="163"/>
      <c r="CXW17" s="163"/>
      <c r="CXX17" s="163"/>
      <c r="CXY17" s="163"/>
      <c r="CXZ17" s="163"/>
      <c r="CYA17" s="163"/>
      <c r="CYB17" s="163"/>
      <c r="CYC17" s="163"/>
      <c r="CYD17" s="163"/>
      <c r="CYE17" s="163"/>
      <c r="CYF17" s="163"/>
      <c r="CYG17" s="163"/>
      <c r="CYH17" s="163"/>
      <c r="CYI17" s="163"/>
      <c r="CYJ17" s="163"/>
      <c r="CYK17" s="163"/>
      <c r="CYL17" s="163"/>
      <c r="CYM17" s="163"/>
      <c r="CYN17" s="163"/>
      <c r="CYO17" s="163"/>
      <c r="CYP17" s="163"/>
      <c r="CYQ17" s="163"/>
      <c r="CYR17" s="163"/>
      <c r="CYS17" s="163"/>
      <c r="CYT17" s="163"/>
      <c r="CYU17" s="163"/>
      <c r="CYV17" s="163"/>
      <c r="CYW17" s="163"/>
      <c r="CYX17" s="163"/>
      <c r="CYY17" s="163"/>
      <c r="CYZ17" s="163"/>
      <c r="CZA17" s="163"/>
      <c r="CZB17" s="163"/>
      <c r="CZC17" s="163"/>
      <c r="CZD17" s="163"/>
      <c r="CZE17" s="163"/>
      <c r="CZF17" s="163"/>
      <c r="CZG17" s="163"/>
      <c r="CZH17" s="163"/>
      <c r="CZI17" s="163"/>
      <c r="CZJ17" s="163"/>
      <c r="CZK17" s="163"/>
      <c r="CZL17" s="163"/>
      <c r="CZM17" s="163"/>
      <c r="CZN17" s="163"/>
      <c r="CZO17" s="163"/>
      <c r="CZP17" s="163"/>
      <c r="CZQ17" s="163"/>
      <c r="CZR17" s="163"/>
      <c r="CZS17" s="163"/>
      <c r="CZT17" s="163"/>
      <c r="CZU17" s="163"/>
      <c r="CZV17" s="163"/>
      <c r="CZW17" s="163"/>
      <c r="CZX17" s="163"/>
      <c r="CZY17" s="163"/>
      <c r="CZZ17" s="163"/>
      <c r="DAA17" s="163"/>
      <c r="DAB17" s="163"/>
      <c r="DAC17" s="163"/>
      <c r="DAD17" s="163"/>
      <c r="DAE17" s="163"/>
      <c r="DAF17" s="163"/>
      <c r="DAG17" s="163"/>
      <c r="DAH17" s="163"/>
      <c r="DAI17" s="163"/>
      <c r="DAJ17" s="163"/>
      <c r="DAK17" s="163"/>
      <c r="DAL17" s="163"/>
      <c r="DAM17" s="163"/>
      <c r="DAN17" s="163"/>
      <c r="DAO17" s="163"/>
      <c r="DAP17" s="163"/>
      <c r="DAQ17" s="163"/>
      <c r="DAR17" s="163"/>
      <c r="DAS17" s="163"/>
      <c r="DAT17" s="163"/>
      <c r="DAU17" s="163"/>
      <c r="DAV17" s="163"/>
      <c r="DAW17" s="163"/>
      <c r="DAX17" s="163"/>
      <c r="DAY17" s="163"/>
      <c r="DAZ17" s="163"/>
      <c r="DBA17" s="163"/>
      <c r="DBB17" s="163"/>
      <c r="DBC17" s="163"/>
      <c r="DBD17" s="163"/>
      <c r="DBE17" s="163"/>
      <c r="DBF17" s="163"/>
      <c r="DBG17" s="163"/>
      <c r="DBH17" s="163"/>
      <c r="DBI17" s="163"/>
      <c r="DBJ17" s="163"/>
      <c r="DBK17" s="163"/>
      <c r="DBL17" s="163"/>
      <c r="DBM17" s="163"/>
      <c r="DBN17" s="163"/>
      <c r="DBO17" s="163"/>
      <c r="DBP17" s="163"/>
      <c r="DBQ17" s="163"/>
      <c r="DBR17" s="163"/>
      <c r="DBS17" s="163"/>
      <c r="DBT17" s="163"/>
      <c r="DBU17" s="163"/>
      <c r="DBV17" s="163"/>
      <c r="DBW17" s="163"/>
      <c r="DBX17" s="163"/>
      <c r="DBY17" s="163"/>
      <c r="DBZ17" s="163"/>
      <c r="DCA17" s="163"/>
      <c r="DCB17" s="163"/>
      <c r="DCC17" s="163"/>
      <c r="DCD17" s="163"/>
      <c r="DCE17" s="163"/>
      <c r="DCF17" s="163"/>
      <c r="DCG17" s="163"/>
      <c r="DCH17" s="163"/>
      <c r="DCI17" s="163"/>
      <c r="DCJ17" s="163"/>
      <c r="DCK17" s="163"/>
      <c r="DCL17" s="163"/>
      <c r="DCM17" s="163"/>
      <c r="DCN17" s="163"/>
      <c r="DCO17" s="163"/>
      <c r="DCP17" s="163"/>
      <c r="DCQ17" s="163"/>
      <c r="DCR17" s="163"/>
      <c r="DCS17" s="163"/>
      <c r="DCT17" s="163"/>
      <c r="DCU17" s="163"/>
      <c r="DCV17" s="163"/>
      <c r="DCW17" s="163"/>
      <c r="DCX17" s="163"/>
      <c r="DCY17" s="163"/>
      <c r="DCZ17" s="163"/>
      <c r="DDA17" s="163"/>
      <c r="DDB17" s="163"/>
      <c r="DDC17" s="163"/>
      <c r="DDD17" s="163"/>
      <c r="DDE17" s="163"/>
      <c r="DDF17" s="163"/>
      <c r="DDG17" s="163"/>
      <c r="DDH17" s="163"/>
      <c r="DDI17" s="163"/>
      <c r="DDJ17" s="163"/>
      <c r="DDK17" s="163"/>
      <c r="DDL17" s="163"/>
      <c r="DDM17" s="163"/>
      <c r="DDN17" s="163"/>
      <c r="DDO17" s="163"/>
      <c r="DDP17" s="163"/>
      <c r="DDQ17" s="163"/>
      <c r="DDR17" s="163"/>
      <c r="DDS17" s="163"/>
      <c r="DDT17" s="163"/>
      <c r="DDU17" s="163"/>
      <c r="DDV17" s="163"/>
      <c r="DDW17" s="163"/>
      <c r="DDX17" s="163"/>
      <c r="DDY17" s="163"/>
      <c r="DDZ17" s="163"/>
      <c r="DEA17" s="163"/>
      <c r="DEB17" s="163"/>
      <c r="DEC17" s="163"/>
      <c r="DED17" s="163"/>
      <c r="DEE17" s="163"/>
      <c r="DEF17" s="163"/>
      <c r="DEG17" s="163"/>
      <c r="DEH17" s="163"/>
      <c r="DEI17" s="163"/>
      <c r="DEJ17" s="163"/>
      <c r="DEK17" s="163"/>
      <c r="DEL17" s="163"/>
      <c r="DEM17" s="163"/>
      <c r="DEN17" s="163"/>
      <c r="DEO17" s="163"/>
      <c r="DEP17" s="163"/>
      <c r="DEQ17" s="163"/>
      <c r="DER17" s="163"/>
      <c r="DES17" s="163"/>
      <c r="DET17" s="163"/>
      <c r="DEU17" s="163"/>
      <c r="DEV17" s="163"/>
      <c r="DEW17" s="163"/>
      <c r="DEX17" s="163"/>
      <c r="DEY17" s="163"/>
      <c r="DEZ17" s="163"/>
      <c r="DFA17" s="163"/>
      <c r="DFB17" s="163"/>
      <c r="DFC17" s="163"/>
      <c r="DFD17" s="163"/>
      <c r="DFE17" s="163"/>
      <c r="DFF17" s="163"/>
      <c r="DFG17" s="163"/>
      <c r="DFH17" s="163"/>
      <c r="DFI17" s="163"/>
      <c r="DFJ17" s="163"/>
      <c r="DFK17" s="163"/>
      <c r="DFL17" s="163"/>
      <c r="DFM17" s="163"/>
      <c r="DFN17" s="163"/>
      <c r="DFO17" s="163"/>
      <c r="DFP17" s="163"/>
      <c r="DFQ17" s="163"/>
      <c r="DFR17" s="163"/>
      <c r="DFS17" s="163"/>
      <c r="DFT17" s="163"/>
      <c r="DFU17" s="163"/>
      <c r="DFV17" s="163"/>
      <c r="DFW17" s="163"/>
      <c r="DFX17" s="163"/>
      <c r="DFY17" s="163"/>
      <c r="DFZ17" s="163"/>
      <c r="DGA17" s="163"/>
      <c r="DGB17" s="163"/>
      <c r="DGC17" s="163"/>
      <c r="DGD17" s="163"/>
      <c r="DGE17" s="163"/>
      <c r="DGF17" s="163"/>
      <c r="DGG17" s="163"/>
      <c r="DGH17" s="163"/>
      <c r="DGI17" s="163"/>
      <c r="DGJ17" s="163"/>
      <c r="DGK17" s="163"/>
      <c r="DGL17" s="163"/>
      <c r="DGM17" s="163"/>
      <c r="DGN17" s="163"/>
      <c r="DGO17" s="163"/>
      <c r="DGP17" s="163"/>
      <c r="DGQ17" s="163"/>
      <c r="DGR17" s="163"/>
      <c r="DGS17" s="163"/>
      <c r="DGT17" s="163"/>
      <c r="DGU17" s="163"/>
      <c r="DGV17" s="163"/>
      <c r="DGW17" s="163"/>
      <c r="DGX17" s="163"/>
      <c r="DGY17" s="163"/>
      <c r="DGZ17" s="163"/>
      <c r="DHA17" s="163"/>
      <c r="DHB17" s="163"/>
      <c r="DHC17" s="163"/>
      <c r="DHD17" s="163"/>
      <c r="DHE17" s="163"/>
      <c r="DHF17" s="163"/>
      <c r="DHG17" s="163"/>
      <c r="DHH17" s="163"/>
      <c r="DHI17" s="163"/>
      <c r="DHJ17" s="163"/>
      <c r="DHK17" s="163"/>
      <c r="DHL17" s="163"/>
      <c r="DHM17" s="163"/>
      <c r="DHN17" s="163"/>
      <c r="DHO17" s="163"/>
      <c r="DHP17" s="163"/>
      <c r="DHQ17" s="163"/>
      <c r="DHR17" s="163"/>
      <c r="DHS17" s="163"/>
      <c r="DHT17" s="163"/>
      <c r="DHU17" s="163"/>
      <c r="DHV17" s="163"/>
      <c r="DHW17" s="163"/>
      <c r="DHX17" s="163"/>
      <c r="DHY17" s="163"/>
      <c r="DHZ17" s="163"/>
      <c r="DIA17" s="163"/>
      <c r="DIB17" s="163"/>
      <c r="DIC17" s="163"/>
      <c r="DID17" s="163"/>
      <c r="DIE17" s="163"/>
      <c r="DIF17" s="163"/>
      <c r="DIG17" s="163"/>
      <c r="DIH17" s="163"/>
      <c r="DII17" s="163"/>
      <c r="DIJ17" s="163"/>
      <c r="DIK17" s="163"/>
      <c r="DIL17" s="163"/>
      <c r="DIM17" s="163"/>
      <c r="DIN17" s="163"/>
      <c r="DIO17" s="163"/>
      <c r="DIP17" s="163"/>
      <c r="DIQ17" s="163"/>
      <c r="DIR17" s="163"/>
      <c r="DIS17" s="163"/>
      <c r="DIT17" s="163"/>
      <c r="DIU17" s="163"/>
      <c r="DIV17" s="163"/>
      <c r="DIW17" s="163"/>
      <c r="DIX17" s="163"/>
      <c r="DIY17" s="163"/>
      <c r="DIZ17" s="163"/>
      <c r="DJA17" s="163"/>
      <c r="DJB17" s="163"/>
      <c r="DJC17" s="163"/>
      <c r="DJD17" s="163"/>
      <c r="DJE17" s="163"/>
      <c r="DJF17" s="163"/>
      <c r="DJG17" s="163"/>
      <c r="DJH17" s="163"/>
      <c r="DJI17" s="163"/>
      <c r="DJJ17" s="163"/>
      <c r="DJK17" s="163"/>
      <c r="DJL17" s="163"/>
      <c r="DJM17" s="163"/>
      <c r="DJN17" s="163"/>
      <c r="DJO17" s="163"/>
      <c r="DJP17" s="163"/>
      <c r="DJQ17" s="163"/>
      <c r="DJR17" s="163"/>
      <c r="DJS17" s="163"/>
      <c r="DJT17" s="163"/>
      <c r="DJU17" s="163"/>
      <c r="DJV17" s="163"/>
      <c r="DJW17" s="163"/>
      <c r="DJX17" s="163"/>
      <c r="DJY17" s="163"/>
      <c r="DJZ17" s="163"/>
      <c r="DKA17" s="163"/>
      <c r="DKB17" s="163"/>
      <c r="DKC17" s="163"/>
      <c r="DKD17" s="163"/>
      <c r="DKE17" s="163"/>
      <c r="DKF17" s="163"/>
      <c r="DKG17" s="163"/>
      <c r="DKH17" s="163"/>
      <c r="DKI17" s="163"/>
      <c r="DKJ17" s="163"/>
      <c r="DKK17" s="163"/>
      <c r="DKL17" s="163"/>
      <c r="DKM17" s="163"/>
      <c r="DKN17" s="163"/>
      <c r="DKO17" s="163"/>
      <c r="DKP17" s="163"/>
      <c r="DKQ17" s="163"/>
      <c r="DKR17" s="163"/>
      <c r="DKS17" s="163"/>
      <c r="DKT17" s="163"/>
      <c r="DKU17" s="163"/>
      <c r="DKV17" s="163"/>
      <c r="DKW17" s="163"/>
      <c r="DKX17" s="163"/>
      <c r="DKY17" s="163"/>
      <c r="DKZ17" s="163"/>
      <c r="DLA17" s="163"/>
      <c r="DLB17" s="163"/>
      <c r="DLC17" s="163"/>
      <c r="DLD17" s="163"/>
      <c r="DLE17" s="163"/>
      <c r="DLF17" s="163"/>
      <c r="DLG17" s="163"/>
      <c r="DLH17" s="163"/>
      <c r="DLI17" s="163"/>
      <c r="DLJ17" s="163"/>
      <c r="DLK17" s="163"/>
      <c r="DLL17" s="163"/>
      <c r="DLM17" s="163"/>
      <c r="DLN17" s="163"/>
      <c r="DLO17" s="163"/>
      <c r="DLP17" s="163"/>
      <c r="DLQ17" s="163"/>
      <c r="DLR17" s="163"/>
      <c r="DLS17" s="163"/>
      <c r="DLT17" s="163"/>
      <c r="DLU17" s="163"/>
      <c r="DLV17" s="163"/>
      <c r="DLW17" s="163"/>
      <c r="DLX17" s="163"/>
      <c r="DLY17" s="163"/>
      <c r="DLZ17" s="163"/>
      <c r="DMA17" s="163"/>
      <c r="DMB17" s="163"/>
      <c r="DMC17" s="163"/>
      <c r="DMD17" s="163"/>
      <c r="DME17" s="163"/>
      <c r="DMF17" s="163"/>
      <c r="DMG17" s="163"/>
      <c r="DMH17" s="163"/>
      <c r="DMI17" s="163"/>
      <c r="DMJ17" s="163"/>
      <c r="DMK17" s="163"/>
      <c r="DML17" s="163"/>
      <c r="DMM17" s="163"/>
      <c r="DMN17" s="163"/>
      <c r="DMO17" s="163"/>
      <c r="DMP17" s="163"/>
      <c r="DMQ17" s="163"/>
      <c r="DMR17" s="163"/>
      <c r="DMS17" s="163"/>
      <c r="DMT17" s="163"/>
      <c r="DMU17" s="163"/>
      <c r="DMV17" s="163"/>
      <c r="DMW17" s="163"/>
      <c r="DMX17" s="163"/>
      <c r="DMY17" s="163"/>
      <c r="DMZ17" s="163"/>
      <c r="DNA17" s="163"/>
      <c r="DNB17" s="163"/>
      <c r="DNC17" s="163"/>
      <c r="DND17" s="163"/>
      <c r="DNE17" s="163"/>
      <c r="DNF17" s="163"/>
      <c r="DNG17" s="163"/>
      <c r="DNH17" s="163"/>
      <c r="DNI17" s="163"/>
      <c r="DNJ17" s="163"/>
      <c r="DNK17" s="163"/>
      <c r="DNL17" s="163"/>
      <c r="DNM17" s="163"/>
      <c r="DNN17" s="163"/>
      <c r="DNO17" s="163"/>
      <c r="DNP17" s="163"/>
      <c r="DNQ17" s="163"/>
      <c r="DNR17" s="163"/>
      <c r="DNS17" s="163"/>
      <c r="DNT17" s="163"/>
      <c r="DNU17" s="163"/>
      <c r="DNV17" s="163"/>
      <c r="DNW17" s="163"/>
      <c r="DNX17" s="163"/>
      <c r="DNY17" s="163"/>
      <c r="DNZ17" s="163"/>
      <c r="DOA17" s="163"/>
      <c r="DOB17" s="163"/>
      <c r="DOC17" s="163"/>
      <c r="DOD17" s="163"/>
      <c r="DOE17" s="163"/>
      <c r="DOF17" s="163"/>
      <c r="DOG17" s="163"/>
      <c r="DOH17" s="163"/>
      <c r="DOI17" s="163"/>
      <c r="DOJ17" s="163"/>
      <c r="DOK17" s="163"/>
      <c r="DOL17" s="163"/>
      <c r="DOM17" s="163"/>
      <c r="DON17" s="163"/>
      <c r="DOO17" s="163"/>
      <c r="DOP17" s="163"/>
      <c r="DOQ17" s="163"/>
      <c r="DOR17" s="163"/>
      <c r="DOS17" s="163"/>
      <c r="DOT17" s="163"/>
      <c r="DOU17" s="163"/>
      <c r="DOV17" s="163"/>
      <c r="DOW17" s="163"/>
      <c r="DOX17" s="163"/>
      <c r="DOY17" s="163"/>
      <c r="DOZ17" s="163"/>
      <c r="DPA17" s="163"/>
      <c r="DPB17" s="163"/>
      <c r="DPC17" s="163"/>
      <c r="DPD17" s="163"/>
      <c r="DPE17" s="163"/>
      <c r="DPF17" s="163"/>
      <c r="DPG17" s="163"/>
      <c r="DPH17" s="163"/>
      <c r="DPI17" s="163"/>
      <c r="DPJ17" s="163"/>
      <c r="DPK17" s="163"/>
      <c r="DPL17" s="163"/>
      <c r="DPM17" s="163"/>
      <c r="DPN17" s="163"/>
      <c r="DPO17" s="163"/>
      <c r="DPP17" s="163"/>
      <c r="DPQ17" s="163"/>
      <c r="DPR17" s="163"/>
      <c r="DPS17" s="163"/>
      <c r="DPT17" s="163"/>
      <c r="DPU17" s="163"/>
      <c r="DPV17" s="163"/>
      <c r="DPW17" s="163"/>
      <c r="DPX17" s="163"/>
      <c r="DPY17" s="163"/>
      <c r="DPZ17" s="163"/>
      <c r="DQA17" s="163"/>
      <c r="DQB17" s="163"/>
      <c r="DQC17" s="163"/>
      <c r="DQD17" s="163"/>
      <c r="DQE17" s="163"/>
      <c r="DQF17" s="163"/>
      <c r="DQG17" s="163"/>
      <c r="DQH17" s="163"/>
      <c r="DQI17" s="163"/>
      <c r="DQJ17" s="163"/>
      <c r="DQK17" s="163"/>
      <c r="DQL17" s="163"/>
      <c r="DQM17" s="163"/>
      <c r="DQN17" s="163"/>
      <c r="DQO17" s="163"/>
      <c r="DQP17" s="163"/>
      <c r="DQQ17" s="163"/>
      <c r="DQR17" s="163"/>
      <c r="DQS17" s="163"/>
      <c r="DQT17" s="163"/>
      <c r="DQU17" s="163"/>
      <c r="DQV17" s="163"/>
      <c r="DQW17" s="163"/>
      <c r="DQX17" s="163"/>
      <c r="DQY17" s="163"/>
      <c r="DQZ17" s="163"/>
      <c r="DRA17" s="163"/>
      <c r="DRB17" s="163"/>
      <c r="DRC17" s="163"/>
      <c r="DRD17" s="163"/>
      <c r="DRE17" s="163"/>
      <c r="DRF17" s="163"/>
      <c r="DRG17" s="163"/>
      <c r="DRH17" s="163"/>
      <c r="DRI17" s="163"/>
      <c r="DRJ17" s="163"/>
      <c r="DRK17" s="163"/>
      <c r="DRL17" s="163"/>
      <c r="DRM17" s="163"/>
      <c r="DRN17" s="163"/>
      <c r="DRO17" s="163"/>
      <c r="DRP17" s="163"/>
      <c r="DRQ17" s="163"/>
      <c r="DRR17" s="163"/>
      <c r="DRS17" s="163"/>
      <c r="DRT17" s="163"/>
      <c r="DRU17" s="163"/>
      <c r="DRV17" s="163"/>
      <c r="DRW17" s="163"/>
      <c r="DRX17" s="163"/>
      <c r="DRY17" s="163"/>
      <c r="DRZ17" s="163"/>
      <c r="DSA17" s="163"/>
      <c r="DSB17" s="163"/>
      <c r="DSC17" s="163"/>
      <c r="DSD17" s="163"/>
      <c r="DSE17" s="163"/>
      <c r="DSF17" s="163"/>
      <c r="DSG17" s="163"/>
      <c r="DSH17" s="163"/>
      <c r="DSI17" s="163"/>
      <c r="DSJ17" s="163"/>
      <c r="DSK17" s="163"/>
      <c r="DSL17" s="163"/>
      <c r="DSM17" s="163"/>
      <c r="DSN17" s="163"/>
      <c r="DSO17" s="163"/>
      <c r="DSP17" s="163"/>
      <c r="DSQ17" s="163"/>
      <c r="DSR17" s="163"/>
      <c r="DSS17" s="163"/>
      <c r="DST17" s="163"/>
      <c r="DSU17" s="163"/>
      <c r="DSV17" s="163"/>
      <c r="DSW17" s="163"/>
      <c r="DSX17" s="163"/>
      <c r="DSY17" s="163"/>
      <c r="DSZ17" s="163"/>
      <c r="DTA17" s="163"/>
      <c r="DTB17" s="163"/>
      <c r="DTC17" s="163"/>
      <c r="DTD17" s="163"/>
      <c r="DTE17" s="163"/>
      <c r="DTF17" s="163"/>
      <c r="DTG17" s="163"/>
      <c r="DTH17" s="163"/>
      <c r="DTI17" s="163"/>
      <c r="DTJ17" s="163"/>
      <c r="DTK17" s="163"/>
      <c r="DTL17" s="163"/>
      <c r="DTM17" s="163"/>
      <c r="DTN17" s="163"/>
      <c r="DTO17" s="163"/>
      <c r="DTP17" s="163"/>
      <c r="DTQ17" s="163"/>
      <c r="DTR17" s="163"/>
      <c r="DTS17" s="163"/>
      <c r="DTT17" s="163"/>
      <c r="DTU17" s="163"/>
      <c r="DTV17" s="163"/>
      <c r="DTW17" s="163"/>
      <c r="DTX17" s="163"/>
      <c r="DTY17" s="163"/>
      <c r="DTZ17" s="163"/>
      <c r="DUA17" s="163"/>
      <c r="DUB17" s="163"/>
      <c r="DUC17" s="163"/>
      <c r="DUD17" s="163"/>
      <c r="DUE17" s="163"/>
      <c r="DUF17" s="163"/>
      <c r="DUG17" s="163"/>
      <c r="DUH17" s="163"/>
      <c r="DUI17" s="163"/>
      <c r="DUJ17" s="163"/>
      <c r="DUK17" s="163"/>
      <c r="DUL17" s="163"/>
      <c r="DUM17" s="163"/>
      <c r="DUN17" s="163"/>
      <c r="DUO17" s="163"/>
      <c r="DUP17" s="163"/>
      <c r="DUQ17" s="163"/>
      <c r="DUR17" s="163"/>
      <c r="DUS17" s="163"/>
      <c r="DUT17" s="163"/>
      <c r="DUU17" s="163"/>
      <c r="DUV17" s="163"/>
      <c r="DUW17" s="163"/>
      <c r="DUX17" s="163"/>
      <c r="DUY17" s="163"/>
      <c r="DUZ17" s="163"/>
      <c r="DVA17" s="163"/>
      <c r="DVB17" s="163"/>
      <c r="DVC17" s="163"/>
      <c r="DVD17" s="163"/>
      <c r="DVE17" s="163"/>
      <c r="DVF17" s="163"/>
      <c r="DVG17" s="163"/>
      <c r="DVH17" s="163"/>
      <c r="DVI17" s="163"/>
      <c r="DVJ17" s="163"/>
      <c r="DVK17" s="163"/>
      <c r="DVL17" s="163"/>
      <c r="DVM17" s="163"/>
      <c r="DVN17" s="163"/>
      <c r="DVO17" s="163"/>
      <c r="DVP17" s="163"/>
      <c r="DVQ17" s="163"/>
      <c r="DVR17" s="163"/>
      <c r="DVS17" s="163"/>
      <c r="DVT17" s="163"/>
      <c r="DVU17" s="163"/>
      <c r="DVV17" s="163"/>
      <c r="DVW17" s="163"/>
      <c r="DVX17" s="163"/>
      <c r="DVY17" s="163"/>
      <c r="DVZ17" s="163"/>
      <c r="DWA17" s="163"/>
      <c r="DWB17" s="163"/>
      <c r="DWC17" s="163"/>
      <c r="DWD17" s="163"/>
      <c r="DWE17" s="163"/>
      <c r="DWF17" s="163"/>
      <c r="DWG17" s="163"/>
      <c r="DWH17" s="163"/>
      <c r="DWI17" s="163"/>
      <c r="DWJ17" s="163"/>
      <c r="DWK17" s="163"/>
      <c r="DWL17" s="163"/>
      <c r="DWM17" s="163"/>
      <c r="DWN17" s="163"/>
      <c r="DWO17" s="163"/>
      <c r="DWP17" s="163"/>
      <c r="DWQ17" s="163"/>
      <c r="DWR17" s="163"/>
      <c r="DWS17" s="163"/>
      <c r="DWT17" s="163"/>
      <c r="DWU17" s="163"/>
      <c r="DWV17" s="163"/>
      <c r="DWW17" s="163"/>
      <c r="DWX17" s="163"/>
      <c r="DWY17" s="163"/>
      <c r="DWZ17" s="163"/>
      <c r="DXA17" s="163"/>
      <c r="DXB17" s="163"/>
      <c r="DXC17" s="163"/>
      <c r="DXD17" s="163"/>
      <c r="DXE17" s="163"/>
      <c r="DXF17" s="163"/>
      <c r="DXG17" s="163"/>
      <c r="DXH17" s="163"/>
      <c r="DXI17" s="163"/>
      <c r="DXJ17" s="163"/>
      <c r="DXK17" s="163"/>
      <c r="DXL17" s="163"/>
      <c r="DXM17" s="163"/>
      <c r="DXN17" s="163"/>
      <c r="DXO17" s="163"/>
      <c r="DXP17" s="163"/>
      <c r="DXQ17" s="163"/>
      <c r="DXR17" s="163"/>
      <c r="DXS17" s="163"/>
      <c r="DXT17" s="163"/>
      <c r="DXU17" s="163"/>
      <c r="DXV17" s="163"/>
      <c r="DXW17" s="163"/>
      <c r="DXX17" s="163"/>
      <c r="DXY17" s="163"/>
      <c r="DXZ17" s="163"/>
      <c r="DYA17" s="163"/>
      <c r="DYB17" s="163"/>
      <c r="DYC17" s="163"/>
      <c r="DYD17" s="163"/>
      <c r="DYE17" s="163"/>
      <c r="DYF17" s="163"/>
      <c r="DYG17" s="163"/>
      <c r="DYH17" s="163"/>
      <c r="DYI17" s="163"/>
      <c r="DYJ17" s="163"/>
      <c r="DYK17" s="163"/>
      <c r="DYL17" s="163"/>
      <c r="DYM17" s="163"/>
      <c r="DYN17" s="163"/>
      <c r="DYO17" s="163"/>
      <c r="DYP17" s="163"/>
      <c r="DYQ17" s="163"/>
      <c r="DYR17" s="163"/>
      <c r="DYS17" s="163"/>
      <c r="DYT17" s="163"/>
      <c r="DYU17" s="163"/>
      <c r="DYV17" s="163"/>
      <c r="DYW17" s="163"/>
      <c r="DYX17" s="163"/>
      <c r="DYY17" s="163"/>
      <c r="DYZ17" s="163"/>
      <c r="DZA17" s="163"/>
      <c r="DZB17" s="163"/>
      <c r="DZC17" s="163"/>
      <c r="DZD17" s="163"/>
      <c r="DZE17" s="163"/>
      <c r="DZF17" s="163"/>
      <c r="DZG17" s="163"/>
      <c r="DZH17" s="163"/>
      <c r="DZI17" s="163"/>
      <c r="DZJ17" s="163"/>
      <c r="DZK17" s="163"/>
      <c r="DZL17" s="163"/>
      <c r="DZM17" s="163"/>
      <c r="DZN17" s="163"/>
      <c r="DZO17" s="163"/>
      <c r="DZP17" s="163"/>
      <c r="DZQ17" s="163"/>
      <c r="DZR17" s="163"/>
      <c r="DZS17" s="163"/>
      <c r="DZT17" s="163"/>
      <c r="DZU17" s="163"/>
      <c r="DZV17" s="163"/>
      <c r="DZW17" s="163"/>
      <c r="DZX17" s="163"/>
      <c r="DZY17" s="163"/>
      <c r="DZZ17" s="163"/>
      <c r="EAA17" s="163"/>
      <c r="EAB17" s="163"/>
      <c r="EAC17" s="163"/>
      <c r="EAD17" s="163"/>
      <c r="EAE17" s="163"/>
      <c r="EAF17" s="163"/>
      <c r="EAG17" s="163"/>
      <c r="EAH17" s="163"/>
      <c r="EAI17" s="163"/>
      <c r="EAJ17" s="163"/>
      <c r="EAK17" s="163"/>
      <c r="EAL17" s="163"/>
      <c r="EAM17" s="163"/>
      <c r="EAN17" s="163"/>
      <c r="EAO17" s="163"/>
      <c r="EAP17" s="163"/>
      <c r="EAQ17" s="163"/>
      <c r="EAR17" s="163"/>
      <c r="EAS17" s="163"/>
      <c r="EAT17" s="163"/>
      <c r="EAU17" s="163"/>
      <c r="EAV17" s="163"/>
      <c r="EAW17" s="163"/>
      <c r="EAX17" s="163"/>
      <c r="EAY17" s="163"/>
      <c r="EAZ17" s="163"/>
      <c r="EBA17" s="163"/>
      <c r="EBB17" s="163"/>
      <c r="EBC17" s="163"/>
      <c r="EBD17" s="163"/>
      <c r="EBE17" s="163"/>
      <c r="EBF17" s="163"/>
      <c r="EBG17" s="163"/>
      <c r="EBH17" s="163"/>
      <c r="EBI17" s="163"/>
      <c r="EBJ17" s="163"/>
      <c r="EBK17" s="163"/>
      <c r="EBL17" s="163"/>
      <c r="EBM17" s="163"/>
      <c r="EBN17" s="163"/>
      <c r="EBO17" s="163"/>
      <c r="EBP17" s="163"/>
      <c r="EBQ17" s="163"/>
      <c r="EBR17" s="163"/>
      <c r="EBS17" s="163"/>
      <c r="EBT17" s="163"/>
      <c r="EBU17" s="163"/>
      <c r="EBV17" s="163"/>
      <c r="EBW17" s="163"/>
      <c r="EBX17" s="163"/>
      <c r="EBY17" s="163"/>
      <c r="EBZ17" s="163"/>
      <c r="ECA17" s="163"/>
      <c r="ECB17" s="163"/>
      <c r="ECC17" s="163"/>
      <c r="ECD17" s="163"/>
      <c r="ECE17" s="163"/>
      <c r="ECF17" s="163"/>
      <c r="ECG17" s="163"/>
      <c r="ECH17" s="163"/>
      <c r="ECI17" s="163"/>
      <c r="ECJ17" s="163"/>
      <c r="ECK17" s="163"/>
      <c r="ECL17" s="163"/>
      <c r="ECM17" s="163"/>
      <c r="ECN17" s="163"/>
      <c r="ECO17" s="163"/>
      <c r="ECP17" s="163"/>
      <c r="ECQ17" s="163"/>
      <c r="ECR17" s="163"/>
      <c r="ECS17" s="163"/>
      <c r="ECT17" s="163"/>
      <c r="ECU17" s="163"/>
      <c r="ECV17" s="163"/>
      <c r="ECW17" s="163"/>
      <c r="ECX17" s="163"/>
      <c r="ECY17" s="163"/>
      <c r="ECZ17" s="163"/>
      <c r="EDA17" s="163"/>
      <c r="EDB17" s="163"/>
      <c r="EDC17" s="163"/>
      <c r="EDD17" s="163"/>
      <c r="EDE17" s="163"/>
      <c r="EDF17" s="163"/>
      <c r="EDG17" s="163"/>
      <c r="EDH17" s="163"/>
      <c r="EDI17" s="163"/>
      <c r="EDJ17" s="163"/>
      <c r="EDK17" s="163"/>
      <c r="EDL17" s="163"/>
      <c r="EDM17" s="163"/>
      <c r="EDN17" s="163"/>
      <c r="EDO17" s="163"/>
      <c r="EDP17" s="163"/>
      <c r="EDQ17" s="163"/>
      <c r="EDR17" s="163"/>
      <c r="EDS17" s="163"/>
      <c r="EDT17" s="163"/>
      <c r="EDU17" s="163"/>
      <c r="EDV17" s="163"/>
      <c r="EDW17" s="163"/>
      <c r="EDX17" s="163"/>
      <c r="EDY17" s="163"/>
      <c r="EDZ17" s="163"/>
      <c r="EEA17" s="163"/>
      <c r="EEB17" s="163"/>
      <c r="EEC17" s="163"/>
      <c r="EED17" s="163"/>
      <c r="EEE17" s="163"/>
      <c r="EEF17" s="163"/>
      <c r="EEG17" s="163"/>
      <c r="EEH17" s="163"/>
      <c r="EEI17" s="163"/>
      <c r="EEJ17" s="163"/>
      <c r="EEK17" s="163"/>
      <c r="EEL17" s="163"/>
      <c r="EEM17" s="163"/>
      <c r="EEN17" s="163"/>
      <c r="EEO17" s="163"/>
      <c r="EEP17" s="163"/>
      <c r="EEQ17" s="163"/>
      <c r="EER17" s="163"/>
      <c r="EES17" s="163"/>
      <c r="EET17" s="163"/>
      <c r="EEU17" s="163"/>
      <c r="EEV17" s="163"/>
      <c r="EEW17" s="163"/>
      <c r="EEX17" s="163"/>
      <c r="EEY17" s="163"/>
      <c r="EEZ17" s="163"/>
      <c r="EFA17" s="163"/>
      <c r="EFB17" s="163"/>
      <c r="EFC17" s="163"/>
      <c r="EFD17" s="163"/>
      <c r="EFE17" s="163"/>
      <c r="EFF17" s="163"/>
      <c r="EFG17" s="163"/>
      <c r="EFH17" s="163"/>
      <c r="EFI17" s="163"/>
      <c r="EFJ17" s="163"/>
      <c r="EFK17" s="163"/>
      <c r="EFL17" s="163"/>
      <c r="EFM17" s="163"/>
      <c r="EFN17" s="163"/>
      <c r="EFO17" s="163"/>
      <c r="EFP17" s="163"/>
      <c r="EFQ17" s="163"/>
      <c r="EFR17" s="163"/>
      <c r="EFS17" s="163"/>
      <c r="EFT17" s="163"/>
      <c r="EFU17" s="163"/>
      <c r="EFV17" s="163"/>
      <c r="EFW17" s="163"/>
      <c r="EFX17" s="163"/>
      <c r="EFY17" s="163"/>
      <c r="EFZ17" s="163"/>
      <c r="EGA17" s="163"/>
      <c r="EGB17" s="163"/>
      <c r="EGC17" s="163"/>
      <c r="EGD17" s="163"/>
      <c r="EGE17" s="163"/>
      <c r="EGF17" s="163"/>
      <c r="EGG17" s="163"/>
      <c r="EGH17" s="163"/>
      <c r="EGI17" s="163"/>
      <c r="EGJ17" s="163"/>
      <c r="EGK17" s="163"/>
      <c r="EGL17" s="163"/>
      <c r="EGM17" s="163"/>
      <c r="EGN17" s="163"/>
      <c r="EGO17" s="163"/>
      <c r="EGP17" s="163"/>
      <c r="EGQ17" s="163"/>
      <c r="EGR17" s="163"/>
      <c r="EGS17" s="163"/>
      <c r="EGT17" s="163"/>
      <c r="EGU17" s="163"/>
      <c r="EGV17" s="163"/>
      <c r="EGW17" s="163"/>
      <c r="EGX17" s="163"/>
      <c r="EGY17" s="163"/>
      <c r="EGZ17" s="163"/>
      <c r="EHA17" s="163"/>
      <c r="EHB17" s="163"/>
      <c r="EHC17" s="163"/>
      <c r="EHD17" s="163"/>
      <c r="EHE17" s="163"/>
      <c r="EHF17" s="163"/>
      <c r="EHG17" s="163"/>
      <c r="EHH17" s="163"/>
      <c r="EHI17" s="163"/>
      <c r="EHJ17" s="163"/>
      <c r="EHK17" s="163"/>
      <c r="EHL17" s="163"/>
      <c r="EHM17" s="163"/>
      <c r="EHN17" s="163"/>
      <c r="EHO17" s="163"/>
      <c r="EHP17" s="163"/>
      <c r="EHQ17" s="163"/>
      <c r="EHR17" s="163"/>
      <c r="EHS17" s="163"/>
      <c r="EHT17" s="163"/>
      <c r="EHU17" s="163"/>
      <c r="EHV17" s="163"/>
      <c r="EHW17" s="163"/>
      <c r="EHX17" s="163"/>
      <c r="EHY17" s="163"/>
      <c r="EHZ17" s="163"/>
      <c r="EIA17" s="163"/>
      <c r="EIB17" s="163"/>
      <c r="EIC17" s="163"/>
      <c r="EID17" s="163"/>
      <c r="EIE17" s="163"/>
      <c r="EIF17" s="163"/>
      <c r="EIG17" s="163"/>
      <c r="EIH17" s="163"/>
      <c r="EII17" s="163"/>
      <c r="EIJ17" s="163"/>
      <c r="EIK17" s="163"/>
      <c r="EIL17" s="163"/>
      <c r="EIM17" s="163"/>
      <c r="EIN17" s="163"/>
      <c r="EIO17" s="163"/>
      <c r="EIP17" s="163"/>
      <c r="EIQ17" s="163"/>
      <c r="EIR17" s="163"/>
      <c r="EIS17" s="163"/>
      <c r="EIT17" s="163"/>
      <c r="EIU17" s="163"/>
      <c r="EIV17" s="163"/>
      <c r="EIW17" s="163"/>
      <c r="EIX17" s="163"/>
      <c r="EIY17" s="163"/>
      <c r="EIZ17" s="163"/>
      <c r="EJA17" s="163"/>
      <c r="EJB17" s="163"/>
      <c r="EJC17" s="163"/>
      <c r="EJD17" s="163"/>
      <c r="EJE17" s="163"/>
      <c r="EJF17" s="163"/>
      <c r="EJG17" s="163"/>
      <c r="EJH17" s="163"/>
      <c r="EJI17" s="163"/>
      <c r="EJJ17" s="163"/>
      <c r="EJK17" s="163"/>
      <c r="EJL17" s="163"/>
      <c r="EJM17" s="163"/>
      <c r="EJN17" s="163"/>
      <c r="EJO17" s="163"/>
      <c r="EJP17" s="163"/>
      <c r="EJQ17" s="163"/>
      <c r="EJR17" s="163"/>
      <c r="EJS17" s="163"/>
      <c r="EJT17" s="163"/>
      <c r="EJU17" s="163"/>
      <c r="EJV17" s="163"/>
      <c r="EJW17" s="163"/>
      <c r="EJX17" s="163"/>
      <c r="EJY17" s="163"/>
      <c r="EJZ17" s="163"/>
      <c r="EKA17" s="163"/>
      <c r="EKB17" s="163"/>
      <c r="EKC17" s="163"/>
      <c r="EKD17" s="163"/>
      <c r="EKE17" s="163"/>
      <c r="EKF17" s="163"/>
      <c r="EKG17" s="163"/>
      <c r="EKH17" s="163"/>
      <c r="EKI17" s="163"/>
      <c r="EKJ17" s="163"/>
      <c r="EKK17" s="163"/>
      <c r="EKL17" s="163"/>
      <c r="EKM17" s="163"/>
      <c r="EKN17" s="163"/>
      <c r="EKO17" s="163"/>
      <c r="EKP17" s="163"/>
      <c r="EKQ17" s="163"/>
      <c r="EKR17" s="163"/>
      <c r="EKS17" s="163"/>
      <c r="EKT17" s="163"/>
      <c r="EKU17" s="163"/>
      <c r="EKV17" s="163"/>
      <c r="EKW17" s="163"/>
      <c r="EKX17" s="163"/>
      <c r="EKY17" s="163"/>
      <c r="EKZ17" s="163"/>
      <c r="ELA17" s="163"/>
      <c r="ELB17" s="163"/>
      <c r="ELC17" s="163"/>
      <c r="ELD17" s="163"/>
      <c r="ELE17" s="163"/>
      <c r="ELF17" s="163"/>
      <c r="ELG17" s="163"/>
      <c r="ELH17" s="163"/>
      <c r="ELI17" s="163"/>
      <c r="ELJ17" s="163"/>
      <c r="ELK17" s="163"/>
      <c r="ELL17" s="163"/>
      <c r="ELM17" s="163"/>
      <c r="ELN17" s="163"/>
      <c r="ELO17" s="163"/>
      <c r="ELP17" s="163"/>
      <c r="ELQ17" s="163"/>
      <c r="ELR17" s="163"/>
      <c r="ELS17" s="163"/>
      <c r="ELT17" s="163"/>
      <c r="ELU17" s="163"/>
      <c r="ELV17" s="163"/>
      <c r="ELW17" s="163"/>
      <c r="ELX17" s="163"/>
      <c r="ELY17" s="163"/>
      <c r="ELZ17" s="163"/>
      <c r="EMA17" s="163"/>
      <c r="EMB17" s="163"/>
      <c r="EMC17" s="163"/>
      <c r="EMD17" s="163"/>
      <c r="EME17" s="163"/>
      <c r="EMF17" s="163"/>
      <c r="EMG17" s="163"/>
      <c r="EMH17" s="163"/>
      <c r="EMI17" s="163"/>
      <c r="EMJ17" s="163"/>
      <c r="EMK17" s="163"/>
      <c r="EML17" s="163"/>
      <c r="EMM17" s="163"/>
      <c r="EMN17" s="163"/>
      <c r="EMO17" s="163"/>
      <c r="EMP17" s="163"/>
      <c r="EMQ17" s="163"/>
      <c r="EMR17" s="163"/>
      <c r="EMS17" s="163"/>
      <c r="EMT17" s="163"/>
      <c r="EMU17" s="163"/>
      <c r="EMV17" s="163"/>
      <c r="EMW17" s="163"/>
      <c r="EMX17" s="163"/>
      <c r="EMY17" s="163"/>
      <c r="EMZ17" s="163"/>
      <c r="ENA17" s="163"/>
      <c r="ENB17" s="163"/>
      <c r="ENC17" s="163"/>
      <c r="END17" s="163"/>
      <c r="ENE17" s="163"/>
      <c r="ENF17" s="163"/>
      <c r="ENG17" s="163"/>
      <c r="ENH17" s="163"/>
      <c r="ENI17" s="163"/>
      <c r="ENJ17" s="163"/>
      <c r="ENK17" s="163"/>
      <c r="ENL17" s="163"/>
      <c r="ENM17" s="163"/>
      <c r="ENN17" s="163"/>
      <c r="ENO17" s="163"/>
      <c r="ENP17" s="163"/>
      <c r="ENQ17" s="163"/>
      <c r="ENR17" s="163"/>
      <c r="ENS17" s="163"/>
      <c r="ENT17" s="163"/>
      <c r="ENU17" s="163"/>
      <c r="ENV17" s="163"/>
      <c r="ENW17" s="163"/>
      <c r="ENX17" s="163"/>
      <c r="ENY17" s="163"/>
      <c r="ENZ17" s="163"/>
      <c r="EOA17" s="163"/>
      <c r="EOB17" s="163"/>
      <c r="EOC17" s="163"/>
      <c r="EOD17" s="163"/>
      <c r="EOE17" s="163"/>
      <c r="EOF17" s="163"/>
      <c r="EOG17" s="163"/>
      <c r="EOH17" s="163"/>
      <c r="EOI17" s="163"/>
      <c r="EOJ17" s="163"/>
      <c r="EOK17" s="163"/>
      <c r="EOL17" s="163"/>
      <c r="EOM17" s="163"/>
      <c r="EON17" s="163"/>
      <c r="EOO17" s="163"/>
      <c r="EOP17" s="163"/>
      <c r="EOQ17" s="163"/>
      <c r="EOR17" s="163"/>
      <c r="EOS17" s="163"/>
      <c r="EOT17" s="163"/>
      <c r="EOU17" s="163"/>
      <c r="EOV17" s="163"/>
      <c r="EOW17" s="163"/>
      <c r="EOX17" s="163"/>
      <c r="EOY17" s="163"/>
      <c r="EOZ17" s="163"/>
      <c r="EPA17" s="163"/>
      <c r="EPB17" s="163"/>
      <c r="EPC17" s="163"/>
      <c r="EPD17" s="163"/>
      <c r="EPE17" s="163"/>
      <c r="EPF17" s="163"/>
      <c r="EPG17" s="163"/>
      <c r="EPH17" s="163"/>
      <c r="EPI17" s="163"/>
      <c r="EPJ17" s="163"/>
      <c r="EPK17" s="163"/>
      <c r="EPL17" s="163"/>
      <c r="EPM17" s="163"/>
      <c r="EPN17" s="163"/>
      <c r="EPO17" s="163"/>
      <c r="EPP17" s="163"/>
      <c r="EPQ17" s="163"/>
      <c r="EPR17" s="163"/>
      <c r="EPS17" s="163"/>
      <c r="EPT17" s="163"/>
      <c r="EPU17" s="163"/>
      <c r="EPV17" s="163"/>
      <c r="EPW17" s="163"/>
      <c r="EPX17" s="163"/>
      <c r="EPY17" s="163"/>
      <c r="EPZ17" s="163"/>
      <c r="EQA17" s="163"/>
      <c r="EQB17" s="163"/>
      <c r="EQC17" s="163"/>
      <c r="EQD17" s="163"/>
      <c r="EQE17" s="163"/>
      <c r="EQF17" s="163"/>
      <c r="EQG17" s="163"/>
      <c r="EQH17" s="163"/>
      <c r="EQI17" s="163"/>
      <c r="EQJ17" s="163"/>
      <c r="EQK17" s="163"/>
      <c r="EQL17" s="163"/>
      <c r="EQM17" s="163"/>
      <c r="EQN17" s="163"/>
      <c r="EQO17" s="163"/>
      <c r="EQP17" s="163"/>
      <c r="EQQ17" s="163"/>
      <c r="EQR17" s="163"/>
      <c r="EQS17" s="163"/>
      <c r="EQT17" s="163"/>
      <c r="EQU17" s="163"/>
      <c r="EQV17" s="163"/>
      <c r="EQW17" s="163"/>
      <c r="EQX17" s="163"/>
      <c r="EQY17" s="163"/>
      <c r="EQZ17" s="163"/>
      <c r="ERA17" s="163"/>
      <c r="ERB17" s="163"/>
      <c r="ERC17" s="163"/>
      <c r="ERD17" s="163"/>
      <c r="ERE17" s="163"/>
      <c r="ERF17" s="163"/>
      <c r="ERG17" s="163"/>
      <c r="ERH17" s="163"/>
      <c r="ERI17" s="163"/>
      <c r="ERJ17" s="163"/>
      <c r="ERK17" s="163"/>
      <c r="ERL17" s="163"/>
      <c r="ERM17" s="163"/>
      <c r="ERN17" s="163"/>
      <c r="ERO17" s="163"/>
      <c r="ERP17" s="163"/>
      <c r="ERQ17" s="163"/>
      <c r="ERR17" s="163"/>
      <c r="ERS17" s="163"/>
      <c r="ERT17" s="163"/>
      <c r="ERU17" s="163"/>
      <c r="ERV17" s="163"/>
      <c r="ERW17" s="163"/>
      <c r="ERX17" s="163"/>
      <c r="ERY17" s="163"/>
      <c r="ERZ17" s="163"/>
      <c r="ESA17" s="163"/>
      <c r="ESB17" s="163"/>
      <c r="ESC17" s="163"/>
      <c r="ESD17" s="163"/>
      <c r="ESE17" s="163"/>
      <c r="ESF17" s="163"/>
      <c r="ESG17" s="163"/>
      <c r="ESH17" s="163"/>
      <c r="ESI17" s="163"/>
      <c r="ESJ17" s="163"/>
      <c r="ESK17" s="163"/>
      <c r="ESL17" s="163"/>
      <c r="ESM17" s="163"/>
      <c r="ESN17" s="163"/>
      <c r="ESO17" s="163"/>
      <c r="ESP17" s="163"/>
      <c r="ESQ17" s="163"/>
      <c r="ESR17" s="163"/>
      <c r="ESS17" s="163"/>
      <c r="EST17" s="163"/>
      <c r="ESU17" s="163"/>
      <c r="ESV17" s="163"/>
      <c r="ESW17" s="163"/>
      <c r="ESX17" s="163"/>
      <c r="ESY17" s="163"/>
      <c r="ESZ17" s="163"/>
      <c r="ETA17" s="163"/>
      <c r="ETB17" s="163"/>
      <c r="ETC17" s="163"/>
      <c r="ETD17" s="163"/>
      <c r="ETE17" s="163"/>
      <c r="ETF17" s="163"/>
      <c r="ETG17" s="163"/>
      <c r="ETH17" s="163"/>
      <c r="ETI17" s="163"/>
      <c r="ETJ17" s="163"/>
      <c r="ETK17" s="163"/>
      <c r="ETL17" s="163"/>
      <c r="ETM17" s="163"/>
      <c r="ETN17" s="163"/>
      <c r="ETO17" s="163"/>
      <c r="ETP17" s="163"/>
      <c r="ETQ17" s="163"/>
      <c r="ETR17" s="163"/>
      <c r="ETS17" s="163"/>
      <c r="ETT17" s="163"/>
      <c r="ETU17" s="163"/>
      <c r="ETV17" s="163"/>
      <c r="ETW17" s="163"/>
      <c r="ETX17" s="163"/>
      <c r="ETY17" s="163"/>
      <c r="ETZ17" s="163"/>
      <c r="EUA17" s="163"/>
      <c r="EUB17" s="163"/>
      <c r="EUC17" s="163"/>
      <c r="EUD17" s="163"/>
      <c r="EUE17" s="163"/>
      <c r="EUF17" s="163"/>
      <c r="EUG17" s="163"/>
      <c r="EUH17" s="163"/>
      <c r="EUI17" s="163"/>
      <c r="EUJ17" s="163"/>
      <c r="EUK17" s="163"/>
      <c r="EUL17" s="163"/>
      <c r="EUM17" s="163"/>
      <c r="EUN17" s="163"/>
      <c r="EUO17" s="163"/>
      <c r="EUP17" s="163"/>
      <c r="EUQ17" s="163"/>
      <c r="EUR17" s="163"/>
      <c r="EUS17" s="163"/>
      <c r="EUT17" s="163"/>
      <c r="EUU17" s="163"/>
      <c r="EUV17" s="163"/>
      <c r="EUW17" s="163"/>
      <c r="EUX17" s="163"/>
      <c r="EUY17" s="163"/>
      <c r="EUZ17" s="163"/>
      <c r="EVA17" s="163"/>
      <c r="EVB17" s="163"/>
      <c r="EVC17" s="163"/>
      <c r="EVD17" s="163"/>
      <c r="EVE17" s="163"/>
      <c r="EVF17" s="163"/>
      <c r="EVG17" s="163"/>
      <c r="EVH17" s="163"/>
      <c r="EVI17" s="163"/>
      <c r="EVJ17" s="163"/>
      <c r="EVK17" s="163"/>
      <c r="EVL17" s="163"/>
      <c r="EVM17" s="163"/>
      <c r="EVN17" s="163"/>
      <c r="EVO17" s="163"/>
      <c r="EVP17" s="163"/>
      <c r="EVQ17" s="163"/>
      <c r="EVR17" s="163"/>
      <c r="EVS17" s="163"/>
      <c r="EVT17" s="163"/>
      <c r="EVU17" s="163"/>
      <c r="EVV17" s="163"/>
      <c r="EVW17" s="163"/>
      <c r="EVX17" s="163"/>
      <c r="EVY17" s="163"/>
      <c r="EVZ17" s="163"/>
      <c r="EWA17" s="163"/>
      <c r="EWB17" s="163"/>
      <c r="EWC17" s="163"/>
      <c r="EWD17" s="163"/>
      <c r="EWE17" s="163"/>
      <c r="EWF17" s="163"/>
      <c r="EWG17" s="163"/>
      <c r="EWH17" s="163"/>
      <c r="EWI17" s="163"/>
      <c r="EWJ17" s="163"/>
      <c r="EWK17" s="163"/>
      <c r="EWL17" s="163"/>
      <c r="EWM17" s="163"/>
      <c r="EWN17" s="163"/>
      <c r="EWO17" s="163"/>
      <c r="EWP17" s="163"/>
      <c r="EWQ17" s="163"/>
      <c r="EWR17" s="163"/>
      <c r="EWS17" s="163"/>
      <c r="EWT17" s="163"/>
      <c r="EWU17" s="163"/>
      <c r="EWV17" s="163"/>
      <c r="EWW17" s="163"/>
      <c r="EWX17" s="163"/>
      <c r="EWY17" s="163"/>
      <c r="EWZ17" s="163"/>
      <c r="EXA17" s="163"/>
      <c r="EXB17" s="163"/>
      <c r="EXC17" s="163"/>
      <c r="EXD17" s="163"/>
      <c r="EXE17" s="163"/>
      <c r="EXF17" s="163"/>
      <c r="EXG17" s="163"/>
      <c r="EXH17" s="163"/>
      <c r="EXI17" s="163"/>
      <c r="EXJ17" s="163"/>
      <c r="EXK17" s="163"/>
      <c r="EXL17" s="163"/>
      <c r="EXM17" s="163"/>
      <c r="EXN17" s="163"/>
      <c r="EXO17" s="163"/>
      <c r="EXP17" s="163"/>
      <c r="EXQ17" s="163"/>
      <c r="EXR17" s="163"/>
      <c r="EXS17" s="163"/>
      <c r="EXT17" s="163"/>
      <c r="EXU17" s="163"/>
      <c r="EXV17" s="163"/>
      <c r="EXW17" s="163"/>
      <c r="EXX17" s="163"/>
      <c r="EXY17" s="163"/>
      <c r="EXZ17" s="163"/>
      <c r="EYA17" s="163"/>
      <c r="EYB17" s="163"/>
      <c r="EYC17" s="163"/>
      <c r="EYD17" s="163"/>
      <c r="EYE17" s="163"/>
      <c r="EYF17" s="163"/>
      <c r="EYG17" s="163"/>
      <c r="EYH17" s="163"/>
      <c r="EYI17" s="163"/>
      <c r="EYJ17" s="163"/>
      <c r="EYK17" s="163"/>
      <c r="EYL17" s="163"/>
      <c r="EYM17" s="163"/>
      <c r="EYN17" s="163"/>
      <c r="EYO17" s="163"/>
      <c r="EYP17" s="163"/>
      <c r="EYQ17" s="163"/>
      <c r="EYR17" s="163"/>
      <c r="EYS17" s="163"/>
      <c r="EYT17" s="163"/>
      <c r="EYU17" s="163"/>
      <c r="EYV17" s="163"/>
      <c r="EYW17" s="163"/>
      <c r="EYX17" s="163"/>
      <c r="EYY17" s="163"/>
      <c r="EYZ17" s="163"/>
      <c r="EZA17" s="163"/>
      <c r="EZB17" s="163"/>
      <c r="EZC17" s="163"/>
      <c r="EZD17" s="163"/>
      <c r="EZE17" s="163"/>
      <c r="EZF17" s="163"/>
      <c r="EZG17" s="163"/>
      <c r="EZH17" s="163"/>
      <c r="EZI17" s="163"/>
      <c r="EZJ17" s="163"/>
      <c r="EZK17" s="163"/>
      <c r="EZL17" s="163"/>
      <c r="EZM17" s="163"/>
      <c r="EZN17" s="163"/>
      <c r="EZO17" s="163"/>
      <c r="EZP17" s="163"/>
      <c r="EZQ17" s="163"/>
      <c r="EZR17" s="163"/>
      <c r="EZS17" s="163"/>
      <c r="EZT17" s="163"/>
      <c r="EZU17" s="163"/>
      <c r="EZV17" s="163"/>
      <c r="EZW17" s="163"/>
      <c r="EZX17" s="163"/>
      <c r="EZY17" s="163"/>
      <c r="EZZ17" s="163"/>
      <c r="FAA17" s="163"/>
      <c r="FAB17" s="163"/>
      <c r="FAC17" s="163"/>
      <c r="FAD17" s="163"/>
      <c r="FAE17" s="163"/>
      <c r="FAF17" s="163"/>
      <c r="FAG17" s="163"/>
      <c r="FAH17" s="163"/>
      <c r="FAI17" s="163"/>
      <c r="FAJ17" s="163"/>
      <c r="FAK17" s="163"/>
      <c r="FAL17" s="163"/>
      <c r="FAM17" s="163"/>
      <c r="FAN17" s="163"/>
      <c r="FAO17" s="163"/>
      <c r="FAP17" s="163"/>
      <c r="FAQ17" s="163"/>
      <c r="FAR17" s="163"/>
      <c r="FAS17" s="163"/>
      <c r="FAT17" s="163"/>
      <c r="FAU17" s="163"/>
      <c r="FAV17" s="163"/>
      <c r="FAW17" s="163"/>
      <c r="FAX17" s="163"/>
      <c r="FAY17" s="163"/>
      <c r="FAZ17" s="163"/>
      <c r="FBA17" s="163"/>
      <c r="FBB17" s="163"/>
      <c r="FBC17" s="163"/>
      <c r="FBD17" s="163"/>
      <c r="FBE17" s="163"/>
      <c r="FBF17" s="163"/>
      <c r="FBG17" s="163"/>
      <c r="FBH17" s="163"/>
      <c r="FBI17" s="163"/>
      <c r="FBJ17" s="163"/>
      <c r="FBK17" s="163"/>
      <c r="FBL17" s="163"/>
      <c r="FBM17" s="163"/>
      <c r="FBN17" s="163"/>
      <c r="FBO17" s="163"/>
      <c r="FBP17" s="163"/>
      <c r="FBQ17" s="163"/>
      <c r="FBR17" s="163"/>
      <c r="FBS17" s="163"/>
      <c r="FBT17" s="163"/>
      <c r="FBU17" s="163"/>
      <c r="FBV17" s="163"/>
      <c r="FBW17" s="163"/>
      <c r="FBX17" s="163"/>
      <c r="FBY17" s="163"/>
      <c r="FBZ17" s="163"/>
      <c r="FCA17" s="163"/>
      <c r="FCB17" s="163"/>
      <c r="FCC17" s="163"/>
      <c r="FCD17" s="163"/>
      <c r="FCE17" s="163"/>
      <c r="FCF17" s="163"/>
      <c r="FCG17" s="163"/>
      <c r="FCH17" s="163"/>
      <c r="FCI17" s="163"/>
      <c r="FCJ17" s="163"/>
      <c r="FCK17" s="163"/>
      <c r="FCL17" s="163"/>
      <c r="FCM17" s="163"/>
      <c r="FCN17" s="163"/>
      <c r="FCO17" s="163"/>
      <c r="FCP17" s="163"/>
      <c r="FCQ17" s="163"/>
      <c r="FCR17" s="163"/>
      <c r="FCS17" s="163"/>
      <c r="FCT17" s="163"/>
      <c r="FCU17" s="163"/>
      <c r="FCV17" s="163"/>
      <c r="FCW17" s="163"/>
      <c r="FCX17" s="163"/>
      <c r="FCY17" s="163"/>
      <c r="FCZ17" s="163"/>
      <c r="FDA17" s="163"/>
      <c r="FDB17" s="163"/>
      <c r="FDC17" s="163"/>
      <c r="FDD17" s="163"/>
      <c r="FDE17" s="163"/>
      <c r="FDF17" s="163"/>
      <c r="FDG17" s="163"/>
      <c r="FDH17" s="163"/>
      <c r="FDI17" s="163"/>
      <c r="FDJ17" s="163"/>
      <c r="FDK17" s="163"/>
      <c r="FDL17" s="163"/>
      <c r="FDM17" s="163"/>
      <c r="FDN17" s="163"/>
      <c r="FDO17" s="163"/>
      <c r="FDP17" s="163"/>
      <c r="FDQ17" s="163"/>
      <c r="FDR17" s="163"/>
      <c r="FDS17" s="163"/>
      <c r="FDT17" s="163"/>
      <c r="FDU17" s="163"/>
      <c r="FDV17" s="163"/>
      <c r="FDW17" s="163"/>
      <c r="FDX17" s="163"/>
      <c r="FDY17" s="163"/>
      <c r="FDZ17" s="163"/>
      <c r="FEA17" s="163"/>
      <c r="FEB17" s="163"/>
      <c r="FEC17" s="163"/>
      <c r="FED17" s="163"/>
      <c r="FEE17" s="163"/>
      <c r="FEF17" s="163"/>
      <c r="FEG17" s="163"/>
      <c r="FEH17" s="163"/>
      <c r="FEI17" s="163"/>
      <c r="FEJ17" s="163"/>
      <c r="FEK17" s="163"/>
      <c r="FEL17" s="163"/>
      <c r="FEM17" s="163"/>
      <c r="FEN17" s="163"/>
      <c r="FEO17" s="163"/>
      <c r="FEP17" s="163"/>
      <c r="FEQ17" s="163"/>
      <c r="FER17" s="163"/>
      <c r="FES17" s="163"/>
      <c r="FET17" s="163"/>
      <c r="FEU17" s="163"/>
      <c r="FEV17" s="163"/>
      <c r="FEW17" s="163"/>
      <c r="FEX17" s="163"/>
      <c r="FEY17" s="163"/>
      <c r="FEZ17" s="163"/>
      <c r="FFA17" s="163"/>
      <c r="FFB17" s="163"/>
      <c r="FFC17" s="163"/>
      <c r="FFD17" s="163"/>
      <c r="FFE17" s="163"/>
      <c r="FFF17" s="163"/>
      <c r="FFG17" s="163"/>
      <c r="FFH17" s="163"/>
      <c r="FFI17" s="163"/>
      <c r="FFJ17" s="163"/>
      <c r="FFK17" s="163"/>
      <c r="FFL17" s="163"/>
      <c r="FFM17" s="163"/>
      <c r="FFN17" s="163"/>
      <c r="FFO17" s="163"/>
      <c r="FFP17" s="163"/>
      <c r="FFQ17" s="163"/>
      <c r="FFR17" s="163"/>
      <c r="FFS17" s="163"/>
      <c r="FFT17" s="163"/>
      <c r="FFU17" s="163"/>
      <c r="FFV17" s="163"/>
      <c r="FFW17" s="163"/>
      <c r="FFX17" s="163"/>
      <c r="FFY17" s="163"/>
      <c r="FFZ17" s="163"/>
      <c r="FGA17" s="163"/>
      <c r="FGB17" s="163"/>
      <c r="FGC17" s="163"/>
      <c r="FGD17" s="163"/>
      <c r="FGE17" s="163"/>
      <c r="FGF17" s="163"/>
      <c r="FGG17" s="163"/>
      <c r="FGH17" s="163"/>
      <c r="FGI17" s="163"/>
      <c r="FGJ17" s="163"/>
      <c r="FGK17" s="163"/>
      <c r="FGL17" s="163"/>
      <c r="FGM17" s="163"/>
      <c r="FGN17" s="163"/>
      <c r="FGO17" s="163"/>
      <c r="FGP17" s="163"/>
      <c r="FGQ17" s="163"/>
      <c r="FGR17" s="163"/>
      <c r="FGS17" s="163"/>
      <c r="FGT17" s="163"/>
      <c r="FGU17" s="163"/>
      <c r="FGV17" s="163"/>
      <c r="FGW17" s="163"/>
      <c r="FGX17" s="163"/>
      <c r="FGY17" s="163"/>
      <c r="FGZ17" s="163"/>
      <c r="FHA17" s="163"/>
      <c r="FHB17" s="163"/>
      <c r="FHC17" s="163"/>
      <c r="FHD17" s="163"/>
      <c r="FHE17" s="163"/>
      <c r="FHF17" s="163"/>
      <c r="FHG17" s="163"/>
      <c r="FHH17" s="163"/>
      <c r="FHI17" s="163"/>
      <c r="FHJ17" s="163"/>
      <c r="FHK17" s="163"/>
      <c r="FHL17" s="163"/>
      <c r="FHM17" s="163"/>
      <c r="FHN17" s="163"/>
      <c r="FHO17" s="163"/>
      <c r="FHP17" s="163"/>
      <c r="FHQ17" s="163"/>
      <c r="FHR17" s="163"/>
      <c r="FHS17" s="163"/>
      <c r="FHT17" s="163"/>
      <c r="FHU17" s="163"/>
      <c r="FHV17" s="163"/>
      <c r="FHW17" s="163"/>
      <c r="FHX17" s="163"/>
      <c r="FHY17" s="163"/>
      <c r="FHZ17" s="163"/>
      <c r="FIA17" s="163"/>
      <c r="FIB17" s="163"/>
      <c r="FIC17" s="163"/>
      <c r="FID17" s="163"/>
      <c r="FIE17" s="163"/>
      <c r="FIF17" s="163"/>
      <c r="FIG17" s="163"/>
      <c r="FIH17" s="163"/>
      <c r="FII17" s="163"/>
      <c r="FIJ17" s="163"/>
      <c r="FIK17" s="163"/>
      <c r="FIL17" s="163"/>
      <c r="FIM17" s="163"/>
      <c r="FIN17" s="163"/>
      <c r="FIO17" s="163"/>
      <c r="FIP17" s="163"/>
      <c r="FIQ17" s="163"/>
      <c r="FIR17" s="163"/>
      <c r="FIS17" s="163"/>
      <c r="FIT17" s="163"/>
      <c r="FIU17" s="163"/>
      <c r="FIV17" s="163"/>
      <c r="FIW17" s="163"/>
      <c r="FIX17" s="163"/>
      <c r="FIY17" s="163"/>
      <c r="FIZ17" s="163"/>
      <c r="FJA17" s="163"/>
      <c r="FJB17" s="163"/>
      <c r="FJC17" s="163"/>
      <c r="FJD17" s="163"/>
      <c r="FJE17" s="163"/>
      <c r="FJF17" s="163"/>
      <c r="FJG17" s="163"/>
      <c r="FJH17" s="163"/>
      <c r="FJI17" s="163"/>
      <c r="FJJ17" s="163"/>
      <c r="FJK17" s="163"/>
      <c r="FJL17" s="163"/>
      <c r="FJM17" s="163"/>
      <c r="FJN17" s="163"/>
      <c r="FJO17" s="163"/>
      <c r="FJP17" s="163"/>
      <c r="FJQ17" s="163"/>
      <c r="FJR17" s="163"/>
      <c r="FJS17" s="163"/>
      <c r="FJT17" s="163"/>
      <c r="FJU17" s="163"/>
      <c r="FJV17" s="163"/>
      <c r="FJW17" s="163"/>
      <c r="FJX17" s="163"/>
      <c r="FJY17" s="163"/>
      <c r="FJZ17" s="163"/>
      <c r="FKA17" s="163"/>
      <c r="FKB17" s="163"/>
      <c r="FKC17" s="163"/>
      <c r="FKD17" s="163"/>
      <c r="FKE17" s="163"/>
      <c r="FKF17" s="163"/>
      <c r="FKG17" s="163"/>
      <c r="FKH17" s="163"/>
      <c r="FKI17" s="163"/>
      <c r="FKJ17" s="163"/>
      <c r="FKK17" s="163"/>
      <c r="FKL17" s="163"/>
      <c r="FKM17" s="163"/>
      <c r="FKN17" s="163"/>
      <c r="FKO17" s="163"/>
      <c r="FKP17" s="163"/>
      <c r="FKQ17" s="163"/>
      <c r="FKR17" s="163"/>
      <c r="FKS17" s="163"/>
      <c r="FKT17" s="163"/>
      <c r="FKU17" s="163"/>
      <c r="FKV17" s="163"/>
      <c r="FKW17" s="163"/>
      <c r="FKX17" s="163"/>
      <c r="FKY17" s="163"/>
      <c r="FKZ17" s="163"/>
      <c r="FLA17" s="163"/>
      <c r="FLB17" s="163"/>
      <c r="FLC17" s="163"/>
      <c r="FLD17" s="163"/>
      <c r="FLE17" s="163"/>
      <c r="FLF17" s="163"/>
      <c r="FLG17" s="163"/>
      <c r="FLH17" s="163"/>
      <c r="FLI17" s="163"/>
      <c r="FLJ17" s="163"/>
      <c r="FLK17" s="163"/>
      <c r="FLL17" s="163"/>
      <c r="FLM17" s="163"/>
      <c r="FLN17" s="163"/>
      <c r="FLO17" s="163"/>
      <c r="FLP17" s="163"/>
      <c r="FLQ17" s="163"/>
      <c r="FLR17" s="163"/>
      <c r="FLS17" s="163"/>
      <c r="FLT17" s="163"/>
      <c r="FLU17" s="163"/>
      <c r="FLV17" s="163"/>
      <c r="FLW17" s="163"/>
      <c r="FLX17" s="163"/>
      <c r="FLY17" s="163"/>
      <c r="FLZ17" s="163"/>
      <c r="FMA17" s="163"/>
      <c r="FMB17" s="163"/>
      <c r="FMC17" s="163"/>
      <c r="FMD17" s="163"/>
      <c r="FME17" s="163"/>
      <c r="FMF17" s="163"/>
      <c r="FMG17" s="163"/>
      <c r="FMH17" s="163"/>
      <c r="FMI17" s="163"/>
      <c r="FMJ17" s="163"/>
      <c r="FMK17" s="163"/>
      <c r="FML17" s="163"/>
      <c r="FMM17" s="163"/>
      <c r="FMN17" s="163"/>
      <c r="FMO17" s="163"/>
      <c r="FMP17" s="163"/>
      <c r="FMQ17" s="163"/>
      <c r="FMR17" s="163"/>
      <c r="FMS17" s="163"/>
      <c r="FMT17" s="163"/>
      <c r="FMU17" s="163"/>
      <c r="FMV17" s="163"/>
      <c r="FMW17" s="163"/>
      <c r="FMX17" s="163"/>
      <c r="FMY17" s="163"/>
      <c r="FMZ17" s="163"/>
      <c r="FNA17" s="163"/>
      <c r="FNB17" s="163"/>
      <c r="FNC17" s="163"/>
      <c r="FND17" s="163"/>
      <c r="FNE17" s="163"/>
      <c r="FNF17" s="163"/>
      <c r="FNG17" s="163"/>
      <c r="FNH17" s="163"/>
      <c r="FNI17" s="163"/>
      <c r="FNJ17" s="163"/>
      <c r="FNK17" s="163"/>
      <c r="FNL17" s="163"/>
      <c r="FNM17" s="163"/>
      <c r="FNN17" s="163"/>
      <c r="FNO17" s="163"/>
      <c r="FNP17" s="163"/>
      <c r="FNQ17" s="163"/>
      <c r="FNR17" s="163"/>
      <c r="FNS17" s="163"/>
      <c r="FNT17" s="163"/>
      <c r="FNU17" s="163"/>
      <c r="FNV17" s="163"/>
      <c r="FNW17" s="163"/>
      <c r="FNX17" s="163"/>
      <c r="FNY17" s="163"/>
      <c r="FNZ17" s="163"/>
      <c r="FOA17" s="163"/>
      <c r="FOB17" s="163"/>
      <c r="FOC17" s="163"/>
      <c r="FOD17" s="163"/>
      <c r="FOE17" s="163"/>
      <c r="FOF17" s="163"/>
      <c r="FOG17" s="163"/>
      <c r="FOH17" s="163"/>
      <c r="FOI17" s="163"/>
      <c r="FOJ17" s="163"/>
      <c r="FOK17" s="163"/>
      <c r="FOL17" s="163"/>
      <c r="FOM17" s="163"/>
      <c r="FON17" s="163"/>
      <c r="FOO17" s="163"/>
      <c r="FOP17" s="163"/>
      <c r="FOQ17" s="163"/>
      <c r="FOR17" s="163"/>
      <c r="FOS17" s="163"/>
      <c r="FOT17" s="163"/>
      <c r="FOU17" s="163"/>
      <c r="FOV17" s="163"/>
      <c r="FOW17" s="163"/>
      <c r="FOX17" s="163"/>
      <c r="FOY17" s="163"/>
      <c r="FOZ17" s="163"/>
      <c r="FPA17" s="163"/>
      <c r="FPB17" s="163"/>
      <c r="FPC17" s="163"/>
      <c r="FPD17" s="163"/>
      <c r="FPE17" s="163"/>
      <c r="FPF17" s="163"/>
      <c r="FPG17" s="163"/>
      <c r="FPH17" s="163"/>
      <c r="FPI17" s="163"/>
      <c r="FPJ17" s="163"/>
      <c r="FPK17" s="163"/>
      <c r="FPL17" s="163"/>
      <c r="FPM17" s="163"/>
      <c r="FPN17" s="163"/>
      <c r="FPO17" s="163"/>
      <c r="FPP17" s="163"/>
      <c r="FPQ17" s="163"/>
      <c r="FPR17" s="163"/>
      <c r="FPS17" s="163"/>
      <c r="FPT17" s="163"/>
      <c r="FPU17" s="163"/>
      <c r="FPV17" s="163"/>
      <c r="FPW17" s="163"/>
      <c r="FPX17" s="163"/>
      <c r="FPY17" s="163"/>
      <c r="FPZ17" s="163"/>
      <c r="FQA17" s="163"/>
      <c r="FQB17" s="163"/>
      <c r="FQC17" s="163"/>
      <c r="FQD17" s="163"/>
      <c r="FQE17" s="163"/>
      <c r="FQF17" s="163"/>
      <c r="FQG17" s="163"/>
      <c r="FQH17" s="163"/>
      <c r="FQI17" s="163"/>
      <c r="FQJ17" s="163"/>
      <c r="FQK17" s="163"/>
      <c r="FQL17" s="163"/>
      <c r="FQM17" s="163"/>
      <c r="FQN17" s="163"/>
      <c r="FQO17" s="163"/>
      <c r="FQP17" s="163"/>
      <c r="FQQ17" s="163"/>
      <c r="FQR17" s="163"/>
      <c r="FQS17" s="163"/>
      <c r="FQT17" s="163"/>
      <c r="FQU17" s="163"/>
      <c r="FQV17" s="163"/>
      <c r="FQW17" s="163"/>
      <c r="FQX17" s="163"/>
      <c r="FQY17" s="163"/>
      <c r="FQZ17" s="163"/>
      <c r="FRA17" s="163"/>
      <c r="FRB17" s="163"/>
      <c r="FRC17" s="163"/>
      <c r="FRD17" s="163"/>
      <c r="FRE17" s="163"/>
      <c r="FRF17" s="163"/>
      <c r="FRG17" s="163"/>
      <c r="FRH17" s="163"/>
      <c r="FRI17" s="163"/>
      <c r="FRJ17" s="163"/>
      <c r="FRK17" s="163"/>
      <c r="FRL17" s="163"/>
      <c r="FRM17" s="163"/>
      <c r="FRN17" s="163"/>
      <c r="FRO17" s="163"/>
      <c r="FRP17" s="163"/>
      <c r="FRQ17" s="163"/>
      <c r="FRR17" s="163"/>
      <c r="FRS17" s="163"/>
      <c r="FRT17" s="163"/>
      <c r="FRU17" s="163"/>
      <c r="FRV17" s="163"/>
      <c r="FRW17" s="163"/>
      <c r="FRX17" s="163"/>
      <c r="FRY17" s="163"/>
      <c r="FRZ17" s="163"/>
      <c r="FSA17" s="163"/>
      <c r="FSB17" s="163"/>
      <c r="FSC17" s="163"/>
      <c r="FSD17" s="163"/>
      <c r="FSE17" s="163"/>
      <c r="FSF17" s="163"/>
      <c r="FSG17" s="163"/>
      <c r="FSH17" s="163"/>
      <c r="FSI17" s="163"/>
      <c r="FSJ17" s="163"/>
      <c r="FSK17" s="163"/>
      <c r="FSL17" s="163"/>
      <c r="FSM17" s="163"/>
      <c r="FSN17" s="163"/>
      <c r="FSO17" s="163"/>
      <c r="FSP17" s="163"/>
      <c r="FSQ17" s="163"/>
      <c r="FSR17" s="163"/>
      <c r="FSS17" s="163"/>
      <c r="FST17" s="163"/>
      <c r="FSU17" s="163"/>
      <c r="FSV17" s="163"/>
      <c r="FSW17" s="163"/>
      <c r="FSX17" s="163"/>
      <c r="FSY17" s="163"/>
      <c r="FSZ17" s="163"/>
      <c r="FTA17" s="163"/>
      <c r="FTB17" s="163"/>
      <c r="FTC17" s="163"/>
      <c r="FTD17" s="163"/>
      <c r="FTE17" s="163"/>
      <c r="FTF17" s="163"/>
      <c r="FTG17" s="163"/>
      <c r="FTH17" s="163"/>
      <c r="FTI17" s="163"/>
      <c r="FTJ17" s="163"/>
      <c r="FTK17" s="163"/>
      <c r="FTL17" s="163"/>
      <c r="FTM17" s="163"/>
      <c r="FTN17" s="163"/>
      <c r="FTO17" s="163"/>
      <c r="FTP17" s="163"/>
      <c r="FTQ17" s="163"/>
      <c r="FTR17" s="163"/>
      <c r="FTS17" s="163"/>
      <c r="FTT17" s="163"/>
      <c r="FTU17" s="163"/>
      <c r="FTV17" s="163"/>
      <c r="FTW17" s="163"/>
      <c r="FTX17" s="163"/>
      <c r="FTY17" s="163"/>
      <c r="FTZ17" s="163"/>
      <c r="FUA17" s="163"/>
      <c r="FUB17" s="163"/>
      <c r="FUC17" s="163"/>
      <c r="FUD17" s="163"/>
      <c r="FUE17" s="163"/>
      <c r="FUF17" s="163"/>
      <c r="FUG17" s="163"/>
      <c r="FUH17" s="163"/>
      <c r="FUI17" s="163"/>
      <c r="FUJ17" s="163"/>
      <c r="FUK17" s="163"/>
      <c r="FUL17" s="163"/>
      <c r="FUM17" s="163"/>
      <c r="FUN17" s="163"/>
      <c r="FUO17" s="163"/>
      <c r="FUP17" s="163"/>
      <c r="FUQ17" s="163"/>
      <c r="FUR17" s="163"/>
      <c r="FUS17" s="163"/>
      <c r="FUT17" s="163"/>
      <c r="FUU17" s="163"/>
      <c r="FUV17" s="163"/>
      <c r="FUW17" s="163"/>
      <c r="FUX17" s="163"/>
      <c r="FUY17" s="163"/>
      <c r="FUZ17" s="163"/>
      <c r="FVA17" s="163"/>
      <c r="FVB17" s="163"/>
      <c r="FVC17" s="163"/>
      <c r="FVD17" s="163"/>
      <c r="FVE17" s="163"/>
      <c r="FVF17" s="163"/>
      <c r="FVG17" s="163"/>
      <c r="FVH17" s="163"/>
      <c r="FVI17" s="163"/>
      <c r="FVJ17" s="163"/>
      <c r="FVK17" s="163"/>
      <c r="FVL17" s="163"/>
      <c r="FVM17" s="163"/>
      <c r="FVN17" s="163"/>
      <c r="FVO17" s="163"/>
      <c r="FVP17" s="163"/>
      <c r="FVQ17" s="163"/>
      <c r="FVR17" s="163"/>
      <c r="FVS17" s="163"/>
      <c r="FVT17" s="163"/>
      <c r="FVU17" s="163"/>
      <c r="FVV17" s="163"/>
      <c r="FVW17" s="163"/>
      <c r="FVX17" s="163"/>
      <c r="FVY17" s="163"/>
      <c r="FVZ17" s="163"/>
      <c r="FWA17" s="163"/>
      <c r="FWB17" s="163"/>
      <c r="FWC17" s="163"/>
      <c r="FWD17" s="163"/>
      <c r="FWE17" s="163"/>
      <c r="FWF17" s="163"/>
      <c r="FWG17" s="163"/>
      <c r="FWH17" s="163"/>
      <c r="FWI17" s="163"/>
      <c r="FWJ17" s="163"/>
      <c r="FWK17" s="163"/>
      <c r="FWL17" s="163"/>
      <c r="FWM17" s="163"/>
      <c r="FWN17" s="163"/>
      <c r="FWO17" s="163"/>
      <c r="FWP17" s="163"/>
      <c r="FWQ17" s="163"/>
      <c r="FWR17" s="163"/>
      <c r="FWS17" s="163"/>
      <c r="FWT17" s="163"/>
      <c r="FWU17" s="163"/>
      <c r="FWV17" s="163"/>
      <c r="FWW17" s="163"/>
      <c r="FWX17" s="163"/>
      <c r="FWY17" s="163"/>
      <c r="FWZ17" s="163"/>
      <c r="FXA17" s="163"/>
      <c r="FXB17" s="163"/>
      <c r="FXC17" s="163"/>
      <c r="FXD17" s="163"/>
      <c r="FXE17" s="163"/>
      <c r="FXF17" s="163"/>
      <c r="FXG17" s="163"/>
      <c r="FXH17" s="163"/>
      <c r="FXI17" s="163"/>
      <c r="FXJ17" s="163"/>
      <c r="FXK17" s="163"/>
      <c r="FXL17" s="163"/>
      <c r="FXM17" s="163"/>
      <c r="FXN17" s="163"/>
      <c r="FXO17" s="163"/>
      <c r="FXP17" s="163"/>
      <c r="FXQ17" s="163"/>
      <c r="FXR17" s="163"/>
      <c r="FXS17" s="163"/>
      <c r="FXT17" s="163"/>
      <c r="FXU17" s="163"/>
      <c r="FXV17" s="163"/>
      <c r="FXW17" s="163"/>
      <c r="FXX17" s="163"/>
      <c r="FXY17" s="163"/>
      <c r="FXZ17" s="163"/>
      <c r="FYA17" s="163"/>
      <c r="FYB17" s="163"/>
      <c r="FYC17" s="163"/>
      <c r="FYD17" s="163"/>
      <c r="FYE17" s="163"/>
      <c r="FYF17" s="163"/>
      <c r="FYG17" s="163"/>
      <c r="FYH17" s="163"/>
      <c r="FYI17" s="163"/>
      <c r="FYJ17" s="163"/>
      <c r="FYK17" s="163"/>
      <c r="FYL17" s="163"/>
      <c r="FYM17" s="163"/>
      <c r="FYN17" s="163"/>
      <c r="FYO17" s="163"/>
      <c r="FYP17" s="163"/>
      <c r="FYQ17" s="163"/>
      <c r="FYR17" s="163"/>
      <c r="FYS17" s="163"/>
      <c r="FYT17" s="163"/>
      <c r="FYU17" s="163"/>
      <c r="FYV17" s="163"/>
      <c r="FYW17" s="163"/>
      <c r="FYX17" s="163"/>
      <c r="FYY17" s="163"/>
      <c r="FYZ17" s="163"/>
      <c r="FZA17" s="163"/>
      <c r="FZB17" s="163"/>
      <c r="FZC17" s="163"/>
      <c r="FZD17" s="163"/>
      <c r="FZE17" s="163"/>
      <c r="FZF17" s="163"/>
      <c r="FZG17" s="163"/>
      <c r="FZH17" s="163"/>
      <c r="FZI17" s="163"/>
      <c r="FZJ17" s="163"/>
      <c r="FZK17" s="163"/>
      <c r="FZL17" s="163"/>
      <c r="FZM17" s="163"/>
      <c r="FZN17" s="163"/>
      <c r="FZO17" s="163"/>
      <c r="FZP17" s="163"/>
      <c r="FZQ17" s="163"/>
      <c r="FZR17" s="163"/>
      <c r="FZS17" s="163"/>
      <c r="FZT17" s="163"/>
      <c r="FZU17" s="163"/>
      <c r="FZV17" s="163"/>
      <c r="FZW17" s="163"/>
      <c r="FZX17" s="163"/>
      <c r="FZY17" s="163"/>
      <c r="FZZ17" s="163"/>
      <c r="GAA17" s="163"/>
      <c r="GAB17" s="163"/>
      <c r="GAC17" s="163"/>
      <c r="GAD17" s="163"/>
      <c r="GAE17" s="163"/>
      <c r="GAF17" s="163"/>
      <c r="GAG17" s="163"/>
      <c r="GAH17" s="163"/>
      <c r="GAI17" s="163"/>
      <c r="GAJ17" s="163"/>
      <c r="GAK17" s="163"/>
      <c r="GAL17" s="163"/>
      <c r="GAM17" s="163"/>
      <c r="GAN17" s="163"/>
      <c r="GAO17" s="163"/>
      <c r="GAP17" s="163"/>
      <c r="GAQ17" s="163"/>
      <c r="GAR17" s="163"/>
      <c r="GAS17" s="163"/>
      <c r="GAT17" s="163"/>
      <c r="GAU17" s="163"/>
      <c r="GAV17" s="163"/>
      <c r="GAW17" s="163"/>
      <c r="GAX17" s="163"/>
      <c r="GAY17" s="163"/>
      <c r="GAZ17" s="163"/>
      <c r="GBA17" s="163"/>
      <c r="GBB17" s="163"/>
      <c r="GBC17" s="163"/>
      <c r="GBD17" s="163"/>
      <c r="GBE17" s="163"/>
      <c r="GBF17" s="163"/>
      <c r="GBG17" s="163"/>
      <c r="GBH17" s="163"/>
      <c r="GBI17" s="163"/>
      <c r="GBJ17" s="163"/>
      <c r="GBK17" s="163"/>
      <c r="GBL17" s="163"/>
      <c r="GBM17" s="163"/>
      <c r="GBN17" s="163"/>
      <c r="GBO17" s="163"/>
      <c r="GBP17" s="163"/>
      <c r="GBQ17" s="163"/>
      <c r="GBR17" s="163"/>
      <c r="GBS17" s="163"/>
      <c r="GBT17" s="163"/>
      <c r="GBU17" s="163"/>
      <c r="GBV17" s="163"/>
      <c r="GBW17" s="163"/>
      <c r="GBX17" s="163"/>
      <c r="GBY17" s="163"/>
      <c r="GBZ17" s="163"/>
      <c r="GCA17" s="163"/>
      <c r="GCB17" s="163"/>
      <c r="GCC17" s="163"/>
      <c r="GCD17" s="163"/>
      <c r="GCE17" s="163"/>
      <c r="GCF17" s="163"/>
      <c r="GCG17" s="163"/>
      <c r="GCH17" s="163"/>
      <c r="GCI17" s="163"/>
      <c r="GCJ17" s="163"/>
      <c r="GCK17" s="163"/>
      <c r="GCL17" s="163"/>
      <c r="GCM17" s="163"/>
      <c r="GCN17" s="163"/>
      <c r="GCO17" s="163"/>
      <c r="GCP17" s="163"/>
      <c r="GCQ17" s="163"/>
      <c r="GCR17" s="163"/>
      <c r="GCS17" s="163"/>
      <c r="GCT17" s="163"/>
      <c r="GCU17" s="163"/>
      <c r="GCV17" s="163"/>
      <c r="GCW17" s="163"/>
      <c r="GCX17" s="163"/>
      <c r="GCY17" s="163"/>
      <c r="GCZ17" s="163"/>
      <c r="GDA17" s="163"/>
      <c r="GDB17" s="163"/>
      <c r="GDC17" s="163"/>
      <c r="GDD17" s="163"/>
      <c r="GDE17" s="163"/>
      <c r="GDF17" s="163"/>
      <c r="GDG17" s="163"/>
      <c r="GDH17" s="163"/>
      <c r="GDI17" s="163"/>
      <c r="GDJ17" s="163"/>
      <c r="GDK17" s="163"/>
      <c r="GDL17" s="163"/>
      <c r="GDM17" s="163"/>
      <c r="GDN17" s="163"/>
      <c r="GDO17" s="163"/>
      <c r="GDP17" s="163"/>
      <c r="GDQ17" s="163"/>
      <c r="GDR17" s="163"/>
      <c r="GDS17" s="163"/>
      <c r="GDT17" s="163"/>
      <c r="GDU17" s="163"/>
      <c r="GDV17" s="163"/>
      <c r="GDW17" s="163"/>
      <c r="GDX17" s="163"/>
      <c r="GDY17" s="163"/>
      <c r="GDZ17" s="163"/>
      <c r="GEA17" s="163"/>
      <c r="GEB17" s="163"/>
      <c r="GEC17" s="163"/>
      <c r="GED17" s="163"/>
      <c r="GEE17" s="163"/>
      <c r="GEF17" s="163"/>
      <c r="GEG17" s="163"/>
      <c r="GEH17" s="163"/>
      <c r="GEI17" s="163"/>
      <c r="GEJ17" s="163"/>
      <c r="GEK17" s="163"/>
      <c r="GEL17" s="163"/>
      <c r="GEM17" s="163"/>
      <c r="GEN17" s="163"/>
      <c r="GEO17" s="163"/>
      <c r="GEP17" s="163"/>
      <c r="GEQ17" s="163"/>
      <c r="GER17" s="163"/>
      <c r="GES17" s="163"/>
      <c r="GET17" s="163"/>
      <c r="GEU17" s="163"/>
      <c r="GEV17" s="163"/>
      <c r="GEW17" s="163"/>
      <c r="GEX17" s="163"/>
      <c r="GEY17" s="163"/>
      <c r="GEZ17" s="163"/>
      <c r="GFA17" s="163"/>
      <c r="GFB17" s="163"/>
      <c r="GFC17" s="163"/>
      <c r="GFD17" s="163"/>
      <c r="GFE17" s="163"/>
      <c r="GFF17" s="163"/>
      <c r="GFG17" s="163"/>
      <c r="GFH17" s="163"/>
      <c r="GFI17" s="163"/>
      <c r="GFJ17" s="163"/>
      <c r="GFK17" s="163"/>
      <c r="GFL17" s="163"/>
      <c r="GFM17" s="163"/>
      <c r="GFN17" s="163"/>
      <c r="GFO17" s="163"/>
      <c r="GFP17" s="163"/>
      <c r="GFQ17" s="163"/>
      <c r="GFR17" s="163"/>
      <c r="GFS17" s="163"/>
      <c r="GFT17" s="163"/>
      <c r="GFU17" s="163"/>
      <c r="GFV17" s="163"/>
      <c r="GFW17" s="163"/>
      <c r="GFX17" s="163"/>
      <c r="GFY17" s="163"/>
      <c r="GFZ17" s="163"/>
      <c r="GGA17" s="163"/>
      <c r="GGB17" s="163"/>
      <c r="GGC17" s="163"/>
      <c r="GGD17" s="163"/>
      <c r="GGE17" s="163"/>
      <c r="GGF17" s="163"/>
      <c r="GGG17" s="163"/>
      <c r="GGH17" s="163"/>
      <c r="GGI17" s="163"/>
      <c r="GGJ17" s="163"/>
      <c r="GGK17" s="163"/>
      <c r="GGL17" s="163"/>
      <c r="GGM17" s="163"/>
      <c r="GGN17" s="163"/>
      <c r="GGO17" s="163"/>
      <c r="GGP17" s="163"/>
      <c r="GGQ17" s="163"/>
      <c r="GGR17" s="163"/>
      <c r="GGS17" s="163"/>
      <c r="GGT17" s="163"/>
      <c r="GGU17" s="163"/>
      <c r="GGV17" s="163"/>
      <c r="GGW17" s="163"/>
      <c r="GGX17" s="163"/>
      <c r="GGY17" s="163"/>
      <c r="GGZ17" s="163"/>
      <c r="GHA17" s="163"/>
      <c r="GHB17" s="163"/>
      <c r="GHC17" s="163"/>
      <c r="GHD17" s="163"/>
      <c r="GHE17" s="163"/>
      <c r="GHF17" s="163"/>
      <c r="GHG17" s="163"/>
      <c r="GHH17" s="163"/>
      <c r="GHI17" s="163"/>
      <c r="GHJ17" s="163"/>
      <c r="GHK17" s="163"/>
      <c r="GHL17" s="163"/>
      <c r="GHM17" s="163"/>
      <c r="GHN17" s="163"/>
      <c r="GHO17" s="163"/>
      <c r="GHP17" s="163"/>
      <c r="GHQ17" s="163"/>
      <c r="GHR17" s="163"/>
      <c r="GHS17" s="163"/>
      <c r="GHT17" s="163"/>
      <c r="GHU17" s="163"/>
      <c r="GHV17" s="163"/>
      <c r="GHW17" s="163"/>
      <c r="GHX17" s="163"/>
      <c r="GHY17" s="163"/>
      <c r="GHZ17" s="163"/>
      <c r="GIA17" s="163"/>
      <c r="GIB17" s="163"/>
      <c r="GIC17" s="163"/>
      <c r="GID17" s="163"/>
      <c r="GIE17" s="163"/>
      <c r="GIF17" s="163"/>
      <c r="GIG17" s="163"/>
      <c r="GIH17" s="163"/>
      <c r="GII17" s="163"/>
      <c r="GIJ17" s="163"/>
      <c r="GIK17" s="163"/>
      <c r="GIL17" s="163"/>
      <c r="GIM17" s="163"/>
      <c r="GIN17" s="163"/>
      <c r="GIO17" s="163"/>
      <c r="GIP17" s="163"/>
      <c r="GIQ17" s="163"/>
      <c r="GIR17" s="163"/>
      <c r="GIS17" s="163"/>
      <c r="GIT17" s="163"/>
      <c r="GIU17" s="163"/>
      <c r="GIV17" s="163"/>
      <c r="GIW17" s="163"/>
      <c r="GIX17" s="163"/>
      <c r="GIY17" s="163"/>
      <c r="GIZ17" s="163"/>
      <c r="GJA17" s="163"/>
      <c r="GJB17" s="163"/>
      <c r="GJC17" s="163"/>
      <c r="GJD17" s="163"/>
      <c r="GJE17" s="163"/>
      <c r="GJF17" s="163"/>
      <c r="GJG17" s="163"/>
      <c r="GJH17" s="163"/>
      <c r="GJI17" s="163"/>
      <c r="GJJ17" s="163"/>
      <c r="GJK17" s="163"/>
      <c r="GJL17" s="163"/>
      <c r="GJM17" s="163"/>
      <c r="GJN17" s="163"/>
      <c r="GJO17" s="163"/>
      <c r="GJP17" s="163"/>
      <c r="GJQ17" s="163"/>
      <c r="GJR17" s="163"/>
      <c r="GJS17" s="163"/>
      <c r="GJT17" s="163"/>
      <c r="GJU17" s="163"/>
      <c r="GJV17" s="163"/>
      <c r="GJW17" s="163"/>
      <c r="GJX17" s="163"/>
      <c r="GJY17" s="163"/>
      <c r="GJZ17" s="163"/>
      <c r="GKA17" s="163"/>
      <c r="GKB17" s="163"/>
      <c r="GKC17" s="163"/>
      <c r="GKD17" s="163"/>
      <c r="GKE17" s="163"/>
      <c r="GKF17" s="163"/>
      <c r="GKG17" s="163"/>
      <c r="GKH17" s="163"/>
      <c r="GKI17" s="163"/>
      <c r="GKJ17" s="163"/>
      <c r="GKK17" s="163"/>
      <c r="GKL17" s="163"/>
      <c r="GKM17" s="163"/>
      <c r="GKN17" s="163"/>
      <c r="GKO17" s="163"/>
      <c r="GKP17" s="163"/>
      <c r="GKQ17" s="163"/>
      <c r="GKR17" s="163"/>
      <c r="GKS17" s="163"/>
      <c r="GKT17" s="163"/>
      <c r="GKU17" s="163"/>
      <c r="GKV17" s="163"/>
      <c r="GKW17" s="163"/>
      <c r="GKX17" s="163"/>
      <c r="GKY17" s="163"/>
      <c r="GKZ17" s="163"/>
      <c r="GLA17" s="163"/>
      <c r="GLB17" s="163"/>
      <c r="GLC17" s="163"/>
      <c r="GLD17" s="163"/>
      <c r="GLE17" s="163"/>
      <c r="GLF17" s="163"/>
      <c r="GLG17" s="163"/>
      <c r="GLH17" s="163"/>
      <c r="GLI17" s="163"/>
      <c r="GLJ17" s="163"/>
      <c r="GLK17" s="163"/>
      <c r="GLL17" s="163"/>
      <c r="GLM17" s="163"/>
      <c r="GLN17" s="163"/>
      <c r="GLO17" s="163"/>
      <c r="GLP17" s="163"/>
      <c r="GLQ17" s="163"/>
      <c r="GLR17" s="163"/>
      <c r="GLS17" s="163"/>
      <c r="GLT17" s="163"/>
      <c r="GLU17" s="163"/>
      <c r="GLV17" s="163"/>
      <c r="GLW17" s="163"/>
      <c r="GLX17" s="163"/>
      <c r="GLY17" s="163"/>
      <c r="GLZ17" s="163"/>
      <c r="GMA17" s="163"/>
      <c r="GMB17" s="163"/>
      <c r="GMC17" s="163"/>
      <c r="GMD17" s="163"/>
      <c r="GME17" s="163"/>
      <c r="GMF17" s="163"/>
      <c r="GMG17" s="163"/>
      <c r="GMH17" s="163"/>
      <c r="GMI17" s="163"/>
      <c r="GMJ17" s="163"/>
      <c r="GMK17" s="163"/>
      <c r="GML17" s="163"/>
      <c r="GMM17" s="163"/>
      <c r="GMN17" s="163"/>
      <c r="GMO17" s="163"/>
      <c r="GMP17" s="163"/>
      <c r="GMQ17" s="163"/>
      <c r="GMR17" s="163"/>
      <c r="GMS17" s="163"/>
      <c r="GMT17" s="163"/>
      <c r="GMU17" s="163"/>
      <c r="GMV17" s="163"/>
      <c r="GMW17" s="163"/>
      <c r="GMX17" s="163"/>
      <c r="GMY17" s="163"/>
      <c r="GMZ17" s="163"/>
      <c r="GNA17" s="163"/>
      <c r="GNB17" s="163"/>
      <c r="GNC17" s="163"/>
      <c r="GND17" s="163"/>
      <c r="GNE17" s="163"/>
      <c r="GNF17" s="163"/>
      <c r="GNG17" s="163"/>
      <c r="GNH17" s="163"/>
      <c r="GNI17" s="163"/>
      <c r="GNJ17" s="163"/>
      <c r="GNK17" s="163"/>
      <c r="GNL17" s="163"/>
      <c r="GNM17" s="163"/>
      <c r="GNN17" s="163"/>
      <c r="GNO17" s="163"/>
      <c r="GNP17" s="163"/>
      <c r="GNQ17" s="163"/>
      <c r="GNR17" s="163"/>
      <c r="GNS17" s="163"/>
      <c r="GNT17" s="163"/>
      <c r="GNU17" s="163"/>
      <c r="GNV17" s="163"/>
      <c r="GNW17" s="163"/>
      <c r="GNX17" s="163"/>
      <c r="GNY17" s="163"/>
      <c r="GNZ17" s="163"/>
      <c r="GOA17" s="163"/>
      <c r="GOB17" s="163"/>
      <c r="GOC17" s="163"/>
      <c r="GOD17" s="163"/>
      <c r="GOE17" s="163"/>
      <c r="GOF17" s="163"/>
      <c r="GOG17" s="163"/>
      <c r="GOH17" s="163"/>
      <c r="GOI17" s="163"/>
      <c r="GOJ17" s="163"/>
      <c r="GOK17" s="163"/>
      <c r="GOL17" s="163"/>
      <c r="GOM17" s="163"/>
      <c r="GON17" s="163"/>
      <c r="GOO17" s="163"/>
      <c r="GOP17" s="163"/>
      <c r="GOQ17" s="163"/>
      <c r="GOR17" s="163"/>
      <c r="GOS17" s="163"/>
      <c r="GOT17" s="163"/>
      <c r="GOU17" s="163"/>
      <c r="GOV17" s="163"/>
      <c r="GOW17" s="163"/>
      <c r="GOX17" s="163"/>
      <c r="GOY17" s="163"/>
      <c r="GOZ17" s="163"/>
      <c r="GPA17" s="163"/>
      <c r="GPB17" s="163"/>
      <c r="GPC17" s="163"/>
      <c r="GPD17" s="163"/>
      <c r="GPE17" s="163"/>
      <c r="GPF17" s="163"/>
      <c r="GPG17" s="163"/>
      <c r="GPH17" s="163"/>
      <c r="GPI17" s="163"/>
      <c r="GPJ17" s="163"/>
      <c r="GPK17" s="163"/>
      <c r="GPL17" s="163"/>
      <c r="GPM17" s="163"/>
      <c r="GPN17" s="163"/>
      <c r="GPO17" s="163"/>
      <c r="GPP17" s="163"/>
      <c r="GPQ17" s="163"/>
      <c r="GPR17" s="163"/>
      <c r="GPS17" s="163"/>
      <c r="GPT17" s="163"/>
      <c r="GPU17" s="163"/>
      <c r="GPV17" s="163"/>
      <c r="GPW17" s="163"/>
      <c r="GPX17" s="163"/>
      <c r="GPY17" s="163"/>
      <c r="GPZ17" s="163"/>
      <c r="GQA17" s="163"/>
      <c r="GQB17" s="163"/>
      <c r="GQC17" s="163"/>
      <c r="GQD17" s="163"/>
      <c r="GQE17" s="163"/>
      <c r="GQF17" s="163"/>
      <c r="GQG17" s="163"/>
      <c r="GQH17" s="163"/>
      <c r="GQI17" s="163"/>
      <c r="GQJ17" s="163"/>
      <c r="GQK17" s="163"/>
      <c r="GQL17" s="163"/>
      <c r="GQM17" s="163"/>
      <c r="GQN17" s="163"/>
      <c r="GQO17" s="163"/>
      <c r="GQP17" s="163"/>
      <c r="GQQ17" s="163"/>
      <c r="GQR17" s="163"/>
      <c r="GQS17" s="163"/>
      <c r="GQT17" s="163"/>
      <c r="GQU17" s="163"/>
      <c r="GQV17" s="163"/>
      <c r="GQW17" s="163"/>
      <c r="GQX17" s="163"/>
      <c r="GQY17" s="163"/>
      <c r="GQZ17" s="163"/>
      <c r="GRA17" s="163"/>
      <c r="GRB17" s="163"/>
      <c r="GRC17" s="163"/>
      <c r="GRD17" s="163"/>
      <c r="GRE17" s="163"/>
      <c r="GRF17" s="163"/>
      <c r="GRG17" s="163"/>
      <c r="GRH17" s="163"/>
      <c r="GRI17" s="163"/>
      <c r="GRJ17" s="163"/>
      <c r="GRK17" s="163"/>
      <c r="GRL17" s="163"/>
      <c r="GRM17" s="163"/>
      <c r="GRN17" s="163"/>
      <c r="GRO17" s="163"/>
      <c r="GRP17" s="163"/>
      <c r="GRQ17" s="163"/>
      <c r="GRR17" s="163"/>
      <c r="GRS17" s="163"/>
      <c r="GRT17" s="163"/>
      <c r="GRU17" s="163"/>
      <c r="GRV17" s="163"/>
      <c r="GRW17" s="163"/>
      <c r="GRX17" s="163"/>
      <c r="GRY17" s="163"/>
      <c r="GRZ17" s="163"/>
      <c r="GSA17" s="163"/>
      <c r="GSB17" s="163"/>
      <c r="GSC17" s="163"/>
      <c r="GSD17" s="163"/>
      <c r="GSE17" s="163"/>
      <c r="GSF17" s="163"/>
      <c r="GSG17" s="163"/>
      <c r="GSH17" s="163"/>
      <c r="GSI17" s="163"/>
      <c r="GSJ17" s="163"/>
      <c r="GSK17" s="163"/>
      <c r="GSL17" s="163"/>
      <c r="GSM17" s="163"/>
      <c r="GSN17" s="163"/>
      <c r="GSO17" s="163"/>
      <c r="GSP17" s="163"/>
      <c r="GSQ17" s="163"/>
      <c r="GSR17" s="163"/>
      <c r="GSS17" s="163"/>
      <c r="GST17" s="163"/>
      <c r="GSU17" s="163"/>
      <c r="GSV17" s="163"/>
      <c r="GSW17" s="163"/>
      <c r="GSX17" s="163"/>
      <c r="GSY17" s="163"/>
      <c r="GSZ17" s="163"/>
      <c r="GTA17" s="163"/>
      <c r="GTB17" s="163"/>
      <c r="GTC17" s="163"/>
      <c r="GTD17" s="163"/>
      <c r="GTE17" s="163"/>
      <c r="GTF17" s="163"/>
      <c r="GTG17" s="163"/>
      <c r="GTH17" s="163"/>
      <c r="GTI17" s="163"/>
      <c r="GTJ17" s="163"/>
      <c r="GTK17" s="163"/>
      <c r="GTL17" s="163"/>
      <c r="GTM17" s="163"/>
      <c r="GTN17" s="163"/>
      <c r="GTO17" s="163"/>
      <c r="GTP17" s="163"/>
      <c r="GTQ17" s="163"/>
      <c r="GTR17" s="163"/>
      <c r="GTS17" s="163"/>
      <c r="GTT17" s="163"/>
      <c r="GTU17" s="163"/>
      <c r="GTV17" s="163"/>
      <c r="GTW17" s="163"/>
      <c r="GTX17" s="163"/>
      <c r="GTY17" s="163"/>
      <c r="GTZ17" s="163"/>
      <c r="GUA17" s="163"/>
      <c r="GUB17" s="163"/>
      <c r="GUC17" s="163"/>
      <c r="GUD17" s="163"/>
      <c r="GUE17" s="163"/>
      <c r="GUF17" s="163"/>
      <c r="GUG17" s="163"/>
      <c r="GUH17" s="163"/>
      <c r="GUI17" s="163"/>
      <c r="GUJ17" s="163"/>
      <c r="GUK17" s="163"/>
      <c r="GUL17" s="163"/>
      <c r="GUM17" s="163"/>
      <c r="GUN17" s="163"/>
      <c r="GUO17" s="163"/>
      <c r="GUP17" s="163"/>
      <c r="GUQ17" s="163"/>
      <c r="GUR17" s="163"/>
      <c r="GUS17" s="163"/>
      <c r="GUT17" s="163"/>
      <c r="GUU17" s="163"/>
      <c r="GUV17" s="163"/>
      <c r="GUW17" s="163"/>
      <c r="GUX17" s="163"/>
      <c r="GUY17" s="163"/>
      <c r="GUZ17" s="163"/>
      <c r="GVA17" s="163"/>
      <c r="GVB17" s="163"/>
      <c r="GVC17" s="163"/>
      <c r="GVD17" s="163"/>
      <c r="GVE17" s="163"/>
      <c r="GVF17" s="163"/>
      <c r="GVG17" s="163"/>
      <c r="GVH17" s="163"/>
      <c r="GVI17" s="163"/>
      <c r="GVJ17" s="163"/>
      <c r="GVK17" s="163"/>
      <c r="GVL17" s="163"/>
      <c r="GVM17" s="163"/>
      <c r="GVN17" s="163"/>
      <c r="GVO17" s="163"/>
      <c r="GVP17" s="163"/>
      <c r="GVQ17" s="163"/>
      <c r="GVR17" s="163"/>
      <c r="GVS17" s="163"/>
      <c r="GVT17" s="163"/>
      <c r="GVU17" s="163"/>
      <c r="GVV17" s="163"/>
      <c r="GVW17" s="163"/>
      <c r="GVX17" s="163"/>
      <c r="GVY17" s="163"/>
      <c r="GVZ17" s="163"/>
      <c r="GWA17" s="163"/>
      <c r="GWB17" s="163"/>
      <c r="GWC17" s="163"/>
      <c r="GWD17" s="163"/>
      <c r="GWE17" s="163"/>
      <c r="GWF17" s="163"/>
      <c r="GWG17" s="163"/>
      <c r="GWH17" s="163"/>
      <c r="GWI17" s="163"/>
      <c r="GWJ17" s="163"/>
      <c r="GWK17" s="163"/>
      <c r="GWL17" s="163"/>
      <c r="GWM17" s="163"/>
      <c r="GWN17" s="163"/>
      <c r="GWO17" s="163"/>
      <c r="GWP17" s="163"/>
      <c r="GWQ17" s="163"/>
      <c r="GWR17" s="163"/>
      <c r="GWS17" s="163"/>
      <c r="GWT17" s="163"/>
      <c r="GWU17" s="163"/>
      <c r="GWV17" s="163"/>
      <c r="GWW17" s="163"/>
      <c r="GWX17" s="163"/>
      <c r="GWY17" s="163"/>
      <c r="GWZ17" s="163"/>
      <c r="GXA17" s="163"/>
      <c r="GXB17" s="163"/>
      <c r="GXC17" s="163"/>
      <c r="GXD17" s="163"/>
      <c r="GXE17" s="163"/>
      <c r="GXF17" s="163"/>
      <c r="GXG17" s="163"/>
      <c r="GXH17" s="163"/>
      <c r="GXI17" s="163"/>
      <c r="GXJ17" s="163"/>
      <c r="GXK17" s="163"/>
      <c r="GXL17" s="163"/>
      <c r="GXM17" s="163"/>
      <c r="GXN17" s="163"/>
      <c r="GXO17" s="163"/>
      <c r="GXP17" s="163"/>
      <c r="GXQ17" s="163"/>
      <c r="GXR17" s="163"/>
      <c r="GXS17" s="163"/>
      <c r="GXT17" s="163"/>
      <c r="GXU17" s="163"/>
      <c r="GXV17" s="163"/>
      <c r="GXW17" s="163"/>
      <c r="GXX17" s="163"/>
      <c r="GXY17" s="163"/>
      <c r="GXZ17" s="163"/>
      <c r="GYA17" s="163"/>
      <c r="GYB17" s="163"/>
      <c r="GYC17" s="163"/>
      <c r="GYD17" s="163"/>
      <c r="GYE17" s="163"/>
      <c r="GYF17" s="163"/>
      <c r="GYG17" s="163"/>
      <c r="GYH17" s="163"/>
      <c r="GYI17" s="163"/>
      <c r="GYJ17" s="163"/>
      <c r="GYK17" s="163"/>
      <c r="GYL17" s="163"/>
      <c r="GYM17" s="163"/>
      <c r="GYN17" s="163"/>
      <c r="GYO17" s="163"/>
      <c r="GYP17" s="163"/>
      <c r="GYQ17" s="163"/>
      <c r="GYR17" s="163"/>
      <c r="GYS17" s="163"/>
      <c r="GYT17" s="163"/>
      <c r="GYU17" s="163"/>
      <c r="GYV17" s="163"/>
      <c r="GYW17" s="163"/>
      <c r="GYX17" s="163"/>
      <c r="GYY17" s="163"/>
      <c r="GYZ17" s="163"/>
      <c r="GZA17" s="163"/>
      <c r="GZB17" s="163"/>
      <c r="GZC17" s="163"/>
      <c r="GZD17" s="163"/>
      <c r="GZE17" s="163"/>
      <c r="GZF17" s="163"/>
      <c r="GZG17" s="163"/>
      <c r="GZH17" s="163"/>
      <c r="GZI17" s="163"/>
      <c r="GZJ17" s="163"/>
      <c r="GZK17" s="163"/>
      <c r="GZL17" s="163"/>
      <c r="GZM17" s="163"/>
      <c r="GZN17" s="163"/>
      <c r="GZO17" s="163"/>
      <c r="GZP17" s="163"/>
      <c r="GZQ17" s="163"/>
      <c r="GZR17" s="163"/>
      <c r="GZS17" s="163"/>
      <c r="GZT17" s="163"/>
      <c r="GZU17" s="163"/>
      <c r="GZV17" s="163"/>
      <c r="GZW17" s="163"/>
      <c r="GZX17" s="163"/>
      <c r="GZY17" s="163"/>
      <c r="GZZ17" s="163"/>
      <c r="HAA17" s="163"/>
      <c r="HAB17" s="163"/>
      <c r="HAC17" s="163"/>
      <c r="HAD17" s="163"/>
      <c r="HAE17" s="163"/>
      <c r="HAF17" s="163"/>
      <c r="HAG17" s="163"/>
      <c r="HAH17" s="163"/>
      <c r="HAI17" s="163"/>
      <c r="HAJ17" s="163"/>
      <c r="HAK17" s="163"/>
      <c r="HAL17" s="163"/>
      <c r="HAM17" s="163"/>
      <c r="HAN17" s="163"/>
      <c r="HAO17" s="163"/>
      <c r="HAP17" s="163"/>
      <c r="HAQ17" s="163"/>
      <c r="HAR17" s="163"/>
      <c r="HAS17" s="163"/>
      <c r="HAT17" s="163"/>
      <c r="HAU17" s="163"/>
      <c r="HAV17" s="163"/>
      <c r="HAW17" s="163"/>
      <c r="HAX17" s="163"/>
      <c r="HAY17" s="163"/>
      <c r="HAZ17" s="163"/>
      <c r="HBA17" s="163"/>
      <c r="HBB17" s="163"/>
      <c r="HBC17" s="163"/>
      <c r="HBD17" s="163"/>
      <c r="HBE17" s="163"/>
      <c r="HBF17" s="163"/>
      <c r="HBG17" s="163"/>
      <c r="HBH17" s="163"/>
      <c r="HBI17" s="163"/>
      <c r="HBJ17" s="163"/>
      <c r="HBK17" s="163"/>
      <c r="HBL17" s="163"/>
      <c r="HBM17" s="163"/>
      <c r="HBN17" s="163"/>
      <c r="HBO17" s="163"/>
      <c r="HBP17" s="163"/>
      <c r="HBQ17" s="163"/>
      <c r="HBR17" s="163"/>
      <c r="HBS17" s="163"/>
      <c r="HBT17" s="163"/>
      <c r="HBU17" s="163"/>
      <c r="HBV17" s="163"/>
      <c r="HBW17" s="163"/>
      <c r="HBX17" s="163"/>
      <c r="HBY17" s="163"/>
      <c r="HBZ17" s="163"/>
      <c r="HCA17" s="163"/>
      <c r="HCB17" s="163"/>
      <c r="HCC17" s="163"/>
      <c r="HCD17" s="163"/>
      <c r="HCE17" s="163"/>
      <c r="HCF17" s="163"/>
      <c r="HCG17" s="163"/>
      <c r="HCH17" s="163"/>
      <c r="HCI17" s="163"/>
      <c r="HCJ17" s="163"/>
      <c r="HCK17" s="163"/>
      <c r="HCL17" s="163"/>
      <c r="HCM17" s="163"/>
      <c r="HCN17" s="163"/>
      <c r="HCO17" s="163"/>
      <c r="HCP17" s="163"/>
      <c r="HCQ17" s="163"/>
      <c r="HCR17" s="163"/>
      <c r="HCS17" s="163"/>
      <c r="HCT17" s="163"/>
      <c r="HCU17" s="163"/>
      <c r="HCV17" s="163"/>
      <c r="HCW17" s="163"/>
      <c r="HCX17" s="163"/>
      <c r="HCY17" s="163"/>
      <c r="HCZ17" s="163"/>
      <c r="HDA17" s="163"/>
      <c r="HDB17" s="163"/>
      <c r="HDC17" s="163"/>
      <c r="HDD17" s="163"/>
      <c r="HDE17" s="163"/>
      <c r="HDF17" s="163"/>
      <c r="HDG17" s="163"/>
      <c r="HDH17" s="163"/>
      <c r="HDI17" s="163"/>
      <c r="HDJ17" s="163"/>
      <c r="HDK17" s="163"/>
      <c r="HDL17" s="163"/>
      <c r="HDM17" s="163"/>
      <c r="HDN17" s="163"/>
      <c r="HDO17" s="163"/>
      <c r="HDP17" s="163"/>
      <c r="HDQ17" s="163"/>
      <c r="HDR17" s="163"/>
      <c r="HDS17" s="163"/>
      <c r="HDT17" s="163"/>
      <c r="HDU17" s="163"/>
      <c r="HDV17" s="163"/>
      <c r="HDW17" s="163"/>
      <c r="HDX17" s="163"/>
      <c r="HDY17" s="163"/>
      <c r="HDZ17" s="163"/>
      <c r="HEA17" s="163"/>
      <c r="HEB17" s="163"/>
      <c r="HEC17" s="163"/>
      <c r="HED17" s="163"/>
      <c r="HEE17" s="163"/>
      <c r="HEF17" s="163"/>
      <c r="HEG17" s="163"/>
      <c r="HEH17" s="163"/>
      <c r="HEI17" s="163"/>
      <c r="HEJ17" s="163"/>
      <c r="HEK17" s="163"/>
      <c r="HEL17" s="163"/>
      <c r="HEM17" s="163"/>
      <c r="HEN17" s="163"/>
      <c r="HEO17" s="163"/>
      <c r="HEP17" s="163"/>
      <c r="HEQ17" s="163"/>
      <c r="HER17" s="163"/>
      <c r="HES17" s="163"/>
      <c r="HET17" s="163"/>
      <c r="HEU17" s="163"/>
      <c r="HEV17" s="163"/>
      <c r="HEW17" s="163"/>
      <c r="HEX17" s="163"/>
      <c r="HEY17" s="163"/>
      <c r="HEZ17" s="163"/>
      <c r="HFA17" s="163"/>
      <c r="HFB17" s="163"/>
      <c r="HFC17" s="163"/>
      <c r="HFD17" s="163"/>
      <c r="HFE17" s="163"/>
      <c r="HFF17" s="163"/>
      <c r="HFG17" s="163"/>
      <c r="HFH17" s="163"/>
      <c r="HFI17" s="163"/>
      <c r="HFJ17" s="163"/>
      <c r="HFK17" s="163"/>
      <c r="HFL17" s="163"/>
      <c r="HFM17" s="163"/>
      <c r="HFN17" s="163"/>
      <c r="HFO17" s="163"/>
      <c r="HFP17" s="163"/>
      <c r="HFQ17" s="163"/>
      <c r="HFR17" s="163"/>
      <c r="HFS17" s="163"/>
      <c r="HFT17" s="163"/>
      <c r="HFU17" s="163"/>
      <c r="HFV17" s="163"/>
      <c r="HFW17" s="163"/>
      <c r="HFX17" s="163"/>
      <c r="HFY17" s="163"/>
      <c r="HFZ17" s="163"/>
      <c r="HGA17" s="163"/>
      <c r="HGB17" s="163"/>
      <c r="HGC17" s="163"/>
      <c r="HGD17" s="163"/>
      <c r="HGE17" s="163"/>
      <c r="HGF17" s="163"/>
      <c r="HGG17" s="163"/>
      <c r="HGH17" s="163"/>
      <c r="HGI17" s="163"/>
      <c r="HGJ17" s="163"/>
      <c r="HGK17" s="163"/>
      <c r="HGL17" s="163"/>
      <c r="HGM17" s="163"/>
      <c r="HGN17" s="163"/>
      <c r="HGO17" s="163"/>
      <c r="HGP17" s="163"/>
      <c r="HGQ17" s="163"/>
      <c r="HGR17" s="163"/>
      <c r="HGS17" s="163"/>
      <c r="HGT17" s="163"/>
      <c r="HGU17" s="163"/>
      <c r="HGV17" s="163"/>
      <c r="HGW17" s="163"/>
      <c r="HGX17" s="163"/>
      <c r="HGY17" s="163"/>
      <c r="HGZ17" s="163"/>
      <c r="HHA17" s="163"/>
      <c r="HHB17" s="163"/>
      <c r="HHC17" s="163"/>
      <c r="HHD17" s="163"/>
      <c r="HHE17" s="163"/>
      <c r="HHF17" s="163"/>
      <c r="HHG17" s="163"/>
      <c r="HHH17" s="163"/>
      <c r="HHI17" s="163"/>
      <c r="HHJ17" s="163"/>
      <c r="HHK17" s="163"/>
      <c r="HHL17" s="163"/>
      <c r="HHM17" s="163"/>
      <c r="HHN17" s="163"/>
      <c r="HHO17" s="163"/>
      <c r="HHP17" s="163"/>
      <c r="HHQ17" s="163"/>
      <c r="HHR17" s="163"/>
      <c r="HHS17" s="163"/>
      <c r="HHT17" s="163"/>
      <c r="HHU17" s="163"/>
      <c r="HHV17" s="163"/>
      <c r="HHW17" s="163"/>
      <c r="HHX17" s="163"/>
      <c r="HHY17" s="163"/>
      <c r="HHZ17" s="163"/>
      <c r="HIA17" s="163"/>
      <c r="HIB17" s="163"/>
      <c r="HIC17" s="163"/>
      <c r="HID17" s="163"/>
      <c r="HIE17" s="163"/>
      <c r="HIF17" s="163"/>
      <c r="HIG17" s="163"/>
      <c r="HIH17" s="163"/>
      <c r="HII17" s="163"/>
      <c r="HIJ17" s="163"/>
      <c r="HIK17" s="163"/>
      <c r="HIL17" s="163"/>
      <c r="HIM17" s="163"/>
      <c r="HIN17" s="163"/>
      <c r="HIO17" s="163"/>
      <c r="HIP17" s="163"/>
      <c r="HIQ17" s="163"/>
      <c r="HIR17" s="163"/>
      <c r="HIS17" s="163"/>
      <c r="HIT17" s="163"/>
      <c r="HIU17" s="163"/>
      <c r="HIV17" s="163"/>
      <c r="HIW17" s="163"/>
      <c r="HIX17" s="163"/>
      <c r="HIY17" s="163"/>
      <c r="HIZ17" s="163"/>
      <c r="HJA17" s="163"/>
      <c r="HJB17" s="163"/>
      <c r="HJC17" s="163"/>
      <c r="HJD17" s="163"/>
      <c r="HJE17" s="163"/>
      <c r="HJF17" s="163"/>
      <c r="HJG17" s="163"/>
      <c r="HJH17" s="163"/>
      <c r="HJI17" s="163"/>
      <c r="HJJ17" s="163"/>
      <c r="HJK17" s="163"/>
      <c r="HJL17" s="163"/>
      <c r="HJM17" s="163"/>
      <c r="HJN17" s="163"/>
      <c r="HJO17" s="163"/>
      <c r="HJP17" s="163"/>
      <c r="HJQ17" s="163"/>
      <c r="HJR17" s="163"/>
      <c r="HJS17" s="163"/>
      <c r="HJT17" s="163"/>
      <c r="HJU17" s="163"/>
      <c r="HJV17" s="163"/>
      <c r="HJW17" s="163"/>
      <c r="HJX17" s="163"/>
      <c r="HJY17" s="163"/>
      <c r="HJZ17" s="163"/>
      <c r="HKA17" s="163"/>
      <c r="HKB17" s="163"/>
      <c r="HKC17" s="163"/>
      <c r="HKD17" s="163"/>
      <c r="HKE17" s="163"/>
      <c r="HKF17" s="163"/>
      <c r="HKG17" s="163"/>
      <c r="HKH17" s="163"/>
      <c r="HKI17" s="163"/>
      <c r="HKJ17" s="163"/>
      <c r="HKK17" s="163"/>
      <c r="HKL17" s="163"/>
      <c r="HKM17" s="163"/>
      <c r="HKN17" s="163"/>
      <c r="HKO17" s="163"/>
      <c r="HKP17" s="163"/>
      <c r="HKQ17" s="163"/>
      <c r="HKR17" s="163"/>
      <c r="HKS17" s="163"/>
      <c r="HKT17" s="163"/>
      <c r="HKU17" s="163"/>
      <c r="HKV17" s="163"/>
      <c r="HKW17" s="163"/>
      <c r="HKX17" s="163"/>
      <c r="HKY17" s="163"/>
      <c r="HKZ17" s="163"/>
      <c r="HLA17" s="163"/>
      <c r="HLB17" s="163"/>
      <c r="HLC17" s="163"/>
      <c r="HLD17" s="163"/>
      <c r="HLE17" s="163"/>
      <c r="HLF17" s="163"/>
      <c r="HLG17" s="163"/>
      <c r="HLH17" s="163"/>
      <c r="HLI17" s="163"/>
      <c r="HLJ17" s="163"/>
      <c r="HLK17" s="163"/>
      <c r="HLL17" s="163"/>
      <c r="HLM17" s="163"/>
      <c r="HLN17" s="163"/>
      <c r="HLO17" s="163"/>
      <c r="HLP17" s="163"/>
      <c r="HLQ17" s="163"/>
      <c r="HLR17" s="163"/>
      <c r="HLS17" s="163"/>
      <c r="HLT17" s="163"/>
      <c r="HLU17" s="163"/>
      <c r="HLV17" s="163"/>
      <c r="HLW17" s="163"/>
      <c r="HLX17" s="163"/>
      <c r="HLY17" s="163"/>
      <c r="HLZ17" s="163"/>
      <c r="HMA17" s="163"/>
      <c r="HMB17" s="163"/>
      <c r="HMC17" s="163"/>
      <c r="HMD17" s="163"/>
      <c r="HME17" s="163"/>
      <c r="HMF17" s="163"/>
      <c r="HMG17" s="163"/>
      <c r="HMH17" s="163"/>
      <c r="HMI17" s="163"/>
      <c r="HMJ17" s="163"/>
      <c r="HMK17" s="163"/>
      <c r="HML17" s="163"/>
      <c r="HMM17" s="163"/>
      <c r="HMN17" s="163"/>
      <c r="HMO17" s="163"/>
      <c r="HMP17" s="163"/>
      <c r="HMQ17" s="163"/>
      <c r="HMR17" s="163"/>
      <c r="HMS17" s="163"/>
      <c r="HMT17" s="163"/>
      <c r="HMU17" s="163"/>
      <c r="HMV17" s="163"/>
      <c r="HMW17" s="163"/>
      <c r="HMX17" s="163"/>
      <c r="HMY17" s="163"/>
      <c r="HMZ17" s="163"/>
      <c r="HNA17" s="163"/>
      <c r="HNB17" s="163"/>
      <c r="HNC17" s="163"/>
      <c r="HND17" s="163"/>
      <c r="HNE17" s="163"/>
      <c r="HNF17" s="163"/>
      <c r="HNG17" s="163"/>
      <c r="HNH17" s="163"/>
      <c r="HNI17" s="163"/>
      <c r="HNJ17" s="163"/>
      <c r="HNK17" s="163"/>
      <c r="HNL17" s="163"/>
      <c r="HNM17" s="163"/>
      <c r="HNN17" s="163"/>
      <c r="HNO17" s="163"/>
      <c r="HNP17" s="163"/>
      <c r="HNQ17" s="163"/>
      <c r="HNR17" s="163"/>
      <c r="HNS17" s="163"/>
      <c r="HNT17" s="163"/>
      <c r="HNU17" s="163"/>
      <c r="HNV17" s="163"/>
      <c r="HNW17" s="163"/>
      <c r="HNX17" s="163"/>
      <c r="HNY17" s="163"/>
      <c r="HNZ17" s="163"/>
      <c r="HOA17" s="163"/>
      <c r="HOB17" s="163"/>
      <c r="HOC17" s="163"/>
      <c r="HOD17" s="163"/>
      <c r="HOE17" s="163"/>
      <c r="HOF17" s="163"/>
      <c r="HOG17" s="163"/>
      <c r="HOH17" s="163"/>
      <c r="HOI17" s="163"/>
      <c r="HOJ17" s="163"/>
      <c r="HOK17" s="163"/>
      <c r="HOL17" s="163"/>
      <c r="HOM17" s="163"/>
      <c r="HON17" s="163"/>
      <c r="HOO17" s="163"/>
      <c r="HOP17" s="163"/>
      <c r="HOQ17" s="163"/>
      <c r="HOR17" s="163"/>
      <c r="HOS17" s="163"/>
      <c r="HOT17" s="163"/>
      <c r="HOU17" s="163"/>
      <c r="HOV17" s="163"/>
      <c r="HOW17" s="163"/>
      <c r="HOX17" s="163"/>
      <c r="HOY17" s="163"/>
      <c r="HOZ17" s="163"/>
      <c r="HPA17" s="163"/>
      <c r="HPB17" s="163"/>
      <c r="HPC17" s="163"/>
      <c r="HPD17" s="163"/>
      <c r="HPE17" s="163"/>
      <c r="HPF17" s="163"/>
      <c r="HPG17" s="163"/>
      <c r="HPH17" s="163"/>
      <c r="HPI17" s="163"/>
      <c r="HPJ17" s="163"/>
      <c r="HPK17" s="163"/>
      <c r="HPL17" s="163"/>
      <c r="HPM17" s="163"/>
      <c r="HPN17" s="163"/>
      <c r="HPO17" s="163"/>
      <c r="HPP17" s="163"/>
      <c r="HPQ17" s="163"/>
      <c r="HPR17" s="163"/>
      <c r="HPS17" s="163"/>
      <c r="HPT17" s="163"/>
      <c r="HPU17" s="163"/>
      <c r="HPV17" s="163"/>
      <c r="HPW17" s="163"/>
      <c r="HPX17" s="163"/>
      <c r="HPY17" s="163"/>
      <c r="HPZ17" s="163"/>
      <c r="HQA17" s="163"/>
      <c r="HQB17" s="163"/>
      <c r="HQC17" s="163"/>
      <c r="HQD17" s="163"/>
      <c r="HQE17" s="163"/>
      <c r="HQF17" s="163"/>
      <c r="HQG17" s="163"/>
      <c r="HQH17" s="163"/>
      <c r="HQI17" s="163"/>
      <c r="HQJ17" s="163"/>
      <c r="HQK17" s="163"/>
      <c r="HQL17" s="163"/>
      <c r="HQM17" s="163"/>
      <c r="HQN17" s="163"/>
      <c r="HQO17" s="163"/>
      <c r="HQP17" s="163"/>
      <c r="HQQ17" s="163"/>
      <c r="HQR17" s="163"/>
      <c r="HQS17" s="163"/>
      <c r="HQT17" s="163"/>
      <c r="HQU17" s="163"/>
      <c r="HQV17" s="163"/>
      <c r="HQW17" s="163"/>
      <c r="HQX17" s="163"/>
      <c r="HQY17" s="163"/>
      <c r="HQZ17" s="163"/>
      <c r="HRA17" s="163"/>
      <c r="HRB17" s="163"/>
      <c r="HRC17" s="163"/>
      <c r="HRD17" s="163"/>
      <c r="HRE17" s="163"/>
      <c r="HRF17" s="163"/>
      <c r="HRG17" s="163"/>
      <c r="HRH17" s="163"/>
      <c r="HRI17" s="163"/>
      <c r="HRJ17" s="163"/>
      <c r="HRK17" s="163"/>
      <c r="HRL17" s="163"/>
      <c r="HRM17" s="163"/>
      <c r="HRN17" s="163"/>
      <c r="HRO17" s="163"/>
      <c r="HRP17" s="163"/>
      <c r="HRQ17" s="163"/>
      <c r="HRR17" s="163"/>
      <c r="HRS17" s="163"/>
      <c r="HRT17" s="163"/>
      <c r="HRU17" s="163"/>
      <c r="HRV17" s="163"/>
      <c r="HRW17" s="163"/>
      <c r="HRX17" s="163"/>
      <c r="HRY17" s="163"/>
      <c r="HRZ17" s="163"/>
      <c r="HSA17" s="163"/>
      <c r="HSB17" s="163"/>
      <c r="HSC17" s="163"/>
      <c r="HSD17" s="163"/>
      <c r="HSE17" s="163"/>
      <c r="HSF17" s="163"/>
      <c r="HSG17" s="163"/>
      <c r="HSH17" s="163"/>
      <c r="HSI17" s="163"/>
      <c r="HSJ17" s="163"/>
      <c r="HSK17" s="163"/>
      <c r="HSL17" s="163"/>
      <c r="HSM17" s="163"/>
      <c r="HSN17" s="163"/>
      <c r="HSO17" s="163"/>
      <c r="HSP17" s="163"/>
      <c r="HSQ17" s="163"/>
      <c r="HSR17" s="163"/>
      <c r="HSS17" s="163"/>
      <c r="HST17" s="163"/>
      <c r="HSU17" s="163"/>
      <c r="HSV17" s="163"/>
      <c r="HSW17" s="163"/>
      <c r="HSX17" s="163"/>
      <c r="HSY17" s="163"/>
      <c r="HSZ17" s="163"/>
      <c r="HTA17" s="163"/>
      <c r="HTB17" s="163"/>
      <c r="HTC17" s="163"/>
      <c r="HTD17" s="163"/>
      <c r="HTE17" s="163"/>
      <c r="HTF17" s="163"/>
      <c r="HTG17" s="163"/>
      <c r="HTH17" s="163"/>
      <c r="HTI17" s="163"/>
      <c r="HTJ17" s="163"/>
      <c r="HTK17" s="163"/>
      <c r="HTL17" s="163"/>
      <c r="HTM17" s="163"/>
      <c r="HTN17" s="163"/>
      <c r="HTO17" s="163"/>
      <c r="HTP17" s="163"/>
      <c r="HTQ17" s="163"/>
      <c r="HTR17" s="163"/>
      <c r="HTS17" s="163"/>
      <c r="HTT17" s="163"/>
      <c r="HTU17" s="163"/>
      <c r="HTV17" s="163"/>
      <c r="HTW17" s="163"/>
      <c r="HTX17" s="163"/>
      <c r="HTY17" s="163"/>
      <c r="HTZ17" s="163"/>
      <c r="HUA17" s="163"/>
      <c r="HUB17" s="163"/>
      <c r="HUC17" s="163"/>
      <c r="HUD17" s="163"/>
      <c r="HUE17" s="163"/>
      <c r="HUF17" s="163"/>
      <c r="HUG17" s="163"/>
      <c r="HUH17" s="163"/>
      <c r="HUI17" s="163"/>
      <c r="HUJ17" s="163"/>
      <c r="HUK17" s="163"/>
      <c r="HUL17" s="163"/>
      <c r="HUM17" s="163"/>
      <c r="HUN17" s="163"/>
      <c r="HUO17" s="163"/>
      <c r="HUP17" s="163"/>
      <c r="HUQ17" s="163"/>
      <c r="HUR17" s="163"/>
      <c r="HUS17" s="163"/>
      <c r="HUT17" s="163"/>
      <c r="HUU17" s="163"/>
      <c r="HUV17" s="163"/>
      <c r="HUW17" s="163"/>
      <c r="HUX17" s="163"/>
      <c r="HUY17" s="163"/>
      <c r="HUZ17" s="163"/>
      <c r="HVA17" s="163"/>
      <c r="HVB17" s="163"/>
      <c r="HVC17" s="163"/>
      <c r="HVD17" s="163"/>
      <c r="HVE17" s="163"/>
      <c r="HVF17" s="163"/>
      <c r="HVG17" s="163"/>
      <c r="HVH17" s="163"/>
      <c r="HVI17" s="163"/>
      <c r="HVJ17" s="163"/>
      <c r="HVK17" s="163"/>
      <c r="HVL17" s="163"/>
      <c r="HVM17" s="163"/>
      <c r="HVN17" s="163"/>
      <c r="HVO17" s="163"/>
      <c r="HVP17" s="163"/>
      <c r="HVQ17" s="163"/>
      <c r="HVR17" s="163"/>
      <c r="HVS17" s="163"/>
      <c r="HVT17" s="163"/>
      <c r="HVU17" s="163"/>
      <c r="HVV17" s="163"/>
      <c r="HVW17" s="163"/>
      <c r="HVX17" s="163"/>
      <c r="HVY17" s="163"/>
      <c r="HVZ17" s="163"/>
      <c r="HWA17" s="163"/>
      <c r="HWB17" s="163"/>
      <c r="HWC17" s="163"/>
      <c r="HWD17" s="163"/>
      <c r="HWE17" s="163"/>
      <c r="HWF17" s="163"/>
      <c r="HWG17" s="163"/>
      <c r="HWH17" s="163"/>
      <c r="HWI17" s="163"/>
      <c r="HWJ17" s="163"/>
      <c r="HWK17" s="163"/>
      <c r="HWL17" s="163"/>
      <c r="HWM17" s="163"/>
      <c r="HWN17" s="163"/>
      <c r="HWO17" s="163"/>
      <c r="HWP17" s="163"/>
      <c r="HWQ17" s="163"/>
      <c r="HWR17" s="163"/>
      <c r="HWS17" s="163"/>
      <c r="HWT17" s="163"/>
      <c r="HWU17" s="163"/>
      <c r="HWV17" s="163"/>
      <c r="HWW17" s="163"/>
      <c r="HWX17" s="163"/>
      <c r="HWY17" s="163"/>
      <c r="HWZ17" s="163"/>
      <c r="HXA17" s="163"/>
      <c r="HXB17" s="163"/>
      <c r="HXC17" s="163"/>
      <c r="HXD17" s="163"/>
      <c r="HXE17" s="163"/>
      <c r="HXF17" s="163"/>
      <c r="HXG17" s="163"/>
      <c r="HXH17" s="163"/>
      <c r="HXI17" s="163"/>
      <c r="HXJ17" s="163"/>
      <c r="HXK17" s="163"/>
      <c r="HXL17" s="163"/>
      <c r="HXM17" s="163"/>
      <c r="HXN17" s="163"/>
      <c r="HXO17" s="163"/>
      <c r="HXP17" s="163"/>
      <c r="HXQ17" s="163"/>
      <c r="HXR17" s="163"/>
      <c r="HXS17" s="163"/>
      <c r="HXT17" s="163"/>
      <c r="HXU17" s="163"/>
      <c r="HXV17" s="163"/>
      <c r="HXW17" s="163"/>
      <c r="HXX17" s="163"/>
      <c r="HXY17" s="163"/>
      <c r="HXZ17" s="163"/>
      <c r="HYA17" s="163"/>
      <c r="HYB17" s="163"/>
      <c r="HYC17" s="163"/>
      <c r="HYD17" s="163"/>
      <c r="HYE17" s="163"/>
      <c r="HYF17" s="163"/>
      <c r="HYG17" s="163"/>
      <c r="HYH17" s="163"/>
      <c r="HYI17" s="163"/>
      <c r="HYJ17" s="163"/>
      <c r="HYK17" s="163"/>
      <c r="HYL17" s="163"/>
      <c r="HYM17" s="163"/>
      <c r="HYN17" s="163"/>
      <c r="HYO17" s="163"/>
      <c r="HYP17" s="163"/>
      <c r="HYQ17" s="163"/>
      <c r="HYR17" s="163"/>
      <c r="HYS17" s="163"/>
      <c r="HYT17" s="163"/>
      <c r="HYU17" s="163"/>
      <c r="HYV17" s="163"/>
      <c r="HYW17" s="163"/>
      <c r="HYX17" s="163"/>
      <c r="HYY17" s="163"/>
      <c r="HYZ17" s="163"/>
      <c r="HZA17" s="163"/>
      <c r="HZB17" s="163"/>
      <c r="HZC17" s="163"/>
      <c r="HZD17" s="163"/>
      <c r="HZE17" s="163"/>
      <c r="HZF17" s="163"/>
      <c r="HZG17" s="163"/>
      <c r="HZH17" s="163"/>
      <c r="HZI17" s="163"/>
      <c r="HZJ17" s="163"/>
      <c r="HZK17" s="163"/>
      <c r="HZL17" s="163"/>
      <c r="HZM17" s="163"/>
      <c r="HZN17" s="163"/>
      <c r="HZO17" s="163"/>
      <c r="HZP17" s="163"/>
      <c r="HZQ17" s="163"/>
      <c r="HZR17" s="163"/>
      <c r="HZS17" s="163"/>
      <c r="HZT17" s="163"/>
      <c r="HZU17" s="163"/>
      <c r="HZV17" s="163"/>
      <c r="HZW17" s="163"/>
      <c r="HZX17" s="163"/>
      <c r="HZY17" s="163"/>
      <c r="HZZ17" s="163"/>
      <c r="IAA17" s="163"/>
      <c r="IAB17" s="163"/>
      <c r="IAC17" s="163"/>
      <c r="IAD17" s="163"/>
      <c r="IAE17" s="163"/>
      <c r="IAF17" s="163"/>
      <c r="IAG17" s="163"/>
      <c r="IAH17" s="163"/>
      <c r="IAI17" s="163"/>
      <c r="IAJ17" s="163"/>
      <c r="IAK17" s="163"/>
      <c r="IAL17" s="163"/>
      <c r="IAM17" s="163"/>
      <c r="IAN17" s="163"/>
      <c r="IAO17" s="163"/>
      <c r="IAP17" s="163"/>
      <c r="IAQ17" s="163"/>
      <c r="IAR17" s="163"/>
      <c r="IAS17" s="163"/>
      <c r="IAT17" s="163"/>
      <c r="IAU17" s="163"/>
      <c r="IAV17" s="163"/>
      <c r="IAW17" s="163"/>
      <c r="IAX17" s="163"/>
      <c r="IAY17" s="163"/>
      <c r="IAZ17" s="163"/>
      <c r="IBA17" s="163"/>
      <c r="IBB17" s="163"/>
      <c r="IBC17" s="163"/>
      <c r="IBD17" s="163"/>
      <c r="IBE17" s="163"/>
      <c r="IBF17" s="163"/>
      <c r="IBG17" s="163"/>
      <c r="IBH17" s="163"/>
      <c r="IBI17" s="163"/>
      <c r="IBJ17" s="163"/>
      <c r="IBK17" s="163"/>
      <c r="IBL17" s="163"/>
      <c r="IBM17" s="163"/>
      <c r="IBN17" s="163"/>
      <c r="IBO17" s="163"/>
      <c r="IBP17" s="163"/>
      <c r="IBQ17" s="163"/>
      <c r="IBR17" s="163"/>
      <c r="IBS17" s="163"/>
      <c r="IBT17" s="163"/>
      <c r="IBU17" s="163"/>
      <c r="IBV17" s="163"/>
      <c r="IBW17" s="163"/>
      <c r="IBX17" s="163"/>
      <c r="IBY17" s="163"/>
      <c r="IBZ17" s="163"/>
      <c r="ICA17" s="163"/>
      <c r="ICB17" s="163"/>
      <c r="ICC17" s="163"/>
      <c r="ICD17" s="163"/>
      <c r="ICE17" s="163"/>
      <c r="ICF17" s="163"/>
      <c r="ICG17" s="163"/>
      <c r="ICH17" s="163"/>
      <c r="ICI17" s="163"/>
      <c r="ICJ17" s="163"/>
      <c r="ICK17" s="163"/>
      <c r="ICL17" s="163"/>
      <c r="ICM17" s="163"/>
      <c r="ICN17" s="163"/>
      <c r="ICO17" s="163"/>
      <c r="ICP17" s="163"/>
      <c r="ICQ17" s="163"/>
      <c r="ICR17" s="163"/>
      <c r="ICS17" s="163"/>
      <c r="ICT17" s="163"/>
      <c r="ICU17" s="163"/>
      <c r="ICV17" s="163"/>
      <c r="ICW17" s="163"/>
      <c r="ICX17" s="163"/>
      <c r="ICY17" s="163"/>
      <c r="ICZ17" s="163"/>
      <c r="IDA17" s="163"/>
      <c r="IDB17" s="163"/>
      <c r="IDC17" s="163"/>
      <c r="IDD17" s="163"/>
      <c r="IDE17" s="163"/>
      <c r="IDF17" s="163"/>
      <c r="IDG17" s="163"/>
      <c r="IDH17" s="163"/>
      <c r="IDI17" s="163"/>
      <c r="IDJ17" s="163"/>
      <c r="IDK17" s="163"/>
      <c r="IDL17" s="163"/>
      <c r="IDM17" s="163"/>
      <c r="IDN17" s="163"/>
      <c r="IDO17" s="163"/>
      <c r="IDP17" s="163"/>
      <c r="IDQ17" s="163"/>
      <c r="IDR17" s="163"/>
      <c r="IDS17" s="163"/>
      <c r="IDT17" s="163"/>
      <c r="IDU17" s="163"/>
      <c r="IDV17" s="163"/>
      <c r="IDW17" s="163"/>
      <c r="IDX17" s="163"/>
      <c r="IDY17" s="163"/>
      <c r="IDZ17" s="163"/>
      <c r="IEA17" s="163"/>
      <c r="IEB17" s="163"/>
      <c r="IEC17" s="163"/>
      <c r="IED17" s="163"/>
      <c r="IEE17" s="163"/>
      <c r="IEF17" s="163"/>
      <c r="IEG17" s="163"/>
      <c r="IEH17" s="163"/>
      <c r="IEI17" s="163"/>
      <c r="IEJ17" s="163"/>
      <c r="IEK17" s="163"/>
      <c r="IEL17" s="163"/>
      <c r="IEM17" s="163"/>
      <c r="IEN17" s="163"/>
      <c r="IEO17" s="163"/>
      <c r="IEP17" s="163"/>
      <c r="IEQ17" s="163"/>
      <c r="IER17" s="163"/>
      <c r="IES17" s="163"/>
      <c r="IET17" s="163"/>
      <c r="IEU17" s="163"/>
      <c r="IEV17" s="163"/>
      <c r="IEW17" s="163"/>
      <c r="IEX17" s="163"/>
      <c r="IEY17" s="163"/>
      <c r="IEZ17" s="163"/>
      <c r="IFA17" s="163"/>
      <c r="IFB17" s="163"/>
      <c r="IFC17" s="163"/>
      <c r="IFD17" s="163"/>
      <c r="IFE17" s="163"/>
      <c r="IFF17" s="163"/>
      <c r="IFG17" s="163"/>
      <c r="IFH17" s="163"/>
      <c r="IFI17" s="163"/>
      <c r="IFJ17" s="163"/>
      <c r="IFK17" s="163"/>
      <c r="IFL17" s="163"/>
      <c r="IFM17" s="163"/>
      <c r="IFN17" s="163"/>
      <c r="IFO17" s="163"/>
      <c r="IFP17" s="163"/>
      <c r="IFQ17" s="163"/>
      <c r="IFR17" s="163"/>
      <c r="IFS17" s="163"/>
      <c r="IFT17" s="163"/>
      <c r="IFU17" s="163"/>
      <c r="IFV17" s="163"/>
      <c r="IFW17" s="163"/>
      <c r="IFX17" s="163"/>
      <c r="IFY17" s="163"/>
      <c r="IFZ17" s="163"/>
      <c r="IGA17" s="163"/>
      <c r="IGB17" s="163"/>
      <c r="IGC17" s="163"/>
      <c r="IGD17" s="163"/>
      <c r="IGE17" s="163"/>
      <c r="IGF17" s="163"/>
      <c r="IGG17" s="163"/>
      <c r="IGH17" s="163"/>
      <c r="IGI17" s="163"/>
      <c r="IGJ17" s="163"/>
      <c r="IGK17" s="163"/>
      <c r="IGL17" s="163"/>
      <c r="IGM17" s="163"/>
      <c r="IGN17" s="163"/>
      <c r="IGO17" s="163"/>
      <c r="IGP17" s="163"/>
      <c r="IGQ17" s="163"/>
      <c r="IGR17" s="163"/>
      <c r="IGS17" s="163"/>
      <c r="IGT17" s="163"/>
      <c r="IGU17" s="163"/>
      <c r="IGV17" s="163"/>
      <c r="IGW17" s="163"/>
      <c r="IGX17" s="163"/>
      <c r="IGY17" s="163"/>
      <c r="IGZ17" s="163"/>
      <c r="IHA17" s="163"/>
      <c r="IHB17" s="163"/>
      <c r="IHC17" s="163"/>
      <c r="IHD17" s="163"/>
      <c r="IHE17" s="163"/>
      <c r="IHF17" s="163"/>
      <c r="IHG17" s="163"/>
      <c r="IHH17" s="163"/>
      <c r="IHI17" s="163"/>
      <c r="IHJ17" s="163"/>
      <c r="IHK17" s="163"/>
      <c r="IHL17" s="163"/>
      <c r="IHM17" s="163"/>
      <c r="IHN17" s="163"/>
      <c r="IHO17" s="163"/>
      <c r="IHP17" s="163"/>
      <c r="IHQ17" s="163"/>
      <c r="IHR17" s="163"/>
      <c r="IHS17" s="163"/>
      <c r="IHT17" s="163"/>
      <c r="IHU17" s="163"/>
      <c r="IHV17" s="163"/>
      <c r="IHW17" s="163"/>
      <c r="IHX17" s="163"/>
      <c r="IHY17" s="163"/>
      <c r="IHZ17" s="163"/>
      <c r="IIA17" s="163"/>
      <c r="IIB17" s="163"/>
      <c r="IIC17" s="163"/>
      <c r="IID17" s="163"/>
      <c r="IIE17" s="163"/>
      <c r="IIF17" s="163"/>
      <c r="IIG17" s="163"/>
      <c r="IIH17" s="163"/>
      <c r="III17" s="163"/>
      <c r="IIJ17" s="163"/>
      <c r="IIK17" s="163"/>
      <c r="IIL17" s="163"/>
      <c r="IIM17" s="163"/>
      <c r="IIN17" s="163"/>
      <c r="IIO17" s="163"/>
      <c r="IIP17" s="163"/>
      <c r="IIQ17" s="163"/>
      <c r="IIR17" s="163"/>
      <c r="IIS17" s="163"/>
      <c r="IIT17" s="163"/>
      <c r="IIU17" s="163"/>
      <c r="IIV17" s="163"/>
      <c r="IIW17" s="163"/>
      <c r="IIX17" s="163"/>
      <c r="IIY17" s="163"/>
      <c r="IIZ17" s="163"/>
      <c r="IJA17" s="163"/>
      <c r="IJB17" s="163"/>
      <c r="IJC17" s="163"/>
      <c r="IJD17" s="163"/>
      <c r="IJE17" s="163"/>
      <c r="IJF17" s="163"/>
      <c r="IJG17" s="163"/>
      <c r="IJH17" s="163"/>
      <c r="IJI17" s="163"/>
      <c r="IJJ17" s="163"/>
      <c r="IJK17" s="163"/>
      <c r="IJL17" s="163"/>
      <c r="IJM17" s="163"/>
      <c r="IJN17" s="163"/>
      <c r="IJO17" s="163"/>
      <c r="IJP17" s="163"/>
      <c r="IJQ17" s="163"/>
      <c r="IJR17" s="163"/>
      <c r="IJS17" s="163"/>
      <c r="IJT17" s="163"/>
      <c r="IJU17" s="163"/>
      <c r="IJV17" s="163"/>
      <c r="IJW17" s="163"/>
      <c r="IJX17" s="163"/>
      <c r="IJY17" s="163"/>
      <c r="IJZ17" s="163"/>
      <c r="IKA17" s="163"/>
      <c r="IKB17" s="163"/>
      <c r="IKC17" s="163"/>
      <c r="IKD17" s="163"/>
      <c r="IKE17" s="163"/>
      <c r="IKF17" s="163"/>
      <c r="IKG17" s="163"/>
      <c r="IKH17" s="163"/>
      <c r="IKI17" s="163"/>
      <c r="IKJ17" s="163"/>
      <c r="IKK17" s="163"/>
      <c r="IKL17" s="163"/>
      <c r="IKM17" s="163"/>
      <c r="IKN17" s="163"/>
      <c r="IKO17" s="163"/>
      <c r="IKP17" s="163"/>
      <c r="IKQ17" s="163"/>
      <c r="IKR17" s="163"/>
      <c r="IKS17" s="163"/>
      <c r="IKT17" s="163"/>
      <c r="IKU17" s="163"/>
      <c r="IKV17" s="163"/>
      <c r="IKW17" s="163"/>
      <c r="IKX17" s="163"/>
      <c r="IKY17" s="163"/>
      <c r="IKZ17" s="163"/>
      <c r="ILA17" s="163"/>
      <c r="ILB17" s="163"/>
      <c r="ILC17" s="163"/>
      <c r="ILD17" s="163"/>
      <c r="ILE17" s="163"/>
      <c r="ILF17" s="163"/>
      <c r="ILG17" s="163"/>
      <c r="ILH17" s="163"/>
      <c r="ILI17" s="163"/>
      <c r="ILJ17" s="163"/>
      <c r="ILK17" s="163"/>
      <c r="ILL17" s="163"/>
      <c r="ILM17" s="163"/>
      <c r="ILN17" s="163"/>
      <c r="ILO17" s="163"/>
      <c r="ILP17" s="163"/>
      <c r="ILQ17" s="163"/>
      <c r="ILR17" s="163"/>
      <c r="ILS17" s="163"/>
      <c r="ILT17" s="163"/>
      <c r="ILU17" s="163"/>
      <c r="ILV17" s="163"/>
      <c r="ILW17" s="163"/>
      <c r="ILX17" s="163"/>
      <c r="ILY17" s="163"/>
      <c r="ILZ17" s="163"/>
      <c r="IMA17" s="163"/>
      <c r="IMB17" s="163"/>
      <c r="IMC17" s="163"/>
      <c r="IMD17" s="163"/>
      <c r="IME17" s="163"/>
      <c r="IMF17" s="163"/>
      <c r="IMG17" s="163"/>
      <c r="IMH17" s="163"/>
      <c r="IMI17" s="163"/>
      <c r="IMJ17" s="163"/>
      <c r="IMK17" s="163"/>
      <c r="IML17" s="163"/>
      <c r="IMM17" s="163"/>
      <c r="IMN17" s="163"/>
      <c r="IMO17" s="163"/>
      <c r="IMP17" s="163"/>
      <c r="IMQ17" s="163"/>
      <c r="IMR17" s="163"/>
      <c r="IMS17" s="163"/>
      <c r="IMT17" s="163"/>
      <c r="IMU17" s="163"/>
      <c r="IMV17" s="163"/>
      <c r="IMW17" s="163"/>
      <c r="IMX17" s="163"/>
      <c r="IMY17" s="163"/>
      <c r="IMZ17" s="163"/>
      <c r="INA17" s="163"/>
      <c r="INB17" s="163"/>
      <c r="INC17" s="163"/>
      <c r="IND17" s="163"/>
      <c r="INE17" s="163"/>
      <c r="INF17" s="163"/>
      <c r="ING17" s="163"/>
      <c r="INH17" s="163"/>
      <c r="INI17" s="163"/>
      <c r="INJ17" s="163"/>
      <c r="INK17" s="163"/>
      <c r="INL17" s="163"/>
      <c r="INM17" s="163"/>
      <c r="INN17" s="163"/>
      <c r="INO17" s="163"/>
      <c r="INP17" s="163"/>
      <c r="INQ17" s="163"/>
      <c r="INR17" s="163"/>
      <c r="INS17" s="163"/>
      <c r="INT17" s="163"/>
      <c r="INU17" s="163"/>
      <c r="INV17" s="163"/>
      <c r="INW17" s="163"/>
      <c r="INX17" s="163"/>
      <c r="INY17" s="163"/>
      <c r="INZ17" s="163"/>
      <c r="IOA17" s="163"/>
      <c r="IOB17" s="163"/>
      <c r="IOC17" s="163"/>
      <c r="IOD17" s="163"/>
      <c r="IOE17" s="163"/>
      <c r="IOF17" s="163"/>
      <c r="IOG17" s="163"/>
      <c r="IOH17" s="163"/>
      <c r="IOI17" s="163"/>
      <c r="IOJ17" s="163"/>
      <c r="IOK17" s="163"/>
      <c r="IOL17" s="163"/>
      <c r="IOM17" s="163"/>
      <c r="ION17" s="163"/>
      <c r="IOO17" s="163"/>
      <c r="IOP17" s="163"/>
      <c r="IOQ17" s="163"/>
      <c r="IOR17" s="163"/>
      <c r="IOS17" s="163"/>
      <c r="IOT17" s="163"/>
      <c r="IOU17" s="163"/>
      <c r="IOV17" s="163"/>
      <c r="IOW17" s="163"/>
      <c r="IOX17" s="163"/>
      <c r="IOY17" s="163"/>
      <c r="IOZ17" s="163"/>
      <c r="IPA17" s="163"/>
      <c r="IPB17" s="163"/>
      <c r="IPC17" s="163"/>
      <c r="IPD17" s="163"/>
      <c r="IPE17" s="163"/>
      <c r="IPF17" s="163"/>
      <c r="IPG17" s="163"/>
      <c r="IPH17" s="163"/>
      <c r="IPI17" s="163"/>
      <c r="IPJ17" s="163"/>
      <c r="IPK17" s="163"/>
      <c r="IPL17" s="163"/>
      <c r="IPM17" s="163"/>
      <c r="IPN17" s="163"/>
      <c r="IPO17" s="163"/>
      <c r="IPP17" s="163"/>
      <c r="IPQ17" s="163"/>
      <c r="IPR17" s="163"/>
      <c r="IPS17" s="163"/>
      <c r="IPT17" s="163"/>
      <c r="IPU17" s="163"/>
      <c r="IPV17" s="163"/>
      <c r="IPW17" s="163"/>
      <c r="IPX17" s="163"/>
      <c r="IPY17" s="163"/>
      <c r="IPZ17" s="163"/>
      <c r="IQA17" s="163"/>
      <c r="IQB17" s="163"/>
      <c r="IQC17" s="163"/>
      <c r="IQD17" s="163"/>
      <c r="IQE17" s="163"/>
      <c r="IQF17" s="163"/>
      <c r="IQG17" s="163"/>
      <c r="IQH17" s="163"/>
      <c r="IQI17" s="163"/>
      <c r="IQJ17" s="163"/>
      <c r="IQK17" s="163"/>
      <c r="IQL17" s="163"/>
      <c r="IQM17" s="163"/>
      <c r="IQN17" s="163"/>
      <c r="IQO17" s="163"/>
      <c r="IQP17" s="163"/>
      <c r="IQQ17" s="163"/>
      <c r="IQR17" s="163"/>
      <c r="IQS17" s="163"/>
      <c r="IQT17" s="163"/>
      <c r="IQU17" s="163"/>
      <c r="IQV17" s="163"/>
      <c r="IQW17" s="163"/>
      <c r="IQX17" s="163"/>
      <c r="IQY17" s="163"/>
      <c r="IQZ17" s="163"/>
      <c r="IRA17" s="163"/>
      <c r="IRB17" s="163"/>
      <c r="IRC17" s="163"/>
      <c r="IRD17" s="163"/>
      <c r="IRE17" s="163"/>
      <c r="IRF17" s="163"/>
      <c r="IRG17" s="163"/>
      <c r="IRH17" s="163"/>
      <c r="IRI17" s="163"/>
      <c r="IRJ17" s="163"/>
      <c r="IRK17" s="163"/>
      <c r="IRL17" s="163"/>
      <c r="IRM17" s="163"/>
      <c r="IRN17" s="163"/>
      <c r="IRO17" s="163"/>
      <c r="IRP17" s="163"/>
      <c r="IRQ17" s="163"/>
      <c r="IRR17" s="163"/>
      <c r="IRS17" s="163"/>
      <c r="IRT17" s="163"/>
      <c r="IRU17" s="163"/>
      <c r="IRV17" s="163"/>
      <c r="IRW17" s="163"/>
      <c r="IRX17" s="163"/>
      <c r="IRY17" s="163"/>
      <c r="IRZ17" s="163"/>
      <c r="ISA17" s="163"/>
      <c r="ISB17" s="163"/>
      <c r="ISC17" s="163"/>
      <c r="ISD17" s="163"/>
      <c r="ISE17" s="163"/>
      <c r="ISF17" s="163"/>
      <c r="ISG17" s="163"/>
      <c r="ISH17" s="163"/>
      <c r="ISI17" s="163"/>
      <c r="ISJ17" s="163"/>
      <c r="ISK17" s="163"/>
      <c r="ISL17" s="163"/>
      <c r="ISM17" s="163"/>
      <c r="ISN17" s="163"/>
      <c r="ISO17" s="163"/>
      <c r="ISP17" s="163"/>
      <c r="ISQ17" s="163"/>
      <c r="ISR17" s="163"/>
      <c r="ISS17" s="163"/>
      <c r="IST17" s="163"/>
      <c r="ISU17" s="163"/>
      <c r="ISV17" s="163"/>
      <c r="ISW17" s="163"/>
      <c r="ISX17" s="163"/>
      <c r="ISY17" s="163"/>
      <c r="ISZ17" s="163"/>
      <c r="ITA17" s="163"/>
      <c r="ITB17" s="163"/>
      <c r="ITC17" s="163"/>
      <c r="ITD17" s="163"/>
      <c r="ITE17" s="163"/>
      <c r="ITF17" s="163"/>
      <c r="ITG17" s="163"/>
      <c r="ITH17" s="163"/>
      <c r="ITI17" s="163"/>
      <c r="ITJ17" s="163"/>
      <c r="ITK17" s="163"/>
      <c r="ITL17" s="163"/>
      <c r="ITM17" s="163"/>
      <c r="ITN17" s="163"/>
      <c r="ITO17" s="163"/>
      <c r="ITP17" s="163"/>
      <c r="ITQ17" s="163"/>
      <c r="ITR17" s="163"/>
      <c r="ITS17" s="163"/>
      <c r="ITT17" s="163"/>
      <c r="ITU17" s="163"/>
      <c r="ITV17" s="163"/>
      <c r="ITW17" s="163"/>
      <c r="ITX17" s="163"/>
      <c r="ITY17" s="163"/>
      <c r="ITZ17" s="163"/>
      <c r="IUA17" s="163"/>
      <c r="IUB17" s="163"/>
      <c r="IUC17" s="163"/>
      <c r="IUD17" s="163"/>
      <c r="IUE17" s="163"/>
      <c r="IUF17" s="163"/>
      <c r="IUG17" s="163"/>
      <c r="IUH17" s="163"/>
      <c r="IUI17" s="163"/>
      <c r="IUJ17" s="163"/>
      <c r="IUK17" s="163"/>
      <c r="IUL17" s="163"/>
      <c r="IUM17" s="163"/>
      <c r="IUN17" s="163"/>
      <c r="IUO17" s="163"/>
      <c r="IUP17" s="163"/>
      <c r="IUQ17" s="163"/>
      <c r="IUR17" s="163"/>
      <c r="IUS17" s="163"/>
      <c r="IUT17" s="163"/>
      <c r="IUU17" s="163"/>
      <c r="IUV17" s="163"/>
      <c r="IUW17" s="163"/>
      <c r="IUX17" s="163"/>
      <c r="IUY17" s="163"/>
      <c r="IUZ17" s="163"/>
      <c r="IVA17" s="163"/>
      <c r="IVB17" s="163"/>
      <c r="IVC17" s="163"/>
      <c r="IVD17" s="163"/>
      <c r="IVE17" s="163"/>
      <c r="IVF17" s="163"/>
      <c r="IVG17" s="163"/>
      <c r="IVH17" s="163"/>
      <c r="IVI17" s="163"/>
      <c r="IVJ17" s="163"/>
      <c r="IVK17" s="163"/>
      <c r="IVL17" s="163"/>
      <c r="IVM17" s="163"/>
      <c r="IVN17" s="163"/>
      <c r="IVO17" s="163"/>
      <c r="IVP17" s="163"/>
      <c r="IVQ17" s="163"/>
      <c r="IVR17" s="163"/>
      <c r="IVS17" s="163"/>
      <c r="IVT17" s="163"/>
      <c r="IVU17" s="163"/>
      <c r="IVV17" s="163"/>
      <c r="IVW17" s="163"/>
      <c r="IVX17" s="163"/>
      <c r="IVY17" s="163"/>
      <c r="IVZ17" s="163"/>
      <c r="IWA17" s="163"/>
      <c r="IWB17" s="163"/>
      <c r="IWC17" s="163"/>
      <c r="IWD17" s="163"/>
      <c r="IWE17" s="163"/>
      <c r="IWF17" s="163"/>
      <c r="IWG17" s="163"/>
      <c r="IWH17" s="163"/>
      <c r="IWI17" s="163"/>
      <c r="IWJ17" s="163"/>
      <c r="IWK17" s="163"/>
      <c r="IWL17" s="163"/>
      <c r="IWM17" s="163"/>
      <c r="IWN17" s="163"/>
      <c r="IWO17" s="163"/>
      <c r="IWP17" s="163"/>
      <c r="IWQ17" s="163"/>
      <c r="IWR17" s="163"/>
      <c r="IWS17" s="163"/>
      <c r="IWT17" s="163"/>
      <c r="IWU17" s="163"/>
      <c r="IWV17" s="163"/>
      <c r="IWW17" s="163"/>
      <c r="IWX17" s="163"/>
      <c r="IWY17" s="163"/>
      <c r="IWZ17" s="163"/>
      <c r="IXA17" s="163"/>
      <c r="IXB17" s="163"/>
      <c r="IXC17" s="163"/>
      <c r="IXD17" s="163"/>
      <c r="IXE17" s="163"/>
      <c r="IXF17" s="163"/>
      <c r="IXG17" s="163"/>
      <c r="IXH17" s="163"/>
      <c r="IXI17" s="163"/>
      <c r="IXJ17" s="163"/>
      <c r="IXK17" s="163"/>
      <c r="IXL17" s="163"/>
      <c r="IXM17" s="163"/>
      <c r="IXN17" s="163"/>
      <c r="IXO17" s="163"/>
      <c r="IXP17" s="163"/>
      <c r="IXQ17" s="163"/>
      <c r="IXR17" s="163"/>
      <c r="IXS17" s="163"/>
      <c r="IXT17" s="163"/>
      <c r="IXU17" s="163"/>
      <c r="IXV17" s="163"/>
      <c r="IXW17" s="163"/>
      <c r="IXX17" s="163"/>
      <c r="IXY17" s="163"/>
      <c r="IXZ17" s="163"/>
      <c r="IYA17" s="163"/>
      <c r="IYB17" s="163"/>
      <c r="IYC17" s="163"/>
      <c r="IYD17" s="163"/>
      <c r="IYE17" s="163"/>
      <c r="IYF17" s="163"/>
      <c r="IYG17" s="163"/>
      <c r="IYH17" s="163"/>
      <c r="IYI17" s="163"/>
      <c r="IYJ17" s="163"/>
      <c r="IYK17" s="163"/>
      <c r="IYL17" s="163"/>
      <c r="IYM17" s="163"/>
      <c r="IYN17" s="163"/>
      <c r="IYO17" s="163"/>
      <c r="IYP17" s="163"/>
      <c r="IYQ17" s="163"/>
      <c r="IYR17" s="163"/>
      <c r="IYS17" s="163"/>
      <c r="IYT17" s="163"/>
      <c r="IYU17" s="163"/>
      <c r="IYV17" s="163"/>
      <c r="IYW17" s="163"/>
      <c r="IYX17" s="163"/>
      <c r="IYY17" s="163"/>
      <c r="IYZ17" s="163"/>
      <c r="IZA17" s="163"/>
      <c r="IZB17" s="163"/>
      <c r="IZC17" s="163"/>
      <c r="IZD17" s="163"/>
      <c r="IZE17" s="163"/>
      <c r="IZF17" s="163"/>
      <c r="IZG17" s="163"/>
      <c r="IZH17" s="163"/>
      <c r="IZI17" s="163"/>
      <c r="IZJ17" s="163"/>
      <c r="IZK17" s="163"/>
      <c r="IZL17" s="163"/>
      <c r="IZM17" s="163"/>
      <c r="IZN17" s="163"/>
      <c r="IZO17" s="163"/>
      <c r="IZP17" s="163"/>
      <c r="IZQ17" s="163"/>
      <c r="IZR17" s="163"/>
      <c r="IZS17" s="163"/>
      <c r="IZT17" s="163"/>
      <c r="IZU17" s="163"/>
      <c r="IZV17" s="163"/>
      <c r="IZW17" s="163"/>
      <c r="IZX17" s="163"/>
      <c r="IZY17" s="163"/>
      <c r="IZZ17" s="163"/>
      <c r="JAA17" s="163"/>
      <c r="JAB17" s="163"/>
      <c r="JAC17" s="163"/>
      <c r="JAD17" s="163"/>
      <c r="JAE17" s="163"/>
      <c r="JAF17" s="163"/>
      <c r="JAG17" s="163"/>
      <c r="JAH17" s="163"/>
      <c r="JAI17" s="163"/>
      <c r="JAJ17" s="163"/>
      <c r="JAK17" s="163"/>
      <c r="JAL17" s="163"/>
      <c r="JAM17" s="163"/>
      <c r="JAN17" s="163"/>
      <c r="JAO17" s="163"/>
      <c r="JAP17" s="163"/>
      <c r="JAQ17" s="163"/>
      <c r="JAR17" s="163"/>
      <c r="JAS17" s="163"/>
      <c r="JAT17" s="163"/>
      <c r="JAU17" s="163"/>
      <c r="JAV17" s="163"/>
      <c r="JAW17" s="163"/>
      <c r="JAX17" s="163"/>
      <c r="JAY17" s="163"/>
      <c r="JAZ17" s="163"/>
      <c r="JBA17" s="163"/>
      <c r="JBB17" s="163"/>
      <c r="JBC17" s="163"/>
      <c r="JBD17" s="163"/>
      <c r="JBE17" s="163"/>
      <c r="JBF17" s="163"/>
      <c r="JBG17" s="163"/>
      <c r="JBH17" s="163"/>
      <c r="JBI17" s="163"/>
      <c r="JBJ17" s="163"/>
      <c r="JBK17" s="163"/>
      <c r="JBL17" s="163"/>
      <c r="JBM17" s="163"/>
      <c r="JBN17" s="163"/>
      <c r="JBO17" s="163"/>
      <c r="JBP17" s="163"/>
      <c r="JBQ17" s="163"/>
      <c r="JBR17" s="163"/>
      <c r="JBS17" s="163"/>
      <c r="JBT17" s="163"/>
      <c r="JBU17" s="163"/>
      <c r="JBV17" s="163"/>
      <c r="JBW17" s="163"/>
      <c r="JBX17" s="163"/>
      <c r="JBY17" s="163"/>
      <c r="JBZ17" s="163"/>
      <c r="JCA17" s="163"/>
      <c r="JCB17" s="163"/>
      <c r="JCC17" s="163"/>
      <c r="JCD17" s="163"/>
      <c r="JCE17" s="163"/>
      <c r="JCF17" s="163"/>
      <c r="JCG17" s="163"/>
      <c r="JCH17" s="163"/>
      <c r="JCI17" s="163"/>
      <c r="JCJ17" s="163"/>
      <c r="JCK17" s="163"/>
      <c r="JCL17" s="163"/>
      <c r="JCM17" s="163"/>
      <c r="JCN17" s="163"/>
      <c r="JCO17" s="163"/>
      <c r="JCP17" s="163"/>
      <c r="JCQ17" s="163"/>
      <c r="JCR17" s="163"/>
      <c r="JCS17" s="163"/>
      <c r="JCT17" s="163"/>
      <c r="JCU17" s="163"/>
      <c r="JCV17" s="163"/>
      <c r="JCW17" s="163"/>
      <c r="JCX17" s="163"/>
      <c r="JCY17" s="163"/>
      <c r="JCZ17" s="163"/>
      <c r="JDA17" s="163"/>
      <c r="JDB17" s="163"/>
      <c r="JDC17" s="163"/>
      <c r="JDD17" s="163"/>
      <c r="JDE17" s="163"/>
      <c r="JDF17" s="163"/>
      <c r="JDG17" s="163"/>
      <c r="JDH17" s="163"/>
      <c r="JDI17" s="163"/>
      <c r="JDJ17" s="163"/>
      <c r="JDK17" s="163"/>
      <c r="JDL17" s="163"/>
      <c r="JDM17" s="163"/>
      <c r="JDN17" s="163"/>
      <c r="JDO17" s="163"/>
      <c r="JDP17" s="163"/>
      <c r="JDQ17" s="163"/>
      <c r="JDR17" s="163"/>
      <c r="JDS17" s="163"/>
      <c r="JDT17" s="163"/>
      <c r="JDU17" s="163"/>
      <c r="JDV17" s="163"/>
      <c r="JDW17" s="163"/>
      <c r="JDX17" s="163"/>
      <c r="JDY17" s="163"/>
      <c r="JDZ17" s="163"/>
      <c r="JEA17" s="163"/>
      <c r="JEB17" s="163"/>
      <c r="JEC17" s="163"/>
      <c r="JED17" s="163"/>
      <c r="JEE17" s="163"/>
      <c r="JEF17" s="163"/>
      <c r="JEG17" s="163"/>
      <c r="JEH17" s="163"/>
      <c r="JEI17" s="163"/>
      <c r="JEJ17" s="163"/>
      <c r="JEK17" s="163"/>
      <c r="JEL17" s="163"/>
      <c r="JEM17" s="163"/>
      <c r="JEN17" s="163"/>
      <c r="JEO17" s="163"/>
      <c r="JEP17" s="163"/>
      <c r="JEQ17" s="163"/>
      <c r="JER17" s="163"/>
      <c r="JES17" s="163"/>
      <c r="JET17" s="163"/>
      <c r="JEU17" s="163"/>
      <c r="JEV17" s="163"/>
      <c r="JEW17" s="163"/>
      <c r="JEX17" s="163"/>
      <c r="JEY17" s="163"/>
      <c r="JEZ17" s="163"/>
      <c r="JFA17" s="163"/>
      <c r="JFB17" s="163"/>
      <c r="JFC17" s="163"/>
      <c r="JFD17" s="163"/>
      <c r="JFE17" s="163"/>
      <c r="JFF17" s="163"/>
      <c r="JFG17" s="163"/>
      <c r="JFH17" s="163"/>
      <c r="JFI17" s="163"/>
      <c r="JFJ17" s="163"/>
      <c r="JFK17" s="163"/>
      <c r="JFL17" s="163"/>
      <c r="JFM17" s="163"/>
      <c r="JFN17" s="163"/>
      <c r="JFO17" s="163"/>
      <c r="JFP17" s="163"/>
      <c r="JFQ17" s="163"/>
      <c r="JFR17" s="163"/>
      <c r="JFS17" s="163"/>
      <c r="JFT17" s="163"/>
      <c r="JFU17" s="163"/>
      <c r="JFV17" s="163"/>
      <c r="JFW17" s="163"/>
      <c r="JFX17" s="163"/>
      <c r="JFY17" s="163"/>
      <c r="JFZ17" s="163"/>
      <c r="JGA17" s="163"/>
      <c r="JGB17" s="163"/>
      <c r="JGC17" s="163"/>
      <c r="JGD17" s="163"/>
      <c r="JGE17" s="163"/>
      <c r="JGF17" s="163"/>
      <c r="JGG17" s="163"/>
      <c r="JGH17" s="163"/>
      <c r="JGI17" s="163"/>
      <c r="JGJ17" s="163"/>
      <c r="JGK17" s="163"/>
      <c r="JGL17" s="163"/>
      <c r="JGM17" s="163"/>
      <c r="JGN17" s="163"/>
      <c r="JGO17" s="163"/>
      <c r="JGP17" s="163"/>
      <c r="JGQ17" s="163"/>
      <c r="JGR17" s="163"/>
      <c r="JGS17" s="163"/>
      <c r="JGT17" s="163"/>
      <c r="JGU17" s="163"/>
      <c r="JGV17" s="163"/>
      <c r="JGW17" s="163"/>
      <c r="JGX17" s="163"/>
      <c r="JGY17" s="163"/>
      <c r="JGZ17" s="163"/>
      <c r="JHA17" s="163"/>
      <c r="JHB17" s="163"/>
      <c r="JHC17" s="163"/>
      <c r="JHD17" s="163"/>
      <c r="JHE17" s="163"/>
      <c r="JHF17" s="163"/>
      <c r="JHG17" s="163"/>
      <c r="JHH17" s="163"/>
      <c r="JHI17" s="163"/>
      <c r="JHJ17" s="163"/>
      <c r="JHK17" s="163"/>
      <c r="JHL17" s="163"/>
      <c r="JHM17" s="163"/>
      <c r="JHN17" s="163"/>
      <c r="JHO17" s="163"/>
      <c r="JHP17" s="163"/>
      <c r="JHQ17" s="163"/>
      <c r="JHR17" s="163"/>
      <c r="JHS17" s="163"/>
      <c r="JHT17" s="163"/>
      <c r="JHU17" s="163"/>
      <c r="JHV17" s="163"/>
      <c r="JHW17" s="163"/>
      <c r="JHX17" s="163"/>
      <c r="JHY17" s="163"/>
      <c r="JHZ17" s="163"/>
      <c r="JIA17" s="163"/>
      <c r="JIB17" s="163"/>
      <c r="JIC17" s="163"/>
      <c r="JID17" s="163"/>
      <c r="JIE17" s="163"/>
      <c r="JIF17" s="163"/>
      <c r="JIG17" s="163"/>
      <c r="JIH17" s="163"/>
      <c r="JII17" s="163"/>
      <c r="JIJ17" s="163"/>
      <c r="JIK17" s="163"/>
      <c r="JIL17" s="163"/>
      <c r="JIM17" s="163"/>
      <c r="JIN17" s="163"/>
      <c r="JIO17" s="163"/>
      <c r="JIP17" s="163"/>
      <c r="JIQ17" s="163"/>
      <c r="JIR17" s="163"/>
      <c r="JIS17" s="163"/>
      <c r="JIT17" s="163"/>
      <c r="JIU17" s="163"/>
      <c r="JIV17" s="163"/>
      <c r="JIW17" s="163"/>
      <c r="JIX17" s="163"/>
      <c r="JIY17" s="163"/>
      <c r="JIZ17" s="163"/>
      <c r="JJA17" s="163"/>
      <c r="JJB17" s="163"/>
      <c r="JJC17" s="163"/>
      <c r="JJD17" s="163"/>
      <c r="JJE17" s="163"/>
      <c r="JJF17" s="163"/>
      <c r="JJG17" s="163"/>
      <c r="JJH17" s="163"/>
      <c r="JJI17" s="163"/>
      <c r="JJJ17" s="163"/>
      <c r="JJK17" s="163"/>
      <c r="JJL17" s="163"/>
      <c r="JJM17" s="163"/>
      <c r="JJN17" s="163"/>
      <c r="JJO17" s="163"/>
      <c r="JJP17" s="163"/>
      <c r="JJQ17" s="163"/>
      <c r="JJR17" s="163"/>
      <c r="JJS17" s="163"/>
      <c r="JJT17" s="163"/>
      <c r="JJU17" s="163"/>
      <c r="JJV17" s="163"/>
      <c r="JJW17" s="163"/>
      <c r="JJX17" s="163"/>
      <c r="JJY17" s="163"/>
      <c r="JJZ17" s="163"/>
      <c r="JKA17" s="163"/>
      <c r="JKB17" s="163"/>
      <c r="JKC17" s="163"/>
      <c r="JKD17" s="163"/>
      <c r="JKE17" s="163"/>
      <c r="JKF17" s="163"/>
      <c r="JKG17" s="163"/>
      <c r="JKH17" s="163"/>
      <c r="JKI17" s="163"/>
      <c r="JKJ17" s="163"/>
      <c r="JKK17" s="163"/>
      <c r="JKL17" s="163"/>
      <c r="JKM17" s="163"/>
      <c r="JKN17" s="163"/>
      <c r="JKO17" s="163"/>
      <c r="JKP17" s="163"/>
      <c r="JKQ17" s="163"/>
      <c r="JKR17" s="163"/>
      <c r="JKS17" s="163"/>
      <c r="JKT17" s="163"/>
      <c r="JKU17" s="163"/>
      <c r="JKV17" s="163"/>
      <c r="JKW17" s="163"/>
      <c r="JKX17" s="163"/>
      <c r="JKY17" s="163"/>
      <c r="JKZ17" s="163"/>
      <c r="JLA17" s="163"/>
      <c r="JLB17" s="163"/>
      <c r="JLC17" s="163"/>
      <c r="JLD17" s="163"/>
      <c r="JLE17" s="163"/>
      <c r="JLF17" s="163"/>
      <c r="JLG17" s="163"/>
      <c r="JLH17" s="163"/>
      <c r="JLI17" s="163"/>
      <c r="JLJ17" s="163"/>
      <c r="JLK17" s="163"/>
      <c r="JLL17" s="163"/>
      <c r="JLM17" s="163"/>
      <c r="JLN17" s="163"/>
      <c r="JLO17" s="163"/>
      <c r="JLP17" s="163"/>
      <c r="JLQ17" s="163"/>
      <c r="JLR17" s="163"/>
      <c r="JLS17" s="163"/>
      <c r="JLT17" s="163"/>
      <c r="JLU17" s="163"/>
      <c r="JLV17" s="163"/>
      <c r="JLW17" s="163"/>
      <c r="JLX17" s="163"/>
      <c r="JLY17" s="163"/>
      <c r="JLZ17" s="163"/>
      <c r="JMA17" s="163"/>
      <c r="JMB17" s="163"/>
      <c r="JMC17" s="163"/>
      <c r="JMD17" s="163"/>
      <c r="JME17" s="163"/>
      <c r="JMF17" s="163"/>
      <c r="JMG17" s="163"/>
      <c r="JMH17" s="163"/>
      <c r="JMI17" s="163"/>
      <c r="JMJ17" s="163"/>
      <c r="JMK17" s="163"/>
      <c r="JML17" s="163"/>
      <c r="JMM17" s="163"/>
      <c r="JMN17" s="163"/>
      <c r="JMO17" s="163"/>
      <c r="JMP17" s="163"/>
      <c r="JMQ17" s="163"/>
      <c r="JMR17" s="163"/>
      <c r="JMS17" s="163"/>
      <c r="JMT17" s="163"/>
      <c r="JMU17" s="163"/>
      <c r="JMV17" s="163"/>
      <c r="JMW17" s="163"/>
      <c r="JMX17" s="163"/>
      <c r="JMY17" s="163"/>
      <c r="JMZ17" s="163"/>
      <c r="JNA17" s="163"/>
      <c r="JNB17" s="163"/>
      <c r="JNC17" s="163"/>
      <c r="JND17" s="163"/>
      <c r="JNE17" s="163"/>
      <c r="JNF17" s="163"/>
      <c r="JNG17" s="163"/>
      <c r="JNH17" s="163"/>
      <c r="JNI17" s="163"/>
      <c r="JNJ17" s="163"/>
      <c r="JNK17" s="163"/>
      <c r="JNL17" s="163"/>
      <c r="JNM17" s="163"/>
      <c r="JNN17" s="163"/>
      <c r="JNO17" s="163"/>
      <c r="JNP17" s="163"/>
      <c r="JNQ17" s="163"/>
      <c r="JNR17" s="163"/>
      <c r="JNS17" s="163"/>
      <c r="JNT17" s="163"/>
      <c r="JNU17" s="163"/>
      <c r="JNV17" s="163"/>
      <c r="JNW17" s="163"/>
      <c r="JNX17" s="163"/>
      <c r="JNY17" s="163"/>
      <c r="JNZ17" s="163"/>
      <c r="JOA17" s="163"/>
      <c r="JOB17" s="163"/>
      <c r="JOC17" s="163"/>
      <c r="JOD17" s="163"/>
      <c r="JOE17" s="163"/>
      <c r="JOF17" s="163"/>
      <c r="JOG17" s="163"/>
      <c r="JOH17" s="163"/>
      <c r="JOI17" s="163"/>
      <c r="JOJ17" s="163"/>
      <c r="JOK17" s="163"/>
      <c r="JOL17" s="163"/>
      <c r="JOM17" s="163"/>
      <c r="JON17" s="163"/>
      <c r="JOO17" s="163"/>
      <c r="JOP17" s="163"/>
      <c r="JOQ17" s="163"/>
      <c r="JOR17" s="163"/>
      <c r="JOS17" s="163"/>
      <c r="JOT17" s="163"/>
      <c r="JOU17" s="163"/>
      <c r="JOV17" s="163"/>
      <c r="JOW17" s="163"/>
      <c r="JOX17" s="163"/>
      <c r="JOY17" s="163"/>
      <c r="JOZ17" s="163"/>
      <c r="JPA17" s="163"/>
      <c r="JPB17" s="163"/>
      <c r="JPC17" s="163"/>
      <c r="JPD17" s="163"/>
      <c r="JPE17" s="163"/>
      <c r="JPF17" s="163"/>
      <c r="JPG17" s="163"/>
      <c r="JPH17" s="163"/>
      <c r="JPI17" s="163"/>
      <c r="JPJ17" s="163"/>
      <c r="JPK17" s="163"/>
      <c r="JPL17" s="163"/>
      <c r="JPM17" s="163"/>
      <c r="JPN17" s="163"/>
      <c r="JPO17" s="163"/>
      <c r="JPP17" s="163"/>
      <c r="JPQ17" s="163"/>
      <c r="JPR17" s="163"/>
      <c r="JPS17" s="163"/>
      <c r="JPT17" s="163"/>
      <c r="JPU17" s="163"/>
      <c r="JPV17" s="163"/>
      <c r="JPW17" s="163"/>
      <c r="JPX17" s="163"/>
      <c r="JPY17" s="163"/>
      <c r="JPZ17" s="163"/>
      <c r="JQA17" s="163"/>
      <c r="JQB17" s="163"/>
      <c r="JQC17" s="163"/>
      <c r="JQD17" s="163"/>
      <c r="JQE17" s="163"/>
      <c r="JQF17" s="163"/>
      <c r="JQG17" s="163"/>
      <c r="JQH17" s="163"/>
      <c r="JQI17" s="163"/>
      <c r="JQJ17" s="163"/>
      <c r="JQK17" s="163"/>
      <c r="JQL17" s="163"/>
      <c r="JQM17" s="163"/>
      <c r="JQN17" s="163"/>
      <c r="JQO17" s="163"/>
      <c r="JQP17" s="163"/>
      <c r="JQQ17" s="163"/>
      <c r="JQR17" s="163"/>
      <c r="JQS17" s="163"/>
      <c r="JQT17" s="163"/>
      <c r="JQU17" s="163"/>
      <c r="JQV17" s="163"/>
      <c r="JQW17" s="163"/>
      <c r="JQX17" s="163"/>
      <c r="JQY17" s="163"/>
      <c r="JQZ17" s="163"/>
      <c r="JRA17" s="163"/>
      <c r="JRB17" s="163"/>
      <c r="JRC17" s="163"/>
      <c r="JRD17" s="163"/>
      <c r="JRE17" s="163"/>
      <c r="JRF17" s="163"/>
      <c r="JRG17" s="163"/>
      <c r="JRH17" s="163"/>
      <c r="JRI17" s="163"/>
      <c r="JRJ17" s="163"/>
      <c r="JRK17" s="163"/>
      <c r="JRL17" s="163"/>
      <c r="JRM17" s="163"/>
      <c r="JRN17" s="163"/>
      <c r="JRO17" s="163"/>
      <c r="JRP17" s="163"/>
      <c r="JRQ17" s="163"/>
      <c r="JRR17" s="163"/>
      <c r="JRS17" s="163"/>
      <c r="JRT17" s="163"/>
      <c r="JRU17" s="163"/>
      <c r="JRV17" s="163"/>
      <c r="JRW17" s="163"/>
      <c r="JRX17" s="163"/>
      <c r="JRY17" s="163"/>
      <c r="JRZ17" s="163"/>
      <c r="JSA17" s="163"/>
      <c r="JSB17" s="163"/>
      <c r="JSC17" s="163"/>
      <c r="JSD17" s="163"/>
      <c r="JSE17" s="163"/>
      <c r="JSF17" s="163"/>
      <c r="JSG17" s="163"/>
      <c r="JSH17" s="163"/>
      <c r="JSI17" s="163"/>
      <c r="JSJ17" s="163"/>
      <c r="JSK17" s="163"/>
      <c r="JSL17" s="163"/>
      <c r="JSM17" s="163"/>
      <c r="JSN17" s="163"/>
      <c r="JSO17" s="163"/>
      <c r="JSP17" s="163"/>
      <c r="JSQ17" s="163"/>
      <c r="JSR17" s="163"/>
      <c r="JSS17" s="163"/>
      <c r="JST17" s="163"/>
      <c r="JSU17" s="163"/>
      <c r="JSV17" s="163"/>
      <c r="JSW17" s="163"/>
      <c r="JSX17" s="163"/>
      <c r="JSY17" s="163"/>
      <c r="JSZ17" s="163"/>
      <c r="JTA17" s="163"/>
      <c r="JTB17" s="163"/>
      <c r="JTC17" s="163"/>
      <c r="JTD17" s="163"/>
      <c r="JTE17" s="163"/>
      <c r="JTF17" s="163"/>
      <c r="JTG17" s="163"/>
      <c r="JTH17" s="163"/>
      <c r="JTI17" s="163"/>
      <c r="JTJ17" s="163"/>
      <c r="JTK17" s="163"/>
      <c r="JTL17" s="163"/>
      <c r="JTM17" s="163"/>
      <c r="JTN17" s="163"/>
      <c r="JTO17" s="163"/>
      <c r="JTP17" s="163"/>
      <c r="JTQ17" s="163"/>
      <c r="JTR17" s="163"/>
      <c r="JTS17" s="163"/>
      <c r="JTT17" s="163"/>
      <c r="JTU17" s="163"/>
      <c r="JTV17" s="163"/>
      <c r="JTW17" s="163"/>
      <c r="JTX17" s="163"/>
      <c r="JTY17" s="163"/>
      <c r="JTZ17" s="163"/>
      <c r="JUA17" s="163"/>
      <c r="JUB17" s="163"/>
      <c r="JUC17" s="163"/>
      <c r="JUD17" s="163"/>
      <c r="JUE17" s="163"/>
      <c r="JUF17" s="163"/>
      <c r="JUG17" s="163"/>
      <c r="JUH17" s="163"/>
      <c r="JUI17" s="163"/>
      <c r="JUJ17" s="163"/>
      <c r="JUK17" s="163"/>
      <c r="JUL17" s="163"/>
      <c r="JUM17" s="163"/>
      <c r="JUN17" s="163"/>
      <c r="JUO17" s="163"/>
      <c r="JUP17" s="163"/>
      <c r="JUQ17" s="163"/>
      <c r="JUR17" s="163"/>
      <c r="JUS17" s="163"/>
      <c r="JUT17" s="163"/>
      <c r="JUU17" s="163"/>
      <c r="JUV17" s="163"/>
      <c r="JUW17" s="163"/>
      <c r="JUX17" s="163"/>
      <c r="JUY17" s="163"/>
      <c r="JUZ17" s="163"/>
      <c r="JVA17" s="163"/>
      <c r="JVB17" s="163"/>
      <c r="JVC17" s="163"/>
      <c r="JVD17" s="163"/>
      <c r="JVE17" s="163"/>
      <c r="JVF17" s="163"/>
      <c r="JVG17" s="163"/>
      <c r="JVH17" s="163"/>
      <c r="JVI17" s="163"/>
      <c r="JVJ17" s="163"/>
      <c r="JVK17" s="163"/>
      <c r="JVL17" s="163"/>
      <c r="JVM17" s="163"/>
      <c r="JVN17" s="163"/>
      <c r="JVO17" s="163"/>
      <c r="JVP17" s="163"/>
      <c r="JVQ17" s="163"/>
      <c r="JVR17" s="163"/>
      <c r="JVS17" s="163"/>
      <c r="JVT17" s="163"/>
      <c r="JVU17" s="163"/>
      <c r="JVV17" s="163"/>
      <c r="JVW17" s="163"/>
      <c r="JVX17" s="163"/>
      <c r="JVY17" s="163"/>
      <c r="JVZ17" s="163"/>
      <c r="JWA17" s="163"/>
      <c r="JWB17" s="163"/>
      <c r="JWC17" s="163"/>
      <c r="JWD17" s="163"/>
      <c r="JWE17" s="163"/>
      <c r="JWF17" s="163"/>
      <c r="JWG17" s="163"/>
      <c r="JWH17" s="163"/>
      <c r="JWI17" s="163"/>
      <c r="JWJ17" s="163"/>
      <c r="JWK17" s="163"/>
      <c r="JWL17" s="163"/>
      <c r="JWM17" s="163"/>
      <c r="JWN17" s="163"/>
      <c r="JWO17" s="163"/>
      <c r="JWP17" s="163"/>
      <c r="JWQ17" s="163"/>
      <c r="JWR17" s="163"/>
      <c r="JWS17" s="163"/>
      <c r="JWT17" s="163"/>
      <c r="JWU17" s="163"/>
      <c r="JWV17" s="163"/>
      <c r="JWW17" s="163"/>
      <c r="JWX17" s="163"/>
      <c r="JWY17" s="163"/>
      <c r="JWZ17" s="163"/>
      <c r="JXA17" s="163"/>
      <c r="JXB17" s="163"/>
      <c r="JXC17" s="163"/>
      <c r="JXD17" s="163"/>
      <c r="JXE17" s="163"/>
      <c r="JXF17" s="163"/>
      <c r="JXG17" s="163"/>
      <c r="JXH17" s="163"/>
      <c r="JXI17" s="163"/>
      <c r="JXJ17" s="163"/>
      <c r="JXK17" s="163"/>
      <c r="JXL17" s="163"/>
      <c r="JXM17" s="163"/>
      <c r="JXN17" s="163"/>
      <c r="JXO17" s="163"/>
      <c r="JXP17" s="163"/>
      <c r="JXQ17" s="163"/>
      <c r="JXR17" s="163"/>
      <c r="JXS17" s="163"/>
      <c r="JXT17" s="163"/>
      <c r="JXU17" s="163"/>
      <c r="JXV17" s="163"/>
      <c r="JXW17" s="163"/>
      <c r="JXX17" s="163"/>
      <c r="JXY17" s="163"/>
      <c r="JXZ17" s="163"/>
      <c r="JYA17" s="163"/>
      <c r="JYB17" s="163"/>
      <c r="JYC17" s="163"/>
      <c r="JYD17" s="163"/>
      <c r="JYE17" s="163"/>
      <c r="JYF17" s="163"/>
      <c r="JYG17" s="163"/>
      <c r="JYH17" s="163"/>
      <c r="JYI17" s="163"/>
      <c r="JYJ17" s="163"/>
      <c r="JYK17" s="163"/>
      <c r="JYL17" s="163"/>
      <c r="JYM17" s="163"/>
      <c r="JYN17" s="163"/>
      <c r="JYO17" s="163"/>
      <c r="JYP17" s="163"/>
      <c r="JYQ17" s="163"/>
      <c r="JYR17" s="163"/>
      <c r="JYS17" s="163"/>
      <c r="JYT17" s="163"/>
      <c r="JYU17" s="163"/>
      <c r="JYV17" s="163"/>
      <c r="JYW17" s="163"/>
      <c r="JYX17" s="163"/>
      <c r="JYY17" s="163"/>
      <c r="JYZ17" s="163"/>
      <c r="JZA17" s="163"/>
      <c r="JZB17" s="163"/>
      <c r="JZC17" s="163"/>
      <c r="JZD17" s="163"/>
      <c r="JZE17" s="163"/>
      <c r="JZF17" s="163"/>
      <c r="JZG17" s="163"/>
      <c r="JZH17" s="163"/>
      <c r="JZI17" s="163"/>
      <c r="JZJ17" s="163"/>
      <c r="JZK17" s="163"/>
      <c r="JZL17" s="163"/>
      <c r="JZM17" s="163"/>
      <c r="JZN17" s="163"/>
      <c r="JZO17" s="163"/>
      <c r="JZP17" s="163"/>
      <c r="JZQ17" s="163"/>
      <c r="JZR17" s="163"/>
      <c r="JZS17" s="163"/>
      <c r="JZT17" s="163"/>
      <c r="JZU17" s="163"/>
      <c r="JZV17" s="163"/>
      <c r="JZW17" s="163"/>
      <c r="JZX17" s="163"/>
      <c r="JZY17" s="163"/>
      <c r="JZZ17" s="163"/>
      <c r="KAA17" s="163"/>
      <c r="KAB17" s="163"/>
      <c r="KAC17" s="163"/>
      <c r="KAD17" s="163"/>
      <c r="KAE17" s="163"/>
      <c r="KAF17" s="163"/>
      <c r="KAG17" s="163"/>
      <c r="KAH17" s="163"/>
      <c r="KAI17" s="163"/>
      <c r="KAJ17" s="163"/>
      <c r="KAK17" s="163"/>
      <c r="KAL17" s="163"/>
      <c r="KAM17" s="163"/>
      <c r="KAN17" s="163"/>
      <c r="KAO17" s="163"/>
      <c r="KAP17" s="163"/>
      <c r="KAQ17" s="163"/>
      <c r="KAR17" s="163"/>
      <c r="KAS17" s="163"/>
      <c r="KAT17" s="163"/>
      <c r="KAU17" s="163"/>
      <c r="KAV17" s="163"/>
      <c r="KAW17" s="163"/>
      <c r="KAX17" s="163"/>
      <c r="KAY17" s="163"/>
      <c r="KAZ17" s="163"/>
      <c r="KBA17" s="163"/>
      <c r="KBB17" s="163"/>
      <c r="KBC17" s="163"/>
      <c r="KBD17" s="163"/>
      <c r="KBE17" s="163"/>
      <c r="KBF17" s="163"/>
      <c r="KBG17" s="163"/>
      <c r="KBH17" s="163"/>
      <c r="KBI17" s="163"/>
      <c r="KBJ17" s="163"/>
      <c r="KBK17" s="163"/>
      <c r="KBL17" s="163"/>
      <c r="KBM17" s="163"/>
      <c r="KBN17" s="163"/>
      <c r="KBO17" s="163"/>
      <c r="KBP17" s="163"/>
      <c r="KBQ17" s="163"/>
      <c r="KBR17" s="163"/>
      <c r="KBS17" s="163"/>
      <c r="KBT17" s="163"/>
      <c r="KBU17" s="163"/>
      <c r="KBV17" s="163"/>
      <c r="KBW17" s="163"/>
      <c r="KBX17" s="163"/>
      <c r="KBY17" s="163"/>
      <c r="KBZ17" s="163"/>
      <c r="KCA17" s="163"/>
      <c r="KCB17" s="163"/>
      <c r="KCC17" s="163"/>
      <c r="KCD17" s="163"/>
      <c r="KCE17" s="163"/>
      <c r="KCF17" s="163"/>
      <c r="KCG17" s="163"/>
      <c r="KCH17" s="163"/>
      <c r="KCI17" s="163"/>
      <c r="KCJ17" s="163"/>
      <c r="KCK17" s="163"/>
      <c r="KCL17" s="163"/>
      <c r="KCM17" s="163"/>
      <c r="KCN17" s="163"/>
      <c r="KCO17" s="163"/>
      <c r="KCP17" s="163"/>
      <c r="KCQ17" s="163"/>
      <c r="KCR17" s="163"/>
      <c r="KCS17" s="163"/>
      <c r="KCT17" s="163"/>
      <c r="KCU17" s="163"/>
      <c r="KCV17" s="163"/>
      <c r="KCW17" s="163"/>
      <c r="KCX17" s="163"/>
      <c r="KCY17" s="163"/>
      <c r="KCZ17" s="163"/>
      <c r="KDA17" s="163"/>
      <c r="KDB17" s="163"/>
      <c r="KDC17" s="163"/>
      <c r="KDD17" s="163"/>
      <c r="KDE17" s="163"/>
      <c r="KDF17" s="163"/>
      <c r="KDG17" s="163"/>
      <c r="KDH17" s="163"/>
      <c r="KDI17" s="163"/>
      <c r="KDJ17" s="163"/>
      <c r="KDK17" s="163"/>
      <c r="KDL17" s="163"/>
      <c r="KDM17" s="163"/>
      <c r="KDN17" s="163"/>
      <c r="KDO17" s="163"/>
      <c r="KDP17" s="163"/>
      <c r="KDQ17" s="163"/>
      <c r="KDR17" s="163"/>
      <c r="KDS17" s="163"/>
      <c r="KDT17" s="163"/>
      <c r="KDU17" s="163"/>
      <c r="KDV17" s="163"/>
      <c r="KDW17" s="163"/>
      <c r="KDX17" s="163"/>
      <c r="KDY17" s="163"/>
      <c r="KDZ17" s="163"/>
      <c r="KEA17" s="163"/>
      <c r="KEB17" s="163"/>
      <c r="KEC17" s="163"/>
      <c r="KED17" s="163"/>
      <c r="KEE17" s="163"/>
      <c r="KEF17" s="163"/>
      <c r="KEG17" s="163"/>
      <c r="KEH17" s="163"/>
      <c r="KEI17" s="163"/>
      <c r="KEJ17" s="163"/>
      <c r="KEK17" s="163"/>
      <c r="KEL17" s="163"/>
      <c r="KEM17" s="163"/>
      <c r="KEN17" s="163"/>
      <c r="KEO17" s="163"/>
      <c r="KEP17" s="163"/>
      <c r="KEQ17" s="163"/>
      <c r="KER17" s="163"/>
      <c r="KES17" s="163"/>
      <c r="KET17" s="163"/>
      <c r="KEU17" s="163"/>
      <c r="KEV17" s="163"/>
      <c r="KEW17" s="163"/>
      <c r="KEX17" s="163"/>
      <c r="KEY17" s="163"/>
      <c r="KEZ17" s="163"/>
      <c r="KFA17" s="163"/>
      <c r="KFB17" s="163"/>
      <c r="KFC17" s="163"/>
      <c r="KFD17" s="163"/>
      <c r="KFE17" s="163"/>
      <c r="KFF17" s="163"/>
      <c r="KFG17" s="163"/>
      <c r="KFH17" s="163"/>
      <c r="KFI17" s="163"/>
      <c r="KFJ17" s="163"/>
      <c r="KFK17" s="163"/>
      <c r="KFL17" s="163"/>
      <c r="KFM17" s="163"/>
      <c r="KFN17" s="163"/>
      <c r="KFO17" s="163"/>
      <c r="KFP17" s="163"/>
      <c r="KFQ17" s="163"/>
      <c r="KFR17" s="163"/>
      <c r="KFS17" s="163"/>
      <c r="KFT17" s="163"/>
      <c r="KFU17" s="163"/>
      <c r="KFV17" s="163"/>
      <c r="KFW17" s="163"/>
      <c r="KFX17" s="163"/>
      <c r="KFY17" s="163"/>
      <c r="KFZ17" s="163"/>
      <c r="KGA17" s="163"/>
      <c r="KGB17" s="163"/>
      <c r="KGC17" s="163"/>
      <c r="KGD17" s="163"/>
      <c r="KGE17" s="163"/>
      <c r="KGF17" s="163"/>
      <c r="KGG17" s="163"/>
      <c r="KGH17" s="163"/>
      <c r="KGI17" s="163"/>
      <c r="KGJ17" s="163"/>
      <c r="KGK17" s="163"/>
      <c r="KGL17" s="163"/>
      <c r="KGM17" s="163"/>
      <c r="KGN17" s="163"/>
      <c r="KGO17" s="163"/>
      <c r="KGP17" s="163"/>
      <c r="KGQ17" s="163"/>
      <c r="KGR17" s="163"/>
      <c r="KGS17" s="163"/>
      <c r="KGT17" s="163"/>
      <c r="KGU17" s="163"/>
      <c r="KGV17" s="163"/>
      <c r="KGW17" s="163"/>
      <c r="KGX17" s="163"/>
      <c r="KGY17" s="163"/>
      <c r="KGZ17" s="163"/>
      <c r="KHA17" s="163"/>
      <c r="KHB17" s="163"/>
      <c r="KHC17" s="163"/>
      <c r="KHD17" s="163"/>
      <c r="KHE17" s="163"/>
      <c r="KHF17" s="163"/>
      <c r="KHG17" s="163"/>
      <c r="KHH17" s="163"/>
      <c r="KHI17" s="163"/>
      <c r="KHJ17" s="163"/>
      <c r="KHK17" s="163"/>
      <c r="KHL17" s="163"/>
      <c r="KHM17" s="163"/>
      <c r="KHN17" s="163"/>
      <c r="KHO17" s="163"/>
      <c r="KHP17" s="163"/>
      <c r="KHQ17" s="163"/>
      <c r="KHR17" s="163"/>
      <c r="KHS17" s="163"/>
      <c r="KHT17" s="163"/>
      <c r="KHU17" s="163"/>
      <c r="KHV17" s="163"/>
      <c r="KHW17" s="163"/>
      <c r="KHX17" s="163"/>
      <c r="KHY17" s="163"/>
      <c r="KHZ17" s="163"/>
      <c r="KIA17" s="163"/>
      <c r="KIB17" s="163"/>
      <c r="KIC17" s="163"/>
      <c r="KID17" s="163"/>
      <c r="KIE17" s="163"/>
      <c r="KIF17" s="163"/>
      <c r="KIG17" s="163"/>
      <c r="KIH17" s="163"/>
      <c r="KII17" s="163"/>
      <c r="KIJ17" s="163"/>
      <c r="KIK17" s="163"/>
      <c r="KIL17" s="163"/>
      <c r="KIM17" s="163"/>
      <c r="KIN17" s="163"/>
      <c r="KIO17" s="163"/>
      <c r="KIP17" s="163"/>
      <c r="KIQ17" s="163"/>
      <c r="KIR17" s="163"/>
      <c r="KIS17" s="163"/>
      <c r="KIT17" s="163"/>
      <c r="KIU17" s="163"/>
      <c r="KIV17" s="163"/>
      <c r="KIW17" s="163"/>
      <c r="KIX17" s="163"/>
      <c r="KIY17" s="163"/>
      <c r="KIZ17" s="163"/>
      <c r="KJA17" s="163"/>
      <c r="KJB17" s="163"/>
      <c r="KJC17" s="163"/>
      <c r="KJD17" s="163"/>
      <c r="KJE17" s="163"/>
      <c r="KJF17" s="163"/>
      <c r="KJG17" s="163"/>
      <c r="KJH17" s="163"/>
      <c r="KJI17" s="163"/>
      <c r="KJJ17" s="163"/>
      <c r="KJK17" s="163"/>
      <c r="KJL17" s="163"/>
      <c r="KJM17" s="163"/>
      <c r="KJN17" s="163"/>
      <c r="KJO17" s="163"/>
      <c r="KJP17" s="163"/>
      <c r="KJQ17" s="163"/>
      <c r="KJR17" s="163"/>
      <c r="KJS17" s="163"/>
      <c r="KJT17" s="163"/>
      <c r="KJU17" s="163"/>
      <c r="KJV17" s="163"/>
      <c r="KJW17" s="163"/>
      <c r="KJX17" s="163"/>
      <c r="KJY17" s="163"/>
      <c r="KJZ17" s="163"/>
      <c r="KKA17" s="163"/>
      <c r="KKB17" s="163"/>
      <c r="KKC17" s="163"/>
      <c r="KKD17" s="163"/>
      <c r="KKE17" s="163"/>
      <c r="KKF17" s="163"/>
      <c r="KKG17" s="163"/>
      <c r="KKH17" s="163"/>
      <c r="KKI17" s="163"/>
      <c r="KKJ17" s="163"/>
      <c r="KKK17" s="163"/>
      <c r="KKL17" s="163"/>
      <c r="KKM17" s="163"/>
      <c r="KKN17" s="163"/>
      <c r="KKO17" s="163"/>
      <c r="KKP17" s="163"/>
      <c r="KKQ17" s="163"/>
      <c r="KKR17" s="163"/>
      <c r="KKS17" s="163"/>
      <c r="KKT17" s="163"/>
      <c r="KKU17" s="163"/>
      <c r="KKV17" s="163"/>
      <c r="KKW17" s="163"/>
      <c r="KKX17" s="163"/>
      <c r="KKY17" s="163"/>
      <c r="KKZ17" s="163"/>
      <c r="KLA17" s="163"/>
      <c r="KLB17" s="163"/>
      <c r="KLC17" s="163"/>
      <c r="KLD17" s="163"/>
      <c r="KLE17" s="163"/>
      <c r="KLF17" s="163"/>
      <c r="KLG17" s="163"/>
      <c r="KLH17" s="163"/>
      <c r="KLI17" s="163"/>
      <c r="KLJ17" s="163"/>
      <c r="KLK17" s="163"/>
      <c r="KLL17" s="163"/>
      <c r="KLM17" s="163"/>
      <c r="KLN17" s="163"/>
      <c r="KLO17" s="163"/>
      <c r="KLP17" s="163"/>
      <c r="KLQ17" s="163"/>
      <c r="KLR17" s="163"/>
      <c r="KLS17" s="163"/>
      <c r="KLT17" s="163"/>
      <c r="KLU17" s="163"/>
      <c r="KLV17" s="163"/>
      <c r="KLW17" s="163"/>
      <c r="KLX17" s="163"/>
      <c r="KLY17" s="163"/>
      <c r="KLZ17" s="163"/>
      <c r="KMA17" s="163"/>
      <c r="KMB17" s="163"/>
      <c r="KMC17" s="163"/>
      <c r="KMD17" s="163"/>
      <c r="KME17" s="163"/>
      <c r="KMF17" s="163"/>
      <c r="KMG17" s="163"/>
      <c r="KMH17" s="163"/>
      <c r="KMI17" s="163"/>
      <c r="KMJ17" s="163"/>
      <c r="KMK17" s="163"/>
      <c r="KML17" s="163"/>
      <c r="KMM17" s="163"/>
      <c r="KMN17" s="163"/>
      <c r="KMO17" s="163"/>
      <c r="KMP17" s="163"/>
      <c r="KMQ17" s="163"/>
      <c r="KMR17" s="163"/>
      <c r="KMS17" s="163"/>
      <c r="KMT17" s="163"/>
      <c r="KMU17" s="163"/>
      <c r="KMV17" s="163"/>
      <c r="KMW17" s="163"/>
      <c r="KMX17" s="163"/>
      <c r="KMY17" s="163"/>
      <c r="KMZ17" s="163"/>
      <c r="KNA17" s="163"/>
      <c r="KNB17" s="163"/>
      <c r="KNC17" s="163"/>
      <c r="KND17" s="163"/>
      <c r="KNE17" s="163"/>
      <c r="KNF17" s="163"/>
      <c r="KNG17" s="163"/>
      <c r="KNH17" s="163"/>
      <c r="KNI17" s="163"/>
      <c r="KNJ17" s="163"/>
      <c r="KNK17" s="163"/>
      <c r="KNL17" s="163"/>
      <c r="KNM17" s="163"/>
      <c r="KNN17" s="163"/>
      <c r="KNO17" s="163"/>
      <c r="KNP17" s="163"/>
      <c r="KNQ17" s="163"/>
      <c r="KNR17" s="163"/>
      <c r="KNS17" s="163"/>
      <c r="KNT17" s="163"/>
      <c r="KNU17" s="163"/>
      <c r="KNV17" s="163"/>
      <c r="KNW17" s="163"/>
      <c r="KNX17" s="163"/>
      <c r="KNY17" s="163"/>
      <c r="KNZ17" s="163"/>
      <c r="KOA17" s="163"/>
      <c r="KOB17" s="163"/>
      <c r="KOC17" s="163"/>
      <c r="KOD17" s="163"/>
      <c r="KOE17" s="163"/>
      <c r="KOF17" s="163"/>
      <c r="KOG17" s="163"/>
      <c r="KOH17" s="163"/>
      <c r="KOI17" s="163"/>
      <c r="KOJ17" s="163"/>
      <c r="KOK17" s="163"/>
      <c r="KOL17" s="163"/>
      <c r="KOM17" s="163"/>
      <c r="KON17" s="163"/>
      <c r="KOO17" s="163"/>
      <c r="KOP17" s="163"/>
      <c r="KOQ17" s="163"/>
      <c r="KOR17" s="163"/>
      <c r="KOS17" s="163"/>
      <c r="KOT17" s="163"/>
      <c r="KOU17" s="163"/>
      <c r="KOV17" s="163"/>
      <c r="KOW17" s="163"/>
      <c r="KOX17" s="163"/>
      <c r="KOY17" s="163"/>
      <c r="KOZ17" s="163"/>
      <c r="KPA17" s="163"/>
      <c r="KPB17" s="163"/>
      <c r="KPC17" s="163"/>
      <c r="KPD17" s="163"/>
      <c r="KPE17" s="163"/>
      <c r="KPF17" s="163"/>
      <c r="KPG17" s="163"/>
      <c r="KPH17" s="163"/>
      <c r="KPI17" s="163"/>
      <c r="KPJ17" s="163"/>
      <c r="KPK17" s="163"/>
      <c r="KPL17" s="163"/>
      <c r="KPM17" s="163"/>
      <c r="KPN17" s="163"/>
      <c r="KPO17" s="163"/>
      <c r="KPP17" s="163"/>
      <c r="KPQ17" s="163"/>
      <c r="KPR17" s="163"/>
      <c r="KPS17" s="163"/>
      <c r="KPT17" s="163"/>
      <c r="KPU17" s="163"/>
      <c r="KPV17" s="163"/>
      <c r="KPW17" s="163"/>
      <c r="KPX17" s="163"/>
      <c r="KPY17" s="163"/>
      <c r="KPZ17" s="163"/>
      <c r="KQA17" s="163"/>
      <c r="KQB17" s="163"/>
      <c r="KQC17" s="163"/>
      <c r="KQD17" s="163"/>
      <c r="KQE17" s="163"/>
      <c r="KQF17" s="163"/>
      <c r="KQG17" s="163"/>
      <c r="KQH17" s="163"/>
      <c r="KQI17" s="163"/>
      <c r="KQJ17" s="163"/>
      <c r="KQK17" s="163"/>
      <c r="KQL17" s="163"/>
      <c r="KQM17" s="163"/>
      <c r="KQN17" s="163"/>
      <c r="KQO17" s="163"/>
      <c r="KQP17" s="163"/>
      <c r="KQQ17" s="163"/>
      <c r="KQR17" s="163"/>
      <c r="KQS17" s="163"/>
      <c r="KQT17" s="163"/>
      <c r="KQU17" s="163"/>
      <c r="KQV17" s="163"/>
      <c r="KQW17" s="163"/>
      <c r="KQX17" s="163"/>
      <c r="KQY17" s="163"/>
      <c r="KQZ17" s="163"/>
      <c r="KRA17" s="163"/>
      <c r="KRB17" s="163"/>
      <c r="KRC17" s="163"/>
      <c r="KRD17" s="163"/>
      <c r="KRE17" s="163"/>
      <c r="KRF17" s="163"/>
      <c r="KRG17" s="163"/>
      <c r="KRH17" s="163"/>
      <c r="KRI17" s="163"/>
      <c r="KRJ17" s="163"/>
      <c r="KRK17" s="163"/>
      <c r="KRL17" s="163"/>
      <c r="KRM17" s="163"/>
      <c r="KRN17" s="163"/>
      <c r="KRO17" s="163"/>
      <c r="KRP17" s="163"/>
      <c r="KRQ17" s="163"/>
      <c r="KRR17" s="163"/>
      <c r="KRS17" s="163"/>
      <c r="KRT17" s="163"/>
      <c r="KRU17" s="163"/>
      <c r="KRV17" s="163"/>
      <c r="KRW17" s="163"/>
      <c r="KRX17" s="163"/>
      <c r="KRY17" s="163"/>
      <c r="KRZ17" s="163"/>
      <c r="KSA17" s="163"/>
      <c r="KSB17" s="163"/>
      <c r="KSC17" s="163"/>
      <c r="KSD17" s="163"/>
      <c r="KSE17" s="163"/>
      <c r="KSF17" s="163"/>
      <c r="KSG17" s="163"/>
      <c r="KSH17" s="163"/>
      <c r="KSI17" s="163"/>
      <c r="KSJ17" s="163"/>
      <c r="KSK17" s="163"/>
      <c r="KSL17" s="163"/>
      <c r="KSM17" s="163"/>
      <c r="KSN17" s="163"/>
      <c r="KSO17" s="163"/>
      <c r="KSP17" s="163"/>
      <c r="KSQ17" s="163"/>
      <c r="KSR17" s="163"/>
      <c r="KSS17" s="163"/>
      <c r="KST17" s="163"/>
      <c r="KSU17" s="163"/>
      <c r="KSV17" s="163"/>
      <c r="KSW17" s="163"/>
      <c r="KSX17" s="163"/>
      <c r="KSY17" s="163"/>
      <c r="KSZ17" s="163"/>
      <c r="KTA17" s="163"/>
      <c r="KTB17" s="163"/>
      <c r="KTC17" s="163"/>
      <c r="KTD17" s="163"/>
      <c r="KTE17" s="163"/>
      <c r="KTF17" s="163"/>
      <c r="KTG17" s="163"/>
      <c r="KTH17" s="163"/>
      <c r="KTI17" s="163"/>
      <c r="KTJ17" s="163"/>
      <c r="KTK17" s="163"/>
      <c r="KTL17" s="163"/>
      <c r="KTM17" s="163"/>
      <c r="KTN17" s="163"/>
      <c r="KTO17" s="163"/>
      <c r="KTP17" s="163"/>
      <c r="KTQ17" s="163"/>
      <c r="KTR17" s="163"/>
      <c r="KTS17" s="163"/>
      <c r="KTT17" s="163"/>
      <c r="KTU17" s="163"/>
      <c r="KTV17" s="163"/>
      <c r="KTW17" s="163"/>
      <c r="KTX17" s="163"/>
      <c r="KTY17" s="163"/>
      <c r="KTZ17" s="163"/>
      <c r="KUA17" s="163"/>
      <c r="KUB17" s="163"/>
      <c r="KUC17" s="163"/>
      <c r="KUD17" s="163"/>
      <c r="KUE17" s="163"/>
      <c r="KUF17" s="163"/>
      <c r="KUG17" s="163"/>
      <c r="KUH17" s="163"/>
      <c r="KUI17" s="163"/>
      <c r="KUJ17" s="163"/>
      <c r="KUK17" s="163"/>
      <c r="KUL17" s="163"/>
      <c r="KUM17" s="163"/>
      <c r="KUN17" s="163"/>
      <c r="KUO17" s="163"/>
      <c r="KUP17" s="163"/>
      <c r="KUQ17" s="163"/>
      <c r="KUR17" s="163"/>
      <c r="KUS17" s="163"/>
      <c r="KUT17" s="163"/>
      <c r="KUU17" s="163"/>
      <c r="KUV17" s="163"/>
      <c r="KUW17" s="163"/>
      <c r="KUX17" s="163"/>
      <c r="KUY17" s="163"/>
      <c r="KUZ17" s="163"/>
      <c r="KVA17" s="163"/>
      <c r="KVB17" s="163"/>
      <c r="KVC17" s="163"/>
      <c r="KVD17" s="163"/>
      <c r="KVE17" s="163"/>
      <c r="KVF17" s="163"/>
      <c r="KVG17" s="163"/>
      <c r="KVH17" s="163"/>
      <c r="KVI17" s="163"/>
      <c r="KVJ17" s="163"/>
      <c r="KVK17" s="163"/>
      <c r="KVL17" s="163"/>
      <c r="KVM17" s="163"/>
      <c r="KVN17" s="163"/>
      <c r="KVO17" s="163"/>
      <c r="KVP17" s="163"/>
      <c r="KVQ17" s="163"/>
      <c r="KVR17" s="163"/>
      <c r="KVS17" s="163"/>
      <c r="KVT17" s="163"/>
      <c r="KVU17" s="163"/>
      <c r="KVV17" s="163"/>
      <c r="KVW17" s="163"/>
      <c r="KVX17" s="163"/>
      <c r="KVY17" s="163"/>
      <c r="KVZ17" s="163"/>
      <c r="KWA17" s="163"/>
      <c r="KWB17" s="163"/>
      <c r="KWC17" s="163"/>
      <c r="KWD17" s="163"/>
      <c r="KWE17" s="163"/>
      <c r="KWF17" s="163"/>
      <c r="KWG17" s="163"/>
      <c r="KWH17" s="163"/>
      <c r="KWI17" s="163"/>
      <c r="KWJ17" s="163"/>
      <c r="KWK17" s="163"/>
      <c r="KWL17" s="163"/>
      <c r="KWM17" s="163"/>
      <c r="KWN17" s="163"/>
      <c r="KWO17" s="163"/>
      <c r="KWP17" s="163"/>
      <c r="KWQ17" s="163"/>
      <c r="KWR17" s="163"/>
      <c r="KWS17" s="163"/>
      <c r="KWT17" s="163"/>
      <c r="KWU17" s="163"/>
      <c r="KWV17" s="163"/>
      <c r="KWW17" s="163"/>
      <c r="KWX17" s="163"/>
      <c r="KWY17" s="163"/>
      <c r="KWZ17" s="163"/>
      <c r="KXA17" s="163"/>
      <c r="KXB17" s="163"/>
      <c r="KXC17" s="163"/>
      <c r="KXD17" s="163"/>
      <c r="KXE17" s="163"/>
      <c r="KXF17" s="163"/>
      <c r="KXG17" s="163"/>
      <c r="KXH17" s="163"/>
      <c r="KXI17" s="163"/>
      <c r="KXJ17" s="163"/>
      <c r="KXK17" s="163"/>
      <c r="KXL17" s="163"/>
      <c r="KXM17" s="163"/>
      <c r="KXN17" s="163"/>
      <c r="KXO17" s="163"/>
      <c r="KXP17" s="163"/>
      <c r="KXQ17" s="163"/>
      <c r="KXR17" s="163"/>
      <c r="KXS17" s="163"/>
      <c r="KXT17" s="163"/>
      <c r="KXU17" s="163"/>
      <c r="KXV17" s="163"/>
      <c r="KXW17" s="163"/>
      <c r="KXX17" s="163"/>
      <c r="KXY17" s="163"/>
      <c r="KXZ17" s="163"/>
      <c r="KYA17" s="163"/>
      <c r="KYB17" s="163"/>
      <c r="KYC17" s="163"/>
      <c r="KYD17" s="163"/>
      <c r="KYE17" s="163"/>
      <c r="KYF17" s="163"/>
      <c r="KYG17" s="163"/>
      <c r="KYH17" s="163"/>
      <c r="KYI17" s="163"/>
      <c r="KYJ17" s="163"/>
      <c r="KYK17" s="163"/>
      <c r="KYL17" s="163"/>
      <c r="KYM17" s="163"/>
      <c r="KYN17" s="163"/>
      <c r="KYO17" s="163"/>
      <c r="KYP17" s="163"/>
      <c r="KYQ17" s="163"/>
      <c r="KYR17" s="163"/>
      <c r="KYS17" s="163"/>
      <c r="KYT17" s="163"/>
      <c r="KYU17" s="163"/>
      <c r="KYV17" s="163"/>
      <c r="KYW17" s="163"/>
      <c r="KYX17" s="163"/>
      <c r="KYY17" s="163"/>
      <c r="KYZ17" s="163"/>
      <c r="KZA17" s="163"/>
      <c r="KZB17" s="163"/>
      <c r="KZC17" s="163"/>
      <c r="KZD17" s="163"/>
      <c r="KZE17" s="163"/>
      <c r="KZF17" s="163"/>
      <c r="KZG17" s="163"/>
      <c r="KZH17" s="163"/>
      <c r="KZI17" s="163"/>
      <c r="KZJ17" s="163"/>
      <c r="KZK17" s="163"/>
      <c r="KZL17" s="163"/>
      <c r="KZM17" s="163"/>
      <c r="KZN17" s="163"/>
      <c r="KZO17" s="163"/>
      <c r="KZP17" s="163"/>
      <c r="KZQ17" s="163"/>
      <c r="KZR17" s="163"/>
      <c r="KZS17" s="163"/>
      <c r="KZT17" s="163"/>
      <c r="KZU17" s="163"/>
      <c r="KZV17" s="163"/>
      <c r="KZW17" s="163"/>
      <c r="KZX17" s="163"/>
      <c r="KZY17" s="163"/>
      <c r="KZZ17" s="163"/>
      <c r="LAA17" s="163"/>
      <c r="LAB17" s="163"/>
      <c r="LAC17" s="163"/>
      <c r="LAD17" s="163"/>
      <c r="LAE17" s="163"/>
      <c r="LAF17" s="163"/>
      <c r="LAG17" s="163"/>
      <c r="LAH17" s="163"/>
      <c r="LAI17" s="163"/>
      <c r="LAJ17" s="163"/>
      <c r="LAK17" s="163"/>
      <c r="LAL17" s="163"/>
      <c r="LAM17" s="163"/>
      <c r="LAN17" s="163"/>
      <c r="LAO17" s="163"/>
      <c r="LAP17" s="163"/>
      <c r="LAQ17" s="163"/>
      <c r="LAR17" s="163"/>
      <c r="LAS17" s="163"/>
      <c r="LAT17" s="163"/>
      <c r="LAU17" s="163"/>
      <c r="LAV17" s="163"/>
      <c r="LAW17" s="163"/>
      <c r="LAX17" s="163"/>
      <c r="LAY17" s="163"/>
      <c r="LAZ17" s="163"/>
      <c r="LBA17" s="163"/>
      <c r="LBB17" s="163"/>
      <c r="LBC17" s="163"/>
      <c r="LBD17" s="163"/>
      <c r="LBE17" s="163"/>
      <c r="LBF17" s="163"/>
      <c r="LBG17" s="163"/>
      <c r="LBH17" s="163"/>
      <c r="LBI17" s="163"/>
      <c r="LBJ17" s="163"/>
      <c r="LBK17" s="163"/>
      <c r="LBL17" s="163"/>
      <c r="LBM17" s="163"/>
      <c r="LBN17" s="163"/>
      <c r="LBO17" s="163"/>
      <c r="LBP17" s="163"/>
      <c r="LBQ17" s="163"/>
      <c r="LBR17" s="163"/>
      <c r="LBS17" s="163"/>
      <c r="LBT17" s="163"/>
      <c r="LBU17" s="163"/>
      <c r="LBV17" s="163"/>
      <c r="LBW17" s="163"/>
      <c r="LBX17" s="163"/>
      <c r="LBY17" s="163"/>
      <c r="LBZ17" s="163"/>
      <c r="LCA17" s="163"/>
      <c r="LCB17" s="163"/>
      <c r="LCC17" s="163"/>
      <c r="LCD17" s="163"/>
      <c r="LCE17" s="163"/>
      <c r="LCF17" s="163"/>
      <c r="LCG17" s="163"/>
      <c r="LCH17" s="163"/>
      <c r="LCI17" s="163"/>
      <c r="LCJ17" s="163"/>
      <c r="LCK17" s="163"/>
      <c r="LCL17" s="163"/>
      <c r="LCM17" s="163"/>
      <c r="LCN17" s="163"/>
      <c r="LCO17" s="163"/>
      <c r="LCP17" s="163"/>
      <c r="LCQ17" s="163"/>
      <c r="LCR17" s="163"/>
      <c r="LCS17" s="163"/>
      <c r="LCT17" s="163"/>
      <c r="LCU17" s="163"/>
      <c r="LCV17" s="163"/>
      <c r="LCW17" s="163"/>
      <c r="LCX17" s="163"/>
      <c r="LCY17" s="163"/>
      <c r="LCZ17" s="163"/>
      <c r="LDA17" s="163"/>
      <c r="LDB17" s="163"/>
      <c r="LDC17" s="163"/>
      <c r="LDD17" s="163"/>
      <c r="LDE17" s="163"/>
      <c r="LDF17" s="163"/>
      <c r="LDG17" s="163"/>
      <c r="LDH17" s="163"/>
      <c r="LDI17" s="163"/>
      <c r="LDJ17" s="163"/>
      <c r="LDK17" s="163"/>
      <c r="LDL17" s="163"/>
      <c r="LDM17" s="163"/>
      <c r="LDN17" s="163"/>
      <c r="LDO17" s="163"/>
      <c r="LDP17" s="163"/>
      <c r="LDQ17" s="163"/>
      <c r="LDR17" s="163"/>
      <c r="LDS17" s="163"/>
      <c r="LDT17" s="163"/>
      <c r="LDU17" s="163"/>
      <c r="LDV17" s="163"/>
      <c r="LDW17" s="163"/>
      <c r="LDX17" s="163"/>
      <c r="LDY17" s="163"/>
      <c r="LDZ17" s="163"/>
      <c r="LEA17" s="163"/>
      <c r="LEB17" s="163"/>
      <c r="LEC17" s="163"/>
      <c r="LED17" s="163"/>
      <c r="LEE17" s="163"/>
      <c r="LEF17" s="163"/>
      <c r="LEG17" s="163"/>
      <c r="LEH17" s="163"/>
      <c r="LEI17" s="163"/>
      <c r="LEJ17" s="163"/>
      <c r="LEK17" s="163"/>
      <c r="LEL17" s="163"/>
      <c r="LEM17" s="163"/>
      <c r="LEN17" s="163"/>
      <c r="LEO17" s="163"/>
      <c r="LEP17" s="163"/>
      <c r="LEQ17" s="163"/>
      <c r="LER17" s="163"/>
      <c r="LES17" s="163"/>
      <c r="LET17" s="163"/>
      <c r="LEU17" s="163"/>
      <c r="LEV17" s="163"/>
      <c r="LEW17" s="163"/>
      <c r="LEX17" s="163"/>
      <c r="LEY17" s="163"/>
      <c r="LEZ17" s="163"/>
      <c r="LFA17" s="163"/>
      <c r="LFB17" s="163"/>
      <c r="LFC17" s="163"/>
      <c r="LFD17" s="163"/>
      <c r="LFE17" s="163"/>
      <c r="LFF17" s="163"/>
      <c r="LFG17" s="163"/>
      <c r="LFH17" s="163"/>
      <c r="LFI17" s="163"/>
      <c r="LFJ17" s="163"/>
      <c r="LFK17" s="163"/>
      <c r="LFL17" s="163"/>
      <c r="LFM17" s="163"/>
      <c r="LFN17" s="163"/>
      <c r="LFO17" s="163"/>
      <c r="LFP17" s="163"/>
      <c r="LFQ17" s="163"/>
      <c r="LFR17" s="163"/>
      <c r="LFS17" s="163"/>
      <c r="LFT17" s="163"/>
      <c r="LFU17" s="163"/>
      <c r="LFV17" s="163"/>
      <c r="LFW17" s="163"/>
      <c r="LFX17" s="163"/>
      <c r="LFY17" s="163"/>
      <c r="LFZ17" s="163"/>
      <c r="LGA17" s="163"/>
      <c r="LGB17" s="163"/>
      <c r="LGC17" s="163"/>
      <c r="LGD17" s="163"/>
      <c r="LGE17" s="163"/>
      <c r="LGF17" s="163"/>
      <c r="LGG17" s="163"/>
      <c r="LGH17" s="163"/>
      <c r="LGI17" s="163"/>
      <c r="LGJ17" s="163"/>
      <c r="LGK17" s="163"/>
      <c r="LGL17" s="163"/>
      <c r="LGM17" s="163"/>
      <c r="LGN17" s="163"/>
      <c r="LGO17" s="163"/>
      <c r="LGP17" s="163"/>
      <c r="LGQ17" s="163"/>
      <c r="LGR17" s="163"/>
      <c r="LGS17" s="163"/>
      <c r="LGT17" s="163"/>
      <c r="LGU17" s="163"/>
      <c r="LGV17" s="163"/>
      <c r="LGW17" s="163"/>
      <c r="LGX17" s="163"/>
      <c r="LGY17" s="163"/>
      <c r="LGZ17" s="163"/>
      <c r="LHA17" s="163"/>
      <c r="LHB17" s="163"/>
      <c r="LHC17" s="163"/>
      <c r="LHD17" s="163"/>
      <c r="LHE17" s="163"/>
      <c r="LHF17" s="163"/>
      <c r="LHG17" s="163"/>
      <c r="LHH17" s="163"/>
      <c r="LHI17" s="163"/>
      <c r="LHJ17" s="163"/>
      <c r="LHK17" s="163"/>
      <c r="LHL17" s="163"/>
      <c r="LHM17" s="163"/>
      <c r="LHN17" s="163"/>
      <c r="LHO17" s="163"/>
      <c r="LHP17" s="163"/>
      <c r="LHQ17" s="163"/>
      <c r="LHR17" s="163"/>
      <c r="LHS17" s="163"/>
      <c r="LHT17" s="163"/>
      <c r="LHU17" s="163"/>
      <c r="LHV17" s="163"/>
      <c r="LHW17" s="163"/>
      <c r="LHX17" s="163"/>
      <c r="LHY17" s="163"/>
      <c r="LHZ17" s="163"/>
      <c r="LIA17" s="163"/>
      <c r="LIB17" s="163"/>
      <c r="LIC17" s="163"/>
      <c r="LID17" s="163"/>
      <c r="LIE17" s="163"/>
      <c r="LIF17" s="163"/>
      <c r="LIG17" s="163"/>
      <c r="LIH17" s="163"/>
      <c r="LII17" s="163"/>
      <c r="LIJ17" s="163"/>
      <c r="LIK17" s="163"/>
      <c r="LIL17" s="163"/>
      <c r="LIM17" s="163"/>
      <c r="LIN17" s="163"/>
      <c r="LIO17" s="163"/>
      <c r="LIP17" s="163"/>
      <c r="LIQ17" s="163"/>
      <c r="LIR17" s="163"/>
      <c r="LIS17" s="163"/>
      <c r="LIT17" s="163"/>
      <c r="LIU17" s="163"/>
      <c r="LIV17" s="163"/>
      <c r="LIW17" s="163"/>
      <c r="LIX17" s="163"/>
      <c r="LIY17" s="163"/>
      <c r="LIZ17" s="163"/>
      <c r="LJA17" s="163"/>
      <c r="LJB17" s="163"/>
      <c r="LJC17" s="163"/>
      <c r="LJD17" s="163"/>
      <c r="LJE17" s="163"/>
      <c r="LJF17" s="163"/>
      <c r="LJG17" s="163"/>
      <c r="LJH17" s="163"/>
      <c r="LJI17" s="163"/>
      <c r="LJJ17" s="163"/>
      <c r="LJK17" s="163"/>
      <c r="LJL17" s="163"/>
      <c r="LJM17" s="163"/>
      <c r="LJN17" s="163"/>
      <c r="LJO17" s="163"/>
      <c r="LJP17" s="163"/>
      <c r="LJQ17" s="163"/>
      <c r="LJR17" s="163"/>
      <c r="LJS17" s="163"/>
      <c r="LJT17" s="163"/>
      <c r="LJU17" s="163"/>
      <c r="LJV17" s="163"/>
      <c r="LJW17" s="163"/>
      <c r="LJX17" s="163"/>
      <c r="LJY17" s="163"/>
      <c r="LJZ17" s="163"/>
      <c r="LKA17" s="163"/>
      <c r="LKB17" s="163"/>
      <c r="LKC17" s="163"/>
      <c r="LKD17" s="163"/>
      <c r="LKE17" s="163"/>
      <c r="LKF17" s="163"/>
      <c r="LKG17" s="163"/>
      <c r="LKH17" s="163"/>
      <c r="LKI17" s="163"/>
      <c r="LKJ17" s="163"/>
      <c r="LKK17" s="163"/>
      <c r="LKL17" s="163"/>
      <c r="LKM17" s="163"/>
      <c r="LKN17" s="163"/>
      <c r="LKO17" s="163"/>
      <c r="LKP17" s="163"/>
      <c r="LKQ17" s="163"/>
      <c r="LKR17" s="163"/>
      <c r="LKS17" s="163"/>
      <c r="LKT17" s="163"/>
      <c r="LKU17" s="163"/>
      <c r="LKV17" s="163"/>
      <c r="LKW17" s="163"/>
      <c r="LKX17" s="163"/>
      <c r="LKY17" s="163"/>
      <c r="LKZ17" s="163"/>
      <c r="LLA17" s="163"/>
      <c r="LLB17" s="163"/>
      <c r="LLC17" s="163"/>
      <c r="LLD17" s="163"/>
      <c r="LLE17" s="163"/>
      <c r="LLF17" s="163"/>
      <c r="LLG17" s="163"/>
      <c r="LLH17" s="163"/>
      <c r="LLI17" s="163"/>
      <c r="LLJ17" s="163"/>
      <c r="LLK17" s="163"/>
      <c r="LLL17" s="163"/>
      <c r="LLM17" s="163"/>
      <c r="LLN17" s="163"/>
      <c r="LLO17" s="163"/>
      <c r="LLP17" s="163"/>
      <c r="LLQ17" s="163"/>
      <c r="LLR17" s="163"/>
      <c r="LLS17" s="163"/>
      <c r="LLT17" s="163"/>
      <c r="LLU17" s="163"/>
      <c r="LLV17" s="163"/>
      <c r="LLW17" s="163"/>
      <c r="LLX17" s="163"/>
      <c r="LLY17" s="163"/>
      <c r="LLZ17" s="163"/>
      <c r="LMA17" s="163"/>
      <c r="LMB17" s="163"/>
      <c r="LMC17" s="163"/>
      <c r="LMD17" s="163"/>
      <c r="LME17" s="163"/>
      <c r="LMF17" s="163"/>
      <c r="LMG17" s="163"/>
      <c r="LMH17" s="163"/>
      <c r="LMI17" s="163"/>
      <c r="LMJ17" s="163"/>
      <c r="LMK17" s="163"/>
      <c r="LML17" s="163"/>
      <c r="LMM17" s="163"/>
      <c r="LMN17" s="163"/>
      <c r="LMO17" s="163"/>
      <c r="LMP17" s="163"/>
      <c r="LMQ17" s="163"/>
      <c r="LMR17" s="163"/>
      <c r="LMS17" s="163"/>
      <c r="LMT17" s="163"/>
      <c r="LMU17" s="163"/>
      <c r="LMV17" s="163"/>
      <c r="LMW17" s="163"/>
      <c r="LMX17" s="163"/>
      <c r="LMY17" s="163"/>
      <c r="LMZ17" s="163"/>
      <c r="LNA17" s="163"/>
      <c r="LNB17" s="163"/>
      <c r="LNC17" s="163"/>
      <c r="LND17" s="163"/>
      <c r="LNE17" s="163"/>
      <c r="LNF17" s="163"/>
      <c r="LNG17" s="163"/>
      <c r="LNH17" s="163"/>
      <c r="LNI17" s="163"/>
      <c r="LNJ17" s="163"/>
      <c r="LNK17" s="163"/>
      <c r="LNL17" s="163"/>
      <c r="LNM17" s="163"/>
      <c r="LNN17" s="163"/>
      <c r="LNO17" s="163"/>
      <c r="LNP17" s="163"/>
      <c r="LNQ17" s="163"/>
      <c r="LNR17" s="163"/>
      <c r="LNS17" s="163"/>
      <c r="LNT17" s="163"/>
      <c r="LNU17" s="163"/>
      <c r="LNV17" s="163"/>
      <c r="LNW17" s="163"/>
      <c r="LNX17" s="163"/>
      <c r="LNY17" s="163"/>
      <c r="LNZ17" s="163"/>
      <c r="LOA17" s="163"/>
      <c r="LOB17" s="163"/>
      <c r="LOC17" s="163"/>
      <c r="LOD17" s="163"/>
      <c r="LOE17" s="163"/>
      <c r="LOF17" s="163"/>
      <c r="LOG17" s="163"/>
      <c r="LOH17" s="163"/>
      <c r="LOI17" s="163"/>
      <c r="LOJ17" s="163"/>
      <c r="LOK17" s="163"/>
      <c r="LOL17" s="163"/>
      <c r="LOM17" s="163"/>
      <c r="LON17" s="163"/>
      <c r="LOO17" s="163"/>
      <c r="LOP17" s="163"/>
      <c r="LOQ17" s="163"/>
      <c r="LOR17" s="163"/>
      <c r="LOS17" s="163"/>
      <c r="LOT17" s="163"/>
      <c r="LOU17" s="163"/>
      <c r="LOV17" s="163"/>
      <c r="LOW17" s="163"/>
      <c r="LOX17" s="163"/>
      <c r="LOY17" s="163"/>
      <c r="LOZ17" s="163"/>
      <c r="LPA17" s="163"/>
      <c r="LPB17" s="163"/>
      <c r="LPC17" s="163"/>
      <c r="LPD17" s="163"/>
      <c r="LPE17" s="163"/>
      <c r="LPF17" s="163"/>
      <c r="LPG17" s="163"/>
      <c r="LPH17" s="163"/>
      <c r="LPI17" s="163"/>
      <c r="LPJ17" s="163"/>
      <c r="LPK17" s="163"/>
      <c r="LPL17" s="163"/>
      <c r="LPM17" s="163"/>
      <c r="LPN17" s="163"/>
      <c r="LPO17" s="163"/>
      <c r="LPP17" s="163"/>
      <c r="LPQ17" s="163"/>
      <c r="LPR17" s="163"/>
      <c r="LPS17" s="163"/>
      <c r="LPT17" s="163"/>
      <c r="LPU17" s="163"/>
      <c r="LPV17" s="163"/>
      <c r="LPW17" s="163"/>
      <c r="LPX17" s="163"/>
      <c r="LPY17" s="163"/>
      <c r="LPZ17" s="163"/>
      <c r="LQA17" s="163"/>
      <c r="LQB17" s="163"/>
      <c r="LQC17" s="163"/>
      <c r="LQD17" s="163"/>
      <c r="LQE17" s="163"/>
      <c r="LQF17" s="163"/>
      <c r="LQG17" s="163"/>
      <c r="LQH17" s="163"/>
      <c r="LQI17" s="163"/>
      <c r="LQJ17" s="163"/>
      <c r="LQK17" s="163"/>
      <c r="LQL17" s="163"/>
      <c r="LQM17" s="163"/>
      <c r="LQN17" s="163"/>
      <c r="LQO17" s="163"/>
      <c r="LQP17" s="163"/>
      <c r="LQQ17" s="163"/>
      <c r="LQR17" s="163"/>
      <c r="LQS17" s="163"/>
      <c r="LQT17" s="163"/>
      <c r="LQU17" s="163"/>
      <c r="LQV17" s="163"/>
      <c r="LQW17" s="163"/>
      <c r="LQX17" s="163"/>
      <c r="LQY17" s="163"/>
      <c r="LQZ17" s="163"/>
      <c r="LRA17" s="163"/>
      <c r="LRB17" s="163"/>
      <c r="LRC17" s="163"/>
      <c r="LRD17" s="163"/>
      <c r="LRE17" s="163"/>
      <c r="LRF17" s="163"/>
      <c r="LRG17" s="163"/>
      <c r="LRH17" s="163"/>
      <c r="LRI17" s="163"/>
      <c r="LRJ17" s="163"/>
      <c r="LRK17" s="163"/>
      <c r="LRL17" s="163"/>
      <c r="LRM17" s="163"/>
      <c r="LRN17" s="163"/>
      <c r="LRO17" s="163"/>
      <c r="LRP17" s="163"/>
      <c r="LRQ17" s="163"/>
      <c r="LRR17" s="163"/>
      <c r="LRS17" s="163"/>
      <c r="LRT17" s="163"/>
      <c r="LRU17" s="163"/>
      <c r="LRV17" s="163"/>
      <c r="LRW17" s="163"/>
      <c r="LRX17" s="163"/>
      <c r="LRY17" s="163"/>
      <c r="LRZ17" s="163"/>
      <c r="LSA17" s="163"/>
      <c r="LSB17" s="163"/>
      <c r="LSC17" s="163"/>
      <c r="LSD17" s="163"/>
      <c r="LSE17" s="163"/>
      <c r="LSF17" s="163"/>
      <c r="LSG17" s="163"/>
      <c r="LSH17" s="163"/>
      <c r="LSI17" s="163"/>
      <c r="LSJ17" s="163"/>
      <c r="LSK17" s="163"/>
      <c r="LSL17" s="163"/>
      <c r="LSM17" s="163"/>
      <c r="LSN17" s="163"/>
      <c r="LSO17" s="163"/>
      <c r="LSP17" s="163"/>
      <c r="LSQ17" s="163"/>
      <c r="LSR17" s="163"/>
      <c r="LSS17" s="163"/>
      <c r="LST17" s="163"/>
      <c r="LSU17" s="163"/>
      <c r="LSV17" s="163"/>
      <c r="LSW17" s="163"/>
      <c r="LSX17" s="163"/>
      <c r="LSY17" s="163"/>
      <c r="LSZ17" s="163"/>
      <c r="LTA17" s="163"/>
      <c r="LTB17" s="163"/>
      <c r="LTC17" s="163"/>
      <c r="LTD17" s="163"/>
      <c r="LTE17" s="163"/>
      <c r="LTF17" s="163"/>
      <c r="LTG17" s="163"/>
      <c r="LTH17" s="163"/>
      <c r="LTI17" s="163"/>
      <c r="LTJ17" s="163"/>
      <c r="LTK17" s="163"/>
      <c r="LTL17" s="163"/>
      <c r="LTM17" s="163"/>
      <c r="LTN17" s="163"/>
      <c r="LTO17" s="163"/>
      <c r="LTP17" s="163"/>
      <c r="LTQ17" s="163"/>
      <c r="LTR17" s="163"/>
      <c r="LTS17" s="163"/>
      <c r="LTT17" s="163"/>
      <c r="LTU17" s="163"/>
      <c r="LTV17" s="163"/>
      <c r="LTW17" s="163"/>
      <c r="LTX17" s="163"/>
      <c r="LTY17" s="163"/>
      <c r="LTZ17" s="163"/>
      <c r="LUA17" s="163"/>
      <c r="LUB17" s="163"/>
      <c r="LUC17" s="163"/>
      <c r="LUD17" s="163"/>
      <c r="LUE17" s="163"/>
      <c r="LUF17" s="163"/>
      <c r="LUG17" s="163"/>
      <c r="LUH17" s="163"/>
      <c r="LUI17" s="163"/>
      <c r="LUJ17" s="163"/>
      <c r="LUK17" s="163"/>
      <c r="LUL17" s="163"/>
      <c r="LUM17" s="163"/>
      <c r="LUN17" s="163"/>
      <c r="LUO17" s="163"/>
      <c r="LUP17" s="163"/>
      <c r="LUQ17" s="163"/>
      <c r="LUR17" s="163"/>
      <c r="LUS17" s="163"/>
      <c r="LUT17" s="163"/>
      <c r="LUU17" s="163"/>
      <c r="LUV17" s="163"/>
      <c r="LUW17" s="163"/>
      <c r="LUX17" s="163"/>
      <c r="LUY17" s="163"/>
      <c r="LUZ17" s="163"/>
      <c r="LVA17" s="163"/>
      <c r="LVB17" s="163"/>
      <c r="LVC17" s="163"/>
      <c r="LVD17" s="163"/>
      <c r="LVE17" s="163"/>
      <c r="LVF17" s="163"/>
      <c r="LVG17" s="163"/>
      <c r="LVH17" s="163"/>
      <c r="LVI17" s="163"/>
      <c r="LVJ17" s="163"/>
      <c r="LVK17" s="163"/>
      <c r="LVL17" s="163"/>
      <c r="LVM17" s="163"/>
      <c r="LVN17" s="163"/>
      <c r="LVO17" s="163"/>
      <c r="LVP17" s="163"/>
      <c r="LVQ17" s="163"/>
      <c r="LVR17" s="163"/>
      <c r="LVS17" s="163"/>
      <c r="LVT17" s="163"/>
      <c r="LVU17" s="163"/>
      <c r="LVV17" s="163"/>
      <c r="LVW17" s="163"/>
      <c r="LVX17" s="163"/>
      <c r="LVY17" s="163"/>
      <c r="LVZ17" s="163"/>
      <c r="LWA17" s="163"/>
      <c r="LWB17" s="163"/>
      <c r="LWC17" s="163"/>
      <c r="LWD17" s="163"/>
      <c r="LWE17" s="163"/>
      <c r="LWF17" s="163"/>
      <c r="LWG17" s="163"/>
      <c r="LWH17" s="163"/>
      <c r="LWI17" s="163"/>
      <c r="LWJ17" s="163"/>
      <c r="LWK17" s="163"/>
      <c r="LWL17" s="163"/>
      <c r="LWM17" s="163"/>
      <c r="LWN17" s="163"/>
      <c r="LWO17" s="163"/>
      <c r="LWP17" s="163"/>
      <c r="LWQ17" s="163"/>
      <c r="LWR17" s="163"/>
      <c r="LWS17" s="163"/>
      <c r="LWT17" s="163"/>
      <c r="LWU17" s="163"/>
      <c r="LWV17" s="163"/>
      <c r="LWW17" s="163"/>
      <c r="LWX17" s="163"/>
      <c r="LWY17" s="163"/>
      <c r="LWZ17" s="163"/>
      <c r="LXA17" s="163"/>
      <c r="LXB17" s="163"/>
      <c r="LXC17" s="163"/>
      <c r="LXD17" s="163"/>
      <c r="LXE17" s="163"/>
      <c r="LXF17" s="163"/>
      <c r="LXG17" s="163"/>
      <c r="LXH17" s="163"/>
      <c r="LXI17" s="163"/>
      <c r="LXJ17" s="163"/>
      <c r="LXK17" s="163"/>
      <c r="LXL17" s="163"/>
      <c r="LXM17" s="163"/>
      <c r="LXN17" s="163"/>
      <c r="LXO17" s="163"/>
      <c r="LXP17" s="163"/>
      <c r="LXQ17" s="163"/>
      <c r="LXR17" s="163"/>
      <c r="LXS17" s="163"/>
      <c r="LXT17" s="163"/>
      <c r="LXU17" s="163"/>
      <c r="LXV17" s="163"/>
      <c r="LXW17" s="163"/>
      <c r="LXX17" s="163"/>
      <c r="LXY17" s="163"/>
      <c r="LXZ17" s="163"/>
      <c r="LYA17" s="163"/>
      <c r="LYB17" s="163"/>
      <c r="LYC17" s="163"/>
      <c r="LYD17" s="163"/>
      <c r="LYE17" s="163"/>
      <c r="LYF17" s="163"/>
      <c r="LYG17" s="163"/>
      <c r="LYH17" s="163"/>
      <c r="LYI17" s="163"/>
      <c r="LYJ17" s="163"/>
      <c r="LYK17" s="163"/>
      <c r="LYL17" s="163"/>
      <c r="LYM17" s="163"/>
      <c r="LYN17" s="163"/>
      <c r="LYO17" s="163"/>
      <c r="LYP17" s="163"/>
      <c r="LYQ17" s="163"/>
      <c r="LYR17" s="163"/>
      <c r="LYS17" s="163"/>
      <c r="LYT17" s="163"/>
      <c r="LYU17" s="163"/>
      <c r="LYV17" s="163"/>
      <c r="LYW17" s="163"/>
      <c r="LYX17" s="163"/>
      <c r="LYY17" s="163"/>
      <c r="LYZ17" s="163"/>
      <c r="LZA17" s="163"/>
      <c r="LZB17" s="163"/>
      <c r="LZC17" s="163"/>
      <c r="LZD17" s="163"/>
      <c r="LZE17" s="163"/>
      <c r="LZF17" s="163"/>
      <c r="LZG17" s="163"/>
      <c r="LZH17" s="163"/>
      <c r="LZI17" s="163"/>
      <c r="LZJ17" s="163"/>
      <c r="LZK17" s="163"/>
      <c r="LZL17" s="163"/>
      <c r="LZM17" s="163"/>
      <c r="LZN17" s="163"/>
      <c r="LZO17" s="163"/>
      <c r="LZP17" s="163"/>
      <c r="LZQ17" s="163"/>
      <c r="LZR17" s="163"/>
      <c r="LZS17" s="163"/>
      <c r="LZT17" s="163"/>
      <c r="LZU17" s="163"/>
      <c r="LZV17" s="163"/>
      <c r="LZW17" s="163"/>
      <c r="LZX17" s="163"/>
      <c r="LZY17" s="163"/>
      <c r="LZZ17" s="163"/>
      <c r="MAA17" s="163"/>
      <c r="MAB17" s="163"/>
      <c r="MAC17" s="163"/>
      <c r="MAD17" s="163"/>
      <c r="MAE17" s="163"/>
      <c r="MAF17" s="163"/>
      <c r="MAG17" s="163"/>
      <c r="MAH17" s="163"/>
      <c r="MAI17" s="163"/>
      <c r="MAJ17" s="163"/>
      <c r="MAK17" s="163"/>
      <c r="MAL17" s="163"/>
      <c r="MAM17" s="163"/>
      <c r="MAN17" s="163"/>
      <c r="MAO17" s="163"/>
      <c r="MAP17" s="163"/>
      <c r="MAQ17" s="163"/>
      <c r="MAR17" s="163"/>
      <c r="MAS17" s="163"/>
      <c r="MAT17" s="163"/>
      <c r="MAU17" s="163"/>
      <c r="MAV17" s="163"/>
      <c r="MAW17" s="163"/>
      <c r="MAX17" s="163"/>
      <c r="MAY17" s="163"/>
      <c r="MAZ17" s="163"/>
      <c r="MBA17" s="163"/>
      <c r="MBB17" s="163"/>
      <c r="MBC17" s="163"/>
      <c r="MBD17" s="163"/>
      <c r="MBE17" s="163"/>
      <c r="MBF17" s="163"/>
      <c r="MBG17" s="163"/>
      <c r="MBH17" s="163"/>
      <c r="MBI17" s="163"/>
      <c r="MBJ17" s="163"/>
      <c r="MBK17" s="163"/>
      <c r="MBL17" s="163"/>
      <c r="MBM17" s="163"/>
      <c r="MBN17" s="163"/>
      <c r="MBO17" s="163"/>
      <c r="MBP17" s="163"/>
      <c r="MBQ17" s="163"/>
      <c r="MBR17" s="163"/>
      <c r="MBS17" s="163"/>
      <c r="MBT17" s="163"/>
      <c r="MBU17" s="163"/>
      <c r="MBV17" s="163"/>
      <c r="MBW17" s="163"/>
      <c r="MBX17" s="163"/>
      <c r="MBY17" s="163"/>
      <c r="MBZ17" s="163"/>
      <c r="MCA17" s="163"/>
      <c r="MCB17" s="163"/>
      <c r="MCC17" s="163"/>
      <c r="MCD17" s="163"/>
      <c r="MCE17" s="163"/>
      <c r="MCF17" s="163"/>
      <c r="MCG17" s="163"/>
      <c r="MCH17" s="163"/>
      <c r="MCI17" s="163"/>
      <c r="MCJ17" s="163"/>
      <c r="MCK17" s="163"/>
      <c r="MCL17" s="163"/>
      <c r="MCM17" s="163"/>
      <c r="MCN17" s="163"/>
      <c r="MCO17" s="163"/>
      <c r="MCP17" s="163"/>
      <c r="MCQ17" s="163"/>
      <c r="MCR17" s="163"/>
      <c r="MCS17" s="163"/>
      <c r="MCT17" s="163"/>
      <c r="MCU17" s="163"/>
      <c r="MCV17" s="163"/>
      <c r="MCW17" s="163"/>
      <c r="MCX17" s="163"/>
      <c r="MCY17" s="163"/>
      <c r="MCZ17" s="163"/>
      <c r="MDA17" s="163"/>
      <c r="MDB17" s="163"/>
      <c r="MDC17" s="163"/>
      <c r="MDD17" s="163"/>
      <c r="MDE17" s="163"/>
      <c r="MDF17" s="163"/>
      <c r="MDG17" s="163"/>
      <c r="MDH17" s="163"/>
      <c r="MDI17" s="163"/>
      <c r="MDJ17" s="163"/>
      <c r="MDK17" s="163"/>
      <c r="MDL17" s="163"/>
      <c r="MDM17" s="163"/>
      <c r="MDN17" s="163"/>
      <c r="MDO17" s="163"/>
      <c r="MDP17" s="163"/>
      <c r="MDQ17" s="163"/>
      <c r="MDR17" s="163"/>
      <c r="MDS17" s="163"/>
      <c r="MDT17" s="163"/>
      <c r="MDU17" s="163"/>
      <c r="MDV17" s="163"/>
      <c r="MDW17" s="163"/>
      <c r="MDX17" s="163"/>
      <c r="MDY17" s="163"/>
      <c r="MDZ17" s="163"/>
      <c r="MEA17" s="163"/>
      <c r="MEB17" s="163"/>
      <c r="MEC17" s="163"/>
      <c r="MED17" s="163"/>
      <c r="MEE17" s="163"/>
      <c r="MEF17" s="163"/>
      <c r="MEG17" s="163"/>
      <c r="MEH17" s="163"/>
      <c r="MEI17" s="163"/>
      <c r="MEJ17" s="163"/>
      <c r="MEK17" s="163"/>
      <c r="MEL17" s="163"/>
      <c r="MEM17" s="163"/>
      <c r="MEN17" s="163"/>
      <c r="MEO17" s="163"/>
      <c r="MEP17" s="163"/>
      <c r="MEQ17" s="163"/>
      <c r="MER17" s="163"/>
      <c r="MES17" s="163"/>
      <c r="MET17" s="163"/>
      <c r="MEU17" s="163"/>
      <c r="MEV17" s="163"/>
      <c r="MEW17" s="163"/>
      <c r="MEX17" s="163"/>
      <c r="MEY17" s="163"/>
      <c r="MEZ17" s="163"/>
      <c r="MFA17" s="163"/>
      <c r="MFB17" s="163"/>
      <c r="MFC17" s="163"/>
      <c r="MFD17" s="163"/>
      <c r="MFE17" s="163"/>
      <c r="MFF17" s="163"/>
      <c r="MFG17" s="163"/>
      <c r="MFH17" s="163"/>
      <c r="MFI17" s="163"/>
      <c r="MFJ17" s="163"/>
      <c r="MFK17" s="163"/>
      <c r="MFL17" s="163"/>
      <c r="MFM17" s="163"/>
      <c r="MFN17" s="163"/>
      <c r="MFO17" s="163"/>
      <c r="MFP17" s="163"/>
      <c r="MFQ17" s="163"/>
      <c r="MFR17" s="163"/>
      <c r="MFS17" s="163"/>
      <c r="MFT17" s="163"/>
      <c r="MFU17" s="163"/>
      <c r="MFV17" s="163"/>
      <c r="MFW17" s="163"/>
      <c r="MFX17" s="163"/>
      <c r="MFY17" s="163"/>
      <c r="MFZ17" s="163"/>
      <c r="MGA17" s="163"/>
      <c r="MGB17" s="163"/>
      <c r="MGC17" s="163"/>
      <c r="MGD17" s="163"/>
      <c r="MGE17" s="163"/>
      <c r="MGF17" s="163"/>
      <c r="MGG17" s="163"/>
      <c r="MGH17" s="163"/>
      <c r="MGI17" s="163"/>
      <c r="MGJ17" s="163"/>
      <c r="MGK17" s="163"/>
      <c r="MGL17" s="163"/>
      <c r="MGM17" s="163"/>
      <c r="MGN17" s="163"/>
      <c r="MGO17" s="163"/>
      <c r="MGP17" s="163"/>
      <c r="MGQ17" s="163"/>
      <c r="MGR17" s="163"/>
      <c r="MGS17" s="163"/>
      <c r="MGT17" s="163"/>
      <c r="MGU17" s="163"/>
      <c r="MGV17" s="163"/>
      <c r="MGW17" s="163"/>
      <c r="MGX17" s="163"/>
      <c r="MGY17" s="163"/>
      <c r="MGZ17" s="163"/>
      <c r="MHA17" s="163"/>
      <c r="MHB17" s="163"/>
      <c r="MHC17" s="163"/>
      <c r="MHD17" s="163"/>
      <c r="MHE17" s="163"/>
      <c r="MHF17" s="163"/>
      <c r="MHG17" s="163"/>
      <c r="MHH17" s="163"/>
      <c r="MHI17" s="163"/>
      <c r="MHJ17" s="163"/>
      <c r="MHK17" s="163"/>
      <c r="MHL17" s="163"/>
      <c r="MHM17" s="163"/>
      <c r="MHN17" s="163"/>
      <c r="MHO17" s="163"/>
      <c r="MHP17" s="163"/>
      <c r="MHQ17" s="163"/>
      <c r="MHR17" s="163"/>
      <c r="MHS17" s="163"/>
      <c r="MHT17" s="163"/>
      <c r="MHU17" s="163"/>
      <c r="MHV17" s="163"/>
      <c r="MHW17" s="163"/>
      <c r="MHX17" s="163"/>
      <c r="MHY17" s="163"/>
      <c r="MHZ17" s="163"/>
      <c r="MIA17" s="163"/>
      <c r="MIB17" s="163"/>
      <c r="MIC17" s="163"/>
      <c r="MID17" s="163"/>
      <c r="MIE17" s="163"/>
      <c r="MIF17" s="163"/>
      <c r="MIG17" s="163"/>
      <c r="MIH17" s="163"/>
      <c r="MII17" s="163"/>
      <c r="MIJ17" s="163"/>
      <c r="MIK17" s="163"/>
      <c r="MIL17" s="163"/>
      <c r="MIM17" s="163"/>
      <c r="MIN17" s="163"/>
      <c r="MIO17" s="163"/>
      <c r="MIP17" s="163"/>
      <c r="MIQ17" s="163"/>
      <c r="MIR17" s="163"/>
      <c r="MIS17" s="163"/>
      <c r="MIT17" s="163"/>
      <c r="MIU17" s="163"/>
      <c r="MIV17" s="163"/>
      <c r="MIW17" s="163"/>
      <c r="MIX17" s="163"/>
      <c r="MIY17" s="163"/>
      <c r="MIZ17" s="163"/>
      <c r="MJA17" s="163"/>
      <c r="MJB17" s="163"/>
      <c r="MJC17" s="163"/>
      <c r="MJD17" s="163"/>
      <c r="MJE17" s="163"/>
      <c r="MJF17" s="163"/>
      <c r="MJG17" s="163"/>
      <c r="MJH17" s="163"/>
      <c r="MJI17" s="163"/>
      <c r="MJJ17" s="163"/>
      <c r="MJK17" s="163"/>
      <c r="MJL17" s="163"/>
      <c r="MJM17" s="163"/>
      <c r="MJN17" s="163"/>
      <c r="MJO17" s="163"/>
      <c r="MJP17" s="163"/>
      <c r="MJQ17" s="163"/>
      <c r="MJR17" s="163"/>
      <c r="MJS17" s="163"/>
      <c r="MJT17" s="163"/>
      <c r="MJU17" s="163"/>
      <c r="MJV17" s="163"/>
      <c r="MJW17" s="163"/>
      <c r="MJX17" s="163"/>
      <c r="MJY17" s="163"/>
      <c r="MJZ17" s="163"/>
      <c r="MKA17" s="163"/>
      <c r="MKB17" s="163"/>
      <c r="MKC17" s="163"/>
      <c r="MKD17" s="163"/>
      <c r="MKE17" s="163"/>
      <c r="MKF17" s="163"/>
      <c r="MKG17" s="163"/>
      <c r="MKH17" s="163"/>
      <c r="MKI17" s="163"/>
      <c r="MKJ17" s="163"/>
      <c r="MKK17" s="163"/>
      <c r="MKL17" s="163"/>
      <c r="MKM17" s="163"/>
      <c r="MKN17" s="163"/>
      <c r="MKO17" s="163"/>
      <c r="MKP17" s="163"/>
      <c r="MKQ17" s="163"/>
      <c r="MKR17" s="163"/>
      <c r="MKS17" s="163"/>
      <c r="MKT17" s="163"/>
      <c r="MKU17" s="163"/>
      <c r="MKV17" s="163"/>
      <c r="MKW17" s="163"/>
      <c r="MKX17" s="163"/>
      <c r="MKY17" s="163"/>
      <c r="MKZ17" s="163"/>
      <c r="MLA17" s="163"/>
      <c r="MLB17" s="163"/>
      <c r="MLC17" s="163"/>
      <c r="MLD17" s="163"/>
      <c r="MLE17" s="163"/>
      <c r="MLF17" s="163"/>
      <c r="MLG17" s="163"/>
      <c r="MLH17" s="163"/>
      <c r="MLI17" s="163"/>
      <c r="MLJ17" s="163"/>
      <c r="MLK17" s="163"/>
      <c r="MLL17" s="163"/>
      <c r="MLM17" s="163"/>
      <c r="MLN17" s="163"/>
      <c r="MLO17" s="163"/>
      <c r="MLP17" s="163"/>
      <c r="MLQ17" s="163"/>
      <c r="MLR17" s="163"/>
      <c r="MLS17" s="163"/>
      <c r="MLT17" s="163"/>
      <c r="MLU17" s="163"/>
      <c r="MLV17" s="163"/>
      <c r="MLW17" s="163"/>
      <c r="MLX17" s="163"/>
      <c r="MLY17" s="163"/>
      <c r="MLZ17" s="163"/>
      <c r="MMA17" s="163"/>
      <c r="MMB17" s="163"/>
      <c r="MMC17" s="163"/>
      <c r="MMD17" s="163"/>
      <c r="MME17" s="163"/>
      <c r="MMF17" s="163"/>
      <c r="MMG17" s="163"/>
      <c r="MMH17" s="163"/>
      <c r="MMI17" s="163"/>
      <c r="MMJ17" s="163"/>
      <c r="MMK17" s="163"/>
      <c r="MML17" s="163"/>
      <c r="MMM17" s="163"/>
      <c r="MMN17" s="163"/>
      <c r="MMO17" s="163"/>
      <c r="MMP17" s="163"/>
      <c r="MMQ17" s="163"/>
      <c r="MMR17" s="163"/>
      <c r="MMS17" s="163"/>
      <c r="MMT17" s="163"/>
      <c r="MMU17" s="163"/>
      <c r="MMV17" s="163"/>
      <c r="MMW17" s="163"/>
      <c r="MMX17" s="163"/>
      <c r="MMY17" s="163"/>
      <c r="MMZ17" s="163"/>
      <c r="MNA17" s="163"/>
      <c r="MNB17" s="163"/>
      <c r="MNC17" s="163"/>
      <c r="MND17" s="163"/>
      <c r="MNE17" s="163"/>
      <c r="MNF17" s="163"/>
      <c r="MNG17" s="163"/>
      <c r="MNH17" s="163"/>
      <c r="MNI17" s="163"/>
      <c r="MNJ17" s="163"/>
      <c r="MNK17" s="163"/>
      <c r="MNL17" s="163"/>
      <c r="MNM17" s="163"/>
      <c r="MNN17" s="163"/>
      <c r="MNO17" s="163"/>
      <c r="MNP17" s="163"/>
      <c r="MNQ17" s="163"/>
      <c r="MNR17" s="163"/>
      <c r="MNS17" s="163"/>
      <c r="MNT17" s="163"/>
      <c r="MNU17" s="163"/>
      <c r="MNV17" s="163"/>
      <c r="MNW17" s="163"/>
      <c r="MNX17" s="163"/>
      <c r="MNY17" s="163"/>
      <c r="MNZ17" s="163"/>
      <c r="MOA17" s="163"/>
      <c r="MOB17" s="163"/>
      <c r="MOC17" s="163"/>
      <c r="MOD17" s="163"/>
      <c r="MOE17" s="163"/>
      <c r="MOF17" s="163"/>
      <c r="MOG17" s="163"/>
      <c r="MOH17" s="163"/>
      <c r="MOI17" s="163"/>
      <c r="MOJ17" s="163"/>
      <c r="MOK17" s="163"/>
      <c r="MOL17" s="163"/>
      <c r="MOM17" s="163"/>
      <c r="MON17" s="163"/>
      <c r="MOO17" s="163"/>
      <c r="MOP17" s="163"/>
      <c r="MOQ17" s="163"/>
      <c r="MOR17" s="163"/>
      <c r="MOS17" s="163"/>
      <c r="MOT17" s="163"/>
      <c r="MOU17" s="163"/>
      <c r="MOV17" s="163"/>
      <c r="MOW17" s="163"/>
      <c r="MOX17" s="163"/>
      <c r="MOY17" s="163"/>
      <c r="MOZ17" s="163"/>
      <c r="MPA17" s="163"/>
      <c r="MPB17" s="163"/>
      <c r="MPC17" s="163"/>
      <c r="MPD17" s="163"/>
      <c r="MPE17" s="163"/>
      <c r="MPF17" s="163"/>
      <c r="MPG17" s="163"/>
      <c r="MPH17" s="163"/>
      <c r="MPI17" s="163"/>
      <c r="MPJ17" s="163"/>
      <c r="MPK17" s="163"/>
      <c r="MPL17" s="163"/>
      <c r="MPM17" s="163"/>
      <c r="MPN17" s="163"/>
      <c r="MPO17" s="163"/>
      <c r="MPP17" s="163"/>
      <c r="MPQ17" s="163"/>
      <c r="MPR17" s="163"/>
      <c r="MPS17" s="163"/>
      <c r="MPT17" s="163"/>
      <c r="MPU17" s="163"/>
      <c r="MPV17" s="163"/>
      <c r="MPW17" s="163"/>
      <c r="MPX17" s="163"/>
      <c r="MPY17" s="163"/>
      <c r="MPZ17" s="163"/>
      <c r="MQA17" s="163"/>
      <c r="MQB17" s="163"/>
      <c r="MQC17" s="163"/>
      <c r="MQD17" s="163"/>
      <c r="MQE17" s="163"/>
      <c r="MQF17" s="163"/>
      <c r="MQG17" s="163"/>
      <c r="MQH17" s="163"/>
      <c r="MQI17" s="163"/>
      <c r="MQJ17" s="163"/>
      <c r="MQK17" s="163"/>
      <c r="MQL17" s="163"/>
      <c r="MQM17" s="163"/>
      <c r="MQN17" s="163"/>
      <c r="MQO17" s="163"/>
      <c r="MQP17" s="163"/>
      <c r="MQQ17" s="163"/>
      <c r="MQR17" s="163"/>
      <c r="MQS17" s="163"/>
      <c r="MQT17" s="163"/>
      <c r="MQU17" s="163"/>
      <c r="MQV17" s="163"/>
      <c r="MQW17" s="163"/>
      <c r="MQX17" s="163"/>
      <c r="MQY17" s="163"/>
      <c r="MQZ17" s="163"/>
      <c r="MRA17" s="163"/>
      <c r="MRB17" s="163"/>
      <c r="MRC17" s="163"/>
      <c r="MRD17" s="163"/>
      <c r="MRE17" s="163"/>
      <c r="MRF17" s="163"/>
      <c r="MRG17" s="163"/>
      <c r="MRH17" s="163"/>
      <c r="MRI17" s="163"/>
      <c r="MRJ17" s="163"/>
      <c r="MRK17" s="163"/>
      <c r="MRL17" s="163"/>
      <c r="MRM17" s="163"/>
      <c r="MRN17" s="163"/>
      <c r="MRO17" s="163"/>
      <c r="MRP17" s="163"/>
      <c r="MRQ17" s="163"/>
      <c r="MRR17" s="163"/>
      <c r="MRS17" s="163"/>
      <c r="MRT17" s="163"/>
      <c r="MRU17" s="163"/>
      <c r="MRV17" s="163"/>
      <c r="MRW17" s="163"/>
      <c r="MRX17" s="163"/>
      <c r="MRY17" s="163"/>
      <c r="MRZ17" s="163"/>
      <c r="MSA17" s="163"/>
      <c r="MSB17" s="163"/>
      <c r="MSC17" s="163"/>
      <c r="MSD17" s="163"/>
      <c r="MSE17" s="163"/>
      <c r="MSF17" s="163"/>
      <c r="MSG17" s="163"/>
      <c r="MSH17" s="163"/>
      <c r="MSI17" s="163"/>
      <c r="MSJ17" s="163"/>
      <c r="MSK17" s="163"/>
      <c r="MSL17" s="163"/>
      <c r="MSM17" s="163"/>
      <c r="MSN17" s="163"/>
      <c r="MSO17" s="163"/>
      <c r="MSP17" s="163"/>
      <c r="MSQ17" s="163"/>
      <c r="MSR17" s="163"/>
      <c r="MSS17" s="163"/>
      <c r="MST17" s="163"/>
      <c r="MSU17" s="163"/>
      <c r="MSV17" s="163"/>
      <c r="MSW17" s="163"/>
      <c r="MSX17" s="163"/>
      <c r="MSY17" s="163"/>
      <c r="MSZ17" s="163"/>
      <c r="MTA17" s="163"/>
      <c r="MTB17" s="163"/>
      <c r="MTC17" s="163"/>
      <c r="MTD17" s="163"/>
      <c r="MTE17" s="163"/>
      <c r="MTF17" s="163"/>
      <c r="MTG17" s="163"/>
      <c r="MTH17" s="163"/>
      <c r="MTI17" s="163"/>
      <c r="MTJ17" s="163"/>
      <c r="MTK17" s="163"/>
      <c r="MTL17" s="163"/>
      <c r="MTM17" s="163"/>
      <c r="MTN17" s="163"/>
      <c r="MTO17" s="163"/>
      <c r="MTP17" s="163"/>
      <c r="MTQ17" s="163"/>
      <c r="MTR17" s="163"/>
      <c r="MTS17" s="163"/>
      <c r="MTT17" s="163"/>
      <c r="MTU17" s="163"/>
      <c r="MTV17" s="163"/>
      <c r="MTW17" s="163"/>
      <c r="MTX17" s="163"/>
      <c r="MTY17" s="163"/>
      <c r="MTZ17" s="163"/>
      <c r="MUA17" s="163"/>
      <c r="MUB17" s="163"/>
      <c r="MUC17" s="163"/>
      <c r="MUD17" s="163"/>
      <c r="MUE17" s="163"/>
      <c r="MUF17" s="163"/>
      <c r="MUG17" s="163"/>
      <c r="MUH17" s="163"/>
      <c r="MUI17" s="163"/>
      <c r="MUJ17" s="163"/>
      <c r="MUK17" s="163"/>
      <c r="MUL17" s="163"/>
      <c r="MUM17" s="163"/>
      <c r="MUN17" s="163"/>
      <c r="MUO17" s="163"/>
      <c r="MUP17" s="163"/>
      <c r="MUQ17" s="163"/>
      <c r="MUR17" s="163"/>
      <c r="MUS17" s="163"/>
      <c r="MUT17" s="163"/>
      <c r="MUU17" s="163"/>
      <c r="MUV17" s="163"/>
      <c r="MUW17" s="163"/>
      <c r="MUX17" s="163"/>
      <c r="MUY17" s="163"/>
      <c r="MUZ17" s="163"/>
      <c r="MVA17" s="163"/>
      <c r="MVB17" s="163"/>
      <c r="MVC17" s="163"/>
      <c r="MVD17" s="163"/>
      <c r="MVE17" s="163"/>
      <c r="MVF17" s="163"/>
      <c r="MVG17" s="163"/>
      <c r="MVH17" s="163"/>
      <c r="MVI17" s="163"/>
      <c r="MVJ17" s="163"/>
      <c r="MVK17" s="163"/>
      <c r="MVL17" s="163"/>
      <c r="MVM17" s="163"/>
      <c r="MVN17" s="163"/>
      <c r="MVO17" s="163"/>
      <c r="MVP17" s="163"/>
      <c r="MVQ17" s="163"/>
      <c r="MVR17" s="163"/>
      <c r="MVS17" s="163"/>
      <c r="MVT17" s="163"/>
      <c r="MVU17" s="163"/>
      <c r="MVV17" s="163"/>
      <c r="MVW17" s="163"/>
      <c r="MVX17" s="163"/>
      <c r="MVY17" s="163"/>
      <c r="MVZ17" s="163"/>
      <c r="MWA17" s="163"/>
      <c r="MWB17" s="163"/>
      <c r="MWC17" s="163"/>
      <c r="MWD17" s="163"/>
      <c r="MWE17" s="163"/>
      <c r="MWF17" s="163"/>
      <c r="MWG17" s="163"/>
      <c r="MWH17" s="163"/>
      <c r="MWI17" s="163"/>
      <c r="MWJ17" s="163"/>
      <c r="MWK17" s="163"/>
      <c r="MWL17" s="163"/>
      <c r="MWM17" s="163"/>
      <c r="MWN17" s="163"/>
      <c r="MWO17" s="163"/>
      <c r="MWP17" s="163"/>
      <c r="MWQ17" s="163"/>
      <c r="MWR17" s="163"/>
      <c r="MWS17" s="163"/>
      <c r="MWT17" s="163"/>
      <c r="MWU17" s="163"/>
      <c r="MWV17" s="163"/>
      <c r="MWW17" s="163"/>
      <c r="MWX17" s="163"/>
      <c r="MWY17" s="163"/>
      <c r="MWZ17" s="163"/>
      <c r="MXA17" s="163"/>
      <c r="MXB17" s="163"/>
      <c r="MXC17" s="163"/>
      <c r="MXD17" s="163"/>
      <c r="MXE17" s="163"/>
      <c r="MXF17" s="163"/>
      <c r="MXG17" s="163"/>
      <c r="MXH17" s="163"/>
      <c r="MXI17" s="163"/>
      <c r="MXJ17" s="163"/>
      <c r="MXK17" s="163"/>
      <c r="MXL17" s="163"/>
      <c r="MXM17" s="163"/>
      <c r="MXN17" s="163"/>
      <c r="MXO17" s="163"/>
      <c r="MXP17" s="163"/>
      <c r="MXQ17" s="163"/>
      <c r="MXR17" s="163"/>
      <c r="MXS17" s="163"/>
      <c r="MXT17" s="163"/>
      <c r="MXU17" s="163"/>
      <c r="MXV17" s="163"/>
      <c r="MXW17" s="163"/>
      <c r="MXX17" s="163"/>
      <c r="MXY17" s="163"/>
      <c r="MXZ17" s="163"/>
      <c r="MYA17" s="163"/>
      <c r="MYB17" s="163"/>
      <c r="MYC17" s="163"/>
      <c r="MYD17" s="163"/>
      <c r="MYE17" s="163"/>
      <c r="MYF17" s="163"/>
      <c r="MYG17" s="163"/>
      <c r="MYH17" s="163"/>
      <c r="MYI17" s="163"/>
      <c r="MYJ17" s="163"/>
      <c r="MYK17" s="163"/>
      <c r="MYL17" s="163"/>
      <c r="MYM17" s="163"/>
      <c r="MYN17" s="163"/>
      <c r="MYO17" s="163"/>
      <c r="MYP17" s="163"/>
      <c r="MYQ17" s="163"/>
      <c r="MYR17" s="163"/>
      <c r="MYS17" s="163"/>
      <c r="MYT17" s="163"/>
      <c r="MYU17" s="163"/>
      <c r="MYV17" s="163"/>
      <c r="MYW17" s="163"/>
      <c r="MYX17" s="163"/>
      <c r="MYY17" s="163"/>
      <c r="MYZ17" s="163"/>
      <c r="MZA17" s="163"/>
      <c r="MZB17" s="163"/>
      <c r="MZC17" s="163"/>
      <c r="MZD17" s="163"/>
      <c r="MZE17" s="163"/>
      <c r="MZF17" s="163"/>
      <c r="MZG17" s="163"/>
      <c r="MZH17" s="163"/>
      <c r="MZI17" s="163"/>
      <c r="MZJ17" s="163"/>
      <c r="MZK17" s="163"/>
      <c r="MZL17" s="163"/>
      <c r="MZM17" s="163"/>
      <c r="MZN17" s="163"/>
      <c r="MZO17" s="163"/>
      <c r="MZP17" s="163"/>
      <c r="MZQ17" s="163"/>
      <c r="MZR17" s="163"/>
      <c r="MZS17" s="163"/>
      <c r="MZT17" s="163"/>
      <c r="MZU17" s="163"/>
      <c r="MZV17" s="163"/>
      <c r="MZW17" s="163"/>
      <c r="MZX17" s="163"/>
      <c r="MZY17" s="163"/>
      <c r="MZZ17" s="163"/>
      <c r="NAA17" s="163"/>
      <c r="NAB17" s="163"/>
      <c r="NAC17" s="163"/>
      <c r="NAD17" s="163"/>
      <c r="NAE17" s="163"/>
      <c r="NAF17" s="163"/>
      <c r="NAG17" s="163"/>
      <c r="NAH17" s="163"/>
      <c r="NAI17" s="163"/>
      <c r="NAJ17" s="163"/>
      <c r="NAK17" s="163"/>
      <c r="NAL17" s="163"/>
      <c r="NAM17" s="163"/>
      <c r="NAN17" s="163"/>
      <c r="NAO17" s="163"/>
      <c r="NAP17" s="163"/>
      <c r="NAQ17" s="163"/>
      <c r="NAR17" s="163"/>
      <c r="NAS17" s="163"/>
      <c r="NAT17" s="163"/>
      <c r="NAU17" s="163"/>
      <c r="NAV17" s="163"/>
      <c r="NAW17" s="163"/>
      <c r="NAX17" s="163"/>
      <c r="NAY17" s="163"/>
      <c r="NAZ17" s="163"/>
      <c r="NBA17" s="163"/>
      <c r="NBB17" s="163"/>
      <c r="NBC17" s="163"/>
      <c r="NBD17" s="163"/>
      <c r="NBE17" s="163"/>
      <c r="NBF17" s="163"/>
      <c r="NBG17" s="163"/>
      <c r="NBH17" s="163"/>
      <c r="NBI17" s="163"/>
      <c r="NBJ17" s="163"/>
      <c r="NBK17" s="163"/>
      <c r="NBL17" s="163"/>
      <c r="NBM17" s="163"/>
      <c r="NBN17" s="163"/>
      <c r="NBO17" s="163"/>
      <c r="NBP17" s="163"/>
      <c r="NBQ17" s="163"/>
      <c r="NBR17" s="163"/>
      <c r="NBS17" s="163"/>
      <c r="NBT17" s="163"/>
      <c r="NBU17" s="163"/>
      <c r="NBV17" s="163"/>
      <c r="NBW17" s="163"/>
      <c r="NBX17" s="163"/>
      <c r="NBY17" s="163"/>
      <c r="NBZ17" s="163"/>
      <c r="NCA17" s="163"/>
      <c r="NCB17" s="163"/>
      <c r="NCC17" s="163"/>
      <c r="NCD17" s="163"/>
      <c r="NCE17" s="163"/>
      <c r="NCF17" s="163"/>
      <c r="NCG17" s="163"/>
      <c r="NCH17" s="163"/>
      <c r="NCI17" s="163"/>
      <c r="NCJ17" s="163"/>
      <c r="NCK17" s="163"/>
      <c r="NCL17" s="163"/>
      <c r="NCM17" s="163"/>
      <c r="NCN17" s="163"/>
      <c r="NCO17" s="163"/>
      <c r="NCP17" s="163"/>
      <c r="NCQ17" s="163"/>
      <c r="NCR17" s="163"/>
      <c r="NCS17" s="163"/>
      <c r="NCT17" s="163"/>
      <c r="NCU17" s="163"/>
      <c r="NCV17" s="163"/>
      <c r="NCW17" s="163"/>
      <c r="NCX17" s="163"/>
      <c r="NCY17" s="163"/>
      <c r="NCZ17" s="163"/>
      <c r="NDA17" s="163"/>
      <c r="NDB17" s="163"/>
      <c r="NDC17" s="163"/>
      <c r="NDD17" s="163"/>
      <c r="NDE17" s="163"/>
      <c r="NDF17" s="163"/>
      <c r="NDG17" s="163"/>
      <c r="NDH17" s="163"/>
      <c r="NDI17" s="163"/>
      <c r="NDJ17" s="163"/>
      <c r="NDK17" s="163"/>
      <c r="NDL17" s="163"/>
      <c r="NDM17" s="163"/>
      <c r="NDN17" s="163"/>
      <c r="NDO17" s="163"/>
      <c r="NDP17" s="163"/>
      <c r="NDQ17" s="163"/>
      <c r="NDR17" s="163"/>
      <c r="NDS17" s="163"/>
      <c r="NDT17" s="163"/>
      <c r="NDU17" s="163"/>
      <c r="NDV17" s="163"/>
      <c r="NDW17" s="163"/>
      <c r="NDX17" s="163"/>
      <c r="NDY17" s="163"/>
      <c r="NDZ17" s="163"/>
      <c r="NEA17" s="163"/>
      <c r="NEB17" s="163"/>
      <c r="NEC17" s="163"/>
      <c r="NED17" s="163"/>
      <c r="NEE17" s="163"/>
      <c r="NEF17" s="163"/>
      <c r="NEG17" s="163"/>
      <c r="NEH17" s="163"/>
      <c r="NEI17" s="163"/>
      <c r="NEJ17" s="163"/>
      <c r="NEK17" s="163"/>
      <c r="NEL17" s="163"/>
      <c r="NEM17" s="163"/>
      <c r="NEN17" s="163"/>
      <c r="NEO17" s="163"/>
      <c r="NEP17" s="163"/>
      <c r="NEQ17" s="163"/>
      <c r="NER17" s="163"/>
      <c r="NES17" s="163"/>
      <c r="NET17" s="163"/>
      <c r="NEU17" s="163"/>
      <c r="NEV17" s="163"/>
      <c r="NEW17" s="163"/>
      <c r="NEX17" s="163"/>
      <c r="NEY17" s="163"/>
      <c r="NEZ17" s="163"/>
      <c r="NFA17" s="163"/>
      <c r="NFB17" s="163"/>
      <c r="NFC17" s="163"/>
      <c r="NFD17" s="163"/>
      <c r="NFE17" s="163"/>
      <c r="NFF17" s="163"/>
      <c r="NFG17" s="163"/>
      <c r="NFH17" s="163"/>
      <c r="NFI17" s="163"/>
      <c r="NFJ17" s="163"/>
      <c r="NFK17" s="163"/>
      <c r="NFL17" s="163"/>
      <c r="NFM17" s="163"/>
      <c r="NFN17" s="163"/>
      <c r="NFO17" s="163"/>
      <c r="NFP17" s="163"/>
      <c r="NFQ17" s="163"/>
      <c r="NFR17" s="163"/>
      <c r="NFS17" s="163"/>
      <c r="NFT17" s="163"/>
      <c r="NFU17" s="163"/>
      <c r="NFV17" s="163"/>
      <c r="NFW17" s="163"/>
      <c r="NFX17" s="163"/>
      <c r="NFY17" s="163"/>
      <c r="NFZ17" s="163"/>
      <c r="NGA17" s="163"/>
      <c r="NGB17" s="163"/>
      <c r="NGC17" s="163"/>
      <c r="NGD17" s="163"/>
      <c r="NGE17" s="163"/>
      <c r="NGF17" s="163"/>
      <c r="NGG17" s="163"/>
      <c r="NGH17" s="163"/>
      <c r="NGI17" s="163"/>
      <c r="NGJ17" s="163"/>
      <c r="NGK17" s="163"/>
      <c r="NGL17" s="163"/>
      <c r="NGM17" s="163"/>
      <c r="NGN17" s="163"/>
      <c r="NGO17" s="163"/>
      <c r="NGP17" s="163"/>
      <c r="NGQ17" s="163"/>
      <c r="NGR17" s="163"/>
      <c r="NGS17" s="163"/>
      <c r="NGT17" s="163"/>
      <c r="NGU17" s="163"/>
      <c r="NGV17" s="163"/>
      <c r="NGW17" s="163"/>
      <c r="NGX17" s="163"/>
      <c r="NGY17" s="163"/>
      <c r="NGZ17" s="163"/>
      <c r="NHA17" s="163"/>
      <c r="NHB17" s="163"/>
      <c r="NHC17" s="163"/>
      <c r="NHD17" s="163"/>
      <c r="NHE17" s="163"/>
      <c r="NHF17" s="163"/>
      <c r="NHG17" s="163"/>
      <c r="NHH17" s="163"/>
      <c r="NHI17" s="163"/>
      <c r="NHJ17" s="163"/>
      <c r="NHK17" s="163"/>
      <c r="NHL17" s="163"/>
      <c r="NHM17" s="163"/>
      <c r="NHN17" s="163"/>
      <c r="NHO17" s="163"/>
      <c r="NHP17" s="163"/>
      <c r="NHQ17" s="163"/>
      <c r="NHR17" s="163"/>
      <c r="NHS17" s="163"/>
      <c r="NHT17" s="163"/>
      <c r="NHU17" s="163"/>
      <c r="NHV17" s="163"/>
      <c r="NHW17" s="163"/>
      <c r="NHX17" s="163"/>
      <c r="NHY17" s="163"/>
      <c r="NHZ17" s="163"/>
      <c r="NIA17" s="163"/>
      <c r="NIB17" s="163"/>
      <c r="NIC17" s="163"/>
      <c r="NID17" s="163"/>
      <c r="NIE17" s="163"/>
      <c r="NIF17" s="163"/>
      <c r="NIG17" s="163"/>
      <c r="NIH17" s="163"/>
      <c r="NII17" s="163"/>
      <c r="NIJ17" s="163"/>
      <c r="NIK17" s="163"/>
      <c r="NIL17" s="163"/>
      <c r="NIM17" s="163"/>
      <c r="NIN17" s="163"/>
      <c r="NIO17" s="163"/>
      <c r="NIP17" s="163"/>
      <c r="NIQ17" s="163"/>
      <c r="NIR17" s="163"/>
      <c r="NIS17" s="163"/>
      <c r="NIT17" s="163"/>
      <c r="NIU17" s="163"/>
      <c r="NIV17" s="163"/>
      <c r="NIW17" s="163"/>
      <c r="NIX17" s="163"/>
      <c r="NIY17" s="163"/>
      <c r="NIZ17" s="163"/>
      <c r="NJA17" s="163"/>
      <c r="NJB17" s="163"/>
      <c r="NJC17" s="163"/>
      <c r="NJD17" s="163"/>
      <c r="NJE17" s="163"/>
      <c r="NJF17" s="163"/>
      <c r="NJG17" s="163"/>
      <c r="NJH17" s="163"/>
      <c r="NJI17" s="163"/>
      <c r="NJJ17" s="163"/>
      <c r="NJK17" s="163"/>
      <c r="NJL17" s="163"/>
      <c r="NJM17" s="163"/>
      <c r="NJN17" s="163"/>
      <c r="NJO17" s="163"/>
      <c r="NJP17" s="163"/>
      <c r="NJQ17" s="163"/>
      <c r="NJR17" s="163"/>
      <c r="NJS17" s="163"/>
      <c r="NJT17" s="163"/>
      <c r="NJU17" s="163"/>
      <c r="NJV17" s="163"/>
      <c r="NJW17" s="163"/>
      <c r="NJX17" s="163"/>
      <c r="NJY17" s="163"/>
      <c r="NJZ17" s="163"/>
      <c r="NKA17" s="163"/>
      <c r="NKB17" s="163"/>
      <c r="NKC17" s="163"/>
      <c r="NKD17" s="163"/>
      <c r="NKE17" s="163"/>
      <c r="NKF17" s="163"/>
      <c r="NKG17" s="163"/>
      <c r="NKH17" s="163"/>
      <c r="NKI17" s="163"/>
      <c r="NKJ17" s="163"/>
      <c r="NKK17" s="163"/>
      <c r="NKL17" s="163"/>
      <c r="NKM17" s="163"/>
      <c r="NKN17" s="163"/>
      <c r="NKO17" s="163"/>
      <c r="NKP17" s="163"/>
      <c r="NKQ17" s="163"/>
      <c r="NKR17" s="163"/>
      <c r="NKS17" s="163"/>
      <c r="NKT17" s="163"/>
      <c r="NKU17" s="163"/>
      <c r="NKV17" s="163"/>
      <c r="NKW17" s="163"/>
      <c r="NKX17" s="163"/>
      <c r="NKY17" s="163"/>
      <c r="NKZ17" s="163"/>
      <c r="NLA17" s="163"/>
      <c r="NLB17" s="163"/>
      <c r="NLC17" s="163"/>
      <c r="NLD17" s="163"/>
      <c r="NLE17" s="163"/>
      <c r="NLF17" s="163"/>
      <c r="NLG17" s="163"/>
      <c r="NLH17" s="163"/>
      <c r="NLI17" s="163"/>
      <c r="NLJ17" s="163"/>
      <c r="NLK17" s="163"/>
      <c r="NLL17" s="163"/>
      <c r="NLM17" s="163"/>
      <c r="NLN17" s="163"/>
      <c r="NLO17" s="163"/>
      <c r="NLP17" s="163"/>
      <c r="NLQ17" s="163"/>
      <c r="NLR17" s="163"/>
      <c r="NLS17" s="163"/>
      <c r="NLT17" s="163"/>
      <c r="NLU17" s="163"/>
      <c r="NLV17" s="163"/>
      <c r="NLW17" s="163"/>
      <c r="NLX17" s="163"/>
      <c r="NLY17" s="163"/>
      <c r="NLZ17" s="163"/>
      <c r="NMA17" s="163"/>
      <c r="NMB17" s="163"/>
      <c r="NMC17" s="163"/>
      <c r="NMD17" s="163"/>
      <c r="NME17" s="163"/>
      <c r="NMF17" s="163"/>
      <c r="NMG17" s="163"/>
      <c r="NMH17" s="163"/>
      <c r="NMI17" s="163"/>
      <c r="NMJ17" s="163"/>
      <c r="NMK17" s="163"/>
      <c r="NML17" s="163"/>
      <c r="NMM17" s="163"/>
      <c r="NMN17" s="163"/>
      <c r="NMO17" s="163"/>
      <c r="NMP17" s="163"/>
      <c r="NMQ17" s="163"/>
      <c r="NMR17" s="163"/>
      <c r="NMS17" s="163"/>
      <c r="NMT17" s="163"/>
      <c r="NMU17" s="163"/>
      <c r="NMV17" s="163"/>
      <c r="NMW17" s="163"/>
      <c r="NMX17" s="163"/>
      <c r="NMY17" s="163"/>
      <c r="NMZ17" s="163"/>
      <c r="NNA17" s="163"/>
      <c r="NNB17" s="163"/>
      <c r="NNC17" s="163"/>
      <c r="NND17" s="163"/>
      <c r="NNE17" s="163"/>
      <c r="NNF17" s="163"/>
      <c r="NNG17" s="163"/>
      <c r="NNH17" s="163"/>
      <c r="NNI17" s="163"/>
      <c r="NNJ17" s="163"/>
      <c r="NNK17" s="163"/>
      <c r="NNL17" s="163"/>
      <c r="NNM17" s="163"/>
      <c r="NNN17" s="163"/>
      <c r="NNO17" s="163"/>
      <c r="NNP17" s="163"/>
      <c r="NNQ17" s="163"/>
      <c r="NNR17" s="163"/>
      <c r="NNS17" s="163"/>
      <c r="NNT17" s="163"/>
      <c r="NNU17" s="163"/>
      <c r="NNV17" s="163"/>
      <c r="NNW17" s="163"/>
      <c r="NNX17" s="163"/>
      <c r="NNY17" s="163"/>
      <c r="NNZ17" s="163"/>
      <c r="NOA17" s="163"/>
      <c r="NOB17" s="163"/>
      <c r="NOC17" s="163"/>
      <c r="NOD17" s="163"/>
      <c r="NOE17" s="163"/>
      <c r="NOF17" s="163"/>
      <c r="NOG17" s="163"/>
      <c r="NOH17" s="163"/>
      <c r="NOI17" s="163"/>
      <c r="NOJ17" s="163"/>
      <c r="NOK17" s="163"/>
      <c r="NOL17" s="163"/>
      <c r="NOM17" s="163"/>
      <c r="NON17" s="163"/>
      <c r="NOO17" s="163"/>
      <c r="NOP17" s="163"/>
      <c r="NOQ17" s="163"/>
      <c r="NOR17" s="163"/>
      <c r="NOS17" s="163"/>
      <c r="NOT17" s="163"/>
      <c r="NOU17" s="163"/>
      <c r="NOV17" s="163"/>
      <c r="NOW17" s="163"/>
      <c r="NOX17" s="163"/>
      <c r="NOY17" s="163"/>
      <c r="NOZ17" s="163"/>
      <c r="NPA17" s="163"/>
      <c r="NPB17" s="163"/>
      <c r="NPC17" s="163"/>
      <c r="NPD17" s="163"/>
      <c r="NPE17" s="163"/>
      <c r="NPF17" s="163"/>
      <c r="NPG17" s="163"/>
      <c r="NPH17" s="163"/>
      <c r="NPI17" s="163"/>
      <c r="NPJ17" s="163"/>
      <c r="NPK17" s="163"/>
      <c r="NPL17" s="163"/>
      <c r="NPM17" s="163"/>
      <c r="NPN17" s="163"/>
      <c r="NPO17" s="163"/>
      <c r="NPP17" s="163"/>
      <c r="NPQ17" s="163"/>
      <c r="NPR17" s="163"/>
      <c r="NPS17" s="163"/>
      <c r="NPT17" s="163"/>
      <c r="NPU17" s="163"/>
      <c r="NPV17" s="163"/>
      <c r="NPW17" s="163"/>
      <c r="NPX17" s="163"/>
      <c r="NPY17" s="163"/>
      <c r="NPZ17" s="163"/>
      <c r="NQA17" s="163"/>
      <c r="NQB17" s="163"/>
      <c r="NQC17" s="163"/>
      <c r="NQD17" s="163"/>
      <c r="NQE17" s="163"/>
      <c r="NQF17" s="163"/>
      <c r="NQG17" s="163"/>
      <c r="NQH17" s="163"/>
      <c r="NQI17" s="163"/>
      <c r="NQJ17" s="163"/>
      <c r="NQK17" s="163"/>
      <c r="NQL17" s="163"/>
      <c r="NQM17" s="163"/>
      <c r="NQN17" s="163"/>
      <c r="NQO17" s="163"/>
      <c r="NQP17" s="163"/>
      <c r="NQQ17" s="163"/>
      <c r="NQR17" s="163"/>
      <c r="NQS17" s="163"/>
      <c r="NQT17" s="163"/>
      <c r="NQU17" s="163"/>
      <c r="NQV17" s="163"/>
      <c r="NQW17" s="163"/>
      <c r="NQX17" s="163"/>
      <c r="NQY17" s="163"/>
      <c r="NQZ17" s="163"/>
      <c r="NRA17" s="163"/>
      <c r="NRB17" s="163"/>
      <c r="NRC17" s="163"/>
      <c r="NRD17" s="163"/>
      <c r="NRE17" s="163"/>
      <c r="NRF17" s="163"/>
      <c r="NRG17" s="163"/>
      <c r="NRH17" s="163"/>
      <c r="NRI17" s="163"/>
      <c r="NRJ17" s="163"/>
      <c r="NRK17" s="163"/>
      <c r="NRL17" s="163"/>
      <c r="NRM17" s="163"/>
      <c r="NRN17" s="163"/>
      <c r="NRO17" s="163"/>
      <c r="NRP17" s="163"/>
      <c r="NRQ17" s="163"/>
      <c r="NRR17" s="163"/>
      <c r="NRS17" s="163"/>
      <c r="NRT17" s="163"/>
      <c r="NRU17" s="163"/>
      <c r="NRV17" s="163"/>
      <c r="NRW17" s="163"/>
      <c r="NRX17" s="163"/>
      <c r="NRY17" s="163"/>
      <c r="NRZ17" s="163"/>
      <c r="NSA17" s="163"/>
      <c r="NSB17" s="163"/>
      <c r="NSC17" s="163"/>
      <c r="NSD17" s="163"/>
      <c r="NSE17" s="163"/>
      <c r="NSF17" s="163"/>
      <c r="NSG17" s="163"/>
      <c r="NSH17" s="163"/>
      <c r="NSI17" s="163"/>
      <c r="NSJ17" s="163"/>
      <c r="NSK17" s="163"/>
      <c r="NSL17" s="163"/>
      <c r="NSM17" s="163"/>
      <c r="NSN17" s="163"/>
      <c r="NSO17" s="163"/>
      <c r="NSP17" s="163"/>
      <c r="NSQ17" s="163"/>
      <c r="NSR17" s="163"/>
      <c r="NSS17" s="163"/>
      <c r="NST17" s="163"/>
      <c r="NSU17" s="163"/>
      <c r="NSV17" s="163"/>
      <c r="NSW17" s="163"/>
      <c r="NSX17" s="163"/>
      <c r="NSY17" s="163"/>
      <c r="NSZ17" s="163"/>
      <c r="NTA17" s="163"/>
      <c r="NTB17" s="163"/>
      <c r="NTC17" s="163"/>
      <c r="NTD17" s="163"/>
      <c r="NTE17" s="163"/>
      <c r="NTF17" s="163"/>
      <c r="NTG17" s="163"/>
      <c r="NTH17" s="163"/>
      <c r="NTI17" s="163"/>
      <c r="NTJ17" s="163"/>
      <c r="NTK17" s="163"/>
      <c r="NTL17" s="163"/>
      <c r="NTM17" s="163"/>
      <c r="NTN17" s="163"/>
      <c r="NTO17" s="163"/>
      <c r="NTP17" s="163"/>
      <c r="NTQ17" s="163"/>
      <c r="NTR17" s="163"/>
      <c r="NTS17" s="163"/>
      <c r="NTT17" s="163"/>
      <c r="NTU17" s="163"/>
      <c r="NTV17" s="163"/>
      <c r="NTW17" s="163"/>
      <c r="NTX17" s="163"/>
      <c r="NTY17" s="163"/>
      <c r="NTZ17" s="163"/>
      <c r="NUA17" s="163"/>
      <c r="NUB17" s="163"/>
      <c r="NUC17" s="163"/>
      <c r="NUD17" s="163"/>
      <c r="NUE17" s="163"/>
      <c r="NUF17" s="163"/>
      <c r="NUG17" s="163"/>
      <c r="NUH17" s="163"/>
      <c r="NUI17" s="163"/>
      <c r="NUJ17" s="163"/>
      <c r="NUK17" s="163"/>
      <c r="NUL17" s="163"/>
      <c r="NUM17" s="163"/>
      <c r="NUN17" s="163"/>
      <c r="NUO17" s="163"/>
      <c r="NUP17" s="163"/>
      <c r="NUQ17" s="163"/>
      <c r="NUR17" s="163"/>
      <c r="NUS17" s="163"/>
      <c r="NUT17" s="163"/>
      <c r="NUU17" s="163"/>
      <c r="NUV17" s="163"/>
      <c r="NUW17" s="163"/>
      <c r="NUX17" s="163"/>
      <c r="NUY17" s="163"/>
      <c r="NUZ17" s="163"/>
      <c r="NVA17" s="163"/>
      <c r="NVB17" s="163"/>
      <c r="NVC17" s="163"/>
      <c r="NVD17" s="163"/>
      <c r="NVE17" s="163"/>
      <c r="NVF17" s="163"/>
      <c r="NVG17" s="163"/>
      <c r="NVH17" s="163"/>
      <c r="NVI17" s="163"/>
      <c r="NVJ17" s="163"/>
      <c r="NVK17" s="163"/>
      <c r="NVL17" s="163"/>
      <c r="NVM17" s="163"/>
      <c r="NVN17" s="163"/>
      <c r="NVO17" s="163"/>
      <c r="NVP17" s="163"/>
      <c r="NVQ17" s="163"/>
      <c r="NVR17" s="163"/>
      <c r="NVS17" s="163"/>
      <c r="NVT17" s="163"/>
      <c r="NVU17" s="163"/>
      <c r="NVV17" s="163"/>
      <c r="NVW17" s="163"/>
      <c r="NVX17" s="163"/>
      <c r="NVY17" s="163"/>
      <c r="NVZ17" s="163"/>
      <c r="NWA17" s="163"/>
      <c r="NWB17" s="163"/>
      <c r="NWC17" s="163"/>
      <c r="NWD17" s="163"/>
      <c r="NWE17" s="163"/>
      <c r="NWF17" s="163"/>
      <c r="NWG17" s="163"/>
      <c r="NWH17" s="163"/>
      <c r="NWI17" s="163"/>
      <c r="NWJ17" s="163"/>
      <c r="NWK17" s="163"/>
      <c r="NWL17" s="163"/>
      <c r="NWM17" s="163"/>
      <c r="NWN17" s="163"/>
      <c r="NWO17" s="163"/>
      <c r="NWP17" s="163"/>
      <c r="NWQ17" s="163"/>
      <c r="NWR17" s="163"/>
      <c r="NWS17" s="163"/>
      <c r="NWT17" s="163"/>
      <c r="NWU17" s="163"/>
      <c r="NWV17" s="163"/>
      <c r="NWW17" s="163"/>
      <c r="NWX17" s="163"/>
      <c r="NWY17" s="163"/>
      <c r="NWZ17" s="163"/>
      <c r="NXA17" s="163"/>
      <c r="NXB17" s="163"/>
      <c r="NXC17" s="163"/>
      <c r="NXD17" s="163"/>
      <c r="NXE17" s="163"/>
      <c r="NXF17" s="163"/>
      <c r="NXG17" s="163"/>
      <c r="NXH17" s="163"/>
      <c r="NXI17" s="163"/>
      <c r="NXJ17" s="163"/>
      <c r="NXK17" s="163"/>
      <c r="NXL17" s="163"/>
      <c r="NXM17" s="163"/>
      <c r="NXN17" s="163"/>
      <c r="NXO17" s="163"/>
      <c r="NXP17" s="163"/>
      <c r="NXQ17" s="163"/>
      <c r="NXR17" s="163"/>
      <c r="NXS17" s="163"/>
      <c r="NXT17" s="163"/>
      <c r="NXU17" s="163"/>
      <c r="NXV17" s="163"/>
      <c r="NXW17" s="163"/>
      <c r="NXX17" s="163"/>
      <c r="NXY17" s="163"/>
      <c r="NXZ17" s="163"/>
      <c r="NYA17" s="163"/>
      <c r="NYB17" s="163"/>
      <c r="NYC17" s="163"/>
      <c r="NYD17" s="163"/>
      <c r="NYE17" s="163"/>
      <c r="NYF17" s="163"/>
      <c r="NYG17" s="163"/>
      <c r="NYH17" s="163"/>
      <c r="NYI17" s="163"/>
      <c r="NYJ17" s="163"/>
      <c r="NYK17" s="163"/>
      <c r="NYL17" s="163"/>
      <c r="NYM17" s="163"/>
      <c r="NYN17" s="163"/>
      <c r="NYO17" s="163"/>
      <c r="NYP17" s="163"/>
      <c r="NYQ17" s="163"/>
      <c r="NYR17" s="163"/>
      <c r="NYS17" s="163"/>
      <c r="NYT17" s="163"/>
      <c r="NYU17" s="163"/>
      <c r="NYV17" s="163"/>
      <c r="NYW17" s="163"/>
      <c r="NYX17" s="163"/>
      <c r="NYY17" s="163"/>
      <c r="NYZ17" s="163"/>
      <c r="NZA17" s="163"/>
      <c r="NZB17" s="163"/>
      <c r="NZC17" s="163"/>
      <c r="NZD17" s="163"/>
      <c r="NZE17" s="163"/>
      <c r="NZF17" s="163"/>
      <c r="NZG17" s="163"/>
      <c r="NZH17" s="163"/>
      <c r="NZI17" s="163"/>
      <c r="NZJ17" s="163"/>
      <c r="NZK17" s="163"/>
      <c r="NZL17" s="163"/>
      <c r="NZM17" s="163"/>
      <c r="NZN17" s="163"/>
      <c r="NZO17" s="163"/>
      <c r="NZP17" s="163"/>
      <c r="NZQ17" s="163"/>
      <c r="NZR17" s="163"/>
      <c r="NZS17" s="163"/>
      <c r="NZT17" s="163"/>
      <c r="NZU17" s="163"/>
      <c r="NZV17" s="163"/>
      <c r="NZW17" s="163"/>
      <c r="NZX17" s="163"/>
      <c r="NZY17" s="163"/>
      <c r="NZZ17" s="163"/>
      <c r="OAA17" s="163"/>
      <c r="OAB17" s="163"/>
      <c r="OAC17" s="163"/>
      <c r="OAD17" s="163"/>
      <c r="OAE17" s="163"/>
      <c r="OAF17" s="163"/>
      <c r="OAG17" s="163"/>
      <c r="OAH17" s="163"/>
      <c r="OAI17" s="163"/>
      <c r="OAJ17" s="163"/>
      <c r="OAK17" s="163"/>
      <c r="OAL17" s="163"/>
      <c r="OAM17" s="163"/>
      <c r="OAN17" s="163"/>
      <c r="OAO17" s="163"/>
      <c r="OAP17" s="163"/>
      <c r="OAQ17" s="163"/>
      <c r="OAR17" s="163"/>
      <c r="OAS17" s="163"/>
      <c r="OAT17" s="163"/>
      <c r="OAU17" s="163"/>
      <c r="OAV17" s="163"/>
      <c r="OAW17" s="163"/>
      <c r="OAX17" s="163"/>
      <c r="OAY17" s="163"/>
      <c r="OAZ17" s="163"/>
      <c r="OBA17" s="163"/>
      <c r="OBB17" s="163"/>
      <c r="OBC17" s="163"/>
      <c r="OBD17" s="163"/>
      <c r="OBE17" s="163"/>
      <c r="OBF17" s="163"/>
      <c r="OBG17" s="163"/>
      <c r="OBH17" s="163"/>
      <c r="OBI17" s="163"/>
      <c r="OBJ17" s="163"/>
      <c r="OBK17" s="163"/>
      <c r="OBL17" s="163"/>
      <c r="OBM17" s="163"/>
      <c r="OBN17" s="163"/>
      <c r="OBO17" s="163"/>
      <c r="OBP17" s="163"/>
      <c r="OBQ17" s="163"/>
      <c r="OBR17" s="163"/>
      <c r="OBS17" s="163"/>
      <c r="OBT17" s="163"/>
      <c r="OBU17" s="163"/>
      <c r="OBV17" s="163"/>
      <c r="OBW17" s="163"/>
      <c r="OBX17" s="163"/>
      <c r="OBY17" s="163"/>
      <c r="OBZ17" s="163"/>
      <c r="OCA17" s="163"/>
      <c r="OCB17" s="163"/>
      <c r="OCC17" s="163"/>
      <c r="OCD17" s="163"/>
      <c r="OCE17" s="163"/>
      <c r="OCF17" s="163"/>
      <c r="OCG17" s="163"/>
      <c r="OCH17" s="163"/>
      <c r="OCI17" s="163"/>
      <c r="OCJ17" s="163"/>
      <c r="OCK17" s="163"/>
      <c r="OCL17" s="163"/>
      <c r="OCM17" s="163"/>
      <c r="OCN17" s="163"/>
      <c r="OCO17" s="163"/>
      <c r="OCP17" s="163"/>
      <c r="OCQ17" s="163"/>
      <c r="OCR17" s="163"/>
      <c r="OCS17" s="163"/>
      <c r="OCT17" s="163"/>
      <c r="OCU17" s="163"/>
      <c r="OCV17" s="163"/>
      <c r="OCW17" s="163"/>
      <c r="OCX17" s="163"/>
      <c r="OCY17" s="163"/>
      <c r="OCZ17" s="163"/>
      <c r="ODA17" s="163"/>
      <c r="ODB17" s="163"/>
      <c r="ODC17" s="163"/>
      <c r="ODD17" s="163"/>
      <c r="ODE17" s="163"/>
      <c r="ODF17" s="163"/>
      <c r="ODG17" s="163"/>
      <c r="ODH17" s="163"/>
      <c r="ODI17" s="163"/>
      <c r="ODJ17" s="163"/>
      <c r="ODK17" s="163"/>
      <c r="ODL17" s="163"/>
      <c r="ODM17" s="163"/>
      <c r="ODN17" s="163"/>
      <c r="ODO17" s="163"/>
      <c r="ODP17" s="163"/>
      <c r="ODQ17" s="163"/>
      <c r="ODR17" s="163"/>
      <c r="ODS17" s="163"/>
      <c r="ODT17" s="163"/>
      <c r="ODU17" s="163"/>
      <c r="ODV17" s="163"/>
      <c r="ODW17" s="163"/>
      <c r="ODX17" s="163"/>
      <c r="ODY17" s="163"/>
      <c r="ODZ17" s="163"/>
      <c r="OEA17" s="163"/>
      <c r="OEB17" s="163"/>
      <c r="OEC17" s="163"/>
      <c r="OED17" s="163"/>
      <c r="OEE17" s="163"/>
      <c r="OEF17" s="163"/>
      <c r="OEG17" s="163"/>
      <c r="OEH17" s="163"/>
      <c r="OEI17" s="163"/>
      <c r="OEJ17" s="163"/>
      <c r="OEK17" s="163"/>
      <c r="OEL17" s="163"/>
      <c r="OEM17" s="163"/>
      <c r="OEN17" s="163"/>
      <c r="OEO17" s="163"/>
      <c r="OEP17" s="163"/>
      <c r="OEQ17" s="163"/>
      <c r="OER17" s="163"/>
      <c r="OES17" s="163"/>
      <c r="OET17" s="163"/>
      <c r="OEU17" s="163"/>
      <c r="OEV17" s="163"/>
      <c r="OEW17" s="163"/>
      <c r="OEX17" s="163"/>
      <c r="OEY17" s="163"/>
      <c r="OEZ17" s="163"/>
      <c r="OFA17" s="163"/>
      <c r="OFB17" s="163"/>
      <c r="OFC17" s="163"/>
      <c r="OFD17" s="163"/>
      <c r="OFE17" s="163"/>
      <c r="OFF17" s="163"/>
      <c r="OFG17" s="163"/>
      <c r="OFH17" s="163"/>
      <c r="OFI17" s="163"/>
      <c r="OFJ17" s="163"/>
      <c r="OFK17" s="163"/>
      <c r="OFL17" s="163"/>
      <c r="OFM17" s="163"/>
      <c r="OFN17" s="163"/>
      <c r="OFO17" s="163"/>
      <c r="OFP17" s="163"/>
      <c r="OFQ17" s="163"/>
      <c r="OFR17" s="163"/>
      <c r="OFS17" s="163"/>
      <c r="OFT17" s="163"/>
      <c r="OFU17" s="163"/>
      <c r="OFV17" s="163"/>
      <c r="OFW17" s="163"/>
      <c r="OFX17" s="163"/>
      <c r="OFY17" s="163"/>
      <c r="OFZ17" s="163"/>
      <c r="OGA17" s="163"/>
      <c r="OGB17" s="163"/>
      <c r="OGC17" s="163"/>
      <c r="OGD17" s="163"/>
      <c r="OGE17" s="163"/>
      <c r="OGF17" s="163"/>
      <c r="OGG17" s="163"/>
      <c r="OGH17" s="163"/>
      <c r="OGI17" s="163"/>
      <c r="OGJ17" s="163"/>
      <c r="OGK17" s="163"/>
      <c r="OGL17" s="163"/>
      <c r="OGM17" s="163"/>
      <c r="OGN17" s="163"/>
      <c r="OGO17" s="163"/>
      <c r="OGP17" s="163"/>
      <c r="OGQ17" s="163"/>
      <c r="OGR17" s="163"/>
      <c r="OGS17" s="163"/>
      <c r="OGT17" s="163"/>
      <c r="OGU17" s="163"/>
      <c r="OGV17" s="163"/>
      <c r="OGW17" s="163"/>
      <c r="OGX17" s="163"/>
      <c r="OGY17" s="163"/>
      <c r="OGZ17" s="163"/>
      <c r="OHA17" s="163"/>
      <c r="OHB17" s="163"/>
      <c r="OHC17" s="163"/>
      <c r="OHD17" s="163"/>
      <c r="OHE17" s="163"/>
      <c r="OHF17" s="163"/>
      <c r="OHG17" s="163"/>
      <c r="OHH17" s="163"/>
      <c r="OHI17" s="163"/>
      <c r="OHJ17" s="163"/>
      <c r="OHK17" s="163"/>
      <c r="OHL17" s="163"/>
      <c r="OHM17" s="163"/>
      <c r="OHN17" s="163"/>
      <c r="OHO17" s="163"/>
      <c r="OHP17" s="163"/>
      <c r="OHQ17" s="163"/>
      <c r="OHR17" s="163"/>
      <c r="OHS17" s="163"/>
      <c r="OHT17" s="163"/>
      <c r="OHU17" s="163"/>
      <c r="OHV17" s="163"/>
      <c r="OHW17" s="163"/>
      <c r="OHX17" s="163"/>
      <c r="OHY17" s="163"/>
      <c r="OHZ17" s="163"/>
      <c r="OIA17" s="163"/>
      <c r="OIB17" s="163"/>
      <c r="OIC17" s="163"/>
      <c r="OID17" s="163"/>
      <c r="OIE17" s="163"/>
      <c r="OIF17" s="163"/>
      <c r="OIG17" s="163"/>
      <c r="OIH17" s="163"/>
      <c r="OII17" s="163"/>
      <c r="OIJ17" s="163"/>
      <c r="OIK17" s="163"/>
      <c r="OIL17" s="163"/>
      <c r="OIM17" s="163"/>
      <c r="OIN17" s="163"/>
      <c r="OIO17" s="163"/>
      <c r="OIP17" s="163"/>
      <c r="OIQ17" s="163"/>
      <c r="OIR17" s="163"/>
      <c r="OIS17" s="163"/>
      <c r="OIT17" s="163"/>
      <c r="OIU17" s="163"/>
      <c r="OIV17" s="163"/>
      <c r="OIW17" s="163"/>
      <c r="OIX17" s="163"/>
      <c r="OIY17" s="163"/>
      <c r="OIZ17" s="163"/>
      <c r="OJA17" s="163"/>
      <c r="OJB17" s="163"/>
      <c r="OJC17" s="163"/>
      <c r="OJD17" s="163"/>
      <c r="OJE17" s="163"/>
      <c r="OJF17" s="163"/>
      <c r="OJG17" s="163"/>
      <c r="OJH17" s="163"/>
      <c r="OJI17" s="163"/>
      <c r="OJJ17" s="163"/>
      <c r="OJK17" s="163"/>
      <c r="OJL17" s="163"/>
      <c r="OJM17" s="163"/>
      <c r="OJN17" s="163"/>
      <c r="OJO17" s="163"/>
      <c r="OJP17" s="163"/>
      <c r="OJQ17" s="163"/>
      <c r="OJR17" s="163"/>
      <c r="OJS17" s="163"/>
      <c r="OJT17" s="163"/>
      <c r="OJU17" s="163"/>
      <c r="OJV17" s="163"/>
      <c r="OJW17" s="163"/>
      <c r="OJX17" s="163"/>
      <c r="OJY17" s="163"/>
      <c r="OJZ17" s="163"/>
      <c r="OKA17" s="163"/>
      <c r="OKB17" s="163"/>
      <c r="OKC17" s="163"/>
      <c r="OKD17" s="163"/>
      <c r="OKE17" s="163"/>
      <c r="OKF17" s="163"/>
      <c r="OKG17" s="163"/>
      <c r="OKH17" s="163"/>
      <c r="OKI17" s="163"/>
      <c r="OKJ17" s="163"/>
      <c r="OKK17" s="163"/>
      <c r="OKL17" s="163"/>
      <c r="OKM17" s="163"/>
      <c r="OKN17" s="163"/>
      <c r="OKO17" s="163"/>
      <c r="OKP17" s="163"/>
      <c r="OKQ17" s="163"/>
      <c r="OKR17" s="163"/>
      <c r="OKS17" s="163"/>
      <c r="OKT17" s="163"/>
      <c r="OKU17" s="163"/>
      <c r="OKV17" s="163"/>
      <c r="OKW17" s="163"/>
      <c r="OKX17" s="163"/>
      <c r="OKY17" s="163"/>
      <c r="OKZ17" s="163"/>
      <c r="OLA17" s="163"/>
      <c r="OLB17" s="163"/>
      <c r="OLC17" s="163"/>
      <c r="OLD17" s="163"/>
      <c r="OLE17" s="163"/>
      <c r="OLF17" s="163"/>
      <c r="OLG17" s="163"/>
      <c r="OLH17" s="163"/>
      <c r="OLI17" s="163"/>
      <c r="OLJ17" s="163"/>
      <c r="OLK17" s="163"/>
      <c r="OLL17" s="163"/>
      <c r="OLM17" s="163"/>
      <c r="OLN17" s="163"/>
      <c r="OLO17" s="163"/>
      <c r="OLP17" s="163"/>
      <c r="OLQ17" s="163"/>
      <c r="OLR17" s="163"/>
      <c r="OLS17" s="163"/>
      <c r="OLT17" s="163"/>
      <c r="OLU17" s="163"/>
      <c r="OLV17" s="163"/>
      <c r="OLW17" s="163"/>
      <c r="OLX17" s="163"/>
      <c r="OLY17" s="163"/>
      <c r="OLZ17" s="163"/>
      <c r="OMA17" s="163"/>
      <c r="OMB17" s="163"/>
      <c r="OMC17" s="163"/>
      <c r="OMD17" s="163"/>
      <c r="OME17" s="163"/>
      <c r="OMF17" s="163"/>
      <c r="OMG17" s="163"/>
      <c r="OMH17" s="163"/>
      <c r="OMI17" s="163"/>
      <c r="OMJ17" s="163"/>
      <c r="OMK17" s="163"/>
      <c r="OML17" s="163"/>
      <c r="OMM17" s="163"/>
      <c r="OMN17" s="163"/>
      <c r="OMO17" s="163"/>
      <c r="OMP17" s="163"/>
      <c r="OMQ17" s="163"/>
      <c r="OMR17" s="163"/>
      <c r="OMS17" s="163"/>
      <c r="OMT17" s="163"/>
      <c r="OMU17" s="163"/>
      <c r="OMV17" s="163"/>
      <c r="OMW17" s="163"/>
      <c r="OMX17" s="163"/>
      <c r="OMY17" s="163"/>
      <c r="OMZ17" s="163"/>
      <c r="ONA17" s="163"/>
      <c r="ONB17" s="163"/>
      <c r="ONC17" s="163"/>
      <c r="OND17" s="163"/>
      <c r="ONE17" s="163"/>
      <c r="ONF17" s="163"/>
      <c r="ONG17" s="163"/>
      <c r="ONH17" s="163"/>
      <c r="ONI17" s="163"/>
      <c r="ONJ17" s="163"/>
      <c r="ONK17" s="163"/>
      <c r="ONL17" s="163"/>
      <c r="ONM17" s="163"/>
      <c r="ONN17" s="163"/>
      <c r="ONO17" s="163"/>
      <c r="ONP17" s="163"/>
      <c r="ONQ17" s="163"/>
      <c r="ONR17" s="163"/>
      <c r="ONS17" s="163"/>
      <c r="ONT17" s="163"/>
      <c r="ONU17" s="163"/>
      <c r="ONV17" s="163"/>
      <c r="ONW17" s="163"/>
      <c r="ONX17" s="163"/>
      <c r="ONY17" s="163"/>
      <c r="ONZ17" s="163"/>
      <c r="OOA17" s="163"/>
      <c r="OOB17" s="163"/>
      <c r="OOC17" s="163"/>
      <c r="OOD17" s="163"/>
      <c r="OOE17" s="163"/>
      <c r="OOF17" s="163"/>
      <c r="OOG17" s="163"/>
      <c r="OOH17" s="163"/>
      <c r="OOI17" s="163"/>
      <c r="OOJ17" s="163"/>
      <c r="OOK17" s="163"/>
      <c r="OOL17" s="163"/>
      <c r="OOM17" s="163"/>
      <c r="OON17" s="163"/>
      <c r="OOO17" s="163"/>
      <c r="OOP17" s="163"/>
      <c r="OOQ17" s="163"/>
      <c r="OOR17" s="163"/>
      <c r="OOS17" s="163"/>
      <c r="OOT17" s="163"/>
      <c r="OOU17" s="163"/>
      <c r="OOV17" s="163"/>
      <c r="OOW17" s="163"/>
      <c r="OOX17" s="163"/>
      <c r="OOY17" s="163"/>
      <c r="OOZ17" s="163"/>
      <c r="OPA17" s="163"/>
      <c r="OPB17" s="163"/>
      <c r="OPC17" s="163"/>
      <c r="OPD17" s="163"/>
      <c r="OPE17" s="163"/>
      <c r="OPF17" s="163"/>
      <c r="OPG17" s="163"/>
      <c r="OPH17" s="163"/>
      <c r="OPI17" s="163"/>
      <c r="OPJ17" s="163"/>
      <c r="OPK17" s="163"/>
      <c r="OPL17" s="163"/>
      <c r="OPM17" s="163"/>
      <c r="OPN17" s="163"/>
      <c r="OPO17" s="163"/>
      <c r="OPP17" s="163"/>
      <c r="OPQ17" s="163"/>
      <c r="OPR17" s="163"/>
      <c r="OPS17" s="163"/>
      <c r="OPT17" s="163"/>
      <c r="OPU17" s="163"/>
      <c r="OPV17" s="163"/>
      <c r="OPW17" s="163"/>
      <c r="OPX17" s="163"/>
      <c r="OPY17" s="163"/>
      <c r="OPZ17" s="163"/>
      <c r="OQA17" s="163"/>
      <c r="OQB17" s="163"/>
      <c r="OQC17" s="163"/>
      <c r="OQD17" s="163"/>
      <c r="OQE17" s="163"/>
      <c r="OQF17" s="163"/>
      <c r="OQG17" s="163"/>
      <c r="OQH17" s="163"/>
      <c r="OQI17" s="163"/>
      <c r="OQJ17" s="163"/>
      <c r="OQK17" s="163"/>
      <c r="OQL17" s="163"/>
      <c r="OQM17" s="163"/>
      <c r="OQN17" s="163"/>
      <c r="OQO17" s="163"/>
      <c r="OQP17" s="163"/>
      <c r="OQQ17" s="163"/>
      <c r="OQR17" s="163"/>
      <c r="OQS17" s="163"/>
      <c r="OQT17" s="163"/>
      <c r="OQU17" s="163"/>
      <c r="OQV17" s="163"/>
      <c r="OQW17" s="163"/>
      <c r="OQX17" s="163"/>
      <c r="OQY17" s="163"/>
      <c r="OQZ17" s="163"/>
      <c r="ORA17" s="163"/>
      <c r="ORB17" s="163"/>
      <c r="ORC17" s="163"/>
      <c r="ORD17" s="163"/>
      <c r="ORE17" s="163"/>
      <c r="ORF17" s="163"/>
      <c r="ORG17" s="163"/>
      <c r="ORH17" s="163"/>
      <c r="ORI17" s="163"/>
      <c r="ORJ17" s="163"/>
      <c r="ORK17" s="163"/>
      <c r="ORL17" s="163"/>
      <c r="ORM17" s="163"/>
      <c r="ORN17" s="163"/>
      <c r="ORO17" s="163"/>
      <c r="ORP17" s="163"/>
      <c r="ORQ17" s="163"/>
      <c r="ORR17" s="163"/>
      <c r="ORS17" s="163"/>
      <c r="ORT17" s="163"/>
      <c r="ORU17" s="163"/>
      <c r="ORV17" s="163"/>
      <c r="ORW17" s="163"/>
      <c r="ORX17" s="163"/>
      <c r="ORY17" s="163"/>
      <c r="ORZ17" s="163"/>
      <c r="OSA17" s="163"/>
      <c r="OSB17" s="163"/>
      <c r="OSC17" s="163"/>
      <c r="OSD17" s="163"/>
      <c r="OSE17" s="163"/>
      <c r="OSF17" s="163"/>
      <c r="OSG17" s="163"/>
      <c r="OSH17" s="163"/>
      <c r="OSI17" s="163"/>
      <c r="OSJ17" s="163"/>
      <c r="OSK17" s="163"/>
      <c r="OSL17" s="163"/>
      <c r="OSM17" s="163"/>
      <c r="OSN17" s="163"/>
      <c r="OSO17" s="163"/>
      <c r="OSP17" s="163"/>
      <c r="OSQ17" s="163"/>
      <c r="OSR17" s="163"/>
      <c r="OSS17" s="163"/>
      <c r="OST17" s="163"/>
      <c r="OSU17" s="163"/>
      <c r="OSV17" s="163"/>
      <c r="OSW17" s="163"/>
      <c r="OSX17" s="163"/>
      <c r="OSY17" s="163"/>
      <c r="OSZ17" s="163"/>
      <c r="OTA17" s="163"/>
      <c r="OTB17" s="163"/>
      <c r="OTC17" s="163"/>
      <c r="OTD17" s="163"/>
      <c r="OTE17" s="163"/>
      <c r="OTF17" s="163"/>
      <c r="OTG17" s="163"/>
      <c r="OTH17" s="163"/>
      <c r="OTI17" s="163"/>
      <c r="OTJ17" s="163"/>
      <c r="OTK17" s="163"/>
      <c r="OTL17" s="163"/>
      <c r="OTM17" s="163"/>
      <c r="OTN17" s="163"/>
      <c r="OTO17" s="163"/>
      <c r="OTP17" s="163"/>
      <c r="OTQ17" s="163"/>
      <c r="OTR17" s="163"/>
      <c r="OTS17" s="163"/>
      <c r="OTT17" s="163"/>
      <c r="OTU17" s="163"/>
      <c r="OTV17" s="163"/>
      <c r="OTW17" s="163"/>
      <c r="OTX17" s="163"/>
      <c r="OTY17" s="163"/>
      <c r="OTZ17" s="163"/>
      <c r="OUA17" s="163"/>
      <c r="OUB17" s="163"/>
      <c r="OUC17" s="163"/>
      <c r="OUD17" s="163"/>
      <c r="OUE17" s="163"/>
      <c r="OUF17" s="163"/>
      <c r="OUG17" s="163"/>
      <c r="OUH17" s="163"/>
      <c r="OUI17" s="163"/>
      <c r="OUJ17" s="163"/>
      <c r="OUK17" s="163"/>
      <c r="OUL17" s="163"/>
      <c r="OUM17" s="163"/>
      <c r="OUN17" s="163"/>
      <c r="OUO17" s="163"/>
      <c r="OUP17" s="163"/>
      <c r="OUQ17" s="163"/>
      <c r="OUR17" s="163"/>
      <c r="OUS17" s="163"/>
      <c r="OUT17" s="163"/>
      <c r="OUU17" s="163"/>
      <c r="OUV17" s="163"/>
      <c r="OUW17" s="163"/>
      <c r="OUX17" s="163"/>
      <c r="OUY17" s="163"/>
      <c r="OUZ17" s="163"/>
      <c r="OVA17" s="163"/>
      <c r="OVB17" s="163"/>
      <c r="OVC17" s="163"/>
      <c r="OVD17" s="163"/>
      <c r="OVE17" s="163"/>
      <c r="OVF17" s="163"/>
      <c r="OVG17" s="163"/>
      <c r="OVH17" s="163"/>
      <c r="OVI17" s="163"/>
      <c r="OVJ17" s="163"/>
      <c r="OVK17" s="163"/>
      <c r="OVL17" s="163"/>
      <c r="OVM17" s="163"/>
      <c r="OVN17" s="163"/>
      <c r="OVO17" s="163"/>
      <c r="OVP17" s="163"/>
      <c r="OVQ17" s="163"/>
      <c r="OVR17" s="163"/>
      <c r="OVS17" s="163"/>
      <c r="OVT17" s="163"/>
      <c r="OVU17" s="163"/>
      <c r="OVV17" s="163"/>
      <c r="OVW17" s="163"/>
      <c r="OVX17" s="163"/>
      <c r="OVY17" s="163"/>
      <c r="OVZ17" s="163"/>
      <c r="OWA17" s="163"/>
      <c r="OWB17" s="163"/>
      <c r="OWC17" s="163"/>
      <c r="OWD17" s="163"/>
      <c r="OWE17" s="163"/>
      <c r="OWF17" s="163"/>
      <c r="OWG17" s="163"/>
      <c r="OWH17" s="163"/>
      <c r="OWI17" s="163"/>
      <c r="OWJ17" s="163"/>
      <c r="OWK17" s="163"/>
      <c r="OWL17" s="163"/>
      <c r="OWM17" s="163"/>
      <c r="OWN17" s="163"/>
      <c r="OWO17" s="163"/>
      <c r="OWP17" s="163"/>
      <c r="OWQ17" s="163"/>
      <c r="OWR17" s="163"/>
      <c r="OWS17" s="163"/>
      <c r="OWT17" s="163"/>
      <c r="OWU17" s="163"/>
      <c r="OWV17" s="163"/>
      <c r="OWW17" s="163"/>
      <c r="OWX17" s="163"/>
      <c r="OWY17" s="163"/>
      <c r="OWZ17" s="163"/>
      <c r="OXA17" s="163"/>
      <c r="OXB17" s="163"/>
      <c r="OXC17" s="163"/>
      <c r="OXD17" s="163"/>
      <c r="OXE17" s="163"/>
      <c r="OXF17" s="163"/>
      <c r="OXG17" s="163"/>
      <c r="OXH17" s="163"/>
      <c r="OXI17" s="163"/>
      <c r="OXJ17" s="163"/>
      <c r="OXK17" s="163"/>
      <c r="OXL17" s="163"/>
      <c r="OXM17" s="163"/>
      <c r="OXN17" s="163"/>
      <c r="OXO17" s="163"/>
      <c r="OXP17" s="163"/>
      <c r="OXQ17" s="163"/>
      <c r="OXR17" s="163"/>
      <c r="OXS17" s="163"/>
      <c r="OXT17" s="163"/>
      <c r="OXU17" s="163"/>
      <c r="OXV17" s="163"/>
      <c r="OXW17" s="163"/>
      <c r="OXX17" s="163"/>
      <c r="OXY17" s="163"/>
      <c r="OXZ17" s="163"/>
      <c r="OYA17" s="163"/>
      <c r="OYB17" s="163"/>
      <c r="OYC17" s="163"/>
      <c r="OYD17" s="163"/>
      <c r="OYE17" s="163"/>
      <c r="OYF17" s="163"/>
      <c r="OYG17" s="163"/>
      <c r="OYH17" s="163"/>
      <c r="OYI17" s="163"/>
      <c r="OYJ17" s="163"/>
      <c r="OYK17" s="163"/>
      <c r="OYL17" s="163"/>
      <c r="OYM17" s="163"/>
      <c r="OYN17" s="163"/>
      <c r="OYO17" s="163"/>
      <c r="OYP17" s="163"/>
      <c r="OYQ17" s="163"/>
      <c r="OYR17" s="163"/>
      <c r="OYS17" s="163"/>
      <c r="OYT17" s="163"/>
      <c r="OYU17" s="163"/>
      <c r="OYV17" s="163"/>
      <c r="OYW17" s="163"/>
      <c r="OYX17" s="163"/>
      <c r="OYY17" s="163"/>
      <c r="OYZ17" s="163"/>
      <c r="OZA17" s="163"/>
      <c r="OZB17" s="163"/>
      <c r="OZC17" s="163"/>
      <c r="OZD17" s="163"/>
      <c r="OZE17" s="163"/>
      <c r="OZF17" s="163"/>
      <c r="OZG17" s="163"/>
      <c r="OZH17" s="163"/>
      <c r="OZI17" s="163"/>
      <c r="OZJ17" s="163"/>
      <c r="OZK17" s="163"/>
      <c r="OZL17" s="163"/>
      <c r="OZM17" s="163"/>
      <c r="OZN17" s="163"/>
      <c r="OZO17" s="163"/>
      <c r="OZP17" s="163"/>
      <c r="OZQ17" s="163"/>
      <c r="OZR17" s="163"/>
      <c r="OZS17" s="163"/>
      <c r="OZT17" s="163"/>
      <c r="OZU17" s="163"/>
      <c r="OZV17" s="163"/>
      <c r="OZW17" s="163"/>
      <c r="OZX17" s="163"/>
      <c r="OZY17" s="163"/>
      <c r="OZZ17" s="163"/>
      <c r="PAA17" s="163"/>
      <c r="PAB17" s="163"/>
      <c r="PAC17" s="163"/>
      <c r="PAD17" s="163"/>
      <c r="PAE17" s="163"/>
      <c r="PAF17" s="163"/>
      <c r="PAG17" s="163"/>
      <c r="PAH17" s="163"/>
      <c r="PAI17" s="163"/>
      <c r="PAJ17" s="163"/>
      <c r="PAK17" s="163"/>
      <c r="PAL17" s="163"/>
      <c r="PAM17" s="163"/>
      <c r="PAN17" s="163"/>
      <c r="PAO17" s="163"/>
      <c r="PAP17" s="163"/>
      <c r="PAQ17" s="163"/>
      <c r="PAR17" s="163"/>
      <c r="PAS17" s="163"/>
      <c r="PAT17" s="163"/>
      <c r="PAU17" s="163"/>
      <c r="PAV17" s="163"/>
      <c r="PAW17" s="163"/>
      <c r="PAX17" s="163"/>
      <c r="PAY17" s="163"/>
      <c r="PAZ17" s="163"/>
      <c r="PBA17" s="163"/>
      <c r="PBB17" s="163"/>
      <c r="PBC17" s="163"/>
      <c r="PBD17" s="163"/>
      <c r="PBE17" s="163"/>
      <c r="PBF17" s="163"/>
      <c r="PBG17" s="163"/>
      <c r="PBH17" s="163"/>
      <c r="PBI17" s="163"/>
      <c r="PBJ17" s="163"/>
      <c r="PBK17" s="163"/>
      <c r="PBL17" s="163"/>
      <c r="PBM17" s="163"/>
      <c r="PBN17" s="163"/>
      <c r="PBO17" s="163"/>
      <c r="PBP17" s="163"/>
      <c r="PBQ17" s="163"/>
      <c r="PBR17" s="163"/>
      <c r="PBS17" s="163"/>
      <c r="PBT17" s="163"/>
      <c r="PBU17" s="163"/>
      <c r="PBV17" s="163"/>
      <c r="PBW17" s="163"/>
      <c r="PBX17" s="163"/>
      <c r="PBY17" s="163"/>
      <c r="PBZ17" s="163"/>
      <c r="PCA17" s="163"/>
      <c r="PCB17" s="163"/>
      <c r="PCC17" s="163"/>
      <c r="PCD17" s="163"/>
      <c r="PCE17" s="163"/>
      <c r="PCF17" s="163"/>
      <c r="PCG17" s="163"/>
      <c r="PCH17" s="163"/>
      <c r="PCI17" s="163"/>
      <c r="PCJ17" s="163"/>
      <c r="PCK17" s="163"/>
      <c r="PCL17" s="163"/>
      <c r="PCM17" s="163"/>
      <c r="PCN17" s="163"/>
      <c r="PCO17" s="163"/>
      <c r="PCP17" s="163"/>
      <c r="PCQ17" s="163"/>
      <c r="PCR17" s="163"/>
      <c r="PCS17" s="163"/>
      <c r="PCT17" s="163"/>
      <c r="PCU17" s="163"/>
      <c r="PCV17" s="163"/>
      <c r="PCW17" s="163"/>
      <c r="PCX17" s="163"/>
      <c r="PCY17" s="163"/>
      <c r="PCZ17" s="163"/>
      <c r="PDA17" s="163"/>
      <c r="PDB17" s="163"/>
      <c r="PDC17" s="163"/>
      <c r="PDD17" s="163"/>
      <c r="PDE17" s="163"/>
      <c r="PDF17" s="163"/>
      <c r="PDG17" s="163"/>
      <c r="PDH17" s="163"/>
      <c r="PDI17" s="163"/>
      <c r="PDJ17" s="163"/>
      <c r="PDK17" s="163"/>
      <c r="PDL17" s="163"/>
      <c r="PDM17" s="163"/>
      <c r="PDN17" s="163"/>
      <c r="PDO17" s="163"/>
      <c r="PDP17" s="163"/>
      <c r="PDQ17" s="163"/>
      <c r="PDR17" s="163"/>
      <c r="PDS17" s="163"/>
      <c r="PDT17" s="163"/>
      <c r="PDU17" s="163"/>
      <c r="PDV17" s="163"/>
      <c r="PDW17" s="163"/>
      <c r="PDX17" s="163"/>
      <c r="PDY17" s="163"/>
      <c r="PDZ17" s="163"/>
      <c r="PEA17" s="163"/>
      <c r="PEB17" s="163"/>
      <c r="PEC17" s="163"/>
      <c r="PED17" s="163"/>
      <c r="PEE17" s="163"/>
      <c r="PEF17" s="163"/>
      <c r="PEG17" s="163"/>
      <c r="PEH17" s="163"/>
      <c r="PEI17" s="163"/>
      <c r="PEJ17" s="163"/>
      <c r="PEK17" s="163"/>
      <c r="PEL17" s="163"/>
      <c r="PEM17" s="163"/>
      <c r="PEN17" s="163"/>
      <c r="PEO17" s="163"/>
      <c r="PEP17" s="163"/>
      <c r="PEQ17" s="163"/>
      <c r="PER17" s="163"/>
      <c r="PES17" s="163"/>
      <c r="PET17" s="163"/>
      <c r="PEU17" s="163"/>
      <c r="PEV17" s="163"/>
      <c r="PEW17" s="163"/>
      <c r="PEX17" s="163"/>
      <c r="PEY17" s="163"/>
      <c r="PEZ17" s="163"/>
      <c r="PFA17" s="163"/>
      <c r="PFB17" s="163"/>
      <c r="PFC17" s="163"/>
      <c r="PFD17" s="163"/>
      <c r="PFE17" s="163"/>
      <c r="PFF17" s="163"/>
      <c r="PFG17" s="163"/>
      <c r="PFH17" s="163"/>
      <c r="PFI17" s="163"/>
      <c r="PFJ17" s="163"/>
      <c r="PFK17" s="163"/>
      <c r="PFL17" s="163"/>
      <c r="PFM17" s="163"/>
      <c r="PFN17" s="163"/>
      <c r="PFO17" s="163"/>
      <c r="PFP17" s="163"/>
      <c r="PFQ17" s="163"/>
      <c r="PFR17" s="163"/>
      <c r="PFS17" s="163"/>
      <c r="PFT17" s="163"/>
      <c r="PFU17" s="163"/>
      <c r="PFV17" s="163"/>
      <c r="PFW17" s="163"/>
      <c r="PFX17" s="163"/>
      <c r="PFY17" s="163"/>
      <c r="PFZ17" s="163"/>
      <c r="PGA17" s="163"/>
      <c r="PGB17" s="163"/>
      <c r="PGC17" s="163"/>
      <c r="PGD17" s="163"/>
      <c r="PGE17" s="163"/>
      <c r="PGF17" s="163"/>
      <c r="PGG17" s="163"/>
      <c r="PGH17" s="163"/>
      <c r="PGI17" s="163"/>
      <c r="PGJ17" s="163"/>
      <c r="PGK17" s="163"/>
      <c r="PGL17" s="163"/>
      <c r="PGM17" s="163"/>
      <c r="PGN17" s="163"/>
      <c r="PGO17" s="163"/>
      <c r="PGP17" s="163"/>
      <c r="PGQ17" s="163"/>
      <c r="PGR17" s="163"/>
      <c r="PGS17" s="163"/>
      <c r="PGT17" s="163"/>
      <c r="PGU17" s="163"/>
      <c r="PGV17" s="163"/>
      <c r="PGW17" s="163"/>
      <c r="PGX17" s="163"/>
      <c r="PGY17" s="163"/>
      <c r="PGZ17" s="163"/>
      <c r="PHA17" s="163"/>
      <c r="PHB17" s="163"/>
      <c r="PHC17" s="163"/>
      <c r="PHD17" s="163"/>
      <c r="PHE17" s="163"/>
      <c r="PHF17" s="163"/>
      <c r="PHG17" s="163"/>
      <c r="PHH17" s="163"/>
      <c r="PHI17" s="163"/>
      <c r="PHJ17" s="163"/>
      <c r="PHK17" s="163"/>
      <c r="PHL17" s="163"/>
      <c r="PHM17" s="163"/>
      <c r="PHN17" s="163"/>
      <c r="PHO17" s="163"/>
      <c r="PHP17" s="163"/>
      <c r="PHQ17" s="163"/>
      <c r="PHR17" s="163"/>
      <c r="PHS17" s="163"/>
      <c r="PHT17" s="163"/>
      <c r="PHU17" s="163"/>
      <c r="PHV17" s="163"/>
      <c r="PHW17" s="163"/>
      <c r="PHX17" s="163"/>
      <c r="PHY17" s="163"/>
      <c r="PHZ17" s="163"/>
      <c r="PIA17" s="163"/>
      <c r="PIB17" s="163"/>
      <c r="PIC17" s="163"/>
      <c r="PID17" s="163"/>
      <c r="PIE17" s="163"/>
      <c r="PIF17" s="163"/>
      <c r="PIG17" s="163"/>
      <c r="PIH17" s="163"/>
      <c r="PII17" s="163"/>
      <c r="PIJ17" s="163"/>
      <c r="PIK17" s="163"/>
      <c r="PIL17" s="163"/>
      <c r="PIM17" s="163"/>
      <c r="PIN17" s="163"/>
      <c r="PIO17" s="163"/>
      <c r="PIP17" s="163"/>
      <c r="PIQ17" s="163"/>
      <c r="PIR17" s="163"/>
      <c r="PIS17" s="163"/>
      <c r="PIT17" s="163"/>
      <c r="PIU17" s="163"/>
      <c r="PIV17" s="163"/>
      <c r="PIW17" s="163"/>
      <c r="PIX17" s="163"/>
      <c r="PIY17" s="163"/>
      <c r="PIZ17" s="163"/>
      <c r="PJA17" s="163"/>
      <c r="PJB17" s="163"/>
      <c r="PJC17" s="163"/>
      <c r="PJD17" s="163"/>
      <c r="PJE17" s="163"/>
      <c r="PJF17" s="163"/>
      <c r="PJG17" s="163"/>
      <c r="PJH17" s="163"/>
      <c r="PJI17" s="163"/>
      <c r="PJJ17" s="163"/>
      <c r="PJK17" s="163"/>
      <c r="PJL17" s="163"/>
      <c r="PJM17" s="163"/>
      <c r="PJN17" s="163"/>
      <c r="PJO17" s="163"/>
      <c r="PJP17" s="163"/>
      <c r="PJQ17" s="163"/>
      <c r="PJR17" s="163"/>
      <c r="PJS17" s="163"/>
      <c r="PJT17" s="163"/>
      <c r="PJU17" s="163"/>
      <c r="PJV17" s="163"/>
      <c r="PJW17" s="163"/>
      <c r="PJX17" s="163"/>
      <c r="PJY17" s="163"/>
      <c r="PJZ17" s="163"/>
      <c r="PKA17" s="163"/>
      <c r="PKB17" s="163"/>
      <c r="PKC17" s="163"/>
      <c r="PKD17" s="163"/>
      <c r="PKE17" s="163"/>
      <c r="PKF17" s="163"/>
      <c r="PKG17" s="163"/>
      <c r="PKH17" s="163"/>
      <c r="PKI17" s="163"/>
      <c r="PKJ17" s="163"/>
      <c r="PKK17" s="163"/>
      <c r="PKL17" s="163"/>
      <c r="PKM17" s="163"/>
      <c r="PKN17" s="163"/>
      <c r="PKO17" s="163"/>
      <c r="PKP17" s="163"/>
      <c r="PKQ17" s="163"/>
      <c r="PKR17" s="163"/>
      <c r="PKS17" s="163"/>
      <c r="PKT17" s="163"/>
      <c r="PKU17" s="163"/>
      <c r="PKV17" s="163"/>
      <c r="PKW17" s="163"/>
      <c r="PKX17" s="163"/>
      <c r="PKY17" s="163"/>
      <c r="PKZ17" s="163"/>
      <c r="PLA17" s="163"/>
      <c r="PLB17" s="163"/>
      <c r="PLC17" s="163"/>
      <c r="PLD17" s="163"/>
      <c r="PLE17" s="163"/>
      <c r="PLF17" s="163"/>
      <c r="PLG17" s="163"/>
      <c r="PLH17" s="163"/>
      <c r="PLI17" s="163"/>
      <c r="PLJ17" s="163"/>
      <c r="PLK17" s="163"/>
      <c r="PLL17" s="163"/>
      <c r="PLM17" s="163"/>
      <c r="PLN17" s="163"/>
      <c r="PLO17" s="163"/>
      <c r="PLP17" s="163"/>
      <c r="PLQ17" s="163"/>
      <c r="PLR17" s="163"/>
      <c r="PLS17" s="163"/>
      <c r="PLT17" s="163"/>
      <c r="PLU17" s="163"/>
      <c r="PLV17" s="163"/>
      <c r="PLW17" s="163"/>
      <c r="PLX17" s="163"/>
      <c r="PLY17" s="163"/>
      <c r="PLZ17" s="163"/>
      <c r="PMA17" s="163"/>
      <c r="PMB17" s="163"/>
      <c r="PMC17" s="163"/>
      <c r="PMD17" s="163"/>
      <c r="PME17" s="163"/>
      <c r="PMF17" s="163"/>
      <c r="PMG17" s="163"/>
      <c r="PMH17" s="163"/>
      <c r="PMI17" s="163"/>
      <c r="PMJ17" s="163"/>
      <c r="PMK17" s="163"/>
      <c r="PML17" s="163"/>
      <c r="PMM17" s="163"/>
      <c r="PMN17" s="163"/>
      <c r="PMO17" s="163"/>
      <c r="PMP17" s="163"/>
      <c r="PMQ17" s="163"/>
      <c r="PMR17" s="163"/>
      <c r="PMS17" s="163"/>
      <c r="PMT17" s="163"/>
      <c r="PMU17" s="163"/>
      <c r="PMV17" s="163"/>
      <c r="PMW17" s="163"/>
      <c r="PMX17" s="163"/>
      <c r="PMY17" s="163"/>
      <c r="PMZ17" s="163"/>
      <c r="PNA17" s="163"/>
      <c r="PNB17" s="163"/>
      <c r="PNC17" s="163"/>
      <c r="PND17" s="163"/>
      <c r="PNE17" s="163"/>
      <c r="PNF17" s="163"/>
      <c r="PNG17" s="163"/>
      <c r="PNH17" s="163"/>
      <c r="PNI17" s="163"/>
      <c r="PNJ17" s="163"/>
      <c r="PNK17" s="163"/>
      <c r="PNL17" s="163"/>
      <c r="PNM17" s="163"/>
      <c r="PNN17" s="163"/>
      <c r="PNO17" s="163"/>
      <c r="PNP17" s="163"/>
      <c r="PNQ17" s="163"/>
      <c r="PNR17" s="163"/>
      <c r="PNS17" s="163"/>
      <c r="PNT17" s="163"/>
      <c r="PNU17" s="163"/>
      <c r="PNV17" s="163"/>
      <c r="PNW17" s="163"/>
      <c r="PNX17" s="163"/>
      <c r="PNY17" s="163"/>
      <c r="PNZ17" s="163"/>
      <c r="POA17" s="163"/>
      <c r="POB17" s="163"/>
      <c r="POC17" s="163"/>
      <c r="POD17" s="163"/>
      <c r="POE17" s="163"/>
      <c r="POF17" s="163"/>
      <c r="POG17" s="163"/>
      <c r="POH17" s="163"/>
      <c r="POI17" s="163"/>
      <c r="POJ17" s="163"/>
      <c r="POK17" s="163"/>
      <c r="POL17" s="163"/>
      <c r="POM17" s="163"/>
      <c r="PON17" s="163"/>
      <c r="POO17" s="163"/>
      <c r="POP17" s="163"/>
      <c r="POQ17" s="163"/>
      <c r="POR17" s="163"/>
      <c r="POS17" s="163"/>
      <c r="POT17" s="163"/>
      <c r="POU17" s="163"/>
      <c r="POV17" s="163"/>
      <c r="POW17" s="163"/>
      <c r="POX17" s="163"/>
      <c r="POY17" s="163"/>
      <c r="POZ17" s="163"/>
      <c r="PPA17" s="163"/>
      <c r="PPB17" s="163"/>
      <c r="PPC17" s="163"/>
      <c r="PPD17" s="163"/>
      <c r="PPE17" s="163"/>
      <c r="PPF17" s="163"/>
      <c r="PPG17" s="163"/>
      <c r="PPH17" s="163"/>
      <c r="PPI17" s="163"/>
      <c r="PPJ17" s="163"/>
      <c r="PPK17" s="163"/>
      <c r="PPL17" s="163"/>
      <c r="PPM17" s="163"/>
      <c r="PPN17" s="163"/>
      <c r="PPO17" s="163"/>
      <c r="PPP17" s="163"/>
      <c r="PPQ17" s="163"/>
      <c r="PPR17" s="163"/>
      <c r="PPS17" s="163"/>
      <c r="PPT17" s="163"/>
      <c r="PPU17" s="163"/>
      <c r="PPV17" s="163"/>
      <c r="PPW17" s="163"/>
      <c r="PPX17" s="163"/>
      <c r="PPY17" s="163"/>
      <c r="PPZ17" s="163"/>
      <c r="PQA17" s="163"/>
      <c r="PQB17" s="163"/>
      <c r="PQC17" s="163"/>
      <c r="PQD17" s="163"/>
      <c r="PQE17" s="163"/>
      <c r="PQF17" s="163"/>
      <c r="PQG17" s="163"/>
      <c r="PQH17" s="163"/>
      <c r="PQI17" s="163"/>
      <c r="PQJ17" s="163"/>
      <c r="PQK17" s="163"/>
      <c r="PQL17" s="163"/>
      <c r="PQM17" s="163"/>
      <c r="PQN17" s="163"/>
      <c r="PQO17" s="163"/>
      <c r="PQP17" s="163"/>
      <c r="PQQ17" s="163"/>
      <c r="PQR17" s="163"/>
      <c r="PQS17" s="163"/>
      <c r="PQT17" s="163"/>
      <c r="PQU17" s="163"/>
      <c r="PQV17" s="163"/>
      <c r="PQW17" s="163"/>
      <c r="PQX17" s="163"/>
      <c r="PQY17" s="163"/>
      <c r="PQZ17" s="163"/>
      <c r="PRA17" s="163"/>
      <c r="PRB17" s="163"/>
      <c r="PRC17" s="163"/>
      <c r="PRD17" s="163"/>
      <c r="PRE17" s="163"/>
      <c r="PRF17" s="163"/>
      <c r="PRG17" s="163"/>
      <c r="PRH17" s="163"/>
      <c r="PRI17" s="163"/>
      <c r="PRJ17" s="163"/>
      <c r="PRK17" s="163"/>
      <c r="PRL17" s="163"/>
      <c r="PRM17" s="163"/>
      <c r="PRN17" s="163"/>
      <c r="PRO17" s="163"/>
      <c r="PRP17" s="163"/>
      <c r="PRQ17" s="163"/>
      <c r="PRR17" s="163"/>
      <c r="PRS17" s="163"/>
      <c r="PRT17" s="163"/>
      <c r="PRU17" s="163"/>
      <c r="PRV17" s="163"/>
      <c r="PRW17" s="163"/>
      <c r="PRX17" s="163"/>
      <c r="PRY17" s="163"/>
      <c r="PRZ17" s="163"/>
      <c r="PSA17" s="163"/>
      <c r="PSB17" s="163"/>
      <c r="PSC17" s="163"/>
      <c r="PSD17" s="163"/>
      <c r="PSE17" s="163"/>
      <c r="PSF17" s="163"/>
      <c r="PSG17" s="163"/>
      <c r="PSH17" s="163"/>
      <c r="PSI17" s="163"/>
      <c r="PSJ17" s="163"/>
      <c r="PSK17" s="163"/>
      <c r="PSL17" s="163"/>
      <c r="PSM17" s="163"/>
      <c r="PSN17" s="163"/>
      <c r="PSO17" s="163"/>
      <c r="PSP17" s="163"/>
      <c r="PSQ17" s="163"/>
      <c r="PSR17" s="163"/>
      <c r="PSS17" s="163"/>
      <c r="PST17" s="163"/>
      <c r="PSU17" s="163"/>
      <c r="PSV17" s="163"/>
      <c r="PSW17" s="163"/>
      <c r="PSX17" s="163"/>
      <c r="PSY17" s="163"/>
      <c r="PSZ17" s="163"/>
      <c r="PTA17" s="163"/>
      <c r="PTB17" s="163"/>
      <c r="PTC17" s="163"/>
      <c r="PTD17" s="163"/>
      <c r="PTE17" s="163"/>
      <c r="PTF17" s="163"/>
      <c r="PTG17" s="163"/>
      <c r="PTH17" s="163"/>
      <c r="PTI17" s="163"/>
      <c r="PTJ17" s="163"/>
      <c r="PTK17" s="163"/>
      <c r="PTL17" s="163"/>
      <c r="PTM17" s="163"/>
      <c r="PTN17" s="163"/>
      <c r="PTO17" s="163"/>
      <c r="PTP17" s="163"/>
      <c r="PTQ17" s="163"/>
      <c r="PTR17" s="163"/>
      <c r="PTS17" s="163"/>
      <c r="PTT17" s="163"/>
      <c r="PTU17" s="163"/>
      <c r="PTV17" s="163"/>
      <c r="PTW17" s="163"/>
      <c r="PTX17" s="163"/>
      <c r="PTY17" s="163"/>
      <c r="PTZ17" s="163"/>
      <c r="PUA17" s="163"/>
      <c r="PUB17" s="163"/>
      <c r="PUC17" s="163"/>
      <c r="PUD17" s="163"/>
      <c r="PUE17" s="163"/>
      <c r="PUF17" s="163"/>
      <c r="PUG17" s="163"/>
      <c r="PUH17" s="163"/>
      <c r="PUI17" s="163"/>
      <c r="PUJ17" s="163"/>
      <c r="PUK17" s="163"/>
      <c r="PUL17" s="163"/>
      <c r="PUM17" s="163"/>
      <c r="PUN17" s="163"/>
      <c r="PUO17" s="163"/>
      <c r="PUP17" s="163"/>
      <c r="PUQ17" s="163"/>
      <c r="PUR17" s="163"/>
      <c r="PUS17" s="163"/>
      <c r="PUT17" s="163"/>
      <c r="PUU17" s="163"/>
      <c r="PUV17" s="163"/>
      <c r="PUW17" s="163"/>
      <c r="PUX17" s="163"/>
      <c r="PUY17" s="163"/>
      <c r="PUZ17" s="163"/>
      <c r="PVA17" s="163"/>
      <c r="PVB17" s="163"/>
      <c r="PVC17" s="163"/>
      <c r="PVD17" s="163"/>
      <c r="PVE17" s="163"/>
      <c r="PVF17" s="163"/>
      <c r="PVG17" s="163"/>
      <c r="PVH17" s="163"/>
      <c r="PVI17" s="163"/>
      <c r="PVJ17" s="163"/>
      <c r="PVK17" s="163"/>
      <c r="PVL17" s="163"/>
      <c r="PVM17" s="163"/>
      <c r="PVN17" s="163"/>
      <c r="PVO17" s="163"/>
      <c r="PVP17" s="163"/>
      <c r="PVQ17" s="163"/>
      <c r="PVR17" s="163"/>
      <c r="PVS17" s="163"/>
      <c r="PVT17" s="163"/>
      <c r="PVU17" s="163"/>
      <c r="PVV17" s="163"/>
      <c r="PVW17" s="163"/>
      <c r="PVX17" s="163"/>
      <c r="PVY17" s="163"/>
      <c r="PVZ17" s="163"/>
      <c r="PWA17" s="163"/>
      <c r="PWB17" s="163"/>
      <c r="PWC17" s="163"/>
      <c r="PWD17" s="163"/>
      <c r="PWE17" s="163"/>
      <c r="PWF17" s="163"/>
      <c r="PWG17" s="163"/>
      <c r="PWH17" s="163"/>
      <c r="PWI17" s="163"/>
      <c r="PWJ17" s="163"/>
      <c r="PWK17" s="163"/>
      <c r="PWL17" s="163"/>
      <c r="PWM17" s="163"/>
      <c r="PWN17" s="163"/>
      <c r="PWO17" s="163"/>
      <c r="PWP17" s="163"/>
      <c r="PWQ17" s="163"/>
      <c r="PWR17" s="163"/>
      <c r="PWS17" s="163"/>
      <c r="PWT17" s="163"/>
      <c r="PWU17" s="163"/>
      <c r="PWV17" s="163"/>
      <c r="PWW17" s="163"/>
      <c r="PWX17" s="163"/>
      <c r="PWY17" s="163"/>
      <c r="PWZ17" s="163"/>
      <c r="PXA17" s="163"/>
      <c r="PXB17" s="163"/>
      <c r="PXC17" s="163"/>
      <c r="PXD17" s="163"/>
      <c r="PXE17" s="163"/>
      <c r="PXF17" s="163"/>
      <c r="PXG17" s="163"/>
      <c r="PXH17" s="163"/>
      <c r="PXI17" s="163"/>
      <c r="PXJ17" s="163"/>
      <c r="PXK17" s="163"/>
      <c r="PXL17" s="163"/>
      <c r="PXM17" s="163"/>
      <c r="PXN17" s="163"/>
      <c r="PXO17" s="163"/>
      <c r="PXP17" s="163"/>
      <c r="PXQ17" s="163"/>
      <c r="PXR17" s="163"/>
      <c r="PXS17" s="163"/>
      <c r="PXT17" s="163"/>
      <c r="PXU17" s="163"/>
      <c r="PXV17" s="163"/>
      <c r="PXW17" s="163"/>
      <c r="PXX17" s="163"/>
      <c r="PXY17" s="163"/>
      <c r="PXZ17" s="163"/>
      <c r="PYA17" s="163"/>
      <c r="PYB17" s="163"/>
      <c r="PYC17" s="163"/>
      <c r="PYD17" s="163"/>
      <c r="PYE17" s="163"/>
      <c r="PYF17" s="163"/>
      <c r="PYG17" s="163"/>
      <c r="PYH17" s="163"/>
      <c r="PYI17" s="163"/>
      <c r="PYJ17" s="163"/>
      <c r="PYK17" s="163"/>
      <c r="PYL17" s="163"/>
      <c r="PYM17" s="163"/>
      <c r="PYN17" s="163"/>
      <c r="PYO17" s="163"/>
      <c r="PYP17" s="163"/>
      <c r="PYQ17" s="163"/>
      <c r="PYR17" s="163"/>
      <c r="PYS17" s="163"/>
      <c r="PYT17" s="163"/>
      <c r="PYU17" s="163"/>
      <c r="PYV17" s="163"/>
      <c r="PYW17" s="163"/>
      <c r="PYX17" s="163"/>
      <c r="PYY17" s="163"/>
      <c r="PYZ17" s="163"/>
      <c r="PZA17" s="163"/>
      <c r="PZB17" s="163"/>
      <c r="PZC17" s="163"/>
      <c r="PZD17" s="163"/>
      <c r="PZE17" s="163"/>
      <c r="PZF17" s="163"/>
      <c r="PZG17" s="163"/>
      <c r="PZH17" s="163"/>
      <c r="PZI17" s="163"/>
      <c r="PZJ17" s="163"/>
      <c r="PZK17" s="163"/>
      <c r="PZL17" s="163"/>
      <c r="PZM17" s="163"/>
      <c r="PZN17" s="163"/>
      <c r="PZO17" s="163"/>
      <c r="PZP17" s="163"/>
      <c r="PZQ17" s="163"/>
      <c r="PZR17" s="163"/>
      <c r="PZS17" s="163"/>
      <c r="PZT17" s="163"/>
      <c r="PZU17" s="163"/>
      <c r="PZV17" s="163"/>
      <c r="PZW17" s="163"/>
      <c r="PZX17" s="163"/>
      <c r="PZY17" s="163"/>
      <c r="PZZ17" s="163"/>
      <c r="QAA17" s="163"/>
      <c r="QAB17" s="163"/>
      <c r="QAC17" s="163"/>
      <c r="QAD17" s="163"/>
      <c r="QAE17" s="163"/>
      <c r="QAF17" s="163"/>
      <c r="QAG17" s="163"/>
      <c r="QAH17" s="163"/>
      <c r="QAI17" s="163"/>
      <c r="QAJ17" s="163"/>
      <c r="QAK17" s="163"/>
      <c r="QAL17" s="163"/>
      <c r="QAM17" s="163"/>
      <c r="QAN17" s="163"/>
      <c r="QAO17" s="163"/>
      <c r="QAP17" s="163"/>
      <c r="QAQ17" s="163"/>
      <c r="QAR17" s="163"/>
      <c r="QAS17" s="163"/>
      <c r="QAT17" s="163"/>
      <c r="QAU17" s="163"/>
      <c r="QAV17" s="163"/>
      <c r="QAW17" s="163"/>
      <c r="QAX17" s="163"/>
      <c r="QAY17" s="163"/>
      <c r="QAZ17" s="163"/>
      <c r="QBA17" s="163"/>
      <c r="QBB17" s="163"/>
      <c r="QBC17" s="163"/>
      <c r="QBD17" s="163"/>
      <c r="QBE17" s="163"/>
      <c r="QBF17" s="163"/>
      <c r="QBG17" s="163"/>
      <c r="QBH17" s="163"/>
      <c r="QBI17" s="163"/>
      <c r="QBJ17" s="163"/>
      <c r="QBK17" s="163"/>
      <c r="QBL17" s="163"/>
      <c r="QBM17" s="163"/>
      <c r="QBN17" s="163"/>
      <c r="QBO17" s="163"/>
      <c r="QBP17" s="163"/>
      <c r="QBQ17" s="163"/>
      <c r="QBR17" s="163"/>
      <c r="QBS17" s="163"/>
      <c r="QBT17" s="163"/>
      <c r="QBU17" s="163"/>
      <c r="QBV17" s="163"/>
      <c r="QBW17" s="163"/>
      <c r="QBX17" s="163"/>
      <c r="QBY17" s="163"/>
      <c r="QBZ17" s="163"/>
      <c r="QCA17" s="163"/>
      <c r="QCB17" s="163"/>
      <c r="QCC17" s="163"/>
      <c r="QCD17" s="163"/>
      <c r="QCE17" s="163"/>
      <c r="QCF17" s="163"/>
      <c r="QCG17" s="163"/>
      <c r="QCH17" s="163"/>
      <c r="QCI17" s="163"/>
      <c r="QCJ17" s="163"/>
      <c r="QCK17" s="163"/>
      <c r="QCL17" s="163"/>
      <c r="QCM17" s="163"/>
      <c r="QCN17" s="163"/>
      <c r="QCO17" s="163"/>
      <c r="QCP17" s="163"/>
      <c r="QCQ17" s="163"/>
      <c r="QCR17" s="163"/>
      <c r="QCS17" s="163"/>
      <c r="QCT17" s="163"/>
      <c r="QCU17" s="163"/>
      <c r="QCV17" s="163"/>
      <c r="QCW17" s="163"/>
      <c r="QCX17" s="163"/>
      <c r="QCY17" s="163"/>
      <c r="QCZ17" s="163"/>
      <c r="QDA17" s="163"/>
      <c r="QDB17" s="163"/>
      <c r="QDC17" s="163"/>
      <c r="QDD17" s="163"/>
      <c r="QDE17" s="163"/>
      <c r="QDF17" s="163"/>
      <c r="QDG17" s="163"/>
      <c r="QDH17" s="163"/>
      <c r="QDI17" s="163"/>
      <c r="QDJ17" s="163"/>
      <c r="QDK17" s="163"/>
      <c r="QDL17" s="163"/>
      <c r="QDM17" s="163"/>
      <c r="QDN17" s="163"/>
      <c r="QDO17" s="163"/>
      <c r="QDP17" s="163"/>
      <c r="QDQ17" s="163"/>
      <c r="QDR17" s="163"/>
      <c r="QDS17" s="163"/>
      <c r="QDT17" s="163"/>
      <c r="QDU17" s="163"/>
      <c r="QDV17" s="163"/>
      <c r="QDW17" s="163"/>
      <c r="QDX17" s="163"/>
      <c r="QDY17" s="163"/>
      <c r="QDZ17" s="163"/>
      <c r="QEA17" s="163"/>
      <c r="QEB17" s="163"/>
      <c r="QEC17" s="163"/>
      <c r="QED17" s="163"/>
      <c r="QEE17" s="163"/>
      <c r="QEF17" s="163"/>
      <c r="QEG17" s="163"/>
      <c r="QEH17" s="163"/>
      <c r="QEI17" s="163"/>
      <c r="QEJ17" s="163"/>
      <c r="QEK17" s="163"/>
      <c r="QEL17" s="163"/>
      <c r="QEM17" s="163"/>
      <c r="QEN17" s="163"/>
      <c r="QEO17" s="163"/>
      <c r="QEP17" s="163"/>
      <c r="QEQ17" s="163"/>
      <c r="QER17" s="163"/>
      <c r="QES17" s="163"/>
      <c r="QET17" s="163"/>
      <c r="QEU17" s="163"/>
      <c r="QEV17" s="163"/>
      <c r="QEW17" s="163"/>
      <c r="QEX17" s="163"/>
      <c r="QEY17" s="163"/>
      <c r="QEZ17" s="163"/>
      <c r="QFA17" s="163"/>
      <c r="QFB17" s="163"/>
      <c r="QFC17" s="163"/>
      <c r="QFD17" s="163"/>
      <c r="QFE17" s="163"/>
      <c r="QFF17" s="163"/>
      <c r="QFG17" s="163"/>
      <c r="QFH17" s="163"/>
      <c r="QFI17" s="163"/>
      <c r="QFJ17" s="163"/>
      <c r="QFK17" s="163"/>
      <c r="QFL17" s="163"/>
      <c r="QFM17" s="163"/>
      <c r="QFN17" s="163"/>
      <c r="QFO17" s="163"/>
      <c r="QFP17" s="163"/>
      <c r="QFQ17" s="163"/>
      <c r="QFR17" s="163"/>
      <c r="QFS17" s="163"/>
      <c r="QFT17" s="163"/>
      <c r="QFU17" s="163"/>
      <c r="QFV17" s="163"/>
      <c r="QFW17" s="163"/>
      <c r="QFX17" s="163"/>
      <c r="QFY17" s="163"/>
      <c r="QFZ17" s="163"/>
      <c r="QGA17" s="163"/>
      <c r="QGB17" s="163"/>
      <c r="QGC17" s="163"/>
      <c r="QGD17" s="163"/>
      <c r="QGE17" s="163"/>
      <c r="QGF17" s="163"/>
      <c r="QGG17" s="163"/>
      <c r="QGH17" s="163"/>
      <c r="QGI17" s="163"/>
      <c r="QGJ17" s="163"/>
      <c r="QGK17" s="163"/>
      <c r="QGL17" s="163"/>
      <c r="QGM17" s="163"/>
      <c r="QGN17" s="163"/>
      <c r="QGO17" s="163"/>
      <c r="QGP17" s="163"/>
      <c r="QGQ17" s="163"/>
      <c r="QGR17" s="163"/>
      <c r="QGS17" s="163"/>
      <c r="QGT17" s="163"/>
      <c r="QGU17" s="163"/>
      <c r="QGV17" s="163"/>
      <c r="QGW17" s="163"/>
      <c r="QGX17" s="163"/>
      <c r="QGY17" s="163"/>
      <c r="QGZ17" s="163"/>
      <c r="QHA17" s="163"/>
      <c r="QHB17" s="163"/>
      <c r="QHC17" s="163"/>
      <c r="QHD17" s="163"/>
      <c r="QHE17" s="163"/>
      <c r="QHF17" s="163"/>
      <c r="QHG17" s="163"/>
      <c r="QHH17" s="163"/>
      <c r="QHI17" s="163"/>
      <c r="QHJ17" s="163"/>
      <c r="QHK17" s="163"/>
      <c r="QHL17" s="163"/>
      <c r="QHM17" s="163"/>
      <c r="QHN17" s="163"/>
      <c r="QHO17" s="163"/>
      <c r="QHP17" s="163"/>
      <c r="QHQ17" s="163"/>
      <c r="QHR17" s="163"/>
      <c r="QHS17" s="163"/>
      <c r="QHT17" s="163"/>
      <c r="QHU17" s="163"/>
      <c r="QHV17" s="163"/>
      <c r="QHW17" s="163"/>
      <c r="QHX17" s="163"/>
      <c r="QHY17" s="163"/>
      <c r="QHZ17" s="163"/>
      <c r="QIA17" s="163"/>
      <c r="QIB17" s="163"/>
      <c r="QIC17" s="163"/>
      <c r="QID17" s="163"/>
      <c r="QIE17" s="163"/>
      <c r="QIF17" s="163"/>
      <c r="QIG17" s="163"/>
      <c r="QIH17" s="163"/>
      <c r="QII17" s="163"/>
      <c r="QIJ17" s="163"/>
      <c r="QIK17" s="163"/>
      <c r="QIL17" s="163"/>
      <c r="QIM17" s="163"/>
      <c r="QIN17" s="163"/>
      <c r="QIO17" s="163"/>
      <c r="QIP17" s="163"/>
      <c r="QIQ17" s="163"/>
      <c r="QIR17" s="163"/>
      <c r="QIS17" s="163"/>
      <c r="QIT17" s="163"/>
      <c r="QIU17" s="163"/>
      <c r="QIV17" s="163"/>
      <c r="QIW17" s="163"/>
      <c r="QIX17" s="163"/>
      <c r="QIY17" s="163"/>
      <c r="QIZ17" s="163"/>
      <c r="QJA17" s="163"/>
      <c r="QJB17" s="163"/>
      <c r="QJC17" s="163"/>
      <c r="QJD17" s="163"/>
      <c r="QJE17" s="163"/>
      <c r="QJF17" s="163"/>
      <c r="QJG17" s="163"/>
      <c r="QJH17" s="163"/>
      <c r="QJI17" s="163"/>
      <c r="QJJ17" s="163"/>
      <c r="QJK17" s="163"/>
      <c r="QJL17" s="163"/>
      <c r="QJM17" s="163"/>
      <c r="QJN17" s="163"/>
      <c r="QJO17" s="163"/>
      <c r="QJP17" s="163"/>
      <c r="QJQ17" s="163"/>
      <c r="QJR17" s="163"/>
      <c r="QJS17" s="163"/>
      <c r="QJT17" s="163"/>
      <c r="QJU17" s="163"/>
      <c r="QJV17" s="163"/>
      <c r="QJW17" s="163"/>
      <c r="QJX17" s="163"/>
      <c r="QJY17" s="163"/>
      <c r="QJZ17" s="163"/>
      <c r="QKA17" s="163"/>
      <c r="QKB17" s="163"/>
      <c r="QKC17" s="163"/>
      <c r="QKD17" s="163"/>
      <c r="QKE17" s="163"/>
      <c r="QKF17" s="163"/>
      <c r="QKG17" s="163"/>
      <c r="QKH17" s="163"/>
      <c r="QKI17" s="163"/>
      <c r="QKJ17" s="163"/>
      <c r="QKK17" s="163"/>
      <c r="QKL17" s="163"/>
      <c r="QKM17" s="163"/>
      <c r="QKN17" s="163"/>
      <c r="QKO17" s="163"/>
      <c r="QKP17" s="163"/>
      <c r="QKQ17" s="163"/>
      <c r="QKR17" s="163"/>
      <c r="QKS17" s="163"/>
      <c r="QKT17" s="163"/>
      <c r="QKU17" s="163"/>
      <c r="QKV17" s="163"/>
      <c r="QKW17" s="163"/>
      <c r="QKX17" s="163"/>
      <c r="QKY17" s="163"/>
      <c r="QKZ17" s="163"/>
      <c r="QLA17" s="163"/>
      <c r="QLB17" s="163"/>
      <c r="QLC17" s="163"/>
      <c r="QLD17" s="163"/>
      <c r="QLE17" s="163"/>
      <c r="QLF17" s="163"/>
      <c r="QLG17" s="163"/>
      <c r="QLH17" s="163"/>
      <c r="QLI17" s="163"/>
      <c r="QLJ17" s="163"/>
      <c r="QLK17" s="163"/>
      <c r="QLL17" s="163"/>
      <c r="QLM17" s="163"/>
      <c r="QLN17" s="163"/>
      <c r="QLO17" s="163"/>
      <c r="QLP17" s="163"/>
      <c r="QLQ17" s="163"/>
      <c r="QLR17" s="163"/>
      <c r="QLS17" s="163"/>
      <c r="QLT17" s="163"/>
      <c r="QLU17" s="163"/>
      <c r="QLV17" s="163"/>
      <c r="QLW17" s="163"/>
      <c r="QLX17" s="163"/>
      <c r="QLY17" s="163"/>
      <c r="QLZ17" s="163"/>
      <c r="QMA17" s="163"/>
      <c r="QMB17" s="163"/>
      <c r="QMC17" s="163"/>
      <c r="QMD17" s="163"/>
      <c r="QME17" s="163"/>
      <c r="QMF17" s="163"/>
      <c r="QMG17" s="163"/>
      <c r="QMH17" s="163"/>
      <c r="QMI17" s="163"/>
      <c r="QMJ17" s="163"/>
      <c r="QMK17" s="163"/>
      <c r="QML17" s="163"/>
      <c r="QMM17" s="163"/>
      <c r="QMN17" s="163"/>
      <c r="QMO17" s="163"/>
      <c r="QMP17" s="163"/>
      <c r="QMQ17" s="163"/>
      <c r="QMR17" s="163"/>
      <c r="QMS17" s="163"/>
      <c r="QMT17" s="163"/>
      <c r="QMU17" s="163"/>
      <c r="QMV17" s="163"/>
      <c r="QMW17" s="163"/>
      <c r="QMX17" s="163"/>
      <c r="QMY17" s="163"/>
      <c r="QMZ17" s="163"/>
      <c r="QNA17" s="163"/>
      <c r="QNB17" s="163"/>
      <c r="QNC17" s="163"/>
      <c r="QND17" s="163"/>
      <c r="QNE17" s="163"/>
      <c r="QNF17" s="163"/>
      <c r="QNG17" s="163"/>
      <c r="QNH17" s="163"/>
      <c r="QNI17" s="163"/>
      <c r="QNJ17" s="163"/>
      <c r="QNK17" s="163"/>
      <c r="QNL17" s="163"/>
      <c r="QNM17" s="163"/>
      <c r="QNN17" s="163"/>
      <c r="QNO17" s="163"/>
      <c r="QNP17" s="163"/>
      <c r="QNQ17" s="163"/>
      <c r="QNR17" s="163"/>
      <c r="QNS17" s="163"/>
      <c r="QNT17" s="163"/>
      <c r="QNU17" s="163"/>
      <c r="QNV17" s="163"/>
      <c r="QNW17" s="163"/>
      <c r="QNX17" s="163"/>
      <c r="QNY17" s="163"/>
      <c r="QNZ17" s="163"/>
      <c r="QOA17" s="163"/>
      <c r="QOB17" s="163"/>
      <c r="QOC17" s="163"/>
      <c r="QOD17" s="163"/>
      <c r="QOE17" s="163"/>
      <c r="QOF17" s="163"/>
      <c r="QOG17" s="163"/>
      <c r="QOH17" s="163"/>
      <c r="QOI17" s="163"/>
      <c r="QOJ17" s="163"/>
      <c r="QOK17" s="163"/>
      <c r="QOL17" s="163"/>
      <c r="QOM17" s="163"/>
      <c r="QON17" s="163"/>
      <c r="QOO17" s="163"/>
      <c r="QOP17" s="163"/>
      <c r="QOQ17" s="163"/>
      <c r="QOR17" s="163"/>
      <c r="QOS17" s="163"/>
      <c r="QOT17" s="163"/>
      <c r="QOU17" s="163"/>
      <c r="QOV17" s="163"/>
      <c r="QOW17" s="163"/>
      <c r="QOX17" s="163"/>
      <c r="QOY17" s="163"/>
      <c r="QOZ17" s="163"/>
      <c r="QPA17" s="163"/>
      <c r="QPB17" s="163"/>
      <c r="QPC17" s="163"/>
      <c r="QPD17" s="163"/>
      <c r="QPE17" s="163"/>
      <c r="QPF17" s="163"/>
      <c r="QPG17" s="163"/>
      <c r="QPH17" s="163"/>
      <c r="QPI17" s="163"/>
      <c r="QPJ17" s="163"/>
      <c r="QPK17" s="163"/>
      <c r="QPL17" s="163"/>
      <c r="QPM17" s="163"/>
      <c r="QPN17" s="163"/>
      <c r="QPO17" s="163"/>
      <c r="QPP17" s="163"/>
      <c r="QPQ17" s="163"/>
      <c r="QPR17" s="163"/>
      <c r="QPS17" s="163"/>
      <c r="QPT17" s="163"/>
      <c r="QPU17" s="163"/>
      <c r="QPV17" s="163"/>
      <c r="QPW17" s="163"/>
      <c r="QPX17" s="163"/>
      <c r="QPY17" s="163"/>
      <c r="QPZ17" s="163"/>
      <c r="QQA17" s="163"/>
      <c r="QQB17" s="163"/>
      <c r="QQC17" s="163"/>
      <c r="QQD17" s="163"/>
      <c r="QQE17" s="163"/>
      <c r="QQF17" s="163"/>
      <c r="QQG17" s="163"/>
      <c r="QQH17" s="163"/>
      <c r="QQI17" s="163"/>
      <c r="QQJ17" s="163"/>
      <c r="QQK17" s="163"/>
      <c r="QQL17" s="163"/>
      <c r="QQM17" s="163"/>
      <c r="QQN17" s="163"/>
      <c r="QQO17" s="163"/>
      <c r="QQP17" s="163"/>
      <c r="QQQ17" s="163"/>
      <c r="QQR17" s="163"/>
      <c r="QQS17" s="163"/>
      <c r="QQT17" s="163"/>
      <c r="QQU17" s="163"/>
      <c r="QQV17" s="163"/>
      <c r="QQW17" s="163"/>
      <c r="QQX17" s="163"/>
      <c r="QQY17" s="163"/>
      <c r="QQZ17" s="163"/>
      <c r="QRA17" s="163"/>
      <c r="QRB17" s="163"/>
      <c r="QRC17" s="163"/>
      <c r="QRD17" s="163"/>
      <c r="QRE17" s="163"/>
      <c r="QRF17" s="163"/>
      <c r="QRG17" s="163"/>
      <c r="QRH17" s="163"/>
      <c r="QRI17" s="163"/>
      <c r="QRJ17" s="163"/>
      <c r="QRK17" s="163"/>
      <c r="QRL17" s="163"/>
      <c r="QRM17" s="163"/>
      <c r="QRN17" s="163"/>
      <c r="QRO17" s="163"/>
      <c r="QRP17" s="163"/>
      <c r="QRQ17" s="163"/>
      <c r="QRR17" s="163"/>
      <c r="QRS17" s="163"/>
      <c r="QRT17" s="163"/>
      <c r="QRU17" s="163"/>
      <c r="QRV17" s="163"/>
      <c r="QRW17" s="163"/>
      <c r="QRX17" s="163"/>
      <c r="QRY17" s="163"/>
      <c r="QRZ17" s="163"/>
      <c r="QSA17" s="163"/>
      <c r="QSB17" s="163"/>
      <c r="QSC17" s="163"/>
      <c r="QSD17" s="163"/>
      <c r="QSE17" s="163"/>
      <c r="QSF17" s="163"/>
      <c r="QSG17" s="163"/>
      <c r="QSH17" s="163"/>
      <c r="QSI17" s="163"/>
      <c r="QSJ17" s="163"/>
      <c r="QSK17" s="163"/>
      <c r="QSL17" s="163"/>
      <c r="QSM17" s="163"/>
      <c r="QSN17" s="163"/>
      <c r="QSO17" s="163"/>
      <c r="QSP17" s="163"/>
      <c r="QSQ17" s="163"/>
      <c r="QSR17" s="163"/>
      <c r="QSS17" s="163"/>
      <c r="QST17" s="163"/>
      <c r="QSU17" s="163"/>
      <c r="QSV17" s="163"/>
      <c r="QSW17" s="163"/>
      <c r="QSX17" s="163"/>
      <c r="QSY17" s="163"/>
      <c r="QSZ17" s="163"/>
      <c r="QTA17" s="163"/>
      <c r="QTB17" s="163"/>
      <c r="QTC17" s="163"/>
      <c r="QTD17" s="163"/>
      <c r="QTE17" s="163"/>
      <c r="QTF17" s="163"/>
      <c r="QTG17" s="163"/>
      <c r="QTH17" s="163"/>
      <c r="QTI17" s="163"/>
      <c r="QTJ17" s="163"/>
      <c r="QTK17" s="163"/>
      <c r="QTL17" s="163"/>
      <c r="QTM17" s="163"/>
      <c r="QTN17" s="163"/>
      <c r="QTO17" s="163"/>
      <c r="QTP17" s="163"/>
      <c r="QTQ17" s="163"/>
      <c r="QTR17" s="163"/>
      <c r="QTS17" s="163"/>
      <c r="QTT17" s="163"/>
      <c r="QTU17" s="163"/>
      <c r="QTV17" s="163"/>
      <c r="QTW17" s="163"/>
      <c r="QTX17" s="163"/>
      <c r="QTY17" s="163"/>
      <c r="QTZ17" s="163"/>
      <c r="QUA17" s="163"/>
      <c r="QUB17" s="163"/>
      <c r="QUC17" s="163"/>
      <c r="QUD17" s="163"/>
      <c r="QUE17" s="163"/>
      <c r="QUF17" s="163"/>
      <c r="QUG17" s="163"/>
      <c r="QUH17" s="163"/>
      <c r="QUI17" s="163"/>
      <c r="QUJ17" s="163"/>
      <c r="QUK17" s="163"/>
      <c r="QUL17" s="163"/>
      <c r="QUM17" s="163"/>
      <c r="QUN17" s="163"/>
      <c r="QUO17" s="163"/>
      <c r="QUP17" s="163"/>
      <c r="QUQ17" s="163"/>
      <c r="QUR17" s="163"/>
      <c r="QUS17" s="163"/>
      <c r="QUT17" s="163"/>
      <c r="QUU17" s="163"/>
      <c r="QUV17" s="163"/>
      <c r="QUW17" s="163"/>
      <c r="QUX17" s="163"/>
      <c r="QUY17" s="163"/>
      <c r="QUZ17" s="163"/>
      <c r="QVA17" s="163"/>
      <c r="QVB17" s="163"/>
      <c r="QVC17" s="163"/>
      <c r="QVD17" s="163"/>
      <c r="QVE17" s="163"/>
      <c r="QVF17" s="163"/>
      <c r="QVG17" s="163"/>
      <c r="QVH17" s="163"/>
      <c r="QVI17" s="163"/>
      <c r="QVJ17" s="163"/>
      <c r="QVK17" s="163"/>
      <c r="QVL17" s="163"/>
      <c r="QVM17" s="163"/>
      <c r="QVN17" s="163"/>
      <c r="QVO17" s="163"/>
      <c r="QVP17" s="163"/>
      <c r="QVQ17" s="163"/>
      <c r="QVR17" s="163"/>
      <c r="QVS17" s="163"/>
      <c r="QVT17" s="163"/>
      <c r="QVU17" s="163"/>
      <c r="QVV17" s="163"/>
      <c r="QVW17" s="163"/>
      <c r="QVX17" s="163"/>
      <c r="QVY17" s="163"/>
      <c r="QVZ17" s="163"/>
      <c r="QWA17" s="163"/>
      <c r="QWB17" s="163"/>
      <c r="QWC17" s="163"/>
      <c r="QWD17" s="163"/>
      <c r="QWE17" s="163"/>
      <c r="QWF17" s="163"/>
      <c r="QWG17" s="163"/>
      <c r="QWH17" s="163"/>
      <c r="QWI17" s="163"/>
      <c r="QWJ17" s="163"/>
      <c r="QWK17" s="163"/>
      <c r="QWL17" s="163"/>
      <c r="QWM17" s="163"/>
      <c r="QWN17" s="163"/>
      <c r="QWO17" s="163"/>
      <c r="QWP17" s="163"/>
      <c r="QWQ17" s="163"/>
      <c r="QWR17" s="163"/>
      <c r="QWS17" s="163"/>
      <c r="QWT17" s="163"/>
      <c r="QWU17" s="163"/>
      <c r="QWV17" s="163"/>
      <c r="QWW17" s="163"/>
      <c r="QWX17" s="163"/>
      <c r="QWY17" s="163"/>
      <c r="QWZ17" s="163"/>
      <c r="QXA17" s="163"/>
      <c r="QXB17" s="163"/>
      <c r="QXC17" s="163"/>
      <c r="QXD17" s="163"/>
      <c r="QXE17" s="163"/>
      <c r="QXF17" s="163"/>
      <c r="QXG17" s="163"/>
      <c r="QXH17" s="163"/>
      <c r="QXI17" s="163"/>
      <c r="QXJ17" s="163"/>
      <c r="QXK17" s="163"/>
      <c r="QXL17" s="163"/>
      <c r="QXM17" s="163"/>
      <c r="QXN17" s="163"/>
      <c r="QXO17" s="163"/>
      <c r="QXP17" s="163"/>
      <c r="QXQ17" s="163"/>
      <c r="QXR17" s="163"/>
      <c r="QXS17" s="163"/>
      <c r="QXT17" s="163"/>
      <c r="QXU17" s="163"/>
      <c r="QXV17" s="163"/>
      <c r="QXW17" s="163"/>
      <c r="QXX17" s="163"/>
      <c r="QXY17" s="163"/>
      <c r="QXZ17" s="163"/>
      <c r="QYA17" s="163"/>
      <c r="QYB17" s="163"/>
      <c r="QYC17" s="163"/>
      <c r="QYD17" s="163"/>
      <c r="QYE17" s="163"/>
      <c r="QYF17" s="163"/>
      <c r="QYG17" s="163"/>
      <c r="QYH17" s="163"/>
      <c r="QYI17" s="163"/>
      <c r="QYJ17" s="163"/>
      <c r="QYK17" s="163"/>
      <c r="QYL17" s="163"/>
      <c r="QYM17" s="163"/>
      <c r="QYN17" s="163"/>
      <c r="QYO17" s="163"/>
      <c r="QYP17" s="163"/>
      <c r="QYQ17" s="163"/>
      <c r="QYR17" s="163"/>
      <c r="QYS17" s="163"/>
      <c r="QYT17" s="163"/>
      <c r="QYU17" s="163"/>
      <c r="QYV17" s="163"/>
      <c r="QYW17" s="163"/>
      <c r="QYX17" s="163"/>
      <c r="QYY17" s="163"/>
      <c r="QYZ17" s="163"/>
      <c r="QZA17" s="163"/>
      <c r="QZB17" s="163"/>
      <c r="QZC17" s="163"/>
      <c r="QZD17" s="163"/>
      <c r="QZE17" s="163"/>
      <c r="QZF17" s="163"/>
      <c r="QZG17" s="163"/>
      <c r="QZH17" s="163"/>
      <c r="QZI17" s="163"/>
      <c r="QZJ17" s="163"/>
      <c r="QZK17" s="163"/>
      <c r="QZL17" s="163"/>
      <c r="QZM17" s="163"/>
      <c r="QZN17" s="163"/>
      <c r="QZO17" s="163"/>
      <c r="QZP17" s="163"/>
      <c r="QZQ17" s="163"/>
      <c r="QZR17" s="163"/>
      <c r="QZS17" s="163"/>
      <c r="QZT17" s="163"/>
      <c r="QZU17" s="163"/>
      <c r="QZV17" s="163"/>
      <c r="QZW17" s="163"/>
      <c r="QZX17" s="163"/>
      <c r="QZY17" s="163"/>
      <c r="QZZ17" s="163"/>
      <c r="RAA17" s="163"/>
      <c r="RAB17" s="163"/>
      <c r="RAC17" s="163"/>
      <c r="RAD17" s="163"/>
      <c r="RAE17" s="163"/>
      <c r="RAF17" s="163"/>
      <c r="RAG17" s="163"/>
      <c r="RAH17" s="163"/>
      <c r="RAI17" s="163"/>
      <c r="RAJ17" s="163"/>
      <c r="RAK17" s="163"/>
      <c r="RAL17" s="163"/>
      <c r="RAM17" s="163"/>
      <c r="RAN17" s="163"/>
      <c r="RAO17" s="163"/>
      <c r="RAP17" s="163"/>
      <c r="RAQ17" s="163"/>
      <c r="RAR17" s="163"/>
      <c r="RAS17" s="163"/>
      <c r="RAT17" s="163"/>
      <c r="RAU17" s="163"/>
      <c r="RAV17" s="163"/>
      <c r="RAW17" s="163"/>
      <c r="RAX17" s="163"/>
      <c r="RAY17" s="163"/>
      <c r="RAZ17" s="163"/>
      <c r="RBA17" s="163"/>
      <c r="RBB17" s="163"/>
      <c r="RBC17" s="163"/>
      <c r="RBD17" s="163"/>
      <c r="RBE17" s="163"/>
      <c r="RBF17" s="163"/>
      <c r="RBG17" s="163"/>
      <c r="RBH17" s="163"/>
      <c r="RBI17" s="163"/>
      <c r="RBJ17" s="163"/>
      <c r="RBK17" s="163"/>
      <c r="RBL17" s="163"/>
      <c r="RBM17" s="163"/>
      <c r="RBN17" s="163"/>
      <c r="RBO17" s="163"/>
      <c r="RBP17" s="163"/>
      <c r="RBQ17" s="163"/>
      <c r="RBR17" s="163"/>
      <c r="RBS17" s="163"/>
      <c r="RBT17" s="163"/>
      <c r="RBU17" s="163"/>
      <c r="RBV17" s="163"/>
      <c r="RBW17" s="163"/>
      <c r="RBX17" s="163"/>
      <c r="RBY17" s="163"/>
      <c r="RBZ17" s="163"/>
      <c r="RCA17" s="163"/>
      <c r="RCB17" s="163"/>
      <c r="RCC17" s="163"/>
      <c r="RCD17" s="163"/>
      <c r="RCE17" s="163"/>
      <c r="RCF17" s="163"/>
      <c r="RCG17" s="163"/>
      <c r="RCH17" s="163"/>
      <c r="RCI17" s="163"/>
      <c r="RCJ17" s="163"/>
      <c r="RCK17" s="163"/>
      <c r="RCL17" s="163"/>
      <c r="RCM17" s="163"/>
      <c r="RCN17" s="163"/>
      <c r="RCO17" s="163"/>
      <c r="RCP17" s="163"/>
      <c r="RCQ17" s="163"/>
      <c r="RCR17" s="163"/>
      <c r="RCS17" s="163"/>
      <c r="RCT17" s="163"/>
      <c r="RCU17" s="163"/>
      <c r="RCV17" s="163"/>
      <c r="RCW17" s="163"/>
      <c r="RCX17" s="163"/>
      <c r="RCY17" s="163"/>
      <c r="RCZ17" s="163"/>
      <c r="RDA17" s="163"/>
      <c r="RDB17" s="163"/>
      <c r="RDC17" s="163"/>
      <c r="RDD17" s="163"/>
      <c r="RDE17" s="163"/>
      <c r="RDF17" s="163"/>
      <c r="RDG17" s="163"/>
      <c r="RDH17" s="163"/>
      <c r="RDI17" s="163"/>
      <c r="RDJ17" s="163"/>
      <c r="RDK17" s="163"/>
      <c r="RDL17" s="163"/>
      <c r="RDM17" s="163"/>
      <c r="RDN17" s="163"/>
      <c r="RDO17" s="163"/>
      <c r="RDP17" s="163"/>
      <c r="RDQ17" s="163"/>
      <c r="RDR17" s="163"/>
      <c r="RDS17" s="163"/>
      <c r="RDT17" s="163"/>
      <c r="RDU17" s="163"/>
      <c r="RDV17" s="163"/>
      <c r="RDW17" s="163"/>
      <c r="RDX17" s="163"/>
      <c r="RDY17" s="163"/>
      <c r="RDZ17" s="163"/>
      <c r="REA17" s="163"/>
      <c r="REB17" s="163"/>
      <c r="REC17" s="163"/>
      <c r="RED17" s="163"/>
      <c r="REE17" s="163"/>
      <c r="REF17" s="163"/>
      <c r="REG17" s="163"/>
      <c r="REH17" s="163"/>
      <c r="REI17" s="163"/>
      <c r="REJ17" s="163"/>
      <c r="REK17" s="163"/>
      <c r="REL17" s="163"/>
      <c r="REM17" s="163"/>
      <c r="REN17" s="163"/>
      <c r="REO17" s="163"/>
      <c r="REP17" s="163"/>
      <c r="REQ17" s="163"/>
      <c r="RER17" s="163"/>
      <c r="RES17" s="163"/>
      <c r="RET17" s="163"/>
      <c r="REU17" s="163"/>
      <c r="REV17" s="163"/>
      <c r="REW17" s="163"/>
      <c r="REX17" s="163"/>
      <c r="REY17" s="163"/>
      <c r="REZ17" s="163"/>
      <c r="RFA17" s="163"/>
      <c r="RFB17" s="163"/>
      <c r="RFC17" s="163"/>
      <c r="RFD17" s="163"/>
      <c r="RFE17" s="163"/>
      <c r="RFF17" s="163"/>
      <c r="RFG17" s="163"/>
      <c r="RFH17" s="163"/>
      <c r="RFI17" s="163"/>
      <c r="RFJ17" s="163"/>
      <c r="RFK17" s="163"/>
      <c r="RFL17" s="163"/>
      <c r="RFM17" s="163"/>
      <c r="RFN17" s="163"/>
      <c r="RFO17" s="163"/>
      <c r="RFP17" s="163"/>
      <c r="RFQ17" s="163"/>
      <c r="RFR17" s="163"/>
      <c r="RFS17" s="163"/>
      <c r="RFT17" s="163"/>
      <c r="RFU17" s="163"/>
      <c r="RFV17" s="163"/>
      <c r="RFW17" s="163"/>
      <c r="RFX17" s="163"/>
      <c r="RFY17" s="163"/>
      <c r="RFZ17" s="163"/>
      <c r="RGA17" s="163"/>
      <c r="RGB17" s="163"/>
      <c r="RGC17" s="163"/>
      <c r="RGD17" s="163"/>
      <c r="RGE17" s="163"/>
      <c r="RGF17" s="163"/>
      <c r="RGG17" s="163"/>
      <c r="RGH17" s="163"/>
      <c r="RGI17" s="163"/>
      <c r="RGJ17" s="163"/>
      <c r="RGK17" s="163"/>
      <c r="RGL17" s="163"/>
      <c r="RGM17" s="163"/>
      <c r="RGN17" s="163"/>
      <c r="RGO17" s="163"/>
      <c r="RGP17" s="163"/>
      <c r="RGQ17" s="163"/>
      <c r="RGR17" s="163"/>
      <c r="RGS17" s="163"/>
      <c r="RGT17" s="163"/>
      <c r="RGU17" s="163"/>
      <c r="RGV17" s="163"/>
      <c r="RGW17" s="163"/>
      <c r="RGX17" s="163"/>
      <c r="RGY17" s="163"/>
      <c r="RGZ17" s="163"/>
      <c r="RHA17" s="163"/>
      <c r="RHB17" s="163"/>
      <c r="RHC17" s="163"/>
      <c r="RHD17" s="163"/>
      <c r="RHE17" s="163"/>
      <c r="RHF17" s="163"/>
      <c r="RHG17" s="163"/>
      <c r="RHH17" s="163"/>
      <c r="RHI17" s="163"/>
      <c r="RHJ17" s="163"/>
      <c r="RHK17" s="163"/>
      <c r="RHL17" s="163"/>
      <c r="RHM17" s="163"/>
      <c r="RHN17" s="163"/>
      <c r="RHO17" s="163"/>
      <c r="RHP17" s="163"/>
      <c r="RHQ17" s="163"/>
      <c r="RHR17" s="163"/>
      <c r="RHS17" s="163"/>
      <c r="RHT17" s="163"/>
      <c r="RHU17" s="163"/>
      <c r="RHV17" s="163"/>
      <c r="RHW17" s="163"/>
      <c r="RHX17" s="163"/>
      <c r="RHY17" s="163"/>
      <c r="RHZ17" s="163"/>
      <c r="RIA17" s="163"/>
      <c r="RIB17" s="163"/>
      <c r="RIC17" s="163"/>
      <c r="RID17" s="163"/>
      <c r="RIE17" s="163"/>
      <c r="RIF17" s="163"/>
      <c r="RIG17" s="163"/>
      <c r="RIH17" s="163"/>
      <c r="RII17" s="163"/>
      <c r="RIJ17" s="163"/>
      <c r="RIK17" s="163"/>
      <c r="RIL17" s="163"/>
      <c r="RIM17" s="163"/>
      <c r="RIN17" s="163"/>
      <c r="RIO17" s="163"/>
      <c r="RIP17" s="163"/>
      <c r="RIQ17" s="163"/>
      <c r="RIR17" s="163"/>
      <c r="RIS17" s="163"/>
      <c r="RIT17" s="163"/>
      <c r="RIU17" s="163"/>
      <c r="RIV17" s="163"/>
      <c r="RIW17" s="163"/>
      <c r="RIX17" s="163"/>
      <c r="RIY17" s="163"/>
      <c r="RIZ17" s="163"/>
      <c r="RJA17" s="163"/>
      <c r="RJB17" s="163"/>
      <c r="RJC17" s="163"/>
      <c r="RJD17" s="163"/>
      <c r="RJE17" s="163"/>
      <c r="RJF17" s="163"/>
      <c r="RJG17" s="163"/>
      <c r="RJH17" s="163"/>
      <c r="RJI17" s="163"/>
      <c r="RJJ17" s="163"/>
      <c r="RJK17" s="163"/>
      <c r="RJL17" s="163"/>
      <c r="RJM17" s="163"/>
      <c r="RJN17" s="163"/>
      <c r="RJO17" s="163"/>
      <c r="RJP17" s="163"/>
      <c r="RJQ17" s="163"/>
      <c r="RJR17" s="163"/>
      <c r="RJS17" s="163"/>
      <c r="RJT17" s="163"/>
      <c r="RJU17" s="163"/>
      <c r="RJV17" s="163"/>
      <c r="RJW17" s="163"/>
      <c r="RJX17" s="163"/>
      <c r="RJY17" s="163"/>
      <c r="RJZ17" s="163"/>
      <c r="RKA17" s="163"/>
      <c r="RKB17" s="163"/>
      <c r="RKC17" s="163"/>
      <c r="RKD17" s="163"/>
      <c r="RKE17" s="163"/>
      <c r="RKF17" s="163"/>
      <c r="RKG17" s="163"/>
      <c r="RKH17" s="163"/>
      <c r="RKI17" s="163"/>
      <c r="RKJ17" s="163"/>
      <c r="RKK17" s="163"/>
      <c r="RKL17" s="163"/>
      <c r="RKM17" s="163"/>
      <c r="RKN17" s="163"/>
      <c r="RKO17" s="163"/>
      <c r="RKP17" s="163"/>
      <c r="RKQ17" s="163"/>
      <c r="RKR17" s="163"/>
      <c r="RKS17" s="163"/>
      <c r="RKT17" s="163"/>
      <c r="RKU17" s="163"/>
      <c r="RKV17" s="163"/>
      <c r="RKW17" s="163"/>
      <c r="RKX17" s="163"/>
      <c r="RKY17" s="163"/>
      <c r="RKZ17" s="163"/>
      <c r="RLA17" s="163"/>
      <c r="RLB17" s="163"/>
      <c r="RLC17" s="163"/>
      <c r="RLD17" s="163"/>
      <c r="RLE17" s="163"/>
      <c r="RLF17" s="163"/>
      <c r="RLG17" s="163"/>
      <c r="RLH17" s="163"/>
      <c r="RLI17" s="163"/>
      <c r="RLJ17" s="163"/>
      <c r="RLK17" s="163"/>
      <c r="RLL17" s="163"/>
      <c r="RLM17" s="163"/>
      <c r="RLN17" s="163"/>
      <c r="RLO17" s="163"/>
      <c r="RLP17" s="163"/>
      <c r="RLQ17" s="163"/>
      <c r="RLR17" s="163"/>
      <c r="RLS17" s="163"/>
      <c r="RLT17" s="163"/>
      <c r="RLU17" s="163"/>
      <c r="RLV17" s="163"/>
      <c r="RLW17" s="163"/>
      <c r="RLX17" s="163"/>
      <c r="RLY17" s="163"/>
      <c r="RLZ17" s="163"/>
      <c r="RMA17" s="163"/>
      <c r="RMB17" s="163"/>
      <c r="RMC17" s="163"/>
      <c r="RMD17" s="163"/>
      <c r="RME17" s="163"/>
      <c r="RMF17" s="163"/>
      <c r="RMG17" s="163"/>
      <c r="RMH17" s="163"/>
      <c r="RMI17" s="163"/>
      <c r="RMJ17" s="163"/>
      <c r="RMK17" s="163"/>
      <c r="RML17" s="163"/>
      <c r="RMM17" s="163"/>
      <c r="RMN17" s="163"/>
      <c r="RMO17" s="163"/>
      <c r="RMP17" s="163"/>
      <c r="RMQ17" s="163"/>
      <c r="RMR17" s="163"/>
      <c r="RMS17" s="163"/>
      <c r="RMT17" s="163"/>
      <c r="RMU17" s="163"/>
      <c r="RMV17" s="163"/>
      <c r="RMW17" s="163"/>
      <c r="RMX17" s="163"/>
      <c r="RMY17" s="163"/>
      <c r="RMZ17" s="163"/>
      <c r="RNA17" s="163"/>
      <c r="RNB17" s="163"/>
      <c r="RNC17" s="163"/>
      <c r="RND17" s="163"/>
      <c r="RNE17" s="163"/>
      <c r="RNF17" s="163"/>
      <c r="RNG17" s="163"/>
      <c r="RNH17" s="163"/>
      <c r="RNI17" s="163"/>
      <c r="RNJ17" s="163"/>
      <c r="RNK17" s="163"/>
      <c r="RNL17" s="163"/>
      <c r="RNM17" s="163"/>
      <c r="RNN17" s="163"/>
      <c r="RNO17" s="163"/>
      <c r="RNP17" s="163"/>
      <c r="RNQ17" s="163"/>
      <c r="RNR17" s="163"/>
      <c r="RNS17" s="163"/>
      <c r="RNT17" s="163"/>
      <c r="RNU17" s="163"/>
      <c r="RNV17" s="163"/>
      <c r="RNW17" s="163"/>
      <c r="RNX17" s="163"/>
      <c r="RNY17" s="163"/>
      <c r="RNZ17" s="163"/>
      <c r="ROA17" s="163"/>
      <c r="ROB17" s="163"/>
      <c r="ROC17" s="163"/>
      <c r="ROD17" s="163"/>
      <c r="ROE17" s="163"/>
      <c r="ROF17" s="163"/>
      <c r="ROG17" s="163"/>
      <c r="ROH17" s="163"/>
      <c r="ROI17" s="163"/>
      <c r="ROJ17" s="163"/>
      <c r="ROK17" s="163"/>
      <c r="ROL17" s="163"/>
      <c r="ROM17" s="163"/>
      <c r="RON17" s="163"/>
      <c r="ROO17" s="163"/>
      <c r="ROP17" s="163"/>
      <c r="ROQ17" s="163"/>
      <c r="ROR17" s="163"/>
      <c r="ROS17" s="163"/>
      <c r="ROT17" s="163"/>
      <c r="ROU17" s="163"/>
      <c r="ROV17" s="163"/>
      <c r="ROW17" s="163"/>
      <c r="ROX17" s="163"/>
      <c r="ROY17" s="163"/>
      <c r="ROZ17" s="163"/>
      <c r="RPA17" s="163"/>
      <c r="RPB17" s="163"/>
      <c r="RPC17" s="163"/>
      <c r="RPD17" s="163"/>
      <c r="RPE17" s="163"/>
      <c r="RPF17" s="163"/>
      <c r="RPG17" s="163"/>
      <c r="RPH17" s="163"/>
      <c r="RPI17" s="163"/>
      <c r="RPJ17" s="163"/>
      <c r="RPK17" s="163"/>
      <c r="RPL17" s="163"/>
      <c r="RPM17" s="163"/>
      <c r="RPN17" s="163"/>
      <c r="RPO17" s="163"/>
      <c r="RPP17" s="163"/>
      <c r="RPQ17" s="163"/>
      <c r="RPR17" s="163"/>
      <c r="RPS17" s="163"/>
      <c r="RPT17" s="163"/>
      <c r="RPU17" s="163"/>
      <c r="RPV17" s="163"/>
      <c r="RPW17" s="163"/>
      <c r="RPX17" s="163"/>
      <c r="RPY17" s="163"/>
      <c r="RPZ17" s="163"/>
      <c r="RQA17" s="163"/>
      <c r="RQB17" s="163"/>
      <c r="RQC17" s="163"/>
      <c r="RQD17" s="163"/>
      <c r="RQE17" s="163"/>
      <c r="RQF17" s="163"/>
      <c r="RQG17" s="163"/>
      <c r="RQH17" s="163"/>
      <c r="RQI17" s="163"/>
      <c r="RQJ17" s="163"/>
      <c r="RQK17" s="163"/>
      <c r="RQL17" s="163"/>
      <c r="RQM17" s="163"/>
      <c r="RQN17" s="163"/>
      <c r="RQO17" s="163"/>
      <c r="RQP17" s="163"/>
      <c r="RQQ17" s="163"/>
      <c r="RQR17" s="163"/>
      <c r="RQS17" s="163"/>
      <c r="RQT17" s="163"/>
      <c r="RQU17" s="163"/>
      <c r="RQV17" s="163"/>
      <c r="RQW17" s="163"/>
      <c r="RQX17" s="163"/>
      <c r="RQY17" s="163"/>
      <c r="RQZ17" s="163"/>
      <c r="RRA17" s="163"/>
      <c r="RRB17" s="163"/>
      <c r="RRC17" s="163"/>
      <c r="RRD17" s="163"/>
      <c r="RRE17" s="163"/>
      <c r="RRF17" s="163"/>
      <c r="RRG17" s="163"/>
      <c r="RRH17" s="163"/>
      <c r="RRI17" s="163"/>
      <c r="RRJ17" s="163"/>
      <c r="RRK17" s="163"/>
      <c r="RRL17" s="163"/>
      <c r="RRM17" s="163"/>
      <c r="RRN17" s="163"/>
      <c r="RRO17" s="163"/>
      <c r="RRP17" s="163"/>
      <c r="RRQ17" s="163"/>
      <c r="RRR17" s="163"/>
      <c r="RRS17" s="163"/>
      <c r="RRT17" s="163"/>
      <c r="RRU17" s="163"/>
      <c r="RRV17" s="163"/>
      <c r="RRW17" s="163"/>
      <c r="RRX17" s="163"/>
      <c r="RRY17" s="163"/>
      <c r="RRZ17" s="163"/>
      <c r="RSA17" s="163"/>
      <c r="RSB17" s="163"/>
      <c r="RSC17" s="163"/>
      <c r="RSD17" s="163"/>
      <c r="RSE17" s="163"/>
      <c r="RSF17" s="163"/>
      <c r="RSG17" s="163"/>
      <c r="RSH17" s="163"/>
      <c r="RSI17" s="163"/>
      <c r="RSJ17" s="163"/>
      <c r="RSK17" s="163"/>
      <c r="RSL17" s="163"/>
      <c r="RSM17" s="163"/>
      <c r="RSN17" s="163"/>
      <c r="RSO17" s="163"/>
      <c r="RSP17" s="163"/>
      <c r="RSQ17" s="163"/>
      <c r="RSR17" s="163"/>
      <c r="RSS17" s="163"/>
      <c r="RST17" s="163"/>
      <c r="RSU17" s="163"/>
      <c r="RSV17" s="163"/>
      <c r="RSW17" s="163"/>
      <c r="RSX17" s="163"/>
      <c r="RSY17" s="163"/>
      <c r="RSZ17" s="163"/>
      <c r="RTA17" s="163"/>
      <c r="RTB17" s="163"/>
      <c r="RTC17" s="163"/>
      <c r="RTD17" s="163"/>
      <c r="RTE17" s="163"/>
      <c r="RTF17" s="163"/>
      <c r="RTG17" s="163"/>
      <c r="RTH17" s="163"/>
      <c r="RTI17" s="163"/>
      <c r="RTJ17" s="163"/>
      <c r="RTK17" s="163"/>
      <c r="RTL17" s="163"/>
      <c r="RTM17" s="163"/>
      <c r="RTN17" s="163"/>
      <c r="RTO17" s="163"/>
      <c r="RTP17" s="163"/>
      <c r="RTQ17" s="163"/>
      <c r="RTR17" s="163"/>
      <c r="RTS17" s="163"/>
      <c r="RTT17" s="163"/>
      <c r="RTU17" s="163"/>
      <c r="RTV17" s="163"/>
      <c r="RTW17" s="163"/>
      <c r="RTX17" s="163"/>
      <c r="RTY17" s="163"/>
      <c r="RTZ17" s="163"/>
      <c r="RUA17" s="163"/>
      <c r="RUB17" s="163"/>
      <c r="RUC17" s="163"/>
      <c r="RUD17" s="163"/>
      <c r="RUE17" s="163"/>
      <c r="RUF17" s="163"/>
      <c r="RUG17" s="163"/>
      <c r="RUH17" s="163"/>
      <c r="RUI17" s="163"/>
      <c r="RUJ17" s="163"/>
      <c r="RUK17" s="163"/>
      <c r="RUL17" s="163"/>
      <c r="RUM17" s="163"/>
      <c r="RUN17" s="163"/>
      <c r="RUO17" s="163"/>
      <c r="RUP17" s="163"/>
      <c r="RUQ17" s="163"/>
      <c r="RUR17" s="163"/>
      <c r="RUS17" s="163"/>
      <c r="RUT17" s="163"/>
      <c r="RUU17" s="163"/>
      <c r="RUV17" s="163"/>
      <c r="RUW17" s="163"/>
      <c r="RUX17" s="163"/>
      <c r="RUY17" s="163"/>
      <c r="RUZ17" s="163"/>
      <c r="RVA17" s="163"/>
      <c r="RVB17" s="163"/>
      <c r="RVC17" s="163"/>
      <c r="RVD17" s="163"/>
      <c r="RVE17" s="163"/>
      <c r="RVF17" s="163"/>
      <c r="RVG17" s="163"/>
      <c r="RVH17" s="163"/>
      <c r="RVI17" s="163"/>
      <c r="RVJ17" s="163"/>
      <c r="RVK17" s="163"/>
      <c r="RVL17" s="163"/>
      <c r="RVM17" s="163"/>
      <c r="RVN17" s="163"/>
      <c r="RVO17" s="163"/>
      <c r="RVP17" s="163"/>
      <c r="RVQ17" s="163"/>
      <c r="RVR17" s="163"/>
      <c r="RVS17" s="163"/>
      <c r="RVT17" s="163"/>
      <c r="RVU17" s="163"/>
      <c r="RVV17" s="163"/>
      <c r="RVW17" s="163"/>
      <c r="RVX17" s="163"/>
      <c r="RVY17" s="163"/>
      <c r="RVZ17" s="163"/>
      <c r="RWA17" s="163"/>
      <c r="RWB17" s="163"/>
      <c r="RWC17" s="163"/>
      <c r="RWD17" s="163"/>
      <c r="RWE17" s="163"/>
      <c r="RWF17" s="163"/>
      <c r="RWG17" s="163"/>
      <c r="RWH17" s="163"/>
      <c r="RWI17" s="163"/>
      <c r="RWJ17" s="163"/>
      <c r="RWK17" s="163"/>
      <c r="RWL17" s="163"/>
      <c r="RWM17" s="163"/>
      <c r="RWN17" s="163"/>
      <c r="RWO17" s="163"/>
      <c r="RWP17" s="163"/>
      <c r="RWQ17" s="163"/>
      <c r="RWR17" s="163"/>
      <c r="RWS17" s="163"/>
      <c r="RWT17" s="163"/>
      <c r="RWU17" s="163"/>
      <c r="RWV17" s="163"/>
      <c r="RWW17" s="163"/>
      <c r="RWX17" s="163"/>
      <c r="RWY17" s="163"/>
      <c r="RWZ17" s="163"/>
      <c r="RXA17" s="163"/>
      <c r="RXB17" s="163"/>
      <c r="RXC17" s="163"/>
      <c r="RXD17" s="163"/>
      <c r="RXE17" s="163"/>
      <c r="RXF17" s="163"/>
      <c r="RXG17" s="163"/>
      <c r="RXH17" s="163"/>
      <c r="RXI17" s="163"/>
      <c r="RXJ17" s="163"/>
      <c r="RXK17" s="163"/>
      <c r="RXL17" s="163"/>
      <c r="RXM17" s="163"/>
      <c r="RXN17" s="163"/>
      <c r="RXO17" s="163"/>
      <c r="RXP17" s="163"/>
      <c r="RXQ17" s="163"/>
      <c r="RXR17" s="163"/>
      <c r="RXS17" s="163"/>
      <c r="RXT17" s="163"/>
      <c r="RXU17" s="163"/>
      <c r="RXV17" s="163"/>
      <c r="RXW17" s="163"/>
      <c r="RXX17" s="163"/>
      <c r="RXY17" s="163"/>
      <c r="RXZ17" s="163"/>
      <c r="RYA17" s="163"/>
      <c r="RYB17" s="163"/>
      <c r="RYC17" s="163"/>
      <c r="RYD17" s="163"/>
      <c r="RYE17" s="163"/>
      <c r="RYF17" s="163"/>
      <c r="RYG17" s="163"/>
      <c r="RYH17" s="163"/>
      <c r="RYI17" s="163"/>
      <c r="RYJ17" s="163"/>
      <c r="RYK17" s="163"/>
      <c r="RYL17" s="163"/>
      <c r="RYM17" s="163"/>
      <c r="RYN17" s="163"/>
      <c r="RYO17" s="163"/>
      <c r="RYP17" s="163"/>
      <c r="RYQ17" s="163"/>
      <c r="RYR17" s="163"/>
      <c r="RYS17" s="163"/>
      <c r="RYT17" s="163"/>
      <c r="RYU17" s="163"/>
      <c r="RYV17" s="163"/>
      <c r="RYW17" s="163"/>
      <c r="RYX17" s="163"/>
      <c r="RYY17" s="163"/>
      <c r="RYZ17" s="163"/>
      <c r="RZA17" s="163"/>
      <c r="RZB17" s="163"/>
      <c r="RZC17" s="163"/>
      <c r="RZD17" s="163"/>
      <c r="RZE17" s="163"/>
      <c r="RZF17" s="163"/>
      <c r="RZG17" s="163"/>
      <c r="RZH17" s="163"/>
      <c r="RZI17" s="163"/>
      <c r="RZJ17" s="163"/>
      <c r="RZK17" s="163"/>
      <c r="RZL17" s="163"/>
      <c r="RZM17" s="163"/>
      <c r="RZN17" s="163"/>
      <c r="RZO17" s="163"/>
      <c r="RZP17" s="163"/>
      <c r="RZQ17" s="163"/>
      <c r="RZR17" s="163"/>
      <c r="RZS17" s="163"/>
      <c r="RZT17" s="163"/>
      <c r="RZU17" s="163"/>
      <c r="RZV17" s="163"/>
      <c r="RZW17" s="163"/>
      <c r="RZX17" s="163"/>
      <c r="RZY17" s="163"/>
      <c r="RZZ17" s="163"/>
      <c r="SAA17" s="163"/>
      <c r="SAB17" s="163"/>
      <c r="SAC17" s="163"/>
      <c r="SAD17" s="163"/>
      <c r="SAE17" s="163"/>
      <c r="SAF17" s="163"/>
      <c r="SAG17" s="163"/>
      <c r="SAH17" s="163"/>
      <c r="SAI17" s="163"/>
      <c r="SAJ17" s="163"/>
      <c r="SAK17" s="163"/>
      <c r="SAL17" s="163"/>
      <c r="SAM17" s="163"/>
      <c r="SAN17" s="163"/>
      <c r="SAO17" s="163"/>
      <c r="SAP17" s="163"/>
      <c r="SAQ17" s="163"/>
      <c r="SAR17" s="163"/>
      <c r="SAS17" s="163"/>
      <c r="SAT17" s="163"/>
      <c r="SAU17" s="163"/>
      <c r="SAV17" s="163"/>
      <c r="SAW17" s="163"/>
      <c r="SAX17" s="163"/>
      <c r="SAY17" s="163"/>
      <c r="SAZ17" s="163"/>
      <c r="SBA17" s="163"/>
      <c r="SBB17" s="163"/>
      <c r="SBC17" s="163"/>
      <c r="SBD17" s="163"/>
      <c r="SBE17" s="163"/>
      <c r="SBF17" s="163"/>
      <c r="SBG17" s="163"/>
      <c r="SBH17" s="163"/>
      <c r="SBI17" s="163"/>
      <c r="SBJ17" s="163"/>
      <c r="SBK17" s="163"/>
      <c r="SBL17" s="163"/>
      <c r="SBM17" s="163"/>
      <c r="SBN17" s="163"/>
      <c r="SBO17" s="163"/>
      <c r="SBP17" s="163"/>
      <c r="SBQ17" s="163"/>
      <c r="SBR17" s="163"/>
      <c r="SBS17" s="163"/>
      <c r="SBT17" s="163"/>
      <c r="SBU17" s="163"/>
      <c r="SBV17" s="163"/>
      <c r="SBW17" s="163"/>
      <c r="SBX17" s="163"/>
      <c r="SBY17" s="163"/>
      <c r="SBZ17" s="163"/>
      <c r="SCA17" s="163"/>
      <c r="SCB17" s="163"/>
      <c r="SCC17" s="163"/>
      <c r="SCD17" s="163"/>
      <c r="SCE17" s="163"/>
      <c r="SCF17" s="163"/>
      <c r="SCG17" s="163"/>
      <c r="SCH17" s="163"/>
      <c r="SCI17" s="163"/>
      <c r="SCJ17" s="163"/>
      <c r="SCK17" s="163"/>
      <c r="SCL17" s="163"/>
      <c r="SCM17" s="163"/>
      <c r="SCN17" s="163"/>
      <c r="SCO17" s="163"/>
      <c r="SCP17" s="163"/>
      <c r="SCQ17" s="163"/>
      <c r="SCR17" s="163"/>
      <c r="SCS17" s="163"/>
      <c r="SCT17" s="163"/>
      <c r="SCU17" s="163"/>
      <c r="SCV17" s="163"/>
      <c r="SCW17" s="163"/>
      <c r="SCX17" s="163"/>
      <c r="SCY17" s="163"/>
      <c r="SCZ17" s="163"/>
      <c r="SDA17" s="163"/>
      <c r="SDB17" s="163"/>
      <c r="SDC17" s="163"/>
      <c r="SDD17" s="163"/>
      <c r="SDE17" s="163"/>
      <c r="SDF17" s="163"/>
      <c r="SDG17" s="163"/>
      <c r="SDH17" s="163"/>
      <c r="SDI17" s="163"/>
      <c r="SDJ17" s="163"/>
      <c r="SDK17" s="163"/>
      <c r="SDL17" s="163"/>
      <c r="SDM17" s="163"/>
      <c r="SDN17" s="163"/>
      <c r="SDO17" s="163"/>
      <c r="SDP17" s="163"/>
      <c r="SDQ17" s="163"/>
      <c r="SDR17" s="163"/>
      <c r="SDS17" s="163"/>
      <c r="SDT17" s="163"/>
      <c r="SDU17" s="163"/>
      <c r="SDV17" s="163"/>
      <c r="SDW17" s="163"/>
      <c r="SDX17" s="163"/>
      <c r="SDY17" s="163"/>
      <c r="SDZ17" s="163"/>
      <c r="SEA17" s="163"/>
      <c r="SEB17" s="163"/>
      <c r="SEC17" s="163"/>
      <c r="SED17" s="163"/>
      <c r="SEE17" s="163"/>
      <c r="SEF17" s="163"/>
      <c r="SEG17" s="163"/>
      <c r="SEH17" s="163"/>
      <c r="SEI17" s="163"/>
      <c r="SEJ17" s="163"/>
      <c r="SEK17" s="163"/>
      <c r="SEL17" s="163"/>
      <c r="SEM17" s="163"/>
      <c r="SEN17" s="163"/>
      <c r="SEO17" s="163"/>
      <c r="SEP17" s="163"/>
      <c r="SEQ17" s="163"/>
      <c r="SER17" s="163"/>
      <c r="SES17" s="163"/>
      <c r="SET17" s="163"/>
      <c r="SEU17" s="163"/>
      <c r="SEV17" s="163"/>
      <c r="SEW17" s="163"/>
      <c r="SEX17" s="163"/>
      <c r="SEY17" s="163"/>
      <c r="SEZ17" s="163"/>
      <c r="SFA17" s="163"/>
      <c r="SFB17" s="163"/>
      <c r="SFC17" s="163"/>
      <c r="SFD17" s="163"/>
      <c r="SFE17" s="163"/>
      <c r="SFF17" s="163"/>
      <c r="SFG17" s="163"/>
      <c r="SFH17" s="163"/>
      <c r="SFI17" s="163"/>
      <c r="SFJ17" s="163"/>
      <c r="SFK17" s="163"/>
      <c r="SFL17" s="163"/>
      <c r="SFM17" s="163"/>
      <c r="SFN17" s="163"/>
      <c r="SFO17" s="163"/>
      <c r="SFP17" s="163"/>
      <c r="SFQ17" s="163"/>
      <c r="SFR17" s="163"/>
      <c r="SFS17" s="163"/>
      <c r="SFT17" s="163"/>
      <c r="SFU17" s="163"/>
      <c r="SFV17" s="163"/>
      <c r="SFW17" s="163"/>
      <c r="SFX17" s="163"/>
      <c r="SFY17" s="163"/>
      <c r="SFZ17" s="163"/>
      <c r="SGA17" s="163"/>
      <c r="SGB17" s="163"/>
      <c r="SGC17" s="163"/>
      <c r="SGD17" s="163"/>
      <c r="SGE17" s="163"/>
      <c r="SGF17" s="163"/>
      <c r="SGG17" s="163"/>
      <c r="SGH17" s="163"/>
      <c r="SGI17" s="163"/>
      <c r="SGJ17" s="163"/>
      <c r="SGK17" s="163"/>
      <c r="SGL17" s="163"/>
      <c r="SGM17" s="163"/>
      <c r="SGN17" s="163"/>
      <c r="SGO17" s="163"/>
      <c r="SGP17" s="163"/>
      <c r="SGQ17" s="163"/>
      <c r="SGR17" s="163"/>
      <c r="SGS17" s="163"/>
      <c r="SGT17" s="163"/>
      <c r="SGU17" s="163"/>
      <c r="SGV17" s="163"/>
      <c r="SGW17" s="163"/>
      <c r="SGX17" s="163"/>
      <c r="SGY17" s="163"/>
      <c r="SGZ17" s="163"/>
      <c r="SHA17" s="163"/>
      <c r="SHB17" s="163"/>
      <c r="SHC17" s="163"/>
      <c r="SHD17" s="163"/>
      <c r="SHE17" s="163"/>
      <c r="SHF17" s="163"/>
      <c r="SHG17" s="163"/>
      <c r="SHH17" s="163"/>
      <c r="SHI17" s="163"/>
      <c r="SHJ17" s="163"/>
      <c r="SHK17" s="163"/>
      <c r="SHL17" s="163"/>
      <c r="SHM17" s="163"/>
      <c r="SHN17" s="163"/>
      <c r="SHO17" s="163"/>
      <c r="SHP17" s="163"/>
      <c r="SHQ17" s="163"/>
      <c r="SHR17" s="163"/>
      <c r="SHS17" s="163"/>
      <c r="SHT17" s="163"/>
      <c r="SHU17" s="163"/>
      <c r="SHV17" s="163"/>
      <c r="SHW17" s="163"/>
      <c r="SHX17" s="163"/>
      <c r="SHY17" s="163"/>
      <c r="SHZ17" s="163"/>
      <c r="SIA17" s="163"/>
      <c r="SIB17" s="163"/>
      <c r="SIC17" s="163"/>
      <c r="SID17" s="163"/>
      <c r="SIE17" s="163"/>
      <c r="SIF17" s="163"/>
      <c r="SIG17" s="163"/>
      <c r="SIH17" s="163"/>
      <c r="SII17" s="163"/>
      <c r="SIJ17" s="163"/>
      <c r="SIK17" s="163"/>
      <c r="SIL17" s="163"/>
      <c r="SIM17" s="163"/>
      <c r="SIN17" s="163"/>
      <c r="SIO17" s="163"/>
      <c r="SIP17" s="163"/>
      <c r="SIQ17" s="163"/>
      <c r="SIR17" s="163"/>
      <c r="SIS17" s="163"/>
      <c r="SIT17" s="163"/>
      <c r="SIU17" s="163"/>
      <c r="SIV17" s="163"/>
      <c r="SIW17" s="163"/>
      <c r="SIX17" s="163"/>
      <c r="SIY17" s="163"/>
      <c r="SIZ17" s="163"/>
      <c r="SJA17" s="163"/>
      <c r="SJB17" s="163"/>
      <c r="SJC17" s="163"/>
      <c r="SJD17" s="163"/>
      <c r="SJE17" s="163"/>
      <c r="SJF17" s="163"/>
      <c r="SJG17" s="163"/>
      <c r="SJH17" s="163"/>
      <c r="SJI17" s="163"/>
      <c r="SJJ17" s="163"/>
      <c r="SJK17" s="163"/>
      <c r="SJL17" s="163"/>
      <c r="SJM17" s="163"/>
      <c r="SJN17" s="163"/>
      <c r="SJO17" s="163"/>
      <c r="SJP17" s="163"/>
      <c r="SJQ17" s="163"/>
      <c r="SJR17" s="163"/>
      <c r="SJS17" s="163"/>
      <c r="SJT17" s="163"/>
      <c r="SJU17" s="163"/>
      <c r="SJV17" s="163"/>
      <c r="SJW17" s="163"/>
      <c r="SJX17" s="163"/>
      <c r="SJY17" s="163"/>
      <c r="SJZ17" s="163"/>
      <c r="SKA17" s="163"/>
      <c r="SKB17" s="163"/>
      <c r="SKC17" s="163"/>
      <c r="SKD17" s="163"/>
      <c r="SKE17" s="163"/>
      <c r="SKF17" s="163"/>
      <c r="SKG17" s="163"/>
      <c r="SKH17" s="163"/>
      <c r="SKI17" s="163"/>
      <c r="SKJ17" s="163"/>
      <c r="SKK17" s="163"/>
      <c r="SKL17" s="163"/>
      <c r="SKM17" s="163"/>
      <c r="SKN17" s="163"/>
      <c r="SKO17" s="163"/>
      <c r="SKP17" s="163"/>
      <c r="SKQ17" s="163"/>
      <c r="SKR17" s="163"/>
      <c r="SKS17" s="163"/>
      <c r="SKT17" s="163"/>
      <c r="SKU17" s="163"/>
      <c r="SKV17" s="163"/>
      <c r="SKW17" s="163"/>
      <c r="SKX17" s="163"/>
      <c r="SKY17" s="163"/>
      <c r="SKZ17" s="163"/>
      <c r="SLA17" s="163"/>
      <c r="SLB17" s="163"/>
      <c r="SLC17" s="163"/>
      <c r="SLD17" s="163"/>
      <c r="SLE17" s="163"/>
      <c r="SLF17" s="163"/>
      <c r="SLG17" s="163"/>
      <c r="SLH17" s="163"/>
      <c r="SLI17" s="163"/>
      <c r="SLJ17" s="163"/>
      <c r="SLK17" s="163"/>
      <c r="SLL17" s="163"/>
      <c r="SLM17" s="163"/>
      <c r="SLN17" s="163"/>
      <c r="SLO17" s="163"/>
      <c r="SLP17" s="163"/>
      <c r="SLQ17" s="163"/>
      <c r="SLR17" s="163"/>
      <c r="SLS17" s="163"/>
      <c r="SLT17" s="163"/>
      <c r="SLU17" s="163"/>
      <c r="SLV17" s="163"/>
      <c r="SLW17" s="163"/>
      <c r="SLX17" s="163"/>
      <c r="SLY17" s="163"/>
      <c r="SLZ17" s="163"/>
      <c r="SMA17" s="163"/>
      <c r="SMB17" s="163"/>
      <c r="SMC17" s="163"/>
      <c r="SMD17" s="163"/>
      <c r="SME17" s="163"/>
      <c r="SMF17" s="163"/>
      <c r="SMG17" s="163"/>
      <c r="SMH17" s="163"/>
      <c r="SMI17" s="163"/>
      <c r="SMJ17" s="163"/>
      <c r="SMK17" s="163"/>
      <c r="SML17" s="163"/>
      <c r="SMM17" s="163"/>
      <c r="SMN17" s="163"/>
      <c r="SMO17" s="163"/>
      <c r="SMP17" s="163"/>
      <c r="SMQ17" s="163"/>
      <c r="SMR17" s="163"/>
      <c r="SMS17" s="163"/>
      <c r="SMT17" s="163"/>
      <c r="SMU17" s="163"/>
      <c r="SMV17" s="163"/>
      <c r="SMW17" s="163"/>
      <c r="SMX17" s="163"/>
      <c r="SMY17" s="163"/>
      <c r="SMZ17" s="163"/>
      <c r="SNA17" s="163"/>
      <c r="SNB17" s="163"/>
      <c r="SNC17" s="163"/>
      <c r="SND17" s="163"/>
      <c r="SNE17" s="163"/>
      <c r="SNF17" s="163"/>
      <c r="SNG17" s="163"/>
      <c r="SNH17" s="163"/>
      <c r="SNI17" s="163"/>
      <c r="SNJ17" s="163"/>
      <c r="SNK17" s="163"/>
      <c r="SNL17" s="163"/>
      <c r="SNM17" s="163"/>
      <c r="SNN17" s="163"/>
      <c r="SNO17" s="163"/>
      <c r="SNP17" s="163"/>
      <c r="SNQ17" s="163"/>
      <c r="SNR17" s="163"/>
      <c r="SNS17" s="163"/>
      <c r="SNT17" s="163"/>
      <c r="SNU17" s="163"/>
      <c r="SNV17" s="163"/>
      <c r="SNW17" s="163"/>
      <c r="SNX17" s="163"/>
      <c r="SNY17" s="163"/>
      <c r="SNZ17" s="163"/>
      <c r="SOA17" s="163"/>
      <c r="SOB17" s="163"/>
      <c r="SOC17" s="163"/>
      <c r="SOD17" s="163"/>
      <c r="SOE17" s="163"/>
      <c r="SOF17" s="163"/>
      <c r="SOG17" s="163"/>
      <c r="SOH17" s="163"/>
      <c r="SOI17" s="163"/>
      <c r="SOJ17" s="163"/>
      <c r="SOK17" s="163"/>
      <c r="SOL17" s="163"/>
      <c r="SOM17" s="163"/>
      <c r="SON17" s="163"/>
      <c r="SOO17" s="163"/>
      <c r="SOP17" s="163"/>
      <c r="SOQ17" s="163"/>
      <c r="SOR17" s="163"/>
      <c r="SOS17" s="163"/>
      <c r="SOT17" s="163"/>
      <c r="SOU17" s="163"/>
      <c r="SOV17" s="163"/>
      <c r="SOW17" s="163"/>
      <c r="SOX17" s="163"/>
      <c r="SOY17" s="163"/>
      <c r="SOZ17" s="163"/>
      <c r="SPA17" s="163"/>
      <c r="SPB17" s="163"/>
      <c r="SPC17" s="163"/>
      <c r="SPD17" s="163"/>
      <c r="SPE17" s="163"/>
      <c r="SPF17" s="163"/>
      <c r="SPG17" s="163"/>
      <c r="SPH17" s="163"/>
      <c r="SPI17" s="163"/>
      <c r="SPJ17" s="163"/>
      <c r="SPK17" s="163"/>
      <c r="SPL17" s="163"/>
      <c r="SPM17" s="163"/>
      <c r="SPN17" s="163"/>
      <c r="SPO17" s="163"/>
      <c r="SPP17" s="163"/>
      <c r="SPQ17" s="163"/>
      <c r="SPR17" s="163"/>
      <c r="SPS17" s="163"/>
      <c r="SPT17" s="163"/>
      <c r="SPU17" s="163"/>
      <c r="SPV17" s="163"/>
      <c r="SPW17" s="163"/>
      <c r="SPX17" s="163"/>
      <c r="SPY17" s="163"/>
      <c r="SPZ17" s="163"/>
      <c r="SQA17" s="163"/>
      <c r="SQB17" s="163"/>
      <c r="SQC17" s="163"/>
      <c r="SQD17" s="163"/>
      <c r="SQE17" s="163"/>
      <c r="SQF17" s="163"/>
      <c r="SQG17" s="163"/>
      <c r="SQH17" s="163"/>
      <c r="SQI17" s="163"/>
      <c r="SQJ17" s="163"/>
      <c r="SQK17" s="163"/>
      <c r="SQL17" s="163"/>
      <c r="SQM17" s="163"/>
      <c r="SQN17" s="163"/>
      <c r="SQO17" s="163"/>
      <c r="SQP17" s="163"/>
      <c r="SQQ17" s="163"/>
      <c r="SQR17" s="163"/>
      <c r="SQS17" s="163"/>
      <c r="SQT17" s="163"/>
      <c r="SQU17" s="163"/>
      <c r="SQV17" s="163"/>
      <c r="SQW17" s="163"/>
      <c r="SQX17" s="163"/>
      <c r="SQY17" s="163"/>
      <c r="SQZ17" s="163"/>
      <c r="SRA17" s="163"/>
      <c r="SRB17" s="163"/>
      <c r="SRC17" s="163"/>
      <c r="SRD17" s="163"/>
      <c r="SRE17" s="163"/>
      <c r="SRF17" s="163"/>
      <c r="SRG17" s="163"/>
      <c r="SRH17" s="163"/>
      <c r="SRI17" s="163"/>
      <c r="SRJ17" s="163"/>
      <c r="SRK17" s="163"/>
      <c r="SRL17" s="163"/>
      <c r="SRM17" s="163"/>
      <c r="SRN17" s="163"/>
      <c r="SRO17" s="163"/>
      <c r="SRP17" s="163"/>
      <c r="SRQ17" s="163"/>
      <c r="SRR17" s="163"/>
      <c r="SRS17" s="163"/>
      <c r="SRT17" s="163"/>
      <c r="SRU17" s="163"/>
      <c r="SRV17" s="163"/>
      <c r="SRW17" s="163"/>
      <c r="SRX17" s="163"/>
      <c r="SRY17" s="163"/>
      <c r="SRZ17" s="163"/>
      <c r="SSA17" s="163"/>
      <c r="SSB17" s="163"/>
      <c r="SSC17" s="163"/>
      <c r="SSD17" s="163"/>
      <c r="SSE17" s="163"/>
      <c r="SSF17" s="163"/>
      <c r="SSG17" s="163"/>
      <c r="SSH17" s="163"/>
      <c r="SSI17" s="163"/>
      <c r="SSJ17" s="163"/>
      <c r="SSK17" s="163"/>
      <c r="SSL17" s="163"/>
      <c r="SSM17" s="163"/>
      <c r="SSN17" s="163"/>
      <c r="SSO17" s="163"/>
      <c r="SSP17" s="163"/>
      <c r="SSQ17" s="163"/>
      <c r="SSR17" s="163"/>
      <c r="SSS17" s="163"/>
      <c r="SST17" s="163"/>
      <c r="SSU17" s="163"/>
      <c r="SSV17" s="163"/>
      <c r="SSW17" s="163"/>
      <c r="SSX17" s="163"/>
      <c r="SSY17" s="163"/>
      <c r="SSZ17" s="163"/>
      <c r="STA17" s="163"/>
      <c r="STB17" s="163"/>
      <c r="STC17" s="163"/>
      <c r="STD17" s="163"/>
      <c r="STE17" s="163"/>
      <c r="STF17" s="163"/>
      <c r="STG17" s="163"/>
      <c r="STH17" s="163"/>
      <c r="STI17" s="163"/>
      <c r="STJ17" s="163"/>
      <c r="STK17" s="163"/>
      <c r="STL17" s="163"/>
      <c r="STM17" s="163"/>
      <c r="STN17" s="163"/>
      <c r="STO17" s="163"/>
      <c r="STP17" s="163"/>
      <c r="STQ17" s="163"/>
      <c r="STR17" s="163"/>
      <c r="STS17" s="163"/>
      <c r="STT17" s="163"/>
      <c r="STU17" s="163"/>
      <c r="STV17" s="163"/>
      <c r="STW17" s="163"/>
      <c r="STX17" s="163"/>
      <c r="STY17" s="163"/>
      <c r="STZ17" s="163"/>
      <c r="SUA17" s="163"/>
      <c r="SUB17" s="163"/>
      <c r="SUC17" s="163"/>
      <c r="SUD17" s="163"/>
      <c r="SUE17" s="163"/>
      <c r="SUF17" s="163"/>
      <c r="SUG17" s="163"/>
      <c r="SUH17" s="163"/>
      <c r="SUI17" s="163"/>
      <c r="SUJ17" s="163"/>
      <c r="SUK17" s="163"/>
      <c r="SUL17" s="163"/>
      <c r="SUM17" s="163"/>
      <c r="SUN17" s="163"/>
      <c r="SUO17" s="163"/>
      <c r="SUP17" s="163"/>
      <c r="SUQ17" s="163"/>
      <c r="SUR17" s="163"/>
      <c r="SUS17" s="163"/>
      <c r="SUT17" s="163"/>
      <c r="SUU17" s="163"/>
      <c r="SUV17" s="163"/>
      <c r="SUW17" s="163"/>
      <c r="SUX17" s="163"/>
      <c r="SUY17" s="163"/>
      <c r="SUZ17" s="163"/>
      <c r="SVA17" s="163"/>
      <c r="SVB17" s="163"/>
      <c r="SVC17" s="163"/>
      <c r="SVD17" s="163"/>
      <c r="SVE17" s="163"/>
      <c r="SVF17" s="163"/>
      <c r="SVG17" s="163"/>
      <c r="SVH17" s="163"/>
      <c r="SVI17" s="163"/>
      <c r="SVJ17" s="163"/>
      <c r="SVK17" s="163"/>
      <c r="SVL17" s="163"/>
      <c r="SVM17" s="163"/>
      <c r="SVN17" s="163"/>
      <c r="SVO17" s="163"/>
      <c r="SVP17" s="163"/>
      <c r="SVQ17" s="163"/>
      <c r="SVR17" s="163"/>
      <c r="SVS17" s="163"/>
      <c r="SVT17" s="163"/>
      <c r="SVU17" s="163"/>
      <c r="SVV17" s="163"/>
      <c r="SVW17" s="163"/>
      <c r="SVX17" s="163"/>
      <c r="SVY17" s="163"/>
      <c r="SVZ17" s="163"/>
      <c r="SWA17" s="163"/>
      <c r="SWB17" s="163"/>
      <c r="SWC17" s="163"/>
      <c r="SWD17" s="163"/>
      <c r="SWE17" s="163"/>
      <c r="SWF17" s="163"/>
      <c r="SWG17" s="163"/>
      <c r="SWH17" s="163"/>
      <c r="SWI17" s="163"/>
      <c r="SWJ17" s="163"/>
      <c r="SWK17" s="163"/>
      <c r="SWL17" s="163"/>
      <c r="SWM17" s="163"/>
      <c r="SWN17" s="163"/>
      <c r="SWO17" s="163"/>
      <c r="SWP17" s="163"/>
      <c r="SWQ17" s="163"/>
      <c r="SWR17" s="163"/>
      <c r="SWS17" s="163"/>
      <c r="SWT17" s="163"/>
      <c r="SWU17" s="163"/>
      <c r="SWV17" s="163"/>
      <c r="SWW17" s="163"/>
      <c r="SWX17" s="163"/>
      <c r="SWY17" s="163"/>
      <c r="SWZ17" s="163"/>
      <c r="SXA17" s="163"/>
      <c r="SXB17" s="163"/>
      <c r="SXC17" s="163"/>
      <c r="SXD17" s="163"/>
      <c r="SXE17" s="163"/>
      <c r="SXF17" s="163"/>
      <c r="SXG17" s="163"/>
      <c r="SXH17" s="163"/>
      <c r="SXI17" s="163"/>
      <c r="SXJ17" s="163"/>
      <c r="SXK17" s="163"/>
      <c r="SXL17" s="163"/>
      <c r="SXM17" s="163"/>
      <c r="SXN17" s="163"/>
      <c r="SXO17" s="163"/>
      <c r="SXP17" s="163"/>
      <c r="SXQ17" s="163"/>
      <c r="SXR17" s="163"/>
      <c r="SXS17" s="163"/>
      <c r="SXT17" s="163"/>
      <c r="SXU17" s="163"/>
      <c r="SXV17" s="163"/>
      <c r="SXW17" s="163"/>
      <c r="SXX17" s="163"/>
      <c r="SXY17" s="163"/>
      <c r="SXZ17" s="163"/>
      <c r="SYA17" s="163"/>
      <c r="SYB17" s="163"/>
      <c r="SYC17" s="163"/>
      <c r="SYD17" s="163"/>
      <c r="SYE17" s="163"/>
      <c r="SYF17" s="163"/>
      <c r="SYG17" s="163"/>
      <c r="SYH17" s="163"/>
      <c r="SYI17" s="163"/>
      <c r="SYJ17" s="163"/>
      <c r="SYK17" s="163"/>
      <c r="SYL17" s="163"/>
      <c r="SYM17" s="163"/>
      <c r="SYN17" s="163"/>
      <c r="SYO17" s="163"/>
      <c r="SYP17" s="163"/>
      <c r="SYQ17" s="163"/>
      <c r="SYR17" s="163"/>
      <c r="SYS17" s="163"/>
      <c r="SYT17" s="163"/>
      <c r="SYU17" s="163"/>
      <c r="SYV17" s="163"/>
      <c r="SYW17" s="163"/>
      <c r="SYX17" s="163"/>
      <c r="SYY17" s="163"/>
      <c r="SYZ17" s="163"/>
      <c r="SZA17" s="163"/>
      <c r="SZB17" s="163"/>
      <c r="SZC17" s="163"/>
      <c r="SZD17" s="163"/>
      <c r="SZE17" s="163"/>
      <c r="SZF17" s="163"/>
      <c r="SZG17" s="163"/>
      <c r="SZH17" s="163"/>
      <c r="SZI17" s="163"/>
      <c r="SZJ17" s="163"/>
      <c r="SZK17" s="163"/>
      <c r="SZL17" s="163"/>
      <c r="SZM17" s="163"/>
      <c r="SZN17" s="163"/>
      <c r="SZO17" s="163"/>
      <c r="SZP17" s="163"/>
      <c r="SZQ17" s="163"/>
      <c r="SZR17" s="163"/>
      <c r="SZS17" s="163"/>
      <c r="SZT17" s="163"/>
      <c r="SZU17" s="163"/>
      <c r="SZV17" s="163"/>
      <c r="SZW17" s="163"/>
      <c r="SZX17" s="163"/>
      <c r="SZY17" s="163"/>
      <c r="SZZ17" s="163"/>
      <c r="TAA17" s="163"/>
      <c r="TAB17" s="163"/>
      <c r="TAC17" s="163"/>
      <c r="TAD17" s="163"/>
      <c r="TAE17" s="163"/>
      <c r="TAF17" s="163"/>
      <c r="TAG17" s="163"/>
      <c r="TAH17" s="163"/>
      <c r="TAI17" s="163"/>
      <c r="TAJ17" s="163"/>
      <c r="TAK17" s="163"/>
      <c r="TAL17" s="163"/>
      <c r="TAM17" s="163"/>
      <c r="TAN17" s="163"/>
      <c r="TAO17" s="163"/>
      <c r="TAP17" s="163"/>
      <c r="TAQ17" s="163"/>
      <c r="TAR17" s="163"/>
      <c r="TAS17" s="163"/>
      <c r="TAT17" s="163"/>
      <c r="TAU17" s="163"/>
      <c r="TAV17" s="163"/>
      <c r="TAW17" s="163"/>
      <c r="TAX17" s="163"/>
      <c r="TAY17" s="163"/>
      <c r="TAZ17" s="163"/>
      <c r="TBA17" s="163"/>
      <c r="TBB17" s="163"/>
      <c r="TBC17" s="163"/>
      <c r="TBD17" s="163"/>
      <c r="TBE17" s="163"/>
      <c r="TBF17" s="163"/>
      <c r="TBG17" s="163"/>
      <c r="TBH17" s="163"/>
      <c r="TBI17" s="163"/>
      <c r="TBJ17" s="163"/>
      <c r="TBK17" s="163"/>
      <c r="TBL17" s="163"/>
      <c r="TBM17" s="163"/>
      <c r="TBN17" s="163"/>
      <c r="TBO17" s="163"/>
      <c r="TBP17" s="163"/>
      <c r="TBQ17" s="163"/>
      <c r="TBR17" s="163"/>
      <c r="TBS17" s="163"/>
      <c r="TBT17" s="163"/>
      <c r="TBU17" s="163"/>
      <c r="TBV17" s="163"/>
      <c r="TBW17" s="163"/>
      <c r="TBX17" s="163"/>
      <c r="TBY17" s="163"/>
      <c r="TBZ17" s="163"/>
      <c r="TCA17" s="163"/>
      <c r="TCB17" s="163"/>
      <c r="TCC17" s="163"/>
      <c r="TCD17" s="163"/>
      <c r="TCE17" s="163"/>
      <c r="TCF17" s="163"/>
      <c r="TCG17" s="163"/>
      <c r="TCH17" s="163"/>
      <c r="TCI17" s="163"/>
      <c r="TCJ17" s="163"/>
      <c r="TCK17" s="163"/>
      <c r="TCL17" s="163"/>
      <c r="TCM17" s="163"/>
      <c r="TCN17" s="163"/>
      <c r="TCO17" s="163"/>
      <c r="TCP17" s="163"/>
      <c r="TCQ17" s="163"/>
      <c r="TCR17" s="163"/>
      <c r="TCS17" s="163"/>
      <c r="TCT17" s="163"/>
      <c r="TCU17" s="163"/>
      <c r="TCV17" s="163"/>
      <c r="TCW17" s="163"/>
      <c r="TCX17" s="163"/>
      <c r="TCY17" s="163"/>
      <c r="TCZ17" s="163"/>
      <c r="TDA17" s="163"/>
      <c r="TDB17" s="163"/>
      <c r="TDC17" s="163"/>
      <c r="TDD17" s="163"/>
      <c r="TDE17" s="163"/>
      <c r="TDF17" s="163"/>
      <c r="TDG17" s="163"/>
      <c r="TDH17" s="163"/>
      <c r="TDI17" s="163"/>
      <c r="TDJ17" s="163"/>
      <c r="TDK17" s="163"/>
      <c r="TDL17" s="163"/>
      <c r="TDM17" s="163"/>
      <c r="TDN17" s="163"/>
      <c r="TDO17" s="163"/>
      <c r="TDP17" s="163"/>
      <c r="TDQ17" s="163"/>
      <c r="TDR17" s="163"/>
      <c r="TDS17" s="163"/>
      <c r="TDT17" s="163"/>
      <c r="TDU17" s="163"/>
      <c r="TDV17" s="163"/>
      <c r="TDW17" s="163"/>
      <c r="TDX17" s="163"/>
      <c r="TDY17" s="163"/>
      <c r="TDZ17" s="163"/>
      <c r="TEA17" s="163"/>
      <c r="TEB17" s="163"/>
      <c r="TEC17" s="163"/>
      <c r="TED17" s="163"/>
      <c r="TEE17" s="163"/>
      <c r="TEF17" s="163"/>
      <c r="TEG17" s="163"/>
      <c r="TEH17" s="163"/>
      <c r="TEI17" s="163"/>
      <c r="TEJ17" s="163"/>
      <c r="TEK17" s="163"/>
      <c r="TEL17" s="163"/>
      <c r="TEM17" s="163"/>
      <c r="TEN17" s="163"/>
      <c r="TEO17" s="163"/>
      <c r="TEP17" s="163"/>
      <c r="TEQ17" s="163"/>
      <c r="TER17" s="163"/>
      <c r="TES17" s="163"/>
      <c r="TET17" s="163"/>
      <c r="TEU17" s="163"/>
      <c r="TEV17" s="163"/>
      <c r="TEW17" s="163"/>
      <c r="TEX17" s="163"/>
      <c r="TEY17" s="163"/>
      <c r="TEZ17" s="163"/>
      <c r="TFA17" s="163"/>
      <c r="TFB17" s="163"/>
      <c r="TFC17" s="163"/>
      <c r="TFD17" s="163"/>
      <c r="TFE17" s="163"/>
      <c r="TFF17" s="163"/>
      <c r="TFG17" s="163"/>
      <c r="TFH17" s="163"/>
      <c r="TFI17" s="163"/>
      <c r="TFJ17" s="163"/>
      <c r="TFK17" s="163"/>
      <c r="TFL17" s="163"/>
      <c r="TFM17" s="163"/>
      <c r="TFN17" s="163"/>
      <c r="TFO17" s="163"/>
      <c r="TFP17" s="163"/>
      <c r="TFQ17" s="163"/>
      <c r="TFR17" s="163"/>
      <c r="TFS17" s="163"/>
      <c r="TFT17" s="163"/>
      <c r="TFU17" s="163"/>
      <c r="TFV17" s="163"/>
      <c r="TFW17" s="163"/>
      <c r="TFX17" s="163"/>
      <c r="TFY17" s="163"/>
      <c r="TFZ17" s="163"/>
      <c r="TGA17" s="163"/>
      <c r="TGB17" s="163"/>
      <c r="TGC17" s="163"/>
      <c r="TGD17" s="163"/>
      <c r="TGE17" s="163"/>
      <c r="TGF17" s="163"/>
      <c r="TGG17" s="163"/>
      <c r="TGH17" s="163"/>
      <c r="TGI17" s="163"/>
      <c r="TGJ17" s="163"/>
      <c r="TGK17" s="163"/>
      <c r="TGL17" s="163"/>
      <c r="TGM17" s="163"/>
      <c r="TGN17" s="163"/>
      <c r="TGO17" s="163"/>
      <c r="TGP17" s="163"/>
      <c r="TGQ17" s="163"/>
      <c r="TGR17" s="163"/>
      <c r="TGS17" s="163"/>
      <c r="TGT17" s="163"/>
      <c r="TGU17" s="163"/>
      <c r="TGV17" s="163"/>
      <c r="TGW17" s="163"/>
      <c r="TGX17" s="163"/>
      <c r="TGY17" s="163"/>
      <c r="TGZ17" s="163"/>
      <c r="THA17" s="163"/>
      <c r="THB17" s="163"/>
      <c r="THC17" s="163"/>
      <c r="THD17" s="163"/>
      <c r="THE17" s="163"/>
      <c r="THF17" s="163"/>
      <c r="THG17" s="163"/>
      <c r="THH17" s="163"/>
      <c r="THI17" s="163"/>
      <c r="THJ17" s="163"/>
      <c r="THK17" s="163"/>
      <c r="THL17" s="163"/>
      <c r="THM17" s="163"/>
      <c r="THN17" s="163"/>
      <c r="THO17" s="163"/>
      <c r="THP17" s="163"/>
      <c r="THQ17" s="163"/>
      <c r="THR17" s="163"/>
      <c r="THS17" s="163"/>
      <c r="THT17" s="163"/>
      <c r="THU17" s="163"/>
      <c r="THV17" s="163"/>
      <c r="THW17" s="163"/>
      <c r="THX17" s="163"/>
      <c r="THY17" s="163"/>
      <c r="THZ17" s="163"/>
      <c r="TIA17" s="163"/>
      <c r="TIB17" s="163"/>
      <c r="TIC17" s="163"/>
      <c r="TID17" s="163"/>
      <c r="TIE17" s="163"/>
      <c r="TIF17" s="163"/>
      <c r="TIG17" s="163"/>
      <c r="TIH17" s="163"/>
      <c r="TII17" s="163"/>
      <c r="TIJ17" s="163"/>
      <c r="TIK17" s="163"/>
      <c r="TIL17" s="163"/>
      <c r="TIM17" s="163"/>
      <c r="TIN17" s="163"/>
      <c r="TIO17" s="163"/>
      <c r="TIP17" s="163"/>
      <c r="TIQ17" s="163"/>
      <c r="TIR17" s="163"/>
      <c r="TIS17" s="163"/>
      <c r="TIT17" s="163"/>
      <c r="TIU17" s="163"/>
      <c r="TIV17" s="163"/>
      <c r="TIW17" s="163"/>
      <c r="TIX17" s="163"/>
      <c r="TIY17" s="163"/>
      <c r="TIZ17" s="163"/>
      <c r="TJA17" s="163"/>
      <c r="TJB17" s="163"/>
      <c r="TJC17" s="163"/>
      <c r="TJD17" s="163"/>
      <c r="TJE17" s="163"/>
      <c r="TJF17" s="163"/>
      <c r="TJG17" s="163"/>
      <c r="TJH17" s="163"/>
      <c r="TJI17" s="163"/>
      <c r="TJJ17" s="163"/>
      <c r="TJK17" s="163"/>
      <c r="TJL17" s="163"/>
      <c r="TJM17" s="163"/>
      <c r="TJN17" s="163"/>
      <c r="TJO17" s="163"/>
      <c r="TJP17" s="163"/>
      <c r="TJQ17" s="163"/>
      <c r="TJR17" s="163"/>
      <c r="TJS17" s="163"/>
      <c r="TJT17" s="163"/>
      <c r="TJU17" s="163"/>
      <c r="TJV17" s="163"/>
      <c r="TJW17" s="163"/>
      <c r="TJX17" s="163"/>
      <c r="TJY17" s="163"/>
      <c r="TJZ17" s="163"/>
      <c r="TKA17" s="163"/>
      <c r="TKB17" s="163"/>
      <c r="TKC17" s="163"/>
      <c r="TKD17" s="163"/>
      <c r="TKE17" s="163"/>
      <c r="TKF17" s="163"/>
      <c r="TKG17" s="163"/>
      <c r="TKH17" s="163"/>
      <c r="TKI17" s="163"/>
      <c r="TKJ17" s="163"/>
      <c r="TKK17" s="163"/>
      <c r="TKL17" s="163"/>
      <c r="TKM17" s="163"/>
      <c r="TKN17" s="163"/>
      <c r="TKO17" s="163"/>
      <c r="TKP17" s="163"/>
      <c r="TKQ17" s="163"/>
      <c r="TKR17" s="163"/>
      <c r="TKS17" s="163"/>
      <c r="TKT17" s="163"/>
      <c r="TKU17" s="163"/>
      <c r="TKV17" s="163"/>
      <c r="TKW17" s="163"/>
      <c r="TKX17" s="163"/>
      <c r="TKY17" s="163"/>
      <c r="TKZ17" s="163"/>
      <c r="TLA17" s="163"/>
      <c r="TLB17" s="163"/>
      <c r="TLC17" s="163"/>
      <c r="TLD17" s="163"/>
      <c r="TLE17" s="163"/>
      <c r="TLF17" s="163"/>
      <c r="TLG17" s="163"/>
      <c r="TLH17" s="163"/>
      <c r="TLI17" s="163"/>
      <c r="TLJ17" s="163"/>
      <c r="TLK17" s="163"/>
      <c r="TLL17" s="163"/>
      <c r="TLM17" s="163"/>
      <c r="TLN17" s="163"/>
      <c r="TLO17" s="163"/>
      <c r="TLP17" s="163"/>
      <c r="TLQ17" s="163"/>
      <c r="TLR17" s="163"/>
      <c r="TLS17" s="163"/>
      <c r="TLT17" s="163"/>
      <c r="TLU17" s="163"/>
      <c r="TLV17" s="163"/>
      <c r="TLW17" s="163"/>
      <c r="TLX17" s="163"/>
      <c r="TLY17" s="163"/>
      <c r="TLZ17" s="163"/>
      <c r="TMA17" s="163"/>
      <c r="TMB17" s="163"/>
      <c r="TMC17" s="163"/>
      <c r="TMD17" s="163"/>
      <c r="TME17" s="163"/>
      <c r="TMF17" s="163"/>
      <c r="TMG17" s="163"/>
      <c r="TMH17" s="163"/>
      <c r="TMI17" s="163"/>
      <c r="TMJ17" s="163"/>
      <c r="TMK17" s="163"/>
      <c r="TML17" s="163"/>
      <c r="TMM17" s="163"/>
      <c r="TMN17" s="163"/>
      <c r="TMO17" s="163"/>
      <c r="TMP17" s="163"/>
      <c r="TMQ17" s="163"/>
      <c r="TMR17" s="163"/>
      <c r="TMS17" s="163"/>
      <c r="TMT17" s="163"/>
      <c r="TMU17" s="163"/>
      <c r="TMV17" s="163"/>
      <c r="TMW17" s="163"/>
      <c r="TMX17" s="163"/>
      <c r="TMY17" s="163"/>
      <c r="TMZ17" s="163"/>
      <c r="TNA17" s="163"/>
      <c r="TNB17" s="163"/>
      <c r="TNC17" s="163"/>
      <c r="TND17" s="163"/>
      <c r="TNE17" s="163"/>
      <c r="TNF17" s="163"/>
      <c r="TNG17" s="163"/>
      <c r="TNH17" s="163"/>
      <c r="TNI17" s="163"/>
      <c r="TNJ17" s="163"/>
      <c r="TNK17" s="163"/>
      <c r="TNL17" s="163"/>
      <c r="TNM17" s="163"/>
      <c r="TNN17" s="163"/>
      <c r="TNO17" s="163"/>
      <c r="TNP17" s="163"/>
      <c r="TNQ17" s="163"/>
      <c r="TNR17" s="163"/>
      <c r="TNS17" s="163"/>
      <c r="TNT17" s="163"/>
      <c r="TNU17" s="163"/>
      <c r="TNV17" s="163"/>
      <c r="TNW17" s="163"/>
      <c r="TNX17" s="163"/>
      <c r="TNY17" s="163"/>
      <c r="TNZ17" s="163"/>
      <c r="TOA17" s="163"/>
      <c r="TOB17" s="163"/>
      <c r="TOC17" s="163"/>
      <c r="TOD17" s="163"/>
      <c r="TOE17" s="163"/>
      <c r="TOF17" s="163"/>
      <c r="TOG17" s="163"/>
      <c r="TOH17" s="163"/>
      <c r="TOI17" s="163"/>
      <c r="TOJ17" s="163"/>
      <c r="TOK17" s="163"/>
      <c r="TOL17" s="163"/>
      <c r="TOM17" s="163"/>
      <c r="TON17" s="163"/>
      <c r="TOO17" s="163"/>
      <c r="TOP17" s="163"/>
      <c r="TOQ17" s="163"/>
      <c r="TOR17" s="163"/>
      <c r="TOS17" s="163"/>
      <c r="TOT17" s="163"/>
      <c r="TOU17" s="163"/>
      <c r="TOV17" s="163"/>
      <c r="TOW17" s="163"/>
      <c r="TOX17" s="163"/>
      <c r="TOY17" s="163"/>
      <c r="TOZ17" s="163"/>
      <c r="TPA17" s="163"/>
      <c r="TPB17" s="163"/>
      <c r="TPC17" s="163"/>
      <c r="TPD17" s="163"/>
      <c r="TPE17" s="163"/>
      <c r="TPF17" s="163"/>
      <c r="TPG17" s="163"/>
      <c r="TPH17" s="163"/>
      <c r="TPI17" s="163"/>
      <c r="TPJ17" s="163"/>
      <c r="TPK17" s="163"/>
      <c r="TPL17" s="163"/>
      <c r="TPM17" s="163"/>
      <c r="TPN17" s="163"/>
      <c r="TPO17" s="163"/>
      <c r="TPP17" s="163"/>
      <c r="TPQ17" s="163"/>
      <c r="TPR17" s="163"/>
      <c r="TPS17" s="163"/>
      <c r="TPT17" s="163"/>
      <c r="TPU17" s="163"/>
      <c r="TPV17" s="163"/>
      <c r="TPW17" s="163"/>
      <c r="TPX17" s="163"/>
      <c r="TPY17" s="163"/>
      <c r="TPZ17" s="163"/>
      <c r="TQA17" s="163"/>
      <c r="TQB17" s="163"/>
      <c r="TQC17" s="163"/>
      <c r="TQD17" s="163"/>
      <c r="TQE17" s="163"/>
      <c r="TQF17" s="163"/>
      <c r="TQG17" s="163"/>
      <c r="TQH17" s="163"/>
      <c r="TQI17" s="163"/>
      <c r="TQJ17" s="163"/>
      <c r="TQK17" s="163"/>
      <c r="TQL17" s="163"/>
      <c r="TQM17" s="163"/>
      <c r="TQN17" s="163"/>
      <c r="TQO17" s="163"/>
      <c r="TQP17" s="163"/>
      <c r="TQQ17" s="163"/>
      <c r="TQR17" s="163"/>
      <c r="TQS17" s="163"/>
      <c r="TQT17" s="163"/>
      <c r="TQU17" s="163"/>
      <c r="TQV17" s="163"/>
      <c r="TQW17" s="163"/>
      <c r="TQX17" s="163"/>
      <c r="TQY17" s="163"/>
      <c r="TQZ17" s="163"/>
      <c r="TRA17" s="163"/>
      <c r="TRB17" s="163"/>
      <c r="TRC17" s="163"/>
      <c r="TRD17" s="163"/>
      <c r="TRE17" s="163"/>
      <c r="TRF17" s="163"/>
      <c r="TRG17" s="163"/>
      <c r="TRH17" s="163"/>
      <c r="TRI17" s="163"/>
      <c r="TRJ17" s="163"/>
      <c r="TRK17" s="163"/>
      <c r="TRL17" s="163"/>
      <c r="TRM17" s="163"/>
      <c r="TRN17" s="163"/>
      <c r="TRO17" s="163"/>
      <c r="TRP17" s="163"/>
      <c r="TRQ17" s="163"/>
      <c r="TRR17" s="163"/>
      <c r="TRS17" s="163"/>
      <c r="TRT17" s="163"/>
      <c r="TRU17" s="163"/>
      <c r="TRV17" s="163"/>
      <c r="TRW17" s="163"/>
      <c r="TRX17" s="163"/>
      <c r="TRY17" s="163"/>
      <c r="TRZ17" s="163"/>
      <c r="TSA17" s="163"/>
      <c r="TSB17" s="163"/>
      <c r="TSC17" s="163"/>
      <c r="TSD17" s="163"/>
      <c r="TSE17" s="163"/>
      <c r="TSF17" s="163"/>
      <c r="TSG17" s="163"/>
      <c r="TSH17" s="163"/>
      <c r="TSI17" s="163"/>
      <c r="TSJ17" s="163"/>
      <c r="TSK17" s="163"/>
      <c r="TSL17" s="163"/>
      <c r="TSM17" s="163"/>
      <c r="TSN17" s="163"/>
      <c r="TSO17" s="163"/>
      <c r="TSP17" s="163"/>
      <c r="TSQ17" s="163"/>
      <c r="TSR17" s="163"/>
      <c r="TSS17" s="163"/>
      <c r="TST17" s="163"/>
      <c r="TSU17" s="163"/>
      <c r="TSV17" s="163"/>
      <c r="TSW17" s="163"/>
      <c r="TSX17" s="163"/>
      <c r="TSY17" s="163"/>
      <c r="TSZ17" s="163"/>
      <c r="TTA17" s="163"/>
      <c r="TTB17" s="163"/>
      <c r="TTC17" s="163"/>
      <c r="TTD17" s="163"/>
      <c r="TTE17" s="163"/>
      <c r="TTF17" s="163"/>
      <c r="TTG17" s="163"/>
      <c r="TTH17" s="163"/>
      <c r="TTI17" s="163"/>
      <c r="TTJ17" s="163"/>
      <c r="TTK17" s="163"/>
      <c r="TTL17" s="163"/>
      <c r="TTM17" s="163"/>
      <c r="TTN17" s="163"/>
      <c r="TTO17" s="163"/>
      <c r="TTP17" s="163"/>
      <c r="TTQ17" s="163"/>
      <c r="TTR17" s="163"/>
      <c r="TTS17" s="163"/>
      <c r="TTT17" s="163"/>
      <c r="TTU17" s="163"/>
      <c r="TTV17" s="163"/>
      <c r="TTW17" s="163"/>
      <c r="TTX17" s="163"/>
      <c r="TTY17" s="163"/>
      <c r="TTZ17" s="163"/>
      <c r="TUA17" s="163"/>
      <c r="TUB17" s="163"/>
      <c r="TUC17" s="163"/>
      <c r="TUD17" s="163"/>
      <c r="TUE17" s="163"/>
      <c r="TUF17" s="163"/>
      <c r="TUG17" s="163"/>
      <c r="TUH17" s="163"/>
      <c r="TUI17" s="163"/>
      <c r="TUJ17" s="163"/>
      <c r="TUK17" s="163"/>
      <c r="TUL17" s="163"/>
      <c r="TUM17" s="163"/>
      <c r="TUN17" s="163"/>
      <c r="TUO17" s="163"/>
      <c r="TUP17" s="163"/>
      <c r="TUQ17" s="163"/>
      <c r="TUR17" s="163"/>
      <c r="TUS17" s="163"/>
      <c r="TUT17" s="163"/>
      <c r="TUU17" s="163"/>
      <c r="TUV17" s="163"/>
      <c r="TUW17" s="163"/>
      <c r="TUX17" s="163"/>
      <c r="TUY17" s="163"/>
      <c r="TUZ17" s="163"/>
      <c r="TVA17" s="163"/>
      <c r="TVB17" s="163"/>
      <c r="TVC17" s="163"/>
      <c r="TVD17" s="163"/>
      <c r="TVE17" s="163"/>
      <c r="TVF17" s="163"/>
      <c r="TVG17" s="163"/>
      <c r="TVH17" s="163"/>
      <c r="TVI17" s="163"/>
      <c r="TVJ17" s="163"/>
      <c r="TVK17" s="163"/>
      <c r="TVL17" s="163"/>
      <c r="TVM17" s="163"/>
      <c r="TVN17" s="163"/>
      <c r="TVO17" s="163"/>
      <c r="TVP17" s="163"/>
      <c r="TVQ17" s="163"/>
      <c r="TVR17" s="163"/>
      <c r="TVS17" s="163"/>
      <c r="TVT17" s="163"/>
      <c r="TVU17" s="163"/>
      <c r="TVV17" s="163"/>
      <c r="TVW17" s="163"/>
      <c r="TVX17" s="163"/>
      <c r="TVY17" s="163"/>
      <c r="TVZ17" s="163"/>
      <c r="TWA17" s="163"/>
      <c r="TWB17" s="163"/>
      <c r="TWC17" s="163"/>
      <c r="TWD17" s="163"/>
      <c r="TWE17" s="163"/>
      <c r="TWF17" s="163"/>
      <c r="TWG17" s="163"/>
      <c r="TWH17" s="163"/>
      <c r="TWI17" s="163"/>
      <c r="TWJ17" s="163"/>
      <c r="TWK17" s="163"/>
      <c r="TWL17" s="163"/>
      <c r="TWM17" s="163"/>
      <c r="TWN17" s="163"/>
      <c r="TWO17" s="163"/>
      <c r="TWP17" s="163"/>
      <c r="TWQ17" s="163"/>
      <c r="TWR17" s="163"/>
      <c r="TWS17" s="163"/>
      <c r="TWT17" s="163"/>
      <c r="TWU17" s="163"/>
      <c r="TWV17" s="163"/>
      <c r="TWW17" s="163"/>
      <c r="TWX17" s="163"/>
      <c r="TWY17" s="163"/>
      <c r="TWZ17" s="163"/>
      <c r="TXA17" s="163"/>
      <c r="TXB17" s="163"/>
      <c r="TXC17" s="163"/>
      <c r="TXD17" s="163"/>
      <c r="TXE17" s="163"/>
      <c r="TXF17" s="163"/>
      <c r="TXG17" s="163"/>
      <c r="TXH17" s="163"/>
      <c r="TXI17" s="163"/>
      <c r="TXJ17" s="163"/>
      <c r="TXK17" s="163"/>
      <c r="TXL17" s="163"/>
      <c r="TXM17" s="163"/>
      <c r="TXN17" s="163"/>
      <c r="TXO17" s="163"/>
      <c r="TXP17" s="163"/>
      <c r="TXQ17" s="163"/>
      <c r="TXR17" s="163"/>
      <c r="TXS17" s="163"/>
      <c r="TXT17" s="163"/>
      <c r="TXU17" s="163"/>
      <c r="TXV17" s="163"/>
      <c r="TXW17" s="163"/>
      <c r="TXX17" s="163"/>
      <c r="TXY17" s="163"/>
      <c r="TXZ17" s="163"/>
      <c r="TYA17" s="163"/>
      <c r="TYB17" s="163"/>
      <c r="TYC17" s="163"/>
      <c r="TYD17" s="163"/>
      <c r="TYE17" s="163"/>
      <c r="TYF17" s="163"/>
      <c r="TYG17" s="163"/>
      <c r="TYH17" s="163"/>
      <c r="TYI17" s="163"/>
      <c r="TYJ17" s="163"/>
      <c r="TYK17" s="163"/>
      <c r="TYL17" s="163"/>
      <c r="TYM17" s="163"/>
      <c r="TYN17" s="163"/>
      <c r="TYO17" s="163"/>
      <c r="TYP17" s="163"/>
      <c r="TYQ17" s="163"/>
      <c r="TYR17" s="163"/>
      <c r="TYS17" s="163"/>
      <c r="TYT17" s="163"/>
      <c r="TYU17" s="163"/>
      <c r="TYV17" s="163"/>
      <c r="TYW17" s="163"/>
      <c r="TYX17" s="163"/>
      <c r="TYY17" s="163"/>
      <c r="TYZ17" s="163"/>
      <c r="TZA17" s="163"/>
      <c r="TZB17" s="163"/>
      <c r="TZC17" s="163"/>
      <c r="TZD17" s="163"/>
      <c r="TZE17" s="163"/>
      <c r="TZF17" s="163"/>
      <c r="TZG17" s="163"/>
      <c r="TZH17" s="163"/>
      <c r="TZI17" s="163"/>
      <c r="TZJ17" s="163"/>
      <c r="TZK17" s="163"/>
      <c r="TZL17" s="163"/>
      <c r="TZM17" s="163"/>
      <c r="TZN17" s="163"/>
      <c r="TZO17" s="163"/>
      <c r="TZP17" s="163"/>
      <c r="TZQ17" s="163"/>
      <c r="TZR17" s="163"/>
      <c r="TZS17" s="163"/>
      <c r="TZT17" s="163"/>
      <c r="TZU17" s="163"/>
      <c r="TZV17" s="163"/>
      <c r="TZW17" s="163"/>
      <c r="TZX17" s="163"/>
      <c r="TZY17" s="163"/>
      <c r="TZZ17" s="163"/>
      <c r="UAA17" s="163"/>
      <c r="UAB17" s="163"/>
      <c r="UAC17" s="163"/>
      <c r="UAD17" s="163"/>
      <c r="UAE17" s="163"/>
      <c r="UAF17" s="163"/>
      <c r="UAG17" s="163"/>
      <c r="UAH17" s="163"/>
      <c r="UAI17" s="163"/>
      <c r="UAJ17" s="163"/>
      <c r="UAK17" s="163"/>
      <c r="UAL17" s="163"/>
      <c r="UAM17" s="163"/>
      <c r="UAN17" s="163"/>
      <c r="UAO17" s="163"/>
      <c r="UAP17" s="163"/>
      <c r="UAQ17" s="163"/>
      <c r="UAR17" s="163"/>
      <c r="UAS17" s="163"/>
      <c r="UAT17" s="163"/>
      <c r="UAU17" s="163"/>
      <c r="UAV17" s="163"/>
      <c r="UAW17" s="163"/>
      <c r="UAX17" s="163"/>
      <c r="UAY17" s="163"/>
      <c r="UAZ17" s="163"/>
      <c r="UBA17" s="163"/>
      <c r="UBB17" s="163"/>
      <c r="UBC17" s="163"/>
      <c r="UBD17" s="163"/>
      <c r="UBE17" s="163"/>
      <c r="UBF17" s="163"/>
      <c r="UBG17" s="163"/>
      <c r="UBH17" s="163"/>
      <c r="UBI17" s="163"/>
      <c r="UBJ17" s="163"/>
      <c r="UBK17" s="163"/>
      <c r="UBL17" s="163"/>
      <c r="UBM17" s="163"/>
      <c r="UBN17" s="163"/>
      <c r="UBO17" s="163"/>
      <c r="UBP17" s="163"/>
      <c r="UBQ17" s="163"/>
      <c r="UBR17" s="163"/>
      <c r="UBS17" s="163"/>
      <c r="UBT17" s="163"/>
      <c r="UBU17" s="163"/>
      <c r="UBV17" s="163"/>
      <c r="UBW17" s="163"/>
      <c r="UBX17" s="163"/>
      <c r="UBY17" s="163"/>
      <c r="UBZ17" s="163"/>
      <c r="UCA17" s="163"/>
      <c r="UCB17" s="163"/>
      <c r="UCC17" s="163"/>
      <c r="UCD17" s="163"/>
      <c r="UCE17" s="163"/>
      <c r="UCF17" s="163"/>
      <c r="UCG17" s="163"/>
      <c r="UCH17" s="163"/>
      <c r="UCI17" s="163"/>
      <c r="UCJ17" s="163"/>
      <c r="UCK17" s="163"/>
      <c r="UCL17" s="163"/>
      <c r="UCM17" s="163"/>
      <c r="UCN17" s="163"/>
      <c r="UCO17" s="163"/>
      <c r="UCP17" s="163"/>
      <c r="UCQ17" s="163"/>
      <c r="UCR17" s="163"/>
      <c r="UCS17" s="163"/>
      <c r="UCT17" s="163"/>
      <c r="UCU17" s="163"/>
      <c r="UCV17" s="163"/>
      <c r="UCW17" s="163"/>
      <c r="UCX17" s="163"/>
      <c r="UCY17" s="163"/>
      <c r="UCZ17" s="163"/>
      <c r="UDA17" s="163"/>
      <c r="UDB17" s="163"/>
      <c r="UDC17" s="163"/>
      <c r="UDD17" s="163"/>
      <c r="UDE17" s="163"/>
      <c r="UDF17" s="163"/>
      <c r="UDG17" s="163"/>
      <c r="UDH17" s="163"/>
      <c r="UDI17" s="163"/>
      <c r="UDJ17" s="163"/>
      <c r="UDK17" s="163"/>
      <c r="UDL17" s="163"/>
      <c r="UDM17" s="163"/>
      <c r="UDN17" s="163"/>
      <c r="UDO17" s="163"/>
      <c r="UDP17" s="163"/>
      <c r="UDQ17" s="163"/>
      <c r="UDR17" s="163"/>
      <c r="UDS17" s="163"/>
      <c r="UDT17" s="163"/>
      <c r="UDU17" s="163"/>
      <c r="UDV17" s="163"/>
      <c r="UDW17" s="163"/>
      <c r="UDX17" s="163"/>
      <c r="UDY17" s="163"/>
      <c r="UDZ17" s="163"/>
      <c r="UEA17" s="163"/>
      <c r="UEB17" s="163"/>
      <c r="UEC17" s="163"/>
      <c r="UED17" s="163"/>
      <c r="UEE17" s="163"/>
      <c r="UEF17" s="163"/>
      <c r="UEG17" s="163"/>
      <c r="UEH17" s="163"/>
      <c r="UEI17" s="163"/>
      <c r="UEJ17" s="163"/>
      <c r="UEK17" s="163"/>
      <c r="UEL17" s="163"/>
      <c r="UEM17" s="163"/>
      <c r="UEN17" s="163"/>
      <c r="UEO17" s="163"/>
      <c r="UEP17" s="163"/>
      <c r="UEQ17" s="163"/>
      <c r="UER17" s="163"/>
      <c r="UES17" s="163"/>
      <c r="UET17" s="163"/>
      <c r="UEU17" s="163"/>
      <c r="UEV17" s="163"/>
      <c r="UEW17" s="163"/>
      <c r="UEX17" s="163"/>
      <c r="UEY17" s="163"/>
      <c r="UEZ17" s="163"/>
      <c r="UFA17" s="163"/>
      <c r="UFB17" s="163"/>
      <c r="UFC17" s="163"/>
      <c r="UFD17" s="163"/>
      <c r="UFE17" s="163"/>
      <c r="UFF17" s="163"/>
      <c r="UFG17" s="163"/>
      <c r="UFH17" s="163"/>
      <c r="UFI17" s="163"/>
      <c r="UFJ17" s="163"/>
      <c r="UFK17" s="163"/>
      <c r="UFL17" s="163"/>
      <c r="UFM17" s="163"/>
      <c r="UFN17" s="163"/>
      <c r="UFO17" s="163"/>
      <c r="UFP17" s="163"/>
      <c r="UFQ17" s="163"/>
      <c r="UFR17" s="163"/>
      <c r="UFS17" s="163"/>
      <c r="UFT17" s="163"/>
      <c r="UFU17" s="163"/>
      <c r="UFV17" s="163"/>
      <c r="UFW17" s="163"/>
      <c r="UFX17" s="163"/>
      <c r="UFY17" s="163"/>
      <c r="UFZ17" s="163"/>
      <c r="UGA17" s="163"/>
      <c r="UGB17" s="163"/>
      <c r="UGC17" s="163"/>
      <c r="UGD17" s="163"/>
      <c r="UGE17" s="163"/>
      <c r="UGF17" s="163"/>
      <c r="UGG17" s="163"/>
      <c r="UGH17" s="163"/>
      <c r="UGI17" s="163"/>
      <c r="UGJ17" s="163"/>
      <c r="UGK17" s="163"/>
      <c r="UGL17" s="163"/>
      <c r="UGM17" s="163"/>
      <c r="UGN17" s="163"/>
      <c r="UGO17" s="163"/>
      <c r="UGP17" s="163"/>
      <c r="UGQ17" s="163"/>
      <c r="UGR17" s="163"/>
      <c r="UGS17" s="163"/>
      <c r="UGT17" s="163"/>
      <c r="UGU17" s="163"/>
      <c r="UGV17" s="163"/>
      <c r="UGW17" s="163"/>
      <c r="UGX17" s="163"/>
      <c r="UGY17" s="163"/>
      <c r="UGZ17" s="163"/>
      <c r="UHA17" s="163"/>
      <c r="UHB17" s="163"/>
      <c r="UHC17" s="163"/>
      <c r="UHD17" s="163"/>
      <c r="UHE17" s="163"/>
      <c r="UHF17" s="163"/>
      <c r="UHG17" s="163"/>
      <c r="UHH17" s="163"/>
      <c r="UHI17" s="163"/>
      <c r="UHJ17" s="163"/>
      <c r="UHK17" s="163"/>
      <c r="UHL17" s="163"/>
      <c r="UHM17" s="163"/>
      <c r="UHN17" s="163"/>
      <c r="UHO17" s="163"/>
      <c r="UHP17" s="163"/>
      <c r="UHQ17" s="163"/>
      <c r="UHR17" s="163"/>
      <c r="UHS17" s="163"/>
      <c r="UHT17" s="163"/>
      <c r="UHU17" s="163"/>
      <c r="UHV17" s="163"/>
      <c r="UHW17" s="163"/>
      <c r="UHX17" s="163"/>
      <c r="UHY17" s="163"/>
      <c r="UHZ17" s="163"/>
      <c r="UIA17" s="163"/>
      <c r="UIB17" s="163"/>
      <c r="UIC17" s="163"/>
      <c r="UID17" s="163"/>
      <c r="UIE17" s="163"/>
      <c r="UIF17" s="163"/>
      <c r="UIG17" s="163"/>
      <c r="UIH17" s="163"/>
      <c r="UII17" s="163"/>
      <c r="UIJ17" s="163"/>
      <c r="UIK17" s="163"/>
      <c r="UIL17" s="163"/>
      <c r="UIM17" s="163"/>
      <c r="UIN17" s="163"/>
      <c r="UIO17" s="163"/>
      <c r="UIP17" s="163"/>
      <c r="UIQ17" s="163"/>
      <c r="UIR17" s="163"/>
      <c r="UIS17" s="163"/>
      <c r="UIT17" s="163"/>
      <c r="UIU17" s="163"/>
      <c r="UIV17" s="163"/>
      <c r="UIW17" s="163"/>
      <c r="UIX17" s="163"/>
      <c r="UIY17" s="163"/>
      <c r="UIZ17" s="163"/>
      <c r="UJA17" s="163"/>
      <c r="UJB17" s="163"/>
      <c r="UJC17" s="163"/>
      <c r="UJD17" s="163"/>
      <c r="UJE17" s="163"/>
      <c r="UJF17" s="163"/>
      <c r="UJG17" s="163"/>
      <c r="UJH17" s="163"/>
      <c r="UJI17" s="163"/>
      <c r="UJJ17" s="163"/>
      <c r="UJK17" s="163"/>
      <c r="UJL17" s="163"/>
      <c r="UJM17" s="163"/>
      <c r="UJN17" s="163"/>
      <c r="UJO17" s="163"/>
      <c r="UJP17" s="163"/>
      <c r="UJQ17" s="163"/>
      <c r="UJR17" s="163"/>
      <c r="UJS17" s="163"/>
      <c r="UJT17" s="163"/>
      <c r="UJU17" s="163"/>
      <c r="UJV17" s="163"/>
      <c r="UJW17" s="163"/>
      <c r="UJX17" s="163"/>
      <c r="UJY17" s="163"/>
      <c r="UJZ17" s="163"/>
      <c r="UKA17" s="163"/>
      <c r="UKB17" s="163"/>
      <c r="UKC17" s="163"/>
      <c r="UKD17" s="163"/>
      <c r="UKE17" s="163"/>
      <c r="UKF17" s="163"/>
      <c r="UKG17" s="163"/>
      <c r="UKH17" s="163"/>
      <c r="UKI17" s="163"/>
      <c r="UKJ17" s="163"/>
      <c r="UKK17" s="163"/>
      <c r="UKL17" s="163"/>
      <c r="UKM17" s="163"/>
      <c r="UKN17" s="163"/>
      <c r="UKO17" s="163"/>
      <c r="UKP17" s="163"/>
      <c r="UKQ17" s="163"/>
      <c r="UKR17" s="163"/>
      <c r="UKS17" s="163"/>
      <c r="UKT17" s="163"/>
      <c r="UKU17" s="163"/>
      <c r="UKV17" s="163"/>
      <c r="UKW17" s="163"/>
      <c r="UKX17" s="163"/>
      <c r="UKY17" s="163"/>
      <c r="UKZ17" s="163"/>
      <c r="ULA17" s="163"/>
      <c r="ULB17" s="163"/>
      <c r="ULC17" s="163"/>
      <c r="ULD17" s="163"/>
      <c r="ULE17" s="163"/>
      <c r="ULF17" s="163"/>
      <c r="ULG17" s="163"/>
      <c r="ULH17" s="163"/>
      <c r="ULI17" s="163"/>
      <c r="ULJ17" s="163"/>
      <c r="ULK17" s="163"/>
      <c r="ULL17" s="163"/>
      <c r="ULM17" s="163"/>
      <c r="ULN17" s="163"/>
      <c r="ULO17" s="163"/>
      <c r="ULP17" s="163"/>
      <c r="ULQ17" s="163"/>
      <c r="ULR17" s="163"/>
      <c r="ULS17" s="163"/>
      <c r="ULT17" s="163"/>
      <c r="ULU17" s="163"/>
      <c r="ULV17" s="163"/>
      <c r="ULW17" s="163"/>
      <c r="ULX17" s="163"/>
      <c r="ULY17" s="163"/>
      <c r="ULZ17" s="163"/>
      <c r="UMA17" s="163"/>
      <c r="UMB17" s="163"/>
      <c r="UMC17" s="163"/>
      <c r="UMD17" s="163"/>
      <c r="UME17" s="163"/>
      <c r="UMF17" s="163"/>
      <c r="UMG17" s="163"/>
      <c r="UMH17" s="163"/>
      <c r="UMI17" s="163"/>
      <c r="UMJ17" s="163"/>
      <c r="UMK17" s="163"/>
      <c r="UML17" s="163"/>
      <c r="UMM17" s="163"/>
      <c r="UMN17" s="163"/>
      <c r="UMO17" s="163"/>
      <c r="UMP17" s="163"/>
      <c r="UMQ17" s="163"/>
      <c r="UMR17" s="163"/>
      <c r="UMS17" s="163"/>
      <c r="UMT17" s="163"/>
      <c r="UMU17" s="163"/>
      <c r="UMV17" s="163"/>
      <c r="UMW17" s="163"/>
      <c r="UMX17" s="163"/>
      <c r="UMY17" s="163"/>
      <c r="UMZ17" s="163"/>
      <c r="UNA17" s="163"/>
      <c r="UNB17" s="163"/>
      <c r="UNC17" s="163"/>
      <c r="UND17" s="163"/>
      <c r="UNE17" s="163"/>
      <c r="UNF17" s="163"/>
      <c r="UNG17" s="163"/>
      <c r="UNH17" s="163"/>
      <c r="UNI17" s="163"/>
      <c r="UNJ17" s="163"/>
      <c r="UNK17" s="163"/>
      <c r="UNL17" s="163"/>
      <c r="UNM17" s="163"/>
      <c r="UNN17" s="163"/>
      <c r="UNO17" s="163"/>
      <c r="UNP17" s="163"/>
      <c r="UNQ17" s="163"/>
      <c r="UNR17" s="163"/>
      <c r="UNS17" s="163"/>
      <c r="UNT17" s="163"/>
      <c r="UNU17" s="163"/>
      <c r="UNV17" s="163"/>
      <c r="UNW17" s="163"/>
      <c r="UNX17" s="163"/>
      <c r="UNY17" s="163"/>
      <c r="UNZ17" s="163"/>
      <c r="UOA17" s="163"/>
      <c r="UOB17" s="163"/>
      <c r="UOC17" s="163"/>
      <c r="UOD17" s="163"/>
      <c r="UOE17" s="163"/>
      <c r="UOF17" s="163"/>
      <c r="UOG17" s="163"/>
      <c r="UOH17" s="163"/>
      <c r="UOI17" s="163"/>
      <c r="UOJ17" s="163"/>
      <c r="UOK17" s="163"/>
      <c r="UOL17" s="163"/>
      <c r="UOM17" s="163"/>
      <c r="UON17" s="163"/>
      <c r="UOO17" s="163"/>
      <c r="UOP17" s="163"/>
      <c r="UOQ17" s="163"/>
      <c r="UOR17" s="163"/>
      <c r="UOS17" s="163"/>
      <c r="UOT17" s="163"/>
      <c r="UOU17" s="163"/>
      <c r="UOV17" s="163"/>
      <c r="UOW17" s="163"/>
      <c r="UOX17" s="163"/>
      <c r="UOY17" s="163"/>
      <c r="UOZ17" s="163"/>
      <c r="UPA17" s="163"/>
      <c r="UPB17" s="163"/>
      <c r="UPC17" s="163"/>
      <c r="UPD17" s="163"/>
      <c r="UPE17" s="163"/>
      <c r="UPF17" s="163"/>
      <c r="UPG17" s="163"/>
      <c r="UPH17" s="163"/>
      <c r="UPI17" s="163"/>
      <c r="UPJ17" s="163"/>
      <c r="UPK17" s="163"/>
      <c r="UPL17" s="163"/>
      <c r="UPM17" s="163"/>
      <c r="UPN17" s="163"/>
      <c r="UPO17" s="163"/>
      <c r="UPP17" s="163"/>
      <c r="UPQ17" s="163"/>
      <c r="UPR17" s="163"/>
      <c r="UPS17" s="163"/>
      <c r="UPT17" s="163"/>
      <c r="UPU17" s="163"/>
      <c r="UPV17" s="163"/>
      <c r="UPW17" s="163"/>
      <c r="UPX17" s="163"/>
      <c r="UPY17" s="163"/>
      <c r="UPZ17" s="163"/>
      <c r="UQA17" s="163"/>
      <c r="UQB17" s="163"/>
      <c r="UQC17" s="163"/>
      <c r="UQD17" s="163"/>
      <c r="UQE17" s="163"/>
      <c r="UQF17" s="163"/>
      <c r="UQG17" s="163"/>
      <c r="UQH17" s="163"/>
      <c r="UQI17" s="163"/>
      <c r="UQJ17" s="163"/>
      <c r="UQK17" s="163"/>
      <c r="UQL17" s="163"/>
      <c r="UQM17" s="163"/>
      <c r="UQN17" s="163"/>
      <c r="UQO17" s="163"/>
      <c r="UQP17" s="163"/>
      <c r="UQQ17" s="163"/>
      <c r="UQR17" s="163"/>
      <c r="UQS17" s="163"/>
      <c r="UQT17" s="163"/>
      <c r="UQU17" s="163"/>
      <c r="UQV17" s="163"/>
      <c r="UQW17" s="163"/>
      <c r="UQX17" s="163"/>
      <c r="UQY17" s="163"/>
      <c r="UQZ17" s="163"/>
      <c r="URA17" s="163"/>
      <c r="URB17" s="163"/>
      <c r="URC17" s="163"/>
      <c r="URD17" s="163"/>
      <c r="URE17" s="163"/>
      <c r="URF17" s="163"/>
      <c r="URG17" s="163"/>
      <c r="URH17" s="163"/>
      <c r="URI17" s="163"/>
      <c r="URJ17" s="163"/>
      <c r="URK17" s="163"/>
      <c r="URL17" s="163"/>
      <c r="URM17" s="163"/>
      <c r="URN17" s="163"/>
      <c r="URO17" s="163"/>
      <c r="URP17" s="163"/>
      <c r="URQ17" s="163"/>
      <c r="URR17" s="163"/>
      <c r="URS17" s="163"/>
      <c r="URT17" s="163"/>
      <c r="URU17" s="163"/>
      <c r="URV17" s="163"/>
      <c r="URW17" s="163"/>
      <c r="URX17" s="163"/>
      <c r="URY17" s="163"/>
      <c r="URZ17" s="163"/>
      <c r="USA17" s="163"/>
      <c r="USB17" s="163"/>
      <c r="USC17" s="163"/>
      <c r="USD17" s="163"/>
      <c r="USE17" s="163"/>
      <c r="USF17" s="163"/>
      <c r="USG17" s="163"/>
      <c r="USH17" s="163"/>
      <c r="USI17" s="163"/>
      <c r="USJ17" s="163"/>
      <c r="USK17" s="163"/>
      <c r="USL17" s="163"/>
      <c r="USM17" s="163"/>
      <c r="USN17" s="163"/>
      <c r="USO17" s="163"/>
      <c r="USP17" s="163"/>
      <c r="USQ17" s="163"/>
      <c r="USR17" s="163"/>
      <c r="USS17" s="163"/>
      <c r="UST17" s="163"/>
      <c r="USU17" s="163"/>
      <c r="USV17" s="163"/>
      <c r="USW17" s="163"/>
      <c r="USX17" s="163"/>
      <c r="USY17" s="163"/>
      <c r="USZ17" s="163"/>
      <c r="UTA17" s="163"/>
      <c r="UTB17" s="163"/>
      <c r="UTC17" s="163"/>
      <c r="UTD17" s="163"/>
      <c r="UTE17" s="163"/>
      <c r="UTF17" s="163"/>
      <c r="UTG17" s="163"/>
      <c r="UTH17" s="163"/>
      <c r="UTI17" s="163"/>
      <c r="UTJ17" s="163"/>
      <c r="UTK17" s="163"/>
      <c r="UTL17" s="163"/>
      <c r="UTM17" s="163"/>
      <c r="UTN17" s="163"/>
      <c r="UTO17" s="163"/>
      <c r="UTP17" s="163"/>
      <c r="UTQ17" s="163"/>
      <c r="UTR17" s="163"/>
      <c r="UTS17" s="163"/>
      <c r="UTT17" s="163"/>
      <c r="UTU17" s="163"/>
      <c r="UTV17" s="163"/>
      <c r="UTW17" s="163"/>
      <c r="UTX17" s="163"/>
      <c r="UTY17" s="163"/>
      <c r="UTZ17" s="163"/>
      <c r="UUA17" s="163"/>
      <c r="UUB17" s="163"/>
      <c r="UUC17" s="163"/>
      <c r="UUD17" s="163"/>
      <c r="UUE17" s="163"/>
      <c r="UUF17" s="163"/>
      <c r="UUG17" s="163"/>
      <c r="UUH17" s="163"/>
      <c r="UUI17" s="163"/>
      <c r="UUJ17" s="163"/>
      <c r="UUK17" s="163"/>
      <c r="UUL17" s="163"/>
      <c r="UUM17" s="163"/>
      <c r="UUN17" s="163"/>
      <c r="UUO17" s="163"/>
      <c r="UUP17" s="163"/>
      <c r="UUQ17" s="163"/>
      <c r="UUR17" s="163"/>
      <c r="UUS17" s="163"/>
      <c r="UUT17" s="163"/>
      <c r="UUU17" s="163"/>
      <c r="UUV17" s="163"/>
      <c r="UUW17" s="163"/>
      <c r="UUX17" s="163"/>
      <c r="UUY17" s="163"/>
      <c r="UUZ17" s="163"/>
      <c r="UVA17" s="163"/>
      <c r="UVB17" s="163"/>
      <c r="UVC17" s="163"/>
      <c r="UVD17" s="163"/>
      <c r="UVE17" s="163"/>
      <c r="UVF17" s="163"/>
      <c r="UVG17" s="163"/>
      <c r="UVH17" s="163"/>
      <c r="UVI17" s="163"/>
      <c r="UVJ17" s="163"/>
      <c r="UVK17" s="163"/>
      <c r="UVL17" s="163"/>
      <c r="UVM17" s="163"/>
      <c r="UVN17" s="163"/>
      <c r="UVO17" s="163"/>
      <c r="UVP17" s="163"/>
      <c r="UVQ17" s="163"/>
      <c r="UVR17" s="163"/>
      <c r="UVS17" s="163"/>
      <c r="UVT17" s="163"/>
      <c r="UVU17" s="163"/>
      <c r="UVV17" s="163"/>
      <c r="UVW17" s="163"/>
      <c r="UVX17" s="163"/>
      <c r="UVY17" s="163"/>
      <c r="UVZ17" s="163"/>
      <c r="UWA17" s="163"/>
      <c r="UWB17" s="163"/>
      <c r="UWC17" s="163"/>
      <c r="UWD17" s="163"/>
      <c r="UWE17" s="163"/>
      <c r="UWF17" s="163"/>
      <c r="UWG17" s="163"/>
      <c r="UWH17" s="163"/>
      <c r="UWI17" s="163"/>
      <c r="UWJ17" s="163"/>
      <c r="UWK17" s="163"/>
      <c r="UWL17" s="163"/>
      <c r="UWM17" s="163"/>
      <c r="UWN17" s="163"/>
      <c r="UWO17" s="163"/>
      <c r="UWP17" s="163"/>
      <c r="UWQ17" s="163"/>
      <c r="UWR17" s="163"/>
      <c r="UWS17" s="163"/>
      <c r="UWT17" s="163"/>
      <c r="UWU17" s="163"/>
      <c r="UWV17" s="163"/>
      <c r="UWW17" s="163"/>
      <c r="UWX17" s="163"/>
      <c r="UWY17" s="163"/>
      <c r="UWZ17" s="163"/>
      <c r="UXA17" s="163"/>
      <c r="UXB17" s="163"/>
      <c r="UXC17" s="163"/>
      <c r="UXD17" s="163"/>
      <c r="UXE17" s="163"/>
      <c r="UXF17" s="163"/>
      <c r="UXG17" s="163"/>
      <c r="UXH17" s="163"/>
      <c r="UXI17" s="163"/>
      <c r="UXJ17" s="163"/>
      <c r="UXK17" s="163"/>
      <c r="UXL17" s="163"/>
      <c r="UXM17" s="163"/>
      <c r="UXN17" s="163"/>
      <c r="UXO17" s="163"/>
      <c r="UXP17" s="163"/>
      <c r="UXQ17" s="163"/>
      <c r="UXR17" s="163"/>
      <c r="UXS17" s="163"/>
      <c r="UXT17" s="163"/>
      <c r="UXU17" s="163"/>
      <c r="UXV17" s="163"/>
      <c r="UXW17" s="163"/>
      <c r="UXX17" s="163"/>
      <c r="UXY17" s="163"/>
      <c r="UXZ17" s="163"/>
      <c r="UYA17" s="163"/>
      <c r="UYB17" s="163"/>
      <c r="UYC17" s="163"/>
      <c r="UYD17" s="163"/>
      <c r="UYE17" s="163"/>
      <c r="UYF17" s="163"/>
      <c r="UYG17" s="163"/>
      <c r="UYH17" s="163"/>
      <c r="UYI17" s="163"/>
      <c r="UYJ17" s="163"/>
      <c r="UYK17" s="163"/>
      <c r="UYL17" s="163"/>
      <c r="UYM17" s="163"/>
      <c r="UYN17" s="163"/>
      <c r="UYO17" s="163"/>
      <c r="UYP17" s="163"/>
      <c r="UYQ17" s="163"/>
      <c r="UYR17" s="163"/>
      <c r="UYS17" s="163"/>
      <c r="UYT17" s="163"/>
      <c r="UYU17" s="163"/>
      <c r="UYV17" s="163"/>
      <c r="UYW17" s="163"/>
      <c r="UYX17" s="163"/>
      <c r="UYY17" s="163"/>
      <c r="UYZ17" s="163"/>
      <c r="UZA17" s="163"/>
      <c r="UZB17" s="163"/>
      <c r="UZC17" s="163"/>
      <c r="UZD17" s="163"/>
      <c r="UZE17" s="163"/>
      <c r="UZF17" s="163"/>
      <c r="UZG17" s="163"/>
      <c r="UZH17" s="163"/>
      <c r="UZI17" s="163"/>
      <c r="UZJ17" s="163"/>
      <c r="UZK17" s="163"/>
      <c r="UZL17" s="163"/>
      <c r="UZM17" s="163"/>
      <c r="UZN17" s="163"/>
      <c r="UZO17" s="163"/>
      <c r="UZP17" s="163"/>
      <c r="UZQ17" s="163"/>
      <c r="UZR17" s="163"/>
      <c r="UZS17" s="163"/>
      <c r="UZT17" s="163"/>
      <c r="UZU17" s="163"/>
      <c r="UZV17" s="163"/>
      <c r="UZW17" s="163"/>
      <c r="UZX17" s="163"/>
      <c r="UZY17" s="163"/>
      <c r="UZZ17" s="163"/>
      <c r="VAA17" s="163"/>
      <c r="VAB17" s="163"/>
      <c r="VAC17" s="163"/>
      <c r="VAD17" s="163"/>
      <c r="VAE17" s="163"/>
      <c r="VAF17" s="163"/>
      <c r="VAG17" s="163"/>
      <c r="VAH17" s="163"/>
      <c r="VAI17" s="163"/>
      <c r="VAJ17" s="163"/>
      <c r="VAK17" s="163"/>
      <c r="VAL17" s="163"/>
      <c r="VAM17" s="163"/>
      <c r="VAN17" s="163"/>
      <c r="VAO17" s="163"/>
      <c r="VAP17" s="163"/>
      <c r="VAQ17" s="163"/>
      <c r="VAR17" s="163"/>
      <c r="VAS17" s="163"/>
      <c r="VAT17" s="163"/>
      <c r="VAU17" s="163"/>
      <c r="VAV17" s="163"/>
      <c r="VAW17" s="163"/>
      <c r="VAX17" s="163"/>
      <c r="VAY17" s="163"/>
      <c r="VAZ17" s="163"/>
      <c r="VBA17" s="163"/>
      <c r="VBB17" s="163"/>
      <c r="VBC17" s="163"/>
      <c r="VBD17" s="163"/>
      <c r="VBE17" s="163"/>
      <c r="VBF17" s="163"/>
      <c r="VBG17" s="163"/>
      <c r="VBH17" s="163"/>
      <c r="VBI17" s="163"/>
      <c r="VBJ17" s="163"/>
      <c r="VBK17" s="163"/>
      <c r="VBL17" s="163"/>
      <c r="VBM17" s="163"/>
      <c r="VBN17" s="163"/>
      <c r="VBO17" s="163"/>
      <c r="VBP17" s="163"/>
      <c r="VBQ17" s="163"/>
      <c r="VBR17" s="163"/>
      <c r="VBS17" s="163"/>
      <c r="VBT17" s="163"/>
      <c r="VBU17" s="163"/>
      <c r="VBV17" s="163"/>
      <c r="VBW17" s="163"/>
      <c r="VBX17" s="163"/>
      <c r="VBY17" s="163"/>
      <c r="VBZ17" s="163"/>
      <c r="VCA17" s="163"/>
      <c r="VCB17" s="163"/>
      <c r="VCC17" s="163"/>
      <c r="VCD17" s="163"/>
      <c r="VCE17" s="163"/>
      <c r="VCF17" s="163"/>
      <c r="VCG17" s="163"/>
      <c r="VCH17" s="163"/>
      <c r="VCI17" s="163"/>
      <c r="VCJ17" s="163"/>
      <c r="VCK17" s="163"/>
      <c r="VCL17" s="163"/>
      <c r="VCM17" s="163"/>
      <c r="VCN17" s="163"/>
      <c r="VCO17" s="163"/>
      <c r="VCP17" s="163"/>
      <c r="VCQ17" s="163"/>
      <c r="VCR17" s="163"/>
      <c r="VCS17" s="163"/>
      <c r="VCT17" s="163"/>
      <c r="VCU17" s="163"/>
      <c r="VCV17" s="163"/>
      <c r="VCW17" s="163"/>
      <c r="VCX17" s="163"/>
      <c r="VCY17" s="163"/>
      <c r="VCZ17" s="163"/>
      <c r="VDA17" s="163"/>
      <c r="VDB17" s="163"/>
      <c r="VDC17" s="163"/>
      <c r="VDD17" s="163"/>
      <c r="VDE17" s="163"/>
      <c r="VDF17" s="163"/>
      <c r="VDG17" s="163"/>
      <c r="VDH17" s="163"/>
      <c r="VDI17" s="163"/>
      <c r="VDJ17" s="163"/>
      <c r="VDK17" s="163"/>
      <c r="VDL17" s="163"/>
      <c r="VDM17" s="163"/>
      <c r="VDN17" s="163"/>
      <c r="VDO17" s="163"/>
      <c r="VDP17" s="163"/>
      <c r="VDQ17" s="163"/>
      <c r="VDR17" s="163"/>
      <c r="VDS17" s="163"/>
      <c r="VDT17" s="163"/>
      <c r="VDU17" s="163"/>
      <c r="VDV17" s="163"/>
      <c r="VDW17" s="163"/>
      <c r="VDX17" s="163"/>
      <c r="VDY17" s="163"/>
      <c r="VDZ17" s="163"/>
      <c r="VEA17" s="163"/>
      <c r="VEB17" s="163"/>
      <c r="VEC17" s="163"/>
      <c r="VED17" s="163"/>
      <c r="VEE17" s="163"/>
      <c r="VEF17" s="163"/>
      <c r="VEG17" s="163"/>
      <c r="VEH17" s="163"/>
      <c r="VEI17" s="163"/>
      <c r="VEJ17" s="163"/>
      <c r="VEK17" s="163"/>
      <c r="VEL17" s="163"/>
      <c r="VEM17" s="163"/>
      <c r="VEN17" s="163"/>
      <c r="VEO17" s="163"/>
      <c r="VEP17" s="163"/>
      <c r="VEQ17" s="163"/>
      <c r="VER17" s="163"/>
      <c r="VES17" s="163"/>
      <c r="VET17" s="163"/>
      <c r="VEU17" s="163"/>
      <c r="VEV17" s="163"/>
      <c r="VEW17" s="163"/>
      <c r="VEX17" s="163"/>
      <c r="VEY17" s="163"/>
      <c r="VEZ17" s="163"/>
      <c r="VFA17" s="163"/>
      <c r="VFB17" s="163"/>
      <c r="VFC17" s="163"/>
      <c r="VFD17" s="163"/>
      <c r="VFE17" s="163"/>
      <c r="VFF17" s="163"/>
      <c r="VFG17" s="163"/>
      <c r="VFH17" s="163"/>
      <c r="VFI17" s="163"/>
      <c r="VFJ17" s="163"/>
      <c r="VFK17" s="163"/>
      <c r="VFL17" s="163"/>
      <c r="VFM17" s="163"/>
      <c r="VFN17" s="163"/>
      <c r="VFO17" s="163"/>
      <c r="VFP17" s="163"/>
      <c r="VFQ17" s="163"/>
      <c r="VFR17" s="163"/>
      <c r="VFS17" s="163"/>
      <c r="VFT17" s="163"/>
      <c r="VFU17" s="163"/>
      <c r="VFV17" s="163"/>
      <c r="VFW17" s="163"/>
      <c r="VFX17" s="163"/>
      <c r="VFY17" s="163"/>
      <c r="VFZ17" s="163"/>
      <c r="VGA17" s="163"/>
      <c r="VGB17" s="163"/>
      <c r="VGC17" s="163"/>
      <c r="VGD17" s="163"/>
      <c r="VGE17" s="163"/>
      <c r="VGF17" s="163"/>
      <c r="VGG17" s="163"/>
      <c r="VGH17" s="163"/>
      <c r="VGI17" s="163"/>
      <c r="VGJ17" s="163"/>
      <c r="VGK17" s="163"/>
      <c r="VGL17" s="163"/>
      <c r="VGM17" s="163"/>
      <c r="VGN17" s="163"/>
      <c r="VGO17" s="163"/>
      <c r="VGP17" s="163"/>
      <c r="VGQ17" s="163"/>
      <c r="VGR17" s="163"/>
      <c r="VGS17" s="163"/>
      <c r="VGT17" s="163"/>
      <c r="VGU17" s="163"/>
      <c r="VGV17" s="163"/>
      <c r="VGW17" s="163"/>
      <c r="VGX17" s="163"/>
      <c r="VGY17" s="163"/>
      <c r="VGZ17" s="163"/>
      <c r="VHA17" s="163"/>
      <c r="VHB17" s="163"/>
      <c r="VHC17" s="163"/>
      <c r="VHD17" s="163"/>
      <c r="VHE17" s="163"/>
      <c r="VHF17" s="163"/>
      <c r="VHG17" s="163"/>
      <c r="VHH17" s="163"/>
      <c r="VHI17" s="163"/>
      <c r="VHJ17" s="163"/>
      <c r="VHK17" s="163"/>
      <c r="VHL17" s="163"/>
      <c r="VHM17" s="163"/>
      <c r="VHN17" s="163"/>
      <c r="VHO17" s="163"/>
      <c r="VHP17" s="163"/>
      <c r="VHQ17" s="163"/>
      <c r="VHR17" s="163"/>
      <c r="VHS17" s="163"/>
      <c r="VHT17" s="163"/>
      <c r="VHU17" s="163"/>
      <c r="VHV17" s="163"/>
      <c r="VHW17" s="163"/>
      <c r="VHX17" s="163"/>
      <c r="VHY17" s="163"/>
      <c r="VHZ17" s="163"/>
      <c r="VIA17" s="163"/>
      <c r="VIB17" s="163"/>
      <c r="VIC17" s="163"/>
      <c r="VID17" s="163"/>
      <c r="VIE17" s="163"/>
      <c r="VIF17" s="163"/>
      <c r="VIG17" s="163"/>
      <c r="VIH17" s="163"/>
      <c r="VII17" s="163"/>
      <c r="VIJ17" s="163"/>
      <c r="VIK17" s="163"/>
      <c r="VIL17" s="163"/>
      <c r="VIM17" s="163"/>
      <c r="VIN17" s="163"/>
      <c r="VIO17" s="163"/>
      <c r="VIP17" s="163"/>
      <c r="VIQ17" s="163"/>
      <c r="VIR17" s="163"/>
      <c r="VIS17" s="163"/>
      <c r="VIT17" s="163"/>
      <c r="VIU17" s="163"/>
      <c r="VIV17" s="163"/>
      <c r="VIW17" s="163"/>
      <c r="VIX17" s="163"/>
      <c r="VIY17" s="163"/>
      <c r="VIZ17" s="163"/>
      <c r="VJA17" s="163"/>
      <c r="VJB17" s="163"/>
      <c r="VJC17" s="163"/>
      <c r="VJD17" s="163"/>
      <c r="VJE17" s="163"/>
      <c r="VJF17" s="163"/>
      <c r="VJG17" s="163"/>
      <c r="VJH17" s="163"/>
      <c r="VJI17" s="163"/>
      <c r="VJJ17" s="163"/>
      <c r="VJK17" s="163"/>
      <c r="VJL17" s="163"/>
      <c r="VJM17" s="163"/>
      <c r="VJN17" s="163"/>
      <c r="VJO17" s="163"/>
      <c r="VJP17" s="163"/>
      <c r="VJQ17" s="163"/>
      <c r="VJR17" s="163"/>
      <c r="VJS17" s="163"/>
      <c r="VJT17" s="163"/>
      <c r="VJU17" s="163"/>
      <c r="VJV17" s="163"/>
      <c r="VJW17" s="163"/>
      <c r="VJX17" s="163"/>
      <c r="VJY17" s="163"/>
      <c r="VJZ17" s="163"/>
      <c r="VKA17" s="163"/>
      <c r="VKB17" s="163"/>
      <c r="VKC17" s="163"/>
      <c r="VKD17" s="163"/>
      <c r="VKE17" s="163"/>
      <c r="VKF17" s="163"/>
      <c r="VKG17" s="163"/>
      <c r="VKH17" s="163"/>
      <c r="VKI17" s="163"/>
      <c r="VKJ17" s="163"/>
      <c r="VKK17" s="163"/>
      <c r="VKL17" s="163"/>
      <c r="VKM17" s="163"/>
      <c r="VKN17" s="163"/>
      <c r="VKO17" s="163"/>
      <c r="VKP17" s="163"/>
      <c r="VKQ17" s="163"/>
      <c r="VKR17" s="163"/>
      <c r="VKS17" s="163"/>
      <c r="VKT17" s="163"/>
      <c r="VKU17" s="163"/>
      <c r="VKV17" s="163"/>
      <c r="VKW17" s="163"/>
      <c r="VKX17" s="163"/>
      <c r="VKY17" s="163"/>
      <c r="VKZ17" s="163"/>
      <c r="VLA17" s="163"/>
      <c r="VLB17" s="163"/>
      <c r="VLC17" s="163"/>
      <c r="VLD17" s="163"/>
      <c r="VLE17" s="163"/>
      <c r="VLF17" s="163"/>
      <c r="VLG17" s="163"/>
      <c r="VLH17" s="163"/>
      <c r="VLI17" s="163"/>
      <c r="VLJ17" s="163"/>
      <c r="VLK17" s="163"/>
      <c r="VLL17" s="163"/>
      <c r="VLM17" s="163"/>
      <c r="VLN17" s="163"/>
      <c r="VLO17" s="163"/>
      <c r="VLP17" s="163"/>
      <c r="VLQ17" s="163"/>
      <c r="VLR17" s="163"/>
      <c r="VLS17" s="163"/>
      <c r="VLT17" s="163"/>
      <c r="VLU17" s="163"/>
      <c r="VLV17" s="163"/>
      <c r="VLW17" s="163"/>
      <c r="VLX17" s="163"/>
      <c r="VLY17" s="163"/>
      <c r="VLZ17" s="163"/>
      <c r="VMA17" s="163"/>
      <c r="VMB17" s="163"/>
      <c r="VMC17" s="163"/>
      <c r="VMD17" s="163"/>
      <c r="VME17" s="163"/>
      <c r="VMF17" s="163"/>
      <c r="VMG17" s="163"/>
      <c r="VMH17" s="163"/>
      <c r="VMI17" s="163"/>
      <c r="VMJ17" s="163"/>
      <c r="VMK17" s="163"/>
      <c r="VML17" s="163"/>
      <c r="VMM17" s="163"/>
      <c r="VMN17" s="163"/>
      <c r="VMO17" s="163"/>
      <c r="VMP17" s="163"/>
      <c r="VMQ17" s="163"/>
      <c r="VMR17" s="163"/>
      <c r="VMS17" s="163"/>
      <c r="VMT17" s="163"/>
      <c r="VMU17" s="163"/>
      <c r="VMV17" s="163"/>
      <c r="VMW17" s="163"/>
      <c r="VMX17" s="163"/>
      <c r="VMY17" s="163"/>
      <c r="VMZ17" s="163"/>
      <c r="VNA17" s="163"/>
      <c r="VNB17" s="163"/>
      <c r="VNC17" s="163"/>
      <c r="VND17" s="163"/>
      <c r="VNE17" s="163"/>
      <c r="VNF17" s="163"/>
      <c r="VNG17" s="163"/>
      <c r="VNH17" s="163"/>
      <c r="VNI17" s="163"/>
      <c r="VNJ17" s="163"/>
      <c r="VNK17" s="163"/>
      <c r="VNL17" s="163"/>
      <c r="VNM17" s="163"/>
      <c r="VNN17" s="163"/>
      <c r="VNO17" s="163"/>
      <c r="VNP17" s="163"/>
      <c r="VNQ17" s="163"/>
      <c r="VNR17" s="163"/>
      <c r="VNS17" s="163"/>
      <c r="VNT17" s="163"/>
      <c r="VNU17" s="163"/>
      <c r="VNV17" s="163"/>
      <c r="VNW17" s="163"/>
      <c r="VNX17" s="163"/>
      <c r="VNY17" s="163"/>
      <c r="VNZ17" s="163"/>
      <c r="VOA17" s="163"/>
      <c r="VOB17" s="163"/>
      <c r="VOC17" s="163"/>
      <c r="VOD17" s="163"/>
      <c r="VOE17" s="163"/>
      <c r="VOF17" s="163"/>
      <c r="VOG17" s="163"/>
      <c r="VOH17" s="163"/>
      <c r="VOI17" s="163"/>
      <c r="VOJ17" s="163"/>
      <c r="VOK17" s="163"/>
      <c r="VOL17" s="163"/>
      <c r="VOM17" s="163"/>
      <c r="VON17" s="163"/>
      <c r="VOO17" s="163"/>
      <c r="VOP17" s="163"/>
      <c r="VOQ17" s="163"/>
      <c r="VOR17" s="163"/>
      <c r="VOS17" s="163"/>
      <c r="VOT17" s="163"/>
      <c r="VOU17" s="163"/>
      <c r="VOV17" s="163"/>
      <c r="VOW17" s="163"/>
      <c r="VOX17" s="163"/>
      <c r="VOY17" s="163"/>
      <c r="VOZ17" s="163"/>
      <c r="VPA17" s="163"/>
      <c r="VPB17" s="163"/>
      <c r="VPC17" s="163"/>
      <c r="VPD17" s="163"/>
      <c r="VPE17" s="163"/>
      <c r="VPF17" s="163"/>
      <c r="VPG17" s="163"/>
      <c r="VPH17" s="163"/>
      <c r="VPI17" s="163"/>
      <c r="VPJ17" s="163"/>
      <c r="VPK17" s="163"/>
      <c r="VPL17" s="163"/>
      <c r="VPM17" s="163"/>
      <c r="VPN17" s="163"/>
      <c r="VPO17" s="163"/>
      <c r="VPP17" s="163"/>
      <c r="VPQ17" s="163"/>
      <c r="VPR17" s="163"/>
      <c r="VPS17" s="163"/>
      <c r="VPT17" s="163"/>
      <c r="VPU17" s="163"/>
      <c r="VPV17" s="163"/>
      <c r="VPW17" s="163"/>
      <c r="VPX17" s="163"/>
      <c r="VPY17" s="163"/>
      <c r="VPZ17" s="163"/>
      <c r="VQA17" s="163"/>
      <c r="VQB17" s="163"/>
      <c r="VQC17" s="163"/>
      <c r="VQD17" s="163"/>
      <c r="VQE17" s="163"/>
      <c r="VQF17" s="163"/>
      <c r="VQG17" s="163"/>
      <c r="VQH17" s="163"/>
      <c r="VQI17" s="163"/>
      <c r="VQJ17" s="163"/>
      <c r="VQK17" s="163"/>
      <c r="VQL17" s="163"/>
      <c r="VQM17" s="163"/>
      <c r="VQN17" s="163"/>
      <c r="VQO17" s="163"/>
      <c r="VQP17" s="163"/>
      <c r="VQQ17" s="163"/>
      <c r="VQR17" s="163"/>
      <c r="VQS17" s="163"/>
      <c r="VQT17" s="163"/>
      <c r="VQU17" s="163"/>
      <c r="VQV17" s="163"/>
      <c r="VQW17" s="163"/>
      <c r="VQX17" s="163"/>
      <c r="VQY17" s="163"/>
      <c r="VQZ17" s="163"/>
      <c r="VRA17" s="163"/>
      <c r="VRB17" s="163"/>
      <c r="VRC17" s="163"/>
      <c r="VRD17" s="163"/>
      <c r="VRE17" s="163"/>
      <c r="VRF17" s="163"/>
      <c r="VRG17" s="163"/>
      <c r="VRH17" s="163"/>
      <c r="VRI17" s="163"/>
      <c r="VRJ17" s="163"/>
      <c r="VRK17" s="163"/>
      <c r="VRL17" s="163"/>
      <c r="VRM17" s="163"/>
      <c r="VRN17" s="163"/>
      <c r="VRO17" s="163"/>
      <c r="VRP17" s="163"/>
      <c r="VRQ17" s="163"/>
      <c r="VRR17" s="163"/>
      <c r="VRS17" s="163"/>
      <c r="VRT17" s="163"/>
      <c r="VRU17" s="163"/>
      <c r="VRV17" s="163"/>
      <c r="VRW17" s="163"/>
      <c r="VRX17" s="163"/>
      <c r="VRY17" s="163"/>
      <c r="VRZ17" s="163"/>
      <c r="VSA17" s="163"/>
      <c r="VSB17" s="163"/>
      <c r="VSC17" s="163"/>
      <c r="VSD17" s="163"/>
      <c r="VSE17" s="163"/>
      <c r="VSF17" s="163"/>
      <c r="VSG17" s="163"/>
      <c r="VSH17" s="163"/>
      <c r="VSI17" s="163"/>
      <c r="VSJ17" s="163"/>
      <c r="VSK17" s="163"/>
      <c r="VSL17" s="163"/>
      <c r="VSM17" s="163"/>
      <c r="VSN17" s="163"/>
      <c r="VSO17" s="163"/>
      <c r="VSP17" s="163"/>
      <c r="VSQ17" s="163"/>
      <c r="VSR17" s="163"/>
      <c r="VSS17" s="163"/>
      <c r="VST17" s="163"/>
      <c r="VSU17" s="163"/>
      <c r="VSV17" s="163"/>
      <c r="VSW17" s="163"/>
      <c r="VSX17" s="163"/>
      <c r="VSY17" s="163"/>
      <c r="VSZ17" s="163"/>
      <c r="VTA17" s="163"/>
      <c r="VTB17" s="163"/>
      <c r="VTC17" s="163"/>
      <c r="VTD17" s="163"/>
      <c r="VTE17" s="163"/>
      <c r="VTF17" s="163"/>
      <c r="VTG17" s="163"/>
      <c r="VTH17" s="163"/>
      <c r="VTI17" s="163"/>
      <c r="VTJ17" s="163"/>
      <c r="VTK17" s="163"/>
      <c r="VTL17" s="163"/>
      <c r="VTM17" s="163"/>
      <c r="VTN17" s="163"/>
      <c r="VTO17" s="163"/>
      <c r="VTP17" s="163"/>
      <c r="VTQ17" s="163"/>
      <c r="VTR17" s="163"/>
      <c r="VTS17" s="163"/>
      <c r="VTT17" s="163"/>
      <c r="VTU17" s="163"/>
      <c r="VTV17" s="163"/>
      <c r="VTW17" s="163"/>
      <c r="VTX17" s="163"/>
      <c r="VTY17" s="163"/>
      <c r="VTZ17" s="163"/>
      <c r="VUA17" s="163"/>
      <c r="VUB17" s="163"/>
      <c r="VUC17" s="163"/>
      <c r="VUD17" s="163"/>
      <c r="VUE17" s="163"/>
      <c r="VUF17" s="163"/>
      <c r="VUG17" s="163"/>
      <c r="VUH17" s="163"/>
      <c r="VUI17" s="163"/>
      <c r="VUJ17" s="163"/>
      <c r="VUK17" s="163"/>
      <c r="VUL17" s="163"/>
      <c r="VUM17" s="163"/>
      <c r="VUN17" s="163"/>
      <c r="VUO17" s="163"/>
      <c r="VUP17" s="163"/>
      <c r="VUQ17" s="163"/>
      <c r="VUR17" s="163"/>
      <c r="VUS17" s="163"/>
      <c r="VUT17" s="163"/>
      <c r="VUU17" s="163"/>
      <c r="VUV17" s="163"/>
      <c r="VUW17" s="163"/>
      <c r="VUX17" s="163"/>
      <c r="VUY17" s="163"/>
      <c r="VUZ17" s="163"/>
      <c r="VVA17" s="163"/>
      <c r="VVB17" s="163"/>
      <c r="VVC17" s="163"/>
      <c r="VVD17" s="163"/>
      <c r="VVE17" s="163"/>
      <c r="VVF17" s="163"/>
      <c r="VVG17" s="163"/>
      <c r="VVH17" s="163"/>
      <c r="VVI17" s="163"/>
      <c r="VVJ17" s="163"/>
      <c r="VVK17" s="163"/>
      <c r="VVL17" s="163"/>
      <c r="VVM17" s="163"/>
      <c r="VVN17" s="163"/>
      <c r="VVO17" s="163"/>
      <c r="VVP17" s="163"/>
      <c r="VVQ17" s="163"/>
      <c r="VVR17" s="163"/>
      <c r="VVS17" s="163"/>
      <c r="VVT17" s="163"/>
      <c r="VVU17" s="163"/>
      <c r="VVV17" s="163"/>
      <c r="VVW17" s="163"/>
      <c r="VVX17" s="163"/>
      <c r="VVY17" s="163"/>
      <c r="VVZ17" s="163"/>
      <c r="VWA17" s="163"/>
      <c r="VWB17" s="163"/>
      <c r="VWC17" s="163"/>
      <c r="VWD17" s="163"/>
      <c r="VWE17" s="163"/>
      <c r="VWF17" s="163"/>
      <c r="VWG17" s="163"/>
      <c r="VWH17" s="163"/>
      <c r="VWI17" s="163"/>
      <c r="VWJ17" s="163"/>
      <c r="VWK17" s="163"/>
      <c r="VWL17" s="163"/>
      <c r="VWM17" s="163"/>
      <c r="VWN17" s="163"/>
      <c r="VWO17" s="163"/>
      <c r="VWP17" s="163"/>
      <c r="VWQ17" s="163"/>
      <c r="VWR17" s="163"/>
      <c r="VWS17" s="163"/>
      <c r="VWT17" s="163"/>
      <c r="VWU17" s="163"/>
      <c r="VWV17" s="163"/>
      <c r="VWW17" s="163"/>
      <c r="VWX17" s="163"/>
      <c r="VWY17" s="163"/>
      <c r="VWZ17" s="163"/>
      <c r="VXA17" s="163"/>
      <c r="VXB17" s="163"/>
      <c r="VXC17" s="163"/>
      <c r="VXD17" s="163"/>
      <c r="VXE17" s="163"/>
      <c r="VXF17" s="163"/>
      <c r="VXG17" s="163"/>
      <c r="VXH17" s="163"/>
      <c r="VXI17" s="163"/>
      <c r="VXJ17" s="163"/>
      <c r="VXK17" s="163"/>
      <c r="VXL17" s="163"/>
      <c r="VXM17" s="163"/>
      <c r="VXN17" s="163"/>
      <c r="VXO17" s="163"/>
      <c r="VXP17" s="163"/>
      <c r="VXQ17" s="163"/>
      <c r="VXR17" s="163"/>
      <c r="VXS17" s="163"/>
      <c r="VXT17" s="163"/>
      <c r="VXU17" s="163"/>
      <c r="VXV17" s="163"/>
      <c r="VXW17" s="163"/>
      <c r="VXX17" s="163"/>
      <c r="VXY17" s="163"/>
      <c r="VXZ17" s="163"/>
      <c r="VYA17" s="163"/>
      <c r="VYB17" s="163"/>
      <c r="VYC17" s="163"/>
      <c r="VYD17" s="163"/>
      <c r="VYE17" s="163"/>
      <c r="VYF17" s="163"/>
      <c r="VYG17" s="163"/>
      <c r="VYH17" s="163"/>
      <c r="VYI17" s="163"/>
      <c r="VYJ17" s="163"/>
      <c r="VYK17" s="163"/>
      <c r="VYL17" s="163"/>
      <c r="VYM17" s="163"/>
      <c r="VYN17" s="163"/>
      <c r="VYO17" s="163"/>
      <c r="VYP17" s="163"/>
      <c r="VYQ17" s="163"/>
      <c r="VYR17" s="163"/>
      <c r="VYS17" s="163"/>
      <c r="VYT17" s="163"/>
      <c r="VYU17" s="163"/>
      <c r="VYV17" s="163"/>
      <c r="VYW17" s="163"/>
      <c r="VYX17" s="163"/>
      <c r="VYY17" s="163"/>
      <c r="VYZ17" s="163"/>
      <c r="VZA17" s="163"/>
      <c r="VZB17" s="163"/>
      <c r="VZC17" s="163"/>
      <c r="VZD17" s="163"/>
      <c r="VZE17" s="163"/>
      <c r="VZF17" s="163"/>
      <c r="VZG17" s="163"/>
      <c r="VZH17" s="163"/>
      <c r="VZI17" s="163"/>
      <c r="VZJ17" s="163"/>
      <c r="VZK17" s="163"/>
      <c r="VZL17" s="163"/>
      <c r="VZM17" s="163"/>
      <c r="VZN17" s="163"/>
      <c r="VZO17" s="163"/>
      <c r="VZP17" s="163"/>
      <c r="VZQ17" s="163"/>
      <c r="VZR17" s="163"/>
      <c r="VZS17" s="163"/>
      <c r="VZT17" s="163"/>
      <c r="VZU17" s="163"/>
      <c r="VZV17" s="163"/>
      <c r="VZW17" s="163"/>
      <c r="VZX17" s="163"/>
      <c r="VZY17" s="163"/>
      <c r="VZZ17" s="163"/>
      <c r="WAA17" s="163"/>
      <c r="WAB17" s="163"/>
      <c r="WAC17" s="163"/>
      <c r="WAD17" s="163"/>
      <c r="WAE17" s="163"/>
      <c r="WAF17" s="163"/>
      <c r="WAG17" s="163"/>
      <c r="WAH17" s="163"/>
      <c r="WAI17" s="163"/>
      <c r="WAJ17" s="163"/>
      <c r="WAK17" s="163"/>
      <c r="WAL17" s="163"/>
      <c r="WAM17" s="163"/>
      <c r="WAN17" s="163"/>
      <c r="WAO17" s="163"/>
      <c r="WAP17" s="163"/>
      <c r="WAQ17" s="163"/>
      <c r="WAR17" s="163"/>
      <c r="WAS17" s="163"/>
      <c r="WAT17" s="163"/>
      <c r="WAU17" s="163"/>
      <c r="WAV17" s="163"/>
      <c r="WAW17" s="163"/>
      <c r="WAX17" s="163"/>
      <c r="WAY17" s="163"/>
      <c r="WAZ17" s="163"/>
      <c r="WBA17" s="163"/>
      <c r="WBB17" s="163"/>
      <c r="WBC17" s="163"/>
      <c r="WBD17" s="163"/>
      <c r="WBE17" s="163"/>
      <c r="WBF17" s="163"/>
      <c r="WBG17" s="163"/>
      <c r="WBH17" s="163"/>
      <c r="WBI17" s="163"/>
      <c r="WBJ17" s="163"/>
      <c r="WBK17" s="163"/>
      <c r="WBL17" s="163"/>
      <c r="WBM17" s="163"/>
      <c r="WBN17" s="163"/>
      <c r="WBO17" s="163"/>
      <c r="WBP17" s="163"/>
      <c r="WBQ17" s="163"/>
      <c r="WBR17" s="163"/>
      <c r="WBS17" s="163"/>
      <c r="WBT17" s="163"/>
      <c r="WBU17" s="163"/>
      <c r="WBV17" s="163"/>
      <c r="WBW17" s="163"/>
      <c r="WBX17" s="163"/>
      <c r="WBY17" s="163"/>
      <c r="WBZ17" s="163"/>
      <c r="WCA17" s="163"/>
      <c r="WCB17" s="163"/>
      <c r="WCC17" s="163"/>
      <c r="WCD17" s="163"/>
      <c r="WCE17" s="163"/>
      <c r="WCF17" s="163"/>
      <c r="WCG17" s="163"/>
      <c r="WCH17" s="163"/>
      <c r="WCI17" s="163"/>
      <c r="WCJ17" s="163"/>
      <c r="WCK17" s="163"/>
      <c r="WCL17" s="163"/>
      <c r="WCM17" s="163"/>
      <c r="WCN17" s="163"/>
      <c r="WCO17" s="163"/>
      <c r="WCP17" s="163"/>
      <c r="WCQ17" s="163"/>
      <c r="WCR17" s="163"/>
      <c r="WCS17" s="163"/>
      <c r="WCT17" s="163"/>
      <c r="WCU17" s="163"/>
      <c r="WCV17" s="163"/>
      <c r="WCW17" s="163"/>
      <c r="WCX17" s="163"/>
      <c r="WCY17" s="163"/>
      <c r="WCZ17" s="163"/>
      <c r="WDA17" s="163"/>
      <c r="WDB17" s="163"/>
      <c r="WDC17" s="163"/>
      <c r="WDD17" s="163"/>
      <c r="WDE17" s="163"/>
      <c r="WDF17" s="163"/>
      <c r="WDG17" s="163"/>
      <c r="WDH17" s="163"/>
      <c r="WDI17" s="163"/>
      <c r="WDJ17" s="163"/>
      <c r="WDK17" s="163"/>
      <c r="WDL17" s="163"/>
      <c r="WDM17" s="163"/>
      <c r="WDN17" s="163"/>
      <c r="WDO17" s="163"/>
      <c r="WDP17" s="163"/>
      <c r="WDQ17" s="163"/>
      <c r="WDR17" s="163"/>
      <c r="WDS17" s="163"/>
      <c r="WDT17" s="163"/>
      <c r="WDU17" s="163"/>
      <c r="WDV17" s="163"/>
      <c r="WDW17" s="163"/>
      <c r="WDX17" s="163"/>
      <c r="WDY17" s="163"/>
      <c r="WDZ17" s="163"/>
      <c r="WEA17" s="163"/>
      <c r="WEB17" s="163"/>
      <c r="WEC17" s="163"/>
      <c r="WED17" s="163"/>
      <c r="WEE17" s="163"/>
      <c r="WEF17" s="163"/>
      <c r="WEG17" s="163"/>
      <c r="WEH17" s="163"/>
      <c r="WEI17" s="163"/>
      <c r="WEJ17" s="163"/>
      <c r="WEK17" s="163"/>
      <c r="WEL17" s="163"/>
      <c r="WEM17" s="163"/>
      <c r="WEN17" s="163"/>
      <c r="WEO17" s="163"/>
      <c r="WEP17" s="163"/>
      <c r="WEQ17" s="163"/>
      <c r="WER17" s="163"/>
      <c r="WES17" s="163"/>
      <c r="WET17" s="163"/>
      <c r="WEU17" s="163"/>
      <c r="WEV17" s="163"/>
      <c r="WEW17" s="163"/>
      <c r="WEX17" s="163"/>
      <c r="WEY17" s="163"/>
      <c r="WEZ17" s="163"/>
      <c r="WFA17" s="163"/>
      <c r="WFB17" s="163"/>
      <c r="WFC17" s="163"/>
      <c r="WFD17" s="163"/>
      <c r="WFE17" s="163"/>
      <c r="WFF17" s="163"/>
      <c r="WFG17" s="163"/>
      <c r="WFH17" s="163"/>
      <c r="WFI17" s="163"/>
      <c r="WFJ17" s="163"/>
      <c r="WFK17" s="163"/>
      <c r="WFL17" s="163"/>
      <c r="WFM17" s="163"/>
      <c r="WFN17" s="163"/>
      <c r="WFO17" s="163"/>
      <c r="WFP17" s="163"/>
      <c r="WFQ17" s="163"/>
      <c r="WFR17" s="163"/>
      <c r="WFS17" s="163"/>
      <c r="WFT17" s="163"/>
      <c r="WFU17" s="163"/>
      <c r="WFV17" s="163"/>
      <c r="WFW17" s="163"/>
      <c r="WFX17" s="163"/>
      <c r="WFY17" s="163"/>
      <c r="WFZ17" s="163"/>
      <c r="WGA17" s="163"/>
      <c r="WGB17" s="163"/>
      <c r="WGC17" s="163"/>
      <c r="WGD17" s="163"/>
      <c r="WGE17" s="163"/>
      <c r="WGF17" s="163"/>
      <c r="WGG17" s="163"/>
      <c r="WGH17" s="163"/>
      <c r="WGI17" s="163"/>
      <c r="WGJ17" s="163"/>
      <c r="WGK17" s="163"/>
      <c r="WGL17" s="163"/>
      <c r="WGM17" s="163"/>
      <c r="WGN17" s="163"/>
      <c r="WGO17" s="163"/>
      <c r="WGP17" s="163"/>
      <c r="WGQ17" s="163"/>
      <c r="WGR17" s="163"/>
      <c r="WGS17" s="163"/>
      <c r="WGT17" s="163"/>
      <c r="WGU17" s="163"/>
      <c r="WGV17" s="163"/>
      <c r="WGW17" s="163"/>
      <c r="WGX17" s="163"/>
      <c r="WGY17" s="163"/>
      <c r="WGZ17" s="163"/>
      <c r="WHA17" s="163"/>
      <c r="WHB17" s="163"/>
      <c r="WHC17" s="163"/>
      <c r="WHD17" s="163"/>
      <c r="WHE17" s="163"/>
      <c r="WHF17" s="163"/>
      <c r="WHG17" s="163"/>
      <c r="WHH17" s="163"/>
      <c r="WHI17" s="163"/>
      <c r="WHJ17" s="163"/>
      <c r="WHK17" s="163"/>
      <c r="WHL17" s="163"/>
      <c r="WHM17" s="163"/>
      <c r="WHN17" s="163"/>
      <c r="WHO17" s="163"/>
      <c r="WHP17" s="163"/>
      <c r="WHQ17" s="163"/>
      <c r="WHR17" s="163"/>
      <c r="WHS17" s="163"/>
      <c r="WHT17" s="163"/>
      <c r="WHU17" s="163"/>
      <c r="WHV17" s="163"/>
      <c r="WHW17" s="163"/>
      <c r="WHX17" s="163"/>
      <c r="WHY17" s="163"/>
      <c r="WHZ17" s="163"/>
      <c r="WIA17" s="163"/>
      <c r="WIB17" s="163"/>
      <c r="WIC17" s="163"/>
      <c r="WID17" s="163"/>
      <c r="WIE17" s="163"/>
      <c r="WIF17" s="163"/>
      <c r="WIG17" s="163"/>
      <c r="WIH17" s="163"/>
      <c r="WII17" s="163"/>
      <c r="WIJ17" s="163"/>
      <c r="WIK17" s="163"/>
      <c r="WIL17" s="163"/>
      <c r="WIM17" s="163"/>
      <c r="WIN17" s="163"/>
      <c r="WIO17" s="163"/>
      <c r="WIP17" s="163"/>
      <c r="WIQ17" s="163"/>
      <c r="WIR17" s="163"/>
      <c r="WIS17" s="163"/>
      <c r="WIT17" s="163"/>
      <c r="WIU17" s="163"/>
      <c r="WIV17" s="163"/>
      <c r="WIW17" s="163"/>
      <c r="WIX17" s="163"/>
      <c r="WIY17" s="163"/>
      <c r="WIZ17" s="163"/>
      <c r="WJA17" s="163"/>
      <c r="WJB17" s="163"/>
      <c r="WJC17" s="163"/>
      <c r="WJD17" s="163"/>
      <c r="WJE17" s="163"/>
      <c r="WJF17" s="163"/>
      <c r="WJG17" s="163"/>
      <c r="WJH17" s="163"/>
      <c r="WJI17" s="163"/>
      <c r="WJJ17" s="163"/>
      <c r="WJK17" s="163"/>
      <c r="WJL17" s="163"/>
      <c r="WJM17" s="163"/>
      <c r="WJN17" s="163"/>
      <c r="WJO17" s="163"/>
      <c r="WJP17" s="163"/>
      <c r="WJQ17" s="163"/>
      <c r="WJR17" s="163"/>
      <c r="WJS17" s="163"/>
      <c r="WJT17" s="163"/>
      <c r="WJU17" s="163"/>
      <c r="WJV17" s="163"/>
      <c r="WJW17" s="163"/>
      <c r="WJX17" s="163"/>
      <c r="WJY17" s="163"/>
      <c r="WJZ17" s="163"/>
      <c r="WKA17" s="163"/>
      <c r="WKB17" s="163"/>
      <c r="WKC17" s="163"/>
      <c r="WKD17" s="163"/>
      <c r="WKE17" s="163"/>
      <c r="WKF17" s="163"/>
      <c r="WKG17" s="163"/>
      <c r="WKH17" s="163"/>
      <c r="WKI17" s="163"/>
      <c r="WKJ17" s="163"/>
      <c r="WKK17" s="163"/>
      <c r="WKL17" s="163"/>
      <c r="WKM17" s="163"/>
      <c r="WKN17" s="163"/>
      <c r="WKO17" s="163"/>
      <c r="WKP17" s="163"/>
      <c r="WKQ17" s="163"/>
      <c r="WKR17" s="163"/>
      <c r="WKS17" s="163"/>
      <c r="WKT17" s="163"/>
      <c r="WKU17" s="163"/>
      <c r="WKV17" s="163"/>
      <c r="WKW17" s="163"/>
      <c r="WKX17" s="163"/>
      <c r="WKY17" s="163"/>
      <c r="WKZ17" s="163"/>
      <c r="WLA17" s="163"/>
      <c r="WLB17" s="163"/>
      <c r="WLC17" s="163"/>
      <c r="WLD17" s="163"/>
      <c r="WLE17" s="163"/>
      <c r="WLF17" s="163"/>
      <c r="WLG17" s="163"/>
      <c r="WLH17" s="163"/>
      <c r="WLI17" s="163"/>
      <c r="WLJ17" s="163"/>
      <c r="WLK17" s="163"/>
      <c r="WLL17" s="163"/>
      <c r="WLM17" s="163"/>
      <c r="WLN17" s="163"/>
      <c r="WLO17" s="163"/>
      <c r="WLP17" s="163"/>
      <c r="WLQ17" s="163"/>
      <c r="WLR17" s="163"/>
      <c r="WLS17" s="163"/>
      <c r="WLT17" s="163"/>
      <c r="WLU17" s="163"/>
      <c r="WLV17" s="163"/>
      <c r="WLW17" s="163"/>
      <c r="WLX17" s="163"/>
      <c r="WLY17" s="163"/>
      <c r="WLZ17" s="163"/>
      <c r="WMA17" s="163"/>
      <c r="WMB17" s="163"/>
      <c r="WMC17" s="163"/>
      <c r="WMD17" s="163"/>
      <c r="WME17" s="163"/>
      <c r="WMF17" s="163"/>
      <c r="WMG17" s="163"/>
      <c r="WMH17" s="163"/>
      <c r="WMI17" s="163"/>
      <c r="WMJ17" s="163"/>
      <c r="WMK17" s="163"/>
      <c r="WML17" s="163"/>
      <c r="WMM17" s="163"/>
      <c r="WMN17" s="163"/>
      <c r="WMO17" s="163"/>
      <c r="WMP17" s="163"/>
      <c r="WMQ17" s="163"/>
      <c r="WMR17" s="163"/>
      <c r="WMS17" s="163"/>
      <c r="WMT17" s="163"/>
      <c r="WMU17" s="163"/>
      <c r="WMV17" s="163"/>
      <c r="WMW17" s="163"/>
      <c r="WMX17" s="163"/>
      <c r="WMY17" s="163"/>
      <c r="WMZ17" s="163"/>
      <c r="WNA17" s="163"/>
      <c r="WNB17" s="163"/>
      <c r="WNC17" s="163"/>
      <c r="WND17" s="163"/>
      <c r="WNE17" s="163"/>
      <c r="WNF17" s="163"/>
      <c r="WNG17" s="163"/>
      <c r="WNH17" s="163"/>
      <c r="WNI17" s="163"/>
      <c r="WNJ17" s="163"/>
      <c r="WNK17" s="163"/>
      <c r="WNL17" s="163"/>
      <c r="WNM17" s="163"/>
      <c r="WNN17" s="163"/>
      <c r="WNO17" s="163"/>
      <c r="WNP17" s="163"/>
      <c r="WNQ17" s="163"/>
      <c r="WNR17" s="163"/>
      <c r="WNS17" s="163"/>
      <c r="WNT17" s="163"/>
      <c r="WNU17" s="163"/>
      <c r="WNV17" s="163"/>
      <c r="WNW17" s="163"/>
      <c r="WNX17" s="163"/>
      <c r="WNY17" s="163"/>
      <c r="WNZ17" s="163"/>
      <c r="WOA17" s="163"/>
      <c r="WOB17" s="163"/>
      <c r="WOC17" s="163"/>
      <c r="WOD17" s="163"/>
      <c r="WOE17" s="163"/>
      <c r="WOF17" s="163"/>
      <c r="WOG17" s="163"/>
      <c r="WOH17" s="163"/>
      <c r="WOI17" s="163"/>
      <c r="WOJ17" s="163"/>
      <c r="WOK17" s="163"/>
      <c r="WOL17" s="163"/>
      <c r="WOM17" s="163"/>
      <c r="WON17" s="163"/>
      <c r="WOO17" s="163"/>
      <c r="WOP17" s="163"/>
      <c r="WOQ17" s="163"/>
      <c r="WOR17" s="163"/>
      <c r="WOS17" s="163"/>
      <c r="WOT17" s="163"/>
      <c r="WOU17" s="163"/>
      <c r="WOV17" s="163"/>
      <c r="WOW17" s="163"/>
      <c r="WOX17" s="163"/>
      <c r="WOY17" s="163"/>
      <c r="WOZ17" s="163"/>
      <c r="WPA17" s="163"/>
      <c r="WPB17" s="163"/>
      <c r="WPC17" s="163"/>
      <c r="WPD17" s="163"/>
      <c r="WPE17" s="163"/>
      <c r="WPF17" s="163"/>
      <c r="WPG17" s="163"/>
      <c r="WPH17" s="163"/>
      <c r="WPI17" s="163"/>
      <c r="WPJ17" s="163"/>
      <c r="WPK17" s="163"/>
      <c r="WPL17" s="163"/>
      <c r="WPM17" s="163"/>
      <c r="WPN17" s="163"/>
      <c r="WPO17" s="163"/>
      <c r="WPP17" s="163"/>
      <c r="WPQ17" s="163"/>
      <c r="WPR17" s="163"/>
      <c r="WPS17" s="163"/>
      <c r="WPT17" s="163"/>
      <c r="WPU17" s="163"/>
      <c r="WPV17" s="163"/>
      <c r="WPW17" s="163"/>
      <c r="WPX17" s="163"/>
      <c r="WPY17" s="163"/>
      <c r="WPZ17" s="163"/>
      <c r="WQA17" s="163"/>
      <c r="WQB17" s="163"/>
      <c r="WQC17" s="163"/>
      <c r="WQD17" s="163"/>
      <c r="WQE17" s="163"/>
      <c r="WQF17" s="163"/>
      <c r="WQG17" s="163"/>
      <c r="WQH17" s="163"/>
      <c r="WQI17" s="163"/>
      <c r="WQJ17" s="163"/>
      <c r="WQK17" s="163"/>
      <c r="WQL17" s="163"/>
      <c r="WQM17" s="163"/>
      <c r="WQN17" s="163"/>
      <c r="WQO17" s="163"/>
      <c r="WQP17" s="163"/>
      <c r="WQQ17" s="163"/>
      <c r="WQR17" s="163"/>
      <c r="WQS17" s="163"/>
      <c r="WQT17" s="163"/>
      <c r="WQU17" s="163"/>
      <c r="WQV17" s="163"/>
      <c r="WQW17" s="163"/>
      <c r="WQX17" s="163"/>
      <c r="WQY17" s="163"/>
      <c r="WQZ17" s="163"/>
      <c r="WRA17" s="163"/>
      <c r="WRB17" s="163"/>
      <c r="WRC17" s="163"/>
      <c r="WRD17" s="163"/>
      <c r="WRE17" s="163"/>
      <c r="WRF17" s="163"/>
      <c r="WRG17" s="163"/>
      <c r="WRH17" s="163"/>
      <c r="WRI17" s="163"/>
      <c r="WRJ17" s="163"/>
      <c r="WRK17" s="163"/>
      <c r="WRL17" s="163"/>
      <c r="WRM17" s="163"/>
      <c r="WRN17" s="163"/>
      <c r="WRO17" s="163"/>
      <c r="WRP17" s="163"/>
      <c r="WRQ17" s="163"/>
      <c r="WRR17" s="163"/>
      <c r="WRS17" s="163"/>
      <c r="WRT17" s="163"/>
      <c r="WRU17" s="163"/>
      <c r="WRV17" s="163"/>
      <c r="WRW17" s="163"/>
      <c r="WRX17" s="163"/>
      <c r="WRY17" s="163"/>
      <c r="WRZ17" s="163"/>
      <c r="WSA17" s="163"/>
      <c r="WSB17" s="163"/>
      <c r="WSC17" s="163"/>
      <c r="WSD17" s="163"/>
      <c r="WSE17" s="163"/>
      <c r="WSF17" s="163"/>
      <c r="WSG17" s="163"/>
      <c r="WSH17" s="163"/>
      <c r="WSI17" s="163"/>
      <c r="WSJ17" s="163"/>
      <c r="WSK17" s="163"/>
      <c r="WSL17" s="163"/>
      <c r="WSM17" s="163"/>
      <c r="WSN17" s="163"/>
      <c r="WSO17" s="163"/>
      <c r="WSP17" s="163"/>
      <c r="WSQ17" s="163"/>
      <c r="WSR17" s="163"/>
      <c r="WSS17" s="163"/>
      <c r="WST17" s="163"/>
      <c r="WSU17" s="163"/>
      <c r="WSV17" s="163"/>
      <c r="WSW17" s="163"/>
      <c r="WSX17" s="163"/>
      <c r="WSY17" s="163"/>
      <c r="WSZ17" s="163"/>
      <c r="WTA17" s="163"/>
      <c r="WTB17" s="163"/>
      <c r="WTC17" s="163"/>
      <c r="WTD17" s="163"/>
      <c r="WTE17" s="163"/>
      <c r="WTF17" s="163"/>
      <c r="WTG17" s="163"/>
      <c r="WTH17" s="163"/>
      <c r="WTI17" s="163"/>
      <c r="WTJ17" s="163"/>
      <c r="WTK17" s="163"/>
      <c r="WTL17" s="163"/>
      <c r="WTM17" s="163"/>
      <c r="WTN17" s="163"/>
      <c r="WTO17" s="163"/>
      <c r="WTP17" s="163"/>
      <c r="WTQ17" s="163"/>
      <c r="WTR17" s="163"/>
      <c r="WTS17" s="163"/>
      <c r="WTT17" s="163"/>
      <c r="WTU17" s="163"/>
      <c r="WTV17" s="163"/>
      <c r="WTW17" s="163"/>
      <c r="WTX17" s="163"/>
      <c r="WTY17" s="163"/>
      <c r="WTZ17" s="163"/>
      <c r="WUA17" s="163"/>
      <c r="WUB17" s="163"/>
      <c r="WUC17" s="163"/>
      <c r="WUD17" s="163"/>
      <c r="WUE17" s="163"/>
      <c r="WUF17" s="163"/>
      <c r="WUG17" s="163"/>
      <c r="WUH17" s="163"/>
      <c r="WUI17" s="163"/>
      <c r="WUJ17" s="163"/>
      <c r="WUK17" s="163"/>
      <c r="WUL17" s="163"/>
      <c r="WUM17" s="163"/>
      <c r="WUN17" s="163"/>
      <c r="WUO17" s="163"/>
      <c r="WUP17" s="163"/>
      <c r="WUQ17" s="163"/>
      <c r="WUR17" s="163"/>
      <c r="WUS17" s="163"/>
      <c r="WUT17" s="163"/>
      <c r="WUU17" s="163"/>
      <c r="WUV17" s="163"/>
      <c r="WUW17" s="163"/>
      <c r="WUX17" s="163"/>
      <c r="WUY17" s="163"/>
      <c r="WUZ17" s="163"/>
      <c r="WVA17" s="163"/>
      <c r="WVB17" s="163"/>
      <c r="WVC17" s="163"/>
      <c r="WVD17" s="163"/>
      <c r="WVE17" s="163"/>
      <c r="WVF17" s="163"/>
      <c r="WVG17" s="163"/>
      <c r="WVH17" s="163"/>
      <c r="WVI17" s="163"/>
      <c r="WVJ17" s="163"/>
      <c r="WVK17" s="163"/>
      <c r="WVL17" s="163"/>
      <c r="WVM17" s="163"/>
      <c r="WVN17" s="163"/>
      <c r="WVO17" s="163"/>
      <c r="WVP17" s="163"/>
      <c r="WVQ17" s="163"/>
      <c r="WVR17" s="163"/>
      <c r="WVS17" s="163"/>
      <c r="WVT17" s="163"/>
      <c r="WVU17" s="163"/>
      <c r="WVV17" s="163"/>
      <c r="WVW17" s="163"/>
      <c r="WVX17" s="163"/>
      <c r="WVY17" s="163"/>
      <c r="WVZ17" s="163"/>
      <c r="WWA17" s="163"/>
      <c r="WWB17" s="163"/>
      <c r="WWC17" s="163"/>
      <c r="WWD17" s="163"/>
      <c r="WWE17" s="163"/>
      <c r="WWF17" s="163"/>
      <c r="WWG17" s="163"/>
      <c r="WWH17" s="163"/>
      <c r="WWI17" s="163"/>
      <c r="WWJ17" s="163"/>
      <c r="WWK17" s="163"/>
      <c r="WWL17" s="163"/>
      <c r="WWM17" s="163"/>
      <c r="WWN17" s="163"/>
      <c r="WWO17" s="163"/>
      <c r="WWP17" s="163"/>
      <c r="WWQ17" s="163"/>
      <c r="WWR17" s="163"/>
      <c r="WWS17" s="163"/>
      <c r="WWT17" s="163"/>
      <c r="WWU17" s="163"/>
      <c r="WWV17" s="163"/>
      <c r="WWW17" s="163"/>
      <c r="WWX17" s="163"/>
      <c r="WWY17" s="163"/>
      <c r="WWZ17" s="163"/>
      <c r="WXA17" s="163"/>
      <c r="WXB17" s="163"/>
      <c r="WXC17" s="163"/>
      <c r="WXD17" s="163"/>
      <c r="WXE17" s="163"/>
      <c r="WXF17" s="163"/>
      <c r="WXG17" s="163"/>
      <c r="WXH17" s="163"/>
      <c r="WXI17" s="163"/>
      <c r="WXJ17" s="163"/>
      <c r="WXK17" s="163"/>
      <c r="WXL17" s="163"/>
      <c r="WXM17" s="163"/>
      <c r="WXN17" s="163"/>
      <c r="WXO17" s="163"/>
      <c r="WXP17" s="163"/>
      <c r="WXQ17" s="163"/>
      <c r="WXR17" s="163"/>
      <c r="WXS17" s="163"/>
      <c r="WXT17" s="163"/>
      <c r="WXU17" s="163"/>
      <c r="WXV17" s="163"/>
      <c r="WXW17" s="163"/>
      <c r="WXX17" s="163"/>
      <c r="WXY17" s="163"/>
      <c r="WXZ17" s="163"/>
      <c r="WYA17" s="163"/>
      <c r="WYB17" s="163"/>
      <c r="WYC17" s="163"/>
      <c r="WYD17" s="163"/>
      <c r="WYE17" s="163"/>
      <c r="WYF17" s="163"/>
      <c r="WYG17" s="163"/>
      <c r="WYH17" s="163"/>
      <c r="WYI17" s="163"/>
      <c r="WYJ17" s="163"/>
      <c r="WYK17" s="163"/>
      <c r="WYL17" s="163"/>
      <c r="WYM17" s="163"/>
      <c r="WYN17" s="163"/>
      <c r="WYO17" s="163"/>
      <c r="WYP17" s="163"/>
      <c r="WYQ17" s="163"/>
      <c r="WYR17" s="163"/>
      <c r="WYS17" s="163"/>
      <c r="WYT17" s="163"/>
      <c r="WYU17" s="163"/>
      <c r="WYV17" s="163"/>
      <c r="WYW17" s="163"/>
      <c r="WYX17" s="163"/>
      <c r="WYY17" s="163"/>
      <c r="WYZ17" s="163"/>
      <c r="WZA17" s="163"/>
      <c r="WZB17" s="163"/>
      <c r="WZC17" s="163"/>
      <c r="WZD17" s="163"/>
      <c r="WZE17" s="163"/>
      <c r="WZF17" s="163"/>
      <c r="WZG17" s="163"/>
      <c r="WZH17" s="163"/>
      <c r="WZI17" s="163"/>
      <c r="WZJ17" s="163"/>
      <c r="WZK17" s="163"/>
      <c r="WZL17" s="163"/>
      <c r="WZM17" s="163"/>
      <c r="WZN17" s="163"/>
      <c r="WZO17" s="163"/>
      <c r="WZP17" s="163"/>
      <c r="WZQ17" s="163"/>
      <c r="WZR17" s="163"/>
      <c r="WZS17" s="163"/>
      <c r="WZT17" s="163"/>
      <c r="WZU17" s="163"/>
      <c r="WZV17" s="163"/>
      <c r="WZW17" s="163"/>
      <c r="WZX17" s="163"/>
      <c r="WZY17" s="163"/>
      <c r="WZZ17" s="163"/>
      <c r="XAA17" s="163"/>
      <c r="XAB17" s="163"/>
      <c r="XAC17" s="163"/>
      <c r="XAD17" s="163"/>
      <c r="XAE17" s="163"/>
      <c r="XAF17" s="163"/>
      <c r="XAG17" s="163"/>
      <c r="XAH17" s="163"/>
      <c r="XAI17" s="163"/>
      <c r="XAJ17" s="163"/>
      <c r="XAK17" s="163"/>
      <c r="XAL17" s="163"/>
      <c r="XAM17" s="163"/>
      <c r="XAN17" s="163"/>
      <c r="XAO17" s="163"/>
      <c r="XAP17" s="163"/>
      <c r="XAQ17" s="163"/>
      <c r="XAR17" s="163"/>
      <c r="XAS17" s="163"/>
      <c r="XAT17" s="163"/>
      <c r="XAU17" s="163"/>
      <c r="XAV17" s="163"/>
      <c r="XAW17" s="163"/>
      <c r="XAX17" s="163"/>
      <c r="XAY17" s="163"/>
      <c r="XAZ17" s="163"/>
      <c r="XBA17" s="163"/>
      <c r="XBB17" s="163"/>
      <c r="XBC17" s="163"/>
      <c r="XBD17" s="163"/>
      <c r="XBE17" s="163"/>
      <c r="XBF17" s="163"/>
      <c r="XBG17" s="163"/>
      <c r="XBH17" s="163"/>
      <c r="XBI17" s="163"/>
      <c r="XBJ17" s="163"/>
      <c r="XBK17" s="163"/>
      <c r="XBL17" s="163"/>
      <c r="XBM17" s="163"/>
      <c r="XBN17" s="163"/>
      <c r="XBO17" s="163"/>
      <c r="XBP17" s="163"/>
      <c r="XBQ17" s="163"/>
      <c r="XBR17" s="163"/>
      <c r="XBS17" s="163"/>
      <c r="XBT17" s="163"/>
      <c r="XBU17" s="163"/>
      <c r="XBV17" s="163"/>
      <c r="XBW17" s="163"/>
      <c r="XBX17" s="163"/>
      <c r="XBY17" s="163"/>
      <c r="XBZ17" s="163"/>
      <c r="XCA17" s="163"/>
    </row>
    <row r="18" spans="1:16303" hidden="1" x14ac:dyDescent="0.25">
      <c r="A18" s="135">
        <v>10</v>
      </c>
      <c r="B18" s="161" t="s">
        <v>2</v>
      </c>
      <c r="C18" s="161" t="s">
        <v>73</v>
      </c>
      <c r="D18" s="140"/>
      <c r="E18" s="141"/>
      <c r="F18" s="141">
        <v>116.62</v>
      </c>
      <c r="G18" s="139"/>
      <c r="H18" s="139"/>
      <c r="I18" s="139">
        <v>0</v>
      </c>
      <c r="J18" s="142"/>
      <c r="K18" s="142"/>
      <c r="L18" s="142"/>
      <c r="M18" s="144">
        <f t="shared" si="1"/>
        <v>0</v>
      </c>
      <c r="N18" s="145">
        <f t="shared" si="2"/>
        <v>0</v>
      </c>
      <c r="O18" s="146">
        <f t="shared" si="3"/>
        <v>0</v>
      </c>
      <c r="P18" s="145">
        <f t="shared" si="4"/>
        <v>0</v>
      </c>
      <c r="Q18" s="145">
        <f t="shared" si="5"/>
        <v>0</v>
      </c>
      <c r="R18" s="146">
        <f t="shared" si="6"/>
        <v>0</v>
      </c>
      <c r="S18" s="145">
        <f>IF(I18&lt;VLOOKUP(L18,$M$350:$Q$358,2),0,VLOOKUP(L18,$M$350:$Q$358,4))</f>
        <v>0</v>
      </c>
      <c r="T18" s="145">
        <f t="shared" si="7"/>
        <v>0</v>
      </c>
      <c r="U18" s="145">
        <f t="shared" si="8"/>
        <v>0</v>
      </c>
      <c r="V18" s="146">
        <f t="shared" si="9"/>
        <v>0</v>
      </c>
      <c r="W18" s="145">
        <f>IF(I18&lt;VLOOKUP(L18,$M$350:$Q$358,2),0,VLOOKUP(L18,$M$350:$Q$358,5))</f>
        <v>0</v>
      </c>
      <c r="X18" s="151"/>
      <c r="Y18" s="151"/>
      <c r="Z18" s="151"/>
      <c r="AA18" s="151"/>
      <c r="AD18" s="154"/>
    </row>
    <row r="19" spans="1:16303" hidden="1" x14ac:dyDescent="0.25">
      <c r="A19" s="135">
        <v>11</v>
      </c>
      <c r="B19" s="161" t="s">
        <v>444</v>
      </c>
      <c r="C19" s="161" t="s">
        <v>73</v>
      </c>
      <c r="D19" s="140"/>
      <c r="E19" s="141"/>
      <c r="F19" s="141"/>
      <c r="G19" s="139"/>
      <c r="H19" s="139"/>
      <c r="I19" s="139"/>
      <c r="J19" s="142"/>
      <c r="K19" s="142"/>
      <c r="L19" s="142"/>
      <c r="M19" s="144">
        <f t="shared" si="1"/>
        <v>0</v>
      </c>
      <c r="N19" s="145">
        <f t="shared" si="2"/>
        <v>0</v>
      </c>
      <c r="O19" s="146">
        <f t="shared" si="3"/>
        <v>0</v>
      </c>
      <c r="P19" s="145">
        <f t="shared" si="4"/>
        <v>0</v>
      </c>
      <c r="Q19" s="145">
        <f t="shared" si="5"/>
        <v>0</v>
      </c>
      <c r="R19" s="146">
        <f t="shared" si="6"/>
        <v>0</v>
      </c>
      <c r="S19" s="145">
        <v>25</v>
      </c>
      <c r="T19" s="145">
        <f t="shared" si="7"/>
        <v>0</v>
      </c>
      <c r="U19" s="145">
        <f t="shared" si="8"/>
        <v>0</v>
      </c>
      <c r="V19" s="146">
        <f t="shared" si="9"/>
        <v>0</v>
      </c>
      <c r="W19" s="145">
        <v>20</v>
      </c>
      <c r="X19" s="146"/>
      <c r="Y19" s="146"/>
      <c r="Z19" s="146"/>
      <c r="AA19" s="145"/>
      <c r="AB19" s="145"/>
      <c r="AC19" s="145"/>
      <c r="AD19" s="154"/>
    </row>
    <row r="20" spans="1:16303" hidden="1" x14ac:dyDescent="0.25">
      <c r="A20" s="135">
        <v>12</v>
      </c>
      <c r="B20" s="161" t="s">
        <v>841</v>
      </c>
      <c r="C20" s="161" t="s">
        <v>670</v>
      </c>
      <c r="D20" s="140"/>
      <c r="E20" s="141"/>
      <c r="F20" s="141"/>
      <c r="G20" s="139"/>
      <c r="H20" s="139"/>
      <c r="I20" s="139"/>
      <c r="J20" s="142"/>
      <c r="K20" s="142"/>
      <c r="L20" s="142"/>
      <c r="M20" s="144">
        <f t="shared" si="1"/>
        <v>0</v>
      </c>
      <c r="N20" s="145">
        <f t="shared" si="2"/>
        <v>0</v>
      </c>
      <c r="O20" s="146">
        <f t="shared" si="3"/>
        <v>0</v>
      </c>
      <c r="P20" s="145">
        <f t="shared" si="4"/>
        <v>0</v>
      </c>
      <c r="Q20" s="145">
        <f t="shared" si="5"/>
        <v>0</v>
      </c>
      <c r="R20" s="146">
        <f t="shared" si="6"/>
        <v>0</v>
      </c>
      <c r="S20" s="145">
        <v>25</v>
      </c>
      <c r="T20" s="145">
        <f t="shared" si="7"/>
        <v>0</v>
      </c>
      <c r="U20" s="145">
        <f t="shared" si="8"/>
        <v>0</v>
      </c>
      <c r="V20" s="146">
        <f t="shared" si="9"/>
        <v>0</v>
      </c>
      <c r="W20" s="145">
        <v>20</v>
      </c>
      <c r="X20" s="146"/>
      <c r="Y20" s="146"/>
      <c r="Z20" s="146"/>
      <c r="AA20" s="145"/>
      <c r="AB20" s="145"/>
      <c r="AC20" s="145"/>
      <c r="AD20" s="154"/>
    </row>
    <row r="21" spans="1:16303" hidden="1" x14ac:dyDescent="0.25">
      <c r="A21" s="135">
        <v>13</v>
      </c>
      <c r="B21" s="161" t="s">
        <v>842</v>
      </c>
      <c r="C21" s="161" t="s">
        <v>670</v>
      </c>
      <c r="D21" s="140"/>
      <c r="E21" s="141"/>
      <c r="F21" s="141">
        <v>27.45</v>
      </c>
      <c r="G21" s="139"/>
      <c r="H21" s="139"/>
      <c r="I21" s="139">
        <v>0</v>
      </c>
      <c r="J21" s="142"/>
      <c r="K21" s="142"/>
      <c r="L21" s="142"/>
      <c r="M21" s="144">
        <f t="shared" si="1"/>
        <v>0</v>
      </c>
      <c r="N21" s="145">
        <f t="shared" si="2"/>
        <v>0</v>
      </c>
      <c r="O21" s="146">
        <f t="shared" si="3"/>
        <v>0</v>
      </c>
      <c r="P21" s="145">
        <f t="shared" si="4"/>
        <v>0</v>
      </c>
      <c r="Q21" s="145">
        <f t="shared" si="5"/>
        <v>0</v>
      </c>
      <c r="R21" s="146">
        <f t="shared" si="6"/>
        <v>0</v>
      </c>
      <c r="S21" s="145">
        <f>IF(I21&lt;VLOOKUP(L21,$M$350:$Q$358,2),0,VLOOKUP(L21,$M$350:$Q$358,4))</f>
        <v>0</v>
      </c>
      <c r="T21" s="145">
        <f t="shared" si="7"/>
        <v>0</v>
      </c>
      <c r="U21" s="145">
        <f t="shared" si="8"/>
        <v>0</v>
      </c>
      <c r="V21" s="146">
        <f t="shared" si="9"/>
        <v>0</v>
      </c>
      <c r="W21" s="145">
        <f>IF(I21&lt;VLOOKUP(L21,$M$350:$Q$358,2),0,VLOOKUP(L21,$M$350:$Q$358,5))</f>
        <v>0</v>
      </c>
      <c r="X21" s="151"/>
      <c r="Y21" s="151"/>
      <c r="Z21" s="151"/>
      <c r="AA21" s="151"/>
      <c r="AD21" s="154"/>
    </row>
    <row r="22" spans="1:16303" hidden="1" x14ac:dyDescent="0.25">
      <c r="A22" s="135">
        <v>14</v>
      </c>
      <c r="B22" s="161" t="s">
        <v>843</v>
      </c>
      <c r="C22" s="161" t="s">
        <v>670</v>
      </c>
      <c r="D22" s="140"/>
      <c r="E22" s="141"/>
      <c r="F22" s="141">
        <v>28.07</v>
      </c>
      <c r="G22" s="139"/>
      <c r="H22" s="139"/>
      <c r="I22" s="139">
        <v>0</v>
      </c>
      <c r="J22" s="142"/>
      <c r="K22" s="142"/>
      <c r="L22" s="142"/>
      <c r="M22" s="144">
        <f t="shared" si="1"/>
        <v>0</v>
      </c>
      <c r="N22" s="145">
        <f t="shared" si="2"/>
        <v>0</v>
      </c>
      <c r="O22" s="146">
        <f t="shared" si="3"/>
        <v>0</v>
      </c>
      <c r="P22" s="145">
        <f t="shared" si="4"/>
        <v>0</v>
      </c>
      <c r="Q22" s="145">
        <f t="shared" si="5"/>
        <v>0</v>
      </c>
      <c r="R22" s="146">
        <f t="shared" si="6"/>
        <v>0</v>
      </c>
      <c r="S22" s="145">
        <f>IF(I22&lt;VLOOKUP(L22,$M$350:$Q$358,2),0,VLOOKUP(L22,$M$350:$Q$358,4))</f>
        <v>0</v>
      </c>
      <c r="T22" s="145">
        <f t="shared" si="7"/>
        <v>0</v>
      </c>
      <c r="U22" s="145">
        <f t="shared" si="8"/>
        <v>0</v>
      </c>
      <c r="V22" s="146">
        <f t="shared" si="9"/>
        <v>0</v>
      </c>
      <c r="W22" s="145">
        <f>IF(I22&lt;VLOOKUP(L22,$M$350:$Q$358,2),0,VLOOKUP(L22,$M$350:$Q$358,5))</f>
        <v>0</v>
      </c>
      <c r="X22" s="151"/>
      <c r="Y22" s="151"/>
      <c r="Z22" s="151"/>
      <c r="AA22" s="151"/>
      <c r="AD22" s="154"/>
    </row>
    <row r="23" spans="1:16303" hidden="1" x14ac:dyDescent="0.25">
      <c r="A23" s="135">
        <v>15</v>
      </c>
      <c r="B23" s="161" t="s">
        <v>844</v>
      </c>
      <c r="C23" s="161" t="s">
        <v>670</v>
      </c>
      <c r="D23" s="140"/>
      <c r="E23" s="141"/>
      <c r="F23" s="141">
        <v>21.22</v>
      </c>
      <c r="G23" s="139"/>
      <c r="H23" s="139"/>
      <c r="I23" s="139">
        <v>0</v>
      </c>
      <c r="J23" s="142"/>
      <c r="K23" s="142"/>
      <c r="L23" s="142"/>
      <c r="M23" s="144">
        <f t="shared" si="1"/>
        <v>0</v>
      </c>
      <c r="N23" s="145">
        <f t="shared" si="2"/>
        <v>0</v>
      </c>
      <c r="O23" s="146">
        <f t="shared" si="3"/>
        <v>0</v>
      </c>
      <c r="P23" s="145">
        <f t="shared" si="4"/>
        <v>0</v>
      </c>
      <c r="Q23" s="145">
        <f t="shared" si="5"/>
        <v>0</v>
      </c>
      <c r="R23" s="146">
        <f t="shared" si="6"/>
        <v>0</v>
      </c>
      <c r="S23" s="145">
        <f>IF(I23&lt;VLOOKUP(L23,$M$350:$Q$358,2),0,VLOOKUP(L23,$M$350:$Q$358,4))</f>
        <v>0</v>
      </c>
      <c r="T23" s="145">
        <f t="shared" si="7"/>
        <v>0</v>
      </c>
      <c r="U23" s="145">
        <f t="shared" si="8"/>
        <v>0</v>
      </c>
      <c r="V23" s="146">
        <f t="shared" si="9"/>
        <v>0</v>
      </c>
      <c r="W23" s="145">
        <f>IF(I23&lt;VLOOKUP(L23,$M$350:$Q$358,2),0,VLOOKUP(L23,$M$350:$Q$358,5))</f>
        <v>0</v>
      </c>
      <c r="X23" s="151"/>
      <c r="Y23" s="151"/>
      <c r="Z23" s="151"/>
      <c r="AA23" s="151"/>
      <c r="AD23" s="154"/>
    </row>
    <row r="24" spans="1:16303" hidden="1" x14ac:dyDescent="0.25">
      <c r="A24" s="135">
        <v>16</v>
      </c>
      <c r="B24" s="161" t="s">
        <v>845</v>
      </c>
      <c r="C24" s="161" t="s">
        <v>670</v>
      </c>
      <c r="D24" s="140"/>
      <c r="E24" s="141"/>
      <c r="F24" s="141">
        <v>11.09</v>
      </c>
      <c r="G24" s="139"/>
      <c r="H24" s="139"/>
      <c r="I24" s="139">
        <v>0</v>
      </c>
      <c r="J24" s="142"/>
      <c r="K24" s="142"/>
      <c r="L24" s="142"/>
      <c r="M24" s="144">
        <f t="shared" si="1"/>
        <v>0</v>
      </c>
      <c r="N24" s="145">
        <f t="shared" si="2"/>
        <v>0</v>
      </c>
      <c r="O24" s="146">
        <f t="shared" si="3"/>
        <v>0</v>
      </c>
      <c r="P24" s="145">
        <f t="shared" si="4"/>
        <v>0</v>
      </c>
      <c r="Q24" s="145">
        <f t="shared" si="5"/>
        <v>0</v>
      </c>
      <c r="R24" s="146">
        <f t="shared" si="6"/>
        <v>0</v>
      </c>
      <c r="S24" s="145">
        <f>IF(I24&lt;VLOOKUP(L24,$M$350:$Q$358,2),0,VLOOKUP(L24,$M$350:$Q$358,4))</f>
        <v>0</v>
      </c>
      <c r="T24" s="145">
        <f t="shared" si="7"/>
        <v>0</v>
      </c>
      <c r="U24" s="145">
        <f t="shared" si="8"/>
        <v>0</v>
      </c>
      <c r="V24" s="146">
        <f t="shared" si="9"/>
        <v>0</v>
      </c>
      <c r="W24" s="145">
        <f>IF(I24&lt;VLOOKUP(L24,$M$350:$Q$358,2),0,VLOOKUP(L24,$M$350:$Q$358,5))</f>
        <v>0</v>
      </c>
      <c r="X24" s="151"/>
      <c r="Y24" s="151"/>
      <c r="Z24" s="151"/>
      <c r="AA24" s="151"/>
      <c r="AD24" s="154"/>
    </row>
    <row r="25" spans="1:16303" ht="31.5" x14ac:dyDescent="0.25">
      <c r="A25" s="135">
        <v>17</v>
      </c>
      <c r="B25" s="161" t="s">
        <v>176</v>
      </c>
      <c r="C25" s="161" t="s">
        <v>670</v>
      </c>
      <c r="D25" s="140"/>
      <c r="E25" s="141"/>
      <c r="F25" s="141">
        <v>21.16</v>
      </c>
      <c r="G25" s="139">
        <v>36</v>
      </c>
      <c r="H25" s="139">
        <v>43</v>
      </c>
      <c r="I25" s="139">
        <v>55</v>
      </c>
      <c r="J25" s="142">
        <v>1.72</v>
      </c>
      <c r="K25" s="142">
        <v>2.06</v>
      </c>
      <c r="L25" s="142">
        <f t="shared" ref="L25:L31" si="10">I25/F25</f>
        <v>2.5992438563327034</v>
      </c>
      <c r="M25" s="144">
        <f t="shared" si="1"/>
        <v>7</v>
      </c>
      <c r="N25" s="219">
        <f t="shared" si="2"/>
        <v>3</v>
      </c>
      <c r="O25" s="146">
        <f t="shared" si="3"/>
        <v>3.85</v>
      </c>
      <c r="P25" s="203">
        <f t="shared" si="4"/>
        <v>0</v>
      </c>
      <c r="Q25" s="203">
        <f t="shared" si="5"/>
        <v>0</v>
      </c>
      <c r="R25" s="146">
        <f t="shared" si="6"/>
        <v>0.75</v>
      </c>
      <c r="S25" s="145">
        <v>25</v>
      </c>
      <c r="T25" s="203">
        <f t="shared" si="7"/>
        <v>3</v>
      </c>
      <c r="U25" s="203">
        <f t="shared" si="8"/>
        <v>0</v>
      </c>
      <c r="V25" s="146">
        <f t="shared" si="9"/>
        <v>0.6</v>
      </c>
      <c r="W25" s="145">
        <v>20</v>
      </c>
      <c r="X25" s="251">
        <v>3</v>
      </c>
      <c r="Y25" s="203">
        <v>0</v>
      </c>
      <c r="Z25" s="203">
        <v>0</v>
      </c>
      <c r="AA25" s="203">
        <v>0</v>
      </c>
      <c r="AB25" s="145">
        <v>2</v>
      </c>
      <c r="AC25" s="145">
        <v>0</v>
      </c>
      <c r="AD25" s="145"/>
    </row>
    <row r="26" spans="1:16303" ht="31.5" x14ac:dyDescent="0.25">
      <c r="A26" s="135">
        <v>18</v>
      </c>
      <c r="B26" s="161" t="s">
        <v>671</v>
      </c>
      <c r="C26" s="161" t="s">
        <v>670</v>
      </c>
      <c r="D26" s="140"/>
      <c r="E26" s="141"/>
      <c r="F26" s="141">
        <v>5.22</v>
      </c>
      <c r="G26" s="139">
        <v>22</v>
      </c>
      <c r="H26" s="139">
        <v>23</v>
      </c>
      <c r="I26" s="139">
        <v>22</v>
      </c>
      <c r="J26" s="142">
        <v>4.21</v>
      </c>
      <c r="K26" s="142">
        <v>4.41</v>
      </c>
      <c r="L26" s="142">
        <f t="shared" si="10"/>
        <v>4.2145593869731801</v>
      </c>
      <c r="M26" s="144">
        <f t="shared" si="1"/>
        <v>8</v>
      </c>
      <c r="N26" s="219">
        <f t="shared" si="2"/>
        <v>1</v>
      </c>
      <c r="O26" s="146">
        <f t="shared" si="3"/>
        <v>1.76</v>
      </c>
      <c r="P26" s="203">
        <f t="shared" si="4"/>
        <v>0</v>
      </c>
      <c r="Q26" s="203">
        <f t="shared" si="5"/>
        <v>0</v>
      </c>
      <c r="R26" s="146">
        <f t="shared" si="6"/>
        <v>0.25</v>
      </c>
      <c r="S26" s="145">
        <v>25</v>
      </c>
      <c r="T26" s="203">
        <f t="shared" si="7"/>
        <v>1</v>
      </c>
      <c r="U26" s="203">
        <f t="shared" si="8"/>
        <v>0</v>
      </c>
      <c r="V26" s="146">
        <f t="shared" si="9"/>
        <v>0.2</v>
      </c>
      <c r="W26" s="145">
        <v>20</v>
      </c>
      <c r="X26" s="251">
        <v>1</v>
      </c>
      <c r="Y26" s="203">
        <v>0</v>
      </c>
      <c r="Z26" s="203">
        <v>0</v>
      </c>
      <c r="AA26" s="203">
        <v>0</v>
      </c>
      <c r="AB26" s="145">
        <v>1</v>
      </c>
      <c r="AC26" s="145">
        <v>0</v>
      </c>
      <c r="AD26" s="145"/>
    </row>
    <row r="27" spans="1:16303" ht="31.5" x14ac:dyDescent="0.25">
      <c r="A27" s="135">
        <v>19</v>
      </c>
      <c r="B27" s="161" t="s">
        <v>672</v>
      </c>
      <c r="C27" s="161" t="s">
        <v>670</v>
      </c>
      <c r="D27" s="140"/>
      <c r="E27" s="141"/>
      <c r="F27" s="141">
        <v>9.5299999999999994</v>
      </c>
      <c r="G27" s="139">
        <v>28</v>
      </c>
      <c r="H27" s="139">
        <v>25</v>
      </c>
      <c r="I27" s="139">
        <v>23</v>
      </c>
      <c r="J27" s="142">
        <v>2.94</v>
      </c>
      <c r="K27" s="142">
        <v>2.62</v>
      </c>
      <c r="L27" s="142">
        <f t="shared" si="10"/>
        <v>2.4134312696747116</v>
      </c>
      <c r="M27" s="144">
        <f t="shared" si="1"/>
        <v>7</v>
      </c>
      <c r="N27" s="219">
        <f t="shared" si="2"/>
        <v>1</v>
      </c>
      <c r="O27" s="146">
        <f t="shared" si="3"/>
        <v>1.61</v>
      </c>
      <c r="P27" s="203">
        <f t="shared" si="4"/>
        <v>0</v>
      </c>
      <c r="Q27" s="203">
        <f t="shared" si="5"/>
        <v>0</v>
      </c>
      <c r="R27" s="146">
        <f t="shared" si="6"/>
        <v>0.25</v>
      </c>
      <c r="S27" s="145">
        <v>25</v>
      </c>
      <c r="T27" s="203">
        <f t="shared" si="7"/>
        <v>1</v>
      </c>
      <c r="U27" s="203">
        <f t="shared" si="8"/>
        <v>0</v>
      </c>
      <c r="V27" s="146">
        <f t="shared" si="9"/>
        <v>0.2</v>
      </c>
      <c r="W27" s="145">
        <v>20</v>
      </c>
      <c r="X27" s="251">
        <v>1</v>
      </c>
      <c r="Y27" s="203"/>
      <c r="Z27" s="203"/>
      <c r="AA27" s="203"/>
      <c r="AB27" s="145">
        <v>1</v>
      </c>
      <c r="AC27" s="145">
        <v>1</v>
      </c>
      <c r="AD27" s="145"/>
    </row>
    <row r="28" spans="1:16303" ht="47.25" x14ac:dyDescent="0.25">
      <c r="A28" s="135">
        <v>20</v>
      </c>
      <c r="B28" s="161" t="s">
        <v>673</v>
      </c>
      <c r="C28" s="161" t="s">
        <v>670</v>
      </c>
      <c r="D28" s="140"/>
      <c r="E28" s="141"/>
      <c r="F28" s="141">
        <v>26.93</v>
      </c>
      <c r="G28" s="139">
        <v>127</v>
      </c>
      <c r="H28" s="139">
        <v>107</v>
      </c>
      <c r="I28" s="139">
        <v>131</v>
      </c>
      <c r="J28" s="142">
        <v>4.72</v>
      </c>
      <c r="K28" s="142">
        <v>3.97</v>
      </c>
      <c r="L28" s="142">
        <f t="shared" si="10"/>
        <v>4.8644634236910509</v>
      </c>
      <c r="M28" s="144">
        <f t="shared" si="1"/>
        <v>8</v>
      </c>
      <c r="N28" s="219">
        <f t="shared" si="2"/>
        <v>10</v>
      </c>
      <c r="O28" s="146">
        <f t="shared" si="3"/>
        <v>10.48</v>
      </c>
      <c r="P28" s="203">
        <v>1</v>
      </c>
      <c r="Q28" s="203">
        <f t="shared" si="5"/>
        <v>1</v>
      </c>
      <c r="R28" s="146">
        <f t="shared" si="6"/>
        <v>2.5</v>
      </c>
      <c r="S28" s="145">
        <v>25</v>
      </c>
      <c r="T28" s="203">
        <f t="shared" si="7"/>
        <v>7</v>
      </c>
      <c r="U28" s="203">
        <f t="shared" si="8"/>
        <v>1</v>
      </c>
      <c r="V28" s="146">
        <f t="shared" si="9"/>
        <v>1</v>
      </c>
      <c r="W28" s="145">
        <v>10</v>
      </c>
      <c r="X28" s="251">
        <v>10</v>
      </c>
      <c r="Y28" s="203">
        <v>1</v>
      </c>
      <c r="Z28" s="203">
        <v>1</v>
      </c>
      <c r="AA28" s="203">
        <v>1</v>
      </c>
      <c r="AB28" s="145">
        <v>7</v>
      </c>
      <c r="AC28" s="145">
        <v>4</v>
      </c>
      <c r="AD28" s="145"/>
    </row>
    <row r="29" spans="1:16303" ht="31.5" x14ac:dyDescent="0.25">
      <c r="A29" s="135">
        <v>21</v>
      </c>
      <c r="B29" s="161" t="s">
        <v>674</v>
      </c>
      <c r="C29" s="161" t="s">
        <v>658</v>
      </c>
      <c r="D29" s="140"/>
      <c r="E29" s="141"/>
      <c r="F29" s="141">
        <v>57.8</v>
      </c>
      <c r="G29" s="139">
        <v>181</v>
      </c>
      <c r="H29" s="139">
        <v>200</v>
      </c>
      <c r="I29" s="139">
        <v>217</v>
      </c>
      <c r="J29" s="142">
        <v>3.13</v>
      </c>
      <c r="K29" s="142">
        <v>3.46</v>
      </c>
      <c r="L29" s="142">
        <f t="shared" si="10"/>
        <v>3.7543252595155709</v>
      </c>
      <c r="M29" s="144">
        <v>4.5</v>
      </c>
      <c r="N29" s="219">
        <f t="shared" si="2"/>
        <v>9</v>
      </c>
      <c r="O29" s="146">
        <f t="shared" si="3"/>
        <v>9.7650000000000006</v>
      </c>
      <c r="P29" s="203">
        <v>1</v>
      </c>
      <c r="Q29" s="203">
        <f t="shared" si="5"/>
        <v>1</v>
      </c>
      <c r="R29" s="146">
        <f t="shared" si="6"/>
        <v>2.25</v>
      </c>
      <c r="S29" s="145">
        <v>25</v>
      </c>
      <c r="T29" s="203">
        <f t="shared" si="7"/>
        <v>7</v>
      </c>
      <c r="U29" s="203">
        <f t="shared" si="8"/>
        <v>0</v>
      </c>
      <c r="V29" s="146">
        <f t="shared" si="9"/>
        <v>0</v>
      </c>
      <c r="W29" s="145">
        <v>0</v>
      </c>
      <c r="X29" s="251">
        <v>9</v>
      </c>
      <c r="Y29" s="203">
        <v>1</v>
      </c>
      <c r="Z29" s="203">
        <v>1</v>
      </c>
      <c r="AA29" s="203">
        <v>0</v>
      </c>
      <c r="AB29" s="145">
        <v>9</v>
      </c>
      <c r="AC29" s="145">
        <v>2</v>
      </c>
      <c r="AD29" s="145"/>
    </row>
    <row r="30" spans="1:16303" ht="47.25" x14ac:dyDescent="0.25">
      <c r="A30" s="135">
        <v>22</v>
      </c>
      <c r="B30" s="161" t="s">
        <v>675</v>
      </c>
      <c r="C30" s="161" t="s">
        <v>670</v>
      </c>
      <c r="D30" s="140"/>
      <c r="E30" s="141"/>
      <c r="F30" s="141">
        <v>18.670000000000002</v>
      </c>
      <c r="G30" s="139"/>
      <c r="H30" s="139">
        <v>56</v>
      </c>
      <c r="I30" s="139">
        <v>58</v>
      </c>
      <c r="J30" s="142"/>
      <c r="K30" s="142">
        <v>3</v>
      </c>
      <c r="L30" s="142">
        <f t="shared" si="10"/>
        <v>3.1065881092662022</v>
      </c>
      <c r="M30" s="144">
        <f t="shared" si="1"/>
        <v>7</v>
      </c>
      <c r="N30" s="219">
        <f t="shared" si="2"/>
        <v>4</v>
      </c>
      <c r="O30" s="146">
        <f t="shared" si="3"/>
        <v>4.0599999999999996</v>
      </c>
      <c r="P30" s="203">
        <v>0</v>
      </c>
      <c r="Q30" s="203">
        <f t="shared" si="5"/>
        <v>1</v>
      </c>
      <c r="R30" s="146">
        <f t="shared" si="6"/>
        <v>1</v>
      </c>
      <c r="S30" s="145">
        <v>25</v>
      </c>
      <c r="T30" s="203">
        <f t="shared" si="7"/>
        <v>3</v>
      </c>
      <c r="U30" s="203">
        <f t="shared" si="8"/>
        <v>0</v>
      </c>
      <c r="V30" s="146">
        <f t="shared" si="9"/>
        <v>0.8</v>
      </c>
      <c r="W30" s="145">
        <v>20</v>
      </c>
      <c r="X30" s="251">
        <v>4</v>
      </c>
      <c r="Y30" s="203"/>
      <c r="Z30" s="203">
        <v>1</v>
      </c>
      <c r="AA30" s="203">
        <v>0</v>
      </c>
      <c r="AB30" s="145">
        <v>3</v>
      </c>
      <c r="AC30" s="145">
        <v>3</v>
      </c>
      <c r="AD30" s="145"/>
    </row>
    <row r="31" spans="1:16303" ht="31.5" x14ac:dyDescent="0.25">
      <c r="A31" s="135">
        <v>23</v>
      </c>
      <c r="B31" s="161" t="s">
        <v>676</v>
      </c>
      <c r="C31" s="161" t="s">
        <v>670</v>
      </c>
      <c r="D31" s="140"/>
      <c r="E31" s="141"/>
      <c r="F31" s="141">
        <v>28.76</v>
      </c>
      <c r="G31" s="139">
        <v>172</v>
      </c>
      <c r="H31" s="139">
        <v>171</v>
      </c>
      <c r="I31" s="139">
        <v>179</v>
      </c>
      <c r="J31" s="142">
        <v>5.98</v>
      </c>
      <c r="K31" s="142">
        <v>5.95</v>
      </c>
      <c r="L31" s="142">
        <f t="shared" si="10"/>
        <v>6.2239221140472871</v>
      </c>
      <c r="M31" s="144">
        <f t="shared" si="1"/>
        <v>10</v>
      </c>
      <c r="N31" s="219">
        <f t="shared" si="2"/>
        <v>17</v>
      </c>
      <c r="O31" s="146">
        <f t="shared" si="3"/>
        <v>17.899999999999999</v>
      </c>
      <c r="P31" s="203">
        <v>2</v>
      </c>
      <c r="Q31" s="203">
        <f t="shared" si="5"/>
        <v>2</v>
      </c>
      <c r="R31" s="146">
        <f t="shared" si="6"/>
        <v>4.25</v>
      </c>
      <c r="S31" s="145">
        <v>25</v>
      </c>
      <c r="T31" s="203">
        <f t="shared" si="7"/>
        <v>10</v>
      </c>
      <c r="U31" s="203">
        <f t="shared" si="8"/>
        <v>3</v>
      </c>
      <c r="V31" s="146">
        <f t="shared" si="9"/>
        <v>3.4</v>
      </c>
      <c r="W31" s="145">
        <v>20</v>
      </c>
      <c r="X31" s="251">
        <v>17</v>
      </c>
      <c r="Y31" s="203">
        <v>2</v>
      </c>
      <c r="Z31" s="203">
        <v>2</v>
      </c>
      <c r="AA31" s="203">
        <v>3</v>
      </c>
      <c r="AB31" s="145">
        <v>13</v>
      </c>
      <c r="AC31" s="145">
        <v>8</v>
      </c>
      <c r="AD31" s="145"/>
    </row>
    <row r="32" spans="1:16303" ht="47.25" hidden="1" x14ac:dyDescent="0.25">
      <c r="A32" s="135">
        <v>24</v>
      </c>
      <c r="B32" s="161" t="s">
        <v>677</v>
      </c>
      <c r="C32" s="161" t="s">
        <v>670</v>
      </c>
      <c r="D32" s="140"/>
      <c r="E32" s="141"/>
      <c r="F32" s="141">
        <v>57.64</v>
      </c>
      <c r="G32" s="139"/>
      <c r="H32" s="139"/>
      <c r="I32" s="139">
        <v>0</v>
      </c>
      <c r="J32" s="142"/>
      <c r="K32" s="142"/>
      <c r="L32" s="142"/>
      <c r="M32" s="144">
        <f t="shared" si="1"/>
        <v>0</v>
      </c>
      <c r="N32" s="145">
        <f t="shared" si="2"/>
        <v>0</v>
      </c>
      <c r="O32" s="146">
        <f t="shared" si="3"/>
        <v>0</v>
      </c>
      <c r="P32" s="145">
        <f t="shared" si="4"/>
        <v>0</v>
      </c>
      <c r="Q32" s="145">
        <f t="shared" si="5"/>
        <v>0</v>
      </c>
      <c r="R32" s="146">
        <f t="shared" si="6"/>
        <v>0</v>
      </c>
      <c r="S32" s="145">
        <f>IF(I32&lt;VLOOKUP(L32,$M$350:$Q$358,2),0,VLOOKUP(L32,$M$350:$Q$358,4))</f>
        <v>0</v>
      </c>
      <c r="T32" s="145">
        <f t="shared" si="7"/>
        <v>0</v>
      </c>
      <c r="U32" s="145">
        <f t="shared" si="8"/>
        <v>0</v>
      </c>
      <c r="V32" s="146">
        <f t="shared" si="9"/>
        <v>0</v>
      </c>
      <c r="W32" s="145">
        <f>IF(I32&lt;VLOOKUP(L32,$M$350:$Q$358,2),0,VLOOKUP(L32,$M$350:$Q$358,5))</f>
        <v>0</v>
      </c>
      <c r="X32" s="151"/>
      <c r="Y32" s="151"/>
      <c r="Z32" s="151"/>
      <c r="AA32" s="151"/>
      <c r="AD32" s="154"/>
    </row>
    <row r="33" spans="1:30" ht="31.5" x14ac:dyDescent="0.25">
      <c r="A33" s="135">
        <v>25</v>
      </c>
      <c r="B33" s="161" t="s">
        <v>678</v>
      </c>
      <c r="C33" s="161" t="s">
        <v>670</v>
      </c>
      <c r="D33" s="140"/>
      <c r="E33" s="141"/>
      <c r="F33" s="141">
        <v>68.53</v>
      </c>
      <c r="G33" s="139">
        <v>237</v>
      </c>
      <c r="H33" s="139">
        <v>234</v>
      </c>
      <c r="I33" s="139">
        <v>236</v>
      </c>
      <c r="J33" s="142">
        <v>4.63</v>
      </c>
      <c r="K33" s="142">
        <v>4.57</v>
      </c>
      <c r="L33" s="142">
        <f t="shared" ref="L33:L39" si="11">I33/F33</f>
        <v>3.4437472639719831</v>
      </c>
      <c r="M33" s="144">
        <f t="shared" si="1"/>
        <v>7</v>
      </c>
      <c r="N33" s="219">
        <f t="shared" si="2"/>
        <v>16</v>
      </c>
      <c r="O33" s="146">
        <f t="shared" si="3"/>
        <v>16.52</v>
      </c>
      <c r="P33" s="203">
        <v>2</v>
      </c>
      <c r="Q33" s="203">
        <f t="shared" si="5"/>
        <v>2</v>
      </c>
      <c r="R33" s="146">
        <f t="shared" si="6"/>
        <v>4</v>
      </c>
      <c r="S33" s="145">
        <v>25</v>
      </c>
      <c r="T33" s="203">
        <f t="shared" si="7"/>
        <v>9</v>
      </c>
      <c r="U33" s="203">
        <f t="shared" si="8"/>
        <v>3</v>
      </c>
      <c r="V33" s="146">
        <f t="shared" si="9"/>
        <v>3.2</v>
      </c>
      <c r="W33" s="145">
        <v>20</v>
      </c>
      <c r="X33" s="251">
        <v>16</v>
      </c>
      <c r="Y33" s="203">
        <v>2</v>
      </c>
      <c r="Z33" s="203">
        <v>2</v>
      </c>
      <c r="AA33" s="203">
        <v>3</v>
      </c>
      <c r="AB33" s="145">
        <v>16</v>
      </c>
      <c r="AC33" s="145">
        <v>7</v>
      </c>
      <c r="AD33" s="145"/>
    </row>
    <row r="34" spans="1:30" x14ac:dyDescent="0.25">
      <c r="A34" s="135">
        <v>26</v>
      </c>
      <c r="B34" s="161" t="s">
        <v>2</v>
      </c>
      <c r="C34" s="161" t="s">
        <v>670</v>
      </c>
      <c r="D34" s="140"/>
      <c r="E34" s="141"/>
      <c r="F34" s="141">
        <v>179.89</v>
      </c>
      <c r="G34" s="139">
        <v>656</v>
      </c>
      <c r="H34" s="139">
        <v>557</v>
      </c>
      <c r="I34" s="139">
        <v>510</v>
      </c>
      <c r="J34" s="142">
        <v>2.86</v>
      </c>
      <c r="K34" s="254">
        <v>3.1</v>
      </c>
      <c r="L34" s="254">
        <f t="shared" si="11"/>
        <v>2.8350658735894161</v>
      </c>
      <c r="M34" s="144">
        <f t="shared" si="1"/>
        <v>7</v>
      </c>
      <c r="N34" s="219">
        <f t="shared" si="2"/>
        <v>35</v>
      </c>
      <c r="O34" s="146">
        <f t="shared" si="3"/>
        <v>35.700000000000003</v>
      </c>
      <c r="P34" s="203">
        <f t="shared" si="4"/>
        <v>0</v>
      </c>
      <c r="Q34" s="203">
        <f t="shared" si="5"/>
        <v>0</v>
      </c>
      <c r="R34" s="146">
        <f t="shared" si="6"/>
        <v>0</v>
      </c>
      <c r="S34" s="145">
        <v>0</v>
      </c>
      <c r="T34" s="203">
        <f t="shared" si="7"/>
        <v>28</v>
      </c>
      <c r="U34" s="203">
        <f t="shared" si="8"/>
        <v>7</v>
      </c>
      <c r="V34" s="146">
        <f t="shared" si="9"/>
        <v>7</v>
      </c>
      <c r="W34" s="145">
        <v>20</v>
      </c>
      <c r="X34" s="251"/>
      <c r="Y34" s="203"/>
      <c r="Z34" s="203"/>
      <c r="AA34" s="203"/>
      <c r="AB34" s="145">
        <v>20</v>
      </c>
      <c r="AC34" s="145">
        <v>11</v>
      </c>
      <c r="AD34" s="145"/>
    </row>
    <row r="35" spans="1:30" ht="31.5" x14ac:dyDescent="0.25">
      <c r="A35" s="135">
        <v>27</v>
      </c>
      <c r="B35" s="161" t="s">
        <v>118</v>
      </c>
      <c r="C35" s="161" t="s">
        <v>670</v>
      </c>
      <c r="D35" s="140"/>
      <c r="E35" s="141"/>
      <c r="F35" s="141">
        <v>29.44</v>
      </c>
      <c r="G35" s="139">
        <v>91</v>
      </c>
      <c r="H35" s="139">
        <v>114</v>
      </c>
      <c r="I35" s="139">
        <v>135</v>
      </c>
      <c r="J35" s="142">
        <v>3.97</v>
      </c>
      <c r="K35" s="142">
        <v>4.9800000000000004</v>
      </c>
      <c r="L35" s="142">
        <f t="shared" si="11"/>
        <v>4.5855978260869561</v>
      </c>
      <c r="M35" s="144">
        <f t="shared" si="1"/>
        <v>8</v>
      </c>
      <c r="N35" s="219">
        <f t="shared" si="2"/>
        <v>10</v>
      </c>
      <c r="O35" s="146">
        <f t="shared" si="3"/>
        <v>10.8</v>
      </c>
      <c r="P35" s="203">
        <v>1</v>
      </c>
      <c r="Q35" s="203">
        <f t="shared" si="5"/>
        <v>1</v>
      </c>
      <c r="R35" s="146">
        <f t="shared" si="6"/>
        <v>2.5</v>
      </c>
      <c r="S35" s="145">
        <v>25</v>
      </c>
      <c r="T35" s="203">
        <f t="shared" si="7"/>
        <v>7</v>
      </c>
      <c r="U35" s="203">
        <f t="shared" si="8"/>
        <v>1</v>
      </c>
      <c r="V35" s="146">
        <f t="shared" si="9"/>
        <v>1</v>
      </c>
      <c r="W35" s="145">
        <v>10</v>
      </c>
      <c r="X35" s="251">
        <v>10</v>
      </c>
      <c r="Y35" s="203">
        <v>1</v>
      </c>
      <c r="Z35" s="203">
        <v>1</v>
      </c>
      <c r="AA35" s="203">
        <v>1</v>
      </c>
      <c r="AB35" s="145">
        <v>8</v>
      </c>
      <c r="AC35" s="145">
        <v>3</v>
      </c>
      <c r="AD35" s="145"/>
    </row>
    <row r="36" spans="1:30" ht="31.5" x14ac:dyDescent="0.25">
      <c r="A36" s="135">
        <v>28</v>
      </c>
      <c r="B36" s="161" t="s">
        <v>115</v>
      </c>
      <c r="C36" s="161" t="s">
        <v>670</v>
      </c>
      <c r="D36" s="140"/>
      <c r="E36" s="141"/>
      <c r="F36" s="141">
        <v>48.4</v>
      </c>
      <c r="G36" s="139">
        <v>158</v>
      </c>
      <c r="H36" s="139">
        <v>160</v>
      </c>
      <c r="I36" s="139">
        <v>170</v>
      </c>
      <c r="J36" s="142">
        <v>1.43</v>
      </c>
      <c r="K36" s="142">
        <v>1.45</v>
      </c>
      <c r="L36" s="142">
        <f t="shared" si="11"/>
        <v>3.5123966942148761</v>
      </c>
      <c r="M36" s="144">
        <v>6</v>
      </c>
      <c r="N36" s="219">
        <f t="shared" si="2"/>
        <v>10</v>
      </c>
      <c r="O36" s="146">
        <f t="shared" si="3"/>
        <v>10.199999999999999</v>
      </c>
      <c r="P36" s="203">
        <v>1</v>
      </c>
      <c r="Q36" s="203">
        <f t="shared" si="5"/>
        <v>1</v>
      </c>
      <c r="R36" s="146">
        <f t="shared" si="6"/>
        <v>2.5</v>
      </c>
      <c r="S36" s="145">
        <v>25</v>
      </c>
      <c r="T36" s="203">
        <f t="shared" si="7"/>
        <v>7</v>
      </c>
      <c r="U36" s="203">
        <f t="shared" si="8"/>
        <v>1</v>
      </c>
      <c r="V36" s="146">
        <f t="shared" si="9"/>
        <v>1</v>
      </c>
      <c r="W36" s="145">
        <v>10</v>
      </c>
      <c r="X36" s="251">
        <v>10</v>
      </c>
      <c r="Y36" s="203">
        <v>1</v>
      </c>
      <c r="Z36" s="203">
        <v>1</v>
      </c>
      <c r="AA36" s="203">
        <v>1</v>
      </c>
      <c r="AB36" s="145">
        <v>8</v>
      </c>
      <c r="AC36" s="145">
        <v>5</v>
      </c>
      <c r="AD36" s="145"/>
    </row>
    <row r="37" spans="1:30" ht="31.5" x14ac:dyDescent="0.25">
      <c r="A37" s="135">
        <v>29</v>
      </c>
      <c r="B37" s="161" t="s">
        <v>117</v>
      </c>
      <c r="C37" s="161" t="s">
        <v>670</v>
      </c>
      <c r="D37" s="140"/>
      <c r="E37" s="141"/>
      <c r="F37" s="141">
        <v>13.57</v>
      </c>
      <c r="G37" s="139">
        <v>77</v>
      </c>
      <c r="H37" s="139">
        <v>83</v>
      </c>
      <c r="I37" s="139">
        <v>86</v>
      </c>
      <c r="J37" s="142">
        <v>5.67</v>
      </c>
      <c r="K37" s="142">
        <v>6.12</v>
      </c>
      <c r="L37" s="142">
        <f t="shared" si="11"/>
        <v>6.3375092114959468</v>
      </c>
      <c r="M37" s="144">
        <f t="shared" si="1"/>
        <v>10</v>
      </c>
      <c r="N37" s="219">
        <f t="shared" si="2"/>
        <v>8</v>
      </c>
      <c r="O37" s="146">
        <f t="shared" si="3"/>
        <v>8.6</v>
      </c>
      <c r="P37" s="203">
        <v>1</v>
      </c>
      <c r="Q37" s="203">
        <f t="shared" si="5"/>
        <v>1</v>
      </c>
      <c r="R37" s="146">
        <f t="shared" si="6"/>
        <v>2</v>
      </c>
      <c r="S37" s="145">
        <v>25</v>
      </c>
      <c r="T37" s="203">
        <f t="shared" si="7"/>
        <v>5</v>
      </c>
      <c r="U37" s="203">
        <f t="shared" si="8"/>
        <v>1</v>
      </c>
      <c r="V37" s="146">
        <f t="shared" si="9"/>
        <v>1.6</v>
      </c>
      <c r="W37" s="145">
        <v>20</v>
      </c>
      <c r="X37" s="251">
        <v>8</v>
      </c>
      <c r="Y37" s="203">
        <v>1</v>
      </c>
      <c r="Z37" s="203">
        <v>1</v>
      </c>
      <c r="AA37" s="203">
        <v>1</v>
      </c>
      <c r="AB37" s="145">
        <v>6</v>
      </c>
      <c r="AC37" s="145">
        <v>2</v>
      </c>
      <c r="AD37" s="145"/>
    </row>
    <row r="38" spans="1:30" ht="31.5" x14ac:dyDescent="0.25">
      <c r="A38" s="135">
        <v>30</v>
      </c>
      <c r="B38" s="161" t="s">
        <v>199</v>
      </c>
      <c r="C38" s="161" t="s">
        <v>670</v>
      </c>
      <c r="D38" s="140"/>
      <c r="E38" s="141"/>
      <c r="F38" s="141">
        <v>13.83</v>
      </c>
      <c r="G38" s="139">
        <v>66</v>
      </c>
      <c r="H38" s="139">
        <v>73</v>
      </c>
      <c r="I38" s="139">
        <v>77</v>
      </c>
      <c r="J38" s="142">
        <v>4.7699999999999996</v>
      </c>
      <c r="K38" s="142">
        <v>5.28</v>
      </c>
      <c r="L38" s="142">
        <f t="shared" si="11"/>
        <v>5.5676066522053507</v>
      </c>
      <c r="M38" s="144">
        <f t="shared" si="1"/>
        <v>8</v>
      </c>
      <c r="N38" s="219">
        <f t="shared" si="2"/>
        <v>6</v>
      </c>
      <c r="O38" s="146">
        <f t="shared" si="3"/>
        <v>6.16</v>
      </c>
      <c r="P38" s="203">
        <v>0</v>
      </c>
      <c r="Q38" s="203">
        <f t="shared" si="5"/>
        <v>1</v>
      </c>
      <c r="R38" s="146">
        <f t="shared" si="6"/>
        <v>1.5</v>
      </c>
      <c r="S38" s="145">
        <v>25</v>
      </c>
      <c r="T38" s="203">
        <f t="shared" si="7"/>
        <v>4</v>
      </c>
      <c r="U38" s="203">
        <f t="shared" si="8"/>
        <v>1</v>
      </c>
      <c r="V38" s="146">
        <f t="shared" si="9"/>
        <v>1.2</v>
      </c>
      <c r="W38" s="145">
        <v>20</v>
      </c>
      <c r="X38" s="251">
        <v>6</v>
      </c>
      <c r="Y38" s="203">
        <v>0</v>
      </c>
      <c r="Z38" s="203">
        <v>1</v>
      </c>
      <c r="AA38" s="203">
        <v>1</v>
      </c>
      <c r="AB38" s="145">
        <v>5</v>
      </c>
      <c r="AC38" s="145">
        <v>3</v>
      </c>
      <c r="AD38" s="145"/>
    </row>
    <row r="39" spans="1:30" ht="33" customHeight="1" x14ac:dyDescent="0.25">
      <c r="A39" s="135">
        <v>31</v>
      </c>
      <c r="B39" s="161" t="s">
        <v>679</v>
      </c>
      <c r="C39" s="161" t="s">
        <v>670</v>
      </c>
      <c r="D39" s="140"/>
      <c r="E39" s="141"/>
      <c r="F39" s="141">
        <v>12.07</v>
      </c>
      <c r="G39" s="139">
        <v>44</v>
      </c>
      <c r="H39" s="139">
        <v>44</v>
      </c>
      <c r="I39" s="139">
        <v>46</v>
      </c>
      <c r="J39" s="142">
        <v>3.65</v>
      </c>
      <c r="K39" s="142">
        <v>3.65</v>
      </c>
      <c r="L39" s="142">
        <f t="shared" si="11"/>
        <v>3.8111019055509527</v>
      </c>
      <c r="M39" s="144">
        <f t="shared" si="1"/>
        <v>7</v>
      </c>
      <c r="N39" s="219">
        <f t="shared" si="2"/>
        <v>3</v>
      </c>
      <c r="O39" s="146">
        <f t="shared" si="3"/>
        <v>3.22</v>
      </c>
      <c r="P39" s="203">
        <f t="shared" si="4"/>
        <v>0</v>
      </c>
      <c r="Q39" s="203">
        <f t="shared" si="5"/>
        <v>0</v>
      </c>
      <c r="R39" s="146">
        <f t="shared" si="6"/>
        <v>0.75</v>
      </c>
      <c r="S39" s="145">
        <v>25</v>
      </c>
      <c r="T39" s="203">
        <f t="shared" si="7"/>
        <v>3</v>
      </c>
      <c r="U39" s="203">
        <f t="shared" si="8"/>
        <v>0</v>
      </c>
      <c r="V39" s="146">
        <f t="shared" si="9"/>
        <v>0.6</v>
      </c>
      <c r="W39" s="145">
        <v>20</v>
      </c>
      <c r="X39" s="251">
        <v>3</v>
      </c>
      <c r="Y39" s="203">
        <v>0</v>
      </c>
      <c r="Z39" s="203">
        <v>0</v>
      </c>
      <c r="AA39" s="203">
        <v>0</v>
      </c>
      <c r="AB39" s="145">
        <v>3</v>
      </c>
      <c r="AC39" s="145"/>
      <c r="AD39" s="145">
        <f>N39-X39</f>
        <v>0</v>
      </c>
    </row>
    <row r="40" spans="1:30" ht="31.5" hidden="1" x14ac:dyDescent="0.25">
      <c r="A40" s="135">
        <v>32</v>
      </c>
      <c r="B40" s="161" t="s">
        <v>196</v>
      </c>
      <c r="C40" s="161" t="s">
        <v>670</v>
      </c>
      <c r="D40" s="140"/>
      <c r="E40" s="141"/>
      <c r="F40" s="141">
        <v>11.74</v>
      </c>
      <c r="G40" s="139"/>
      <c r="H40" s="139"/>
      <c r="I40" s="139">
        <v>11</v>
      </c>
      <c r="J40" s="142"/>
      <c r="K40" s="142"/>
      <c r="L40" s="142"/>
      <c r="M40" s="144">
        <f t="shared" si="1"/>
        <v>0</v>
      </c>
      <c r="N40" s="145">
        <f t="shared" si="2"/>
        <v>0</v>
      </c>
      <c r="O40" s="146">
        <f t="shared" si="3"/>
        <v>0</v>
      </c>
      <c r="P40" s="145">
        <f t="shared" si="4"/>
        <v>0</v>
      </c>
      <c r="Q40" s="145">
        <f t="shared" si="5"/>
        <v>0</v>
      </c>
      <c r="R40" s="146">
        <f t="shared" si="6"/>
        <v>0</v>
      </c>
      <c r="S40" s="145">
        <v>25</v>
      </c>
      <c r="T40" s="145">
        <f t="shared" si="7"/>
        <v>0</v>
      </c>
      <c r="U40" s="145">
        <f t="shared" si="8"/>
        <v>0</v>
      </c>
      <c r="V40" s="146">
        <f t="shared" si="9"/>
        <v>0</v>
      </c>
      <c r="W40" s="145">
        <v>20</v>
      </c>
      <c r="X40" s="146"/>
      <c r="Y40" s="146"/>
      <c r="Z40" s="146"/>
      <c r="AA40" s="145"/>
      <c r="AB40" s="145"/>
      <c r="AC40" s="145"/>
      <c r="AD40" s="154"/>
    </row>
    <row r="41" spans="1:30" ht="31.5" x14ac:dyDescent="0.25">
      <c r="A41" s="135">
        <v>33</v>
      </c>
      <c r="B41" s="161" t="s">
        <v>116</v>
      </c>
      <c r="C41" s="161" t="s">
        <v>670</v>
      </c>
      <c r="D41" s="140"/>
      <c r="E41" s="141"/>
      <c r="F41" s="141">
        <v>32.700000000000003</v>
      </c>
      <c r="G41" s="139">
        <v>38</v>
      </c>
      <c r="H41" s="139">
        <v>48</v>
      </c>
      <c r="I41" s="139">
        <v>90</v>
      </c>
      <c r="J41" s="142">
        <v>0.6</v>
      </c>
      <c r="K41" s="142">
        <v>0.76</v>
      </c>
      <c r="L41" s="142">
        <f t="shared" ref="L41:L46" si="12">I41/F41</f>
        <v>2.7522935779816513</v>
      </c>
      <c r="M41" s="144">
        <f t="shared" si="1"/>
        <v>7</v>
      </c>
      <c r="N41" s="219">
        <f t="shared" si="2"/>
        <v>6</v>
      </c>
      <c r="O41" s="146">
        <f t="shared" si="3"/>
        <v>6.3</v>
      </c>
      <c r="P41" s="203">
        <v>0</v>
      </c>
      <c r="Q41" s="203">
        <f t="shared" si="5"/>
        <v>1</v>
      </c>
      <c r="R41" s="146">
        <f t="shared" si="6"/>
        <v>1.5</v>
      </c>
      <c r="S41" s="145">
        <v>25</v>
      </c>
      <c r="T41" s="203">
        <f t="shared" si="7"/>
        <v>4</v>
      </c>
      <c r="U41" s="203">
        <f t="shared" si="8"/>
        <v>1</v>
      </c>
      <c r="V41" s="146">
        <f t="shared" si="9"/>
        <v>1.2</v>
      </c>
      <c r="W41" s="145">
        <v>20</v>
      </c>
      <c r="X41" s="251">
        <v>6</v>
      </c>
      <c r="Y41" s="203">
        <v>0</v>
      </c>
      <c r="Z41" s="203">
        <v>1</v>
      </c>
      <c r="AA41" s="203">
        <v>1</v>
      </c>
      <c r="AB41" s="145">
        <v>1</v>
      </c>
      <c r="AC41" s="145">
        <v>1</v>
      </c>
      <c r="AD41" s="145"/>
    </row>
    <row r="42" spans="1:30" ht="31.5" x14ac:dyDescent="0.25">
      <c r="A42" s="135">
        <v>34</v>
      </c>
      <c r="B42" s="161" t="s">
        <v>126</v>
      </c>
      <c r="C42" s="161" t="s">
        <v>670</v>
      </c>
      <c r="D42" s="140"/>
      <c r="E42" s="141"/>
      <c r="F42" s="141">
        <v>15.14</v>
      </c>
      <c r="G42" s="139">
        <v>76</v>
      </c>
      <c r="H42" s="139">
        <v>95</v>
      </c>
      <c r="I42" s="139">
        <v>102</v>
      </c>
      <c r="J42" s="142">
        <v>5.0199999999999996</v>
      </c>
      <c r="K42" s="142">
        <v>6.27</v>
      </c>
      <c r="L42" s="142">
        <f t="shared" si="12"/>
        <v>6.7371202113606339</v>
      </c>
      <c r="M42" s="144">
        <f t="shared" si="1"/>
        <v>10</v>
      </c>
      <c r="N42" s="219">
        <f t="shared" si="2"/>
        <v>10</v>
      </c>
      <c r="O42" s="146">
        <f t="shared" si="3"/>
        <v>10.199999999999999</v>
      </c>
      <c r="P42" s="203">
        <v>1</v>
      </c>
      <c r="Q42" s="203">
        <f t="shared" si="5"/>
        <v>1</v>
      </c>
      <c r="R42" s="146">
        <f t="shared" si="6"/>
        <v>2.5</v>
      </c>
      <c r="S42" s="145">
        <v>25</v>
      </c>
      <c r="T42" s="203">
        <f t="shared" si="7"/>
        <v>7</v>
      </c>
      <c r="U42" s="203">
        <f t="shared" si="8"/>
        <v>1</v>
      </c>
      <c r="V42" s="146">
        <f t="shared" si="9"/>
        <v>1</v>
      </c>
      <c r="W42" s="145">
        <v>10</v>
      </c>
      <c r="X42" s="251">
        <v>10</v>
      </c>
      <c r="Y42" s="203">
        <v>1</v>
      </c>
      <c r="Z42" s="203">
        <v>1</v>
      </c>
      <c r="AA42" s="203">
        <v>1</v>
      </c>
      <c r="AB42" s="145">
        <v>9</v>
      </c>
      <c r="AC42" s="145">
        <v>1</v>
      </c>
      <c r="AD42" s="145"/>
    </row>
    <row r="43" spans="1:30" ht="31.5" x14ac:dyDescent="0.25">
      <c r="A43" s="135">
        <v>35</v>
      </c>
      <c r="B43" s="161" t="s">
        <v>88</v>
      </c>
      <c r="C43" s="161" t="s">
        <v>670</v>
      </c>
      <c r="D43" s="140"/>
      <c r="E43" s="141"/>
      <c r="F43" s="141">
        <v>73.3</v>
      </c>
      <c r="G43" s="139">
        <v>199</v>
      </c>
      <c r="H43" s="139">
        <v>208</v>
      </c>
      <c r="I43" s="139">
        <v>234</v>
      </c>
      <c r="J43" s="142">
        <v>2.71</v>
      </c>
      <c r="K43" s="142">
        <v>2.84</v>
      </c>
      <c r="L43" s="142">
        <f t="shared" si="12"/>
        <v>3.1923601637107777</v>
      </c>
      <c r="M43" s="144">
        <f t="shared" si="1"/>
        <v>7</v>
      </c>
      <c r="N43" s="219">
        <f t="shared" si="2"/>
        <v>16</v>
      </c>
      <c r="O43" s="146">
        <f t="shared" si="3"/>
        <v>16.38</v>
      </c>
      <c r="P43" s="203">
        <v>1</v>
      </c>
      <c r="Q43" s="203">
        <f t="shared" si="5"/>
        <v>3</v>
      </c>
      <c r="R43" s="146">
        <f t="shared" si="6"/>
        <v>4</v>
      </c>
      <c r="S43" s="145">
        <v>25</v>
      </c>
      <c r="T43" s="203">
        <f t="shared" si="7"/>
        <v>9</v>
      </c>
      <c r="U43" s="203">
        <f t="shared" si="8"/>
        <v>3</v>
      </c>
      <c r="V43" s="146">
        <f t="shared" si="9"/>
        <v>3.2</v>
      </c>
      <c r="W43" s="145">
        <v>20</v>
      </c>
      <c r="X43" s="251">
        <v>16</v>
      </c>
      <c r="Y43" s="203">
        <v>1</v>
      </c>
      <c r="Z43" s="203">
        <v>3</v>
      </c>
      <c r="AA43" s="203">
        <v>3</v>
      </c>
      <c r="AB43" s="145">
        <v>14</v>
      </c>
      <c r="AC43" s="145">
        <v>8</v>
      </c>
      <c r="AD43" s="145"/>
    </row>
    <row r="44" spans="1:30" ht="31.5" x14ac:dyDescent="0.25">
      <c r="A44" s="135">
        <v>36</v>
      </c>
      <c r="B44" s="161" t="s">
        <v>680</v>
      </c>
      <c r="C44" s="161" t="s">
        <v>670</v>
      </c>
      <c r="D44" s="140"/>
      <c r="E44" s="141"/>
      <c r="F44" s="141">
        <v>24.51</v>
      </c>
      <c r="G44" s="139"/>
      <c r="H44" s="139">
        <v>88</v>
      </c>
      <c r="I44" s="139">
        <v>89</v>
      </c>
      <c r="J44" s="142"/>
      <c r="K44" s="142">
        <v>3.59</v>
      </c>
      <c r="L44" s="142">
        <f t="shared" si="12"/>
        <v>3.6311709506323946</v>
      </c>
      <c r="M44" s="144">
        <f t="shared" si="1"/>
        <v>7</v>
      </c>
      <c r="N44" s="219">
        <f t="shared" si="2"/>
        <v>6</v>
      </c>
      <c r="O44" s="146">
        <f t="shared" si="3"/>
        <v>6.23</v>
      </c>
      <c r="P44" s="203">
        <v>0</v>
      </c>
      <c r="Q44" s="203">
        <f t="shared" si="5"/>
        <v>1</v>
      </c>
      <c r="R44" s="146">
        <f t="shared" si="6"/>
        <v>1.5</v>
      </c>
      <c r="S44" s="145">
        <v>25</v>
      </c>
      <c r="T44" s="203">
        <f t="shared" si="7"/>
        <v>4</v>
      </c>
      <c r="U44" s="203">
        <f t="shared" si="8"/>
        <v>1</v>
      </c>
      <c r="V44" s="146">
        <f t="shared" si="9"/>
        <v>1.2</v>
      </c>
      <c r="W44" s="145">
        <v>20</v>
      </c>
      <c r="X44" s="251">
        <v>6</v>
      </c>
      <c r="Y44" s="203"/>
      <c r="Z44" s="203">
        <v>1</v>
      </c>
      <c r="AA44" s="203">
        <v>1</v>
      </c>
      <c r="AB44" s="145">
        <v>6</v>
      </c>
      <c r="AC44" s="145">
        <v>5</v>
      </c>
      <c r="AD44" s="145"/>
    </row>
    <row r="45" spans="1:30" ht="31.5" x14ac:dyDescent="0.25">
      <c r="A45" s="135">
        <v>37</v>
      </c>
      <c r="B45" s="161" t="s">
        <v>681</v>
      </c>
      <c r="C45" s="161" t="s">
        <v>670</v>
      </c>
      <c r="D45" s="140"/>
      <c r="E45" s="141"/>
      <c r="F45" s="141">
        <v>15.05</v>
      </c>
      <c r="G45" s="139">
        <v>41</v>
      </c>
      <c r="H45" s="139">
        <v>45</v>
      </c>
      <c r="I45" s="139">
        <v>45</v>
      </c>
      <c r="J45" s="142">
        <v>2.75</v>
      </c>
      <c r="K45" s="142">
        <v>2.99</v>
      </c>
      <c r="L45" s="142">
        <f t="shared" si="12"/>
        <v>2.9900332225913622</v>
      </c>
      <c r="M45" s="144">
        <f t="shared" si="1"/>
        <v>7</v>
      </c>
      <c r="N45" s="219">
        <f t="shared" si="2"/>
        <v>3</v>
      </c>
      <c r="O45" s="146">
        <f t="shared" si="3"/>
        <v>3.15</v>
      </c>
      <c r="P45" s="203">
        <f t="shared" si="4"/>
        <v>0</v>
      </c>
      <c r="Q45" s="203">
        <f t="shared" si="5"/>
        <v>0</v>
      </c>
      <c r="R45" s="146">
        <f t="shared" si="6"/>
        <v>0.75</v>
      </c>
      <c r="S45" s="145">
        <v>25</v>
      </c>
      <c r="T45" s="203">
        <f t="shared" si="7"/>
        <v>3</v>
      </c>
      <c r="U45" s="203">
        <f t="shared" si="8"/>
        <v>0</v>
      </c>
      <c r="V45" s="146">
        <f t="shared" si="9"/>
        <v>0.6</v>
      </c>
      <c r="W45" s="145">
        <v>20</v>
      </c>
      <c r="X45" s="251">
        <v>3</v>
      </c>
      <c r="Y45" s="203"/>
      <c r="Z45" s="203"/>
      <c r="AA45" s="203"/>
      <c r="AB45" s="145">
        <v>3</v>
      </c>
      <c r="AC45" s="145">
        <v>1</v>
      </c>
      <c r="AD45" s="145"/>
    </row>
    <row r="46" spans="1:30" ht="31.5" x14ac:dyDescent="0.25">
      <c r="A46" s="135">
        <v>38</v>
      </c>
      <c r="B46" s="161" t="s">
        <v>133</v>
      </c>
      <c r="C46" s="161" t="s">
        <v>670</v>
      </c>
      <c r="D46" s="140"/>
      <c r="E46" s="141"/>
      <c r="F46" s="141">
        <v>32.6</v>
      </c>
      <c r="G46" s="139">
        <v>136</v>
      </c>
      <c r="H46" s="139">
        <v>131</v>
      </c>
      <c r="I46" s="139">
        <v>152</v>
      </c>
      <c r="J46" s="142">
        <v>4.17</v>
      </c>
      <c r="K46" s="142">
        <v>4.0199999999999996</v>
      </c>
      <c r="L46" s="142">
        <f t="shared" si="12"/>
        <v>4.6625766871165641</v>
      </c>
      <c r="M46" s="144">
        <f t="shared" si="1"/>
        <v>8</v>
      </c>
      <c r="N46" s="219">
        <f t="shared" si="2"/>
        <v>12</v>
      </c>
      <c r="O46" s="146">
        <f t="shared" si="3"/>
        <v>12.16</v>
      </c>
      <c r="P46" s="203">
        <v>1</v>
      </c>
      <c r="Q46" s="203">
        <f t="shared" si="5"/>
        <v>2</v>
      </c>
      <c r="R46" s="146">
        <f t="shared" si="6"/>
        <v>3</v>
      </c>
      <c r="S46" s="145">
        <v>25</v>
      </c>
      <c r="T46" s="203">
        <f t="shared" si="7"/>
        <v>8</v>
      </c>
      <c r="U46" s="203">
        <f t="shared" si="8"/>
        <v>1</v>
      </c>
      <c r="V46" s="146">
        <f t="shared" si="9"/>
        <v>1.2</v>
      </c>
      <c r="W46" s="145">
        <v>10</v>
      </c>
      <c r="X46" s="251">
        <v>12</v>
      </c>
      <c r="Y46" s="203">
        <v>1</v>
      </c>
      <c r="Z46" s="203">
        <v>2</v>
      </c>
      <c r="AA46" s="203">
        <v>1</v>
      </c>
      <c r="AB46" s="145">
        <v>8</v>
      </c>
      <c r="AC46" s="145"/>
      <c r="AD46" s="145"/>
    </row>
    <row r="47" spans="1:30" ht="47.25" hidden="1" x14ac:dyDescent="0.25">
      <c r="A47" s="135">
        <v>39</v>
      </c>
      <c r="B47" s="161" t="s">
        <v>86</v>
      </c>
      <c r="C47" s="161" t="s">
        <v>670</v>
      </c>
      <c r="D47" s="140"/>
      <c r="E47" s="141"/>
      <c r="F47" s="141"/>
      <c r="G47" s="139"/>
      <c r="H47" s="139"/>
      <c r="I47" s="139"/>
      <c r="J47" s="142"/>
      <c r="K47" s="142"/>
      <c r="L47" s="142"/>
      <c r="M47" s="144">
        <v>0</v>
      </c>
      <c r="N47" s="219">
        <f t="shared" si="2"/>
        <v>0</v>
      </c>
      <c r="O47" s="146">
        <f t="shared" si="3"/>
        <v>0</v>
      </c>
      <c r="P47" s="219">
        <f t="shared" si="4"/>
        <v>0</v>
      </c>
      <c r="Q47" s="219">
        <f t="shared" si="5"/>
        <v>0</v>
      </c>
      <c r="R47" s="146">
        <f t="shared" si="6"/>
        <v>0</v>
      </c>
      <c r="S47" s="145">
        <v>25</v>
      </c>
      <c r="T47" s="145">
        <f t="shared" si="7"/>
        <v>0</v>
      </c>
      <c r="U47" s="219">
        <f t="shared" si="8"/>
        <v>0</v>
      </c>
      <c r="V47" s="146">
        <f t="shared" si="9"/>
        <v>0</v>
      </c>
      <c r="W47" s="145">
        <v>20</v>
      </c>
      <c r="X47" s="251"/>
      <c r="Y47" s="251"/>
      <c r="Z47" s="251"/>
      <c r="AA47" s="251"/>
      <c r="AB47" s="145">
        <v>0</v>
      </c>
      <c r="AC47" s="145">
        <v>0</v>
      </c>
      <c r="AD47" s="145">
        <f>N47-X47</f>
        <v>0</v>
      </c>
    </row>
    <row r="48" spans="1:30" hidden="1" x14ac:dyDescent="0.25">
      <c r="A48" s="135">
        <v>40</v>
      </c>
      <c r="B48" s="161" t="s">
        <v>444</v>
      </c>
      <c r="C48" s="161" t="s">
        <v>670</v>
      </c>
      <c r="D48" s="140"/>
      <c r="E48" s="141"/>
      <c r="F48" s="141"/>
      <c r="G48" s="139"/>
      <c r="H48" s="139"/>
      <c r="I48" s="139"/>
      <c r="J48" s="142"/>
      <c r="K48" s="142"/>
      <c r="L48" s="142"/>
      <c r="M48" s="144">
        <f t="shared" si="1"/>
        <v>0</v>
      </c>
      <c r="N48" s="145">
        <f t="shared" si="2"/>
        <v>0</v>
      </c>
      <c r="O48" s="146">
        <f t="shared" si="3"/>
        <v>0</v>
      </c>
      <c r="P48" s="145">
        <f t="shared" si="4"/>
        <v>0</v>
      </c>
      <c r="Q48" s="145">
        <f t="shared" si="5"/>
        <v>0</v>
      </c>
      <c r="R48" s="146">
        <f t="shared" si="6"/>
        <v>0</v>
      </c>
      <c r="S48" s="145">
        <v>25</v>
      </c>
      <c r="T48" s="145">
        <f t="shared" si="7"/>
        <v>0</v>
      </c>
      <c r="U48" s="145">
        <f t="shared" si="8"/>
        <v>0</v>
      </c>
      <c r="V48" s="146">
        <f t="shared" si="9"/>
        <v>0</v>
      </c>
      <c r="W48" s="145">
        <v>20</v>
      </c>
      <c r="X48" s="146"/>
      <c r="Y48" s="146"/>
      <c r="Z48" s="146"/>
      <c r="AA48" s="145"/>
      <c r="AB48" s="145"/>
      <c r="AC48" s="145"/>
      <c r="AD48" s="154"/>
    </row>
    <row r="49" spans="1:30" hidden="1" x14ac:dyDescent="0.25">
      <c r="A49" s="135">
        <v>41</v>
      </c>
      <c r="B49" s="161" t="s">
        <v>846</v>
      </c>
      <c r="C49" s="161" t="s">
        <v>682</v>
      </c>
      <c r="D49" s="140"/>
      <c r="E49" s="141"/>
      <c r="F49" s="141"/>
      <c r="G49" s="139"/>
      <c r="H49" s="139"/>
      <c r="I49" s="139"/>
      <c r="J49" s="142"/>
      <c r="K49" s="142"/>
      <c r="L49" s="142"/>
      <c r="M49" s="144">
        <f t="shared" si="1"/>
        <v>0</v>
      </c>
      <c r="N49" s="145">
        <f t="shared" si="2"/>
        <v>0</v>
      </c>
      <c r="O49" s="146">
        <f t="shared" si="3"/>
        <v>0</v>
      </c>
      <c r="P49" s="145">
        <f t="shared" si="4"/>
        <v>0</v>
      </c>
      <c r="Q49" s="145">
        <f t="shared" si="5"/>
        <v>0</v>
      </c>
      <c r="R49" s="146">
        <f t="shared" si="6"/>
        <v>0</v>
      </c>
      <c r="S49" s="145">
        <v>25</v>
      </c>
      <c r="T49" s="145">
        <f t="shared" si="7"/>
        <v>0</v>
      </c>
      <c r="U49" s="145">
        <f t="shared" si="8"/>
        <v>0</v>
      </c>
      <c r="V49" s="146">
        <f t="shared" si="9"/>
        <v>0</v>
      </c>
      <c r="W49" s="145">
        <v>20</v>
      </c>
      <c r="X49" s="146"/>
      <c r="Y49" s="146"/>
      <c r="Z49" s="146"/>
      <c r="AA49" s="145"/>
      <c r="AB49" s="145"/>
      <c r="AC49" s="145"/>
      <c r="AD49" s="154"/>
    </row>
    <row r="50" spans="1:30" ht="47.25" x14ac:dyDescent="0.25">
      <c r="A50" s="135">
        <v>42</v>
      </c>
      <c r="B50" s="161" t="s">
        <v>134</v>
      </c>
      <c r="C50" s="161" t="s">
        <v>682</v>
      </c>
      <c r="D50" s="140"/>
      <c r="E50" s="141"/>
      <c r="F50" s="141">
        <v>25.64</v>
      </c>
      <c r="G50" s="139">
        <v>75</v>
      </c>
      <c r="H50" s="139">
        <v>87</v>
      </c>
      <c r="I50" s="139">
        <v>109</v>
      </c>
      <c r="J50" s="142">
        <v>2.93</v>
      </c>
      <c r="K50" s="142">
        <v>3.39</v>
      </c>
      <c r="L50" s="142">
        <f>I50/F50</f>
        <v>4.2511700468018718</v>
      </c>
      <c r="M50" s="144">
        <f t="shared" si="1"/>
        <v>8</v>
      </c>
      <c r="N50" s="219">
        <f t="shared" si="2"/>
        <v>8</v>
      </c>
      <c r="O50" s="146">
        <f t="shared" si="3"/>
        <v>8.7200000000000006</v>
      </c>
      <c r="P50" s="203">
        <v>1</v>
      </c>
      <c r="Q50" s="203">
        <f t="shared" si="5"/>
        <v>1</v>
      </c>
      <c r="R50" s="146">
        <f t="shared" si="6"/>
        <v>2</v>
      </c>
      <c r="S50" s="145">
        <v>25</v>
      </c>
      <c r="T50" s="203">
        <f t="shared" si="7"/>
        <v>5</v>
      </c>
      <c r="U50" s="203">
        <f t="shared" si="8"/>
        <v>1</v>
      </c>
      <c r="V50" s="146">
        <f t="shared" si="9"/>
        <v>1.6</v>
      </c>
      <c r="W50" s="145">
        <v>20</v>
      </c>
      <c r="X50" s="251">
        <v>8</v>
      </c>
      <c r="Y50" s="203">
        <v>1</v>
      </c>
      <c r="Z50" s="203">
        <v>1</v>
      </c>
      <c r="AA50" s="203">
        <v>1</v>
      </c>
      <c r="AB50" s="145">
        <v>5</v>
      </c>
      <c r="AC50" s="145">
        <v>0</v>
      </c>
      <c r="AD50" s="145"/>
    </row>
    <row r="51" spans="1:30" ht="31.5" hidden="1" x14ac:dyDescent="0.25">
      <c r="A51" s="135">
        <v>43</v>
      </c>
      <c r="B51" s="161" t="s">
        <v>48</v>
      </c>
      <c r="C51" s="161" t="s">
        <v>682</v>
      </c>
      <c r="D51" s="140"/>
      <c r="E51" s="141"/>
      <c r="F51" s="141">
        <v>0</v>
      </c>
      <c r="G51" s="139"/>
      <c r="H51" s="139"/>
      <c r="I51" s="139">
        <v>0</v>
      </c>
      <c r="J51" s="142"/>
      <c r="K51" s="142"/>
      <c r="L51" s="142"/>
      <c r="M51" s="144">
        <f t="shared" si="1"/>
        <v>0</v>
      </c>
      <c r="N51" s="145">
        <f t="shared" si="2"/>
        <v>0</v>
      </c>
      <c r="O51" s="146">
        <f t="shared" si="3"/>
        <v>0</v>
      </c>
      <c r="P51" s="145">
        <f t="shared" si="4"/>
        <v>0</v>
      </c>
      <c r="Q51" s="145">
        <f t="shared" si="5"/>
        <v>0</v>
      </c>
      <c r="R51" s="146">
        <f t="shared" si="6"/>
        <v>0</v>
      </c>
      <c r="S51" s="145">
        <f>IF(I51&lt;VLOOKUP(L51,$M$350:$Q$358,2),0,VLOOKUP(L51,$M$350:$Q$358,4))</f>
        <v>0</v>
      </c>
      <c r="T51" s="145">
        <f t="shared" si="7"/>
        <v>0</v>
      </c>
      <c r="U51" s="145">
        <f t="shared" si="8"/>
        <v>0</v>
      </c>
      <c r="V51" s="146">
        <f t="shared" si="9"/>
        <v>0</v>
      </c>
      <c r="W51" s="145">
        <f>IF(I51&lt;VLOOKUP(L51,$M$350:$Q$358,2),0,VLOOKUP(L51,$M$350:$Q$358,5))</f>
        <v>0</v>
      </c>
      <c r="X51" s="151"/>
      <c r="Y51" s="151"/>
      <c r="Z51" s="151"/>
      <c r="AA51" s="151"/>
      <c r="AD51" s="154"/>
    </row>
    <row r="52" spans="1:30" x14ac:dyDescent="0.25">
      <c r="A52" s="135">
        <v>44</v>
      </c>
      <c r="B52" s="161" t="s">
        <v>7</v>
      </c>
      <c r="C52" s="161" t="s">
        <v>682</v>
      </c>
      <c r="D52" s="140"/>
      <c r="E52" s="141"/>
      <c r="F52" s="141">
        <v>17.600000000000001</v>
      </c>
      <c r="G52" s="139">
        <v>81</v>
      </c>
      <c r="H52" s="139">
        <v>80</v>
      </c>
      <c r="I52" s="139">
        <v>103</v>
      </c>
      <c r="J52" s="142">
        <v>4.5999999999999996</v>
      </c>
      <c r="K52" s="142">
        <v>4.55</v>
      </c>
      <c r="L52" s="142">
        <f>I52/F52</f>
        <v>5.8522727272727266</v>
      </c>
      <c r="M52" s="144">
        <v>6</v>
      </c>
      <c r="N52" s="219">
        <f t="shared" si="2"/>
        <v>6</v>
      </c>
      <c r="O52" s="146">
        <f t="shared" si="3"/>
        <v>6.18</v>
      </c>
      <c r="P52" s="203">
        <v>0</v>
      </c>
      <c r="Q52" s="203">
        <f t="shared" si="5"/>
        <v>1</v>
      </c>
      <c r="R52" s="146">
        <f t="shared" si="6"/>
        <v>1.5</v>
      </c>
      <c r="S52" s="145">
        <v>25</v>
      </c>
      <c r="T52" s="203">
        <f t="shared" si="7"/>
        <v>4</v>
      </c>
      <c r="U52" s="203">
        <f t="shared" si="8"/>
        <v>1</v>
      </c>
      <c r="V52" s="146">
        <f t="shared" si="9"/>
        <v>1.2</v>
      </c>
      <c r="W52" s="145">
        <v>20</v>
      </c>
      <c r="X52" s="251">
        <v>6</v>
      </c>
      <c r="Y52" s="203">
        <v>0</v>
      </c>
      <c r="Z52" s="203">
        <v>1</v>
      </c>
      <c r="AA52" s="203">
        <v>1</v>
      </c>
      <c r="AB52" s="145">
        <v>4</v>
      </c>
      <c r="AC52" s="145">
        <v>3</v>
      </c>
      <c r="AD52" s="145"/>
    </row>
    <row r="53" spans="1:30" ht="47.25" hidden="1" x14ac:dyDescent="0.25">
      <c r="A53" s="135">
        <v>45</v>
      </c>
      <c r="B53" s="161" t="s">
        <v>288</v>
      </c>
      <c r="C53" s="161" t="s">
        <v>682</v>
      </c>
      <c r="D53" s="140"/>
      <c r="E53" s="141"/>
      <c r="F53" s="141">
        <v>0</v>
      </c>
      <c r="G53" s="139"/>
      <c r="H53" s="139"/>
      <c r="I53" s="139">
        <v>0</v>
      </c>
      <c r="J53" s="142"/>
      <c r="K53" s="142"/>
      <c r="L53" s="142"/>
      <c r="M53" s="144">
        <f t="shared" si="1"/>
        <v>0</v>
      </c>
      <c r="N53" s="145">
        <f t="shared" si="2"/>
        <v>0</v>
      </c>
      <c r="O53" s="146">
        <f t="shared" si="3"/>
        <v>0</v>
      </c>
      <c r="P53" s="145">
        <f t="shared" si="4"/>
        <v>0</v>
      </c>
      <c r="Q53" s="145">
        <f t="shared" si="5"/>
        <v>0</v>
      </c>
      <c r="R53" s="146">
        <f t="shared" si="6"/>
        <v>0</v>
      </c>
      <c r="S53" s="145">
        <f>IF(I53&lt;VLOOKUP(L53,$M$350:$Q$358,2),0,VLOOKUP(L53,$M$350:$Q$358,4))</f>
        <v>0</v>
      </c>
      <c r="T53" s="145">
        <f t="shared" si="7"/>
        <v>0</v>
      </c>
      <c r="U53" s="145">
        <f t="shared" si="8"/>
        <v>0</v>
      </c>
      <c r="V53" s="146">
        <f t="shared" si="9"/>
        <v>0</v>
      </c>
      <c r="W53" s="145">
        <f>IF(I53&lt;VLOOKUP(L53,$M$350:$Q$358,2),0,VLOOKUP(L53,$M$350:$Q$358,5))</f>
        <v>0</v>
      </c>
      <c r="X53" s="151"/>
      <c r="Y53" s="151"/>
      <c r="Z53" s="151"/>
      <c r="AA53" s="151"/>
      <c r="AD53" s="154"/>
    </row>
    <row r="54" spans="1:30" hidden="1" x14ac:dyDescent="0.25">
      <c r="A54" s="135">
        <v>46</v>
      </c>
      <c r="B54" s="161" t="s">
        <v>2</v>
      </c>
      <c r="C54" s="161" t="s">
        <v>682</v>
      </c>
      <c r="D54" s="140"/>
      <c r="E54" s="141"/>
      <c r="F54" s="141">
        <v>0</v>
      </c>
      <c r="G54" s="139"/>
      <c r="H54" s="139"/>
      <c r="I54" s="139">
        <v>0</v>
      </c>
      <c r="J54" s="142"/>
      <c r="K54" s="142"/>
      <c r="L54" s="142"/>
      <c r="M54" s="144">
        <f t="shared" si="1"/>
        <v>0</v>
      </c>
      <c r="N54" s="145">
        <f t="shared" si="2"/>
        <v>0</v>
      </c>
      <c r="O54" s="146">
        <f t="shared" si="3"/>
        <v>0</v>
      </c>
      <c r="P54" s="145">
        <f t="shared" si="4"/>
        <v>0</v>
      </c>
      <c r="Q54" s="145">
        <f t="shared" si="5"/>
        <v>0</v>
      </c>
      <c r="R54" s="146">
        <f t="shared" si="6"/>
        <v>0</v>
      </c>
      <c r="S54" s="145">
        <f>IF(I54&lt;VLOOKUP(L54,$M$350:$Q$358,2),0,VLOOKUP(L54,$M$350:$Q$358,4))</f>
        <v>0</v>
      </c>
      <c r="T54" s="145">
        <f t="shared" si="7"/>
        <v>0</v>
      </c>
      <c r="U54" s="145">
        <f t="shared" si="8"/>
        <v>0</v>
      </c>
      <c r="V54" s="146">
        <f t="shared" si="9"/>
        <v>0</v>
      </c>
      <c r="W54" s="145">
        <f>IF(I54&lt;VLOOKUP(L54,$M$350:$Q$358,2),0,VLOOKUP(L54,$M$350:$Q$358,5))</f>
        <v>0</v>
      </c>
      <c r="X54" s="151"/>
      <c r="Y54" s="151"/>
      <c r="Z54" s="151"/>
      <c r="AA54" s="151"/>
      <c r="AD54" s="154"/>
    </row>
    <row r="55" spans="1:30" ht="31.5" x14ac:dyDescent="0.25">
      <c r="A55" s="135">
        <v>47</v>
      </c>
      <c r="B55" s="161" t="s">
        <v>89</v>
      </c>
      <c r="C55" s="161" t="s">
        <v>657</v>
      </c>
      <c r="D55" s="140"/>
      <c r="E55" s="141"/>
      <c r="F55" s="141">
        <v>39.6</v>
      </c>
      <c r="G55" s="139">
        <v>164</v>
      </c>
      <c r="H55" s="139">
        <v>141</v>
      </c>
      <c r="I55" s="139">
        <v>255</v>
      </c>
      <c r="J55" s="142">
        <v>4.1399999999999997</v>
      </c>
      <c r="K55" s="142">
        <v>3.56</v>
      </c>
      <c r="L55" s="142">
        <f>I55/F55</f>
        <v>6.4393939393939394</v>
      </c>
      <c r="M55" s="144">
        <v>6</v>
      </c>
      <c r="N55" s="219">
        <f t="shared" si="2"/>
        <v>15</v>
      </c>
      <c r="O55" s="146">
        <f t="shared" si="3"/>
        <v>15.3</v>
      </c>
      <c r="P55" s="203">
        <v>2</v>
      </c>
      <c r="Q55" s="203">
        <f t="shared" si="5"/>
        <v>1</v>
      </c>
      <c r="R55" s="146">
        <f t="shared" si="6"/>
        <v>3.75</v>
      </c>
      <c r="S55" s="145">
        <v>25</v>
      </c>
      <c r="T55" s="203">
        <f t="shared" si="7"/>
        <v>9</v>
      </c>
      <c r="U55" s="203">
        <f t="shared" si="8"/>
        <v>3</v>
      </c>
      <c r="V55" s="146">
        <f t="shared" si="9"/>
        <v>3</v>
      </c>
      <c r="W55" s="145">
        <v>20</v>
      </c>
      <c r="X55" s="251">
        <v>15</v>
      </c>
      <c r="Y55" s="203">
        <v>2</v>
      </c>
      <c r="Z55" s="203">
        <v>1</v>
      </c>
      <c r="AA55" s="203">
        <v>3</v>
      </c>
      <c r="AB55" s="145">
        <v>9</v>
      </c>
      <c r="AC55" s="145">
        <v>8</v>
      </c>
      <c r="AD55" s="145"/>
    </row>
    <row r="56" spans="1:30" ht="47.25" x14ac:dyDescent="0.25">
      <c r="A56" s="135">
        <v>48</v>
      </c>
      <c r="B56" s="161" t="s">
        <v>86</v>
      </c>
      <c r="C56" s="161" t="s">
        <v>682</v>
      </c>
      <c r="D56" s="140"/>
      <c r="E56" s="141"/>
      <c r="F56" s="141">
        <v>43.33</v>
      </c>
      <c r="G56" s="139">
        <v>152</v>
      </c>
      <c r="H56" s="139">
        <v>170</v>
      </c>
      <c r="I56" s="139">
        <v>226</v>
      </c>
      <c r="J56" s="142">
        <v>3.51</v>
      </c>
      <c r="K56" s="142">
        <v>3.92</v>
      </c>
      <c r="L56" s="142">
        <f>I56/F56</f>
        <v>5.2157858296792066</v>
      </c>
      <c r="M56" s="144">
        <v>5</v>
      </c>
      <c r="N56" s="219">
        <f t="shared" si="2"/>
        <v>11</v>
      </c>
      <c r="O56" s="146">
        <f t="shared" si="3"/>
        <v>11.3</v>
      </c>
      <c r="P56" s="203">
        <v>1</v>
      </c>
      <c r="Q56" s="203">
        <f t="shared" si="5"/>
        <v>1</v>
      </c>
      <c r="R56" s="146">
        <f t="shared" si="6"/>
        <v>2.75</v>
      </c>
      <c r="S56" s="145">
        <v>25</v>
      </c>
      <c r="T56" s="203">
        <f t="shared" si="7"/>
        <v>8</v>
      </c>
      <c r="U56" s="203">
        <f t="shared" si="8"/>
        <v>1</v>
      </c>
      <c r="V56" s="146">
        <f t="shared" si="9"/>
        <v>1.1000000000000001</v>
      </c>
      <c r="W56" s="145">
        <v>10</v>
      </c>
      <c r="X56" s="251">
        <v>11</v>
      </c>
      <c r="Y56" s="203">
        <v>1</v>
      </c>
      <c r="Z56" s="203">
        <v>1</v>
      </c>
      <c r="AA56" s="203">
        <v>1</v>
      </c>
      <c r="AB56" s="145">
        <v>10</v>
      </c>
      <c r="AC56" s="145">
        <v>5</v>
      </c>
      <c r="AD56" s="145"/>
    </row>
    <row r="57" spans="1:30" hidden="1" x14ac:dyDescent="0.25">
      <c r="A57" s="135">
        <v>49</v>
      </c>
      <c r="B57" s="161" t="s">
        <v>444</v>
      </c>
      <c r="C57" s="161" t="s">
        <v>682</v>
      </c>
      <c r="D57" s="140"/>
      <c r="E57" s="141"/>
      <c r="F57" s="141"/>
      <c r="G57" s="139"/>
      <c r="H57" s="139"/>
      <c r="I57" s="139"/>
      <c r="J57" s="142"/>
      <c r="K57" s="142"/>
      <c r="L57" s="142"/>
      <c r="M57" s="144">
        <f t="shared" si="1"/>
        <v>0</v>
      </c>
      <c r="N57" s="145">
        <f t="shared" si="2"/>
        <v>0</v>
      </c>
      <c r="O57" s="146">
        <f t="shared" si="3"/>
        <v>0</v>
      </c>
      <c r="P57" s="145">
        <f t="shared" si="4"/>
        <v>0</v>
      </c>
      <c r="Q57" s="145">
        <f t="shared" si="5"/>
        <v>0</v>
      </c>
      <c r="R57" s="146">
        <f t="shared" si="6"/>
        <v>0</v>
      </c>
      <c r="S57" s="145">
        <v>25</v>
      </c>
      <c r="T57" s="145">
        <f t="shared" si="7"/>
        <v>0</v>
      </c>
      <c r="U57" s="145">
        <f t="shared" si="8"/>
        <v>0</v>
      </c>
      <c r="V57" s="146">
        <f t="shared" si="9"/>
        <v>0</v>
      </c>
      <c r="W57" s="145">
        <v>20</v>
      </c>
      <c r="X57" s="146"/>
      <c r="Y57" s="146"/>
      <c r="Z57" s="146"/>
      <c r="AA57" s="145"/>
      <c r="AB57" s="145"/>
      <c r="AC57" s="145"/>
      <c r="AD57" s="154"/>
    </row>
    <row r="58" spans="1:30" hidden="1" x14ac:dyDescent="0.25">
      <c r="A58" s="135">
        <v>50</v>
      </c>
      <c r="B58" s="161" t="s">
        <v>847</v>
      </c>
      <c r="C58" s="161" t="s">
        <v>49</v>
      </c>
      <c r="D58" s="140"/>
      <c r="E58" s="141"/>
      <c r="F58" s="141">
        <v>0</v>
      </c>
      <c r="G58" s="139"/>
      <c r="H58" s="139"/>
      <c r="I58" s="139">
        <v>0</v>
      </c>
      <c r="J58" s="142"/>
      <c r="K58" s="142"/>
      <c r="L58" s="142"/>
      <c r="M58" s="144">
        <f t="shared" si="1"/>
        <v>0</v>
      </c>
      <c r="N58" s="145">
        <f t="shared" si="2"/>
        <v>0</v>
      </c>
      <c r="O58" s="146">
        <f t="shared" si="3"/>
        <v>0</v>
      </c>
      <c r="P58" s="145">
        <f t="shared" si="4"/>
        <v>0</v>
      </c>
      <c r="Q58" s="145">
        <f t="shared" si="5"/>
        <v>0</v>
      </c>
      <c r="R58" s="146">
        <f t="shared" si="6"/>
        <v>0</v>
      </c>
      <c r="S58" s="145">
        <f t="shared" ref="S58:S68" si="13">IF(I58&lt;VLOOKUP(L58,$M$350:$Q$358,2),0,VLOOKUP(L58,$M$350:$Q$358,4))</f>
        <v>0</v>
      </c>
      <c r="T58" s="145">
        <f t="shared" si="7"/>
        <v>0</v>
      </c>
      <c r="U58" s="145">
        <f t="shared" si="8"/>
        <v>0</v>
      </c>
      <c r="V58" s="146">
        <f t="shared" si="9"/>
        <v>0</v>
      </c>
      <c r="W58" s="145">
        <f t="shared" ref="W58:W68" si="14">IF(I58&lt;VLOOKUP(L58,$M$350:$Q$358,2),0,VLOOKUP(L58,$M$350:$Q$358,5))</f>
        <v>0</v>
      </c>
      <c r="X58" s="151"/>
      <c r="Y58" s="151"/>
      <c r="Z58" s="151"/>
      <c r="AA58" s="151"/>
      <c r="AD58" s="154"/>
    </row>
    <row r="59" spans="1:30" hidden="1" x14ac:dyDescent="0.25">
      <c r="A59" s="135">
        <v>51</v>
      </c>
      <c r="B59" s="161" t="s">
        <v>848</v>
      </c>
      <c r="C59" s="161" t="s">
        <v>49</v>
      </c>
      <c r="D59" s="140"/>
      <c r="E59" s="141"/>
      <c r="F59" s="141">
        <v>0</v>
      </c>
      <c r="G59" s="139"/>
      <c r="H59" s="139"/>
      <c r="I59" s="139">
        <v>0</v>
      </c>
      <c r="J59" s="142"/>
      <c r="K59" s="142"/>
      <c r="L59" s="142"/>
      <c r="M59" s="144">
        <f t="shared" si="1"/>
        <v>0</v>
      </c>
      <c r="N59" s="145">
        <f t="shared" si="2"/>
        <v>0</v>
      </c>
      <c r="O59" s="146">
        <f t="shared" si="3"/>
        <v>0</v>
      </c>
      <c r="P59" s="145">
        <f t="shared" si="4"/>
        <v>0</v>
      </c>
      <c r="Q59" s="145">
        <f t="shared" si="5"/>
        <v>0</v>
      </c>
      <c r="R59" s="146">
        <f t="shared" si="6"/>
        <v>0</v>
      </c>
      <c r="S59" s="145">
        <f t="shared" si="13"/>
        <v>0</v>
      </c>
      <c r="T59" s="145">
        <f t="shared" si="7"/>
        <v>0</v>
      </c>
      <c r="U59" s="145">
        <f t="shared" si="8"/>
        <v>0</v>
      </c>
      <c r="V59" s="146">
        <f t="shared" si="9"/>
        <v>0</v>
      </c>
      <c r="W59" s="145">
        <f t="shared" si="14"/>
        <v>0</v>
      </c>
      <c r="X59" s="151"/>
      <c r="Y59" s="151"/>
      <c r="Z59" s="151"/>
      <c r="AA59" s="151"/>
      <c r="AD59" s="154"/>
    </row>
    <row r="60" spans="1:30" ht="31.5" hidden="1" x14ac:dyDescent="0.25">
      <c r="A60" s="135">
        <v>52</v>
      </c>
      <c r="B60" s="161" t="s">
        <v>683</v>
      </c>
      <c r="C60" s="161" t="s">
        <v>49</v>
      </c>
      <c r="D60" s="140"/>
      <c r="E60" s="141"/>
      <c r="F60" s="141">
        <v>0</v>
      </c>
      <c r="G60" s="139"/>
      <c r="H60" s="139"/>
      <c r="I60" s="139">
        <v>0</v>
      </c>
      <c r="J60" s="142"/>
      <c r="K60" s="142"/>
      <c r="L60" s="142"/>
      <c r="M60" s="144">
        <f t="shared" si="1"/>
        <v>0</v>
      </c>
      <c r="N60" s="145">
        <f t="shared" si="2"/>
        <v>0</v>
      </c>
      <c r="O60" s="146">
        <f t="shared" si="3"/>
        <v>0</v>
      </c>
      <c r="P60" s="145">
        <f t="shared" si="4"/>
        <v>0</v>
      </c>
      <c r="Q60" s="145">
        <f t="shared" si="5"/>
        <v>0</v>
      </c>
      <c r="R60" s="146">
        <f t="shared" si="6"/>
        <v>0</v>
      </c>
      <c r="S60" s="145">
        <f t="shared" si="13"/>
        <v>0</v>
      </c>
      <c r="T60" s="145">
        <f t="shared" si="7"/>
        <v>0</v>
      </c>
      <c r="U60" s="145">
        <f t="shared" si="8"/>
        <v>0</v>
      </c>
      <c r="V60" s="146">
        <f t="shared" si="9"/>
        <v>0</v>
      </c>
      <c r="W60" s="145">
        <f t="shared" si="14"/>
        <v>0</v>
      </c>
      <c r="X60" s="151"/>
      <c r="Y60" s="151"/>
      <c r="Z60" s="151"/>
      <c r="AA60" s="151"/>
      <c r="AD60" s="154"/>
    </row>
    <row r="61" spans="1:30" ht="31.5" hidden="1" x14ac:dyDescent="0.25">
      <c r="A61" s="135">
        <v>53</v>
      </c>
      <c r="B61" s="161" t="s">
        <v>684</v>
      </c>
      <c r="C61" s="161" t="s">
        <v>49</v>
      </c>
      <c r="D61" s="140"/>
      <c r="E61" s="141"/>
      <c r="F61" s="141">
        <v>0</v>
      </c>
      <c r="G61" s="139"/>
      <c r="H61" s="139"/>
      <c r="I61" s="139">
        <v>0</v>
      </c>
      <c r="J61" s="142"/>
      <c r="K61" s="142"/>
      <c r="L61" s="142"/>
      <c r="M61" s="144">
        <f t="shared" si="1"/>
        <v>0</v>
      </c>
      <c r="N61" s="145">
        <f t="shared" si="2"/>
        <v>0</v>
      </c>
      <c r="O61" s="146">
        <f t="shared" si="3"/>
        <v>0</v>
      </c>
      <c r="P61" s="145">
        <f t="shared" si="4"/>
        <v>0</v>
      </c>
      <c r="Q61" s="145">
        <f t="shared" si="5"/>
        <v>0</v>
      </c>
      <c r="R61" s="146">
        <f t="shared" si="6"/>
        <v>0</v>
      </c>
      <c r="S61" s="145">
        <f t="shared" si="13"/>
        <v>0</v>
      </c>
      <c r="T61" s="145">
        <f t="shared" si="7"/>
        <v>0</v>
      </c>
      <c r="U61" s="145">
        <f t="shared" si="8"/>
        <v>0</v>
      </c>
      <c r="V61" s="146">
        <f t="shared" si="9"/>
        <v>0</v>
      </c>
      <c r="W61" s="145">
        <f t="shared" si="14"/>
        <v>0</v>
      </c>
      <c r="X61" s="151"/>
      <c r="Y61" s="151"/>
      <c r="Z61" s="151"/>
      <c r="AA61" s="151"/>
      <c r="AD61" s="154"/>
    </row>
    <row r="62" spans="1:30" ht="31.5" hidden="1" x14ac:dyDescent="0.25">
      <c r="A62" s="135">
        <v>54</v>
      </c>
      <c r="B62" s="161" t="s">
        <v>50</v>
      </c>
      <c r="C62" s="161" t="s">
        <v>49</v>
      </c>
      <c r="D62" s="140"/>
      <c r="E62" s="141"/>
      <c r="F62" s="141">
        <v>0</v>
      </c>
      <c r="G62" s="139"/>
      <c r="H62" s="139"/>
      <c r="I62" s="139">
        <v>0</v>
      </c>
      <c r="J62" s="142"/>
      <c r="K62" s="142"/>
      <c r="L62" s="142"/>
      <c r="M62" s="144">
        <f t="shared" si="1"/>
        <v>0</v>
      </c>
      <c r="N62" s="145">
        <f t="shared" si="2"/>
        <v>0</v>
      </c>
      <c r="O62" s="146">
        <f t="shared" si="3"/>
        <v>0</v>
      </c>
      <c r="P62" s="145">
        <f t="shared" si="4"/>
        <v>0</v>
      </c>
      <c r="Q62" s="145">
        <f t="shared" si="5"/>
        <v>0</v>
      </c>
      <c r="R62" s="146">
        <f t="shared" si="6"/>
        <v>0</v>
      </c>
      <c r="S62" s="145">
        <f t="shared" si="13"/>
        <v>0</v>
      </c>
      <c r="T62" s="145">
        <f t="shared" si="7"/>
        <v>0</v>
      </c>
      <c r="U62" s="145">
        <f t="shared" si="8"/>
        <v>0</v>
      </c>
      <c r="V62" s="146">
        <f t="shared" si="9"/>
        <v>0</v>
      </c>
      <c r="W62" s="145">
        <f t="shared" si="14"/>
        <v>0</v>
      </c>
      <c r="X62" s="151"/>
      <c r="Y62" s="151"/>
      <c r="Z62" s="151"/>
      <c r="AA62" s="151"/>
      <c r="AD62" s="154"/>
    </row>
    <row r="63" spans="1:30" hidden="1" x14ac:dyDescent="0.25">
      <c r="A63" s="135">
        <v>55</v>
      </c>
      <c r="B63" s="161" t="s">
        <v>2</v>
      </c>
      <c r="C63" s="161" t="s">
        <v>49</v>
      </c>
      <c r="D63" s="140"/>
      <c r="E63" s="141"/>
      <c r="F63" s="141">
        <v>0</v>
      </c>
      <c r="G63" s="139"/>
      <c r="H63" s="139"/>
      <c r="I63" s="139">
        <v>0</v>
      </c>
      <c r="J63" s="142"/>
      <c r="K63" s="142"/>
      <c r="L63" s="142"/>
      <c r="M63" s="144">
        <f t="shared" si="1"/>
        <v>0</v>
      </c>
      <c r="N63" s="145">
        <f t="shared" si="2"/>
        <v>0</v>
      </c>
      <c r="O63" s="146">
        <f t="shared" si="3"/>
        <v>0</v>
      </c>
      <c r="P63" s="145">
        <f t="shared" si="4"/>
        <v>0</v>
      </c>
      <c r="Q63" s="145">
        <f t="shared" si="5"/>
        <v>0</v>
      </c>
      <c r="R63" s="146">
        <f t="shared" si="6"/>
        <v>0</v>
      </c>
      <c r="S63" s="145">
        <f t="shared" si="13"/>
        <v>0</v>
      </c>
      <c r="T63" s="145">
        <f t="shared" si="7"/>
        <v>0</v>
      </c>
      <c r="U63" s="145">
        <f t="shared" si="8"/>
        <v>0</v>
      </c>
      <c r="V63" s="146">
        <f t="shared" si="9"/>
        <v>0</v>
      </c>
      <c r="W63" s="145">
        <f t="shared" si="14"/>
        <v>0</v>
      </c>
      <c r="X63" s="151"/>
      <c r="Y63" s="151"/>
      <c r="Z63" s="151"/>
      <c r="AA63" s="151"/>
      <c r="AD63" s="154"/>
    </row>
    <row r="64" spans="1:30" ht="31.5" hidden="1" x14ac:dyDescent="0.25">
      <c r="A64" s="135">
        <v>56</v>
      </c>
      <c r="B64" s="161" t="s">
        <v>685</v>
      </c>
      <c r="C64" s="161" t="s">
        <v>49</v>
      </c>
      <c r="D64" s="140"/>
      <c r="E64" s="141"/>
      <c r="F64" s="141">
        <v>30.15</v>
      </c>
      <c r="G64" s="139"/>
      <c r="H64" s="139"/>
      <c r="I64" s="139">
        <v>0</v>
      </c>
      <c r="J64" s="142"/>
      <c r="K64" s="142"/>
      <c r="L64" s="142"/>
      <c r="M64" s="144">
        <f t="shared" si="1"/>
        <v>0</v>
      </c>
      <c r="N64" s="145">
        <f t="shared" si="2"/>
        <v>0</v>
      </c>
      <c r="O64" s="146">
        <f t="shared" si="3"/>
        <v>0</v>
      </c>
      <c r="P64" s="145">
        <f t="shared" si="4"/>
        <v>0</v>
      </c>
      <c r="Q64" s="145">
        <f t="shared" si="5"/>
        <v>0</v>
      </c>
      <c r="R64" s="146">
        <f t="shared" si="6"/>
        <v>0</v>
      </c>
      <c r="S64" s="145">
        <f t="shared" si="13"/>
        <v>0</v>
      </c>
      <c r="T64" s="145">
        <f t="shared" si="7"/>
        <v>0</v>
      </c>
      <c r="U64" s="145">
        <f t="shared" si="8"/>
        <v>0</v>
      </c>
      <c r="V64" s="146">
        <f t="shared" si="9"/>
        <v>0</v>
      </c>
      <c r="W64" s="145">
        <f t="shared" si="14"/>
        <v>0</v>
      </c>
      <c r="X64" s="151"/>
      <c r="Y64" s="151"/>
      <c r="Z64" s="151"/>
      <c r="AA64" s="151"/>
      <c r="AD64" s="154"/>
    </row>
    <row r="65" spans="1:30" ht="31.5" hidden="1" x14ac:dyDescent="0.25">
      <c r="A65" s="135">
        <v>57</v>
      </c>
      <c r="B65" s="161" t="s">
        <v>90</v>
      </c>
      <c r="C65" s="161" t="s">
        <v>49</v>
      </c>
      <c r="D65" s="140"/>
      <c r="E65" s="141"/>
      <c r="F65" s="141">
        <v>0</v>
      </c>
      <c r="G65" s="139"/>
      <c r="H65" s="139"/>
      <c r="I65" s="139">
        <v>0</v>
      </c>
      <c r="J65" s="142"/>
      <c r="K65" s="142"/>
      <c r="L65" s="142"/>
      <c r="M65" s="144">
        <f t="shared" si="1"/>
        <v>0</v>
      </c>
      <c r="N65" s="145">
        <f t="shared" si="2"/>
        <v>0</v>
      </c>
      <c r="O65" s="146">
        <f t="shared" si="3"/>
        <v>0</v>
      </c>
      <c r="P65" s="145">
        <f t="shared" si="4"/>
        <v>0</v>
      </c>
      <c r="Q65" s="145">
        <f t="shared" si="5"/>
        <v>0</v>
      </c>
      <c r="R65" s="146">
        <f t="shared" si="6"/>
        <v>0</v>
      </c>
      <c r="S65" s="145">
        <f t="shared" si="13"/>
        <v>0</v>
      </c>
      <c r="T65" s="145">
        <f t="shared" si="7"/>
        <v>0</v>
      </c>
      <c r="U65" s="145">
        <f t="shared" si="8"/>
        <v>0</v>
      </c>
      <c r="V65" s="146">
        <f t="shared" si="9"/>
        <v>0</v>
      </c>
      <c r="W65" s="145">
        <f t="shared" si="14"/>
        <v>0</v>
      </c>
      <c r="X65" s="151"/>
      <c r="Y65" s="151"/>
      <c r="Z65" s="151"/>
      <c r="AA65" s="151"/>
      <c r="AD65" s="154"/>
    </row>
    <row r="66" spans="1:30" ht="31.5" hidden="1" x14ac:dyDescent="0.25">
      <c r="A66" s="135">
        <v>58</v>
      </c>
      <c r="B66" s="161" t="s">
        <v>686</v>
      </c>
      <c r="C66" s="161" t="s">
        <v>49</v>
      </c>
      <c r="D66" s="140"/>
      <c r="E66" s="141"/>
      <c r="F66" s="141">
        <v>0</v>
      </c>
      <c r="G66" s="139"/>
      <c r="H66" s="139"/>
      <c r="I66" s="139">
        <v>0</v>
      </c>
      <c r="J66" s="142"/>
      <c r="K66" s="142"/>
      <c r="L66" s="142"/>
      <c r="M66" s="144">
        <f t="shared" si="1"/>
        <v>0</v>
      </c>
      <c r="N66" s="145">
        <f t="shared" si="2"/>
        <v>0</v>
      </c>
      <c r="O66" s="146">
        <f t="shared" si="3"/>
        <v>0</v>
      </c>
      <c r="P66" s="145">
        <f t="shared" si="4"/>
        <v>0</v>
      </c>
      <c r="Q66" s="145">
        <f t="shared" si="5"/>
        <v>0</v>
      </c>
      <c r="R66" s="146">
        <f t="shared" si="6"/>
        <v>0</v>
      </c>
      <c r="S66" s="145">
        <f t="shared" si="13"/>
        <v>0</v>
      </c>
      <c r="T66" s="145">
        <f t="shared" si="7"/>
        <v>0</v>
      </c>
      <c r="U66" s="145">
        <f t="shared" si="8"/>
        <v>0</v>
      </c>
      <c r="V66" s="146">
        <f t="shared" si="9"/>
        <v>0</v>
      </c>
      <c r="W66" s="145">
        <f t="shared" si="14"/>
        <v>0</v>
      </c>
      <c r="X66" s="151"/>
      <c r="Y66" s="151"/>
      <c r="Z66" s="151"/>
      <c r="AA66" s="151"/>
      <c r="AD66" s="154"/>
    </row>
    <row r="67" spans="1:30" ht="31.5" hidden="1" x14ac:dyDescent="0.25">
      <c r="A67" s="135">
        <v>59</v>
      </c>
      <c r="B67" s="161" t="s">
        <v>242</v>
      </c>
      <c r="C67" s="161" t="s">
        <v>49</v>
      </c>
      <c r="D67" s="140"/>
      <c r="E67" s="141"/>
      <c r="F67" s="141">
        <v>0</v>
      </c>
      <c r="G67" s="139"/>
      <c r="H67" s="139"/>
      <c r="I67" s="139">
        <v>0</v>
      </c>
      <c r="J67" s="142"/>
      <c r="K67" s="142"/>
      <c r="L67" s="142"/>
      <c r="M67" s="144">
        <f t="shared" si="1"/>
        <v>0</v>
      </c>
      <c r="N67" s="145">
        <f t="shared" si="2"/>
        <v>0</v>
      </c>
      <c r="O67" s="146">
        <f t="shared" si="3"/>
        <v>0</v>
      </c>
      <c r="P67" s="145">
        <f t="shared" si="4"/>
        <v>0</v>
      </c>
      <c r="Q67" s="145">
        <f t="shared" si="5"/>
        <v>0</v>
      </c>
      <c r="R67" s="146">
        <f t="shared" si="6"/>
        <v>0</v>
      </c>
      <c r="S67" s="145">
        <f t="shared" si="13"/>
        <v>0</v>
      </c>
      <c r="T67" s="145">
        <f t="shared" si="7"/>
        <v>0</v>
      </c>
      <c r="U67" s="145">
        <f t="shared" si="8"/>
        <v>0</v>
      </c>
      <c r="V67" s="146">
        <f t="shared" si="9"/>
        <v>0</v>
      </c>
      <c r="W67" s="145">
        <f t="shared" si="14"/>
        <v>0</v>
      </c>
      <c r="X67" s="151"/>
      <c r="Y67" s="151"/>
      <c r="Z67" s="151"/>
      <c r="AA67" s="151"/>
      <c r="AD67" s="154"/>
    </row>
    <row r="68" spans="1:30" hidden="1" x14ac:dyDescent="0.25">
      <c r="A68" s="135">
        <v>60</v>
      </c>
      <c r="B68" s="161" t="s">
        <v>444</v>
      </c>
      <c r="C68" s="161" t="s">
        <v>49</v>
      </c>
      <c r="D68" s="140"/>
      <c r="E68" s="141"/>
      <c r="F68" s="141">
        <v>0</v>
      </c>
      <c r="G68" s="139"/>
      <c r="H68" s="139"/>
      <c r="I68" s="139">
        <v>0</v>
      </c>
      <c r="J68" s="142"/>
      <c r="K68" s="142"/>
      <c r="L68" s="142"/>
      <c r="M68" s="144">
        <f t="shared" si="1"/>
        <v>0</v>
      </c>
      <c r="N68" s="145">
        <f t="shared" si="2"/>
        <v>0</v>
      </c>
      <c r="O68" s="146">
        <f t="shared" si="3"/>
        <v>0</v>
      </c>
      <c r="P68" s="145">
        <f t="shared" si="4"/>
        <v>0</v>
      </c>
      <c r="Q68" s="145">
        <f t="shared" si="5"/>
        <v>0</v>
      </c>
      <c r="R68" s="146">
        <f t="shared" si="6"/>
        <v>0</v>
      </c>
      <c r="S68" s="145">
        <f t="shared" si="13"/>
        <v>0</v>
      </c>
      <c r="T68" s="145">
        <f t="shared" si="7"/>
        <v>0</v>
      </c>
      <c r="U68" s="145">
        <f t="shared" si="8"/>
        <v>0</v>
      </c>
      <c r="V68" s="146">
        <f t="shared" si="9"/>
        <v>0</v>
      </c>
      <c r="W68" s="145">
        <f t="shared" si="14"/>
        <v>0</v>
      </c>
      <c r="X68" s="151"/>
      <c r="Y68" s="151"/>
      <c r="Z68" s="151"/>
      <c r="AA68" s="151"/>
      <c r="AD68" s="154"/>
    </row>
    <row r="69" spans="1:30" hidden="1" x14ac:dyDescent="0.25">
      <c r="A69" s="135">
        <v>61</v>
      </c>
      <c r="B69" s="161" t="s">
        <v>839</v>
      </c>
      <c r="C69" s="161" t="s">
        <v>74</v>
      </c>
      <c r="D69" s="140"/>
      <c r="E69" s="141"/>
      <c r="F69" s="141"/>
      <c r="G69" s="139"/>
      <c r="H69" s="139"/>
      <c r="I69" s="139"/>
      <c r="J69" s="142"/>
      <c r="K69" s="142"/>
      <c r="L69" s="142"/>
      <c r="M69" s="144">
        <f t="shared" si="1"/>
        <v>0</v>
      </c>
      <c r="N69" s="145">
        <f t="shared" si="2"/>
        <v>0</v>
      </c>
      <c r="O69" s="146">
        <f t="shared" si="3"/>
        <v>0</v>
      </c>
      <c r="P69" s="145">
        <f t="shared" si="4"/>
        <v>0</v>
      </c>
      <c r="Q69" s="145">
        <f t="shared" si="5"/>
        <v>0</v>
      </c>
      <c r="R69" s="146">
        <f t="shared" si="6"/>
        <v>0</v>
      </c>
      <c r="S69" s="145">
        <v>25</v>
      </c>
      <c r="T69" s="145">
        <f t="shared" si="7"/>
        <v>0</v>
      </c>
      <c r="U69" s="145">
        <f t="shared" si="8"/>
        <v>0</v>
      </c>
      <c r="V69" s="146">
        <f t="shared" si="9"/>
        <v>0</v>
      </c>
      <c r="W69" s="145">
        <v>20</v>
      </c>
      <c r="X69" s="146"/>
      <c r="Y69" s="146"/>
      <c r="Z69" s="146"/>
      <c r="AA69" s="145"/>
      <c r="AB69" s="145"/>
      <c r="AC69" s="145"/>
      <c r="AD69" s="154"/>
    </row>
    <row r="70" spans="1:30" hidden="1" x14ac:dyDescent="0.25">
      <c r="A70" s="135">
        <v>62</v>
      </c>
      <c r="B70" s="161" t="s">
        <v>840</v>
      </c>
      <c r="C70" s="161" t="s">
        <v>74</v>
      </c>
      <c r="D70" s="140"/>
      <c r="E70" s="141"/>
      <c r="F70" s="141">
        <v>19.39</v>
      </c>
      <c r="G70" s="139"/>
      <c r="H70" s="139"/>
      <c r="I70" s="139">
        <v>0</v>
      </c>
      <c r="J70" s="142"/>
      <c r="K70" s="142"/>
      <c r="L70" s="142"/>
      <c r="M70" s="144">
        <f t="shared" si="1"/>
        <v>0</v>
      </c>
      <c r="N70" s="145">
        <f t="shared" si="2"/>
        <v>0</v>
      </c>
      <c r="O70" s="146">
        <f t="shared" si="3"/>
        <v>0</v>
      </c>
      <c r="P70" s="145">
        <f t="shared" si="4"/>
        <v>0</v>
      </c>
      <c r="Q70" s="145">
        <f t="shared" si="5"/>
        <v>0</v>
      </c>
      <c r="R70" s="146">
        <f t="shared" si="6"/>
        <v>0</v>
      </c>
      <c r="S70" s="145">
        <f>IF(I70&lt;VLOOKUP(L70,$M$350:$Q$358,2),0,VLOOKUP(L70,$M$350:$Q$358,4))</f>
        <v>0</v>
      </c>
      <c r="T70" s="145">
        <f t="shared" si="7"/>
        <v>0</v>
      </c>
      <c r="U70" s="145">
        <f t="shared" si="8"/>
        <v>0</v>
      </c>
      <c r="V70" s="146">
        <f t="shared" si="9"/>
        <v>0</v>
      </c>
      <c r="W70" s="145">
        <f>IF(I70&lt;VLOOKUP(L70,$M$350:$Q$358,2),0,VLOOKUP(L70,$M$350:$Q$358,5))</f>
        <v>0</v>
      </c>
      <c r="X70" s="151"/>
      <c r="Y70" s="151"/>
      <c r="Z70" s="151"/>
      <c r="AA70" s="151"/>
      <c r="AD70" s="154"/>
    </row>
    <row r="71" spans="1:30" hidden="1" x14ac:dyDescent="0.25">
      <c r="A71" s="135">
        <v>63</v>
      </c>
      <c r="B71" s="161" t="s">
        <v>2</v>
      </c>
      <c r="C71" s="161" t="s">
        <v>74</v>
      </c>
      <c r="D71" s="140"/>
      <c r="E71" s="141"/>
      <c r="F71" s="141">
        <v>188.59</v>
      </c>
      <c r="G71" s="139"/>
      <c r="H71" s="139"/>
      <c r="I71" s="139">
        <v>0</v>
      </c>
      <c r="J71" s="142"/>
      <c r="K71" s="142"/>
      <c r="L71" s="142"/>
      <c r="M71" s="144">
        <f t="shared" si="1"/>
        <v>0</v>
      </c>
      <c r="N71" s="145">
        <f t="shared" si="2"/>
        <v>0</v>
      </c>
      <c r="O71" s="146">
        <f t="shared" si="3"/>
        <v>0</v>
      </c>
      <c r="P71" s="145">
        <f t="shared" si="4"/>
        <v>0</v>
      </c>
      <c r="Q71" s="145">
        <f t="shared" si="5"/>
        <v>0</v>
      </c>
      <c r="R71" s="146">
        <f t="shared" si="6"/>
        <v>0</v>
      </c>
      <c r="S71" s="145">
        <f>IF(I71&lt;VLOOKUP(L71,$M$350:$Q$358,2),0,VLOOKUP(L71,$M$350:$Q$358,4))</f>
        <v>0</v>
      </c>
      <c r="T71" s="145">
        <f t="shared" si="7"/>
        <v>0</v>
      </c>
      <c r="U71" s="145">
        <f t="shared" si="8"/>
        <v>0</v>
      </c>
      <c r="V71" s="146">
        <f t="shared" si="9"/>
        <v>0</v>
      </c>
      <c r="W71" s="145">
        <f>IF(I71&lt;VLOOKUP(L71,$M$350:$Q$358,2),0,VLOOKUP(L71,$M$350:$Q$358,5))</f>
        <v>0</v>
      </c>
      <c r="X71" s="151"/>
      <c r="Y71" s="151"/>
      <c r="Z71" s="151"/>
      <c r="AA71" s="151"/>
      <c r="AD71" s="154"/>
    </row>
    <row r="72" spans="1:30" ht="31.5" hidden="1" x14ac:dyDescent="0.25">
      <c r="A72" s="135">
        <v>64</v>
      </c>
      <c r="B72" s="161" t="s">
        <v>687</v>
      </c>
      <c r="C72" s="161" t="s">
        <v>74</v>
      </c>
      <c r="D72" s="140"/>
      <c r="E72" s="141"/>
      <c r="F72" s="141">
        <v>0</v>
      </c>
      <c r="G72" s="139"/>
      <c r="H72" s="139"/>
      <c r="I72" s="139">
        <v>0</v>
      </c>
      <c r="J72" s="142"/>
      <c r="K72" s="142"/>
      <c r="L72" s="142"/>
      <c r="M72" s="144">
        <f t="shared" si="1"/>
        <v>0</v>
      </c>
      <c r="N72" s="145">
        <f t="shared" si="2"/>
        <v>0</v>
      </c>
      <c r="O72" s="146">
        <f t="shared" si="3"/>
        <v>0</v>
      </c>
      <c r="P72" s="145">
        <f t="shared" si="4"/>
        <v>0</v>
      </c>
      <c r="Q72" s="145">
        <f t="shared" si="5"/>
        <v>0</v>
      </c>
      <c r="R72" s="146">
        <f t="shared" si="6"/>
        <v>0</v>
      </c>
      <c r="S72" s="145">
        <f>IF(I72&lt;VLOOKUP(L72,$M$350:$Q$358,2),0,VLOOKUP(L72,$M$350:$Q$358,4))</f>
        <v>0</v>
      </c>
      <c r="T72" s="145">
        <f t="shared" si="7"/>
        <v>0</v>
      </c>
      <c r="U72" s="145">
        <f t="shared" si="8"/>
        <v>0</v>
      </c>
      <c r="V72" s="146">
        <f t="shared" si="9"/>
        <v>0</v>
      </c>
      <c r="W72" s="145">
        <f>IF(I72&lt;VLOOKUP(L72,$M$350:$Q$358,2),0,VLOOKUP(L72,$M$350:$Q$358,5))</f>
        <v>0</v>
      </c>
      <c r="X72" s="151"/>
      <c r="Y72" s="151"/>
      <c r="Z72" s="151"/>
      <c r="AA72" s="151"/>
      <c r="AD72" s="154"/>
    </row>
    <row r="73" spans="1:30" hidden="1" x14ac:dyDescent="0.25">
      <c r="A73" s="135">
        <v>65</v>
      </c>
      <c r="B73" s="161" t="s">
        <v>444</v>
      </c>
      <c r="C73" s="161" t="s">
        <v>74</v>
      </c>
      <c r="D73" s="140"/>
      <c r="E73" s="141"/>
      <c r="F73" s="141"/>
      <c r="G73" s="139"/>
      <c r="H73" s="139"/>
      <c r="I73" s="139"/>
      <c r="J73" s="142"/>
      <c r="K73" s="142"/>
      <c r="L73" s="142"/>
      <c r="M73" s="144">
        <f t="shared" si="1"/>
        <v>0</v>
      </c>
      <c r="N73" s="145">
        <f t="shared" si="2"/>
        <v>0</v>
      </c>
      <c r="O73" s="146">
        <f t="shared" si="3"/>
        <v>0</v>
      </c>
      <c r="P73" s="145">
        <f t="shared" si="4"/>
        <v>0</v>
      </c>
      <c r="Q73" s="145">
        <f t="shared" si="5"/>
        <v>0</v>
      </c>
      <c r="R73" s="146">
        <f t="shared" si="6"/>
        <v>0</v>
      </c>
      <c r="S73" s="145">
        <v>25</v>
      </c>
      <c r="T73" s="145">
        <f t="shared" si="7"/>
        <v>0</v>
      </c>
      <c r="U73" s="145">
        <f t="shared" si="8"/>
        <v>0</v>
      </c>
      <c r="V73" s="146">
        <f t="shared" si="9"/>
        <v>0</v>
      </c>
      <c r="W73" s="145">
        <v>20</v>
      </c>
      <c r="X73" s="146"/>
      <c r="Y73" s="146"/>
      <c r="Z73" s="146"/>
      <c r="AA73" s="145"/>
      <c r="AB73" s="145"/>
      <c r="AC73" s="145"/>
      <c r="AD73" s="154"/>
    </row>
    <row r="74" spans="1:30" hidden="1" x14ac:dyDescent="0.25">
      <c r="A74" s="135">
        <v>66</v>
      </c>
      <c r="B74" s="161" t="s">
        <v>849</v>
      </c>
      <c r="C74" s="161" t="s">
        <v>689</v>
      </c>
      <c r="D74" s="140"/>
      <c r="E74" s="141"/>
      <c r="F74" s="141">
        <v>0</v>
      </c>
      <c r="G74" s="139"/>
      <c r="H74" s="139"/>
      <c r="I74" s="139">
        <v>0</v>
      </c>
      <c r="J74" s="142"/>
      <c r="K74" s="142"/>
      <c r="L74" s="142"/>
      <c r="M74" s="144">
        <f t="shared" si="1"/>
        <v>0</v>
      </c>
      <c r="N74" s="145">
        <f t="shared" si="2"/>
        <v>0</v>
      </c>
      <c r="O74" s="146">
        <f t="shared" si="3"/>
        <v>0</v>
      </c>
      <c r="P74" s="145">
        <f t="shared" si="4"/>
        <v>0</v>
      </c>
      <c r="Q74" s="145">
        <f t="shared" si="5"/>
        <v>0</v>
      </c>
      <c r="R74" s="146">
        <f t="shared" si="6"/>
        <v>0</v>
      </c>
      <c r="S74" s="145">
        <f>IF(I74&lt;VLOOKUP(L74,$M$350:$Q$358,2),0,VLOOKUP(L74,$M$350:$Q$358,4))</f>
        <v>0</v>
      </c>
      <c r="T74" s="145">
        <f t="shared" si="7"/>
        <v>0</v>
      </c>
      <c r="U74" s="145">
        <f t="shared" si="8"/>
        <v>0</v>
      </c>
      <c r="V74" s="146">
        <f t="shared" si="9"/>
        <v>0</v>
      </c>
      <c r="W74" s="145">
        <f>IF(I74&lt;VLOOKUP(L74,$M$350:$Q$358,2),0,VLOOKUP(L74,$M$350:$Q$358,5))</f>
        <v>0</v>
      </c>
      <c r="X74" s="151"/>
      <c r="Y74" s="151"/>
      <c r="Z74" s="151"/>
      <c r="AA74" s="151"/>
      <c r="AD74" s="154"/>
    </row>
    <row r="75" spans="1:30" ht="31.5" hidden="1" x14ac:dyDescent="0.25">
      <c r="A75" s="135">
        <v>67</v>
      </c>
      <c r="B75" s="161" t="s">
        <v>688</v>
      </c>
      <c r="C75" s="161" t="s">
        <v>689</v>
      </c>
      <c r="D75" s="140"/>
      <c r="E75" s="141"/>
      <c r="F75" s="141">
        <v>0</v>
      </c>
      <c r="G75" s="139"/>
      <c r="H75" s="139"/>
      <c r="I75" s="139">
        <v>0</v>
      </c>
      <c r="J75" s="142"/>
      <c r="K75" s="142"/>
      <c r="L75" s="142"/>
      <c r="M75" s="144">
        <f t="shared" ref="M75:M138" si="15">IF(I75&lt;VLOOKUP(L75,$M$350:$Q$358,2),0,VLOOKUP(L75,$M$350:$Q$358,3))</f>
        <v>0</v>
      </c>
      <c r="N75" s="145">
        <f t="shared" ref="N75:N138" si="16">ROUNDDOWN(O75,0)</f>
        <v>0</v>
      </c>
      <c r="O75" s="146">
        <f t="shared" ref="O75:O138" si="17">I75*M75/100</f>
        <v>0</v>
      </c>
      <c r="P75" s="145">
        <f t="shared" ref="P75:P138" si="18">ROUNDDOWN(R75,0)</f>
        <v>0</v>
      </c>
      <c r="Q75" s="145">
        <f t="shared" ref="Q75:Q138" si="19">ROUNDDOWN(R75-P75,0)</f>
        <v>0</v>
      </c>
      <c r="R75" s="146">
        <f t="shared" ref="R75:R138" si="20">N75*S75/100</f>
        <v>0</v>
      </c>
      <c r="S75" s="145">
        <f t="shared" ref="S75:S132" si="21">IF(I75&lt;VLOOKUP(L75,$M$350:$Q$358,2),0,VLOOKUP(L75,$M$350:$Q$358,4))</f>
        <v>0</v>
      </c>
      <c r="T75" s="145">
        <f t="shared" ref="T75:T138" si="22">N75-P75-Q75-U75</f>
        <v>0</v>
      </c>
      <c r="U75" s="145">
        <f t="shared" ref="U75:U138" si="23">ROUNDDOWN(V75,0)</f>
        <v>0</v>
      </c>
      <c r="V75" s="146">
        <f t="shared" ref="V75:V138" si="24">N75*W75/100</f>
        <v>0</v>
      </c>
      <c r="W75" s="145">
        <f t="shared" ref="W75:W132" si="25">IF(I75&lt;VLOOKUP(L75,$M$350:$Q$358,2),0,VLOOKUP(L75,$M$350:$Q$358,5))</f>
        <v>0</v>
      </c>
      <c r="X75" s="151"/>
      <c r="Y75" s="151"/>
      <c r="Z75" s="151"/>
      <c r="AA75" s="151"/>
      <c r="AD75" s="154"/>
    </row>
    <row r="76" spans="1:30" ht="31.5" hidden="1" x14ac:dyDescent="0.25">
      <c r="A76" s="135">
        <v>68</v>
      </c>
      <c r="B76" s="161" t="s">
        <v>674</v>
      </c>
      <c r="C76" s="161" t="s">
        <v>689</v>
      </c>
      <c r="D76" s="140"/>
      <c r="E76" s="141"/>
      <c r="F76" s="141">
        <v>0</v>
      </c>
      <c r="G76" s="139"/>
      <c r="H76" s="139"/>
      <c r="I76" s="139">
        <v>0</v>
      </c>
      <c r="J76" s="142"/>
      <c r="K76" s="142"/>
      <c r="L76" s="142"/>
      <c r="M76" s="144">
        <f t="shared" si="15"/>
        <v>0</v>
      </c>
      <c r="N76" s="145">
        <f t="shared" si="16"/>
        <v>0</v>
      </c>
      <c r="O76" s="146">
        <f t="shared" si="17"/>
        <v>0</v>
      </c>
      <c r="P76" s="145">
        <f t="shared" si="18"/>
        <v>0</v>
      </c>
      <c r="Q76" s="145">
        <f t="shared" si="19"/>
        <v>0</v>
      </c>
      <c r="R76" s="146">
        <f t="shared" si="20"/>
        <v>0</v>
      </c>
      <c r="S76" s="145">
        <f t="shared" si="21"/>
        <v>0</v>
      </c>
      <c r="T76" s="145">
        <f t="shared" si="22"/>
        <v>0</v>
      </c>
      <c r="U76" s="145">
        <f t="shared" si="23"/>
        <v>0</v>
      </c>
      <c r="V76" s="146">
        <f t="shared" si="24"/>
        <v>0</v>
      </c>
      <c r="W76" s="145">
        <f t="shared" si="25"/>
        <v>0</v>
      </c>
      <c r="X76" s="151"/>
      <c r="Y76" s="151"/>
      <c r="Z76" s="151"/>
      <c r="AA76" s="151"/>
      <c r="AD76" s="154"/>
    </row>
    <row r="77" spans="1:30" ht="47.25" x14ac:dyDescent="0.25">
      <c r="A77" s="135">
        <v>69</v>
      </c>
      <c r="B77" s="161" t="s">
        <v>170</v>
      </c>
      <c r="C77" s="161" t="s">
        <v>689</v>
      </c>
      <c r="D77" s="140"/>
      <c r="E77" s="141"/>
      <c r="F77" s="141">
        <v>993.68</v>
      </c>
      <c r="G77" s="139">
        <v>351</v>
      </c>
      <c r="H77" s="139">
        <v>299</v>
      </c>
      <c r="I77" s="139">
        <v>375</v>
      </c>
      <c r="J77" s="142">
        <v>0.47</v>
      </c>
      <c r="K77" s="142">
        <v>0.4</v>
      </c>
      <c r="L77" s="142">
        <f>I77/F77</f>
        <v>0.3773850736655664</v>
      </c>
      <c r="M77" s="144">
        <f t="shared" si="15"/>
        <v>3</v>
      </c>
      <c r="N77" s="219">
        <f t="shared" si="16"/>
        <v>11</v>
      </c>
      <c r="O77" s="146">
        <f t="shared" si="17"/>
        <v>11.25</v>
      </c>
      <c r="P77" s="203">
        <v>1</v>
      </c>
      <c r="Q77" s="203">
        <f t="shared" si="19"/>
        <v>1</v>
      </c>
      <c r="R77" s="146">
        <f t="shared" si="20"/>
        <v>2.75</v>
      </c>
      <c r="S77" s="145">
        <v>25</v>
      </c>
      <c r="T77" s="203">
        <f t="shared" si="22"/>
        <v>9</v>
      </c>
      <c r="U77" s="203">
        <f t="shared" si="23"/>
        <v>0</v>
      </c>
      <c r="V77" s="146">
        <f t="shared" si="24"/>
        <v>0</v>
      </c>
      <c r="W77" s="145">
        <v>0</v>
      </c>
      <c r="X77" s="251">
        <v>12</v>
      </c>
      <c r="Y77" s="203">
        <v>1</v>
      </c>
      <c r="Z77" s="203">
        <v>1</v>
      </c>
      <c r="AA77" s="203">
        <v>0</v>
      </c>
      <c r="AB77" s="145">
        <v>5</v>
      </c>
      <c r="AC77" s="145">
        <v>5</v>
      </c>
      <c r="AD77" s="287" t="s">
        <v>1010</v>
      </c>
    </row>
    <row r="78" spans="1:30" x14ac:dyDescent="0.25">
      <c r="A78" s="135">
        <v>70</v>
      </c>
      <c r="B78" s="161" t="s">
        <v>2</v>
      </c>
      <c r="C78" s="161" t="s">
        <v>689</v>
      </c>
      <c r="D78" s="140"/>
      <c r="E78" s="141"/>
      <c r="F78" s="141">
        <v>1057.96</v>
      </c>
      <c r="G78" s="139">
        <v>576</v>
      </c>
      <c r="H78" s="139">
        <v>353</v>
      </c>
      <c r="I78" s="139">
        <v>661</v>
      </c>
      <c r="J78" s="142">
        <v>0.54</v>
      </c>
      <c r="K78" s="142">
        <v>0.33</v>
      </c>
      <c r="L78" s="142">
        <f>I78/F78</f>
        <v>0.62478732655298874</v>
      </c>
      <c r="M78" s="144">
        <f t="shared" si="15"/>
        <v>3</v>
      </c>
      <c r="N78" s="219">
        <f t="shared" si="16"/>
        <v>19</v>
      </c>
      <c r="O78" s="146">
        <f t="shared" si="17"/>
        <v>19.829999999999998</v>
      </c>
      <c r="P78" s="203">
        <f t="shared" si="18"/>
        <v>0</v>
      </c>
      <c r="Q78" s="203">
        <f t="shared" si="19"/>
        <v>0</v>
      </c>
      <c r="R78" s="146">
        <f t="shared" si="20"/>
        <v>0</v>
      </c>
      <c r="S78" s="145">
        <v>0</v>
      </c>
      <c r="T78" s="203">
        <f t="shared" si="22"/>
        <v>16</v>
      </c>
      <c r="U78" s="203">
        <f t="shared" si="23"/>
        <v>3</v>
      </c>
      <c r="V78" s="146">
        <f t="shared" si="24"/>
        <v>3.8</v>
      </c>
      <c r="W78" s="145">
        <v>20</v>
      </c>
      <c r="X78" s="251"/>
      <c r="Y78" s="203"/>
      <c r="Z78" s="203"/>
      <c r="AA78" s="203"/>
      <c r="AB78" s="145">
        <v>7</v>
      </c>
      <c r="AC78" s="145">
        <v>6</v>
      </c>
      <c r="AD78" s="145"/>
    </row>
    <row r="79" spans="1:30" ht="7.5" hidden="1" customHeight="1" x14ac:dyDescent="0.25">
      <c r="A79" s="135">
        <v>71</v>
      </c>
      <c r="B79" s="161" t="s">
        <v>203</v>
      </c>
      <c r="C79" s="161" t="s">
        <v>689</v>
      </c>
      <c r="D79" s="140"/>
      <c r="E79" s="141"/>
      <c r="F79" s="141">
        <v>0</v>
      </c>
      <c r="G79" s="139"/>
      <c r="H79" s="139"/>
      <c r="I79" s="139">
        <v>0</v>
      </c>
      <c r="J79" s="142"/>
      <c r="K79" s="142"/>
      <c r="L79" s="142"/>
      <c r="M79" s="144">
        <f t="shared" si="15"/>
        <v>0</v>
      </c>
      <c r="N79" s="145">
        <f t="shared" si="16"/>
        <v>0</v>
      </c>
      <c r="O79" s="146">
        <f t="shared" si="17"/>
        <v>0</v>
      </c>
      <c r="P79" s="145">
        <f t="shared" si="18"/>
        <v>0</v>
      </c>
      <c r="Q79" s="145">
        <f t="shared" si="19"/>
        <v>0</v>
      </c>
      <c r="R79" s="146">
        <f t="shared" si="20"/>
        <v>0</v>
      </c>
      <c r="S79" s="145">
        <f t="shared" si="21"/>
        <v>0</v>
      </c>
      <c r="T79" s="145">
        <f t="shared" si="22"/>
        <v>0</v>
      </c>
      <c r="U79" s="145">
        <f t="shared" si="23"/>
        <v>0</v>
      </c>
      <c r="V79" s="146">
        <f t="shared" si="24"/>
        <v>0</v>
      </c>
      <c r="W79" s="145">
        <f t="shared" si="25"/>
        <v>0</v>
      </c>
      <c r="X79" s="151"/>
      <c r="Y79" s="151"/>
      <c r="Z79" s="151"/>
      <c r="AA79" s="151"/>
      <c r="AD79" s="154"/>
    </row>
    <row r="80" spans="1:30" ht="32.25" hidden="1" customHeight="1" x14ac:dyDescent="0.25">
      <c r="A80" s="135">
        <v>72</v>
      </c>
      <c r="B80" s="161" t="s">
        <v>92</v>
      </c>
      <c r="C80" s="161" t="s">
        <v>689</v>
      </c>
      <c r="D80" s="140"/>
      <c r="E80" s="141"/>
      <c r="F80" s="141">
        <v>1569.54</v>
      </c>
      <c r="G80" s="139"/>
      <c r="H80" s="139">
        <v>232</v>
      </c>
      <c r="I80" s="139">
        <v>442</v>
      </c>
      <c r="J80" s="142"/>
      <c r="K80" s="142">
        <v>0.15</v>
      </c>
      <c r="L80" s="142">
        <f>I80/F80</f>
        <v>0.28161117270028163</v>
      </c>
      <c r="M80" s="144">
        <v>0</v>
      </c>
      <c r="N80" s="219">
        <f t="shared" si="16"/>
        <v>0</v>
      </c>
      <c r="O80" s="146">
        <f t="shared" si="17"/>
        <v>0</v>
      </c>
      <c r="P80" s="219">
        <f t="shared" si="18"/>
        <v>0</v>
      </c>
      <c r="Q80" s="219">
        <f t="shared" si="19"/>
        <v>0</v>
      </c>
      <c r="R80" s="146">
        <f t="shared" si="20"/>
        <v>0</v>
      </c>
      <c r="S80" s="145">
        <v>25</v>
      </c>
      <c r="T80" s="145">
        <f t="shared" si="22"/>
        <v>0</v>
      </c>
      <c r="U80" s="219">
        <f t="shared" si="23"/>
        <v>0</v>
      </c>
      <c r="V80" s="146">
        <f t="shared" si="24"/>
        <v>0</v>
      </c>
      <c r="W80" s="145">
        <v>20</v>
      </c>
      <c r="X80" s="251">
        <v>0</v>
      </c>
      <c r="Y80" s="251"/>
      <c r="Z80" s="251"/>
      <c r="AA80" s="251"/>
      <c r="AB80" s="145">
        <v>0</v>
      </c>
      <c r="AC80" s="145"/>
      <c r="AD80" s="154"/>
    </row>
    <row r="81" spans="1:30" ht="31.5" x14ac:dyDescent="0.25">
      <c r="A81" s="135">
        <v>73</v>
      </c>
      <c r="B81" s="161" t="s">
        <v>211</v>
      </c>
      <c r="C81" s="161" t="s">
        <v>689</v>
      </c>
      <c r="D81" s="140"/>
      <c r="E81" s="141"/>
      <c r="F81" s="141">
        <v>1415.98</v>
      </c>
      <c r="G81" s="139">
        <v>166</v>
      </c>
      <c r="H81" s="139">
        <v>158</v>
      </c>
      <c r="I81" s="139">
        <v>386</v>
      </c>
      <c r="J81" s="142">
        <v>0.12</v>
      </c>
      <c r="K81" s="142">
        <v>0.12</v>
      </c>
      <c r="L81" s="142">
        <f>I81/F81</f>
        <v>0.27260272037740646</v>
      </c>
      <c r="M81" s="144">
        <f t="shared" si="15"/>
        <v>3</v>
      </c>
      <c r="N81" s="219">
        <f t="shared" si="16"/>
        <v>11</v>
      </c>
      <c r="O81" s="146">
        <f t="shared" si="17"/>
        <v>11.58</v>
      </c>
      <c r="P81" s="203">
        <v>1</v>
      </c>
      <c r="Q81" s="203">
        <f t="shared" si="19"/>
        <v>1</v>
      </c>
      <c r="R81" s="146">
        <f t="shared" si="20"/>
        <v>2.75</v>
      </c>
      <c r="S81" s="145">
        <v>25</v>
      </c>
      <c r="T81" s="203">
        <f t="shared" si="22"/>
        <v>7</v>
      </c>
      <c r="U81" s="203">
        <f t="shared" si="23"/>
        <v>2</v>
      </c>
      <c r="V81" s="146">
        <f t="shared" si="24"/>
        <v>2.2000000000000002</v>
      </c>
      <c r="W81" s="145">
        <v>20</v>
      </c>
      <c r="X81" s="251">
        <v>11</v>
      </c>
      <c r="Y81" s="203">
        <v>1</v>
      </c>
      <c r="Z81" s="203">
        <v>1</v>
      </c>
      <c r="AA81" s="203">
        <v>2</v>
      </c>
      <c r="AB81" s="145">
        <v>3</v>
      </c>
      <c r="AC81" s="145">
        <v>1</v>
      </c>
      <c r="AD81" s="145"/>
    </row>
    <row r="82" spans="1:30" ht="31.5" hidden="1" x14ac:dyDescent="0.25">
      <c r="A82" s="135">
        <v>74</v>
      </c>
      <c r="B82" s="161" t="s">
        <v>690</v>
      </c>
      <c r="C82" s="161" t="s">
        <v>689</v>
      </c>
      <c r="D82" s="140"/>
      <c r="E82" s="141"/>
      <c r="F82" s="141">
        <v>54.22</v>
      </c>
      <c r="G82" s="139"/>
      <c r="H82" s="139"/>
      <c r="I82" s="139">
        <v>10</v>
      </c>
      <c r="J82" s="142"/>
      <c r="K82" s="142"/>
      <c r="L82" s="142"/>
      <c r="M82" s="144">
        <f t="shared" si="15"/>
        <v>0</v>
      </c>
      <c r="N82" s="145">
        <f t="shared" si="16"/>
        <v>0</v>
      </c>
      <c r="O82" s="146">
        <f t="shared" si="17"/>
        <v>0</v>
      </c>
      <c r="P82" s="145">
        <f t="shared" si="18"/>
        <v>0</v>
      </c>
      <c r="Q82" s="145">
        <f t="shared" si="19"/>
        <v>0</v>
      </c>
      <c r="R82" s="146">
        <f t="shared" si="20"/>
        <v>0</v>
      </c>
      <c r="S82" s="145">
        <v>25</v>
      </c>
      <c r="T82" s="145">
        <f t="shared" si="22"/>
        <v>0</v>
      </c>
      <c r="U82" s="145">
        <f t="shared" si="23"/>
        <v>0</v>
      </c>
      <c r="V82" s="146">
        <f t="shared" si="24"/>
        <v>0</v>
      </c>
      <c r="W82" s="145">
        <v>20</v>
      </c>
      <c r="X82" s="146"/>
      <c r="Y82" s="146"/>
      <c r="Z82" s="146"/>
      <c r="AA82" s="145"/>
      <c r="AB82" s="145"/>
      <c r="AC82" s="145"/>
      <c r="AD82" s="154"/>
    </row>
    <row r="83" spans="1:30" hidden="1" x14ac:dyDescent="0.25">
      <c r="A83" s="135">
        <v>75</v>
      </c>
      <c r="B83" s="161" t="s">
        <v>444</v>
      </c>
      <c r="C83" s="161" t="s">
        <v>689</v>
      </c>
      <c r="D83" s="140"/>
      <c r="E83" s="141"/>
      <c r="F83" s="141"/>
      <c r="G83" s="139"/>
      <c r="H83" s="139"/>
      <c r="I83" s="139"/>
      <c r="J83" s="142"/>
      <c r="K83" s="142"/>
      <c r="L83" s="142"/>
      <c r="M83" s="144">
        <f t="shared" si="15"/>
        <v>0</v>
      </c>
      <c r="N83" s="145">
        <f t="shared" si="16"/>
        <v>0</v>
      </c>
      <c r="O83" s="146">
        <f t="shared" si="17"/>
        <v>0</v>
      </c>
      <c r="P83" s="145">
        <f t="shared" si="18"/>
        <v>0</v>
      </c>
      <c r="Q83" s="145">
        <f t="shared" si="19"/>
        <v>0</v>
      </c>
      <c r="R83" s="146">
        <f t="shared" si="20"/>
        <v>0</v>
      </c>
      <c r="S83" s="145">
        <v>25</v>
      </c>
      <c r="T83" s="145">
        <f t="shared" si="22"/>
        <v>0</v>
      </c>
      <c r="U83" s="145">
        <f t="shared" si="23"/>
        <v>0</v>
      </c>
      <c r="V83" s="146">
        <f t="shared" si="24"/>
        <v>0</v>
      </c>
      <c r="W83" s="145">
        <v>20</v>
      </c>
      <c r="X83" s="146"/>
      <c r="Y83" s="146"/>
      <c r="Z83" s="146"/>
      <c r="AA83" s="145"/>
      <c r="AB83" s="145"/>
      <c r="AC83" s="145"/>
      <c r="AD83" s="154"/>
    </row>
    <row r="84" spans="1:30" hidden="1" x14ac:dyDescent="0.25">
      <c r="A84" s="135">
        <v>76</v>
      </c>
      <c r="B84" s="161" t="s">
        <v>850</v>
      </c>
      <c r="C84" s="161" t="s">
        <v>51</v>
      </c>
      <c r="D84" s="140"/>
      <c r="E84" s="141"/>
      <c r="F84" s="141">
        <v>0</v>
      </c>
      <c r="G84" s="139"/>
      <c r="H84" s="139"/>
      <c r="I84" s="139">
        <v>0</v>
      </c>
      <c r="J84" s="142"/>
      <c r="K84" s="142"/>
      <c r="L84" s="142"/>
      <c r="M84" s="144">
        <f t="shared" si="15"/>
        <v>0</v>
      </c>
      <c r="N84" s="145">
        <f t="shared" si="16"/>
        <v>0</v>
      </c>
      <c r="O84" s="146">
        <f t="shared" si="17"/>
        <v>0</v>
      </c>
      <c r="P84" s="145">
        <f t="shared" si="18"/>
        <v>0</v>
      </c>
      <c r="Q84" s="145">
        <f t="shared" si="19"/>
        <v>0</v>
      </c>
      <c r="R84" s="146">
        <f t="shared" si="20"/>
        <v>0</v>
      </c>
      <c r="S84" s="145">
        <f t="shared" si="21"/>
        <v>0</v>
      </c>
      <c r="T84" s="145">
        <f t="shared" si="22"/>
        <v>0</v>
      </c>
      <c r="U84" s="145">
        <f t="shared" si="23"/>
        <v>0</v>
      </c>
      <c r="V84" s="146">
        <f t="shared" si="24"/>
        <v>0</v>
      </c>
      <c r="W84" s="145">
        <f t="shared" si="25"/>
        <v>0</v>
      </c>
      <c r="X84" s="151"/>
      <c r="Y84" s="151"/>
      <c r="Z84" s="151"/>
      <c r="AA84" s="151"/>
      <c r="AD84" s="154"/>
    </row>
    <row r="85" spans="1:30" hidden="1" x14ac:dyDescent="0.25">
      <c r="A85" s="135">
        <v>77</v>
      </c>
      <c r="B85" s="161" t="s">
        <v>851</v>
      </c>
      <c r="C85" s="161" t="s">
        <v>51</v>
      </c>
      <c r="D85" s="140"/>
      <c r="E85" s="141"/>
      <c r="F85" s="141">
        <v>0</v>
      </c>
      <c r="G85" s="139"/>
      <c r="H85" s="139"/>
      <c r="I85" s="139">
        <v>0</v>
      </c>
      <c r="J85" s="142"/>
      <c r="K85" s="142"/>
      <c r="L85" s="142"/>
      <c r="M85" s="144">
        <f t="shared" si="15"/>
        <v>0</v>
      </c>
      <c r="N85" s="145">
        <f t="shared" si="16"/>
        <v>0</v>
      </c>
      <c r="O85" s="146">
        <f t="shared" si="17"/>
        <v>0</v>
      </c>
      <c r="P85" s="145">
        <f t="shared" si="18"/>
        <v>0</v>
      </c>
      <c r="Q85" s="145">
        <f t="shared" si="19"/>
        <v>0</v>
      </c>
      <c r="R85" s="146">
        <f t="shared" si="20"/>
        <v>0</v>
      </c>
      <c r="S85" s="145">
        <f t="shared" si="21"/>
        <v>0</v>
      </c>
      <c r="T85" s="145">
        <f t="shared" si="22"/>
        <v>0</v>
      </c>
      <c r="U85" s="145">
        <f t="shared" si="23"/>
        <v>0</v>
      </c>
      <c r="V85" s="146">
        <f t="shared" si="24"/>
        <v>0</v>
      </c>
      <c r="W85" s="145">
        <f t="shared" si="25"/>
        <v>0</v>
      </c>
      <c r="X85" s="151"/>
      <c r="Y85" s="151"/>
      <c r="Z85" s="151"/>
      <c r="AA85" s="151"/>
      <c r="AD85" s="154"/>
    </row>
    <row r="86" spans="1:30" hidden="1" x14ac:dyDescent="0.25">
      <c r="A86" s="135">
        <v>78</v>
      </c>
      <c r="B86" s="161" t="s">
        <v>852</v>
      </c>
      <c r="C86" s="161" t="s">
        <v>51</v>
      </c>
      <c r="D86" s="140"/>
      <c r="E86" s="141"/>
      <c r="F86" s="141">
        <v>0</v>
      </c>
      <c r="G86" s="139"/>
      <c r="H86" s="139"/>
      <c r="I86" s="139">
        <v>0</v>
      </c>
      <c r="J86" s="142"/>
      <c r="K86" s="142"/>
      <c r="L86" s="142"/>
      <c r="M86" s="144">
        <f t="shared" si="15"/>
        <v>0</v>
      </c>
      <c r="N86" s="145">
        <f t="shared" si="16"/>
        <v>0</v>
      </c>
      <c r="O86" s="146">
        <f t="shared" si="17"/>
        <v>0</v>
      </c>
      <c r="P86" s="145">
        <f t="shared" si="18"/>
        <v>0</v>
      </c>
      <c r="Q86" s="145">
        <f t="shared" si="19"/>
        <v>0</v>
      </c>
      <c r="R86" s="146">
        <f t="shared" si="20"/>
        <v>0</v>
      </c>
      <c r="S86" s="145">
        <f t="shared" si="21"/>
        <v>0</v>
      </c>
      <c r="T86" s="145">
        <f t="shared" si="22"/>
        <v>0</v>
      </c>
      <c r="U86" s="145">
        <f t="shared" si="23"/>
        <v>0</v>
      </c>
      <c r="V86" s="146">
        <f t="shared" si="24"/>
        <v>0</v>
      </c>
      <c r="W86" s="145">
        <f t="shared" si="25"/>
        <v>0</v>
      </c>
      <c r="X86" s="151"/>
      <c r="Y86" s="151"/>
      <c r="Z86" s="151"/>
      <c r="AA86" s="151"/>
      <c r="AD86" s="154"/>
    </row>
    <row r="87" spans="1:30" ht="47.25" hidden="1" x14ac:dyDescent="0.25">
      <c r="A87" s="135">
        <v>79</v>
      </c>
      <c r="B87" s="161" t="s">
        <v>52</v>
      </c>
      <c r="C87" s="161" t="s">
        <v>51</v>
      </c>
      <c r="D87" s="140"/>
      <c r="E87" s="141"/>
      <c r="F87" s="141">
        <v>0</v>
      </c>
      <c r="G87" s="139"/>
      <c r="H87" s="139"/>
      <c r="I87" s="139">
        <v>0</v>
      </c>
      <c r="J87" s="142"/>
      <c r="K87" s="142"/>
      <c r="L87" s="142"/>
      <c r="M87" s="144">
        <f t="shared" si="15"/>
        <v>0</v>
      </c>
      <c r="N87" s="145">
        <f t="shared" si="16"/>
        <v>0</v>
      </c>
      <c r="O87" s="146">
        <f t="shared" si="17"/>
        <v>0</v>
      </c>
      <c r="P87" s="145">
        <f t="shared" si="18"/>
        <v>0</v>
      </c>
      <c r="Q87" s="145">
        <f t="shared" si="19"/>
        <v>0</v>
      </c>
      <c r="R87" s="146">
        <f t="shared" si="20"/>
        <v>0</v>
      </c>
      <c r="S87" s="145">
        <f t="shared" si="21"/>
        <v>0</v>
      </c>
      <c r="T87" s="145">
        <f t="shared" si="22"/>
        <v>0</v>
      </c>
      <c r="U87" s="145">
        <f t="shared" si="23"/>
        <v>0</v>
      </c>
      <c r="V87" s="146">
        <f t="shared" si="24"/>
        <v>0</v>
      </c>
      <c r="W87" s="145">
        <f t="shared" si="25"/>
        <v>0</v>
      </c>
      <c r="X87" s="151"/>
      <c r="Y87" s="151"/>
      <c r="Z87" s="151"/>
      <c r="AA87" s="151"/>
      <c r="AD87" s="154"/>
    </row>
    <row r="88" spans="1:30" hidden="1" x14ac:dyDescent="0.25">
      <c r="A88" s="135">
        <v>80</v>
      </c>
      <c r="B88" s="161" t="s">
        <v>2</v>
      </c>
      <c r="C88" s="161" t="s">
        <v>51</v>
      </c>
      <c r="D88" s="140"/>
      <c r="E88" s="141"/>
      <c r="F88" s="141">
        <v>0</v>
      </c>
      <c r="G88" s="139"/>
      <c r="H88" s="139"/>
      <c r="I88" s="139">
        <v>0</v>
      </c>
      <c r="J88" s="142"/>
      <c r="K88" s="142"/>
      <c r="L88" s="142"/>
      <c r="M88" s="144">
        <f t="shared" si="15"/>
        <v>0</v>
      </c>
      <c r="N88" s="145">
        <f t="shared" si="16"/>
        <v>0</v>
      </c>
      <c r="O88" s="146">
        <f t="shared" si="17"/>
        <v>0</v>
      </c>
      <c r="P88" s="145">
        <f t="shared" si="18"/>
        <v>0</v>
      </c>
      <c r="Q88" s="145">
        <f t="shared" si="19"/>
        <v>0</v>
      </c>
      <c r="R88" s="146">
        <f t="shared" si="20"/>
        <v>0</v>
      </c>
      <c r="S88" s="145">
        <f t="shared" si="21"/>
        <v>0</v>
      </c>
      <c r="T88" s="145">
        <f t="shared" si="22"/>
        <v>0</v>
      </c>
      <c r="U88" s="145">
        <f t="shared" si="23"/>
        <v>0</v>
      </c>
      <c r="V88" s="146">
        <f t="shared" si="24"/>
        <v>0</v>
      </c>
      <c r="W88" s="145">
        <f t="shared" si="25"/>
        <v>0</v>
      </c>
      <c r="X88" s="151"/>
      <c r="Y88" s="151"/>
      <c r="Z88" s="151"/>
      <c r="AA88" s="151"/>
      <c r="AD88" s="154"/>
    </row>
    <row r="89" spans="1:30" ht="31.5" hidden="1" x14ac:dyDescent="0.25">
      <c r="A89" s="135">
        <v>81</v>
      </c>
      <c r="B89" s="161" t="s">
        <v>209</v>
      </c>
      <c r="C89" s="161" t="s">
        <v>51</v>
      </c>
      <c r="D89" s="140"/>
      <c r="E89" s="141"/>
      <c r="F89" s="141">
        <v>0</v>
      </c>
      <c r="G89" s="139"/>
      <c r="H89" s="139"/>
      <c r="I89" s="139">
        <v>0</v>
      </c>
      <c r="J89" s="142"/>
      <c r="K89" s="142"/>
      <c r="L89" s="142"/>
      <c r="M89" s="144">
        <f t="shared" si="15"/>
        <v>0</v>
      </c>
      <c r="N89" s="145">
        <f t="shared" si="16"/>
        <v>0</v>
      </c>
      <c r="O89" s="146">
        <f t="shared" si="17"/>
        <v>0</v>
      </c>
      <c r="P89" s="145">
        <f t="shared" si="18"/>
        <v>0</v>
      </c>
      <c r="Q89" s="145">
        <f t="shared" si="19"/>
        <v>0</v>
      </c>
      <c r="R89" s="146">
        <f t="shared" si="20"/>
        <v>0</v>
      </c>
      <c r="S89" s="145">
        <f t="shared" si="21"/>
        <v>0</v>
      </c>
      <c r="T89" s="145">
        <f t="shared" si="22"/>
        <v>0</v>
      </c>
      <c r="U89" s="145">
        <f t="shared" si="23"/>
        <v>0</v>
      </c>
      <c r="V89" s="146">
        <f t="shared" si="24"/>
        <v>0</v>
      </c>
      <c r="W89" s="145">
        <f t="shared" si="25"/>
        <v>0</v>
      </c>
      <c r="X89" s="151"/>
      <c r="Y89" s="151"/>
      <c r="Z89" s="151"/>
      <c r="AA89" s="151"/>
      <c r="AD89" s="154"/>
    </row>
    <row r="90" spans="1:30" ht="31.5" hidden="1" x14ac:dyDescent="0.25">
      <c r="A90" s="135">
        <v>82</v>
      </c>
      <c r="B90" s="161" t="s">
        <v>93</v>
      </c>
      <c r="C90" s="161" t="s">
        <v>51</v>
      </c>
      <c r="D90" s="140"/>
      <c r="E90" s="141"/>
      <c r="F90" s="141">
        <v>0</v>
      </c>
      <c r="G90" s="139"/>
      <c r="H90" s="139"/>
      <c r="I90" s="139">
        <v>0</v>
      </c>
      <c r="J90" s="142"/>
      <c r="K90" s="142"/>
      <c r="L90" s="142"/>
      <c r="M90" s="144">
        <f t="shared" si="15"/>
        <v>0</v>
      </c>
      <c r="N90" s="145">
        <f t="shared" si="16"/>
        <v>0</v>
      </c>
      <c r="O90" s="146">
        <f t="shared" si="17"/>
        <v>0</v>
      </c>
      <c r="P90" s="145">
        <f t="shared" si="18"/>
        <v>0</v>
      </c>
      <c r="Q90" s="145">
        <f t="shared" si="19"/>
        <v>0</v>
      </c>
      <c r="R90" s="146">
        <f t="shared" si="20"/>
        <v>0</v>
      </c>
      <c r="S90" s="145">
        <f t="shared" si="21"/>
        <v>0</v>
      </c>
      <c r="T90" s="145">
        <f t="shared" si="22"/>
        <v>0</v>
      </c>
      <c r="U90" s="145">
        <f t="shared" si="23"/>
        <v>0</v>
      </c>
      <c r="V90" s="146">
        <f t="shared" si="24"/>
        <v>0</v>
      </c>
      <c r="W90" s="145">
        <f t="shared" si="25"/>
        <v>0</v>
      </c>
      <c r="X90" s="151"/>
      <c r="Y90" s="151"/>
      <c r="Z90" s="151"/>
      <c r="AA90" s="151"/>
      <c r="AD90" s="154"/>
    </row>
    <row r="91" spans="1:30" ht="31.5" hidden="1" x14ac:dyDescent="0.25">
      <c r="A91" s="135">
        <v>83</v>
      </c>
      <c r="B91" s="161" t="s">
        <v>691</v>
      </c>
      <c r="C91" s="161" t="s">
        <v>51</v>
      </c>
      <c r="D91" s="140"/>
      <c r="E91" s="141"/>
      <c r="F91" s="141">
        <v>0</v>
      </c>
      <c r="G91" s="139"/>
      <c r="H91" s="139"/>
      <c r="I91" s="139">
        <v>0</v>
      </c>
      <c r="J91" s="142"/>
      <c r="K91" s="142"/>
      <c r="L91" s="142"/>
      <c r="M91" s="144">
        <f t="shared" si="15"/>
        <v>0</v>
      </c>
      <c r="N91" s="145">
        <f t="shared" si="16"/>
        <v>0</v>
      </c>
      <c r="O91" s="146">
        <f t="shared" si="17"/>
        <v>0</v>
      </c>
      <c r="P91" s="145">
        <f t="shared" si="18"/>
        <v>0</v>
      </c>
      <c r="Q91" s="145">
        <f t="shared" si="19"/>
        <v>0</v>
      </c>
      <c r="R91" s="146">
        <f t="shared" si="20"/>
        <v>0</v>
      </c>
      <c r="S91" s="145">
        <f t="shared" si="21"/>
        <v>0</v>
      </c>
      <c r="T91" s="145">
        <f t="shared" si="22"/>
        <v>0</v>
      </c>
      <c r="U91" s="145">
        <f t="shared" si="23"/>
        <v>0</v>
      </c>
      <c r="V91" s="146">
        <f t="shared" si="24"/>
        <v>0</v>
      </c>
      <c r="W91" s="145">
        <f t="shared" si="25"/>
        <v>0</v>
      </c>
      <c r="X91" s="151"/>
      <c r="Y91" s="151"/>
      <c r="Z91" s="151"/>
      <c r="AA91" s="151"/>
      <c r="AD91" s="154"/>
    </row>
    <row r="92" spans="1:30" ht="47.25" hidden="1" x14ac:dyDescent="0.25">
      <c r="A92" s="135">
        <v>84</v>
      </c>
      <c r="B92" s="161" t="s">
        <v>853</v>
      </c>
      <c r="C92" s="161" t="s">
        <v>51</v>
      </c>
      <c r="D92" s="140"/>
      <c r="E92" s="141"/>
      <c r="F92" s="141">
        <v>50.54</v>
      </c>
      <c r="G92" s="139"/>
      <c r="H92" s="139"/>
      <c r="I92" s="139">
        <v>18</v>
      </c>
      <c r="J92" s="142"/>
      <c r="K92" s="142"/>
      <c r="L92" s="142"/>
      <c r="M92" s="144">
        <f t="shared" si="15"/>
        <v>0</v>
      </c>
      <c r="N92" s="145">
        <f t="shared" si="16"/>
        <v>0</v>
      </c>
      <c r="O92" s="146">
        <f t="shared" si="17"/>
        <v>0</v>
      </c>
      <c r="P92" s="145">
        <f t="shared" si="18"/>
        <v>0</v>
      </c>
      <c r="Q92" s="145">
        <f t="shared" si="19"/>
        <v>0</v>
      </c>
      <c r="R92" s="146">
        <f t="shared" si="20"/>
        <v>0</v>
      </c>
      <c r="S92" s="145">
        <v>25</v>
      </c>
      <c r="T92" s="145">
        <f t="shared" si="22"/>
        <v>0</v>
      </c>
      <c r="U92" s="145">
        <f t="shared" si="23"/>
        <v>0</v>
      </c>
      <c r="V92" s="146">
        <f t="shared" si="24"/>
        <v>0</v>
      </c>
      <c r="W92" s="145">
        <v>20</v>
      </c>
      <c r="X92" s="146"/>
      <c r="Y92" s="146"/>
      <c r="Z92" s="146"/>
      <c r="AA92" s="145"/>
      <c r="AB92" s="145"/>
      <c r="AC92" s="145"/>
      <c r="AD92" s="154"/>
    </row>
    <row r="93" spans="1:30" ht="47.25" hidden="1" x14ac:dyDescent="0.25">
      <c r="A93" s="135">
        <v>85</v>
      </c>
      <c r="B93" s="161" t="s">
        <v>86</v>
      </c>
      <c r="C93" s="161" t="s">
        <v>51</v>
      </c>
      <c r="D93" s="140"/>
      <c r="E93" s="141"/>
      <c r="F93" s="141">
        <v>0</v>
      </c>
      <c r="G93" s="139"/>
      <c r="H93" s="139"/>
      <c r="I93" s="139">
        <v>0</v>
      </c>
      <c r="J93" s="142"/>
      <c r="K93" s="142"/>
      <c r="L93" s="142"/>
      <c r="M93" s="144">
        <f t="shared" si="15"/>
        <v>0</v>
      </c>
      <c r="N93" s="145">
        <f t="shared" si="16"/>
        <v>0</v>
      </c>
      <c r="O93" s="146">
        <f t="shared" si="17"/>
        <v>0</v>
      </c>
      <c r="P93" s="145">
        <f t="shared" si="18"/>
        <v>0</v>
      </c>
      <c r="Q93" s="145">
        <f t="shared" si="19"/>
        <v>0</v>
      </c>
      <c r="R93" s="146">
        <f t="shared" si="20"/>
        <v>0</v>
      </c>
      <c r="S93" s="145">
        <f t="shared" si="21"/>
        <v>0</v>
      </c>
      <c r="T93" s="145">
        <f t="shared" si="22"/>
        <v>0</v>
      </c>
      <c r="U93" s="145">
        <f t="shared" si="23"/>
        <v>0</v>
      </c>
      <c r="V93" s="146">
        <f t="shared" si="24"/>
        <v>0</v>
      </c>
      <c r="W93" s="145">
        <f t="shared" si="25"/>
        <v>0</v>
      </c>
      <c r="X93" s="151"/>
      <c r="Y93" s="151"/>
      <c r="Z93" s="151"/>
      <c r="AA93" s="151"/>
      <c r="AD93" s="154"/>
    </row>
    <row r="94" spans="1:30" hidden="1" x14ac:dyDescent="0.25">
      <c r="A94" s="135">
        <v>86</v>
      </c>
      <c r="B94" s="161" t="s">
        <v>444</v>
      </c>
      <c r="C94" s="161" t="s">
        <v>51</v>
      </c>
      <c r="D94" s="140"/>
      <c r="E94" s="141"/>
      <c r="F94" s="141"/>
      <c r="G94" s="139"/>
      <c r="H94" s="139"/>
      <c r="I94" s="139"/>
      <c r="J94" s="142"/>
      <c r="K94" s="142"/>
      <c r="L94" s="142"/>
      <c r="M94" s="144">
        <f t="shared" si="15"/>
        <v>0</v>
      </c>
      <c r="N94" s="145">
        <f t="shared" si="16"/>
        <v>0</v>
      </c>
      <c r="O94" s="146">
        <f t="shared" si="17"/>
        <v>0</v>
      </c>
      <c r="P94" s="145">
        <f t="shared" si="18"/>
        <v>0</v>
      </c>
      <c r="Q94" s="145">
        <f t="shared" si="19"/>
        <v>0</v>
      </c>
      <c r="R94" s="146">
        <f t="shared" si="20"/>
        <v>0</v>
      </c>
      <c r="S94" s="145">
        <v>25</v>
      </c>
      <c r="T94" s="145">
        <f t="shared" si="22"/>
        <v>0</v>
      </c>
      <c r="U94" s="145">
        <f t="shared" si="23"/>
        <v>0</v>
      </c>
      <c r="V94" s="146">
        <f t="shared" si="24"/>
        <v>0</v>
      </c>
      <c r="W94" s="145">
        <v>20</v>
      </c>
      <c r="X94" s="146"/>
      <c r="Y94" s="146"/>
      <c r="Z94" s="146"/>
      <c r="AA94" s="145"/>
      <c r="AB94" s="145"/>
      <c r="AC94" s="145"/>
      <c r="AD94" s="154"/>
    </row>
    <row r="95" spans="1:30" ht="31.5" hidden="1" x14ac:dyDescent="0.25">
      <c r="A95" s="135">
        <v>87</v>
      </c>
      <c r="B95" s="161" t="s">
        <v>54</v>
      </c>
      <c r="C95" s="161" t="s">
        <v>53</v>
      </c>
      <c r="D95" s="140"/>
      <c r="E95" s="141"/>
      <c r="F95" s="141">
        <v>0</v>
      </c>
      <c r="G95" s="139"/>
      <c r="H95" s="139"/>
      <c r="I95" s="139">
        <v>0</v>
      </c>
      <c r="J95" s="142"/>
      <c r="K95" s="142"/>
      <c r="L95" s="142"/>
      <c r="M95" s="144">
        <f t="shared" si="15"/>
        <v>0</v>
      </c>
      <c r="N95" s="145">
        <f t="shared" si="16"/>
        <v>0</v>
      </c>
      <c r="O95" s="146">
        <f t="shared" si="17"/>
        <v>0</v>
      </c>
      <c r="P95" s="145">
        <f t="shared" si="18"/>
        <v>0</v>
      </c>
      <c r="Q95" s="145">
        <f t="shared" si="19"/>
        <v>0</v>
      </c>
      <c r="R95" s="146">
        <f t="shared" si="20"/>
        <v>0</v>
      </c>
      <c r="S95" s="145">
        <f t="shared" si="21"/>
        <v>0</v>
      </c>
      <c r="T95" s="145">
        <f t="shared" si="22"/>
        <v>0</v>
      </c>
      <c r="U95" s="145">
        <f t="shared" si="23"/>
        <v>0</v>
      </c>
      <c r="V95" s="146">
        <f t="shared" si="24"/>
        <v>0</v>
      </c>
      <c r="W95" s="145">
        <f t="shared" si="25"/>
        <v>0</v>
      </c>
      <c r="X95" s="151"/>
      <c r="Y95" s="151"/>
      <c r="Z95" s="151"/>
      <c r="AA95" s="151"/>
      <c r="AD95" s="154"/>
    </row>
    <row r="96" spans="1:30" hidden="1" x14ac:dyDescent="0.25">
      <c r="A96" s="135">
        <v>88</v>
      </c>
      <c r="B96" s="161" t="s">
        <v>2</v>
      </c>
      <c r="C96" s="161" t="s">
        <v>53</v>
      </c>
      <c r="D96" s="140"/>
      <c r="E96" s="141"/>
      <c r="F96" s="141">
        <v>0</v>
      </c>
      <c r="G96" s="139"/>
      <c r="H96" s="139"/>
      <c r="I96" s="139">
        <v>0</v>
      </c>
      <c r="J96" s="142"/>
      <c r="K96" s="142"/>
      <c r="L96" s="142"/>
      <c r="M96" s="144">
        <f t="shared" si="15"/>
        <v>0</v>
      </c>
      <c r="N96" s="145">
        <f t="shared" si="16"/>
        <v>0</v>
      </c>
      <c r="O96" s="146">
        <f t="shared" si="17"/>
        <v>0</v>
      </c>
      <c r="P96" s="145">
        <f t="shared" si="18"/>
        <v>0</v>
      </c>
      <c r="Q96" s="145">
        <f t="shared" si="19"/>
        <v>0</v>
      </c>
      <c r="R96" s="146">
        <f t="shared" si="20"/>
        <v>0</v>
      </c>
      <c r="S96" s="145">
        <f t="shared" si="21"/>
        <v>0</v>
      </c>
      <c r="T96" s="145">
        <f t="shared" si="22"/>
        <v>0</v>
      </c>
      <c r="U96" s="145">
        <f t="shared" si="23"/>
        <v>0</v>
      </c>
      <c r="V96" s="146">
        <f t="shared" si="24"/>
        <v>0</v>
      </c>
      <c r="W96" s="145">
        <f t="shared" si="25"/>
        <v>0</v>
      </c>
      <c r="X96" s="151"/>
      <c r="Y96" s="151"/>
      <c r="Z96" s="151"/>
      <c r="AA96" s="151"/>
      <c r="AD96" s="154"/>
    </row>
    <row r="97" spans="1:30" hidden="1" x14ac:dyDescent="0.25">
      <c r="A97" s="135">
        <v>89</v>
      </c>
      <c r="B97" s="161" t="s">
        <v>444</v>
      </c>
      <c r="C97" s="161" t="s">
        <v>53</v>
      </c>
      <c r="D97" s="140"/>
      <c r="E97" s="141"/>
      <c r="F97" s="141">
        <v>0</v>
      </c>
      <c r="G97" s="139"/>
      <c r="H97" s="139"/>
      <c r="I97" s="139">
        <v>0</v>
      </c>
      <c r="J97" s="142"/>
      <c r="K97" s="142"/>
      <c r="L97" s="142"/>
      <c r="M97" s="144">
        <f t="shared" si="15"/>
        <v>0</v>
      </c>
      <c r="N97" s="145">
        <f t="shared" si="16"/>
        <v>0</v>
      </c>
      <c r="O97" s="146">
        <f t="shared" si="17"/>
        <v>0</v>
      </c>
      <c r="P97" s="145">
        <f t="shared" si="18"/>
        <v>0</v>
      </c>
      <c r="Q97" s="145">
        <f t="shared" si="19"/>
        <v>0</v>
      </c>
      <c r="R97" s="146">
        <f t="shared" si="20"/>
        <v>0</v>
      </c>
      <c r="S97" s="145">
        <f t="shared" si="21"/>
        <v>0</v>
      </c>
      <c r="T97" s="145">
        <f t="shared" si="22"/>
        <v>0</v>
      </c>
      <c r="U97" s="145">
        <f t="shared" si="23"/>
        <v>0</v>
      </c>
      <c r="V97" s="146">
        <f t="shared" si="24"/>
        <v>0</v>
      </c>
      <c r="W97" s="145">
        <f t="shared" si="25"/>
        <v>0</v>
      </c>
      <c r="X97" s="151"/>
      <c r="Y97" s="151"/>
      <c r="Z97" s="151"/>
      <c r="AA97" s="151"/>
      <c r="AD97" s="154"/>
    </row>
    <row r="98" spans="1:30" hidden="1" x14ac:dyDescent="0.25">
      <c r="A98" s="135">
        <v>90</v>
      </c>
      <c r="B98" s="161" t="s">
        <v>854</v>
      </c>
      <c r="C98" s="161" t="s">
        <v>9</v>
      </c>
      <c r="D98" s="140"/>
      <c r="E98" s="141"/>
      <c r="F98" s="141">
        <v>0</v>
      </c>
      <c r="G98" s="139"/>
      <c r="H98" s="139"/>
      <c r="I98" s="139">
        <v>0</v>
      </c>
      <c r="J98" s="142"/>
      <c r="K98" s="142"/>
      <c r="L98" s="142"/>
      <c r="M98" s="144">
        <f t="shared" si="15"/>
        <v>0</v>
      </c>
      <c r="N98" s="145">
        <f t="shared" si="16"/>
        <v>0</v>
      </c>
      <c r="O98" s="146">
        <f t="shared" si="17"/>
        <v>0</v>
      </c>
      <c r="P98" s="145">
        <f t="shared" si="18"/>
        <v>0</v>
      </c>
      <c r="Q98" s="145">
        <f t="shared" si="19"/>
        <v>0</v>
      </c>
      <c r="R98" s="146">
        <f t="shared" si="20"/>
        <v>0</v>
      </c>
      <c r="S98" s="145">
        <f t="shared" si="21"/>
        <v>0</v>
      </c>
      <c r="T98" s="145">
        <f t="shared" si="22"/>
        <v>0</v>
      </c>
      <c r="U98" s="145">
        <f t="shared" si="23"/>
        <v>0</v>
      </c>
      <c r="V98" s="146">
        <f t="shared" si="24"/>
        <v>0</v>
      </c>
      <c r="W98" s="145">
        <f t="shared" si="25"/>
        <v>0</v>
      </c>
      <c r="X98" s="151"/>
      <c r="Y98" s="151"/>
      <c r="Z98" s="151"/>
      <c r="AA98" s="151"/>
      <c r="AD98" s="154"/>
    </row>
    <row r="99" spans="1:30" ht="31.5" hidden="1" x14ac:dyDescent="0.25">
      <c r="A99" s="135">
        <v>91</v>
      </c>
      <c r="B99" s="161" t="s">
        <v>668</v>
      </c>
      <c r="C99" s="161" t="s">
        <v>9</v>
      </c>
      <c r="D99" s="140"/>
      <c r="E99" s="141"/>
      <c r="F99" s="141">
        <v>0</v>
      </c>
      <c r="G99" s="139"/>
      <c r="H99" s="139"/>
      <c r="I99" s="139">
        <v>0</v>
      </c>
      <c r="J99" s="142"/>
      <c r="K99" s="142"/>
      <c r="L99" s="142"/>
      <c r="M99" s="144">
        <f t="shared" si="15"/>
        <v>0</v>
      </c>
      <c r="N99" s="145">
        <f t="shared" si="16"/>
        <v>0</v>
      </c>
      <c r="O99" s="146">
        <f t="shared" si="17"/>
        <v>0</v>
      </c>
      <c r="P99" s="145">
        <f t="shared" si="18"/>
        <v>0</v>
      </c>
      <c r="Q99" s="145">
        <f t="shared" si="19"/>
        <v>0</v>
      </c>
      <c r="R99" s="146">
        <f t="shared" si="20"/>
        <v>0</v>
      </c>
      <c r="S99" s="145">
        <f t="shared" si="21"/>
        <v>0</v>
      </c>
      <c r="T99" s="145">
        <f t="shared" si="22"/>
        <v>0</v>
      </c>
      <c r="U99" s="145">
        <f t="shared" si="23"/>
        <v>0</v>
      </c>
      <c r="V99" s="146">
        <f t="shared" si="24"/>
        <v>0</v>
      </c>
      <c r="W99" s="145">
        <f t="shared" si="25"/>
        <v>0</v>
      </c>
      <c r="X99" s="151"/>
      <c r="Y99" s="151"/>
      <c r="Z99" s="151"/>
      <c r="AA99" s="151"/>
      <c r="AD99" s="154"/>
    </row>
    <row r="100" spans="1:30" ht="31.5" hidden="1" x14ac:dyDescent="0.25">
      <c r="A100" s="135">
        <v>92</v>
      </c>
      <c r="B100" s="161" t="s">
        <v>10</v>
      </c>
      <c r="C100" s="161" t="s">
        <v>9</v>
      </c>
      <c r="D100" s="140"/>
      <c r="E100" s="141"/>
      <c r="F100" s="141">
        <v>0</v>
      </c>
      <c r="G100" s="139"/>
      <c r="H100" s="139"/>
      <c r="I100" s="139">
        <v>0</v>
      </c>
      <c r="J100" s="142"/>
      <c r="K100" s="142"/>
      <c r="L100" s="142"/>
      <c r="M100" s="144">
        <f t="shared" si="15"/>
        <v>0</v>
      </c>
      <c r="N100" s="145">
        <f t="shared" si="16"/>
        <v>0</v>
      </c>
      <c r="O100" s="146">
        <f t="shared" si="17"/>
        <v>0</v>
      </c>
      <c r="P100" s="145">
        <f t="shared" si="18"/>
        <v>0</v>
      </c>
      <c r="Q100" s="145">
        <f t="shared" si="19"/>
        <v>0</v>
      </c>
      <c r="R100" s="146">
        <f t="shared" si="20"/>
        <v>0</v>
      </c>
      <c r="S100" s="145">
        <f t="shared" si="21"/>
        <v>0</v>
      </c>
      <c r="T100" s="145">
        <f t="shared" si="22"/>
        <v>0</v>
      </c>
      <c r="U100" s="145">
        <f t="shared" si="23"/>
        <v>0</v>
      </c>
      <c r="V100" s="146">
        <f t="shared" si="24"/>
        <v>0</v>
      </c>
      <c r="W100" s="145">
        <f t="shared" si="25"/>
        <v>0</v>
      </c>
      <c r="X100" s="151"/>
      <c r="Y100" s="151"/>
      <c r="Z100" s="151"/>
      <c r="AA100" s="151"/>
      <c r="AD100" s="154"/>
    </row>
    <row r="101" spans="1:30" hidden="1" x14ac:dyDescent="0.25">
      <c r="A101" s="135">
        <v>93</v>
      </c>
      <c r="B101" s="161" t="s">
        <v>2</v>
      </c>
      <c r="C101" s="161" t="s">
        <v>9</v>
      </c>
      <c r="D101" s="140"/>
      <c r="E101" s="141"/>
      <c r="F101" s="141">
        <v>0</v>
      </c>
      <c r="G101" s="139"/>
      <c r="H101" s="139"/>
      <c r="I101" s="139">
        <v>0</v>
      </c>
      <c r="J101" s="142"/>
      <c r="K101" s="142"/>
      <c r="L101" s="142"/>
      <c r="M101" s="144">
        <f t="shared" si="15"/>
        <v>0</v>
      </c>
      <c r="N101" s="145">
        <f t="shared" si="16"/>
        <v>0</v>
      </c>
      <c r="O101" s="146">
        <f t="shared" si="17"/>
        <v>0</v>
      </c>
      <c r="P101" s="145">
        <f t="shared" si="18"/>
        <v>0</v>
      </c>
      <c r="Q101" s="145">
        <f t="shared" si="19"/>
        <v>0</v>
      </c>
      <c r="R101" s="146">
        <f t="shared" si="20"/>
        <v>0</v>
      </c>
      <c r="S101" s="145">
        <f t="shared" si="21"/>
        <v>0</v>
      </c>
      <c r="T101" s="145">
        <f t="shared" si="22"/>
        <v>0</v>
      </c>
      <c r="U101" s="145">
        <f t="shared" si="23"/>
        <v>0</v>
      </c>
      <c r="V101" s="146">
        <f t="shared" si="24"/>
        <v>0</v>
      </c>
      <c r="W101" s="145">
        <f t="shared" si="25"/>
        <v>0</v>
      </c>
      <c r="X101" s="151"/>
      <c r="Y101" s="151"/>
      <c r="Z101" s="151"/>
      <c r="AA101" s="151"/>
      <c r="AD101" s="154"/>
    </row>
    <row r="102" spans="1:30" hidden="1" x14ac:dyDescent="0.25">
      <c r="A102" s="135">
        <v>94</v>
      </c>
      <c r="B102" s="161" t="s">
        <v>444</v>
      </c>
      <c r="C102" s="161" t="s">
        <v>9</v>
      </c>
      <c r="D102" s="140"/>
      <c r="E102" s="141"/>
      <c r="F102" s="141">
        <v>0</v>
      </c>
      <c r="G102" s="139"/>
      <c r="H102" s="139"/>
      <c r="I102" s="139">
        <v>0</v>
      </c>
      <c r="J102" s="142"/>
      <c r="K102" s="142"/>
      <c r="L102" s="142"/>
      <c r="M102" s="144">
        <f t="shared" si="15"/>
        <v>0</v>
      </c>
      <c r="N102" s="145">
        <f t="shared" si="16"/>
        <v>0</v>
      </c>
      <c r="O102" s="146">
        <f t="shared" si="17"/>
        <v>0</v>
      </c>
      <c r="P102" s="145">
        <f t="shared" si="18"/>
        <v>0</v>
      </c>
      <c r="Q102" s="145">
        <f t="shared" si="19"/>
        <v>0</v>
      </c>
      <c r="R102" s="146">
        <f t="shared" si="20"/>
        <v>0</v>
      </c>
      <c r="S102" s="145">
        <f t="shared" si="21"/>
        <v>0</v>
      </c>
      <c r="T102" s="145">
        <f t="shared" si="22"/>
        <v>0</v>
      </c>
      <c r="U102" s="145">
        <f t="shared" si="23"/>
        <v>0</v>
      </c>
      <c r="V102" s="146">
        <f t="shared" si="24"/>
        <v>0</v>
      </c>
      <c r="W102" s="145">
        <f t="shared" si="25"/>
        <v>0</v>
      </c>
      <c r="X102" s="151"/>
      <c r="Y102" s="151"/>
      <c r="Z102" s="151"/>
      <c r="AA102" s="151"/>
      <c r="AD102" s="154"/>
    </row>
    <row r="103" spans="1:30" hidden="1" x14ac:dyDescent="0.25">
      <c r="A103" s="135">
        <v>95</v>
      </c>
      <c r="B103" s="161" t="s">
        <v>855</v>
      </c>
      <c r="C103" s="161" t="s">
        <v>55</v>
      </c>
      <c r="D103" s="140"/>
      <c r="E103" s="141"/>
      <c r="F103" s="141">
        <v>0</v>
      </c>
      <c r="G103" s="139"/>
      <c r="H103" s="139"/>
      <c r="I103" s="139">
        <v>0</v>
      </c>
      <c r="J103" s="142"/>
      <c r="K103" s="142"/>
      <c r="L103" s="142"/>
      <c r="M103" s="144">
        <f t="shared" si="15"/>
        <v>0</v>
      </c>
      <c r="N103" s="145">
        <f t="shared" si="16"/>
        <v>0</v>
      </c>
      <c r="O103" s="146">
        <f t="shared" si="17"/>
        <v>0</v>
      </c>
      <c r="P103" s="145">
        <f t="shared" si="18"/>
        <v>0</v>
      </c>
      <c r="Q103" s="145">
        <f t="shared" si="19"/>
        <v>0</v>
      </c>
      <c r="R103" s="146">
        <f t="shared" si="20"/>
        <v>0</v>
      </c>
      <c r="S103" s="145">
        <f t="shared" si="21"/>
        <v>0</v>
      </c>
      <c r="T103" s="145">
        <f t="shared" si="22"/>
        <v>0</v>
      </c>
      <c r="U103" s="145">
        <f t="shared" si="23"/>
        <v>0</v>
      </c>
      <c r="V103" s="146">
        <f t="shared" si="24"/>
        <v>0</v>
      </c>
      <c r="W103" s="145">
        <f t="shared" si="25"/>
        <v>0</v>
      </c>
      <c r="X103" s="151"/>
      <c r="Y103" s="151"/>
      <c r="Z103" s="151"/>
      <c r="AA103" s="151"/>
      <c r="AD103" s="154"/>
    </row>
    <row r="104" spans="1:30" hidden="1" x14ac:dyDescent="0.25">
      <c r="A104" s="135">
        <v>96</v>
      </c>
      <c r="B104" s="161" t="s">
        <v>843</v>
      </c>
      <c r="C104" s="161" t="s">
        <v>55</v>
      </c>
      <c r="D104" s="140"/>
      <c r="E104" s="141"/>
      <c r="F104" s="141"/>
      <c r="G104" s="139"/>
      <c r="H104" s="139"/>
      <c r="I104" s="139"/>
      <c r="J104" s="142"/>
      <c r="K104" s="142"/>
      <c r="L104" s="142"/>
      <c r="M104" s="144">
        <f t="shared" si="15"/>
        <v>0</v>
      </c>
      <c r="N104" s="145">
        <f t="shared" si="16"/>
        <v>0</v>
      </c>
      <c r="O104" s="146">
        <f t="shared" si="17"/>
        <v>0</v>
      </c>
      <c r="P104" s="145">
        <f t="shared" si="18"/>
        <v>0</v>
      </c>
      <c r="Q104" s="145">
        <f t="shared" si="19"/>
        <v>0</v>
      </c>
      <c r="R104" s="146">
        <f t="shared" si="20"/>
        <v>0</v>
      </c>
      <c r="S104" s="145">
        <v>25</v>
      </c>
      <c r="T104" s="145">
        <f t="shared" si="22"/>
        <v>0</v>
      </c>
      <c r="U104" s="145">
        <f t="shared" si="23"/>
        <v>0</v>
      </c>
      <c r="V104" s="146">
        <f t="shared" si="24"/>
        <v>0</v>
      </c>
      <c r="W104" s="145">
        <v>20</v>
      </c>
      <c r="X104" s="146"/>
      <c r="Y104" s="146"/>
      <c r="Z104" s="146"/>
      <c r="AA104" s="145"/>
      <c r="AB104" s="145"/>
      <c r="AC104" s="145"/>
      <c r="AD104" s="154"/>
    </row>
    <row r="105" spans="1:30" hidden="1" x14ac:dyDescent="0.25">
      <c r="A105" s="135">
        <v>97</v>
      </c>
      <c r="B105" s="161" t="s">
        <v>851</v>
      </c>
      <c r="C105" s="161" t="s">
        <v>55</v>
      </c>
      <c r="D105" s="140"/>
      <c r="E105" s="141"/>
      <c r="F105" s="141">
        <v>0</v>
      </c>
      <c r="G105" s="139"/>
      <c r="H105" s="139"/>
      <c r="I105" s="139">
        <v>0</v>
      </c>
      <c r="J105" s="142"/>
      <c r="K105" s="142"/>
      <c r="L105" s="142"/>
      <c r="M105" s="144">
        <f t="shared" si="15"/>
        <v>0</v>
      </c>
      <c r="N105" s="145">
        <f t="shared" si="16"/>
        <v>0</v>
      </c>
      <c r="O105" s="146">
        <f t="shared" si="17"/>
        <v>0</v>
      </c>
      <c r="P105" s="145">
        <f t="shared" si="18"/>
        <v>0</v>
      </c>
      <c r="Q105" s="145">
        <f t="shared" si="19"/>
        <v>0</v>
      </c>
      <c r="R105" s="146">
        <f t="shared" si="20"/>
        <v>0</v>
      </c>
      <c r="S105" s="145">
        <f t="shared" si="21"/>
        <v>0</v>
      </c>
      <c r="T105" s="145">
        <f t="shared" si="22"/>
        <v>0</v>
      </c>
      <c r="U105" s="145">
        <f t="shared" si="23"/>
        <v>0</v>
      </c>
      <c r="V105" s="146">
        <f t="shared" si="24"/>
        <v>0</v>
      </c>
      <c r="W105" s="145">
        <f t="shared" si="25"/>
        <v>0</v>
      </c>
      <c r="X105" s="151"/>
      <c r="Y105" s="151"/>
      <c r="Z105" s="151"/>
      <c r="AA105" s="151"/>
      <c r="AD105" s="154"/>
    </row>
    <row r="106" spans="1:30" ht="63" hidden="1" x14ac:dyDescent="0.25">
      <c r="A106" s="135">
        <v>98</v>
      </c>
      <c r="B106" s="161" t="s">
        <v>693</v>
      </c>
      <c r="C106" s="161" t="s">
        <v>55</v>
      </c>
      <c r="D106" s="140"/>
      <c r="E106" s="141"/>
      <c r="F106" s="141">
        <v>0</v>
      </c>
      <c r="G106" s="139"/>
      <c r="H106" s="139"/>
      <c r="I106" s="139">
        <v>0</v>
      </c>
      <c r="J106" s="142"/>
      <c r="K106" s="142"/>
      <c r="L106" s="142"/>
      <c r="M106" s="144">
        <f t="shared" si="15"/>
        <v>0</v>
      </c>
      <c r="N106" s="145">
        <f t="shared" si="16"/>
        <v>0</v>
      </c>
      <c r="O106" s="146">
        <f t="shared" si="17"/>
        <v>0</v>
      </c>
      <c r="P106" s="145">
        <f t="shared" si="18"/>
        <v>0</v>
      </c>
      <c r="Q106" s="145">
        <f t="shared" si="19"/>
        <v>0</v>
      </c>
      <c r="R106" s="146">
        <f t="shared" si="20"/>
        <v>0</v>
      </c>
      <c r="S106" s="145">
        <f t="shared" si="21"/>
        <v>0</v>
      </c>
      <c r="T106" s="145">
        <f t="shared" si="22"/>
        <v>0</v>
      </c>
      <c r="U106" s="145">
        <f t="shared" si="23"/>
        <v>0</v>
      </c>
      <c r="V106" s="146">
        <f t="shared" si="24"/>
        <v>0</v>
      </c>
      <c r="W106" s="145">
        <f t="shared" si="25"/>
        <v>0</v>
      </c>
      <c r="X106" s="151"/>
      <c r="Y106" s="151"/>
      <c r="Z106" s="151"/>
      <c r="AA106" s="151"/>
      <c r="AD106" s="154"/>
    </row>
    <row r="107" spans="1:30" ht="47.25" x14ac:dyDescent="0.25">
      <c r="A107" s="135">
        <v>99</v>
      </c>
      <c r="B107" s="161" t="s">
        <v>694</v>
      </c>
      <c r="C107" s="161" t="s">
        <v>55</v>
      </c>
      <c r="D107" s="140"/>
      <c r="E107" s="141"/>
      <c r="F107" s="141">
        <v>163.58000000000001</v>
      </c>
      <c r="G107" s="139">
        <v>7</v>
      </c>
      <c r="H107" s="139">
        <v>89</v>
      </c>
      <c r="I107" s="139">
        <v>168</v>
      </c>
      <c r="J107" s="142">
        <v>0.04</v>
      </c>
      <c r="K107" s="142">
        <v>0.54</v>
      </c>
      <c r="L107" s="142">
        <f>I107/F107</f>
        <v>1.0270204181440272</v>
      </c>
      <c r="M107" s="144">
        <v>2.5</v>
      </c>
      <c r="N107" s="219">
        <f t="shared" si="16"/>
        <v>4</v>
      </c>
      <c r="O107" s="146">
        <f t="shared" si="17"/>
        <v>4.2</v>
      </c>
      <c r="P107" s="203">
        <v>0</v>
      </c>
      <c r="Q107" s="203">
        <f t="shared" si="19"/>
        <v>1</v>
      </c>
      <c r="R107" s="146">
        <f t="shared" si="20"/>
        <v>1</v>
      </c>
      <c r="S107" s="145">
        <v>25</v>
      </c>
      <c r="T107" s="203">
        <f t="shared" si="22"/>
        <v>3</v>
      </c>
      <c r="U107" s="203">
        <f t="shared" si="23"/>
        <v>0</v>
      </c>
      <c r="V107" s="146">
        <f t="shared" si="24"/>
        <v>0.8</v>
      </c>
      <c r="W107" s="145">
        <v>20</v>
      </c>
      <c r="X107" s="251">
        <v>4</v>
      </c>
      <c r="Y107" s="203">
        <v>0</v>
      </c>
      <c r="Z107" s="203">
        <v>1</v>
      </c>
      <c r="AA107" s="203">
        <v>0</v>
      </c>
      <c r="AB107" s="145">
        <v>2</v>
      </c>
      <c r="AC107" s="145">
        <v>2</v>
      </c>
      <c r="AD107" s="145"/>
    </row>
    <row r="108" spans="1:30" hidden="1" x14ac:dyDescent="0.25">
      <c r="A108" s="135">
        <v>100</v>
      </c>
      <c r="B108" s="161" t="s">
        <v>2</v>
      </c>
      <c r="C108" s="161" t="s">
        <v>55</v>
      </c>
      <c r="D108" s="140"/>
      <c r="E108" s="141"/>
      <c r="F108" s="141">
        <v>0</v>
      </c>
      <c r="G108" s="139"/>
      <c r="H108" s="139"/>
      <c r="I108" s="139">
        <v>0</v>
      </c>
      <c r="J108" s="142"/>
      <c r="K108" s="142"/>
      <c r="L108" s="142"/>
      <c r="M108" s="144">
        <f t="shared" si="15"/>
        <v>0</v>
      </c>
      <c r="N108" s="145">
        <f t="shared" si="16"/>
        <v>0</v>
      </c>
      <c r="O108" s="146">
        <f t="shared" si="17"/>
        <v>0</v>
      </c>
      <c r="P108" s="145">
        <f t="shared" si="18"/>
        <v>0</v>
      </c>
      <c r="Q108" s="145">
        <f t="shared" si="19"/>
        <v>0</v>
      </c>
      <c r="R108" s="146">
        <f t="shared" si="20"/>
        <v>0</v>
      </c>
      <c r="S108" s="145">
        <f t="shared" si="21"/>
        <v>0</v>
      </c>
      <c r="T108" s="145">
        <f t="shared" si="22"/>
        <v>0</v>
      </c>
      <c r="U108" s="145">
        <f t="shared" si="23"/>
        <v>0</v>
      </c>
      <c r="V108" s="146">
        <f t="shared" si="24"/>
        <v>0</v>
      </c>
      <c r="W108" s="145">
        <f t="shared" si="25"/>
        <v>0</v>
      </c>
      <c r="X108" s="151"/>
      <c r="Y108" s="151"/>
      <c r="Z108" s="151"/>
      <c r="AA108" s="151"/>
      <c r="AD108" s="154"/>
    </row>
    <row r="109" spans="1:30" hidden="1" x14ac:dyDescent="0.25">
      <c r="A109" s="135">
        <v>101</v>
      </c>
      <c r="B109" s="161" t="s">
        <v>57</v>
      </c>
      <c r="C109" s="161" t="s">
        <v>55</v>
      </c>
      <c r="D109" s="140"/>
      <c r="E109" s="141"/>
      <c r="F109" s="141">
        <v>0</v>
      </c>
      <c r="G109" s="139"/>
      <c r="H109" s="139"/>
      <c r="I109" s="139">
        <v>0</v>
      </c>
      <c r="J109" s="142"/>
      <c r="K109" s="142"/>
      <c r="L109" s="142"/>
      <c r="M109" s="144">
        <f t="shared" si="15"/>
        <v>0</v>
      </c>
      <c r="N109" s="145">
        <f t="shared" si="16"/>
        <v>0</v>
      </c>
      <c r="O109" s="146">
        <f t="shared" si="17"/>
        <v>0</v>
      </c>
      <c r="P109" s="145">
        <f t="shared" si="18"/>
        <v>0</v>
      </c>
      <c r="Q109" s="145">
        <f t="shared" si="19"/>
        <v>0</v>
      </c>
      <c r="R109" s="146">
        <f t="shared" si="20"/>
        <v>0</v>
      </c>
      <c r="S109" s="145">
        <f t="shared" si="21"/>
        <v>0</v>
      </c>
      <c r="T109" s="145">
        <f t="shared" si="22"/>
        <v>0</v>
      </c>
      <c r="U109" s="145">
        <f t="shared" si="23"/>
        <v>0</v>
      </c>
      <c r="V109" s="146">
        <f t="shared" si="24"/>
        <v>0</v>
      </c>
      <c r="W109" s="145">
        <f t="shared" si="25"/>
        <v>0</v>
      </c>
      <c r="X109" s="151"/>
      <c r="Y109" s="151"/>
      <c r="Z109" s="151"/>
      <c r="AA109" s="151"/>
      <c r="AD109" s="154"/>
    </row>
    <row r="110" spans="1:30" ht="47.25" x14ac:dyDescent="0.25">
      <c r="A110" s="135">
        <v>102</v>
      </c>
      <c r="B110" s="161" t="s">
        <v>86</v>
      </c>
      <c r="C110" s="161" t="s">
        <v>971</v>
      </c>
      <c r="D110" s="140"/>
      <c r="E110" s="141"/>
      <c r="F110" s="141">
        <v>39.58</v>
      </c>
      <c r="G110" s="139">
        <v>82</v>
      </c>
      <c r="H110" s="139">
        <v>115</v>
      </c>
      <c r="I110" s="139">
        <f>95+34</f>
        <v>129</v>
      </c>
      <c r="J110" s="142">
        <v>2.0699999999999998</v>
      </c>
      <c r="K110" s="142">
        <v>2.9</v>
      </c>
      <c r="L110" s="142">
        <f>I110/F110</f>
        <v>3.2592218292066701</v>
      </c>
      <c r="M110" s="144">
        <f t="shared" si="15"/>
        <v>7</v>
      </c>
      <c r="N110" s="219">
        <f t="shared" si="16"/>
        <v>9</v>
      </c>
      <c r="O110" s="146">
        <f t="shared" si="17"/>
        <v>9.0299999999999994</v>
      </c>
      <c r="P110" s="203">
        <v>1</v>
      </c>
      <c r="Q110" s="203">
        <f t="shared" si="19"/>
        <v>1</v>
      </c>
      <c r="R110" s="146">
        <f t="shared" si="20"/>
        <v>2.25</v>
      </c>
      <c r="S110" s="145">
        <v>25</v>
      </c>
      <c r="T110" s="203">
        <f t="shared" si="22"/>
        <v>6</v>
      </c>
      <c r="U110" s="203">
        <f t="shared" si="23"/>
        <v>1</v>
      </c>
      <c r="V110" s="146">
        <f t="shared" si="24"/>
        <v>1.8</v>
      </c>
      <c r="W110" s="145">
        <v>20</v>
      </c>
      <c r="X110" s="251">
        <v>9</v>
      </c>
      <c r="Y110" s="203">
        <v>1</v>
      </c>
      <c r="Z110" s="203">
        <v>1</v>
      </c>
      <c r="AA110" s="203">
        <v>1</v>
      </c>
      <c r="AB110" s="145">
        <v>6</v>
      </c>
      <c r="AC110" s="145">
        <v>0</v>
      </c>
      <c r="AD110" s="145"/>
    </row>
    <row r="111" spans="1:30" hidden="1" x14ac:dyDescent="0.25">
      <c r="A111" s="135">
        <v>103</v>
      </c>
      <c r="B111" s="161" t="s">
        <v>444</v>
      </c>
      <c r="C111" s="161" t="s">
        <v>55</v>
      </c>
      <c r="D111" s="140"/>
      <c r="E111" s="141"/>
      <c r="F111" s="141"/>
      <c r="G111" s="139"/>
      <c r="H111" s="139"/>
      <c r="I111" s="139"/>
      <c r="J111" s="142"/>
      <c r="K111" s="142"/>
      <c r="L111" s="142"/>
      <c r="M111" s="144">
        <f t="shared" si="15"/>
        <v>0</v>
      </c>
      <c r="N111" s="145">
        <f t="shared" si="16"/>
        <v>0</v>
      </c>
      <c r="O111" s="146">
        <f t="shared" si="17"/>
        <v>0</v>
      </c>
      <c r="P111" s="145">
        <f t="shared" si="18"/>
        <v>0</v>
      </c>
      <c r="Q111" s="145">
        <f t="shared" si="19"/>
        <v>0</v>
      </c>
      <c r="R111" s="146">
        <f t="shared" si="20"/>
        <v>0</v>
      </c>
      <c r="S111" s="145">
        <v>25</v>
      </c>
      <c r="T111" s="145">
        <f t="shared" si="22"/>
        <v>0</v>
      </c>
      <c r="U111" s="145">
        <f t="shared" si="23"/>
        <v>0</v>
      </c>
      <c r="V111" s="146">
        <f t="shared" si="24"/>
        <v>0</v>
      </c>
      <c r="W111" s="145">
        <v>20</v>
      </c>
      <c r="X111" s="146"/>
      <c r="Y111" s="146"/>
      <c r="Z111" s="146"/>
      <c r="AA111" s="145"/>
      <c r="AB111" s="145"/>
      <c r="AC111" s="145"/>
      <c r="AD111" s="154"/>
    </row>
    <row r="112" spans="1:30" hidden="1" x14ac:dyDescent="0.25">
      <c r="A112" s="135">
        <v>104</v>
      </c>
      <c r="B112" s="161" t="s">
        <v>856</v>
      </c>
      <c r="C112" s="161" t="s">
        <v>696</v>
      </c>
      <c r="D112" s="140"/>
      <c r="E112" s="141"/>
      <c r="F112" s="141">
        <v>0</v>
      </c>
      <c r="G112" s="139"/>
      <c r="H112" s="139"/>
      <c r="I112" s="139">
        <v>0</v>
      </c>
      <c r="J112" s="142"/>
      <c r="K112" s="142"/>
      <c r="L112" s="142"/>
      <c r="M112" s="144">
        <f t="shared" si="15"/>
        <v>0</v>
      </c>
      <c r="N112" s="145">
        <f t="shared" si="16"/>
        <v>0</v>
      </c>
      <c r="O112" s="146">
        <f t="shared" si="17"/>
        <v>0</v>
      </c>
      <c r="P112" s="145">
        <f t="shared" si="18"/>
        <v>0</v>
      </c>
      <c r="Q112" s="145">
        <f t="shared" si="19"/>
        <v>0</v>
      </c>
      <c r="R112" s="146">
        <f t="shared" si="20"/>
        <v>0</v>
      </c>
      <c r="S112" s="145">
        <f t="shared" si="21"/>
        <v>0</v>
      </c>
      <c r="T112" s="145">
        <f t="shared" si="22"/>
        <v>0</v>
      </c>
      <c r="U112" s="145">
        <f t="shared" si="23"/>
        <v>0</v>
      </c>
      <c r="V112" s="146">
        <f t="shared" si="24"/>
        <v>0</v>
      </c>
      <c r="W112" s="145">
        <f t="shared" si="25"/>
        <v>0</v>
      </c>
      <c r="X112" s="151"/>
      <c r="Y112" s="151"/>
      <c r="Z112" s="151"/>
      <c r="AA112" s="151"/>
      <c r="AD112" s="154"/>
    </row>
    <row r="113" spans="1:28" s="154" customFormat="1" hidden="1" x14ac:dyDescent="0.25">
      <c r="A113" s="135">
        <v>105</v>
      </c>
      <c r="B113" s="161" t="s">
        <v>848</v>
      </c>
      <c r="C113" s="161" t="s">
        <v>696</v>
      </c>
      <c r="D113" s="140"/>
      <c r="E113" s="141"/>
      <c r="F113" s="141">
        <v>0</v>
      </c>
      <c r="G113" s="139"/>
      <c r="H113" s="139"/>
      <c r="I113" s="139">
        <v>0</v>
      </c>
      <c r="J113" s="142"/>
      <c r="K113" s="142"/>
      <c r="L113" s="142"/>
      <c r="M113" s="144">
        <f t="shared" si="15"/>
        <v>0</v>
      </c>
      <c r="N113" s="145">
        <f t="shared" si="16"/>
        <v>0</v>
      </c>
      <c r="O113" s="146">
        <f t="shared" si="17"/>
        <v>0</v>
      </c>
      <c r="P113" s="145">
        <f t="shared" si="18"/>
        <v>0</v>
      </c>
      <c r="Q113" s="145">
        <f t="shared" si="19"/>
        <v>0</v>
      </c>
      <c r="R113" s="146">
        <f t="shared" si="20"/>
        <v>0</v>
      </c>
      <c r="S113" s="145">
        <f t="shared" si="21"/>
        <v>0</v>
      </c>
      <c r="T113" s="145">
        <f t="shared" si="22"/>
        <v>0</v>
      </c>
      <c r="U113" s="145">
        <f t="shared" si="23"/>
        <v>0</v>
      </c>
      <c r="V113" s="146">
        <f t="shared" si="24"/>
        <v>0</v>
      </c>
      <c r="W113" s="145">
        <f t="shared" si="25"/>
        <v>0</v>
      </c>
      <c r="X113" s="151"/>
      <c r="Y113" s="151"/>
      <c r="Z113" s="151"/>
      <c r="AA113" s="151"/>
      <c r="AB113" s="156"/>
    </row>
    <row r="114" spans="1:28" s="154" customFormat="1" ht="31.5" hidden="1" x14ac:dyDescent="0.25">
      <c r="A114" s="135">
        <v>106</v>
      </c>
      <c r="B114" s="161" t="s">
        <v>695</v>
      </c>
      <c r="C114" s="161" t="s">
        <v>696</v>
      </c>
      <c r="D114" s="140"/>
      <c r="E114" s="141"/>
      <c r="F114" s="141">
        <v>0</v>
      </c>
      <c r="G114" s="139"/>
      <c r="H114" s="139"/>
      <c r="I114" s="139">
        <v>0</v>
      </c>
      <c r="J114" s="142"/>
      <c r="K114" s="142"/>
      <c r="L114" s="142"/>
      <c r="M114" s="144">
        <f t="shared" si="15"/>
        <v>0</v>
      </c>
      <c r="N114" s="145">
        <f t="shared" si="16"/>
        <v>0</v>
      </c>
      <c r="O114" s="146">
        <f t="shared" si="17"/>
        <v>0</v>
      </c>
      <c r="P114" s="145">
        <f t="shared" si="18"/>
        <v>0</v>
      </c>
      <c r="Q114" s="145">
        <f t="shared" si="19"/>
        <v>0</v>
      </c>
      <c r="R114" s="146">
        <f t="shared" si="20"/>
        <v>0</v>
      </c>
      <c r="S114" s="145">
        <f t="shared" si="21"/>
        <v>0</v>
      </c>
      <c r="T114" s="145">
        <f t="shared" si="22"/>
        <v>0</v>
      </c>
      <c r="U114" s="145">
        <f t="shared" si="23"/>
        <v>0</v>
      </c>
      <c r="V114" s="146">
        <f t="shared" si="24"/>
        <v>0</v>
      </c>
      <c r="W114" s="145">
        <f t="shared" si="25"/>
        <v>0</v>
      </c>
      <c r="X114" s="151"/>
      <c r="Y114" s="151"/>
      <c r="Z114" s="151"/>
      <c r="AA114" s="151"/>
      <c r="AB114" s="156"/>
    </row>
    <row r="115" spans="1:28" s="154" customFormat="1" ht="31.5" hidden="1" x14ac:dyDescent="0.25">
      <c r="A115" s="135">
        <v>107</v>
      </c>
      <c r="B115" s="161" t="s">
        <v>60</v>
      </c>
      <c r="C115" s="161" t="s">
        <v>696</v>
      </c>
      <c r="D115" s="140"/>
      <c r="E115" s="141"/>
      <c r="F115" s="141">
        <v>0</v>
      </c>
      <c r="G115" s="139"/>
      <c r="H115" s="139"/>
      <c r="I115" s="139">
        <v>0</v>
      </c>
      <c r="J115" s="142"/>
      <c r="K115" s="142"/>
      <c r="L115" s="142"/>
      <c r="M115" s="144">
        <f t="shared" si="15"/>
        <v>0</v>
      </c>
      <c r="N115" s="145">
        <f t="shared" si="16"/>
        <v>0</v>
      </c>
      <c r="O115" s="146">
        <f t="shared" si="17"/>
        <v>0</v>
      </c>
      <c r="P115" s="145">
        <f t="shared" si="18"/>
        <v>0</v>
      </c>
      <c r="Q115" s="145">
        <f t="shared" si="19"/>
        <v>0</v>
      </c>
      <c r="R115" s="146">
        <f t="shared" si="20"/>
        <v>0</v>
      </c>
      <c r="S115" s="145">
        <f t="shared" si="21"/>
        <v>0</v>
      </c>
      <c r="T115" s="145">
        <f t="shared" si="22"/>
        <v>0</v>
      </c>
      <c r="U115" s="145">
        <f t="shared" si="23"/>
        <v>0</v>
      </c>
      <c r="V115" s="146">
        <f t="shared" si="24"/>
        <v>0</v>
      </c>
      <c r="W115" s="145">
        <f t="shared" si="25"/>
        <v>0</v>
      </c>
      <c r="X115" s="151"/>
      <c r="Y115" s="151"/>
      <c r="Z115" s="151"/>
      <c r="AA115" s="151"/>
      <c r="AB115" s="156"/>
    </row>
    <row r="116" spans="1:28" s="154" customFormat="1" ht="47.25" hidden="1" x14ac:dyDescent="0.25">
      <c r="A116" s="135">
        <v>108</v>
      </c>
      <c r="B116" s="161" t="s">
        <v>59</v>
      </c>
      <c r="C116" s="161" t="s">
        <v>696</v>
      </c>
      <c r="D116" s="140"/>
      <c r="E116" s="141"/>
      <c r="F116" s="141">
        <v>0</v>
      </c>
      <c r="G116" s="139"/>
      <c r="H116" s="139"/>
      <c r="I116" s="139">
        <v>0</v>
      </c>
      <c r="J116" s="142"/>
      <c r="K116" s="142"/>
      <c r="L116" s="142"/>
      <c r="M116" s="144">
        <f t="shared" si="15"/>
        <v>0</v>
      </c>
      <c r="N116" s="145">
        <f t="shared" si="16"/>
        <v>0</v>
      </c>
      <c r="O116" s="146">
        <f t="shared" si="17"/>
        <v>0</v>
      </c>
      <c r="P116" s="145">
        <f t="shared" si="18"/>
        <v>0</v>
      </c>
      <c r="Q116" s="145">
        <f t="shared" si="19"/>
        <v>0</v>
      </c>
      <c r="R116" s="146">
        <f t="shared" si="20"/>
        <v>0</v>
      </c>
      <c r="S116" s="145">
        <f t="shared" si="21"/>
        <v>0</v>
      </c>
      <c r="T116" s="145">
        <f t="shared" si="22"/>
        <v>0</v>
      </c>
      <c r="U116" s="145">
        <f t="shared" si="23"/>
        <v>0</v>
      </c>
      <c r="V116" s="146">
        <f t="shared" si="24"/>
        <v>0</v>
      </c>
      <c r="W116" s="145">
        <f t="shared" si="25"/>
        <v>0</v>
      </c>
      <c r="X116" s="151"/>
      <c r="Y116" s="151"/>
      <c r="Z116" s="151"/>
      <c r="AA116" s="151"/>
      <c r="AB116" s="156"/>
    </row>
    <row r="117" spans="1:28" s="154" customFormat="1" ht="31.5" hidden="1" x14ac:dyDescent="0.25">
      <c r="A117" s="135">
        <v>109</v>
      </c>
      <c r="B117" s="161" t="s">
        <v>697</v>
      </c>
      <c r="C117" s="161" t="s">
        <v>696</v>
      </c>
      <c r="D117" s="140"/>
      <c r="E117" s="141"/>
      <c r="F117" s="141">
        <v>0</v>
      </c>
      <c r="G117" s="139"/>
      <c r="H117" s="139"/>
      <c r="I117" s="139">
        <v>0</v>
      </c>
      <c r="J117" s="142"/>
      <c r="K117" s="142"/>
      <c r="L117" s="142"/>
      <c r="M117" s="144">
        <f t="shared" si="15"/>
        <v>0</v>
      </c>
      <c r="N117" s="145">
        <f t="shared" si="16"/>
        <v>0</v>
      </c>
      <c r="O117" s="146">
        <f t="shared" si="17"/>
        <v>0</v>
      </c>
      <c r="P117" s="145">
        <f t="shared" si="18"/>
        <v>0</v>
      </c>
      <c r="Q117" s="145">
        <f t="shared" si="19"/>
        <v>0</v>
      </c>
      <c r="R117" s="146">
        <f t="shared" si="20"/>
        <v>0</v>
      </c>
      <c r="S117" s="145">
        <f t="shared" si="21"/>
        <v>0</v>
      </c>
      <c r="T117" s="145">
        <f t="shared" si="22"/>
        <v>0</v>
      </c>
      <c r="U117" s="145">
        <f t="shared" si="23"/>
        <v>0</v>
      </c>
      <c r="V117" s="146">
        <f t="shared" si="24"/>
        <v>0</v>
      </c>
      <c r="W117" s="145">
        <f t="shared" si="25"/>
        <v>0</v>
      </c>
      <c r="X117" s="151"/>
      <c r="Y117" s="151"/>
      <c r="Z117" s="151"/>
      <c r="AA117" s="151"/>
      <c r="AB117" s="156"/>
    </row>
    <row r="118" spans="1:28" s="154" customFormat="1" hidden="1" x14ac:dyDescent="0.25">
      <c r="A118" s="135">
        <v>110</v>
      </c>
      <c r="B118" s="161" t="s">
        <v>2</v>
      </c>
      <c r="C118" s="161" t="s">
        <v>696</v>
      </c>
      <c r="D118" s="140"/>
      <c r="E118" s="141"/>
      <c r="F118" s="141">
        <v>0</v>
      </c>
      <c r="G118" s="139"/>
      <c r="H118" s="139"/>
      <c r="I118" s="139">
        <v>0</v>
      </c>
      <c r="J118" s="142"/>
      <c r="K118" s="142"/>
      <c r="L118" s="142"/>
      <c r="M118" s="144">
        <f t="shared" si="15"/>
        <v>0</v>
      </c>
      <c r="N118" s="145">
        <f t="shared" si="16"/>
        <v>0</v>
      </c>
      <c r="O118" s="146">
        <f t="shared" si="17"/>
        <v>0</v>
      </c>
      <c r="P118" s="145">
        <f t="shared" si="18"/>
        <v>0</v>
      </c>
      <c r="Q118" s="145">
        <f t="shared" si="19"/>
        <v>0</v>
      </c>
      <c r="R118" s="146">
        <f t="shared" si="20"/>
        <v>0</v>
      </c>
      <c r="S118" s="145">
        <f t="shared" si="21"/>
        <v>0</v>
      </c>
      <c r="T118" s="145">
        <f t="shared" si="22"/>
        <v>0</v>
      </c>
      <c r="U118" s="145">
        <f t="shared" si="23"/>
        <v>0</v>
      </c>
      <c r="V118" s="146">
        <f t="shared" si="24"/>
        <v>0</v>
      </c>
      <c r="W118" s="145">
        <f t="shared" si="25"/>
        <v>0</v>
      </c>
      <c r="X118" s="151"/>
      <c r="Y118" s="151"/>
      <c r="Z118" s="151"/>
      <c r="AA118" s="151"/>
      <c r="AB118" s="156"/>
    </row>
    <row r="119" spans="1:28" s="154" customFormat="1" ht="31.5" hidden="1" x14ac:dyDescent="0.25">
      <c r="A119" s="135">
        <v>111</v>
      </c>
      <c r="B119" s="161" t="s">
        <v>698</v>
      </c>
      <c r="C119" s="161" t="s">
        <v>696</v>
      </c>
      <c r="D119" s="140"/>
      <c r="E119" s="141"/>
      <c r="F119" s="141">
        <v>0</v>
      </c>
      <c r="G119" s="139"/>
      <c r="H119" s="139"/>
      <c r="I119" s="139">
        <v>0</v>
      </c>
      <c r="J119" s="142"/>
      <c r="K119" s="142"/>
      <c r="L119" s="142"/>
      <c r="M119" s="144">
        <f t="shared" si="15"/>
        <v>0</v>
      </c>
      <c r="N119" s="145">
        <f t="shared" si="16"/>
        <v>0</v>
      </c>
      <c r="O119" s="146">
        <f t="shared" si="17"/>
        <v>0</v>
      </c>
      <c r="P119" s="145">
        <f t="shared" si="18"/>
        <v>0</v>
      </c>
      <c r="Q119" s="145">
        <f t="shared" si="19"/>
        <v>0</v>
      </c>
      <c r="R119" s="146">
        <f t="shared" si="20"/>
        <v>0</v>
      </c>
      <c r="S119" s="145">
        <f t="shared" si="21"/>
        <v>0</v>
      </c>
      <c r="T119" s="145">
        <f t="shared" si="22"/>
        <v>0</v>
      </c>
      <c r="U119" s="145">
        <f t="shared" si="23"/>
        <v>0</v>
      </c>
      <c r="V119" s="146">
        <f t="shared" si="24"/>
        <v>0</v>
      </c>
      <c r="W119" s="145">
        <f t="shared" si="25"/>
        <v>0</v>
      </c>
      <c r="X119" s="151"/>
      <c r="Y119" s="151"/>
      <c r="Z119" s="151"/>
      <c r="AA119" s="151"/>
      <c r="AB119" s="156"/>
    </row>
    <row r="120" spans="1:28" s="154" customFormat="1" ht="31.5" hidden="1" x14ac:dyDescent="0.25">
      <c r="A120" s="135">
        <v>112</v>
      </c>
      <c r="B120" s="161" t="s">
        <v>699</v>
      </c>
      <c r="C120" s="161" t="s">
        <v>696</v>
      </c>
      <c r="D120" s="140"/>
      <c r="E120" s="141"/>
      <c r="F120" s="141">
        <v>0</v>
      </c>
      <c r="G120" s="139"/>
      <c r="H120" s="139"/>
      <c r="I120" s="139">
        <v>0</v>
      </c>
      <c r="J120" s="142"/>
      <c r="K120" s="142"/>
      <c r="L120" s="142"/>
      <c r="M120" s="144">
        <f t="shared" si="15"/>
        <v>0</v>
      </c>
      <c r="N120" s="145">
        <f t="shared" si="16"/>
        <v>0</v>
      </c>
      <c r="O120" s="146">
        <f t="shared" si="17"/>
        <v>0</v>
      </c>
      <c r="P120" s="145">
        <f t="shared" si="18"/>
        <v>0</v>
      </c>
      <c r="Q120" s="145">
        <f t="shared" si="19"/>
        <v>0</v>
      </c>
      <c r="R120" s="146">
        <f t="shared" si="20"/>
        <v>0</v>
      </c>
      <c r="S120" s="145">
        <f t="shared" si="21"/>
        <v>0</v>
      </c>
      <c r="T120" s="145">
        <f t="shared" si="22"/>
        <v>0</v>
      </c>
      <c r="U120" s="145">
        <f t="shared" si="23"/>
        <v>0</v>
      </c>
      <c r="V120" s="146">
        <f t="shared" si="24"/>
        <v>0</v>
      </c>
      <c r="W120" s="145">
        <f t="shared" si="25"/>
        <v>0</v>
      </c>
      <c r="X120" s="151"/>
      <c r="Y120" s="151"/>
      <c r="Z120" s="151"/>
      <c r="AA120" s="151"/>
      <c r="AB120" s="156"/>
    </row>
    <row r="121" spans="1:28" s="154" customFormat="1" ht="31.5" hidden="1" x14ac:dyDescent="0.25">
      <c r="A121" s="135">
        <v>113</v>
      </c>
      <c r="B121" s="161" t="s">
        <v>700</v>
      </c>
      <c r="C121" s="161" t="s">
        <v>696</v>
      </c>
      <c r="D121" s="140"/>
      <c r="E121" s="141"/>
      <c r="F121" s="141">
        <v>0</v>
      </c>
      <c r="G121" s="139"/>
      <c r="H121" s="139"/>
      <c r="I121" s="139">
        <v>0</v>
      </c>
      <c r="J121" s="142"/>
      <c r="K121" s="142"/>
      <c r="L121" s="142"/>
      <c r="M121" s="144">
        <f t="shared" si="15"/>
        <v>0</v>
      </c>
      <c r="N121" s="145">
        <f t="shared" si="16"/>
        <v>0</v>
      </c>
      <c r="O121" s="146">
        <f t="shared" si="17"/>
        <v>0</v>
      </c>
      <c r="P121" s="145">
        <f t="shared" si="18"/>
        <v>0</v>
      </c>
      <c r="Q121" s="145">
        <f t="shared" si="19"/>
        <v>0</v>
      </c>
      <c r="R121" s="146">
        <f t="shared" si="20"/>
        <v>0</v>
      </c>
      <c r="S121" s="145">
        <f t="shared" si="21"/>
        <v>0</v>
      </c>
      <c r="T121" s="145">
        <f t="shared" si="22"/>
        <v>0</v>
      </c>
      <c r="U121" s="145">
        <f t="shared" si="23"/>
        <v>0</v>
      </c>
      <c r="V121" s="146">
        <f t="shared" si="24"/>
        <v>0</v>
      </c>
      <c r="W121" s="145">
        <f t="shared" si="25"/>
        <v>0</v>
      </c>
      <c r="X121" s="151"/>
      <c r="Y121" s="151"/>
      <c r="Z121" s="151"/>
      <c r="AA121" s="151"/>
      <c r="AB121" s="156"/>
    </row>
    <row r="122" spans="1:28" s="154" customFormat="1" ht="47.25" hidden="1" x14ac:dyDescent="0.25">
      <c r="A122" s="135">
        <v>114</v>
      </c>
      <c r="B122" s="161" t="s">
        <v>701</v>
      </c>
      <c r="C122" s="161" t="s">
        <v>696</v>
      </c>
      <c r="D122" s="140"/>
      <c r="E122" s="141"/>
      <c r="F122" s="141">
        <v>0</v>
      </c>
      <c r="G122" s="139"/>
      <c r="H122" s="139"/>
      <c r="I122" s="139">
        <v>0</v>
      </c>
      <c r="J122" s="142"/>
      <c r="K122" s="142"/>
      <c r="L122" s="142"/>
      <c r="M122" s="144">
        <f t="shared" si="15"/>
        <v>0</v>
      </c>
      <c r="N122" s="145">
        <f t="shared" si="16"/>
        <v>0</v>
      </c>
      <c r="O122" s="146">
        <f t="shared" si="17"/>
        <v>0</v>
      </c>
      <c r="P122" s="145">
        <f t="shared" si="18"/>
        <v>0</v>
      </c>
      <c r="Q122" s="145">
        <f t="shared" si="19"/>
        <v>0</v>
      </c>
      <c r="R122" s="146">
        <f t="shared" si="20"/>
        <v>0</v>
      </c>
      <c r="S122" s="145">
        <f t="shared" si="21"/>
        <v>0</v>
      </c>
      <c r="T122" s="145">
        <f t="shared" si="22"/>
        <v>0</v>
      </c>
      <c r="U122" s="145">
        <f t="shared" si="23"/>
        <v>0</v>
      </c>
      <c r="V122" s="146">
        <f t="shared" si="24"/>
        <v>0</v>
      </c>
      <c r="W122" s="145">
        <f t="shared" si="25"/>
        <v>0</v>
      </c>
      <c r="X122" s="151"/>
      <c r="Y122" s="151"/>
      <c r="Z122" s="151"/>
      <c r="AA122" s="151"/>
      <c r="AB122" s="156"/>
    </row>
    <row r="123" spans="1:28" s="154" customFormat="1" ht="47.25" hidden="1" x14ac:dyDescent="0.25">
      <c r="A123" s="135">
        <v>115</v>
      </c>
      <c r="B123" s="161" t="s">
        <v>92</v>
      </c>
      <c r="C123" s="161" t="s">
        <v>696</v>
      </c>
      <c r="D123" s="140"/>
      <c r="E123" s="141"/>
      <c r="F123" s="141">
        <v>0</v>
      </c>
      <c r="G123" s="139"/>
      <c r="H123" s="139"/>
      <c r="I123" s="139">
        <v>0</v>
      </c>
      <c r="J123" s="142"/>
      <c r="K123" s="142"/>
      <c r="L123" s="142"/>
      <c r="M123" s="144">
        <f t="shared" si="15"/>
        <v>0</v>
      </c>
      <c r="N123" s="145">
        <f t="shared" si="16"/>
        <v>0</v>
      </c>
      <c r="O123" s="146">
        <f t="shared" si="17"/>
        <v>0</v>
      </c>
      <c r="P123" s="145">
        <f t="shared" si="18"/>
        <v>0</v>
      </c>
      <c r="Q123" s="145">
        <f t="shared" si="19"/>
        <v>0</v>
      </c>
      <c r="R123" s="146">
        <f t="shared" si="20"/>
        <v>0</v>
      </c>
      <c r="S123" s="145">
        <f t="shared" si="21"/>
        <v>0</v>
      </c>
      <c r="T123" s="145">
        <f t="shared" si="22"/>
        <v>0</v>
      </c>
      <c r="U123" s="145">
        <f t="shared" si="23"/>
        <v>0</v>
      </c>
      <c r="V123" s="146">
        <f t="shared" si="24"/>
        <v>0</v>
      </c>
      <c r="W123" s="145">
        <f t="shared" si="25"/>
        <v>0</v>
      </c>
      <c r="X123" s="151"/>
      <c r="Y123" s="151"/>
      <c r="Z123" s="151"/>
      <c r="AA123" s="151"/>
      <c r="AB123" s="156"/>
    </row>
    <row r="124" spans="1:28" s="154" customFormat="1" ht="47.25" hidden="1" x14ac:dyDescent="0.25">
      <c r="A124" s="135">
        <v>116</v>
      </c>
      <c r="B124" s="161" t="s">
        <v>726</v>
      </c>
      <c r="C124" s="161" t="s">
        <v>696</v>
      </c>
      <c r="D124" s="140"/>
      <c r="E124" s="141"/>
      <c r="F124" s="141">
        <v>0</v>
      </c>
      <c r="G124" s="139"/>
      <c r="H124" s="139"/>
      <c r="I124" s="139">
        <v>0</v>
      </c>
      <c r="J124" s="142"/>
      <c r="K124" s="142"/>
      <c r="L124" s="142"/>
      <c r="M124" s="144">
        <f t="shared" si="15"/>
        <v>0</v>
      </c>
      <c r="N124" s="145">
        <f t="shared" si="16"/>
        <v>0</v>
      </c>
      <c r="O124" s="146">
        <f t="shared" si="17"/>
        <v>0</v>
      </c>
      <c r="P124" s="145">
        <f t="shared" si="18"/>
        <v>0</v>
      </c>
      <c r="Q124" s="145">
        <f t="shared" si="19"/>
        <v>0</v>
      </c>
      <c r="R124" s="146">
        <f t="shared" si="20"/>
        <v>0</v>
      </c>
      <c r="S124" s="145">
        <f t="shared" si="21"/>
        <v>0</v>
      </c>
      <c r="T124" s="145">
        <f t="shared" si="22"/>
        <v>0</v>
      </c>
      <c r="U124" s="145">
        <f t="shared" si="23"/>
        <v>0</v>
      </c>
      <c r="V124" s="146">
        <f t="shared" si="24"/>
        <v>0</v>
      </c>
      <c r="W124" s="145">
        <f t="shared" si="25"/>
        <v>0</v>
      </c>
      <c r="X124" s="151"/>
      <c r="Y124" s="151"/>
      <c r="Z124" s="151"/>
      <c r="AA124" s="151"/>
      <c r="AB124" s="156"/>
    </row>
    <row r="125" spans="1:28" s="154" customFormat="1" ht="31.5" hidden="1" x14ac:dyDescent="0.25">
      <c r="A125" s="135">
        <v>117</v>
      </c>
      <c r="B125" s="161" t="s">
        <v>857</v>
      </c>
      <c r="C125" s="161" t="s">
        <v>696</v>
      </c>
      <c r="D125" s="140"/>
      <c r="E125" s="141"/>
      <c r="F125" s="141">
        <v>0</v>
      </c>
      <c r="G125" s="139"/>
      <c r="H125" s="139"/>
      <c r="I125" s="139">
        <v>0</v>
      </c>
      <c r="J125" s="142"/>
      <c r="K125" s="142"/>
      <c r="L125" s="142"/>
      <c r="M125" s="144">
        <f t="shared" si="15"/>
        <v>0</v>
      </c>
      <c r="N125" s="145">
        <f t="shared" si="16"/>
        <v>0</v>
      </c>
      <c r="O125" s="146">
        <f t="shared" si="17"/>
        <v>0</v>
      </c>
      <c r="P125" s="145">
        <f t="shared" si="18"/>
        <v>0</v>
      </c>
      <c r="Q125" s="145">
        <f t="shared" si="19"/>
        <v>0</v>
      </c>
      <c r="R125" s="146">
        <f t="shared" si="20"/>
        <v>0</v>
      </c>
      <c r="S125" s="145">
        <f t="shared" si="21"/>
        <v>0</v>
      </c>
      <c r="T125" s="145">
        <f t="shared" si="22"/>
        <v>0</v>
      </c>
      <c r="U125" s="145">
        <f t="shared" si="23"/>
        <v>0</v>
      </c>
      <c r="V125" s="146">
        <f t="shared" si="24"/>
        <v>0</v>
      </c>
      <c r="W125" s="145">
        <f t="shared" si="25"/>
        <v>0</v>
      </c>
      <c r="X125" s="151"/>
      <c r="Y125" s="151"/>
      <c r="Z125" s="151"/>
      <c r="AA125" s="151"/>
      <c r="AB125" s="156"/>
    </row>
    <row r="126" spans="1:28" s="154" customFormat="1" ht="31.5" hidden="1" x14ac:dyDescent="0.25">
      <c r="A126" s="135">
        <v>118</v>
      </c>
      <c r="B126" s="161" t="s">
        <v>94</v>
      </c>
      <c r="C126" s="161" t="s">
        <v>696</v>
      </c>
      <c r="D126" s="140"/>
      <c r="E126" s="141"/>
      <c r="F126" s="141">
        <v>0</v>
      </c>
      <c r="G126" s="139"/>
      <c r="H126" s="139"/>
      <c r="I126" s="139">
        <v>0</v>
      </c>
      <c r="J126" s="142"/>
      <c r="K126" s="142"/>
      <c r="L126" s="142"/>
      <c r="M126" s="144">
        <f t="shared" si="15"/>
        <v>0</v>
      </c>
      <c r="N126" s="145">
        <f t="shared" si="16"/>
        <v>0</v>
      </c>
      <c r="O126" s="146">
        <f t="shared" si="17"/>
        <v>0</v>
      </c>
      <c r="P126" s="145">
        <f t="shared" si="18"/>
        <v>0</v>
      </c>
      <c r="Q126" s="145">
        <f t="shared" si="19"/>
        <v>0</v>
      </c>
      <c r="R126" s="146">
        <f t="shared" si="20"/>
        <v>0</v>
      </c>
      <c r="S126" s="145">
        <f t="shared" si="21"/>
        <v>0</v>
      </c>
      <c r="T126" s="145">
        <f t="shared" si="22"/>
        <v>0</v>
      </c>
      <c r="U126" s="145">
        <f t="shared" si="23"/>
        <v>0</v>
      </c>
      <c r="V126" s="146">
        <f t="shared" si="24"/>
        <v>0</v>
      </c>
      <c r="W126" s="145">
        <f t="shared" si="25"/>
        <v>0</v>
      </c>
      <c r="X126" s="151"/>
      <c r="Y126" s="151"/>
      <c r="Z126" s="151"/>
      <c r="AA126" s="151"/>
      <c r="AB126" s="156"/>
    </row>
    <row r="127" spans="1:28" s="154" customFormat="1" ht="31.5" hidden="1" x14ac:dyDescent="0.25">
      <c r="A127" s="135">
        <v>119</v>
      </c>
      <c r="B127" s="161" t="s">
        <v>94</v>
      </c>
      <c r="C127" s="161" t="s">
        <v>696</v>
      </c>
      <c r="D127" s="140"/>
      <c r="E127" s="141"/>
      <c r="F127" s="141">
        <v>0</v>
      </c>
      <c r="G127" s="139"/>
      <c r="H127" s="139"/>
      <c r="I127" s="139">
        <v>0</v>
      </c>
      <c r="J127" s="142"/>
      <c r="K127" s="142"/>
      <c r="L127" s="142"/>
      <c r="M127" s="144">
        <f t="shared" si="15"/>
        <v>0</v>
      </c>
      <c r="N127" s="145">
        <f t="shared" si="16"/>
        <v>0</v>
      </c>
      <c r="O127" s="146">
        <f t="shared" si="17"/>
        <v>0</v>
      </c>
      <c r="P127" s="145">
        <f t="shared" si="18"/>
        <v>0</v>
      </c>
      <c r="Q127" s="145">
        <f t="shared" si="19"/>
        <v>0</v>
      </c>
      <c r="R127" s="146">
        <f t="shared" si="20"/>
        <v>0</v>
      </c>
      <c r="S127" s="145">
        <f t="shared" si="21"/>
        <v>0</v>
      </c>
      <c r="T127" s="145">
        <f t="shared" si="22"/>
        <v>0</v>
      </c>
      <c r="U127" s="145">
        <f t="shared" si="23"/>
        <v>0</v>
      </c>
      <c r="V127" s="146">
        <f t="shared" si="24"/>
        <v>0</v>
      </c>
      <c r="W127" s="145">
        <f t="shared" si="25"/>
        <v>0</v>
      </c>
      <c r="X127" s="151"/>
      <c r="Y127" s="151"/>
      <c r="Z127" s="151"/>
      <c r="AA127" s="151"/>
      <c r="AB127" s="156"/>
    </row>
    <row r="128" spans="1:28" s="154" customFormat="1" ht="31.5" hidden="1" x14ac:dyDescent="0.25">
      <c r="A128" s="135">
        <v>120</v>
      </c>
      <c r="B128" s="161" t="s">
        <v>704</v>
      </c>
      <c r="C128" s="161" t="s">
        <v>696</v>
      </c>
      <c r="D128" s="140"/>
      <c r="E128" s="141"/>
      <c r="F128" s="141">
        <v>0</v>
      </c>
      <c r="G128" s="139"/>
      <c r="H128" s="139"/>
      <c r="I128" s="139">
        <v>0</v>
      </c>
      <c r="J128" s="142"/>
      <c r="K128" s="142"/>
      <c r="L128" s="142"/>
      <c r="M128" s="144">
        <f t="shared" si="15"/>
        <v>0</v>
      </c>
      <c r="N128" s="145">
        <f t="shared" si="16"/>
        <v>0</v>
      </c>
      <c r="O128" s="146">
        <f t="shared" si="17"/>
        <v>0</v>
      </c>
      <c r="P128" s="145">
        <f t="shared" si="18"/>
        <v>0</v>
      </c>
      <c r="Q128" s="145">
        <f t="shared" si="19"/>
        <v>0</v>
      </c>
      <c r="R128" s="146">
        <f t="shared" si="20"/>
        <v>0</v>
      </c>
      <c r="S128" s="145">
        <f t="shared" si="21"/>
        <v>0</v>
      </c>
      <c r="T128" s="145">
        <f t="shared" si="22"/>
        <v>0</v>
      </c>
      <c r="U128" s="145">
        <f t="shared" si="23"/>
        <v>0</v>
      </c>
      <c r="V128" s="146">
        <f t="shared" si="24"/>
        <v>0</v>
      </c>
      <c r="W128" s="145">
        <f t="shared" si="25"/>
        <v>0</v>
      </c>
      <c r="X128" s="151"/>
      <c r="Y128" s="151"/>
      <c r="Z128" s="151"/>
      <c r="AA128" s="151"/>
      <c r="AB128" s="156"/>
    </row>
    <row r="129" spans="1:30" ht="31.5" hidden="1" x14ac:dyDescent="0.25">
      <c r="A129" s="135">
        <v>121</v>
      </c>
      <c r="B129" s="161" t="s">
        <v>705</v>
      </c>
      <c r="C129" s="161" t="s">
        <v>696</v>
      </c>
      <c r="D129" s="140"/>
      <c r="E129" s="141"/>
      <c r="F129" s="141">
        <v>0</v>
      </c>
      <c r="G129" s="139"/>
      <c r="H129" s="139"/>
      <c r="I129" s="139">
        <v>0</v>
      </c>
      <c r="J129" s="142"/>
      <c r="K129" s="142"/>
      <c r="L129" s="142"/>
      <c r="M129" s="144">
        <f t="shared" si="15"/>
        <v>0</v>
      </c>
      <c r="N129" s="145">
        <f t="shared" si="16"/>
        <v>0</v>
      </c>
      <c r="O129" s="146">
        <f t="shared" si="17"/>
        <v>0</v>
      </c>
      <c r="P129" s="145">
        <f t="shared" si="18"/>
        <v>0</v>
      </c>
      <c r="Q129" s="145">
        <f t="shared" si="19"/>
        <v>0</v>
      </c>
      <c r="R129" s="146">
        <f t="shared" si="20"/>
        <v>0</v>
      </c>
      <c r="S129" s="145">
        <f t="shared" si="21"/>
        <v>0</v>
      </c>
      <c r="T129" s="145">
        <f t="shared" si="22"/>
        <v>0</v>
      </c>
      <c r="U129" s="145">
        <f t="shared" si="23"/>
        <v>0</v>
      </c>
      <c r="V129" s="146">
        <f t="shared" si="24"/>
        <v>0</v>
      </c>
      <c r="W129" s="145">
        <f t="shared" si="25"/>
        <v>0</v>
      </c>
      <c r="X129" s="151"/>
      <c r="Y129" s="151"/>
      <c r="Z129" s="151"/>
      <c r="AA129" s="151"/>
      <c r="AD129" s="154"/>
    </row>
    <row r="130" spans="1:30" hidden="1" x14ac:dyDescent="0.25">
      <c r="A130" s="135">
        <v>122</v>
      </c>
      <c r="B130" s="161" t="s">
        <v>444</v>
      </c>
      <c r="C130" s="161" t="s">
        <v>696</v>
      </c>
      <c r="D130" s="140"/>
      <c r="E130" s="141"/>
      <c r="F130" s="141">
        <v>0</v>
      </c>
      <c r="G130" s="139"/>
      <c r="H130" s="139"/>
      <c r="I130" s="139">
        <v>0</v>
      </c>
      <c r="J130" s="142"/>
      <c r="K130" s="142"/>
      <c r="L130" s="142"/>
      <c r="M130" s="144">
        <f t="shared" si="15"/>
        <v>0</v>
      </c>
      <c r="N130" s="145">
        <f t="shared" si="16"/>
        <v>0</v>
      </c>
      <c r="O130" s="146">
        <f t="shared" si="17"/>
        <v>0</v>
      </c>
      <c r="P130" s="145">
        <f t="shared" si="18"/>
        <v>0</v>
      </c>
      <c r="Q130" s="145">
        <f t="shared" si="19"/>
        <v>0</v>
      </c>
      <c r="R130" s="146">
        <f t="shared" si="20"/>
        <v>0</v>
      </c>
      <c r="S130" s="145">
        <f t="shared" si="21"/>
        <v>0</v>
      </c>
      <c r="T130" s="145">
        <f t="shared" si="22"/>
        <v>0</v>
      </c>
      <c r="U130" s="145">
        <f t="shared" si="23"/>
        <v>0</v>
      </c>
      <c r="V130" s="146">
        <f t="shared" si="24"/>
        <v>0</v>
      </c>
      <c r="W130" s="145">
        <f t="shared" si="25"/>
        <v>0</v>
      </c>
      <c r="X130" s="151"/>
      <c r="Y130" s="151"/>
      <c r="Z130" s="151"/>
      <c r="AA130" s="151"/>
      <c r="AD130" s="154"/>
    </row>
    <row r="131" spans="1:30" hidden="1" x14ac:dyDescent="0.25">
      <c r="A131" s="135">
        <v>123</v>
      </c>
      <c r="B131" s="161" t="s">
        <v>858</v>
      </c>
      <c r="C131" s="161" t="s">
        <v>707</v>
      </c>
      <c r="D131" s="140"/>
      <c r="E131" s="141"/>
      <c r="F131" s="141">
        <v>24.6</v>
      </c>
      <c r="G131" s="139"/>
      <c r="H131" s="139"/>
      <c r="I131" s="139">
        <v>0</v>
      </c>
      <c r="J131" s="142"/>
      <c r="K131" s="142"/>
      <c r="L131" s="142"/>
      <c r="M131" s="144">
        <f t="shared" si="15"/>
        <v>0</v>
      </c>
      <c r="N131" s="145">
        <f t="shared" si="16"/>
        <v>0</v>
      </c>
      <c r="O131" s="146">
        <f t="shared" si="17"/>
        <v>0</v>
      </c>
      <c r="P131" s="145">
        <f t="shared" si="18"/>
        <v>0</v>
      </c>
      <c r="Q131" s="145">
        <f t="shared" si="19"/>
        <v>0</v>
      </c>
      <c r="R131" s="146">
        <f t="shared" si="20"/>
        <v>0</v>
      </c>
      <c r="S131" s="145">
        <f t="shared" si="21"/>
        <v>0</v>
      </c>
      <c r="T131" s="145">
        <f t="shared" si="22"/>
        <v>0</v>
      </c>
      <c r="U131" s="145">
        <f t="shared" si="23"/>
        <v>0</v>
      </c>
      <c r="V131" s="146">
        <f t="shared" si="24"/>
        <v>0</v>
      </c>
      <c r="W131" s="145">
        <f t="shared" si="25"/>
        <v>0</v>
      </c>
      <c r="X131" s="151"/>
      <c r="Y131" s="151"/>
      <c r="Z131" s="151"/>
      <c r="AA131" s="151"/>
      <c r="AD131" s="154"/>
    </row>
    <row r="132" spans="1:30" hidden="1" x14ac:dyDescent="0.25">
      <c r="A132" s="135">
        <v>124</v>
      </c>
      <c r="B132" s="161" t="s">
        <v>859</v>
      </c>
      <c r="C132" s="161" t="s">
        <v>707</v>
      </c>
      <c r="D132" s="140"/>
      <c r="E132" s="141"/>
      <c r="F132" s="141">
        <v>14.17</v>
      </c>
      <c r="G132" s="139"/>
      <c r="H132" s="139"/>
      <c r="I132" s="139">
        <v>0</v>
      </c>
      <c r="J132" s="142"/>
      <c r="K132" s="142"/>
      <c r="L132" s="142"/>
      <c r="M132" s="144">
        <f t="shared" si="15"/>
        <v>0</v>
      </c>
      <c r="N132" s="145">
        <f t="shared" si="16"/>
        <v>0</v>
      </c>
      <c r="O132" s="146">
        <f t="shared" si="17"/>
        <v>0</v>
      </c>
      <c r="P132" s="145">
        <f t="shared" si="18"/>
        <v>0</v>
      </c>
      <c r="Q132" s="145">
        <f t="shared" si="19"/>
        <v>0</v>
      </c>
      <c r="R132" s="146">
        <f t="shared" si="20"/>
        <v>0</v>
      </c>
      <c r="S132" s="145">
        <f t="shared" si="21"/>
        <v>0</v>
      </c>
      <c r="T132" s="145">
        <f t="shared" si="22"/>
        <v>0</v>
      </c>
      <c r="U132" s="145">
        <f t="shared" si="23"/>
        <v>0</v>
      </c>
      <c r="V132" s="146">
        <f t="shared" si="24"/>
        <v>0</v>
      </c>
      <c r="W132" s="145">
        <f t="shared" si="25"/>
        <v>0</v>
      </c>
      <c r="X132" s="151"/>
      <c r="Y132" s="151"/>
      <c r="Z132" s="151"/>
      <c r="AA132" s="151"/>
      <c r="AD132" s="154"/>
    </row>
    <row r="133" spans="1:30" hidden="1" x14ac:dyDescent="0.25">
      <c r="A133" s="135">
        <v>125</v>
      </c>
      <c r="B133" s="161" t="s">
        <v>860</v>
      </c>
      <c r="C133" s="161" t="s">
        <v>707</v>
      </c>
      <c r="D133" s="140"/>
      <c r="E133" s="141"/>
      <c r="F133" s="141"/>
      <c r="G133" s="139"/>
      <c r="H133" s="139"/>
      <c r="I133" s="139"/>
      <c r="J133" s="142"/>
      <c r="K133" s="142"/>
      <c r="L133" s="142"/>
      <c r="M133" s="144">
        <f t="shared" si="15"/>
        <v>0</v>
      </c>
      <c r="N133" s="145">
        <f t="shared" si="16"/>
        <v>0</v>
      </c>
      <c r="O133" s="146">
        <f t="shared" si="17"/>
        <v>0</v>
      </c>
      <c r="P133" s="145">
        <f t="shared" si="18"/>
        <v>0</v>
      </c>
      <c r="Q133" s="145">
        <f t="shared" si="19"/>
        <v>0</v>
      </c>
      <c r="R133" s="146">
        <f t="shared" si="20"/>
        <v>0</v>
      </c>
      <c r="S133" s="145">
        <v>25</v>
      </c>
      <c r="T133" s="145">
        <f t="shared" si="22"/>
        <v>0</v>
      </c>
      <c r="U133" s="145">
        <f t="shared" si="23"/>
        <v>0</v>
      </c>
      <c r="V133" s="146">
        <f t="shared" si="24"/>
        <v>0</v>
      </c>
      <c r="W133" s="145">
        <v>20</v>
      </c>
      <c r="X133" s="146"/>
      <c r="Y133" s="146"/>
      <c r="Z133" s="146"/>
      <c r="AA133" s="145"/>
      <c r="AB133" s="145"/>
      <c r="AC133" s="145"/>
      <c r="AD133" s="154"/>
    </row>
    <row r="134" spans="1:30" ht="31.5" x14ac:dyDescent="0.25">
      <c r="A134" s="135">
        <v>126</v>
      </c>
      <c r="B134" s="161" t="s">
        <v>706</v>
      </c>
      <c r="C134" s="161" t="s">
        <v>707</v>
      </c>
      <c r="D134" s="140"/>
      <c r="E134" s="141"/>
      <c r="F134" s="141">
        <v>18.93</v>
      </c>
      <c r="G134" s="139"/>
      <c r="H134" s="139">
        <v>58</v>
      </c>
      <c r="I134" s="139">
        <v>77</v>
      </c>
      <c r="J134" s="142"/>
      <c r="K134" s="142">
        <v>3.06</v>
      </c>
      <c r="L134" s="142">
        <f>I134/F134</f>
        <v>4.0676175382989967</v>
      </c>
      <c r="M134" s="144">
        <f t="shared" si="15"/>
        <v>8</v>
      </c>
      <c r="N134" s="219">
        <f t="shared" si="16"/>
        <v>6</v>
      </c>
      <c r="O134" s="146">
        <f t="shared" si="17"/>
        <v>6.16</v>
      </c>
      <c r="P134" s="203">
        <v>0</v>
      </c>
      <c r="Q134" s="203">
        <f t="shared" si="19"/>
        <v>1</v>
      </c>
      <c r="R134" s="146">
        <f t="shared" si="20"/>
        <v>1.5</v>
      </c>
      <c r="S134" s="145">
        <v>25</v>
      </c>
      <c r="T134" s="203">
        <f t="shared" si="22"/>
        <v>4</v>
      </c>
      <c r="U134" s="203">
        <f t="shared" si="23"/>
        <v>1</v>
      </c>
      <c r="V134" s="146">
        <f t="shared" si="24"/>
        <v>1.2</v>
      </c>
      <c r="W134" s="145">
        <v>20</v>
      </c>
      <c r="X134" s="251">
        <v>6</v>
      </c>
      <c r="Y134" s="203">
        <v>0</v>
      </c>
      <c r="Z134" s="203">
        <v>1</v>
      </c>
      <c r="AA134" s="203">
        <v>1</v>
      </c>
      <c r="AB134" s="145">
        <v>3</v>
      </c>
      <c r="AC134" s="145">
        <v>3</v>
      </c>
      <c r="AD134" s="145"/>
    </row>
    <row r="135" spans="1:30" ht="36.75" customHeight="1" x14ac:dyDescent="0.25">
      <c r="A135" s="135">
        <v>127</v>
      </c>
      <c r="B135" s="161" t="s">
        <v>708</v>
      </c>
      <c r="C135" s="161" t="s">
        <v>707</v>
      </c>
      <c r="D135" s="140"/>
      <c r="E135" s="141"/>
      <c r="F135" s="141">
        <v>117.37</v>
      </c>
      <c r="G135" s="139">
        <v>136</v>
      </c>
      <c r="H135" s="139">
        <v>112</v>
      </c>
      <c r="I135" s="139">
        <v>109.256866359447</v>
      </c>
      <c r="J135" s="254">
        <v>1.25</v>
      </c>
      <c r="K135" s="254">
        <v>1.04</v>
      </c>
      <c r="L135" s="254">
        <v>0.93087557603686633</v>
      </c>
      <c r="M135" s="144">
        <f t="shared" si="15"/>
        <v>3</v>
      </c>
      <c r="N135" s="219">
        <f t="shared" si="16"/>
        <v>3</v>
      </c>
      <c r="O135" s="146">
        <f t="shared" si="17"/>
        <v>3.2777059907834096</v>
      </c>
      <c r="P135" s="203">
        <f t="shared" si="18"/>
        <v>0</v>
      </c>
      <c r="Q135" s="203">
        <f t="shared" si="19"/>
        <v>0</v>
      </c>
      <c r="R135" s="146">
        <f t="shared" si="20"/>
        <v>0.75</v>
      </c>
      <c r="S135" s="145">
        <v>25</v>
      </c>
      <c r="T135" s="203">
        <f t="shared" si="22"/>
        <v>3</v>
      </c>
      <c r="U135" s="203">
        <f t="shared" si="23"/>
        <v>0</v>
      </c>
      <c r="V135" s="146">
        <f t="shared" si="24"/>
        <v>0.6</v>
      </c>
      <c r="W135" s="145">
        <v>20</v>
      </c>
      <c r="X135" s="251">
        <v>6</v>
      </c>
      <c r="Y135" s="203">
        <v>0</v>
      </c>
      <c r="Z135" s="203">
        <v>1</v>
      </c>
      <c r="AA135" s="203">
        <v>1</v>
      </c>
      <c r="AB135" s="145">
        <v>5</v>
      </c>
      <c r="AC135" s="145">
        <v>3</v>
      </c>
      <c r="AD135" s="287" t="s">
        <v>1010</v>
      </c>
    </row>
    <row r="136" spans="1:30" x14ac:dyDescent="0.25">
      <c r="A136" s="135">
        <v>128</v>
      </c>
      <c r="B136" s="161" t="s">
        <v>2</v>
      </c>
      <c r="C136" s="161" t="s">
        <v>707</v>
      </c>
      <c r="D136" s="140"/>
      <c r="E136" s="141"/>
      <c r="F136" s="141">
        <v>203.57</v>
      </c>
      <c r="G136" s="139">
        <v>431</v>
      </c>
      <c r="H136" s="139">
        <v>367</v>
      </c>
      <c r="I136" s="139">
        <v>135</v>
      </c>
      <c r="J136" s="254">
        <v>1.36</v>
      </c>
      <c r="K136" s="254">
        <v>1.1599999999999999</v>
      </c>
      <c r="L136" s="254">
        <f>I136/F136</f>
        <v>0.66316254850911238</v>
      </c>
      <c r="M136" s="144">
        <f t="shared" si="15"/>
        <v>3</v>
      </c>
      <c r="N136" s="219">
        <f t="shared" si="16"/>
        <v>4</v>
      </c>
      <c r="O136" s="146">
        <f t="shared" si="17"/>
        <v>4.05</v>
      </c>
      <c r="P136" s="203">
        <f t="shared" si="18"/>
        <v>0</v>
      </c>
      <c r="Q136" s="203">
        <f t="shared" si="19"/>
        <v>0</v>
      </c>
      <c r="R136" s="146">
        <f t="shared" si="20"/>
        <v>0</v>
      </c>
      <c r="S136" s="145">
        <v>0</v>
      </c>
      <c r="T136" s="203">
        <f t="shared" si="22"/>
        <v>4</v>
      </c>
      <c r="U136" s="203">
        <f t="shared" si="23"/>
        <v>0</v>
      </c>
      <c r="V136" s="146">
        <f t="shared" si="24"/>
        <v>0.8</v>
      </c>
      <c r="W136" s="145">
        <v>20</v>
      </c>
      <c r="X136" s="251"/>
      <c r="Y136" s="203"/>
      <c r="Z136" s="203"/>
      <c r="AA136" s="203"/>
      <c r="AB136" s="145">
        <v>18</v>
      </c>
      <c r="AC136" s="145">
        <v>10</v>
      </c>
      <c r="AD136" s="145"/>
    </row>
    <row r="137" spans="1:30" ht="31.5" x14ac:dyDescent="0.25">
      <c r="A137" s="135">
        <v>129</v>
      </c>
      <c r="B137" s="161" t="s">
        <v>119</v>
      </c>
      <c r="C137" s="161" t="s">
        <v>707</v>
      </c>
      <c r="D137" s="140"/>
      <c r="E137" s="141"/>
      <c r="F137" s="141">
        <v>74.75</v>
      </c>
      <c r="G137" s="139">
        <v>198</v>
      </c>
      <c r="H137" s="139">
        <v>256</v>
      </c>
      <c r="I137" s="139">
        <v>196</v>
      </c>
      <c r="J137" s="142">
        <v>2.65</v>
      </c>
      <c r="K137" s="142">
        <v>3.42</v>
      </c>
      <c r="L137" s="142">
        <f t="shared" ref="L137:L142" si="26">I137/F137</f>
        <v>2.6220735785953178</v>
      </c>
      <c r="M137" s="144">
        <f t="shared" si="15"/>
        <v>7</v>
      </c>
      <c r="N137" s="219">
        <f t="shared" si="16"/>
        <v>13</v>
      </c>
      <c r="O137" s="146">
        <f t="shared" si="17"/>
        <v>13.72</v>
      </c>
      <c r="P137" s="203">
        <v>2</v>
      </c>
      <c r="Q137" s="203">
        <f t="shared" si="19"/>
        <v>1</v>
      </c>
      <c r="R137" s="146">
        <f t="shared" si="20"/>
        <v>3.25</v>
      </c>
      <c r="S137" s="145">
        <v>25</v>
      </c>
      <c r="T137" s="203">
        <f t="shared" si="22"/>
        <v>8</v>
      </c>
      <c r="U137" s="203">
        <f t="shared" si="23"/>
        <v>2</v>
      </c>
      <c r="V137" s="146">
        <f t="shared" si="24"/>
        <v>2.6</v>
      </c>
      <c r="W137" s="145">
        <v>20</v>
      </c>
      <c r="X137" s="251">
        <v>13</v>
      </c>
      <c r="Y137" s="203">
        <v>2</v>
      </c>
      <c r="Z137" s="203">
        <v>1</v>
      </c>
      <c r="AA137" s="203">
        <v>4</v>
      </c>
      <c r="AB137" s="145">
        <v>17</v>
      </c>
      <c r="AC137" s="145">
        <v>5</v>
      </c>
      <c r="AD137" s="145"/>
    </row>
    <row r="138" spans="1:30" ht="31.5" x14ac:dyDescent="0.25">
      <c r="A138" s="135">
        <v>130</v>
      </c>
      <c r="B138" s="161" t="s">
        <v>121</v>
      </c>
      <c r="C138" s="161" t="s">
        <v>707</v>
      </c>
      <c r="D138" s="140"/>
      <c r="E138" s="141"/>
      <c r="F138" s="141">
        <v>150.49</v>
      </c>
      <c r="G138" s="139">
        <v>137</v>
      </c>
      <c r="H138" s="139">
        <v>49</v>
      </c>
      <c r="I138" s="139">
        <v>53</v>
      </c>
      <c r="J138" s="142">
        <v>0.91</v>
      </c>
      <c r="K138" s="142">
        <v>0.33</v>
      </c>
      <c r="L138" s="142">
        <f t="shared" si="26"/>
        <v>0.35218286929364073</v>
      </c>
      <c r="M138" s="144">
        <f t="shared" si="15"/>
        <v>3</v>
      </c>
      <c r="N138" s="219">
        <f t="shared" si="16"/>
        <v>1</v>
      </c>
      <c r="O138" s="146">
        <f t="shared" si="17"/>
        <v>1.59</v>
      </c>
      <c r="P138" s="203">
        <f t="shared" si="18"/>
        <v>0</v>
      </c>
      <c r="Q138" s="203">
        <f t="shared" si="19"/>
        <v>0</v>
      </c>
      <c r="R138" s="146">
        <f t="shared" si="20"/>
        <v>0.25</v>
      </c>
      <c r="S138" s="145">
        <v>25</v>
      </c>
      <c r="T138" s="203">
        <f t="shared" si="22"/>
        <v>1</v>
      </c>
      <c r="U138" s="203">
        <f t="shared" si="23"/>
        <v>0</v>
      </c>
      <c r="V138" s="146">
        <f t="shared" si="24"/>
        <v>0.2</v>
      </c>
      <c r="W138" s="145">
        <v>20</v>
      </c>
      <c r="X138" s="251">
        <v>1</v>
      </c>
      <c r="Y138" s="203"/>
      <c r="Z138" s="203"/>
      <c r="AA138" s="203"/>
      <c r="AB138" s="145">
        <v>1</v>
      </c>
      <c r="AC138" s="145">
        <v>0</v>
      </c>
      <c r="AD138" s="145"/>
    </row>
    <row r="139" spans="1:30" ht="33" customHeight="1" x14ac:dyDescent="0.25">
      <c r="A139" s="135">
        <v>131</v>
      </c>
      <c r="B139" s="161" t="s">
        <v>95</v>
      </c>
      <c r="C139" s="161" t="s">
        <v>707</v>
      </c>
      <c r="D139" s="140"/>
      <c r="E139" s="141"/>
      <c r="F139" s="141">
        <v>245.14</v>
      </c>
      <c r="G139" s="139">
        <v>237</v>
      </c>
      <c r="H139" s="139">
        <v>247</v>
      </c>
      <c r="I139" s="139">
        <v>265</v>
      </c>
      <c r="J139" s="142">
        <v>1.06</v>
      </c>
      <c r="K139" s="142">
        <v>1.1000000000000001</v>
      </c>
      <c r="L139" s="142">
        <f t="shared" si="26"/>
        <v>1.0810149302439422</v>
      </c>
      <c r="M139" s="144">
        <f t="shared" ref="M139:M202" si="27">IF(I139&lt;VLOOKUP(L139,$M$350:$Q$358,2),0,VLOOKUP(L139,$M$350:$Q$358,3))</f>
        <v>5</v>
      </c>
      <c r="N139" s="219">
        <f t="shared" ref="N139:N202" si="28">ROUNDDOWN(O139,0)</f>
        <v>13</v>
      </c>
      <c r="O139" s="146">
        <f t="shared" ref="O139:O202" si="29">I139*M139/100</f>
        <v>13.25</v>
      </c>
      <c r="P139" s="203">
        <v>1</v>
      </c>
      <c r="Q139" s="203">
        <f t="shared" ref="Q139:Q202" si="30">ROUNDDOWN(R139-P139,0)</f>
        <v>2</v>
      </c>
      <c r="R139" s="146">
        <f t="shared" ref="R139:R202" si="31">N139*S139/100</f>
        <v>3.25</v>
      </c>
      <c r="S139" s="145">
        <v>25</v>
      </c>
      <c r="T139" s="203">
        <f t="shared" ref="T139:T202" si="32">N139-P139-Q139-U139</f>
        <v>8</v>
      </c>
      <c r="U139" s="203">
        <f t="shared" ref="U139:U202" si="33">ROUNDDOWN(V139,0)</f>
        <v>2</v>
      </c>
      <c r="V139" s="146">
        <f t="shared" ref="V139:V202" si="34">N139*W139/100</f>
        <v>2.6</v>
      </c>
      <c r="W139" s="145">
        <v>20</v>
      </c>
      <c r="X139" s="251">
        <v>13</v>
      </c>
      <c r="Y139" s="203">
        <v>1</v>
      </c>
      <c r="Z139" s="203">
        <v>2</v>
      </c>
      <c r="AA139" s="203">
        <v>2</v>
      </c>
      <c r="AB139" s="145">
        <v>11</v>
      </c>
      <c r="AC139" s="145">
        <v>4</v>
      </c>
      <c r="AD139" s="145"/>
    </row>
    <row r="140" spans="1:30" ht="31.5" x14ac:dyDescent="0.25">
      <c r="A140" s="135">
        <v>132</v>
      </c>
      <c r="B140" s="161" t="s">
        <v>709</v>
      </c>
      <c r="C140" s="161" t="s">
        <v>707</v>
      </c>
      <c r="D140" s="140"/>
      <c r="E140" s="141"/>
      <c r="F140" s="141">
        <v>41.43</v>
      </c>
      <c r="G140" s="139">
        <v>41</v>
      </c>
      <c r="H140" s="139">
        <v>110</v>
      </c>
      <c r="I140" s="139">
        <v>111</v>
      </c>
      <c r="J140" s="142">
        <v>2.66</v>
      </c>
      <c r="K140" s="142">
        <v>2.66</v>
      </c>
      <c r="L140" s="142">
        <f t="shared" si="26"/>
        <v>2.6792179580014484</v>
      </c>
      <c r="M140" s="144">
        <f t="shared" si="27"/>
        <v>7</v>
      </c>
      <c r="N140" s="219">
        <f t="shared" si="28"/>
        <v>7</v>
      </c>
      <c r="O140" s="146">
        <f t="shared" si="29"/>
        <v>7.77</v>
      </c>
      <c r="P140" s="203">
        <v>0</v>
      </c>
      <c r="Q140" s="203">
        <f t="shared" si="30"/>
        <v>1</v>
      </c>
      <c r="R140" s="146">
        <f t="shared" si="31"/>
        <v>1.75</v>
      </c>
      <c r="S140" s="145">
        <v>25</v>
      </c>
      <c r="T140" s="203">
        <f t="shared" si="32"/>
        <v>5</v>
      </c>
      <c r="U140" s="203">
        <f t="shared" si="33"/>
        <v>1</v>
      </c>
      <c r="V140" s="146">
        <f t="shared" si="34"/>
        <v>1.4</v>
      </c>
      <c r="W140" s="145">
        <v>20</v>
      </c>
      <c r="X140" s="251">
        <v>7</v>
      </c>
      <c r="Y140" s="203">
        <v>0</v>
      </c>
      <c r="Z140" s="203">
        <v>1</v>
      </c>
      <c r="AA140" s="203">
        <v>1</v>
      </c>
      <c r="AB140" s="145">
        <v>7</v>
      </c>
      <c r="AC140" s="145">
        <v>2</v>
      </c>
      <c r="AD140" s="145"/>
    </row>
    <row r="141" spans="1:30" ht="31.5" x14ac:dyDescent="0.25">
      <c r="A141" s="135">
        <v>133</v>
      </c>
      <c r="B141" s="161" t="s">
        <v>120</v>
      </c>
      <c r="C141" s="161" t="s">
        <v>707</v>
      </c>
      <c r="D141" s="140"/>
      <c r="E141" s="141"/>
      <c r="F141" s="141">
        <v>197.6</v>
      </c>
      <c r="G141" s="139">
        <v>539</v>
      </c>
      <c r="H141" s="139">
        <v>567</v>
      </c>
      <c r="I141" s="139">
        <v>716</v>
      </c>
      <c r="J141" s="142">
        <v>2.73</v>
      </c>
      <c r="K141" s="142">
        <v>2.87</v>
      </c>
      <c r="L141" s="142">
        <f t="shared" si="26"/>
        <v>3.6234817813765181</v>
      </c>
      <c r="M141" s="144">
        <v>3.8</v>
      </c>
      <c r="N141" s="219">
        <f t="shared" si="28"/>
        <v>27</v>
      </c>
      <c r="O141" s="146">
        <f t="shared" si="29"/>
        <v>27.207999999999998</v>
      </c>
      <c r="P141" s="203">
        <f t="shared" ref="P141:P202" si="35">ROUNDDOWN(R141,0)</f>
        <v>6</v>
      </c>
      <c r="Q141" s="203">
        <f t="shared" si="30"/>
        <v>0</v>
      </c>
      <c r="R141" s="146">
        <f t="shared" si="31"/>
        <v>6.75</v>
      </c>
      <c r="S141" s="145">
        <v>25</v>
      </c>
      <c r="T141" s="203">
        <f t="shared" si="32"/>
        <v>16</v>
      </c>
      <c r="U141" s="203">
        <f t="shared" si="33"/>
        <v>5</v>
      </c>
      <c r="V141" s="146">
        <f t="shared" si="34"/>
        <v>5.4</v>
      </c>
      <c r="W141" s="145">
        <v>20</v>
      </c>
      <c r="X141" s="251">
        <v>27</v>
      </c>
      <c r="Y141" s="203">
        <v>8</v>
      </c>
      <c r="Z141" s="203">
        <v>0</v>
      </c>
      <c r="AA141" s="203">
        <v>8</v>
      </c>
      <c r="AB141" s="145">
        <v>29</v>
      </c>
      <c r="AC141" s="145">
        <v>19</v>
      </c>
      <c r="AD141" s="145"/>
    </row>
    <row r="142" spans="1:30" ht="31.5" x14ac:dyDescent="0.25">
      <c r="A142" s="135">
        <v>134</v>
      </c>
      <c r="B142" s="161" t="s">
        <v>127</v>
      </c>
      <c r="C142" s="161" t="s">
        <v>707</v>
      </c>
      <c r="D142" s="140"/>
      <c r="E142" s="141"/>
      <c r="F142" s="141">
        <v>13.2</v>
      </c>
      <c r="G142" s="139">
        <v>100</v>
      </c>
      <c r="H142" s="139">
        <v>48</v>
      </c>
      <c r="I142" s="139">
        <v>81</v>
      </c>
      <c r="J142" s="142">
        <v>7.58</v>
      </c>
      <c r="K142" s="142">
        <v>3.64</v>
      </c>
      <c r="L142" s="142">
        <f t="shared" si="26"/>
        <v>6.1363636363636367</v>
      </c>
      <c r="M142" s="144">
        <v>8</v>
      </c>
      <c r="N142" s="219">
        <f t="shared" si="28"/>
        <v>6</v>
      </c>
      <c r="O142" s="146">
        <f t="shared" si="29"/>
        <v>6.48</v>
      </c>
      <c r="P142" s="203">
        <v>0</v>
      </c>
      <c r="Q142" s="203">
        <f t="shared" si="30"/>
        <v>1</v>
      </c>
      <c r="R142" s="146">
        <f t="shared" si="31"/>
        <v>1.5</v>
      </c>
      <c r="S142" s="145">
        <v>25</v>
      </c>
      <c r="T142" s="203">
        <f t="shared" si="32"/>
        <v>4</v>
      </c>
      <c r="U142" s="203">
        <f t="shared" si="33"/>
        <v>1</v>
      </c>
      <c r="V142" s="146">
        <f t="shared" si="34"/>
        <v>1.2</v>
      </c>
      <c r="W142" s="145">
        <v>20</v>
      </c>
      <c r="X142" s="251">
        <v>6</v>
      </c>
      <c r="Y142" s="203">
        <v>0</v>
      </c>
      <c r="Z142" s="203">
        <v>1</v>
      </c>
      <c r="AA142" s="203">
        <v>1</v>
      </c>
      <c r="AB142" s="145">
        <v>3</v>
      </c>
      <c r="AC142" s="145">
        <v>0</v>
      </c>
      <c r="AD142" s="145"/>
    </row>
    <row r="143" spans="1:30" ht="31.5" hidden="1" x14ac:dyDescent="0.25">
      <c r="A143" s="135">
        <v>135</v>
      </c>
      <c r="B143" s="161" t="s">
        <v>223</v>
      </c>
      <c r="C143" s="161" t="s">
        <v>707</v>
      </c>
      <c r="D143" s="140"/>
      <c r="E143" s="141"/>
      <c r="F143" s="141">
        <v>9.48</v>
      </c>
      <c r="G143" s="139"/>
      <c r="H143" s="139"/>
      <c r="I143" s="139">
        <v>15</v>
      </c>
      <c r="J143" s="142"/>
      <c r="K143" s="142"/>
      <c r="L143" s="142"/>
      <c r="M143" s="144">
        <f t="shared" si="27"/>
        <v>0</v>
      </c>
      <c r="N143" s="145">
        <f t="shared" si="28"/>
        <v>0</v>
      </c>
      <c r="O143" s="146">
        <f t="shared" si="29"/>
        <v>0</v>
      </c>
      <c r="P143" s="145">
        <f t="shared" si="35"/>
        <v>0</v>
      </c>
      <c r="Q143" s="145">
        <f t="shared" si="30"/>
        <v>0</v>
      </c>
      <c r="R143" s="146">
        <f t="shared" si="31"/>
        <v>0</v>
      </c>
      <c r="S143" s="145">
        <v>25</v>
      </c>
      <c r="T143" s="145">
        <f t="shared" si="32"/>
        <v>0</v>
      </c>
      <c r="U143" s="145">
        <f t="shared" si="33"/>
        <v>0</v>
      </c>
      <c r="V143" s="146">
        <f t="shared" si="34"/>
        <v>0</v>
      </c>
      <c r="W143" s="145">
        <v>20</v>
      </c>
      <c r="X143" s="146"/>
      <c r="Y143" s="146"/>
      <c r="Z143" s="146"/>
      <c r="AA143" s="145"/>
      <c r="AB143" s="145"/>
      <c r="AC143" s="145"/>
      <c r="AD143" s="154"/>
    </row>
    <row r="144" spans="1:30" ht="31.5" x14ac:dyDescent="0.25">
      <c r="A144" s="135">
        <v>136</v>
      </c>
      <c r="B144" s="161" t="s">
        <v>861</v>
      </c>
      <c r="C144" s="161" t="s">
        <v>707</v>
      </c>
      <c r="D144" s="140"/>
      <c r="E144" s="141"/>
      <c r="F144" s="141">
        <v>60.26</v>
      </c>
      <c r="G144" s="139"/>
      <c r="H144" s="139"/>
      <c r="I144" s="139">
        <v>134</v>
      </c>
      <c r="J144" s="142"/>
      <c r="K144" s="142"/>
      <c r="L144" s="142">
        <f>I144/F144</f>
        <v>2.2236973116495187</v>
      </c>
      <c r="M144" s="144">
        <f t="shared" si="27"/>
        <v>7</v>
      </c>
      <c r="N144" s="219">
        <f t="shared" si="28"/>
        <v>9</v>
      </c>
      <c r="O144" s="146">
        <f t="shared" si="29"/>
        <v>9.3800000000000008</v>
      </c>
      <c r="P144" s="203">
        <v>1</v>
      </c>
      <c r="Q144" s="203">
        <f t="shared" si="30"/>
        <v>1</v>
      </c>
      <c r="R144" s="146">
        <f t="shared" si="31"/>
        <v>2.25</v>
      </c>
      <c r="S144" s="145">
        <v>25</v>
      </c>
      <c r="T144" s="203">
        <f t="shared" si="32"/>
        <v>6</v>
      </c>
      <c r="U144" s="203">
        <f t="shared" si="33"/>
        <v>1</v>
      </c>
      <c r="V144" s="146">
        <f t="shared" si="34"/>
        <v>1.8</v>
      </c>
      <c r="W144" s="145">
        <v>20</v>
      </c>
      <c r="X144" s="251">
        <v>9</v>
      </c>
      <c r="Y144" s="203">
        <v>1</v>
      </c>
      <c r="Z144" s="203">
        <v>1</v>
      </c>
      <c r="AA144" s="203">
        <v>1</v>
      </c>
      <c r="AB144" s="145">
        <v>0</v>
      </c>
      <c r="AC144" s="145">
        <v>0</v>
      </c>
      <c r="AD144" s="145"/>
    </row>
    <row r="145" spans="1:30" hidden="1" x14ac:dyDescent="0.25">
      <c r="A145" s="135">
        <v>137</v>
      </c>
      <c r="B145" s="161" t="s">
        <v>444</v>
      </c>
      <c r="C145" s="161" t="s">
        <v>707</v>
      </c>
      <c r="D145" s="140"/>
      <c r="E145" s="141"/>
      <c r="F145" s="141"/>
      <c r="G145" s="139"/>
      <c r="H145" s="139"/>
      <c r="I145" s="139"/>
      <c r="J145" s="142"/>
      <c r="K145" s="142"/>
      <c r="L145" s="142"/>
      <c r="M145" s="144">
        <f t="shared" si="27"/>
        <v>0</v>
      </c>
      <c r="N145" s="145">
        <f t="shared" si="28"/>
        <v>0</v>
      </c>
      <c r="O145" s="146">
        <f t="shared" si="29"/>
        <v>0</v>
      </c>
      <c r="P145" s="145">
        <f t="shared" si="35"/>
        <v>0</v>
      </c>
      <c r="Q145" s="145">
        <f t="shared" si="30"/>
        <v>0</v>
      </c>
      <c r="R145" s="146">
        <f t="shared" si="31"/>
        <v>0</v>
      </c>
      <c r="S145" s="145">
        <v>25</v>
      </c>
      <c r="T145" s="145">
        <f t="shared" si="32"/>
        <v>0</v>
      </c>
      <c r="U145" s="145">
        <f t="shared" si="33"/>
        <v>0</v>
      </c>
      <c r="V145" s="146">
        <f t="shared" si="34"/>
        <v>0</v>
      </c>
      <c r="W145" s="145">
        <v>20</v>
      </c>
      <c r="X145" s="146"/>
      <c r="Y145" s="146"/>
      <c r="Z145" s="146"/>
      <c r="AA145" s="145"/>
      <c r="AB145" s="145"/>
      <c r="AC145" s="145"/>
      <c r="AD145" s="154"/>
    </row>
    <row r="146" spans="1:30" hidden="1" x14ac:dyDescent="0.25">
      <c r="A146" s="135">
        <v>138</v>
      </c>
      <c r="B146" s="161" t="s">
        <v>862</v>
      </c>
      <c r="C146" s="161" t="s">
        <v>712</v>
      </c>
      <c r="D146" s="140"/>
      <c r="E146" s="141"/>
      <c r="F146" s="141"/>
      <c r="G146" s="139"/>
      <c r="H146" s="139"/>
      <c r="I146" s="139"/>
      <c r="J146" s="142"/>
      <c r="K146" s="142"/>
      <c r="L146" s="142"/>
      <c r="M146" s="144">
        <f t="shared" si="27"/>
        <v>0</v>
      </c>
      <c r="N146" s="145">
        <f t="shared" si="28"/>
        <v>0</v>
      </c>
      <c r="O146" s="146">
        <f t="shared" si="29"/>
        <v>0</v>
      </c>
      <c r="P146" s="145">
        <f t="shared" si="35"/>
        <v>0</v>
      </c>
      <c r="Q146" s="145">
        <f t="shared" si="30"/>
        <v>0</v>
      </c>
      <c r="R146" s="146">
        <f t="shared" si="31"/>
        <v>0</v>
      </c>
      <c r="S146" s="145">
        <v>25</v>
      </c>
      <c r="T146" s="145">
        <f t="shared" si="32"/>
        <v>0</v>
      </c>
      <c r="U146" s="145">
        <f t="shared" si="33"/>
        <v>0</v>
      </c>
      <c r="V146" s="146">
        <f t="shared" si="34"/>
        <v>0</v>
      </c>
      <c r="W146" s="145">
        <v>20</v>
      </c>
      <c r="X146" s="146"/>
      <c r="Y146" s="146"/>
      <c r="Z146" s="146"/>
      <c r="AA146" s="145"/>
      <c r="AB146" s="145"/>
      <c r="AC146" s="145"/>
      <c r="AD146" s="154"/>
    </row>
    <row r="147" spans="1:30" hidden="1" x14ac:dyDescent="0.25">
      <c r="A147" s="135">
        <v>139</v>
      </c>
      <c r="B147" s="161" t="s">
        <v>863</v>
      </c>
      <c r="C147" s="161" t="s">
        <v>712</v>
      </c>
      <c r="D147" s="140"/>
      <c r="E147" s="141"/>
      <c r="F147" s="141">
        <v>8.25</v>
      </c>
      <c r="G147" s="139"/>
      <c r="H147" s="139"/>
      <c r="I147" s="139">
        <v>0</v>
      </c>
      <c r="J147" s="142"/>
      <c r="K147" s="142"/>
      <c r="L147" s="142"/>
      <c r="M147" s="144">
        <f t="shared" si="27"/>
        <v>0</v>
      </c>
      <c r="N147" s="145">
        <f t="shared" si="28"/>
        <v>0</v>
      </c>
      <c r="O147" s="146">
        <f t="shared" si="29"/>
        <v>0</v>
      </c>
      <c r="P147" s="145">
        <f t="shared" si="35"/>
        <v>0</v>
      </c>
      <c r="Q147" s="145">
        <f t="shared" si="30"/>
        <v>0</v>
      </c>
      <c r="R147" s="146">
        <f t="shared" si="31"/>
        <v>0</v>
      </c>
      <c r="S147" s="145">
        <f>IF(I147&lt;VLOOKUP(L147,$M$350:$Q$358,2),0,VLOOKUP(L147,$M$350:$Q$358,4))</f>
        <v>0</v>
      </c>
      <c r="T147" s="145">
        <f t="shared" si="32"/>
        <v>0</v>
      </c>
      <c r="U147" s="145">
        <f t="shared" si="33"/>
        <v>0</v>
      </c>
      <c r="V147" s="146">
        <f t="shared" si="34"/>
        <v>0</v>
      </c>
      <c r="W147" s="145">
        <f>IF(I147&lt;VLOOKUP(L147,$M$350:$Q$358,2),0,VLOOKUP(L147,$M$350:$Q$358,5))</f>
        <v>0</v>
      </c>
      <c r="X147" s="151"/>
      <c r="Y147" s="151"/>
      <c r="Z147" s="151"/>
      <c r="AA147" s="151"/>
      <c r="AD147" s="154"/>
    </row>
    <row r="148" spans="1:30" ht="31.5" x14ac:dyDescent="0.25">
      <c r="A148" s="135">
        <v>140</v>
      </c>
      <c r="B148" s="161" t="s">
        <v>711</v>
      </c>
      <c r="C148" s="161" t="s">
        <v>712</v>
      </c>
      <c r="D148" s="140"/>
      <c r="E148" s="141"/>
      <c r="F148" s="141">
        <v>349.38</v>
      </c>
      <c r="G148" s="139">
        <v>404</v>
      </c>
      <c r="H148" s="139">
        <v>482</v>
      </c>
      <c r="I148" s="139">
        <v>447</v>
      </c>
      <c r="J148" s="142">
        <v>1.1599999999999999</v>
      </c>
      <c r="K148" s="142">
        <v>0.82</v>
      </c>
      <c r="L148" s="142">
        <f>I148/F148</f>
        <v>1.2794092392237679</v>
      </c>
      <c r="M148" s="144">
        <v>4</v>
      </c>
      <c r="N148" s="219">
        <f t="shared" si="28"/>
        <v>17</v>
      </c>
      <c r="O148" s="146">
        <f t="shared" si="29"/>
        <v>17.88</v>
      </c>
      <c r="P148" s="203">
        <v>3</v>
      </c>
      <c r="Q148" s="203">
        <f t="shared" si="30"/>
        <v>1</v>
      </c>
      <c r="R148" s="146">
        <f t="shared" si="31"/>
        <v>4.25</v>
      </c>
      <c r="S148" s="145">
        <v>25</v>
      </c>
      <c r="T148" s="203">
        <f t="shared" si="32"/>
        <v>10</v>
      </c>
      <c r="U148" s="203">
        <f t="shared" si="33"/>
        <v>3</v>
      </c>
      <c r="V148" s="146">
        <f t="shared" si="34"/>
        <v>3.4</v>
      </c>
      <c r="W148" s="145">
        <v>20</v>
      </c>
      <c r="X148" s="251">
        <v>17</v>
      </c>
      <c r="Y148" s="203">
        <v>3</v>
      </c>
      <c r="Z148" s="203">
        <v>1</v>
      </c>
      <c r="AA148" s="203">
        <v>3</v>
      </c>
      <c r="AB148" s="145">
        <v>7</v>
      </c>
      <c r="AC148" s="145">
        <v>5</v>
      </c>
      <c r="AD148" s="145"/>
    </row>
    <row r="149" spans="1:30" hidden="1" x14ac:dyDescent="0.25">
      <c r="A149" s="135">
        <v>141</v>
      </c>
      <c r="B149" s="161" t="s">
        <v>2</v>
      </c>
      <c r="C149" s="161" t="s">
        <v>712</v>
      </c>
      <c r="D149" s="140"/>
      <c r="E149" s="141"/>
      <c r="F149" s="141">
        <v>0</v>
      </c>
      <c r="G149" s="139"/>
      <c r="H149" s="139"/>
      <c r="I149" s="139">
        <v>0</v>
      </c>
      <c r="J149" s="142"/>
      <c r="K149" s="142"/>
      <c r="L149" s="142"/>
      <c r="M149" s="144">
        <f t="shared" si="27"/>
        <v>0</v>
      </c>
      <c r="N149" s="145">
        <f t="shared" si="28"/>
        <v>0</v>
      </c>
      <c r="O149" s="146">
        <f t="shared" si="29"/>
        <v>0</v>
      </c>
      <c r="P149" s="145">
        <f t="shared" si="35"/>
        <v>0</v>
      </c>
      <c r="Q149" s="145">
        <f t="shared" si="30"/>
        <v>0</v>
      </c>
      <c r="R149" s="146">
        <f t="shared" si="31"/>
        <v>0</v>
      </c>
      <c r="S149" s="145">
        <f>IF(I149&lt;VLOOKUP(L149,$M$350:$Q$358,2),0,VLOOKUP(L149,$M$350:$Q$358,4))</f>
        <v>0</v>
      </c>
      <c r="T149" s="145">
        <f t="shared" si="32"/>
        <v>0</v>
      </c>
      <c r="U149" s="145">
        <f t="shared" si="33"/>
        <v>0</v>
      </c>
      <c r="V149" s="146">
        <f t="shared" si="34"/>
        <v>0</v>
      </c>
      <c r="W149" s="145">
        <f>IF(I149&lt;VLOOKUP(L149,$M$350:$Q$358,2),0,VLOOKUP(L149,$M$350:$Q$358,5))</f>
        <v>0</v>
      </c>
      <c r="X149" s="151"/>
      <c r="Y149" s="151"/>
      <c r="Z149" s="151"/>
      <c r="AA149" s="151"/>
      <c r="AD149" s="154"/>
    </row>
    <row r="150" spans="1:30" ht="31.5" x14ac:dyDescent="0.25">
      <c r="A150" s="135">
        <v>142</v>
      </c>
      <c r="B150" s="161" t="s">
        <v>96</v>
      </c>
      <c r="C150" s="161" t="s">
        <v>712</v>
      </c>
      <c r="D150" s="140"/>
      <c r="E150" s="141"/>
      <c r="F150" s="141">
        <v>22.38</v>
      </c>
      <c r="G150" s="139">
        <v>148</v>
      </c>
      <c r="H150" s="139">
        <v>116</v>
      </c>
      <c r="I150" s="139">
        <v>186</v>
      </c>
      <c r="J150" s="142">
        <v>6.61</v>
      </c>
      <c r="K150" s="142">
        <v>5.18</v>
      </c>
      <c r="L150" s="142">
        <f>I150/F150</f>
        <v>8.3109919571045587</v>
      </c>
      <c r="M150" s="144">
        <v>9</v>
      </c>
      <c r="N150" s="219">
        <f t="shared" si="28"/>
        <v>16</v>
      </c>
      <c r="O150" s="146">
        <f t="shared" si="29"/>
        <v>16.739999999999998</v>
      </c>
      <c r="P150" s="203">
        <v>2</v>
      </c>
      <c r="Q150" s="203">
        <f t="shared" si="30"/>
        <v>2</v>
      </c>
      <c r="R150" s="146">
        <f t="shared" si="31"/>
        <v>4</v>
      </c>
      <c r="S150" s="145">
        <v>25</v>
      </c>
      <c r="T150" s="203">
        <f t="shared" si="32"/>
        <v>10</v>
      </c>
      <c r="U150" s="203">
        <f t="shared" si="33"/>
        <v>2</v>
      </c>
      <c r="V150" s="146">
        <f t="shared" si="34"/>
        <v>2.4</v>
      </c>
      <c r="W150" s="145">
        <v>15</v>
      </c>
      <c r="X150" s="251">
        <v>16</v>
      </c>
      <c r="Y150" s="203">
        <v>2</v>
      </c>
      <c r="Z150" s="203">
        <v>2</v>
      </c>
      <c r="AA150" s="203">
        <v>2</v>
      </c>
      <c r="AB150" s="145">
        <v>6</v>
      </c>
      <c r="AC150" s="145">
        <v>3</v>
      </c>
      <c r="AD150" s="145"/>
    </row>
    <row r="151" spans="1:30" ht="31.5" x14ac:dyDescent="0.25">
      <c r="A151" s="135">
        <v>143</v>
      </c>
      <c r="B151" s="161" t="s">
        <v>681</v>
      </c>
      <c r="C151" s="161" t="s">
        <v>712</v>
      </c>
      <c r="D151" s="140"/>
      <c r="E151" s="141"/>
      <c r="F151" s="141">
        <v>16.11</v>
      </c>
      <c r="G151" s="139">
        <v>65</v>
      </c>
      <c r="H151" s="139">
        <v>70</v>
      </c>
      <c r="I151" s="139">
        <v>69</v>
      </c>
      <c r="J151" s="142">
        <v>4.03</v>
      </c>
      <c r="K151" s="142">
        <v>4.3499999999999996</v>
      </c>
      <c r="L151" s="142">
        <f>I151/F151</f>
        <v>4.2830540037243949</v>
      </c>
      <c r="M151" s="144">
        <f t="shared" si="27"/>
        <v>8</v>
      </c>
      <c r="N151" s="219">
        <f t="shared" si="28"/>
        <v>5</v>
      </c>
      <c r="O151" s="146">
        <f t="shared" si="29"/>
        <v>5.52</v>
      </c>
      <c r="P151" s="203">
        <f t="shared" si="35"/>
        <v>1</v>
      </c>
      <c r="Q151" s="203">
        <f t="shared" si="30"/>
        <v>0</v>
      </c>
      <c r="R151" s="146">
        <f t="shared" si="31"/>
        <v>1.25</v>
      </c>
      <c r="S151" s="145">
        <v>25</v>
      </c>
      <c r="T151" s="203">
        <f t="shared" si="32"/>
        <v>3</v>
      </c>
      <c r="U151" s="203">
        <f t="shared" si="33"/>
        <v>1</v>
      </c>
      <c r="V151" s="146">
        <f t="shared" si="34"/>
        <v>1</v>
      </c>
      <c r="W151" s="145">
        <v>20</v>
      </c>
      <c r="X151" s="251">
        <v>5</v>
      </c>
      <c r="Y151" s="203">
        <v>1</v>
      </c>
      <c r="Z151" s="203"/>
      <c r="AA151" s="203">
        <v>1</v>
      </c>
      <c r="AB151" s="145">
        <v>3</v>
      </c>
      <c r="AC151" s="145">
        <v>1</v>
      </c>
      <c r="AD151" s="145"/>
    </row>
    <row r="152" spans="1:30" hidden="1" x14ac:dyDescent="0.25">
      <c r="A152" s="135">
        <v>144</v>
      </c>
      <c r="B152" s="161" t="s">
        <v>444</v>
      </c>
      <c r="C152" s="161" t="s">
        <v>712</v>
      </c>
      <c r="D152" s="140"/>
      <c r="E152" s="141"/>
      <c r="F152" s="141"/>
      <c r="G152" s="139"/>
      <c r="H152" s="139"/>
      <c r="I152" s="139"/>
      <c r="J152" s="142"/>
      <c r="K152" s="142"/>
      <c r="L152" s="142"/>
      <c r="M152" s="144">
        <f t="shared" si="27"/>
        <v>0</v>
      </c>
      <c r="N152" s="145">
        <f t="shared" si="28"/>
        <v>0</v>
      </c>
      <c r="O152" s="146">
        <f t="shared" si="29"/>
        <v>0</v>
      </c>
      <c r="P152" s="145">
        <f t="shared" si="35"/>
        <v>0</v>
      </c>
      <c r="Q152" s="145">
        <f t="shared" si="30"/>
        <v>0</v>
      </c>
      <c r="R152" s="146">
        <f t="shared" si="31"/>
        <v>0</v>
      </c>
      <c r="S152" s="145">
        <v>25</v>
      </c>
      <c r="T152" s="145">
        <f t="shared" si="32"/>
        <v>0</v>
      </c>
      <c r="U152" s="145">
        <f t="shared" si="33"/>
        <v>0</v>
      </c>
      <c r="V152" s="146">
        <f t="shared" si="34"/>
        <v>0</v>
      </c>
      <c r="W152" s="145">
        <v>20</v>
      </c>
      <c r="X152" s="146"/>
      <c r="Y152" s="146"/>
      <c r="Z152" s="146"/>
      <c r="AA152" s="145"/>
      <c r="AB152" s="145"/>
      <c r="AC152" s="145"/>
      <c r="AD152" s="154"/>
    </row>
    <row r="153" spans="1:30" ht="31.5" x14ac:dyDescent="0.25">
      <c r="A153" s="135">
        <v>145</v>
      </c>
      <c r="B153" s="161" t="s">
        <v>221</v>
      </c>
      <c r="C153" s="161" t="s">
        <v>61</v>
      </c>
      <c r="D153" s="140"/>
      <c r="E153" s="141"/>
      <c r="F153" s="141">
        <v>165.23</v>
      </c>
      <c r="G153" s="139">
        <v>357</v>
      </c>
      <c r="H153" s="139">
        <v>293</v>
      </c>
      <c r="I153" s="139">
        <v>284</v>
      </c>
      <c r="J153" s="142">
        <v>2.16</v>
      </c>
      <c r="K153" s="142">
        <v>1.77</v>
      </c>
      <c r="L153" s="142">
        <f>I153/F153</f>
        <v>1.718816195606125</v>
      </c>
      <c r="M153" s="144">
        <f t="shared" si="27"/>
        <v>5</v>
      </c>
      <c r="N153" s="219">
        <f t="shared" si="28"/>
        <v>14</v>
      </c>
      <c r="O153" s="146">
        <f t="shared" si="29"/>
        <v>14.2</v>
      </c>
      <c r="P153" s="203">
        <f t="shared" si="35"/>
        <v>0</v>
      </c>
      <c r="Q153" s="203">
        <f t="shared" si="30"/>
        <v>0</v>
      </c>
      <c r="R153" s="146">
        <f t="shared" si="31"/>
        <v>0</v>
      </c>
      <c r="S153" s="145">
        <v>0</v>
      </c>
      <c r="T153" s="203">
        <f t="shared" si="32"/>
        <v>14</v>
      </c>
      <c r="U153" s="203">
        <f t="shared" si="33"/>
        <v>0</v>
      </c>
      <c r="V153" s="146">
        <f t="shared" si="34"/>
        <v>0</v>
      </c>
      <c r="W153" s="145">
        <v>0</v>
      </c>
      <c r="X153" s="251">
        <v>15</v>
      </c>
      <c r="Y153" s="203">
        <v>0</v>
      </c>
      <c r="Z153" s="203">
        <v>0</v>
      </c>
      <c r="AA153" s="203">
        <v>0</v>
      </c>
      <c r="AB153" s="145">
        <v>10</v>
      </c>
      <c r="AC153" s="145">
        <v>6</v>
      </c>
      <c r="AD153" s="287" t="s">
        <v>1010</v>
      </c>
    </row>
    <row r="154" spans="1:30" hidden="1" x14ac:dyDescent="0.25">
      <c r="A154" s="135">
        <v>146</v>
      </c>
      <c r="B154" s="161" t="s">
        <v>2</v>
      </c>
      <c r="C154" s="161" t="s">
        <v>61</v>
      </c>
      <c r="D154" s="140"/>
      <c r="E154" s="141"/>
      <c r="F154" s="141">
        <v>196.8</v>
      </c>
      <c r="G154" s="139"/>
      <c r="H154" s="139"/>
      <c r="I154" s="139">
        <v>0</v>
      </c>
      <c r="J154" s="142"/>
      <c r="K154" s="142"/>
      <c r="L154" s="142"/>
      <c r="M154" s="144">
        <f t="shared" si="27"/>
        <v>0</v>
      </c>
      <c r="N154" s="145">
        <f t="shared" si="28"/>
        <v>0</v>
      </c>
      <c r="O154" s="146">
        <f t="shared" si="29"/>
        <v>0</v>
      </c>
      <c r="P154" s="145">
        <f t="shared" si="35"/>
        <v>0</v>
      </c>
      <c r="Q154" s="145">
        <f t="shared" si="30"/>
        <v>0</v>
      </c>
      <c r="R154" s="146">
        <f t="shared" si="31"/>
        <v>0</v>
      </c>
      <c r="S154" s="145">
        <f>IF(I154&lt;VLOOKUP(L154,$M$350:$Q$358,2),0,VLOOKUP(L154,$M$350:$Q$358,4))</f>
        <v>0</v>
      </c>
      <c r="T154" s="145">
        <f t="shared" si="32"/>
        <v>0</v>
      </c>
      <c r="U154" s="145">
        <f t="shared" si="33"/>
        <v>0</v>
      </c>
      <c r="V154" s="146">
        <f t="shared" si="34"/>
        <v>0</v>
      </c>
      <c r="W154" s="145">
        <f>IF(I154&lt;VLOOKUP(L154,$M$350:$Q$358,2),0,VLOOKUP(L154,$M$350:$Q$358,5))</f>
        <v>0</v>
      </c>
      <c r="X154" s="151"/>
      <c r="Y154" s="151"/>
      <c r="Z154" s="151"/>
      <c r="AA154" s="151"/>
      <c r="AD154" s="154"/>
    </row>
    <row r="155" spans="1:30" hidden="1" x14ac:dyDescent="0.25">
      <c r="A155" s="135">
        <v>147</v>
      </c>
      <c r="B155" s="161" t="s">
        <v>444</v>
      </c>
      <c r="C155" s="161" t="s">
        <v>61</v>
      </c>
      <c r="D155" s="140"/>
      <c r="E155" s="141"/>
      <c r="F155" s="141"/>
      <c r="G155" s="139"/>
      <c r="H155" s="139"/>
      <c r="I155" s="139"/>
      <c r="J155" s="142"/>
      <c r="K155" s="142"/>
      <c r="L155" s="142"/>
      <c r="M155" s="144">
        <f t="shared" si="27"/>
        <v>0</v>
      </c>
      <c r="N155" s="145">
        <f t="shared" si="28"/>
        <v>0</v>
      </c>
      <c r="O155" s="146">
        <f t="shared" si="29"/>
        <v>0</v>
      </c>
      <c r="P155" s="145">
        <f t="shared" si="35"/>
        <v>0</v>
      </c>
      <c r="Q155" s="145">
        <f t="shared" si="30"/>
        <v>0</v>
      </c>
      <c r="R155" s="146">
        <f t="shared" si="31"/>
        <v>0</v>
      </c>
      <c r="S155" s="145">
        <v>25</v>
      </c>
      <c r="T155" s="145">
        <f t="shared" si="32"/>
        <v>0</v>
      </c>
      <c r="U155" s="145">
        <f t="shared" si="33"/>
        <v>0</v>
      </c>
      <c r="V155" s="146">
        <f t="shared" si="34"/>
        <v>0</v>
      </c>
      <c r="W155" s="145">
        <v>20</v>
      </c>
      <c r="X155" s="146"/>
      <c r="Y155" s="146"/>
      <c r="Z155" s="146"/>
      <c r="AA155" s="145"/>
      <c r="AB155" s="145"/>
      <c r="AC155" s="145"/>
      <c r="AD155" s="154"/>
    </row>
    <row r="156" spans="1:30" hidden="1" x14ac:dyDescent="0.25">
      <c r="A156" s="135">
        <v>148</v>
      </c>
      <c r="B156" s="161" t="s">
        <v>864</v>
      </c>
      <c r="C156" s="161" t="s">
        <v>16</v>
      </c>
      <c r="D156" s="140"/>
      <c r="E156" s="141"/>
      <c r="F156" s="141"/>
      <c r="G156" s="139"/>
      <c r="H156" s="139"/>
      <c r="I156" s="139"/>
      <c r="J156" s="142"/>
      <c r="K156" s="142"/>
      <c r="L156" s="142"/>
      <c r="M156" s="144">
        <f t="shared" si="27"/>
        <v>0</v>
      </c>
      <c r="N156" s="145">
        <f t="shared" si="28"/>
        <v>0</v>
      </c>
      <c r="O156" s="146">
        <f t="shared" si="29"/>
        <v>0</v>
      </c>
      <c r="P156" s="145">
        <f t="shared" si="35"/>
        <v>0</v>
      </c>
      <c r="Q156" s="145">
        <f t="shared" si="30"/>
        <v>0</v>
      </c>
      <c r="R156" s="146">
        <f t="shared" si="31"/>
        <v>0</v>
      </c>
      <c r="S156" s="145">
        <v>25</v>
      </c>
      <c r="T156" s="145">
        <f t="shared" si="32"/>
        <v>0</v>
      </c>
      <c r="U156" s="145">
        <f t="shared" si="33"/>
        <v>0</v>
      </c>
      <c r="V156" s="146">
        <f t="shared" si="34"/>
        <v>0</v>
      </c>
      <c r="W156" s="145">
        <v>20</v>
      </c>
      <c r="X156" s="146"/>
      <c r="Y156" s="146"/>
      <c r="Z156" s="146"/>
      <c r="AA156" s="145"/>
      <c r="AB156" s="145"/>
      <c r="AC156" s="145"/>
      <c r="AD156" s="154"/>
    </row>
    <row r="157" spans="1:30" ht="31.5" x14ac:dyDescent="0.25">
      <c r="A157" s="135">
        <v>149</v>
      </c>
      <c r="B157" s="161" t="s">
        <v>87</v>
      </c>
      <c r="C157" s="161" t="s">
        <v>16</v>
      </c>
      <c r="D157" s="140"/>
      <c r="E157" s="141"/>
      <c r="F157" s="141">
        <v>241.09</v>
      </c>
      <c r="G157" s="139">
        <v>353</v>
      </c>
      <c r="H157" s="139">
        <v>323</v>
      </c>
      <c r="I157" s="139">
        <v>346</v>
      </c>
      <c r="J157" s="142">
        <v>1.46</v>
      </c>
      <c r="K157" s="142">
        <v>1.34</v>
      </c>
      <c r="L157" s="142">
        <f t="shared" ref="L157:L165" si="36">I157/F157</f>
        <v>1.4351486996557301</v>
      </c>
      <c r="M157" s="144">
        <f t="shared" si="27"/>
        <v>5</v>
      </c>
      <c r="N157" s="219">
        <f t="shared" si="28"/>
        <v>17</v>
      </c>
      <c r="O157" s="146">
        <f t="shared" si="29"/>
        <v>17.3</v>
      </c>
      <c r="P157" s="203">
        <v>2</v>
      </c>
      <c r="Q157" s="203">
        <f t="shared" si="30"/>
        <v>2</v>
      </c>
      <c r="R157" s="146">
        <f t="shared" si="31"/>
        <v>4.25</v>
      </c>
      <c r="S157" s="145">
        <v>25</v>
      </c>
      <c r="T157" s="203">
        <f t="shared" si="32"/>
        <v>11</v>
      </c>
      <c r="U157" s="203">
        <f t="shared" si="33"/>
        <v>2</v>
      </c>
      <c r="V157" s="146">
        <f t="shared" si="34"/>
        <v>2.5499999999999998</v>
      </c>
      <c r="W157" s="145">
        <v>15</v>
      </c>
      <c r="X157" s="251">
        <v>17</v>
      </c>
      <c r="Y157" s="203">
        <v>2</v>
      </c>
      <c r="Z157" s="203">
        <v>2</v>
      </c>
      <c r="AA157" s="203">
        <v>2</v>
      </c>
      <c r="AB157" s="145">
        <v>14</v>
      </c>
      <c r="AC157" s="145">
        <v>0</v>
      </c>
      <c r="AD157" s="145"/>
    </row>
    <row r="158" spans="1:30" x14ac:dyDescent="0.25">
      <c r="A158" s="135">
        <v>150</v>
      </c>
      <c r="B158" s="161" t="s">
        <v>2</v>
      </c>
      <c r="C158" s="161" t="s">
        <v>16</v>
      </c>
      <c r="D158" s="140"/>
      <c r="E158" s="141"/>
      <c r="F158" s="141">
        <v>348.04</v>
      </c>
      <c r="G158" s="139">
        <v>372</v>
      </c>
      <c r="H158" s="139">
        <v>338</v>
      </c>
      <c r="I158" s="139">
        <v>72</v>
      </c>
      <c r="J158" s="254">
        <v>0.6</v>
      </c>
      <c r="K158" s="254">
        <v>0.54</v>
      </c>
      <c r="L158" s="254">
        <f t="shared" si="36"/>
        <v>0.20687277324445466</v>
      </c>
      <c r="M158" s="144">
        <f t="shared" si="27"/>
        <v>3</v>
      </c>
      <c r="N158" s="219">
        <f t="shared" si="28"/>
        <v>2</v>
      </c>
      <c r="O158" s="146">
        <f t="shared" si="29"/>
        <v>2.16</v>
      </c>
      <c r="P158" s="203">
        <f t="shared" si="35"/>
        <v>0</v>
      </c>
      <c r="Q158" s="203">
        <f t="shared" si="30"/>
        <v>0</v>
      </c>
      <c r="R158" s="146">
        <f t="shared" si="31"/>
        <v>0</v>
      </c>
      <c r="S158" s="145">
        <v>0</v>
      </c>
      <c r="T158" s="203">
        <f t="shared" si="32"/>
        <v>2</v>
      </c>
      <c r="U158" s="203">
        <f t="shared" si="33"/>
        <v>0</v>
      </c>
      <c r="V158" s="146">
        <f t="shared" si="34"/>
        <v>0.4</v>
      </c>
      <c r="W158" s="145">
        <v>20</v>
      </c>
      <c r="X158" s="251"/>
      <c r="Y158" s="203"/>
      <c r="Z158" s="203"/>
      <c r="AA158" s="203"/>
      <c r="AB158" s="145">
        <v>6</v>
      </c>
      <c r="AC158" s="145">
        <v>2</v>
      </c>
      <c r="AD158" s="145"/>
    </row>
    <row r="159" spans="1:30" ht="31.5" x14ac:dyDescent="0.25">
      <c r="A159" s="135">
        <v>151</v>
      </c>
      <c r="B159" s="161" t="s">
        <v>129</v>
      </c>
      <c r="C159" s="161" t="s">
        <v>16</v>
      </c>
      <c r="D159" s="140"/>
      <c r="E159" s="141"/>
      <c r="F159" s="141">
        <v>27.24</v>
      </c>
      <c r="G159" s="139">
        <v>96</v>
      </c>
      <c r="H159" s="139">
        <v>103</v>
      </c>
      <c r="I159" s="139">
        <v>114</v>
      </c>
      <c r="J159" s="142">
        <v>3.52</v>
      </c>
      <c r="K159" s="142">
        <v>3.78</v>
      </c>
      <c r="L159" s="142">
        <f t="shared" si="36"/>
        <v>4.1850220264317182</v>
      </c>
      <c r="M159" s="144">
        <f t="shared" si="27"/>
        <v>8</v>
      </c>
      <c r="N159" s="219">
        <f t="shared" si="28"/>
        <v>9</v>
      </c>
      <c r="O159" s="146">
        <f t="shared" si="29"/>
        <v>9.1199999999999992</v>
      </c>
      <c r="P159" s="203">
        <v>1</v>
      </c>
      <c r="Q159" s="203">
        <f t="shared" si="30"/>
        <v>1</v>
      </c>
      <c r="R159" s="146">
        <f t="shared" si="31"/>
        <v>2.25</v>
      </c>
      <c r="S159" s="145">
        <v>25</v>
      </c>
      <c r="T159" s="203">
        <f t="shared" si="32"/>
        <v>6</v>
      </c>
      <c r="U159" s="203">
        <f t="shared" si="33"/>
        <v>1</v>
      </c>
      <c r="V159" s="146">
        <f t="shared" si="34"/>
        <v>1.8</v>
      </c>
      <c r="W159" s="145">
        <v>20</v>
      </c>
      <c r="X159" s="251">
        <v>9</v>
      </c>
      <c r="Y159" s="203">
        <v>1</v>
      </c>
      <c r="Z159" s="203">
        <v>1</v>
      </c>
      <c r="AA159" s="203">
        <v>1</v>
      </c>
      <c r="AB159" s="145">
        <v>6</v>
      </c>
      <c r="AC159" s="145">
        <v>2</v>
      </c>
      <c r="AD159" s="145"/>
    </row>
    <row r="160" spans="1:30" ht="31.5" x14ac:dyDescent="0.25">
      <c r="A160" s="135">
        <v>152</v>
      </c>
      <c r="B160" s="161" t="s">
        <v>713</v>
      </c>
      <c r="C160" s="161" t="s">
        <v>16</v>
      </c>
      <c r="D160" s="140"/>
      <c r="E160" s="141"/>
      <c r="F160" s="141">
        <v>69.28</v>
      </c>
      <c r="G160" s="139">
        <v>81</v>
      </c>
      <c r="H160" s="139">
        <v>100</v>
      </c>
      <c r="I160" s="139">
        <v>121</v>
      </c>
      <c r="J160" s="142">
        <v>1.17</v>
      </c>
      <c r="K160" s="142">
        <v>1.44</v>
      </c>
      <c r="L160" s="142">
        <f t="shared" si="36"/>
        <v>1.7465357967667436</v>
      </c>
      <c r="M160" s="144">
        <f t="shared" si="27"/>
        <v>5</v>
      </c>
      <c r="N160" s="219">
        <f t="shared" si="28"/>
        <v>6</v>
      </c>
      <c r="O160" s="146">
        <f t="shared" si="29"/>
        <v>6.05</v>
      </c>
      <c r="P160" s="203">
        <v>0</v>
      </c>
      <c r="Q160" s="203">
        <f t="shared" si="30"/>
        <v>1</v>
      </c>
      <c r="R160" s="146">
        <f t="shared" si="31"/>
        <v>1.5</v>
      </c>
      <c r="S160" s="145">
        <v>25</v>
      </c>
      <c r="T160" s="203">
        <f t="shared" si="32"/>
        <v>4</v>
      </c>
      <c r="U160" s="203">
        <f t="shared" si="33"/>
        <v>1</v>
      </c>
      <c r="V160" s="146">
        <f t="shared" si="34"/>
        <v>1.2</v>
      </c>
      <c r="W160" s="145">
        <v>20</v>
      </c>
      <c r="X160" s="251">
        <v>6</v>
      </c>
      <c r="Y160" s="203">
        <v>0</v>
      </c>
      <c r="Z160" s="203">
        <v>1</v>
      </c>
      <c r="AA160" s="203">
        <v>1</v>
      </c>
      <c r="AB160" s="145">
        <v>4</v>
      </c>
      <c r="AC160" s="145">
        <v>0</v>
      </c>
      <c r="AD160" s="145"/>
    </row>
    <row r="161" spans="1:30" ht="31.5" x14ac:dyDescent="0.25">
      <c r="A161" s="135">
        <v>153</v>
      </c>
      <c r="B161" s="161" t="s">
        <v>865</v>
      </c>
      <c r="C161" s="161" t="s">
        <v>16</v>
      </c>
      <c r="D161" s="140"/>
      <c r="E161" s="141"/>
      <c r="F161" s="141">
        <v>73.510000000000005</v>
      </c>
      <c r="G161" s="139"/>
      <c r="H161" s="139"/>
      <c r="I161" s="139">
        <v>220</v>
      </c>
      <c r="J161" s="142"/>
      <c r="K161" s="142"/>
      <c r="L161" s="142">
        <f t="shared" si="36"/>
        <v>2.9927900965854985</v>
      </c>
      <c r="M161" s="144">
        <f t="shared" si="27"/>
        <v>7</v>
      </c>
      <c r="N161" s="219">
        <f t="shared" si="28"/>
        <v>15</v>
      </c>
      <c r="O161" s="146">
        <f t="shared" si="29"/>
        <v>15.4</v>
      </c>
      <c r="P161" s="203">
        <v>1</v>
      </c>
      <c r="Q161" s="203">
        <f t="shared" si="30"/>
        <v>2</v>
      </c>
      <c r="R161" s="146">
        <f t="shared" si="31"/>
        <v>3.75</v>
      </c>
      <c r="S161" s="145">
        <v>25</v>
      </c>
      <c r="T161" s="203">
        <f t="shared" si="32"/>
        <v>9</v>
      </c>
      <c r="U161" s="203">
        <f t="shared" si="33"/>
        <v>3</v>
      </c>
      <c r="V161" s="146">
        <f t="shared" si="34"/>
        <v>3</v>
      </c>
      <c r="W161" s="145">
        <v>20</v>
      </c>
      <c r="X161" s="251">
        <v>15</v>
      </c>
      <c r="Y161" s="203">
        <v>1</v>
      </c>
      <c r="Z161" s="203">
        <v>2</v>
      </c>
      <c r="AA161" s="203">
        <v>3</v>
      </c>
      <c r="AB161" s="145">
        <v>0</v>
      </c>
      <c r="AC161" s="145">
        <v>0</v>
      </c>
      <c r="AD161" s="145"/>
    </row>
    <row r="162" spans="1:30" ht="31.5" x14ac:dyDescent="0.25">
      <c r="A162" s="135">
        <v>154</v>
      </c>
      <c r="B162" s="161" t="s">
        <v>866</v>
      </c>
      <c r="C162" s="161" t="s">
        <v>16</v>
      </c>
      <c r="D162" s="140"/>
      <c r="E162" s="141"/>
      <c r="F162" s="141">
        <v>56.06</v>
      </c>
      <c r="G162" s="139"/>
      <c r="H162" s="139"/>
      <c r="I162" s="139">
        <v>157</v>
      </c>
      <c r="J162" s="142"/>
      <c r="K162" s="142"/>
      <c r="L162" s="142">
        <f t="shared" si="36"/>
        <v>2.8005708169818049</v>
      </c>
      <c r="M162" s="144">
        <f t="shared" si="27"/>
        <v>7</v>
      </c>
      <c r="N162" s="219">
        <f t="shared" si="28"/>
        <v>10</v>
      </c>
      <c r="O162" s="146">
        <f t="shared" si="29"/>
        <v>10.99</v>
      </c>
      <c r="P162" s="203">
        <v>1</v>
      </c>
      <c r="Q162" s="203">
        <f t="shared" si="30"/>
        <v>1</v>
      </c>
      <c r="R162" s="146">
        <f t="shared" si="31"/>
        <v>2.5</v>
      </c>
      <c r="S162" s="145">
        <v>25</v>
      </c>
      <c r="T162" s="203">
        <f t="shared" si="32"/>
        <v>6</v>
      </c>
      <c r="U162" s="203">
        <f t="shared" si="33"/>
        <v>2</v>
      </c>
      <c r="V162" s="146">
        <f t="shared" si="34"/>
        <v>2</v>
      </c>
      <c r="W162" s="145">
        <v>20</v>
      </c>
      <c r="X162" s="251">
        <v>10</v>
      </c>
      <c r="Y162" s="203">
        <v>1</v>
      </c>
      <c r="Z162" s="203">
        <v>1</v>
      </c>
      <c r="AA162" s="203">
        <v>2</v>
      </c>
      <c r="AB162" s="145">
        <v>0</v>
      </c>
      <c r="AC162" s="145">
        <v>0</v>
      </c>
      <c r="AD162" s="145"/>
    </row>
    <row r="163" spans="1:30" ht="31.5" x14ac:dyDescent="0.25">
      <c r="A163" s="135">
        <v>155</v>
      </c>
      <c r="B163" s="161" t="s">
        <v>867</v>
      </c>
      <c r="C163" s="161" t="s">
        <v>16</v>
      </c>
      <c r="D163" s="140"/>
      <c r="E163" s="141"/>
      <c r="F163" s="141">
        <v>68.819999999999993</v>
      </c>
      <c r="G163" s="139"/>
      <c r="H163" s="139"/>
      <c r="I163" s="139">
        <v>206</v>
      </c>
      <c r="J163" s="142"/>
      <c r="K163" s="142"/>
      <c r="L163" s="142">
        <f t="shared" si="36"/>
        <v>2.9933158965417035</v>
      </c>
      <c r="M163" s="144">
        <f t="shared" si="27"/>
        <v>7</v>
      </c>
      <c r="N163" s="219">
        <f t="shared" si="28"/>
        <v>14</v>
      </c>
      <c r="O163" s="146">
        <f t="shared" si="29"/>
        <v>14.42</v>
      </c>
      <c r="P163" s="203">
        <v>2</v>
      </c>
      <c r="Q163" s="203">
        <f t="shared" si="30"/>
        <v>1</v>
      </c>
      <c r="R163" s="146">
        <f t="shared" si="31"/>
        <v>3.5</v>
      </c>
      <c r="S163" s="145">
        <v>25</v>
      </c>
      <c r="T163" s="203">
        <f t="shared" si="32"/>
        <v>9</v>
      </c>
      <c r="U163" s="203">
        <f t="shared" si="33"/>
        <v>2</v>
      </c>
      <c r="V163" s="146">
        <f t="shared" si="34"/>
        <v>2.8</v>
      </c>
      <c r="W163" s="145">
        <v>20</v>
      </c>
      <c r="X163" s="251">
        <v>14</v>
      </c>
      <c r="Y163" s="203">
        <v>2</v>
      </c>
      <c r="Z163" s="203">
        <v>1</v>
      </c>
      <c r="AA163" s="203">
        <v>2</v>
      </c>
      <c r="AB163" s="145">
        <v>0</v>
      </c>
      <c r="AC163" s="145">
        <v>0</v>
      </c>
      <c r="AD163" s="145"/>
    </row>
    <row r="164" spans="1:30" ht="31.5" x14ac:dyDescent="0.25">
      <c r="A164" s="135">
        <v>156</v>
      </c>
      <c r="B164" s="161" t="s">
        <v>714</v>
      </c>
      <c r="C164" s="161" t="s">
        <v>16</v>
      </c>
      <c r="D164" s="140"/>
      <c r="E164" s="141"/>
      <c r="F164" s="141">
        <v>66.61</v>
      </c>
      <c r="G164" s="139">
        <v>125</v>
      </c>
      <c r="H164" s="139">
        <v>144</v>
      </c>
      <c r="I164" s="139">
        <v>166</v>
      </c>
      <c r="J164" s="142">
        <v>1.88</v>
      </c>
      <c r="K164" s="142">
        <v>2.16</v>
      </c>
      <c r="L164" s="142">
        <f t="shared" si="36"/>
        <v>2.4921183005554721</v>
      </c>
      <c r="M164" s="144">
        <f t="shared" si="27"/>
        <v>7</v>
      </c>
      <c r="N164" s="219">
        <f t="shared" si="28"/>
        <v>11</v>
      </c>
      <c r="O164" s="146">
        <f t="shared" si="29"/>
        <v>11.62</v>
      </c>
      <c r="P164" s="203">
        <v>1</v>
      </c>
      <c r="Q164" s="203">
        <f t="shared" si="30"/>
        <v>1</v>
      </c>
      <c r="R164" s="146">
        <f t="shared" si="31"/>
        <v>2.75</v>
      </c>
      <c r="S164" s="145">
        <v>25</v>
      </c>
      <c r="T164" s="203">
        <f t="shared" si="32"/>
        <v>7</v>
      </c>
      <c r="U164" s="203">
        <f t="shared" si="33"/>
        <v>2</v>
      </c>
      <c r="V164" s="146">
        <f t="shared" si="34"/>
        <v>2.2000000000000002</v>
      </c>
      <c r="W164" s="145">
        <v>20</v>
      </c>
      <c r="X164" s="251">
        <v>11</v>
      </c>
      <c r="Y164" s="203">
        <v>1</v>
      </c>
      <c r="Z164" s="203">
        <v>1</v>
      </c>
      <c r="AA164" s="203">
        <v>2</v>
      </c>
      <c r="AB164" s="145">
        <v>6</v>
      </c>
      <c r="AC164" s="145">
        <v>0</v>
      </c>
      <c r="AD164" s="145"/>
    </row>
    <row r="165" spans="1:30" ht="31.5" x14ac:dyDescent="0.25">
      <c r="A165" s="135">
        <v>157</v>
      </c>
      <c r="B165" s="161" t="s">
        <v>868</v>
      </c>
      <c r="C165" s="161" t="s">
        <v>16</v>
      </c>
      <c r="D165" s="140"/>
      <c r="E165" s="141"/>
      <c r="F165" s="141">
        <v>73.86</v>
      </c>
      <c r="G165" s="139"/>
      <c r="H165" s="139"/>
      <c r="I165" s="139">
        <v>221</v>
      </c>
      <c r="J165" s="142"/>
      <c r="K165" s="142"/>
      <c r="L165" s="142">
        <f t="shared" si="36"/>
        <v>2.992147305713512</v>
      </c>
      <c r="M165" s="144">
        <f t="shared" si="27"/>
        <v>7</v>
      </c>
      <c r="N165" s="219">
        <f t="shared" si="28"/>
        <v>15</v>
      </c>
      <c r="O165" s="146">
        <f t="shared" si="29"/>
        <v>15.47</v>
      </c>
      <c r="P165" s="203">
        <v>1</v>
      </c>
      <c r="Q165" s="203">
        <f t="shared" si="30"/>
        <v>2</v>
      </c>
      <c r="R165" s="146">
        <f t="shared" si="31"/>
        <v>3.75</v>
      </c>
      <c r="S165" s="145">
        <v>25</v>
      </c>
      <c r="T165" s="203">
        <f t="shared" si="32"/>
        <v>9</v>
      </c>
      <c r="U165" s="203">
        <f t="shared" si="33"/>
        <v>3</v>
      </c>
      <c r="V165" s="146">
        <f t="shared" si="34"/>
        <v>3</v>
      </c>
      <c r="W165" s="145">
        <v>20</v>
      </c>
      <c r="X165" s="251">
        <v>15</v>
      </c>
      <c r="Y165" s="203">
        <v>1</v>
      </c>
      <c r="Z165" s="203">
        <v>2</v>
      </c>
      <c r="AA165" s="203">
        <v>3</v>
      </c>
      <c r="AB165" s="145">
        <v>0</v>
      </c>
      <c r="AC165" s="145">
        <v>0</v>
      </c>
      <c r="AD165" s="145"/>
    </row>
    <row r="166" spans="1:30" hidden="1" x14ac:dyDescent="0.25">
      <c r="A166" s="135">
        <v>158</v>
      </c>
      <c r="B166" s="161" t="s">
        <v>444</v>
      </c>
      <c r="C166" s="161" t="s">
        <v>16</v>
      </c>
      <c r="D166" s="140"/>
      <c r="E166" s="141"/>
      <c r="F166" s="141"/>
      <c r="G166" s="139"/>
      <c r="H166" s="139"/>
      <c r="I166" s="139"/>
      <c r="J166" s="142"/>
      <c r="K166" s="142"/>
      <c r="L166" s="142"/>
      <c r="M166" s="144">
        <f t="shared" si="27"/>
        <v>0</v>
      </c>
      <c r="N166" s="145">
        <f t="shared" si="28"/>
        <v>0</v>
      </c>
      <c r="O166" s="146">
        <f t="shared" si="29"/>
        <v>0</v>
      </c>
      <c r="P166" s="145">
        <f t="shared" si="35"/>
        <v>0</v>
      </c>
      <c r="Q166" s="145">
        <f t="shared" si="30"/>
        <v>0</v>
      </c>
      <c r="R166" s="146">
        <f t="shared" si="31"/>
        <v>0</v>
      </c>
      <c r="S166" s="145">
        <v>25</v>
      </c>
      <c r="T166" s="145">
        <f t="shared" si="32"/>
        <v>0</v>
      </c>
      <c r="U166" s="145">
        <f t="shared" si="33"/>
        <v>0</v>
      </c>
      <c r="V166" s="146">
        <f t="shared" si="34"/>
        <v>0</v>
      </c>
      <c r="W166" s="145">
        <v>20</v>
      </c>
      <c r="X166" s="146"/>
      <c r="Y166" s="146"/>
      <c r="Z166" s="146"/>
      <c r="AA166" s="145"/>
      <c r="AB166" s="145"/>
      <c r="AC166" s="145"/>
      <c r="AD166" s="154"/>
    </row>
    <row r="167" spans="1:30" hidden="1" x14ac:dyDescent="0.25">
      <c r="A167" s="135">
        <v>159</v>
      </c>
      <c r="B167" s="161" t="s">
        <v>869</v>
      </c>
      <c r="C167" s="161" t="s">
        <v>17</v>
      </c>
      <c r="D167" s="140"/>
      <c r="E167" s="141"/>
      <c r="F167" s="141">
        <v>0</v>
      </c>
      <c r="G167" s="139"/>
      <c r="H167" s="139"/>
      <c r="I167" s="139">
        <v>0</v>
      </c>
      <c r="J167" s="142"/>
      <c r="K167" s="142"/>
      <c r="L167" s="142"/>
      <c r="M167" s="144">
        <f t="shared" si="27"/>
        <v>0</v>
      </c>
      <c r="N167" s="145">
        <f t="shared" si="28"/>
        <v>0</v>
      </c>
      <c r="O167" s="146">
        <f t="shared" si="29"/>
        <v>0</v>
      </c>
      <c r="P167" s="145">
        <f t="shared" si="35"/>
        <v>0</v>
      </c>
      <c r="Q167" s="145">
        <f t="shared" si="30"/>
        <v>0</v>
      </c>
      <c r="R167" s="146">
        <f t="shared" si="31"/>
        <v>0</v>
      </c>
      <c r="S167" s="145">
        <f t="shared" ref="S167:S177" si="37">IF(I167&lt;VLOOKUP(L167,$M$350:$Q$358,2),0,VLOOKUP(L167,$M$350:$Q$358,4))</f>
        <v>0</v>
      </c>
      <c r="T167" s="145">
        <f t="shared" si="32"/>
        <v>0</v>
      </c>
      <c r="U167" s="145">
        <f t="shared" si="33"/>
        <v>0</v>
      </c>
      <c r="V167" s="146">
        <f t="shared" si="34"/>
        <v>0</v>
      </c>
      <c r="W167" s="145">
        <f t="shared" ref="W167:W177" si="38">IF(I167&lt;VLOOKUP(L167,$M$350:$Q$358,2),0,VLOOKUP(L167,$M$350:$Q$358,5))</f>
        <v>0</v>
      </c>
      <c r="X167" s="151"/>
      <c r="Y167" s="151"/>
      <c r="Z167" s="151"/>
      <c r="AA167" s="151"/>
      <c r="AD167" s="154"/>
    </row>
    <row r="168" spans="1:30" ht="31.5" hidden="1" x14ac:dyDescent="0.25">
      <c r="A168" s="135">
        <v>160</v>
      </c>
      <c r="B168" s="161" t="s">
        <v>715</v>
      </c>
      <c r="C168" s="161" t="s">
        <v>17</v>
      </c>
      <c r="D168" s="140"/>
      <c r="E168" s="141"/>
      <c r="F168" s="141">
        <v>0</v>
      </c>
      <c r="G168" s="139"/>
      <c r="H168" s="139"/>
      <c r="I168" s="139">
        <v>0</v>
      </c>
      <c r="J168" s="142"/>
      <c r="K168" s="142"/>
      <c r="L168" s="142"/>
      <c r="M168" s="144">
        <f t="shared" si="27"/>
        <v>0</v>
      </c>
      <c r="N168" s="145">
        <f t="shared" si="28"/>
        <v>0</v>
      </c>
      <c r="O168" s="146">
        <f t="shared" si="29"/>
        <v>0</v>
      </c>
      <c r="P168" s="145">
        <f t="shared" si="35"/>
        <v>0</v>
      </c>
      <c r="Q168" s="145">
        <f t="shared" si="30"/>
        <v>0</v>
      </c>
      <c r="R168" s="146">
        <f t="shared" si="31"/>
        <v>0</v>
      </c>
      <c r="S168" s="145">
        <f t="shared" si="37"/>
        <v>0</v>
      </c>
      <c r="T168" s="145">
        <f t="shared" si="32"/>
        <v>0</v>
      </c>
      <c r="U168" s="145">
        <f t="shared" si="33"/>
        <v>0</v>
      </c>
      <c r="V168" s="146">
        <f t="shared" si="34"/>
        <v>0</v>
      </c>
      <c r="W168" s="145">
        <f t="shared" si="38"/>
        <v>0</v>
      </c>
      <c r="X168" s="151"/>
      <c r="Y168" s="151"/>
      <c r="Z168" s="151"/>
      <c r="AA168" s="151"/>
      <c r="AD168" s="154"/>
    </row>
    <row r="169" spans="1:30" ht="47.25" hidden="1" x14ac:dyDescent="0.25">
      <c r="A169" s="135">
        <v>161</v>
      </c>
      <c r="B169" s="161" t="s">
        <v>62</v>
      </c>
      <c r="C169" s="161" t="s">
        <v>17</v>
      </c>
      <c r="D169" s="140"/>
      <c r="E169" s="141"/>
      <c r="F169" s="141">
        <v>0</v>
      </c>
      <c r="G169" s="139"/>
      <c r="H169" s="139"/>
      <c r="I169" s="139">
        <v>0</v>
      </c>
      <c r="J169" s="142"/>
      <c r="K169" s="142"/>
      <c r="L169" s="142"/>
      <c r="M169" s="144">
        <f t="shared" si="27"/>
        <v>0</v>
      </c>
      <c r="N169" s="145">
        <f t="shared" si="28"/>
        <v>0</v>
      </c>
      <c r="O169" s="146">
        <f t="shared" si="29"/>
        <v>0</v>
      </c>
      <c r="P169" s="145">
        <f t="shared" si="35"/>
        <v>0</v>
      </c>
      <c r="Q169" s="145">
        <f t="shared" si="30"/>
        <v>0</v>
      </c>
      <c r="R169" s="146">
        <f t="shared" si="31"/>
        <v>0</v>
      </c>
      <c r="S169" s="145">
        <f t="shared" si="37"/>
        <v>0</v>
      </c>
      <c r="T169" s="145">
        <f t="shared" si="32"/>
        <v>0</v>
      </c>
      <c r="U169" s="145">
        <f t="shared" si="33"/>
        <v>0</v>
      </c>
      <c r="V169" s="146">
        <f t="shared" si="34"/>
        <v>0</v>
      </c>
      <c r="W169" s="145">
        <f t="shared" si="38"/>
        <v>0</v>
      </c>
      <c r="X169" s="151"/>
      <c r="Y169" s="151"/>
      <c r="Z169" s="151"/>
      <c r="AA169" s="151"/>
      <c r="AD169" s="154"/>
    </row>
    <row r="170" spans="1:30" hidden="1" x14ac:dyDescent="0.25">
      <c r="A170" s="135">
        <v>162</v>
      </c>
      <c r="B170" s="161" t="s">
        <v>2</v>
      </c>
      <c r="C170" s="161" t="s">
        <v>17</v>
      </c>
      <c r="D170" s="140"/>
      <c r="E170" s="141"/>
      <c r="F170" s="141">
        <v>0</v>
      </c>
      <c r="G170" s="139"/>
      <c r="H170" s="139"/>
      <c r="I170" s="139">
        <v>0</v>
      </c>
      <c r="J170" s="142"/>
      <c r="K170" s="142"/>
      <c r="L170" s="142"/>
      <c r="M170" s="144">
        <f t="shared" si="27"/>
        <v>0</v>
      </c>
      <c r="N170" s="145">
        <f t="shared" si="28"/>
        <v>0</v>
      </c>
      <c r="O170" s="146">
        <f t="shared" si="29"/>
        <v>0</v>
      </c>
      <c r="P170" s="145">
        <f t="shared" si="35"/>
        <v>0</v>
      </c>
      <c r="Q170" s="145">
        <f t="shared" si="30"/>
        <v>0</v>
      </c>
      <c r="R170" s="146">
        <f t="shared" si="31"/>
        <v>0</v>
      </c>
      <c r="S170" s="145">
        <f t="shared" si="37"/>
        <v>0</v>
      </c>
      <c r="T170" s="145">
        <f t="shared" si="32"/>
        <v>0</v>
      </c>
      <c r="U170" s="145">
        <f t="shared" si="33"/>
        <v>0</v>
      </c>
      <c r="V170" s="146">
        <f t="shared" si="34"/>
        <v>0</v>
      </c>
      <c r="W170" s="145">
        <f t="shared" si="38"/>
        <v>0</v>
      </c>
      <c r="X170" s="151"/>
      <c r="Y170" s="151"/>
      <c r="Z170" s="151"/>
      <c r="AA170" s="151"/>
      <c r="AD170" s="154"/>
    </row>
    <row r="171" spans="1:30" ht="47.25" hidden="1" x14ac:dyDescent="0.25">
      <c r="A171" s="135">
        <v>163</v>
      </c>
      <c r="B171" s="161" t="s">
        <v>86</v>
      </c>
      <c r="C171" s="161" t="s">
        <v>17</v>
      </c>
      <c r="D171" s="140"/>
      <c r="E171" s="141"/>
      <c r="F171" s="141">
        <v>0</v>
      </c>
      <c r="G171" s="139"/>
      <c r="H171" s="139"/>
      <c r="I171" s="139">
        <v>0</v>
      </c>
      <c r="J171" s="142"/>
      <c r="K171" s="142"/>
      <c r="L171" s="142"/>
      <c r="M171" s="144">
        <f t="shared" si="27"/>
        <v>0</v>
      </c>
      <c r="N171" s="145">
        <f t="shared" si="28"/>
        <v>0</v>
      </c>
      <c r="O171" s="146">
        <f t="shared" si="29"/>
        <v>0</v>
      </c>
      <c r="P171" s="145">
        <f t="shared" si="35"/>
        <v>0</v>
      </c>
      <c r="Q171" s="145">
        <f t="shared" si="30"/>
        <v>0</v>
      </c>
      <c r="R171" s="146">
        <f t="shared" si="31"/>
        <v>0</v>
      </c>
      <c r="S171" s="145">
        <f t="shared" si="37"/>
        <v>0</v>
      </c>
      <c r="T171" s="145">
        <f t="shared" si="32"/>
        <v>0</v>
      </c>
      <c r="U171" s="145">
        <f t="shared" si="33"/>
        <v>0</v>
      </c>
      <c r="V171" s="146">
        <f t="shared" si="34"/>
        <v>0</v>
      </c>
      <c r="W171" s="145">
        <f t="shared" si="38"/>
        <v>0</v>
      </c>
      <c r="X171" s="151"/>
      <c r="Y171" s="151"/>
      <c r="Z171" s="151"/>
      <c r="AA171" s="151"/>
      <c r="AD171" s="154"/>
    </row>
    <row r="172" spans="1:30" hidden="1" x14ac:dyDescent="0.25">
      <c r="A172" s="135">
        <v>164</v>
      </c>
      <c r="B172" s="161" t="s">
        <v>444</v>
      </c>
      <c r="C172" s="161" t="s">
        <v>17</v>
      </c>
      <c r="D172" s="140"/>
      <c r="E172" s="141"/>
      <c r="F172" s="141">
        <v>0</v>
      </c>
      <c r="G172" s="139"/>
      <c r="H172" s="139"/>
      <c r="I172" s="139">
        <v>0</v>
      </c>
      <c r="J172" s="142"/>
      <c r="K172" s="142"/>
      <c r="L172" s="142"/>
      <c r="M172" s="144">
        <f t="shared" si="27"/>
        <v>0</v>
      </c>
      <c r="N172" s="145">
        <f t="shared" si="28"/>
        <v>0</v>
      </c>
      <c r="O172" s="146">
        <f t="shared" si="29"/>
        <v>0</v>
      </c>
      <c r="P172" s="145">
        <f t="shared" si="35"/>
        <v>0</v>
      </c>
      <c r="Q172" s="145">
        <f t="shared" si="30"/>
        <v>0</v>
      </c>
      <c r="R172" s="146">
        <f t="shared" si="31"/>
        <v>0</v>
      </c>
      <c r="S172" s="145">
        <f t="shared" si="37"/>
        <v>0</v>
      </c>
      <c r="T172" s="145">
        <f t="shared" si="32"/>
        <v>0</v>
      </c>
      <c r="U172" s="145">
        <f t="shared" si="33"/>
        <v>0</v>
      </c>
      <c r="V172" s="146">
        <f t="shared" si="34"/>
        <v>0</v>
      </c>
      <c r="W172" s="145">
        <f t="shared" si="38"/>
        <v>0</v>
      </c>
      <c r="X172" s="151"/>
      <c r="Y172" s="151"/>
      <c r="Z172" s="151"/>
      <c r="AA172" s="151"/>
      <c r="AD172" s="154"/>
    </row>
    <row r="173" spans="1:30" ht="31.5" hidden="1" x14ac:dyDescent="0.25">
      <c r="A173" s="135">
        <v>165</v>
      </c>
      <c r="B173" s="161" t="s">
        <v>19</v>
      </c>
      <c r="C173" s="161" t="s">
        <v>18</v>
      </c>
      <c r="D173" s="140"/>
      <c r="E173" s="141"/>
      <c r="F173" s="141">
        <v>0</v>
      </c>
      <c r="G173" s="139"/>
      <c r="H173" s="139"/>
      <c r="I173" s="139">
        <v>0</v>
      </c>
      <c r="J173" s="142"/>
      <c r="K173" s="142"/>
      <c r="L173" s="142"/>
      <c r="M173" s="144">
        <f t="shared" si="27"/>
        <v>0</v>
      </c>
      <c r="N173" s="145">
        <f t="shared" si="28"/>
        <v>0</v>
      </c>
      <c r="O173" s="146">
        <f t="shared" si="29"/>
        <v>0</v>
      </c>
      <c r="P173" s="145">
        <f t="shared" si="35"/>
        <v>0</v>
      </c>
      <c r="Q173" s="145">
        <f t="shared" si="30"/>
        <v>0</v>
      </c>
      <c r="R173" s="146">
        <f t="shared" si="31"/>
        <v>0</v>
      </c>
      <c r="S173" s="145">
        <f t="shared" si="37"/>
        <v>0</v>
      </c>
      <c r="T173" s="145">
        <f t="shared" si="32"/>
        <v>0</v>
      </c>
      <c r="U173" s="145">
        <f t="shared" si="33"/>
        <v>0</v>
      </c>
      <c r="V173" s="146">
        <f t="shared" si="34"/>
        <v>0</v>
      </c>
      <c r="W173" s="145">
        <f t="shared" si="38"/>
        <v>0</v>
      </c>
      <c r="X173" s="151"/>
      <c r="Y173" s="151"/>
      <c r="Z173" s="151"/>
      <c r="AA173" s="151"/>
      <c r="AD173" s="154"/>
    </row>
    <row r="174" spans="1:30" hidden="1" x14ac:dyDescent="0.25">
      <c r="A174" s="135">
        <v>166</v>
      </c>
      <c r="B174" s="161" t="s">
        <v>2</v>
      </c>
      <c r="C174" s="161" t="s">
        <v>18</v>
      </c>
      <c r="D174" s="140"/>
      <c r="E174" s="141"/>
      <c r="F174" s="141">
        <v>0</v>
      </c>
      <c r="G174" s="139"/>
      <c r="H174" s="139"/>
      <c r="I174" s="139">
        <v>0</v>
      </c>
      <c r="J174" s="142"/>
      <c r="K174" s="142"/>
      <c r="L174" s="142"/>
      <c r="M174" s="144">
        <f t="shared" si="27"/>
        <v>0</v>
      </c>
      <c r="N174" s="145">
        <f t="shared" si="28"/>
        <v>0</v>
      </c>
      <c r="O174" s="146">
        <f t="shared" si="29"/>
        <v>0</v>
      </c>
      <c r="P174" s="145">
        <f t="shared" si="35"/>
        <v>0</v>
      </c>
      <c r="Q174" s="145">
        <f t="shared" si="30"/>
        <v>0</v>
      </c>
      <c r="R174" s="146">
        <f t="shared" si="31"/>
        <v>0</v>
      </c>
      <c r="S174" s="145">
        <f t="shared" si="37"/>
        <v>0</v>
      </c>
      <c r="T174" s="145">
        <f t="shared" si="32"/>
        <v>0</v>
      </c>
      <c r="U174" s="145">
        <f t="shared" si="33"/>
        <v>0</v>
      </c>
      <c r="V174" s="146">
        <f t="shared" si="34"/>
        <v>0</v>
      </c>
      <c r="W174" s="145">
        <f t="shared" si="38"/>
        <v>0</v>
      </c>
      <c r="X174" s="151"/>
      <c r="Y174" s="151"/>
      <c r="Z174" s="151"/>
      <c r="AA174" s="151"/>
      <c r="AD174" s="154"/>
    </row>
    <row r="175" spans="1:30" ht="31.5" hidden="1" x14ac:dyDescent="0.25">
      <c r="A175" s="135">
        <v>167</v>
      </c>
      <c r="B175" s="161" t="s">
        <v>142</v>
      </c>
      <c r="C175" s="161" t="s">
        <v>18</v>
      </c>
      <c r="D175" s="140"/>
      <c r="E175" s="141"/>
      <c r="F175" s="141">
        <v>0</v>
      </c>
      <c r="G175" s="139"/>
      <c r="H175" s="139"/>
      <c r="I175" s="139">
        <v>0</v>
      </c>
      <c r="J175" s="142"/>
      <c r="K175" s="142"/>
      <c r="L175" s="142"/>
      <c r="M175" s="144">
        <f t="shared" si="27"/>
        <v>0</v>
      </c>
      <c r="N175" s="145">
        <f t="shared" si="28"/>
        <v>0</v>
      </c>
      <c r="O175" s="146">
        <f t="shared" si="29"/>
        <v>0</v>
      </c>
      <c r="P175" s="145">
        <f t="shared" si="35"/>
        <v>0</v>
      </c>
      <c r="Q175" s="145">
        <f t="shared" si="30"/>
        <v>0</v>
      </c>
      <c r="R175" s="146">
        <f t="shared" si="31"/>
        <v>0</v>
      </c>
      <c r="S175" s="145">
        <f t="shared" si="37"/>
        <v>0</v>
      </c>
      <c r="T175" s="145">
        <f t="shared" si="32"/>
        <v>0</v>
      </c>
      <c r="U175" s="145">
        <f t="shared" si="33"/>
        <v>0</v>
      </c>
      <c r="V175" s="146">
        <f t="shared" si="34"/>
        <v>0</v>
      </c>
      <c r="W175" s="145">
        <f t="shared" si="38"/>
        <v>0</v>
      </c>
      <c r="X175" s="151"/>
      <c r="Y175" s="151"/>
      <c r="Z175" s="151"/>
      <c r="AA175" s="151"/>
      <c r="AD175" s="154"/>
    </row>
    <row r="176" spans="1:30" hidden="1" x14ac:dyDescent="0.25">
      <c r="A176" s="135">
        <v>168</v>
      </c>
      <c r="B176" s="161" t="s">
        <v>444</v>
      </c>
      <c r="C176" s="161" t="s">
        <v>18</v>
      </c>
      <c r="D176" s="140"/>
      <c r="E176" s="141"/>
      <c r="F176" s="141">
        <v>0</v>
      </c>
      <c r="G176" s="139"/>
      <c r="H176" s="139"/>
      <c r="I176" s="139">
        <v>0</v>
      </c>
      <c r="J176" s="142"/>
      <c r="K176" s="142"/>
      <c r="L176" s="142"/>
      <c r="M176" s="144">
        <f t="shared" si="27"/>
        <v>0</v>
      </c>
      <c r="N176" s="145">
        <f t="shared" si="28"/>
        <v>0</v>
      </c>
      <c r="O176" s="146">
        <f t="shared" si="29"/>
        <v>0</v>
      </c>
      <c r="P176" s="145">
        <f t="shared" si="35"/>
        <v>0</v>
      </c>
      <c r="Q176" s="145">
        <f t="shared" si="30"/>
        <v>0</v>
      </c>
      <c r="R176" s="146">
        <f t="shared" si="31"/>
        <v>0</v>
      </c>
      <c r="S176" s="145">
        <f t="shared" si="37"/>
        <v>0</v>
      </c>
      <c r="T176" s="145">
        <f t="shared" si="32"/>
        <v>0</v>
      </c>
      <c r="U176" s="145">
        <f t="shared" si="33"/>
        <v>0</v>
      </c>
      <c r="V176" s="146">
        <f t="shared" si="34"/>
        <v>0</v>
      </c>
      <c r="W176" s="145">
        <f t="shared" si="38"/>
        <v>0</v>
      </c>
      <c r="X176" s="151"/>
      <c r="Y176" s="151"/>
      <c r="Z176" s="151"/>
      <c r="AA176" s="151"/>
      <c r="AD176" s="154"/>
    </row>
    <row r="177" spans="1:30" hidden="1" x14ac:dyDescent="0.25">
      <c r="A177" s="135">
        <v>169</v>
      </c>
      <c r="B177" s="161" t="s">
        <v>859</v>
      </c>
      <c r="C177" s="161" t="s">
        <v>20</v>
      </c>
      <c r="D177" s="140"/>
      <c r="E177" s="141"/>
      <c r="F177" s="141">
        <v>7.08</v>
      </c>
      <c r="G177" s="139"/>
      <c r="H177" s="139"/>
      <c r="I177" s="139">
        <v>0</v>
      </c>
      <c r="J177" s="142"/>
      <c r="K177" s="142"/>
      <c r="L177" s="142"/>
      <c r="M177" s="144">
        <f t="shared" si="27"/>
        <v>0</v>
      </c>
      <c r="N177" s="145">
        <f t="shared" si="28"/>
        <v>0</v>
      </c>
      <c r="O177" s="146">
        <f t="shared" si="29"/>
        <v>0</v>
      </c>
      <c r="P177" s="145">
        <f t="shared" si="35"/>
        <v>0</v>
      </c>
      <c r="Q177" s="145">
        <f t="shared" si="30"/>
        <v>0</v>
      </c>
      <c r="R177" s="146">
        <f t="shared" si="31"/>
        <v>0</v>
      </c>
      <c r="S177" s="145">
        <f t="shared" si="37"/>
        <v>0</v>
      </c>
      <c r="T177" s="145">
        <f t="shared" si="32"/>
        <v>0</v>
      </c>
      <c r="U177" s="145">
        <f t="shared" si="33"/>
        <v>0</v>
      </c>
      <c r="V177" s="146">
        <f t="shared" si="34"/>
        <v>0</v>
      </c>
      <c r="W177" s="145">
        <f t="shared" si="38"/>
        <v>0</v>
      </c>
      <c r="X177" s="151"/>
      <c r="Y177" s="151"/>
      <c r="Z177" s="151"/>
      <c r="AA177" s="151"/>
      <c r="AD177" s="154"/>
    </row>
    <row r="178" spans="1:30" hidden="1" x14ac:dyDescent="0.25">
      <c r="A178" s="135">
        <v>170</v>
      </c>
      <c r="B178" s="161" t="s">
        <v>870</v>
      </c>
      <c r="C178" s="161" t="s">
        <v>20</v>
      </c>
      <c r="D178" s="140"/>
      <c r="E178" s="141"/>
      <c r="F178" s="141"/>
      <c r="G178" s="139"/>
      <c r="H178" s="139"/>
      <c r="I178" s="139"/>
      <c r="J178" s="142"/>
      <c r="K178" s="142"/>
      <c r="L178" s="142"/>
      <c r="M178" s="144">
        <f t="shared" si="27"/>
        <v>0</v>
      </c>
      <c r="N178" s="145">
        <f t="shared" si="28"/>
        <v>0</v>
      </c>
      <c r="O178" s="146">
        <f t="shared" si="29"/>
        <v>0</v>
      </c>
      <c r="P178" s="145">
        <f t="shared" si="35"/>
        <v>0</v>
      </c>
      <c r="Q178" s="145">
        <f t="shared" si="30"/>
        <v>0</v>
      </c>
      <c r="R178" s="146">
        <f t="shared" si="31"/>
        <v>0</v>
      </c>
      <c r="S178" s="145">
        <v>25</v>
      </c>
      <c r="T178" s="145">
        <f t="shared" si="32"/>
        <v>0</v>
      </c>
      <c r="U178" s="145">
        <f t="shared" si="33"/>
        <v>0</v>
      </c>
      <c r="V178" s="146">
        <f t="shared" si="34"/>
        <v>0</v>
      </c>
      <c r="W178" s="145">
        <v>20</v>
      </c>
      <c r="X178" s="146"/>
      <c r="Y178" s="146"/>
      <c r="Z178" s="146"/>
      <c r="AA178" s="145"/>
      <c r="AB178" s="145"/>
      <c r="AC178" s="145"/>
      <c r="AD178" s="154"/>
    </row>
    <row r="179" spans="1:30" ht="34.5" customHeight="1" x14ac:dyDescent="0.25">
      <c r="A179" s="135">
        <v>171</v>
      </c>
      <c r="B179" s="161" t="s">
        <v>186</v>
      </c>
      <c r="C179" s="161" t="s">
        <v>20</v>
      </c>
      <c r="D179" s="140"/>
      <c r="E179" s="141"/>
      <c r="F179" s="141">
        <v>485.12</v>
      </c>
      <c r="G179" s="139">
        <v>512</v>
      </c>
      <c r="H179" s="139">
        <v>447</v>
      </c>
      <c r="I179" s="139">
        <v>395</v>
      </c>
      <c r="J179" s="142">
        <v>1.06</v>
      </c>
      <c r="K179" s="142">
        <v>0.92</v>
      </c>
      <c r="L179" s="142">
        <f>I179/F179</f>
        <v>0.81423153034300788</v>
      </c>
      <c r="M179" s="144">
        <f t="shared" si="27"/>
        <v>3</v>
      </c>
      <c r="N179" s="219">
        <f t="shared" si="28"/>
        <v>11</v>
      </c>
      <c r="O179" s="146">
        <f t="shared" si="29"/>
        <v>11.85</v>
      </c>
      <c r="P179" s="203">
        <v>1</v>
      </c>
      <c r="Q179" s="203">
        <f t="shared" si="30"/>
        <v>1</v>
      </c>
      <c r="R179" s="146">
        <f t="shared" si="31"/>
        <v>2.75</v>
      </c>
      <c r="S179" s="145">
        <v>25</v>
      </c>
      <c r="T179" s="203">
        <f t="shared" si="32"/>
        <v>7</v>
      </c>
      <c r="U179" s="203">
        <f t="shared" si="33"/>
        <v>2</v>
      </c>
      <c r="V179" s="146">
        <f t="shared" si="34"/>
        <v>2.2000000000000002</v>
      </c>
      <c r="W179" s="145">
        <v>20</v>
      </c>
      <c r="X179" s="251">
        <v>15</v>
      </c>
      <c r="Y179" s="203">
        <v>1</v>
      </c>
      <c r="Z179" s="203">
        <v>2</v>
      </c>
      <c r="AA179" s="203">
        <v>2</v>
      </c>
      <c r="AB179" s="145">
        <v>13</v>
      </c>
      <c r="AC179" s="145">
        <v>7</v>
      </c>
      <c r="AD179" s="287" t="s">
        <v>1010</v>
      </c>
    </row>
    <row r="180" spans="1:30" ht="31.5" hidden="1" x14ac:dyDescent="0.25">
      <c r="A180" s="135">
        <v>172</v>
      </c>
      <c r="B180" s="161" t="s">
        <v>708</v>
      </c>
      <c r="C180" s="161" t="s">
        <v>20</v>
      </c>
      <c r="D180" s="140"/>
      <c r="E180" s="141"/>
      <c r="F180" s="141">
        <v>17.350000000000001</v>
      </c>
      <c r="G180" s="139"/>
      <c r="H180" s="139"/>
      <c r="I180" s="139">
        <v>0</v>
      </c>
      <c r="J180" s="142"/>
      <c r="K180" s="142"/>
      <c r="L180" s="142"/>
      <c r="M180" s="144">
        <f t="shared" si="27"/>
        <v>0</v>
      </c>
      <c r="N180" s="145">
        <f t="shared" si="28"/>
        <v>0</v>
      </c>
      <c r="O180" s="146">
        <f t="shared" si="29"/>
        <v>0</v>
      </c>
      <c r="P180" s="145">
        <f t="shared" si="35"/>
        <v>0</v>
      </c>
      <c r="Q180" s="145">
        <f t="shared" si="30"/>
        <v>0</v>
      </c>
      <c r="R180" s="146">
        <f t="shared" si="31"/>
        <v>0</v>
      </c>
      <c r="S180" s="145">
        <f>IF(I180&lt;VLOOKUP(L180,$M$350:$Q$358,2),0,VLOOKUP(L180,$M$350:$Q$358,4))</f>
        <v>0</v>
      </c>
      <c r="T180" s="145">
        <f t="shared" si="32"/>
        <v>0</v>
      </c>
      <c r="U180" s="145">
        <f t="shared" si="33"/>
        <v>0</v>
      </c>
      <c r="V180" s="146">
        <f t="shared" si="34"/>
        <v>0</v>
      </c>
      <c r="W180" s="145">
        <f>IF(I180&lt;VLOOKUP(L180,$M$350:$Q$358,2),0,VLOOKUP(L180,$M$350:$Q$358,5))</f>
        <v>0</v>
      </c>
      <c r="X180" s="151"/>
      <c r="Y180" s="151"/>
      <c r="Z180" s="151"/>
      <c r="AA180" s="151"/>
      <c r="AD180" s="154"/>
    </row>
    <row r="181" spans="1:30" ht="31.5" x14ac:dyDescent="0.25">
      <c r="A181" s="135">
        <v>173</v>
      </c>
      <c r="B181" s="161" t="s">
        <v>21</v>
      </c>
      <c r="C181" s="161" t="s">
        <v>20</v>
      </c>
      <c r="D181" s="140"/>
      <c r="E181" s="141"/>
      <c r="F181" s="141">
        <v>227.38</v>
      </c>
      <c r="G181" s="139">
        <v>329</v>
      </c>
      <c r="H181" s="139">
        <v>354</v>
      </c>
      <c r="I181" s="139">
        <v>341</v>
      </c>
      <c r="J181" s="142">
        <v>1.45</v>
      </c>
      <c r="K181" s="142">
        <v>1.56</v>
      </c>
      <c r="L181" s="142">
        <f>I181/F181</f>
        <v>1.499692145307415</v>
      </c>
      <c r="M181" s="144">
        <v>4.5</v>
      </c>
      <c r="N181" s="219">
        <f t="shared" si="28"/>
        <v>15</v>
      </c>
      <c r="O181" s="146">
        <f t="shared" si="29"/>
        <v>15.345000000000001</v>
      </c>
      <c r="P181" s="203">
        <v>2</v>
      </c>
      <c r="Q181" s="203">
        <f t="shared" si="30"/>
        <v>1</v>
      </c>
      <c r="R181" s="146">
        <f t="shared" si="31"/>
        <v>3.75</v>
      </c>
      <c r="S181" s="145">
        <v>25</v>
      </c>
      <c r="T181" s="203">
        <f t="shared" si="32"/>
        <v>10</v>
      </c>
      <c r="U181" s="203">
        <f t="shared" si="33"/>
        <v>2</v>
      </c>
      <c r="V181" s="146">
        <f t="shared" si="34"/>
        <v>2.25</v>
      </c>
      <c r="W181" s="145">
        <v>15</v>
      </c>
      <c r="X181" s="251">
        <v>15</v>
      </c>
      <c r="Y181" s="203">
        <v>2</v>
      </c>
      <c r="Z181" s="203">
        <v>2</v>
      </c>
      <c r="AA181" s="203">
        <v>2</v>
      </c>
      <c r="AB181" s="145">
        <v>17</v>
      </c>
      <c r="AC181" s="145">
        <v>5</v>
      </c>
      <c r="AD181" s="145"/>
    </row>
    <row r="182" spans="1:30" x14ac:dyDescent="0.25">
      <c r="A182" s="135">
        <v>174</v>
      </c>
      <c r="B182" s="161" t="s">
        <v>2</v>
      </c>
      <c r="C182" s="161" t="s">
        <v>20</v>
      </c>
      <c r="D182" s="140"/>
      <c r="E182" s="141"/>
      <c r="F182" s="141">
        <v>257.27999999999997</v>
      </c>
      <c r="G182" s="139">
        <v>183</v>
      </c>
      <c r="H182" s="139">
        <v>227</v>
      </c>
      <c r="I182" s="139">
        <v>201</v>
      </c>
      <c r="J182" s="142">
        <v>0.71</v>
      </c>
      <c r="K182" s="254">
        <v>0.88</v>
      </c>
      <c r="L182" s="254">
        <f>I182/F182</f>
        <v>0.78125000000000011</v>
      </c>
      <c r="M182" s="144">
        <f t="shared" si="27"/>
        <v>3</v>
      </c>
      <c r="N182" s="219">
        <f t="shared" si="28"/>
        <v>6</v>
      </c>
      <c r="O182" s="146">
        <f t="shared" si="29"/>
        <v>6.03</v>
      </c>
      <c r="P182" s="203">
        <f t="shared" si="35"/>
        <v>0</v>
      </c>
      <c r="Q182" s="203">
        <f t="shared" si="30"/>
        <v>0</v>
      </c>
      <c r="R182" s="146">
        <f t="shared" si="31"/>
        <v>0</v>
      </c>
      <c r="S182" s="145">
        <v>0</v>
      </c>
      <c r="T182" s="203">
        <f t="shared" si="32"/>
        <v>5</v>
      </c>
      <c r="U182" s="203">
        <f t="shared" si="33"/>
        <v>1</v>
      </c>
      <c r="V182" s="146">
        <f t="shared" si="34"/>
        <v>1.2</v>
      </c>
      <c r="W182" s="145">
        <v>20</v>
      </c>
      <c r="X182" s="251"/>
      <c r="Y182" s="203"/>
      <c r="Z182" s="203"/>
      <c r="AA182" s="203"/>
      <c r="AB182" s="145">
        <v>6</v>
      </c>
      <c r="AC182" s="145">
        <v>2</v>
      </c>
      <c r="AD182" s="145"/>
    </row>
    <row r="183" spans="1:30" hidden="1" x14ac:dyDescent="0.25">
      <c r="A183" s="135">
        <v>175</v>
      </c>
      <c r="B183" s="161" t="s">
        <v>444</v>
      </c>
      <c r="C183" s="161" t="s">
        <v>20</v>
      </c>
      <c r="D183" s="140"/>
      <c r="E183" s="141"/>
      <c r="F183" s="141"/>
      <c r="G183" s="139"/>
      <c r="H183" s="139"/>
      <c r="I183" s="139"/>
      <c r="J183" s="142"/>
      <c r="K183" s="142"/>
      <c r="L183" s="142"/>
      <c r="M183" s="144">
        <f t="shared" si="27"/>
        <v>0</v>
      </c>
      <c r="N183" s="145">
        <f t="shared" si="28"/>
        <v>0</v>
      </c>
      <c r="O183" s="146">
        <f t="shared" si="29"/>
        <v>0</v>
      </c>
      <c r="P183" s="145">
        <f t="shared" si="35"/>
        <v>0</v>
      </c>
      <c r="Q183" s="145">
        <f t="shared" si="30"/>
        <v>0</v>
      </c>
      <c r="R183" s="146">
        <f t="shared" si="31"/>
        <v>0</v>
      </c>
      <c r="S183" s="145">
        <v>25</v>
      </c>
      <c r="T183" s="145">
        <f t="shared" si="32"/>
        <v>0</v>
      </c>
      <c r="U183" s="145">
        <f t="shared" si="33"/>
        <v>0</v>
      </c>
      <c r="V183" s="146">
        <f t="shared" si="34"/>
        <v>0</v>
      </c>
      <c r="W183" s="145">
        <v>20</v>
      </c>
      <c r="X183" s="146"/>
      <c r="Y183" s="146"/>
      <c r="Z183" s="146"/>
      <c r="AA183" s="145"/>
      <c r="AB183" s="145"/>
      <c r="AC183" s="145"/>
      <c r="AD183" s="154"/>
    </row>
    <row r="184" spans="1:30" x14ac:dyDescent="0.25">
      <c r="A184" s="135">
        <v>176</v>
      </c>
      <c r="B184" s="161" t="s">
        <v>2</v>
      </c>
      <c r="C184" s="161" t="s">
        <v>716</v>
      </c>
      <c r="D184" s="140"/>
      <c r="E184" s="141"/>
      <c r="F184" s="141">
        <v>891.37</v>
      </c>
      <c r="G184" s="139">
        <v>319</v>
      </c>
      <c r="H184" s="139">
        <v>348</v>
      </c>
      <c r="I184" s="139">
        <v>445</v>
      </c>
      <c r="J184" s="142">
        <v>0.36</v>
      </c>
      <c r="K184" s="142">
        <v>0.39</v>
      </c>
      <c r="L184" s="142">
        <f>I184/F184</f>
        <v>0.49923152001974491</v>
      </c>
      <c r="M184" s="144">
        <f t="shared" si="27"/>
        <v>3</v>
      </c>
      <c r="N184" s="219">
        <f t="shared" si="28"/>
        <v>13</v>
      </c>
      <c r="O184" s="146">
        <f t="shared" si="29"/>
        <v>13.35</v>
      </c>
      <c r="P184" s="203">
        <f t="shared" si="35"/>
        <v>0</v>
      </c>
      <c r="Q184" s="203">
        <f t="shared" si="30"/>
        <v>0</v>
      </c>
      <c r="R184" s="146">
        <f t="shared" si="31"/>
        <v>0</v>
      </c>
      <c r="S184" s="145">
        <v>0</v>
      </c>
      <c r="T184" s="203">
        <f t="shared" si="32"/>
        <v>11</v>
      </c>
      <c r="U184" s="203">
        <f t="shared" si="33"/>
        <v>2</v>
      </c>
      <c r="V184" s="146">
        <f t="shared" si="34"/>
        <v>2.6</v>
      </c>
      <c r="W184" s="145">
        <v>20</v>
      </c>
      <c r="X184" s="251"/>
      <c r="Y184" s="203"/>
      <c r="Z184" s="203"/>
      <c r="AA184" s="203"/>
      <c r="AB184" s="145">
        <v>10</v>
      </c>
      <c r="AC184" s="145">
        <v>7</v>
      </c>
      <c r="AD184" s="145"/>
    </row>
    <row r="185" spans="1:30" ht="34.5" customHeight="1" x14ac:dyDescent="0.25">
      <c r="A185" s="135">
        <v>177</v>
      </c>
      <c r="B185" s="161" t="s">
        <v>717</v>
      </c>
      <c r="C185" s="161" t="s">
        <v>716</v>
      </c>
      <c r="D185" s="140"/>
      <c r="E185" s="141"/>
      <c r="F185" s="141">
        <v>837.74</v>
      </c>
      <c r="G185" s="139">
        <v>255</v>
      </c>
      <c r="H185" s="139">
        <v>284</v>
      </c>
      <c r="I185" s="139">
        <v>614</v>
      </c>
      <c r="J185" s="142">
        <v>0.3</v>
      </c>
      <c r="K185" s="142">
        <v>0.34</v>
      </c>
      <c r="L185" s="142">
        <f>I185/F185</f>
        <v>0.73292429632105427</v>
      </c>
      <c r="M185" s="144">
        <f t="shared" si="27"/>
        <v>3</v>
      </c>
      <c r="N185" s="219">
        <f t="shared" si="28"/>
        <v>18</v>
      </c>
      <c r="O185" s="146">
        <f t="shared" si="29"/>
        <v>18.420000000000002</v>
      </c>
      <c r="P185" s="203">
        <v>2</v>
      </c>
      <c r="Q185" s="203">
        <f t="shared" si="30"/>
        <v>2</v>
      </c>
      <c r="R185" s="146">
        <f t="shared" si="31"/>
        <v>4.5</v>
      </c>
      <c r="S185" s="145">
        <v>25</v>
      </c>
      <c r="T185" s="203">
        <f t="shared" si="32"/>
        <v>14</v>
      </c>
      <c r="U185" s="203">
        <f t="shared" si="33"/>
        <v>0</v>
      </c>
      <c r="V185" s="146">
        <f t="shared" si="34"/>
        <v>0</v>
      </c>
      <c r="W185" s="145">
        <v>0</v>
      </c>
      <c r="X185" s="251">
        <v>18</v>
      </c>
      <c r="Y185" s="203">
        <v>2</v>
      </c>
      <c r="Z185" s="203">
        <v>2</v>
      </c>
      <c r="AA185" s="203">
        <v>0</v>
      </c>
      <c r="AB185" s="145">
        <v>8</v>
      </c>
      <c r="AC185" s="145">
        <v>4</v>
      </c>
      <c r="AD185" s="145"/>
    </row>
    <row r="186" spans="1:30" ht="33.75" customHeight="1" x14ac:dyDescent="0.25">
      <c r="A186" s="135">
        <v>178</v>
      </c>
      <c r="B186" s="161" t="s">
        <v>165</v>
      </c>
      <c r="C186" s="161" t="s">
        <v>716</v>
      </c>
      <c r="D186" s="140"/>
      <c r="E186" s="141"/>
      <c r="F186" s="141">
        <v>1700.17</v>
      </c>
      <c r="G186" s="139">
        <v>717</v>
      </c>
      <c r="H186" s="139">
        <v>1041</v>
      </c>
      <c r="I186" s="139">
        <v>904</v>
      </c>
      <c r="J186" s="142">
        <v>0.42</v>
      </c>
      <c r="K186" s="142">
        <v>0.61</v>
      </c>
      <c r="L186" s="142">
        <f>I186/F186</f>
        <v>0.53171153472888</v>
      </c>
      <c r="M186" s="144">
        <f t="shared" si="27"/>
        <v>3</v>
      </c>
      <c r="N186" s="219">
        <f t="shared" si="28"/>
        <v>27</v>
      </c>
      <c r="O186" s="146">
        <f t="shared" si="29"/>
        <v>27.12</v>
      </c>
      <c r="P186" s="203">
        <v>3</v>
      </c>
      <c r="Q186" s="203">
        <f t="shared" si="30"/>
        <v>3</v>
      </c>
      <c r="R186" s="146">
        <f t="shared" si="31"/>
        <v>6.75</v>
      </c>
      <c r="S186" s="145">
        <v>25</v>
      </c>
      <c r="T186" s="203">
        <f t="shared" si="32"/>
        <v>19</v>
      </c>
      <c r="U186" s="203">
        <f t="shared" si="33"/>
        <v>2</v>
      </c>
      <c r="V186" s="146">
        <f t="shared" si="34"/>
        <v>2.7</v>
      </c>
      <c r="W186" s="145">
        <v>10</v>
      </c>
      <c r="X186" s="251">
        <v>27</v>
      </c>
      <c r="Y186" s="203">
        <v>3</v>
      </c>
      <c r="Z186" s="203">
        <v>3</v>
      </c>
      <c r="AA186" s="203">
        <v>2</v>
      </c>
      <c r="AB186" s="145">
        <v>30</v>
      </c>
      <c r="AC186" s="145">
        <v>15</v>
      </c>
      <c r="AD186" s="145"/>
    </row>
    <row r="187" spans="1:30" hidden="1" x14ac:dyDescent="0.25">
      <c r="A187" s="135">
        <v>179</v>
      </c>
      <c r="B187" s="161" t="s">
        <v>444</v>
      </c>
      <c r="C187" s="161" t="s">
        <v>716</v>
      </c>
      <c r="D187" s="140"/>
      <c r="E187" s="141"/>
      <c r="F187" s="141"/>
      <c r="G187" s="139"/>
      <c r="H187" s="139"/>
      <c r="I187" s="139"/>
      <c r="J187" s="142"/>
      <c r="K187" s="142"/>
      <c r="L187" s="142"/>
      <c r="M187" s="144">
        <f t="shared" si="27"/>
        <v>0</v>
      </c>
      <c r="N187" s="145">
        <f t="shared" si="28"/>
        <v>0</v>
      </c>
      <c r="O187" s="146">
        <f t="shared" si="29"/>
        <v>0</v>
      </c>
      <c r="P187" s="145">
        <f t="shared" si="35"/>
        <v>0</v>
      </c>
      <c r="Q187" s="145">
        <f t="shared" si="30"/>
        <v>0</v>
      </c>
      <c r="R187" s="146">
        <f t="shared" si="31"/>
        <v>0</v>
      </c>
      <c r="S187" s="145">
        <v>25</v>
      </c>
      <c r="T187" s="145">
        <f t="shared" si="32"/>
        <v>0</v>
      </c>
      <c r="U187" s="145">
        <f t="shared" si="33"/>
        <v>0</v>
      </c>
      <c r="V187" s="146">
        <f t="shared" si="34"/>
        <v>0</v>
      </c>
      <c r="W187" s="145">
        <v>20</v>
      </c>
      <c r="X187" s="146"/>
      <c r="Y187" s="146"/>
      <c r="Z187" s="146"/>
      <c r="AA187" s="145"/>
      <c r="AB187" s="145"/>
      <c r="AC187" s="145"/>
      <c r="AD187" s="154"/>
    </row>
    <row r="188" spans="1:30" hidden="1" x14ac:dyDescent="0.25">
      <c r="A188" s="135">
        <v>180</v>
      </c>
      <c r="B188" s="161" t="s">
        <v>855</v>
      </c>
      <c r="C188" s="161" t="s">
        <v>23</v>
      </c>
      <c r="D188" s="140"/>
      <c r="E188" s="141"/>
      <c r="F188" s="141">
        <v>0</v>
      </c>
      <c r="G188" s="139"/>
      <c r="H188" s="139"/>
      <c r="I188" s="139">
        <v>0</v>
      </c>
      <c r="J188" s="142"/>
      <c r="K188" s="142"/>
      <c r="L188" s="142"/>
      <c r="M188" s="144">
        <f t="shared" si="27"/>
        <v>0</v>
      </c>
      <c r="N188" s="145">
        <f t="shared" si="28"/>
        <v>0</v>
      </c>
      <c r="O188" s="146">
        <f t="shared" si="29"/>
        <v>0</v>
      </c>
      <c r="P188" s="145">
        <f t="shared" si="35"/>
        <v>0</v>
      </c>
      <c r="Q188" s="145">
        <f t="shared" si="30"/>
        <v>0</v>
      </c>
      <c r="R188" s="146">
        <f t="shared" si="31"/>
        <v>0</v>
      </c>
      <c r="S188" s="145">
        <f>IF(I188&lt;VLOOKUP(L188,$M$350:$Q$358,2),0,VLOOKUP(L188,$M$350:$Q$358,4))</f>
        <v>0</v>
      </c>
      <c r="T188" s="145">
        <f t="shared" si="32"/>
        <v>0</v>
      </c>
      <c r="U188" s="145">
        <f t="shared" si="33"/>
        <v>0</v>
      </c>
      <c r="V188" s="146">
        <f t="shared" si="34"/>
        <v>0</v>
      </c>
      <c r="W188" s="145">
        <f>IF(I188&lt;VLOOKUP(L188,$M$350:$Q$358,2),0,VLOOKUP(L188,$M$350:$Q$358,5))</f>
        <v>0</v>
      </c>
      <c r="X188" s="151"/>
      <c r="Y188" s="151"/>
      <c r="Z188" s="151"/>
      <c r="AA188" s="151"/>
      <c r="AD188" s="154"/>
    </row>
    <row r="189" spans="1:30" ht="31.5" x14ac:dyDescent="0.25">
      <c r="A189" s="135">
        <v>181</v>
      </c>
      <c r="B189" s="263" t="s">
        <v>24</v>
      </c>
      <c r="C189" s="161" t="s">
        <v>23</v>
      </c>
      <c r="D189" s="140"/>
      <c r="E189" s="141"/>
      <c r="F189" s="141">
        <v>297.57</v>
      </c>
      <c r="G189" s="139"/>
      <c r="H189" s="139">
        <v>0</v>
      </c>
      <c r="I189" s="139">
        <v>205</v>
      </c>
      <c r="J189" s="142"/>
      <c r="K189" s="142">
        <v>0</v>
      </c>
      <c r="L189" s="142">
        <f>I189/F189</f>
        <v>0.68891353295023017</v>
      </c>
      <c r="M189" s="144">
        <v>2</v>
      </c>
      <c r="N189" s="219">
        <f t="shared" si="28"/>
        <v>4</v>
      </c>
      <c r="O189" s="146">
        <f t="shared" si="29"/>
        <v>4.0999999999999996</v>
      </c>
      <c r="P189" s="203">
        <f t="shared" si="35"/>
        <v>0</v>
      </c>
      <c r="Q189" s="203">
        <f t="shared" si="30"/>
        <v>0</v>
      </c>
      <c r="R189" s="146">
        <f t="shared" si="31"/>
        <v>0</v>
      </c>
      <c r="S189" s="145">
        <v>0</v>
      </c>
      <c r="T189" s="203">
        <f t="shared" si="32"/>
        <v>4</v>
      </c>
      <c r="U189" s="203">
        <f t="shared" si="33"/>
        <v>0</v>
      </c>
      <c r="V189" s="146">
        <f t="shared" si="34"/>
        <v>0.8</v>
      </c>
      <c r="W189" s="145">
        <v>20</v>
      </c>
      <c r="X189" s="251">
        <v>4</v>
      </c>
      <c r="Y189" s="203">
        <v>0</v>
      </c>
      <c r="Z189" s="203">
        <v>0</v>
      </c>
      <c r="AA189" s="203">
        <v>0</v>
      </c>
      <c r="AB189" s="145">
        <v>0</v>
      </c>
      <c r="AC189" s="145">
        <v>0</v>
      </c>
      <c r="AD189" s="145"/>
    </row>
    <row r="190" spans="1:30" hidden="1" x14ac:dyDescent="0.25">
      <c r="A190" s="135">
        <v>182</v>
      </c>
      <c r="B190" s="161" t="s">
        <v>2</v>
      </c>
      <c r="C190" s="161" t="s">
        <v>23</v>
      </c>
      <c r="D190" s="140"/>
      <c r="E190" s="141"/>
      <c r="F190" s="141">
        <v>0</v>
      </c>
      <c r="G190" s="139"/>
      <c r="H190" s="139"/>
      <c r="I190" s="139">
        <v>0</v>
      </c>
      <c r="J190" s="142"/>
      <c r="K190" s="142"/>
      <c r="L190" s="142"/>
      <c r="M190" s="144">
        <f t="shared" si="27"/>
        <v>0</v>
      </c>
      <c r="N190" s="145">
        <f t="shared" si="28"/>
        <v>0</v>
      </c>
      <c r="O190" s="146">
        <f t="shared" si="29"/>
        <v>0</v>
      </c>
      <c r="P190" s="145">
        <f t="shared" si="35"/>
        <v>0</v>
      </c>
      <c r="Q190" s="145">
        <f t="shared" si="30"/>
        <v>0</v>
      </c>
      <c r="R190" s="146">
        <f t="shared" si="31"/>
        <v>0</v>
      </c>
      <c r="S190" s="145">
        <f>IF(I190&lt;VLOOKUP(L190,$M$350:$Q$358,2),0,VLOOKUP(L190,$M$350:$Q$358,4))</f>
        <v>0</v>
      </c>
      <c r="T190" s="145">
        <f t="shared" si="32"/>
        <v>0</v>
      </c>
      <c r="U190" s="145">
        <f t="shared" si="33"/>
        <v>0</v>
      </c>
      <c r="V190" s="146">
        <f t="shared" si="34"/>
        <v>0</v>
      </c>
      <c r="W190" s="145">
        <f>IF(I190&lt;VLOOKUP(L190,$M$350:$Q$358,2),0,VLOOKUP(L190,$M$350:$Q$358,5))</f>
        <v>0</v>
      </c>
      <c r="X190" s="151"/>
      <c r="Y190" s="151"/>
      <c r="Z190" s="151"/>
      <c r="AA190" s="151"/>
      <c r="AD190" s="154"/>
    </row>
    <row r="191" spans="1:30" ht="47.25" hidden="1" x14ac:dyDescent="0.25">
      <c r="A191" s="135">
        <v>183</v>
      </c>
      <c r="B191" s="161" t="s">
        <v>98</v>
      </c>
      <c r="C191" s="161" t="s">
        <v>23</v>
      </c>
      <c r="D191" s="140"/>
      <c r="E191" s="141"/>
      <c r="F191" s="141">
        <v>0</v>
      </c>
      <c r="G191" s="139"/>
      <c r="H191" s="139"/>
      <c r="I191" s="139">
        <v>0</v>
      </c>
      <c r="J191" s="142"/>
      <c r="K191" s="142"/>
      <c r="L191" s="142"/>
      <c r="M191" s="144">
        <f t="shared" si="27"/>
        <v>0</v>
      </c>
      <c r="N191" s="145">
        <f t="shared" si="28"/>
        <v>0</v>
      </c>
      <c r="O191" s="146">
        <f t="shared" si="29"/>
        <v>0</v>
      </c>
      <c r="P191" s="145">
        <f t="shared" si="35"/>
        <v>0</v>
      </c>
      <c r="Q191" s="145">
        <f t="shared" si="30"/>
        <v>0</v>
      </c>
      <c r="R191" s="146">
        <f t="shared" si="31"/>
        <v>0</v>
      </c>
      <c r="S191" s="145">
        <f>IF(I191&lt;VLOOKUP(L191,$M$350:$Q$358,2),0,VLOOKUP(L191,$M$350:$Q$358,4))</f>
        <v>0</v>
      </c>
      <c r="T191" s="145">
        <f t="shared" si="32"/>
        <v>0</v>
      </c>
      <c r="U191" s="145">
        <f t="shared" si="33"/>
        <v>0</v>
      </c>
      <c r="V191" s="146">
        <f t="shared" si="34"/>
        <v>0</v>
      </c>
      <c r="W191" s="145">
        <f>IF(I191&lt;VLOOKUP(L191,$M$350:$Q$358,2),0,VLOOKUP(L191,$M$350:$Q$358,5))</f>
        <v>0</v>
      </c>
      <c r="X191" s="151"/>
      <c r="Y191" s="151"/>
      <c r="Z191" s="151"/>
      <c r="AA191" s="151"/>
      <c r="AD191" s="154"/>
    </row>
    <row r="192" spans="1:30" ht="31.5" x14ac:dyDescent="0.25">
      <c r="A192" s="135">
        <v>184</v>
      </c>
      <c r="B192" s="161" t="s">
        <v>97</v>
      </c>
      <c r="C192" s="161" t="s">
        <v>23</v>
      </c>
      <c r="D192" s="140"/>
      <c r="E192" s="141"/>
      <c r="F192" s="141">
        <v>17.87</v>
      </c>
      <c r="G192" s="139">
        <v>133</v>
      </c>
      <c r="H192" s="139">
        <v>98</v>
      </c>
      <c r="I192" s="139">
        <v>128</v>
      </c>
      <c r="J192" s="142">
        <v>7.44</v>
      </c>
      <c r="K192" s="142">
        <v>5.48</v>
      </c>
      <c r="L192" s="142">
        <f>I192/F192</f>
        <v>7.1628427532176833</v>
      </c>
      <c r="M192" s="144">
        <v>6</v>
      </c>
      <c r="N192" s="219">
        <f t="shared" si="28"/>
        <v>7</v>
      </c>
      <c r="O192" s="146">
        <f t="shared" si="29"/>
        <v>7.68</v>
      </c>
      <c r="P192" s="203">
        <f t="shared" si="35"/>
        <v>1</v>
      </c>
      <c r="Q192" s="203">
        <f t="shared" si="30"/>
        <v>0</v>
      </c>
      <c r="R192" s="146">
        <f t="shared" si="31"/>
        <v>1.75</v>
      </c>
      <c r="S192" s="145">
        <v>25</v>
      </c>
      <c r="T192" s="203">
        <f t="shared" si="32"/>
        <v>6</v>
      </c>
      <c r="U192" s="203">
        <f t="shared" si="33"/>
        <v>0</v>
      </c>
      <c r="V192" s="146">
        <f t="shared" si="34"/>
        <v>0</v>
      </c>
      <c r="W192" s="145">
        <v>0</v>
      </c>
      <c r="X192" s="251">
        <v>7</v>
      </c>
      <c r="Y192" s="203">
        <v>1</v>
      </c>
      <c r="Z192" s="203">
        <v>1</v>
      </c>
      <c r="AA192" s="203">
        <v>0</v>
      </c>
      <c r="AB192" s="145">
        <v>3</v>
      </c>
      <c r="AC192" s="145">
        <v>2</v>
      </c>
      <c r="AD192" s="145"/>
    </row>
    <row r="193" spans="1:30" hidden="1" x14ac:dyDescent="0.25">
      <c r="A193" s="135">
        <v>185</v>
      </c>
      <c r="B193" s="161" t="s">
        <v>444</v>
      </c>
      <c r="C193" s="161" t="s">
        <v>23</v>
      </c>
      <c r="D193" s="140"/>
      <c r="E193" s="141"/>
      <c r="F193" s="141"/>
      <c r="G193" s="139"/>
      <c r="H193" s="139"/>
      <c r="I193" s="139"/>
      <c r="J193" s="142"/>
      <c r="K193" s="142"/>
      <c r="L193" s="142"/>
      <c r="M193" s="144">
        <f t="shared" si="27"/>
        <v>0</v>
      </c>
      <c r="N193" s="145">
        <f t="shared" si="28"/>
        <v>0</v>
      </c>
      <c r="O193" s="146">
        <f t="shared" si="29"/>
        <v>0</v>
      </c>
      <c r="P193" s="145">
        <f t="shared" si="35"/>
        <v>0</v>
      </c>
      <c r="Q193" s="145">
        <f t="shared" si="30"/>
        <v>0</v>
      </c>
      <c r="R193" s="146">
        <f t="shared" si="31"/>
        <v>0</v>
      </c>
      <c r="S193" s="145">
        <v>25</v>
      </c>
      <c r="T193" s="145">
        <f t="shared" si="32"/>
        <v>0</v>
      </c>
      <c r="U193" s="145">
        <f t="shared" si="33"/>
        <v>0</v>
      </c>
      <c r="V193" s="146">
        <f t="shared" si="34"/>
        <v>0</v>
      </c>
      <c r="W193" s="145">
        <v>20</v>
      </c>
      <c r="X193" s="146"/>
      <c r="Y193" s="146"/>
      <c r="Z193" s="146"/>
      <c r="AA193" s="145"/>
      <c r="AB193" s="145"/>
      <c r="AC193" s="145"/>
      <c r="AD193" s="154"/>
    </row>
    <row r="194" spans="1:30" hidden="1" x14ac:dyDescent="0.25">
      <c r="A194" s="135">
        <v>186</v>
      </c>
      <c r="B194" s="161" t="s">
        <v>871</v>
      </c>
      <c r="C194" s="161" t="s">
        <v>718</v>
      </c>
      <c r="D194" s="140"/>
      <c r="E194" s="141"/>
      <c r="F194" s="141">
        <v>40.14</v>
      </c>
      <c r="G194" s="139"/>
      <c r="H194" s="139"/>
      <c r="I194" s="139">
        <v>0</v>
      </c>
      <c r="J194" s="142"/>
      <c r="K194" s="142"/>
      <c r="L194" s="142"/>
      <c r="M194" s="144">
        <f t="shared" si="27"/>
        <v>0</v>
      </c>
      <c r="N194" s="145">
        <f t="shared" si="28"/>
        <v>0</v>
      </c>
      <c r="O194" s="146">
        <f t="shared" si="29"/>
        <v>0</v>
      </c>
      <c r="P194" s="145">
        <f t="shared" si="35"/>
        <v>0</v>
      </c>
      <c r="Q194" s="145">
        <f t="shared" si="30"/>
        <v>0</v>
      </c>
      <c r="R194" s="146">
        <f t="shared" si="31"/>
        <v>0</v>
      </c>
      <c r="S194" s="145">
        <f>IF(I194&lt;VLOOKUP(L194,$M$350:$Q$358,2),0,VLOOKUP(L194,$M$350:$Q$358,4))</f>
        <v>0</v>
      </c>
      <c r="T194" s="145">
        <f t="shared" si="32"/>
        <v>0</v>
      </c>
      <c r="U194" s="145">
        <f t="shared" si="33"/>
        <v>0</v>
      </c>
      <c r="V194" s="146">
        <f t="shared" si="34"/>
        <v>0</v>
      </c>
      <c r="W194" s="145">
        <f>IF(I194&lt;VLOOKUP(L194,$M$350:$Q$358,2),0,VLOOKUP(L194,$M$350:$Q$358,5))</f>
        <v>0</v>
      </c>
      <c r="X194" s="151"/>
      <c r="Y194" s="151"/>
      <c r="Z194" s="151"/>
      <c r="AA194" s="151"/>
      <c r="AD194" s="154"/>
    </row>
    <row r="195" spans="1:30" hidden="1" x14ac:dyDescent="0.25">
      <c r="A195" s="135">
        <v>187</v>
      </c>
      <c r="B195" s="161" t="s">
        <v>2</v>
      </c>
      <c r="C195" s="161" t="s">
        <v>718</v>
      </c>
      <c r="D195" s="140"/>
      <c r="E195" s="141"/>
      <c r="F195" s="141">
        <v>0</v>
      </c>
      <c r="G195" s="139"/>
      <c r="H195" s="139"/>
      <c r="I195" s="139">
        <v>0</v>
      </c>
      <c r="J195" s="142"/>
      <c r="K195" s="142"/>
      <c r="L195" s="142"/>
      <c r="M195" s="144">
        <f t="shared" si="27"/>
        <v>0</v>
      </c>
      <c r="N195" s="145">
        <f t="shared" si="28"/>
        <v>0</v>
      </c>
      <c r="O195" s="146">
        <f t="shared" si="29"/>
        <v>0</v>
      </c>
      <c r="P195" s="145">
        <f t="shared" si="35"/>
        <v>0</v>
      </c>
      <c r="Q195" s="145">
        <f t="shared" si="30"/>
        <v>0</v>
      </c>
      <c r="R195" s="146">
        <f t="shared" si="31"/>
        <v>0</v>
      </c>
      <c r="S195" s="145">
        <f>IF(I195&lt;VLOOKUP(L195,$M$350:$Q$358,2),0,VLOOKUP(L195,$M$350:$Q$358,4))</f>
        <v>0</v>
      </c>
      <c r="T195" s="145">
        <f t="shared" si="32"/>
        <v>0</v>
      </c>
      <c r="U195" s="145">
        <f t="shared" si="33"/>
        <v>0</v>
      </c>
      <c r="V195" s="146">
        <f t="shared" si="34"/>
        <v>0</v>
      </c>
      <c r="W195" s="145">
        <f>IF(I195&lt;VLOOKUP(L195,$M$350:$Q$358,2),0,VLOOKUP(L195,$M$350:$Q$358,5))</f>
        <v>0</v>
      </c>
      <c r="X195" s="151"/>
      <c r="Y195" s="151"/>
      <c r="Z195" s="151"/>
      <c r="AA195" s="151"/>
      <c r="AD195" s="154"/>
    </row>
    <row r="196" spans="1:30" ht="31.5" x14ac:dyDescent="0.25">
      <c r="A196" s="135">
        <v>188</v>
      </c>
      <c r="B196" s="161" t="s">
        <v>115</v>
      </c>
      <c r="C196" s="161" t="s">
        <v>718</v>
      </c>
      <c r="D196" s="140"/>
      <c r="E196" s="141"/>
      <c r="F196" s="141">
        <v>91.06</v>
      </c>
      <c r="G196" s="139">
        <v>58</v>
      </c>
      <c r="H196" s="139">
        <v>92</v>
      </c>
      <c r="I196" s="139">
        <v>111</v>
      </c>
      <c r="J196" s="142">
        <v>0.64</v>
      </c>
      <c r="K196" s="142">
        <v>1.01</v>
      </c>
      <c r="L196" s="142">
        <f>I196/F196</f>
        <v>1.2189764990116407</v>
      </c>
      <c r="M196" s="144">
        <v>3</v>
      </c>
      <c r="N196" s="219">
        <f t="shared" si="28"/>
        <v>3</v>
      </c>
      <c r="O196" s="146">
        <f t="shared" si="29"/>
        <v>3.33</v>
      </c>
      <c r="P196" s="203">
        <f t="shared" si="35"/>
        <v>0</v>
      </c>
      <c r="Q196" s="203">
        <f t="shared" si="30"/>
        <v>0</v>
      </c>
      <c r="R196" s="146">
        <f t="shared" si="31"/>
        <v>0.75</v>
      </c>
      <c r="S196" s="145">
        <v>25</v>
      </c>
      <c r="T196" s="203">
        <f t="shared" si="32"/>
        <v>3</v>
      </c>
      <c r="U196" s="203">
        <f t="shared" si="33"/>
        <v>0</v>
      </c>
      <c r="V196" s="146">
        <f t="shared" si="34"/>
        <v>0.6</v>
      </c>
      <c r="W196" s="145">
        <v>20</v>
      </c>
      <c r="X196" s="251">
        <v>3</v>
      </c>
      <c r="Y196" s="203"/>
      <c r="Z196" s="203"/>
      <c r="AA196" s="203"/>
      <c r="AB196" s="145">
        <v>2</v>
      </c>
      <c r="AC196" s="145">
        <v>2</v>
      </c>
      <c r="AD196" s="145"/>
    </row>
    <row r="197" spans="1:30" ht="31.5" x14ac:dyDescent="0.25">
      <c r="A197" s="135">
        <v>189</v>
      </c>
      <c r="B197" s="161" t="s">
        <v>235</v>
      </c>
      <c r="C197" s="161" t="s">
        <v>718</v>
      </c>
      <c r="D197" s="140"/>
      <c r="E197" s="141"/>
      <c r="F197" s="141">
        <v>20.38</v>
      </c>
      <c r="G197" s="139">
        <v>48</v>
      </c>
      <c r="H197" s="139">
        <v>36</v>
      </c>
      <c r="I197" s="139">
        <v>87</v>
      </c>
      <c r="J197" s="142">
        <v>2.36</v>
      </c>
      <c r="K197" s="142">
        <v>1.77</v>
      </c>
      <c r="L197" s="142">
        <f>I197/F197</f>
        <v>4.2688910696761537</v>
      </c>
      <c r="M197" s="144">
        <f t="shared" si="27"/>
        <v>8</v>
      </c>
      <c r="N197" s="219">
        <f t="shared" si="28"/>
        <v>6</v>
      </c>
      <c r="O197" s="146">
        <f t="shared" si="29"/>
        <v>6.96</v>
      </c>
      <c r="P197" s="203">
        <v>0</v>
      </c>
      <c r="Q197" s="203">
        <f t="shared" si="30"/>
        <v>1</v>
      </c>
      <c r="R197" s="146">
        <f t="shared" si="31"/>
        <v>1.5</v>
      </c>
      <c r="S197" s="145">
        <v>25</v>
      </c>
      <c r="T197" s="203">
        <f t="shared" si="32"/>
        <v>4</v>
      </c>
      <c r="U197" s="203">
        <f t="shared" si="33"/>
        <v>1</v>
      </c>
      <c r="V197" s="146">
        <f t="shared" si="34"/>
        <v>1.2</v>
      </c>
      <c r="W197" s="145">
        <v>20</v>
      </c>
      <c r="X197" s="251">
        <v>6</v>
      </c>
      <c r="Y197" s="203">
        <v>0</v>
      </c>
      <c r="Z197" s="203">
        <v>1</v>
      </c>
      <c r="AA197" s="203">
        <v>1</v>
      </c>
      <c r="AB197" s="145">
        <v>1</v>
      </c>
      <c r="AC197" s="145">
        <v>1</v>
      </c>
      <c r="AD197" s="145"/>
    </row>
    <row r="198" spans="1:30" hidden="1" x14ac:dyDescent="0.25">
      <c r="A198" s="135">
        <v>190</v>
      </c>
      <c r="B198" s="161" t="s">
        <v>444</v>
      </c>
      <c r="C198" s="161" t="s">
        <v>718</v>
      </c>
      <c r="D198" s="140"/>
      <c r="E198" s="141"/>
      <c r="F198" s="141"/>
      <c r="G198" s="139"/>
      <c r="H198" s="139"/>
      <c r="I198" s="139"/>
      <c r="J198" s="142"/>
      <c r="K198" s="142"/>
      <c r="L198" s="142"/>
      <c r="M198" s="144">
        <f t="shared" si="27"/>
        <v>0</v>
      </c>
      <c r="N198" s="145">
        <f t="shared" si="28"/>
        <v>0</v>
      </c>
      <c r="O198" s="146">
        <f t="shared" si="29"/>
        <v>0</v>
      </c>
      <c r="P198" s="145">
        <f t="shared" si="35"/>
        <v>0</v>
      </c>
      <c r="Q198" s="145">
        <f t="shared" si="30"/>
        <v>0</v>
      </c>
      <c r="R198" s="146">
        <f t="shared" si="31"/>
        <v>0</v>
      </c>
      <c r="S198" s="145">
        <v>25</v>
      </c>
      <c r="T198" s="145">
        <f t="shared" si="32"/>
        <v>0</v>
      </c>
      <c r="U198" s="145">
        <f t="shared" si="33"/>
        <v>0</v>
      </c>
      <c r="V198" s="146">
        <f t="shared" si="34"/>
        <v>0</v>
      </c>
      <c r="W198" s="145">
        <v>20</v>
      </c>
      <c r="X198" s="146"/>
      <c r="Y198" s="146"/>
      <c r="Z198" s="146"/>
      <c r="AA198" s="145"/>
      <c r="AB198" s="145"/>
      <c r="AC198" s="145"/>
      <c r="AD198" s="154"/>
    </row>
    <row r="199" spans="1:30" hidden="1" x14ac:dyDescent="0.25">
      <c r="A199" s="135">
        <v>191</v>
      </c>
      <c r="B199" s="161" t="s">
        <v>862</v>
      </c>
      <c r="C199" s="161" t="s">
        <v>26</v>
      </c>
      <c r="D199" s="140"/>
      <c r="E199" s="141"/>
      <c r="F199" s="141"/>
      <c r="G199" s="139"/>
      <c r="H199" s="139"/>
      <c r="I199" s="139"/>
      <c r="J199" s="142"/>
      <c r="K199" s="142"/>
      <c r="L199" s="142"/>
      <c r="M199" s="144">
        <f t="shared" si="27"/>
        <v>0</v>
      </c>
      <c r="N199" s="145">
        <f t="shared" si="28"/>
        <v>0</v>
      </c>
      <c r="O199" s="146">
        <f t="shared" si="29"/>
        <v>0</v>
      </c>
      <c r="P199" s="145">
        <f t="shared" si="35"/>
        <v>0</v>
      </c>
      <c r="Q199" s="145">
        <f t="shared" si="30"/>
        <v>0</v>
      </c>
      <c r="R199" s="146">
        <f t="shared" si="31"/>
        <v>0</v>
      </c>
      <c r="S199" s="145">
        <v>25</v>
      </c>
      <c r="T199" s="145">
        <f t="shared" si="32"/>
        <v>0</v>
      </c>
      <c r="U199" s="145">
        <f t="shared" si="33"/>
        <v>0</v>
      </c>
      <c r="V199" s="146">
        <f t="shared" si="34"/>
        <v>0</v>
      </c>
      <c r="W199" s="145">
        <v>20</v>
      </c>
      <c r="X199" s="146"/>
      <c r="Y199" s="146"/>
      <c r="Z199" s="146"/>
      <c r="AA199" s="145"/>
      <c r="AB199" s="145"/>
      <c r="AC199" s="145"/>
      <c r="AD199" s="154"/>
    </row>
    <row r="200" spans="1:30" ht="31.5" hidden="1" x14ac:dyDescent="0.25">
      <c r="A200" s="135">
        <v>192</v>
      </c>
      <c r="B200" s="161" t="s">
        <v>719</v>
      </c>
      <c r="C200" s="161" t="s">
        <v>26</v>
      </c>
      <c r="D200" s="140"/>
      <c r="E200" s="141"/>
      <c r="F200" s="141">
        <v>14.85</v>
      </c>
      <c r="G200" s="139"/>
      <c r="H200" s="139"/>
      <c r="I200" s="139">
        <v>0</v>
      </c>
      <c r="J200" s="142"/>
      <c r="K200" s="142"/>
      <c r="L200" s="142"/>
      <c r="M200" s="144">
        <f t="shared" si="27"/>
        <v>0</v>
      </c>
      <c r="N200" s="145">
        <f t="shared" si="28"/>
        <v>0</v>
      </c>
      <c r="O200" s="146">
        <f t="shared" si="29"/>
        <v>0</v>
      </c>
      <c r="P200" s="145">
        <f t="shared" si="35"/>
        <v>0</v>
      </c>
      <c r="Q200" s="145">
        <f t="shared" si="30"/>
        <v>0</v>
      </c>
      <c r="R200" s="146">
        <f t="shared" si="31"/>
        <v>0</v>
      </c>
      <c r="S200" s="145">
        <f>IF(I200&lt;VLOOKUP(L200,$M$350:$Q$358,2),0,VLOOKUP(L200,$M$350:$Q$358,4))</f>
        <v>0</v>
      </c>
      <c r="T200" s="145">
        <f t="shared" si="32"/>
        <v>0</v>
      </c>
      <c r="U200" s="145">
        <f t="shared" si="33"/>
        <v>0</v>
      </c>
      <c r="V200" s="146">
        <f t="shared" si="34"/>
        <v>0</v>
      </c>
      <c r="W200" s="145">
        <f>IF(I200&lt;VLOOKUP(L200,$M$350:$Q$358,2),0,VLOOKUP(L200,$M$350:$Q$358,5))</f>
        <v>0</v>
      </c>
      <c r="X200" s="151"/>
      <c r="Y200" s="151"/>
      <c r="Z200" s="151"/>
      <c r="AA200" s="151"/>
      <c r="AD200" s="154"/>
    </row>
    <row r="201" spans="1:30" ht="31.5" hidden="1" x14ac:dyDescent="0.25">
      <c r="A201" s="135">
        <v>193</v>
      </c>
      <c r="B201" s="161" t="s">
        <v>252</v>
      </c>
      <c r="C201" s="161" t="s">
        <v>26</v>
      </c>
      <c r="D201" s="140"/>
      <c r="E201" s="141"/>
      <c r="F201" s="141">
        <v>6.66</v>
      </c>
      <c r="G201" s="139"/>
      <c r="H201" s="139"/>
      <c r="I201" s="139">
        <v>0</v>
      </c>
      <c r="J201" s="142"/>
      <c r="K201" s="142"/>
      <c r="L201" s="142"/>
      <c r="M201" s="144">
        <f t="shared" si="27"/>
        <v>0</v>
      </c>
      <c r="N201" s="145">
        <f t="shared" si="28"/>
        <v>0</v>
      </c>
      <c r="O201" s="146">
        <f t="shared" si="29"/>
        <v>0</v>
      </c>
      <c r="P201" s="145">
        <f t="shared" si="35"/>
        <v>0</v>
      </c>
      <c r="Q201" s="145">
        <f t="shared" si="30"/>
        <v>0</v>
      </c>
      <c r="R201" s="146">
        <f t="shared" si="31"/>
        <v>0</v>
      </c>
      <c r="S201" s="145">
        <f>IF(I201&lt;VLOOKUP(L201,$M$350:$Q$358,2),0,VLOOKUP(L201,$M$350:$Q$358,4))</f>
        <v>0</v>
      </c>
      <c r="T201" s="145">
        <f t="shared" si="32"/>
        <v>0</v>
      </c>
      <c r="U201" s="145">
        <f t="shared" si="33"/>
        <v>0</v>
      </c>
      <c r="V201" s="146">
        <f t="shared" si="34"/>
        <v>0</v>
      </c>
      <c r="W201" s="145">
        <f>IF(I201&lt;VLOOKUP(L201,$M$350:$Q$358,2),0,VLOOKUP(L201,$M$350:$Q$358,5))</f>
        <v>0</v>
      </c>
      <c r="X201" s="151"/>
      <c r="Y201" s="151"/>
      <c r="Z201" s="151"/>
      <c r="AA201" s="151"/>
      <c r="AD201" s="154"/>
    </row>
    <row r="202" spans="1:30" ht="31.5" x14ac:dyDescent="0.25">
      <c r="A202" s="135">
        <v>194</v>
      </c>
      <c r="B202" s="161" t="s">
        <v>872</v>
      </c>
      <c r="C202" s="161" t="s">
        <v>26</v>
      </c>
      <c r="D202" s="140"/>
      <c r="E202" s="141"/>
      <c r="F202" s="141">
        <v>424.38</v>
      </c>
      <c r="G202" s="139">
        <v>65</v>
      </c>
      <c r="H202" s="139">
        <v>103</v>
      </c>
      <c r="I202" s="139">
        <v>107</v>
      </c>
      <c r="J202" s="142">
        <v>0.15</v>
      </c>
      <c r="K202" s="142">
        <v>0.24</v>
      </c>
      <c r="L202" s="142">
        <f>I202/F202</f>
        <v>0.25213252273905462</v>
      </c>
      <c r="M202" s="144">
        <f t="shared" si="27"/>
        <v>3</v>
      </c>
      <c r="N202" s="219">
        <f t="shared" si="28"/>
        <v>3</v>
      </c>
      <c r="O202" s="146">
        <f t="shared" si="29"/>
        <v>3.21</v>
      </c>
      <c r="P202" s="203">
        <f t="shared" si="35"/>
        <v>0</v>
      </c>
      <c r="Q202" s="203">
        <f t="shared" si="30"/>
        <v>0</v>
      </c>
      <c r="R202" s="146">
        <f t="shared" si="31"/>
        <v>0.75</v>
      </c>
      <c r="S202" s="145">
        <v>25</v>
      </c>
      <c r="T202" s="203">
        <f t="shared" si="32"/>
        <v>3</v>
      </c>
      <c r="U202" s="203">
        <f t="shared" si="33"/>
        <v>0</v>
      </c>
      <c r="V202" s="146">
        <f t="shared" si="34"/>
        <v>0.6</v>
      </c>
      <c r="W202" s="145">
        <v>20</v>
      </c>
      <c r="X202" s="251">
        <v>3</v>
      </c>
      <c r="Y202" s="203"/>
      <c r="Z202" s="203"/>
      <c r="AA202" s="203"/>
      <c r="AB202" s="145">
        <v>2</v>
      </c>
      <c r="AC202" s="145">
        <v>2</v>
      </c>
      <c r="AD202" s="145"/>
    </row>
    <row r="203" spans="1:30" x14ac:dyDescent="0.25">
      <c r="A203" s="135">
        <v>195</v>
      </c>
      <c r="B203" s="161" t="s">
        <v>2</v>
      </c>
      <c r="C203" s="161" t="s">
        <v>26</v>
      </c>
      <c r="D203" s="140"/>
      <c r="E203" s="141"/>
      <c r="F203" s="141">
        <v>125.05</v>
      </c>
      <c r="G203" s="139">
        <v>94</v>
      </c>
      <c r="H203" s="139">
        <v>126</v>
      </c>
      <c r="I203" s="139">
        <v>72</v>
      </c>
      <c r="J203" s="142">
        <v>0.51</v>
      </c>
      <c r="K203" s="254">
        <v>0.69</v>
      </c>
      <c r="L203" s="254">
        <f>I203/F203</f>
        <v>0.57576969212315077</v>
      </c>
      <c r="M203" s="144">
        <f t="shared" ref="M203:M266" si="39">IF(I203&lt;VLOOKUP(L203,$M$350:$Q$358,2),0,VLOOKUP(L203,$M$350:$Q$358,3))</f>
        <v>3</v>
      </c>
      <c r="N203" s="219">
        <f t="shared" ref="N203:N266" si="40">ROUNDDOWN(O203,0)</f>
        <v>2</v>
      </c>
      <c r="O203" s="146">
        <f t="shared" ref="O203:O266" si="41">I203*M203/100</f>
        <v>2.16</v>
      </c>
      <c r="P203" s="203">
        <f t="shared" ref="P203:P266" si="42">ROUNDDOWN(R203,0)</f>
        <v>0</v>
      </c>
      <c r="Q203" s="203">
        <f t="shared" ref="Q203:Q266" si="43">ROUNDDOWN(R203-P203,0)</f>
        <v>0</v>
      </c>
      <c r="R203" s="146">
        <f t="shared" ref="R203:R266" si="44">N203*S203/100</f>
        <v>0</v>
      </c>
      <c r="S203" s="145">
        <v>0</v>
      </c>
      <c r="T203" s="203">
        <f t="shared" ref="T203:T266" si="45">N203-P203-Q203-U203</f>
        <v>2</v>
      </c>
      <c r="U203" s="203">
        <f t="shared" ref="U203:U266" si="46">ROUNDDOWN(V203,0)</f>
        <v>0</v>
      </c>
      <c r="V203" s="146">
        <f t="shared" ref="V203:V266" si="47">N203*W203/100</f>
        <v>0.4</v>
      </c>
      <c r="W203" s="145">
        <v>20</v>
      </c>
      <c r="X203" s="251"/>
      <c r="Y203" s="203"/>
      <c r="Z203" s="203"/>
      <c r="AA203" s="203"/>
      <c r="AB203" s="145">
        <v>3</v>
      </c>
      <c r="AC203" s="145">
        <v>3</v>
      </c>
      <c r="AD203" s="145"/>
    </row>
    <row r="204" spans="1:30" ht="47.25" x14ac:dyDescent="0.25">
      <c r="A204" s="135">
        <v>196</v>
      </c>
      <c r="B204" s="161" t="s">
        <v>99</v>
      </c>
      <c r="C204" s="161" t="s">
        <v>26</v>
      </c>
      <c r="D204" s="140"/>
      <c r="E204" s="141"/>
      <c r="F204" s="141">
        <v>1776.63</v>
      </c>
      <c r="G204" s="139">
        <v>1395</v>
      </c>
      <c r="H204" s="139">
        <v>1579</v>
      </c>
      <c r="I204" s="139">
        <v>1634</v>
      </c>
      <c r="J204" s="142">
        <v>0.81</v>
      </c>
      <c r="K204" s="142">
        <v>0.92</v>
      </c>
      <c r="L204" s="142">
        <f>I204/F204</f>
        <v>0.91971879344601848</v>
      </c>
      <c r="M204" s="144">
        <v>2.2000000000000002</v>
      </c>
      <c r="N204" s="219">
        <f t="shared" si="40"/>
        <v>35</v>
      </c>
      <c r="O204" s="146">
        <f t="shared" si="41"/>
        <v>35.948</v>
      </c>
      <c r="P204" s="203">
        <v>4</v>
      </c>
      <c r="Q204" s="203">
        <f t="shared" si="43"/>
        <v>4</v>
      </c>
      <c r="R204" s="146">
        <f t="shared" si="44"/>
        <v>8.75</v>
      </c>
      <c r="S204" s="145">
        <v>25</v>
      </c>
      <c r="T204" s="203">
        <f t="shared" si="45"/>
        <v>27</v>
      </c>
      <c r="U204" s="203">
        <f t="shared" si="46"/>
        <v>0</v>
      </c>
      <c r="V204" s="146">
        <f t="shared" si="47"/>
        <v>0</v>
      </c>
      <c r="W204" s="145">
        <v>0</v>
      </c>
      <c r="X204" s="251">
        <v>35</v>
      </c>
      <c r="Y204" s="203">
        <v>4</v>
      </c>
      <c r="Z204" s="203">
        <v>4</v>
      </c>
      <c r="AA204" s="203">
        <v>0</v>
      </c>
      <c r="AB204" s="145">
        <v>30</v>
      </c>
      <c r="AC204" s="145">
        <v>12</v>
      </c>
      <c r="AD204" s="145"/>
    </row>
    <row r="205" spans="1:30" hidden="1" x14ac:dyDescent="0.25">
      <c r="A205" s="135">
        <v>197</v>
      </c>
      <c r="B205" s="161" t="s">
        <v>444</v>
      </c>
      <c r="C205" s="161" t="s">
        <v>26</v>
      </c>
      <c r="D205" s="140"/>
      <c r="E205" s="141"/>
      <c r="F205" s="141"/>
      <c r="G205" s="139"/>
      <c r="H205" s="139"/>
      <c r="I205" s="139"/>
      <c r="J205" s="142"/>
      <c r="K205" s="142"/>
      <c r="L205" s="142"/>
      <c r="M205" s="144">
        <f t="shared" si="39"/>
        <v>0</v>
      </c>
      <c r="N205" s="145">
        <f t="shared" si="40"/>
        <v>0</v>
      </c>
      <c r="O205" s="146">
        <f t="shared" si="41"/>
        <v>0</v>
      </c>
      <c r="P205" s="145">
        <f t="shared" si="42"/>
        <v>0</v>
      </c>
      <c r="Q205" s="145">
        <f t="shared" si="43"/>
        <v>0</v>
      </c>
      <c r="R205" s="146">
        <f t="shared" si="44"/>
        <v>0</v>
      </c>
      <c r="S205" s="145">
        <v>25</v>
      </c>
      <c r="T205" s="145">
        <f t="shared" si="45"/>
        <v>0</v>
      </c>
      <c r="U205" s="145">
        <f t="shared" si="46"/>
        <v>0</v>
      </c>
      <c r="V205" s="146">
        <f t="shared" si="47"/>
        <v>0</v>
      </c>
      <c r="W205" s="145">
        <v>20</v>
      </c>
      <c r="X205" s="146"/>
      <c r="Y205" s="146"/>
      <c r="Z205" s="146"/>
      <c r="AA205" s="145"/>
      <c r="AB205" s="145"/>
      <c r="AC205" s="145"/>
      <c r="AD205" s="154"/>
    </row>
    <row r="206" spans="1:30" hidden="1" x14ac:dyDescent="0.25">
      <c r="A206" s="135">
        <v>198</v>
      </c>
      <c r="B206" s="161" t="s">
        <v>843</v>
      </c>
      <c r="C206" s="161" t="s">
        <v>27</v>
      </c>
      <c r="D206" s="140"/>
      <c r="E206" s="141"/>
      <c r="F206" s="141">
        <v>4.47</v>
      </c>
      <c r="G206" s="139"/>
      <c r="H206" s="139"/>
      <c r="I206" s="139">
        <v>0</v>
      </c>
      <c r="J206" s="142"/>
      <c r="K206" s="142"/>
      <c r="L206" s="142"/>
      <c r="M206" s="144">
        <f t="shared" si="39"/>
        <v>0</v>
      </c>
      <c r="N206" s="145">
        <f t="shared" si="40"/>
        <v>0</v>
      </c>
      <c r="O206" s="146">
        <f t="shared" si="41"/>
        <v>0</v>
      </c>
      <c r="P206" s="145">
        <f t="shared" si="42"/>
        <v>0</v>
      </c>
      <c r="Q206" s="145">
        <f t="shared" si="43"/>
        <v>0</v>
      </c>
      <c r="R206" s="146">
        <f t="shared" si="44"/>
        <v>0</v>
      </c>
      <c r="S206" s="145">
        <f t="shared" ref="S206:S266" si="48">IF(I206&lt;VLOOKUP(L206,$M$350:$Q$358,2),0,VLOOKUP(L206,$M$350:$Q$358,4))</f>
        <v>0</v>
      </c>
      <c r="T206" s="145">
        <f t="shared" si="45"/>
        <v>0</v>
      </c>
      <c r="U206" s="145">
        <f t="shared" si="46"/>
        <v>0</v>
      </c>
      <c r="V206" s="146">
        <f t="shared" si="47"/>
        <v>0</v>
      </c>
      <c r="W206" s="145">
        <f t="shared" ref="W206:W266" si="49">IF(I206&lt;VLOOKUP(L206,$M$350:$Q$358,2),0,VLOOKUP(L206,$M$350:$Q$358,5))</f>
        <v>0</v>
      </c>
      <c r="X206" s="151"/>
      <c r="Y206" s="151"/>
      <c r="Z206" s="151"/>
      <c r="AA206" s="151"/>
      <c r="AD206" s="154"/>
    </row>
    <row r="207" spans="1:30" ht="31.5" hidden="1" x14ac:dyDescent="0.25">
      <c r="A207" s="135">
        <v>199</v>
      </c>
      <c r="B207" s="161" t="s">
        <v>48</v>
      </c>
      <c r="C207" s="161" t="s">
        <v>27</v>
      </c>
      <c r="D207" s="140"/>
      <c r="E207" s="141"/>
      <c r="F207" s="141">
        <v>0</v>
      </c>
      <c r="G207" s="139"/>
      <c r="H207" s="139"/>
      <c r="I207" s="139">
        <v>0</v>
      </c>
      <c r="J207" s="142"/>
      <c r="K207" s="142"/>
      <c r="L207" s="142"/>
      <c r="M207" s="144">
        <f t="shared" si="39"/>
        <v>0</v>
      </c>
      <c r="N207" s="145">
        <f t="shared" si="40"/>
        <v>0</v>
      </c>
      <c r="O207" s="146">
        <f t="shared" si="41"/>
        <v>0</v>
      </c>
      <c r="P207" s="145">
        <f t="shared" si="42"/>
        <v>0</v>
      </c>
      <c r="Q207" s="145">
        <f t="shared" si="43"/>
        <v>0</v>
      </c>
      <c r="R207" s="146">
        <f t="shared" si="44"/>
        <v>0</v>
      </c>
      <c r="S207" s="145">
        <f t="shared" si="48"/>
        <v>0</v>
      </c>
      <c r="T207" s="145">
        <f t="shared" si="45"/>
        <v>0</v>
      </c>
      <c r="U207" s="145">
        <f t="shared" si="46"/>
        <v>0</v>
      </c>
      <c r="V207" s="146">
        <f t="shared" si="47"/>
        <v>0</v>
      </c>
      <c r="W207" s="145">
        <f t="shared" si="49"/>
        <v>0</v>
      </c>
      <c r="X207" s="151"/>
      <c r="Y207" s="151"/>
      <c r="Z207" s="151"/>
      <c r="AA207" s="151"/>
      <c r="AD207" s="154"/>
    </row>
    <row r="208" spans="1:30" ht="31.5" x14ac:dyDescent="0.25">
      <c r="A208" s="135">
        <v>200</v>
      </c>
      <c r="B208" s="161" t="s">
        <v>29</v>
      </c>
      <c r="C208" s="161" t="s">
        <v>27</v>
      </c>
      <c r="D208" s="140"/>
      <c r="E208" s="141"/>
      <c r="F208" s="141">
        <v>19.32</v>
      </c>
      <c r="G208" s="139">
        <v>46</v>
      </c>
      <c r="H208" s="139">
        <v>51</v>
      </c>
      <c r="I208" s="139">
        <v>49</v>
      </c>
      <c r="J208" s="142">
        <v>7.19</v>
      </c>
      <c r="K208" s="142">
        <v>7.97</v>
      </c>
      <c r="L208" s="142">
        <f>I208/F208</f>
        <v>2.5362318840579712</v>
      </c>
      <c r="M208" s="144">
        <f t="shared" si="39"/>
        <v>7</v>
      </c>
      <c r="N208" s="219">
        <f t="shared" si="40"/>
        <v>3</v>
      </c>
      <c r="O208" s="146">
        <f t="shared" si="41"/>
        <v>3.43</v>
      </c>
      <c r="P208" s="203">
        <f t="shared" si="42"/>
        <v>0</v>
      </c>
      <c r="Q208" s="203">
        <f t="shared" si="43"/>
        <v>0</v>
      </c>
      <c r="R208" s="146">
        <f t="shared" si="44"/>
        <v>0.75</v>
      </c>
      <c r="S208" s="145">
        <v>25</v>
      </c>
      <c r="T208" s="203">
        <f t="shared" si="45"/>
        <v>3</v>
      </c>
      <c r="U208" s="203">
        <f t="shared" si="46"/>
        <v>0</v>
      </c>
      <c r="V208" s="146">
        <f t="shared" si="47"/>
        <v>0.6</v>
      </c>
      <c r="W208" s="145">
        <v>20</v>
      </c>
      <c r="X208" s="251">
        <v>3</v>
      </c>
      <c r="Y208" s="203"/>
      <c r="Z208" s="203"/>
      <c r="AA208" s="203"/>
      <c r="AB208" s="145">
        <v>4</v>
      </c>
      <c r="AC208" s="145">
        <v>0</v>
      </c>
      <c r="AD208" s="145"/>
    </row>
    <row r="209" spans="1:30" ht="31.5" x14ac:dyDescent="0.25">
      <c r="A209" s="135">
        <v>201</v>
      </c>
      <c r="B209" s="161" t="s">
        <v>28</v>
      </c>
      <c r="C209" s="161" t="s">
        <v>27</v>
      </c>
      <c r="D209" s="140"/>
      <c r="E209" s="141"/>
      <c r="F209" s="141">
        <v>245.29</v>
      </c>
      <c r="G209" s="139">
        <v>385</v>
      </c>
      <c r="H209" s="139">
        <v>196</v>
      </c>
      <c r="I209" s="139">
        <v>180</v>
      </c>
      <c r="J209" s="142">
        <v>1.57</v>
      </c>
      <c r="K209" s="142">
        <v>0.8</v>
      </c>
      <c r="L209" s="142">
        <f>I209/F209</f>
        <v>0.73382526805006321</v>
      </c>
      <c r="M209" s="144">
        <f t="shared" si="39"/>
        <v>3</v>
      </c>
      <c r="N209" s="219">
        <f t="shared" si="40"/>
        <v>5</v>
      </c>
      <c r="O209" s="146">
        <f t="shared" si="41"/>
        <v>5.4</v>
      </c>
      <c r="P209" s="203">
        <v>0</v>
      </c>
      <c r="Q209" s="203">
        <f t="shared" si="43"/>
        <v>1</v>
      </c>
      <c r="R209" s="146">
        <f t="shared" si="44"/>
        <v>1.25</v>
      </c>
      <c r="S209" s="145">
        <v>25</v>
      </c>
      <c r="T209" s="203">
        <f t="shared" si="45"/>
        <v>3</v>
      </c>
      <c r="U209" s="203">
        <f t="shared" si="46"/>
        <v>1</v>
      </c>
      <c r="V209" s="146">
        <f t="shared" si="47"/>
        <v>1</v>
      </c>
      <c r="W209" s="145">
        <v>20</v>
      </c>
      <c r="X209" s="251">
        <v>5</v>
      </c>
      <c r="Y209" s="203">
        <v>0</v>
      </c>
      <c r="Z209" s="203">
        <v>1</v>
      </c>
      <c r="AA209" s="203">
        <v>1</v>
      </c>
      <c r="AB209" s="145">
        <v>5</v>
      </c>
      <c r="AC209" s="145">
        <v>3</v>
      </c>
      <c r="AD209" s="145"/>
    </row>
    <row r="210" spans="1:30" ht="31.5" x14ac:dyDescent="0.25">
      <c r="A210" s="135">
        <v>202</v>
      </c>
      <c r="B210" s="161" t="s">
        <v>721</v>
      </c>
      <c r="C210" s="161" t="s">
        <v>27</v>
      </c>
      <c r="D210" s="140"/>
      <c r="E210" s="141"/>
      <c r="F210" s="141">
        <v>139.09</v>
      </c>
      <c r="G210" s="139">
        <v>137</v>
      </c>
      <c r="H210" s="139">
        <v>143</v>
      </c>
      <c r="I210" s="139">
        <v>134</v>
      </c>
      <c r="J210" s="142">
        <v>0.98</v>
      </c>
      <c r="K210" s="142">
        <v>1.03</v>
      </c>
      <c r="L210" s="142">
        <f>I210/F210</f>
        <v>0.96340498957509524</v>
      </c>
      <c r="M210" s="144">
        <f t="shared" si="39"/>
        <v>3</v>
      </c>
      <c r="N210" s="219">
        <f t="shared" si="40"/>
        <v>4</v>
      </c>
      <c r="O210" s="146">
        <f t="shared" si="41"/>
        <v>4.0199999999999996</v>
      </c>
      <c r="P210" s="203">
        <v>0</v>
      </c>
      <c r="Q210" s="203">
        <f t="shared" si="43"/>
        <v>1</v>
      </c>
      <c r="R210" s="146">
        <f t="shared" si="44"/>
        <v>1</v>
      </c>
      <c r="S210" s="145">
        <v>25</v>
      </c>
      <c r="T210" s="203">
        <f t="shared" si="45"/>
        <v>3</v>
      </c>
      <c r="U210" s="203">
        <f t="shared" si="46"/>
        <v>0</v>
      </c>
      <c r="V210" s="146">
        <f t="shared" si="47"/>
        <v>0.8</v>
      </c>
      <c r="W210" s="145">
        <v>20</v>
      </c>
      <c r="X210" s="251">
        <v>8</v>
      </c>
      <c r="Y210" s="203">
        <v>1</v>
      </c>
      <c r="Z210" s="203">
        <v>1</v>
      </c>
      <c r="AA210" s="203">
        <v>1</v>
      </c>
      <c r="AB210" s="145">
        <v>6</v>
      </c>
      <c r="AC210" s="145">
        <v>3</v>
      </c>
      <c r="AD210" s="287" t="s">
        <v>1010</v>
      </c>
    </row>
    <row r="211" spans="1:30" x14ac:dyDescent="0.25">
      <c r="A211" s="135">
        <v>203</v>
      </c>
      <c r="B211" s="161" t="s">
        <v>2</v>
      </c>
      <c r="C211" s="161" t="s">
        <v>27</v>
      </c>
      <c r="D211" s="140"/>
      <c r="E211" s="141"/>
      <c r="F211" s="141">
        <v>134.47</v>
      </c>
      <c r="G211" s="139">
        <v>35</v>
      </c>
      <c r="H211" s="139">
        <v>47</v>
      </c>
      <c r="I211" s="139">
        <v>40</v>
      </c>
      <c r="J211" s="142">
        <v>0.26</v>
      </c>
      <c r="K211" s="254">
        <v>0.35</v>
      </c>
      <c r="L211" s="254">
        <f>I211/F211</f>
        <v>0.29746411839071912</v>
      </c>
      <c r="M211" s="144">
        <f t="shared" si="39"/>
        <v>3</v>
      </c>
      <c r="N211" s="219">
        <f t="shared" si="40"/>
        <v>1</v>
      </c>
      <c r="O211" s="146">
        <f t="shared" si="41"/>
        <v>1.2</v>
      </c>
      <c r="P211" s="203">
        <f t="shared" si="42"/>
        <v>0</v>
      </c>
      <c r="Q211" s="203">
        <f t="shared" si="43"/>
        <v>0</v>
      </c>
      <c r="R211" s="146">
        <f t="shared" si="44"/>
        <v>0</v>
      </c>
      <c r="S211" s="145">
        <v>0</v>
      </c>
      <c r="T211" s="203">
        <f t="shared" si="45"/>
        <v>1</v>
      </c>
      <c r="U211" s="203">
        <f t="shared" si="46"/>
        <v>0</v>
      </c>
      <c r="V211" s="146">
        <f t="shared" si="47"/>
        <v>0.2</v>
      </c>
      <c r="W211" s="145">
        <v>20</v>
      </c>
      <c r="X211" s="251"/>
      <c r="Y211" s="203"/>
      <c r="Z211" s="203"/>
      <c r="AA211" s="203"/>
      <c r="AB211" s="145">
        <v>1</v>
      </c>
      <c r="AC211" s="145">
        <v>1</v>
      </c>
      <c r="AD211" s="145"/>
    </row>
    <row r="212" spans="1:30" ht="31.5" hidden="1" x14ac:dyDescent="0.25">
      <c r="A212" s="135">
        <v>204</v>
      </c>
      <c r="B212" s="161" t="s">
        <v>89</v>
      </c>
      <c r="C212" s="161" t="s">
        <v>27</v>
      </c>
      <c r="D212" s="140"/>
      <c r="E212" s="141"/>
      <c r="F212" s="141"/>
      <c r="G212" s="139"/>
      <c r="H212" s="139"/>
      <c r="I212" s="139"/>
      <c r="J212" s="142"/>
      <c r="K212" s="142"/>
      <c r="L212" s="142"/>
      <c r="M212" s="144">
        <f t="shared" si="39"/>
        <v>0</v>
      </c>
      <c r="N212" s="219">
        <f t="shared" si="40"/>
        <v>0</v>
      </c>
      <c r="O212" s="146">
        <f t="shared" si="41"/>
        <v>0</v>
      </c>
      <c r="P212" s="145">
        <f t="shared" si="42"/>
        <v>0</v>
      </c>
      <c r="Q212" s="145">
        <f t="shared" si="43"/>
        <v>0</v>
      </c>
      <c r="R212" s="146">
        <f t="shared" si="44"/>
        <v>0</v>
      </c>
      <c r="S212" s="145">
        <v>25</v>
      </c>
      <c r="T212" s="145">
        <f t="shared" si="45"/>
        <v>0</v>
      </c>
      <c r="U212" s="145">
        <f t="shared" si="46"/>
        <v>0</v>
      </c>
      <c r="V212" s="146">
        <f t="shared" si="47"/>
        <v>0</v>
      </c>
      <c r="W212" s="145">
        <v>20</v>
      </c>
      <c r="X212" s="145"/>
      <c r="Y212" s="145"/>
      <c r="Z212" s="145"/>
      <c r="AA212" s="145"/>
      <c r="AB212" s="145"/>
      <c r="AC212" s="145"/>
      <c r="AD212" s="154"/>
    </row>
    <row r="213" spans="1:30" hidden="1" x14ac:dyDescent="0.25">
      <c r="A213" s="135">
        <v>205</v>
      </c>
      <c r="B213" s="161" t="s">
        <v>444</v>
      </c>
      <c r="C213" s="161" t="s">
        <v>27</v>
      </c>
      <c r="D213" s="140"/>
      <c r="E213" s="141"/>
      <c r="F213" s="141"/>
      <c r="G213" s="139"/>
      <c r="H213" s="139"/>
      <c r="I213" s="139"/>
      <c r="J213" s="142"/>
      <c r="K213" s="142"/>
      <c r="L213" s="142"/>
      <c r="M213" s="144">
        <f t="shared" si="39"/>
        <v>0</v>
      </c>
      <c r="N213" s="145">
        <f t="shared" si="40"/>
        <v>0</v>
      </c>
      <c r="O213" s="146">
        <f t="shared" si="41"/>
        <v>0</v>
      </c>
      <c r="P213" s="145">
        <f t="shared" si="42"/>
        <v>0</v>
      </c>
      <c r="Q213" s="145">
        <f t="shared" si="43"/>
        <v>0</v>
      </c>
      <c r="R213" s="146">
        <f t="shared" si="44"/>
        <v>0</v>
      </c>
      <c r="S213" s="145">
        <v>25</v>
      </c>
      <c r="T213" s="145">
        <f t="shared" si="45"/>
        <v>0</v>
      </c>
      <c r="U213" s="145">
        <f t="shared" si="46"/>
        <v>0</v>
      </c>
      <c r="V213" s="146">
        <f t="shared" si="47"/>
        <v>0</v>
      </c>
      <c r="W213" s="145">
        <v>20</v>
      </c>
      <c r="X213" s="146"/>
      <c r="Y213" s="146"/>
      <c r="Z213" s="146"/>
      <c r="AA213" s="145"/>
      <c r="AB213" s="145"/>
      <c r="AC213" s="145"/>
      <c r="AD213" s="154"/>
    </row>
    <row r="214" spans="1:30" ht="31.5" hidden="1" x14ac:dyDescent="0.25">
      <c r="A214" s="135">
        <v>206</v>
      </c>
      <c r="B214" s="161" t="s">
        <v>711</v>
      </c>
      <c r="C214" s="161" t="s">
        <v>30</v>
      </c>
      <c r="D214" s="140"/>
      <c r="E214" s="141"/>
      <c r="F214" s="141">
        <v>37.049999999999997</v>
      </c>
      <c r="G214" s="139"/>
      <c r="H214" s="139"/>
      <c r="I214" s="139">
        <v>0</v>
      </c>
      <c r="J214" s="142"/>
      <c r="K214" s="142"/>
      <c r="L214" s="142"/>
      <c r="M214" s="144">
        <f t="shared" si="39"/>
        <v>0</v>
      </c>
      <c r="N214" s="145">
        <f t="shared" si="40"/>
        <v>0</v>
      </c>
      <c r="O214" s="146">
        <f t="shared" si="41"/>
        <v>0</v>
      </c>
      <c r="P214" s="145">
        <f t="shared" si="42"/>
        <v>0</v>
      </c>
      <c r="Q214" s="145">
        <f t="shared" si="43"/>
        <v>0</v>
      </c>
      <c r="R214" s="146">
        <f t="shared" si="44"/>
        <v>0</v>
      </c>
      <c r="S214" s="145">
        <f t="shared" si="48"/>
        <v>0</v>
      </c>
      <c r="T214" s="145">
        <f t="shared" si="45"/>
        <v>0</v>
      </c>
      <c r="U214" s="145">
        <f t="shared" si="46"/>
        <v>0</v>
      </c>
      <c r="V214" s="146">
        <f t="shared" si="47"/>
        <v>0</v>
      </c>
      <c r="W214" s="145">
        <f t="shared" si="49"/>
        <v>0</v>
      </c>
      <c r="X214" s="151"/>
      <c r="Y214" s="151"/>
      <c r="Z214" s="151"/>
      <c r="AA214" s="151"/>
      <c r="AD214" s="154"/>
    </row>
    <row r="215" spans="1:30" ht="31.5" hidden="1" x14ac:dyDescent="0.25">
      <c r="A215" s="135">
        <v>207</v>
      </c>
      <c r="B215" s="161" t="s">
        <v>873</v>
      </c>
      <c r="C215" s="161" t="s">
        <v>30</v>
      </c>
      <c r="D215" s="140"/>
      <c r="E215" s="141"/>
      <c r="F215" s="141">
        <v>0</v>
      </c>
      <c r="G215" s="139"/>
      <c r="H215" s="139"/>
      <c r="I215" s="139">
        <v>0</v>
      </c>
      <c r="J215" s="142"/>
      <c r="K215" s="142"/>
      <c r="L215" s="142"/>
      <c r="M215" s="144">
        <f t="shared" si="39"/>
        <v>0</v>
      </c>
      <c r="N215" s="145">
        <f t="shared" si="40"/>
        <v>0</v>
      </c>
      <c r="O215" s="146">
        <f t="shared" si="41"/>
        <v>0</v>
      </c>
      <c r="P215" s="145">
        <f t="shared" si="42"/>
        <v>0</v>
      </c>
      <c r="Q215" s="145">
        <f t="shared" si="43"/>
        <v>0</v>
      </c>
      <c r="R215" s="146">
        <f t="shared" si="44"/>
        <v>0</v>
      </c>
      <c r="S215" s="145">
        <f t="shared" si="48"/>
        <v>0</v>
      </c>
      <c r="T215" s="145">
        <f t="shared" si="45"/>
        <v>0</v>
      </c>
      <c r="U215" s="145">
        <f t="shared" si="46"/>
        <v>0</v>
      </c>
      <c r="V215" s="146">
        <f t="shared" si="47"/>
        <v>0</v>
      </c>
      <c r="W215" s="145">
        <f t="shared" si="49"/>
        <v>0</v>
      </c>
      <c r="X215" s="151"/>
      <c r="Y215" s="151"/>
      <c r="Z215" s="151"/>
      <c r="AA215" s="151"/>
      <c r="AD215" s="154"/>
    </row>
    <row r="216" spans="1:30" ht="31.5" hidden="1" x14ac:dyDescent="0.25">
      <c r="A216" s="135">
        <v>208</v>
      </c>
      <c r="B216" s="161" t="s">
        <v>724</v>
      </c>
      <c r="C216" s="161" t="s">
        <v>30</v>
      </c>
      <c r="D216" s="140"/>
      <c r="E216" s="141"/>
      <c r="F216" s="141">
        <v>0</v>
      </c>
      <c r="G216" s="139"/>
      <c r="H216" s="139"/>
      <c r="I216" s="139">
        <v>0</v>
      </c>
      <c r="J216" s="142"/>
      <c r="K216" s="142"/>
      <c r="L216" s="142"/>
      <c r="M216" s="144">
        <f t="shared" si="39"/>
        <v>0</v>
      </c>
      <c r="N216" s="145">
        <f t="shared" si="40"/>
        <v>0</v>
      </c>
      <c r="O216" s="146">
        <f t="shared" si="41"/>
        <v>0</v>
      </c>
      <c r="P216" s="145">
        <f t="shared" si="42"/>
        <v>0</v>
      </c>
      <c r="Q216" s="145">
        <f t="shared" si="43"/>
        <v>0</v>
      </c>
      <c r="R216" s="146">
        <f t="shared" si="44"/>
        <v>0</v>
      </c>
      <c r="S216" s="145">
        <f t="shared" si="48"/>
        <v>0</v>
      </c>
      <c r="T216" s="145">
        <f t="shared" si="45"/>
        <v>0</v>
      </c>
      <c r="U216" s="145">
        <f t="shared" si="46"/>
        <v>0</v>
      </c>
      <c r="V216" s="146">
        <f t="shared" si="47"/>
        <v>0</v>
      </c>
      <c r="W216" s="145">
        <f t="shared" si="49"/>
        <v>0</v>
      </c>
      <c r="X216" s="151"/>
      <c r="Y216" s="151"/>
      <c r="Z216" s="151"/>
      <c r="AA216" s="151"/>
      <c r="AD216" s="154"/>
    </row>
    <row r="217" spans="1:30" hidden="1" x14ac:dyDescent="0.25">
      <c r="A217" s="135">
        <v>209</v>
      </c>
      <c r="B217" s="161" t="s">
        <v>444</v>
      </c>
      <c r="C217" s="161" t="s">
        <v>30</v>
      </c>
      <c r="D217" s="140"/>
      <c r="E217" s="141"/>
      <c r="F217" s="141">
        <v>0</v>
      </c>
      <c r="G217" s="139"/>
      <c r="H217" s="139"/>
      <c r="I217" s="139">
        <v>0</v>
      </c>
      <c r="J217" s="142"/>
      <c r="K217" s="142"/>
      <c r="L217" s="142"/>
      <c r="M217" s="144">
        <f t="shared" si="39"/>
        <v>0</v>
      </c>
      <c r="N217" s="145">
        <f t="shared" si="40"/>
        <v>0</v>
      </c>
      <c r="O217" s="146">
        <f t="shared" si="41"/>
        <v>0</v>
      </c>
      <c r="P217" s="145">
        <f t="shared" si="42"/>
        <v>0</v>
      </c>
      <c r="Q217" s="145">
        <f t="shared" si="43"/>
        <v>0</v>
      </c>
      <c r="R217" s="146">
        <f t="shared" si="44"/>
        <v>0</v>
      </c>
      <c r="S217" s="145">
        <f t="shared" si="48"/>
        <v>0</v>
      </c>
      <c r="T217" s="145">
        <f t="shared" si="45"/>
        <v>0</v>
      </c>
      <c r="U217" s="145">
        <f t="shared" si="46"/>
        <v>0</v>
      </c>
      <c r="V217" s="146">
        <f t="shared" si="47"/>
        <v>0</v>
      </c>
      <c r="W217" s="145">
        <f t="shared" si="49"/>
        <v>0</v>
      </c>
      <c r="X217" s="151"/>
      <c r="Y217" s="151"/>
      <c r="Z217" s="151"/>
      <c r="AA217" s="151"/>
      <c r="AD217" s="154"/>
    </row>
    <row r="218" spans="1:30" hidden="1" x14ac:dyDescent="0.25">
      <c r="A218" s="135">
        <v>210</v>
      </c>
      <c r="B218" s="161" t="s">
        <v>874</v>
      </c>
      <c r="C218" s="161" t="s">
        <v>63</v>
      </c>
      <c r="D218" s="140"/>
      <c r="E218" s="141"/>
      <c r="F218" s="141">
        <v>0</v>
      </c>
      <c r="G218" s="139"/>
      <c r="H218" s="139"/>
      <c r="I218" s="139">
        <v>0</v>
      </c>
      <c r="J218" s="142"/>
      <c r="K218" s="142"/>
      <c r="L218" s="142"/>
      <c r="M218" s="144">
        <f t="shared" si="39"/>
        <v>0</v>
      </c>
      <c r="N218" s="145">
        <f t="shared" si="40"/>
        <v>0</v>
      </c>
      <c r="O218" s="146">
        <f t="shared" si="41"/>
        <v>0</v>
      </c>
      <c r="P218" s="145">
        <f t="shared" si="42"/>
        <v>0</v>
      </c>
      <c r="Q218" s="145">
        <f t="shared" si="43"/>
        <v>0</v>
      </c>
      <c r="R218" s="146">
        <f t="shared" si="44"/>
        <v>0</v>
      </c>
      <c r="S218" s="145">
        <f t="shared" si="48"/>
        <v>0</v>
      </c>
      <c r="T218" s="145">
        <f t="shared" si="45"/>
        <v>0</v>
      </c>
      <c r="U218" s="145">
        <f t="shared" si="46"/>
        <v>0</v>
      </c>
      <c r="V218" s="146">
        <f t="shared" si="47"/>
        <v>0</v>
      </c>
      <c r="W218" s="145">
        <f t="shared" si="49"/>
        <v>0</v>
      </c>
      <c r="X218" s="151"/>
      <c r="Y218" s="151"/>
      <c r="Z218" s="151"/>
      <c r="AA218" s="151"/>
      <c r="AD218" s="154"/>
    </row>
    <row r="219" spans="1:30" hidden="1" x14ac:dyDescent="0.25">
      <c r="A219" s="135">
        <v>211</v>
      </c>
      <c r="B219" s="161" t="s">
        <v>875</v>
      </c>
      <c r="C219" s="161" t="s">
        <v>63</v>
      </c>
      <c r="D219" s="140"/>
      <c r="E219" s="141"/>
      <c r="F219" s="141">
        <v>0</v>
      </c>
      <c r="G219" s="139"/>
      <c r="H219" s="139"/>
      <c r="I219" s="139">
        <v>0</v>
      </c>
      <c r="J219" s="142"/>
      <c r="K219" s="142"/>
      <c r="L219" s="142"/>
      <c r="M219" s="144">
        <f t="shared" si="39"/>
        <v>0</v>
      </c>
      <c r="N219" s="145">
        <f t="shared" si="40"/>
        <v>0</v>
      </c>
      <c r="O219" s="146">
        <f t="shared" si="41"/>
        <v>0</v>
      </c>
      <c r="P219" s="145">
        <f t="shared" si="42"/>
        <v>0</v>
      </c>
      <c r="Q219" s="145">
        <f t="shared" si="43"/>
        <v>0</v>
      </c>
      <c r="R219" s="146">
        <f t="shared" si="44"/>
        <v>0</v>
      </c>
      <c r="S219" s="145">
        <f t="shared" si="48"/>
        <v>0</v>
      </c>
      <c r="T219" s="145">
        <f t="shared" si="45"/>
        <v>0</v>
      </c>
      <c r="U219" s="145">
        <f t="shared" si="46"/>
        <v>0</v>
      </c>
      <c r="V219" s="146">
        <f t="shared" si="47"/>
        <v>0</v>
      </c>
      <c r="W219" s="145">
        <f t="shared" si="49"/>
        <v>0</v>
      </c>
      <c r="X219" s="151"/>
      <c r="Y219" s="151"/>
      <c r="Z219" s="151"/>
      <c r="AA219" s="151"/>
      <c r="AD219" s="154"/>
    </row>
    <row r="220" spans="1:30" hidden="1" x14ac:dyDescent="0.25">
      <c r="A220" s="135">
        <v>212</v>
      </c>
      <c r="B220" s="161" t="s">
        <v>876</v>
      </c>
      <c r="C220" s="161" t="s">
        <v>63</v>
      </c>
      <c r="D220" s="140"/>
      <c r="E220" s="141"/>
      <c r="F220" s="141">
        <v>0</v>
      </c>
      <c r="G220" s="139"/>
      <c r="H220" s="139"/>
      <c r="I220" s="139">
        <v>0</v>
      </c>
      <c r="J220" s="142"/>
      <c r="K220" s="142"/>
      <c r="L220" s="142"/>
      <c r="M220" s="144">
        <f t="shared" si="39"/>
        <v>0</v>
      </c>
      <c r="N220" s="145">
        <f t="shared" si="40"/>
        <v>0</v>
      </c>
      <c r="O220" s="146">
        <f t="shared" si="41"/>
        <v>0</v>
      </c>
      <c r="P220" s="145">
        <f t="shared" si="42"/>
        <v>0</v>
      </c>
      <c r="Q220" s="145">
        <f t="shared" si="43"/>
        <v>0</v>
      </c>
      <c r="R220" s="146">
        <f t="shared" si="44"/>
        <v>0</v>
      </c>
      <c r="S220" s="145">
        <f t="shared" si="48"/>
        <v>0</v>
      </c>
      <c r="T220" s="145">
        <f t="shared" si="45"/>
        <v>0</v>
      </c>
      <c r="U220" s="145">
        <f t="shared" si="46"/>
        <v>0</v>
      </c>
      <c r="V220" s="146">
        <f t="shared" si="47"/>
        <v>0</v>
      </c>
      <c r="W220" s="145">
        <f t="shared" si="49"/>
        <v>0</v>
      </c>
      <c r="X220" s="151"/>
      <c r="Y220" s="151"/>
      <c r="Z220" s="151"/>
      <c r="AA220" s="151"/>
      <c r="AD220" s="154"/>
    </row>
    <row r="221" spans="1:30" hidden="1" x14ac:dyDescent="0.25">
      <c r="A221" s="135">
        <v>213</v>
      </c>
      <c r="B221" s="161" t="s">
        <v>877</v>
      </c>
      <c r="C221" s="161" t="s">
        <v>63</v>
      </c>
      <c r="D221" s="140"/>
      <c r="E221" s="141"/>
      <c r="F221" s="141">
        <v>0</v>
      </c>
      <c r="G221" s="139"/>
      <c r="H221" s="139"/>
      <c r="I221" s="139">
        <v>0</v>
      </c>
      <c r="J221" s="142"/>
      <c r="K221" s="142"/>
      <c r="L221" s="142"/>
      <c r="M221" s="144">
        <f t="shared" si="39"/>
        <v>0</v>
      </c>
      <c r="N221" s="145">
        <f t="shared" si="40"/>
        <v>0</v>
      </c>
      <c r="O221" s="146">
        <f t="shared" si="41"/>
        <v>0</v>
      </c>
      <c r="P221" s="145">
        <f t="shared" si="42"/>
        <v>0</v>
      </c>
      <c r="Q221" s="145">
        <f t="shared" si="43"/>
        <v>0</v>
      </c>
      <c r="R221" s="146">
        <f t="shared" si="44"/>
        <v>0</v>
      </c>
      <c r="S221" s="145">
        <f t="shared" si="48"/>
        <v>0</v>
      </c>
      <c r="T221" s="145">
        <f t="shared" si="45"/>
        <v>0</v>
      </c>
      <c r="U221" s="145">
        <f t="shared" si="46"/>
        <v>0</v>
      </c>
      <c r="V221" s="146">
        <f t="shared" si="47"/>
        <v>0</v>
      </c>
      <c r="W221" s="145">
        <f t="shared" si="49"/>
        <v>0</v>
      </c>
      <c r="X221" s="151"/>
      <c r="Y221" s="151"/>
      <c r="Z221" s="151"/>
      <c r="AA221" s="151"/>
      <c r="AD221" s="154"/>
    </row>
    <row r="222" spans="1:30" ht="31.5" hidden="1" x14ac:dyDescent="0.25">
      <c r="A222" s="135">
        <v>214</v>
      </c>
      <c r="B222" s="161" t="s">
        <v>674</v>
      </c>
      <c r="C222" s="161" t="s">
        <v>63</v>
      </c>
      <c r="D222" s="140"/>
      <c r="E222" s="141"/>
      <c r="F222" s="141">
        <v>10.74</v>
      </c>
      <c r="G222" s="139"/>
      <c r="H222" s="139"/>
      <c r="I222" s="139">
        <v>0</v>
      </c>
      <c r="J222" s="142"/>
      <c r="K222" s="142"/>
      <c r="L222" s="142"/>
      <c r="M222" s="144">
        <f t="shared" si="39"/>
        <v>0</v>
      </c>
      <c r="N222" s="145">
        <f t="shared" si="40"/>
        <v>0</v>
      </c>
      <c r="O222" s="146">
        <f t="shared" si="41"/>
        <v>0</v>
      </c>
      <c r="P222" s="145">
        <f t="shared" si="42"/>
        <v>0</v>
      </c>
      <c r="Q222" s="145">
        <f t="shared" si="43"/>
        <v>0</v>
      </c>
      <c r="R222" s="146">
        <f t="shared" si="44"/>
        <v>0</v>
      </c>
      <c r="S222" s="145">
        <f t="shared" si="48"/>
        <v>0</v>
      </c>
      <c r="T222" s="145">
        <f t="shared" si="45"/>
        <v>0</v>
      </c>
      <c r="U222" s="145">
        <f t="shared" si="46"/>
        <v>0</v>
      </c>
      <c r="V222" s="146">
        <f t="shared" si="47"/>
        <v>0</v>
      </c>
      <c r="W222" s="145">
        <f t="shared" si="49"/>
        <v>0</v>
      </c>
      <c r="X222" s="151"/>
      <c r="Y222" s="151"/>
      <c r="Z222" s="151"/>
      <c r="AA222" s="151"/>
      <c r="AD222" s="154"/>
    </row>
    <row r="223" spans="1:30" ht="31.5" hidden="1" x14ac:dyDescent="0.25">
      <c r="A223" s="135">
        <v>215</v>
      </c>
      <c r="B223" s="161" t="s">
        <v>668</v>
      </c>
      <c r="C223" s="161" t="s">
        <v>63</v>
      </c>
      <c r="D223" s="140"/>
      <c r="E223" s="141"/>
      <c r="F223" s="141">
        <v>0</v>
      </c>
      <c r="G223" s="139"/>
      <c r="H223" s="139"/>
      <c r="I223" s="139">
        <v>0</v>
      </c>
      <c r="J223" s="142"/>
      <c r="K223" s="142"/>
      <c r="L223" s="142"/>
      <c r="M223" s="144">
        <f t="shared" si="39"/>
        <v>0</v>
      </c>
      <c r="N223" s="145">
        <f t="shared" si="40"/>
        <v>0</v>
      </c>
      <c r="O223" s="146">
        <f t="shared" si="41"/>
        <v>0</v>
      </c>
      <c r="P223" s="145">
        <f t="shared" si="42"/>
        <v>0</v>
      </c>
      <c r="Q223" s="145">
        <f t="shared" si="43"/>
        <v>0</v>
      </c>
      <c r="R223" s="146">
        <f t="shared" si="44"/>
        <v>0</v>
      </c>
      <c r="S223" s="145">
        <f t="shared" si="48"/>
        <v>0</v>
      </c>
      <c r="T223" s="145">
        <f t="shared" si="45"/>
        <v>0</v>
      </c>
      <c r="U223" s="145">
        <f t="shared" si="46"/>
        <v>0</v>
      </c>
      <c r="V223" s="146">
        <f t="shared" si="47"/>
        <v>0</v>
      </c>
      <c r="W223" s="145">
        <f t="shared" si="49"/>
        <v>0</v>
      </c>
      <c r="X223" s="151"/>
      <c r="Y223" s="151"/>
      <c r="Z223" s="151"/>
      <c r="AA223" s="151"/>
      <c r="AD223" s="154"/>
    </row>
    <row r="224" spans="1:30" hidden="1" x14ac:dyDescent="0.25">
      <c r="A224" s="135">
        <v>216</v>
      </c>
      <c r="B224" s="161" t="s">
        <v>2</v>
      </c>
      <c r="C224" s="161" t="s">
        <v>63</v>
      </c>
      <c r="D224" s="140"/>
      <c r="E224" s="141"/>
      <c r="F224" s="141">
        <v>0</v>
      </c>
      <c r="G224" s="139"/>
      <c r="H224" s="139"/>
      <c r="I224" s="139">
        <v>0</v>
      </c>
      <c r="J224" s="142"/>
      <c r="K224" s="142"/>
      <c r="L224" s="142"/>
      <c r="M224" s="144">
        <f t="shared" si="39"/>
        <v>0</v>
      </c>
      <c r="N224" s="145">
        <f t="shared" si="40"/>
        <v>0</v>
      </c>
      <c r="O224" s="146">
        <f t="shared" si="41"/>
        <v>0</v>
      </c>
      <c r="P224" s="145">
        <f t="shared" si="42"/>
        <v>0</v>
      </c>
      <c r="Q224" s="145">
        <f t="shared" si="43"/>
        <v>0</v>
      </c>
      <c r="R224" s="146">
        <f t="shared" si="44"/>
        <v>0</v>
      </c>
      <c r="S224" s="145">
        <f t="shared" si="48"/>
        <v>0</v>
      </c>
      <c r="T224" s="145">
        <f t="shared" si="45"/>
        <v>0</v>
      </c>
      <c r="U224" s="145">
        <f t="shared" si="46"/>
        <v>0</v>
      </c>
      <c r="V224" s="146">
        <f t="shared" si="47"/>
        <v>0</v>
      </c>
      <c r="W224" s="145">
        <f t="shared" si="49"/>
        <v>0</v>
      </c>
      <c r="X224" s="151"/>
      <c r="Y224" s="151"/>
      <c r="Z224" s="151"/>
      <c r="AA224" s="151"/>
      <c r="AD224" s="154"/>
    </row>
    <row r="225" spans="1:30" ht="31.5" hidden="1" x14ac:dyDescent="0.25">
      <c r="A225" s="135">
        <v>217</v>
      </c>
      <c r="B225" s="161" t="s">
        <v>725</v>
      </c>
      <c r="C225" s="161" t="s">
        <v>63</v>
      </c>
      <c r="D225" s="140"/>
      <c r="E225" s="141"/>
      <c r="F225" s="141">
        <v>0</v>
      </c>
      <c r="G225" s="139"/>
      <c r="H225" s="139"/>
      <c r="I225" s="139">
        <v>0</v>
      </c>
      <c r="J225" s="142"/>
      <c r="K225" s="142"/>
      <c r="L225" s="142"/>
      <c r="M225" s="144">
        <f t="shared" si="39"/>
        <v>0</v>
      </c>
      <c r="N225" s="145">
        <f t="shared" si="40"/>
        <v>0</v>
      </c>
      <c r="O225" s="146">
        <f t="shared" si="41"/>
        <v>0</v>
      </c>
      <c r="P225" s="145">
        <f t="shared" si="42"/>
        <v>0</v>
      </c>
      <c r="Q225" s="145">
        <f t="shared" si="43"/>
        <v>0</v>
      </c>
      <c r="R225" s="146">
        <f t="shared" si="44"/>
        <v>0</v>
      </c>
      <c r="S225" s="145">
        <f t="shared" si="48"/>
        <v>0</v>
      </c>
      <c r="T225" s="145">
        <f t="shared" si="45"/>
        <v>0</v>
      </c>
      <c r="U225" s="145">
        <f t="shared" si="46"/>
        <v>0</v>
      </c>
      <c r="V225" s="146">
        <f t="shared" si="47"/>
        <v>0</v>
      </c>
      <c r="W225" s="145">
        <f t="shared" si="49"/>
        <v>0</v>
      </c>
      <c r="X225" s="151"/>
      <c r="Y225" s="151"/>
      <c r="Z225" s="151"/>
      <c r="AA225" s="151"/>
      <c r="AD225" s="154"/>
    </row>
    <row r="226" spans="1:30" ht="47.25" hidden="1" x14ac:dyDescent="0.25">
      <c r="A226" s="135">
        <v>218</v>
      </c>
      <c r="B226" s="161" t="s">
        <v>726</v>
      </c>
      <c r="C226" s="161" t="s">
        <v>63</v>
      </c>
      <c r="D226" s="140"/>
      <c r="E226" s="141"/>
      <c r="F226" s="141">
        <v>0</v>
      </c>
      <c r="G226" s="139"/>
      <c r="H226" s="139"/>
      <c r="I226" s="139">
        <v>0</v>
      </c>
      <c r="J226" s="142"/>
      <c r="K226" s="142"/>
      <c r="L226" s="142"/>
      <c r="M226" s="144">
        <f t="shared" si="39"/>
        <v>0</v>
      </c>
      <c r="N226" s="145">
        <f t="shared" si="40"/>
        <v>0</v>
      </c>
      <c r="O226" s="146">
        <f t="shared" si="41"/>
        <v>0</v>
      </c>
      <c r="P226" s="145">
        <f t="shared" si="42"/>
        <v>0</v>
      </c>
      <c r="Q226" s="145">
        <f t="shared" si="43"/>
        <v>0</v>
      </c>
      <c r="R226" s="146">
        <f t="shared" si="44"/>
        <v>0</v>
      </c>
      <c r="S226" s="145">
        <f t="shared" si="48"/>
        <v>0</v>
      </c>
      <c r="T226" s="145">
        <f t="shared" si="45"/>
        <v>0</v>
      </c>
      <c r="U226" s="145">
        <f t="shared" si="46"/>
        <v>0</v>
      </c>
      <c r="V226" s="146">
        <f t="shared" si="47"/>
        <v>0</v>
      </c>
      <c r="W226" s="145">
        <f t="shared" si="49"/>
        <v>0</v>
      </c>
      <c r="X226" s="151"/>
      <c r="Y226" s="151"/>
      <c r="Z226" s="151"/>
      <c r="AA226" s="151"/>
      <c r="AD226" s="154"/>
    </row>
    <row r="227" spans="1:30" ht="47.25" hidden="1" x14ac:dyDescent="0.25">
      <c r="A227" s="135">
        <v>219</v>
      </c>
      <c r="B227" s="161" t="s">
        <v>727</v>
      </c>
      <c r="C227" s="161" t="s">
        <v>63</v>
      </c>
      <c r="D227" s="140"/>
      <c r="E227" s="141"/>
      <c r="F227" s="141">
        <v>0</v>
      </c>
      <c r="G227" s="139"/>
      <c r="H227" s="139"/>
      <c r="I227" s="139">
        <v>0</v>
      </c>
      <c r="J227" s="142"/>
      <c r="K227" s="142"/>
      <c r="L227" s="142"/>
      <c r="M227" s="144">
        <f t="shared" si="39"/>
        <v>0</v>
      </c>
      <c r="N227" s="145">
        <f t="shared" si="40"/>
        <v>0</v>
      </c>
      <c r="O227" s="146">
        <f t="shared" si="41"/>
        <v>0</v>
      </c>
      <c r="P227" s="145">
        <f t="shared" si="42"/>
        <v>0</v>
      </c>
      <c r="Q227" s="145">
        <f t="shared" si="43"/>
        <v>0</v>
      </c>
      <c r="R227" s="146">
        <f t="shared" si="44"/>
        <v>0</v>
      </c>
      <c r="S227" s="145">
        <f t="shared" si="48"/>
        <v>0</v>
      </c>
      <c r="T227" s="145">
        <f t="shared" si="45"/>
        <v>0</v>
      </c>
      <c r="U227" s="145">
        <f t="shared" si="46"/>
        <v>0</v>
      </c>
      <c r="V227" s="146">
        <f t="shared" si="47"/>
        <v>0</v>
      </c>
      <c r="W227" s="145">
        <f t="shared" si="49"/>
        <v>0</v>
      </c>
      <c r="X227" s="151"/>
      <c r="Y227" s="151"/>
      <c r="Z227" s="151"/>
      <c r="AA227" s="151"/>
      <c r="AD227" s="154"/>
    </row>
    <row r="228" spans="1:30" hidden="1" x14ac:dyDescent="0.25">
      <c r="A228" s="135">
        <v>220</v>
      </c>
      <c r="B228" s="161" t="s">
        <v>444</v>
      </c>
      <c r="C228" s="161" t="s">
        <v>63</v>
      </c>
      <c r="D228" s="140"/>
      <c r="E228" s="141"/>
      <c r="F228" s="141">
        <v>1823.7</v>
      </c>
      <c r="G228" s="139"/>
      <c r="H228" s="139"/>
      <c r="I228" s="139">
        <v>0</v>
      </c>
      <c r="J228" s="142"/>
      <c r="K228" s="142"/>
      <c r="L228" s="142"/>
      <c r="M228" s="144">
        <f t="shared" si="39"/>
        <v>0</v>
      </c>
      <c r="N228" s="145">
        <f t="shared" si="40"/>
        <v>0</v>
      </c>
      <c r="O228" s="146">
        <f t="shared" si="41"/>
        <v>0</v>
      </c>
      <c r="P228" s="145">
        <f t="shared" si="42"/>
        <v>0</v>
      </c>
      <c r="Q228" s="145">
        <f t="shared" si="43"/>
        <v>0</v>
      </c>
      <c r="R228" s="146">
        <f t="shared" si="44"/>
        <v>0</v>
      </c>
      <c r="S228" s="145">
        <f t="shared" si="48"/>
        <v>0</v>
      </c>
      <c r="T228" s="145">
        <f t="shared" si="45"/>
        <v>0</v>
      </c>
      <c r="U228" s="145">
        <f t="shared" si="46"/>
        <v>0</v>
      </c>
      <c r="V228" s="146">
        <f t="shared" si="47"/>
        <v>0</v>
      </c>
      <c r="W228" s="145">
        <f t="shared" si="49"/>
        <v>0</v>
      </c>
      <c r="X228" s="151"/>
      <c r="Y228" s="151"/>
      <c r="Z228" s="151"/>
      <c r="AA228" s="151"/>
      <c r="AD228" s="154"/>
    </row>
    <row r="229" spans="1:30" hidden="1" x14ac:dyDescent="0.25">
      <c r="A229" s="135">
        <v>221</v>
      </c>
      <c r="B229" s="161" t="s">
        <v>878</v>
      </c>
      <c r="C229" s="161" t="s">
        <v>283</v>
      </c>
      <c r="D229" s="140"/>
      <c r="E229" s="141"/>
      <c r="F229" s="141">
        <v>20.3</v>
      </c>
      <c r="G229" s="139"/>
      <c r="H229" s="139"/>
      <c r="I229" s="139">
        <v>0</v>
      </c>
      <c r="J229" s="142"/>
      <c r="K229" s="142"/>
      <c r="L229" s="142"/>
      <c r="M229" s="144">
        <f t="shared" si="39"/>
        <v>0</v>
      </c>
      <c r="N229" s="145">
        <f t="shared" si="40"/>
        <v>0</v>
      </c>
      <c r="O229" s="146">
        <f t="shared" si="41"/>
        <v>0</v>
      </c>
      <c r="P229" s="145">
        <f t="shared" si="42"/>
        <v>0</v>
      </c>
      <c r="Q229" s="145">
        <f t="shared" si="43"/>
        <v>0</v>
      </c>
      <c r="R229" s="146">
        <f t="shared" si="44"/>
        <v>0</v>
      </c>
      <c r="S229" s="145">
        <f t="shared" si="48"/>
        <v>0</v>
      </c>
      <c r="T229" s="145">
        <f t="shared" si="45"/>
        <v>0</v>
      </c>
      <c r="U229" s="145">
        <f t="shared" si="46"/>
        <v>0</v>
      </c>
      <c r="V229" s="146">
        <f t="shared" si="47"/>
        <v>0</v>
      </c>
      <c r="W229" s="145">
        <f t="shared" si="49"/>
        <v>0</v>
      </c>
      <c r="X229" s="151"/>
      <c r="Y229" s="151"/>
      <c r="Z229" s="151"/>
      <c r="AA229" s="151"/>
      <c r="AD229" s="154"/>
    </row>
    <row r="230" spans="1:30" hidden="1" x14ac:dyDescent="0.25">
      <c r="A230" s="135">
        <v>222</v>
      </c>
      <c r="B230" s="161" t="s">
        <v>845</v>
      </c>
      <c r="C230" s="161" t="s">
        <v>283</v>
      </c>
      <c r="D230" s="140"/>
      <c r="E230" s="141"/>
      <c r="F230" s="141"/>
      <c r="G230" s="139"/>
      <c r="H230" s="139"/>
      <c r="I230" s="139"/>
      <c r="J230" s="142"/>
      <c r="K230" s="142"/>
      <c r="L230" s="142"/>
      <c r="M230" s="144">
        <f t="shared" si="39"/>
        <v>0</v>
      </c>
      <c r="N230" s="145">
        <f t="shared" si="40"/>
        <v>0</v>
      </c>
      <c r="O230" s="146">
        <f t="shared" si="41"/>
        <v>0</v>
      </c>
      <c r="P230" s="145">
        <f t="shared" si="42"/>
        <v>0</v>
      </c>
      <c r="Q230" s="145">
        <f t="shared" si="43"/>
        <v>0</v>
      </c>
      <c r="R230" s="146">
        <f t="shared" si="44"/>
        <v>0</v>
      </c>
      <c r="S230" s="145">
        <v>25</v>
      </c>
      <c r="T230" s="145">
        <f t="shared" si="45"/>
        <v>0</v>
      </c>
      <c r="U230" s="145">
        <f t="shared" si="46"/>
        <v>0</v>
      </c>
      <c r="V230" s="146">
        <f t="shared" si="47"/>
        <v>0</v>
      </c>
      <c r="W230" s="145">
        <v>20</v>
      </c>
      <c r="X230" s="146"/>
      <c r="Y230" s="146"/>
      <c r="Z230" s="146"/>
      <c r="AA230" s="145"/>
      <c r="AB230" s="145"/>
      <c r="AC230" s="145"/>
      <c r="AD230" s="154"/>
    </row>
    <row r="231" spans="1:30" ht="47.25" hidden="1" x14ac:dyDescent="0.25">
      <c r="A231" s="135">
        <v>223</v>
      </c>
      <c r="B231" s="161" t="s">
        <v>284</v>
      </c>
      <c r="C231" s="161" t="s">
        <v>283</v>
      </c>
      <c r="D231" s="140"/>
      <c r="E231" s="141"/>
      <c r="F231" s="141">
        <v>0</v>
      </c>
      <c r="G231" s="139"/>
      <c r="H231" s="139"/>
      <c r="I231" s="139">
        <v>0</v>
      </c>
      <c r="J231" s="142"/>
      <c r="K231" s="142"/>
      <c r="L231" s="142"/>
      <c r="M231" s="144">
        <f t="shared" si="39"/>
        <v>0</v>
      </c>
      <c r="N231" s="145">
        <f t="shared" si="40"/>
        <v>0</v>
      </c>
      <c r="O231" s="146">
        <f t="shared" si="41"/>
        <v>0</v>
      </c>
      <c r="P231" s="145">
        <f t="shared" si="42"/>
        <v>0</v>
      </c>
      <c r="Q231" s="145">
        <f t="shared" si="43"/>
        <v>0</v>
      </c>
      <c r="R231" s="146">
        <f t="shared" si="44"/>
        <v>0</v>
      </c>
      <c r="S231" s="145">
        <f t="shared" si="48"/>
        <v>0</v>
      </c>
      <c r="T231" s="145">
        <f t="shared" si="45"/>
        <v>0</v>
      </c>
      <c r="U231" s="145">
        <f t="shared" si="46"/>
        <v>0</v>
      </c>
      <c r="V231" s="146">
        <f t="shared" si="47"/>
        <v>0</v>
      </c>
      <c r="W231" s="145">
        <f t="shared" si="49"/>
        <v>0</v>
      </c>
      <c r="X231" s="151"/>
      <c r="Y231" s="151"/>
      <c r="Z231" s="151"/>
      <c r="AA231" s="151"/>
      <c r="AD231" s="154"/>
    </row>
    <row r="232" spans="1:30" hidden="1" x14ac:dyDescent="0.25">
      <c r="A232" s="135">
        <v>224</v>
      </c>
      <c r="B232" s="161" t="s">
        <v>2</v>
      </c>
      <c r="C232" s="161" t="s">
        <v>283</v>
      </c>
      <c r="D232" s="140"/>
      <c r="E232" s="141"/>
      <c r="F232" s="141">
        <v>0</v>
      </c>
      <c r="G232" s="139"/>
      <c r="H232" s="139"/>
      <c r="I232" s="139">
        <v>0</v>
      </c>
      <c r="J232" s="142"/>
      <c r="K232" s="142"/>
      <c r="L232" s="142"/>
      <c r="M232" s="144">
        <f t="shared" si="39"/>
        <v>0</v>
      </c>
      <c r="N232" s="145">
        <f t="shared" si="40"/>
        <v>0</v>
      </c>
      <c r="O232" s="146">
        <f t="shared" si="41"/>
        <v>0</v>
      </c>
      <c r="P232" s="145">
        <f t="shared" si="42"/>
        <v>0</v>
      </c>
      <c r="Q232" s="145">
        <f t="shared" si="43"/>
        <v>0</v>
      </c>
      <c r="R232" s="146">
        <f t="shared" si="44"/>
        <v>0</v>
      </c>
      <c r="S232" s="145">
        <f t="shared" si="48"/>
        <v>0</v>
      </c>
      <c r="T232" s="145">
        <f t="shared" si="45"/>
        <v>0</v>
      </c>
      <c r="U232" s="145">
        <f t="shared" si="46"/>
        <v>0</v>
      </c>
      <c r="V232" s="146">
        <f t="shared" si="47"/>
        <v>0</v>
      </c>
      <c r="W232" s="145">
        <f t="shared" si="49"/>
        <v>0</v>
      </c>
      <c r="X232" s="151"/>
      <c r="Y232" s="151"/>
      <c r="Z232" s="151"/>
      <c r="AA232" s="151"/>
      <c r="AD232" s="154"/>
    </row>
    <row r="233" spans="1:30" hidden="1" x14ac:dyDescent="0.25">
      <c r="A233" s="135">
        <v>225</v>
      </c>
      <c r="B233" s="161" t="s">
        <v>444</v>
      </c>
      <c r="C233" s="161" t="s">
        <v>283</v>
      </c>
      <c r="D233" s="140"/>
      <c r="E233" s="141"/>
      <c r="F233" s="141"/>
      <c r="G233" s="139"/>
      <c r="H233" s="139"/>
      <c r="I233" s="139"/>
      <c r="J233" s="142"/>
      <c r="K233" s="142"/>
      <c r="L233" s="142"/>
      <c r="M233" s="144">
        <f t="shared" si="39"/>
        <v>0</v>
      </c>
      <c r="N233" s="145">
        <f t="shared" si="40"/>
        <v>0</v>
      </c>
      <c r="O233" s="146">
        <f t="shared" si="41"/>
        <v>0</v>
      </c>
      <c r="P233" s="145">
        <f t="shared" si="42"/>
        <v>0</v>
      </c>
      <c r="Q233" s="145">
        <f t="shared" si="43"/>
        <v>0</v>
      </c>
      <c r="R233" s="146">
        <f t="shared" si="44"/>
        <v>0</v>
      </c>
      <c r="S233" s="145">
        <v>25</v>
      </c>
      <c r="T233" s="145">
        <f t="shared" si="45"/>
        <v>0</v>
      </c>
      <c r="U233" s="145">
        <f t="shared" si="46"/>
        <v>0</v>
      </c>
      <c r="V233" s="146">
        <f t="shared" si="47"/>
        <v>0</v>
      </c>
      <c r="W233" s="145">
        <v>20</v>
      </c>
      <c r="X233" s="146"/>
      <c r="Y233" s="146"/>
      <c r="Z233" s="146"/>
      <c r="AA233" s="145"/>
      <c r="AB233" s="145"/>
      <c r="AC233" s="145"/>
      <c r="AD233" s="154"/>
    </row>
    <row r="234" spans="1:30" ht="31.5" hidden="1" x14ac:dyDescent="0.25">
      <c r="A234" s="135">
        <v>226</v>
      </c>
      <c r="B234" s="161" t="s">
        <v>879</v>
      </c>
      <c r="C234" s="161" t="s">
        <v>31</v>
      </c>
      <c r="D234" s="140"/>
      <c r="E234" s="141"/>
      <c r="F234" s="141">
        <v>99.13</v>
      </c>
      <c r="G234" s="139"/>
      <c r="H234" s="139"/>
      <c r="I234" s="139">
        <v>17</v>
      </c>
      <c r="J234" s="142"/>
      <c r="K234" s="142"/>
      <c r="L234" s="142"/>
      <c r="M234" s="144">
        <f t="shared" si="39"/>
        <v>0</v>
      </c>
      <c r="N234" s="145">
        <f t="shared" si="40"/>
        <v>0</v>
      </c>
      <c r="O234" s="146">
        <f t="shared" si="41"/>
        <v>0</v>
      </c>
      <c r="P234" s="145">
        <f t="shared" si="42"/>
        <v>0</v>
      </c>
      <c r="Q234" s="145">
        <f t="shared" si="43"/>
        <v>0</v>
      </c>
      <c r="R234" s="146">
        <f t="shared" si="44"/>
        <v>0</v>
      </c>
      <c r="S234" s="145">
        <v>25</v>
      </c>
      <c r="T234" s="145">
        <f t="shared" si="45"/>
        <v>0</v>
      </c>
      <c r="U234" s="145">
        <f t="shared" si="46"/>
        <v>0</v>
      </c>
      <c r="V234" s="146">
        <f t="shared" si="47"/>
        <v>0</v>
      </c>
      <c r="W234" s="145">
        <v>20</v>
      </c>
      <c r="X234" s="146"/>
      <c r="Y234" s="146"/>
      <c r="Z234" s="146"/>
      <c r="AA234" s="145"/>
      <c r="AB234" s="145"/>
      <c r="AC234" s="145"/>
      <c r="AD234" s="154"/>
    </row>
    <row r="235" spans="1:30" hidden="1" x14ac:dyDescent="0.25">
      <c r="A235" s="135">
        <v>227</v>
      </c>
      <c r="B235" s="161" t="s">
        <v>838</v>
      </c>
      <c r="C235" s="161" t="s">
        <v>31</v>
      </c>
      <c r="D235" s="140"/>
      <c r="E235" s="141"/>
      <c r="F235" s="141">
        <v>0</v>
      </c>
      <c r="G235" s="139"/>
      <c r="H235" s="139"/>
      <c r="I235" s="139">
        <v>0</v>
      </c>
      <c r="J235" s="142"/>
      <c r="K235" s="142"/>
      <c r="L235" s="142"/>
      <c r="M235" s="144">
        <f t="shared" si="39"/>
        <v>0</v>
      </c>
      <c r="N235" s="145">
        <f t="shared" si="40"/>
        <v>0</v>
      </c>
      <c r="O235" s="146">
        <f t="shared" si="41"/>
        <v>0</v>
      </c>
      <c r="P235" s="145">
        <f t="shared" si="42"/>
        <v>0</v>
      </c>
      <c r="Q235" s="145">
        <f t="shared" si="43"/>
        <v>0</v>
      </c>
      <c r="R235" s="146">
        <f t="shared" si="44"/>
        <v>0</v>
      </c>
      <c r="S235" s="145">
        <f t="shared" si="48"/>
        <v>0</v>
      </c>
      <c r="T235" s="145">
        <f t="shared" si="45"/>
        <v>0</v>
      </c>
      <c r="U235" s="145">
        <f t="shared" si="46"/>
        <v>0</v>
      </c>
      <c r="V235" s="146">
        <f t="shared" si="47"/>
        <v>0</v>
      </c>
      <c r="W235" s="145">
        <f t="shared" si="49"/>
        <v>0</v>
      </c>
      <c r="X235" s="151"/>
      <c r="Y235" s="151"/>
      <c r="Z235" s="151"/>
      <c r="AA235" s="151"/>
      <c r="AD235" s="154"/>
    </row>
    <row r="236" spans="1:30" ht="31.5" hidden="1" x14ac:dyDescent="0.25">
      <c r="A236" s="135">
        <v>228</v>
      </c>
      <c r="B236" s="161" t="s">
        <v>728</v>
      </c>
      <c r="C236" s="161" t="s">
        <v>31</v>
      </c>
      <c r="D236" s="140"/>
      <c r="E236" s="141"/>
      <c r="F236" s="141">
        <v>0</v>
      </c>
      <c r="G236" s="139"/>
      <c r="H236" s="139"/>
      <c r="I236" s="139">
        <v>0</v>
      </c>
      <c r="J236" s="142"/>
      <c r="K236" s="142"/>
      <c r="L236" s="142"/>
      <c r="M236" s="144">
        <f t="shared" si="39"/>
        <v>0</v>
      </c>
      <c r="N236" s="145">
        <f t="shared" si="40"/>
        <v>0</v>
      </c>
      <c r="O236" s="146">
        <f t="shared" si="41"/>
        <v>0</v>
      </c>
      <c r="P236" s="145">
        <f t="shared" si="42"/>
        <v>0</v>
      </c>
      <c r="Q236" s="145">
        <f t="shared" si="43"/>
        <v>0</v>
      </c>
      <c r="R236" s="146">
        <f t="shared" si="44"/>
        <v>0</v>
      </c>
      <c r="S236" s="145">
        <f t="shared" si="48"/>
        <v>0</v>
      </c>
      <c r="T236" s="145">
        <f t="shared" si="45"/>
        <v>0</v>
      </c>
      <c r="U236" s="145">
        <f t="shared" si="46"/>
        <v>0</v>
      </c>
      <c r="V236" s="146">
        <f t="shared" si="47"/>
        <v>0</v>
      </c>
      <c r="W236" s="145">
        <f t="shared" si="49"/>
        <v>0</v>
      </c>
      <c r="X236" s="151"/>
      <c r="Y236" s="151"/>
      <c r="Z236" s="151"/>
      <c r="AA236" s="151"/>
      <c r="AD236" s="154"/>
    </row>
    <row r="237" spans="1:30" ht="47.25" hidden="1" x14ac:dyDescent="0.25">
      <c r="A237" s="135">
        <v>229</v>
      </c>
      <c r="B237" s="161" t="s">
        <v>729</v>
      </c>
      <c r="C237" s="161" t="s">
        <v>31</v>
      </c>
      <c r="D237" s="140"/>
      <c r="E237" s="141"/>
      <c r="F237" s="141">
        <v>0</v>
      </c>
      <c r="G237" s="139"/>
      <c r="H237" s="139"/>
      <c r="I237" s="139">
        <v>0</v>
      </c>
      <c r="J237" s="142"/>
      <c r="K237" s="142"/>
      <c r="L237" s="142"/>
      <c r="M237" s="144">
        <f t="shared" si="39"/>
        <v>0</v>
      </c>
      <c r="N237" s="145">
        <f t="shared" si="40"/>
        <v>0</v>
      </c>
      <c r="O237" s="146">
        <f t="shared" si="41"/>
        <v>0</v>
      </c>
      <c r="P237" s="145">
        <f t="shared" si="42"/>
        <v>0</v>
      </c>
      <c r="Q237" s="145">
        <f t="shared" si="43"/>
        <v>0</v>
      </c>
      <c r="R237" s="146">
        <f t="shared" si="44"/>
        <v>0</v>
      </c>
      <c r="S237" s="145">
        <f t="shared" si="48"/>
        <v>0</v>
      </c>
      <c r="T237" s="145">
        <f t="shared" si="45"/>
        <v>0</v>
      </c>
      <c r="U237" s="145">
        <f t="shared" si="46"/>
        <v>0</v>
      </c>
      <c r="V237" s="146">
        <f t="shared" si="47"/>
        <v>0</v>
      </c>
      <c r="W237" s="145">
        <f t="shared" si="49"/>
        <v>0</v>
      </c>
      <c r="X237" s="151"/>
      <c r="Y237" s="151"/>
      <c r="Z237" s="151"/>
      <c r="AA237" s="151"/>
      <c r="AD237" s="154"/>
    </row>
    <row r="238" spans="1:30" hidden="1" x14ac:dyDescent="0.25">
      <c r="A238" s="135">
        <v>230</v>
      </c>
      <c r="B238" s="161" t="s">
        <v>2</v>
      </c>
      <c r="C238" s="161" t="s">
        <v>31</v>
      </c>
      <c r="D238" s="140"/>
      <c r="E238" s="141"/>
      <c r="F238" s="141">
        <v>0</v>
      </c>
      <c r="G238" s="139"/>
      <c r="H238" s="139"/>
      <c r="I238" s="139">
        <v>0</v>
      </c>
      <c r="J238" s="142"/>
      <c r="K238" s="142"/>
      <c r="L238" s="142"/>
      <c r="M238" s="144">
        <f t="shared" si="39"/>
        <v>0</v>
      </c>
      <c r="N238" s="145">
        <f t="shared" si="40"/>
        <v>0</v>
      </c>
      <c r="O238" s="146">
        <f t="shared" si="41"/>
        <v>0</v>
      </c>
      <c r="P238" s="145">
        <f t="shared" si="42"/>
        <v>0</v>
      </c>
      <c r="Q238" s="145">
        <f t="shared" si="43"/>
        <v>0</v>
      </c>
      <c r="R238" s="146">
        <f t="shared" si="44"/>
        <v>0</v>
      </c>
      <c r="S238" s="145">
        <f t="shared" si="48"/>
        <v>0</v>
      </c>
      <c r="T238" s="145">
        <f t="shared" si="45"/>
        <v>0</v>
      </c>
      <c r="U238" s="145">
        <f t="shared" si="46"/>
        <v>0</v>
      </c>
      <c r="V238" s="146">
        <f t="shared" si="47"/>
        <v>0</v>
      </c>
      <c r="W238" s="145">
        <f t="shared" si="49"/>
        <v>0</v>
      </c>
      <c r="X238" s="151"/>
      <c r="Y238" s="151"/>
      <c r="Z238" s="151"/>
      <c r="AA238" s="151"/>
      <c r="AD238" s="154"/>
    </row>
    <row r="239" spans="1:30" ht="31.5" hidden="1" x14ac:dyDescent="0.25">
      <c r="A239" s="135">
        <v>231</v>
      </c>
      <c r="B239" s="161" t="s">
        <v>730</v>
      </c>
      <c r="C239" s="161" t="s">
        <v>31</v>
      </c>
      <c r="D239" s="140"/>
      <c r="E239" s="141"/>
      <c r="F239" s="141">
        <v>29.84</v>
      </c>
      <c r="G239" s="139"/>
      <c r="H239" s="139"/>
      <c r="I239" s="139">
        <v>6</v>
      </c>
      <c r="J239" s="142"/>
      <c r="K239" s="142"/>
      <c r="L239" s="142"/>
      <c r="M239" s="144">
        <f t="shared" si="39"/>
        <v>0</v>
      </c>
      <c r="N239" s="145">
        <f t="shared" si="40"/>
        <v>0</v>
      </c>
      <c r="O239" s="146">
        <f t="shared" si="41"/>
        <v>0</v>
      </c>
      <c r="P239" s="145">
        <f t="shared" si="42"/>
        <v>0</v>
      </c>
      <c r="Q239" s="145">
        <f t="shared" si="43"/>
        <v>0</v>
      </c>
      <c r="R239" s="146">
        <f t="shared" si="44"/>
        <v>0</v>
      </c>
      <c r="S239" s="145">
        <v>25</v>
      </c>
      <c r="T239" s="145">
        <f t="shared" si="45"/>
        <v>0</v>
      </c>
      <c r="U239" s="145">
        <f t="shared" si="46"/>
        <v>0</v>
      </c>
      <c r="V239" s="146">
        <f t="shared" si="47"/>
        <v>0</v>
      </c>
      <c r="W239" s="145">
        <v>20</v>
      </c>
      <c r="X239" s="146"/>
      <c r="Y239" s="146"/>
      <c r="Z239" s="146"/>
      <c r="AA239" s="145"/>
      <c r="AB239" s="145"/>
      <c r="AC239" s="145"/>
      <c r="AD239" s="154"/>
    </row>
    <row r="240" spans="1:30" ht="31.5" x14ac:dyDescent="0.25">
      <c r="A240" s="135">
        <v>232</v>
      </c>
      <c r="B240" s="161" t="s">
        <v>100</v>
      </c>
      <c r="C240" s="161" t="s">
        <v>31</v>
      </c>
      <c r="D240" s="140"/>
      <c r="E240" s="141"/>
      <c r="F240" s="141">
        <v>71.48</v>
      </c>
      <c r="G240" s="139">
        <v>88</v>
      </c>
      <c r="H240" s="139">
        <v>85</v>
      </c>
      <c r="I240" s="139">
        <v>87</v>
      </c>
      <c r="J240" s="142">
        <v>1.54</v>
      </c>
      <c r="K240" s="142">
        <v>1.48</v>
      </c>
      <c r="L240" s="142">
        <f>I240/F240</f>
        <v>1.2171236709569109</v>
      </c>
      <c r="M240" s="144">
        <f t="shared" si="39"/>
        <v>5</v>
      </c>
      <c r="N240" s="219">
        <f t="shared" si="40"/>
        <v>4</v>
      </c>
      <c r="O240" s="146">
        <f t="shared" si="41"/>
        <v>4.3499999999999996</v>
      </c>
      <c r="P240" s="203">
        <v>0</v>
      </c>
      <c r="Q240" s="203">
        <f t="shared" si="43"/>
        <v>1</v>
      </c>
      <c r="R240" s="146">
        <f t="shared" si="44"/>
        <v>1</v>
      </c>
      <c r="S240" s="145">
        <v>25</v>
      </c>
      <c r="T240" s="203">
        <f t="shared" si="45"/>
        <v>3</v>
      </c>
      <c r="U240" s="203">
        <f t="shared" si="46"/>
        <v>0</v>
      </c>
      <c r="V240" s="146">
        <f t="shared" si="47"/>
        <v>0.8</v>
      </c>
      <c r="W240" s="145">
        <v>20</v>
      </c>
      <c r="X240" s="251">
        <v>4</v>
      </c>
      <c r="Y240" s="203">
        <v>0</v>
      </c>
      <c r="Z240" s="203">
        <v>1</v>
      </c>
      <c r="AA240" s="203">
        <v>0</v>
      </c>
      <c r="AB240" s="145">
        <v>4</v>
      </c>
      <c r="AC240" s="145">
        <v>3</v>
      </c>
      <c r="AD240" s="145"/>
    </row>
    <row r="241" spans="1:30" hidden="1" x14ac:dyDescent="0.25">
      <c r="A241" s="135">
        <v>233</v>
      </c>
      <c r="B241" s="161" t="s">
        <v>444</v>
      </c>
      <c r="C241" s="161" t="s">
        <v>31</v>
      </c>
      <c r="D241" s="140"/>
      <c r="E241" s="141"/>
      <c r="F241" s="141"/>
      <c r="G241" s="139"/>
      <c r="H241" s="139"/>
      <c r="I241" s="139"/>
      <c r="J241" s="142"/>
      <c r="K241" s="142"/>
      <c r="L241" s="142"/>
      <c r="M241" s="144">
        <f t="shared" si="39"/>
        <v>0</v>
      </c>
      <c r="N241" s="145">
        <f t="shared" si="40"/>
        <v>0</v>
      </c>
      <c r="O241" s="146">
        <f t="shared" si="41"/>
        <v>0</v>
      </c>
      <c r="P241" s="145">
        <f t="shared" si="42"/>
        <v>0</v>
      </c>
      <c r="Q241" s="145">
        <f t="shared" si="43"/>
        <v>0</v>
      </c>
      <c r="R241" s="146">
        <f t="shared" si="44"/>
        <v>0</v>
      </c>
      <c r="S241" s="145">
        <v>25</v>
      </c>
      <c r="T241" s="145">
        <f t="shared" si="45"/>
        <v>0</v>
      </c>
      <c r="U241" s="145">
        <f t="shared" si="46"/>
        <v>0</v>
      </c>
      <c r="V241" s="146">
        <f t="shared" si="47"/>
        <v>0</v>
      </c>
      <c r="W241" s="145">
        <v>20</v>
      </c>
      <c r="X241" s="146"/>
      <c r="Y241" s="146"/>
      <c r="Z241" s="146"/>
      <c r="AA241" s="145"/>
      <c r="AB241" s="145"/>
      <c r="AC241" s="145"/>
      <c r="AD241" s="154"/>
    </row>
    <row r="242" spans="1:30" hidden="1" x14ac:dyDescent="0.25">
      <c r="A242" s="135">
        <v>234</v>
      </c>
      <c r="B242" s="161" t="s">
        <v>880</v>
      </c>
      <c r="C242" s="161" t="s">
        <v>731</v>
      </c>
      <c r="D242" s="140"/>
      <c r="E242" s="141"/>
      <c r="F242" s="141"/>
      <c r="G242" s="139"/>
      <c r="H242" s="139"/>
      <c r="I242" s="139"/>
      <c r="J242" s="142"/>
      <c r="K242" s="142"/>
      <c r="L242" s="142"/>
      <c r="M242" s="144">
        <f t="shared" si="39"/>
        <v>0</v>
      </c>
      <c r="N242" s="145">
        <f t="shared" si="40"/>
        <v>0</v>
      </c>
      <c r="O242" s="146">
        <f t="shared" si="41"/>
        <v>0</v>
      </c>
      <c r="P242" s="145">
        <f t="shared" si="42"/>
        <v>0</v>
      </c>
      <c r="Q242" s="145">
        <f t="shared" si="43"/>
        <v>0</v>
      </c>
      <c r="R242" s="146">
        <f t="shared" si="44"/>
        <v>0</v>
      </c>
      <c r="S242" s="145">
        <v>25</v>
      </c>
      <c r="T242" s="145">
        <f t="shared" si="45"/>
        <v>0</v>
      </c>
      <c r="U242" s="145">
        <f t="shared" si="46"/>
        <v>0</v>
      </c>
      <c r="V242" s="146">
        <f t="shared" si="47"/>
        <v>0</v>
      </c>
      <c r="W242" s="145">
        <v>20</v>
      </c>
      <c r="X242" s="146"/>
      <c r="Y242" s="146"/>
      <c r="Z242" s="146"/>
      <c r="AA242" s="145"/>
      <c r="AB242" s="145"/>
      <c r="AC242" s="145"/>
      <c r="AD242" s="154"/>
    </row>
    <row r="243" spans="1:30" ht="31.5" hidden="1" x14ac:dyDescent="0.25">
      <c r="A243" s="135">
        <v>235</v>
      </c>
      <c r="B243" s="161" t="s">
        <v>674</v>
      </c>
      <c r="C243" s="161" t="s">
        <v>731</v>
      </c>
      <c r="D243" s="140"/>
      <c r="E243" s="141"/>
      <c r="F243" s="141"/>
      <c r="G243" s="139"/>
      <c r="H243" s="139"/>
      <c r="I243" s="139"/>
      <c r="J243" s="142"/>
      <c r="K243" s="142"/>
      <c r="L243" s="142"/>
      <c r="M243" s="144">
        <f t="shared" si="39"/>
        <v>0</v>
      </c>
      <c r="N243" s="219">
        <f t="shared" si="40"/>
        <v>0</v>
      </c>
      <c r="O243" s="146">
        <f t="shared" si="41"/>
        <v>0</v>
      </c>
      <c r="P243" s="145">
        <f t="shared" si="42"/>
        <v>0</v>
      </c>
      <c r="Q243" s="145">
        <f t="shared" si="43"/>
        <v>0</v>
      </c>
      <c r="R243" s="146">
        <f t="shared" si="44"/>
        <v>0</v>
      </c>
      <c r="S243" s="145">
        <v>25</v>
      </c>
      <c r="T243" s="145">
        <f t="shared" si="45"/>
        <v>0</v>
      </c>
      <c r="U243" s="145">
        <f t="shared" si="46"/>
        <v>0</v>
      </c>
      <c r="V243" s="146">
        <f t="shared" si="47"/>
        <v>0</v>
      </c>
      <c r="W243" s="145">
        <v>20</v>
      </c>
      <c r="X243" s="145"/>
      <c r="Y243" s="145"/>
      <c r="Z243" s="145"/>
      <c r="AA243" s="145"/>
      <c r="AB243" s="145"/>
      <c r="AC243" s="145"/>
      <c r="AD243" s="154"/>
    </row>
    <row r="244" spans="1:30" hidden="1" x14ac:dyDescent="0.25">
      <c r="A244" s="135">
        <v>236</v>
      </c>
      <c r="B244" s="161" t="s">
        <v>2</v>
      </c>
      <c r="C244" s="161" t="s">
        <v>731</v>
      </c>
      <c r="D244" s="140"/>
      <c r="E244" s="141"/>
      <c r="F244" s="141">
        <v>0</v>
      </c>
      <c r="G244" s="139"/>
      <c r="H244" s="139"/>
      <c r="I244" s="139">
        <v>0</v>
      </c>
      <c r="J244" s="142"/>
      <c r="K244" s="142"/>
      <c r="L244" s="142"/>
      <c r="M244" s="144">
        <f t="shared" si="39"/>
        <v>0</v>
      </c>
      <c r="N244" s="145">
        <f t="shared" si="40"/>
        <v>0</v>
      </c>
      <c r="O244" s="146">
        <f t="shared" si="41"/>
        <v>0</v>
      </c>
      <c r="P244" s="145">
        <f t="shared" si="42"/>
        <v>0</v>
      </c>
      <c r="Q244" s="145">
        <f t="shared" si="43"/>
        <v>0</v>
      </c>
      <c r="R244" s="146">
        <f t="shared" si="44"/>
        <v>0</v>
      </c>
      <c r="S244" s="145">
        <f t="shared" si="48"/>
        <v>0</v>
      </c>
      <c r="T244" s="145">
        <f t="shared" si="45"/>
        <v>0</v>
      </c>
      <c r="U244" s="145">
        <f t="shared" si="46"/>
        <v>0</v>
      </c>
      <c r="V244" s="146">
        <f t="shared" si="47"/>
        <v>0</v>
      </c>
      <c r="W244" s="145">
        <f t="shared" si="49"/>
        <v>0</v>
      </c>
      <c r="X244" s="151"/>
      <c r="Y244" s="151"/>
      <c r="Z244" s="151"/>
      <c r="AA244" s="151"/>
      <c r="AD244" s="154"/>
    </row>
    <row r="245" spans="1:30" ht="31.5" x14ac:dyDescent="0.25">
      <c r="A245" s="135">
        <v>237</v>
      </c>
      <c r="B245" s="161" t="s">
        <v>240</v>
      </c>
      <c r="C245" s="161" t="s">
        <v>731</v>
      </c>
      <c r="D245" s="140"/>
      <c r="E245" s="141"/>
      <c r="F245" s="141">
        <v>15.54</v>
      </c>
      <c r="G245" s="139">
        <v>84</v>
      </c>
      <c r="H245" s="139">
        <v>125</v>
      </c>
      <c r="I245" s="139">
        <v>136</v>
      </c>
      <c r="J245" s="142">
        <v>5.41</v>
      </c>
      <c r="K245" s="142">
        <v>8.0399999999999991</v>
      </c>
      <c r="L245" s="142">
        <f>I245/F245</f>
        <v>8.7516087516087513</v>
      </c>
      <c r="M245" s="144">
        <v>9</v>
      </c>
      <c r="N245" s="219">
        <f t="shared" si="40"/>
        <v>12</v>
      </c>
      <c r="O245" s="146">
        <f t="shared" si="41"/>
        <v>12.24</v>
      </c>
      <c r="P245" s="203">
        <v>1</v>
      </c>
      <c r="Q245" s="203">
        <f t="shared" si="43"/>
        <v>2</v>
      </c>
      <c r="R245" s="146">
        <f t="shared" si="44"/>
        <v>3</v>
      </c>
      <c r="S245" s="145">
        <v>25</v>
      </c>
      <c r="T245" s="203">
        <f t="shared" si="45"/>
        <v>8</v>
      </c>
      <c r="U245" s="203">
        <f t="shared" si="46"/>
        <v>1</v>
      </c>
      <c r="V245" s="146">
        <f t="shared" si="47"/>
        <v>1.2</v>
      </c>
      <c r="W245" s="145">
        <v>10</v>
      </c>
      <c r="X245" s="251">
        <v>12</v>
      </c>
      <c r="Y245" s="203">
        <v>1</v>
      </c>
      <c r="Z245" s="203">
        <v>2</v>
      </c>
      <c r="AA245" s="203">
        <v>1</v>
      </c>
      <c r="AB245" s="145">
        <v>9</v>
      </c>
      <c r="AC245" s="145">
        <v>8</v>
      </c>
      <c r="AD245" s="145"/>
    </row>
    <row r="246" spans="1:30" ht="31.5" x14ac:dyDescent="0.25">
      <c r="A246" s="135">
        <v>238</v>
      </c>
      <c r="B246" s="161" t="s">
        <v>128</v>
      </c>
      <c r="C246" s="161" t="s">
        <v>731</v>
      </c>
      <c r="D246" s="140"/>
      <c r="E246" s="141"/>
      <c r="F246" s="141">
        <v>30.98</v>
      </c>
      <c r="G246" s="139">
        <v>34</v>
      </c>
      <c r="H246" s="139">
        <v>52</v>
      </c>
      <c r="I246" s="139">
        <v>73</v>
      </c>
      <c r="J246" s="142">
        <v>1.1000000000000001</v>
      </c>
      <c r="K246" s="142">
        <v>1.68</v>
      </c>
      <c r="L246" s="142">
        <f>I246/F246</f>
        <v>2.3563589412524211</v>
      </c>
      <c r="M246" s="144">
        <v>4</v>
      </c>
      <c r="N246" s="219">
        <f t="shared" si="40"/>
        <v>2</v>
      </c>
      <c r="O246" s="146">
        <f t="shared" si="41"/>
        <v>2.92</v>
      </c>
      <c r="P246" s="203">
        <f t="shared" si="42"/>
        <v>0</v>
      </c>
      <c r="Q246" s="203">
        <f t="shared" si="43"/>
        <v>0</v>
      </c>
      <c r="R246" s="146">
        <f t="shared" si="44"/>
        <v>0.5</v>
      </c>
      <c r="S246" s="145">
        <v>25</v>
      </c>
      <c r="T246" s="203">
        <f t="shared" si="45"/>
        <v>2</v>
      </c>
      <c r="U246" s="203">
        <f t="shared" si="46"/>
        <v>0</v>
      </c>
      <c r="V246" s="146">
        <f t="shared" si="47"/>
        <v>0.4</v>
      </c>
      <c r="W246" s="145">
        <v>20</v>
      </c>
      <c r="X246" s="251">
        <v>2</v>
      </c>
      <c r="Y246" s="203">
        <v>0</v>
      </c>
      <c r="Z246" s="203">
        <v>0</v>
      </c>
      <c r="AA246" s="203">
        <v>0</v>
      </c>
      <c r="AB246" s="145">
        <v>2</v>
      </c>
      <c r="AC246" s="145">
        <v>0</v>
      </c>
      <c r="AD246" s="145"/>
    </row>
    <row r="247" spans="1:30" ht="47.25" hidden="1" x14ac:dyDescent="0.25">
      <c r="A247" s="135">
        <v>239</v>
      </c>
      <c r="B247" s="161" t="s">
        <v>244</v>
      </c>
      <c r="C247" s="161" t="s">
        <v>731</v>
      </c>
      <c r="D247" s="140"/>
      <c r="E247" s="141"/>
      <c r="F247" s="141">
        <v>0</v>
      </c>
      <c r="G247" s="139"/>
      <c r="H247" s="139"/>
      <c r="I247" s="139">
        <v>0</v>
      </c>
      <c r="J247" s="142"/>
      <c r="K247" s="142"/>
      <c r="L247" s="142"/>
      <c r="M247" s="144">
        <f t="shared" si="39"/>
        <v>0</v>
      </c>
      <c r="N247" s="145">
        <f t="shared" si="40"/>
        <v>0</v>
      </c>
      <c r="O247" s="146">
        <f t="shared" si="41"/>
        <v>0</v>
      </c>
      <c r="P247" s="145">
        <f t="shared" si="42"/>
        <v>0</v>
      </c>
      <c r="Q247" s="145">
        <f t="shared" si="43"/>
        <v>0</v>
      </c>
      <c r="R247" s="146">
        <f t="shared" si="44"/>
        <v>0</v>
      </c>
      <c r="S247" s="145">
        <f t="shared" si="48"/>
        <v>0</v>
      </c>
      <c r="T247" s="145">
        <f t="shared" si="45"/>
        <v>0</v>
      </c>
      <c r="U247" s="145">
        <f t="shared" si="46"/>
        <v>0</v>
      </c>
      <c r="V247" s="146">
        <f t="shared" si="47"/>
        <v>0</v>
      </c>
      <c r="W247" s="145">
        <f t="shared" si="49"/>
        <v>0</v>
      </c>
      <c r="X247" s="151"/>
      <c r="Y247" s="151"/>
      <c r="Z247" s="151"/>
      <c r="AA247" s="151"/>
      <c r="AD247" s="154"/>
    </row>
    <row r="248" spans="1:30" ht="31.5" x14ac:dyDescent="0.25">
      <c r="A248" s="135">
        <v>240</v>
      </c>
      <c r="B248" s="161" t="s">
        <v>101</v>
      </c>
      <c r="C248" s="161" t="s">
        <v>731</v>
      </c>
      <c r="D248" s="140"/>
      <c r="E248" s="141"/>
      <c r="F248" s="141">
        <v>6.27</v>
      </c>
      <c r="G248" s="139">
        <v>39</v>
      </c>
      <c r="H248" s="139">
        <v>47</v>
      </c>
      <c r="I248" s="139">
        <v>48</v>
      </c>
      <c r="J248" s="142">
        <v>6.22</v>
      </c>
      <c r="K248" s="142">
        <v>7.5</v>
      </c>
      <c r="L248" s="142">
        <f>I248/F248</f>
        <v>7.6555023923444985</v>
      </c>
      <c r="M248" s="144">
        <f t="shared" si="39"/>
        <v>10</v>
      </c>
      <c r="N248" s="219">
        <f t="shared" si="40"/>
        <v>4</v>
      </c>
      <c r="O248" s="146">
        <f t="shared" si="41"/>
        <v>4.8</v>
      </c>
      <c r="P248" s="203">
        <v>0</v>
      </c>
      <c r="Q248" s="203">
        <f t="shared" si="43"/>
        <v>1</v>
      </c>
      <c r="R248" s="146">
        <f t="shared" si="44"/>
        <v>1</v>
      </c>
      <c r="S248" s="145">
        <v>25</v>
      </c>
      <c r="T248" s="203">
        <f t="shared" si="45"/>
        <v>3</v>
      </c>
      <c r="U248" s="203">
        <f t="shared" si="46"/>
        <v>0</v>
      </c>
      <c r="V248" s="146">
        <f t="shared" si="47"/>
        <v>0.8</v>
      </c>
      <c r="W248" s="145">
        <v>20</v>
      </c>
      <c r="X248" s="251">
        <v>4</v>
      </c>
      <c r="Y248" s="203">
        <v>0</v>
      </c>
      <c r="Z248" s="203">
        <v>1</v>
      </c>
      <c r="AA248" s="203">
        <v>0</v>
      </c>
      <c r="AB248" s="145">
        <v>2</v>
      </c>
      <c r="AC248" s="145">
        <v>2</v>
      </c>
      <c r="AD248" s="145"/>
    </row>
    <row r="249" spans="1:30" ht="31.5" x14ac:dyDescent="0.25">
      <c r="A249" s="135">
        <v>241</v>
      </c>
      <c r="B249" s="161" t="s">
        <v>143</v>
      </c>
      <c r="C249" s="161" t="s">
        <v>731</v>
      </c>
      <c r="D249" s="140"/>
      <c r="E249" s="141"/>
      <c r="F249" s="141">
        <v>72.73</v>
      </c>
      <c r="G249" s="139">
        <v>89</v>
      </c>
      <c r="H249" s="139">
        <v>117</v>
      </c>
      <c r="I249" s="139">
        <v>123</v>
      </c>
      <c r="J249" s="142">
        <v>1.22</v>
      </c>
      <c r="K249" s="142">
        <v>1.61</v>
      </c>
      <c r="L249" s="142">
        <f>I249/F249</f>
        <v>1.6911865805032311</v>
      </c>
      <c r="M249" s="144">
        <f t="shared" si="39"/>
        <v>5</v>
      </c>
      <c r="N249" s="219">
        <f t="shared" si="40"/>
        <v>6</v>
      </c>
      <c r="O249" s="146">
        <f t="shared" si="41"/>
        <v>6.15</v>
      </c>
      <c r="P249" s="203">
        <v>0</v>
      </c>
      <c r="Q249" s="203">
        <f t="shared" si="43"/>
        <v>1</v>
      </c>
      <c r="R249" s="146">
        <f t="shared" si="44"/>
        <v>1.5</v>
      </c>
      <c r="S249" s="145">
        <v>25</v>
      </c>
      <c r="T249" s="203">
        <f t="shared" si="45"/>
        <v>4</v>
      </c>
      <c r="U249" s="203">
        <f t="shared" si="46"/>
        <v>1</v>
      </c>
      <c r="V249" s="146">
        <f t="shared" si="47"/>
        <v>1.2</v>
      </c>
      <c r="W249" s="145">
        <v>20</v>
      </c>
      <c r="X249" s="251">
        <v>6</v>
      </c>
      <c r="Y249" s="203">
        <v>0</v>
      </c>
      <c r="Z249" s="203">
        <v>1</v>
      </c>
      <c r="AA249" s="203">
        <v>1</v>
      </c>
      <c r="AB249" s="145">
        <v>4</v>
      </c>
      <c r="AC249" s="145">
        <v>1</v>
      </c>
      <c r="AD249" s="145"/>
    </row>
    <row r="250" spans="1:30" ht="31.5" hidden="1" x14ac:dyDescent="0.25">
      <c r="A250" s="135">
        <v>242</v>
      </c>
      <c r="B250" s="161" t="s">
        <v>122</v>
      </c>
      <c r="C250" s="161" t="s">
        <v>731</v>
      </c>
      <c r="D250" s="140"/>
      <c r="E250" s="141"/>
      <c r="F250" s="141">
        <v>0</v>
      </c>
      <c r="G250" s="139"/>
      <c r="H250" s="139"/>
      <c r="I250" s="139">
        <v>0</v>
      </c>
      <c r="J250" s="142"/>
      <c r="K250" s="142"/>
      <c r="L250" s="142"/>
      <c r="M250" s="144">
        <f t="shared" si="39"/>
        <v>0</v>
      </c>
      <c r="N250" s="145">
        <f t="shared" si="40"/>
        <v>0</v>
      </c>
      <c r="O250" s="146">
        <f t="shared" si="41"/>
        <v>0</v>
      </c>
      <c r="P250" s="145">
        <f t="shared" si="42"/>
        <v>0</v>
      </c>
      <c r="Q250" s="145">
        <f t="shared" si="43"/>
        <v>0</v>
      </c>
      <c r="R250" s="146">
        <f t="shared" si="44"/>
        <v>0</v>
      </c>
      <c r="S250" s="145">
        <f t="shared" si="48"/>
        <v>0</v>
      </c>
      <c r="T250" s="145">
        <f t="shared" si="45"/>
        <v>0</v>
      </c>
      <c r="U250" s="145">
        <f t="shared" si="46"/>
        <v>0</v>
      </c>
      <c r="V250" s="146">
        <f t="shared" si="47"/>
        <v>0</v>
      </c>
      <c r="W250" s="145">
        <f t="shared" si="49"/>
        <v>0</v>
      </c>
      <c r="X250" s="151"/>
      <c r="Y250" s="151"/>
      <c r="Z250" s="151"/>
      <c r="AA250" s="151"/>
      <c r="AD250" s="154"/>
    </row>
    <row r="251" spans="1:30" hidden="1" x14ac:dyDescent="0.25">
      <c r="A251" s="135">
        <v>243</v>
      </c>
      <c r="B251" s="161" t="s">
        <v>881</v>
      </c>
      <c r="C251" s="161" t="s">
        <v>731</v>
      </c>
      <c r="D251" s="140"/>
      <c r="E251" s="141"/>
      <c r="F251" s="141">
        <v>5.85</v>
      </c>
      <c r="G251" s="139"/>
      <c r="H251" s="139"/>
      <c r="I251" s="139">
        <v>0</v>
      </c>
      <c r="J251" s="142"/>
      <c r="K251" s="142"/>
      <c r="L251" s="142"/>
      <c r="M251" s="144">
        <f t="shared" si="39"/>
        <v>0</v>
      </c>
      <c r="N251" s="145">
        <f t="shared" si="40"/>
        <v>0</v>
      </c>
      <c r="O251" s="146">
        <f t="shared" si="41"/>
        <v>0</v>
      </c>
      <c r="P251" s="145">
        <f t="shared" si="42"/>
        <v>0</v>
      </c>
      <c r="Q251" s="145">
        <f t="shared" si="43"/>
        <v>0</v>
      </c>
      <c r="R251" s="146">
        <f t="shared" si="44"/>
        <v>0</v>
      </c>
      <c r="S251" s="145">
        <f t="shared" si="48"/>
        <v>0</v>
      </c>
      <c r="T251" s="145">
        <f t="shared" si="45"/>
        <v>0</v>
      </c>
      <c r="U251" s="145">
        <f t="shared" si="46"/>
        <v>0</v>
      </c>
      <c r="V251" s="146">
        <f t="shared" si="47"/>
        <v>0</v>
      </c>
      <c r="W251" s="145">
        <f t="shared" si="49"/>
        <v>0</v>
      </c>
      <c r="X251" s="151"/>
      <c r="Y251" s="151"/>
      <c r="Z251" s="151"/>
      <c r="AA251" s="151"/>
      <c r="AD251" s="154"/>
    </row>
    <row r="252" spans="1:30" hidden="1" x14ac:dyDescent="0.25">
      <c r="A252" s="135">
        <v>244</v>
      </c>
      <c r="B252" s="161" t="s">
        <v>444</v>
      </c>
      <c r="C252" s="161" t="s">
        <v>731</v>
      </c>
      <c r="D252" s="140"/>
      <c r="E252" s="141"/>
      <c r="F252" s="141"/>
      <c r="G252" s="139"/>
      <c r="H252" s="139"/>
      <c r="I252" s="139"/>
      <c r="J252" s="142"/>
      <c r="K252" s="142"/>
      <c r="L252" s="142"/>
      <c r="M252" s="144">
        <f t="shared" si="39"/>
        <v>0</v>
      </c>
      <c r="N252" s="145">
        <f t="shared" si="40"/>
        <v>0</v>
      </c>
      <c r="O252" s="146">
        <f t="shared" si="41"/>
        <v>0</v>
      </c>
      <c r="P252" s="145">
        <f t="shared" si="42"/>
        <v>0</v>
      </c>
      <c r="Q252" s="145">
        <f t="shared" si="43"/>
        <v>0</v>
      </c>
      <c r="R252" s="146">
        <f t="shared" si="44"/>
        <v>0</v>
      </c>
      <c r="S252" s="145">
        <v>25</v>
      </c>
      <c r="T252" s="145">
        <f t="shared" si="45"/>
        <v>0</v>
      </c>
      <c r="U252" s="145">
        <f t="shared" si="46"/>
        <v>0</v>
      </c>
      <c r="V252" s="146">
        <f t="shared" si="47"/>
        <v>0</v>
      </c>
      <c r="W252" s="145">
        <v>20</v>
      </c>
      <c r="X252" s="146"/>
      <c r="Y252" s="146"/>
      <c r="Z252" s="146"/>
      <c r="AA252" s="145"/>
      <c r="AB252" s="145"/>
      <c r="AC252" s="145"/>
      <c r="AD252" s="154"/>
    </row>
    <row r="253" spans="1:30" ht="31.5" hidden="1" x14ac:dyDescent="0.25">
      <c r="A253" s="135">
        <v>245</v>
      </c>
      <c r="B253" s="161" t="s">
        <v>732</v>
      </c>
      <c r="C253" s="161" t="s">
        <v>33</v>
      </c>
      <c r="D253" s="140"/>
      <c r="E253" s="141"/>
      <c r="F253" s="141">
        <v>12.32</v>
      </c>
      <c r="G253" s="139">
        <v>10</v>
      </c>
      <c r="H253" s="139">
        <v>100</v>
      </c>
      <c r="I253" s="139">
        <v>21</v>
      </c>
      <c r="J253" s="142">
        <v>0.81</v>
      </c>
      <c r="K253" s="142">
        <v>8.1199999999999992</v>
      </c>
      <c r="L253" s="142">
        <f>I253/F253</f>
        <v>1.7045454545454546</v>
      </c>
      <c r="M253" s="144">
        <v>0</v>
      </c>
      <c r="N253" s="219">
        <f t="shared" si="40"/>
        <v>0</v>
      </c>
      <c r="O253" s="146">
        <f t="shared" si="41"/>
        <v>0</v>
      </c>
      <c r="P253" s="219">
        <f t="shared" si="42"/>
        <v>0</v>
      </c>
      <c r="Q253" s="219">
        <f t="shared" si="43"/>
        <v>0</v>
      </c>
      <c r="R253" s="146">
        <f t="shared" si="44"/>
        <v>0</v>
      </c>
      <c r="S253" s="145">
        <v>25</v>
      </c>
      <c r="T253" s="145">
        <f t="shared" si="45"/>
        <v>0</v>
      </c>
      <c r="U253" s="219">
        <f t="shared" si="46"/>
        <v>0</v>
      </c>
      <c r="V253" s="146">
        <f t="shared" si="47"/>
        <v>0</v>
      </c>
      <c r="W253" s="145">
        <v>20</v>
      </c>
      <c r="X253" s="295"/>
      <c r="Y253" s="251"/>
      <c r="Z253" s="251"/>
      <c r="AA253" s="251"/>
      <c r="AB253" s="145">
        <v>0</v>
      </c>
      <c r="AC253" s="145">
        <v>0</v>
      </c>
      <c r="AD253" s="145">
        <f>N253-X253</f>
        <v>0</v>
      </c>
    </row>
    <row r="254" spans="1:30" ht="47.25" x14ac:dyDescent="0.25">
      <c r="A254" s="135">
        <v>246</v>
      </c>
      <c r="B254" s="161" t="s">
        <v>34</v>
      </c>
      <c r="C254" s="161" t="s">
        <v>33</v>
      </c>
      <c r="D254" s="140"/>
      <c r="E254" s="141"/>
      <c r="F254" s="141">
        <v>54.46</v>
      </c>
      <c r="G254" s="139">
        <v>264</v>
      </c>
      <c r="H254" s="139">
        <v>275</v>
      </c>
      <c r="I254" s="139">
        <v>264</v>
      </c>
      <c r="J254" s="142">
        <v>4.8499999999999996</v>
      </c>
      <c r="K254" s="142">
        <v>5.05</v>
      </c>
      <c r="L254" s="142">
        <f>I254/F254</f>
        <v>4.8475945648182153</v>
      </c>
      <c r="M254" s="144">
        <f t="shared" si="39"/>
        <v>8</v>
      </c>
      <c r="N254" s="219">
        <f t="shared" si="40"/>
        <v>21</v>
      </c>
      <c r="O254" s="146">
        <f t="shared" si="41"/>
        <v>21.12</v>
      </c>
      <c r="P254" s="203">
        <v>2</v>
      </c>
      <c r="Q254" s="203">
        <f t="shared" si="43"/>
        <v>3</v>
      </c>
      <c r="R254" s="146">
        <f t="shared" si="44"/>
        <v>5.25</v>
      </c>
      <c r="S254" s="145">
        <v>25</v>
      </c>
      <c r="T254" s="203">
        <f t="shared" si="45"/>
        <v>12</v>
      </c>
      <c r="U254" s="203">
        <f t="shared" si="46"/>
        <v>4</v>
      </c>
      <c r="V254" s="146">
        <f t="shared" si="47"/>
        <v>4.2</v>
      </c>
      <c r="W254" s="145">
        <v>20</v>
      </c>
      <c r="X254" s="251">
        <v>21</v>
      </c>
      <c r="Y254" s="203">
        <v>2</v>
      </c>
      <c r="Z254" s="203">
        <v>3</v>
      </c>
      <c r="AA254" s="203">
        <v>4</v>
      </c>
      <c r="AB254" s="145">
        <v>17</v>
      </c>
      <c r="AC254" s="145">
        <v>7</v>
      </c>
      <c r="AD254" s="145"/>
    </row>
    <row r="255" spans="1:30" ht="31.5" x14ac:dyDescent="0.25">
      <c r="A255" s="135">
        <v>247</v>
      </c>
      <c r="B255" s="161" t="s">
        <v>48</v>
      </c>
      <c r="C255" s="161" t="s">
        <v>33</v>
      </c>
      <c r="D255" s="140"/>
      <c r="E255" s="141"/>
      <c r="F255" s="141">
        <v>13.48</v>
      </c>
      <c r="G255" s="139">
        <v>127</v>
      </c>
      <c r="H255" s="139">
        <v>139</v>
      </c>
      <c r="I255" s="139">
        <v>133</v>
      </c>
      <c r="J255" s="142">
        <v>9.42</v>
      </c>
      <c r="K255" s="142">
        <v>10.31</v>
      </c>
      <c r="L255" s="142">
        <f>I255/F255</f>
        <v>9.8664688427299705</v>
      </c>
      <c r="M255" s="144">
        <v>10</v>
      </c>
      <c r="N255" s="219">
        <f t="shared" si="40"/>
        <v>13</v>
      </c>
      <c r="O255" s="146">
        <f t="shared" si="41"/>
        <v>13.3</v>
      </c>
      <c r="P255" s="203">
        <v>2</v>
      </c>
      <c r="Q255" s="203">
        <f t="shared" si="43"/>
        <v>1</v>
      </c>
      <c r="R255" s="146">
        <f t="shared" si="44"/>
        <v>3.25</v>
      </c>
      <c r="S255" s="145">
        <v>25</v>
      </c>
      <c r="T255" s="203">
        <f t="shared" si="45"/>
        <v>8</v>
      </c>
      <c r="U255" s="203">
        <f t="shared" si="46"/>
        <v>2</v>
      </c>
      <c r="V255" s="146">
        <f t="shared" si="47"/>
        <v>2.6</v>
      </c>
      <c r="W255" s="145">
        <v>20</v>
      </c>
      <c r="X255" s="251">
        <v>13</v>
      </c>
      <c r="Y255" s="203">
        <v>2</v>
      </c>
      <c r="Z255" s="203">
        <v>1</v>
      </c>
      <c r="AA255" s="203">
        <v>2</v>
      </c>
      <c r="AB255" s="145">
        <v>11</v>
      </c>
      <c r="AC255" s="145">
        <v>7</v>
      </c>
      <c r="AD255" s="145"/>
    </row>
    <row r="256" spans="1:30" ht="31.5" x14ac:dyDescent="0.25">
      <c r="A256" s="135">
        <v>248</v>
      </c>
      <c r="B256" s="161" t="s">
        <v>29</v>
      </c>
      <c r="C256" s="161" t="s">
        <v>33</v>
      </c>
      <c r="D256" s="140"/>
      <c r="E256" s="141"/>
      <c r="F256" s="141">
        <v>8.51</v>
      </c>
      <c r="G256" s="139">
        <v>70</v>
      </c>
      <c r="H256" s="139">
        <v>92</v>
      </c>
      <c r="I256" s="139">
        <v>84</v>
      </c>
      <c r="J256" s="142">
        <v>8.23</v>
      </c>
      <c r="K256" s="142">
        <v>10.81</v>
      </c>
      <c r="L256" s="142">
        <f>I256/F256</f>
        <v>9.870740305522915</v>
      </c>
      <c r="M256" s="144">
        <f t="shared" si="39"/>
        <v>12</v>
      </c>
      <c r="N256" s="219">
        <f t="shared" si="40"/>
        <v>10</v>
      </c>
      <c r="O256" s="146">
        <f t="shared" si="41"/>
        <v>10.08</v>
      </c>
      <c r="P256" s="203">
        <v>1</v>
      </c>
      <c r="Q256" s="203">
        <f t="shared" si="43"/>
        <v>1</v>
      </c>
      <c r="R256" s="146">
        <f t="shared" si="44"/>
        <v>2.5</v>
      </c>
      <c r="S256" s="145">
        <v>25</v>
      </c>
      <c r="T256" s="203">
        <f t="shared" si="45"/>
        <v>6</v>
      </c>
      <c r="U256" s="203">
        <f t="shared" si="46"/>
        <v>2</v>
      </c>
      <c r="V256" s="146">
        <f t="shared" si="47"/>
        <v>2</v>
      </c>
      <c r="W256" s="145">
        <v>20</v>
      </c>
      <c r="X256" s="251">
        <v>10</v>
      </c>
      <c r="Y256" s="203">
        <v>1</v>
      </c>
      <c r="Z256" s="203">
        <v>1</v>
      </c>
      <c r="AA256" s="203">
        <v>2</v>
      </c>
      <c r="AB256" s="145">
        <v>8</v>
      </c>
      <c r="AC256" s="145">
        <v>1</v>
      </c>
      <c r="AD256" s="145"/>
    </row>
    <row r="257" spans="1:30" hidden="1" x14ac:dyDescent="0.25">
      <c r="A257" s="135">
        <v>249</v>
      </c>
      <c r="B257" s="161" t="s">
        <v>2</v>
      </c>
      <c r="C257" s="161" t="s">
        <v>33</v>
      </c>
      <c r="D257" s="140"/>
      <c r="E257" s="141"/>
      <c r="F257" s="141">
        <v>100.33</v>
      </c>
      <c r="G257" s="139"/>
      <c r="H257" s="139"/>
      <c r="I257" s="139">
        <v>0</v>
      </c>
      <c r="J257" s="142"/>
      <c r="K257" s="142"/>
      <c r="L257" s="142"/>
      <c r="M257" s="144">
        <f t="shared" si="39"/>
        <v>0</v>
      </c>
      <c r="N257" s="145">
        <f t="shared" si="40"/>
        <v>0</v>
      </c>
      <c r="O257" s="146">
        <f t="shared" si="41"/>
        <v>0</v>
      </c>
      <c r="P257" s="145">
        <f t="shared" si="42"/>
        <v>0</v>
      </c>
      <c r="Q257" s="145">
        <f t="shared" si="43"/>
        <v>0</v>
      </c>
      <c r="R257" s="146">
        <f t="shared" si="44"/>
        <v>0</v>
      </c>
      <c r="S257" s="145">
        <f t="shared" si="48"/>
        <v>0</v>
      </c>
      <c r="T257" s="145">
        <f t="shared" si="45"/>
        <v>0</v>
      </c>
      <c r="U257" s="145">
        <f t="shared" si="46"/>
        <v>0</v>
      </c>
      <c r="V257" s="146">
        <f t="shared" si="47"/>
        <v>0</v>
      </c>
      <c r="W257" s="145">
        <f t="shared" si="49"/>
        <v>0</v>
      </c>
      <c r="X257" s="151"/>
      <c r="Y257" s="151"/>
      <c r="Z257" s="151"/>
      <c r="AA257" s="151"/>
      <c r="AD257" s="154"/>
    </row>
    <row r="258" spans="1:30" ht="31.5" x14ac:dyDescent="0.25">
      <c r="A258" s="135">
        <v>250</v>
      </c>
      <c r="B258" s="161" t="s">
        <v>103</v>
      </c>
      <c r="C258" s="161" t="s">
        <v>33</v>
      </c>
      <c r="D258" s="140"/>
      <c r="E258" s="141"/>
      <c r="F258" s="141">
        <v>35.26</v>
      </c>
      <c r="G258" s="139">
        <v>161</v>
      </c>
      <c r="H258" s="139">
        <v>181</v>
      </c>
      <c r="I258" s="139">
        <v>175</v>
      </c>
      <c r="J258" s="142">
        <v>4.57</v>
      </c>
      <c r="K258" s="142">
        <v>5.13</v>
      </c>
      <c r="L258" s="142">
        <f t="shared" ref="L258:L264" si="50">I258/F258</f>
        <v>4.963131026659104</v>
      </c>
      <c r="M258" s="144">
        <v>7</v>
      </c>
      <c r="N258" s="219">
        <f t="shared" si="40"/>
        <v>12</v>
      </c>
      <c r="O258" s="146">
        <f t="shared" si="41"/>
        <v>12.25</v>
      </c>
      <c r="P258" s="203">
        <v>2</v>
      </c>
      <c r="Q258" s="203">
        <f t="shared" si="43"/>
        <v>1</v>
      </c>
      <c r="R258" s="146">
        <f t="shared" si="44"/>
        <v>3</v>
      </c>
      <c r="S258" s="145">
        <v>25</v>
      </c>
      <c r="T258" s="203">
        <f t="shared" si="45"/>
        <v>7</v>
      </c>
      <c r="U258" s="203">
        <f t="shared" si="46"/>
        <v>2</v>
      </c>
      <c r="V258" s="146">
        <f t="shared" si="47"/>
        <v>2.4</v>
      </c>
      <c r="W258" s="145">
        <v>20</v>
      </c>
      <c r="X258" s="251">
        <v>12</v>
      </c>
      <c r="Y258" s="203">
        <v>2</v>
      </c>
      <c r="Z258" s="203">
        <v>1</v>
      </c>
      <c r="AA258" s="203">
        <v>2</v>
      </c>
      <c r="AB258" s="145">
        <v>11</v>
      </c>
      <c r="AC258" s="145">
        <v>9</v>
      </c>
      <c r="AD258" s="145"/>
    </row>
    <row r="259" spans="1:30" ht="31.5" x14ac:dyDescent="0.25">
      <c r="A259" s="135">
        <v>251</v>
      </c>
      <c r="B259" s="161" t="s">
        <v>733</v>
      </c>
      <c r="C259" s="161" t="s">
        <v>33</v>
      </c>
      <c r="D259" s="140"/>
      <c r="E259" s="141"/>
      <c r="F259" s="141">
        <v>12.31</v>
      </c>
      <c r="G259" s="139">
        <v>100</v>
      </c>
      <c r="H259" s="139">
        <v>104</v>
      </c>
      <c r="I259" s="139">
        <v>101</v>
      </c>
      <c r="J259" s="142">
        <v>8.1199999999999992</v>
      </c>
      <c r="K259" s="142">
        <v>8.4499999999999993</v>
      </c>
      <c r="L259" s="142">
        <f t="shared" si="50"/>
        <v>8.2047116165718919</v>
      </c>
      <c r="M259" s="144">
        <f t="shared" si="39"/>
        <v>12</v>
      </c>
      <c r="N259" s="219">
        <f t="shared" si="40"/>
        <v>12</v>
      </c>
      <c r="O259" s="146">
        <f t="shared" si="41"/>
        <v>12.12</v>
      </c>
      <c r="P259" s="203">
        <v>2</v>
      </c>
      <c r="Q259" s="203">
        <f t="shared" si="43"/>
        <v>1</v>
      </c>
      <c r="R259" s="146">
        <f t="shared" si="44"/>
        <v>3</v>
      </c>
      <c r="S259" s="145">
        <v>25</v>
      </c>
      <c r="T259" s="203">
        <f t="shared" si="45"/>
        <v>7</v>
      </c>
      <c r="U259" s="203">
        <f t="shared" si="46"/>
        <v>2</v>
      </c>
      <c r="V259" s="146">
        <f t="shared" si="47"/>
        <v>2.4</v>
      </c>
      <c r="W259" s="145">
        <v>20</v>
      </c>
      <c r="X259" s="251">
        <v>12</v>
      </c>
      <c r="Y259" s="203">
        <v>2</v>
      </c>
      <c r="Z259" s="203">
        <v>1</v>
      </c>
      <c r="AA259" s="203">
        <v>2</v>
      </c>
      <c r="AB259" s="145">
        <v>8</v>
      </c>
      <c r="AC259" s="145">
        <v>0</v>
      </c>
      <c r="AD259" s="145"/>
    </row>
    <row r="260" spans="1:30" ht="31.5" x14ac:dyDescent="0.25">
      <c r="A260" s="135">
        <v>252</v>
      </c>
      <c r="B260" s="161" t="s">
        <v>734</v>
      </c>
      <c r="C260" s="161" t="s">
        <v>33</v>
      </c>
      <c r="D260" s="140"/>
      <c r="E260" s="141"/>
      <c r="F260" s="141">
        <v>53.49</v>
      </c>
      <c r="G260" s="139">
        <v>172</v>
      </c>
      <c r="H260" s="139">
        <v>199</v>
      </c>
      <c r="I260" s="139">
        <v>215</v>
      </c>
      <c r="J260" s="142">
        <v>3.22</v>
      </c>
      <c r="K260" s="142">
        <v>3.72</v>
      </c>
      <c r="L260" s="142">
        <f t="shared" si="50"/>
        <v>4.0194428865208449</v>
      </c>
      <c r="M260" s="144">
        <f t="shared" si="39"/>
        <v>8</v>
      </c>
      <c r="N260" s="219">
        <f t="shared" si="40"/>
        <v>17</v>
      </c>
      <c r="O260" s="146">
        <f t="shared" si="41"/>
        <v>17.2</v>
      </c>
      <c r="P260" s="203">
        <v>2</v>
      </c>
      <c r="Q260" s="203">
        <f t="shared" si="43"/>
        <v>2</v>
      </c>
      <c r="R260" s="146">
        <f t="shared" si="44"/>
        <v>4.25</v>
      </c>
      <c r="S260" s="145">
        <v>25</v>
      </c>
      <c r="T260" s="203">
        <f t="shared" si="45"/>
        <v>11</v>
      </c>
      <c r="U260" s="203">
        <f t="shared" si="46"/>
        <v>2</v>
      </c>
      <c r="V260" s="146">
        <f t="shared" si="47"/>
        <v>2.5499999999999998</v>
      </c>
      <c r="W260" s="145">
        <v>15</v>
      </c>
      <c r="X260" s="251">
        <v>17</v>
      </c>
      <c r="Y260" s="203">
        <v>2</v>
      </c>
      <c r="Z260" s="203">
        <v>2</v>
      </c>
      <c r="AA260" s="203">
        <v>2</v>
      </c>
      <c r="AB260" s="145">
        <v>11</v>
      </c>
      <c r="AC260" s="145">
        <v>2</v>
      </c>
      <c r="AD260" s="145"/>
    </row>
    <row r="261" spans="1:30" ht="31.5" x14ac:dyDescent="0.25">
      <c r="A261" s="135">
        <v>253</v>
      </c>
      <c r="B261" s="161" t="s">
        <v>735</v>
      </c>
      <c r="C261" s="161" t="s">
        <v>33</v>
      </c>
      <c r="D261" s="140"/>
      <c r="E261" s="141"/>
      <c r="F261" s="141">
        <v>12.95</v>
      </c>
      <c r="G261" s="139">
        <v>58</v>
      </c>
      <c r="H261" s="139">
        <v>52</v>
      </c>
      <c r="I261" s="139">
        <v>50</v>
      </c>
      <c r="J261" s="142">
        <v>4.4800000000000004</v>
      </c>
      <c r="K261" s="142">
        <v>4.0199999999999996</v>
      </c>
      <c r="L261" s="142">
        <f t="shared" si="50"/>
        <v>3.8610038610038613</v>
      </c>
      <c r="M261" s="144">
        <f t="shared" si="39"/>
        <v>7</v>
      </c>
      <c r="N261" s="219">
        <f t="shared" si="40"/>
        <v>3</v>
      </c>
      <c r="O261" s="146">
        <f t="shared" si="41"/>
        <v>3.5</v>
      </c>
      <c r="P261" s="203">
        <f t="shared" si="42"/>
        <v>0</v>
      </c>
      <c r="Q261" s="203">
        <f t="shared" si="43"/>
        <v>0</v>
      </c>
      <c r="R261" s="146">
        <f t="shared" si="44"/>
        <v>0.75</v>
      </c>
      <c r="S261" s="145">
        <v>25</v>
      </c>
      <c r="T261" s="203">
        <f t="shared" si="45"/>
        <v>3</v>
      </c>
      <c r="U261" s="203">
        <f t="shared" si="46"/>
        <v>0</v>
      </c>
      <c r="V261" s="146">
        <f t="shared" si="47"/>
        <v>0.6</v>
      </c>
      <c r="W261" s="145">
        <v>20</v>
      </c>
      <c r="X261" s="251">
        <v>3</v>
      </c>
      <c r="Y261" s="203">
        <v>0</v>
      </c>
      <c r="Z261" s="203">
        <v>0</v>
      </c>
      <c r="AA261" s="203">
        <v>0</v>
      </c>
      <c r="AB261" s="145">
        <v>2</v>
      </c>
      <c r="AC261" s="145">
        <v>0</v>
      </c>
      <c r="AD261" s="145"/>
    </row>
    <row r="262" spans="1:30" ht="47.25" x14ac:dyDescent="0.25">
      <c r="A262" s="135">
        <v>254</v>
      </c>
      <c r="B262" s="161" t="s">
        <v>178</v>
      </c>
      <c r="C262" s="161" t="s">
        <v>33</v>
      </c>
      <c r="D262" s="140"/>
      <c r="E262" s="141"/>
      <c r="F262" s="141">
        <v>99.98</v>
      </c>
      <c r="G262" s="139">
        <v>26</v>
      </c>
      <c r="H262" s="139">
        <v>43</v>
      </c>
      <c r="I262" s="139">
        <v>46</v>
      </c>
      <c r="J262" s="142">
        <v>0.26</v>
      </c>
      <c r="K262" s="142">
        <v>0.43</v>
      </c>
      <c r="L262" s="142">
        <f t="shared" si="50"/>
        <v>0.46009201840368069</v>
      </c>
      <c r="M262" s="144">
        <f t="shared" si="39"/>
        <v>3</v>
      </c>
      <c r="N262" s="219">
        <f t="shared" si="40"/>
        <v>1</v>
      </c>
      <c r="O262" s="146">
        <f t="shared" si="41"/>
        <v>1.38</v>
      </c>
      <c r="P262" s="203">
        <f t="shared" si="42"/>
        <v>0</v>
      </c>
      <c r="Q262" s="203">
        <f t="shared" si="43"/>
        <v>0</v>
      </c>
      <c r="R262" s="146">
        <f t="shared" si="44"/>
        <v>0.25</v>
      </c>
      <c r="S262" s="145">
        <v>25</v>
      </c>
      <c r="T262" s="203">
        <f t="shared" si="45"/>
        <v>1</v>
      </c>
      <c r="U262" s="203">
        <f t="shared" si="46"/>
        <v>0</v>
      </c>
      <c r="V262" s="146">
        <f t="shared" si="47"/>
        <v>0.2</v>
      </c>
      <c r="W262" s="145">
        <v>20</v>
      </c>
      <c r="X262" s="251">
        <v>1</v>
      </c>
      <c r="Y262" s="203"/>
      <c r="Z262" s="203"/>
      <c r="AA262" s="203"/>
      <c r="AB262" s="145">
        <v>1</v>
      </c>
      <c r="AC262" s="145">
        <v>0</v>
      </c>
      <c r="AD262" s="145"/>
    </row>
    <row r="263" spans="1:30" ht="31.5" x14ac:dyDescent="0.25">
      <c r="A263" s="135">
        <v>255</v>
      </c>
      <c r="B263" s="161" t="s">
        <v>102</v>
      </c>
      <c r="C263" s="161" t="s">
        <v>33</v>
      </c>
      <c r="D263" s="140"/>
      <c r="E263" s="141"/>
      <c r="F263" s="141">
        <v>54.74</v>
      </c>
      <c r="G263" s="139">
        <v>489</v>
      </c>
      <c r="H263" s="139">
        <v>257</v>
      </c>
      <c r="I263" s="139">
        <v>245</v>
      </c>
      <c r="J263" s="142">
        <v>3.45</v>
      </c>
      <c r="K263" s="142">
        <v>4.6900000000000004</v>
      </c>
      <c r="L263" s="142">
        <f t="shared" si="50"/>
        <v>4.4757033248081841</v>
      </c>
      <c r="M263" s="144">
        <v>6.5</v>
      </c>
      <c r="N263" s="219">
        <f t="shared" si="40"/>
        <v>15</v>
      </c>
      <c r="O263" s="146">
        <f t="shared" si="41"/>
        <v>15.925000000000001</v>
      </c>
      <c r="P263" s="203">
        <v>1</v>
      </c>
      <c r="Q263" s="203">
        <f t="shared" si="43"/>
        <v>2</v>
      </c>
      <c r="R263" s="146">
        <f t="shared" si="44"/>
        <v>3.75</v>
      </c>
      <c r="S263" s="145">
        <v>25</v>
      </c>
      <c r="T263" s="203">
        <f t="shared" si="45"/>
        <v>10</v>
      </c>
      <c r="U263" s="203">
        <f t="shared" si="46"/>
        <v>2</v>
      </c>
      <c r="V263" s="146">
        <f t="shared" si="47"/>
        <v>2.25</v>
      </c>
      <c r="W263" s="145">
        <v>15</v>
      </c>
      <c r="X263" s="251">
        <v>15</v>
      </c>
      <c r="Y263" s="203">
        <v>1</v>
      </c>
      <c r="Z263" s="203">
        <v>2</v>
      </c>
      <c r="AA263" s="203">
        <v>2</v>
      </c>
      <c r="AB263" s="145">
        <v>14</v>
      </c>
      <c r="AC263" s="145"/>
      <c r="AD263" s="145"/>
    </row>
    <row r="264" spans="1:30" x14ac:dyDescent="0.25">
      <c r="A264" s="135">
        <v>256</v>
      </c>
      <c r="B264" s="161" t="s">
        <v>259</v>
      </c>
      <c r="C264" s="161" t="s">
        <v>33</v>
      </c>
      <c r="D264" s="140"/>
      <c r="E264" s="141"/>
      <c r="F264" s="141">
        <v>37.1</v>
      </c>
      <c r="G264" s="139">
        <v>129</v>
      </c>
      <c r="H264" s="139">
        <v>141</v>
      </c>
      <c r="I264" s="139">
        <v>137</v>
      </c>
      <c r="J264" s="142">
        <v>3.48</v>
      </c>
      <c r="K264" s="142">
        <v>3.8</v>
      </c>
      <c r="L264" s="142">
        <f t="shared" si="50"/>
        <v>3.6927223719676547</v>
      </c>
      <c r="M264" s="144">
        <v>6</v>
      </c>
      <c r="N264" s="219">
        <f t="shared" si="40"/>
        <v>8</v>
      </c>
      <c r="O264" s="146">
        <f t="shared" si="41"/>
        <v>8.2200000000000006</v>
      </c>
      <c r="P264" s="203">
        <v>1</v>
      </c>
      <c r="Q264" s="203">
        <f t="shared" si="43"/>
        <v>1</v>
      </c>
      <c r="R264" s="146">
        <f t="shared" si="44"/>
        <v>2</v>
      </c>
      <c r="S264" s="145">
        <v>25</v>
      </c>
      <c r="T264" s="203">
        <f t="shared" si="45"/>
        <v>5</v>
      </c>
      <c r="U264" s="203">
        <f t="shared" si="46"/>
        <v>1</v>
      </c>
      <c r="V264" s="146">
        <f t="shared" si="47"/>
        <v>1.6</v>
      </c>
      <c r="W264" s="145">
        <v>20</v>
      </c>
      <c r="X264" s="251">
        <v>8</v>
      </c>
      <c r="Y264" s="203">
        <v>1</v>
      </c>
      <c r="Z264" s="203">
        <v>1</v>
      </c>
      <c r="AA264" s="203">
        <v>1</v>
      </c>
      <c r="AB264" s="145">
        <v>8</v>
      </c>
      <c r="AC264" s="145">
        <v>4</v>
      </c>
      <c r="AD264" s="145"/>
    </row>
    <row r="265" spans="1:30" hidden="1" x14ac:dyDescent="0.25">
      <c r="A265" s="135">
        <v>257</v>
      </c>
      <c r="B265" s="161" t="s">
        <v>444</v>
      </c>
      <c r="C265" s="161" t="s">
        <v>33</v>
      </c>
      <c r="D265" s="140"/>
      <c r="E265" s="141"/>
      <c r="F265" s="141"/>
      <c r="G265" s="139"/>
      <c r="H265" s="139"/>
      <c r="I265" s="139"/>
      <c r="J265" s="142"/>
      <c r="K265" s="142"/>
      <c r="L265" s="142"/>
      <c r="M265" s="144">
        <f t="shared" si="39"/>
        <v>0</v>
      </c>
      <c r="N265" s="145">
        <f t="shared" si="40"/>
        <v>0</v>
      </c>
      <c r="O265" s="146">
        <f t="shared" si="41"/>
        <v>0</v>
      </c>
      <c r="P265" s="145">
        <f t="shared" si="42"/>
        <v>0</v>
      </c>
      <c r="Q265" s="145">
        <f t="shared" si="43"/>
        <v>0</v>
      </c>
      <c r="R265" s="146">
        <f t="shared" si="44"/>
        <v>0</v>
      </c>
      <c r="S265" s="145">
        <v>25</v>
      </c>
      <c r="T265" s="145">
        <f t="shared" si="45"/>
        <v>0</v>
      </c>
      <c r="U265" s="145">
        <f t="shared" si="46"/>
        <v>0</v>
      </c>
      <c r="V265" s="146">
        <f t="shared" si="47"/>
        <v>0</v>
      </c>
      <c r="W265" s="145">
        <v>20</v>
      </c>
      <c r="X265" s="146"/>
      <c r="Y265" s="146"/>
      <c r="Z265" s="146"/>
      <c r="AA265" s="145"/>
      <c r="AB265" s="145"/>
      <c r="AC265" s="145"/>
      <c r="AD265" s="154"/>
    </row>
    <row r="266" spans="1:30" ht="31.5" hidden="1" x14ac:dyDescent="0.25">
      <c r="A266" s="135">
        <v>258</v>
      </c>
      <c r="B266" s="161" t="s">
        <v>736</v>
      </c>
      <c r="C266" s="161" t="s">
        <v>35</v>
      </c>
      <c r="D266" s="140"/>
      <c r="E266" s="141"/>
      <c r="F266" s="141">
        <v>0</v>
      </c>
      <c r="G266" s="139"/>
      <c r="H266" s="139"/>
      <c r="I266" s="139">
        <v>0</v>
      </c>
      <c r="J266" s="142"/>
      <c r="K266" s="142"/>
      <c r="L266" s="142"/>
      <c r="M266" s="144">
        <f t="shared" si="39"/>
        <v>0</v>
      </c>
      <c r="N266" s="145">
        <f t="shared" si="40"/>
        <v>0</v>
      </c>
      <c r="O266" s="146">
        <f t="shared" si="41"/>
        <v>0</v>
      </c>
      <c r="P266" s="145">
        <f t="shared" si="42"/>
        <v>0</v>
      </c>
      <c r="Q266" s="145">
        <f t="shared" si="43"/>
        <v>0</v>
      </c>
      <c r="R266" s="146">
        <f t="shared" si="44"/>
        <v>0</v>
      </c>
      <c r="S266" s="145">
        <f t="shared" si="48"/>
        <v>0</v>
      </c>
      <c r="T266" s="145">
        <f t="shared" si="45"/>
        <v>0</v>
      </c>
      <c r="U266" s="145">
        <f t="shared" si="46"/>
        <v>0</v>
      </c>
      <c r="V266" s="146">
        <f t="shared" si="47"/>
        <v>0</v>
      </c>
      <c r="W266" s="145">
        <f t="shared" si="49"/>
        <v>0</v>
      </c>
      <c r="X266" s="151"/>
      <c r="Y266" s="151"/>
      <c r="Z266" s="151"/>
      <c r="AA266" s="151"/>
      <c r="AD266" s="154"/>
    </row>
    <row r="267" spans="1:30" ht="31.5" hidden="1" x14ac:dyDescent="0.25">
      <c r="A267" s="135">
        <v>259</v>
      </c>
      <c r="B267" s="161" t="s">
        <v>697</v>
      </c>
      <c r="C267" s="161" t="s">
        <v>35</v>
      </c>
      <c r="D267" s="140"/>
      <c r="E267" s="141"/>
      <c r="F267" s="141">
        <v>0</v>
      </c>
      <c r="G267" s="139"/>
      <c r="H267" s="139"/>
      <c r="I267" s="139">
        <v>0</v>
      </c>
      <c r="J267" s="142"/>
      <c r="K267" s="142"/>
      <c r="L267" s="142"/>
      <c r="M267" s="144">
        <f t="shared" ref="M267:M330" si="51">IF(I267&lt;VLOOKUP(L267,$M$350:$Q$358,2),0,VLOOKUP(L267,$M$350:$Q$358,3))</f>
        <v>0</v>
      </c>
      <c r="N267" s="145">
        <f t="shared" ref="N267:N330" si="52">ROUNDDOWN(O267,0)</f>
        <v>0</v>
      </c>
      <c r="O267" s="146">
        <f t="shared" ref="O267:O330" si="53">I267*M267/100</f>
        <v>0</v>
      </c>
      <c r="P267" s="145">
        <f t="shared" ref="P267:P330" si="54">ROUNDDOWN(R267,0)</f>
        <v>0</v>
      </c>
      <c r="Q267" s="145">
        <f t="shared" ref="Q267:Q330" si="55">ROUNDDOWN(R267-P267,0)</f>
        <v>0</v>
      </c>
      <c r="R267" s="146">
        <f t="shared" ref="R267:R330" si="56">N267*S267/100</f>
        <v>0</v>
      </c>
      <c r="S267" s="145">
        <f t="shared" ref="S267:S330" si="57">IF(I267&lt;VLOOKUP(L267,$M$350:$Q$358,2),0,VLOOKUP(L267,$M$350:$Q$358,4))</f>
        <v>0</v>
      </c>
      <c r="T267" s="145">
        <f t="shared" ref="T267:T330" si="58">N267-P267-Q267-U267</f>
        <v>0</v>
      </c>
      <c r="U267" s="145">
        <f t="shared" ref="U267:U330" si="59">ROUNDDOWN(V267,0)</f>
        <v>0</v>
      </c>
      <c r="V267" s="146">
        <f t="shared" ref="V267:V330" si="60">N267*W267/100</f>
        <v>0</v>
      </c>
      <c r="W267" s="145">
        <f t="shared" ref="W267:W330" si="61">IF(I267&lt;VLOOKUP(L267,$M$350:$Q$358,2),0,VLOOKUP(L267,$M$350:$Q$358,5))</f>
        <v>0</v>
      </c>
      <c r="X267" s="151"/>
      <c r="Y267" s="151"/>
      <c r="Z267" s="151"/>
      <c r="AA267" s="151"/>
      <c r="AD267" s="154"/>
    </row>
    <row r="268" spans="1:30" hidden="1" x14ac:dyDescent="0.25">
      <c r="A268" s="135">
        <v>260</v>
      </c>
      <c r="B268" s="161" t="s">
        <v>2</v>
      </c>
      <c r="C268" s="161" t="s">
        <v>35</v>
      </c>
      <c r="D268" s="140"/>
      <c r="E268" s="141"/>
      <c r="F268" s="141">
        <v>0</v>
      </c>
      <c r="G268" s="139"/>
      <c r="H268" s="139"/>
      <c r="I268" s="139">
        <v>0</v>
      </c>
      <c r="J268" s="142"/>
      <c r="K268" s="142"/>
      <c r="L268" s="142"/>
      <c r="M268" s="144">
        <f t="shared" si="51"/>
        <v>0</v>
      </c>
      <c r="N268" s="145">
        <f t="shared" si="52"/>
        <v>0</v>
      </c>
      <c r="O268" s="146">
        <f t="shared" si="53"/>
        <v>0</v>
      </c>
      <c r="P268" s="145">
        <f t="shared" si="54"/>
        <v>0</v>
      </c>
      <c r="Q268" s="145">
        <f t="shared" si="55"/>
        <v>0</v>
      </c>
      <c r="R268" s="146">
        <f t="shared" si="56"/>
        <v>0</v>
      </c>
      <c r="S268" s="145">
        <f t="shared" si="57"/>
        <v>0</v>
      </c>
      <c r="T268" s="145">
        <f t="shared" si="58"/>
        <v>0</v>
      </c>
      <c r="U268" s="145">
        <f t="shared" si="59"/>
        <v>0</v>
      </c>
      <c r="V268" s="146">
        <f t="shared" si="60"/>
        <v>0</v>
      </c>
      <c r="W268" s="145">
        <f t="shared" si="61"/>
        <v>0</v>
      </c>
      <c r="X268" s="151"/>
      <c r="Y268" s="151"/>
      <c r="Z268" s="151"/>
      <c r="AA268" s="151"/>
      <c r="AD268" s="154"/>
    </row>
    <row r="269" spans="1:30" ht="31.5" hidden="1" x14ac:dyDescent="0.25">
      <c r="A269" s="135">
        <v>261</v>
      </c>
      <c r="B269" s="161" t="s">
        <v>104</v>
      </c>
      <c r="C269" s="161" t="s">
        <v>35</v>
      </c>
      <c r="D269" s="140"/>
      <c r="E269" s="141"/>
      <c r="F269" s="141">
        <v>0</v>
      </c>
      <c r="G269" s="139"/>
      <c r="H269" s="139"/>
      <c r="I269" s="139">
        <v>0</v>
      </c>
      <c r="J269" s="142"/>
      <c r="K269" s="142"/>
      <c r="L269" s="142"/>
      <c r="M269" s="144">
        <f t="shared" si="51"/>
        <v>0</v>
      </c>
      <c r="N269" s="145">
        <f t="shared" si="52"/>
        <v>0</v>
      </c>
      <c r="O269" s="146">
        <f t="shared" si="53"/>
        <v>0</v>
      </c>
      <c r="P269" s="145">
        <f t="shared" si="54"/>
        <v>0</v>
      </c>
      <c r="Q269" s="145">
        <f t="shared" si="55"/>
        <v>0</v>
      </c>
      <c r="R269" s="146">
        <f t="shared" si="56"/>
        <v>0</v>
      </c>
      <c r="S269" s="145">
        <f t="shared" si="57"/>
        <v>0</v>
      </c>
      <c r="T269" s="145">
        <f t="shared" si="58"/>
        <v>0</v>
      </c>
      <c r="U269" s="145">
        <f t="shared" si="59"/>
        <v>0</v>
      </c>
      <c r="V269" s="146">
        <f t="shared" si="60"/>
        <v>0</v>
      </c>
      <c r="W269" s="145">
        <f t="shared" si="61"/>
        <v>0</v>
      </c>
      <c r="X269" s="151"/>
      <c r="Y269" s="151"/>
      <c r="Z269" s="151"/>
      <c r="AA269" s="151"/>
      <c r="AD269" s="154"/>
    </row>
    <row r="270" spans="1:30" hidden="1" x14ac:dyDescent="0.25">
      <c r="A270" s="135">
        <v>262</v>
      </c>
      <c r="B270" s="161" t="s">
        <v>882</v>
      </c>
      <c r="C270" s="161" t="s">
        <v>35</v>
      </c>
      <c r="D270" s="140"/>
      <c r="E270" s="141"/>
      <c r="F270" s="141">
        <v>0</v>
      </c>
      <c r="G270" s="139"/>
      <c r="H270" s="139"/>
      <c r="I270" s="139">
        <v>0</v>
      </c>
      <c r="J270" s="142"/>
      <c r="K270" s="142"/>
      <c r="L270" s="142"/>
      <c r="M270" s="144">
        <f t="shared" si="51"/>
        <v>0</v>
      </c>
      <c r="N270" s="145">
        <f t="shared" si="52"/>
        <v>0</v>
      </c>
      <c r="O270" s="146">
        <f t="shared" si="53"/>
        <v>0</v>
      </c>
      <c r="P270" s="145">
        <f t="shared" si="54"/>
        <v>0</v>
      </c>
      <c r="Q270" s="145">
        <f t="shared" si="55"/>
        <v>0</v>
      </c>
      <c r="R270" s="146">
        <f t="shared" si="56"/>
        <v>0</v>
      </c>
      <c r="S270" s="145">
        <f t="shared" si="57"/>
        <v>0</v>
      </c>
      <c r="T270" s="145">
        <f t="shared" si="58"/>
        <v>0</v>
      </c>
      <c r="U270" s="145">
        <f t="shared" si="59"/>
        <v>0</v>
      </c>
      <c r="V270" s="146">
        <f t="shared" si="60"/>
        <v>0</v>
      </c>
      <c r="W270" s="145">
        <f t="shared" si="61"/>
        <v>0</v>
      </c>
      <c r="X270" s="151"/>
      <c r="Y270" s="151"/>
      <c r="Z270" s="151"/>
      <c r="AA270" s="151"/>
      <c r="AD270" s="154"/>
    </row>
    <row r="271" spans="1:30" hidden="1" x14ac:dyDescent="0.25">
      <c r="A271" s="135">
        <v>263</v>
      </c>
      <c r="B271" s="161" t="s">
        <v>444</v>
      </c>
      <c r="C271" s="161" t="s">
        <v>35</v>
      </c>
      <c r="D271" s="140"/>
      <c r="E271" s="141"/>
      <c r="F271" s="141">
        <v>0</v>
      </c>
      <c r="G271" s="139"/>
      <c r="H271" s="139"/>
      <c r="I271" s="139">
        <v>0</v>
      </c>
      <c r="J271" s="142"/>
      <c r="K271" s="142"/>
      <c r="L271" s="142"/>
      <c r="M271" s="144">
        <f t="shared" si="51"/>
        <v>0</v>
      </c>
      <c r="N271" s="145">
        <f t="shared" si="52"/>
        <v>0</v>
      </c>
      <c r="O271" s="146">
        <f t="shared" si="53"/>
        <v>0</v>
      </c>
      <c r="P271" s="145">
        <f t="shared" si="54"/>
        <v>0</v>
      </c>
      <c r="Q271" s="145">
        <f t="shared" si="55"/>
        <v>0</v>
      </c>
      <c r="R271" s="146">
        <f t="shared" si="56"/>
        <v>0</v>
      </c>
      <c r="S271" s="145">
        <f t="shared" si="57"/>
        <v>0</v>
      </c>
      <c r="T271" s="145">
        <f t="shared" si="58"/>
        <v>0</v>
      </c>
      <c r="U271" s="145">
        <f t="shared" si="59"/>
        <v>0</v>
      </c>
      <c r="V271" s="146">
        <f t="shared" si="60"/>
        <v>0</v>
      </c>
      <c r="W271" s="145">
        <f t="shared" si="61"/>
        <v>0</v>
      </c>
      <c r="X271" s="151"/>
      <c r="Y271" s="151"/>
      <c r="Z271" s="151"/>
      <c r="AA271" s="151"/>
      <c r="AD271" s="154"/>
    </row>
    <row r="272" spans="1:30" hidden="1" x14ac:dyDescent="0.25">
      <c r="A272" s="135">
        <v>264</v>
      </c>
      <c r="B272" s="161" t="s">
        <v>2</v>
      </c>
      <c r="C272" s="161" t="s">
        <v>36</v>
      </c>
      <c r="D272" s="140"/>
      <c r="E272" s="141"/>
      <c r="F272" s="141">
        <v>0</v>
      </c>
      <c r="G272" s="139"/>
      <c r="H272" s="139"/>
      <c r="I272" s="139">
        <v>0</v>
      </c>
      <c r="J272" s="142"/>
      <c r="K272" s="142"/>
      <c r="L272" s="142"/>
      <c r="M272" s="144">
        <f t="shared" si="51"/>
        <v>0</v>
      </c>
      <c r="N272" s="145">
        <f t="shared" si="52"/>
        <v>0</v>
      </c>
      <c r="O272" s="146">
        <f t="shared" si="53"/>
        <v>0</v>
      </c>
      <c r="P272" s="145">
        <f t="shared" si="54"/>
        <v>0</v>
      </c>
      <c r="Q272" s="145">
        <f t="shared" si="55"/>
        <v>0</v>
      </c>
      <c r="R272" s="146">
        <f t="shared" si="56"/>
        <v>0</v>
      </c>
      <c r="S272" s="145">
        <f t="shared" si="57"/>
        <v>0</v>
      </c>
      <c r="T272" s="145">
        <f t="shared" si="58"/>
        <v>0</v>
      </c>
      <c r="U272" s="145">
        <f t="shared" si="59"/>
        <v>0</v>
      </c>
      <c r="V272" s="146">
        <f t="shared" si="60"/>
        <v>0</v>
      </c>
      <c r="W272" s="145">
        <f t="shared" si="61"/>
        <v>0</v>
      </c>
      <c r="X272" s="151"/>
      <c r="Y272" s="151"/>
      <c r="Z272" s="151"/>
      <c r="AA272" s="151"/>
      <c r="AD272" s="154"/>
    </row>
    <row r="273" spans="1:30" ht="47.25" x14ac:dyDescent="0.25">
      <c r="A273" s="135">
        <v>265</v>
      </c>
      <c r="B273" s="161" t="s">
        <v>883</v>
      </c>
      <c r="C273" s="161" t="s">
        <v>36</v>
      </c>
      <c r="D273" s="140"/>
      <c r="E273" s="141"/>
      <c r="F273" s="141">
        <v>82.98</v>
      </c>
      <c r="G273" s="139">
        <v>155</v>
      </c>
      <c r="H273" s="139">
        <v>131</v>
      </c>
      <c r="I273" s="139">
        <v>72</v>
      </c>
      <c r="J273" s="142">
        <v>1.87</v>
      </c>
      <c r="K273" s="142">
        <v>1.58</v>
      </c>
      <c r="L273" s="142">
        <f>I273/F273</f>
        <v>0.86767895878524937</v>
      </c>
      <c r="M273" s="144">
        <f t="shared" si="51"/>
        <v>3</v>
      </c>
      <c r="N273" s="219">
        <f t="shared" si="52"/>
        <v>2</v>
      </c>
      <c r="O273" s="146">
        <f t="shared" si="53"/>
        <v>2.16</v>
      </c>
      <c r="P273" s="203">
        <f t="shared" si="54"/>
        <v>0</v>
      </c>
      <c r="Q273" s="203">
        <f t="shared" si="55"/>
        <v>0</v>
      </c>
      <c r="R273" s="146">
        <f t="shared" si="56"/>
        <v>0.5</v>
      </c>
      <c r="S273" s="145">
        <v>25</v>
      </c>
      <c r="T273" s="203">
        <f t="shared" si="58"/>
        <v>2</v>
      </c>
      <c r="U273" s="203">
        <f t="shared" si="59"/>
        <v>0</v>
      </c>
      <c r="V273" s="146">
        <f t="shared" si="60"/>
        <v>0.4</v>
      </c>
      <c r="W273" s="145">
        <v>20</v>
      </c>
      <c r="X273" s="251">
        <v>5</v>
      </c>
      <c r="Y273" s="203"/>
      <c r="Z273" s="203"/>
      <c r="AA273" s="203"/>
      <c r="AB273" s="145">
        <v>4</v>
      </c>
      <c r="AC273" s="145">
        <v>0</v>
      </c>
      <c r="AD273" s="287" t="s">
        <v>1010</v>
      </c>
    </row>
    <row r="274" spans="1:30" hidden="1" x14ac:dyDescent="0.25">
      <c r="A274" s="135">
        <v>266</v>
      </c>
      <c r="B274" s="161" t="s">
        <v>444</v>
      </c>
      <c r="C274" s="161" t="s">
        <v>36</v>
      </c>
      <c r="D274" s="140"/>
      <c r="E274" s="141"/>
      <c r="F274" s="141"/>
      <c r="G274" s="139"/>
      <c r="H274" s="139"/>
      <c r="I274" s="139"/>
      <c r="J274" s="142"/>
      <c r="K274" s="142"/>
      <c r="L274" s="142"/>
      <c r="M274" s="144">
        <f t="shared" si="51"/>
        <v>0</v>
      </c>
      <c r="N274" s="145">
        <f t="shared" si="52"/>
        <v>0</v>
      </c>
      <c r="O274" s="146">
        <f t="shared" si="53"/>
        <v>0</v>
      </c>
      <c r="P274" s="145">
        <f t="shared" si="54"/>
        <v>0</v>
      </c>
      <c r="Q274" s="145">
        <f t="shared" si="55"/>
        <v>0</v>
      </c>
      <c r="R274" s="146">
        <f t="shared" si="56"/>
        <v>0</v>
      </c>
      <c r="S274" s="145">
        <v>25</v>
      </c>
      <c r="T274" s="145">
        <f t="shared" si="58"/>
        <v>0</v>
      </c>
      <c r="U274" s="145">
        <f t="shared" si="59"/>
        <v>0</v>
      </c>
      <c r="V274" s="146">
        <f t="shared" si="60"/>
        <v>0</v>
      </c>
      <c r="W274" s="145">
        <v>20</v>
      </c>
      <c r="X274" s="146"/>
      <c r="Y274" s="146"/>
      <c r="Z274" s="146"/>
      <c r="AA274" s="145"/>
      <c r="AB274" s="145"/>
      <c r="AC274" s="145"/>
      <c r="AD274" s="154"/>
    </row>
    <row r="275" spans="1:30" ht="47.25" x14ac:dyDescent="0.25">
      <c r="A275" s="135">
        <v>267</v>
      </c>
      <c r="B275" s="161" t="s">
        <v>673</v>
      </c>
      <c r="C275" s="161" t="s">
        <v>738</v>
      </c>
      <c r="D275" s="140"/>
      <c r="E275" s="141"/>
      <c r="F275" s="141">
        <v>183.6</v>
      </c>
      <c r="G275" s="139">
        <v>385</v>
      </c>
      <c r="H275" s="139">
        <v>357</v>
      </c>
      <c r="I275" s="139">
        <v>375</v>
      </c>
      <c r="J275" s="142">
        <v>2.1</v>
      </c>
      <c r="K275" s="142">
        <v>1.94</v>
      </c>
      <c r="L275" s="142">
        <f>I275/F275</f>
        <v>2.0424836601307188</v>
      </c>
      <c r="M275" s="144">
        <v>4</v>
      </c>
      <c r="N275" s="219">
        <f t="shared" si="52"/>
        <v>15</v>
      </c>
      <c r="O275" s="146">
        <f t="shared" si="53"/>
        <v>15</v>
      </c>
      <c r="P275" s="203">
        <v>1</v>
      </c>
      <c r="Q275" s="203">
        <f t="shared" si="55"/>
        <v>2</v>
      </c>
      <c r="R275" s="146">
        <f t="shared" si="56"/>
        <v>3.75</v>
      </c>
      <c r="S275" s="145">
        <v>25</v>
      </c>
      <c r="T275" s="203">
        <f t="shared" si="58"/>
        <v>10</v>
      </c>
      <c r="U275" s="203">
        <f t="shared" si="59"/>
        <v>2</v>
      </c>
      <c r="V275" s="146">
        <f t="shared" si="60"/>
        <v>2.25</v>
      </c>
      <c r="W275" s="145">
        <v>15</v>
      </c>
      <c r="X275" s="251">
        <v>15</v>
      </c>
      <c r="Y275" s="203">
        <v>1</v>
      </c>
      <c r="Z275" s="203">
        <v>2</v>
      </c>
      <c r="AA275" s="203">
        <v>2</v>
      </c>
      <c r="AB275" s="145">
        <v>10</v>
      </c>
      <c r="AC275" s="145">
        <v>5</v>
      </c>
      <c r="AD275" s="145"/>
    </row>
    <row r="276" spans="1:30" ht="31.5" hidden="1" x14ac:dyDescent="0.25">
      <c r="A276" s="135">
        <v>268</v>
      </c>
      <c r="B276" s="161" t="s">
        <v>668</v>
      </c>
      <c r="C276" s="161" t="s">
        <v>738</v>
      </c>
      <c r="D276" s="140"/>
      <c r="E276" s="141"/>
      <c r="F276" s="141">
        <v>0</v>
      </c>
      <c r="G276" s="139"/>
      <c r="H276" s="139"/>
      <c r="I276" s="139">
        <v>0</v>
      </c>
      <c r="J276" s="142"/>
      <c r="K276" s="142"/>
      <c r="L276" s="142"/>
      <c r="M276" s="144">
        <f t="shared" si="51"/>
        <v>0</v>
      </c>
      <c r="N276" s="145">
        <f t="shared" si="52"/>
        <v>0</v>
      </c>
      <c r="O276" s="146">
        <f t="shared" si="53"/>
        <v>0</v>
      </c>
      <c r="P276" s="145">
        <f t="shared" si="54"/>
        <v>0</v>
      </c>
      <c r="Q276" s="145">
        <f t="shared" si="55"/>
        <v>0</v>
      </c>
      <c r="R276" s="146">
        <f t="shared" si="56"/>
        <v>0</v>
      </c>
      <c r="S276" s="145">
        <f t="shared" si="57"/>
        <v>0</v>
      </c>
      <c r="T276" s="145">
        <f t="shared" si="58"/>
        <v>0</v>
      </c>
      <c r="U276" s="145">
        <f t="shared" si="59"/>
        <v>0</v>
      </c>
      <c r="V276" s="146">
        <f t="shared" si="60"/>
        <v>0</v>
      </c>
      <c r="W276" s="145">
        <f t="shared" si="61"/>
        <v>0</v>
      </c>
      <c r="X276" s="151"/>
      <c r="Y276" s="151"/>
      <c r="Z276" s="151"/>
      <c r="AA276" s="151"/>
      <c r="AD276" s="154"/>
    </row>
    <row r="277" spans="1:30" x14ac:dyDescent="0.25">
      <c r="A277" s="135">
        <v>269</v>
      </c>
      <c r="B277" s="161" t="s">
        <v>2</v>
      </c>
      <c r="C277" s="161" t="s">
        <v>738</v>
      </c>
      <c r="D277" s="140"/>
      <c r="E277" s="141"/>
      <c r="F277" s="141">
        <v>407.67</v>
      </c>
      <c r="G277" s="139">
        <v>299</v>
      </c>
      <c r="H277" s="139">
        <v>355</v>
      </c>
      <c r="I277" s="139">
        <v>366</v>
      </c>
      <c r="J277" s="142">
        <v>0.73</v>
      </c>
      <c r="K277" s="142">
        <v>0.87</v>
      </c>
      <c r="L277" s="142">
        <f>I277/F277</f>
        <v>0.89778497314003969</v>
      </c>
      <c r="M277" s="144">
        <f t="shared" si="51"/>
        <v>3</v>
      </c>
      <c r="N277" s="219">
        <f t="shared" si="52"/>
        <v>10</v>
      </c>
      <c r="O277" s="146">
        <f t="shared" si="53"/>
        <v>10.98</v>
      </c>
      <c r="P277" s="203">
        <f t="shared" si="54"/>
        <v>0</v>
      </c>
      <c r="Q277" s="203">
        <f t="shared" si="55"/>
        <v>0</v>
      </c>
      <c r="R277" s="146">
        <f t="shared" si="56"/>
        <v>0</v>
      </c>
      <c r="S277" s="145">
        <v>0</v>
      </c>
      <c r="T277" s="203">
        <f t="shared" si="58"/>
        <v>8</v>
      </c>
      <c r="U277" s="203">
        <f t="shared" si="59"/>
        <v>2</v>
      </c>
      <c r="V277" s="146">
        <f t="shared" si="60"/>
        <v>2</v>
      </c>
      <c r="W277" s="145">
        <v>20</v>
      </c>
      <c r="X277" s="251"/>
      <c r="Y277" s="203"/>
      <c r="Z277" s="203"/>
      <c r="AA277" s="203"/>
      <c r="AB277" s="145">
        <v>10</v>
      </c>
      <c r="AC277" s="145">
        <v>3</v>
      </c>
      <c r="AD277" s="145"/>
    </row>
    <row r="278" spans="1:30" ht="31.5" x14ac:dyDescent="0.25">
      <c r="A278" s="135">
        <v>270</v>
      </c>
      <c r="B278" s="161" t="s">
        <v>123</v>
      </c>
      <c r="C278" s="161" t="s">
        <v>738</v>
      </c>
      <c r="D278" s="140"/>
      <c r="E278" s="141"/>
      <c r="F278" s="141">
        <v>15.12</v>
      </c>
      <c r="G278" s="139">
        <v>84</v>
      </c>
      <c r="H278" s="139">
        <v>74</v>
      </c>
      <c r="I278" s="139">
        <v>144</v>
      </c>
      <c r="J278" s="142">
        <v>5.56</v>
      </c>
      <c r="K278" s="142">
        <v>4.8899999999999997</v>
      </c>
      <c r="L278" s="142">
        <f>I278/F278</f>
        <v>9.5238095238095237</v>
      </c>
      <c r="M278" s="144">
        <v>6.5</v>
      </c>
      <c r="N278" s="219">
        <f t="shared" si="52"/>
        <v>9</v>
      </c>
      <c r="O278" s="146">
        <f t="shared" si="53"/>
        <v>9.36</v>
      </c>
      <c r="P278" s="203">
        <v>1</v>
      </c>
      <c r="Q278" s="203">
        <f t="shared" si="55"/>
        <v>1</v>
      </c>
      <c r="R278" s="146">
        <f t="shared" si="56"/>
        <v>2.25</v>
      </c>
      <c r="S278" s="145">
        <v>25</v>
      </c>
      <c r="T278" s="203">
        <f t="shared" si="58"/>
        <v>6</v>
      </c>
      <c r="U278" s="203">
        <f t="shared" si="59"/>
        <v>1</v>
      </c>
      <c r="V278" s="146">
        <f t="shared" si="60"/>
        <v>1.8</v>
      </c>
      <c r="W278" s="145">
        <v>20</v>
      </c>
      <c r="X278" s="251">
        <v>9</v>
      </c>
      <c r="Y278" s="203">
        <v>1</v>
      </c>
      <c r="Z278" s="203">
        <v>1</v>
      </c>
      <c r="AA278" s="203">
        <v>1</v>
      </c>
      <c r="AB278" s="145">
        <v>5</v>
      </c>
      <c r="AC278" s="145">
        <v>3</v>
      </c>
      <c r="AD278" s="145"/>
    </row>
    <row r="279" spans="1:30" ht="31.5" x14ac:dyDescent="0.25">
      <c r="A279" s="135">
        <v>271</v>
      </c>
      <c r="B279" s="161" t="s">
        <v>739</v>
      </c>
      <c r="C279" s="161" t="s">
        <v>738</v>
      </c>
      <c r="D279" s="140"/>
      <c r="E279" s="141"/>
      <c r="F279" s="141">
        <v>108.07</v>
      </c>
      <c r="G279" s="139">
        <v>449</v>
      </c>
      <c r="H279" s="139">
        <v>567</v>
      </c>
      <c r="I279" s="139">
        <v>343</v>
      </c>
      <c r="J279" s="142">
        <v>4.1500000000000004</v>
      </c>
      <c r="K279" s="142">
        <v>5.25</v>
      </c>
      <c r="L279" s="142">
        <f>I279/F279</f>
        <v>3.1738687887480337</v>
      </c>
      <c r="M279" s="144">
        <v>4.8</v>
      </c>
      <c r="N279" s="219">
        <f t="shared" si="52"/>
        <v>16</v>
      </c>
      <c r="O279" s="146">
        <f t="shared" si="53"/>
        <v>16.463999999999999</v>
      </c>
      <c r="P279" s="203">
        <v>2</v>
      </c>
      <c r="Q279" s="203">
        <f t="shared" si="55"/>
        <v>2</v>
      </c>
      <c r="R279" s="146">
        <f t="shared" si="56"/>
        <v>4</v>
      </c>
      <c r="S279" s="145">
        <v>25</v>
      </c>
      <c r="T279" s="203">
        <f t="shared" si="58"/>
        <v>9</v>
      </c>
      <c r="U279" s="203">
        <f t="shared" si="59"/>
        <v>3</v>
      </c>
      <c r="V279" s="146">
        <f t="shared" si="60"/>
        <v>3.2</v>
      </c>
      <c r="W279" s="145">
        <v>20</v>
      </c>
      <c r="X279" s="251">
        <v>16</v>
      </c>
      <c r="Y279" s="203">
        <v>4</v>
      </c>
      <c r="Z279" s="203">
        <v>4</v>
      </c>
      <c r="AA279" s="203">
        <v>4</v>
      </c>
      <c r="AB279" s="145">
        <v>16</v>
      </c>
      <c r="AC279" s="145">
        <v>6</v>
      </c>
      <c r="AD279" s="145"/>
    </row>
    <row r="280" spans="1:30" hidden="1" x14ac:dyDescent="0.25">
      <c r="A280" s="135">
        <v>272</v>
      </c>
      <c r="B280" s="161" t="s">
        <v>444</v>
      </c>
      <c r="C280" s="161" t="s">
        <v>738</v>
      </c>
      <c r="D280" s="140"/>
      <c r="E280" s="141"/>
      <c r="F280" s="141"/>
      <c r="G280" s="139"/>
      <c r="H280" s="139"/>
      <c r="I280" s="139"/>
      <c r="J280" s="142"/>
      <c r="K280" s="142"/>
      <c r="L280" s="142"/>
      <c r="M280" s="144">
        <f t="shared" si="51"/>
        <v>0</v>
      </c>
      <c r="N280" s="145">
        <f t="shared" si="52"/>
        <v>0</v>
      </c>
      <c r="O280" s="146">
        <f t="shared" si="53"/>
        <v>0</v>
      </c>
      <c r="P280" s="145">
        <f t="shared" si="54"/>
        <v>0</v>
      </c>
      <c r="Q280" s="145">
        <f t="shared" si="55"/>
        <v>0</v>
      </c>
      <c r="R280" s="146">
        <f t="shared" si="56"/>
        <v>0</v>
      </c>
      <c r="S280" s="145">
        <v>25</v>
      </c>
      <c r="T280" s="145">
        <f t="shared" si="58"/>
        <v>0</v>
      </c>
      <c r="U280" s="145">
        <f t="shared" si="59"/>
        <v>0</v>
      </c>
      <c r="V280" s="146">
        <f t="shared" si="60"/>
        <v>0</v>
      </c>
      <c r="W280" s="145">
        <v>20</v>
      </c>
      <c r="X280" s="146"/>
      <c r="Y280" s="146"/>
      <c r="Z280" s="146"/>
      <c r="AA280" s="145"/>
      <c r="AB280" s="145"/>
      <c r="AC280" s="145"/>
      <c r="AD280" s="154"/>
    </row>
    <row r="281" spans="1:30" ht="31.5" hidden="1" x14ac:dyDescent="0.25">
      <c r="A281" s="135">
        <v>273</v>
      </c>
      <c r="B281" s="161" t="s">
        <v>825</v>
      </c>
      <c r="C281" s="161" t="s">
        <v>65</v>
      </c>
      <c r="D281" s="140"/>
      <c r="E281" s="141"/>
      <c r="F281" s="141">
        <v>0</v>
      </c>
      <c r="G281" s="139"/>
      <c r="H281" s="139"/>
      <c r="I281" s="139">
        <v>0</v>
      </c>
      <c r="J281" s="142"/>
      <c r="K281" s="142"/>
      <c r="L281" s="142"/>
      <c r="M281" s="144">
        <f t="shared" si="51"/>
        <v>0</v>
      </c>
      <c r="N281" s="145">
        <f t="shared" si="52"/>
        <v>0</v>
      </c>
      <c r="O281" s="146">
        <f t="shared" si="53"/>
        <v>0</v>
      </c>
      <c r="P281" s="145">
        <f t="shared" si="54"/>
        <v>0</v>
      </c>
      <c r="Q281" s="145">
        <f t="shared" si="55"/>
        <v>0</v>
      </c>
      <c r="R281" s="146">
        <f t="shared" si="56"/>
        <v>0</v>
      </c>
      <c r="S281" s="145">
        <f t="shared" si="57"/>
        <v>0</v>
      </c>
      <c r="T281" s="145">
        <f t="shared" si="58"/>
        <v>0</v>
      </c>
      <c r="U281" s="145">
        <f t="shared" si="59"/>
        <v>0</v>
      </c>
      <c r="V281" s="146">
        <f t="shared" si="60"/>
        <v>0</v>
      </c>
      <c r="W281" s="145">
        <f t="shared" si="61"/>
        <v>0</v>
      </c>
      <c r="X281" s="151"/>
      <c r="Y281" s="151"/>
      <c r="Z281" s="151"/>
      <c r="AA281" s="151"/>
      <c r="AD281" s="154"/>
    </row>
    <row r="282" spans="1:30" ht="31.5" hidden="1" x14ac:dyDescent="0.25">
      <c r="A282" s="135">
        <v>274</v>
      </c>
      <c r="B282" s="161" t="s">
        <v>740</v>
      </c>
      <c r="C282" s="161" t="s">
        <v>65</v>
      </c>
      <c r="D282" s="140"/>
      <c r="E282" s="141"/>
      <c r="F282" s="141">
        <v>0</v>
      </c>
      <c r="G282" s="139"/>
      <c r="H282" s="139"/>
      <c r="I282" s="139">
        <v>0</v>
      </c>
      <c r="J282" s="142"/>
      <c r="K282" s="142"/>
      <c r="L282" s="142"/>
      <c r="M282" s="144">
        <f t="shared" si="51"/>
        <v>0</v>
      </c>
      <c r="N282" s="145">
        <f t="shared" si="52"/>
        <v>0</v>
      </c>
      <c r="O282" s="146">
        <f t="shared" si="53"/>
        <v>0</v>
      </c>
      <c r="P282" s="145">
        <f t="shared" si="54"/>
        <v>0</v>
      </c>
      <c r="Q282" s="145">
        <f t="shared" si="55"/>
        <v>0</v>
      </c>
      <c r="R282" s="146">
        <f t="shared" si="56"/>
        <v>0</v>
      </c>
      <c r="S282" s="145">
        <f t="shared" si="57"/>
        <v>0</v>
      </c>
      <c r="T282" s="145">
        <f t="shared" si="58"/>
        <v>0</v>
      </c>
      <c r="U282" s="145">
        <f t="shared" si="59"/>
        <v>0</v>
      </c>
      <c r="V282" s="146">
        <f t="shared" si="60"/>
        <v>0</v>
      </c>
      <c r="W282" s="145">
        <f t="shared" si="61"/>
        <v>0</v>
      </c>
      <c r="X282" s="151"/>
      <c r="Y282" s="151"/>
      <c r="Z282" s="151"/>
      <c r="AA282" s="151"/>
      <c r="AD282" s="154"/>
    </row>
    <row r="283" spans="1:30" ht="31.5" hidden="1" x14ac:dyDescent="0.25">
      <c r="A283" s="135">
        <v>275</v>
      </c>
      <c r="B283" s="161" t="s">
        <v>741</v>
      </c>
      <c r="C283" s="161" t="s">
        <v>65</v>
      </c>
      <c r="D283" s="140"/>
      <c r="E283" s="141"/>
      <c r="F283" s="141">
        <v>0</v>
      </c>
      <c r="G283" s="139"/>
      <c r="H283" s="139"/>
      <c r="I283" s="139">
        <v>0</v>
      </c>
      <c r="J283" s="142"/>
      <c r="K283" s="142"/>
      <c r="L283" s="142"/>
      <c r="M283" s="144">
        <f t="shared" si="51"/>
        <v>0</v>
      </c>
      <c r="N283" s="145">
        <f t="shared" si="52"/>
        <v>0</v>
      </c>
      <c r="O283" s="146">
        <f t="shared" si="53"/>
        <v>0</v>
      </c>
      <c r="P283" s="145">
        <f t="shared" si="54"/>
        <v>0</v>
      </c>
      <c r="Q283" s="145">
        <f t="shared" si="55"/>
        <v>0</v>
      </c>
      <c r="R283" s="146">
        <f t="shared" si="56"/>
        <v>0</v>
      </c>
      <c r="S283" s="145">
        <f t="shared" si="57"/>
        <v>0</v>
      </c>
      <c r="T283" s="145">
        <f t="shared" si="58"/>
        <v>0</v>
      </c>
      <c r="U283" s="145">
        <f t="shared" si="59"/>
        <v>0</v>
      </c>
      <c r="V283" s="146">
        <f t="shared" si="60"/>
        <v>0</v>
      </c>
      <c r="W283" s="145">
        <f t="shared" si="61"/>
        <v>0</v>
      </c>
      <c r="X283" s="151"/>
      <c r="Y283" s="151"/>
      <c r="Z283" s="151"/>
      <c r="AA283" s="151"/>
      <c r="AD283" s="154"/>
    </row>
    <row r="284" spans="1:30" ht="31.5" hidden="1" x14ac:dyDescent="0.25">
      <c r="A284" s="135">
        <v>276</v>
      </c>
      <c r="B284" s="161" t="s">
        <v>742</v>
      </c>
      <c r="C284" s="161" t="s">
        <v>65</v>
      </c>
      <c r="D284" s="140"/>
      <c r="E284" s="141"/>
      <c r="F284" s="141">
        <v>0</v>
      </c>
      <c r="G284" s="139"/>
      <c r="H284" s="139"/>
      <c r="I284" s="139">
        <v>0</v>
      </c>
      <c r="J284" s="142"/>
      <c r="K284" s="142"/>
      <c r="L284" s="142"/>
      <c r="M284" s="144">
        <f t="shared" si="51"/>
        <v>0</v>
      </c>
      <c r="N284" s="145">
        <f t="shared" si="52"/>
        <v>0</v>
      </c>
      <c r="O284" s="146">
        <f t="shared" si="53"/>
        <v>0</v>
      </c>
      <c r="P284" s="145">
        <f t="shared" si="54"/>
        <v>0</v>
      </c>
      <c r="Q284" s="145">
        <f t="shared" si="55"/>
        <v>0</v>
      </c>
      <c r="R284" s="146">
        <f t="shared" si="56"/>
        <v>0</v>
      </c>
      <c r="S284" s="145">
        <f t="shared" si="57"/>
        <v>0</v>
      </c>
      <c r="T284" s="145">
        <f t="shared" si="58"/>
        <v>0</v>
      </c>
      <c r="U284" s="145">
        <f t="shared" si="59"/>
        <v>0</v>
      </c>
      <c r="V284" s="146">
        <f t="shared" si="60"/>
        <v>0</v>
      </c>
      <c r="W284" s="145">
        <f t="shared" si="61"/>
        <v>0</v>
      </c>
      <c r="X284" s="151"/>
      <c r="Y284" s="151"/>
      <c r="Z284" s="151"/>
      <c r="AA284" s="151"/>
      <c r="AD284" s="154"/>
    </row>
    <row r="285" spans="1:30" hidden="1" x14ac:dyDescent="0.25">
      <c r="A285" s="135">
        <v>277</v>
      </c>
      <c r="B285" s="161" t="s">
        <v>2</v>
      </c>
      <c r="C285" s="161" t="s">
        <v>65</v>
      </c>
      <c r="D285" s="140"/>
      <c r="E285" s="141"/>
      <c r="F285" s="141">
        <v>0</v>
      </c>
      <c r="G285" s="139"/>
      <c r="H285" s="139"/>
      <c r="I285" s="139">
        <v>0</v>
      </c>
      <c r="J285" s="142"/>
      <c r="K285" s="142"/>
      <c r="L285" s="142"/>
      <c r="M285" s="144">
        <f t="shared" si="51"/>
        <v>0</v>
      </c>
      <c r="N285" s="145">
        <f t="shared" si="52"/>
        <v>0</v>
      </c>
      <c r="O285" s="146">
        <f t="shared" si="53"/>
        <v>0</v>
      </c>
      <c r="P285" s="145">
        <f t="shared" si="54"/>
        <v>0</v>
      </c>
      <c r="Q285" s="145">
        <f t="shared" si="55"/>
        <v>0</v>
      </c>
      <c r="R285" s="146">
        <f t="shared" si="56"/>
        <v>0</v>
      </c>
      <c r="S285" s="145">
        <f t="shared" si="57"/>
        <v>0</v>
      </c>
      <c r="T285" s="145">
        <f t="shared" si="58"/>
        <v>0</v>
      </c>
      <c r="U285" s="145">
        <f t="shared" si="59"/>
        <v>0</v>
      </c>
      <c r="V285" s="146">
        <f t="shared" si="60"/>
        <v>0</v>
      </c>
      <c r="W285" s="145">
        <f t="shared" si="61"/>
        <v>0</v>
      </c>
      <c r="X285" s="151"/>
      <c r="Y285" s="151"/>
      <c r="Z285" s="151"/>
      <c r="AA285" s="151"/>
      <c r="AD285" s="154"/>
    </row>
    <row r="286" spans="1:30" ht="47.25" hidden="1" x14ac:dyDescent="0.25">
      <c r="A286" s="135">
        <v>278</v>
      </c>
      <c r="B286" s="161" t="s">
        <v>884</v>
      </c>
      <c r="C286" s="161" t="s">
        <v>65</v>
      </c>
      <c r="D286" s="140"/>
      <c r="E286" s="141"/>
      <c r="F286" s="141">
        <v>0</v>
      </c>
      <c r="G286" s="139"/>
      <c r="H286" s="139"/>
      <c r="I286" s="139">
        <v>0</v>
      </c>
      <c r="J286" s="142"/>
      <c r="K286" s="142"/>
      <c r="L286" s="142"/>
      <c r="M286" s="144">
        <f t="shared" si="51"/>
        <v>0</v>
      </c>
      <c r="N286" s="145">
        <f t="shared" si="52"/>
        <v>0</v>
      </c>
      <c r="O286" s="146">
        <f t="shared" si="53"/>
        <v>0</v>
      </c>
      <c r="P286" s="145">
        <f t="shared" si="54"/>
        <v>0</v>
      </c>
      <c r="Q286" s="145">
        <f t="shared" si="55"/>
        <v>0</v>
      </c>
      <c r="R286" s="146">
        <f t="shared" si="56"/>
        <v>0</v>
      </c>
      <c r="S286" s="145">
        <f t="shared" si="57"/>
        <v>0</v>
      </c>
      <c r="T286" s="145">
        <f t="shared" si="58"/>
        <v>0</v>
      </c>
      <c r="U286" s="145">
        <f t="shared" si="59"/>
        <v>0</v>
      </c>
      <c r="V286" s="146">
        <f t="shared" si="60"/>
        <v>0</v>
      </c>
      <c r="W286" s="145">
        <f t="shared" si="61"/>
        <v>0</v>
      </c>
      <c r="X286" s="151"/>
      <c r="Y286" s="151"/>
      <c r="Z286" s="151"/>
      <c r="AA286" s="151"/>
      <c r="AD286" s="154"/>
    </row>
    <row r="287" spans="1:30" ht="31.5" hidden="1" x14ac:dyDescent="0.25">
      <c r="A287" s="135">
        <v>279</v>
      </c>
      <c r="B287" s="161" t="s">
        <v>744</v>
      </c>
      <c r="C287" s="161" t="s">
        <v>65</v>
      </c>
      <c r="D287" s="140"/>
      <c r="E287" s="141"/>
      <c r="F287" s="141">
        <v>0</v>
      </c>
      <c r="G287" s="139"/>
      <c r="H287" s="139"/>
      <c r="I287" s="139">
        <v>0</v>
      </c>
      <c r="J287" s="142"/>
      <c r="K287" s="142"/>
      <c r="L287" s="142"/>
      <c r="M287" s="144">
        <f t="shared" si="51"/>
        <v>0</v>
      </c>
      <c r="N287" s="145">
        <f t="shared" si="52"/>
        <v>0</v>
      </c>
      <c r="O287" s="146">
        <f t="shared" si="53"/>
        <v>0</v>
      </c>
      <c r="P287" s="145">
        <f t="shared" si="54"/>
        <v>0</v>
      </c>
      <c r="Q287" s="145">
        <f t="shared" si="55"/>
        <v>0</v>
      </c>
      <c r="R287" s="146">
        <f t="shared" si="56"/>
        <v>0</v>
      </c>
      <c r="S287" s="145">
        <f t="shared" si="57"/>
        <v>0</v>
      </c>
      <c r="T287" s="145">
        <f t="shared" si="58"/>
        <v>0</v>
      </c>
      <c r="U287" s="145">
        <f t="shared" si="59"/>
        <v>0</v>
      </c>
      <c r="V287" s="146">
        <f t="shared" si="60"/>
        <v>0</v>
      </c>
      <c r="W287" s="145">
        <f t="shared" si="61"/>
        <v>0</v>
      </c>
      <c r="X287" s="151"/>
      <c r="Y287" s="151"/>
      <c r="Z287" s="151"/>
      <c r="AA287" s="151"/>
      <c r="AD287" s="154"/>
    </row>
    <row r="288" spans="1:30" hidden="1" x14ac:dyDescent="0.25">
      <c r="A288" s="135">
        <v>280</v>
      </c>
      <c r="B288" s="161" t="s">
        <v>444</v>
      </c>
      <c r="C288" s="161" t="s">
        <v>65</v>
      </c>
      <c r="D288" s="140"/>
      <c r="E288" s="141"/>
      <c r="F288" s="141">
        <v>0</v>
      </c>
      <c r="G288" s="139"/>
      <c r="H288" s="139"/>
      <c r="I288" s="139">
        <v>0</v>
      </c>
      <c r="J288" s="142"/>
      <c r="K288" s="142"/>
      <c r="L288" s="142"/>
      <c r="M288" s="144">
        <f t="shared" si="51"/>
        <v>0</v>
      </c>
      <c r="N288" s="145">
        <f t="shared" si="52"/>
        <v>0</v>
      </c>
      <c r="O288" s="146">
        <f t="shared" si="53"/>
        <v>0</v>
      </c>
      <c r="P288" s="145">
        <f t="shared" si="54"/>
        <v>0</v>
      </c>
      <c r="Q288" s="145">
        <f t="shared" si="55"/>
        <v>0</v>
      </c>
      <c r="R288" s="146">
        <f t="shared" si="56"/>
        <v>0</v>
      </c>
      <c r="S288" s="145">
        <f t="shared" si="57"/>
        <v>0</v>
      </c>
      <c r="T288" s="145">
        <f t="shared" si="58"/>
        <v>0</v>
      </c>
      <c r="U288" s="145">
        <f t="shared" si="59"/>
        <v>0</v>
      </c>
      <c r="V288" s="146">
        <f t="shared" si="60"/>
        <v>0</v>
      </c>
      <c r="W288" s="145">
        <f t="shared" si="61"/>
        <v>0</v>
      </c>
      <c r="X288" s="151"/>
      <c r="Y288" s="151"/>
      <c r="Z288" s="151"/>
      <c r="AA288" s="151"/>
      <c r="AD288" s="154"/>
    </row>
    <row r="289" spans="1:29" s="154" customFormat="1" hidden="1" x14ac:dyDescent="0.25">
      <c r="A289" s="135">
        <v>281</v>
      </c>
      <c r="B289" s="161" t="s">
        <v>850</v>
      </c>
      <c r="C289" s="161" t="s">
        <v>552</v>
      </c>
      <c r="D289" s="140"/>
      <c r="E289" s="141"/>
      <c r="F289" s="141">
        <v>0</v>
      </c>
      <c r="G289" s="139"/>
      <c r="H289" s="139"/>
      <c r="I289" s="139">
        <v>0</v>
      </c>
      <c r="J289" s="142"/>
      <c r="K289" s="142"/>
      <c r="L289" s="142"/>
      <c r="M289" s="144">
        <f t="shared" si="51"/>
        <v>0</v>
      </c>
      <c r="N289" s="145">
        <f t="shared" si="52"/>
        <v>0</v>
      </c>
      <c r="O289" s="146">
        <f t="shared" si="53"/>
        <v>0</v>
      </c>
      <c r="P289" s="145">
        <f t="shared" si="54"/>
        <v>0</v>
      </c>
      <c r="Q289" s="145">
        <f t="shared" si="55"/>
        <v>0</v>
      </c>
      <c r="R289" s="146">
        <f t="shared" si="56"/>
        <v>0</v>
      </c>
      <c r="S289" s="145">
        <f t="shared" si="57"/>
        <v>0</v>
      </c>
      <c r="T289" s="145">
        <f t="shared" si="58"/>
        <v>0</v>
      </c>
      <c r="U289" s="145">
        <f t="shared" si="59"/>
        <v>0</v>
      </c>
      <c r="V289" s="146">
        <f t="shared" si="60"/>
        <v>0</v>
      </c>
      <c r="W289" s="145">
        <f t="shared" si="61"/>
        <v>0</v>
      </c>
      <c r="X289" s="151"/>
      <c r="Y289" s="151"/>
      <c r="Z289" s="151"/>
      <c r="AA289" s="151"/>
      <c r="AB289" s="156"/>
    </row>
    <row r="290" spans="1:29" s="154" customFormat="1" hidden="1" x14ac:dyDescent="0.25">
      <c r="A290" s="135">
        <v>282</v>
      </c>
      <c r="B290" s="161" t="s">
        <v>885</v>
      </c>
      <c r="C290" s="161" t="s">
        <v>552</v>
      </c>
      <c r="D290" s="140"/>
      <c r="E290" s="141"/>
      <c r="F290" s="141">
        <v>0</v>
      </c>
      <c r="G290" s="139"/>
      <c r="H290" s="139"/>
      <c r="I290" s="139">
        <v>0</v>
      </c>
      <c r="J290" s="142"/>
      <c r="K290" s="142"/>
      <c r="L290" s="142"/>
      <c r="M290" s="144">
        <f t="shared" si="51"/>
        <v>0</v>
      </c>
      <c r="N290" s="145">
        <f t="shared" si="52"/>
        <v>0</v>
      </c>
      <c r="O290" s="146">
        <f t="shared" si="53"/>
        <v>0</v>
      </c>
      <c r="P290" s="145">
        <f t="shared" si="54"/>
        <v>0</v>
      </c>
      <c r="Q290" s="145">
        <f t="shared" si="55"/>
        <v>0</v>
      </c>
      <c r="R290" s="146">
        <f t="shared" si="56"/>
        <v>0</v>
      </c>
      <c r="S290" s="145">
        <f t="shared" si="57"/>
        <v>0</v>
      </c>
      <c r="T290" s="145">
        <f t="shared" si="58"/>
        <v>0</v>
      </c>
      <c r="U290" s="145">
        <f t="shared" si="59"/>
        <v>0</v>
      </c>
      <c r="V290" s="146">
        <f t="shared" si="60"/>
        <v>0</v>
      </c>
      <c r="W290" s="145">
        <f t="shared" si="61"/>
        <v>0</v>
      </c>
      <c r="X290" s="151"/>
      <c r="Y290" s="151"/>
      <c r="Z290" s="151"/>
      <c r="AA290" s="151"/>
      <c r="AB290" s="156"/>
    </row>
    <row r="291" spans="1:29" s="154" customFormat="1" hidden="1" x14ac:dyDescent="0.25">
      <c r="A291" s="135">
        <v>283</v>
      </c>
      <c r="B291" s="161" t="s">
        <v>852</v>
      </c>
      <c r="C291" s="161" t="s">
        <v>552</v>
      </c>
      <c r="D291" s="140"/>
      <c r="E291" s="141"/>
      <c r="F291" s="141">
        <v>0</v>
      </c>
      <c r="G291" s="139"/>
      <c r="H291" s="139"/>
      <c r="I291" s="139">
        <v>0</v>
      </c>
      <c r="J291" s="142"/>
      <c r="K291" s="142"/>
      <c r="L291" s="142"/>
      <c r="M291" s="144">
        <f t="shared" si="51"/>
        <v>0</v>
      </c>
      <c r="N291" s="145">
        <f t="shared" si="52"/>
        <v>0</v>
      </c>
      <c r="O291" s="146">
        <f t="shared" si="53"/>
        <v>0</v>
      </c>
      <c r="P291" s="145">
        <f t="shared" si="54"/>
        <v>0</v>
      </c>
      <c r="Q291" s="145">
        <f t="shared" si="55"/>
        <v>0</v>
      </c>
      <c r="R291" s="146">
        <f t="shared" si="56"/>
        <v>0</v>
      </c>
      <c r="S291" s="145">
        <f t="shared" si="57"/>
        <v>0</v>
      </c>
      <c r="T291" s="145">
        <f t="shared" si="58"/>
        <v>0</v>
      </c>
      <c r="U291" s="145">
        <f t="shared" si="59"/>
        <v>0</v>
      </c>
      <c r="V291" s="146">
        <f t="shared" si="60"/>
        <v>0</v>
      </c>
      <c r="W291" s="145">
        <f t="shared" si="61"/>
        <v>0</v>
      </c>
      <c r="X291" s="151"/>
      <c r="Y291" s="151"/>
      <c r="Z291" s="151"/>
      <c r="AA291" s="151"/>
      <c r="AB291" s="156"/>
    </row>
    <row r="292" spans="1:29" s="154" customFormat="1" ht="47.25" hidden="1" x14ac:dyDescent="0.25">
      <c r="A292" s="135">
        <v>284</v>
      </c>
      <c r="B292" s="161" t="s">
        <v>288</v>
      </c>
      <c r="C292" s="161" t="s">
        <v>552</v>
      </c>
      <c r="D292" s="140"/>
      <c r="E292" s="141"/>
      <c r="F292" s="141">
        <v>198.1</v>
      </c>
      <c r="G292" s="139"/>
      <c r="H292" s="139">
        <v>31</v>
      </c>
      <c r="I292" s="139">
        <v>35</v>
      </c>
      <c r="J292" s="142"/>
      <c r="K292" s="142">
        <v>0.25</v>
      </c>
      <c r="L292" s="142">
        <f>I292/F292</f>
        <v>0.17667844522968199</v>
      </c>
      <c r="M292" s="144">
        <v>0</v>
      </c>
      <c r="N292" s="219">
        <f t="shared" si="52"/>
        <v>0</v>
      </c>
      <c r="O292" s="146">
        <f t="shared" si="53"/>
        <v>0</v>
      </c>
      <c r="P292" s="219">
        <f t="shared" si="54"/>
        <v>0</v>
      </c>
      <c r="Q292" s="219">
        <f t="shared" si="55"/>
        <v>0</v>
      </c>
      <c r="R292" s="146">
        <f t="shared" si="56"/>
        <v>0</v>
      </c>
      <c r="S292" s="145">
        <v>25</v>
      </c>
      <c r="T292" s="145">
        <f t="shared" si="58"/>
        <v>0</v>
      </c>
      <c r="U292" s="219">
        <f t="shared" si="59"/>
        <v>0</v>
      </c>
      <c r="V292" s="146">
        <f t="shared" si="60"/>
        <v>0</v>
      </c>
      <c r="W292" s="145">
        <v>20</v>
      </c>
      <c r="X292" s="251">
        <v>0</v>
      </c>
      <c r="Y292" s="251"/>
      <c r="Z292" s="251"/>
      <c r="AA292" s="251"/>
      <c r="AB292" s="145">
        <v>0</v>
      </c>
      <c r="AC292" s="145"/>
    </row>
    <row r="293" spans="1:29" s="154" customFormat="1" hidden="1" x14ac:dyDescent="0.25">
      <c r="A293" s="135">
        <v>285</v>
      </c>
      <c r="B293" s="161" t="s">
        <v>2</v>
      </c>
      <c r="C293" s="161" t="s">
        <v>552</v>
      </c>
      <c r="D293" s="140"/>
      <c r="E293" s="141"/>
      <c r="F293" s="141">
        <v>79.39</v>
      </c>
      <c r="G293" s="139"/>
      <c r="H293" s="139"/>
      <c r="I293" s="139">
        <v>0</v>
      </c>
      <c r="J293" s="142"/>
      <c r="K293" s="142"/>
      <c r="L293" s="142"/>
      <c r="M293" s="144">
        <f t="shared" si="51"/>
        <v>0</v>
      </c>
      <c r="N293" s="145">
        <f t="shared" si="52"/>
        <v>0</v>
      </c>
      <c r="O293" s="146">
        <f t="shared" si="53"/>
        <v>0</v>
      </c>
      <c r="P293" s="145">
        <f t="shared" si="54"/>
        <v>0</v>
      </c>
      <c r="Q293" s="145">
        <f t="shared" si="55"/>
        <v>0</v>
      </c>
      <c r="R293" s="146">
        <f t="shared" si="56"/>
        <v>0</v>
      </c>
      <c r="S293" s="145">
        <f t="shared" si="57"/>
        <v>0</v>
      </c>
      <c r="T293" s="145">
        <f t="shared" si="58"/>
        <v>0</v>
      </c>
      <c r="U293" s="145">
        <f t="shared" si="59"/>
        <v>0</v>
      </c>
      <c r="V293" s="146">
        <f t="shared" si="60"/>
        <v>0</v>
      </c>
      <c r="W293" s="145">
        <f t="shared" si="61"/>
        <v>0</v>
      </c>
      <c r="X293" s="151"/>
      <c r="Y293" s="151"/>
      <c r="Z293" s="151"/>
      <c r="AA293" s="151"/>
      <c r="AB293" s="156"/>
    </row>
    <row r="294" spans="1:29" s="154" customFormat="1" ht="47.25" hidden="1" x14ac:dyDescent="0.25">
      <c r="A294" s="135">
        <v>286</v>
      </c>
      <c r="B294" s="161" t="s">
        <v>86</v>
      </c>
      <c r="C294" s="161" t="s">
        <v>552</v>
      </c>
      <c r="D294" s="140"/>
      <c r="E294" s="141"/>
      <c r="F294" s="141">
        <v>0</v>
      </c>
      <c r="G294" s="139"/>
      <c r="H294" s="139"/>
      <c r="I294" s="139">
        <v>0</v>
      </c>
      <c r="J294" s="142"/>
      <c r="K294" s="142"/>
      <c r="L294" s="142"/>
      <c r="M294" s="144">
        <f t="shared" si="51"/>
        <v>0</v>
      </c>
      <c r="N294" s="145">
        <f t="shared" si="52"/>
        <v>0</v>
      </c>
      <c r="O294" s="146">
        <f t="shared" si="53"/>
        <v>0</v>
      </c>
      <c r="P294" s="145">
        <f t="shared" si="54"/>
        <v>0</v>
      </c>
      <c r="Q294" s="145">
        <f t="shared" si="55"/>
        <v>0</v>
      </c>
      <c r="R294" s="146">
        <f t="shared" si="56"/>
        <v>0</v>
      </c>
      <c r="S294" s="145">
        <f t="shared" si="57"/>
        <v>0</v>
      </c>
      <c r="T294" s="145">
        <f t="shared" si="58"/>
        <v>0</v>
      </c>
      <c r="U294" s="145">
        <f t="shared" si="59"/>
        <v>0</v>
      </c>
      <c r="V294" s="146">
        <f t="shared" si="60"/>
        <v>0</v>
      </c>
      <c r="W294" s="145">
        <f t="shared" si="61"/>
        <v>0</v>
      </c>
      <c r="X294" s="151"/>
      <c r="Y294" s="151"/>
      <c r="Z294" s="151"/>
      <c r="AA294" s="151"/>
      <c r="AB294" s="156"/>
    </row>
    <row r="295" spans="1:29" s="154" customFormat="1" hidden="1" x14ac:dyDescent="0.25">
      <c r="A295" s="135">
        <v>287</v>
      </c>
      <c r="B295" s="161" t="s">
        <v>444</v>
      </c>
      <c r="C295" s="161" t="s">
        <v>552</v>
      </c>
      <c r="D295" s="140"/>
      <c r="E295" s="141"/>
      <c r="F295" s="141"/>
      <c r="G295" s="139"/>
      <c r="H295" s="139"/>
      <c r="I295" s="139"/>
      <c r="J295" s="142"/>
      <c r="K295" s="142"/>
      <c r="L295" s="142"/>
      <c r="M295" s="144">
        <f t="shared" si="51"/>
        <v>0</v>
      </c>
      <c r="N295" s="145">
        <f t="shared" si="52"/>
        <v>0</v>
      </c>
      <c r="O295" s="146">
        <f t="shared" si="53"/>
        <v>0</v>
      </c>
      <c r="P295" s="145">
        <f t="shared" si="54"/>
        <v>0</v>
      </c>
      <c r="Q295" s="145">
        <f t="shared" si="55"/>
        <v>0</v>
      </c>
      <c r="R295" s="146">
        <f t="shared" si="56"/>
        <v>0</v>
      </c>
      <c r="S295" s="145">
        <v>25</v>
      </c>
      <c r="T295" s="145">
        <f t="shared" si="58"/>
        <v>0</v>
      </c>
      <c r="U295" s="145">
        <f t="shared" si="59"/>
        <v>0</v>
      </c>
      <c r="V295" s="146">
        <f t="shared" si="60"/>
        <v>0</v>
      </c>
      <c r="W295" s="145">
        <v>20</v>
      </c>
      <c r="X295" s="146"/>
      <c r="Y295" s="146"/>
      <c r="Z295" s="146"/>
      <c r="AA295" s="145"/>
      <c r="AB295" s="145"/>
      <c r="AC295" s="145"/>
    </row>
    <row r="296" spans="1:29" s="154" customFormat="1" hidden="1" x14ac:dyDescent="0.25">
      <c r="A296" s="135">
        <v>288</v>
      </c>
      <c r="B296" s="161" t="s">
        <v>854</v>
      </c>
      <c r="C296" s="161" t="s">
        <v>40</v>
      </c>
      <c r="D296" s="140"/>
      <c r="E296" s="141"/>
      <c r="F296" s="141">
        <v>0</v>
      </c>
      <c r="G296" s="139"/>
      <c r="H296" s="139"/>
      <c r="I296" s="139">
        <v>0</v>
      </c>
      <c r="J296" s="142"/>
      <c r="K296" s="142"/>
      <c r="L296" s="142"/>
      <c r="M296" s="144">
        <f t="shared" si="51"/>
        <v>0</v>
      </c>
      <c r="N296" s="145">
        <f t="shared" si="52"/>
        <v>0</v>
      </c>
      <c r="O296" s="146">
        <f t="shared" si="53"/>
        <v>0</v>
      </c>
      <c r="P296" s="145">
        <f t="shared" si="54"/>
        <v>0</v>
      </c>
      <c r="Q296" s="145">
        <f t="shared" si="55"/>
        <v>0</v>
      </c>
      <c r="R296" s="146">
        <f t="shared" si="56"/>
        <v>0</v>
      </c>
      <c r="S296" s="145">
        <f t="shared" si="57"/>
        <v>0</v>
      </c>
      <c r="T296" s="145">
        <f t="shared" si="58"/>
        <v>0</v>
      </c>
      <c r="U296" s="145">
        <f t="shared" si="59"/>
        <v>0</v>
      </c>
      <c r="V296" s="146">
        <f t="shared" si="60"/>
        <v>0</v>
      </c>
      <c r="W296" s="145">
        <f t="shared" si="61"/>
        <v>0</v>
      </c>
      <c r="X296" s="151"/>
      <c r="Y296" s="151"/>
      <c r="Z296" s="151"/>
      <c r="AA296" s="151"/>
      <c r="AB296" s="156"/>
    </row>
    <row r="297" spans="1:29" s="154" customFormat="1" ht="31.5" hidden="1" x14ac:dyDescent="0.25">
      <c r="A297" s="135">
        <v>289</v>
      </c>
      <c r="B297" s="161" t="s">
        <v>668</v>
      </c>
      <c r="C297" s="161" t="s">
        <v>40</v>
      </c>
      <c r="D297" s="140"/>
      <c r="E297" s="141"/>
      <c r="F297" s="141">
        <v>0</v>
      </c>
      <c r="G297" s="139"/>
      <c r="H297" s="139"/>
      <c r="I297" s="139">
        <v>0</v>
      </c>
      <c r="J297" s="142"/>
      <c r="K297" s="142"/>
      <c r="L297" s="142"/>
      <c r="M297" s="144">
        <f t="shared" si="51"/>
        <v>0</v>
      </c>
      <c r="N297" s="145">
        <f t="shared" si="52"/>
        <v>0</v>
      </c>
      <c r="O297" s="146">
        <f t="shared" si="53"/>
        <v>0</v>
      </c>
      <c r="P297" s="145">
        <f t="shared" si="54"/>
        <v>0</v>
      </c>
      <c r="Q297" s="145">
        <f t="shared" si="55"/>
        <v>0</v>
      </c>
      <c r="R297" s="146">
        <f t="shared" si="56"/>
        <v>0</v>
      </c>
      <c r="S297" s="145">
        <f t="shared" si="57"/>
        <v>0</v>
      </c>
      <c r="T297" s="145">
        <f t="shared" si="58"/>
        <v>0</v>
      </c>
      <c r="U297" s="145">
        <f t="shared" si="59"/>
        <v>0</v>
      </c>
      <c r="V297" s="146">
        <f t="shared" si="60"/>
        <v>0</v>
      </c>
      <c r="W297" s="145">
        <f t="shared" si="61"/>
        <v>0</v>
      </c>
      <c r="X297" s="151"/>
      <c r="Y297" s="151"/>
      <c r="Z297" s="151"/>
      <c r="AA297" s="151"/>
      <c r="AB297" s="156"/>
    </row>
    <row r="298" spans="1:29" s="154" customFormat="1" hidden="1" x14ac:dyDescent="0.25">
      <c r="A298" s="135">
        <v>290</v>
      </c>
      <c r="B298" s="161" t="s">
        <v>2</v>
      </c>
      <c r="C298" s="161" t="s">
        <v>40</v>
      </c>
      <c r="D298" s="140"/>
      <c r="E298" s="141"/>
      <c r="F298" s="141">
        <v>0</v>
      </c>
      <c r="G298" s="139"/>
      <c r="H298" s="139"/>
      <c r="I298" s="139">
        <v>0</v>
      </c>
      <c r="J298" s="142"/>
      <c r="K298" s="142"/>
      <c r="L298" s="142"/>
      <c r="M298" s="144">
        <f t="shared" si="51"/>
        <v>0</v>
      </c>
      <c r="N298" s="145">
        <f t="shared" si="52"/>
        <v>0</v>
      </c>
      <c r="O298" s="146">
        <f t="shared" si="53"/>
        <v>0</v>
      </c>
      <c r="P298" s="145">
        <f t="shared" si="54"/>
        <v>0</v>
      </c>
      <c r="Q298" s="145">
        <f t="shared" si="55"/>
        <v>0</v>
      </c>
      <c r="R298" s="146">
        <f t="shared" si="56"/>
        <v>0</v>
      </c>
      <c r="S298" s="145">
        <f t="shared" si="57"/>
        <v>0</v>
      </c>
      <c r="T298" s="145">
        <f t="shared" si="58"/>
        <v>0</v>
      </c>
      <c r="U298" s="145">
        <f t="shared" si="59"/>
        <v>0</v>
      </c>
      <c r="V298" s="146">
        <f t="shared" si="60"/>
        <v>0</v>
      </c>
      <c r="W298" s="145">
        <f t="shared" si="61"/>
        <v>0</v>
      </c>
      <c r="X298" s="151"/>
      <c r="Y298" s="151"/>
      <c r="Z298" s="151"/>
      <c r="AA298" s="151"/>
      <c r="AB298" s="156"/>
    </row>
    <row r="299" spans="1:29" s="154" customFormat="1" ht="31.5" hidden="1" x14ac:dyDescent="0.25">
      <c r="A299" s="135">
        <v>291</v>
      </c>
      <c r="B299" s="161" t="s">
        <v>105</v>
      </c>
      <c r="C299" s="161" t="s">
        <v>40</v>
      </c>
      <c r="D299" s="140"/>
      <c r="E299" s="141"/>
      <c r="F299" s="141">
        <v>0</v>
      </c>
      <c r="G299" s="139"/>
      <c r="H299" s="139"/>
      <c r="I299" s="139">
        <v>0</v>
      </c>
      <c r="J299" s="142"/>
      <c r="K299" s="142"/>
      <c r="L299" s="142"/>
      <c r="M299" s="144">
        <f t="shared" si="51"/>
        <v>0</v>
      </c>
      <c r="N299" s="145">
        <f t="shared" si="52"/>
        <v>0</v>
      </c>
      <c r="O299" s="146">
        <f t="shared" si="53"/>
        <v>0</v>
      </c>
      <c r="P299" s="145">
        <f t="shared" si="54"/>
        <v>0</v>
      </c>
      <c r="Q299" s="145">
        <f t="shared" si="55"/>
        <v>0</v>
      </c>
      <c r="R299" s="146">
        <f t="shared" si="56"/>
        <v>0</v>
      </c>
      <c r="S299" s="145">
        <f t="shared" si="57"/>
        <v>0</v>
      </c>
      <c r="T299" s="145">
        <f t="shared" si="58"/>
        <v>0</v>
      </c>
      <c r="U299" s="145">
        <f t="shared" si="59"/>
        <v>0</v>
      </c>
      <c r="V299" s="146">
        <f t="shared" si="60"/>
        <v>0</v>
      </c>
      <c r="W299" s="145">
        <f t="shared" si="61"/>
        <v>0</v>
      </c>
      <c r="X299" s="151"/>
      <c r="Y299" s="151"/>
      <c r="Z299" s="151"/>
      <c r="AA299" s="151"/>
      <c r="AB299" s="156"/>
    </row>
    <row r="300" spans="1:29" s="154" customFormat="1" ht="31.5" hidden="1" x14ac:dyDescent="0.25">
      <c r="A300" s="135">
        <v>292</v>
      </c>
      <c r="B300" s="161" t="s">
        <v>886</v>
      </c>
      <c r="C300" s="161" t="s">
        <v>40</v>
      </c>
      <c r="D300" s="140"/>
      <c r="E300" s="141"/>
      <c r="F300" s="141">
        <v>0</v>
      </c>
      <c r="G300" s="139"/>
      <c r="H300" s="139"/>
      <c r="I300" s="139">
        <v>0</v>
      </c>
      <c r="J300" s="142"/>
      <c r="K300" s="142"/>
      <c r="L300" s="142"/>
      <c r="M300" s="144">
        <f t="shared" si="51"/>
        <v>0</v>
      </c>
      <c r="N300" s="145">
        <f t="shared" si="52"/>
        <v>0</v>
      </c>
      <c r="O300" s="146">
        <f t="shared" si="53"/>
        <v>0</v>
      </c>
      <c r="P300" s="145">
        <f t="shared" si="54"/>
        <v>0</v>
      </c>
      <c r="Q300" s="145">
        <f t="shared" si="55"/>
        <v>0</v>
      </c>
      <c r="R300" s="146">
        <f t="shared" si="56"/>
        <v>0</v>
      </c>
      <c r="S300" s="145">
        <f t="shared" si="57"/>
        <v>0</v>
      </c>
      <c r="T300" s="145">
        <f t="shared" si="58"/>
        <v>0</v>
      </c>
      <c r="U300" s="145">
        <f t="shared" si="59"/>
        <v>0</v>
      </c>
      <c r="V300" s="146">
        <f t="shared" si="60"/>
        <v>0</v>
      </c>
      <c r="W300" s="145">
        <f t="shared" si="61"/>
        <v>0</v>
      </c>
      <c r="X300" s="151"/>
      <c r="Y300" s="151"/>
      <c r="Z300" s="151"/>
      <c r="AA300" s="151"/>
      <c r="AB300" s="156"/>
    </row>
    <row r="301" spans="1:29" s="154" customFormat="1" ht="31.5" hidden="1" x14ac:dyDescent="0.25">
      <c r="A301" s="135">
        <v>293</v>
      </c>
      <c r="B301" s="161" t="s">
        <v>887</v>
      </c>
      <c r="C301" s="161" t="s">
        <v>40</v>
      </c>
      <c r="D301" s="140"/>
      <c r="E301" s="141"/>
      <c r="F301" s="141">
        <v>0</v>
      </c>
      <c r="G301" s="139"/>
      <c r="H301" s="139"/>
      <c r="I301" s="139">
        <v>0</v>
      </c>
      <c r="J301" s="142"/>
      <c r="K301" s="142"/>
      <c r="L301" s="142"/>
      <c r="M301" s="144">
        <f t="shared" si="51"/>
        <v>0</v>
      </c>
      <c r="N301" s="145">
        <f t="shared" si="52"/>
        <v>0</v>
      </c>
      <c r="O301" s="146">
        <f t="shared" si="53"/>
        <v>0</v>
      </c>
      <c r="P301" s="145">
        <f t="shared" si="54"/>
        <v>0</v>
      </c>
      <c r="Q301" s="145">
        <f t="shared" si="55"/>
        <v>0</v>
      </c>
      <c r="R301" s="146">
        <f t="shared" si="56"/>
        <v>0</v>
      </c>
      <c r="S301" s="145">
        <f t="shared" si="57"/>
        <v>0</v>
      </c>
      <c r="T301" s="145">
        <f t="shared" si="58"/>
        <v>0</v>
      </c>
      <c r="U301" s="145">
        <f t="shared" si="59"/>
        <v>0</v>
      </c>
      <c r="V301" s="146">
        <f t="shared" si="60"/>
        <v>0</v>
      </c>
      <c r="W301" s="145">
        <f t="shared" si="61"/>
        <v>0</v>
      </c>
      <c r="X301" s="151"/>
      <c r="Y301" s="151"/>
      <c r="Z301" s="151"/>
      <c r="AA301" s="151"/>
      <c r="AB301" s="156"/>
    </row>
    <row r="302" spans="1:29" s="154" customFormat="1" ht="31.5" hidden="1" x14ac:dyDescent="0.25">
      <c r="A302" s="135">
        <v>294</v>
      </c>
      <c r="B302" s="161" t="s">
        <v>888</v>
      </c>
      <c r="C302" s="161" t="s">
        <v>40</v>
      </c>
      <c r="D302" s="140"/>
      <c r="E302" s="141"/>
      <c r="F302" s="141">
        <v>0</v>
      </c>
      <c r="G302" s="139"/>
      <c r="H302" s="139"/>
      <c r="I302" s="139">
        <v>0</v>
      </c>
      <c r="J302" s="142"/>
      <c r="K302" s="142"/>
      <c r="L302" s="142"/>
      <c r="M302" s="144">
        <f t="shared" si="51"/>
        <v>0</v>
      </c>
      <c r="N302" s="145">
        <f t="shared" si="52"/>
        <v>0</v>
      </c>
      <c r="O302" s="146">
        <f t="shared" si="53"/>
        <v>0</v>
      </c>
      <c r="P302" s="145">
        <f t="shared" si="54"/>
        <v>0</v>
      </c>
      <c r="Q302" s="145">
        <f t="shared" si="55"/>
        <v>0</v>
      </c>
      <c r="R302" s="146">
        <f t="shared" si="56"/>
        <v>0</v>
      </c>
      <c r="S302" s="145">
        <f t="shared" si="57"/>
        <v>0</v>
      </c>
      <c r="T302" s="145">
        <f t="shared" si="58"/>
        <v>0</v>
      </c>
      <c r="U302" s="145">
        <f t="shared" si="59"/>
        <v>0</v>
      </c>
      <c r="V302" s="146">
        <f t="shared" si="60"/>
        <v>0</v>
      </c>
      <c r="W302" s="145">
        <f t="shared" si="61"/>
        <v>0</v>
      </c>
      <c r="X302" s="151"/>
      <c r="Y302" s="151"/>
      <c r="Z302" s="151"/>
      <c r="AA302" s="151"/>
      <c r="AB302" s="156"/>
    </row>
    <row r="303" spans="1:29" s="154" customFormat="1" ht="31.5" hidden="1" x14ac:dyDescent="0.25">
      <c r="A303" s="135">
        <v>295</v>
      </c>
      <c r="B303" s="161" t="s">
        <v>243</v>
      </c>
      <c r="C303" s="161" t="s">
        <v>40</v>
      </c>
      <c r="D303" s="140"/>
      <c r="E303" s="141"/>
      <c r="F303" s="141">
        <v>75.02</v>
      </c>
      <c r="G303" s="139">
        <v>0</v>
      </c>
      <c r="H303" s="139">
        <v>42</v>
      </c>
      <c r="I303" s="139">
        <v>40</v>
      </c>
      <c r="J303" s="142">
        <v>0</v>
      </c>
      <c r="K303" s="142">
        <v>0.56000000000000005</v>
      </c>
      <c r="L303" s="142">
        <f>I303/F303</f>
        <v>0.53319114902692621</v>
      </c>
      <c r="M303" s="144">
        <v>0</v>
      </c>
      <c r="N303" s="219">
        <f t="shared" si="52"/>
        <v>0</v>
      </c>
      <c r="O303" s="146">
        <f t="shared" si="53"/>
        <v>0</v>
      </c>
      <c r="P303" s="219">
        <f t="shared" si="54"/>
        <v>0</v>
      </c>
      <c r="Q303" s="219">
        <f t="shared" si="55"/>
        <v>0</v>
      </c>
      <c r="R303" s="146">
        <f t="shared" si="56"/>
        <v>0</v>
      </c>
      <c r="S303" s="145">
        <v>25</v>
      </c>
      <c r="T303" s="145">
        <f t="shared" si="58"/>
        <v>0</v>
      </c>
      <c r="U303" s="219">
        <f t="shared" si="59"/>
        <v>0</v>
      </c>
      <c r="V303" s="146">
        <f t="shared" si="60"/>
        <v>0</v>
      </c>
      <c r="W303" s="145">
        <v>20</v>
      </c>
      <c r="X303" s="251">
        <v>0</v>
      </c>
      <c r="Y303" s="251"/>
      <c r="Z303" s="251"/>
      <c r="AA303" s="251"/>
      <c r="AB303" s="145">
        <v>0</v>
      </c>
      <c r="AC303" s="145"/>
    </row>
    <row r="304" spans="1:29" s="154" customFormat="1" ht="31.5" hidden="1" x14ac:dyDescent="0.25">
      <c r="A304" s="135">
        <v>296</v>
      </c>
      <c r="B304" s="161" t="s">
        <v>889</v>
      </c>
      <c r="C304" s="161" t="s">
        <v>40</v>
      </c>
      <c r="D304" s="140"/>
      <c r="E304" s="141"/>
      <c r="F304" s="141">
        <v>0</v>
      </c>
      <c r="G304" s="139"/>
      <c r="H304" s="139"/>
      <c r="I304" s="139">
        <v>0</v>
      </c>
      <c r="J304" s="142"/>
      <c r="K304" s="142"/>
      <c r="L304" s="142"/>
      <c r="M304" s="144">
        <f t="shared" si="51"/>
        <v>0</v>
      </c>
      <c r="N304" s="145">
        <f t="shared" si="52"/>
        <v>0</v>
      </c>
      <c r="O304" s="146">
        <f t="shared" si="53"/>
        <v>0</v>
      </c>
      <c r="P304" s="145">
        <f t="shared" si="54"/>
        <v>0</v>
      </c>
      <c r="Q304" s="145">
        <f t="shared" si="55"/>
        <v>0</v>
      </c>
      <c r="R304" s="146">
        <f t="shared" si="56"/>
        <v>0</v>
      </c>
      <c r="S304" s="145">
        <f t="shared" si="57"/>
        <v>0</v>
      </c>
      <c r="T304" s="145">
        <f t="shared" si="58"/>
        <v>0</v>
      </c>
      <c r="U304" s="145">
        <f t="shared" si="59"/>
        <v>0</v>
      </c>
      <c r="V304" s="146">
        <f t="shared" si="60"/>
        <v>0</v>
      </c>
      <c r="W304" s="145">
        <f t="shared" si="61"/>
        <v>0</v>
      </c>
      <c r="X304" s="151"/>
      <c r="Y304" s="151"/>
      <c r="Z304" s="151"/>
      <c r="AA304" s="151"/>
      <c r="AB304" s="156"/>
    </row>
    <row r="305" spans="1:29" s="154" customFormat="1" hidden="1" x14ac:dyDescent="0.25">
      <c r="A305" s="135">
        <v>297</v>
      </c>
      <c r="B305" s="161" t="s">
        <v>444</v>
      </c>
      <c r="C305" s="161" t="s">
        <v>40</v>
      </c>
      <c r="D305" s="140"/>
      <c r="E305" s="141"/>
      <c r="F305" s="141"/>
      <c r="G305" s="139"/>
      <c r="H305" s="139"/>
      <c r="I305" s="139"/>
      <c r="J305" s="142"/>
      <c r="K305" s="142"/>
      <c r="L305" s="142"/>
      <c r="M305" s="144">
        <f t="shared" si="51"/>
        <v>0</v>
      </c>
      <c r="N305" s="145">
        <f t="shared" si="52"/>
        <v>0</v>
      </c>
      <c r="O305" s="146">
        <f t="shared" si="53"/>
        <v>0</v>
      </c>
      <c r="P305" s="145">
        <f t="shared" si="54"/>
        <v>0</v>
      </c>
      <c r="Q305" s="145">
        <f t="shared" si="55"/>
        <v>0</v>
      </c>
      <c r="R305" s="146">
        <f t="shared" si="56"/>
        <v>0</v>
      </c>
      <c r="S305" s="145">
        <v>25</v>
      </c>
      <c r="T305" s="145">
        <f t="shared" si="58"/>
        <v>0</v>
      </c>
      <c r="U305" s="145">
        <f t="shared" si="59"/>
        <v>0</v>
      </c>
      <c r="V305" s="146">
        <f t="shared" si="60"/>
        <v>0</v>
      </c>
      <c r="W305" s="145">
        <v>20</v>
      </c>
      <c r="X305" s="146"/>
      <c r="Y305" s="146"/>
      <c r="Z305" s="146"/>
      <c r="AA305" s="145"/>
      <c r="AB305" s="145"/>
      <c r="AC305" s="145"/>
    </row>
    <row r="306" spans="1:29" s="154" customFormat="1" hidden="1" x14ac:dyDescent="0.25">
      <c r="A306" s="135">
        <v>298</v>
      </c>
      <c r="B306" s="161" t="s">
        <v>890</v>
      </c>
      <c r="C306" s="161" t="s">
        <v>67</v>
      </c>
      <c r="D306" s="140"/>
      <c r="E306" s="141"/>
      <c r="F306" s="141">
        <v>0</v>
      </c>
      <c r="G306" s="139"/>
      <c r="H306" s="139"/>
      <c r="I306" s="139">
        <v>0</v>
      </c>
      <c r="J306" s="142"/>
      <c r="K306" s="142"/>
      <c r="L306" s="142"/>
      <c r="M306" s="144">
        <f t="shared" si="51"/>
        <v>0</v>
      </c>
      <c r="N306" s="145">
        <f t="shared" si="52"/>
        <v>0</v>
      </c>
      <c r="O306" s="146">
        <f t="shared" si="53"/>
        <v>0</v>
      </c>
      <c r="P306" s="145">
        <f t="shared" si="54"/>
        <v>0</v>
      </c>
      <c r="Q306" s="145">
        <f t="shared" si="55"/>
        <v>0</v>
      </c>
      <c r="R306" s="146">
        <f t="shared" si="56"/>
        <v>0</v>
      </c>
      <c r="S306" s="145">
        <f t="shared" si="57"/>
        <v>0</v>
      </c>
      <c r="T306" s="145">
        <f t="shared" si="58"/>
        <v>0</v>
      </c>
      <c r="U306" s="145">
        <f t="shared" si="59"/>
        <v>0</v>
      </c>
      <c r="V306" s="146">
        <f t="shared" si="60"/>
        <v>0</v>
      </c>
      <c r="W306" s="145">
        <f t="shared" si="61"/>
        <v>0</v>
      </c>
      <c r="X306" s="151"/>
      <c r="Y306" s="151"/>
      <c r="Z306" s="151"/>
      <c r="AA306" s="151"/>
      <c r="AB306" s="156"/>
    </row>
    <row r="307" spans="1:29" s="154" customFormat="1" ht="31.5" hidden="1" x14ac:dyDescent="0.25">
      <c r="A307" s="135">
        <v>299</v>
      </c>
      <c r="B307" s="161" t="s">
        <v>794</v>
      </c>
      <c r="C307" s="161" t="s">
        <v>67</v>
      </c>
      <c r="D307" s="140"/>
      <c r="E307" s="141"/>
      <c r="F307" s="141">
        <v>0</v>
      </c>
      <c r="G307" s="139"/>
      <c r="H307" s="139"/>
      <c r="I307" s="139">
        <v>0</v>
      </c>
      <c r="J307" s="142"/>
      <c r="K307" s="142"/>
      <c r="L307" s="142"/>
      <c r="M307" s="144">
        <f t="shared" si="51"/>
        <v>0</v>
      </c>
      <c r="N307" s="145">
        <f t="shared" si="52"/>
        <v>0</v>
      </c>
      <c r="O307" s="146">
        <f t="shared" si="53"/>
        <v>0</v>
      </c>
      <c r="P307" s="145">
        <f t="shared" si="54"/>
        <v>0</v>
      </c>
      <c r="Q307" s="145">
        <f t="shared" si="55"/>
        <v>0</v>
      </c>
      <c r="R307" s="146">
        <f t="shared" si="56"/>
        <v>0</v>
      </c>
      <c r="S307" s="145">
        <f t="shared" si="57"/>
        <v>0</v>
      </c>
      <c r="T307" s="145">
        <f t="shared" si="58"/>
        <v>0</v>
      </c>
      <c r="U307" s="145">
        <f t="shared" si="59"/>
        <v>0</v>
      </c>
      <c r="V307" s="146">
        <f t="shared" si="60"/>
        <v>0</v>
      </c>
      <c r="W307" s="145">
        <f t="shared" si="61"/>
        <v>0</v>
      </c>
      <c r="X307" s="151"/>
      <c r="Y307" s="151"/>
      <c r="Z307" s="151"/>
      <c r="AA307" s="151"/>
      <c r="AB307" s="156"/>
    </row>
    <row r="308" spans="1:29" s="154" customFormat="1" hidden="1" x14ac:dyDescent="0.25">
      <c r="A308" s="135">
        <v>300</v>
      </c>
      <c r="B308" s="161" t="s">
        <v>2</v>
      </c>
      <c r="C308" s="161" t="s">
        <v>67</v>
      </c>
      <c r="D308" s="140"/>
      <c r="E308" s="141"/>
      <c r="F308" s="141">
        <v>0</v>
      </c>
      <c r="G308" s="139"/>
      <c r="H308" s="139"/>
      <c r="I308" s="139">
        <v>0</v>
      </c>
      <c r="J308" s="142"/>
      <c r="K308" s="142"/>
      <c r="L308" s="142"/>
      <c r="M308" s="144">
        <f t="shared" si="51"/>
        <v>0</v>
      </c>
      <c r="N308" s="145">
        <f t="shared" si="52"/>
        <v>0</v>
      </c>
      <c r="O308" s="146">
        <f t="shared" si="53"/>
        <v>0</v>
      </c>
      <c r="P308" s="145">
        <f t="shared" si="54"/>
        <v>0</v>
      </c>
      <c r="Q308" s="145">
        <f t="shared" si="55"/>
        <v>0</v>
      </c>
      <c r="R308" s="146">
        <f t="shared" si="56"/>
        <v>0</v>
      </c>
      <c r="S308" s="145">
        <f t="shared" si="57"/>
        <v>0</v>
      </c>
      <c r="T308" s="145">
        <f t="shared" si="58"/>
        <v>0</v>
      </c>
      <c r="U308" s="145">
        <f t="shared" si="59"/>
        <v>0</v>
      </c>
      <c r="V308" s="146">
        <f t="shared" si="60"/>
        <v>0</v>
      </c>
      <c r="W308" s="145">
        <f t="shared" si="61"/>
        <v>0</v>
      </c>
      <c r="X308" s="151"/>
      <c r="Y308" s="151"/>
      <c r="Z308" s="151"/>
      <c r="AA308" s="151"/>
      <c r="AB308" s="156"/>
    </row>
    <row r="309" spans="1:29" s="154" customFormat="1" ht="31.5" hidden="1" x14ac:dyDescent="0.25">
      <c r="A309" s="135">
        <v>301</v>
      </c>
      <c r="B309" s="161" t="s">
        <v>795</v>
      </c>
      <c r="C309" s="161" t="s">
        <v>67</v>
      </c>
      <c r="D309" s="140"/>
      <c r="E309" s="141"/>
      <c r="F309" s="141">
        <v>416.08</v>
      </c>
      <c r="G309" s="139"/>
      <c r="H309" s="139"/>
      <c r="I309" s="139">
        <v>0</v>
      </c>
      <c r="J309" s="142"/>
      <c r="K309" s="142"/>
      <c r="L309" s="142"/>
      <c r="M309" s="144">
        <f t="shared" si="51"/>
        <v>0</v>
      </c>
      <c r="N309" s="145">
        <f t="shared" si="52"/>
        <v>0</v>
      </c>
      <c r="O309" s="146">
        <f t="shared" si="53"/>
        <v>0</v>
      </c>
      <c r="P309" s="145">
        <f t="shared" si="54"/>
        <v>0</v>
      </c>
      <c r="Q309" s="145">
        <f t="shared" si="55"/>
        <v>0</v>
      </c>
      <c r="R309" s="146">
        <f t="shared" si="56"/>
        <v>0</v>
      </c>
      <c r="S309" s="145">
        <f t="shared" si="57"/>
        <v>0</v>
      </c>
      <c r="T309" s="145">
        <f t="shared" si="58"/>
        <v>0</v>
      </c>
      <c r="U309" s="145">
        <f t="shared" si="59"/>
        <v>0</v>
      </c>
      <c r="V309" s="146">
        <f t="shared" si="60"/>
        <v>0</v>
      </c>
      <c r="W309" s="145">
        <f t="shared" si="61"/>
        <v>0</v>
      </c>
      <c r="X309" s="151"/>
      <c r="Y309" s="151"/>
      <c r="Z309" s="151"/>
      <c r="AA309" s="151"/>
      <c r="AB309" s="156"/>
    </row>
    <row r="310" spans="1:29" s="154" customFormat="1" ht="31.5" hidden="1" x14ac:dyDescent="0.25">
      <c r="A310" s="135">
        <v>302</v>
      </c>
      <c r="B310" s="161" t="s">
        <v>796</v>
      </c>
      <c r="C310" s="161" t="s">
        <v>67</v>
      </c>
      <c r="D310" s="140"/>
      <c r="E310" s="141"/>
      <c r="F310" s="141">
        <v>0</v>
      </c>
      <c r="G310" s="139"/>
      <c r="H310" s="139"/>
      <c r="I310" s="139">
        <v>0</v>
      </c>
      <c r="J310" s="142"/>
      <c r="K310" s="142"/>
      <c r="L310" s="142"/>
      <c r="M310" s="144">
        <f t="shared" si="51"/>
        <v>0</v>
      </c>
      <c r="N310" s="145">
        <f t="shared" si="52"/>
        <v>0</v>
      </c>
      <c r="O310" s="146">
        <f t="shared" si="53"/>
        <v>0</v>
      </c>
      <c r="P310" s="145">
        <f t="shared" si="54"/>
        <v>0</v>
      </c>
      <c r="Q310" s="145">
        <f t="shared" si="55"/>
        <v>0</v>
      </c>
      <c r="R310" s="146">
        <f t="shared" si="56"/>
        <v>0</v>
      </c>
      <c r="S310" s="145">
        <f t="shared" si="57"/>
        <v>0</v>
      </c>
      <c r="T310" s="145">
        <f t="shared" si="58"/>
        <v>0</v>
      </c>
      <c r="U310" s="145">
        <f t="shared" si="59"/>
        <v>0</v>
      </c>
      <c r="V310" s="146">
        <f t="shared" si="60"/>
        <v>0</v>
      </c>
      <c r="W310" s="145">
        <f t="shared" si="61"/>
        <v>0</v>
      </c>
      <c r="X310" s="151"/>
      <c r="Y310" s="151"/>
      <c r="Z310" s="151"/>
      <c r="AA310" s="151"/>
      <c r="AB310" s="156"/>
    </row>
    <row r="311" spans="1:29" s="154" customFormat="1" ht="31.5" hidden="1" x14ac:dyDescent="0.25">
      <c r="A311" s="135">
        <v>303</v>
      </c>
      <c r="B311" s="161" t="s">
        <v>106</v>
      </c>
      <c r="C311" s="161" t="s">
        <v>67</v>
      </c>
      <c r="D311" s="140"/>
      <c r="E311" s="141"/>
      <c r="F311" s="141">
        <v>0</v>
      </c>
      <c r="G311" s="139"/>
      <c r="H311" s="139"/>
      <c r="I311" s="139">
        <v>0</v>
      </c>
      <c r="J311" s="142"/>
      <c r="K311" s="142"/>
      <c r="L311" s="142"/>
      <c r="M311" s="144">
        <f t="shared" si="51"/>
        <v>0</v>
      </c>
      <c r="N311" s="145">
        <f t="shared" si="52"/>
        <v>0</v>
      </c>
      <c r="O311" s="146">
        <f t="shared" si="53"/>
        <v>0</v>
      </c>
      <c r="P311" s="145">
        <f t="shared" si="54"/>
        <v>0</v>
      </c>
      <c r="Q311" s="145">
        <f t="shared" si="55"/>
        <v>0</v>
      </c>
      <c r="R311" s="146">
        <f t="shared" si="56"/>
        <v>0</v>
      </c>
      <c r="S311" s="145">
        <f t="shared" si="57"/>
        <v>0</v>
      </c>
      <c r="T311" s="145">
        <f t="shared" si="58"/>
        <v>0</v>
      </c>
      <c r="U311" s="145">
        <f t="shared" si="59"/>
        <v>0</v>
      </c>
      <c r="V311" s="146">
        <f t="shared" si="60"/>
        <v>0</v>
      </c>
      <c r="W311" s="145">
        <f t="shared" si="61"/>
        <v>0</v>
      </c>
      <c r="X311" s="151"/>
      <c r="Y311" s="151"/>
      <c r="Z311" s="151"/>
      <c r="AA311" s="151"/>
      <c r="AB311" s="156"/>
    </row>
    <row r="312" spans="1:29" s="154" customFormat="1" ht="47.25" hidden="1" x14ac:dyDescent="0.25">
      <c r="A312" s="135">
        <v>304</v>
      </c>
      <c r="B312" s="161" t="s">
        <v>797</v>
      </c>
      <c r="C312" s="161" t="s">
        <v>67</v>
      </c>
      <c r="D312" s="140"/>
      <c r="E312" s="141"/>
      <c r="F312" s="141">
        <v>0</v>
      </c>
      <c r="G312" s="139"/>
      <c r="H312" s="139"/>
      <c r="I312" s="139">
        <v>0</v>
      </c>
      <c r="J312" s="142"/>
      <c r="K312" s="142"/>
      <c r="L312" s="142"/>
      <c r="M312" s="144">
        <f t="shared" si="51"/>
        <v>0</v>
      </c>
      <c r="N312" s="145">
        <f t="shared" si="52"/>
        <v>0</v>
      </c>
      <c r="O312" s="146">
        <f t="shared" si="53"/>
        <v>0</v>
      </c>
      <c r="P312" s="145">
        <f t="shared" si="54"/>
        <v>0</v>
      </c>
      <c r="Q312" s="145">
        <f t="shared" si="55"/>
        <v>0</v>
      </c>
      <c r="R312" s="146">
        <f t="shared" si="56"/>
        <v>0</v>
      </c>
      <c r="S312" s="145">
        <f t="shared" si="57"/>
        <v>0</v>
      </c>
      <c r="T312" s="145">
        <f t="shared" si="58"/>
        <v>0</v>
      </c>
      <c r="U312" s="145">
        <f t="shared" si="59"/>
        <v>0</v>
      </c>
      <c r="V312" s="146">
        <f t="shared" si="60"/>
        <v>0</v>
      </c>
      <c r="W312" s="145">
        <f t="shared" si="61"/>
        <v>0</v>
      </c>
      <c r="X312" s="151"/>
      <c r="Y312" s="151"/>
      <c r="Z312" s="151"/>
      <c r="AA312" s="151"/>
      <c r="AB312" s="156"/>
    </row>
    <row r="313" spans="1:29" s="154" customFormat="1" hidden="1" x14ac:dyDescent="0.25">
      <c r="A313" s="135">
        <v>305</v>
      </c>
      <c r="B313" s="161" t="s">
        <v>444</v>
      </c>
      <c r="C313" s="161" t="s">
        <v>67</v>
      </c>
      <c r="D313" s="140"/>
      <c r="E313" s="141"/>
      <c r="F313" s="141">
        <v>0</v>
      </c>
      <c r="G313" s="139"/>
      <c r="H313" s="139"/>
      <c r="I313" s="139">
        <v>0</v>
      </c>
      <c r="J313" s="142"/>
      <c r="K313" s="142"/>
      <c r="L313" s="142"/>
      <c r="M313" s="144">
        <f t="shared" si="51"/>
        <v>0</v>
      </c>
      <c r="N313" s="145">
        <f t="shared" si="52"/>
        <v>0</v>
      </c>
      <c r="O313" s="146">
        <f t="shared" si="53"/>
        <v>0</v>
      </c>
      <c r="P313" s="145">
        <f t="shared" si="54"/>
        <v>0</v>
      </c>
      <c r="Q313" s="145">
        <f t="shared" si="55"/>
        <v>0</v>
      </c>
      <c r="R313" s="146">
        <f t="shared" si="56"/>
        <v>0</v>
      </c>
      <c r="S313" s="145">
        <f t="shared" si="57"/>
        <v>0</v>
      </c>
      <c r="T313" s="145">
        <f t="shared" si="58"/>
        <v>0</v>
      </c>
      <c r="U313" s="145">
        <f t="shared" si="59"/>
        <v>0</v>
      </c>
      <c r="V313" s="146">
        <f t="shared" si="60"/>
        <v>0</v>
      </c>
      <c r="W313" s="145">
        <f t="shared" si="61"/>
        <v>0</v>
      </c>
      <c r="X313" s="151"/>
      <c r="Y313" s="151"/>
      <c r="Z313" s="151"/>
      <c r="AA313" s="151"/>
      <c r="AB313" s="156"/>
    </row>
    <row r="314" spans="1:29" s="154" customFormat="1" hidden="1" x14ac:dyDescent="0.25">
      <c r="A314" s="135">
        <v>306</v>
      </c>
      <c r="B314" s="161" t="s">
        <v>847</v>
      </c>
      <c r="C314" s="161" t="s">
        <v>69</v>
      </c>
      <c r="D314" s="140"/>
      <c r="E314" s="141"/>
      <c r="F314" s="141">
        <v>0</v>
      </c>
      <c r="G314" s="139"/>
      <c r="H314" s="139"/>
      <c r="I314" s="139">
        <v>0</v>
      </c>
      <c r="J314" s="142"/>
      <c r="K314" s="142"/>
      <c r="L314" s="142"/>
      <c r="M314" s="144">
        <f t="shared" si="51"/>
        <v>0</v>
      </c>
      <c r="N314" s="145">
        <f t="shared" si="52"/>
        <v>0</v>
      </c>
      <c r="O314" s="146">
        <f t="shared" si="53"/>
        <v>0</v>
      </c>
      <c r="P314" s="145">
        <f t="shared" si="54"/>
        <v>0</v>
      </c>
      <c r="Q314" s="145">
        <f t="shared" si="55"/>
        <v>0</v>
      </c>
      <c r="R314" s="146">
        <f t="shared" si="56"/>
        <v>0</v>
      </c>
      <c r="S314" s="145">
        <f t="shared" si="57"/>
        <v>0</v>
      </c>
      <c r="T314" s="145">
        <f t="shared" si="58"/>
        <v>0</v>
      </c>
      <c r="U314" s="145">
        <f t="shared" si="59"/>
        <v>0</v>
      </c>
      <c r="V314" s="146">
        <f t="shared" si="60"/>
        <v>0</v>
      </c>
      <c r="W314" s="145">
        <f t="shared" si="61"/>
        <v>0</v>
      </c>
      <c r="X314" s="151"/>
      <c r="Y314" s="151"/>
      <c r="Z314" s="151"/>
      <c r="AA314" s="151"/>
      <c r="AB314" s="156"/>
    </row>
    <row r="315" spans="1:29" s="154" customFormat="1" hidden="1" x14ac:dyDescent="0.25">
      <c r="A315" s="135">
        <v>307</v>
      </c>
      <c r="B315" s="161" t="s">
        <v>891</v>
      </c>
      <c r="C315" s="161" t="s">
        <v>69</v>
      </c>
      <c r="D315" s="140"/>
      <c r="E315" s="141"/>
      <c r="F315" s="141">
        <v>0</v>
      </c>
      <c r="G315" s="139"/>
      <c r="H315" s="139"/>
      <c r="I315" s="139">
        <v>0</v>
      </c>
      <c r="J315" s="142"/>
      <c r="K315" s="142"/>
      <c r="L315" s="142"/>
      <c r="M315" s="144">
        <f t="shared" si="51"/>
        <v>0</v>
      </c>
      <c r="N315" s="145">
        <f t="shared" si="52"/>
        <v>0</v>
      </c>
      <c r="O315" s="146">
        <f t="shared" si="53"/>
        <v>0</v>
      </c>
      <c r="P315" s="145">
        <f t="shared" si="54"/>
        <v>0</v>
      </c>
      <c r="Q315" s="145">
        <f t="shared" si="55"/>
        <v>0</v>
      </c>
      <c r="R315" s="146">
        <f t="shared" si="56"/>
        <v>0</v>
      </c>
      <c r="S315" s="145">
        <f t="shared" si="57"/>
        <v>0</v>
      </c>
      <c r="T315" s="145">
        <f t="shared" si="58"/>
        <v>0</v>
      </c>
      <c r="U315" s="145">
        <f t="shared" si="59"/>
        <v>0</v>
      </c>
      <c r="V315" s="146">
        <f t="shared" si="60"/>
        <v>0</v>
      </c>
      <c r="W315" s="145">
        <f t="shared" si="61"/>
        <v>0</v>
      </c>
      <c r="X315" s="151"/>
      <c r="Y315" s="151"/>
      <c r="Z315" s="151"/>
      <c r="AA315" s="151"/>
      <c r="AB315" s="156"/>
    </row>
    <row r="316" spans="1:29" s="154" customFormat="1" ht="31.5" hidden="1" x14ac:dyDescent="0.25">
      <c r="A316" s="135">
        <v>308</v>
      </c>
      <c r="B316" s="161" t="s">
        <v>798</v>
      </c>
      <c r="C316" s="161" t="s">
        <v>69</v>
      </c>
      <c r="D316" s="140"/>
      <c r="E316" s="141"/>
      <c r="F316" s="141">
        <v>0</v>
      </c>
      <c r="G316" s="139"/>
      <c r="H316" s="139"/>
      <c r="I316" s="139">
        <v>0</v>
      </c>
      <c r="J316" s="142"/>
      <c r="K316" s="142"/>
      <c r="L316" s="142"/>
      <c r="M316" s="144">
        <f t="shared" si="51"/>
        <v>0</v>
      </c>
      <c r="N316" s="145">
        <f t="shared" si="52"/>
        <v>0</v>
      </c>
      <c r="O316" s="146">
        <f t="shared" si="53"/>
        <v>0</v>
      </c>
      <c r="P316" s="145">
        <f t="shared" si="54"/>
        <v>0</v>
      </c>
      <c r="Q316" s="145">
        <f t="shared" si="55"/>
        <v>0</v>
      </c>
      <c r="R316" s="146">
        <f t="shared" si="56"/>
        <v>0</v>
      </c>
      <c r="S316" s="145">
        <f t="shared" si="57"/>
        <v>0</v>
      </c>
      <c r="T316" s="145">
        <f t="shared" si="58"/>
        <v>0</v>
      </c>
      <c r="U316" s="145">
        <f t="shared" si="59"/>
        <v>0</v>
      </c>
      <c r="V316" s="146">
        <f t="shared" si="60"/>
        <v>0</v>
      </c>
      <c r="W316" s="145">
        <f t="shared" si="61"/>
        <v>0</v>
      </c>
      <c r="X316" s="151"/>
      <c r="Y316" s="151"/>
      <c r="Z316" s="151"/>
      <c r="AA316" s="151"/>
      <c r="AB316" s="156"/>
    </row>
    <row r="317" spans="1:29" s="154" customFormat="1" hidden="1" x14ac:dyDescent="0.25">
      <c r="A317" s="135">
        <v>309</v>
      </c>
      <c r="B317" s="161" t="s">
        <v>2</v>
      </c>
      <c r="C317" s="161" t="s">
        <v>69</v>
      </c>
      <c r="D317" s="140"/>
      <c r="E317" s="141"/>
      <c r="F317" s="141">
        <v>0</v>
      </c>
      <c r="G317" s="139"/>
      <c r="H317" s="139"/>
      <c r="I317" s="139">
        <v>0</v>
      </c>
      <c r="J317" s="142"/>
      <c r="K317" s="142"/>
      <c r="L317" s="142"/>
      <c r="M317" s="144">
        <f t="shared" si="51"/>
        <v>0</v>
      </c>
      <c r="N317" s="145">
        <f t="shared" si="52"/>
        <v>0</v>
      </c>
      <c r="O317" s="146">
        <f t="shared" si="53"/>
        <v>0</v>
      </c>
      <c r="P317" s="145">
        <f t="shared" si="54"/>
        <v>0</v>
      </c>
      <c r="Q317" s="145">
        <f t="shared" si="55"/>
        <v>0</v>
      </c>
      <c r="R317" s="146">
        <f t="shared" si="56"/>
        <v>0</v>
      </c>
      <c r="S317" s="145">
        <f t="shared" si="57"/>
        <v>0</v>
      </c>
      <c r="T317" s="145">
        <f t="shared" si="58"/>
        <v>0</v>
      </c>
      <c r="U317" s="145">
        <f t="shared" si="59"/>
        <v>0</v>
      </c>
      <c r="V317" s="146">
        <f t="shared" si="60"/>
        <v>0</v>
      </c>
      <c r="W317" s="145">
        <f t="shared" si="61"/>
        <v>0</v>
      </c>
      <c r="X317" s="151"/>
      <c r="Y317" s="151"/>
      <c r="Z317" s="151"/>
      <c r="AA317" s="151"/>
      <c r="AB317" s="156"/>
    </row>
    <row r="318" spans="1:29" s="154" customFormat="1" ht="31.5" hidden="1" x14ac:dyDescent="0.25">
      <c r="A318" s="135">
        <v>310</v>
      </c>
      <c r="B318" s="161" t="s">
        <v>799</v>
      </c>
      <c r="C318" s="161" t="s">
        <v>69</v>
      </c>
      <c r="D318" s="140"/>
      <c r="E318" s="141"/>
      <c r="F318" s="141">
        <v>0</v>
      </c>
      <c r="G318" s="139"/>
      <c r="H318" s="139"/>
      <c r="I318" s="139">
        <v>0</v>
      </c>
      <c r="J318" s="142"/>
      <c r="K318" s="142"/>
      <c r="L318" s="142"/>
      <c r="M318" s="144">
        <f t="shared" si="51"/>
        <v>0</v>
      </c>
      <c r="N318" s="145">
        <f t="shared" si="52"/>
        <v>0</v>
      </c>
      <c r="O318" s="146">
        <f t="shared" si="53"/>
        <v>0</v>
      </c>
      <c r="P318" s="145">
        <f t="shared" si="54"/>
        <v>0</v>
      </c>
      <c r="Q318" s="145">
        <f t="shared" si="55"/>
        <v>0</v>
      </c>
      <c r="R318" s="146">
        <f t="shared" si="56"/>
        <v>0</v>
      </c>
      <c r="S318" s="145">
        <f t="shared" si="57"/>
        <v>0</v>
      </c>
      <c r="T318" s="145">
        <f t="shared" si="58"/>
        <v>0</v>
      </c>
      <c r="U318" s="145">
        <f t="shared" si="59"/>
        <v>0</v>
      </c>
      <c r="V318" s="146">
        <f t="shared" si="60"/>
        <v>0</v>
      </c>
      <c r="W318" s="145">
        <f t="shared" si="61"/>
        <v>0</v>
      </c>
      <c r="X318" s="151"/>
      <c r="Y318" s="151"/>
      <c r="Z318" s="151"/>
      <c r="AA318" s="151"/>
      <c r="AB318" s="156"/>
    </row>
    <row r="319" spans="1:29" s="154" customFormat="1" ht="31.5" hidden="1" x14ac:dyDescent="0.25">
      <c r="A319" s="135">
        <v>311</v>
      </c>
      <c r="B319" s="161" t="s">
        <v>108</v>
      </c>
      <c r="C319" s="161" t="s">
        <v>69</v>
      </c>
      <c r="D319" s="140"/>
      <c r="E319" s="141"/>
      <c r="F319" s="141">
        <v>0</v>
      </c>
      <c r="G319" s="139"/>
      <c r="H319" s="139"/>
      <c r="I319" s="139">
        <v>0</v>
      </c>
      <c r="J319" s="142"/>
      <c r="K319" s="142"/>
      <c r="L319" s="142"/>
      <c r="M319" s="144">
        <f t="shared" si="51"/>
        <v>0</v>
      </c>
      <c r="N319" s="145">
        <f t="shared" si="52"/>
        <v>0</v>
      </c>
      <c r="O319" s="146">
        <f t="shared" si="53"/>
        <v>0</v>
      </c>
      <c r="P319" s="145">
        <f t="shared" si="54"/>
        <v>0</v>
      </c>
      <c r="Q319" s="145">
        <f t="shared" si="55"/>
        <v>0</v>
      </c>
      <c r="R319" s="146">
        <f t="shared" si="56"/>
        <v>0</v>
      </c>
      <c r="S319" s="145">
        <f t="shared" si="57"/>
        <v>0</v>
      </c>
      <c r="T319" s="145">
        <f t="shared" si="58"/>
        <v>0</v>
      </c>
      <c r="U319" s="145">
        <f t="shared" si="59"/>
        <v>0</v>
      </c>
      <c r="V319" s="146">
        <f t="shared" si="60"/>
        <v>0</v>
      </c>
      <c r="W319" s="145">
        <f t="shared" si="61"/>
        <v>0</v>
      </c>
      <c r="X319" s="151"/>
      <c r="Y319" s="151"/>
      <c r="Z319" s="151"/>
      <c r="AA319" s="151"/>
      <c r="AB319" s="156"/>
    </row>
    <row r="320" spans="1:29" s="154" customFormat="1" ht="31.5" hidden="1" x14ac:dyDescent="0.25">
      <c r="A320" s="135">
        <v>312</v>
      </c>
      <c r="B320" s="161" t="s">
        <v>280</v>
      </c>
      <c r="C320" s="161" t="s">
        <v>69</v>
      </c>
      <c r="D320" s="140"/>
      <c r="E320" s="141"/>
      <c r="F320" s="141">
        <v>0</v>
      </c>
      <c r="G320" s="139"/>
      <c r="H320" s="139"/>
      <c r="I320" s="139">
        <v>0</v>
      </c>
      <c r="J320" s="142"/>
      <c r="K320" s="142"/>
      <c r="L320" s="142"/>
      <c r="M320" s="144">
        <f t="shared" si="51"/>
        <v>0</v>
      </c>
      <c r="N320" s="145">
        <f t="shared" si="52"/>
        <v>0</v>
      </c>
      <c r="O320" s="146">
        <f t="shared" si="53"/>
        <v>0</v>
      </c>
      <c r="P320" s="145">
        <f t="shared" si="54"/>
        <v>0</v>
      </c>
      <c r="Q320" s="145">
        <f t="shared" si="55"/>
        <v>0</v>
      </c>
      <c r="R320" s="146">
        <f t="shared" si="56"/>
        <v>0</v>
      </c>
      <c r="S320" s="145">
        <f t="shared" si="57"/>
        <v>0</v>
      </c>
      <c r="T320" s="145">
        <f t="shared" si="58"/>
        <v>0</v>
      </c>
      <c r="U320" s="145">
        <f t="shared" si="59"/>
        <v>0</v>
      </c>
      <c r="V320" s="146">
        <f t="shared" si="60"/>
        <v>0</v>
      </c>
      <c r="W320" s="145">
        <f t="shared" si="61"/>
        <v>0</v>
      </c>
      <c r="X320" s="151"/>
      <c r="Y320" s="151"/>
      <c r="Z320" s="151"/>
      <c r="AA320" s="151"/>
      <c r="AB320" s="156"/>
    </row>
    <row r="321" spans="1:28" s="154" customFormat="1" ht="31.5" hidden="1" x14ac:dyDescent="0.25">
      <c r="A321" s="135">
        <v>313</v>
      </c>
      <c r="B321" s="161" t="s">
        <v>107</v>
      </c>
      <c r="C321" s="161" t="s">
        <v>69</v>
      </c>
      <c r="D321" s="140"/>
      <c r="E321" s="141"/>
      <c r="F321" s="141">
        <v>0</v>
      </c>
      <c r="G321" s="139"/>
      <c r="H321" s="139"/>
      <c r="I321" s="139">
        <v>0</v>
      </c>
      <c r="J321" s="142"/>
      <c r="K321" s="142"/>
      <c r="L321" s="142"/>
      <c r="M321" s="144">
        <f t="shared" si="51"/>
        <v>0</v>
      </c>
      <c r="N321" s="145">
        <f t="shared" si="52"/>
        <v>0</v>
      </c>
      <c r="O321" s="146">
        <f t="shared" si="53"/>
        <v>0</v>
      </c>
      <c r="P321" s="145">
        <f t="shared" si="54"/>
        <v>0</v>
      </c>
      <c r="Q321" s="145">
        <f t="shared" si="55"/>
        <v>0</v>
      </c>
      <c r="R321" s="146">
        <f t="shared" si="56"/>
        <v>0</v>
      </c>
      <c r="S321" s="145">
        <f t="shared" si="57"/>
        <v>0</v>
      </c>
      <c r="T321" s="145">
        <f t="shared" si="58"/>
        <v>0</v>
      </c>
      <c r="U321" s="145">
        <f t="shared" si="59"/>
        <v>0</v>
      </c>
      <c r="V321" s="146">
        <f t="shared" si="60"/>
        <v>0</v>
      </c>
      <c r="W321" s="145">
        <f t="shared" si="61"/>
        <v>0</v>
      </c>
      <c r="X321" s="151"/>
      <c r="Y321" s="151"/>
      <c r="Z321" s="151"/>
      <c r="AA321" s="151"/>
      <c r="AB321" s="156"/>
    </row>
    <row r="322" spans="1:28" s="154" customFormat="1" ht="31.5" hidden="1" x14ac:dyDescent="0.25">
      <c r="A322" s="135">
        <v>314</v>
      </c>
      <c r="B322" s="161" t="s">
        <v>800</v>
      </c>
      <c r="C322" s="161" t="s">
        <v>69</v>
      </c>
      <c r="D322" s="140"/>
      <c r="E322" s="141"/>
      <c r="F322" s="141">
        <v>0</v>
      </c>
      <c r="G322" s="139"/>
      <c r="H322" s="139"/>
      <c r="I322" s="139">
        <v>0</v>
      </c>
      <c r="J322" s="142"/>
      <c r="K322" s="142"/>
      <c r="L322" s="142"/>
      <c r="M322" s="144">
        <f t="shared" si="51"/>
        <v>0</v>
      </c>
      <c r="N322" s="145">
        <f t="shared" si="52"/>
        <v>0</v>
      </c>
      <c r="O322" s="146">
        <f t="shared" si="53"/>
        <v>0</v>
      </c>
      <c r="P322" s="145">
        <f t="shared" si="54"/>
        <v>0</v>
      </c>
      <c r="Q322" s="145">
        <f t="shared" si="55"/>
        <v>0</v>
      </c>
      <c r="R322" s="146">
        <f t="shared" si="56"/>
        <v>0</v>
      </c>
      <c r="S322" s="145">
        <f t="shared" si="57"/>
        <v>0</v>
      </c>
      <c r="T322" s="145">
        <f t="shared" si="58"/>
        <v>0</v>
      </c>
      <c r="U322" s="145">
        <f t="shared" si="59"/>
        <v>0</v>
      </c>
      <c r="V322" s="146">
        <f t="shared" si="60"/>
        <v>0</v>
      </c>
      <c r="W322" s="145">
        <f t="shared" si="61"/>
        <v>0</v>
      </c>
      <c r="X322" s="151"/>
      <c r="Y322" s="151"/>
      <c r="Z322" s="151"/>
      <c r="AA322" s="151"/>
      <c r="AB322" s="156"/>
    </row>
    <row r="323" spans="1:28" s="154" customFormat="1" ht="31.5" hidden="1" x14ac:dyDescent="0.25">
      <c r="A323" s="135">
        <v>315</v>
      </c>
      <c r="B323" s="161" t="s">
        <v>109</v>
      </c>
      <c r="C323" s="161" t="s">
        <v>69</v>
      </c>
      <c r="D323" s="140"/>
      <c r="E323" s="141"/>
      <c r="F323" s="141">
        <v>0</v>
      </c>
      <c r="G323" s="139"/>
      <c r="H323" s="139"/>
      <c r="I323" s="139">
        <v>0</v>
      </c>
      <c r="J323" s="142"/>
      <c r="K323" s="142"/>
      <c r="L323" s="142"/>
      <c r="M323" s="144">
        <f t="shared" si="51"/>
        <v>0</v>
      </c>
      <c r="N323" s="145">
        <f t="shared" si="52"/>
        <v>0</v>
      </c>
      <c r="O323" s="146">
        <f t="shared" si="53"/>
        <v>0</v>
      </c>
      <c r="P323" s="145">
        <f t="shared" si="54"/>
        <v>0</v>
      </c>
      <c r="Q323" s="145">
        <f t="shared" si="55"/>
        <v>0</v>
      </c>
      <c r="R323" s="146">
        <f t="shared" si="56"/>
        <v>0</v>
      </c>
      <c r="S323" s="145">
        <f t="shared" si="57"/>
        <v>0</v>
      </c>
      <c r="T323" s="145">
        <f t="shared" si="58"/>
        <v>0</v>
      </c>
      <c r="U323" s="145">
        <f t="shared" si="59"/>
        <v>0</v>
      </c>
      <c r="V323" s="146">
        <f t="shared" si="60"/>
        <v>0</v>
      </c>
      <c r="W323" s="145">
        <f t="shared" si="61"/>
        <v>0</v>
      </c>
      <c r="X323" s="151"/>
      <c r="Y323" s="151"/>
      <c r="Z323" s="151"/>
      <c r="AA323" s="151"/>
      <c r="AB323" s="156"/>
    </row>
    <row r="324" spans="1:28" s="154" customFormat="1" hidden="1" x14ac:dyDescent="0.25">
      <c r="A324" s="135">
        <v>316</v>
      </c>
      <c r="B324" s="161" t="s">
        <v>444</v>
      </c>
      <c r="C324" s="161" t="s">
        <v>69</v>
      </c>
      <c r="D324" s="140"/>
      <c r="E324" s="141"/>
      <c r="F324" s="141">
        <v>0</v>
      </c>
      <c r="G324" s="139"/>
      <c r="H324" s="139"/>
      <c r="I324" s="139">
        <v>0</v>
      </c>
      <c r="J324" s="142"/>
      <c r="K324" s="142"/>
      <c r="L324" s="142"/>
      <c r="M324" s="144">
        <f t="shared" si="51"/>
        <v>0</v>
      </c>
      <c r="N324" s="145">
        <f t="shared" si="52"/>
        <v>0</v>
      </c>
      <c r="O324" s="146">
        <f t="shared" si="53"/>
        <v>0</v>
      </c>
      <c r="P324" s="145">
        <f t="shared" si="54"/>
        <v>0</v>
      </c>
      <c r="Q324" s="145">
        <f t="shared" si="55"/>
        <v>0</v>
      </c>
      <c r="R324" s="146">
        <f t="shared" si="56"/>
        <v>0</v>
      </c>
      <c r="S324" s="145">
        <f t="shared" si="57"/>
        <v>0</v>
      </c>
      <c r="T324" s="145">
        <f t="shared" si="58"/>
        <v>0</v>
      </c>
      <c r="U324" s="145">
        <f t="shared" si="59"/>
        <v>0</v>
      </c>
      <c r="V324" s="146">
        <f t="shared" si="60"/>
        <v>0</v>
      </c>
      <c r="W324" s="145">
        <f t="shared" si="61"/>
        <v>0</v>
      </c>
      <c r="X324" s="151"/>
      <c r="Y324" s="151"/>
      <c r="Z324" s="151"/>
      <c r="AA324" s="151"/>
      <c r="AB324" s="156"/>
    </row>
    <row r="325" spans="1:28" s="154" customFormat="1" hidden="1" x14ac:dyDescent="0.25">
      <c r="A325" s="135">
        <v>317</v>
      </c>
      <c r="B325" s="161" t="s">
        <v>892</v>
      </c>
      <c r="C325" s="161" t="s">
        <v>270</v>
      </c>
      <c r="D325" s="140"/>
      <c r="E325" s="141"/>
      <c r="F325" s="141">
        <v>6.72</v>
      </c>
      <c r="G325" s="139"/>
      <c r="H325" s="139"/>
      <c r="I325" s="139">
        <v>0</v>
      </c>
      <c r="J325" s="142"/>
      <c r="K325" s="142"/>
      <c r="L325" s="142"/>
      <c r="M325" s="144">
        <f t="shared" si="51"/>
        <v>0</v>
      </c>
      <c r="N325" s="145">
        <f t="shared" si="52"/>
        <v>0</v>
      </c>
      <c r="O325" s="146">
        <f t="shared" si="53"/>
        <v>0</v>
      </c>
      <c r="P325" s="145">
        <f t="shared" si="54"/>
        <v>0</v>
      </c>
      <c r="Q325" s="145">
        <f t="shared" si="55"/>
        <v>0</v>
      </c>
      <c r="R325" s="146">
        <f t="shared" si="56"/>
        <v>0</v>
      </c>
      <c r="S325" s="145">
        <f t="shared" si="57"/>
        <v>0</v>
      </c>
      <c r="T325" s="145">
        <f t="shared" si="58"/>
        <v>0</v>
      </c>
      <c r="U325" s="145">
        <f t="shared" si="59"/>
        <v>0</v>
      </c>
      <c r="V325" s="146">
        <f t="shared" si="60"/>
        <v>0</v>
      </c>
      <c r="W325" s="145">
        <f t="shared" si="61"/>
        <v>0</v>
      </c>
      <c r="X325" s="151"/>
      <c r="Y325" s="151"/>
      <c r="Z325" s="151"/>
      <c r="AA325" s="151"/>
      <c r="AB325" s="156"/>
    </row>
    <row r="326" spans="1:28" s="154" customFormat="1" hidden="1" x14ac:dyDescent="0.25">
      <c r="A326" s="135">
        <v>318</v>
      </c>
      <c r="B326" s="161" t="s">
        <v>845</v>
      </c>
      <c r="C326" s="161" t="s">
        <v>270</v>
      </c>
      <c r="D326" s="140"/>
      <c r="E326" s="141"/>
      <c r="F326" s="141">
        <v>41.28</v>
      </c>
      <c r="G326" s="139"/>
      <c r="H326" s="139"/>
      <c r="I326" s="139">
        <v>0</v>
      </c>
      <c r="J326" s="142"/>
      <c r="K326" s="142"/>
      <c r="L326" s="142"/>
      <c r="M326" s="144">
        <f t="shared" si="51"/>
        <v>0</v>
      </c>
      <c r="N326" s="145">
        <f t="shared" si="52"/>
        <v>0</v>
      </c>
      <c r="O326" s="146">
        <f t="shared" si="53"/>
        <v>0</v>
      </c>
      <c r="P326" s="145">
        <f t="shared" si="54"/>
        <v>0</v>
      </c>
      <c r="Q326" s="145">
        <f t="shared" si="55"/>
        <v>0</v>
      </c>
      <c r="R326" s="146">
        <f t="shared" si="56"/>
        <v>0</v>
      </c>
      <c r="S326" s="145">
        <f t="shared" si="57"/>
        <v>0</v>
      </c>
      <c r="T326" s="145">
        <f t="shared" si="58"/>
        <v>0</v>
      </c>
      <c r="U326" s="145">
        <f t="shared" si="59"/>
        <v>0</v>
      </c>
      <c r="V326" s="146">
        <f t="shared" si="60"/>
        <v>0</v>
      </c>
      <c r="W326" s="145">
        <f t="shared" si="61"/>
        <v>0</v>
      </c>
      <c r="X326" s="151"/>
      <c r="Y326" s="151"/>
      <c r="Z326" s="151"/>
      <c r="AA326" s="151"/>
      <c r="AB326" s="156"/>
    </row>
    <row r="327" spans="1:28" s="154" customFormat="1" ht="47.25" hidden="1" x14ac:dyDescent="0.25">
      <c r="A327" s="135">
        <v>319</v>
      </c>
      <c r="B327" s="161" t="s">
        <v>124</v>
      </c>
      <c r="C327" s="161" t="s">
        <v>270</v>
      </c>
      <c r="D327" s="140"/>
      <c r="E327" s="141"/>
      <c r="F327" s="141">
        <v>0</v>
      </c>
      <c r="G327" s="139"/>
      <c r="H327" s="139"/>
      <c r="I327" s="139">
        <v>0</v>
      </c>
      <c r="J327" s="142"/>
      <c r="K327" s="142"/>
      <c r="L327" s="142"/>
      <c r="M327" s="144">
        <f t="shared" si="51"/>
        <v>0</v>
      </c>
      <c r="N327" s="145">
        <f t="shared" si="52"/>
        <v>0</v>
      </c>
      <c r="O327" s="146">
        <f t="shared" si="53"/>
        <v>0</v>
      </c>
      <c r="P327" s="145">
        <f t="shared" si="54"/>
        <v>0</v>
      </c>
      <c r="Q327" s="145">
        <f t="shared" si="55"/>
        <v>0</v>
      </c>
      <c r="R327" s="146">
        <f t="shared" si="56"/>
        <v>0</v>
      </c>
      <c r="S327" s="145">
        <f t="shared" si="57"/>
        <v>0</v>
      </c>
      <c r="T327" s="145">
        <f t="shared" si="58"/>
        <v>0</v>
      </c>
      <c r="U327" s="145">
        <f t="shared" si="59"/>
        <v>0</v>
      </c>
      <c r="V327" s="146">
        <f t="shared" si="60"/>
        <v>0</v>
      </c>
      <c r="W327" s="145">
        <f t="shared" si="61"/>
        <v>0</v>
      </c>
      <c r="X327" s="151"/>
      <c r="Y327" s="151"/>
      <c r="Z327" s="151"/>
      <c r="AA327" s="151"/>
      <c r="AB327" s="156"/>
    </row>
    <row r="328" spans="1:28" s="154" customFormat="1" hidden="1" x14ac:dyDescent="0.25">
      <c r="A328" s="135">
        <v>320</v>
      </c>
      <c r="B328" s="161" t="s">
        <v>2</v>
      </c>
      <c r="C328" s="161" t="s">
        <v>270</v>
      </c>
      <c r="D328" s="140"/>
      <c r="E328" s="141"/>
      <c r="F328" s="141">
        <v>0</v>
      </c>
      <c r="G328" s="139"/>
      <c r="H328" s="139"/>
      <c r="I328" s="139">
        <v>0</v>
      </c>
      <c r="J328" s="142"/>
      <c r="K328" s="142"/>
      <c r="L328" s="142"/>
      <c r="M328" s="144">
        <f t="shared" si="51"/>
        <v>0</v>
      </c>
      <c r="N328" s="145">
        <f t="shared" si="52"/>
        <v>0</v>
      </c>
      <c r="O328" s="146">
        <f t="shared" si="53"/>
        <v>0</v>
      </c>
      <c r="P328" s="145">
        <f t="shared" si="54"/>
        <v>0</v>
      </c>
      <c r="Q328" s="145">
        <f t="shared" si="55"/>
        <v>0</v>
      </c>
      <c r="R328" s="146">
        <f t="shared" si="56"/>
        <v>0</v>
      </c>
      <c r="S328" s="145">
        <f t="shared" si="57"/>
        <v>0</v>
      </c>
      <c r="T328" s="145">
        <f t="shared" si="58"/>
        <v>0</v>
      </c>
      <c r="U328" s="145">
        <f t="shared" si="59"/>
        <v>0</v>
      </c>
      <c r="V328" s="146">
        <f t="shared" si="60"/>
        <v>0</v>
      </c>
      <c r="W328" s="145">
        <f t="shared" si="61"/>
        <v>0</v>
      </c>
      <c r="X328" s="151"/>
      <c r="Y328" s="151"/>
      <c r="Z328" s="151"/>
      <c r="AA328" s="151"/>
      <c r="AB328" s="156"/>
    </row>
    <row r="329" spans="1:28" s="154" customFormat="1" ht="47.25" hidden="1" x14ac:dyDescent="0.25">
      <c r="A329" s="135">
        <v>321</v>
      </c>
      <c r="B329" s="161" t="s">
        <v>86</v>
      </c>
      <c r="C329" s="161" t="s">
        <v>270</v>
      </c>
      <c r="D329" s="140"/>
      <c r="E329" s="141"/>
      <c r="F329" s="141">
        <v>0</v>
      </c>
      <c r="G329" s="139"/>
      <c r="H329" s="139"/>
      <c r="I329" s="139">
        <v>0</v>
      </c>
      <c r="J329" s="142"/>
      <c r="K329" s="142"/>
      <c r="L329" s="142"/>
      <c r="M329" s="144">
        <f t="shared" si="51"/>
        <v>0</v>
      </c>
      <c r="N329" s="145">
        <f t="shared" si="52"/>
        <v>0</v>
      </c>
      <c r="O329" s="146">
        <f t="shared" si="53"/>
        <v>0</v>
      </c>
      <c r="P329" s="145">
        <f t="shared" si="54"/>
        <v>0</v>
      </c>
      <c r="Q329" s="145">
        <f t="shared" si="55"/>
        <v>0</v>
      </c>
      <c r="R329" s="146">
        <f t="shared" si="56"/>
        <v>0</v>
      </c>
      <c r="S329" s="145">
        <f t="shared" si="57"/>
        <v>0</v>
      </c>
      <c r="T329" s="145">
        <f t="shared" si="58"/>
        <v>0</v>
      </c>
      <c r="U329" s="145">
        <f t="shared" si="59"/>
        <v>0</v>
      </c>
      <c r="V329" s="146">
        <f t="shared" si="60"/>
        <v>0</v>
      </c>
      <c r="W329" s="145">
        <f t="shared" si="61"/>
        <v>0</v>
      </c>
      <c r="X329" s="151"/>
      <c r="Y329" s="151"/>
      <c r="Z329" s="151"/>
      <c r="AA329" s="151"/>
      <c r="AB329" s="156"/>
    </row>
    <row r="330" spans="1:28" s="154" customFormat="1" hidden="1" x14ac:dyDescent="0.25">
      <c r="A330" s="135">
        <v>322</v>
      </c>
      <c r="B330" s="161" t="s">
        <v>444</v>
      </c>
      <c r="C330" s="161" t="s">
        <v>270</v>
      </c>
      <c r="D330" s="140"/>
      <c r="E330" s="141"/>
      <c r="F330" s="141">
        <v>409.46</v>
      </c>
      <c r="G330" s="139"/>
      <c r="H330" s="139"/>
      <c r="I330" s="139">
        <v>0</v>
      </c>
      <c r="J330" s="142"/>
      <c r="K330" s="142"/>
      <c r="L330" s="142"/>
      <c r="M330" s="144">
        <f t="shared" si="51"/>
        <v>0</v>
      </c>
      <c r="N330" s="145">
        <f t="shared" si="52"/>
        <v>0</v>
      </c>
      <c r="O330" s="146">
        <f t="shared" si="53"/>
        <v>0</v>
      </c>
      <c r="P330" s="145">
        <f t="shared" si="54"/>
        <v>0</v>
      </c>
      <c r="Q330" s="145">
        <f t="shared" si="55"/>
        <v>0</v>
      </c>
      <c r="R330" s="146">
        <f t="shared" si="56"/>
        <v>0</v>
      </c>
      <c r="S330" s="145">
        <f t="shared" si="57"/>
        <v>0</v>
      </c>
      <c r="T330" s="145">
        <f t="shared" si="58"/>
        <v>0</v>
      </c>
      <c r="U330" s="145">
        <f t="shared" si="59"/>
        <v>0</v>
      </c>
      <c r="V330" s="146">
        <f t="shared" si="60"/>
        <v>0</v>
      </c>
      <c r="W330" s="145">
        <f t="shared" si="61"/>
        <v>0</v>
      </c>
      <c r="X330" s="151"/>
      <c r="Y330" s="151"/>
      <c r="Z330" s="151"/>
      <c r="AA330" s="151"/>
      <c r="AB330" s="156"/>
    </row>
    <row r="331" spans="1:28" s="154" customFormat="1" hidden="1" x14ac:dyDescent="0.25">
      <c r="A331" s="135">
        <v>323</v>
      </c>
      <c r="B331" s="161" t="s">
        <v>2</v>
      </c>
      <c r="C331" s="161" t="s">
        <v>41</v>
      </c>
      <c r="D331" s="140"/>
      <c r="E331" s="141"/>
      <c r="F331" s="141">
        <v>0</v>
      </c>
      <c r="G331" s="139"/>
      <c r="H331" s="139"/>
      <c r="I331" s="139">
        <v>0</v>
      </c>
      <c r="J331" s="142"/>
      <c r="K331" s="142"/>
      <c r="L331" s="142"/>
      <c r="M331" s="144">
        <f t="shared" ref="M331:M343" si="62">IF(I331&lt;VLOOKUP(L331,$M$350:$Q$358,2),0,VLOOKUP(L331,$M$350:$Q$358,3))</f>
        <v>0</v>
      </c>
      <c r="N331" s="145">
        <f t="shared" ref="N331:N345" si="63">ROUNDDOWN(O331,0)</f>
        <v>0</v>
      </c>
      <c r="O331" s="146">
        <f t="shared" ref="O331:O345" si="64">I331*M331/100</f>
        <v>0</v>
      </c>
      <c r="P331" s="145">
        <f t="shared" ref="P331:P345" si="65">ROUNDDOWN(R331,0)</f>
        <v>0</v>
      </c>
      <c r="Q331" s="145">
        <f t="shared" ref="Q331:Q345" si="66">ROUNDDOWN(R331-P331,0)</f>
        <v>0</v>
      </c>
      <c r="R331" s="146">
        <f t="shared" ref="R331:R345" si="67">N331*S331/100</f>
        <v>0</v>
      </c>
      <c r="S331" s="145">
        <f t="shared" ref="S331:S341" si="68">IF(I331&lt;VLOOKUP(L331,$M$350:$Q$358,2),0,VLOOKUP(L331,$M$350:$Q$358,4))</f>
        <v>0</v>
      </c>
      <c r="T331" s="145">
        <f t="shared" ref="T331:T345" si="69">N331-P331-Q331-U331</f>
        <v>0</v>
      </c>
      <c r="U331" s="145">
        <f t="shared" ref="U331:U345" si="70">ROUNDDOWN(V331,0)</f>
        <v>0</v>
      </c>
      <c r="V331" s="146">
        <f t="shared" ref="V331:V345" si="71">N331*W331/100</f>
        <v>0</v>
      </c>
      <c r="W331" s="145">
        <f t="shared" ref="W331:W341" si="72">IF(I331&lt;VLOOKUP(L331,$M$350:$Q$358,2),0,VLOOKUP(L331,$M$350:$Q$358,5))</f>
        <v>0</v>
      </c>
      <c r="X331" s="151"/>
      <c r="Y331" s="151"/>
      <c r="Z331" s="151"/>
      <c r="AA331" s="151"/>
      <c r="AB331" s="156"/>
    </row>
    <row r="332" spans="1:28" s="154" customFormat="1" ht="47.25" hidden="1" x14ac:dyDescent="0.25">
      <c r="A332" s="135">
        <v>324</v>
      </c>
      <c r="B332" s="161" t="s">
        <v>86</v>
      </c>
      <c r="C332" s="161" t="s">
        <v>41</v>
      </c>
      <c r="D332" s="140"/>
      <c r="E332" s="141"/>
      <c r="F332" s="141">
        <v>0</v>
      </c>
      <c r="G332" s="139"/>
      <c r="H332" s="139"/>
      <c r="I332" s="139">
        <v>0</v>
      </c>
      <c r="J332" s="142"/>
      <c r="K332" s="142"/>
      <c r="L332" s="142"/>
      <c r="M332" s="144">
        <f t="shared" si="62"/>
        <v>0</v>
      </c>
      <c r="N332" s="145">
        <f t="shared" si="63"/>
        <v>0</v>
      </c>
      <c r="O332" s="146">
        <f t="shared" si="64"/>
        <v>0</v>
      </c>
      <c r="P332" s="145">
        <f t="shared" si="65"/>
        <v>0</v>
      </c>
      <c r="Q332" s="145">
        <f t="shared" si="66"/>
        <v>0</v>
      </c>
      <c r="R332" s="146">
        <f t="shared" si="67"/>
        <v>0</v>
      </c>
      <c r="S332" s="145">
        <f t="shared" si="68"/>
        <v>0</v>
      </c>
      <c r="T332" s="145">
        <f t="shared" si="69"/>
        <v>0</v>
      </c>
      <c r="U332" s="145">
        <f t="shared" si="70"/>
        <v>0</v>
      </c>
      <c r="V332" s="146">
        <f t="shared" si="71"/>
        <v>0</v>
      </c>
      <c r="W332" s="145">
        <f t="shared" si="72"/>
        <v>0</v>
      </c>
      <c r="X332" s="151"/>
      <c r="Y332" s="151"/>
      <c r="Z332" s="151"/>
      <c r="AA332" s="151"/>
      <c r="AB332" s="156"/>
    </row>
    <row r="333" spans="1:28" s="154" customFormat="1" hidden="1" x14ac:dyDescent="0.25">
      <c r="A333" s="135">
        <v>325</v>
      </c>
      <c r="B333" s="161" t="s">
        <v>444</v>
      </c>
      <c r="C333" s="161" t="s">
        <v>41</v>
      </c>
      <c r="D333" s="140"/>
      <c r="E333" s="141"/>
      <c r="F333" s="141">
        <v>0</v>
      </c>
      <c r="G333" s="139"/>
      <c r="H333" s="139"/>
      <c r="I333" s="139">
        <v>0</v>
      </c>
      <c r="J333" s="142"/>
      <c r="K333" s="142"/>
      <c r="L333" s="142"/>
      <c r="M333" s="144">
        <f t="shared" si="62"/>
        <v>0</v>
      </c>
      <c r="N333" s="145">
        <f t="shared" si="63"/>
        <v>0</v>
      </c>
      <c r="O333" s="146">
        <f t="shared" si="64"/>
        <v>0</v>
      </c>
      <c r="P333" s="145">
        <f t="shared" si="65"/>
        <v>0</v>
      </c>
      <c r="Q333" s="145">
        <f t="shared" si="66"/>
        <v>0</v>
      </c>
      <c r="R333" s="146">
        <f t="shared" si="67"/>
        <v>0</v>
      </c>
      <c r="S333" s="145">
        <f t="shared" si="68"/>
        <v>0</v>
      </c>
      <c r="T333" s="145">
        <f t="shared" si="69"/>
        <v>0</v>
      </c>
      <c r="U333" s="145">
        <f t="shared" si="70"/>
        <v>0</v>
      </c>
      <c r="V333" s="146">
        <f t="shared" si="71"/>
        <v>0</v>
      </c>
      <c r="W333" s="145">
        <f t="shared" si="72"/>
        <v>0</v>
      </c>
      <c r="X333" s="151"/>
      <c r="Y333" s="151"/>
      <c r="Z333" s="151"/>
      <c r="AA333" s="151"/>
      <c r="AB333" s="156"/>
    </row>
    <row r="334" spans="1:28" s="154" customFormat="1" hidden="1" x14ac:dyDescent="0.25">
      <c r="A334" s="135">
        <v>326</v>
      </c>
      <c r="B334" s="161" t="s">
        <v>878</v>
      </c>
      <c r="C334" s="161" t="s">
        <v>801</v>
      </c>
      <c r="D334" s="140"/>
      <c r="E334" s="141"/>
      <c r="F334" s="141">
        <v>0</v>
      </c>
      <c r="G334" s="139"/>
      <c r="H334" s="139"/>
      <c r="I334" s="139">
        <v>0</v>
      </c>
      <c r="J334" s="142"/>
      <c r="K334" s="142"/>
      <c r="L334" s="142"/>
      <c r="M334" s="144">
        <f t="shared" si="62"/>
        <v>0</v>
      </c>
      <c r="N334" s="145">
        <f t="shared" si="63"/>
        <v>0</v>
      </c>
      <c r="O334" s="146">
        <f t="shared" si="64"/>
        <v>0</v>
      </c>
      <c r="P334" s="145">
        <f t="shared" si="65"/>
        <v>0</v>
      </c>
      <c r="Q334" s="145">
        <f t="shared" si="66"/>
        <v>0</v>
      </c>
      <c r="R334" s="146">
        <f t="shared" si="67"/>
        <v>0</v>
      </c>
      <c r="S334" s="145">
        <f t="shared" si="68"/>
        <v>0</v>
      </c>
      <c r="T334" s="145">
        <f t="shared" si="69"/>
        <v>0</v>
      </c>
      <c r="U334" s="145">
        <f t="shared" si="70"/>
        <v>0</v>
      </c>
      <c r="V334" s="146">
        <f t="shared" si="71"/>
        <v>0</v>
      </c>
      <c r="W334" s="145">
        <f t="shared" si="72"/>
        <v>0</v>
      </c>
      <c r="X334" s="151"/>
      <c r="Y334" s="151"/>
      <c r="Z334" s="151"/>
      <c r="AA334" s="151"/>
      <c r="AB334" s="156"/>
    </row>
    <row r="335" spans="1:28" s="154" customFormat="1" hidden="1" x14ac:dyDescent="0.25">
      <c r="A335" s="135">
        <v>327</v>
      </c>
      <c r="B335" s="161" t="s">
        <v>893</v>
      </c>
      <c r="C335" s="161" t="s">
        <v>801</v>
      </c>
      <c r="D335" s="140"/>
      <c r="E335" s="141"/>
      <c r="F335" s="141">
        <v>0</v>
      </c>
      <c r="G335" s="139"/>
      <c r="H335" s="139"/>
      <c r="I335" s="139">
        <v>0</v>
      </c>
      <c r="J335" s="142"/>
      <c r="K335" s="142"/>
      <c r="L335" s="142"/>
      <c r="M335" s="144">
        <f t="shared" si="62"/>
        <v>0</v>
      </c>
      <c r="N335" s="145">
        <f t="shared" si="63"/>
        <v>0</v>
      </c>
      <c r="O335" s="146">
        <f t="shared" si="64"/>
        <v>0</v>
      </c>
      <c r="P335" s="145">
        <f t="shared" si="65"/>
        <v>0</v>
      </c>
      <c r="Q335" s="145">
        <f t="shared" si="66"/>
        <v>0</v>
      </c>
      <c r="R335" s="146">
        <f t="shared" si="67"/>
        <v>0</v>
      </c>
      <c r="S335" s="145">
        <f t="shared" si="68"/>
        <v>0</v>
      </c>
      <c r="T335" s="145">
        <f t="shared" si="69"/>
        <v>0</v>
      </c>
      <c r="U335" s="145">
        <f t="shared" si="70"/>
        <v>0</v>
      </c>
      <c r="V335" s="146">
        <f t="shared" si="71"/>
        <v>0</v>
      </c>
      <c r="W335" s="145">
        <f t="shared" si="72"/>
        <v>0</v>
      </c>
      <c r="X335" s="151"/>
      <c r="Y335" s="151"/>
      <c r="Z335" s="151"/>
      <c r="AA335" s="151"/>
      <c r="AB335" s="156"/>
    </row>
    <row r="336" spans="1:28" s="154" customFormat="1" hidden="1" x14ac:dyDescent="0.25">
      <c r="A336" s="135">
        <v>328</v>
      </c>
      <c r="B336" s="161" t="s">
        <v>892</v>
      </c>
      <c r="C336" s="161" t="s">
        <v>801</v>
      </c>
      <c r="D336" s="140"/>
      <c r="E336" s="141"/>
      <c r="F336" s="141">
        <v>0</v>
      </c>
      <c r="G336" s="139"/>
      <c r="H336" s="139"/>
      <c r="I336" s="139">
        <v>0</v>
      </c>
      <c r="J336" s="142"/>
      <c r="K336" s="142"/>
      <c r="L336" s="142"/>
      <c r="M336" s="144">
        <f t="shared" si="62"/>
        <v>0</v>
      </c>
      <c r="N336" s="145">
        <f t="shared" si="63"/>
        <v>0</v>
      </c>
      <c r="O336" s="146">
        <f t="shared" si="64"/>
        <v>0</v>
      </c>
      <c r="P336" s="145">
        <f t="shared" si="65"/>
        <v>0</v>
      </c>
      <c r="Q336" s="145">
        <f t="shared" si="66"/>
        <v>0</v>
      </c>
      <c r="R336" s="146">
        <f t="shared" si="67"/>
        <v>0</v>
      </c>
      <c r="S336" s="145">
        <f t="shared" si="68"/>
        <v>0</v>
      </c>
      <c r="T336" s="145">
        <f t="shared" si="69"/>
        <v>0</v>
      </c>
      <c r="U336" s="145">
        <f t="shared" si="70"/>
        <v>0</v>
      </c>
      <c r="V336" s="146">
        <f t="shared" si="71"/>
        <v>0</v>
      </c>
      <c r="W336" s="145">
        <f t="shared" si="72"/>
        <v>0</v>
      </c>
      <c r="X336" s="151"/>
      <c r="Y336" s="151"/>
      <c r="Z336" s="151"/>
      <c r="AA336" s="151"/>
      <c r="AB336" s="156"/>
    </row>
    <row r="337" spans="1:30" hidden="1" x14ac:dyDescent="0.25">
      <c r="A337" s="135">
        <v>329</v>
      </c>
      <c r="B337" s="161" t="s">
        <v>2</v>
      </c>
      <c r="C337" s="161" t="s">
        <v>801</v>
      </c>
      <c r="D337" s="140"/>
      <c r="E337" s="141"/>
      <c r="F337" s="141">
        <v>0</v>
      </c>
      <c r="G337" s="139"/>
      <c r="H337" s="139"/>
      <c r="I337" s="139">
        <v>0</v>
      </c>
      <c r="J337" s="142"/>
      <c r="K337" s="142"/>
      <c r="L337" s="142"/>
      <c r="M337" s="144">
        <f t="shared" si="62"/>
        <v>0</v>
      </c>
      <c r="N337" s="145">
        <f t="shared" si="63"/>
        <v>0</v>
      </c>
      <c r="O337" s="146">
        <f t="shared" si="64"/>
        <v>0</v>
      </c>
      <c r="P337" s="145">
        <f t="shared" si="65"/>
        <v>0</v>
      </c>
      <c r="Q337" s="145">
        <f t="shared" si="66"/>
        <v>0</v>
      </c>
      <c r="R337" s="146">
        <f t="shared" si="67"/>
        <v>0</v>
      </c>
      <c r="S337" s="145">
        <f t="shared" si="68"/>
        <v>0</v>
      </c>
      <c r="T337" s="145">
        <f t="shared" si="69"/>
        <v>0</v>
      </c>
      <c r="U337" s="145">
        <f t="shared" si="70"/>
        <v>0</v>
      </c>
      <c r="V337" s="146">
        <f t="shared" si="71"/>
        <v>0</v>
      </c>
      <c r="W337" s="145">
        <f t="shared" si="72"/>
        <v>0</v>
      </c>
      <c r="X337" s="151"/>
      <c r="Y337" s="151"/>
      <c r="Z337" s="151"/>
      <c r="AA337" s="151"/>
      <c r="AD337" s="154"/>
    </row>
    <row r="338" spans="1:30" ht="31.5" hidden="1" x14ac:dyDescent="0.25">
      <c r="A338" s="135">
        <v>330</v>
      </c>
      <c r="B338" s="161" t="s">
        <v>125</v>
      </c>
      <c r="C338" s="161" t="s">
        <v>801</v>
      </c>
      <c r="D338" s="140"/>
      <c r="E338" s="141"/>
      <c r="F338" s="141">
        <v>0</v>
      </c>
      <c r="G338" s="139"/>
      <c r="H338" s="139"/>
      <c r="I338" s="139">
        <v>0</v>
      </c>
      <c r="J338" s="142"/>
      <c r="K338" s="142"/>
      <c r="L338" s="142"/>
      <c r="M338" s="144">
        <f t="shared" si="62"/>
        <v>0</v>
      </c>
      <c r="N338" s="145">
        <f t="shared" si="63"/>
        <v>0</v>
      </c>
      <c r="O338" s="146">
        <f t="shared" si="64"/>
        <v>0</v>
      </c>
      <c r="P338" s="145">
        <f t="shared" si="65"/>
        <v>0</v>
      </c>
      <c r="Q338" s="145">
        <f t="shared" si="66"/>
        <v>0</v>
      </c>
      <c r="R338" s="146">
        <f t="shared" si="67"/>
        <v>0</v>
      </c>
      <c r="S338" s="145">
        <f t="shared" si="68"/>
        <v>0</v>
      </c>
      <c r="T338" s="145">
        <f t="shared" si="69"/>
        <v>0</v>
      </c>
      <c r="U338" s="145">
        <f t="shared" si="70"/>
        <v>0</v>
      </c>
      <c r="V338" s="146">
        <f t="shared" si="71"/>
        <v>0</v>
      </c>
      <c r="W338" s="145">
        <f t="shared" si="72"/>
        <v>0</v>
      </c>
      <c r="X338" s="151"/>
      <c r="Y338" s="151"/>
      <c r="Z338" s="151"/>
      <c r="AA338" s="151"/>
      <c r="AD338" s="154"/>
    </row>
    <row r="339" spans="1:30" ht="31.5" hidden="1" x14ac:dyDescent="0.25">
      <c r="A339" s="135">
        <v>331</v>
      </c>
      <c r="B339" s="161" t="s">
        <v>276</v>
      </c>
      <c r="C339" s="161" t="s">
        <v>801</v>
      </c>
      <c r="D339" s="140"/>
      <c r="E339" s="141"/>
      <c r="F339" s="141">
        <v>0</v>
      </c>
      <c r="G339" s="139"/>
      <c r="H339" s="139"/>
      <c r="I339" s="139">
        <v>0</v>
      </c>
      <c r="J339" s="142"/>
      <c r="K339" s="142"/>
      <c r="L339" s="142"/>
      <c r="M339" s="144">
        <f t="shared" si="62"/>
        <v>0</v>
      </c>
      <c r="N339" s="145">
        <f t="shared" si="63"/>
        <v>0</v>
      </c>
      <c r="O339" s="146">
        <f t="shared" si="64"/>
        <v>0</v>
      </c>
      <c r="P339" s="145">
        <f t="shared" si="65"/>
        <v>0</v>
      </c>
      <c r="Q339" s="145">
        <f t="shared" si="66"/>
        <v>0</v>
      </c>
      <c r="R339" s="146">
        <f t="shared" si="67"/>
        <v>0</v>
      </c>
      <c r="S339" s="145">
        <f t="shared" si="68"/>
        <v>0</v>
      </c>
      <c r="T339" s="145">
        <f t="shared" si="69"/>
        <v>0</v>
      </c>
      <c r="U339" s="145">
        <f t="shared" si="70"/>
        <v>0</v>
      </c>
      <c r="V339" s="146">
        <f t="shared" si="71"/>
        <v>0</v>
      </c>
      <c r="W339" s="145">
        <f t="shared" si="72"/>
        <v>0</v>
      </c>
      <c r="X339" s="151"/>
      <c r="Y339" s="151"/>
      <c r="Z339" s="151"/>
      <c r="AA339" s="151"/>
      <c r="AD339" s="154"/>
    </row>
    <row r="340" spans="1:30" ht="63" hidden="1" x14ac:dyDescent="0.25">
      <c r="A340" s="135">
        <v>332</v>
      </c>
      <c r="B340" s="161" t="s">
        <v>43</v>
      </c>
      <c r="C340" s="161" t="s">
        <v>801</v>
      </c>
      <c r="D340" s="140"/>
      <c r="E340" s="141"/>
      <c r="F340" s="141">
        <v>0</v>
      </c>
      <c r="G340" s="139"/>
      <c r="H340" s="139"/>
      <c r="I340" s="139">
        <v>0</v>
      </c>
      <c r="J340" s="142"/>
      <c r="K340" s="142"/>
      <c r="L340" s="142"/>
      <c r="M340" s="144">
        <f t="shared" si="62"/>
        <v>0</v>
      </c>
      <c r="N340" s="145">
        <f t="shared" si="63"/>
        <v>0</v>
      </c>
      <c r="O340" s="146">
        <f t="shared" si="64"/>
        <v>0</v>
      </c>
      <c r="P340" s="145">
        <f t="shared" si="65"/>
        <v>0</v>
      </c>
      <c r="Q340" s="145">
        <f t="shared" si="66"/>
        <v>0</v>
      </c>
      <c r="R340" s="146">
        <f t="shared" si="67"/>
        <v>0</v>
      </c>
      <c r="S340" s="145">
        <f t="shared" si="68"/>
        <v>0</v>
      </c>
      <c r="T340" s="145">
        <f t="shared" si="69"/>
        <v>0</v>
      </c>
      <c r="U340" s="145">
        <f t="shared" si="70"/>
        <v>0</v>
      </c>
      <c r="V340" s="146">
        <f t="shared" si="71"/>
        <v>0</v>
      </c>
      <c r="W340" s="145">
        <f t="shared" si="72"/>
        <v>0</v>
      </c>
      <c r="X340" s="151"/>
      <c r="Y340" s="151"/>
      <c r="Z340" s="151"/>
      <c r="AA340" s="151"/>
      <c r="AD340" s="154"/>
    </row>
    <row r="341" spans="1:30" hidden="1" x14ac:dyDescent="0.25">
      <c r="A341" s="135">
        <v>333</v>
      </c>
      <c r="B341" s="161" t="s">
        <v>444</v>
      </c>
      <c r="C341" s="161" t="s">
        <v>801</v>
      </c>
      <c r="D341" s="140"/>
      <c r="E341" s="141"/>
      <c r="F341" s="141">
        <v>0</v>
      </c>
      <c r="G341" s="139"/>
      <c r="H341" s="139"/>
      <c r="I341" s="139">
        <v>0</v>
      </c>
      <c r="J341" s="142"/>
      <c r="K341" s="142"/>
      <c r="L341" s="142"/>
      <c r="M341" s="144">
        <f t="shared" si="62"/>
        <v>0</v>
      </c>
      <c r="N341" s="145">
        <f t="shared" si="63"/>
        <v>0</v>
      </c>
      <c r="O341" s="146">
        <f t="shared" si="64"/>
        <v>0</v>
      </c>
      <c r="P341" s="145">
        <f t="shared" si="65"/>
        <v>0</v>
      </c>
      <c r="Q341" s="145">
        <f t="shared" si="66"/>
        <v>0</v>
      </c>
      <c r="R341" s="146">
        <f t="shared" si="67"/>
        <v>0</v>
      </c>
      <c r="S341" s="145">
        <f t="shared" si="68"/>
        <v>0</v>
      </c>
      <c r="T341" s="145">
        <f t="shared" si="69"/>
        <v>0</v>
      </c>
      <c r="U341" s="145">
        <f t="shared" si="70"/>
        <v>0</v>
      </c>
      <c r="V341" s="146">
        <f t="shared" si="71"/>
        <v>0</v>
      </c>
      <c r="W341" s="145">
        <f t="shared" si="72"/>
        <v>0</v>
      </c>
      <c r="X341" s="151"/>
      <c r="Y341" s="151"/>
      <c r="Z341" s="151"/>
      <c r="AA341" s="151"/>
      <c r="AD341" s="154"/>
    </row>
    <row r="342" spans="1:30" ht="31.5" x14ac:dyDescent="0.25">
      <c r="A342" s="135">
        <v>334</v>
      </c>
      <c r="B342" s="161" t="s">
        <v>45</v>
      </c>
      <c r="C342" s="161" t="s">
        <v>44</v>
      </c>
      <c r="D342" s="140"/>
      <c r="E342" s="141"/>
      <c r="F342" s="141">
        <v>82.66</v>
      </c>
      <c r="G342" s="139">
        <v>116</v>
      </c>
      <c r="H342" s="139">
        <v>128</v>
      </c>
      <c r="I342" s="139">
        <v>110</v>
      </c>
      <c r="J342" s="142">
        <v>0.65</v>
      </c>
      <c r="K342" s="142">
        <v>0.72</v>
      </c>
      <c r="L342" s="142">
        <f>I342/F342</f>
        <v>1.3307524800387129</v>
      </c>
      <c r="M342" s="144">
        <f t="shared" si="62"/>
        <v>5</v>
      </c>
      <c r="N342" s="219">
        <f t="shared" si="63"/>
        <v>5</v>
      </c>
      <c r="O342" s="146">
        <f t="shared" si="64"/>
        <v>5.5</v>
      </c>
      <c r="P342" s="203">
        <f t="shared" si="65"/>
        <v>0</v>
      </c>
      <c r="Q342" s="203">
        <f t="shared" si="66"/>
        <v>0</v>
      </c>
      <c r="R342" s="146">
        <f t="shared" si="67"/>
        <v>0</v>
      </c>
      <c r="S342" s="145">
        <v>0</v>
      </c>
      <c r="T342" s="203">
        <f t="shared" si="69"/>
        <v>5</v>
      </c>
      <c r="U342" s="203">
        <f t="shared" si="70"/>
        <v>0</v>
      </c>
      <c r="V342" s="146">
        <f t="shared" si="71"/>
        <v>0</v>
      </c>
      <c r="W342" s="145">
        <v>0</v>
      </c>
      <c r="X342" s="251">
        <v>5</v>
      </c>
      <c r="Y342" s="203">
        <v>0</v>
      </c>
      <c r="Z342" s="203">
        <v>0</v>
      </c>
      <c r="AA342" s="203">
        <v>0</v>
      </c>
      <c r="AB342" s="145">
        <v>3</v>
      </c>
      <c r="AC342" s="145">
        <v>2</v>
      </c>
      <c r="AD342" s="145"/>
    </row>
    <row r="343" spans="1:30" x14ac:dyDescent="0.25">
      <c r="A343" s="135">
        <v>335</v>
      </c>
      <c r="B343" s="161" t="s">
        <v>2</v>
      </c>
      <c r="C343" s="161" t="s">
        <v>44</v>
      </c>
      <c r="D343" s="140"/>
      <c r="E343" s="141"/>
      <c r="F343" s="141">
        <v>6.03</v>
      </c>
      <c r="G343" s="139">
        <v>14</v>
      </c>
      <c r="H343" s="139">
        <v>19</v>
      </c>
      <c r="I343" s="139">
        <v>22</v>
      </c>
      <c r="J343" s="142">
        <v>2.3199999999999998</v>
      </c>
      <c r="K343" s="142">
        <v>3.15</v>
      </c>
      <c r="L343" s="142">
        <f>I343/F343</f>
        <v>3.6484245439469318</v>
      </c>
      <c r="M343" s="144">
        <f t="shared" si="62"/>
        <v>7</v>
      </c>
      <c r="N343" s="219">
        <f t="shared" si="63"/>
        <v>1</v>
      </c>
      <c r="O343" s="146">
        <f t="shared" si="64"/>
        <v>1.54</v>
      </c>
      <c r="P343" s="203">
        <f t="shared" si="65"/>
        <v>0</v>
      </c>
      <c r="Q343" s="203">
        <f t="shared" si="66"/>
        <v>0</v>
      </c>
      <c r="R343" s="146">
        <f t="shared" si="67"/>
        <v>0</v>
      </c>
      <c r="S343" s="145">
        <v>0</v>
      </c>
      <c r="T343" s="203">
        <f t="shared" si="69"/>
        <v>1</v>
      </c>
      <c r="U343" s="203">
        <f t="shared" si="70"/>
        <v>0</v>
      </c>
      <c r="V343" s="146">
        <f t="shared" si="71"/>
        <v>0.2</v>
      </c>
      <c r="W343" s="145">
        <v>20</v>
      </c>
      <c r="X343" s="251"/>
      <c r="Y343" s="203"/>
      <c r="Z343" s="203"/>
      <c r="AA343" s="203"/>
      <c r="AB343" s="145">
        <v>1</v>
      </c>
      <c r="AC343" s="145">
        <v>1</v>
      </c>
      <c r="AD343" s="145"/>
    </row>
    <row r="344" spans="1:30" ht="31.5" x14ac:dyDescent="0.25">
      <c r="A344" s="135">
        <v>336</v>
      </c>
      <c r="B344" s="161" t="s">
        <v>272</v>
      </c>
      <c r="C344" s="161" t="s">
        <v>44</v>
      </c>
      <c r="D344" s="140"/>
      <c r="E344" s="141"/>
      <c r="F344" s="141">
        <v>604.91</v>
      </c>
      <c r="G344" s="139">
        <v>1101</v>
      </c>
      <c r="H344" s="139">
        <v>1057</v>
      </c>
      <c r="I344" s="139">
        <v>1148</v>
      </c>
      <c r="J344" s="142">
        <v>1.82</v>
      </c>
      <c r="K344" s="142">
        <v>1.75</v>
      </c>
      <c r="L344" s="142">
        <f>I344/F344</f>
        <v>1.8978029789555473</v>
      </c>
      <c r="M344" s="144">
        <v>4.9000000000000004</v>
      </c>
      <c r="N344" s="219">
        <f t="shared" si="63"/>
        <v>56</v>
      </c>
      <c r="O344" s="146">
        <f t="shared" si="64"/>
        <v>56.25200000000001</v>
      </c>
      <c r="P344" s="203">
        <v>3</v>
      </c>
      <c r="Q344" s="203">
        <v>8</v>
      </c>
      <c r="R344" s="146">
        <f t="shared" si="67"/>
        <v>14</v>
      </c>
      <c r="S344" s="145">
        <v>25</v>
      </c>
      <c r="T344" s="203">
        <f t="shared" si="69"/>
        <v>34</v>
      </c>
      <c r="U344" s="203">
        <f t="shared" si="70"/>
        <v>11</v>
      </c>
      <c r="V344" s="146">
        <f t="shared" si="71"/>
        <v>11.2</v>
      </c>
      <c r="W344" s="145">
        <v>20</v>
      </c>
      <c r="X344" s="251">
        <v>56</v>
      </c>
      <c r="Y344" s="203">
        <v>3</v>
      </c>
      <c r="Z344" s="203">
        <v>8</v>
      </c>
      <c r="AA344" s="203">
        <v>25</v>
      </c>
      <c r="AB344" s="145">
        <v>31</v>
      </c>
      <c r="AC344" s="145">
        <v>23</v>
      </c>
      <c r="AD344" s="145"/>
    </row>
    <row r="345" spans="1:30" hidden="1" x14ac:dyDescent="0.25">
      <c r="A345" s="135">
        <v>337</v>
      </c>
      <c r="B345" s="161" t="s">
        <v>444</v>
      </c>
      <c r="C345" s="161" t="s">
        <v>44</v>
      </c>
      <c r="D345" s="140"/>
      <c r="E345" s="141"/>
      <c r="F345" s="141"/>
      <c r="G345" s="139"/>
      <c r="H345" s="139"/>
      <c r="I345" s="139"/>
      <c r="J345" s="142"/>
      <c r="K345" s="142"/>
      <c r="L345" s="142"/>
      <c r="M345" s="144">
        <f>IF(I345&lt;VLOOKUP(L345,$M$350:$Q$358,2),0,VLOOKUP(L345,$M$350:$Q$358,3))</f>
        <v>0</v>
      </c>
      <c r="N345" s="145">
        <f t="shared" si="63"/>
        <v>0</v>
      </c>
      <c r="O345" s="146">
        <f t="shared" si="64"/>
        <v>0</v>
      </c>
      <c r="P345" s="145">
        <f t="shared" si="65"/>
        <v>0</v>
      </c>
      <c r="Q345" s="145">
        <f t="shared" si="66"/>
        <v>0</v>
      </c>
      <c r="R345" s="146">
        <f t="shared" si="67"/>
        <v>0</v>
      </c>
      <c r="S345" s="145">
        <v>25</v>
      </c>
      <c r="T345" s="145">
        <f t="shared" si="69"/>
        <v>0</v>
      </c>
      <c r="U345" s="145">
        <f t="shared" si="70"/>
        <v>0</v>
      </c>
      <c r="V345" s="146">
        <f t="shared" si="71"/>
        <v>0</v>
      </c>
      <c r="W345" s="145">
        <v>20</v>
      </c>
      <c r="X345" s="146"/>
      <c r="Y345" s="146"/>
      <c r="Z345" s="146"/>
      <c r="AA345" s="145"/>
      <c r="AB345" s="145"/>
      <c r="AC345" s="145"/>
      <c r="AD345" s="154"/>
    </row>
    <row r="346" spans="1:30" s="319" customFormat="1" ht="66.75" customHeight="1" x14ac:dyDescent="0.25">
      <c r="A346" s="517" t="s">
        <v>659</v>
      </c>
      <c r="B346" s="517"/>
      <c r="C346" s="310"/>
      <c r="D346" s="229"/>
      <c r="E346" s="229"/>
      <c r="F346" s="191"/>
      <c r="G346" s="191"/>
      <c r="H346" s="191"/>
      <c r="I346" s="191"/>
      <c r="J346" s="191"/>
      <c r="K346" s="191"/>
      <c r="L346" s="191"/>
      <c r="M346" s="191"/>
      <c r="N346" s="191"/>
      <c r="O346" s="229"/>
      <c r="P346" s="525"/>
      <c r="Q346" s="273"/>
      <c r="R346" s="155"/>
      <c r="S346" s="156"/>
      <c r="T346" s="273"/>
      <c r="U346" s="273"/>
      <c r="V346" s="155"/>
      <c r="W346" s="156"/>
      <c r="X346" s="276" t="s">
        <v>1013</v>
      </c>
      <c r="Y346" s="273"/>
      <c r="Z346" s="273"/>
      <c r="AA346" s="273"/>
      <c r="AB346" s="273"/>
      <c r="AD346" s="523"/>
    </row>
    <row r="347" spans="1:30" s="319" customFormat="1" ht="15.75" customHeight="1" x14ac:dyDescent="0.25">
      <c r="A347" s="524"/>
      <c r="B347" s="524"/>
      <c r="C347" s="524"/>
      <c r="D347" s="332"/>
      <c r="E347" s="332"/>
      <c r="F347" s="524"/>
      <c r="G347" s="524"/>
      <c r="H347" s="524"/>
      <c r="I347" s="524"/>
      <c r="J347" s="524"/>
      <c r="K347" s="524"/>
      <c r="L347" s="524"/>
      <c r="M347" s="524"/>
      <c r="N347" s="524"/>
      <c r="O347" s="332"/>
      <c r="P347" s="524"/>
      <c r="Q347" s="273"/>
      <c r="R347" s="155"/>
      <c r="S347" s="156"/>
      <c r="T347" s="273"/>
      <c r="U347" s="273"/>
      <c r="V347" s="155"/>
      <c r="W347" s="156"/>
      <c r="X347" s="273"/>
      <c r="Y347" s="273"/>
      <c r="Z347" s="273"/>
      <c r="AA347" s="273"/>
      <c r="AB347" s="273"/>
      <c r="AD347" s="523"/>
    </row>
    <row r="349" spans="1:30" x14ac:dyDescent="0.25">
      <c r="B349" s="208"/>
      <c r="C349" s="208" t="s">
        <v>642</v>
      </c>
      <c r="D349" s="170" t="s">
        <v>643</v>
      </c>
      <c r="M349" s="171" t="s">
        <v>639</v>
      </c>
      <c r="N349" s="220" t="s">
        <v>640</v>
      </c>
      <c r="O349" s="171" t="s">
        <v>636</v>
      </c>
      <c r="P349" s="274" t="s">
        <v>638</v>
      </c>
      <c r="Q349" s="274" t="s">
        <v>637</v>
      </c>
      <c r="R349" s="172"/>
    </row>
    <row r="350" spans="1:30" x14ac:dyDescent="0.25">
      <c r="B350" s="208"/>
      <c r="C350" s="208"/>
      <c r="D350" s="170"/>
      <c r="M350" s="171">
        <v>0</v>
      </c>
      <c r="N350" s="220">
        <v>33</v>
      </c>
      <c r="O350" s="171">
        <v>3</v>
      </c>
      <c r="P350" s="274">
        <v>0</v>
      </c>
      <c r="Q350" s="274">
        <v>0</v>
      </c>
      <c r="R350" s="173"/>
    </row>
    <row r="351" spans="1:30" x14ac:dyDescent="0.25">
      <c r="B351" s="208"/>
      <c r="C351" s="209"/>
      <c r="D351" s="170"/>
      <c r="M351" s="171">
        <v>1.01</v>
      </c>
      <c r="N351" s="220">
        <v>20</v>
      </c>
      <c r="O351" s="171">
        <v>5</v>
      </c>
      <c r="P351" s="274">
        <v>25</v>
      </c>
      <c r="Q351" s="274">
        <v>20</v>
      </c>
      <c r="R351" s="173"/>
    </row>
    <row r="352" spans="1:30" x14ac:dyDescent="0.25">
      <c r="B352" s="208" t="s">
        <v>647</v>
      </c>
      <c r="C352" s="208" t="s">
        <v>646</v>
      </c>
      <c r="D352" s="170" t="s">
        <v>644</v>
      </c>
      <c r="M352" s="171">
        <v>2.0099999999999998</v>
      </c>
      <c r="N352" s="220">
        <v>14</v>
      </c>
      <c r="O352" s="171">
        <v>7</v>
      </c>
      <c r="P352" s="274">
        <v>25</v>
      </c>
      <c r="Q352" s="274">
        <v>20</v>
      </c>
      <c r="R352" s="173"/>
    </row>
    <row r="353" spans="13:18" x14ac:dyDescent="0.25">
      <c r="M353" s="171">
        <v>4.01</v>
      </c>
      <c r="N353" s="220">
        <v>13</v>
      </c>
      <c r="O353" s="171">
        <v>8</v>
      </c>
      <c r="P353" s="274">
        <v>25</v>
      </c>
      <c r="Q353" s="274">
        <v>20</v>
      </c>
      <c r="R353" s="173"/>
    </row>
    <row r="354" spans="13:18" x14ac:dyDescent="0.25">
      <c r="M354" s="171">
        <v>6.01</v>
      </c>
      <c r="N354" s="220">
        <v>10</v>
      </c>
      <c r="O354" s="171">
        <v>10</v>
      </c>
      <c r="P354" s="274">
        <v>25</v>
      </c>
      <c r="Q354" s="274">
        <v>20</v>
      </c>
      <c r="R354" s="173"/>
    </row>
    <row r="355" spans="13:18" x14ac:dyDescent="0.25">
      <c r="M355" s="171">
        <v>8.01</v>
      </c>
      <c r="N355" s="220">
        <v>8</v>
      </c>
      <c r="O355" s="171">
        <v>12</v>
      </c>
      <c r="P355" s="274">
        <v>25</v>
      </c>
      <c r="Q355" s="274">
        <v>20</v>
      </c>
      <c r="R355" s="173"/>
    </row>
    <row r="356" spans="13:18" x14ac:dyDescent="0.25">
      <c r="M356" s="171">
        <v>10.01</v>
      </c>
      <c r="N356" s="220">
        <v>7</v>
      </c>
      <c r="O356" s="171">
        <v>15</v>
      </c>
      <c r="P356" s="274">
        <v>25</v>
      </c>
      <c r="Q356" s="274">
        <v>20</v>
      </c>
      <c r="R356" s="173"/>
    </row>
    <row r="357" spans="13:18" x14ac:dyDescent="0.25">
      <c r="M357" s="171">
        <v>12.01</v>
      </c>
      <c r="N357" s="220">
        <v>6</v>
      </c>
      <c r="O357" s="171">
        <v>18</v>
      </c>
      <c r="P357" s="274">
        <v>25</v>
      </c>
      <c r="Q357" s="274">
        <v>20</v>
      </c>
      <c r="R357" s="173"/>
    </row>
    <row r="358" spans="13:18" x14ac:dyDescent="0.25">
      <c r="M358" s="171">
        <v>100000</v>
      </c>
      <c r="N358" s="221">
        <v>6</v>
      </c>
      <c r="O358" s="171">
        <v>18</v>
      </c>
      <c r="P358" s="274">
        <v>25</v>
      </c>
      <c r="Q358" s="274">
        <v>20</v>
      </c>
      <c r="R358" s="173"/>
    </row>
  </sheetData>
  <autoFilter ref="A8:AA347">
    <filterColumn colId="13">
      <filters blank="1">
        <filter val="1"/>
        <filter val="10"/>
        <filter val="11"/>
        <filter val="12"/>
        <filter val="13"/>
        <filter val="14"/>
        <filter val="15"/>
        <filter val="16"/>
        <filter val="17"/>
        <filter val="18"/>
        <filter val="19"/>
        <filter val="2"/>
        <filter val="21"/>
        <filter val="27"/>
        <filter val="3"/>
        <filter val="35"/>
        <filter val="4"/>
        <filter val="5"/>
        <filter val="56"/>
        <filter val="6"/>
        <filter val="7"/>
        <filter val="8"/>
        <filter val="9"/>
        <filter val="939"/>
      </filters>
    </filterColumn>
  </autoFilter>
  <mergeCells count="20">
    <mergeCell ref="P6:T6"/>
    <mergeCell ref="U6:U7"/>
    <mergeCell ref="V6:V7"/>
    <mergeCell ref="W6:W7"/>
    <mergeCell ref="AB4:AB7"/>
    <mergeCell ref="AC4:AC7"/>
    <mergeCell ref="AD4:AD7"/>
    <mergeCell ref="F4:F7"/>
    <mergeCell ref="A2:AA2"/>
    <mergeCell ref="A4:A7"/>
    <mergeCell ref="B4:B7"/>
    <mergeCell ref="C4:C7"/>
    <mergeCell ref="G4:I6"/>
    <mergeCell ref="J4:L6"/>
    <mergeCell ref="M4:W4"/>
    <mergeCell ref="X4:AA6"/>
    <mergeCell ref="M5:M7"/>
    <mergeCell ref="N5:N7"/>
    <mergeCell ref="O5:O7"/>
    <mergeCell ref="P5:W5"/>
  </mergeCells>
  <pageMargins left="0.43307086614173229" right="0.23622047244094491" top="0.49" bottom="0.35433070866141736" header="0.31496062992125984" footer="0.31496062992125984"/>
  <pageSetup paperSize="9" scale="55" fitToHeight="0" orientation="landscape" r:id="rId1"/>
  <headerFooter differentFirst="1">
    <oddHeader>&amp;C&amp;"Times New Roman,обычный"&amp;16&amp;P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XCB358"/>
  <sheetViews>
    <sheetView view="pageBreakPreview" zoomScale="80" zoomScaleSheetLayoutView="80" workbookViewId="0">
      <pane xSplit="3" ySplit="9" topLeftCell="D10" activePane="bottomRight" state="frozen"/>
      <selection activeCell="A2" sqref="A2:X2"/>
      <selection pane="topRight" activeCell="A2" sqref="A2:X2"/>
      <selection pane="bottomLeft" activeCell="A2" sqref="A2:X2"/>
      <selection pane="bottomRight" activeCell="AJ7" sqref="AJ7"/>
    </sheetView>
  </sheetViews>
  <sheetFormatPr defaultRowHeight="15.75" outlineLevelCol="1" x14ac:dyDescent="0.25"/>
  <cols>
    <col min="1" max="1" width="6.5703125" style="169" customWidth="1"/>
    <col min="2" max="2" width="45.85546875" style="210" customWidth="1"/>
    <col min="3" max="3" width="21.42578125" style="210" customWidth="1"/>
    <col min="4" max="4" width="8.85546875" style="162" hidden="1" customWidth="1"/>
    <col min="5" max="5" width="9.5703125" style="162" hidden="1" customWidth="1"/>
    <col min="6" max="6" width="11" style="162" customWidth="1"/>
    <col min="7" max="7" width="9.5703125" style="156" customWidth="1"/>
    <col min="8" max="8" width="9" style="156" customWidth="1"/>
    <col min="9" max="9" width="7.5703125" style="156" customWidth="1"/>
    <col min="10" max="12" width="7.5703125" style="155" customWidth="1"/>
    <col min="13" max="13" width="7.7109375" style="162" customWidth="1"/>
    <col min="14" max="14" width="8" style="222" customWidth="1"/>
    <col min="15" max="15" width="8.7109375" style="155" hidden="1" customWidth="1" outlineLevel="1"/>
    <col min="16" max="16" width="7.5703125" style="273" customWidth="1" collapsed="1"/>
    <col min="17" max="17" width="9.28515625" style="273" customWidth="1"/>
    <col min="18" max="18" width="9" style="155" hidden="1" customWidth="1" outlineLevel="1"/>
    <col min="19" max="19" width="5" style="156" hidden="1" customWidth="1" outlineLevel="1"/>
    <col min="20" max="20" width="15.28515625" style="273" customWidth="1" collapsed="1"/>
    <col min="21" max="21" width="8.42578125" style="273" customWidth="1"/>
    <col min="22" max="22" width="8.5703125" style="155" hidden="1" customWidth="1" outlineLevel="1"/>
    <col min="23" max="23" width="5" style="156" hidden="1" customWidth="1" outlineLevel="1"/>
    <col min="24" max="24" width="6.5703125" style="260" customWidth="1" collapsed="1"/>
    <col min="25" max="25" width="7.85546875" style="273" customWidth="1"/>
    <col min="26" max="26" width="9.42578125" style="273" customWidth="1"/>
    <col min="27" max="27" width="8.28515625" style="273" customWidth="1"/>
    <col min="28" max="28" width="7.85546875" style="156" customWidth="1"/>
    <col min="29" max="30" width="9.140625" style="154"/>
    <col min="31" max="31" width="16.140625" style="163" customWidth="1"/>
    <col min="32" max="16384" width="9.140625" style="154"/>
  </cols>
  <sheetData>
    <row r="1" spans="1:16304" s="385" customFormat="1" ht="18.75" x14ac:dyDescent="0.3">
      <c r="A1" s="438"/>
      <c r="B1" s="439"/>
      <c r="C1" s="439"/>
      <c r="D1" s="105"/>
      <c r="E1" s="105"/>
      <c r="F1" s="510"/>
      <c r="G1" s="266"/>
      <c r="H1" s="266"/>
      <c r="I1" s="266"/>
      <c r="J1" s="269"/>
      <c r="K1" s="269"/>
      <c r="L1" s="269"/>
      <c r="M1" s="510"/>
      <c r="N1" s="266"/>
      <c r="O1" s="106"/>
      <c r="P1" s="266"/>
      <c r="Q1" s="266"/>
      <c r="R1" s="106"/>
      <c r="S1" s="104"/>
      <c r="T1" s="266"/>
      <c r="U1" s="266"/>
      <c r="V1" s="106"/>
      <c r="W1" s="104"/>
      <c r="X1" s="266"/>
      <c r="Y1" s="266"/>
      <c r="Z1" s="266"/>
      <c r="AA1" s="266"/>
      <c r="AB1" s="267"/>
      <c r="AE1" s="523"/>
    </row>
    <row r="2" spans="1:16304" s="441" customFormat="1" ht="18.75" x14ac:dyDescent="0.3">
      <c r="A2" s="610" t="s">
        <v>662</v>
      </c>
      <c r="B2" s="610"/>
      <c r="C2" s="610"/>
      <c r="D2" s="642"/>
      <c r="E2" s="642"/>
      <c r="F2" s="610"/>
      <c r="G2" s="610"/>
      <c r="H2" s="610"/>
      <c r="I2" s="610"/>
      <c r="J2" s="610"/>
      <c r="K2" s="610"/>
      <c r="L2" s="610"/>
      <c r="M2" s="610"/>
      <c r="N2" s="610"/>
      <c r="O2" s="642"/>
      <c r="P2" s="610"/>
      <c r="Q2" s="610"/>
      <c r="R2" s="642"/>
      <c r="S2" s="642"/>
      <c r="T2" s="610"/>
      <c r="U2" s="610"/>
      <c r="V2" s="642"/>
      <c r="W2" s="642"/>
      <c r="X2" s="661"/>
      <c r="Y2" s="661"/>
      <c r="Z2" s="661"/>
      <c r="AA2" s="661"/>
      <c r="AB2" s="526"/>
      <c r="AE2" s="527"/>
    </row>
    <row r="3" spans="1:16304" s="385" customFormat="1" ht="18.75" x14ac:dyDescent="0.3">
      <c r="A3" s="438"/>
      <c r="B3" s="439"/>
      <c r="C3" s="439"/>
      <c r="D3" s="107"/>
      <c r="E3" s="107"/>
      <c r="F3" s="511"/>
      <c r="G3" s="267"/>
      <c r="H3" s="267"/>
      <c r="I3" s="267"/>
      <c r="J3" s="270"/>
      <c r="K3" s="270"/>
      <c r="L3" s="270"/>
      <c r="M3" s="511"/>
      <c r="N3" s="267"/>
      <c r="O3" s="109"/>
      <c r="P3" s="267"/>
      <c r="Q3" s="267"/>
      <c r="R3" s="109"/>
      <c r="S3" s="108"/>
      <c r="T3" s="267"/>
      <c r="U3" s="267"/>
      <c r="V3" s="109"/>
      <c r="W3" s="108"/>
      <c r="X3" s="267"/>
      <c r="Y3" s="267"/>
      <c r="Z3" s="267"/>
      <c r="AA3" s="267"/>
      <c r="AB3" s="267"/>
      <c r="AE3" s="523"/>
    </row>
    <row r="4" spans="1:16304" s="164" customFormat="1" ht="15.75" customHeight="1" x14ac:dyDescent="0.25">
      <c r="A4" s="643" t="s">
        <v>0</v>
      </c>
      <c r="B4" s="643" t="s">
        <v>604</v>
      </c>
      <c r="C4" s="643" t="s">
        <v>603</v>
      </c>
      <c r="D4" s="334" t="s">
        <v>1</v>
      </c>
      <c r="E4" s="334" t="s">
        <v>1</v>
      </c>
      <c r="F4" s="639" t="s">
        <v>1</v>
      </c>
      <c r="G4" s="662" t="s">
        <v>589</v>
      </c>
      <c r="H4" s="662"/>
      <c r="I4" s="662"/>
      <c r="J4" s="655" t="s">
        <v>590</v>
      </c>
      <c r="K4" s="655"/>
      <c r="L4" s="655"/>
      <c r="M4" s="663" t="s">
        <v>591</v>
      </c>
      <c r="N4" s="663"/>
      <c r="O4" s="656"/>
      <c r="P4" s="663"/>
      <c r="Q4" s="663"/>
      <c r="R4" s="656"/>
      <c r="S4" s="656"/>
      <c r="T4" s="663"/>
      <c r="U4" s="663"/>
      <c r="V4" s="656"/>
      <c r="W4" s="656"/>
      <c r="X4" s="664" t="s">
        <v>629</v>
      </c>
      <c r="Y4" s="631"/>
      <c r="Z4" s="631"/>
      <c r="AA4" s="631"/>
      <c r="AB4" s="608" t="s">
        <v>654</v>
      </c>
      <c r="AC4" s="608" t="s">
        <v>655</v>
      </c>
      <c r="AD4" s="541"/>
      <c r="AE4" s="584" t="s">
        <v>958</v>
      </c>
    </row>
    <row r="5" spans="1:16304" s="164" customFormat="1" x14ac:dyDescent="0.25">
      <c r="A5" s="643"/>
      <c r="B5" s="643"/>
      <c r="C5" s="643"/>
      <c r="D5" s="335"/>
      <c r="E5" s="336"/>
      <c r="F5" s="640"/>
      <c r="G5" s="662"/>
      <c r="H5" s="662"/>
      <c r="I5" s="662"/>
      <c r="J5" s="655"/>
      <c r="K5" s="655"/>
      <c r="L5" s="655"/>
      <c r="M5" s="656" t="s">
        <v>595</v>
      </c>
      <c r="N5" s="627" t="s">
        <v>633</v>
      </c>
      <c r="O5" s="655" t="s">
        <v>626</v>
      </c>
      <c r="P5" s="613" t="s">
        <v>596</v>
      </c>
      <c r="Q5" s="613"/>
      <c r="R5" s="656"/>
      <c r="S5" s="656"/>
      <c r="T5" s="613"/>
      <c r="U5" s="613"/>
      <c r="V5" s="656"/>
      <c r="W5" s="656"/>
      <c r="X5" s="664"/>
      <c r="Y5" s="631"/>
      <c r="Z5" s="631"/>
      <c r="AA5" s="631"/>
      <c r="AB5" s="609"/>
      <c r="AC5" s="609"/>
      <c r="AD5" s="542"/>
      <c r="AE5" s="584"/>
    </row>
    <row r="6" spans="1:16304" s="164" customFormat="1" x14ac:dyDescent="0.25">
      <c r="A6" s="643"/>
      <c r="B6" s="643"/>
      <c r="C6" s="643"/>
      <c r="D6" s="337"/>
      <c r="E6" s="338"/>
      <c r="F6" s="640"/>
      <c r="G6" s="662"/>
      <c r="H6" s="662"/>
      <c r="I6" s="662"/>
      <c r="J6" s="655"/>
      <c r="K6" s="655"/>
      <c r="L6" s="655"/>
      <c r="M6" s="656"/>
      <c r="N6" s="627"/>
      <c r="O6" s="655"/>
      <c r="P6" s="613" t="s">
        <v>593</v>
      </c>
      <c r="Q6" s="613"/>
      <c r="R6" s="656"/>
      <c r="S6" s="656"/>
      <c r="T6" s="613"/>
      <c r="U6" s="631" t="s">
        <v>624</v>
      </c>
      <c r="V6" s="655" t="s">
        <v>628</v>
      </c>
      <c r="W6" s="662" t="s">
        <v>597</v>
      </c>
      <c r="X6" s="664"/>
      <c r="Y6" s="631"/>
      <c r="Z6" s="631"/>
      <c r="AA6" s="631"/>
      <c r="AB6" s="609"/>
      <c r="AC6" s="609"/>
      <c r="AD6" s="542"/>
      <c r="AE6" s="584"/>
    </row>
    <row r="7" spans="1:16304" s="165" customFormat="1" ht="63" x14ac:dyDescent="0.25">
      <c r="A7" s="643"/>
      <c r="B7" s="643"/>
      <c r="C7" s="643"/>
      <c r="D7" s="546">
        <v>2018</v>
      </c>
      <c r="E7" s="546">
        <v>2019</v>
      </c>
      <c r="F7" s="641"/>
      <c r="G7" s="546">
        <v>2018</v>
      </c>
      <c r="H7" s="546">
        <v>2019</v>
      </c>
      <c r="I7" s="546">
        <v>2020</v>
      </c>
      <c r="J7" s="546">
        <v>2018</v>
      </c>
      <c r="K7" s="546">
        <v>2019</v>
      </c>
      <c r="L7" s="546">
        <v>2020</v>
      </c>
      <c r="M7" s="656"/>
      <c r="N7" s="627"/>
      <c r="O7" s="655"/>
      <c r="P7" s="544" t="s">
        <v>600</v>
      </c>
      <c r="Q7" s="544" t="s">
        <v>630</v>
      </c>
      <c r="R7" s="545" t="s">
        <v>631</v>
      </c>
      <c r="S7" s="546" t="s">
        <v>597</v>
      </c>
      <c r="T7" s="544" t="s">
        <v>594</v>
      </c>
      <c r="U7" s="631"/>
      <c r="V7" s="655"/>
      <c r="W7" s="662"/>
      <c r="X7" s="547" t="s">
        <v>571</v>
      </c>
      <c r="Y7" s="544" t="s">
        <v>598</v>
      </c>
      <c r="Z7" s="544" t="s">
        <v>599</v>
      </c>
      <c r="AA7" s="544" t="s">
        <v>624</v>
      </c>
      <c r="AB7" s="609"/>
      <c r="AC7" s="609"/>
      <c r="AD7" s="542" t="s">
        <v>1057</v>
      </c>
      <c r="AE7" s="584"/>
    </row>
    <row r="8" spans="1:16304" s="166" customFormat="1" x14ac:dyDescent="0.25">
      <c r="A8" s="135">
        <v>1</v>
      </c>
      <c r="B8" s="135">
        <v>2</v>
      </c>
      <c r="C8" s="135">
        <v>3</v>
      </c>
      <c r="D8" s="546">
        <v>4</v>
      </c>
      <c r="E8" s="546">
        <v>5</v>
      </c>
      <c r="F8" s="546">
        <v>6</v>
      </c>
      <c r="G8" s="546">
        <v>7</v>
      </c>
      <c r="H8" s="546">
        <v>8</v>
      </c>
      <c r="I8" s="546">
        <v>9</v>
      </c>
      <c r="J8" s="546">
        <v>10</v>
      </c>
      <c r="K8" s="546">
        <v>11</v>
      </c>
      <c r="L8" s="546">
        <v>12</v>
      </c>
      <c r="M8" s="546">
        <v>13</v>
      </c>
      <c r="N8" s="543">
        <v>14</v>
      </c>
      <c r="O8" s="546"/>
      <c r="P8" s="544">
        <v>15</v>
      </c>
      <c r="Q8" s="544"/>
      <c r="R8" s="546"/>
      <c r="S8" s="546"/>
      <c r="T8" s="544">
        <v>16</v>
      </c>
      <c r="U8" s="544">
        <v>17</v>
      </c>
      <c r="V8" s="546"/>
      <c r="W8" s="546"/>
      <c r="X8" s="547"/>
      <c r="Y8" s="544"/>
      <c r="Z8" s="544"/>
      <c r="AA8" s="544"/>
      <c r="AB8" s="145"/>
      <c r="AC8" s="145"/>
      <c r="AD8" s="145"/>
      <c r="AE8" s="342"/>
      <c r="AF8" s="167"/>
      <c r="AG8" s="167"/>
      <c r="AH8" s="167"/>
      <c r="AI8" s="167"/>
      <c r="AJ8" s="167"/>
      <c r="AK8" s="167"/>
      <c r="AL8" s="167"/>
      <c r="AM8" s="167"/>
      <c r="AN8" s="167"/>
      <c r="AO8" s="167"/>
      <c r="AP8" s="167"/>
    </row>
    <row r="9" spans="1:16304" s="167" customFormat="1" x14ac:dyDescent="0.25">
      <c r="A9" s="135">
        <v>1</v>
      </c>
      <c r="B9" s="161" t="s">
        <v>653</v>
      </c>
      <c r="C9" s="191"/>
      <c r="D9" s="140"/>
      <c r="E9" s="141"/>
      <c r="F9" s="141"/>
      <c r="G9" s="139"/>
      <c r="H9" s="139"/>
      <c r="I9" s="139"/>
      <c r="J9" s="142"/>
      <c r="K9" s="142"/>
      <c r="L9" s="142"/>
      <c r="M9" s="141"/>
      <c r="N9" s="218">
        <f>SUM(N10:N345)</f>
        <v>939</v>
      </c>
      <c r="O9" s="142"/>
      <c r="P9" s="257">
        <f>SUM(P10:P345)</f>
        <v>78</v>
      </c>
      <c r="Q9" s="257">
        <f>SUM(Q10:Q345)</f>
        <v>92</v>
      </c>
      <c r="R9" s="142"/>
      <c r="S9" s="139"/>
      <c r="T9" s="257">
        <f>SUM(T10:T345)</f>
        <v>648</v>
      </c>
      <c r="U9" s="257">
        <f>SUM(U10:U345)</f>
        <v>121</v>
      </c>
      <c r="V9" s="139"/>
      <c r="W9" s="139"/>
      <c r="X9" s="250">
        <f t="shared" ref="X9:AC9" si="0">SUM(X10:X345)</f>
        <v>862</v>
      </c>
      <c r="Y9" s="257">
        <f t="shared" si="0"/>
        <v>83</v>
      </c>
      <c r="Z9" s="257">
        <f t="shared" si="0"/>
        <v>98</v>
      </c>
      <c r="AA9" s="257">
        <f t="shared" si="0"/>
        <v>128</v>
      </c>
      <c r="AB9" s="139">
        <f t="shared" si="0"/>
        <v>685</v>
      </c>
      <c r="AC9" s="139">
        <f t="shared" si="0"/>
        <v>318</v>
      </c>
      <c r="AD9" s="139">
        <f>AC9*100/AB9</f>
        <v>46.423357664233578</v>
      </c>
      <c r="AE9" s="342"/>
    </row>
    <row r="10" spans="1:16304" s="168" customFormat="1" hidden="1" x14ac:dyDescent="0.25">
      <c r="A10" s="135">
        <v>2</v>
      </c>
      <c r="B10" s="161" t="s">
        <v>838</v>
      </c>
      <c r="C10" s="161" t="s">
        <v>669</v>
      </c>
      <c r="D10" s="140"/>
      <c r="E10" s="141"/>
      <c r="F10" s="141">
        <v>0</v>
      </c>
      <c r="G10" s="139"/>
      <c r="H10" s="139"/>
      <c r="I10" s="139">
        <v>0</v>
      </c>
      <c r="J10" s="142"/>
      <c r="K10" s="142"/>
      <c r="L10" s="142"/>
      <c r="M10" s="144">
        <f>IF(I10&lt;VLOOKUP(L10,$M$350:$Q$358,2),0,VLOOKUP(L10,$M$350:$Q$358,3))</f>
        <v>0</v>
      </c>
      <c r="N10" s="145">
        <f>ROUNDDOWN(O10,0)</f>
        <v>0</v>
      </c>
      <c r="O10" s="146">
        <f>I10*M10/100</f>
        <v>0</v>
      </c>
      <c r="P10" s="145">
        <f>ROUNDDOWN(R10,0)</f>
        <v>0</v>
      </c>
      <c r="Q10" s="145">
        <f>ROUNDDOWN(R10-P10,0)</f>
        <v>0</v>
      </c>
      <c r="R10" s="146">
        <f>N10*S10/100</f>
        <v>0</v>
      </c>
      <c r="S10" s="145">
        <f>IF(I10&lt;VLOOKUP(L10,$M$350:$Q$358,2),0,VLOOKUP(L10,$M$350:$Q$358,4))</f>
        <v>0</v>
      </c>
      <c r="T10" s="145">
        <f>N10-P10-Q10-U10</f>
        <v>0</v>
      </c>
      <c r="U10" s="145">
        <f>ROUNDDOWN(V10,0)</f>
        <v>0</v>
      </c>
      <c r="V10" s="146">
        <f>N10*W10/100</f>
        <v>0</v>
      </c>
      <c r="W10" s="145">
        <f>IF(I10&lt;VLOOKUP(L10,$M$350:$Q$358,2),0,VLOOKUP(L10,$M$350:$Q$358,5))</f>
        <v>0</v>
      </c>
      <c r="X10" s="145"/>
      <c r="Y10" s="145"/>
      <c r="Z10" s="145"/>
      <c r="AA10" s="145"/>
      <c r="AB10" s="243"/>
    </row>
    <row r="11" spans="1:16304" s="168" customFormat="1" ht="31.5" hidden="1" x14ac:dyDescent="0.25">
      <c r="A11" s="135">
        <v>3</v>
      </c>
      <c r="B11" s="161" t="s">
        <v>668</v>
      </c>
      <c r="C11" s="161" t="s">
        <v>669</v>
      </c>
      <c r="D11" s="140"/>
      <c r="E11" s="141"/>
      <c r="F11" s="141">
        <v>0</v>
      </c>
      <c r="G11" s="139"/>
      <c r="H11" s="139"/>
      <c r="I11" s="139">
        <v>0</v>
      </c>
      <c r="J11" s="142"/>
      <c r="K11" s="142"/>
      <c r="L11" s="142"/>
      <c r="M11" s="144">
        <f t="shared" ref="M11:M74" si="1">IF(I11&lt;VLOOKUP(L11,$M$350:$Q$358,2),0,VLOOKUP(L11,$M$350:$Q$358,3))</f>
        <v>0</v>
      </c>
      <c r="N11" s="145">
        <f t="shared" ref="N11:N74" si="2">ROUNDDOWN(O11,0)</f>
        <v>0</v>
      </c>
      <c r="O11" s="146">
        <f t="shared" ref="O11:O74" si="3">I11*M11/100</f>
        <v>0</v>
      </c>
      <c r="P11" s="145">
        <f t="shared" ref="P11:P74" si="4">ROUNDDOWN(R11,0)</f>
        <v>0</v>
      </c>
      <c r="Q11" s="145">
        <f t="shared" ref="Q11:Q74" si="5">ROUNDDOWN(R11-P11,0)</f>
        <v>0</v>
      </c>
      <c r="R11" s="146">
        <f t="shared" ref="R11:R74" si="6">N11*S11/100</f>
        <v>0</v>
      </c>
      <c r="S11" s="145">
        <f>IF(I11&lt;VLOOKUP(L11,$M$350:$Q$358,2),0,VLOOKUP(L11,$M$350:$Q$358,4))</f>
        <v>0</v>
      </c>
      <c r="T11" s="145">
        <f t="shared" ref="T11:T74" si="7">N11-P11-Q11-U11</f>
        <v>0</v>
      </c>
      <c r="U11" s="145">
        <f t="shared" ref="U11:U74" si="8">ROUNDDOWN(V11,0)</f>
        <v>0</v>
      </c>
      <c r="V11" s="146">
        <f t="shared" ref="V11:V74" si="9">N11*W11/100</f>
        <v>0</v>
      </c>
      <c r="W11" s="145">
        <f>IF(I11&lt;VLOOKUP(L11,$M$350:$Q$358,2),0,VLOOKUP(L11,$M$350:$Q$358,5))</f>
        <v>0</v>
      </c>
      <c r="X11" s="145"/>
      <c r="Y11" s="145"/>
      <c r="Z11" s="145"/>
      <c r="AA11" s="145"/>
      <c r="AB11" s="243"/>
    </row>
    <row r="12" spans="1:16304" s="168" customFormat="1" ht="31.5" hidden="1" x14ac:dyDescent="0.25">
      <c r="A12" s="135">
        <v>4</v>
      </c>
      <c r="B12" s="161" t="s">
        <v>47</v>
      </c>
      <c r="C12" s="161" t="s">
        <v>669</v>
      </c>
      <c r="D12" s="140"/>
      <c r="E12" s="141"/>
      <c r="F12" s="141">
        <v>385.33</v>
      </c>
      <c r="G12" s="139"/>
      <c r="H12" s="139">
        <v>225</v>
      </c>
      <c r="I12" s="139">
        <v>102</v>
      </c>
      <c r="J12" s="142"/>
      <c r="K12" s="142">
        <v>0.57999999999999996</v>
      </c>
      <c r="L12" s="142">
        <f>I12/F12</f>
        <v>0.26470817221602266</v>
      </c>
      <c r="M12" s="144">
        <v>0</v>
      </c>
      <c r="N12" s="219">
        <f t="shared" si="2"/>
        <v>0</v>
      </c>
      <c r="O12" s="146">
        <f t="shared" si="3"/>
        <v>0</v>
      </c>
      <c r="P12" s="219">
        <f t="shared" si="4"/>
        <v>0</v>
      </c>
      <c r="Q12" s="219">
        <f t="shared" si="5"/>
        <v>0</v>
      </c>
      <c r="R12" s="146">
        <f t="shared" si="6"/>
        <v>0</v>
      </c>
      <c r="S12" s="145">
        <v>25</v>
      </c>
      <c r="T12" s="145">
        <f t="shared" si="7"/>
        <v>0</v>
      </c>
      <c r="U12" s="219">
        <f t="shared" si="8"/>
        <v>0</v>
      </c>
      <c r="V12" s="146">
        <f t="shared" si="9"/>
        <v>0</v>
      </c>
      <c r="W12" s="145">
        <v>20</v>
      </c>
      <c r="X12" s="251">
        <v>0</v>
      </c>
      <c r="Y12" s="251"/>
      <c r="Z12" s="251"/>
      <c r="AA12" s="251"/>
      <c r="AB12" s="145">
        <v>0</v>
      </c>
      <c r="AC12" s="145"/>
      <c r="AD12" s="214"/>
    </row>
    <row r="13" spans="1:16304" s="168" customFormat="1" hidden="1" x14ac:dyDescent="0.25">
      <c r="A13" s="135">
        <v>5</v>
      </c>
      <c r="B13" s="161" t="s">
        <v>2</v>
      </c>
      <c r="C13" s="161" t="s">
        <v>669</v>
      </c>
      <c r="D13" s="140"/>
      <c r="E13" s="141"/>
      <c r="F13" s="141">
        <v>0</v>
      </c>
      <c r="G13" s="139"/>
      <c r="H13" s="139"/>
      <c r="I13" s="139">
        <v>0</v>
      </c>
      <c r="J13" s="142"/>
      <c r="K13" s="142"/>
      <c r="L13" s="142"/>
      <c r="M13" s="144">
        <f t="shared" si="1"/>
        <v>0</v>
      </c>
      <c r="N13" s="145">
        <f t="shared" si="2"/>
        <v>0</v>
      </c>
      <c r="O13" s="146">
        <f t="shared" si="3"/>
        <v>0</v>
      </c>
      <c r="P13" s="145">
        <f t="shared" si="4"/>
        <v>0</v>
      </c>
      <c r="Q13" s="145">
        <f t="shared" si="5"/>
        <v>0</v>
      </c>
      <c r="R13" s="146">
        <f t="shared" si="6"/>
        <v>0</v>
      </c>
      <c r="S13" s="145">
        <f>IF(I13&lt;VLOOKUP(L13,$M$350:$Q$358,2),0,VLOOKUP(L13,$M$350:$Q$358,4))</f>
        <v>0</v>
      </c>
      <c r="T13" s="145">
        <f t="shared" si="7"/>
        <v>0</v>
      </c>
      <c r="U13" s="145">
        <f t="shared" si="8"/>
        <v>0</v>
      </c>
      <c r="V13" s="146">
        <f t="shared" si="9"/>
        <v>0</v>
      </c>
      <c r="W13" s="145">
        <f>IF(I13&lt;VLOOKUP(L13,$M$350:$Q$358,2),0,VLOOKUP(L13,$M$350:$Q$358,5))</f>
        <v>0</v>
      </c>
      <c r="X13" s="145"/>
      <c r="Y13" s="145"/>
      <c r="Z13" s="145"/>
      <c r="AA13" s="145"/>
      <c r="AB13" s="243"/>
    </row>
    <row r="14" spans="1:16304" s="168" customFormat="1" ht="31.5" x14ac:dyDescent="0.25">
      <c r="A14" s="135">
        <v>6</v>
      </c>
      <c r="B14" s="161" t="s">
        <v>195</v>
      </c>
      <c r="C14" s="161" t="s">
        <v>669</v>
      </c>
      <c r="D14" s="140"/>
      <c r="E14" s="141"/>
      <c r="F14" s="141">
        <v>280.86</v>
      </c>
      <c r="G14" s="139">
        <v>73</v>
      </c>
      <c r="H14" s="139">
        <v>72</v>
      </c>
      <c r="I14" s="139">
        <v>84</v>
      </c>
      <c r="J14" s="142">
        <v>0.26</v>
      </c>
      <c r="K14" s="142">
        <v>0.26</v>
      </c>
      <c r="L14" s="142">
        <f>I14/F14</f>
        <v>0.29908139286477248</v>
      </c>
      <c r="M14" s="144">
        <f t="shared" si="1"/>
        <v>3</v>
      </c>
      <c r="N14" s="219">
        <f t="shared" si="2"/>
        <v>2</v>
      </c>
      <c r="O14" s="146">
        <f t="shared" si="3"/>
        <v>2.52</v>
      </c>
      <c r="P14" s="203">
        <f t="shared" si="4"/>
        <v>0</v>
      </c>
      <c r="Q14" s="203">
        <f t="shared" si="5"/>
        <v>0</v>
      </c>
      <c r="R14" s="146">
        <f t="shared" si="6"/>
        <v>0.5</v>
      </c>
      <c r="S14" s="145">
        <v>25</v>
      </c>
      <c r="T14" s="203">
        <f t="shared" si="7"/>
        <v>2</v>
      </c>
      <c r="U14" s="203">
        <f t="shared" si="8"/>
        <v>0</v>
      </c>
      <c r="V14" s="146">
        <f t="shared" si="9"/>
        <v>0.4</v>
      </c>
      <c r="W14" s="145">
        <v>20</v>
      </c>
      <c r="X14" s="251">
        <v>2</v>
      </c>
      <c r="Y14" s="203">
        <v>0</v>
      </c>
      <c r="Z14" s="203">
        <v>0</v>
      </c>
      <c r="AA14" s="203">
        <v>0</v>
      </c>
      <c r="AB14" s="145">
        <v>2</v>
      </c>
      <c r="AC14" s="145">
        <v>2</v>
      </c>
      <c r="AD14" s="139">
        <f>AC14*100/AB14</f>
        <v>100</v>
      </c>
      <c r="AE14" s="145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  <c r="BA14" s="153"/>
      <c r="BB14" s="153"/>
      <c r="BC14" s="153"/>
      <c r="BD14" s="153"/>
      <c r="BE14" s="153"/>
      <c r="BF14" s="153"/>
      <c r="BG14" s="153"/>
      <c r="BH14" s="153"/>
      <c r="BI14" s="153"/>
      <c r="BJ14" s="153"/>
      <c r="BK14" s="153"/>
      <c r="BL14" s="153"/>
      <c r="BM14" s="153"/>
      <c r="BN14" s="153"/>
      <c r="BO14" s="153"/>
      <c r="BP14" s="153"/>
      <c r="BQ14" s="153"/>
      <c r="BR14" s="153"/>
      <c r="BS14" s="153"/>
      <c r="BT14" s="153"/>
      <c r="BU14" s="153"/>
      <c r="BV14" s="153"/>
      <c r="BW14" s="153"/>
      <c r="BX14" s="153"/>
      <c r="BY14" s="153"/>
      <c r="BZ14" s="153"/>
      <c r="CA14" s="153"/>
      <c r="CB14" s="153"/>
      <c r="CC14" s="153"/>
      <c r="CD14" s="153"/>
      <c r="CE14" s="153"/>
      <c r="CF14" s="153"/>
      <c r="CG14" s="153"/>
      <c r="CH14" s="153"/>
      <c r="CI14" s="153"/>
      <c r="CJ14" s="153"/>
      <c r="CK14" s="153"/>
      <c r="CL14" s="153"/>
      <c r="CM14" s="153"/>
      <c r="CN14" s="153"/>
      <c r="CO14" s="153"/>
      <c r="CP14" s="153"/>
      <c r="CQ14" s="153"/>
      <c r="CR14" s="153"/>
      <c r="CS14" s="153"/>
      <c r="CT14" s="153"/>
      <c r="CU14" s="153"/>
      <c r="CV14" s="153"/>
      <c r="CW14" s="153"/>
      <c r="CX14" s="153"/>
      <c r="CY14" s="153"/>
      <c r="CZ14" s="153"/>
      <c r="DA14" s="153"/>
      <c r="DB14" s="153"/>
      <c r="DC14" s="153"/>
      <c r="DD14" s="153"/>
      <c r="DE14" s="153"/>
      <c r="DF14" s="153"/>
      <c r="DG14" s="153"/>
      <c r="DH14" s="153"/>
      <c r="DI14" s="153"/>
      <c r="DJ14" s="153"/>
      <c r="DK14" s="153"/>
      <c r="DL14" s="153"/>
      <c r="DM14" s="153"/>
      <c r="DN14" s="153"/>
      <c r="DO14" s="153"/>
      <c r="DP14" s="153"/>
      <c r="DQ14" s="153"/>
      <c r="DR14" s="153"/>
      <c r="DS14" s="153"/>
      <c r="DT14" s="153"/>
      <c r="DU14" s="153"/>
      <c r="DV14" s="153"/>
      <c r="DW14" s="153"/>
      <c r="DX14" s="153"/>
      <c r="DY14" s="153"/>
      <c r="DZ14" s="153"/>
      <c r="EA14" s="153"/>
      <c r="EB14" s="153"/>
      <c r="EC14" s="153"/>
      <c r="ED14" s="153"/>
      <c r="EE14" s="153"/>
      <c r="EF14" s="153"/>
      <c r="EG14" s="153"/>
      <c r="EH14" s="153"/>
      <c r="EI14" s="153"/>
      <c r="EJ14" s="153"/>
      <c r="EK14" s="153"/>
      <c r="EL14" s="153"/>
      <c r="EM14" s="153"/>
      <c r="EN14" s="153"/>
      <c r="EO14" s="153"/>
      <c r="EP14" s="153"/>
      <c r="EQ14" s="153"/>
      <c r="ER14" s="153"/>
      <c r="ES14" s="153"/>
      <c r="ET14" s="153"/>
      <c r="EU14" s="153"/>
      <c r="EV14" s="153"/>
      <c r="EW14" s="153"/>
      <c r="EX14" s="153"/>
      <c r="EY14" s="153"/>
      <c r="EZ14" s="153"/>
      <c r="FA14" s="153"/>
      <c r="FB14" s="153"/>
      <c r="FC14" s="153"/>
      <c r="FD14" s="153"/>
      <c r="FE14" s="153"/>
      <c r="FF14" s="153"/>
      <c r="FG14" s="153"/>
      <c r="FH14" s="153"/>
      <c r="FI14" s="153"/>
      <c r="FJ14" s="153"/>
      <c r="FK14" s="153"/>
      <c r="FL14" s="153"/>
      <c r="FM14" s="153"/>
      <c r="FN14" s="153"/>
      <c r="FO14" s="153"/>
      <c r="FP14" s="153"/>
      <c r="FQ14" s="153"/>
      <c r="FR14" s="153"/>
      <c r="FS14" s="153"/>
      <c r="FT14" s="153"/>
      <c r="FU14" s="153"/>
      <c r="FV14" s="153"/>
      <c r="FW14" s="153"/>
      <c r="FX14" s="153"/>
      <c r="FY14" s="153"/>
      <c r="FZ14" s="153"/>
      <c r="GA14" s="153"/>
      <c r="GB14" s="153"/>
      <c r="GC14" s="153"/>
      <c r="GD14" s="153"/>
      <c r="GE14" s="153"/>
      <c r="GF14" s="153"/>
      <c r="GG14" s="153"/>
      <c r="GH14" s="153"/>
      <c r="GI14" s="153"/>
      <c r="GJ14" s="153"/>
      <c r="GK14" s="153"/>
      <c r="GL14" s="153"/>
      <c r="GM14" s="153"/>
      <c r="GN14" s="153"/>
      <c r="GO14" s="153"/>
      <c r="GP14" s="153"/>
      <c r="GQ14" s="153"/>
      <c r="GR14" s="153"/>
      <c r="GS14" s="153"/>
      <c r="GT14" s="153"/>
      <c r="GU14" s="153"/>
      <c r="GV14" s="153"/>
      <c r="GW14" s="153"/>
      <c r="GX14" s="153"/>
      <c r="GY14" s="153"/>
      <c r="GZ14" s="153"/>
      <c r="HA14" s="153"/>
      <c r="HB14" s="153"/>
      <c r="HC14" s="153"/>
      <c r="HD14" s="153"/>
      <c r="HE14" s="153"/>
      <c r="HF14" s="153"/>
      <c r="HG14" s="153"/>
      <c r="HH14" s="153"/>
      <c r="HI14" s="153"/>
      <c r="HJ14" s="153"/>
      <c r="HK14" s="153"/>
      <c r="HL14" s="153"/>
      <c r="HM14" s="153"/>
      <c r="HN14" s="153"/>
      <c r="HO14" s="153"/>
      <c r="HP14" s="153"/>
      <c r="HQ14" s="153"/>
      <c r="HR14" s="153"/>
      <c r="HS14" s="153"/>
      <c r="HT14" s="153"/>
      <c r="HU14" s="153"/>
      <c r="HV14" s="153"/>
      <c r="HW14" s="153"/>
      <c r="HX14" s="153"/>
      <c r="HY14" s="153"/>
      <c r="HZ14" s="153"/>
      <c r="IA14" s="153"/>
      <c r="IB14" s="153"/>
      <c r="IC14" s="153"/>
      <c r="ID14" s="153"/>
      <c r="IE14" s="153"/>
      <c r="IF14" s="153"/>
      <c r="IG14" s="153"/>
      <c r="IH14" s="153"/>
      <c r="II14" s="153"/>
      <c r="IJ14" s="153"/>
      <c r="IK14" s="153"/>
      <c r="IL14" s="153"/>
      <c r="IM14" s="153"/>
      <c r="IN14" s="153"/>
      <c r="IO14" s="153"/>
      <c r="IP14" s="153"/>
      <c r="IQ14" s="153"/>
      <c r="IR14" s="153"/>
      <c r="IS14" s="153"/>
      <c r="IT14" s="153"/>
      <c r="IU14" s="153"/>
      <c r="IV14" s="153"/>
      <c r="IW14" s="153"/>
      <c r="IX14" s="153"/>
      <c r="IY14" s="153"/>
      <c r="IZ14" s="153"/>
      <c r="JA14" s="153"/>
      <c r="JB14" s="153"/>
      <c r="JC14" s="153"/>
      <c r="JD14" s="153"/>
      <c r="JE14" s="153"/>
      <c r="JF14" s="153"/>
      <c r="JG14" s="153"/>
      <c r="JH14" s="153"/>
      <c r="JI14" s="153"/>
      <c r="JJ14" s="153"/>
      <c r="JK14" s="153"/>
      <c r="JL14" s="153"/>
      <c r="JM14" s="153"/>
      <c r="JN14" s="153"/>
      <c r="JO14" s="153"/>
      <c r="JP14" s="153"/>
      <c r="JQ14" s="153"/>
      <c r="JR14" s="153"/>
      <c r="JS14" s="153"/>
      <c r="JT14" s="153"/>
      <c r="JU14" s="153"/>
      <c r="JV14" s="153"/>
      <c r="JW14" s="153"/>
      <c r="JX14" s="153"/>
      <c r="JY14" s="153"/>
      <c r="JZ14" s="153"/>
      <c r="KA14" s="153"/>
      <c r="KB14" s="153"/>
      <c r="KC14" s="153"/>
      <c r="KD14" s="153"/>
      <c r="KE14" s="153"/>
      <c r="KF14" s="153"/>
      <c r="KG14" s="153"/>
      <c r="KH14" s="153"/>
      <c r="KI14" s="153"/>
      <c r="KJ14" s="153"/>
      <c r="KK14" s="153"/>
      <c r="KL14" s="153"/>
      <c r="KM14" s="153"/>
      <c r="KN14" s="153"/>
      <c r="KO14" s="153"/>
      <c r="KP14" s="153"/>
      <c r="KQ14" s="153"/>
      <c r="KR14" s="153"/>
      <c r="KS14" s="153"/>
      <c r="KT14" s="153"/>
      <c r="KU14" s="153"/>
      <c r="KV14" s="153"/>
      <c r="KW14" s="153"/>
      <c r="KX14" s="153"/>
      <c r="KY14" s="153"/>
      <c r="KZ14" s="153"/>
      <c r="LA14" s="153"/>
      <c r="LB14" s="153"/>
      <c r="LC14" s="153"/>
      <c r="LD14" s="153"/>
      <c r="LE14" s="153"/>
      <c r="LF14" s="153"/>
      <c r="LG14" s="153"/>
      <c r="LH14" s="153"/>
      <c r="LI14" s="153"/>
      <c r="LJ14" s="153"/>
      <c r="LK14" s="153"/>
      <c r="LL14" s="153"/>
      <c r="LM14" s="153"/>
      <c r="LN14" s="153"/>
      <c r="LO14" s="153"/>
      <c r="LP14" s="153"/>
      <c r="LQ14" s="153"/>
      <c r="LR14" s="153"/>
      <c r="LS14" s="153"/>
      <c r="LT14" s="153"/>
      <c r="LU14" s="153"/>
      <c r="LV14" s="153"/>
      <c r="LW14" s="153"/>
      <c r="LX14" s="153"/>
      <c r="LY14" s="153"/>
      <c r="LZ14" s="153"/>
      <c r="MA14" s="153"/>
      <c r="MB14" s="153"/>
      <c r="MC14" s="153"/>
      <c r="MD14" s="153"/>
      <c r="ME14" s="153"/>
      <c r="MF14" s="153"/>
      <c r="MG14" s="153"/>
      <c r="MH14" s="153"/>
      <c r="MI14" s="153"/>
      <c r="MJ14" s="153"/>
      <c r="MK14" s="153"/>
      <c r="ML14" s="153"/>
      <c r="MM14" s="153"/>
      <c r="MN14" s="153"/>
      <c r="MO14" s="153"/>
      <c r="MP14" s="153"/>
      <c r="MQ14" s="153"/>
      <c r="MR14" s="153"/>
      <c r="MS14" s="153"/>
      <c r="MT14" s="153"/>
      <c r="MU14" s="153"/>
      <c r="MV14" s="153"/>
      <c r="MW14" s="153"/>
      <c r="MX14" s="153"/>
      <c r="MY14" s="153"/>
      <c r="MZ14" s="153"/>
      <c r="NA14" s="153"/>
      <c r="NB14" s="153"/>
      <c r="NC14" s="153"/>
      <c r="ND14" s="153"/>
      <c r="NE14" s="153"/>
      <c r="NF14" s="153"/>
      <c r="NG14" s="153"/>
      <c r="NH14" s="153"/>
      <c r="NI14" s="153"/>
      <c r="NJ14" s="153"/>
      <c r="NK14" s="153"/>
      <c r="NL14" s="153"/>
      <c r="NM14" s="153"/>
      <c r="NN14" s="153"/>
      <c r="NO14" s="153"/>
      <c r="NP14" s="153"/>
      <c r="NQ14" s="153"/>
      <c r="NR14" s="153"/>
      <c r="NS14" s="153"/>
      <c r="NT14" s="153"/>
      <c r="NU14" s="153"/>
      <c r="NV14" s="153"/>
      <c r="NW14" s="153"/>
      <c r="NX14" s="153"/>
      <c r="NY14" s="153"/>
      <c r="NZ14" s="153"/>
      <c r="OA14" s="153"/>
      <c r="OB14" s="153"/>
      <c r="OC14" s="153"/>
      <c r="OD14" s="153"/>
      <c r="OE14" s="153"/>
      <c r="OF14" s="153"/>
      <c r="OG14" s="153"/>
      <c r="OH14" s="153"/>
      <c r="OI14" s="153"/>
      <c r="OJ14" s="153"/>
      <c r="OK14" s="153"/>
      <c r="OL14" s="153"/>
      <c r="OM14" s="153"/>
      <c r="ON14" s="153"/>
      <c r="OO14" s="153"/>
      <c r="OP14" s="153"/>
      <c r="OQ14" s="153"/>
      <c r="OR14" s="153"/>
      <c r="OS14" s="153"/>
      <c r="OT14" s="153"/>
      <c r="OU14" s="153"/>
      <c r="OV14" s="153"/>
      <c r="OW14" s="153"/>
      <c r="OX14" s="153"/>
      <c r="OY14" s="153"/>
      <c r="OZ14" s="153"/>
      <c r="PA14" s="153"/>
      <c r="PB14" s="153"/>
      <c r="PC14" s="153"/>
      <c r="PD14" s="153"/>
      <c r="PE14" s="153"/>
      <c r="PF14" s="153"/>
      <c r="PG14" s="153"/>
      <c r="PH14" s="153"/>
      <c r="PI14" s="153"/>
      <c r="PJ14" s="153"/>
      <c r="PK14" s="153"/>
      <c r="PL14" s="153"/>
      <c r="PM14" s="153"/>
      <c r="PN14" s="153"/>
      <c r="PO14" s="153"/>
      <c r="PP14" s="153"/>
      <c r="PQ14" s="153"/>
      <c r="PR14" s="153"/>
      <c r="PS14" s="153"/>
      <c r="PT14" s="153"/>
      <c r="PU14" s="153"/>
      <c r="PV14" s="153"/>
      <c r="PW14" s="153"/>
      <c r="PX14" s="153"/>
      <c r="PY14" s="153"/>
      <c r="PZ14" s="153"/>
      <c r="QA14" s="153"/>
      <c r="QB14" s="153"/>
      <c r="QC14" s="153"/>
      <c r="QD14" s="153"/>
      <c r="QE14" s="153"/>
      <c r="QF14" s="153"/>
      <c r="QG14" s="153"/>
      <c r="QH14" s="153"/>
      <c r="QI14" s="153"/>
      <c r="QJ14" s="153"/>
      <c r="QK14" s="153"/>
      <c r="QL14" s="153"/>
      <c r="QM14" s="153"/>
      <c r="QN14" s="153"/>
      <c r="QO14" s="153"/>
      <c r="QP14" s="153"/>
      <c r="QQ14" s="153"/>
      <c r="QR14" s="153"/>
      <c r="QS14" s="153"/>
      <c r="QT14" s="153"/>
      <c r="QU14" s="153"/>
      <c r="QV14" s="153"/>
      <c r="QW14" s="153"/>
      <c r="QX14" s="153"/>
      <c r="QY14" s="153"/>
      <c r="QZ14" s="153"/>
      <c r="RA14" s="153"/>
      <c r="RB14" s="153"/>
      <c r="RC14" s="153"/>
      <c r="RD14" s="153"/>
      <c r="RE14" s="153"/>
      <c r="RF14" s="153"/>
      <c r="RG14" s="153"/>
      <c r="RH14" s="153"/>
      <c r="RI14" s="153"/>
      <c r="RJ14" s="153"/>
      <c r="RK14" s="153"/>
      <c r="RL14" s="153"/>
      <c r="RM14" s="153"/>
      <c r="RN14" s="153"/>
      <c r="RO14" s="153"/>
      <c r="RP14" s="153"/>
      <c r="RQ14" s="153"/>
      <c r="RR14" s="153"/>
      <c r="RS14" s="153"/>
      <c r="RT14" s="153"/>
      <c r="RU14" s="153"/>
      <c r="RV14" s="153"/>
      <c r="RW14" s="153"/>
      <c r="RX14" s="153"/>
      <c r="RY14" s="153"/>
      <c r="RZ14" s="153"/>
      <c r="SA14" s="153"/>
      <c r="SB14" s="153"/>
      <c r="SC14" s="153"/>
      <c r="SD14" s="153"/>
      <c r="SE14" s="153"/>
      <c r="SF14" s="153"/>
      <c r="SG14" s="153"/>
      <c r="SH14" s="153"/>
      <c r="SI14" s="153"/>
      <c r="SJ14" s="153"/>
      <c r="SK14" s="153"/>
      <c r="SL14" s="153"/>
      <c r="SM14" s="153"/>
      <c r="SN14" s="153"/>
      <c r="SO14" s="153"/>
      <c r="SP14" s="153"/>
      <c r="SQ14" s="153"/>
      <c r="SR14" s="153"/>
      <c r="SS14" s="153"/>
      <c r="ST14" s="153"/>
      <c r="SU14" s="153"/>
      <c r="SV14" s="153"/>
      <c r="SW14" s="153"/>
      <c r="SX14" s="153"/>
      <c r="SY14" s="153"/>
      <c r="SZ14" s="153"/>
      <c r="TA14" s="153"/>
      <c r="TB14" s="153"/>
      <c r="TC14" s="153"/>
      <c r="TD14" s="153"/>
      <c r="TE14" s="153"/>
      <c r="TF14" s="153"/>
      <c r="TG14" s="153"/>
      <c r="TH14" s="153"/>
      <c r="TI14" s="153"/>
      <c r="TJ14" s="153"/>
      <c r="TK14" s="153"/>
      <c r="TL14" s="153"/>
      <c r="TM14" s="153"/>
      <c r="TN14" s="153"/>
      <c r="TO14" s="153"/>
      <c r="TP14" s="153"/>
      <c r="TQ14" s="153"/>
      <c r="TR14" s="153"/>
      <c r="TS14" s="153"/>
      <c r="TT14" s="153"/>
      <c r="TU14" s="153"/>
      <c r="TV14" s="153"/>
      <c r="TW14" s="153"/>
      <c r="TX14" s="153"/>
      <c r="TY14" s="153"/>
      <c r="TZ14" s="153"/>
      <c r="UA14" s="153"/>
      <c r="UB14" s="153"/>
      <c r="UC14" s="153"/>
      <c r="UD14" s="153"/>
      <c r="UE14" s="153"/>
      <c r="UF14" s="153"/>
      <c r="UG14" s="153"/>
      <c r="UH14" s="153"/>
      <c r="UI14" s="153"/>
      <c r="UJ14" s="153"/>
      <c r="UK14" s="153"/>
      <c r="UL14" s="153"/>
      <c r="UM14" s="153"/>
      <c r="UN14" s="153"/>
      <c r="UO14" s="153"/>
      <c r="UP14" s="153"/>
      <c r="UQ14" s="153"/>
      <c r="UR14" s="153"/>
      <c r="US14" s="153"/>
      <c r="UT14" s="153"/>
      <c r="UU14" s="153"/>
      <c r="UV14" s="153"/>
      <c r="UW14" s="153"/>
      <c r="UX14" s="153"/>
      <c r="UY14" s="153"/>
      <c r="UZ14" s="153"/>
      <c r="VA14" s="153"/>
      <c r="VB14" s="153"/>
      <c r="VC14" s="153"/>
      <c r="VD14" s="153"/>
      <c r="VE14" s="153"/>
      <c r="VF14" s="153"/>
      <c r="VG14" s="153"/>
      <c r="VH14" s="153"/>
      <c r="VI14" s="153"/>
      <c r="VJ14" s="153"/>
      <c r="VK14" s="153"/>
      <c r="VL14" s="153"/>
      <c r="VM14" s="153"/>
      <c r="VN14" s="153"/>
      <c r="VO14" s="153"/>
      <c r="VP14" s="153"/>
      <c r="VQ14" s="153"/>
      <c r="VR14" s="153"/>
      <c r="VS14" s="153"/>
      <c r="VT14" s="153"/>
      <c r="VU14" s="153"/>
      <c r="VV14" s="153"/>
      <c r="VW14" s="153"/>
      <c r="VX14" s="153"/>
      <c r="VY14" s="153"/>
      <c r="VZ14" s="153"/>
      <c r="WA14" s="153"/>
      <c r="WB14" s="153"/>
      <c r="WC14" s="153"/>
      <c r="WD14" s="153"/>
      <c r="WE14" s="153"/>
      <c r="WF14" s="153"/>
      <c r="WG14" s="153"/>
      <c r="WH14" s="153"/>
      <c r="WI14" s="153"/>
      <c r="WJ14" s="153"/>
      <c r="WK14" s="153"/>
      <c r="WL14" s="153"/>
      <c r="WM14" s="153"/>
      <c r="WN14" s="153"/>
      <c r="WO14" s="153"/>
      <c r="WP14" s="153"/>
      <c r="WQ14" s="153"/>
      <c r="WR14" s="153"/>
      <c r="WS14" s="153"/>
      <c r="WT14" s="153"/>
      <c r="WU14" s="153"/>
      <c r="WV14" s="153"/>
      <c r="WW14" s="153"/>
      <c r="WX14" s="153"/>
      <c r="WY14" s="153"/>
      <c r="WZ14" s="153"/>
      <c r="XA14" s="153"/>
      <c r="XB14" s="153"/>
      <c r="XC14" s="153"/>
      <c r="XD14" s="153"/>
      <c r="XE14" s="153"/>
      <c r="XF14" s="153"/>
      <c r="XG14" s="153"/>
      <c r="XH14" s="153"/>
      <c r="XI14" s="153"/>
      <c r="XJ14" s="153"/>
      <c r="XK14" s="153"/>
      <c r="XL14" s="153"/>
      <c r="XM14" s="153"/>
      <c r="XN14" s="153"/>
      <c r="XO14" s="153"/>
      <c r="XP14" s="153"/>
      <c r="XQ14" s="153"/>
      <c r="XR14" s="153"/>
      <c r="XS14" s="153"/>
      <c r="XT14" s="153"/>
      <c r="XU14" s="153"/>
      <c r="XV14" s="153"/>
      <c r="XW14" s="153"/>
      <c r="XX14" s="153"/>
      <c r="XY14" s="153"/>
      <c r="XZ14" s="153"/>
      <c r="YA14" s="153"/>
      <c r="YB14" s="153"/>
      <c r="YC14" s="153"/>
      <c r="YD14" s="153"/>
      <c r="YE14" s="153"/>
      <c r="YF14" s="153"/>
      <c r="YG14" s="153"/>
      <c r="YH14" s="153"/>
      <c r="YI14" s="153"/>
      <c r="YJ14" s="153"/>
      <c r="YK14" s="153"/>
      <c r="YL14" s="153"/>
      <c r="YM14" s="153"/>
      <c r="YN14" s="153"/>
      <c r="YO14" s="153"/>
      <c r="YP14" s="153"/>
      <c r="YQ14" s="153"/>
      <c r="YR14" s="153"/>
      <c r="YS14" s="153"/>
      <c r="YT14" s="153"/>
      <c r="YU14" s="153"/>
      <c r="YV14" s="153"/>
      <c r="YW14" s="153"/>
      <c r="YX14" s="153"/>
      <c r="YY14" s="153"/>
      <c r="YZ14" s="153"/>
      <c r="ZA14" s="153"/>
      <c r="ZB14" s="153"/>
      <c r="ZC14" s="153"/>
      <c r="ZD14" s="153"/>
      <c r="ZE14" s="153"/>
      <c r="ZF14" s="153"/>
      <c r="ZG14" s="153"/>
      <c r="ZH14" s="153"/>
      <c r="ZI14" s="153"/>
      <c r="ZJ14" s="153"/>
      <c r="ZK14" s="153"/>
      <c r="ZL14" s="153"/>
      <c r="ZM14" s="153"/>
      <c r="ZN14" s="153"/>
      <c r="ZO14" s="153"/>
      <c r="ZP14" s="153"/>
      <c r="ZQ14" s="153"/>
      <c r="ZR14" s="153"/>
      <c r="ZS14" s="153"/>
      <c r="ZT14" s="153"/>
      <c r="ZU14" s="153"/>
      <c r="ZV14" s="153"/>
      <c r="ZW14" s="153"/>
      <c r="ZX14" s="153"/>
      <c r="ZY14" s="153"/>
      <c r="ZZ14" s="153"/>
      <c r="AAA14" s="153"/>
      <c r="AAB14" s="153"/>
      <c r="AAC14" s="153"/>
      <c r="AAD14" s="153"/>
      <c r="AAE14" s="153"/>
      <c r="AAF14" s="153"/>
      <c r="AAG14" s="153"/>
      <c r="AAH14" s="153"/>
      <c r="AAI14" s="153"/>
      <c r="AAJ14" s="153"/>
      <c r="AAK14" s="153"/>
      <c r="AAL14" s="153"/>
      <c r="AAM14" s="153"/>
      <c r="AAN14" s="153"/>
      <c r="AAO14" s="153"/>
      <c r="AAP14" s="153"/>
      <c r="AAQ14" s="153"/>
      <c r="AAR14" s="153"/>
      <c r="AAS14" s="153"/>
      <c r="AAT14" s="153"/>
      <c r="AAU14" s="153"/>
      <c r="AAV14" s="153"/>
      <c r="AAW14" s="153"/>
      <c r="AAX14" s="153"/>
      <c r="AAY14" s="153"/>
      <c r="AAZ14" s="153"/>
      <c r="ABA14" s="153"/>
      <c r="ABB14" s="153"/>
      <c r="ABC14" s="153"/>
      <c r="ABD14" s="153"/>
      <c r="ABE14" s="153"/>
      <c r="ABF14" s="153"/>
      <c r="ABG14" s="153"/>
      <c r="ABH14" s="153"/>
      <c r="ABI14" s="153"/>
      <c r="ABJ14" s="153"/>
      <c r="ABK14" s="153"/>
      <c r="ABL14" s="153"/>
      <c r="ABM14" s="153"/>
      <c r="ABN14" s="153"/>
      <c r="ABO14" s="153"/>
      <c r="ABP14" s="153"/>
      <c r="ABQ14" s="153"/>
      <c r="ABR14" s="153"/>
      <c r="ABS14" s="153"/>
      <c r="ABT14" s="153"/>
      <c r="ABU14" s="153"/>
      <c r="ABV14" s="153"/>
      <c r="ABW14" s="153"/>
      <c r="ABX14" s="153"/>
      <c r="ABY14" s="153"/>
      <c r="ABZ14" s="153"/>
      <c r="ACA14" s="153"/>
      <c r="ACB14" s="153"/>
      <c r="ACC14" s="153"/>
      <c r="ACD14" s="153"/>
      <c r="ACE14" s="153"/>
      <c r="ACF14" s="153"/>
      <c r="ACG14" s="153"/>
      <c r="ACH14" s="153"/>
      <c r="ACI14" s="153"/>
      <c r="ACJ14" s="153"/>
      <c r="ACK14" s="153"/>
      <c r="ACL14" s="153"/>
      <c r="ACM14" s="153"/>
      <c r="ACN14" s="153"/>
      <c r="ACO14" s="153"/>
      <c r="ACP14" s="153"/>
      <c r="ACQ14" s="153"/>
      <c r="ACR14" s="153"/>
      <c r="ACS14" s="153"/>
      <c r="ACT14" s="153"/>
      <c r="ACU14" s="153"/>
      <c r="ACV14" s="153"/>
      <c r="ACW14" s="153"/>
      <c r="ACX14" s="153"/>
      <c r="ACY14" s="153"/>
      <c r="ACZ14" s="153"/>
      <c r="ADA14" s="153"/>
      <c r="ADB14" s="153"/>
      <c r="ADC14" s="153"/>
      <c r="ADD14" s="153"/>
      <c r="ADE14" s="153"/>
      <c r="ADF14" s="153"/>
      <c r="ADG14" s="153"/>
      <c r="ADH14" s="153"/>
      <c r="ADI14" s="153"/>
      <c r="ADJ14" s="153"/>
      <c r="ADK14" s="153"/>
      <c r="ADL14" s="153"/>
      <c r="ADM14" s="153"/>
      <c r="ADN14" s="153"/>
      <c r="ADO14" s="153"/>
      <c r="ADP14" s="153"/>
      <c r="ADQ14" s="153"/>
      <c r="ADR14" s="153"/>
      <c r="ADS14" s="153"/>
      <c r="ADT14" s="153"/>
      <c r="ADU14" s="153"/>
      <c r="ADV14" s="153"/>
      <c r="ADW14" s="153"/>
      <c r="ADX14" s="153"/>
      <c r="ADY14" s="153"/>
      <c r="ADZ14" s="153"/>
      <c r="AEA14" s="153"/>
      <c r="AEB14" s="153"/>
      <c r="AEC14" s="153"/>
      <c r="AED14" s="153"/>
      <c r="AEE14" s="153"/>
      <c r="AEF14" s="153"/>
      <c r="AEG14" s="153"/>
      <c r="AEH14" s="153"/>
      <c r="AEI14" s="153"/>
      <c r="AEJ14" s="153"/>
      <c r="AEK14" s="153"/>
      <c r="AEL14" s="153"/>
      <c r="AEM14" s="153"/>
      <c r="AEN14" s="153"/>
      <c r="AEO14" s="153"/>
      <c r="AEP14" s="153"/>
      <c r="AEQ14" s="153"/>
      <c r="AER14" s="153"/>
      <c r="AES14" s="153"/>
      <c r="AET14" s="153"/>
      <c r="AEU14" s="153"/>
      <c r="AEV14" s="153"/>
      <c r="AEW14" s="153"/>
      <c r="AEX14" s="153"/>
      <c r="AEY14" s="153"/>
      <c r="AEZ14" s="153"/>
      <c r="AFA14" s="153"/>
      <c r="AFB14" s="153"/>
      <c r="AFC14" s="153"/>
      <c r="AFD14" s="153"/>
      <c r="AFE14" s="153"/>
      <c r="AFF14" s="153"/>
      <c r="AFG14" s="153"/>
      <c r="AFH14" s="153"/>
      <c r="AFI14" s="153"/>
      <c r="AFJ14" s="153"/>
      <c r="AFK14" s="153"/>
      <c r="AFL14" s="153"/>
      <c r="AFM14" s="153"/>
      <c r="AFN14" s="153"/>
      <c r="AFO14" s="153"/>
      <c r="AFP14" s="153"/>
      <c r="AFQ14" s="153"/>
      <c r="AFR14" s="153"/>
      <c r="AFS14" s="153"/>
      <c r="AFT14" s="153"/>
      <c r="AFU14" s="153"/>
      <c r="AFV14" s="153"/>
      <c r="AFW14" s="153"/>
      <c r="AFX14" s="153"/>
      <c r="AFY14" s="153"/>
      <c r="AFZ14" s="153"/>
      <c r="AGA14" s="153"/>
      <c r="AGB14" s="153"/>
      <c r="AGC14" s="153"/>
      <c r="AGD14" s="153"/>
      <c r="AGE14" s="153"/>
      <c r="AGF14" s="153"/>
      <c r="AGG14" s="153"/>
      <c r="AGH14" s="153"/>
      <c r="AGI14" s="153"/>
      <c r="AGJ14" s="153"/>
      <c r="AGK14" s="153"/>
      <c r="AGL14" s="153"/>
      <c r="AGM14" s="153"/>
      <c r="AGN14" s="153"/>
      <c r="AGO14" s="153"/>
      <c r="AGP14" s="153"/>
      <c r="AGQ14" s="153"/>
      <c r="AGR14" s="153"/>
      <c r="AGS14" s="153"/>
      <c r="AGT14" s="153"/>
      <c r="AGU14" s="153"/>
      <c r="AGV14" s="153"/>
      <c r="AGW14" s="153"/>
      <c r="AGX14" s="153"/>
      <c r="AGY14" s="153"/>
      <c r="AGZ14" s="153"/>
      <c r="AHA14" s="153"/>
      <c r="AHB14" s="153"/>
      <c r="AHC14" s="153"/>
      <c r="AHD14" s="153"/>
      <c r="AHE14" s="153"/>
      <c r="AHF14" s="153"/>
      <c r="AHG14" s="153"/>
      <c r="AHH14" s="153"/>
      <c r="AHI14" s="153"/>
      <c r="AHJ14" s="153"/>
      <c r="AHK14" s="153"/>
      <c r="AHL14" s="153"/>
      <c r="AHM14" s="153"/>
      <c r="AHN14" s="153"/>
      <c r="AHO14" s="153"/>
      <c r="AHP14" s="153"/>
      <c r="AHQ14" s="153"/>
      <c r="AHR14" s="153"/>
      <c r="AHS14" s="153"/>
      <c r="AHT14" s="153"/>
      <c r="AHU14" s="153"/>
      <c r="AHV14" s="153"/>
      <c r="AHW14" s="153"/>
      <c r="AHX14" s="153"/>
      <c r="AHY14" s="153"/>
      <c r="AHZ14" s="153"/>
      <c r="AIA14" s="153"/>
      <c r="AIB14" s="153"/>
      <c r="AIC14" s="153"/>
      <c r="AID14" s="153"/>
      <c r="AIE14" s="153"/>
      <c r="AIF14" s="153"/>
      <c r="AIG14" s="153"/>
      <c r="AIH14" s="153"/>
      <c r="AII14" s="153"/>
      <c r="AIJ14" s="153"/>
      <c r="AIK14" s="153"/>
      <c r="AIL14" s="153"/>
      <c r="AIM14" s="153"/>
      <c r="AIN14" s="153"/>
      <c r="AIO14" s="153"/>
      <c r="AIP14" s="153"/>
      <c r="AIQ14" s="153"/>
      <c r="AIR14" s="153"/>
      <c r="AIS14" s="153"/>
      <c r="AIT14" s="153"/>
      <c r="AIU14" s="153"/>
      <c r="AIV14" s="153"/>
      <c r="AIW14" s="153"/>
      <c r="AIX14" s="153"/>
      <c r="AIY14" s="153"/>
      <c r="AIZ14" s="153"/>
      <c r="AJA14" s="153"/>
      <c r="AJB14" s="153"/>
      <c r="AJC14" s="153"/>
      <c r="AJD14" s="153"/>
      <c r="AJE14" s="153"/>
      <c r="AJF14" s="153"/>
      <c r="AJG14" s="153"/>
      <c r="AJH14" s="153"/>
      <c r="AJI14" s="153"/>
      <c r="AJJ14" s="153"/>
      <c r="AJK14" s="153"/>
      <c r="AJL14" s="153"/>
      <c r="AJM14" s="153"/>
      <c r="AJN14" s="153"/>
      <c r="AJO14" s="153"/>
      <c r="AJP14" s="153"/>
      <c r="AJQ14" s="153"/>
      <c r="AJR14" s="153"/>
      <c r="AJS14" s="153"/>
      <c r="AJT14" s="153"/>
      <c r="AJU14" s="153"/>
      <c r="AJV14" s="153"/>
      <c r="AJW14" s="153"/>
      <c r="AJX14" s="153"/>
      <c r="AJY14" s="153"/>
      <c r="AJZ14" s="153"/>
      <c r="AKA14" s="153"/>
      <c r="AKB14" s="153"/>
      <c r="AKC14" s="153"/>
      <c r="AKD14" s="153"/>
      <c r="AKE14" s="153"/>
      <c r="AKF14" s="153"/>
      <c r="AKG14" s="153"/>
      <c r="AKH14" s="153"/>
      <c r="AKI14" s="153"/>
      <c r="AKJ14" s="153"/>
      <c r="AKK14" s="153"/>
      <c r="AKL14" s="153"/>
      <c r="AKM14" s="153"/>
      <c r="AKN14" s="153"/>
      <c r="AKO14" s="153"/>
      <c r="AKP14" s="153"/>
      <c r="AKQ14" s="153"/>
      <c r="AKR14" s="153"/>
      <c r="AKS14" s="153"/>
      <c r="AKT14" s="153"/>
      <c r="AKU14" s="153"/>
      <c r="AKV14" s="153"/>
      <c r="AKW14" s="153"/>
      <c r="AKX14" s="153"/>
      <c r="AKY14" s="153"/>
      <c r="AKZ14" s="153"/>
      <c r="ALA14" s="153"/>
      <c r="ALB14" s="153"/>
      <c r="ALC14" s="153"/>
      <c r="ALD14" s="153"/>
      <c r="ALE14" s="153"/>
      <c r="ALF14" s="153"/>
      <c r="ALG14" s="153"/>
      <c r="ALH14" s="153"/>
      <c r="ALI14" s="153"/>
      <c r="ALJ14" s="153"/>
      <c r="ALK14" s="153"/>
      <c r="ALL14" s="153"/>
      <c r="ALM14" s="153"/>
      <c r="ALN14" s="153"/>
      <c r="ALO14" s="153"/>
      <c r="ALP14" s="153"/>
      <c r="ALQ14" s="153"/>
      <c r="ALR14" s="153"/>
      <c r="ALS14" s="153"/>
      <c r="ALT14" s="153"/>
      <c r="ALU14" s="153"/>
      <c r="ALV14" s="153"/>
      <c r="ALW14" s="153"/>
      <c r="ALX14" s="153"/>
      <c r="ALY14" s="153"/>
      <c r="ALZ14" s="153"/>
      <c r="AMA14" s="153"/>
      <c r="AMB14" s="153"/>
      <c r="AMC14" s="153"/>
      <c r="AMD14" s="153"/>
      <c r="AME14" s="153"/>
      <c r="AMF14" s="153"/>
      <c r="AMG14" s="153"/>
      <c r="AMH14" s="153"/>
      <c r="AMI14" s="153"/>
      <c r="AMJ14" s="153"/>
      <c r="AMK14" s="153"/>
      <c r="AML14" s="153"/>
      <c r="AMM14" s="153"/>
      <c r="AMN14" s="153"/>
      <c r="AMO14" s="153"/>
      <c r="AMP14" s="153"/>
      <c r="AMQ14" s="153"/>
      <c r="AMR14" s="153"/>
      <c r="AMS14" s="153"/>
      <c r="AMT14" s="153"/>
      <c r="AMU14" s="153"/>
      <c r="AMV14" s="153"/>
      <c r="AMW14" s="153"/>
      <c r="AMX14" s="153"/>
      <c r="AMY14" s="153"/>
      <c r="AMZ14" s="153"/>
      <c r="ANA14" s="153"/>
      <c r="ANB14" s="153"/>
      <c r="ANC14" s="153"/>
      <c r="AND14" s="153"/>
      <c r="ANE14" s="153"/>
      <c r="ANF14" s="153"/>
      <c r="ANG14" s="153"/>
      <c r="ANH14" s="153"/>
      <c r="ANI14" s="153"/>
      <c r="ANJ14" s="153"/>
      <c r="ANK14" s="153"/>
      <c r="ANL14" s="153"/>
      <c r="ANM14" s="153"/>
      <c r="ANN14" s="153"/>
      <c r="ANO14" s="153"/>
      <c r="ANP14" s="153"/>
      <c r="ANQ14" s="153"/>
      <c r="ANR14" s="153"/>
      <c r="ANS14" s="153"/>
      <c r="ANT14" s="153"/>
      <c r="ANU14" s="153"/>
      <c r="ANV14" s="153"/>
      <c r="ANW14" s="153"/>
      <c r="ANX14" s="153"/>
      <c r="ANY14" s="153"/>
      <c r="ANZ14" s="153"/>
      <c r="AOA14" s="153"/>
      <c r="AOB14" s="153"/>
      <c r="AOC14" s="153"/>
      <c r="AOD14" s="153"/>
      <c r="AOE14" s="153"/>
      <c r="AOF14" s="153"/>
      <c r="AOG14" s="153"/>
      <c r="AOH14" s="153"/>
      <c r="AOI14" s="153"/>
      <c r="AOJ14" s="153"/>
      <c r="AOK14" s="153"/>
      <c r="AOL14" s="153"/>
      <c r="AOM14" s="153"/>
      <c r="AON14" s="153"/>
      <c r="AOO14" s="153"/>
      <c r="AOP14" s="153"/>
      <c r="AOQ14" s="153"/>
      <c r="AOR14" s="153"/>
      <c r="AOS14" s="153"/>
      <c r="AOT14" s="153"/>
      <c r="AOU14" s="153"/>
      <c r="AOV14" s="153"/>
      <c r="AOW14" s="153"/>
      <c r="AOX14" s="153"/>
      <c r="AOY14" s="153"/>
      <c r="AOZ14" s="153"/>
      <c r="APA14" s="153"/>
      <c r="APB14" s="153"/>
      <c r="APC14" s="153"/>
      <c r="APD14" s="153"/>
      <c r="APE14" s="153"/>
      <c r="APF14" s="153"/>
      <c r="APG14" s="153"/>
      <c r="APH14" s="153"/>
      <c r="API14" s="153"/>
      <c r="APJ14" s="153"/>
      <c r="APK14" s="153"/>
      <c r="APL14" s="153"/>
      <c r="APM14" s="153"/>
      <c r="APN14" s="153"/>
      <c r="APO14" s="153"/>
      <c r="APP14" s="153"/>
      <c r="APQ14" s="153"/>
      <c r="APR14" s="153"/>
      <c r="APS14" s="153"/>
      <c r="APT14" s="153"/>
      <c r="APU14" s="153"/>
      <c r="APV14" s="153"/>
      <c r="APW14" s="153"/>
      <c r="APX14" s="153"/>
      <c r="APY14" s="153"/>
      <c r="APZ14" s="153"/>
      <c r="AQA14" s="153"/>
      <c r="AQB14" s="153"/>
      <c r="AQC14" s="153"/>
      <c r="AQD14" s="153"/>
      <c r="AQE14" s="153"/>
      <c r="AQF14" s="153"/>
      <c r="AQG14" s="153"/>
      <c r="AQH14" s="153"/>
      <c r="AQI14" s="153"/>
      <c r="AQJ14" s="153"/>
      <c r="AQK14" s="153"/>
      <c r="AQL14" s="153"/>
      <c r="AQM14" s="153"/>
      <c r="AQN14" s="153"/>
      <c r="AQO14" s="153"/>
      <c r="AQP14" s="153"/>
      <c r="AQQ14" s="153"/>
      <c r="AQR14" s="153"/>
      <c r="AQS14" s="153"/>
      <c r="AQT14" s="153"/>
      <c r="AQU14" s="153"/>
      <c r="AQV14" s="153"/>
      <c r="AQW14" s="153"/>
      <c r="AQX14" s="153"/>
      <c r="AQY14" s="153"/>
      <c r="AQZ14" s="153"/>
      <c r="ARA14" s="153"/>
      <c r="ARB14" s="153"/>
      <c r="ARC14" s="153"/>
      <c r="ARD14" s="153"/>
      <c r="ARE14" s="153"/>
      <c r="ARF14" s="153"/>
      <c r="ARG14" s="153"/>
      <c r="ARH14" s="153"/>
      <c r="ARI14" s="153"/>
      <c r="ARJ14" s="153"/>
      <c r="ARK14" s="153"/>
      <c r="ARL14" s="153"/>
      <c r="ARM14" s="153"/>
      <c r="ARN14" s="153"/>
      <c r="ARO14" s="153"/>
      <c r="ARP14" s="153"/>
      <c r="ARQ14" s="153"/>
      <c r="ARR14" s="153"/>
      <c r="ARS14" s="153"/>
      <c r="ART14" s="153"/>
      <c r="ARU14" s="153"/>
      <c r="ARV14" s="153"/>
      <c r="ARW14" s="153"/>
      <c r="ARX14" s="153"/>
      <c r="ARY14" s="153"/>
      <c r="ARZ14" s="153"/>
      <c r="ASA14" s="153"/>
      <c r="ASB14" s="153"/>
      <c r="ASC14" s="153"/>
      <c r="ASD14" s="153"/>
      <c r="ASE14" s="153"/>
      <c r="ASF14" s="153"/>
      <c r="ASG14" s="153"/>
      <c r="ASH14" s="153"/>
      <c r="ASI14" s="153"/>
      <c r="ASJ14" s="153"/>
      <c r="ASK14" s="153"/>
      <c r="ASL14" s="153"/>
      <c r="ASM14" s="153"/>
      <c r="ASN14" s="153"/>
      <c r="ASO14" s="153"/>
      <c r="ASP14" s="153"/>
      <c r="ASQ14" s="153"/>
      <c r="ASR14" s="153"/>
      <c r="ASS14" s="153"/>
      <c r="AST14" s="153"/>
      <c r="ASU14" s="153"/>
      <c r="ASV14" s="153"/>
      <c r="ASW14" s="153"/>
      <c r="ASX14" s="153"/>
      <c r="ASY14" s="153"/>
      <c r="ASZ14" s="153"/>
      <c r="ATA14" s="153"/>
      <c r="ATB14" s="153"/>
      <c r="ATC14" s="153"/>
      <c r="ATD14" s="153"/>
      <c r="ATE14" s="153"/>
      <c r="ATF14" s="153"/>
      <c r="ATG14" s="153"/>
      <c r="ATH14" s="153"/>
      <c r="ATI14" s="153"/>
      <c r="ATJ14" s="153"/>
      <c r="ATK14" s="153"/>
      <c r="ATL14" s="153"/>
      <c r="ATM14" s="153"/>
      <c r="ATN14" s="153"/>
      <c r="ATO14" s="153"/>
      <c r="ATP14" s="153"/>
      <c r="ATQ14" s="153"/>
      <c r="ATR14" s="153"/>
      <c r="ATS14" s="153"/>
      <c r="ATT14" s="153"/>
      <c r="ATU14" s="153"/>
      <c r="ATV14" s="153"/>
      <c r="ATW14" s="153"/>
      <c r="ATX14" s="153"/>
      <c r="ATY14" s="153"/>
      <c r="ATZ14" s="153"/>
      <c r="AUA14" s="153"/>
      <c r="AUB14" s="153"/>
      <c r="AUC14" s="153"/>
      <c r="AUD14" s="153"/>
      <c r="AUE14" s="153"/>
      <c r="AUF14" s="153"/>
      <c r="AUG14" s="153"/>
      <c r="AUH14" s="153"/>
      <c r="AUI14" s="153"/>
      <c r="AUJ14" s="153"/>
      <c r="AUK14" s="153"/>
      <c r="AUL14" s="153"/>
      <c r="AUM14" s="153"/>
      <c r="AUN14" s="153"/>
      <c r="AUO14" s="153"/>
      <c r="AUP14" s="153"/>
      <c r="AUQ14" s="153"/>
      <c r="AUR14" s="153"/>
      <c r="AUS14" s="153"/>
      <c r="AUT14" s="153"/>
      <c r="AUU14" s="153"/>
      <c r="AUV14" s="153"/>
      <c r="AUW14" s="153"/>
      <c r="AUX14" s="153"/>
      <c r="AUY14" s="153"/>
      <c r="AUZ14" s="153"/>
      <c r="AVA14" s="153"/>
      <c r="AVB14" s="153"/>
      <c r="AVC14" s="153"/>
      <c r="AVD14" s="153"/>
      <c r="AVE14" s="153"/>
      <c r="AVF14" s="153"/>
      <c r="AVG14" s="153"/>
      <c r="AVH14" s="153"/>
      <c r="AVI14" s="153"/>
      <c r="AVJ14" s="153"/>
      <c r="AVK14" s="153"/>
      <c r="AVL14" s="153"/>
      <c r="AVM14" s="153"/>
      <c r="AVN14" s="153"/>
      <c r="AVO14" s="153"/>
      <c r="AVP14" s="153"/>
      <c r="AVQ14" s="153"/>
      <c r="AVR14" s="153"/>
      <c r="AVS14" s="153"/>
      <c r="AVT14" s="153"/>
      <c r="AVU14" s="153"/>
      <c r="AVV14" s="153"/>
      <c r="AVW14" s="153"/>
      <c r="AVX14" s="153"/>
      <c r="AVY14" s="153"/>
      <c r="AVZ14" s="153"/>
      <c r="AWA14" s="153"/>
      <c r="AWB14" s="153"/>
      <c r="AWC14" s="153"/>
      <c r="AWD14" s="153"/>
      <c r="AWE14" s="153"/>
      <c r="AWF14" s="153"/>
      <c r="AWG14" s="153"/>
      <c r="AWH14" s="153"/>
      <c r="AWI14" s="153"/>
      <c r="AWJ14" s="153"/>
      <c r="AWK14" s="153"/>
      <c r="AWL14" s="153"/>
      <c r="AWM14" s="153"/>
      <c r="AWN14" s="153"/>
      <c r="AWO14" s="153"/>
      <c r="AWP14" s="153"/>
      <c r="AWQ14" s="153"/>
      <c r="AWR14" s="153"/>
      <c r="AWS14" s="153"/>
      <c r="AWT14" s="153"/>
      <c r="AWU14" s="153"/>
      <c r="AWV14" s="153"/>
      <c r="AWW14" s="153"/>
      <c r="AWX14" s="153"/>
      <c r="AWY14" s="153"/>
      <c r="AWZ14" s="153"/>
      <c r="AXA14" s="153"/>
      <c r="AXB14" s="153"/>
      <c r="AXC14" s="153"/>
      <c r="AXD14" s="153"/>
      <c r="AXE14" s="153"/>
      <c r="AXF14" s="153"/>
      <c r="AXG14" s="153"/>
      <c r="AXH14" s="153"/>
      <c r="AXI14" s="153"/>
      <c r="AXJ14" s="153"/>
      <c r="AXK14" s="153"/>
      <c r="AXL14" s="153"/>
      <c r="AXM14" s="153"/>
      <c r="AXN14" s="153"/>
      <c r="AXO14" s="153"/>
      <c r="AXP14" s="153"/>
      <c r="AXQ14" s="153"/>
      <c r="AXR14" s="153"/>
      <c r="AXS14" s="153"/>
      <c r="AXT14" s="153"/>
      <c r="AXU14" s="153"/>
      <c r="AXV14" s="153"/>
      <c r="AXW14" s="153"/>
      <c r="AXX14" s="153"/>
      <c r="AXY14" s="153"/>
      <c r="AXZ14" s="153"/>
      <c r="AYA14" s="153"/>
      <c r="AYB14" s="153"/>
      <c r="AYC14" s="153"/>
      <c r="AYD14" s="153"/>
      <c r="AYE14" s="153"/>
      <c r="AYF14" s="153"/>
      <c r="AYG14" s="153"/>
      <c r="AYH14" s="153"/>
      <c r="AYI14" s="153"/>
      <c r="AYJ14" s="153"/>
      <c r="AYK14" s="153"/>
      <c r="AYL14" s="153"/>
      <c r="AYM14" s="153"/>
      <c r="AYN14" s="153"/>
      <c r="AYO14" s="153"/>
      <c r="AYP14" s="153"/>
      <c r="AYQ14" s="153"/>
      <c r="AYR14" s="153"/>
      <c r="AYS14" s="153"/>
      <c r="AYT14" s="153"/>
      <c r="AYU14" s="153"/>
      <c r="AYV14" s="153"/>
      <c r="AYW14" s="153"/>
      <c r="AYX14" s="153"/>
      <c r="AYY14" s="153"/>
      <c r="AYZ14" s="153"/>
      <c r="AZA14" s="153"/>
      <c r="AZB14" s="153"/>
      <c r="AZC14" s="153"/>
      <c r="AZD14" s="153"/>
      <c r="AZE14" s="153"/>
      <c r="AZF14" s="153"/>
      <c r="AZG14" s="153"/>
      <c r="AZH14" s="153"/>
      <c r="AZI14" s="153"/>
      <c r="AZJ14" s="153"/>
      <c r="AZK14" s="153"/>
      <c r="AZL14" s="153"/>
      <c r="AZM14" s="153"/>
      <c r="AZN14" s="153"/>
      <c r="AZO14" s="153"/>
      <c r="AZP14" s="153"/>
      <c r="AZQ14" s="153"/>
      <c r="AZR14" s="153"/>
      <c r="AZS14" s="153"/>
      <c r="AZT14" s="153"/>
      <c r="AZU14" s="153"/>
      <c r="AZV14" s="153"/>
      <c r="AZW14" s="153"/>
      <c r="AZX14" s="153"/>
      <c r="AZY14" s="153"/>
      <c r="AZZ14" s="153"/>
      <c r="BAA14" s="153"/>
      <c r="BAB14" s="153"/>
      <c r="BAC14" s="153"/>
      <c r="BAD14" s="153"/>
      <c r="BAE14" s="153"/>
      <c r="BAF14" s="153"/>
      <c r="BAG14" s="153"/>
      <c r="BAH14" s="153"/>
      <c r="BAI14" s="153"/>
      <c r="BAJ14" s="153"/>
      <c r="BAK14" s="153"/>
      <c r="BAL14" s="153"/>
      <c r="BAM14" s="153"/>
      <c r="BAN14" s="153"/>
      <c r="BAO14" s="153"/>
      <c r="BAP14" s="153"/>
      <c r="BAQ14" s="153"/>
      <c r="BAR14" s="153"/>
      <c r="BAS14" s="153"/>
      <c r="BAT14" s="153"/>
      <c r="BAU14" s="153"/>
      <c r="BAV14" s="153"/>
      <c r="BAW14" s="153"/>
      <c r="BAX14" s="153"/>
      <c r="BAY14" s="153"/>
      <c r="BAZ14" s="153"/>
      <c r="BBA14" s="153"/>
      <c r="BBB14" s="153"/>
      <c r="BBC14" s="153"/>
      <c r="BBD14" s="153"/>
      <c r="BBE14" s="153"/>
      <c r="BBF14" s="153"/>
      <c r="BBG14" s="153"/>
      <c r="BBH14" s="153"/>
      <c r="BBI14" s="153"/>
      <c r="BBJ14" s="153"/>
      <c r="BBK14" s="153"/>
      <c r="BBL14" s="153"/>
      <c r="BBM14" s="153"/>
      <c r="BBN14" s="153"/>
      <c r="BBO14" s="153"/>
      <c r="BBP14" s="153"/>
      <c r="BBQ14" s="153"/>
      <c r="BBR14" s="153"/>
      <c r="BBS14" s="153"/>
      <c r="BBT14" s="153"/>
      <c r="BBU14" s="153"/>
      <c r="BBV14" s="153"/>
      <c r="BBW14" s="153"/>
      <c r="BBX14" s="153"/>
      <c r="BBY14" s="153"/>
      <c r="BBZ14" s="153"/>
      <c r="BCA14" s="153"/>
      <c r="BCB14" s="153"/>
      <c r="BCC14" s="153"/>
      <c r="BCD14" s="153"/>
      <c r="BCE14" s="153"/>
      <c r="BCF14" s="153"/>
      <c r="BCG14" s="153"/>
      <c r="BCH14" s="153"/>
      <c r="BCI14" s="153"/>
      <c r="BCJ14" s="153"/>
      <c r="BCK14" s="153"/>
      <c r="BCL14" s="153"/>
      <c r="BCM14" s="153"/>
      <c r="BCN14" s="153"/>
      <c r="BCO14" s="153"/>
      <c r="BCP14" s="153"/>
      <c r="BCQ14" s="153"/>
      <c r="BCR14" s="153"/>
      <c r="BCS14" s="153"/>
      <c r="BCT14" s="153"/>
      <c r="BCU14" s="153"/>
      <c r="BCV14" s="153"/>
      <c r="BCW14" s="153"/>
      <c r="BCX14" s="153"/>
      <c r="BCY14" s="153"/>
      <c r="BCZ14" s="153"/>
      <c r="BDA14" s="153"/>
      <c r="BDB14" s="153"/>
      <c r="BDC14" s="153"/>
      <c r="BDD14" s="153"/>
      <c r="BDE14" s="153"/>
      <c r="BDF14" s="153"/>
      <c r="BDG14" s="153"/>
      <c r="BDH14" s="153"/>
      <c r="BDI14" s="153"/>
      <c r="BDJ14" s="153"/>
      <c r="BDK14" s="153"/>
      <c r="BDL14" s="153"/>
      <c r="BDM14" s="153"/>
      <c r="BDN14" s="153"/>
      <c r="BDO14" s="153"/>
      <c r="BDP14" s="153"/>
      <c r="BDQ14" s="153"/>
      <c r="BDR14" s="153"/>
      <c r="BDS14" s="153"/>
      <c r="BDT14" s="153"/>
      <c r="BDU14" s="153"/>
      <c r="BDV14" s="153"/>
      <c r="BDW14" s="153"/>
      <c r="BDX14" s="153"/>
      <c r="BDY14" s="153"/>
      <c r="BDZ14" s="153"/>
      <c r="BEA14" s="153"/>
      <c r="BEB14" s="153"/>
      <c r="BEC14" s="153"/>
      <c r="BED14" s="153"/>
      <c r="BEE14" s="153"/>
      <c r="BEF14" s="153"/>
      <c r="BEG14" s="153"/>
      <c r="BEH14" s="153"/>
      <c r="BEI14" s="153"/>
      <c r="BEJ14" s="153"/>
      <c r="BEK14" s="153"/>
      <c r="BEL14" s="153"/>
      <c r="BEM14" s="153"/>
      <c r="BEN14" s="153"/>
      <c r="BEO14" s="153"/>
      <c r="BEP14" s="153"/>
      <c r="BEQ14" s="153"/>
      <c r="BER14" s="153"/>
      <c r="BES14" s="153"/>
      <c r="BET14" s="153"/>
      <c r="BEU14" s="153"/>
      <c r="BEV14" s="153"/>
      <c r="BEW14" s="153"/>
      <c r="BEX14" s="153"/>
      <c r="BEY14" s="153"/>
      <c r="BEZ14" s="153"/>
      <c r="BFA14" s="153"/>
      <c r="BFB14" s="153"/>
      <c r="BFC14" s="153"/>
      <c r="BFD14" s="153"/>
      <c r="BFE14" s="153"/>
      <c r="BFF14" s="153"/>
      <c r="BFG14" s="153"/>
      <c r="BFH14" s="153"/>
      <c r="BFI14" s="153"/>
      <c r="BFJ14" s="153"/>
      <c r="BFK14" s="153"/>
      <c r="BFL14" s="153"/>
      <c r="BFM14" s="153"/>
      <c r="BFN14" s="153"/>
      <c r="BFO14" s="153"/>
      <c r="BFP14" s="153"/>
      <c r="BFQ14" s="153"/>
      <c r="BFR14" s="153"/>
      <c r="BFS14" s="153"/>
      <c r="BFT14" s="153"/>
      <c r="BFU14" s="153"/>
      <c r="BFV14" s="153"/>
      <c r="BFW14" s="153"/>
      <c r="BFX14" s="153"/>
      <c r="BFY14" s="153"/>
      <c r="BFZ14" s="153"/>
      <c r="BGA14" s="153"/>
      <c r="BGB14" s="153"/>
      <c r="BGC14" s="153"/>
      <c r="BGD14" s="153"/>
      <c r="BGE14" s="153"/>
      <c r="BGF14" s="153"/>
      <c r="BGG14" s="153"/>
      <c r="BGH14" s="153"/>
      <c r="BGI14" s="153"/>
      <c r="BGJ14" s="153"/>
      <c r="BGK14" s="153"/>
      <c r="BGL14" s="153"/>
      <c r="BGM14" s="153"/>
      <c r="BGN14" s="153"/>
      <c r="BGO14" s="153"/>
      <c r="BGP14" s="153"/>
      <c r="BGQ14" s="153"/>
      <c r="BGR14" s="153"/>
      <c r="BGS14" s="153"/>
      <c r="BGT14" s="153"/>
      <c r="BGU14" s="153"/>
      <c r="BGV14" s="153"/>
      <c r="BGW14" s="153"/>
      <c r="BGX14" s="153"/>
      <c r="BGY14" s="153"/>
      <c r="BGZ14" s="153"/>
      <c r="BHA14" s="153"/>
      <c r="BHB14" s="153"/>
      <c r="BHC14" s="153"/>
      <c r="BHD14" s="153"/>
      <c r="BHE14" s="153"/>
      <c r="BHF14" s="153"/>
      <c r="BHG14" s="153"/>
      <c r="BHH14" s="153"/>
      <c r="BHI14" s="153"/>
      <c r="BHJ14" s="153"/>
      <c r="BHK14" s="153"/>
      <c r="BHL14" s="153"/>
      <c r="BHM14" s="153"/>
      <c r="BHN14" s="153"/>
      <c r="BHO14" s="153"/>
      <c r="BHP14" s="153"/>
      <c r="BHQ14" s="153"/>
      <c r="BHR14" s="153"/>
      <c r="BHS14" s="153"/>
      <c r="BHT14" s="153"/>
      <c r="BHU14" s="153"/>
      <c r="BHV14" s="153"/>
      <c r="BHW14" s="153"/>
      <c r="BHX14" s="153"/>
      <c r="BHY14" s="153"/>
      <c r="BHZ14" s="153"/>
      <c r="BIA14" s="153"/>
      <c r="BIB14" s="153"/>
      <c r="BIC14" s="153"/>
      <c r="BID14" s="153"/>
      <c r="BIE14" s="153"/>
      <c r="BIF14" s="153"/>
      <c r="BIG14" s="153"/>
      <c r="BIH14" s="153"/>
      <c r="BII14" s="153"/>
      <c r="BIJ14" s="153"/>
      <c r="BIK14" s="153"/>
      <c r="BIL14" s="153"/>
      <c r="BIM14" s="153"/>
      <c r="BIN14" s="153"/>
      <c r="BIO14" s="153"/>
      <c r="BIP14" s="153"/>
      <c r="BIQ14" s="153"/>
      <c r="BIR14" s="153"/>
      <c r="BIS14" s="153"/>
      <c r="BIT14" s="153"/>
      <c r="BIU14" s="153"/>
      <c r="BIV14" s="153"/>
      <c r="BIW14" s="153"/>
      <c r="BIX14" s="153"/>
      <c r="BIY14" s="153"/>
      <c r="BIZ14" s="153"/>
      <c r="BJA14" s="153"/>
      <c r="BJB14" s="153"/>
      <c r="BJC14" s="153"/>
      <c r="BJD14" s="153"/>
      <c r="BJE14" s="153"/>
      <c r="BJF14" s="153"/>
      <c r="BJG14" s="153"/>
      <c r="BJH14" s="153"/>
      <c r="BJI14" s="153"/>
      <c r="BJJ14" s="153"/>
      <c r="BJK14" s="153"/>
      <c r="BJL14" s="153"/>
      <c r="BJM14" s="153"/>
      <c r="BJN14" s="153"/>
      <c r="BJO14" s="153"/>
      <c r="BJP14" s="153"/>
      <c r="BJQ14" s="153"/>
      <c r="BJR14" s="153"/>
      <c r="BJS14" s="153"/>
      <c r="BJT14" s="153"/>
      <c r="BJU14" s="153"/>
      <c r="BJV14" s="153"/>
      <c r="BJW14" s="153"/>
      <c r="BJX14" s="153"/>
      <c r="BJY14" s="153"/>
      <c r="BJZ14" s="153"/>
      <c r="BKA14" s="153"/>
      <c r="BKB14" s="153"/>
      <c r="BKC14" s="153"/>
      <c r="BKD14" s="153"/>
      <c r="BKE14" s="153"/>
      <c r="BKF14" s="153"/>
      <c r="BKG14" s="153"/>
      <c r="BKH14" s="153"/>
      <c r="BKI14" s="153"/>
      <c r="BKJ14" s="153"/>
      <c r="BKK14" s="153"/>
      <c r="BKL14" s="153"/>
      <c r="BKM14" s="153"/>
      <c r="BKN14" s="153"/>
      <c r="BKO14" s="153"/>
      <c r="BKP14" s="153"/>
      <c r="BKQ14" s="153"/>
      <c r="BKR14" s="153"/>
      <c r="BKS14" s="153"/>
      <c r="BKT14" s="153"/>
      <c r="BKU14" s="153"/>
      <c r="BKV14" s="153"/>
      <c r="BKW14" s="153"/>
      <c r="BKX14" s="153"/>
      <c r="BKY14" s="153"/>
      <c r="BKZ14" s="153"/>
      <c r="BLA14" s="153"/>
      <c r="BLB14" s="153"/>
      <c r="BLC14" s="153"/>
      <c r="BLD14" s="153"/>
      <c r="BLE14" s="153"/>
      <c r="BLF14" s="153"/>
      <c r="BLG14" s="153"/>
      <c r="BLH14" s="153"/>
      <c r="BLI14" s="153"/>
      <c r="BLJ14" s="153"/>
      <c r="BLK14" s="153"/>
      <c r="BLL14" s="153"/>
      <c r="BLM14" s="153"/>
      <c r="BLN14" s="153"/>
      <c r="BLO14" s="153"/>
      <c r="BLP14" s="153"/>
      <c r="BLQ14" s="153"/>
      <c r="BLR14" s="153"/>
      <c r="BLS14" s="153"/>
      <c r="BLT14" s="153"/>
      <c r="BLU14" s="153"/>
      <c r="BLV14" s="153"/>
      <c r="BLW14" s="153"/>
      <c r="BLX14" s="153"/>
      <c r="BLY14" s="153"/>
      <c r="BLZ14" s="153"/>
      <c r="BMA14" s="153"/>
      <c r="BMB14" s="153"/>
      <c r="BMC14" s="153"/>
      <c r="BMD14" s="153"/>
      <c r="BME14" s="153"/>
      <c r="BMF14" s="153"/>
      <c r="BMG14" s="153"/>
      <c r="BMH14" s="153"/>
      <c r="BMI14" s="153"/>
      <c r="BMJ14" s="153"/>
      <c r="BMK14" s="153"/>
      <c r="BML14" s="153"/>
      <c r="BMM14" s="153"/>
      <c r="BMN14" s="153"/>
      <c r="BMO14" s="153"/>
      <c r="BMP14" s="153"/>
      <c r="BMQ14" s="153"/>
      <c r="BMR14" s="153"/>
      <c r="BMS14" s="153"/>
      <c r="BMT14" s="153"/>
      <c r="BMU14" s="153"/>
      <c r="BMV14" s="153"/>
      <c r="BMW14" s="153"/>
      <c r="BMX14" s="153"/>
      <c r="BMY14" s="153"/>
      <c r="BMZ14" s="153"/>
      <c r="BNA14" s="153"/>
      <c r="BNB14" s="153"/>
      <c r="BNC14" s="153"/>
      <c r="BND14" s="153"/>
      <c r="BNE14" s="153"/>
      <c r="BNF14" s="153"/>
      <c r="BNG14" s="153"/>
      <c r="BNH14" s="153"/>
      <c r="BNI14" s="153"/>
      <c r="BNJ14" s="153"/>
      <c r="BNK14" s="153"/>
      <c r="BNL14" s="153"/>
      <c r="BNM14" s="153"/>
      <c r="BNN14" s="153"/>
      <c r="BNO14" s="153"/>
      <c r="BNP14" s="153"/>
      <c r="BNQ14" s="153"/>
      <c r="BNR14" s="153"/>
      <c r="BNS14" s="153"/>
      <c r="BNT14" s="153"/>
      <c r="BNU14" s="153"/>
      <c r="BNV14" s="153"/>
      <c r="BNW14" s="153"/>
      <c r="BNX14" s="153"/>
      <c r="BNY14" s="153"/>
      <c r="BNZ14" s="153"/>
      <c r="BOA14" s="153"/>
      <c r="BOB14" s="153"/>
      <c r="BOC14" s="153"/>
      <c r="BOD14" s="153"/>
      <c r="BOE14" s="153"/>
      <c r="BOF14" s="153"/>
      <c r="BOG14" s="153"/>
      <c r="BOH14" s="153"/>
      <c r="BOI14" s="153"/>
      <c r="BOJ14" s="153"/>
      <c r="BOK14" s="153"/>
      <c r="BOL14" s="153"/>
      <c r="BOM14" s="153"/>
      <c r="BON14" s="153"/>
      <c r="BOO14" s="153"/>
      <c r="BOP14" s="153"/>
      <c r="BOQ14" s="153"/>
      <c r="BOR14" s="153"/>
      <c r="BOS14" s="153"/>
      <c r="BOT14" s="153"/>
      <c r="BOU14" s="153"/>
      <c r="BOV14" s="153"/>
      <c r="BOW14" s="153"/>
      <c r="BOX14" s="153"/>
      <c r="BOY14" s="153"/>
      <c r="BOZ14" s="153"/>
      <c r="BPA14" s="153"/>
      <c r="BPB14" s="153"/>
      <c r="BPC14" s="153"/>
      <c r="BPD14" s="153"/>
      <c r="BPE14" s="153"/>
      <c r="BPF14" s="153"/>
      <c r="BPG14" s="153"/>
      <c r="BPH14" s="153"/>
      <c r="BPI14" s="153"/>
      <c r="BPJ14" s="153"/>
      <c r="BPK14" s="153"/>
      <c r="BPL14" s="153"/>
      <c r="BPM14" s="153"/>
      <c r="BPN14" s="153"/>
      <c r="BPO14" s="153"/>
      <c r="BPP14" s="153"/>
      <c r="BPQ14" s="153"/>
      <c r="BPR14" s="153"/>
      <c r="BPS14" s="153"/>
      <c r="BPT14" s="153"/>
      <c r="BPU14" s="153"/>
      <c r="BPV14" s="153"/>
      <c r="BPW14" s="153"/>
      <c r="BPX14" s="153"/>
      <c r="BPY14" s="153"/>
      <c r="BPZ14" s="153"/>
      <c r="BQA14" s="153"/>
      <c r="BQB14" s="153"/>
      <c r="BQC14" s="153"/>
      <c r="BQD14" s="153"/>
      <c r="BQE14" s="153"/>
      <c r="BQF14" s="153"/>
      <c r="BQG14" s="153"/>
      <c r="BQH14" s="153"/>
      <c r="BQI14" s="153"/>
      <c r="BQJ14" s="153"/>
      <c r="BQK14" s="153"/>
      <c r="BQL14" s="153"/>
      <c r="BQM14" s="153"/>
      <c r="BQN14" s="153"/>
      <c r="BQO14" s="153"/>
      <c r="BQP14" s="153"/>
      <c r="BQQ14" s="153"/>
      <c r="BQR14" s="153"/>
      <c r="BQS14" s="153"/>
      <c r="BQT14" s="153"/>
      <c r="BQU14" s="153"/>
      <c r="BQV14" s="153"/>
      <c r="BQW14" s="153"/>
      <c r="BQX14" s="153"/>
      <c r="BQY14" s="153"/>
      <c r="BQZ14" s="153"/>
      <c r="BRA14" s="153"/>
      <c r="BRB14" s="153"/>
      <c r="BRC14" s="153"/>
      <c r="BRD14" s="153"/>
      <c r="BRE14" s="153"/>
      <c r="BRF14" s="153"/>
      <c r="BRG14" s="153"/>
      <c r="BRH14" s="153"/>
      <c r="BRI14" s="153"/>
      <c r="BRJ14" s="153"/>
      <c r="BRK14" s="153"/>
      <c r="BRL14" s="153"/>
      <c r="BRM14" s="153"/>
      <c r="BRN14" s="153"/>
      <c r="BRO14" s="153"/>
      <c r="BRP14" s="153"/>
      <c r="BRQ14" s="153"/>
      <c r="BRR14" s="153"/>
      <c r="BRS14" s="153"/>
      <c r="BRT14" s="153"/>
      <c r="BRU14" s="153"/>
      <c r="BRV14" s="153"/>
      <c r="BRW14" s="153"/>
      <c r="BRX14" s="153"/>
      <c r="BRY14" s="153"/>
      <c r="BRZ14" s="153"/>
      <c r="BSA14" s="153"/>
      <c r="BSB14" s="153"/>
      <c r="BSC14" s="153"/>
      <c r="BSD14" s="153"/>
      <c r="BSE14" s="153"/>
      <c r="BSF14" s="153"/>
      <c r="BSG14" s="153"/>
      <c r="BSH14" s="153"/>
      <c r="BSI14" s="153"/>
      <c r="BSJ14" s="153"/>
      <c r="BSK14" s="153"/>
      <c r="BSL14" s="153"/>
      <c r="BSM14" s="153"/>
      <c r="BSN14" s="153"/>
      <c r="BSO14" s="153"/>
      <c r="BSP14" s="153"/>
      <c r="BSQ14" s="153"/>
      <c r="BSR14" s="153"/>
      <c r="BSS14" s="153"/>
      <c r="BST14" s="153"/>
      <c r="BSU14" s="153"/>
      <c r="BSV14" s="153"/>
      <c r="BSW14" s="153"/>
      <c r="BSX14" s="153"/>
      <c r="BSY14" s="153"/>
      <c r="BSZ14" s="153"/>
      <c r="BTA14" s="153"/>
      <c r="BTB14" s="153"/>
      <c r="BTC14" s="153"/>
      <c r="BTD14" s="153"/>
      <c r="BTE14" s="153"/>
      <c r="BTF14" s="153"/>
      <c r="BTG14" s="153"/>
      <c r="BTH14" s="153"/>
      <c r="BTI14" s="153"/>
      <c r="BTJ14" s="153"/>
      <c r="BTK14" s="153"/>
      <c r="BTL14" s="153"/>
      <c r="BTM14" s="153"/>
      <c r="BTN14" s="153"/>
      <c r="BTO14" s="153"/>
      <c r="BTP14" s="153"/>
      <c r="BTQ14" s="153"/>
      <c r="BTR14" s="153"/>
      <c r="BTS14" s="153"/>
      <c r="BTT14" s="153"/>
      <c r="BTU14" s="153"/>
      <c r="BTV14" s="153"/>
      <c r="BTW14" s="153"/>
      <c r="BTX14" s="153"/>
      <c r="BTY14" s="153"/>
      <c r="BTZ14" s="153"/>
      <c r="BUA14" s="153"/>
      <c r="BUB14" s="153"/>
      <c r="BUC14" s="153"/>
      <c r="BUD14" s="153"/>
      <c r="BUE14" s="153"/>
      <c r="BUF14" s="153"/>
      <c r="BUG14" s="153"/>
      <c r="BUH14" s="153"/>
      <c r="BUI14" s="153"/>
      <c r="BUJ14" s="153"/>
      <c r="BUK14" s="153"/>
      <c r="BUL14" s="153"/>
      <c r="BUM14" s="153"/>
      <c r="BUN14" s="153"/>
      <c r="BUO14" s="153"/>
      <c r="BUP14" s="153"/>
      <c r="BUQ14" s="153"/>
      <c r="BUR14" s="153"/>
      <c r="BUS14" s="153"/>
      <c r="BUT14" s="153"/>
      <c r="BUU14" s="153"/>
      <c r="BUV14" s="153"/>
      <c r="BUW14" s="153"/>
      <c r="BUX14" s="153"/>
      <c r="BUY14" s="153"/>
      <c r="BUZ14" s="153"/>
      <c r="BVA14" s="153"/>
      <c r="BVB14" s="153"/>
      <c r="BVC14" s="153"/>
      <c r="BVD14" s="153"/>
      <c r="BVE14" s="153"/>
      <c r="BVF14" s="153"/>
      <c r="BVG14" s="153"/>
      <c r="BVH14" s="153"/>
      <c r="BVI14" s="153"/>
      <c r="BVJ14" s="153"/>
      <c r="BVK14" s="153"/>
      <c r="BVL14" s="153"/>
      <c r="BVM14" s="153"/>
      <c r="BVN14" s="153"/>
      <c r="BVO14" s="153"/>
      <c r="BVP14" s="153"/>
      <c r="BVQ14" s="153"/>
      <c r="BVR14" s="153"/>
      <c r="BVS14" s="153"/>
      <c r="BVT14" s="153"/>
      <c r="BVU14" s="153"/>
      <c r="BVV14" s="153"/>
      <c r="BVW14" s="153"/>
      <c r="BVX14" s="153"/>
      <c r="BVY14" s="153"/>
      <c r="BVZ14" s="153"/>
      <c r="BWA14" s="153"/>
      <c r="BWB14" s="153"/>
      <c r="BWC14" s="153"/>
      <c r="BWD14" s="153"/>
      <c r="BWE14" s="153"/>
      <c r="BWF14" s="153"/>
      <c r="BWG14" s="153"/>
      <c r="BWH14" s="153"/>
      <c r="BWI14" s="153"/>
      <c r="BWJ14" s="153"/>
      <c r="BWK14" s="153"/>
      <c r="BWL14" s="153"/>
      <c r="BWM14" s="153"/>
      <c r="BWN14" s="153"/>
      <c r="BWO14" s="153"/>
      <c r="BWP14" s="153"/>
      <c r="BWQ14" s="153"/>
      <c r="BWR14" s="153"/>
      <c r="BWS14" s="153"/>
      <c r="BWT14" s="153"/>
      <c r="BWU14" s="153"/>
      <c r="BWV14" s="153"/>
      <c r="BWW14" s="153"/>
      <c r="BWX14" s="153"/>
      <c r="BWY14" s="153"/>
      <c r="BWZ14" s="153"/>
      <c r="BXA14" s="153"/>
      <c r="BXB14" s="153"/>
      <c r="BXC14" s="153"/>
      <c r="BXD14" s="153"/>
      <c r="BXE14" s="153"/>
      <c r="BXF14" s="153"/>
      <c r="BXG14" s="153"/>
      <c r="BXH14" s="153"/>
      <c r="BXI14" s="153"/>
      <c r="BXJ14" s="153"/>
      <c r="BXK14" s="153"/>
      <c r="BXL14" s="153"/>
      <c r="BXM14" s="153"/>
      <c r="BXN14" s="153"/>
      <c r="BXO14" s="153"/>
      <c r="BXP14" s="153"/>
      <c r="BXQ14" s="153"/>
      <c r="BXR14" s="153"/>
      <c r="BXS14" s="153"/>
      <c r="BXT14" s="153"/>
      <c r="BXU14" s="153"/>
      <c r="BXV14" s="153"/>
      <c r="BXW14" s="153"/>
      <c r="BXX14" s="153"/>
      <c r="BXY14" s="153"/>
      <c r="BXZ14" s="153"/>
      <c r="BYA14" s="153"/>
      <c r="BYB14" s="153"/>
      <c r="BYC14" s="153"/>
      <c r="BYD14" s="153"/>
      <c r="BYE14" s="153"/>
      <c r="BYF14" s="153"/>
      <c r="BYG14" s="153"/>
      <c r="BYH14" s="153"/>
      <c r="BYI14" s="153"/>
      <c r="BYJ14" s="153"/>
      <c r="BYK14" s="153"/>
      <c r="BYL14" s="153"/>
      <c r="BYM14" s="153"/>
      <c r="BYN14" s="153"/>
      <c r="BYO14" s="153"/>
      <c r="BYP14" s="153"/>
      <c r="BYQ14" s="153"/>
      <c r="BYR14" s="153"/>
      <c r="BYS14" s="153"/>
      <c r="BYT14" s="153"/>
      <c r="BYU14" s="153"/>
      <c r="BYV14" s="153"/>
      <c r="BYW14" s="153"/>
      <c r="BYX14" s="153"/>
      <c r="BYY14" s="153"/>
      <c r="BYZ14" s="153"/>
      <c r="BZA14" s="153"/>
      <c r="BZB14" s="153"/>
      <c r="BZC14" s="153"/>
      <c r="BZD14" s="153"/>
      <c r="BZE14" s="153"/>
      <c r="BZF14" s="153"/>
      <c r="BZG14" s="153"/>
      <c r="BZH14" s="153"/>
      <c r="BZI14" s="153"/>
      <c r="BZJ14" s="153"/>
      <c r="BZK14" s="153"/>
      <c r="BZL14" s="153"/>
      <c r="BZM14" s="153"/>
      <c r="BZN14" s="153"/>
      <c r="BZO14" s="153"/>
      <c r="BZP14" s="153"/>
      <c r="BZQ14" s="153"/>
      <c r="BZR14" s="153"/>
      <c r="BZS14" s="153"/>
      <c r="BZT14" s="153"/>
      <c r="BZU14" s="153"/>
      <c r="BZV14" s="153"/>
      <c r="BZW14" s="153"/>
      <c r="BZX14" s="153"/>
      <c r="BZY14" s="153"/>
      <c r="BZZ14" s="153"/>
      <c r="CAA14" s="153"/>
      <c r="CAB14" s="153"/>
      <c r="CAC14" s="153"/>
      <c r="CAD14" s="153"/>
      <c r="CAE14" s="153"/>
      <c r="CAF14" s="153"/>
      <c r="CAG14" s="153"/>
      <c r="CAH14" s="153"/>
      <c r="CAI14" s="153"/>
      <c r="CAJ14" s="153"/>
      <c r="CAK14" s="153"/>
      <c r="CAL14" s="153"/>
      <c r="CAM14" s="153"/>
      <c r="CAN14" s="153"/>
      <c r="CAO14" s="153"/>
      <c r="CAP14" s="153"/>
      <c r="CAQ14" s="153"/>
      <c r="CAR14" s="153"/>
      <c r="CAS14" s="153"/>
      <c r="CAT14" s="153"/>
      <c r="CAU14" s="153"/>
      <c r="CAV14" s="153"/>
      <c r="CAW14" s="153"/>
      <c r="CAX14" s="153"/>
      <c r="CAY14" s="153"/>
      <c r="CAZ14" s="153"/>
      <c r="CBA14" s="153"/>
      <c r="CBB14" s="153"/>
      <c r="CBC14" s="153"/>
      <c r="CBD14" s="153"/>
      <c r="CBE14" s="153"/>
      <c r="CBF14" s="153"/>
      <c r="CBG14" s="153"/>
      <c r="CBH14" s="153"/>
      <c r="CBI14" s="153"/>
      <c r="CBJ14" s="153"/>
      <c r="CBK14" s="153"/>
      <c r="CBL14" s="153"/>
      <c r="CBM14" s="153"/>
      <c r="CBN14" s="153"/>
      <c r="CBO14" s="153"/>
      <c r="CBP14" s="153"/>
      <c r="CBQ14" s="153"/>
      <c r="CBR14" s="153"/>
      <c r="CBS14" s="153"/>
      <c r="CBT14" s="153"/>
      <c r="CBU14" s="153"/>
      <c r="CBV14" s="153"/>
      <c r="CBW14" s="153"/>
      <c r="CBX14" s="153"/>
      <c r="CBY14" s="153"/>
      <c r="CBZ14" s="153"/>
      <c r="CCA14" s="153"/>
      <c r="CCB14" s="153"/>
      <c r="CCC14" s="153"/>
      <c r="CCD14" s="153"/>
      <c r="CCE14" s="153"/>
      <c r="CCF14" s="153"/>
      <c r="CCG14" s="153"/>
      <c r="CCH14" s="153"/>
      <c r="CCI14" s="153"/>
      <c r="CCJ14" s="153"/>
      <c r="CCK14" s="153"/>
      <c r="CCL14" s="153"/>
      <c r="CCM14" s="153"/>
      <c r="CCN14" s="153"/>
      <c r="CCO14" s="153"/>
      <c r="CCP14" s="153"/>
      <c r="CCQ14" s="153"/>
      <c r="CCR14" s="153"/>
      <c r="CCS14" s="153"/>
      <c r="CCT14" s="153"/>
      <c r="CCU14" s="153"/>
      <c r="CCV14" s="153"/>
      <c r="CCW14" s="153"/>
      <c r="CCX14" s="153"/>
      <c r="CCY14" s="153"/>
      <c r="CCZ14" s="153"/>
      <c r="CDA14" s="153"/>
      <c r="CDB14" s="153"/>
      <c r="CDC14" s="153"/>
      <c r="CDD14" s="153"/>
      <c r="CDE14" s="153"/>
      <c r="CDF14" s="153"/>
      <c r="CDG14" s="153"/>
      <c r="CDH14" s="153"/>
      <c r="CDI14" s="153"/>
      <c r="CDJ14" s="153"/>
      <c r="CDK14" s="153"/>
      <c r="CDL14" s="153"/>
      <c r="CDM14" s="153"/>
      <c r="CDN14" s="153"/>
      <c r="CDO14" s="153"/>
      <c r="CDP14" s="153"/>
      <c r="CDQ14" s="153"/>
      <c r="CDR14" s="153"/>
      <c r="CDS14" s="153"/>
      <c r="CDT14" s="153"/>
      <c r="CDU14" s="153"/>
      <c r="CDV14" s="153"/>
      <c r="CDW14" s="153"/>
      <c r="CDX14" s="153"/>
      <c r="CDY14" s="153"/>
      <c r="CDZ14" s="153"/>
      <c r="CEA14" s="153"/>
      <c r="CEB14" s="153"/>
      <c r="CEC14" s="153"/>
      <c r="CED14" s="153"/>
      <c r="CEE14" s="153"/>
      <c r="CEF14" s="153"/>
      <c r="CEG14" s="153"/>
      <c r="CEH14" s="153"/>
      <c r="CEI14" s="153"/>
      <c r="CEJ14" s="153"/>
      <c r="CEK14" s="153"/>
      <c r="CEL14" s="153"/>
      <c r="CEM14" s="153"/>
      <c r="CEN14" s="153"/>
      <c r="CEO14" s="153"/>
      <c r="CEP14" s="153"/>
      <c r="CEQ14" s="153"/>
      <c r="CER14" s="153"/>
      <c r="CES14" s="153"/>
      <c r="CET14" s="153"/>
      <c r="CEU14" s="153"/>
      <c r="CEV14" s="153"/>
      <c r="CEW14" s="153"/>
      <c r="CEX14" s="153"/>
      <c r="CEY14" s="153"/>
      <c r="CEZ14" s="153"/>
      <c r="CFA14" s="153"/>
      <c r="CFB14" s="153"/>
      <c r="CFC14" s="153"/>
      <c r="CFD14" s="153"/>
      <c r="CFE14" s="153"/>
      <c r="CFF14" s="153"/>
      <c r="CFG14" s="153"/>
      <c r="CFH14" s="153"/>
      <c r="CFI14" s="153"/>
      <c r="CFJ14" s="153"/>
      <c r="CFK14" s="153"/>
      <c r="CFL14" s="153"/>
      <c r="CFM14" s="153"/>
      <c r="CFN14" s="153"/>
      <c r="CFO14" s="153"/>
      <c r="CFP14" s="153"/>
      <c r="CFQ14" s="153"/>
      <c r="CFR14" s="153"/>
      <c r="CFS14" s="153"/>
      <c r="CFT14" s="153"/>
      <c r="CFU14" s="153"/>
      <c r="CFV14" s="153"/>
      <c r="CFW14" s="153"/>
      <c r="CFX14" s="153"/>
      <c r="CFY14" s="153"/>
      <c r="CFZ14" s="153"/>
      <c r="CGA14" s="153"/>
      <c r="CGB14" s="153"/>
      <c r="CGC14" s="153"/>
      <c r="CGD14" s="153"/>
      <c r="CGE14" s="153"/>
      <c r="CGF14" s="153"/>
      <c r="CGG14" s="153"/>
      <c r="CGH14" s="153"/>
      <c r="CGI14" s="153"/>
      <c r="CGJ14" s="153"/>
      <c r="CGK14" s="153"/>
      <c r="CGL14" s="153"/>
      <c r="CGM14" s="153"/>
      <c r="CGN14" s="153"/>
      <c r="CGO14" s="153"/>
      <c r="CGP14" s="153"/>
      <c r="CGQ14" s="153"/>
      <c r="CGR14" s="153"/>
      <c r="CGS14" s="153"/>
      <c r="CGT14" s="153"/>
      <c r="CGU14" s="153"/>
      <c r="CGV14" s="153"/>
      <c r="CGW14" s="153"/>
      <c r="CGX14" s="153"/>
      <c r="CGY14" s="153"/>
      <c r="CGZ14" s="153"/>
      <c r="CHA14" s="153"/>
      <c r="CHB14" s="153"/>
      <c r="CHC14" s="153"/>
      <c r="CHD14" s="153"/>
      <c r="CHE14" s="153"/>
      <c r="CHF14" s="153"/>
      <c r="CHG14" s="153"/>
      <c r="CHH14" s="153"/>
      <c r="CHI14" s="153"/>
      <c r="CHJ14" s="153"/>
      <c r="CHK14" s="153"/>
      <c r="CHL14" s="153"/>
      <c r="CHM14" s="153"/>
      <c r="CHN14" s="153"/>
      <c r="CHO14" s="153"/>
      <c r="CHP14" s="153"/>
      <c r="CHQ14" s="153"/>
      <c r="CHR14" s="153"/>
      <c r="CHS14" s="153"/>
      <c r="CHT14" s="153"/>
      <c r="CHU14" s="153"/>
      <c r="CHV14" s="153"/>
      <c r="CHW14" s="153"/>
      <c r="CHX14" s="153"/>
      <c r="CHY14" s="153"/>
      <c r="CHZ14" s="153"/>
      <c r="CIA14" s="153"/>
      <c r="CIB14" s="153"/>
      <c r="CIC14" s="153"/>
      <c r="CID14" s="153"/>
      <c r="CIE14" s="153"/>
      <c r="CIF14" s="153"/>
      <c r="CIG14" s="153"/>
      <c r="CIH14" s="153"/>
      <c r="CII14" s="153"/>
      <c r="CIJ14" s="153"/>
      <c r="CIK14" s="153"/>
      <c r="CIL14" s="153"/>
      <c r="CIM14" s="153"/>
      <c r="CIN14" s="153"/>
      <c r="CIO14" s="153"/>
      <c r="CIP14" s="153"/>
      <c r="CIQ14" s="153"/>
      <c r="CIR14" s="153"/>
      <c r="CIS14" s="153"/>
      <c r="CIT14" s="153"/>
      <c r="CIU14" s="153"/>
      <c r="CIV14" s="153"/>
      <c r="CIW14" s="153"/>
      <c r="CIX14" s="153"/>
      <c r="CIY14" s="153"/>
      <c r="CIZ14" s="153"/>
      <c r="CJA14" s="153"/>
      <c r="CJB14" s="153"/>
      <c r="CJC14" s="153"/>
      <c r="CJD14" s="153"/>
      <c r="CJE14" s="153"/>
      <c r="CJF14" s="153"/>
      <c r="CJG14" s="153"/>
      <c r="CJH14" s="153"/>
      <c r="CJI14" s="153"/>
      <c r="CJJ14" s="153"/>
      <c r="CJK14" s="153"/>
      <c r="CJL14" s="153"/>
      <c r="CJM14" s="153"/>
      <c r="CJN14" s="153"/>
      <c r="CJO14" s="153"/>
      <c r="CJP14" s="153"/>
      <c r="CJQ14" s="153"/>
      <c r="CJR14" s="153"/>
      <c r="CJS14" s="153"/>
      <c r="CJT14" s="153"/>
      <c r="CJU14" s="153"/>
      <c r="CJV14" s="153"/>
      <c r="CJW14" s="153"/>
      <c r="CJX14" s="153"/>
      <c r="CJY14" s="153"/>
      <c r="CJZ14" s="153"/>
      <c r="CKA14" s="153"/>
      <c r="CKB14" s="153"/>
      <c r="CKC14" s="153"/>
      <c r="CKD14" s="153"/>
      <c r="CKE14" s="153"/>
      <c r="CKF14" s="153"/>
      <c r="CKG14" s="153"/>
      <c r="CKH14" s="153"/>
      <c r="CKI14" s="153"/>
      <c r="CKJ14" s="153"/>
      <c r="CKK14" s="153"/>
      <c r="CKL14" s="153"/>
      <c r="CKM14" s="153"/>
      <c r="CKN14" s="153"/>
      <c r="CKO14" s="153"/>
      <c r="CKP14" s="153"/>
      <c r="CKQ14" s="153"/>
      <c r="CKR14" s="153"/>
      <c r="CKS14" s="153"/>
      <c r="CKT14" s="153"/>
      <c r="CKU14" s="153"/>
      <c r="CKV14" s="153"/>
      <c r="CKW14" s="153"/>
      <c r="CKX14" s="153"/>
      <c r="CKY14" s="153"/>
      <c r="CKZ14" s="153"/>
      <c r="CLA14" s="153"/>
      <c r="CLB14" s="153"/>
      <c r="CLC14" s="153"/>
      <c r="CLD14" s="153"/>
      <c r="CLE14" s="153"/>
      <c r="CLF14" s="153"/>
      <c r="CLG14" s="153"/>
      <c r="CLH14" s="153"/>
      <c r="CLI14" s="153"/>
      <c r="CLJ14" s="153"/>
      <c r="CLK14" s="153"/>
      <c r="CLL14" s="153"/>
      <c r="CLM14" s="153"/>
      <c r="CLN14" s="153"/>
      <c r="CLO14" s="153"/>
      <c r="CLP14" s="153"/>
      <c r="CLQ14" s="153"/>
      <c r="CLR14" s="153"/>
      <c r="CLS14" s="153"/>
      <c r="CLT14" s="153"/>
      <c r="CLU14" s="153"/>
      <c r="CLV14" s="153"/>
      <c r="CLW14" s="153"/>
      <c r="CLX14" s="153"/>
      <c r="CLY14" s="153"/>
      <c r="CLZ14" s="153"/>
      <c r="CMA14" s="153"/>
      <c r="CMB14" s="153"/>
      <c r="CMC14" s="153"/>
      <c r="CMD14" s="153"/>
      <c r="CME14" s="153"/>
      <c r="CMF14" s="153"/>
      <c r="CMG14" s="153"/>
      <c r="CMH14" s="153"/>
      <c r="CMI14" s="153"/>
      <c r="CMJ14" s="153"/>
      <c r="CMK14" s="153"/>
      <c r="CML14" s="153"/>
      <c r="CMM14" s="153"/>
      <c r="CMN14" s="153"/>
      <c r="CMO14" s="153"/>
      <c r="CMP14" s="153"/>
      <c r="CMQ14" s="153"/>
      <c r="CMR14" s="153"/>
      <c r="CMS14" s="153"/>
      <c r="CMT14" s="153"/>
      <c r="CMU14" s="153"/>
      <c r="CMV14" s="153"/>
      <c r="CMW14" s="153"/>
      <c r="CMX14" s="153"/>
      <c r="CMY14" s="153"/>
      <c r="CMZ14" s="153"/>
      <c r="CNA14" s="153"/>
      <c r="CNB14" s="153"/>
      <c r="CNC14" s="153"/>
      <c r="CND14" s="153"/>
      <c r="CNE14" s="153"/>
      <c r="CNF14" s="153"/>
      <c r="CNG14" s="153"/>
      <c r="CNH14" s="153"/>
      <c r="CNI14" s="153"/>
      <c r="CNJ14" s="153"/>
      <c r="CNK14" s="153"/>
      <c r="CNL14" s="153"/>
      <c r="CNM14" s="153"/>
      <c r="CNN14" s="153"/>
      <c r="CNO14" s="153"/>
      <c r="CNP14" s="153"/>
      <c r="CNQ14" s="153"/>
      <c r="CNR14" s="153"/>
      <c r="CNS14" s="153"/>
      <c r="CNT14" s="153"/>
      <c r="CNU14" s="153"/>
      <c r="CNV14" s="153"/>
      <c r="CNW14" s="153"/>
      <c r="CNX14" s="153"/>
      <c r="CNY14" s="153"/>
      <c r="CNZ14" s="153"/>
      <c r="COA14" s="153"/>
      <c r="COB14" s="153"/>
      <c r="COC14" s="153"/>
      <c r="COD14" s="153"/>
      <c r="COE14" s="153"/>
      <c r="COF14" s="153"/>
      <c r="COG14" s="153"/>
      <c r="COH14" s="153"/>
      <c r="COI14" s="153"/>
      <c r="COJ14" s="153"/>
      <c r="COK14" s="153"/>
      <c r="COL14" s="153"/>
      <c r="COM14" s="153"/>
      <c r="CON14" s="153"/>
      <c r="COO14" s="153"/>
      <c r="COP14" s="153"/>
      <c r="COQ14" s="153"/>
      <c r="COR14" s="153"/>
      <c r="COS14" s="153"/>
      <c r="COT14" s="153"/>
      <c r="COU14" s="153"/>
      <c r="COV14" s="153"/>
      <c r="COW14" s="153"/>
      <c r="COX14" s="153"/>
      <c r="COY14" s="153"/>
      <c r="COZ14" s="153"/>
      <c r="CPA14" s="153"/>
      <c r="CPB14" s="153"/>
      <c r="CPC14" s="153"/>
      <c r="CPD14" s="153"/>
      <c r="CPE14" s="153"/>
      <c r="CPF14" s="153"/>
      <c r="CPG14" s="153"/>
      <c r="CPH14" s="153"/>
      <c r="CPI14" s="153"/>
      <c r="CPJ14" s="153"/>
      <c r="CPK14" s="153"/>
      <c r="CPL14" s="153"/>
      <c r="CPM14" s="153"/>
      <c r="CPN14" s="153"/>
      <c r="CPO14" s="153"/>
      <c r="CPP14" s="153"/>
      <c r="CPQ14" s="153"/>
      <c r="CPR14" s="153"/>
      <c r="CPS14" s="153"/>
      <c r="CPT14" s="153"/>
      <c r="CPU14" s="153"/>
      <c r="CPV14" s="153"/>
      <c r="CPW14" s="153"/>
      <c r="CPX14" s="153"/>
      <c r="CPY14" s="153"/>
      <c r="CPZ14" s="153"/>
      <c r="CQA14" s="153"/>
      <c r="CQB14" s="153"/>
      <c r="CQC14" s="153"/>
      <c r="CQD14" s="153"/>
      <c r="CQE14" s="153"/>
      <c r="CQF14" s="153"/>
      <c r="CQG14" s="153"/>
      <c r="CQH14" s="153"/>
      <c r="CQI14" s="153"/>
      <c r="CQJ14" s="153"/>
      <c r="CQK14" s="153"/>
      <c r="CQL14" s="153"/>
      <c r="CQM14" s="153"/>
      <c r="CQN14" s="153"/>
      <c r="CQO14" s="153"/>
      <c r="CQP14" s="153"/>
      <c r="CQQ14" s="153"/>
      <c r="CQR14" s="153"/>
      <c r="CQS14" s="153"/>
      <c r="CQT14" s="153"/>
      <c r="CQU14" s="153"/>
      <c r="CQV14" s="153"/>
      <c r="CQW14" s="153"/>
      <c r="CQX14" s="153"/>
      <c r="CQY14" s="153"/>
      <c r="CQZ14" s="153"/>
      <c r="CRA14" s="153"/>
      <c r="CRB14" s="153"/>
      <c r="CRC14" s="153"/>
      <c r="CRD14" s="153"/>
      <c r="CRE14" s="153"/>
      <c r="CRF14" s="153"/>
      <c r="CRG14" s="153"/>
      <c r="CRH14" s="153"/>
      <c r="CRI14" s="153"/>
      <c r="CRJ14" s="153"/>
      <c r="CRK14" s="153"/>
      <c r="CRL14" s="153"/>
      <c r="CRM14" s="153"/>
      <c r="CRN14" s="153"/>
      <c r="CRO14" s="153"/>
      <c r="CRP14" s="153"/>
      <c r="CRQ14" s="153"/>
      <c r="CRR14" s="153"/>
      <c r="CRS14" s="153"/>
      <c r="CRT14" s="153"/>
      <c r="CRU14" s="153"/>
      <c r="CRV14" s="153"/>
      <c r="CRW14" s="153"/>
      <c r="CRX14" s="153"/>
      <c r="CRY14" s="153"/>
      <c r="CRZ14" s="153"/>
      <c r="CSA14" s="153"/>
      <c r="CSB14" s="153"/>
      <c r="CSC14" s="153"/>
      <c r="CSD14" s="153"/>
      <c r="CSE14" s="153"/>
      <c r="CSF14" s="153"/>
      <c r="CSG14" s="153"/>
      <c r="CSH14" s="153"/>
      <c r="CSI14" s="153"/>
      <c r="CSJ14" s="153"/>
      <c r="CSK14" s="153"/>
      <c r="CSL14" s="153"/>
      <c r="CSM14" s="153"/>
      <c r="CSN14" s="153"/>
      <c r="CSO14" s="153"/>
      <c r="CSP14" s="153"/>
      <c r="CSQ14" s="153"/>
      <c r="CSR14" s="153"/>
      <c r="CSS14" s="153"/>
      <c r="CST14" s="153"/>
      <c r="CSU14" s="153"/>
      <c r="CSV14" s="153"/>
      <c r="CSW14" s="153"/>
      <c r="CSX14" s="153"/>
      <c r="CSY14" s="153"/>
      <c r="CSZ14" s="153"/>
      <c r="CTA14" s="153"/>
      <c r="CTB14" s="153"/>
      <c r="CTC14" s="153"/>
      <c r="CTD14" s="153"/>
      <c r="CTE14" s="153"/>
      <c r="CTF14" s="153"/>
      <c r="CTG14" s="153"/>
      <c r="CTH14" s="153"/>
      <c r="CTI14" s="153"/>
      <c r="CTJ14" s="153"/>
      <c r="CTK14" s="153"/>
      <c r="CTL14" s="153"/>
      <c r="CTM14" s="153"/>
      <c r="CTN14" s="153"/>
      <c r="CTO14" s="153"/>
      <c r="CTP14" s="153"/>
      <c r="CTQ14" s="153"/>
      <c r="CTR14" s="153"/>
      <c r="CTS14" s="153"/>
      <c r="CTT14" s="153"/>
      <c r="CTU14" s="153"/>
      <c r="CTV14" s="153"/>
      <c r="CTW14" s="153"/>
      <c r="CTX14" s="153"/>
      <c r="CTY14" s="153"/>
      <c r="CTZ14" s="153"/>
      <c r="CUA14" s="153"/>
      <c r="CUB14" s="153"/>
      <c r="CUC14" s="153"/>
      <c r="CUD14" s="153"/>
      <c r="CUE14" s="153"/>
      <c r="CUF14" s="153"/>
      <c r="CUG14" s="153"/>
      <c r="CUH14" s="153"/>
      <c r="CUI14" s="153"/>
      <c r="CUJ14" s="153"/>
      <c r="CUK14" s="153"/>
      <c r="CUL14" s="153"/>
      <c r="CUM14" s="153"/>
      <c r="CUN14" s="153"/>
      <c r="CUO14" s="153"/>
      <c r="CUP14" s="153"/>
      <c r="CUQ14" s="153"/>
      <c r="CUR14" s="153"/>
      <c r="CUS14" s="153"/>
      <c r="CUT14" s="153"/>
      <c r="CUU14" s="153"/>
      <c r="CUV14" s="153"/>
      <c r="CUW14" s="153"/>
      <c r="CUX14" s="153"/>
      <c r="CUY14" s="153"/>
      <c r="CUZ14" s="153"/>
      <c r="CVA14" s="153"/>
      <c r="CVB14" s="153"/>
      <c r="CVC14" s="153"/>
      <c r="CVD14" s="153"/>
      <c r="CVE14" s="153"/>
      <c r="CVF14" s="153"/>
      <c r="CVG14" s="153"/>
      <c r="CVH14" s="153"/>
      <c r="CVI14" s="153"/>
      <c r="CVJ14" s="153"/>
      <c r="CVK14" s="153"/>
      <c r="CVL14" s="153"/>
      <c r="CVM14" s="153"/>
      <c r="CVN14" s="153"/>
      <c r="CVO14" s="153"/>
      <c r="CVP14" s="153"/>
      <c r="CVQ14" s="153"/>
      <c r="CVR14" s="153"/>
      <c r="CVS14" s="153"/>
      <c r="CVT14" s="153"/>
      <c r="CVU14" s="153"/>
      <c r="CVV14" s="153"/>
      <c r="CVW14" s="153"/>
      <c r="CVX14" s="153"/>
      <c r="CVY14" s="153"/>
      <c r="CVZ14" s="153"/>
      <c r="CWA14" s="153"/>
      <c r="CWB14" s="153"/>
      <c r="CWC14" s="153"/>
      <c r="CWD14" s="153"/>
      <c r="CWE14" s="153"/>
      <c r="CWF14" s="153"/>
      <c r="CWG14" s="153"/>
      <c r="CWH14" s="153"/>
      <c r="CWI14" s="153"/>
      <c r="CWJ14" s="153"/>
      <c r="CWK14" s="153"/>
      <c r="CWL14" s="153"/>
      <c r="CWM14" s="153"/>
      <c r="CWN14" s="153"/>
      <c r="CWO14" s="153"/>
      <c r="CWP14" s="153"/>
      <c r="CWQ14" s="153"/>
      <c r="CWR14" s="153"/>
      <c r="CWS14" s="153"/>
      <c r="CWT14" s="153"/>
      <c r="CWU14" s="153"/>
      <c r="CWV14" s="153"/>
      <c r="CWW14" s="153"/>
      <c r="CWX14" s="153"/>
      <c r="CWY14" s="153"/>
      <c r="CWZ14" s="153"/>
      <c r="CXA14" s="153"/>
      <c r="CXB14" s="153"/>
      <c r="CXC14" s="153"/>
      <c r="CXD14" s="153"/>
      <c r="CXE14" s="153"/>
      <c r="CXF14" s="153"/>
      <c r="CXG14" s="153"/>
      <c r="CXH14" s="153"/>
      <c r="CXI14" s="153"/>
      <c r="CXJ14" s="153"/>
      <c r="CXK14" s="153"/>
      <c r="CXL14" s="153"/>
      <c r="CXM14" s="153"/>
      <c r="CXN14" s="153"/>
      <c r="CXO14" s="153"/>
      <c r="CXP14" s="153"/>
      <c r="CXQ14" s="153"/>
      <c r="CXR14" s="153"/>
      <c r="CXS14" s="153"/>
      <c r="CXT14" s="153"/>
      <c r="CXU14" s="153"/>
      <c r="CXV14" s="153"/>
      <c r="CXW14" s="153"/>
      <c r="CXX14" s="153"/>
      <c r="CXY14" s="153"/>
      <c r="CXZ14" s="153"/>
      <c r="CYA14" s="153"/>
      <c r="CYB14" s="153"/>
      <c r="CYC14" s="153"/>
      <c r="CYD14" s="153"/>
      <c r="CYE14" s="153"/>
      <c r="CYF14" s="153"/>
      <c r="CYG14" s="153"/>
      <c r="CYH14" s="153"/>
      <c r="CYI14" s="153"/>
      <c r="CYJ14" s="153"/>
      <c r="CYK14" s="153"/>
      <c r="CYL14" s="153"/>
      <c r="CYM14" s="153"/>
      <c r="CYN14" s="153"/>
      <c r="CYO14" s="153"/>
      <c r="CYP14" s="153"/>
      <c r="CYQ14" s="153"/>
      <c r="CYR14" s="153"/>
      <c r="CYS14" s="153"/>
      <c r="CYT14" s="153"/>
      <c r="CYU14" s="153"/>
      <c r="CYV14" s="153"/>
      <c r="CYW14" s="153"/>
      <c r="CYX14" s="153"/>
      <c r="CYY14" s="153"/>
      <c r="CYZ14" s="153"/>
      <c r="CZA14" s="153"/>
      <c r="CZB14" s="153"/>
      <c r="CZC14" s="153"/>
      <c r="CZD14" s="153"/>
      <c r="CZE14" s="153"/>
      <c r="CZF14" s="153"/>
      <c r="CZG14" s="153"/>
      <c r="CZH14" s="153"/>
      <c r="CZI14" s="153"/>
      <c r="CZJ14" s="153"/>
      <c r="CZK14" s="153"/>
      <c r="CZL14" s="153"/>
      <c r="CZM14" s="153"/>
      <c r="CZN14" s="153"/>
      <c r="CZO14" s="153"/>
      <c r="CZP14" s="153"/>
      <c r="CZQ14" s="153"/>
      <c r="CZR14" s="153"/>
      <c r="CZS14" s="153"/>
      <c r="CZT14" s="153"/>
      <c r="CZU14" s="153"/>
      <c r="CZV14" s="153"/>
      <c r="CZW14" s="153"/>
      <c r="CZX14" s="153"/>
      <c r="CZY14" s="153"/>
      <c r="CZZ14" s="153"/>
      <c r="DAA14" s="153"/>
      <c r="DAB14" s="153"/>
      <c r="DAC14" s="153"/>
      <c r="DAD14" s="153"/>
      <c r="DAE14" s="153"/>
      <c r="DAF14" s="153"/>
      <c r="DAG14" s="153"/>
      <c r="DAH14" s="153"/>
      <c r="DAI14" s="153"/>
      <c r="DAJ14" s="153"/>
      <c r="DAK14" s="153"/>
      <c r="DAL14" s="153"/>
      <c r="DAM14" s="153"/>
      <c r="DAN14" s="153"/>
      <c r="DAO14" s="153"/>
      <c r="DAP14" s="153"/>
      <c r="DAQ14" s="153"/>
      <c r="DAR14" s="153"/>
      <c r="DAS14" s="153"/>
      <c r="DAT14" s="153"/>
      <c r="DAU14" s="153"/>
      <c r="DAV14" s="153"/>
      <c r="DAW14" s="153"/>
      <c r="DAX14" s="153"/>
      <c r="DAY14" s="153"/>
      <c r="DAZ14" s="153"/>
      <c r="DBA14" s="153"/>
      <c r="DBB14" s="153"/>
      <c r="DBC14" s="153"/>
      <c r="DBD14" s="153"/>
      <c r="DBE14" s="153"/>
      <c r="DBF14" s="153"/>
      <c r="DBG14" s="153"/>
      <c r="DBH14" s="153"/>
      <c r="DBI14" s="153"/>
      <c r="DBJ14" s="153"/>
      <c r="DBK14" s="153"/>
      <c r="DBL14" s="153"/>
      <c r="DBM14" s="153"/>
      <c r="DBN14" s="153"/>
      <c r="DBO14" s="153"/>
      <c r="DBP14" s="153"/>
      <c r="DBQ14" s="153"/>
      <c r="DBR14" s="153"/>
      <c r="DBS14" s="153"/>
      <c r="DBT14" s="153"/>
      <c r="DBU14" s="153"/>
      <c r="DBV14" s="153"/>
      <c r="DBW14" s="153"/>
      <c r="DBX14" s="153"/>
      <c r="DBY14" s="153"/>
      <c r="DBZ14" s="153"/>
      <c r="DCA14" s="153"/>
      <c r="DCB14" s="153"/>
      <c r="DCC14" s="153"/>
      <c r="DCD14" s="153"/>
      <c r="DCE14" s="153"/>
      <c r="DCF14" s="153"/>
      <c r="DCG14" s="153"/>
      <c r="DCH14" s="153"/>
      <c r="DCI14" s="153"/>
      <c r="DCJ14" s="153"/>
      <c r="DCK14" s="153"/>
      <c r="DCL14" s="153"/>
      <c r="DCM14" s="153"/>
      <c r="DCN14" s="153"/>
      <c r="DCO14" s="153"/>
      <c r="DCP14" s="153"/>
      <c r="DCQ14" s="153"/>
      <c r="DCR14" s="153"/>
      <c r="DCS14" s="153"/>
      <c r="DCT14" s="153"/>
      <c r="DCU14" s="153"/>
      <c r="DCV14" s="153"/>
      <c r="DCW14" s="153"/>
      <c r="DCX14" s="153"/>
      <c r="DCY14" s="153"/>
      <c r="DCZ14" s="153"/>
      <c r="DDA14" s="153"/>
      <c r="DDB14" s="153"/>
      <c r="DDC14" s="153"/>
      <c r="DDD14" s="153"/>
      <c r="DDE14" s="153"/>
      <c r="DDF14" s="153"/>
      <c r="DDG14" s="153"/>
      <c r="DDH14" s="153"/>
      <c r="DDI14" s="153"/>
      <c r="DDJ14" s="153"/>
      <c r="DDK14" s="153"/>
      <c r="DDL14" s="153"/>
      <c r="DDM14" s="153"/>
      <c r="DDN14" s="153"/>
      <c r="DDO14" s="153"/>
      <c r="DDP14" s="153"/>
      <c r="DDQ14" s="153"/>
      <c r="DDR14" s="153"/>
      <c r="DDS14" s="153"/>
      <c r="DDT14" s="153"/>
      <c r="DDU14" s="153"/>
      <c r="DDV14" s="153"/>
      <c r="DDW14" s="153"/>
      <c r="DDX14" s="153"/>
      <c r="DDY14" s="153"/>
      <c r="DDZ14" s="153"/>
      <c r="DEA14" s="153"/>
      <c r="DEB14" s="153"/>
      <c r="DEC14" s="153"/>
      <c r="DED14" s="153"/>
      <c r="DEE14" s="153"/>
      <c r="DEF14" s="153"/>
      <c r="DEG14" s="153"/>
      <c r="DEH14" s="153"/>
      <c r="DEI14" s="153"/>
      <c r="DEJ14" s="153"/>
      <c r="DEK14" s="153"/>
      <c r="DEL14" s="153"/>
      <c r="DEM14" s="153"/>
      <c r="DEN14" s="153"/>
      <c r="DEO14" s="153"/>
      <c r="DEP14" s="153"/>
      <c r="DEQ14" s="153"/>
      <c r="DER14" s="153"/>
      <c r="DES14" s="153"/>
      <c r="DET14" s="153"/>
      <c r="DEU14" s="153"/>
      <c r="DEV14" s="153"/>
      <c r="DEW14" s="153"/>
      <c r="DEX14" s="153"/>
      <c r="DEY14" s="153"/>
      <c r="DEZ14" s="153"/>
      <c r="DFA14" s="153"/>
      <c r="DFB14" s="153"/>
      <c r="DFC14" s="153"/>
      <c r="DFD14" s="153"/>
      <c r="DFE14" s="153"/>
      <c r="DFF14" s="153"/>
      <c r="DFG14" s="153"/>
      <c r="DFH14" s="153"/>
      <c r="DFI14" s="153"/>
      <c r="DFJ14" s="153"/>
      <c r="DFK14" s="153"/>
      <c r="DFL14" s="153"/>
      <c r="DFM14" s="153"/>
      <c r="DFN14" s="153"/>
      <c r="DFO14" s="153"/>
      <c r="DFP14" s="153"/>
      <c r="DFQ14" s="153"/>
      <c r="DFR14" s="153"/>
      <c r="DFS14" s="153"/>
      <c r="DFT14" s="153"/>
      <c r="DFU14" s="153"/>
      <c r="DFV14" s="153"/>
      <c r="DFW14" s="153"/>
      <c r="DFX14" s="153"/>
      <c r="DFY14" s="153"/>
      <c r="DFZ14" s="153"/>
      <c r="DGA14" s="153"/>
      <c r="DGB14" s="153"/>
      <c r="DGC14" s="153"/>
      <c r="DGD14" s="153"/>
      <c r="DGE14" s="153"/>
      <c r="DGF14" s="153"/>
      <c r="DGG14" s="153"/>
      <c r="DGH14" s="153"/>
      <c r="DGI14" s="153"/>
      <c r="DGJ14" s="153"/>
      <c r="DGK14" s="153"/>
      <c r="DGL14" s="153"/>
      <c r="DGM14" s="153"/>
      <c r="DGN14" s="153"/>
      <c r="DGO14" s="153"/>
      <c r="DGP14" s="153"/>
      <c r="DGQ14" s="153"/>
      <c r="DGR14" s="153"/>
      <c r="DGS14" s="153"/>
      <c r="DGT14" s="153"/>
      <c r="DGU14" s="153"/>
      <c r="DGV14" s="153"/>
      <c r="DGW14" s="153"/>
      <c r="DGX14" s="153"/>
      <c r="DGY14" s="153"/>
      <c r="DGZ14" s="153"/>
      <c r="DHA14" s="153"/>
      <c r="DHB14" s="153"/>
      <c r="DHC14" s="153"/>
      <c r="DHD14" s="153"/>
      <c r="DHE14" s="153"/>
      <c r="DHF14" s="153"/>
      <c r="DHG14" s="153"/>
      <c r="DHH14" s="153"/>
      <c r="DHI14" s="153"/>
      <c r="DHJ14" s="153"/>
      <c r="DHK14" s="153"/>
      <c r="DHL14" s="153"/>
      <c r="DHM14" s="153"/>
      <c r="DHN14" s="153"/>
      <c r="DHO14" s="153"/>
      <c r="DHP14" s="153"/>
      <c r="DHQ14" s="153"/>
      <c r="DHR14" s="153"/>
      <c r="DHS14" s="153"/>
      <c r="DHT14" s="153"/>
      <c r="DHU14" s="153"/>
      <c r="DHV14" s="153"/>
      <c r="DHW14" s="153"/>
      <c r="DHX14" s="153"/>
      <c r="DHY14" s="153"/>
      <c r="DHZ14" s="153"/>
      <c r="DIA14" s="153"/>
      <c r="DIB14" s="153"/>
      <c r="DIC14" s="153"/>
      <c r="DID14" s="153"/>
      <c r="DIE14" s="153"/>
      <c r="DIF14" s="153"/>
      <c r="DIG14" s="153"/>
      <c r="DIH14" s="153"/>
      <c r="DII14" s="153"/>
      <c r="DIJ14" s="153"/>
      <c r="DIK14" s="153"/>
      <c r="DIL14" s="153"/>
      <c r="DIM14" s="153"/>
      <c r="DIN14" s="153"/>
      <c r="DIO14" s="153"/>
      <c r="DIP14" s="153"/>
      <c r="DIQ14" s="153"/>
      <c r="DIR14" s="153"/>
      <c r="DIS14" s="153"/>
      <c r="DIT14" s="153"/>
      <c r="DIU14" s="153"/>
      <c r="DIV14" s="153"/>
      <c r="DIW14" s="153"/>
      <c r="DIX14" s="153"/>
      <c r="DIY14" s="153"/>
      <c r="DIZ14" s="153"/>
      <c r="DJA14" s="153"/>
      <c r="DJB14" s="153"/>
      <c r="DJC14" s="153"/>
      <c r="DJD14" s="153"/>
      <c r="DJE14" s="153"/>
      <c r="DJF14" s="153"/>
      <c r="DJG14" s="153"/>
      <c r="DJH14" s="153"/>
      <c r="DJI14" s="153"/>
      <c r="DJJ14" s="153"/>
      <c r="DJK14" s="153"/>
      <c r="DJL14" s="153"/>
      <c r="DJM14" s="153"/>
      <c r="DJN14" s="153"/>
      <c r="DJO14" s="153"/>
      <c r="DJP14" s="153"/>
      <c r="DJQ14" s="153"/>
      <c r="DJR14" s="153"/>
      <c r="DJS14" s="153"/>
      <c r="DJT14" s="153"/>
      <c r="DJU14" s="153"/>
      <c r="DJV14" s="153"/>
      <c r="DJW14" s="153"/>
      <c r="DJX14" s="153"/>
      <c r="DJY14" s="153"/>
      <c r="DJZ14" s="153"/>
      <c r="DKA14" s="153"/>
      <c r="DKB14" s="153"/>
      <c r="DKC14" s="153"/>
      <c r="DKD14" s="153"/>
      <c r="DKE14" s="153"/>
      <c r="DKF14" s="153"/>
      <c r="DKG14" s="153"/>
      <c r="DKH14" s="153"/>
      <c r="DKI14" s="153"/>
      <c r="DKJ14" s="153"/>
      <c r="DKK14" s="153"/>
      <c r="DKL14" s="153"/>
      <c r="DKM14" s="153"/>
      <c r="DKN14" s="153"/>
      <c r="DKO14" s="153"/>
      <c r="DKP14" s="153"/>
      <c r="DKQ14" s="153"/>
      <c r="DKR14" s="153"/>
      <c r="DKS14" s="153"/>
      <c r="DKT14" s="153"/>
      <c r="DKU14" s="153"/>
      <c r="DKV14" s="153"/>
      <c r="DKW14" s="153"/>
      <c r="DKX14" s="153"/>
      <c r="DKY14" s="153"/>
      <c r="DKZ14" s="153"/>
      <c r="DLA14" s="153"/>
      <c r="DLB14" s="153"/>
      <c r="DLC14" s="153"/>
      <c r="DLD14" s="153"/>
      <c r="DLE14" s="153"/>
      <c r="DLF14" s="153"/>
      <c r="DLG14" s="153"/>
      <c r="DLH14" s="153"/>
      <c r="DLI14" s="153"/>
      <c r="DLJ14" s="153"/>
      <c r="DLK14" s="153"/>
      <c r="DLL14" s="153"/>
      <c r="DLM14" s="153"/>
      <c r="DLN14" s="153"/>
      <c r="DLO14" s="153"/>
      <c r="DLP14" s="153"/>
      <c r="DLQ14" s="153"/>
      <c r="DLR14" s="153"/>
      <c r="DLS14" s="153"/>
      <c r="DLT14" s="153"/>
      <c r="DLU14" s="153"/>
      <c r="DLV14" s="153"/>
      <c r="DLW14" s="153"/>
      <c r="DLX14" s="153"/>
      <c r="DLY14" s="153"/>
      <c r="DLZ14" s="153"/>
      <c r="DMA14" s="153"/>
      <c r="DMB14" s="153"/>
      <c r="DMC14" s="153"/>
      <c r="DMD14" s="153"/>
      <c r="DME14" s="153"/>
      <c r="DMF14" s="153"/>
      <c r="DMG14" s="153"/>
      <c r="DMH14" s="153"/>
      <c r="DMI14" s="153"/>
      <c r="DMJ14" s="153"/>
      <c r="DMK14" s="153"/>
      <c r="DML14" s="153"/>
      <c r="DMM14" s="153"/>
      <c r="DMN14" s="153"/>
      <c r="DMO14" s="153"/>
      <c r="DMP14" s="153"/>
      <c r="DMQ14" s="153"/>
      <c r="DMR14" s="153"/>
      <c r="DMS14" s="153"/>
      <c r="DMT14" s="153"/>
      <c r="DMU14" s="153"/>
      <c r="DMV14" s="153"/>
      <c r="DMW14" s="153"/>
      <c r="DMX14" s="153"/>
      <c r="DMY14" s="153"/>
      <c r="DMZ14" s="153"/>
      <c r="DNA14" s="153"/>
      <c r="DNB14" s="153"/>
      <c r="DNC14" s="153"/>
      <c r="DND14" s="153"/>
      <c r="DNE14" s="153"/>
      <c r="DNF14" s="153"/>
      <c r="DNG14" s="153"/>
      <c r="DNH14" s="153"/>
      <c r="DNI14" s="153"/>
      <c r="DNJ14" s="153"/>
      <c r="DNK14" s="153"/>
      <c r="DNL14" s="153"/>
      <c r="DNM14" s="153"/>
      <c r="DNN14" s="153"/>
      <c r="DNO14" s="153"/>
      <c r="DNP14" s="153"/>
      <c r="DNQ14" s="153"/>
      <c r="DNR14" s="153"/>
      <c r="DNS14" s="153"/>
      <c r="DNT14" s="153"/>
      <c r="DNU14" s="153"/>
      <c r="DNV14" s="153"/>
      <c r="DNW14" s="153"/>
      <c r="DNX14" s="153"/>
      <c r="DNY14" s="153"/>
      <c r="DNZ14" s="153"/>
      <c r="DOA14" s="153"/>
      <c r="DOB14" s="153"/>
      <c r="DOC14" s="153"/>
      <c r="DOD14" s="153"/>
      <c r="DOE14" s="153"/>
      <c r="DOF14" s="153"/>
      <c r="DOG14" s="153"/>
      <c r="DOH14" s="153"/>
      <c r="DOI14" s="153"/>
      <c r="DOJ14" s="153"/>
      <c r="DOK14" s="153"/>
      <c r="DOL14" s="153"/>
      <c r="DOM14" s="153"/>
      <c r="DON14" s="153"/>
      <c r="DOO14" s="153"/>
      <c r="DOP14" s="153"/>
      <c r="DOQ14" s="153"/>
      <c r="DOR14" s="153"/>
      <c r="DOS14" s="153"/>
      <c r="DOT14" s="153"/>
      <c r="DOU14" s="153"/>
      <c r="DOV14" s="153"/>
      <c r="DOW14" s="153"/>
      <c r="DOX14" s="153"/>
      <c r="DOY14" s="153"/>
      <c r="DOZ14" s="153"/>
      <c r="DPA14" s="153"/>
      <c r="DPB14" s="153"/>
      <c r="DPC14" s="153"/>
      <c r="DPD14" s="153"/>
      <c r="DPE14" s="153"/>
      <c r="DPF14" s="153"/>
      <c r="DPG14" s="153"/>
      <c r="DPH14" s="153"/>
      <c r="DPI14" s="153"/>
      <c r="DPJ14" s="153"/>
      <c r="DPK14" s="153"/>
      <c r="DPL14" s="153"/>
      <c r="DPM14" s="153"/>
      <c r="DPN14" s="153"/>
      <c r="DPO14" s="153"/>
      <c r="DPP14" s="153"/>
      <c r="DPQ14" s="153"/>
      <c r="DPR14" s="153"/>
      <c r="DPS14" s="153"/>
      <c r="DPT14" s="153"/>
      <c r="DPU14" s="153"/>
      <c r="DPV14" s="153"/>
      <c r="DPW14" s="153"/>
      <c r="DPX14" s="153"/>
      <c r="DPY14" s="153"/>
      <c r="DPZ14" s="153"/>
      <c r="DQA14" s="153"/>
      <c r="DQB14" s="153"/>
      <c r="DQC14" s="153"/>
      <c r="DQD14" s="153"/>
      <c r="DQE14" s="153"/>
      <c r="DQF14" s="153"/>
      <c r="DQG14" s="153"/>
      <c r="DQH14" s="153"/>
      <c r="DQI14" s="153"/>
      <c r="DQJ14" s="153"/>
      <c r="DQK14" s="153"/>
      <c r="DQL14" s="153"/>
      <c r="DQM14" s="153"/>
      <c r="DQN14" s="153"/>
      <c r="DQO14" s="153"/>
      <c r="DQP14" s="153"/>
      <c r="DQQ14" s="153"/>
      <c r="DQR14" s="153"/>
      <c r="DQS14" s="153"/>
      <c r="DQT14" s="153"/>
      <c r="DQU14" s="153"/>
      <c r="DQV14" s="153"/>
      <c r="DQW14" s="153"/>
      <c r="DQX14" s="153"/>
      <c r="DQY14" s="153"/>
      <c r="DQZ14" s="153"/>
      <c r="DRA14" s="153"/>
      <c r="DRB14" s="153"/>
      <c r="DRC14" s="153"/>
      <c r="DRD14" s="153"/>
      <c r="DRE14" s="153"/>
      <c r="DRF14" s="153"/>
      <c r="DRG14" s="153"/>
      <c r="DRH14" s="153"/>
      <c r="DRI14" s="153"/>
      <c r="DRJ14" s="153"/>
      <c r="DRK14" s="153"/>
      <c r="DRL14" s="153"/>
      <c r="DRM14" s="153"/>
      <c r="DRN14" s="153"/>
      <c r="DRO14" s="153"/>
      <c r="DRP14" s="153"/>
      <c r="DRQ14" s="153"/>
      <c r="DRR14" s="153"/>
      <c r="DRS14" s="153"/>
      <c r="DRT14" s="153"/>
      <c r="DRU14" s="153"/>
      <c r="DRV14" s="153"/>
      <c r="DRW14" s="153"/>
      <c r="DRX14" s="153"/>
      <c r="DRY14" s="153"/>
      <c r="DRZ14" s="153"/>
      <c r="DSA14" s="153"/>
      <c r="DSB14" s="153"/>
      <c r="DSC14" s="153"/>
      <c r="DSD14" s="153"/>
      <c r="DSE14" s="153"/>
      <c r="DSF14" s="153"/>
      <c r="DSG14" s="153"/>
      <c r="DSH14" s="153"/>
      <c r="DSI14" s="153"/>
      <c r="DSJ14" s="153"/>
      <c r="DSK14" s="153"/>
      <c r="DSL14" s="153"/>
      <c r="DSM14" s="153"/>
      <c r="DSN14" s="153"/>
      <c r="DSO14" s="153"/>
      <c r="DSP14" s="153"/>
      <c r="DSQ14" s="153"/>
      <c r="DSR14" s="153"/>
      <c r="DSS14" s="153"/>
      <c r="DST14" s="153"/>
      <c r="DSU14" s="153"/>
      <c r="DSV14" s="153"/>
      <c r="DSW14" s="153"/>
      <c r="DSX14" s="153"/>
      <c r="DSY14" s="153"/>
      <c r="DSZ14" s="153"/>
      <c r="DTA14" s="153"/>
      <c r="DTB14" s="153"/>
      <c r="DTC14" s="153"/>
      <c r="DTD14" s="153"/>
      <c r="DTE14" s="153"/>
      <c r="DTF14" s="153"/>
      <c r="DTG14" s="153"/>
      <c r="DTH14" s="153"/>
      <c r="DTI14" s="153"/>
      <c r="DTJ14" s="153"/>
      <c r="DTK14" s="153"/>
      <c r="DTL14" s="153"/>
      <c r="DTM14" s="153"/>
      <c r="DTN14" s="153"/>
      <c r="DTO14" s="153"/>
      <c r="DTP14" s="153"/>
      <c r="DTQ14" s="153"/>
      <c r="DTR14" s="153"/>
      <c r="DTS14" s="153"/>
      <c r="DTT14" s="153"/>
      <c r="DTU14" s="153"/>
      <c r="DTV14" s="153"/>
      <c r="DTW14" s="153"/>
      <c r="DTX14" s="153"/>
      <c r="DTY14" s="153"/>
      <c r="DTZ14" s="153"/>
      <c r="DUA14" s="153"/>
      <c r="DUB14" s="153"/>
      <c r="DUC14" s="153"/>
      <c r="DUD14" s="153"/>
      <c r="DUE14" s="153"/>
      <c r="DUF14" s="153"/>
      <c r="DUG14" s="153"/>
      <c r="DUH14" s="153"/>
      <c r="DUI14" s="153"/>
      <c r="DUJ14" s="153"/>
      <c r="DUK14" s="153"/>
      <c r="DUL14" s="153"/>
      <c r="DUM14" s="153"/>
      <c r="DUN14" s="153"/>
      <c r="DUO14" s="153"/>
      <c r="DUP14" s="153"/>
      <c r="DUQ14" s="153"/>
      <c r="DUR14" s="153"/>
      <c r="DUS14" s="153"/>
      <c r="DUT14" s="153"/>
      <c r="DUU14" s="153"/>
      <c r="DUV14" s="153"/>
      <c r="DUW14" s="153"/>
      <c r="DUX14" s="153"/>
      <c r="DUY14" s="153"/>
      <c r="DUZ14" s="153"/>
      <c r="DVA14" s="153"/>
      <c r="DVB14" s="153"/>
      <c r="DVC14" s="153"/>
      <c r="DVD14" s="153"/>
      <c r="DVE14" s="153"/>
      <c r="DVF14" s="153"/>
      <c r="DVG14" s="153"/>
      <c r="DVH14" s="153"/>
      <c r="DVI14" s="153"/>
      <c r="DVJ14" s="153"/>
      <c r="DVK14" s="153"/>
      <c r="DVL14" s="153"/>
      <c r="DVM14" s="153"/>
      <c r="DVN14" s="153"/>
      <c r="DVO14" s="153"/>
      <c r="DVP14" s="153"/>
      <c r="DVQ14" s="153"/>
      <c r="DVR14" s="153"/>
      <c r="DVS14" s="153"/>
      <c r="DVT14" s="153"/>
      <c r="DVU14" s="153"/>
      <c r="DVV14" s="153"/>
      <c r="DVW14" s="153"/>
      <c r="DVX14" s="153"/>
      <c r="DVY14" s="153"/>
      <c r="DVZ14" s="153"/>
      <c r="DWA14" s="153"/>
      <c r="DWB14" s="153"/>
      <c r="DWC14" s="153"/>
      <c r="DWD14" s="153"/>
      <c r="DWE14" s="153"/>
      <c r="DWF14" s="153"/>
      <c r="DWG14" s="153"/>
      <c r="DWH14" s="153"/>
      <c r="DWI14" s="153"/>
      <c r="DWJ14" s="153"/>
      <c r="DWK14" s="153"/>
      <c r="DWL14" s="153"/>
      <c r="DWM14" s="153"/>
      <c r="DWN14" s="153"/>
      <c r="DWO14" s="153"/>
      <c r="DWP14" s="153"/>
      <c r="DWQ14" s="153"/>
      <c r="DWR14" s="153"/>
      <c r="DWS14" s="153"/>
      <c r="DWT14" s="153"/>
      <c r="DWU14" s="153"/>
      <c r="DWV14" s="153"/>
      <c r="DWW14" s="153"/>
      <c r="DWX14" s="153"/>
      <c r="DWY14" s="153"/>
      <c r="DWZ14" s="153"/>
      <c r="DXA14" s="153"/>
      <c r="DXB14" s="153"/>
      <c r="DXC14" s="153"/>
      <c r="DXD14" s="153"/>
      <c r="DXE14" s="153"/>
      <c r="DXF14" s="153"/>
      <c r="DXG14" s="153"/>
      <c r="DXH14" s="153"/>
      <c r="DXI14" s="153"/>
      <c r="DXJ14" s="153"/>
      <c r="DXK14" s="153"/>
      <c r="DXL14" s="153"/>
      <c r="DXM14" s="153"/>
      <c r="DXN14" s="153"/>
      <c r="DXO14" s="153"/>
      <c r="DXP14" s="153"/>
      <c r="DXQ14" s="153"/>
      <c r="DXR14" s="153"/>
      <c r="DXS14" s="153"/>
      <c r="DXT14" s="153"/>
      <c r="DXU14" s="153"/>
      <c r="DXV14" s="153"/>
      <c r="DXW14" s="153"/>
      <c r="DXX14" s="153"/>
      <c r="DXY14" s="153"/>
      <c r="DXZ14" s="153"/>
      <c r="DYA14" s="153"/>
      <c r="DYB14" s="153"/>
      <c r="DYC14" s="153"/>
      <c r="DYD14" s="153"/>
      <c r="DYE14" s="153"/>
      <c r="DYF14" s="153"/>
      <c r="DYG14" s="153"/>
      <c r="DYH14" s="153"/>
      <c r="DYI14" s="153"/>
      <c r="DYJ14" s="153"/>
      <c r="DYK14" s="153"/>
      <c r="DYL14" s="153"/>
      <c r="DYM14" s="153"/>
      <c r="DYN14" s="153"/>
      <c r="DYO14" s="153"/>
      <c r="DYP14" s="153"/>
      <c r="DYQ14" s="153"/>
      <c r="DYR14" s="153"/>
      <c r="DYS14" s="153"/>
      <c r="DYT14" s="153"/>
      <c r="DYU14" s="153"/>
      <c r="DYV14" s="153"/>
      <c r="DYW14" s="153"/>
      <c r="DYX14" s="153"/>
      <c r="DYY14" s="153"/>
      <c r="DYZ14" s="153"/>
      <c r="DZA14" s="153"/>
      <c r="DZB14" s="153"/>
      <c r="DZC14" s="153"/>
      <c r="DZD14" s="153"/>
      <c r="DZE14" s="153"/>
      <c r="DZF14" s="153"/>
      <c r="DZG14" s="153"/>
      <c r="DZH14" s="153"/>
      <c r="DZI14" s="153"/>
      <c r="DZJ14" s="153"/>
      <c r="DZK14" s="153"/>
      <c r="DZL14" s="153"/>
      <c r="DZM14" s="153"/>
      <c r="DZN14" s="153"/>
      <c r="DZO14" s="153"/>
      <c r="DZP14" s="153"/>
      <c r="DZQ14" s="153"/>
      <c r="DZR14" s="153"/>
      <c r="DZS14" s="153"/>
      <c r="DZT14" s="153"/>
      <c r="DZU14" s="153"/>
      <c r="DZV14" s="153"/>
      <c r="DZW14" s="153"/>
      <c r="DZX14" s="153"/>
      <c r="DZY14" s="153"/>
      <c r="DZZ14" s="153"/>
      <c r="EAA14" s="153"/>
      <c r="EAB14" s="153"/>
      <c r="EAC14" s="153"/>
      <c r="EAD14" s="153"/>
      <c r="EAE14" s="153"/>
      <c r="EAF14" s="153"/>
      <c r="EAG14" s="153"/>
      <c r="EAH14" s="153"/>
      <c r="EAI14" s="153"/>
      <c r="EAJ14" s="153"/>
      <c r="EAK14" s="153"/>
      <c r="EAL14" s="153"/>
      <c r="EAM14" s="153"/>
      <c r="EAN14" s="153"/>
      <c r="EAO14" s="153"/>
      <c r="EAP14" s="153"/>
      <c r="EAQ14" s="153"/>
      <c r="EAR14" s="153"/>
      <c r="EAS14" s="153"/>
      <c r="EAT14" s="153"/>
      <c r="EAU14" s="153"/>
      <c r="EAV14" s="153"/>
      <c r="EAW14" s="153"/>
      <c r="EAX14" s="153"/>
      <c r="EAY14" s="153"/>
      <c r="EAZ14" s="153"/>
      <c r="EBA14" s="153"/>
      <c r="EBB14" s="153"/>
      <c r="EBC14" s="153"/>
      <c r="EBD14" s="153"/>
      <c r="EBE14" s="153"/>
      <c r="EBF14" s="153"/>
      <c r="EBG14" s="153"/>
      <c r="EBH14" s="153"/>
      <c r="EBI14" s="153"/>
      <c r="EBJ14" s="153"/>
      <c r="EBK14" s="153"/>
      <c r="EBL14" s="153"/>
      <c r="EBM14" s="153"/>
      <c r="EBN14" s="153"/>
      <c r="EBO14" s="153"/>
      <c r="EBP14" s="153"/>
      <c r="EBQ14" s="153"/>
      <c r="EBR14" s="153"/>
      <c r="EBS14" s="153"/>
      <c r="EBT14" s="153"/>
      <c r="EBU14" s="153"/>
      <c r="EBV14" s="153"/>
      <c r="EBW14" s="153"/>
      <c r="EBX14" s="153"/>
      <c r="EBY14" s="153"/>
      <c r="EBZ14" s="153"/>
      <c r="ECA14" s="153"/>
      <c r="ECB14" s="153"/>
      <c r="ECC14" s="153"/>
      <c r="ECD14" s="153"/>
      <c r="ECE14" s="153"/>
      <c r="ECF14" s="153"/>
      <c r="ECG14" s="153"/>
      <c r="ECH14" s="153"/>
      <c r="ECI14" s="153"/>
      <c r="ECJ14" s="153"/>
      <c r="ECK14" s="153"/>
      <c r="ECL14" s="153"/>
      <c r="ECM14" s="153"/>
      <c r="ECN14" s="153"/>
      <c r="ECO14" s="153"/>
      <c r="ECP14" s="153"/>
      <c r="ECQ14" s="153"/>
      <c r="ECR14" s="153"/>
      <c r="ECS14" s="153"/>
      <c r="ECT14" s="153"/>
      <c r="ECU14" s="153"/>
      <c r="ECV14" s="153"/>
      <c r="ECW14" s="153"/>
      <c r="ECX14" s="153"/>
      <c r="ECY14" s="153"/>
      <c r="ECZ14" s="153"/>
      <c r="EDA14" s="153"/>
      <c r="EDB14" s="153"/>
      <c r="EDC14" s="153"/>
      <c r="EDD14" s="153"/>
      <c r="EDE14" s="153"/>
      <c r="EDF14" s="153"/>
      <c r="EDG14" s="153"/>
      <c r="EDH14" s="153"/>
      <c r="EDI14" s="153"/>
      <c r="EDJ14" s="153"/>
      <c r="EDK14" s="153"/>
      <c r="EDL14" s="153"/>
      <c r="EDM14" s="153"/>
      <c r="EDN14" s="153"/>
      <c r="EDO14" s="153"/>
      <c r="EDP14" s="153"/>
      <c r="EDQ14" s="153"/>
      <c r="EDR14" s="153"/>
      <c r="EDS14" s="153"/>
      <c r="EDT14" s="153"/>
      <c r="EDU14" s="153"/>
      <c r="EDV14" s="153"/>
      <c r="EDW14" s="153"/>
      <c r="EDX14" s="153"/>
      <c r="EDY14" s="153"/>
      <c r="EDZ14" s="153"/>
      <c r="EEA14" s="153"/>
      <c r="EEB14" s="153"/>
      <c r="EEC14" s="153"/>
      <c r="EED14" s="153"/>
      <c r="EEE14" s="153"/>
      <c r="EEF14" s="153"/>
      <c r="EEG14" s="153"/>
      <c r="EEH14" s="153"/>
      <c r="EEI14" s="153"/>
      <c r="EEJ14" s="153"/>
      <c r="EEK14" s="153"/>
      <c r="EEL14" s="153"/>
      <c r="EEM14" s="153"/>
      <c r="EEN14" s="153"/>
      <c r="EEO14" s="153"/>
      <c r="EEP14" s="153"/>
      <c r="EEQ14" s="153"/>
      <c r="EER14" s="153"/>
      <c r="EES14" s="153"/>
      <c r="EET14" s="153"/>
      <c r="EEU14" s="153"/>
      <c r="EEV14" s="153"/>
      <c r="EEW14" s="153"/>
      <c r="EEX14" s="153"/>
      <c r="EEY14" s="153"/>
      <c r="EEZ14" s="153"/>
      <c r="EFA14" s="153"/>
      <c r="EFB14" s="153"/>
      <c r="EFC14" s="153"/>
      <c r="EFD14" s="153"/>
      <c r="EFE14" s="153"/>
      <c r="EFF14" s="153"/>
      <c r="EFG14" s="153"/>
      <c r="EFH14" s="153"/>
      <c r="EFI14" s="153"/>
      <c r="EFJ14" s="153"/>
      <c r="EFK14" s="153"/>
      <c r="EFL14" s="153"/>
      <c r="EFM14" s="153"/>
      <c r="EFN14" s="153"/>
      <c r="EFO14" s="153"/>
      <c r="EFP14" s="153"/>
      <c r="EFQ14" s="153"/>
      <c r="EFR14" s="153"/>
      <c r="EFS14" s="153"/>
      <c r="EFT14" s="153"/>
      <c r="EFU14" s="153"/>
      <c r="EFV14" s="153"/>
      <c r="EFW14" s="153"/>
      <c r="EFX14" s="153"/>
      <c r="EFY14" s="153"/>
      <c r="EFZ14" s="153"/>
      <c r="EGA14" s="153"/>
      <c r="EGB14" s="153"/>
      <c r="EGC14" s="153"/>
      <c r="EGD14" s="153"/>
      <c r="EGE14" s="153"/>
      <c r="EGF14" s="153"/>
      <c r="EGG14" s="153"/>
      <c r="EGH14" s="153"/>
      <c r="EGI14" s="153"/>
      <c r="EGJ14" s="153"/>
      <c r="EGK14" s="153"/>
      <c r="EGL14" s="153"/>
      <c r="EGM14" s="153"/>
      <c r="EGN14" s="153"/>
      <c r="EGO14" s="153"/>
      <c r="EGP14" s="153"/>
      <c r="EGQ14" s="153"/>
      <c r="EGR14" s="153"/>
      <c r="EGS14" s="153"/>
      <c r="EGT14" s="153"/>
      <c r="EGU14" s="153"/>
      <c r="EGV14" s="153"/>
      <c r="EGW14" s="153"/>
      <c r="EGX14" s="153"/>
      <c r="EGY14" s="153"/>
      <c r="EGZ14" s="153"/>
      <c r="EHA14" s="153"/>
      <c r="EHB14" s="153"/>
      <c r="EHC14" s="153"/>
      <c r="EHD14" s="153"/>
      <c r="EHE14" s="153"/>
      <c r="EHF14" s="153"/>
      <c r="EHG14" s="153"/>
      <c r="EHH14" s="153"/>
      <c r="EHI14" s="153"/>
      <c r="EHJ14" s="153"/>
      <c r="EHK14" s="153"/>
      <c r="EHL14" s="153"/>
      <c r="EHM14" s="153"/>
      <c r="EHN14" s="153"/>
      <c r="EHO14" s="153"/>
      <c r="EHP14" s="153"/>
      <c r="EHQ14" s="153"/>
      <c r="EHR14" s="153"/>
      <c r="EHS14" s="153"/>
      <c r="EHT14" s="153"/>
      <c r="EHU14" s="153"/>
      <c r="EHV14" s="153"/>
      <c r="EHW14" s="153"/>
      <c r="EHX14" s="153"/>
      <c r="EHY14" s="153"/>
      <c r="EHZ14" s="153"/>
      <c r="EIA14" s="153"/>
      <c r="EIB14" s="153"/>
      <c r="EIC14" s="153"/>
      <c r="EID14" s="153"/>
      <c r="EIE14" s="153"/>
      <c r="EIF14" s="153"/>
      <c r="EIG14" s="153"/>
      <c r="EIH14" s="153"/>
      <c r="EII14" s="153"/>
      <c r="EIJ14" s="153"/>
      <c r="EIK14" s="153"/>
      <c r="EIL14" s="153"/>
      <c r="EIM14" s="153"/>
      <c r="EIN14" s="153"/>
      <c r="EIO14" s="153"/>
      <c r="EIP14" s="153"/>
      <c r="EIQ14" s="153"/>
      <c r="EIR14" s="153"/>
      <c r="EIS14" s="153"/>
      <c r="EIT14" s="153"/>
      <c r="EIU14" s="153"/>
      <c r="EIV14" s="153"/>
      <c r="EIW14" s="153"/>
      <c r="EIX14" s="153"/>
      <c r="EIY14" s="153"/>
      <c r="EIZ14" s="153"/>
      <c r="EJA14" s="153"/>
      <c r="EJB14" s="153"/>
      <c r="EJC14" s="153"/>
      <c r="EJD14" s="153"/>
      <c r="EJE14" s="153"/>
      <c r="EJF14" s="153"/>
      <c r="EJG14" s="153"/>
      <c r="EJH14" s="153"/>
      <c r="EJI14" s="153"/>
      <c r="EJJ14" s="153"/>
      <c r="EJK14" s="153"/>
      <c r="EJL14" s="153"/>
      <c r="EJM14" s="153"/>
      <c r="EJN14" s="153"/>
      <c r="EJO14" s="153"/>
      <c r="EJP14" s="153"/>
      <c r="EJQ14" s="153"/>
      <c r="EJR14" s="153"/>
      <c r="EJS14" s="153"/>
      <c r="EJT14" s="153"/>
      <c r="EJU14" s="153"/>
      <c r="EJV14" s="153"/>
      <c r="EJW14" s="153"/>
      <c r="EJX14" s="153"/>
      <c r="EJY14" s="153"/>
      <c r="EJZ14" s="153"/>
      <c r="EKA14" s="153"/>
      <c r="EKB14" s="153"/>
      <c r="EKC14" s="153"/>
      <c r="EKD14" s="153"/>
      <c r="EKE14" s="153"/>
      <c r="EKF14" s="153"/>
      <c r="EKG14" s="153"/>
      <c r="EKH14" s="153"/>
      <c r="EKI14" s="153"/>
      <c r="EKJ14" s="153"/>
      <c r="EKK14" s="153"/>
      <c r="EKL14" s="153"/>
      <c r="EKM14" s="153"/>
      <c r="EKN14" s="153"/>
      <c r="EKO14" s="153"/>
      <c r="EKP14" s="153"/>
      <c r="EKQ14" s="153"/>
      <c r="EKR14" s="153"/>
      <c r="EKS14" s="153"/>
      <c r="EKT14" s="153"/>
      <c r="EKU14" s="153"/>
      <c r="EKV14" s="153"/>
      <c r="EKW14" s="153"/>
      <c r="EKX14" s="153"/>
      <c r="EKY14" s="153"/>
      <c r="EKZ14" s="153"/>
      <c r="ELA14" s="153"/>
      <c r="ELB14" s="153"/>
      <c r="ELC14" s="153"/>
      <c r="ELD14" s="153"/>
      <c r="ELE14" s="153"/>
      <c r="ELF14" s="153"/>
      <c r="ELG14" s="153"/>
      <c r="ELH14" s="153"/>
      <c r="ELI14" s="153"/>
      <c r="ELJ14" s="153"/>
      <c r="ELK14" s="153"/>
      <c r="ELL14" s="153"/>
      <c r="ELM14" s="153"/>
      <c r="ELN14" s="153"/>
      <c r="ELO14" s="153"/>
      <c r="ELP14" s="153"/>
      <c r="ELQ14" s="153"/>
      <c r="ELR14" s="153"/>
      <c r="ELS14" s="153"/>
      <c r="ELT14" s="153"/>
      <c r="ELU14" s="153"/>
      <c r="ELV14" s="153"/>
      <c r="ELW14" s="153"/>
      <c r="ELX14" s="153"/>
      <c r="ELY14" s="153"/>
      <c r="ELZ14" s="153"/>
      <c r="EMA14" s="153"/>
      <c r="EMB14" s="153"/>
      <c r="EMC14" s="153"/>
      <c r="EMD14" s="153"/>
      <c r="EME14" s="153"/>
      <c r="EMF14" s="153"/>
      <c r="EMG14" s="153"/>
      <c r="EMH14" s="153"/>
      <c r="EMI14" s="153"/>
      <c r="EMJ14" s="153"/>
      <c r="EMK14" s="153"/>
      <c r="EML14" s="153"/>
      <c r="EMM14" s="153"/>
      <c r="EMN14" s="153"/>
      <c r="EMO14" s="153"/>
      <c r="EMP14" s="153"/>
      <c r="EMQ14" s="153"/>
      <c r="EMR14" s="153"/>
      <c r="EMS14" s="153"/>
      <c r="EMT14" s="153"/>
      <c r="EMU14" s="153"/>
      <c r="EMV14" s="153"/>
      <c r="EMW14" s="153"/>
      <c r="EMX14" s="153"/>
      <c r="EMY14" s="153"/>
      <c r="EMZ14" s="153"/>
      <c r="ENA14" s="153"/>
      <c r="ENB14" s="153"/>
      <c r="ENC14" s="153"/>
      <c r="END14" s="153"/>
      <c r="ENE14" s="153"/>
      <c r="ENF14" s="153"/>
      <c r="ENG14" s="153"/>
      <c r="ENH14" s="153"/>
      <c r="ENI14" s="153"/>
      <c r="ENJ14" s="153"/>
      <c r="ENK14" s="153"/>
      <c r="ENL14" s="153"/>
      <c r="ENM14" s="153"/>
      <c r="ENN14" s="153"/>
      <c r="ENO14" s="153"/>
      <c r="ENP14" s="153"/>
      <c r="ENQ14" s="153"/>
      <c r="ENR14" s="153"/>
      <c r="ENS14" s="153"/>
      <c r="ENT14" s="153"/>
      <c r="ENU14" s="153"/>
      <c r="ENV14" s="153"/>
      <c r="ENW14" s="153"/>
      <c r="ENX14" s="153"/>
      <c r="ENY14" s="153"/>
      <c r="ENZ14" s="153"/>
      <c r="EOA14" s="153"/>
      <c r="EOB14" s="153"/>
      <c r="EOC14" s="153"/>
      <c r="EOD14" s="153"/>
      <c r="EOE14" s="153"/>
      <c r="EOF14" s="153"/>
      <c r="EOG14" s="153"/>
      <c r="EOH14" s="153"/>
      <c r="EOI14" s="153"/>
      <c r="EOJ14" s="153"/>
      <c r="EOK14" s="153"/>
      <c r="EOL14" s="153"/>
      <c r="EOM14" s="153"/>
      <c r="EON14" s="153"/>
      <c r="EOO14" s="153"/>
      <c r="EOP14" s="153"/>
      <c r="EOQ14" s="153"/>
      <c r="EOR14" s="153"/>
      <c r="EOS14" s="153"/>
      <c r="EOT14" s="153"/>
      <c r="EOU14" s="153"/>
      <c r="EOV14" s="153"/>
      <c r="EOW14" s="153"/>
      <c r="EOX14" s="153"/>
      <c r="EOY14" s="153"/>
      <c r="EOZ14" s="153"/>
      <c r="EPA14" s="153"/>
      <c r="EPB14" s="153"/>
      <c r="EPC14" s="153"/>
      <c r="EPD14" s="153"/>
      <c r="EPE14" s="153"/>
      <c r="EPF14" s="153"/>
      <c r="EPG14" s="153"/>
      <c r="EPH14" s="153"/>
      <c r="EPI14" s="153"/>
      <c r="EPJ14" s="153"/>
      <c r="EPK14" s="153"/>
      <c r="EPL14" s="153"/>
      <c r="EPM14" s="153"/>
      <c r="EPN14" s="153"/>
      <c r="EPO14" s="153"/>
      <c r="EPP14" s="153"/>
      <c r="EPQ14" s="153"/>
      <c r="EPR14" s="153"/>
      <c r="EPS14" s="153"/>
      <c r="EPT14" s="153"/>
      <c r="EPU14" s="153"/>
      <c r="EPV14" s="153"/>
      <c r="EPW14" s="153"/>
      <c r="EPX14" s="153"/>
      <c r="EPY14" s="153"/>
      <c r="EPZ14" s="153"/>
      <c r="EQA14" s="153"/>
      <c r="EQB14" s="153"/>
      <c r="EQC14" s="153"/>
      <c r="EQD14" s="153"/>
      <c r="EQE14" s="153"/>
      <c r="EQF14" s="153"/>
      <c r="EQG14" s="153"/>
      <c r="EQH14" s="153"/>
      <c r="EQI14" s="153"/>
      <c r="EQJ14" s="153"/>
      <c r="EQK14" s="153"/>
      <c r="EQL14" s="153"/>
      <c r="EQM14" s="153"/>
      <c r="EQN14" s="153"/>
      <c r="EQO14" s="153"/>
      <c r="EQP14" s="153"/>
      <c r="EQQ14" s="153"/>
      <c r="EQR14" s="153"/>
      <c r="EQS14" s="153"/>
      <c r="EQT14" s="153"/>
      <c r="EQU14" s="153"/>
      <c r="EQV14" s="153"/>
      <c r="EQW14" s="153"/>
      <c r="EQX14" s="153"/>
      <c r="EQY14" s="153"/>
      <c r="EQZ14" s="153"/>
      <c r="ERA14" s="153"/>
      <c r="ERB14" s="153"/>
      <c r="ERC14" s="153"/>
      <c r="ERD14" s="153"/>
      <c r="ERE14" s="153"/>
      <c r="ERF14" s="153"/>
      <c r="ERG14" s="153"/>
      <c r="ERH14" s="153"/>
      <c r="ERI14" s="153"/>
      <c r="ERJ14" s="153"/>
      <c r="ERK14" s="153"/>
      <c r="ERL14" s="153"/>
      <c r="ERM14" s="153"/>
      <c r="ERN14" s="153"/>
      <c r="ERO14" s="153"/>
      <c r="ERP14" s="153"/>
      <c r="ERQ14" s="153"/>
      <c r="ERR14" s="153"/>
      <c r="ERS14" s="153"/>
      <c r="ERT14" s="153"/>
      <c r="ERU14" s="153"/>
      <c r="ERV14" s="153"/>
      <c r="ERW14" s="153"/>
      <c r="ERX14" s="153"/>
      <c r="ERY14" s="153"/>
      <c r="ERZ14" s="153"/>
      <c r="ESA14" s="153"/>
      <c r="ESB14" s="153"/>
      <c r="ESC14" s="153"/>
      <c r="ESD14" s="153"/>
      <c r="ESE14" s="153"/>
      <c r="ESF14" s="153"/>
      <c r="ESG14" s="153"/>
      <c r="ESH14" s="153"/>
      <c r="ESI14" s="153"/>
      <c r="ESJ14" s="153"/>
      <c r="ESK14" s="153"/>
      <c r="ESL14" s="153"/>
      <c r="ESM14" s="153"/>
      <c r="ESN14" s="153"/>
      <c r="ESO14" s="153"/>
      <c r="ESP14" s="153"/>
      <c r="ESQ14" s="153"/>
      <c r="ESR14" s="153"/>
      <c r="ESS14" s="153"/>
      <c r="EST14" s="153"/>
      <c r="ESU14" s="153"/>
      <c r="ESV14" s="153"/>
      <c r="ESW14" s="153"/>
      <c r="ESX14" s="153"/>
      <c r="ESY14" s="153"/>
      <c r="ESZ14" s="153"/>
      <c r="ETA14" s="153"/>
      <c r="ETB14" s="153"/>
      <c r="ETC14" s="153"/>
      <c r="ETD14" s="153"/>
      <c r="ETE14" s="153"/>
      <c r="ETF14" s="153"/>
      <c r="ETG14" s="153"/>
      <c r="ETH14" s="153"/>
      <c r="ETI14" s="153"/>
      <c r="ETJ14" s="153"/>
      <c r="ETK14" s="153"/>
      <c r="ETL14" s="153"/>
      <c r="ETM14" s="153"/>
      <c r="ETN14" s="153"/>
      <c r="ETO14" s="153"/>
      <c r="ETP14" s="153"/>
      <c r="ETQ14" s="153"/>
      <c r="ETR14" s="153"/>
      <c r="ETS14" s="153"/>
      <c r="ETT14" s="153"/>
      <c r="ETU14" s="153"/>
      <c r="ETV14" s="153"/>
      <c r="ETW14" s="153"/>
      <c r="ETX14" s="153"/>
      <c r="ETY14" s="153"/>
      <c r="ETZ14" s="153"/>
      <c r="EUA14" s="153"/>
      <c r="EUB14" s="153"/>
      <c r="EUC14" s="153"/>
      <c r="EUD14" s="153"/>
      <c r="EUE14" s="153"/>
      <c r="EUF14" s="153"/>
      <c r="EUG14" s="153"/>
      <c r="EUH14" s="153"/>
      <c r="EUI14" s="153"/>
      <c r="EUJ14" s="153"/>
      <c r="EUK14" s="153"/>
      <c r="EUL14" s="153"/>
      <c r="EUM14" s="153"/>
      <c r="EUN14" s="153"/>
      <c r="EUO14" s="153"/>
      <c r="EUP14" s="153"/>
      <c r="EUQ14" s="153"/>
      <c r="EUR14" s="153"/>
      <c r="EUS14" s="153"/>
      <c r="EUT14" s="153"/>
      <c r="EUU14" s="153"/>
      <c r="EUV14" s="153"/>
      <c r="EUW14" s="153"/>
      <c r="EUX14" s="153"/>
      <c r="EUY14" s="153"/>
      <c r="EUZ14" s="153"/>
      <c r="EVA14" s="153"/>
      <c r="EVB14" s="153"/>
      <c r="EVC14" s="153"/>
      <c r="EVD14" s="153"/>
      <c r="EVE14" s="153"/>
      <c r="EVF14" s="153"/>
      <c r="EVG14" s="153"/>
      <c r="EVH14" s="153"/>
      <c r="EVI14" s="153"/>
      <c r="EVJ14" s="153"/>
      <c r="EVK14" s="153"/>
      <c r="EVL14" s="153"/>
      <c r="EVM14" s="153"/>
      <c r="EVN14" s="153"/>
      <c r="EVO14" s="153"/>
      <c r="EVP14" s="153"/>
      <c r="EVQ14" s="153"/>
      <c r="EVR14" s="153"/>
      <c r="EVS14" s="153"/>
      <c r="EVT14" s="153"/>
      <c r="EVU14" s="153"/>
      <c r="EVV14" s="153"/>
      <c r="EVW14" s="153"/>
      <c r="EVX14" s="153"/>
      <c r="EVY14" s="153"/>
      <c r="EVZ14" s="153"/>
      <c r="EWA14" s="153"/>
      <c r="EWB14" s="153"/>
      <c r="EWC14" s="153"/>
      <c r="EWD14" s="153"/>
      <c r="EWE14" s="153"/>
      <c r="EWF14" s="153"/>
      <c r="EWG14" s="153"/>
      <c r="EWH14" s="153"/>
      <c r="EWI14" s="153"/>
      <c r="EWJ14" s="153"/>
      <c r="EWK14" s="153"/>
      <c r="EWL14" s="153"/>
      <c r="EWM14" s="153"/>
      <c r="EWN14" s="153"/>
      <c r="EWO14" s="153"/>
      <c r="EWP14" s="153"/>
      <c r="EWQ14" s="153"/>
      <c r="EWR14" s="153"/>
      <c r="EWS14" s="153"/>
      <c r="EWT14" s="153"/>
      <c r="EWU14" s="153"/>
      <c r="EWV14" s="153"/>
      <c r="EWW14" s="153"/>
      <c r="EWX14" s="153"/>
      <c r="EWY14" s="153"/>
      <c r="EWZ14" s="153"/>
      <c r="EXA14" s="153"/>
      <c r="EXB14" s="153"/>
      <c r="EXC14" s="153"/>
      <c r="EXD14" s="153"/>
      <c r="EXE14" s="153"/>
      <c r="EXF14" s="153"/>
      <c r="EXG14" s="153"/>
      <c r="EXH14" s="153"/>
      <c r="EXI14" s="153"/>
      <c r="EXJ14" s="153"/>
      <c r="EXK14" s="153"/>
      <c r="EXL14" s="153"/>
      <c r="EXM14" s="153"/>
      <c r="EXN14" s="153"/>
      <c r="EXO14" s="153"/>
      <c r="EXP14" s="153"/>
      <c r="EXQ14" s="153"/>
      <c r="EXR14" s="153"/>
      <c r="EXS14" s="153"/>
      <c r="EXT14" s="153"/>
      <c r="EXU14" s="153"/>
      <c r="EXV14" s="153"/>
      <c r="EXW14" s="153"/>
      <c r="EXX14" s="153"/>
      <c r="EXY14" s="153"/>
      <c r="EXZ14" s="153"/>
      <c r="EYA14" s="153"/>
      <c r="EYB14" s="153"/>
      <c r="EYC14" s="153"/>
      <c r="EYD14" s="153"/>
      <c r="EYE14" s="153"/>
      <c r="EYF14" s="153"/>
      <c r="EYG14" s="153"/>
      <c r="EYH14" s="153"/>
      <c r="EYI14" s="153"/>
      <c r="EYJ14" s="153"/>
      <c r="EYK14" s="153"/>
      <c r="EYL14" s="153"/>
      <c r="EYM14" s="153"/>
      <c r="EYN14" s="153"/>
      <c r="EYO14" s="153"/>
      <c r="EYP14" s="153"/>
      <c r="EYQ14" s="153"/>
      <c r="EYR14" s="153"/>
      <c r="EYS14" s="153"/>
      <c r="EYT14" s="153"/>
      <c r="EYU14" s="153"/>
      <c r="EYV14" s="153"/>
      <c r="EYW14" s="153"/>
      <c r="EYX14" s="153"/>
      <c r="EYY14" s="153"/>
      <c r="EYZ14" s="153"/>
      <c r="EZA14" s="153"/>
      <c r="EZB14" s="153"/>
      <c r="EZC14" s="153"/>
      <c r="EZD14" s="153"/>
      <c r="EZE14" s="153"/>
      <c r="EZF14" s="153"/>
      <c r="EZG14" s="153"/>
      <c r="EZH14" s="153"/>
      <c r="EZI14" s="153"/>
      <c r="EZJ14" s="153"/>
      <c r="EZK14" s="153"/>
      <c r="EZL14" s="153"/>
      <c r="EZM14" s="153"/>
      <c r="EZN14" s="153"/>
      <c r="EZO14" s="153"/>
      <c r="EZP14" s="153"/>
      <c r="EZQ14" s="153"/>
      <c r="EZR14" s="153"/>
      <c r="EZS14" s="153"/>
      <c r="EZT14" s="153"/>
      <c r="EZU14" s="153"/>
      <c r="EZV14" s="153"/>
      <c r="EZW14" s="153"/>
      <c r="EZX14" s="153"/>
      <c r="EZY14" s="153"/>
      <c r="EZZ14" s="153"/>
      <c r="FAA14" s="153"/>
      <c r="FAB14" s="153"/>
      <c r="FAC14" s="153"/>
      <c r="FAD14" s="153"/>
      <c r="FAE14" s="153"/>
      <c r="FAF14" s="153"/>
      <c r="FAG14" s="153"/>
      <c r="FAH14" s="153"/>
      <c r="FAI14" s="153"/>
      <c r="FAJ14" s="153"/>
      <c r="FAK14" s="153"/>
      <c r="FAL14" s="153"/>
      <c r="FAM14" s="153"/>
      <c r="FAN14" s="153"/>
      <c r="FAO14" s="153"/>
      <c r="FAP14" s="153"/>
      <c r="FAQ14" s="153"/>
      <c r="FAR14" s="153"/>
      <c r="FAS14" s="153"/>
      <c r="FAT14" s="153"/>
      <c r="FAU14" s="153"/>
      <c r="FAV14" s="153"/>
      <c r="FAW14" s="153"/>
      <c r="FAX14" s="153"/>
      <c r="FAY14" s="153"/>
      <c r="FAZ14" s="153"/>
      <c r="FBA14" s="153"/>
      <c r="FBB14" s="153"/>
      <c r="FBC14" s="153"/>
      <c r="FBD14" s="153"/>
      <c r="FBE14" s="153"/>
      <c r="FBF14" s="153"/>
      <c r="FBG14" s="153"/>
      <c r="FBH14" s="153"/>
      <c r="FBI14" s="153"/>
      <c r="FBJ14" s="153"/>
      <c r="FBK14" s="153"/>
      <c r="FBL14" s="153"/>
      <c r="FBM14" s="153"/>
      <c r="FBN14" s="153"/>
      <c r="FBO14" s="153"/>
      <c r="FBP14" s="153"/>
      <c r="FBQ14" s="153"/>
      <c r="FBR14" s="153"/>
      <c r="FBS14" s="153"/>
      <c r="FBT14" s="153"/>
      <c r="FBU14" s="153"/>
      <c r="FBV14" s="153"/>
      <c r="FBW14" s="153"/>
      <c r="FBX14" s="153"/>
      <c r="FBY14" s="153"/>
      <c r="FBZ14" s="153"/>
      <c r="FCA14" s="153"/>
      <c r="FCB14" s="153"/>
      <c r="FCC14" s="153"/>
      <c r="FCD14" s="153"/>
      <c r="FCE14" s="153"/>
      <c r="FCF14" s="153"/>
      <c r="FCG14" s="153"/>
      <c r="FCH14" s="153"/>
      <c r="FCI14" s="153"/>
      <c r="FCJ14" s="153"/>
      <c r="FCK14" s="153"/>
      <c r="FCL14" s="153"/>
      <c r="FCM14" s="153"/>
      <c r="FCN14" s="153"/>
      <c r="FCO14" s="153"/>
      <c r="FCP14" s="153"/>
      <c r="FCQ14" s="153"/>
      <c r="FCR14" s="153"/>
      <c r="FCS14" s="153"/>
      <c r="FCT14" s="153"/>
      <c r="FCU14" s="153"/>
      <c r="FCV14" s="153"/>
      <c r="FCW14" s="153"/>
      <c r="FCX14" s="153"/>
      <c r="FCY14" s="153"/>
      <c r="FCZ14" s="153"/>
      <c r="FDA14" s="153"/>
      <c r="FDB14" s="153"/>
      <c r="FDC14" s="153"/>
      <c r="FDD14" s="153"/>
      <c r="FDE14" s="153"/>
      <c r="FDF14" s="153"/>
      <c r="FDG14" s="153"/>
      <c r="FDH14" s="153"/>
      <c r="FDI14" s="153"/>
      <c r="FDJ14" s="153"/>
      <c r="FDK14" s="153"/>
      <c r="FDL14" s="153"/>
      <c r="FDM14" s="153"/>
      <c r="FDN14" s="153"/>
      <c r="FDO14" s="153"/>
      <c r="FDP14" s="153"/>
      <c r="FDQ14" s="153"/>
      <c r="FDR14" s="153"/>
      <c r="FDS14" s="153"/>
      <c r="FDT14" s="153"/>
      <c r="FDU14" s="153"/>
      <c r="FDV14" s="153"/>
      <c r="FDW14" s="153"/>
      <c r="FDX14" s="153"/>
      <c r="FDY14" s="153"/>
      <c r="FDZ14" s="153"/>
      <c r="FEA14" s="153"/>
      <c r="FEB14" s="153"/>
      <c r="FEC14" s="153"/>
      <c r="FED14" s="153"/>
      <c r="FEE14" s="153"/>
      <c r="FEF14" s="153"/>
      <c r="FEG14" s="153"/>
      <c r="FEH14" s="153"/>
      <c r="FEI14" s="153"/>
      <c r="FEJ14" s="153"/>
      <c r="FEK14" s="153"/>
      <c r="FEL14" s="153"/>
      <c r="FEM14" s="153"/>
      <c r="FEN14" s="153"/>
      <c r="FEO14" s="153"/>
      <c r="FEP14" s="153"/>
      <c r="FEQ14" s="153"/>
      <c r="FER14" s="153"/>
      <c r="FES14" s="153"/>
      <c r="FET14" s="153"/>
      <c r="FEU14" s="153"/>
      <c r="FEV14" s="153"/>
      <c r="FEW14" s="153"/>
      <c r="FEX14" s="153"/>
      <c r="FEY14" s="153"/>
      <c r="FEZ14" s="153"/>
      <c r="FFA14" s="153"/>
      <c r="FFB14" s="153"/>
      <c r="FFC14" s="153"/>
      <c r="FFD14" s="153"/>
      <c r="FFE14" s="153"/>
      <c r="FFF14" s="153"/>
      <c r="FFG14" s="153"/>
      <c r="FFH14" s="153"/>
      <c r="FFI14" s="153"/>
      <c r="FFJ14" s="153"/>
      <c r="FFK14" s="153"/>
      <c r="FFL14" s="153"/>
      <c r="FFM14" s="153"/>
      <c r="FFN14" s="153"/>
      <c r="FFO14" s="153"/>
      <c r="FFP14" s="153"/>
      <c r="FFQ14" s="153"/>
      <c r="FFR14" s="153"/>
      <c r="FFS14" s="153"/>
      <c r="FFT14" s="153"/>
      <c r="FFU14" s="153"/>
      <c r="FFV14" s="153"/>
      <c r="FFW14" s="153"/>
      <c r="FFX14" s="153"/>
      <c r="FFY14" s="153"/>
      <c r="FFZ14" s="153"/>
      <c r="FGA14" s="153"/>
      <c r="FGB14" s="153"/>
      <c r="FGC14" s="153"/>
      <c r="FGD14" s="153"/>
      <c r="FGE14" s="153"/>
      <c r="FGF14" s="153"/>
      <c r="FGG14" s="153"/>
      <c r="FGH14" s="153"/>
      <c r="FGI14" s="153"/>
      <c r="FGJ14" s="153"/>
      <c r="FGK14" s="153"/>
      <c r="FGL14" s="153"/>
      <c r="FGM14" s="153"/>
      <c r="FGN14" s="153"/>
      <c r="FGO14" s="153"/>
      <c r="FGP14" s="153"/>
      <c r="FGQ14" s="153"/>
      <c r="FGR14" s="153"/>
      <c r="FGS14" s="153"/>
      <c r="FGT14" s="153"/>
      <c r="FGU14" s="153"/>
      <c r="FGV14" s="153"/>
      <c r="FGW14" s="153"/>
      <c r="FGX14" s="153"/>
      <c r="FGY14" s="153"/>
      <c r="FGZ14" s="153"/>
      <c r="FHA14" s="153"/>
      <c r="FHB14" s="153"/>
      <c r="FHC14" s="153"/>
      <c r="FHD14" s="153"/>
      <c r="FHE14" s="153"/>
      <c r="FHF14" s="153"/>
      <c r="FHG14" s="153"/>
      <c r="FHH14" s="153"/>
      <c r="FHI14" s="153"/>
      <c r="FHJ14" s="153"/>
      <c r="FHK14" s="153"/>
      <c r="FHL14" s="153"/>
      <c r="FHM14" s="153"/>
      <c r="FHN14" s="153"/>
      <c r="FHO14" s="153"/>
      <c r="FHP14" s="153"/>
      <c r="FHQ14" s="153"/>
      <c r="FHR14" s="153"/>
      <c r="FHS14" s="153"/>
      <c r="FHT14" s="153"/>
      <c r="FHU14" s="153"/>
      <c r="FHV14" s="153"/>
      <c r="FHW14" s="153"/>
      <c r="FHX14" s="153"/>
      <c r="FHY14" s="153"/>
      <c r="FHZ14" s="153"/>
      <c r="FIA14" s="153"/>
      <c r="FIB14" s="153"/>
      <c r="FIC14" s="153"/>
      <c r="FID14" s="153"/>
      <c r="FIE14" s="153"/>
      <c r="FIF14" s="153"/>
      <c r="FIG14" s="153"/>
      <c r="FIH14" s="153"/>
      <c r="FII14" s="153"/>
      <c r="FIJ14" s="153"/>
      <c r="FIK14" s="153"/>
      <c r="FIL14" s="153"/>
      <c r="FIM14" s="153"/>
      <c r="FIN14" s="153"/>
      <c r="FIO14" s="153"/>
      <c r="FIP14" s="153"/>
      <c r="FIQ14" s="153"/>
      <c r="FIR14" s="153"/>
      <c r="FIS14" s="153"/>
      <c r="FIT14" s="153"/>
      <c r="FIU14" s="153"/>
      <c r="FIV14" s="153"/>
      <c r="FIW14" s="153"/>
      <c r="FIX14" s="153"/>
      <c r="FIY14" s="153"/>
      <c r="FIZ14" s="153"/>
      <c r="FJA14" s="153"/>
      <c r="FJB14" s="153"/>
      <c r="FJC14" s="153"/>
      <c r="FJD14" s="153"/>
      <c r="FJE14" s="153"/>
      <c r="FJF14" s="153"/>
      <c r="FJG14" s="153"/>
      <c r="FJH14" s="153"/>
      <c r="FJI14" s="153"/>
      <c r="FJJ14" s="153"/>
      <c r="FJK14" s="153"/>
      <c r="FJL14" s="153"/>
      <c r="FJM14" s="153"/>
      <c r="FJN14" s="153"/>
      <c r="FJO14" s="153"/>
      <c r="FJP14" s="153"/>
      <c r="FJQ14" s="153"/>
      <c r="FJR14" s="153"/>
      <c r="FJS14" s="153"/>
      <c r="FJT14" s="153"/>
      <c r="FJU14" s="153"/>
      <c r="FJV14" s="153"/>
      <c r="FJW14" s="153"/>
      <c r="FJX14" s="153"/>
      <c r="FJY14" s="153"/>
      <c r="FJZ14" s="153"/>
      <c r="FKA14" s="153"/>
      <c r="FKB14" s="153"/>
      <c r="FKC14" s="153"/>
      <c r="FKD14" s="153"/>
      <c r="FKE14" s="153"/>
      <c r="FKF14" s="153"/>
      <c r="FKG14" s="153"/>
      <c r="FKH14" s="153"/>
      <c r="FKI14" s="153"/>
      <c r="FKJ14" s="153"/>
      <c r="FKK14" s="153"/>
      <c r="FKL14" s="153"/>
      <c r="FKM14" s="153"/>
      <c r="FKN14" s="153"/>
      <c r="FKO14" s="153"/>
      <c r="FKP14" s="153"/>
      <c r="FKQ14" s="153"/>
      <c r="FKR14" s="153"/>
      <c r="FKS14" s="153"/>
      <c r="FKT14" s="153"/>
      <c r="FKU14" s="153"/>
      <c r="FKV14" s="153"/>
      <c r="FKW14" s="153"/>
      <c r="FKX14" s="153"/>
      <c r="FKY14" s="153"/>
      <c r="FKZ14" s="153"/>
      <c r="FLA14" s="153"/>
      <c r="FLB14" s="153"/>
      <c r="FLC14" s="153"/>
      <c r="FLD14" s="153"/>
      <c r="FLE14" s="153"/>
      <c r="FLF14" s="153"/>
      <c r="FLG14" s="153"/>
      <c r="FLH14" s="153"/>
      <c r="FLI14" s="153"/>
      <c r="FLJ14" s="153"/>
      <c r="FLK14" s="153"/>
      <c r="FLL14" s="153"/>
      <c r="FLM14" s="153"/>
      <c r="FLN14" s="153"/>
      <c r="FLO14" s="153"/>
      <c r="FLP14" s="153"/>
      <c r="FLQ14" s="153"/>
      <c r="FLR14" s="153"/>
      <c r="FLS14" s="153"/>
      <c r="FLT14" s="153"/>
      <c r="FLU14" s="153"/>
      <c r="FLV14" s="153"/>
      <c r="FLW14" s="153"/>
      <c r="FLX14" s="153"/>
      <c r="FLY14" s="153"/>
      <c r="FLZ14" s="153"/>
      <c r="FMA14" s="153"/>
      <c r="FMB14" s="153"/>
      <c r="FMC14" s="153"/>
      <c r="FMD14" s="153"/>
      <c r="FME14" s="153"/>
      <c r="FMF14" s="153"/>
      <c r="FMG14" s="153"/>
      <c r="FMH14" s="153"/>
      <c r="FMI14" s="153"/>
      <c r="FMJ14" s="153"/>
      <c r="FMK14" s="153"/>
      <c r="FML14" s="153"/>
      <c r="FMM14" s="153"/>
      <c r="FMN14" s="153"/>
      <c r="FMO14" s="153"/>
      <c r="FMP14" s="153"/>
      <c r="FMQ14" s="153"/>
      <c r="FMR14" s="153"/>
      <c r="FMS14" s="153"/>
      <c r="FMT14" s="153"/>
      <c r="FMU14" s="153"/>
      <c r="FMV14" s="153"/>
      <c r="FMW14" s="153"/>
      <c r="FMX14" s="153"/>
      <c r="FMY14" s="153"/>
      <c r="FMZ14" s="153"/>
      <c r="FNA14" s="153"/>
      <c r="FNB14" s="153"/>
      <c r="FNC14" s="153"/>
      <c r="FND14" s="153"/>
      <c r="FNE14" s="153"/>
      <c r="FNF14" s="153"/>
      <c r="FNG14" s="153"/>
      <c r="FNH14" s="153"/>
      <c r="FNI14" s="153"/>
      <c r="FNJ14" s="153"/>
      <c r="FNK14" s="153"/>
      <c r="FNL14" s="153"/>
      <c r="FNM14" s="153"/>
      <c r="FNN14" s="153"/>
      <c r="FNO14" s="153"/>
      <c r="FNP14" s="153"/>
      <c r="FNQ14" s="153"/>
      <c r="FNR14" s="153"/>
      <c r="FNS14" s="153"/>
      <c r="FNT14" s="153"/>
      <c r="FNU14" s="153"/>
      <c r="FNV14" s="153"/>
      <c r="FNW14" s="153"/>
      <c r="FNX14" s="153"/>
      <c r="FNY14" s="153"/>
      <c r="FNZ14" s="153"/>
      <c r="FOA14" s="153"/>
      <c r="FOB14" s="153"/>
      <c r="FOC14" s="153"/>
      <c r="FOD14" s="153"/>
      <c r="FOE14" s="153"/>
      <c r="FOF14" s="153"/>
      <c r="FOG14" s="153"/>
      <c r="FOH14" s="153"/>
      <c r="FOI14" s="153"/>
      <c r="FOJ14" s="153"/>
      <c r="FOK14" s="153"/>
      <c r="FOL14" s="153"/>
      <c r="FOM14" s="153"/>
      <c r="FON14" s="153"/>
      <c r="FOO14" s="153"/>
      <c r="FOP14" s="153"/>
      <c r="FOQ14" s="153"/>
      <c r="FOR14" s="153"/>
      <c r="FOS14" s="153"/>
      <c r="FOT14" s="153"/>
      <c r="FOU14" s="153"/>
      <c r="FOV14" s="153"/>
      <c r="FOW14" s="153"/>
      <c r="FOX14" s="153"/>
      <c r="FOY14" s="153"/>
      <c r="FOZ14" s="153"/>
      <c r="FPA14" s="153"/>
      <c r="FPB14" s="153"/>
      <c r="FPC14" s="153"/>
      <c r="FPD14" s="153"/>
      <c r="FPE14" s="153"/>
      <c r="FPF14" s="153"/>
      <c r="FPG14" s="153"/>
      <c r="FPH14" s="153"/>
      <c r="FPI14" s="153"/>
      <c r="FPJ14" s="153"/>
      <c r="FPK14" s="153"/>
      <c r="FPL14" s="153"/>
      <c r="FPM14" s="153"/>
      <c r="FPN14" s="153"/>
      <c r="FPO14" s="153"/>
      <c r="FPP14" s="153"/>
      <c r="FPQ14" s="153"/>
      <c r="FPR14" s="153"/>
      <c r="FPS14" s="153"/>
      <c r="FPT14" s="153"/>
      <c r="FPU14" s="153"/>
      <c r="FPV14" s="153"/>
      <c r="FPW14" s="153"/>
      <c r="FPX14" s="153"/>
      <c r="FPY14" s="153"/>
      <c r="FPZ14" s="153"/>
      <c r="FQA14" s="153"/>
      <c r="FQB14" s="153"/>
      <c r="FQC14" s="153"/>
      <c r="FQD14" s="153"/>
      <c r="FQE14" s="153"/>
      <c r="FQF14" s="153"/>
      <c r="FQG14" s="153"/>
      <c r="FQH14" s="153"/>
      <c r="FQI14" s="153"/>
      <c r="FQJ14" s="153"/>
      <c r="FQK14" s="153"/>
      <c r="FQL14" s="153"/>
      <c r="FQM14" s="153"/>
      <c r="FQN14" s="153"/>
      <c r="FQO14" s="153"/>
      <c r="FQP14" s="153"/>
      <c r="FQQ14" s="153"/>
      <c r="FQR14" s="153"/>
      <c r="FQS14" s="153"/>
      <c r="FQT14" s="153"/>
      <c r="FQU14" s="153"/>
      <c r="FQV14" s="153"/>
      <c r="FQW14" s="153"/>
      <c r="FQX14" s="153"/>
      <c r="FQY14" s="153"/>
      <c r="FQZ14" s="153"/>
      <c r="FRA14" s="153"/>
      <c r="FRB14" s="153"/>
      <c r="FRC14" s="153"/>
      <c r="FRD14" s="153"/>
      <c r="FRE14" s="153"/>
      <c r="FRF14" s="153"/>
      <c r="FRG14" s="153"/>
      <c r="FRH14" s="153"/>
      <c r="FRI14" s="153"/>
      <c r="FRJ14" s="153"/>
      <c r="FRK14" s="153"/>
      <c r="FRL14" s="153"/>
      <c r="FRM14" s="153"/>
      <c r="FRN14" s="153"/>
      <c r="FRO14" s="153"/>
      <c r="FRP14" s="153"/>
      <c r="FRQ14" s="153"/>
      <c r="FRR14" s="153"/>
      <c r="FRS14" s="153"/>
      <c r="FRT14" s="153"/>
      <c r="FRU14" s="153"/>
      <c r="FRV14" s="153"/>
      <c r="FRW14" s="153"/>
      <c r="FRX14" s="153"/>
      <c r="FRY14" s="153"/>
      <c r="FRZ14" s="153"/>
      <c r="FSA14" s="153"/>
      <c r="FSB14" s="153"/>
      <c r="FSC14" s="153"/>
      <c r="FSD14" s="153"/>
      <c r="FSE14" s="153"/>
      <c r="FSF14" s="153"/>
      <c r="FSG14" s="153"/>
      <c r="FSH14" s="153"/>
      <c r="FSI14" s="153"/>
      <c r="FSJ14" s="153"/>
      <c r="FSK14" s="153"/>
      <c r="FSL14" s="153"/>
      <c r="FSM14" s="153"/>
      <c r="FSN14" s="153"/>
      <c r="FSO14" s="153"/>
      <c r="FSP14" s="153"/>
      <c r="FSQ14" s="153"/>
      <c r="FSR14" s="153"/>
      <c r="FSS14" s="153"/>
      <c r="FST14" s="153"/>
      <c r="FSU14" s="153"/>
      <c r="FSV14" s="153"/>
      <c r="FSW14" s="153"/>
      <c r="FSX14" s="153"/>
      <c r="FSY14" s="153"/>
      <c r="FSZ14" s="153"/>
      <c r="FTA14" s="153"/>
      <c r="FTB14" s="153"/>
      <c r="FTC14" s="153"/>
      <c r="FTD14" s="153"/>
      <c r="FTE14" s="153"/>
      <c r="FTF14" s="153"/>
      <c r="FTG14" s="153"/>
      <c r="FTH14" s="153"/>
      <c r="FTI14" s="153"/>
      <c r="FTJ14" s="153"/>
      <c r="FTK14" s="153"/>
      <c r="FTL14" s="153"/>
      <c r="FTM14" s="153"/>
      <c r="FTN14" s="153"/>
      <c r="FTO14" s="153"/>
      <c r="FTP14" s="153"/>
      <c r="FTQ14" s="153"/>
      <c r="FTR14" s="153"/>
      <c r="FTS14" s="153"/>
      <c r="FTT14" s="153"/>
      <c r="FTU14" s="153"/>
      <c r="FTV14" s="153"/>
      <c r="FTW14" s="153"/>
      <c r="FTX14" s="153"/>
      <c r="FTY14" s="153"/>
      <c r="FTZ14" s="153"/>
      <c r="FUA14" s="153"/>
      <c r="FUB14" s="153"/>
      <c r="FUC14" s="153"/>
      <c r="FUD14" s="153"/>
      <c r="FUE14" s="153"/>
      <c r="FUF14" s="153"/>
      <c r="FUG14" s="153"/>
      <c r="FUH14" s="153"/>
      <c r="FUI14" s="153"/>
      <c r="FUJ14" s="153"/>
      <c r="FUK14" s="153"/>
      <c r="FUL14" s="153"/>
      <c r="FUM14" s="153"/>
      <c r="FUN14" s="153"/>
      <c r="FUO14" s="153"/>
      <c r="FUP14" s="153"/>
      <c r="FUQ14" s="153"/>
      <c r="FUR14" s="153"/>
      <c r="FUS14" s="153"/>
      <c r="FUT14" s="153"/>
      <c r="FUU14" s="153"/>
      <c r="FUV14" s="153"/>
      <c r="FUW14" s="153"/>
      <c r="FUX14" s="153"/>
      <c r="FUY14" s="153"/>
      <c r="FUZ14" s="153"/>
      <c r="FVA14" s="153"/>
      <c r="FVB14" s="153"/>
      <c r="FVC14" s="153"/>
      <c r="FVD14" s="153"/>
      <c r="FVE14" s="153"/>
      <c r="FVF14" s="153"/>
      <c r="FVG14" s="153"/>
      <c r="FVH14" s="153"/>
      <c r="FVI14" s="153"/>
      <c r="FVJ14" s="153"/>
      <c r="FVK14" s="153"/>
      <c r="FVL14" s="153"/>
      <c r="FVM14" s="153"/>
      <c r="FVN14" s="153"/>
      <c r="FVO14" s="153"/>
      <c r="FVP14" s="153"/>
      <c r="FVQ14" s="153"/>
      <c r="FVR14" s="153"/>
      <c r="FVS14" s="153"/>
      <c r="FVT14" s="153"/>
      <c r="FVU14" s="153"/>
      <c r="FVV14" s="153"/>
      <c r="FVW14" s="153"/>
      <c r="FVX14" s="153"/>
      <c r="FVY14" s="153"/>
      <c r="FVZ14" s="153"/>
      <c r="FWA14" s="153"/>
      <c r="FWB14" s="153"/>
      <c r="FWC14" s="153"/>
      <c r="FWD14" s="153"/>
      <c r="FWE14" s="153"/>
      <c r="FWF14" s="153"/>
      <c r="FWG14" s="153"/>
      <c r="FWH14" s="153"/>
      <c r="FWI14" s="153"/>
      <c r="FWJ14" s="153"/>
      <c r="FWK14" s="153"/>
      <c r="FWL14" s="153"/>
      <c r="FWM14" s="153"/>
      <c r="FWN14" s="153"/>
      <c r="FWO14" s="153"/>
      <c r="FWP14" s="153"/>
      <c r="FWQ14" s="153"/>
      <c r="FWR14" s="153"/>
      <c r="FWS14" s="153"/>
      <c r="FWT14" s="153"/>
      <c r="FWU14" s="153"/>
      <c r="FWV14" s="153"/>
      <c r="FWW14" s="153"/>
      <c r="FWX14" s="153"/>
      <c r="FWY14" s="153"/>
      <c r="FWZ14" s="153"/>
      <c r="FXA14" s="153"/>
      <c r="FXB14" s="153"/>
      <c r="FXC14" s="153"/>
      <c r="FXD14" s="153"/>
      <c r="FXE14" s="153"/>
      <c r="FXF14" s="153"/>
      <c r="FXG14" s="153"/>
      <c r="FXH14" s="153"/>
      <c r="FXI14" s="153"/>
      <c r="FXJ14" s="153"/>
      <c r="FXK14" s="153"/>
      <c r="FXL14" s="153"/>
      <c r="FXM14" s="153"/>
      <c r="FXN14" s="153"/>
      <c r="FXO14" s="153"/>
      <c r="FXP14" s="153"/>
      <c r="FXQ14" s="153"/>
      <c r="FXR14" s="153"/>
      <c r="FXS14" s="153"/>
      <c r="FXT14" s="153"/>
      <c r="FXU14" s="153"/>
      <c r="FXV14" s="153"/>
      <c r="FXW14" s="153"/>
      <c r="FXX14" s="153"/>
      <c r="FXY14" s="153"/>
      <c r="FXZ14" s="153"/>
      <c r="FYA14" s="153"/>
      <c r="FYB14" s="153"/>
      <c r="FYC14" s="153"/>
      <c r="FYD14" s="153"/>
      <c r="FYE14" s="153"/>
      <c r="FYF14" s="153"/>
      <c r="FYG14" s="153"/>
      <c r="FYH14" s="153"/>
      <c r="FYI14" s="153"/>
      <c r="FYJ14" s="153"/>
      <c r="FYK14" s="153"/>
      <c r="FYL14" s="153"/>
      <c r="FYM14" s="153"/>
      <c r="FYN14" s="153"/>
      <c r="FYO14" s="153"/>
      <c r="FYP14" s="153"/>
      <c r="FYQ14" s="153"/>
      <c r="FYR14" s="153"/>
      <c r="FYS14" s="153"/>
      <c r="FYT14" s="153"/>
      <c r="FYU14" s="153"/>
      <c r="FYV14" s="153"/>
      <c r="FYW14" s="153"/>
      <c r="FYX14" s="153"/>
      <c r="FYY14" s="153"/>
      <c r="FYZ14" s="153"/>
      <c r="FZA14" s="153"/>
      <c r="FZB14" s="153"/>
      <c r="FZC14" s="153"/>
      <c r="FZD14" s="153"/>
      <c r="FZE14" s="153"/>
      <c r="FZF14" s="153"/>
      <c r="FZG14" s="153"/>
      <c r="FZH14" s="153"/>
      <c r="FZI14" s="153"/>
      <c r="FZJ14" s="153"/>
      <c r="FZK14" s="153"/>
      <c r="FZL14" s="153"/>
      <c r="FZM14" s="153"/>
      <c r="FZN14" s="153"/>
      <c r="FZO14" s="153"/>
      <c r="FZP14" s="153"/>
      <c r="FZQ14" s="153"/>
      <c r="FZR14" s="153"/>
      <c r="FZS14" s="153"/>
      <c r="FZT14" s="153"/>
      <c r="FZU14" s="153"/>
      <c r="FZV14" s="153"/>
      <c r="FZW14" s="153"/>
      <c r="FZX14" s="153"/>
      <c r="FZY14" s="153"/>
      <c r="FZZ14" s="153"/>
      <c r="GAA14" s="153"/>
      <c r="GAB14" s="153"/>
      <c r="GAC14" s="153"/>
      <c r="GAD14" s="153"/>
      <c r="GAE14" s="153"/>
      <c r="GAF14" s="153"/>
      <c r="GAG14" s="153"/>
      <c r="GAH14" s="153"/>
      <c r="GAI14" s="153"/>
      <c r="GAJ14" s="153"/>
      <c r="GAK14" s="153"/>
      <c r="GAL14" s="153"/>
      <c r="GAM14" s="153"/>
      <c r="GAN14" s="153"/>
      <c r="GAO14" s="153"/>
      <c r="GAP14" s="153"/>
      <c r="GAQ14" s="153"/>
      <c r="GAR14" s="153"/>
      <c r="GAS14" s="153"/>
      <c r="GAT14" s="153"/>
      <c r="GAU14" s="153"/>
      <c r="GAV14" s="153"/>
      <c r="GAW14" s="153"/>
      <c r="GAX14" s="153"/>
      <c r="GAY14" s="153"/>
      <c r="GAZ14" s="153"/>
      <c r="GBA14" s="153"/>
      <c r="GBB14" s="153"/>
      <c r="GBC14" s="153"/>
      <c r="GBD14" s="153"/>
      <c r="GBE14" s="153"/>
      <c r="GBF14" s="153"/>
      <c r="GBG14" s="153"/>
      <c r="GBH14" s="153"/>
      <c r="GBI14" s="153"/>
      <c r="GBJ14" s="153"/>
      <c r="GBK14" s="153"/>
      <c r="GBL14" s="153"/>
      <c r="GBM14" s="153"/>
      <c r="GBN14" s="153"/>
      <c r="GBO14" s="153"/>
      <c r="GBP14" s="153"/>
      <c r="GBQ14" s="153"/>
      <c r="GBR14" s="153"/>
      <c r="GBS14" s="153"/>
      <c r="GBT14" s="153"/>
      <c r="GBU14" s="153"/>
      <c r="GBV14" s="153"/>
      <c r="GBW14" s="153"/>
      <c r="GBX14" s="153"/>
      <c r="GBY14" s="153"/>
      <c r="GBZ14" s="153"/>
      <c r="GCA14" s="153"/>
      <c r="GCB14" s="153"/>
      <c r="GCC14" s="153"/>
      <c r="GCD14" s="153"/>
      <c r="GCE14" s="153"/>
      <c r="GCF14" s="153"/>
      <c r="GCG14" s="153"/>
      <c r="GCH14" s="153"/>
      <c r="GCI14" s="153"/>
      <c r="GCJ14" s="153"/>
      <c r="GCK14" s="153"/>
      <c r="GCL14" s="153"/>
      <c r="GCM14" s="153"/>
      <c r="GCN14" s="153"/>
      <c r="GCO14" s="153"/>
      <c r="GCP14" s="153"/>
      <c r="GCQ14" s="153"/>
      <c r="GCR14" s="153"/>
      <c r="GCS14" s="153"/>
      <c r="GCT14" s="153"/>
      <c r="GCU14" s="153"/>
      <c r="GCV14" s="153"/>
      <c r="GCW14" s="153"/>
      <c r="GCX14" s="153"/>
      <c r="GCY14" s="153"/>
      <c r="GCZ14" s="153"/>
      <c r="GDA14" s="153"/>
      <c r="GDB14" s="153"/>
      <c r="GDC14" s="153"/>
      <c r="GDD14" s="153"/>
      <c r="GDE14" s="153"/>
      <c r="GDF14" s="153"/>
      <c r="GDG14" s="153"/>
      <c r="GDH14" s="153"/>
      <c r="GDI14" s="153"/>
      <c r="GDJ14" s="153"/>
      <c r="GDK14" s="153"/>
      <c r="GDL14" s="153"/>
      <c r="GDM14" s="153"/>
      <c r="GDN14" s="153"/>
      <c r="GDO14" s="153"/>
      <c r="GDP14" s="153"/>
      <c r="GDQ14" s="153"/>
      <c r="GDR14" s="153"/>
      <c r="GDS14" s="153"/>
      <c r="GDT14" s="153"/>
      <c r="GDU14" s="153"/>
      <c r="GDV14" s="153"/>
      <c r="GDW14" s="153"/>
      <c r="GDX14" s="153"/>
      <c r="GDY14" s="153"/>
      <c r="GDZ14" s="153"/>
      <c r="GEA14" s="153"/>
      <c r="GEB14" s="153"/>
      <c r="GEC14" s="153"/>
      <c r="GED14" s="153"/>
      <c r="GEE14" s="153"/>
      <c r="GEF14" s="153"/>
      <c r="GEG14" s="153"/>
      <c r="GEH14" s="153"/>
      <c r="GEI14" s="153"/>
      <c r="GEJ14" s="153"/>
      <c r="GEK14" s="153"/>
      <c r="GEL14" s="153"/>
      <c r="GEM14" s="153"/>
      <c r="GEN14" s="153"/>
      <c r="GEO14" s="153"/>
      <c r="GEP14" s="153"/>
      <c r="GEQ14" s="153"/>
      <c r="GER14" s="153"/>
      <c r="GES14" s="153"/>
      <c r="GET14" s="153"/>
      <c r="GEU14" s="153"/>
      <c r="GEV14" s="153"/>
      <c r="GEW14" s="153"/>
      <c r="GEX14" s="153"/>
      <c r="GEY14" s="153"/>
      <c r="GEZ14" s="153"/>
      <c r="GFA14" s="153"/>
      <c r="GFB14" s="153"/>
      <c r="GFC14" s="153"/>
      <c r="GFD14" s="153"/>
      <c r="GFE14" s="153"/>
      <c r="GFF14" s="153"/>
      <c r="GFG14" s="153"/>
      <c r="GFH14" s="153"/>
      <c r="GFI14" s="153"/>
      <c r="GFJ14" s="153"/>
      <c r="GFK14" s="153"/>
      <c r="GFL14" s="153"/>
      <c r="GFM14" s="153"/>
      <c r="GFN14" s="153"/>
      <c r="GFO14" s="153"/>
      <c r="GFP14" s="153"/>
      <c r="GFQ14" s="153"/>
      <c r="GFR14" s="153"/>
      <c r="GFS14" s="153"/>
      <c r="GFT14" s="153"/>
      <c r="GFU14" s="153"/>
      <c r="GFV14" s="153"/>
      <c r="GFW14" s="153"/>
      <c r="GFX14" s="153"/>
      <c r="GFY14" s="153"/>
      <c r="GFZ14" s="153"/>
      <c r="GGA14" s="153"/>
      <c r="GGB14" s="153"/>
      <c r="GGC14" s="153"/>
      <c r="GGD14" s="153"/>
      <c r="GGE14" s="153"/>
      <c r="GGF14" s="153"/>
      <c r="GGG14" s="153"/>
      <c r="GGH14" s="153"/>
      <c r="GGI14" s="153"/>
      <c r="GGJ14" s="153"/>
      <c r="GGK14" s="153"/>
      <c r="GGL14" s="153"/>
      <c r="GGM14" s="153"/>
      <c r="GGN14" s="153"/>
      <c r="GGO14" s="153"/>
      <c r="GGP14" s="153"/>
      <c r="GGQ14" s="153"/>
      <c r="GGR14" s="153"/>
      <c r="GGS14" s="153"/>
      <c r="GGT14" s="153"/>
      <c r="GGU14" s="153"/>
      <c r="GGV14" s="153"/>
      <c r="GGW14" s="153"/>
      <c r="GGX14" s="153"/>
      <c r="GGY14" s="153"/>
      <c r="GGZ14" s="153"/>
      <c r="GHA14" s="153"/>
      <c r="GHB14" s="153"/>
      <c r="GHC14" s="153"/>
      <c r="GHD14" s="153"/>
      <c r="GHE14" s="153"/>
      <c r="GHF14" s="153"/>
      <c r="GHG14" s="153"/>
      <c r="GHH14" s="153"/>
      <c r="GHI14" s="153"/>
      <c r="GHJ14" s="153"/>
      <c r="GHK14" s="153"/>
      <c r="GHL14" s="153"/>
      <c r="GHM14" s="153"/>
      <c r="GHN14" s="153"/>
      <c r="GHO14" s="153"/>
      <c r="GHP14" s="153"/>
      <c r="GHQ14" s="153"/>
      <c r="GHR14" s="153"/>
      <c r="GHS14" s="153"/>
      <c r="GHT14" s="153"/>
      <c r="GHU14" s="153"/>
      <c r="GHV14" s="153"/>
      <c r="GHW14" s="153"/>
      <c r="GHX14" s="153"/>
      <c r="GHY14" s="153"/>
      <c r="GHZ14" s="153"/>
      <c r="GIA14" s="153"/>
      <c r="GIB14" s="153"/>
      <c r="GIC14" s="153"/>
      <c r="GID14" s="153"/>
      <c r="GIE14" s="153"/>
      <c r="GIF14" s="153"/>
      <c r="GIG14" s="153"/>
      <c r="GIH14" s="153"/>
      <c r="GII14" s="153"/>
      <c r="GIJ14" s="153"/>
      <c r="GIK14" s="153"/>
      <c r="GIL14" s="153"/>
      <c r="GIM14" s="153"/>
      <c r="GIN14" s="153"/>
      <c r="GIO14" s="153"/>
      <c r="GIP14" s="153"/>
      <c r="GIQ14" s="153"/>
      <c r="GIR14" s="153"/>
      <c r="GIS14" s="153"/>
      <c r="GIT14" s="153"/>
      <c r="GIU14" s="153"/>
      <c r="GIV14" s="153"/>
      <c r="GIW14" s="153"/>
      <c r="GIX14" s="153"/>
      <c r="GIY14" s="153"/>
      <c r="GIZ14" s="153"/>
      <c r="GJA14" s="153"/>
      <c r="GJB14" s="153"/>
      <c r="GJC14" s="153"/>
      <c r="GJD14" s="153"/>
      <c r="GJE14" s="153"/>
      <c r="GJF14" s="153"/>
      <c r="GJG14" s="153"/>
      <c r="GJH14" s="153"/>
      <c r="GJI14" s="153"/>
      <c r="GJJ14" s="153"/>
      <c r="GJK14" s="153"/>
      <c r="GJL14" s="153"/>
      <c r="GJM14" s="153"/>
      <c r="GJN14" s="153"/>
      <c r="GJO14" s="153"/>
      <c r="GJP14" s="153"/>
      <c r="GJQ14" s="153"/>
      <c r="GJR14" s="153"/>
      <c r="GJS14" s="153"/>
      <c r="GJT14" s="153"/>
      <c r="GJU14" s="153"/>
      <c r="GJV14" s="153"/>
      <c r="GJW14" s="153"/>
      <c r="GJX14" s="153"/>
      <c r="GJY14" s="153"/>
      <c r="GJZ14" s="153"/>
      <c r="GKA14" s="153"/>
      <c r="GKB14" s="153"/>
      <c r="GKC14" s="153"/>
      <c r="GKD14" s="153"/>
      <c r="GKE14" s="153"/>
      <c r="GKF14" s="153"/>
      <c r="GKG14" s="153"/>
      <c r="GKH14" s="153"/>
      <c r="GKI14" s="153"/>
      <c r="GKJ14" s="153"/>
      <c r="GKK14" s="153"/>
      <c r="GKL14" s="153"/>
      <c r="GKM14" s="153"/>
      <c r="GKN14" s="153"/>
      <c r="GKO14" s="153"/>
      <c r="GKP14" s="153"/>
      <c r="GKQ14" s="153"/>
      <c r="GKR14" s="153"/>
      <c r="GKS14" s="153"/>
      <c r="GKT14" s="153"/>
      <c r="GKU14" s="153"/>
      <c r="GKV14" s="153"/>
      <c r="GKW14" s="153"/>
      <c r="GKX14" s="153"/>
      <c r="GKY14" s="153"/>
      <c r="GKZ14" s="153"/>
      <c r="GLA14" s="153"/>
      <c r="GLB14" s="153"/>
      <c r="GLC14" s="153"/>
      <c r="GLD14" s="153"/>
      <c r="GLE14" s="153"/>
      <c r="GLF14" s="153"/>
      <c r="GLG14" s="153"/>
      <c r="GLH14" s="153"/>
      <c r="GLI14" s="153"/>
      <c r="GLJ14" s="153"/>
      <c r="GLK14" s="153"/>
      <c r="GLL14" s="153"/>
      <c r="GLM14" s="153"/>
      <c r="GLN14" s="153"/>
      <c r="GLO14" s="153"/>
      <c r="GLP14" s="153"/>
      <c r="GLQ14" s="153"/>
      <c r="GLR14" s="153"/>
      <c r="GLS14" s="153"/>
      <c r="GLT14" s="153"/>
      <c r="GLU14" s="153"/>
      <c r="GLV14" s="153"/>
      <c r="GLW14" s="153"/>
      <c r="GLX14" s="153"/>
      <c r="GLY14" s="153"/>
      <c r="GLZ14" s="153"/>
      <c r="GMA14" s="153"/>
      <c r="GMB14" s="153"/>
      <c r="GMC14" s="153"/>
      <c r="GMD14" s="153"/>
      <c r="GME14" s="153"/>
      <c r="GMF14" s="153"/>
      <c r="GMG14" s="153"/>
      <c r="GMH14" s="153"/>
      <c r="GMI14" s="153"/>
      <c r="GMJ14" s="153"/>
      <c r="GMK14" s="153"/>
      <c r="GML14" s="153"/>
      <c r="GMM14" s="153"/>
      <c r="GMN14" s="153"/>
      <c r="GMO14" s="153"/>
      <c r="GMP14" s="153"/>
      <c r="GMQ14" s="153"/>
      <c r="GMR14" s="153"/>
      <c r="GMS14" s="153"/>
      <c r="GMT14" s="153"/>
      <c r="GMU14" s="153"/>
      <c r="GMV14" s="153"/>
      <c r="GMW14" s="153"/>
      <c r="GMX14" s="153"/>
      <c r="GMY14" s="153"/>
      <c r="GMZ14" s="153"/>
      <c r="GNA14" s="153"/>
      <c r="GNB14" s="153"/>
      <c r="GNC14" s="153"/>
      <c r="GND14" s="153"/>
      <c r="GNE14" s="153"/>
      <c r="GNF14" s="153"/>
      <c r="GNG14" s="153"/>
      <c r="GNH14" s="153"/>
      <c r="GNI14" s="153"/>
      <c r="GNJ14" s="153"/>
      <c r="GNK14" s="153"/>
      <c r="GNL14" s="153"/>
      <c r="GNM14" s="153"/>
      <c r="GNN14" s="153"/>
      <c r="GNO14" s="153"/>
      <c r="GNP14" s="153"/>
      <c r="GNQ14" s="153"/>
      <c r="GNR14" s="153"/>
      <c r="GNS14" s="153"/>
      <c r="GNT14" s="153"/>
      <c r="GNU14" s="153"/>
      <c r="GNV14" s="153"/>
      <c r="GNW14" s="153"/>
      <c r="GNX14" s="153"/>
      <c r="GNY14" s="153"/>
      <c r="GNZ14" s="153"/>
      <c r="GOA14" s="153"/>
      <c r="GOB14" s="153"/>
      <c r="GOC14" s="153"/>
      <c r="GOD14" s="153"/>
      <c r="GOE14" s="153"/>
      <c r="GOF14" s="153"/>
      <c r="GOG14" s="153"/>
      <c r="GOH14" s="153"/>
      <c r="GOI14" s="153"/>
      <c r="GOJ14" s="153"/>
      <c r="GOK14" s="153"/>
      <c r="GOL14" s="153"/>
      <c r="GOM14" s="153"/>
      <c r="GON14" s="153"/>
      <c r="GOO14" s="153"/>
      <c r="GOP14" s="153"/>
      <c r="GOQ14" s="153"/>
      <c r="GOR14" s="153"/>
      <c r="GOS14" s="153"/>
      <c r="GOT14" s="153"/>
      <c r="GOU14" s="153"/>
      <c r="GOV14" s="153"/>
      <c r="GOW14" s="153"/>
      <c r="GOX14" s="153"/>
      <c r="GOY14" s="153"/>
      <c r="GOZ14" s="153"/>
      <c r="GPA14" s="153"/>
      <c r="GPB14" s="153"/>
      <c r="GPC14" s="153"/>
      <c r="GPD14" s="153"/>
      <c r="GPE14" s="153"/>
      <c r="GPF14" s="153"/>
      <c r="GPG14" s="153"/>
      <c r="GPH14" s="153"/>
      <c r="GPI14" s="153"/>
      <c r="GPJ14" s="153"/>
      <c r="GPK14" s="153"/>
      <c r="GPL14" s="153"/>
      <c r="GPM14" s="153"/>
      <c r="GPN14" s="153"/>
      <c r="GPO14" s="153"/>
      <c r="GPP14" s="153"/>
      <c r="GPQ14" s="153"/>
      <c r="GPR14" s="153"/>
      <c r="GPS14" s="153"/>
      <c r="GPT14" s="153"/>
      <c r="GPU14" s="153"/>
      <c r="GPV14" s="153"/>
      <c r="GPW14" s="153"/>
      <c r="GPX14" s="153"/>
      <c r="GPY14" s="153"/>
      <c r="GPZ14" s="153"/>
      <c r="GQA14" s="153"/>
      <c r="GQB14" s="153"/>
      <c r="GQC14" s="153"/>
      <c r="GQD14" s="153"/>
      <c r="GQE14" s="153"/>
      <c r="GQF14" s="153"/>
      <c r="GQG14" s="153"/>
      <c r="GQH14" s="153"/>
      <c r="GQI14" s="153"/>
      <c r="GQJ14" s="153"/>
      <c r="GQK14" s="153"/>
      <c r="GQL14" s="153"/>
      <c r="GQM14" s="153"/>
      <c r="GQN14" s="153"/>
      <c r="GQO14" s="153"/>
      <c r="GQP14" s="153"/>
      <c r="GQQ14" s="153"/>
      <c r="GQR14" s="153"/>
      <c r="GQS14" s="153"/>
      <c r="GQT14" s="153"/>
      <c r="GQU14" s="153"/>
      <c r="GQV14" s="153"/>
      <c r="GQW14" s="153"/>
      <c r="GQX14" s="153"/>
      <c r="GQY14" s="153"/>
      <c r="GQZ14" s="153"/>
      <c r="GRA14" s="153"/>
      <c r="GRB14" s="153"/>
      <c r="GRC14" s="153"/>
      <c r="GRD14" s="153"/>
      <c r="GRE14" s="153"/>
      <c r="GRF14" s="153"/>
      <c r="GRG14" s="153"/>
      <c r="GRH14" s="153"/>
      <c r="GRI14" s="153"/>
      <c r="GRJ14" s="153"/>
      <c r="GRK14" s="153"/>
      <c r="GRL14" s="153"/>
      <c r="GRM14" s="153"/>
      <c r="GRN14" s="153"/>
      <c r="GRO14" s="153"/>
      <c r="GRP14" s="153"/>
      <c r="GRQ14" s="153"/>
      <c r="GRR14" s="153"/>
      <c r="GRS14" s="153"/>
      <c r="GRT14" s="153"/>
      <c r="GRU14" s="153"/>
      <c r="GRV14" s="153"/>
      <c r="GRW14" s="153"/>
      <c r="GRX14" s="153"/>
      <c r="GRY14" s="153"/>
      <c r="GRZ14" s="153"/>
      <c r="GSA14" s="153"/>
      <c r="GSB14" s="153"/>
      <c r="GSC14" s="153"/>
      <c r="GSD14" s="153"/>
      <c r="GSE14" s="153"/>
      <c r="GSF14" s="153"/>
      <c r="GSG14" s="153"/>
      <c r="GSH14" s="153"/>
      <c r="GSI14" s="153"/>
      <c r="GSJ14" s="153"/>
      <c r="GSK14" s="153"/>
      <c r="GSL14" s="153"/>
      <c r="GSM14" s="153"/>
      <c r="GSN14" s="153"/>
      <c r="GSO14" s="153"/>
      <c r="GSP14" s="153"/>
      <c r="GSQ14" s="153"/>
      <c r="GSR14" s="153"/>
      <c r="GSS14" s="153"/>
      <c r="GST14" s="153"/>
      <c r="GSU14" s="153"/>
      <c r="GSV14" s="153"/>
      <c r="GSW14" s="153"/>
      <c r="GSX14" s="153"/>
      <c r="GSY14" s="153"/>
      <c r="GSZ14" s="153"/>
      <c r="GTA14" s="153"/>
      <c r="GTB14" s="153"/>
      <c r="GTC14" s="153"/>
      <c r="GTD14" s="153"/>
      <c r="GTE14" s="153"/>
      <c r="GTF14" s="153"/>
      <c r="GTG14" s="153"/>
      <c r="GTH14" s="153"/>
      <c r="GTI14" s="153"/>
      <c r="GTJ14" s="153"/>
      <c r="GTK14" s="153"/>
      <c r="GTL14" s="153"/>
      <c r="GTM14" s="153"/>
      <c r="GTN14" s="153"/>
      <c r="GTO14" s="153"/>
      <c r="GTP14" s="153"/>
      <c r="GTQ14" s="153"/>
      <c r="GTR14" s="153"/>
      <c r="GTS14" s="153"/>
      <c r="GTT14" s="153"/>
      <c r="GTU14" s="153"/>
      <c r="GTV14" s="153"/>
      <c r="GTW14" s="153"/>
      <c r="GTX14" s="153"/>
      <c r="GTY14" s="153"/>
      <c r="GTZ14" s="153"/>
      <c r="GUA14" s="153"/>
      <c r="GUB14" s="153"/>
      <c r="GUC14" s="153"/>
      <c r="GUD14" s="153"/>
      <c r="GUE14" s="153"/>
      <c r="GUF14" s="153"/>
      <c r="GUG14" s="153"/>
      <c r="GUH14" s="153"/>
      <c r="GUI14" s="153"/>
      <c r="GUJ14" s="153"/>
      <c r="GUK14" s="153"/>
      <c r="GUL14" s="153"/>
      <c r="GUM14" s="153"/>
      <c r="GUN14" s="153"/>
      <c r="GUO14" s="153"/>
      <c r="GUP14" s="153"/>
      <c r="GUQ14" s="153"/>
      <c r="GUR14" s="153"/>
      <c r="GUS14" s="153"/>
      <c r="GUT14" s="153"/>
      <c r="GUU14" s="153"/>
      <c r="GUV14" s="153"/>
      <c r="GUW14" s="153"/>
      <c r="GUX14" s="153"/>
      <c r="GUY14" s="153"/>
      <c r="GUZ14" s="153"/>
      <c r="GVA14" s="153"/>
      <c r="GVB14" s="153"/>
      <c r="GVC14" s="153"/>
      <c r="GVD14" s="153"/>
      <c r="GVE14" s="153"/>
      <c r="GVF14" s="153"/>
      <c r="GVG14" s="153"/>
      <c r="GVH14" s="153"/>
      <c r="GVI14" s="153"/>
      <c r="GVJ14" s="153"/>
      <c r="GVK14" s="153"/>
      <c r="GVL14" s="153"/>
      <c r="GVM14" s="153"/>
      <c r="GVN14" s="153"/>
      <c r="GVO14" s="153"/>
      <c r="GVP14" s="153"/>
      <c r="GVQ14" s="153"/>
      <c r="GVR14" s="153"/>
      <c r="GVS14" s="153"/>
      <c r="GVT14" s="153"/>
      <c r="GVU14" s="153"/>
      <c r="GVV14" s="153"/>
      <c r="GVW14" s="153"/>
      <c r="GVX14" s="153"/>
      <c r="GVY14" s="153"/>
      <c r="GVZ14" s="153"/>
      <c r="GWA14" s="153"/>
      <c r="GWB14" s="153"/>
      <c r="GWC14" s="153"/>
      <c r="GWD14" s="153"/>
      <c r="GWE14" s="153"/>
      <c r="GWF14" s="153"/>
      <c r="GWG14" s="153"/>
      <c r="GWH14" s="153"/>
      <c r="GWI14" s="153"/>
      <c r="GWJ14" s="153"/>
      <c r="GWK14" s="153"/>
      <c r="GWL14" s="153"/>
      <c r="GWM14" s="153"/>
      <c r="GWN14" s="153"/>
      <c r="GWO14" s="153"/>
      <c r="GWP14" s="153"/>
      <c r="GWQ14" s="153"/>
      <c r="GWR14" s="153"/>
      <c r="GWS14" s="153"/>
      <c r="GWT14" s="153"/>
      <c r="GWU14" s="153"/>
      <c r="GWV14" s="153"/>
      <c r="GWW14" s="153"/>
      <c r="GWX14" s="153"/>
      <c r="GWY14" s="153"/>
      <c r="GWZ14" s="153"/>
      <c r="GXA14" s="153"/>
      <c r="GXB14" s="153"/>
      <c r="GXC14" s="153"/>
      <c r="GXD14" s="153"/>
      <c r="GXE14" s="153"/>
      <c r="GXF14" s="153"/>
      <c r="GXG14" s="153"/>
      <c r="GXH14" s="153"/>
      <c r="GXI14" s="153"/>
      <c r="GXJ14" s="153"/>
      <c r="GXK14" s="153"/>
      <c r="GXL14" s="153"/>
      <c r="GXM14" s="153"/>
      <c r="GXN14" s="153"/>
      <c r="GXO14" s="153"/>
      <c r="GXP14" s="153"/>
      <c r="GXQ14" s="153"/>
      <c r="GXR14" s="153"/>
      <c r="GXS14" s="153"/>
      <c r="GXT14" s="153"/>
      <c r="GXU14" s="153"/>
      <c r="GXV14" s="153"/>
      <c r="GXW14" s="153"/>
      <c r="GXX14" s="153"/>
      <c r="GXY14" s="153"/>
      <c r="GXZ14" s="153"/>
      <c r="GYA14" s="153"/>
      <c r="GYB14" s="153"/>
      <c r="GYC14" s="153"/>
      <c r="GYD14" s="153"/>
      <c r="GYE14" s="153"/>
      <c r="GYF14" s="153"/>
      <c r="GYG14" s="153"/>
      <c r="GYH14" s="153"/>
      <c r="GYI14" s="153"/>
      <c r="GYJ14" s="153"/>
      <c r="GYK14" s="153"/>
      <c r="GYL14" s="153"/>
      <c r="GYM14" s="153"/>
      <c r="GYN14" s="153"/>
      <c r="GYO14" s="153"/>
      <c r="GYP14" s="153"/>
      <c r="GYQ14" s="153"/>
      <c r="GYR14" s="153"/>
      <c r="GYS14" s="153"/>
      <c r="GYT14" s="153"/>
      <c r="GYU14" s="153"/>
      <c r="GYV14" s="153"/>
      <c r="GYW14" s="153"/>
      <c r="GYX14" s="153"/>
      <c r="GYY14" s="153"/>
      <c r="GYZ14" s="153"/>
      <c r="GZA14" s="153"/>
      <c r="GZB14" s="153"/>
      <c r="GZC14" s="153"/>
      <c r="GZD14" s="153"/>
      <c r="GZE14" s="153"/>
      <c r="GZF14" s="153"/>
      <c r="GZG14" s="153"/>
      <c r="GZH14" s="153"/>
      <c r="GZI14" s="153"/>
      <c r="GZJ14" s="153"/>
      <c r="GZK14" s="153"/>
      <c r="GZL14" s="153"/>
      <c r="GZM14" s="153"/>
      <c r="GZN14" s="153"/>
      <c r="GZO14" s="153"/>
      <c r="GZP14" s="153"/>
      <c r="GZQ14" s="153"/>
      <c r="GZR14" s="153"/>
      <c r="GZS14" s="153"/>
      <c r="GZT14" s="153"/>
      <c r="GZU14" s="153"/>
      <c r="GZV14" s="153"/>
      <c r="GZW14" s="153"/>
      <c r="GZX14" s="153"/>
      <c r="GZY14" s="153"/>
      <c r="GZZ14" s="153"/>
      <c r="HAA14" s="153"/>
      <c r="HAB14" s="153"/>
      <c r="HAC14" s="153"/>
      <c r="HAD14" s="153"/>
      <c r="HAE14" s="153"/>
      <c r="HAF14" s="153"/>
      <c r="HAG14" s="153"/>
      <c r="HAH14" s="153"/>
      <c r="HAI14" s="153"/>
      <c r="HAJ14" s="153"/>
      <c r="HAK14" s="153"/>
      <c r="HAL14" s="153"/>
      <c r="HAM14" s="153"/>
      <c r="HAN14" s="153"/>
      <c r="HAO14" s="153"/>
      <c r="HAP14" s="153"/>
      <c r="HAQ14" s="153"/>
      <c r="HAR14" s="153"/>
      <c r="HAS14" s="153"/>
      <c r="HAT14" s="153"/>
      <c r="HAU14" s="153"/>
      <c r="HAV14" s="153"/>
      <c r="HAW14" s="153"/>
      <c r="HAX14" s="153"/>
      <c r="HAY14" s="153"/>
      <c r="HAZ14" s="153"/>
      <c r="HBA14" s="153"/>
      <c r="HBB14" s="153"/>
      <c r="HBC14" s="153"/>
      <c r="HBD14" s="153"/>
      <c r="HBE14" s="153"/>
      <c r="HBF14" s="153"/>
      <c r="HBG14" s="153"/>
      <c r="HBH14" s="153"/>
      <c r="HBI14" s="153"/>
      <c r="HBJ14" s="153"/>
      <c r="HBK14" s="153"/>
      <c r="HBL14" s="153"/>
      <c r="HBM14" s="153"/>
      <c r="HBN14" s="153"/>
      <c r="HBO14" s="153"/>
      <c r="HBP14" s="153"/>
      <c r="HBQ14" s="153"/>
      <c r="HBR14" s="153"/>
      <c r="HBS14" s="153"/>
      <c r="HBT14" s="153"/>
      <c r="HBU14" s="153"/>
      <c r="HBV14" s="153"/>
      <c r="HBW14" s="153"/>
      <c r="HBX14" s="153"/>
      <c r="HBY14" s="153"/>
      <c r="HBZ14" s="153"/>
      <c r="HCA14" s="153"/>
      <c r="HCB14" s="153"/>
      <c r="HCC14" s="153"/>
      <c r="HCD14" s="153"/>
      <c r="HCE14" s="153"/>
      <c r="HCF14" s="153"/>
      <c r="HCG14" s="153"/>
      <c r="HCH14" s="153"/>
      <c r="HCI14" s="153"/>
      <c r="HCJ14" s="153"/>
      <c r="HCK14" s="153"/>
      <c r="HCL14" s="153"/>
      <c r="HCM14" s="153"/>
      <c r="HCN14" s="153"/>
      <c r="HCO14" s="153"/>
      <c r="HCP14" s="153"/>
      <c r="HCQ14" s="153"/>
      <c r="HCR14" s="153"/>
      <c r="HCS14" s="153"/>
      <c r="HCT14" s="153"/>
      <c r="HCU14" s="153"/>
      <c r="HCV14" s="153"/>
      <c r="HCW14" s="153"/>
      <c r="HCX14" s="153"/>
      <c r="HCY14" s="153"/>
      <c r="HCZ14" s="153"/>
      <c r="HDA14" s="153"/>
      <c r="HDB14" s="153"/>
      <c r="HDC14" s="153"/>
      <c r="HDD14" s="153"/>
      <c r="HDE14" s="153"/>
      <c r="HDF14" s="153"/>
      <c r="HDG14" s="153"/>
      <c r="HDH14" s="153"/>
      <c r="HDI14" s="153"/>
      <c r="HDJ14" s="153"/>
      <c r="HDK14" s="153"/>
      <c r="HDL14" s="153"/>
      <c r="HDM14" s="153"/>
      <c r="HDN14" s="153"/>
      <c r="HDO14" s="153"/>
      <c r="HDP14" s="153"/>
      <c r="HDQ14" s="153"/>
      <c r="HDR14" s="153"/>
      <c r="HDS14" s="153"/>
      <c r="HDT14" s="153"/>
      <c r="HDU14" s="153"/>
      <c r="HDV14" s="153"/>
      <c r="HDW14" s="153"/>
      <c r="HDX14" s="153"/>
      <c r="HDY14" s="153"/>
      <c r="HDZ14" s="153"/>
      <c r="HEA14" s="153"/>
      <c r="HEB14" s="153"/>
      <c r="HEC14" s="153"/>
      <c r="HED14" s="153"/>
      <c r="HEE14" s="153"/>
      <c r="HEF14" s="153"/>
      <c r="HEG14" s="153"/>
      <c r="HEH14" s="153"/>
      <c r="HEI14" s="153"/>
      <c r="HEJ14" s="153"/>
      <c r="HEK14" s="153"/>
      <c r="HEL14" s="153"/>
      <c r="HEM14" s="153"/>
      <c r="HEN14" s="153"/>
      <c r="HEO14" s="153"/>
      <c r="HEP14" s="153"/>
      <c r="HEQ14" s="153"/>
      <c r="HER14" s="153"/>
      <c r="HES14" s="153"/>
      <c r="HET14" s="153"/>
      <c r="HEU14" s="153"/>
      <c r="HEV14" s="153"/>
      <c r="HEW14" s="153"/>
      <c r="HEX14" s="153"/>
      <c r="HEY14" s="153"/>
      <c r="HEZ14" s="153"/>
      <c r="HFA14" s="153"/>
      <c r="HFB14" s="153"/>
      <c r="HFC14" s="153"/>
      <c r="HFD14" s="153"/>
      <c r="HFE14" s="153"/>
      <c r="HFF14" s="153"/>
      <c r="HFG14" s="153"/>
      <c r="HFH14" s="153"/>
      <c r="HFI14" s="153"/>
      <c r="HFJ14" s="153"/>
      <c r="HFK14" s="153"/>
      <c r="HFL14" s="153"/>
      <c r="HFM14" s="153"/>
      <c r="HFN14" s="153"/>
      <c r="HFO14" s="153"/>
      <c r="HFP14" s="153"/>
      <c r="HFQ14" s="153"/>
      <c r="HFR14" s="153"/>
      <c r="HFS14" s="153"/>
      <c r="HFT14" s="153"/>
      <c r="HFU14" s="153"/>
      <c r="HFV14" s="153"/>
      <c r="HFW14" s="153"/>
      <c r="HFX14" s="153"/>
      <c r="HFY14" s="153"/>
      <c r="HFZ14" s="153"/>
      <c r="HGA14" s="153"/>
      <c r="HGB14" s="153"/>
      <c r="HGC14" s="153"/>
      <c r="HGD14" s="153"/>
      <c r="HGE14" s="153"/>
      <c r="HGF14" s="153"/>
      <c r="HGG14" s="153"/>
      <c r="HGH14" s="153"/>
      <c r="HGI14" s="153"/>
      <c r="HGJ14" s="153"/>
      <c r="HGK14" s="153"/>
      <c r="HGL14" s="153"/>
      <c r="HGM14" s="153"/>
      <c r="HGN14" s="153"/>
      <c r="HGO14" s="153"/>
      <c r="HGP14" s="153"/>
      <c r="HGQ14" s="153"/>
      <c r="HGR14" s="153"/>
      <c r="HGS14" s="153"/>
      <c r="HGT14" s="153"/>
      <c r="HGU14" s="153"/>
      <c r="HGV14" s="153"/>
      <c r="HGW14" s="153"/>
      <c r="HGX14" s="153"/>
      <c r="HGY14" s="153"/>
      <c r="HGZ14" s="153"/>
      <c r="HHA14" s="153"/>
      <c r="HHB14" s="153"/>
      <c r="HHC14" s="153"/>
      <c r="HHD14" s="153"/>
      <c r="HHE14" s="153"/>
      <c r="HHF14" s="153"/>
      <c r="HHG14" s="153"/>
      <c r="HHH14" s="153"/>
      <c r="HHI14" s="153"/>
      <c r="HHJ14" s="153"/>
      <c r="HHK14" s="153"/>
      <c r="HHL14" s="153"/>
      <c r="HHM14" s="153"/>
      <c r="HHN14" s="153"/>
      <c r="HHO14" s="153"/>
      <c r="HHP14" s="153"/>
      <c r="HHQ14" s="153"/>
      <c r="HHR14" s="153"/>
      <c r="HHS14" s="153"/>
      <c r="HHT14" s="153"/>
      <c r="HHU14" s="153"/>
      <c r="HHV14" s="153"/>
      <c r="HHW14" s="153"/>
      <c r="HHX14" s="153"/>
      <c r="HHY14" s="153"/>
      <c r="HHZ14" s="153"/>
      <c r="HIA14" s="153"/>
      <c r="HIB14" s="153"/>
      <c r="HIC14" s="153"/>
      <c r="HID14" s="153"/>
      <c r="HIE14" s="153"/>
      <c r="HIF14" s="153"/>
      <c r="HIG14" s="153"/>
      <c r="HIH14" s="153"/>
      <c r="HII14" s="153"/>
      <c r="HIJ14" s="153"/>
      <c r="HIK14" s="153"/>
      <c r="HIL14" s="153"/>
      <c r="HIM14" s="153"/>
      <c r="HIN14" s="153"/>
      <c r="HIO14" s="153"/>
      <c r="HIP14" s="153"/>
      <c r="HIQ14" s="153"/>
      <c r="HIR14" s="153"/>
      <c r="HIS14" s="153"/>
      <c r="HIT14" s="153"/>
      <c r="HIU14" s="153"/>
      <c r="HIV14" s="153"/>
      <c r="HIW14" s="153"/>
      <c r="HIX14" s="153"/>
      <c r="HIY14" s="153"/>
      <c r="HIZ14" s="153"/>
      <c r="HJA14" s="153"/>
      <c r="HJB14" s="153"/>
      <c r="HJC14" s="153"/>
      <c r="HJD14" s="153"/>
      <c r="HJE14" s="153"/>
      <c r="HJF14" s="153"/>
      <c r="HJG14" s="153"/>
      <c r="HJH14" s="153"/>
      <c r="HJI14" s="153"/>
      <c r="HJJ14" s="153"/>
      <c r="HJK14" s="153"/>
      <c r="HJL14" s="153"/>
      <c r="HJM14" s="153"/>
      <c r="HJN14" s="153"/>
      <c r="HJO14" s="153"/>
      <c r="HJP14" s="153"/>
      <c r="HJQ14" s="153"/>
      <c r="HJR14" s="153"/>
      <c r="HJS14" s="153"/>
      <c r="HJT14" s="153"/>
      <c r="HJU14" s="153"/>
      <c r="HJV14" s="153"/>
      <c r="HJW14" s="153"/>
      <c r="HJX14" s="153"/>
      <c r="HJY14" s="153"/>
      <c r="HJZ14" s="153"/>
      <c r="HKA14" s="153"/>
      <c r="HKB14" s="153"/>
      <c r="HKC14" s="153"/>
      <c r="HKD14" s="153"/>
      <c r="HKE14" s="153"/>
      <c r="HKF14" s="153"/>
      <c r="HKG14" s="153"/>
      <c r="HKH14" s="153"/>
      <c r="HKI14" s="153"/>
      <c r="HKJ14" s="153"/>
      <c r="HKK14" s="153"/>
      <c r="HKL14" s="153"/>
      <c r="HKM14" s="153"/>
      <c r="HKN14" s="153"/>
      <c r="HKO14" s="153"/>
      <c r="HKP14" s="153"/>
      <c r="HKQ14" s="153"/>
      <c r="HKR14" s="153"/>
      <c r="HKS14" s="153"/>
      <c r="HKT14" s="153"/>
      <c r="HKU14" s="153"/>
      <c r="HKV14" s="153"/>
      <c r="HKW14" s="153"/>
      <c r="HKX14" s="153"/>
      <c r="HKY14" s="153"/>
      <c r="HKZ14" s="153"/>
      <c r="HLA14" s="153"/>
      <c r="HLB14" s="153"/>
      <c r="HLC14" s="153"/>
      <c r="HLD14" s="153"/>
      <c r="HLE14" s="153"/>
      <c r="HLF14" s="153"/>
      <c r="HLG14" s="153"/>
      <c r="HLH14" s="153"/>
      <c r="HLI14" s="153"/>
      <c r="HLJ14" s="153"/>
      <c r="HLK14" s="153"/>
      <c r="HLL14" s="153"/>
      <c r="HLM14" s="153"/>
      <c r="HLN14" s="153"/>
      <c r="HLO14" s="153"/>
      <c r="HLP14" s="153"/>
      <c r="HLQ14" s="153"/>
      <c r="HLR14" s="153"/>
      <c r="HLS14" s="153"/>
      <c r="HLT14" s="153"/>
      <c r="HLU14" s="153"/>
      <c r="HLV14" s="153"/>
      <c r="HLW14" s="153"/>
      <c r="HLX14" s="153"/>
      <c r="HLY14" s="153"/>
      <c r="HLZ14" s="153"/>
      <c r="HMA14" s="153"/>
      <c r="HMB14" s="153"/>
      <c r="HMC14" s="153"/>
      <c r="HMD14" s="153"/>
      <c r="HME14" s="153"/>
      <c r="HMF14" s="153"/>
      <c r="HMG14" s="153"/>
      <c r="HMH14" s="153"/>
      <c r="HMI14" s="153"/>
      <c r="HMJ14" s="153"/>
      <c r="HMK14" s="153"/>
      <c r="HML14" s="153"/>
      <c r="HMM14" s="153"/>
      <c r="HMN14" s="153"/>
      <c r="HMO14" s="153"/>
      <c r="HMP14" s="153"/>
      <c r="HMQ14" s="153"/>
      <c r="HMR14" s="153"/>
      <c r="HMS14" s="153"/>
      <c r="HMT14" s="153"/>
      <c r="HMU14" s="153"/>
      <c r="HMV14" s="153"/>
      <c r="HMW14" s="153"/>
      <c r="HMX14" s="153"/>
      <c r="HMY14" s="153"/>
      <c r="HMZ14" s="153"/>
      <c r="HNA14" s="153"/>
      <c r="HNB14" s="153"/>
      <c r="HNC14" s="153"/>
      <c r="HND14" s="153"/>
      <c r="HNE14" s="153"/>
      <c r="HNF14" s="153"/>
      <c r="HNG14" s="153"/>
      <c r="HNH14" s="153"/>
      <c r="HNI14" s="153"/>
      <c r="HNJ14" s="153"/>
      <c r="HNK14" s="153"/>
      <c r="HNL14" s="153"/>
      <c r="HNM14" s="153"/>
      <c r="HNN14" s="153"/>
      <c r="HNO14" s="153"/>
      <c r="HNP14" s="153"/>
      <c r="HNQ14" s="153"/>
      <c r="HNR14" s="153"/>
      <c r="HNS14" s="153"/>
      <c r="HNT14" s="153"/>
      <c r="HNU14" s="153"/>
      <c r="HNV14" s="153"/>
      <c r="HNW14" s="153"/>
      <c r="HNX14" s="153"/>
      <c r="HNY14" s="153"/>
      <c r="HNZ14" s="153"/>
      <c r="HOA14" s="153"/>
      <c r="HOB14" s="153"/>
      <c r="HOC14" s="153"/>
      <c r="HOD14" s="153"/>
      <c r="HOE14" s="153"/>
      <c r="HOF14" s="153"/>
      <c r="HOG14" s="153"/>
      <c r="HOH14" s="153"/>
      <c r="HOI14" s="153"/>
      <c r="HOJ14" s="153"/>
      <c r="HOK14" s="153"/>
      <c r="HOL14" s="153"/>
      <c r="HOM14" s="153"/>
      <c r="HON14" s="153"/>
      <c r="HOO14" s="153"/>
      <c r="HOP14" s="153"/>
      <c r="HOQ14" s="153"/>
      <c r="HOR14" s="153"/>
      <c r="HOS14" s="153"/>
      <c r="HOT14" s="153"/>
      <c r="HOU14" s="153"/>
      <c r="HOV14" s="153"/>
      <c r="HOW14" s="153"/>
      <c r="HOX14" s="153"/>
      <c r="HOY14" s="153"/>
      <c r="HOZ14" s="153"/>
      <c r="HPA14" s="153"/>
      <c r="HPB14" s="153"/>
      <c r="HPC14" s="153"/>
      <c r="HPD14" s="153"/>
      <c r="HPE14" s="153"/>
      <c r="HPF14" s="153"/>
      <c r="HPG14" s="153"/>
      <c r="HPH14" s="153"/>
      <c r="HPI14" s="153"/>
      <c r="HPJ14" s="153"/>
      <c r="HPK14" s="153"/>
      <c r="HPL14" s="153"/>
      <c r="HPM14" s="153"/>
      <c r="HPN14" s="153"/>
      <c r="HPO14" s="153"/>
      <c r="HPP14" s="153"/>
      <c r="HPQ14" s="153"/>
      <c r="HPR14" s="153"/>
      <c r="HPS14" s="153"/>
      <c r="HPT14" s="153"/>
      <c r="HPU14" s="153"/>
      <c r="HPV14" s="153"/>
      <c r="HPW14" s="153"/>
      <c r="HPX14" s="153"/>
      <c r="HPY14" s="153"/>
      <c r="HPZ14" s="153"/>
      <c r="HQA14" s="153"/>
      <c r="HQB14" s="153"/>
      <c r="HQC14" s="153"/>
      <c r="HQD14" s="153"/>
      <c r="HQE14" s="153"/>
      <c r="HQF14" s="153"/>
      <c r="HQG14" s="153"/>
      <c r="HQH14" s="153"/>
      <c r="HQI14" s="153"/>
      <c r="HQJ14" s="153"/>
      <c r="HQK14" s="153"/>
      <c r="HQL14" s="153"/>
      <c r="HQM14" s="153"/>
      <c r="HQN14" s="153"/>
      <c r="HQO14" s="153"/>
      <c r="HQP14" s="153"/>
      <c r="HQQ14" s="153"/>
      <c r="HQR14" s="153"/>
      <c r="HQS14" s="153"/>
      <c r="HQT14" s="153"/>
      <c r="HQU14" s="153"/>
      <c r="HQV14" s="153"/>
      <c r="HQW14" s="153"/>
      <c r="HQX14" s="153"/>
      <c r="HQY14" s="153"/>
      <c r="HQZ14" s="153"/>
      <c r="HRA14" s="153"/>
      <c r="HRB14" s="153"/>
      <c r="HRC14" s="153"/>
      <c r="HRD14" s="153"/>
      <c r="HRE14" s="153"/>
      <c r="HRF14" s="153"/>
      <c r="HRG14" s="153"/>
      <c r="HRH14" s="153"/>
      <c r="HRI14" s="153"/>
      <c r="HRJ14" s="153"/>
      <c r="HRK14" s="153"/>
      <c r="HRL14" s="153"/>
      <c r="HRM14" s="153"/>
      <c r="HRN14" s="153"/>
      <c r="HRO14" s="153"/>
      <c r="HRP14" s="153"/>
      <c r="HRQ14" s="153"/>
      <c r="HRR14" s="153"/>
      <c r="HRS14" s="153"/>
      <c r="HRT14" s="153"/>
      <c r="HRU14" s="153"/>
      <c r="HRV14" s="153"/>
      <c r="HRW14" s="153"/>
      <c r="HRX14" s="153"/>
      <c r="HRY14" s="153"/>
      <c r="HRZ14" s="153"/>
      <c r="HSA14" s="153"/>
      <c r="HSB14" s="153"/>
      <c r="HSC14" s="153"/>
      <c r="HSD14" s="153"/>
      <c r="HSE14" s="153"/>
      <c r="HSF14" s="153"/>
      <c r="HSG14" s="153"/>
      <c r="HSH14" s="153"/>
      <c r="HSI14" s="153"/>
      <c r="HSJ14" s="153"/>
      <c r="HSK14" s="153"/>
      <c r="HSL14" s="153"/>
      <c r="HSM14" s="153"/>
      <c r="HSN14" s="153"/>
      <c r="HSO14" s="153"/>
      <c r="HSP14" s="153"/>
      <c r="HSQ14" s="153"/>
      <c r="HSR14" s="153"/>
      <c r="HSS14" s="153"/>
      <c r="HST14" s="153"/>
      <c r="HSU14" s="153"/>
      <c r="HSV14" s="153"/>
      <c r="HSW14" s="153"/>
      <c r="HSX14" s="153"/>
      <c r="HSY14" s="153"/>
      <c r="HSZ14" s="153"/>
      <c r="HTA14" s="153"/>
      <c r="HTB14" s="153"/>
      <c r="HTC14" s="153"/>
      <c r="HTD14" s="153"/>
      <c r="HTE14" s="153"/>
      <c r="HTF14" s="153"/>
      <c r="HTG14" s="153"/>
      <c r="HTH14" s="153"/>
      <c r="HTI14" s="153"/>
      <c r="HTJ14" s="153"/>
      <c r="HTK14" s="153"/>
      <c r="HTL14" s="153"/>
      <c r="HTM14" s="153"/>
      <c r="HTN14" s="153"/>
      <c r="HTO14" s="153"/>
      <c r="HTP14" s="153"/>
      <c r="HTQ14" s="153"/>
      <c r="HTR14" s="153"/>
      <c r="HTS14" s="153"/>
      <c r="HTT14" s="153"/>
      <c r="HTU14" s="153"/>
      <c r="HTV14" s="153"/>
      <c r="HTW14" s="153"/>
      <c r="HTX14" s="153"/>
      <c r="HTY14" s="153"/>
      <c r="HTZ14" s="153"/>
      <c r="HUA14" s="153"/>
      <c r="HUB14" s="153"/>
      <c r="HUC14" s="153"/>
      <c r="HUD14" s="153"/>
      <c r="HUE14" s="153"/>
      <c r="HUF14" s="153"/>
      <c r="HUG14" s="153"/>
      <c r="HUH14" s="153"/>
      <c r="HUI14" s="153"/>
      <c r="HUJ14" s="153"/>
      <c r="HUK14" s="153"/>
      <c r="HUL14" s="153"/>
      <c r="HUM14" s="153"/>
      <c r="HUN14" s="153"/>
      <c r="HUO14" s="153"/>
      <c r="HUP14" s="153"/>
      <c r="HUQ14" s="153"/>
      <c r="HUR14" s="153"/>
      <c r="HUS14" s="153"/>
      <c r="HUT14" s="153"/>
      <c r="HUU14" s="153"/>
      <c r="HUV14" s="153"/>
      <c r="HUW14" s="153"/>
      <c r="HUX14" s="153"/>
      <c r="HUY14" s="153"/>
      <c r="HUZ14" s="153"/>
      <c r="HVA14" s="153"/>
      <c r="HVB14" s="153"/>
      <c r="HVC14" s="153"/>
      <c r="HVD14" s="153"/>
      <c r="HVE14" s="153"/>
      <c r="HVF14" s="153"/>
      <c r="HVG14" s="153"/>
      <c r="HVH14" s="153"/>
      <c r="HVI14" s="153"/>
      <c r="HVJ14" s="153"/>
      <c r="HVK14" s="153"/>
      <c r="HVL14" s="153"/>
      <c r="HVM14" s="153"/>
      <c r="HVN14" s="153"/>
      <c r="HVO14" s="153"/>
      <c r="HVP14" s="153"/>
      <c r="HVQ14" s="153"/>
      <c r="HVR14" s="153"/>
      <c r="HVS14" s="153"/>
      <c r="HVT14" s="153"/>
      <c r="HVU14" s="153"/>
      <c r="HVV14" s="153"/>
      <c r="HVW14" s="153"/>
      <c r="HVX14" s="153"/>
      <c r="HVY14" s="153"/>
      <c r="HVZ14" s="153"/>
      <c r="HWA14" s="153"/>
      <c r="HWB14" s="153"/>
      <c r="HWC14" s="153"/>
      <c r="HWD14" s="153"/>
      <c r="HWE14" s="153"/>
      <c r="HWF14" s="153"/>
      <c r="HWG14" s="153"/>
      <c r="HWH14" s="153"/>
      <c r="HWI14" s="153"/>
      <c r="HWJ14" s="153"/>
      <c r="HWK14" s="153"/>
      <c r="HWL14" s="153"/>
      <c r="HWM14" s="153"/>
      <c r="HWN14" s="153"/>
      <c r="HWO14" s="153"/>
      <c r="HWP14" s="153"/>
      <c r="HWQ14" s="153"/>
      <c r="HWR14" s="153"/>
      <c r="HWS14" s="153"/>
      <c r="HWT14" s="153"/>
      <c r="HWU14" s="153"/>
      <c r="HWV14" s="153"/>
      <c r="HWW14" s="153"/>
      <c r="HWX14" s="153"/>
      <c r="HWY14" s="153"/>
      <c r="HWZ14" s="153"/>
      <c r="HXA14" s="153"/>
      <c r="HXB14" s="153"/>
      <c r="HXC14" s="153"/>
      <c r="HXD14" s="153"/>
      <c r="HXE14" s="153"/>
      <c r="HXF14" s="153"/>
      <c r="HXG14" s="153"/>
      <c r="HXH14" s="153"/>
      <c r="HXI14" s="153"/>
      <c r="HXJ14" s="153"/>
      <c r="HXK14" s="153"/>
      <c r="HXL14" s="153"/>
      <c r="HXM14" s="153"/>
      <c r="HXN14" s="153"/>
      <c r="HXO14" s="153"/>
      <c r="HXP14" s="153"/>
      <c r="HXQ14" s="153"/>
      <c r="HXR14" s="153"/>
      <c r="HXS14" s="153"/>
      <c r="HXT14" s="153"/>
      <c r="HXU14" s="153"/>
      <c r="HXV14" s="153"/>
      <c r="HXW14" s="153"/>
      <c r="HXX14" s="153"/>
      <c r="HXY14" s="153"/>
      <c r="HXZ14" s="153"/>
      <c r="HYA14" s="153"/>
      <c r="HYB14" s="153"/>
      <c r="HYC14" s="153"/>
      <c r="HYD14" s="153"/>
      <c r="HYE14" s="153"/>
      <c r="HYF14" s="153"/>
      <c r="HYG14" s="153"/>
      <c r="HYH14" s="153"/>
      <c r="HYI14" s="153"/>
      <c r="HYJ14" s="153"/>
      <c r="HYK14" s="153"/>
      <c r="HYL14" s="153"/>
      <c r="HYM14" s="153"/>
      <c r="HYN14" s="153"/>
      <c r="HYO14" s="153"/>
      <c r="HYP14" s="153"/>
      <c r="HYQ14" s="153"/>
      <c r="HYR14" s="153"/>
      <c r="HYS14" s="153"/>
      <c r="HYT14" s="153"/>
      <c r="HYU14" s="153"/>
      <c r="HYV14" s="153"/>
      <c r="HYW14" s="153"/>
      <c r="HYX14" s="153"/>
      <c r="HYY14" s="153"/>
      <c r="HYZ14" s="153"/>
      <c r="HZA14" s="153"/>
      <c r="HZB14" s="153"/>
      <c r="HZC14" s="153"/>
      <c r="HZD14" s="153"/>
      <c r="HZE14" s="153"/>
      <c r="HZF14" s="153"/>
      <c r="HZG14" s="153"/>
      <c r="HZH14" s="153"/>
      <c r="HZI14" s="153"/>
      <c r="HZJ14" s="153"/>
      <c r="HZK14" s="153"/>
      <c r="HZL14" s="153"/>
      <c r="HZM14" s="153"/>
      <c r="HZN14" s="153"/>
      <c r="HZO14" s="153"/>
      <c r="HZP14" s="153"/>
      <c r="HZQ14" s="153"/>
      <c r="HZR14" s="153"/>
      <c r="HZS14" s="153"/>
      <c r="HZT14" s="153"/>
      <c r="HZU14" s="153"/>
      <c r="HZV14" s="153"/>
      <c r="HZW14" s="153"/>
      <c r="HZX14" s="153"/>
      <c r="HZY14" s="153"/>
      <c r="HZZ14" s="153"/>
      <c r="IAA14" s="153"/>
      <c r="IAB14" s="153"/>
      <c r="IAC14" s="153"/>
      <c r="IAD14" s="153"/>
      <c r="IAE14" s="153"/>
      <c r="IAF14" s="153"/>
      <c r="IAG14" s="153"/>
      <c r="IAH14" s="153"/>
      <c r="IAI14" s="153"/>
      <c r="IAJ14" s="153"/>
      <c r="IAK14" s="153"/>
      <c r="IAL14" s="153"/>
      <c r="IAM14" s="153"/>
      <c r="IAN14" s="153"/>
      <c r="IAO14" s="153"/>
      <c r="IAP14" s="153"/>
      <c r="IAQ14" s="153"/>
      <c r="IAR14" s="153"/>
      <c r="IAS14" s="153"/>
      <c r="IAT14" s="153"/>
      <c r="IAU14" s="153"/>
      <c r="IAV14" s="153"/>
      <c r="IAW14" s="153"/>
      <c r="IAX14" s="153"/>
      <c r="IAY14" s="153"/>
      <c r="IAZ14" s="153"/>
      <c r="IBA14" s="153"/>
      <c r="IBB14" s="153"/>
      <c r="IBC14" s="153"/>
      <c r="IBD14" s="153"/>
      <c r="IBE14" s="153"/>
      <c r="IBF14" s="153"/>
      <c r="IBG14" s="153"/>
      <c r="IBH14" s="153"/>
      <c r="IBI14" s="153"/>
      <c r="IBJ14" s="153"/>
      <c r="IBK14" s="153"/>
      <c r="IBL14" s="153"/>
      <c r="IBM14" s="153"/>
      <c r="IBN14" s="153"/>
      <c r="IBO14" s="153"/>
      <c r="IBP14" s="153"/>
      <c r="IBQ14" s="153"/>
      <c r="IBR14" s="153"/>
      <c r="IBS14" s="153"/>
      <c r="IBT14" s="153"/>
      <c r="IBU14" s="153"/>
      <c r="IBV14" s="153"/>
      <c r="IBW14" s="153"/>
      <c r="IBX14" s="153"/>
      <c r="IBY14" s="153"/>
      <c r="IBZ14" s="153"/>
      <c r="ICA14" s="153"/>
      <c r="ICB14" s="153"/>
      <c r="ICC14" s="153"/>
      <c r="ICD14" s="153"/>
      <c r="ICE14" s="153"/>
      <c r="ICF14" s="153"/>
      <c r="ICG14" s="153"/>
      <c r="ICH14" s="153"/>
      <c r="ICI14" s="153"/>
      <c r="ICJ14" s="153"/>
      <c r="ICK14" s="153"/>
      <c r="ICL14" s="153"/>
      <c r="ICM14" s="153"/>
      <c r="ICN14" s="153"/>
      <c r="ICO14" s="153"/>
      <c r="ICP14" s="153"/>
      <c r="ICQ14" s="153"/>
      <c r="ICR14" s="153"/>
      <c r="ICS14" s="153"/>
      <c r="ICT14" s="153"/>
      <c r="ICU14" s="153"/>
      <c r="ICV14" s="153"/>
      <c r="ICW14" s="153"/>
      <c r="ICX14" s="153"/>
      <c r="ICY14" s="153"/>
      <c r="ICZ14" s="153"/>
      <c r="IDA14" s="153"/>
      <c r="IDB14" s="153"/>
      <c r="IDC14" s="153"/>
      <c r="IDD14" s="153"/>
      <c r="IDE14" s="153"/>
      <c r="IDF14" s="153"/>
      <c r="IDG14" s="153"/>
      <c r="IDH14" s="153"/>
      <c r="IDI14" s="153"/>
      <c r="IDJ14" s="153"/>
      <c r="IDK14" s="153"/>
      <c r="IDL14" s="153"/>
      <c r="IDM14" s="153"/>
      <c r="IDN14" s="153"/>
      <c r="IDO14" s="153"/>
      <c r="IDP14" s="153"/>
      <c r="IDQ14" s="153"/>
      <c r="IDR14" s="153"/>
      <c r="IDS14" s="153"/>
      <c r="IDT14" s="153"/>
      <c r="IDU14" s="153"/>
      <c r="IDV14" s="153"/>
      <c r="IDW14" s="153"/>
      <c r="IDX14" s="153"/>
      <c r="IDY14" s="153"/>
      <c r="IDZ14" s="153"/>
      <c r="IEA14" s="153"/>
      <c r="IEB14" s="153"/>
      <c r="IEC14" s="153"/>
      <c r="IED14" s="153"/>
      <c r="IEE14" s="153"/>
      <c r="IEF14" s="153"/>
      <c r="IEG14" s="153"/>
      <c r="IEH14" s="153"/>
      <c r="IEI14" s="153"/>
      <c r="IEJ14" s="153"/>
      <c r="IEK14" s="153"/>
      <c r="IEL14" s="153"/>
      <c r="IEM14" s="153"/>
      <c r="IEN14" s="153"/>
      <c r="IEO14" s="153"/>
      <c r="IEP14" s="153"/>
      <c r="IEQ14" s="153"/>
      <c r="IER14" s="153"/>
      <c r="IES14" s="153"/>
      <c r="IET14" s="153"/>
      <c r="IEU14" s="153"/>
      <c r="IEV14" s="153"/>
      <c r="IEW14" s="153"/>
      <c r="IEX14" s="153"/>
      <c r="IEY14" s="153"/>
      <c r="IEZ14" s="153"/>
      <c r="IFA14" s="153"/>
      <c r="IFB14" s="153"/>
      <c r="IFC14" s="153"/>
      <c r="IFD14" s="153"/>
      <c r="IFE14" s="153"/>
      <c r="IFF14" s="153"/>
      <c r="IFG14" s="153"/>
      <c r="IFH14" s="153"/>
      <c r="IFI14" s="153"/>
      <c r="IFJ14" s="153"/>
      <c r="IFK14" s="153"/>
      <c r="IFL14" s="153"/>
      <c r="IFM14" s="153"/>
      <c r="IFN14" s="153"/>
      <c r="IFO14" s="153"/>
      <c r="IFP14" s="153"/>
      <c r="IFQ14" s="153"/>
      <c r="IFR14" s="153"/>
      <c r="IFS14" s="153"/>
      <c r="IFT14" s="153"/>
      <c r="IFU14" s="153"/>
      <c r="IFV14" s="153"/>
      <c r="IFW14" s="153"/>
      <c r="IFX14" s="153"/>
      <c r="IFY14" s="153"/>
      <c r="IFZ14" s="153"/>
      <c r="IGA14" s="153"/>
      <c r="IGB14" s="153"/>
      <c r="IGC14" s="153"/>
      <c r="IGD14" s="153"/>
      <c r="IGE14" s="153"/>
      <c r="IGF14" s="153"/>
      <c r="IGG14" s="153"/>
      <c r="IGH14" s="153"/>
      <c r="IGI14" s="153"/>
      <c r="IGJ14" s="153"/>
      <c r="IGK14" s="153"/>
      <c r="IGL14" s="153"/>
      <c r="IGM14" s="153"/>
      <c r="IGN14" s="153"/>
      <c r="IGO14" s="153"/>
      <c r="IGP14" s="153"/>
      <c r="IGQ14" s="153"/>
      <c r="IGR14" s="153"/>
      <c r="IGS14" s="153"/>
      <c r="IGT14" s="153"/>
      <c r="IGU14" s="153"/>
      <c r="IGV14" s="153"/>
      <c r="IGW14" s="153"/>
      <c r="IGX14" s="153"/>
      <c r="IGY14" s="153"/>
      <c r="IGZ14" s="153"/>
      <c r="IHA14" s="153"/>
      <c r="IHB14" s="153"/>
      <c r="IHC14" s="153"/>
      <c r="IHD14" s="153"/>
      <c r="IHE14" s="153"/>
      <c r="IHF14" s="153"/>
      <c r="IHG14" s="153"/>
      <c r="IHH14" s="153"/>
      <c r="IHI14" s="153"/>
      <c r="IHJ14" s="153"/>
      <c r="IHK14" s="153"/>
      <c r="IHL14" s="153"/>
      <c r="IHM14" s="153"/>
      <c r="IHN14" s="153"/>
      <c r="IHO14" s="153"/>
      <c r="IHP14" s="153"/>
      <c r="IHQ14" s="153"/>
      <c r="IHR14" s="153"/>
      <c r="IHS14" s="153"/>
      <c r="IHT14" s="153"/>
      <c r="IHU14" s="153"/>
      <c r="IHV14" s="153"/>
      <c r="IHW14" s="153"/>
      <c r="IHX14" s="153"/>
      <c r="IHY14" s="153"/>
      <c r="IHZ14" s="153"/>
      <c r="IIA14" s="153"/>
      <c r="IIB14" s="153"/>
      <c r="IIC14" s="153"/>
      <c r="IID14" s="153"/>
      <c r="IIE14" s="153"/>
      <c r="IIF14" s="153"/>
      <c r="IIG14" s="153"/>
      <c r="IIH14" s="153"/>
      <c r="III14" s="153"/>
      <c r="IIJ14" s="153"/>
      <c r="IIK14" s="153"/>
      <c r="IIL14" s="153"/>
      <c r="IIM14" s="153"/>
      <c r="IIN14" s="153"/>
      <c r="IIO14" s="153"/>
      <c r="IIP14" s="153"/>
      <c r="IIQ14" s="153"/>
      <c r="IIR14" s="153"/>
      <c r="IIS14" s="153"/>
      <c r="IIT14" s="153"/>
      <c r="IIU14" s="153"/>
      <c r="IIV14" s="153"/>
      <c r="IIW14" s="153"/>
      <c r="IIX14" s="153"/>
      <c r="IIY14" s="153"/>
      <c r="IIZ14" s="153"/>
      <c r="IJA14" s="153"/>
      <c r="IJB14" s="153"/>
      <c r="IJC14" s="153"/>
      <c r="IJD14" s="153"/>
      <c r="IJE14" s="153"/>
      <c r="IJF14" s="153"/>
      <c r="IJG14" s="153"/>
      <c r="IJH14" s="153"/>
      <c r="IJI14" s="153"/>
      <c r="IJJ14" s="153"/>
      <c r="IJK14" s="153"/>
      <c r="IJL14" s="153"/>
      <c r="IJM14" s="153"/>
      <c r="IJN14" s="153"/>
      <c r="IJO14" s="153"/>
      <c r="IJP14" s="153"/>
      <c r="IJQ14" s="153"/>
      <c r="IJR14" s="153"/>
      <c r="IJS14" s="153"/>
      <c r="IJT14" s="153"/>
      <c r="IJU14" s="153"/>
      <c r="IJV14" s="153"/>
      <c r="IJW14" s="153"/>
      <c r="IJX14" s="153"/>
      <c r="IJY14" s="153"/>
      <c r="IJZ14" s="153"/>
      <c r="IKA14" s="153"/>
      <c r="IKB14" s="153"/>
      <c r="IKC14" s="153"/>
      <c r="IKD14" s="153"/>
      <c r="IKE14" s="153"/>
      <c r="IKF14" s="153"/>
      <c r="IKG14" s="153"/>
      <c r="IKH14" s="153"/>
      <c r="IKI14" s="153"/>
      <c r="IKJ14" s="153"/>
      <c r="IKK14" s="153"/>
      <c r="IKL14" s="153"/>
      <c r="IKM14" s="153"/>
      <c r="IKN14" s="153"/>
      <c r="IKO14" s="153"/>
      <c r="IKP14" s="153"/>
      <c r="IKQ14" s="153"/>
      <c r="IKR14" s="153"/>
      <c r="IKS14" s="153"/>
      <c r="IKT14" s="153"/>
      <c r="IKU14" s="153"/>
      <c r="IKV14" s="153"/>
      <c r="IKW14" s="153"/>
      <c r="IKX14" s="153"/>
      <c r="IKY14" s="153"/>
      <c r="IKZ14" s="153"/>
      <c r="ILA14" s="153"/>
      <c r="ILB14" s="153"/>
      <c r="ILC14" s="153"/>
      <c r="ILD14" s="153"/>
      <c r="ILE14" s="153"/>
      <c r="ILF14" s="153"/>
      <c r="ILG14" s="153"/>
      <c r="ILH14" s="153"/>
      <c r="ILI14" s="153"/>
      <c r="ILJ14" s="153"/>
      <c r="ILK14" s="153"/>
      <c r="ILL14" s="153"/>
      <c r="ILM14" s="153"/>
      <c r="ILN14" s="153"/>
      <c r="ILO14" s="153"/>
      <c r="ILP14" s="153"/>
      <c r="ILQ14" s="153"/>
      <c r="ILR14" s="153"/>
      <c r="ILS14" s="153"/>
      <c r="ILT14" s="153"/>
      <c r="ILU14" s="153"/>
      <c r="ILV14" s="153"/>
      <c r="ILW14" s="153"/>
      <c r="ILX14" s="153"/>
      <c r="ILY14" s="153"/>
      <c r="ILZ14" s="153"/>
      <c r="IMA14" s="153"/>
      <c r="IMB14" s="153"/>
      <c r="IMC14" s="153"/>
      <c r="IMD14" s="153"/>
      <c r="IME14" s="153"/>
      <c r="IMF14" s="153"/>
      <c r="IMG14" s="153"/>
      <c r="IMH14" s="153"/>
      <c r="IMI14" s="153"/>
      <c r="IMJ14" s="153"/>
      <c r="IMK14" s="153"/>
      <c r="IML14" s="153"/>
      <c r="IMM14" s="153"/>
      <c r="IMN14" s="153"/>
      <c r="IMO14" s="153"/>
      <c r="IMP14" s="153"/>
      <c r="IMQ14" s="153"/>
      <c r="IMR14" s="153"/>
      <c r="IMS14" s="153"/>
      <c r="IMT14" s="153"/>
      <c r="IMU14" s="153"/>
      <c r="IMV14" s="153"/>
      <c r="IMW14" s="153"/>
      <c r="IMX14" s="153"/>
      <c r="IMY14" s="153"/>
      <c r="IMZ14" s="153"/>
      <c r="INA14" s="153"/>
      <c r="INB14" s="153"/>
      <c r="INC14" s="153"/>
      <c r="IND14" s="153"/>
      <c r="INE14" s="153"/>
      <c r="INF14" s="153"/>
      <c r="ING14" s="153"/>
      <c r="INH14" s="153"/>
      <c r="INI14" s="153"/>
      <c r="INJ14" s="153"/>
      <c r="INK14" s="153"/>
      <c r="INL14" s="153"/>
      <c r="INM14" s="153"/>
      <c r="INN14" s="153"/>
      <c r="INO14" s="153"/>
      <c r="INP14" s="153"/>
      <c r="INQ14" s="153"/>
      <c r="INR14" s="153"/>
      <c r="INS14" s="153"/>
      <c r="INT14" s="153"/>
      <c r="INU14" s="153"/>
      <c r="INV14" s="153"/>
      <c r="INW14" s="153"/>
      <c r="INX14" s="153"/>
      <c r="INY14" s="153"/>
      <c r="INZ14" s="153"/>
      <c r="IOA14" s="153"/>
      <c r="IOB14" s="153"/>
      <c r="IOC14" s="153"/>
      <c r="IOD14" s="153"/>
      <c r="IOE14" s="153"/>
      <c r="IOF14" s="153"/>
      <c r="IOG14" s="153"/>
      <c r="IOH14" s="153"/>
      <c r="IOI14" s="153"/>
      <c r="IOJ14" s="153"/>
      <c r="IOK14" s="153"/>
      <c r="IOL14" s="153"/>
      <c r="IOM14" s="153"/>
      <c r="ION14" s="153"/>
      <c r="IOO14" s="153"/>
      <c r="IOP14" s="153"/>
      <c r="IOQ14" s="153"/>
      <c r="IOR14" s="153"/>
      <c r="IOS14" s="153"/>
      <c r="IOT14" s="153"/>
      <c r="IOU14" s="153"/>
      <c r="IOV14" s="153"/>
      <c r="IOW14" s="153"/>
      <c r="IOX14" s="153"/>
      <c r="IOY14" s="153"/>
      <c r="IOZ14" s="153"/>
      <c r="IPA14" s="153"/>
      <c r="IPB14" s="153"/>
      <c r="IPC14" s="153"/>
      <c r="IPD14" s="153"/>
      <c r="IPE14" s="153"/>
      <c r="IPF14" s="153"/>
      <c r="IPG14" s="153"/>
      <c r="IPH14" s="153"/>
      <c r="IPI14" s="153"/>
      <c r="IPJ14" s="153"/>
      <c r="IPK14" s="153"/>
      <c r="IPL14" s="153"/>
      <c r="IPM14" s="153"/>
      <c r="IPN14" s="153"/>
      <c r="IPO14" s="153"/>
      <c r="IPP14" s="153"/>
      <c r="IPQ14" s="153"/>
      <c r="IPR14" s="153"/>
      <c r="IPS14" s="153"/>
      <c r="IPT14" s="153"/>
      <c r="IPU14" s="153"/>
      <c r="IPV14" s="153"/>
      <c r="IPW14" s="153"/>
      <c r="IPX14" s="153"/>
      <c r="IPY14" s="153"/>
      <c r="IPZ14" s="153"/>
      <c r="IQA14" s="153"/>
      <c r="IQB14" s="153"/>
      <c r="IQC14" s="153"/>
      <c r="IQD14" s="153"/>
      <c r="IQE14" s="153"/>
      <c r="IQF14" s="153"/>
      <c r="IQG14" s="153"/>
      <c r="IQH14" s="153"/>
      <c r="IQI14" s="153"/>
      <c r="IQJ14" s="153"/>
      <c r="IQK14" s="153"/>
      <c r="IQL14" s="153"/>
      <c r="IQM14" s="153"/>
      <c r="IQN14" s="153"/>
      <c r="IQO14" s="153"/>
      <c r="IQP14" s="153"/>
      <c r="IQQ14" s="153"/>
      <c r="IQR14" s="153"/>
      <c r="IQS14" s="153"/>
      <c r="IQT14" s="153"/>
      <c r="IQU14" s="153"/>
      <c r="IQV14" s="153"/>
      <c r="IQW14" s="153"/>
      <c r="IQX14" s="153"/>
      <c r="IQY14" s="153"/>
      <c r="IQZ14" s="153"/>
      <c r="IRA14" s="153"/>
      <c r="IRB14" s="153"/>
      <c r="IRC14" s="153"/>
      <c r="IRD14" s="153"/>
      <c r="IRE14" s="153"/>
      <c r="IRF14" s="153"/>
      <c r="IRG14" s="153"/>
      <c r="IRH14" s="153"/>
      <c r="IRI14" s="153"/>
      <c r="IRJ14" s="153"/>
      <c r="IRK14" s="153"/>
      <c r="IRL14" s="153"/>
      <c r="IRM14" s="153"/>
      <c r="IRN14" s="153"/>
      <c r="IRO14" s="153"/>
      <c r="IRP14" s="153"/>
      <c r="IRQ14" s="153"/>
      <c r="IRR14" s="153"/>
      <c r="IRS14" s="153"/>
      <c r="IRT14" s="153"/>
      <c r="IRU14" s="153"/>
      <c r="IRV14" s="153"/>
      <c r="IRW14" s="153"/>
      <c r="IRX14" s="153"/>
      <c r="IRY14" s="153"/>
      <c r="IRZ14" s="153"/>
      <c r="ISA14" s="153"/>
      <c r="ISB14" s="153"/>
      <c r="ISC14" s="153"/>
      <c r="ISD14" s="153"/>
      <c r="ISE14" s="153"/>
      <c r="ISF14" s="153"/>
      <c r="ISG14" s="153"/>
      <c r="ISH14" s="153"/>
      <c r="ISI14" s="153"/>
      <c r="ISJ14" s="153"/>
      <c r="ISK14" s="153"/>
      <c r="ISL14" s="153"/>
      <c r="ISM14" s="153"/>
      <c r="ISN14" s="153"/>
      <c r="ISO14" s="153"/>
      <c r="ISP14" s="153"/>
      <c r="ISQ14" s="153"/>
      <c r="ISR14" s="153"/>
      <c r="ISS14" s="153"/>
      <c r="IST14" s="153"/>
      <c r="ISU14" s="153"/>
      <c r="ISV14" s="153"/>
      <c r="ISW14" s="153"/>
      <c r="ISX14" s="153"/>
      <c r="ISY14" s="153"/>
      <c r="ISZ14" s="153"/>
      <c r="ITA14" s="153"/>
      <c r="ITB14" s="153"/>
      <c r="ITC14" s="153"/>
      <c r="ITD14" s="153"/>
      <c r="ITE14" s="153"/>
      <c r="ITF14" s="153"/>
      <c r="ITG14" s="153"/>
      <c r="ITH14" s="153"/>
      <c r="ITI14" s="153"/>
      <c r="ITJ14" s="153"/>
      <c r="ITK14" s="153"/>
      <c r="ITL14" s="153"/>
      <c r="ITM14" s="153"/>
      <c r="ITN14" s="153"/>
      <c r="ITO14" s="153"/>
      <c r="ITP14" s="153"/>
      <c r="ITQ14" s="153"/>
      <c r="ITR14" s="153"/>
      <c r="ITS14" s="153"/>
      <c r="ITT14" s="153"/>
      <c r="ITU14" s="153"/>
      <c r="ITV14" s="153"/>
      <c r="ITW14" s="153"/>
      <c r="ITX14" s="153"/>
      <c r="ITY14" s="153"/>
      <c r="ITZ14" s="153"/>
      <c r="IUA14" s="153"/>
      <c r="IUB14" s="153"/>
      <c r="IUC14" s="153"/>
      <c r="IUD14" s="153"/>
      <c r="IUE14" s="153"/>
      <c r="IUF14" s="153"/>
      <c r="IUG14" s="153"/>
      <c r="IUH14" s="153"/>
      <c r="IUI14" s="153"/>
      <c r="IUJ14" s="153"/>
      <c r="IUK14" s="153"/>
      <c r="IUL14" s="153"/>
      <c r="IUM14" s="153"/>
      <c r="IUN14" s="153"/>
      <c r="IUO14" s="153"/>
      <c r="IUP14" s="153"/>
      <c r="IUQ14" s="153"/>
      <c r="IUR14" s="153"/>
      <c r="IUS14" s="153"/>
      <c r="IUT14" s="153"/>
      <c r="IUU14" s="153"/>
      <c r="IUV14" s="153"/>
      <c r="IUW14" s="153"/>
      <c r="IUX14" s="153"/>
      <c r="IUY14" s="153"/>
      <c r="IUZ14" s="153"/>
      <c r="IVA14" s="153"/>
      <c r="IVB14" s="153"/>
      <c r="IVC14" s="153"/>
      <c r="IVD14" s="153"/>
      <c r="IVE14" s="153"/>
      <c r="IVF14" s="153"/>
      <c r="IVG14" s="153"/>
      <c r="IVH14" s="153"/>
      <c r="IVI14" s="153"/>
      <c r="IVJ14" s="153"/>
      <c r="IVK14" s="153"/>
      <c r="IVL14" s="153"/>
      <c r="IVM14" s="153"/>
      <c r="IVN14" s="153"/>
      <c r="IVO14" s="153"/>
      <c r="IVP14" s="153"/>
      <c r="IVQ14" s="153"/>
      <c r="IVR14" s="153"/>
      <c r="IVS14" s="153"/>
      <c r="IVT14" s="153"/>
      <c r="IVU14" s="153"/>
      <c r="IVV14" s="153"/>
      <c r="IVW14" s="153"/>
      <c r="IVX14" s="153"/>
      <c r="IVY14" s="153"/>
      <c r="IVZ14" s="153"/>
      <c r="IWA14" s="153"/>
      <c r="IWB14" s="153"/>
      <c r="IWC14" s="153"/>
      <c r="IWD14" s="153"/>
      <c r="IWE14" s="153"/>
      <c r="IWF14" s="153"/>
      <c r="IWG14" s="153"/>
      <c r="IWH14" s="153"/>
      <c r="IWI14" s="153"/>
      <c r="IWJ14" s="153"/>
      <c r="IWK14" s="153"/>
      <c r="IWL14" s="153"/>
      <c r="IWM14" s="153"/>
      <c r="IWN14" s="153"/>
      <c r="IWO14" s="153"/>
      <c r="IWP14" s="153"/>
      <c r="IWQ14" s="153"/>
      <c r="IWR14" s="153"/>
      <c r="IWS14" s="153"/>
      <c r="IWT14" s="153"/>
      <c r="IWU14" s="153"/>
      <c r="IWV14" s="153"/>
      <c r="IWW14" s="153"/>
      <c r="IWX14" s="153"/>
      <c r="IWY14" s="153"/>
      <c r="IWZ14" s="153"/>
      <c r="IXA14" s="153"/>
      <c r="IXB14" s="153"/>
      <c r="IXC14" s="153"/>
      <c r="IXD14" s="153"/>
      <c r="IXE14" s="153"/>
      <c r="IXF14" s="153"/>
      <c r="IXG14" s="153"/>
      <c r="IXH14" s="153"/>
      <c r="IXI14" s="153"/>
      <c r="IXJ14" s="153"/>
      <c r="IXK14" s="153"/>
      <c r="IXL14" s="153"/>
      <c r="IXM14" s="153"/>
      <c r="IXN14" s="153"/>
      <c r="IXO14" s="153"/>
      <c r="IXP14" s="153"/>
      <c r="IXQ14" s="153"/>
      <c r="IXR14" s="153"/>
      <c r="IXS14" s="153"/>
      <c r="IXT14" s="153"/>
      <c r="IXU14" s="153"/>
      <c r="IXV14" s="153"/>
      <c r="IXW14" s="153"/>
      <c r="IXX14" s="153"/>
      <c r="IXY14" s="153"/>
      <c r="IXZ14" s="153"/>
      <c r="IYA14" s="153"/>
      <c r="IYB14" s="153"/>
      <c r="IYC14" s="153"/>
      <c r="IYD14" s="153"/>
      <c r="IYE14" s="153"/>
      <c r="IYF14" s="153"/>
      <c r="IYG14" s="153"/>
      <c r="IYH14" s="153"/>
      <c r="IYI14" s="153"/>
      <c r="IYJ14" s="153"/>
      <c r="IYK14" s="153"/>
      <c r="IYL14" s="153"/>
      <c r="IYM14" s="153"/>
      <c r="IYN14" s="153"/>
      <c r="IYO14" s="153"/>
      <c r="IYP14" s="153"/>
      <c r="IYQ14" s="153"/>
      <c r="IYR14" s="153"/>
      <c r="IYS14" s="153"/>
      <c r="IYT14" s="153"/>
      <c r="IYU14" s="153"/>
      <c r="IYV14" s="153"/>
      <c r="IYW14" s="153"/>
      <c r="IYX14" s="153"/>
      <c r="IYY14" s="153"/>
      <c r="IYZ14" s="153"/>
      <c r="IZA14" s="153"/>
      <c r="IZB14" s="153"/>
      <c r="IZC14" s="153"/>
      <c r="IZD14" s="153"/>
      <c r="IZE14" s="153"/>
      <c r="IZF14" s="153"/>
      <c r="IZG14" s="153"/>
      <c r="IZH14" s="153"/>
      <c r="IZI14" s="153"/>
      <c r="IZJ14" s="153"/>
      <c r="IZK14" s="153"/>
      <c r="IZL14" s="153"/>
      <c r="IZM14" s="153"/>
      <c r="IZN14" s="153"/>
      <c r="IZO14" s="153"/>
      <c r="IZP14" s="153"/>
      <c r="IZQ14" s="153"/>
      <c r="IZR14" s="153"/>
      <c r="IZS14" s="153"/>
      <c r="IZT14" s="153"/>
      <c r="IZU14" s="153"/>
      <c r="IZV14" s="153"/>
      <c r="IZW14" s="153"/>
      <c r="IZX14" s="153"/>
      <c r="IZY14" s="153"/>
      <c r="IZZ14" s="153"/>
      <c r="JAA14" s="153"/>
      <c r="JAB14" s="153"/>
      <c r="JAC14" s="153"/>
      <c r="JAD14" s="153"/>
      <c r="JAE14" s="153"/>
      <c r="JAF14" s="153"/>
      <c r="JAG14" s="153"/>
      <c r="JAH14" s="153"/>
      <c r="JAI14" s="153"/>
      <c r="JAJ14" s="153"/>
      <c r="JAK14" s="153"/>
      <c r="JAL14" s="153"/>
      <c r="JAM14" s="153"/>
      <c r="JAN14" s="153"/>
      <c r="JAO14" s="153"/>
      <c r="JAP14" s="153"/>
      <c r="JAQ14" s="153"/>
      <c r="JAR14" s="153"/>
      <c r="JAS14" s="153"/>
      <c r="JAT14" s="153"/>
      <c r="JAU14" s="153"/>
      <c r="JAV14" s="153"/>
      <c r="JAW14" s="153"/>
      <c r="JAX14" s="153"/>
      <c r="JAY14" s="153"/>
      <c r="JAZ14" s="153"/>
      <c r="JBA14" s="153"/>
      <c r="JBB14" s="153"/>
      <c r="JBC14" s="153"/>
      <c r="JBD14" s="153"/>
      <c r="JBE14" s="153"/>
      <c r="JBF14" s="153"/>
      <c r="JBG14" s="153"/>
      <c r="JBH14" s="153"/>
      <c r="JBI14" s="153"/>
      <c r="JBJ14" s="153"/>
      <c r="JBK14" s="153"/>
      <c r="JBL14" s="153"/>
      <c r="JBM14" s="153"/>
      <c r="JBN14" s="153"/>
      <c r="JBO14" s="153"/>
      <c r="JBP14" s="153"/>
      <c r="JBQ14" s="153"/>
      <c r="JBR14" s="153"/>
      <c r="JBS14" s="153"/>
      <c r="JBT14" s="153"/>
      <c r="JBU14" s="153"/>
      <c r="JBV14" s="153"/>
      <c r="JBW14" s="153"/>
      <c r="JBX14" s="153"/>
      <c r="JBY14" s="153"/>
      <c r="JBZ14" s="153"/>
      <c r="JCA14" s="153"/>
      <c r="JCB14" s="153"/>
      <c r="JCC14" s="153"/>
      <c r="JCD14" s="153"/>
      <c r="JCE14" s="153"/>
      <c r="JCF14" s="153"/>
      <c r="JCG14" s="153"/>
      <c r="JCH14" s="153"/>
      <c r="JCI14" s="153"/>
      <c r="JCJ14" s="153"/>
      <c r="JCK14" s="153"/>
      <c r="JCL14" s="153"/>
      <c r="JCM14" s="153"/>
      <c r="JCN14" s="153"/>
      <c r="JCO14" s="153"/>
      <c r="JCP14" s="153"/>
      <c r="JCQ14" s="153"/>
      <c r="JCR14" s="153"/>
      <c r="JCS14" s="153"/>
      <c r="JCT14" s="153"/>
      <c r="JCU14" s="153"/>
      <c r="JCV14" s="153"/>
      <c r="JCW14" s="153"/>
      <c r="JCX14" s="153"/>
      <c r="JCY14" s="153"/>
      <c r="JCZ14" s="153"/>
      <c r="JDA14" s="153"/>
      <c r="JDB14" s="153"/>
      <c r="JDC14" s="153"/>
      <c r="JDD14" s="153"/>
      <c r="JDE14" s="153"/>
      <c r="JDF14" s="153"/>
      <c r="JDG14" s="153"/>
      <c r="JDH14" s="153"/>
      <c r="JDI14" s="153"/>
      <c r="JDJ14" s="153"/>
      <c r="JDK14" s="153"/>
      <c r="JDL14" s="153"/>
      <c r="JDM14" s="153"/>
      <c r="JDN14" s="153"/>
      <c r="JDO14" s="153"/>
      <c r="JDP14" s="153"/>
      <c r="JDQ14" s="153"/>
      <c r="JDR14" s="153"/>
      <c r="JDS14" s="153"/>
      <c r="JDT14" s="153"/>
      <c r="JDU14" s="153"/>
      <c r="JDV14" s="153"/>
      <c r="JDW14" s="153"/>
      <c r="JDX14" s="153"/>
      <c r="JDY14" s="153"/>
      <c r="JDZ14" s="153"/>
      <c r="JEA14" s="153"/>
      <c r="JEB14" s="153"/>
      <c r="JEC14" s="153"/>
      <c r="JED14" s="153"/>
      <c r="JEE14" s="153"/>
      <c r="JEF14" s="153"/>
      <c r="JEG14" s="153"/>
      <c r="JEH14" s="153"/>
      <c r="JEI14" s="153"/>
      <c r="JEJ14" s="153"/>
      <c r="JEK14" s="153"/>
      <c r="JEL14" s="153"/>
      <c r="JEM14" s="153"/>
      <c r="JEN14" s="153"/>
      <c r="JEO14" s="153"/>
      <c r="JEP14" s="153"/>
      <c r="JEQ14" s="153"/>
      <c r="JER14" s="153"/>
      <c r="JES14" s="153"/>
      <c r="JET14" s="153"/>
      <c r="JEU14" s="153"/>
      <c r="JEV14" s="153"/>
      <c r="JEW14" s="153"/>
      <c r="JEX14" s="153"/>
      <c r="JEY14" s="153"/>
      <c r="JEZ14" s="153"/>
      <c r="JFA14" s="153"/>
      <c r="JFB14" s="153"/>
      <c r="JFC14" s="153"/>
      <c r="JFD14" s="153"/>
      <c r="JFE14" s="153"/>
      <c r="JFF14" s="153"/>
      <c r="JFG14" s="153"/>
      <c r="JFH14" s="153"/>
      <c r="JFI14" s="153"/>
      <c r="JFJ14" s="153"/>
      <c r="JFK14" s="153"/>
      <c r="JFL14" s="153"/>
      <c r="JFM14" s="153"/>
      <c r="JFN14" s="153"/>
      <c r="JFO14" s="153"/>
      <c r="JFP14" s="153"/>
      <c r="JFQ14" s="153"/>
      <c r="JFR14" s="153"/>
      <c r="JFS14" s="153"/>
      <c r="JFT14" s="153"/>
      <c r="JFU14" s="153"/>
      <c r="JFV14" s="153"/>
      <c r="JFW14" s="153"/>
      <c r="JFX14" s="153"/>
      <c r="JFY14" s="153"/>
      <c r="JFZ14" s="153"/>
      <c r="JGA14" s="153"/>
      <c r="JGB14" s="153"/>
      <c r="JGC14" s="153"/>
      <c r="JGD14" s="153"/>
      <c r="JGE14" s="153"/>
      <c r="JGF14" s="153"/>
      <c r="JGG14" s="153"/>
      <c r="JGH14" s="153"/>
      <c r="JGI14" s="153"/>
      <c r="JGJ14" s="153"/>
      <c r="JGK14" s="153"/>
      <c r="JGL14" s="153"/>
      <c r="JGM14" s="153"/>
      <c r="JGN14" s="153"/>
      <c r="JGO14" s="153"/>
      <c r="JGP14" s="153"/>
      <c r="JGQ14" s="153"/>
      <c r="JGR14" s="153"/>
      <c r="JGS14" s="153"/>
      <c r="JGT14" s="153"/>
      <c r="JGU14" s="153"/>
      <c r="JGV14" s="153"/>
      <c r="JGW14" s="153"/>
      <c r="JGX14" s="153"/>
      <c r="JGY14" s="153"/>
      <c r="JGZ14" s="153"/>
      <c r="JHA14" s="153"/>
      <c r="JHB14" s="153"/>
      <c r="JHC14" s="153"/>
      <c r="JHD14" s="153"/>
      <c r="JHE14" s="153"/>
      <c r="JHF14" s="153"/>
      <c r="JHG14" s="153"/>
      <c r="JHH14" s="153"/>
      <c r="JHI14" s="153"/>
      <c r="JHJ14" s="153"/>
      <c r="JHK14" s="153"/>
      <c r="JHL14" s="153"/>
      <c r="JHM14" s="153"/>
      <c r="JHN14" s="153"/>
      <c r="JHO14" s="153"/>
      <c r="JHP14" s="153"/>
      <c r="JHQ14" s="153"/>
      <c r="JHR14" s="153"/>
      <c r="JHS14" s="153"/>
      <c r="JHT14" s="153"/>
      <c r="JHU14" s="153"/>
      <c r="JHV14" s="153"/>
      <c r="JHW14" s="153"/>
      <c r="JHX14" s="153"/>
      <c r="JHY14" s="153"/>
      <c r="JHZ14" s="153"/>
      <c r="JIA14" s="153"/>
      <c r="JIB14" s="153"/>
      <c r="JIC14" s="153"/>
      <c r="JID14" s="153"/>
      <c r="JIE14" s="153"/>
      <c r="JIF14" s="153"/>
      <c r="JIG14" s="153"/>
      <c r="JIH14" s="153"/>
      <c r="JII14" s="153"/>
      <c r="JIJ14" s="153"/>
      <c r="JIK14" s="153"/>
      <c r="JIL14" s="153"/>
      <c r="JIM14" s="153"/>
      <c r="JIN14" s="153"/>
      <c r="JIO14" s="153"/>
      <c r="JIP14" s="153"/>
      <c r="JIQ14" s="153"/>
      <c r="JIR14" s="153"/>
      <c r="JIS14" s="153"/>
      <c r="JIT14" s="153"/>
      <c r="JIU14" s="153"/>
      <c r="JIV14" s="153"/>
      <c r="JIW14" s="153"/>
      <c r="JIX14" s="153"/>
      <c r="JIY14" s="153"/>
      <c r="JIZ14" s="153"/>
      <c r="JJA14" s="153"/>
      <c r="JJB14" s="153"/>
      <c r="JJC14" s="153"/>
      <c r="JJD14" s="153"/>
      <c r="JJE14" s="153"/>
      <c r="JJF14" s="153"/>
      <c r="JJG14" s="153"/>
      <c r="JJH14" s="153"/>
      <c r="JJI14" s="153"/>
      <c r="JJJ14" s="153"/>
      <c r="JJK14" s="153"/>
      <c r="JJL14" s="153"/>
      <c r="JJM14" s="153"/>
      <c r="JJN14" s="153"/>
      <c r="JJO14" s="153"/>
      <c r="JJP14" s="153"/>
      <c r="JJQ14" s="153"/>
      <c r="JJR14" s="153"/>
      <c r="JJS14" s="153"/>
      <c r="JJT14" s="153"/>
      <c r="JJU14" s="153"/>
      <c r="JJV14" s="153"/>
      <c r="JJW14" s="153"/>
      <c r="JJX14" s="153"/>
      <c r="JJY14" s="153"/>
      <c r="JJZ14" s="153"/>
      <c r="JKA14" s="153"/>
      <c r="JKB14" s="153"/>
      <c r="JKC14" s="153"/>
      <c r="JKD14" s="153"/>
      <c r="JKE14" s="153"/>
      <c r="JKF14" s="153"/>
      <c r="JKG14" s="153"/>
      <c r="JKH14" s="153"/>
      <c r="JKI14" s="153"/>
      <c r="JKJ14" s="153"/>
      <c r="JKK14" s="153"/>
      <c r="JKL14" s="153"/>
      <c r="JKM14" s="153"/>
      <c r="JKN14" s="153"/>
      <c r="JKO14" s="153"/>
      <c r="JKP14" s="153"/>
      <c r="JKQ14" s="153"/>
      <c r="JKR14" s="153"/>
      <c r="JKS14" s="153"/>
      <c r="JKT14" s="153"/>
      <c r="JKU14" s="153"/>
      <c r="JKV14" s="153"/>
      <c r="JKW14" s="153"/>
      <c r="JKX14" s="153"/>
      <c r="JKY14" s="153"/>
      <c r="JKZ14" s="153"/>
      <c r="JLA14" s="153"/>
      <c r="JLB14" s="153"/>
      <c r="JLC14" s="153"/>
      <c r="JLD14" s="153"/>
      <c r="JLE14" s="153"/>
      <c r="JLF14" s="153"/>
      <c r="JLG14" s="153"/>
      <c r="JLH14" s="153"/>
      <c r="JLI14" s="153"/>
      <c r="JLJ14" s="153"/>
      <c r="JLK14" s="153"/>
      <c r="JLL14" s="153"/>
      <c r="JLM14" s="153"/>
      <c r="JLN14" s="153"/>
      <c r="JLO14" s="153"/>
      <c r="JLP14" s="153"/>
      <c r="JLQ14" s="153"/>
      <c r="JLR14" s="153"/>
      <c r="JLS14" s="153"/>
      <c r="JLT14" s="153"/>
      <c r="JLU14" s="153"/>
      <c r="JLV14" s="153"/>
      <c r="JLW14" s="153"/>
      <c r="JLX14" s="153"/>
      <c r="JLY14" s="153"/>
      <c r="JLZ14" s="153"/>
      <c r="JMA14" s="153"/>
      <c r="JMB14" s="153"/>
      <c r="JMC14" s="153"/>
      <c r="JMD14" s="153"/>
      <c r="JME14" s="153"/>
      <c r="JMF14" s="153"/>
      <c r="JMG14" s="153"/>
      <c r="JMH14" s="153"/>
      <c r="JMI14" s="153"/>
      <c r="JMJ14" s="153"/>
      <c r="JMK14" s="153"/>
      <c r="JML14" s="153"/>
      <c r="JMM14" s="153"/>
      <c r="JMN14" s="153"/>
      <c r="JMO14" s="153"/>
      <c r="JMP14" s="153"/>
      <c r="JMQ14" s="153"/>
      <c r="JMR14" s="153"/>
      <c r="JMS14" s="153"/>
      <c r="JMT14" s="153"/>
      <c r="JMU14" s="153"/>
      <c r="JMV14" s="153"/>
      <c r="JMW14" s="153"/>
      <c r="JMX14" s="153"/>
      <c r="JMY14" s="153"/>
      <c r="JMZ14" s="153"/>
      <c r="JNA14" s="153"/>
      <c r="JNB14" s="153"/>
      <c r="JNC14" s="153"/>
      <c r="JND14" s="153"/>
      <c r="JNE14" s="153"/>
      <c r="JNF14" s="153"/>
      <c r="JNG14" s="153"/>
      <c r="JNH14" s="153"/>
      <c r="JNI14" s="153"/>
      <c r="JNJ14" s="153"/>
      <c r="JNK14" s="153"/>
      <c r="JNL14" s="153"/>
      <c r="JNM14" s="153"/>
      <c r="JNN14" s="153"/>
      <c r="JNO14" s="153"/>
      <c r="JNP14" s="153"/>
      <c r="JNQ14" s="153"/>
      <c r="JNR14" s="153"/>
      <c r="JNS14" s="153"/>
      <c r="JNT14" s="153"/>
      <c r="JNU14" s="153"/>
      <c r="JNV14" s="153"/>
      <c r="JNW14" s="153"/>
      <c r="JNX14" s="153"/>
      <c r="JNY14" s="153"/>
      <c r="JNZ14" s="153"/>
      <c r="JOA14" s="153"/>
      <c r="JOB14" s="153"/>
      <c r="JOC14" s="153"/>
      <c r="JOD14" s="153"/>
      <c r="JOE14" s="153"/>
      <c r="JOF14" s="153"/>
      <c r="JOG14" s="153"/>
      <c r="JOH14" s="153"/>
      <c r="JOI14" s="153"/>
      <c r="JOJ14" s="153"/>
      <c r="JOK14" s="153"/>
      <c r="JOL14" s="153"/>
      <c r="JOM14" s="153"/>
      <c r="JON14" s="153"/>
      <c r="JOO14" s="153"/>
      <c r="JOP14" s="153"/>
      <c r="JOQ14" s="153"/>
      <c r="JOR14" s="153"/>
      <c r="JOS14" s="153"/>
      <c r="JOT14" s="153"/>
      <c r="JOU14" s="153"/>
      <c r="JOV14" s="153"/>
      <c r="JOW14" s="153"/>
      <c r="JOX14" s="153"/>
      <c r="JOY14" s="153"/>
      <c r="JOZ14" s="153"/>
      <c r="JPA14" s="153"/>
      <c r="JPB14" s="153"/>
      <c r="JPC14" s="153"/>
      <c r="JPD14" s="153"/>
      <c r="JPE14" s="153"/>
      <c r="JPF14" s="153"/>
      <c r="JPG14" s="153"/>
      <c r="JPH14" s="153"/>
      <c r="JPI14" s="153"/>
      <c r="JPJ14" s="153"/>
      <c r="JPK14" s="153"/>
      <c r="JPL14" s="153"/>
      <c r="JPM14" s="153"/>
      <c r="JPN14" s="153"/>
      <c r="JPO14" s="153"/>
      <c r="JPP14" s="153"/>
      <c r="JPQ14" s="153"/>
      <c r="JPR14" s="153"/>
      <c r="JPS14" s="153"/>
      <c r="JPT14" s="153"/>
      <c r="JPU14" s="153"/>
      <c r="JPV14" s="153"/>
      <c r="JPW14" s="153"/>
      <c r="JPX14" s="153"/>
      <c r="JPY14" s="153"/>
      <c r="JPZ14" s="153"/>
      <c r="JQA14" s="153"/>
      <c r="JQB14" s="153"/>
      <c r="JQC14" s="153"/>
      <c r="JQD14" s="153"/>
      <c r="JQE14" s="153"/>
      <c r="JQF14" s="153"/>
      <c r="JQG14" s="153"/>
      <c r="JQH14" s="153"/>
      <c r="JQI14" s="153"/>
      <c r="JQJ14" s="153"/>
      <c r="JQK14" s="153"/>
      <c r="JQL14" s="153"/>
      <c r="JQM14" s="153"/>
      <c r="JQN14" s="153"/>
      <c r="JQO14" s="153"/>
      <c r="JQP14" s="153"/>
      <c r="JQQ14" s="153"/>
      <c r="JQR14" s="153"/>
      <c r="JQS14" s="153"/>
      <c r="JQT14" s="153"/>
      <c r="JQU14" s="153"/>
      <c r="JQV14" s="153"/>
      <c r="JQW14" s="153"/>
      <c r="JQX14" s="153"/>
      <c r="JQY14" s="153"/>
      <c r="JQZ14" s="153"/>
      <c r="JRA14" s="153"/>
      <c r="JRB14" s="153"/>
      <c r="JRC14" s="153"/>
      <c r="JRD14" s="153"/>
      <c r="JRE14" s="153"/>
      <c r="JRF14" s="153"/>
      <c r="JRG14" s="153"/>
      <c r="JRH14" s="153"/>
      <c r="JRI14" s="153"/>
      <c r="JRJ14" s="153"/>
      <c r="JRK14" s="153"/>
      <c r="JRL14" s="153"/>
      <c r="JRM14" s="153"/>
      <c r="JRN14" s="153"/>
      <c r="JRO14" s="153"/>
      <c r="JRP14" s="153"/>
      <c r="JRQ14" s="153"/>
      <c r="JRR14" s="153"/>
      <c r="JRS14" s="153"/>
      <c r="JRT14" s="153"/>
      <c r="JRU14" s="153"/>
      <c r="JRV14" s="153"/>
      <c r="JRW14" s="153"/>
      <c r="JRX14" s="153"/>
      <c r="JRY14" s="153"/>
      <c r="JRZ14" s="153"/>
      <c r="JSA14" s="153"/>
      <c r="JSB14" s="153"/>
      <c r="JSC14" s="153"/>
      <c r="JSD14" s="153"/>
      <c r="JSE14" s="153"/>
      <c r="JSF14" s="153"/>
      <c r="JSG14" s="153"/>
      <c r="JSH14" s="153"/>
      <c r="JSI14" s="153"/>
      <c r="JSJ14" s="153"/>
      <c r="JSK14" s="153"/>
      <c r="JSL14" s="153"/>
      <c r="JSM14" s="153"/>
      <c r="JSN14" s="153"/>
      <c r="JSO14" s="153"/>
      <c r="JSP14" s="153"/>
      <c r="JSQ14" s="153"/>
      <c r="JSR14" s="153"/>
      <c r="JSS14" s="153"/>
      <c r="JST14" s="153"/>
      <c r="JSU14" s="153"/>
      <c r="JSV14" s="153"/>
      <c r="JSW14" s="153"/>
      <c r="JSX14" s="153"/>
      <c r="JSY14" s="153"/>
      <c r="JSZ14" s="153"/>
      <c r="JTA14" s="153"/>
      <c r="JTB14" s="153"/>
      <c r="JTC14" s="153"/>
      <c r="JTD14" s="153"/>
      <c r="JTE14" s="153"/>
      <c r="JTF14" s="153"/>
      <c r="JTG14" s="153"/>
      <c r="JTH14" s="153"/>
      <c r="JTI14" s="153"/>
      <c r="JTJ14" s="153"/>
      <c r="JTK14" s="153"/>
      <c r="JTL14" s="153"/>
      <c r="JTM14" s="153"/>
      <c r="JTN14" s="153"/>
      <c r="JTO14" s="153"/>
      <c r="JTP14" s="153"/>
      <c r="JTQ14" s="153"/>
      <c r="JTR14" s="153"/>
      <c r="JTS14" s="153"/>
      <c r="JTT14" s="153"/>
      <c r="JTU14" s="153"/>
      <c r="JTV14" s="153"/>
      <c r="JTW14" s="153"/>
      <c r="JTX14" s="153"/>
      <c r="JTY14" s="153"/>
      <c r="JTZ14" s="153"/>
      <c r="JUA14" s="153"/>
      <c r="JUB14" s="153"/>
      <c r="JUC14" s="153"/>
      <c r="JUD14" s="153"/>
      <c r="JUE14" s="153"/>
      <c r="JUF14" s="153"/>
      <c r="JUG14" s="153"/>
      <c r="JUH14" s="153"/>
      <c r="JUI14" s="153"/>
      <c r="JUJ14" s="153"/>
      <c r="JUK14" s="153"/>
      <c r="JUL14" s="153"/>
      <c r="JUM14" s="153"/>
      <c r="JUN14" s="153"/>
      <c r="JUO14" s="153"/>
      <c r="JUP14" s="153"/>
      <c r="JUQ14" s="153"/>
      <c r="JUR14" s="153"/>
      <c r="JUS14" s="153"/>
      <c r="JUT14" s="153"/>
      <c r="JUU14" s="153"/>
      <c r="JUV14" s="153"/>
      <c r="JUW14" s="153"/>
      <c r="JUX14" s="153"/>
      <c r="JUY14" s="153"/>
      <c r="JUZ14" s="153"/>
      <c r="JVA14" s="153"/>
      <c r="JVB14" s="153"/>
      <c r="JVC14" s="153"/>
      <c r="JVD14" s="153"/>
      <c r="JVE14" s="153"/>
      <c r="JVF14" s="153"/>
      <c r="JVG14" s="153"/>
      <c r="JVH14" s="153"/>
      <c r="JVI14" s="153"/>
      <c r="JVJ14" s="153"/>
      <c r="JVK14" s="153"/>
      <c r="JVL14" s="153"/>
      <c r="JVM14" s="153"/>
      <c r="JVN14" s="153"/>
      <c r="JVO14" s="153"/>
      <c r="JVP14" s="153"/>
      <c r="JVQ14" s="153"/>
      <c r="JVR14" s="153"/>
      <c r="JVS14" s="153"/>
      <c r="JVT14" s="153"/>
      <c r="JVU14" s="153"/>
      <c r="JVV14" s="153"/>
      <c r="JVW14" s="153"/>
      <c r="JVX14" s="153"/>
      <c r="JVY14" s="153"/>
      <c r="JVZ14" s="153"/>
      <c r="JWA14" s="153"/>
      <c r="JWB14" s="153"/>
      <c r="JWC14" s="153"/>
      <c r="JWD14" s="153"/>
      <c r="JWE14" s="153"/>
      <c r="JWF14" s="153"/>
      <c r="JWG14" s="153"/>
      <c r="JWH14" s="153"/>
      <c r="JWI14" s="153"/>
      <c r="JWJ14" s="153"/>
      <c r="JWK14" s="153"/>
      <c r="JWL14" s="153"/>
      <c r="JWM14" s="153"/>
      <c r="JWN14" s="153"/>
      <c r="JWO14" s="153"/>
      <c r="JWP14" s="153"/>
      <c r="JWQ14" s="153"/>
      <c r="JWR14" s="153"/>
      <c r="JWS14" s="153"/>
      <c r="JWT14" s="153"/>
      <c r="JWU14" s="153"/>
      <c r="JWV14" s="153"/>
      <c r="JWW14" s="153"/>
      <c r="JWX14" s="153"/>
      <c r="JWY14" s="153"/>
      <c r="JWZ14" s="153"/>
      <c r="JXA14" s="153"/>
      <c r="JXB14" s="153"/>
      <c r="JXC14" s="153"/>
      <c r="JXD14" s="153"/>
      <c r="JXE14" s="153"/>
      <c r="JXF14" s="153"/>
      <c r="JXG14" s="153"/>
      <c r="JXH14" s="153"/>
      <c r="JXI14" s="153"/>
      <c r="JXJ14" s="153"/>
      <c r="JXK14" s="153"/>
      <c r="JXL14" s="153"/>
      <c r="JXM14" s="153"/>
      <c r="JXN14" s="153"/>
      <c r="JXO14" s="153"/>
      <c r="JXP14" s="153"/>
      <c r="JXQ14" s="153"/>
      <c r="JXR14" s="153"/>
      <c r="JXS14" s="153"/>
      <c r="JXT14" s="153"/>
      <c r="JXU14" s="153"/>
      <c r="JXV14" s="153"/>
      <c r="JXW14" s="153"/>
      <c r="JXX14" s="153"/>
      <c r="JXY14" s="153"/>
      <c r="JXZ14" s="153"/>
      <c r="JYA14" s="153"/>
      <c r="JYB14" s="153"/>
      <c r="JYC14" s="153"/>
      <c r="JYD14" s="153"/>
      <c r="JYE14" s="153"/>
      <c r="JYF14" s="153"/>
      <c r="JYG14" s="153"/>
      <c r="JYH14" s="153"/>
      <c r="JYI14" s="153"/>
      <c r="JYJ14" s="153"/>
      <c r="JYK14" s="153"/>
      <c r="JYL14" s="153"/>
      <c r="JYM14" s="153"/>
      <c r="JYN14" s="153"/>
      <c r="JYO14" s="153"/>
      <c r="JYP14" s="153"/>
      <c r="JYQ14" s="153"/>
      <c r="JYR14" s="153"/>
      <c r="JYS14" s="153"/>
      <c r="JYT14" s="153"/>
      <c r="JYU14" s="153"/>
      <c r="JYV14" s="153"/>
      <c r="JYW14" s="153"/>
      <c r="JYX14" s="153"/>
      <c r="JYY14" s="153"/>
      <c r="JYZ14" s="153"/>
      <c r="JZA14" s="153"/>
      <c r="JZB14" s="153"/>
      <c r="JZC14" s="153"/>
      <c r="JZD14" s="153"/>
      <c r="JZE14" s="153"/>
      <c r="JZF14" s="153"/>
      <c r="JZG14" s="153"/>
      <c r="JZH14" s="153"/>
      <c r="JZI14" s="153"/>
      <c r="JZJ14" s="153"/>
      <c r="JZK14" s="153"/>
      <c r="JZL14" s="153"/>
      <c r="JZM14" s="153"/>
      <c r="JZN14" s="153"/>
      <c r="JZO14" s="153"/>
      <c r="JZP14" s="153"/>
      <c r="JZQ14" s="153"/>
      <c r="JZR14" s="153"/>
      <c r="JZS14" s="153"/>
      <c r="JZT14" s="153"/>
      <c r="JZU14" s="153"/>
      <c r="JZV14" s="153"/>
      <c r="JZW14" s="153"/>
      <c r="JZX14" s="153"/>
      <c r="JZY14" s="153"/>
      <c r="JZZ14" s="153"/>
      <c r="KAA14" s="153"/>
      <c r="KAB14" s="153"/>
      <c r="KAC14" s="153"/>
      <c r="KAD14" s="153"/>
      <c r="KAE14" s="153"/>
      <c r="KAF14" s="153"/>
      <c r="KAG14" s="153"/>
      <c r="KAH14" s="153"/>
      <c r="KAI14" s="153"/>
      <c r="KAJ14" s="153"/>
      <c r="KAK14" s="153"/>
      <c r="KAL14" s="153"/>
      <c r="KAM14" s="153"/>
      <c r="KAN14" s="153"/>
      <c r="KAO14" s="153"/>
      <c r="KAP14" s="153"/>
      <c r="KAQ14" s="153"/>
      <c r="KAR14" s="153"/>
      <c r="KAS14" s="153"/>
      <c r="KAT14" s="153"/>
      <c r="KAU14" s="153"/>
      <c r="KAV14" s="153"/>
      <c r="KAW14" s="153"/>
      <c r="KAX14" s="153"/>
      <c r="KAY14" s="153"/>
      <c r="KAZ14" s="153"/>
      <c r="KBA14" s="153"/>
      <c r="KBB14" s="153"/>
      <c r="KBC14" s="153"/>
      <c r="KBD14" s="153"/>
      <c r="KBE14" s="153"/>
      <c r="KBF14" s="153"/>
      <c r="KBG14" s="153"/>
      <c r="KBH14" s="153"/>
      <c r="KBI14" s="153"/>
      <c r="KBJ14" s="153"/>
      <c r="KBK14" s="153"/>
      <c r="KBL14" s="153"/>
      <c r="KBM14" s="153"/>
      <c r="KBN14" s="153"/>
      <c r="KBO14" s="153"/>
      <c r="KBP14" s="153"/>
      <c r="KBQ14" s="153"/>
      <c r="KBR14" s="153"/>
      <c r="KBS14" s="153"/>
      <c r="KBT14" s="153"/>
      <c r="KBU14" s="153"/>
      <c r="KBV14" s="153"/>
      <c r="KBW14" s="153"/>
      <c r="KBX14" s="153"/>
      <c r="KBY14" s="153"/>
      <c r="KBZ14" s="153"/>
      <c r="KCA14" s="153"/>
      <c r="KCB14" s="153"/>
      <c r="KCC14" s="153"/>
      <c r="KCD14" s="153"/>
      <c r="KCE14" s="153"/>
      <c r="KCF14" s="153"/>
      <c r="KCG14" s="153"/>
      <c r="KCH14" s="153"/>
      <c r="KCI14" s="153"/>
      <c r="KCJ14" s="153"/>
      <c r="KCK14" s="153"/>
      <c r="KCL14" s="153"/>
      <c r="KCM14" s="153"/>
      <c r="KCN14" s="153"/>
      <c r="KCO14" s="153"/>
      <c r="KCP14" s="153"/>
      <c r="KCQ14" s="153"/>
      <c r="KCR14" s="153"/>
      <c r="KCS14" s="153"/>
      <c r="KCT14" s="153"/>
      <c r="KCU14" s="153"/>
      <c r="KCV14" s="153"/>
      <c r="KCW14" s="153"/>
      <c r="KCX14" s="153"/>
      <c r="KCY14" s="153"/>
      <c r="KCZ14" s="153"/>
      <c r="KDA14" s="153"/>
      <c r="KDB14" s="153"/>
      <c r="KDC14" s="153"/>
      <c r="KDD14" s="153"/>
      <c r="KDE14" s="153"/>
      <c r="KDF14" s="153"/>
      <c r="KDG14" s="153"/>
      <c r="KDH14" s="153"/>
      <c r="KDI14" s="153"/>
      <c r="KDJ14" s="153"/>
      <c r="KDK14" s="153"/>
      <c r="KDL14" s="153"/>
      <c r="KDM14" s="153"/>
      <c r="KDN14" s="153"/>
      <c r="KDO14" s="153"/>
      <c r="KDP14" s="153"/>
      <c r="KDQ14" s="153"/>
      <c r="KDR14" s="153"/>
      <c r="KDS14" s="153"/>
      <c r="KDT14" s="153"/>
      <c r="KDU14" s="153"/>
      <c r="KDV14" s="153"/>
      <c r="KDW14" s="153"/>
      <c r="KDX14" s="153"/>
      <c r="KDY14" s="153"/>
      <c r="KDZ14" s="153"/>
      <c r="KEA14" s="153"/>
      <c r="KEB14" s="153"/>
      <c r="KEC14" s="153"/>
      <c r="KED14" s="153"/>
      <c r="KEE14" s="153"/>
      <c r="KEF14" s="153"/>
      <c r="KEG14" s="153"/>
      <c r="KEH14" s="153"/>
      <c r="KEI14" s="153"/>
      <c r="KEJ14" s="153"/>
      <c r="KEK14" s="153"/>
      <c r="KEL14" s="153"/>
      <c r="KEM14" s="153"/>
      <c r="KEN14" s="153"/>
      <c r="KEO14" s="153"/>
      <c r="KEP14" s="153"/>
      <c r="KEQ14" s="153"/>
      <c r="KER14" s="153"/>
      <c r="KES14" s="153"/>
      <c r="KET14" s="153"/>
      <c r="KEU14" s="153"/>
      <c r="KEV14" s="153"/>
      <c r="KEW14" s="153"/>
      <c r="KEX14" s="153"/>
      <c r="KEY14" s="153"/>
      <c r="KEZ14" s="153"/>
      <c r="KFA14" s="153"/>
      <c r="KFB14" s="153"/>
      <c r="KFC14" s="153"/>
      <c r="KFD14" s="153"/>
      <c r="KFE14" s="153"/>
      <c r="KFF14" s="153"/>
      <c r="KFG14" s="153"/>
      <c r="KFH14" s="153"/>
      <c r="KFI14" s="153"/>
      <c r="KFJ14" s="153"/>
      <c r="KFK14" s="153"/>
      <c r="KFL14" s="153"/>
      <c r="KFM14" s="153"/>
      <c r="KFN14" s="153"/>
      <c r="KFO14" s="153"/>
      <c r="KFP14" s="153"/>
      <c r="KFQ14" s="153"/>
      <c r="KFR14" s="153"/>
      <c r="KFS14" s="153"/>
      <c r="KFT14" s="153"/>
      <c r="KFU14" s="153"/>
      <c r="KFV14" s="153"/>
      <c r="KFW14" s="153"/>
      <c r="KFX14" s="153"/>
      <c r="KFY14" s="153"/>
      <c r="KFZ14" s="153"/>
      <c r="KGA14" s="153"/>
      <c r="KGB14" s="153"/>
      <c r="KGC14" s="153"/>
      <c r="KGD14" s="153"/>
      <c r="KGE14" s="153"/>
      <c r="KGF14" s="153"/>
      <c r="KGG14" s="153"/>
      <c r="KGH14" s="153"/>
      <c r="KGI14" s="153"/>
      <c r="KGJ14" s="153"/>
      <c r="KGK14" s="153"/>
      <c r="KGL14" s="153"/>
      <c r="KGM14" s="153"/>
      <c r="KGN14" s="153"/>
      <c r="KGO14" s="153"/>
      <c r="KGP14" s="153"/>
      <c r="KGQ14" s="153"/>
      <c r="KGR14" s="153"/>
      <c r="KGS14" s="153"/>
      <c r="KGT14" s="153"/>
      <c r="KGU14" s="153"/>
      <c r="KGV14" s="153"/>
      <c r="KGW14" s="153"/>
      <c r="KGX14" s="153"/>
      <c r="KGY14" s="153"/>
      <c r="KGZ14" s="153"/>
      <c r="KHA14" s="153"/>
      <c r="KHB14" s="153"/>
      <c r="KHC14" s="153"/>
      <c r="KHD14" s="153"/>
      <c r="KHE14" s="153"/>
      <c r="KHF14" s="153"/>
      <c r="KHG14" s="153"/>
      <c r="KHH14" s="153"/>
      <c r="KHI14" s="153"/>
      <c r="KHJ14" s="153"/>
      <c r="KHK14" s="153"/>
      <c r="KHL14" s="153"/>
      <c r="KHM14" s="153"/>
      <c r="KHN14" s="153"/>
      <c r="KHO14" s="153"/>
      <c r="KHP14" s="153"/>
      <c r="KHQ14" s="153"/>
      <c r="KHR14" s="153"/>
      <c r="KHS14" s="153"/>
      <c r="KHT14" s="153"/>
      <c r="KHU14" s="153"/>
      <c r="KHV14" s="153"/>
      <c r="KHW14" s="153"/>
      <c r="KHX14" s="153"/>
      <c r="KHY14" s="153"/>
      <c r="KHZ14" s="153"/>
      <c r="KIA14" s="153"/>
      <c r="KIB14" s="153"/>
      <c r="KIC14" s="153"/>
      <c r="KID14" s="153"/>
      <c r="KIE14" s="153"/>
      <c r="KIF14" s="153"/>
      <c r="KIG14" s="153"/>
      <c r="KIH14" s="153"/>
      <c r="KII14" s="153"/>
      <c r="KIJ14" s="153"/>
      <c r="KIK14" s="153"/>
      <c r="KIL14" s="153"/>
      <c r="KIM14" s="153"/>
      <c r="KIN14" s="153"/>
      <c r="KIO14" s="153"/>
      <c r="KIP14" s="153"/>
      <c r="KIQ14" s="153"/>
      <c r="KIR14" s="153"/>
      <c r="KIS14" s="153"/>
      <c r="KIT14" s="153"/>
      <c r="KIU14" s="153"/>
      <c r="KIV14" s="153"/>
      <c r="KIW14" s="153"/>
      <c r="KIX14" s="153"/>
      <c r="KIY14" s="153"/>
      <c r="KIZ14" s="153"/>
      <c r="KJA14" s="153"/>
      <c r="KJB14" s="153"/>
      <c r="KJC14" s="153"/>
      <c r="KJD14" s="153"/>
      <c r="KJE14" s="153"/>
      <c r="KJF14" s="153"/>
      <c r="KJG14" s="153"/>
      <c r="KJH14" s="153"/>
      <c r="KJI14" s="153"/>
      <c r="KJJ14" s="153"/>
      <c r="KJK14" s="153"/>
      <c r="KJL14" s="153"/>
      <c r="KJM14" s="153"/>
      <c r="KJN14" s="153"/>
      <c r="KJO14" s="153"/>
      <c r="KJP14" s="153"/>
      <c r="KJQ14" s="153"/>
      <c r="KJR14" s="153"/>
      <c r="KJS14" s="153"/>
      <c r="KJT14" s="153"/>
      <c r="KJU14" s="153"/>
      <c r="KJV14" s="153"/>
      <c r="KJW14" s="153"/>
      <c r="KJX14" s="153"/>
      <c r="KJY14" s="153"/>
      <c r="KJZ14" s="153"/>
      <c r="KKA14" s="153"/>
      <c r="KKB14" s="153"/>
      <c r="KKC14" s="153"/>
      <c r="KKD14" s="153"/>
      <c r="KKE14" s="153"/>
      <c r="KKF14" s="153"/>
      <c r="KKG14" s="153"/>
      <c r="KKH14" s="153"/>
      <c r="KKI14" s="153"/>
      <c r="KKJ14" s="153"/>
      <c r="KKK14" s="153"/>
      <c r="KKL14" s="153"/>
      <c r="KKM14" s="153"/>
      <c r="KKN14" s="153"/>
      <c r="KKO14" s="153"/>
      <c r="KKP14" s="153"/>
      <c r="KKQ14" s="153"/>
      <c r="KKR14" s="153"/>
      <c r="KKS14" s="153"/>
      <c r="KKT14" s="153"/>
      <c r="KKU14" s="153"/>
      <c r="KKV14" s="153"/>
      <c r="KKW14" s="153"/>
      <c r="KKX14" s="153"/>
      <c r="KKY14" s="153"/>
      <c r="KKZ14" s="153"/>
      <c r="KLA14" s="153"/>
      <c r="KLB14" s="153"/>
      <c r="KLC14" s="153"/>
      <c r="KLD14" s="153"/>
      <c r="KLE14" s="153"/>
      <c r="KLF14" s="153"/>
      <c r="KLG14" s="153"/>
      <c r="KLH14" s="153"/>
      <c r="KLI14" s="153"/>
      <c r="KLJ14" s="153"/>
      <c r="KLK14" s="153"/>
      <c r="KLL14" s="153"/>
      <c r="KLM14" s="153"/>
      <c r="KLN14" s="153"/>
      <c r="KLO14" s="153"/>
      <c r="KLP14" s="153"/>
      <c r="KLQ14" s="153"/>
      <c r="KLR14" s="153"/>
      <c r="KLS14" s="153"/>
      <c r="KLT14" s="153"/>
      <c r="KLU14" s="153"/>
      <c r="KLV14" s="153"/>
      <c r="KLW14" s="153"/>
      <c r="KLX14" s="153"/>
      <c r="KLY14" s="153"/>
      <c r="KLZ14" s="153"/>
      <c r="KMA14" s="153"/>
      <c r="KMB14" s="153"/>
      <c r="KMC14" s="153"/>
      <c r="KMD14" s="153"/>
      <c r="KME14" s="153"/>
      <c r="KMF14" s="153"/>
      <c r="KMG14" s="153"/>
      <c r="KMH14" s="153"/>
      <c r="KMI14" s="153"/>
      <c r="KMJ14" s="153"/>
      <c r="KMK14" s="153"/>
      <c r="KML14" s="153"/>
      <c r="KMM14" s="153"/>
      <c r="KMN14" s="153"/>
      <c r="KMO14" s="153"/>
      <c r="KMP14" s="153"/>
      <c r="KMQ14" s="153"/>
      <c r="KMR14" s="153"/>
      <c r="KMS14" s="153"/>
      <c r="KMT14" s="153"/>
      <c r="KMU14" s="153"/>
      <c r="KMV14" s="153"/>
      <c r="KMW14" s="153"/>
      <c r="KMX14" s="153"/>
      <c r="KMY14" s="153"/>
      <c r="KMZ14" s="153"/>
      <c r="KNA14" s="153"/>
      <c r="KNB14" s="153"/>
      <c r="KNC14" s="153"/>
      <c r="KND14" s="153"/>
      <c r="KNE14" s="153"/>
      <c r="KNF14" s="153"/>
      <c r="KNG14" s="153"/>
      <c r="KNH14" s="153"/>
      <c r="KNI14" s="153"/>
      <c r="KNJ14" s="153"/>
      <c r="KNK14" s="153"/>
      <c r="KNL14" s="153"/>
      <c r="KNM14" s="153"/>
      <c r="KNN14" s="153"/>
      <c r="KNO14" s="153"/>
      <c r="KNP14" s="153"/>
      <c r="KNQ14" s="153"/>
      <c r="KNR14" s="153"/>
      <c r="KNS14" s="153"/>
      <c r="KNT14" s="153"/>
      <c r="KNU14" s="153"/>
      <c r="KNV14" s="153"/>
      <c r="KNW14" s="153"/>
      <c r="KNX14" s="153"/>
      <c r="KNY14" s="153"/>
      <c r="KNZ14" s="153"/>
      <c r="KOA14" s="153"/>
      <c r="KOB14" s="153"/>
      <c r="KOC14" s="153"/>
      <c r="KOD14" s="153"/>
      <c r="KOE14" s="153"/>
      <c r="KOF14" s="153"/>
      <c r="KOG14" s="153"/>
      <c r="KOH14" s="153"/>
      <c r="KOI14" s="153"/>
      <c r="KOJ14" s="153"/>
      <c r="KOK14" s="153"/>
      <c r="KOL14" s="153"/>
      <c r="KOM14" s="153"/>
      <c r="KON14" s="153"/>
      <c r="KOO14" s="153"/>
      <c r="KOP14" s="153"/>
      <c r="KOQ14" s="153"/>
      <c r="KOR14" s="153"/>
      <c r="KOS14" s="153"/>
      <c r="KOT14" s="153"/>
      <c r="KOU14" s="153"/>
      <c r="KOV14" s="153"/>
      <c r="KOW14" s="153"/>
      <c r="KOX14" s="153"/>
      <c r="KOY14" s="153"/>
      <c r="KOZ14" s="153"/>
      <c r="KPA14" s="153"/>
      <c r="KPB14" s="153"/>
      <c r="KPC14" s="153"/>
      <c r="KPD14" s="153"/>
      <c r="KPE14" s="153"/>
      <c r="KPF14" s="153"/>
      <c r="KPG14" s="153"/>
      <c r="KPH14" s="153"/>
      <c r="KPI14" s="153"/>
      <c r="KPJ14" s="153"/>
      <c r="KPK14" s="153"/>
      <c r="KPL14" s="153"/>
      <c r="KPM14" s="153"/>
      <c r="KPN14" s="153"/>
      <c r="KPO14" s="153"/>
      <c r="KPP14" s="153"/>
      <c r="KPQ14" s="153"/>
      <c r="KPR14" s="153"/>
      <c r="KPS14" s="153"/>
      <c r="KPT14" s="153"/>
      <c r="KPU14" s="153"/>
      <c r="KPV14" s="153"/>
      <c r="KPW14" s="153"/>
      <c r="KPX14" s="153"/>
      <c r="KPY14" s="153"/>
      <c r="KPZ14" s="153"/>
      <c r="KQA14" s="153"/>
      <c r="KQB14" s="153"/>
      <c r="KQC14" s="153"/>
      <c r="KQD14" s="153"/>
      <c r="KQE14" s="153"/>
      <c r="KQF14" s="153"/>
      <c r="KQG14" s="153"/>
      <c r="KQH14" s="153"/>
      <c r="KQI14" s="153"/>
      <c r="KQJ14" s="153"/>
      <c r="KQK14" s="153"/>
      <c r="KQL14" s="153"/>
      <c r="KQM14" s="153"/>
      <c r="KQN14" s="153"/>
      <c r="KQO14" s="153"/>
      <c r="KQP14" s="153"/>
      <c r="KQQ14" s="153"/>
      <c r="KQR14" s="153"/>
      <c r="KQS14" s="153"/>
      <c r="KQT14" s="153"/>
      <c r="KQU14" s="153"/>
      <c r="KQV14" s="153"/>
      <c r="KQW14" s="153"/>
      <c r="KQX14" s="153"/>
      <c r="KQY14" s="153"/>
      <c r="KQZ14" s="153"/>
      <c r="KRA14" s="153"/>
      <c r="KRB14" s="153"/>
      <c r="KRC14" s="153"/>
      <c r="KRD14" s="153"/>
      <c r="KRE14" s="153"/>
      <c r="KRF14" s="153"/>
      <c r="KRG14" s="153"/>
      <c r="KRH14" s="153"/>
      <c r="KRI14" s="153"/>
      <c r="KRJ14" s="153"/>
      <c r="KRK14" s="153"/>
      <c r="KRL14" s="153"/>
      <c r="KRM14" s="153"/>
      <c r="KRN14" s="153"/>
      <c r="KRO14" s="153"/>
      <c r="KRP14" s="153"/>
      <c r="KRQ14" s="153"/>
      <c r="KRR14" s="153"/>
      <c r="KRS14" s="153"/>
      <c r="KRT14" s="153"/>
      <c r="KRU14" s="153"/>
      <c r="KRV14" s="153"/>
      <c r="KRW14" s="153"/>
      <c r="KRX14" s="153"/>
      <c r="KRY14" s="153"/>
      <c r="KRZ14" s="153"/>
      <c r="KSA14" s="153"/>
      <c r="KSB14" s="153"/>
      <c r="KSC14" s="153"/>
      <c r="KSD14" s="153"/>
      <c r="KSE14" s="153"/>
      <c r="KSF14" s="153"/>
      <c r="KSG14" s="153"/>
      <c r="KSH14" s="153"/>
      <c r="KSI14" s="153"/>
      <c r="KSJ14" s="153"/>
      <c r="KSK14" s="153"/>
      <c r="KSL14" s="153"/>
      <c r="KSM14" s="153"/>
      <c r="KSN14" s="153"/>
      <c r="KSO14" s="153"/>
      <c r="KSP14" s="153"/>
      <c r="KSQ14" s="153"/>
      <c r="KSR14" s="153"/>
      <c r="KSS14" s="153"/>
      <c r="KST14" s="153"/>
      <c r="KSU14" s="153"/>
      <c r="KSV14" s="153"/>
      <c r="KSW14" s="153"/>
      <c r="KSX14" s="153"/>
      <c r="KSY14" s="153"/>
      <c r="KSZ14" s="153"/>
      <c r="KTA14" s="153"/>
      <c r="KTB14" s="153"/>
      <c r="KTC14" s="153"/>
      <c r="KTD14" s="153"/>
      <c r="KTE14" s="153"/>
      <c r="KTF14" s="153"/>
      <c r="KTG14" s="153"/>
      <c r="KTH14" s="153"/>
      <c r="KTI14" s="153"/>
      <c r="KTJ14" s="153"/>
      <c r="KTK14" s="153"/>
      <c r="KTL14" s="153"/>
      <c r="KTM14" s="153"/>
      <c r="KTN14" s="153"/>
      <c r="KTO14" s="153"/>
      <c r="KTP14" s="153"/>
      <c r="KTQ14" s="153"/>
      <c r="KTR14" s="153"/>
      <c r="KTS14" s="153"/>
      <c r="KTT14" s="153"/>
      <c r="KTU14" s="153"/>
      <c r="KTV14" s="153"/>
      <c r="KTW14" s="153"/>
      <c r="KTX14" s="153"/>
      <c r="KTY14" s="153"/>
      <c r="KTZ14" s="153"/>
      <c r="KUA14" s="153"/>
      <c r="KUB14" s="153"/>
      <c r="KUC14" s="153"/>
      <c r="KUD14" s="153"/>
      <c r="KUE14" s="153"/>
      <c r="KUF14" s="153"/>
      <c r="KUG14" s="153"/>
      <c r="KUH14" s="153"/>
      <c r="KUI14" s="153"/>
      <c r="KUJ14" s="153"/>
      <c r="KUK14" s="153"/>
      <c r="KUL14" s="153"/>
      <c r="KUM14" s="153"/>
      <c r="KUN14" s="153"/>
      <c r="KUO14" s="153"/>
      <c r="KUP14" s="153"/>
      <c r="KUQ14" s="153"/>
      <c r="KUR14" s="153"/>
      <c r="KUS14" s="153"/>
      <c r="KUT14" s="153"/>
      <c r="KUU14" s="153"/>
      <c r="KUV14" s="153"/>
      <c r="KUW14" s="153"/>
      <c r="KUX14" s="153"/>
      <c r="KUY14" s="153"/>
      <c r="KUZ14" s="153"/>
      <c r="KVA14" s="153"/>
      <c r="KVB14" s="153"/>
      <c r="KVC14" s="153"/>
      <c r="KVD14" s="153"/>
      <c r="KVE14" s="153"/>
      <c r="KVF14" s="153"/>
      <c r="KVG14" s="153"/>
      <c r="KVH14" s="153"/>
      <c r="KVI14" s="153"/>
      <c r="KVJ14" s="153"/>
      <c r="KVK14" s="153"/>
      <c r="KVL14" s="153"/>
      <c r="KVM14" s="153"/>
      <c r="KVN14" s="153"/>
      <c r="KVO14" s="153"/>
      <c r="KVP14" s="153"/>
      <c r="KVQ14" s="153"/>
      <c r="KVR14" s="153"/>
      <c r="KVS14" s="153"/>
      <c r="KVT14" s="153"/>
      <c r="KVU14" s="153"/>
      <c r="KVV14" s="153"/>
      <c r="KVW14" s="153"/>
      <c r="KVX14" s="153"/>
      <c r="KVY14" s="153"/>
      <c r="KVZ14" s="153"/>
      <c r="KWA14" s="153"/>
      <c r="KWB14" s="153"/>
      <c r="KWC14" s="153"/>
      <c r="KWD14" s="153"/>
      <c r="KWE14" s="153"/>
      <c r="KWF14" s="153"/>
      <c r="KWG14" s="153"/>
      <c r="KWH14" s="153"/>
      <c r="KWI14" s="153"/>
      <c r="KWJ14" s="153"/>
      <c r="KWK14" s="153"/>
      <c r="KWL14" s="153"/>
      <c r="KWM14" s="153"/>
      <c r="KWN14" s="153"/>
      <c r="KWO14" s="153"/>
      <c r="KWP14" s="153"/>
      <c r="KWQ14" s="153"/>
      <c r="KWR14" s="153"/>
      <c r="KWS14" s="153"/>
      <c r="KWT14" s="153"/>
      <c r="KWU14" s="153"/>
      <c r="KWV14" s="153"/>
      <c r="KWW14" s="153"/>
      <c r="KWX14" s="153"/>
      <c r="KWY14" s="153"/>
      <c r="KWZ14" s="153"/>
      <c r="KXA14" s="153"/>
      <c r="KXB14" s="153"/>
      <c r="KXC14" s="153"/>
      <c r="KXD14" s="153"/>
      <c r="KXE14" s="153"/>
      <c r="KXF14" s="153"/>
      <c r="KXG14" s="153"/>
      <c r="KXH14" s="153"/>
      <c r="KXI14" s="153"/>
      <c r="KXJ14" s="153"/>
      <c r="KXK14" s="153"/>
      <c r="KXL14" s="153"/>
      <c r="KXM14" s="153"/>
      <c r="KXN14" s="153"/>
      <c r="KXO14" s="153"/>
      <c r="KXP14" s="153"/>
      <c r="KXQ14" s="153"/>
      <c r="KXR14" s="153"/>
      <c r="KXS14" s="153"/>
      <c r="KXT14" s="153"/>
      <c r="KXU14" s="153"/>
      <c r="KXV14" s="153"/>
      <c r="KXW14" s="153"/>
      <c r="KXX14" s="153"/>
      <c r="KXY14" s="153"/>
      <c r="KXZ14" s="153"/>
      <c r="KYA14" s="153"/>
      <c r="KYB14" s="153"/>
      <c r="KYC14" s="153"/>
      <c r="KYD14" s="153"/>
      <c r="KYE14" s="153"/>
      <c r="KYF14" s="153"/>
      <c r="KYG14" s="153"/>
      <c r="KYH14" s="153"/>
      <c r="KYI14" s="153"/>
      <c r="KYJ14" s="153"/>
      <c r="KYK14" s="153"/>
      <c r="KYL14" s="153"/>
      <c r="KYM14" s="153"/>
      <c r="KYN14" s="153"/>
      <c r="KYO14" s="153"/>
      <c r="KYP14" s="153"/>
      <c r="KYQ14" s="153"/>
      <c r="KYR14" s="153"/>
      <c r="KYS14" s="153"/>
      <c r="KYT14" s="153"/>
      <c r="KYU14" s="153"/>
      <c r="KYV14" s="153"/>
      <c r="KYW14" s="153"/>
      <c r="KYX14" s="153"/>
      <c r="KYY14" s="153"/>
      <c r="KYZ14" s="153"/>
      <c r="KZA14" s="153"/>
      <c r="KZB14" s="153"/>
      <c r="KZC14" s="153"/>
      <c r="KZD14" s="153"/>
      <c r="KZE14" s="153"/>
      <c r="KZF14" s="153"/>
      <c r="KZG14" s="153"/>
      <c r="KZH14" s="153"/>
      <c r="KZI14" s="153"/>
      <c r="KZJ14" s="153"/>
      <c r="KZK14" s="153"/>
      <c r="KZL14" s="153"/>
      <c r="KZM14" s="153"/>
      <c r="KZN14" s="153"/>
      <c r="KZO14" s="153"/>
      <c r="KZP14" s="153"/>
      <c r="KZQ14" s="153"/>
      <c r="KZR14" s="153"/>
      <c r="KZS14" s="153"/>
      <c r="KZT14" s="153"/>
      <c r="KZU14" s="153"/>
      <c r="KZV14" s="153"/>
      <c r="KZW14" s="153"/>
      <c r="KZX14" s="153"/>
      <c r="KZY14" s="153"/>
      <c r="KZZ14" s="153"/>
      <c r="LAA14" s="153"/>
      <c r="LAB14" s="153"/>
      <c r="LAC14" s="153"/>
      <c r="LAD14" s="153"/>
      <c r="LAE14" s="153"/>
      <c r="LAF14" s="153"/>
      <c r="LAG14" s="153"/>
      <c r="LAH14" s="153"/>
      <c r="LAI14" s="153"/>
      <c r="LAJ14" s="153"/>
      <c r="LAK14" s="153"/>
      <c r="LAL14" s="153"/>
      <c r="LAM14" s="153"/>
      <c r="LAN14" s="153"/>
      <c r="LAO14" s="153"/>
      <c r="LAP14" s="153"/>
      <c r="LAQ14" s="153"/>
      <c r="LAR14" s="153"/>
      <c r="LAS14" s="153"/>
      <c r="LAT14" s="153"/>
      <c r="LAU14" s="153"/>
      <c r="LAV14" s="153"/>
      <c r="LAW14" s="153"/>
      <c r="LAX14" s="153"/>
      <c r="LAY14" s="153"/>
      <c r="LAZ14" s="153"/>
      <c r="LBA14" s="153"/>
      <c r="LBB14" s="153"/>
      <c r="LBC14" s="153"/>
      <c r="LBD14" s="153"/>
      <c r="LBE14" s="153"/>
      <c r="LBF14" s="153"/>
      <c r="LBG14" s="153"/>
      <c r="LBH14" s="153"/>
      <c r="LBI14" s="153"/>
      <c r="LBJ14" s="153"/>
      <c r="LBK14" s="153"/>
      <c r="LBL14" s="153"/>
      <c r="LBM14" s="153"/>
      <c r="LBN14" s="153"/>
      <c r="LBO14" s="153"/>
      <c r="LBP14" s="153"/>
      <c r="LBQ14" s="153"/>
      <c r="LBR14" s="153"/>
      <c r="LBS14" s="153"/>
      <c r="LBT14" s="153"/>
      <c r="LBU14" s="153"/>
      <c r="LBV14" s="153"/>
      <c r="LBW14" s="153"/>
      <c r="LBX14" s="153"/>
      <c r="LBY14" s="153"/>
      <c r="LBZ14" s="153"/>
      <c r="LCA14" s="153"/>
      <c r="LCB14" s="153"/>
      <c r="LCC14" s="153"/>
      <c r="LCD14" s="153"/>
      <c r="LCE14" s="153"/>
      <c r="LCF14" s="153"/>
      <c r="LCG14" s="153"/>
      <c r="LCH14" s="153"/>
      <c r="LCI14" s="153"/>
      <c r="LCJ14" s="153"/>
      <c r="LCK14" s="153"/>
      <c r="LCL14" s="153"/>
      <c r="LCM14" s="153"/>
      <c r="LCN14" s="153"/>
      <c r="LCO14" s="153"/>
      <c r="LCP14" s="153"/>
      <c r="LCQ14" s="153"/>
      <c r="LCR14" s="153"/>
      <c r="LCS14" s="153"/>
      <c r="LCT14" s="153"/>
      <c r="LCU14" s="153"/>
      <c r="LCV14" s="153"/>
      <c r="LCW14" s="153"/>
      <c r="LCX14" s="153"/>
      <c r="LCY14" s="153"/>
      <c r="LCZ14" s="153"/>
      <c r="LDA14" s="153"/>
      <c r="LDB14" s="153"/>
      <c r="LDC14" s="153"/>
      <c r="LDD14" s="153"/>
      <c r="LDE14" s="153"/>
      <c r="LDF14" s="153"/>
      <c r="LDG14" s="153"/>
      <c r="LDH14" s="153"/>
      <c r="LDI14" s="153"/>
      <c r="LDJ14" s="153"/>
      <c r="LDK14" s="153"/>
      <c r="LDL14" s="153"/>
      <c r="LDM14" s="153"/>
      <c r="LDN14" s="153"/>
      <c r="LDO14" s="153"/>
      <c r="LDP14" s="153"/>
      <c r="LDQ14" s="153"/>
      <c r="LDR14" s="153"/>
      <c r="LDS14" s="153"/>
      <c r="LDT14" s="153"/>
      <c r="LDU14" s="153"/>
      <c r="LDV14" s="153"/>
      <c r="LDW14" s="153"/>
      <c r="LDX14" s="153"/>
      <c r="LDY14" s="153"/>
      <c r="LDZ14" s="153"/>
      <c r="LEA14" s="153"/>
      <c r="LEB14" s="153"/>
      <c r="LEC14" s="153"/>
      <c r="LED14" s="153"/>
      <c r="LEE14" s="153"/>
      <c r="LEF14" s="153"/>
      <c r="LEG14" s="153"/>
      <c r="LEH14" s="153"/>
      <c r="LEI14" s="153"/>
      <c r="LEJ14" s="153"/>
      <c r="LEK14" s="153"/>
      <c r="LEL14" s="153"/>
      <c r="LEM14" s="153"/>
      <c r="LEN14" s="153"/>
      <c r="LEO14" s="153"/>
      <c r="LEP14" s="153"/>
      <c r="LEQ14" s="153"/>
      <c r="LER14" s="153"/>
      <c r="LES14" s="153"/>
      <c r="LET14" s="153"/>
      <c r="LEU14" s="153"/>
      <c r="LEV14" s="153"/>
      <c r="LEW14" s="153"/>
      <c r="LEX14" s="153"/>
      <c r="LEY14" s="153"/>
      <c r="LEZ14" s="153"/>
      <c r="LFA14" s="153"/>
      <c r="LFB14" s="153"/>
      <c r="LFC14" s="153"/>
      <c r="LFD14" s="153"/>
      <c r="LFE14" s="153"/>
      <c r="LFF14" s="153"/>
      <c r="LFG14" s="153"/>
      <c r="LFH14" s="153"/>
      <c r="LFI14" s="153"/>
      <c r="LFJ14" s="153"/>
      <c r="LFK14" s="153"/>
      <c r="LFL14" s="153"/>
      <c r="LFM14" s="153"/>
      <c r="LFN14" s="153"/>
      <c r="LFO14" s="153"/>
      <c r="LFP14" s="153"/>
      <c r="LFQ14" s="153"/>
      <c r="LFR14" s="153"/>
      <c r="LFS14" s="153"/>
      <c r="LFT14" s="153"/>
      <c r="LFU14" s="153"/>
      <c r="LFV14" s="153"/>
      <c r="LFW14" s="153"/>
      <c r="LFX14" s="153"/>
      <c r="LFY14" s="153"/>
      <c r="LFZ14" s="153"/>
      <c r="LGA14" s="153"/>
      <c r="LGB14" s="153"/>
      <c r="LGC14" s="153"/>
      <c r="LGD14" s="153"/>
      <c r="LGE14" s="153"/>
      <c r="LGF14" s="153"/>
      <c r="LGG14" s="153"/>
      <c r="LGH14" s="153"/>
      <c r="LGI14" s="153"/>
      <c r="LGJ14" s="153"/>
      <c r="LGK14" s="153"/>
      <c r="LGL14" s="153"/>
      <c r="LGM14" s="153"/>
      <c r="LGN14" s="153"/>
      <c r="LGO14" s="153"/>
      <c r="LGP14" s="153"/>
      <c r="LGQ14" s="153"/>
      <c r="LGR14" s="153"/>
      <c r="LGS14" s="153"/>
      <c r="LGT14" s="153"/>
      <c r="LGU14" s="153"/>
      <c r="LGV14" s="153"/>
      <c r="LGW14" s="153"/>
      <c r="LGX14" s="153"/>
      <c r="LGY14" s="153"/>
      <c r="LGZ14" s="153"/>
      <c r="LHA14" s="153"/>
      <c r="LHB14" s="153"/>
      <c r="LHC14" s="153"/>
      <c r="LHD14" s="153"/>
      <c r="LHE14" s="153"/>
      <c r="LHF14" s="153"/>
      <c r="LHG14" s="153"/>
      <c r="LHH14" s="153"/>
      <c r="LHI14" s="153"/>
      <c r="LHJ14" s="153"/>
      <c r="LHK14" s="153"/>
      <c r="LHL14" s="153"/>
      <c r="LHM14" s="153"/>
      <c r="LHN14" s="153"/>
      <c r="LHO14" s="153"/>
      <c r="LHP14" s="153"/>
      <c r="LHQ14" s="153"/>
      <c r="LHR14" s="153"/>
      <c r="LHS14" s="153"/>
      <c r="LHT14" s="153"/>
      <c r="LHU14" s="153"/>
      <c r="LHV14" s="153"/>
      <c r="LHW14" s="153"/>
      <c r="LHX14" s="153"/>
      <c r="LHY14" s="153"/>
      <c r="LHZ14" s="153"/>
      <c r="LIA14" s="153"/>
      <c r="LIB14" s="153"/>
      <c r="LIC14" s="153"/>
      <c r="LID14" s="153"/>
      <c r="LIE14" s="153"/>
      <c r="LIF14" s="153"/>
      <c r="LIG14" s="153"/>
      <c r="LIH14" s="153"/>
      <c r="LII14" s="153"/>
      <c r="LIJ14" s="153"/>
      <c r="LIK14" s="153"/>
      <c r="LIL14" s="153"/>
      <c r="LIM14" s="153"/>
      <c r="LIN14" s="153"/>
      <c r="LIO14" s="153"/>
      <c r="LIP14" s="153"/>
      <c r="LIQ14" s="153"/>
      <c r="LIR14" s="153"/>
      <c r="LIS14" s="153"/>
      <c r="LIT14" s="153"/>
      <c r="LIU14" s="153"/>
      <c r="LIV14" s="153"/>
      <c r="LIW14" s="153"/>
      <c r="LIX14" s="153"/>
      <c r="LIY14" s="153"/>
      <c r="LIZ14" s="153"/>
      <c r="LJA14" s="153"/>
      <c r="LJB14" s="153"/>
      <c r="LJC14" s="153"/>
      <c r="LJD14" s="153"/>
      <c r="LJE14" s="153"/>
      <c r="LJF14" s="153"/>
      <c r="LJG14" s="153"/>
      <c r="LJH14" s="153"/>
      <c r="LJI14" s="153"/>
      <c r="LJJ14" s="153"/>
      <c r="LJK14" s="153"/>
      <c r="LJL14" s="153"/>
      <c r="LJM14" s="153"/>
      <c r="LJN14" s="153"/>
      <c r="LJO14" s="153"/>
      <c r="LJP14" s="153"/>
      <c r="LJQ14" s="153"/>
      <c r="LJR14" s="153"/>
      <c r="LJS14" s="153"/>
      <c r="LJT14" s="153"/>
      <c r="LJU14" s="153"/>
      <c r="LJV14" s="153"/>
      <c r="LJW14" s="153"/>
      <c r="LJX14" s="153"/>
      <c r="LJY14" s="153"/>
      <c r="LJZ14" s="153"/>
      <c r="LKA14" s="153"/>
      <c r="LKB14" s="153"/>
      <c r="LKC14" s="153"/>
      <c r="LKD14" s="153"/>
      <c r="LKE14" s="153"/>
      <c r="LKF14" s="153"/>
      <c r="LKG14" s="153"/>
      <c r="LKH14" s="153"/>
      <c r="LKI14" s="153"/>
      <c r="LKJ14" s="153"/>
      <c r="LKK14" s="153"/>
      <c r="LKL14" s="153"/>
      <c r="LKM14" s="153"/>
      <c r="LKN14" s="153"/>
      <c r="LKO14" s="153"/>
      <c r="LKP14" s="153"/>
      <c r="LKQ14" s="153"/>
      <c r="LKR14" s="153"/>
      <c r="LKS14" s="153"/>
      <c r="LKT14" s="153"/>
      <c r="LKU14" s="153"/>
      <c r="LKV14" s="153"/>
      <c r="LKW14" s="153"/>
      <c r="LKX14" s="153"/>
      <c r="LKY14" s="153"/>
      <c r="LKZ14" s="153"/>
      <c r="LLA14" s="153"/>
      <c r="LLB14" s="153"/>
      <c r="LLC14" s="153"/>
      <c r="LLD14" s="153"/>
      <c r="LLE14" s="153"/>
      <c r="LLF14" s="153"/>
      <c r="LLG14" s="153"/>
      <c r="LLH14" s="153"/>
      <c r="LLI14" s="153"/>
      <c r="LLJ14" s="153"/>
      <c r="LLK14" s="153"/>
      <c r="LLL14" s="153"/>
      <c r="LLM14" s="153"/>
      <c r="LLN14" s="153"/>
      <c r="LLO14" s="153"/>
      <c r="LLP14" s="153"/>
      <c r="LLQ14" s="153"/>
      <c r="LLR14" s="153"/>
      <c r="LLS14" s="153"/>
      <c r="LLT14" s="153"/>
      <c r="LLU14" s="153"/>
      <c r="LLV14" s="153"/>
      <c r="LLW14" s="153"/>
      <c r="LLX14" s="153"/>
      <c r="LLY14" s="153"/>
      <c r="LLZ14" s="153"/>
      <c r="LMA14" s="153"/>
      <c r="LMB14" s="153"/>
      <c r="LMC14" s="153"/>
      <c r="LMD14" s="153"/>
      <c r="LME14" s="153"/>
      <c r="LMF14" s="153"/>
      <c r="LMG14" s="153"/>
      <c r="LMH14" s="153"/>
      <c r="LMI14" s="153"/>
      <c r="LMJ14" s="153"/>
      <c r="LMK14" s="153"/>
      <c r="LML14" s="153"/>
      <c r="LMM14" s="153"/>
      <c r="LMN14" s="153"/>
      <c r="LMO14" s="153"/>
      <c r="LMP14" s="153"/>
      <c r="LMQ14" s="153"/>
      <c r="LMR14" s="153"/>
      <c r="LMS14" s="153"/>
      <c r="LMT14" s="153"/>
      <c r="LMU14" s="153"/>
      <c r="LMV14" s="153"/>
      <c r="LMW14" s="153"/>
      <c r="LMX14" s="153"/>
      <c r="LMY14" s="153"/>
      <c r="LMZ14" s="153"/>
      <c r="LNA14" s="153"/>
      <c r="LNB14" s="153"/>
      <c r="LNC14" s="153"/>
      <c r="LND14" s="153"/>
      <c r="LNE14" s="153"/>
      <c r="LNF14" s="153"/>
      <c r="LNG14" s="153"/>
      <c r="LNH14" s="153"/>
      <c r="LNI14" s="153"/>
      <c r="LNJ14" s="153"/>
      <c r="LNK14" s="153"/>
      <c r="LNL14" s="153"/>
      <c r="LNM14" s="153"/>
      <c r="LNN14" s="153"/>
      <c r="LNO14" s="153"/>
      <c r="LNP14" s="153"/>
      <c r="LNQ14" s="153"/>
      <c r="LNR14" s="153"/>
      <c r="LNS14" s="153"/>
      <c r="LNT14" s="153"/>
      <c r="LNU14" s="153"/>
      <c r="LNV14" s="153"/>
      <c r="LNW14" s="153"/>
      <c r="LNX14" s="153"/>
      <c r="LNY14" s="153"/>
      <c r="LNZ14" s="153"/>
      <c r="LOA14" s="153"/>
      <c r="LOB14" s="153"/>
      <c r="LOC14" s="153"/>
      <c r="LOD14" s="153"/>
      <c r="LOE14" s="153"/>
      <c r="LOF14" s="153"/>
      <c r="LOG14" s="153"/>
      <c r="LOH14" s="153"/>
      <c r="LOI14" s="153"/>
      <c r="LOJ14" s="153"/>
      <c r="LOK14" s="153"/>
      <c r="LOL14" s="153"/>
      <c r="LOM14" s="153"/>
      <c r="LON14" s="153"/>
      <c r="LOO14" s="153"/>
      <c r="LOP14" s="153"/>
      <c r="LOQ14" s="153"/>
      <c r="LOR14" s="153"/>
      <c r="LOS14" s="153"/>
      <c r="LOT14" s="153"/>
      <c r="LOU14" s="153"/>
      <c r="LOV14" s="153"/>
      <c r="LOW14" s="153"/>
      <c r="LOX14" s="153"/>
      <c r="LOY14" s="153"/>
      <c r="LOZ14" s="153"/>
      <c r="LPA14" s="153"/>
      <c r="LPB14" s="153"/>
      <c r="LPC14" s="153"/>
      <c r="LPD14" s="153"/>
      <c r="LPE14" s="153"/>
      <c r="LPF14" s="153"/>
      <c r="LPG14" s="153"/>
      <c r="LPH14" s="153"/>
      <c r="LPI14" s="153"/>
      <c r="LPJ14" s="153"/>
      <c r="LPK14" s="153"/>
      <c r="LPL14" s="153"/>
      <c r="LPM14" s="153"/>
      <c r="LPN14" s="153"/>
      <c r="LPO14" s="153"/>
      <c r="LPP14" s="153"/>
      <c r="LPQ14" s="153"/>
      <c r="LPR14" s="153"/>
      <c r="LPS14" s="153"/>
      <c r="LPT14" s="153"/>
      <c r="LPU14" s="153"/>
      <c r="LPV14" s="153"/>
      <c r="LPW14" s="153"/>
      <c r="LPX14" s="153"/>
      <c r="LPY14" s="153"/>
      <c r="LPZ14" s="153"/>
      <c r="LQA14" s="153"/>
      <c r="LQB14" s="153"/>
      <c r="LQC14" s="153"/>
      <c r="LQD14" s="153"/>
      <c r="LQE14" s="153"/>
      <c r="LQF14" s="153"/>
      <c r="LQG14" s="153"/>
      <c r="LQH14" s="153"/>
      <c r="LQI14" s="153"/>
      <c r="LQJ14" s="153"/>
      <c r="LQK14" s="153"/>
      <c r="LQL14" s="153"/>
      <c r="LQM14" s="153"/>
      <c r="LQN14" s="153"/>
      <c r="LQO14" s="153"/>
      <c r="LQP14" s="153"/>
      <c r="LQQ14" s="153"/>
      <c r="LQR14" s="153"/>
      <c r="LQS14" s="153"/>
      <c r="LQT14" s="153"/>
      <c r="LQU14" s="153"/>
      <c r="LQV14" s="153"/>
      <c r="LQW14" s="153"/>
      <c r="LQX14" s="153"/>
      <c r="LQY14" s="153"/>
      <c r="LQZ14" s="153"/>
      <c r="LRA14" s="153"/>
      <c r="LRB14" s="153"/>
      <c r="LRC14" s="153"/>
      <c r="LRD14" s="153"/>
      <c r="LRE14" s="153"/>
      <c r="LRF14" s="153"/>
      <c r="LRG14" s="153"/>
      <c r="LRH14" s="153"/>
      <c r="LRI14" s="153"/>
      <c r="LRJ14" s="153"/>
      <c r="LRK14" s="153"/>
      <c r="LRL14" s="153"/>
      <c r="LRM14" s="153"/>
      <c r="LRN14" s="153"/>
      <c r="LRO14" s="153"/>
      <c r="LRP14" s="153"/>
      <c r="LRQ14" s="153"/>
      <c r="LRR14" s="153"/>
      <c r="LRS14" s="153"/>
      <c r="LRT14" s="153"/>
      <c r="LRU14" s="153"/>
      <c r="LRV14" s="153"/>
      <c r="LRW14" s="153"/>
      <c r="LRX14" s="153"/>
      <c r="LRY14" s="153"/>
      <c r="LRZ14" s="153"/>
      <c r="LSA14" s="153"/>
      <c r="LSB14" s="153"/>
      <c r="LSC14" s="153"/>
      <c r="LSD14" s="153"/>
      <c r="LSE14" s="153"/>
      <c r="LSF14" s="153"/>
      <c r="LSG14" s="153"/>
      <c r="LSH14" s="153"/>
      <c r="LSI14" s="153"/>
      <c r="LSJ14" s="153"/>
      <c r="LSK14" s="153"/>
      <c r="LSL14" s="153"/>
      <c r="LSM14" s="153"/>
      <c r="LSN14" s="153"/>
      <c r="LSO14" s="153"/>
      <c r="LSP14" s="153"/>
      <c r="LSQ14" s="153"/>
      <c r="LSR14" s="153"/>
      <c r="LSS14" s="153"/>
      <c r="LST14" s="153"/>
      <c r="LSU14" s="153"/>
      <c r="LSV14" s="153"/>
      <c r="LSW14" s="153"/>
      <c r="LSX14" s="153"/>
      <c r="LSY14" s="153"/>
      <c r="LSZ14" s="153"/>
      <c r="LTA14" s="153"/>
      <c r="LTB14" s="153"/>
      <c r="LTC14" s="153"/>
      <c r="LTD14" s="153"/>
      <c r="LTE14" s="153"/>
      <c r="LTF14" s="153"/>
      <c r="LTG14" s="153"/>
      <c r="LTH14" s="153"/>
      <c r="LTI14" s="153"/>
      <c r="LTJ14" s="153"/>
      <c r="LTK14" s="153"/>
      <c r="LTL14" s="153"/>
      <c r="LTM14" s="153"/>
      <c r="LTN14" s="153"/>
      <c r="LTO14" s="153"/>
      <c r="LTP14" s="153"/>
      <c r="LTQ14" s="153"/>
      <c r="LTR14" s="153"/>
      <c r="LTS14" s="153"/>
      <c r="LTT14" s="153"/>
      <c r="LTU14" s="153"/>
      <c r="LTV14" s="153"/>
      <c r="LTW14" s="153"/>
      <c r="LTX14" s="153"/>
      <c r="LTY14" s="153"/>
      <c r="LTZ14" s="153"/>
      <c r="LUA14" s="153"/>
      <c r="LUB14" s="153"/>
      <c r="LUC14" s="153"/>
      <c r="LUD14" s="153"/>
      <c r="LUE14" s="153"/>
      <c r="LUF14" s="153"/>
      <c r="LUG14" s="153"/>
      <c r="LUH14" s="153"/>
      <c r="LUI14" s="153"/>
      <c r="LUJ14" s="153"/>
      <c r="LUK14" s="153"/>
      <c r="LUL14" s="153"/>
      <c r="LUM14" s="153"/>
      <c r="LUN14" s="153"/>
      <c r="LUO14" s="153"/>
      <c r="LUP14" s="153"/>
      <c r="LUQ14" s="153"/>
      <c r="LUR14" s="153"/>
      <c r="LUS14" s="153"/>
      <c r="LUT14" s="153"/>
      <c r="LUU14" s="153"/>
      <c r="LUV14" s="153"/>
      <c r="LUW14" s="153"/>
      <c r="LUX14" s="153"/>
      <c r="LUY14" s="153"/>
      <c r="LUZ14" s="153"/>
      <c r="LVA14" s="153"/>
      <c r="LVB14" s="153"/>
      <c r="LVC14" s="153"/>
      <c r="LVD14" s="153"/>
      <c r="LVE14" s="153"/>
      <c r="LVF14" s="153"/>
      <c r="LVG14" s="153"/>
      <c r="LVH14" s="153"/>
      <c r="LVI14" s="153"/>
      <c r="LVJ14" s="153"/>
      <c r="LVK14" s="153"/>
      <c r="LVL14" s="153"/>
      <c r="LVM14" s="153"/>
      <c r="LVN14" s="153"/>
      <c r="LVO14" s="153"/>
      <c r="LVP14" s="153"/>
      <c r="LVQ14" s="153"/>
      <c r="LVR14" s="153"/>
      <c r="LVS14" s="153"/>
      <c r="LVT14" s="153"/>
      <c r="LVU14" s="153"/>
      <c r="LVV14" s="153"/>
      <c r="LVW14" s="153"/>
      <c r="LVX14" s="153"/>
      <c r="LVY14" s="153"/>
      <c r="LVZ14" s="153"/>
      <c r="LWA14" s="153"/>
      <c r="LWB14" s="153"/>
      <c r="LWC14" s="153"/>
      <c r="LWD14" s="153"/>
      <c r="LWE14" s="153"/>
      <c r="LWF14" s="153"/>
      <c r="LWG14" s="153"/>
      <c r="LWH14" s="153"/>
      <c r="LWI14" s="153"/>
      <c r="LWJ14" s="153"/>
      <c r="LWK14" s="153"/>
      <c r="LWL14" s="153"/>
      <c r="LWM14" s="153"/>
      <c r="LWN14" s="153"/>
      <c r="LWO14" s="153"/>
      <c r="LWP14" s="153"/>
      <c r="LWQ14" s="153"/>
      <c r="LWR14" s="153"/>
      <c r="LWS14" s="153"/>
      <c r="LWT14" s="153"/>
      <c r="LWU14" s="153"/>
      <c r="LWV14" s="153"/>
      <c r="LWW14" s="153"/>
      <c r="LWX14" s="153"/>
      <c r="LWY14" s="153"/>
      <c r="LWZ14" s="153"/>
      <c r="LXA14" s="153"/>
      <c r="LXB14" s="153"/>
      <c r="LXC14" s="153"/>
      <c r="LXD14" s="153"/>
      <c r="LXE14" s="153"/>
      <c r="LXF14" s="153"/>
      <c r="LXG14" s="153"/>
      <c r="LXH14" s="153"/>
      <c r="LXI14" s="153"/>
      <c r="LXJ14" s="153"/>
      <c r="LXK14" s="153"/>
      <c r="LXL14" s="153"/>
      <c r="LXM14" s="153"/>
      <c r="LXN14" s="153"/>
      <c r="LXO14" s="153"/>
      <c r="LXP14" s="153"/>
      <c r="LXQ14" s="153"/>
      <c r="LXR14" s="153"/>
      <c r="LXS14" s="153"/>
      <c r="LXT14" s="153"/>
      <c r="LXU14" s="153"/>
      <c r="LXV14" s="153"/>
      <c r="LXW14" s="153"/>
      <c r="LXX14" s="153"/>
      <c r="LXY14" s="153"/>
      <c r="LXZ14" s="153"/>
      <c r="LYA14" s="153"/>
      <c r="LYB14" s="153"/>
      <c r="LYC14" s="153"/>
      <c r="LYD14" s="153"/>
      <c r="LYE14" s="153"/>
      <c r="LYF14" s="153"/>
      <c r="LYG14" s="153"/>
      <c r="LYH14" s="153"/>
      <c r="LYI14" s="153"/>
      <c r="LYJ14" s="153"/>
      <c r="LYK14" s="153"/>
      <c r="LYL14" s="153"/>
      <c r="LYM14" s="153"/>
      <c r="LYN14" s="153"/>
      <c r="LYO14" s="153"/>
      <c r="LYP14" s="153"/>
      <c r="LYQ14" s="153"/>
      <c r="LYR14" s="153"/>
      <c r="LYS14" s="153"/>
      <c r="LYT14" s="153"/>
      <c r="LYU14" s="153"/>
      <c r="LYV14" s="153"/>
      <c r="LYW14" s="153"/>
      <c r="LYX14" s="153"/>
      <c r="LYY14" s="153"/>
      <c r="LYZ14" s="153"/>
      <c r="LZA14" s="153"/>
      <c r="LZB14" s="153"/>
      <c r="LZC14" s="153"/>
      <c r="LZD14" s="153"/>
      <c r="LZE14" s="153"/>
      <c r="LZF14" s="153"/>
      <c r="LZG14" s="153"/>
      <c r="LZH14" s="153"/>
      <c r="LZI14" s="153"/>
      <c r="LZJ14" s="153"/>
      <c r="LZK14" s="153"/>
      <c r="LZL14" s="153"/>
      <c r="LZM14" s="153"/>
      <c r="LZN14" s="153"/>
      <c r="LZO14" s="153"/>
      <c r="LZP14" s="153"/>
      <c r="LZQ14" s="153"/>
      <c r="LZR14" s="153"/>
      <c r="LZS14" s="153"/>
      <c r="LZT14" s="153"/>
      <c r="LZU14" s="153"/>
      <c r="LZV14" s="153"/>
      <c r="LZW14" s="153"/>
      <c r="LZX14" s="153"/>
      <c r="LZY14" s="153"/>
      <c r="LZZ14" s="153"/>
      <c r="MAA14" s="153"/>
      <c r="MAB14" s="153"/>
      <c r="MAC14" s="153"/>
      <c r="MAD14" s="153"/>
      <c r="MAE14" s="153"/>
      <c r="MAF14" s="153"/>
      <c r="MAG14" s="153"/>
      <c r="MAH14" s="153"/>
      <c r="MAI14" s="153"/>
      <c r="MAJ14" s="153"/>
      <c r="MAK14" s="153"/>
      <c r="MAL14" s="153"/>
      <c r="MAM14" s="153"/>
      <c r="MAN14" s="153"/>
      <c r="MAO14" s="153"/>
      <c r="MAP14" s="153"/>
      <c r="MAQ14" s="153"/>
      <c r="MAR14" s="153"/>
      <c r="MAS14" s="153"/>
      <c r="MAT14" s="153"/>
      <c r="MAU14" s="153"/>
      <c r="MAV14" s="153"/>
      <c r="MAW14" s="153"/>
      <c r="MAX14" s="153"/>
      <c r="MAY14" s="153"/>
      <c r="MAZ14" s="153"/>
      <c r="MBA14" s="153"/>
      <c r="MBB14" s="153"/>
      <c r="MBC14" s="153"/>
      <c r="MBD14" s="153"/>
      <c r="MBE14" s="153"/>
      <c r="MBF14" s="153"/>
      <c r="MBG14" s="153"/>
      <c r="MBH14" s="153"/>
      <c r="MBI14" s="153"/>
      <c r="MBJ14" s="153"/>
      <c r="MBK14" s="153"/>
      <c r="MBL14" s="153"/>
      <c r="MBM14" s="153"/>
      <c r="MBN14" s="153"/>
      <c r="MBO14" s="153"/>
      <c r="MBP14" s="153"/>
      <c r="MBQ14" s="153"/>
      <c r="MBR14" s="153"/>
      <c r="MBS14" s="153"/>
      <c r="MBT14" s="153"/>
      <c r="MBU14" s="153"/>
      <c r="MBV14" s="153"/>
      <c r="MBW14" s="153"/>
      <c r="MBX14" s="153"/>
      <c r="MBY14" s="153"/>
      <c r="MBZ14" s="153"/>
      <c r="MCA14" s="153"/>
      <c r="MCB14" s="153"/>
      <c r="MCC14" s="153"/>
      <c r="MCD14" s="153"/>
      <c r="MCE14" s="153"/>
      <c r="MCF14" s="153"/>
      <c r="MCG14" s="153"/>
      <c r="MCH14" s="153"/>
      <c r="MCI14" s="153"/>
      <c r="MCJ14" s="153"/>
      <c r="MCK14" s="153"/>
      <c r="MCL14" s="153"/>
      <c r="MCM14" s="153"/>
      <c r="MCN14" s="153"/>
      <c r="MCO14" s="153"/>
      <c r="MCP14" s="153"/>
      <c r="MCQ14" s="153"/>
      <c r="MCR14" s="153"/>
      <c r="MCS14" s="153"/>
      <c r="MCT14" s="153"/>
      <c r="MCU14" s="153"/>
      <c r="MCV14" s="153"/>
      <c r="MCW14" s="153"/>
      <c r="MCX14" s="153"/>
      <c r="MCY14" s="153"/>
      <c r="MCZ14" s="153"/>
      <c r="MDA14" s="153"/>
      <c r="MDB14" s="153"/>
      <c r="MDC14" s="153"/>
      <c r="MDD14" s="153"/>
      <c r="MDE14" s="153"/>
      <c r="MDF14" s="153"/>
      <c r="MDG14" s="153"/>
      <c r="MDH14" s="153"/>
      <c r="MDI14" s="153"/>
      <c r="MDJ14" s="153"/>
      <c r="MDK14" s="153"/>
      <c r="MDL14" s="153"/>
      <c r="MDM14" s="153"/>
      <c r="MDN14" s="153"/>
      <c r="MDO14" s="153"/>
      <c r="MDP14" s="153"/>
      <c r="MDQ14" s="153"/>
      <c r="MDR14" s="153"/>
      <c r="MDS14" s="153"/>
      <c r="MDT14" s="153"/>
      <c r="MDU14" s="153"/>
      <c r="MDV14" s="153"/>
      <c r="MDW14" s="153"/>
      <c r="MDX14" s="153"/>
      <c r="MDY14" s="153"/>
      <c r="MDZ14" s="153"/>
      <c r="MEA14" s="153"/>
      <c r="MEB14" s="153"/>
      <c r="MEC14" s="153"/>
      <c r="MED14" s="153"/>
      <c r="MEE14" s="153"/>
      <c r="MEF14" s="153"/>
      <c r="MEG14" s="153"/>
      <c r="MEH14" s="153"/>
      <c r="MEI14" s="153"/>
      <c r="MEJ14" s="153"/>
      <c r="MEK14" s="153"/>
      <c r="MEL14" s="153"/>
      <c r="MEM14" s="153"/>
      <c r="MEN14" s="153"/>
      <c r="MEO14" s="153"/>
      <c r="MEP14" s="153"/>
      <c r="MEQ14" s="153"/>
      <c r="MER14" s="153"/>
      <c r="MES14" s="153"/>
      <c r="MET14" s="153"/>
      <c r="MEU14" s="153"/>
      <c r="MEV14" s="153"/>
      <c r="MEW14" s="153"/>
      <c r="MEX14" s="153"/>
      <c r="MEY14" s="153"/>
      <c r="MEZ14" s="153"/>
      <c r="MFA14" s="153"/>
      <c r="MFB14" s="153"/>
      <c r="MFC14" s="153"/>
      <c r="MFD14" s="153"/>
      <c r="MFE14" s="153"/>
      <c r="MFF14" s="153"/>
      <c r="MFG14" s="153"/>
      <c r="MFH14" s="153"/>
      <c r="MFI14" s="153"/>
      <c r="MFJ14" s="153"/>
      <c r="MFK14" s="153"/>
      <c r="MFL14" s="153"/>
      <c r="MFM14" s="153"/>
      <c r="MFN14" s="153"/>
      <c r="MFO14" s="153"/>
      <c r="MFP14" s="153"/>
      <c r="MFQ14" s="153"/>
      <c r="MFR14" s="153"/>
      <c r="MFS14" s="153"/>
      <c r="MFT14" s="153"/>
      <c r="MFU14" s="153"/>
      <c r="MFV14" s="153"/>
      <c r="MFW14" s="153"/>
      <c r="MFX14" s="153"/>
      <c r="MFY14" s="153"/>
      <c r="MFZ14" s="153"/>
      <c r="MGA14" s="153"/>
      <c r="MGB14" s="153"/>
      <c r="MGC14" s="153"/>
      <c r="MGD14" s="153"/>
      <c r="MGE14" s="153"/>
      <c r="MGF14" s="153"/>
      <c r="MGG14" s="153"/>
      <c r="MGH14" s="153"/>
      <c r="MGI14" s="153"/>
      <c r="MGJ14" s="153"/>
      <c r="MGK14" s="153"/>
      <c r="MGL14" s="153"/>
      <c r="MGM14" s="153"/>
      <c r="MGN14" s="153"/>
      <c r="MGO14" s="153"/>
      <c r="MGP14" s="153"/>
      <c r="MGQ14" s="153"/>
      <c r="MGR14" s="153"/>
      <c r="MGS14" s="153"/>
      <c r="MGT14" s="153"/>
      <c r="MGU14" s="153"/>
      <c r="MGV14" s="153"/>
      <c r="MGW14" s="153"/>
      <c r="MGX14" s="153"/>
      <c r="MGY14" s="153"/>
      <c r="MGZ14" s="153"/>
      <c r="MHA14" s="153"/>
      <c r="MHB14" s="153"/>
      <c r="MHC14" s="153"/>
      <c r="MHD14" s="153"/>
      <c r="MHE14" s="153"/>
      <c r="MHF14" s="153"/>
      <c r="MHG14" s="153"/>
      <c r="MHH14" s="153"/>
      <c r="MHI14" s="153"/>
      <c r="MHJ14" s="153"/>
      <c r="MHK14" s="153"/>
      <c r="MHL14" s="153"/>
      <c r="MHM14" s="153"/>
      <c r="MHN14" s="153"/>
      <c r="MHO14" s="153"/>
      <c r="MHP14" s="153"/>
      <c r="MHQ14" s="153"/>
      <c r="MHR14" s="153"/>
      <c r="MHS14" s="153"/>
      <c r="MHT14" s="153"/>
      <c r="MHU14" s="153"/>
      <c r="MHV14" s="153"/>
      <c r="MHW14" s="153"/>
      <c r="MHX14" s="153"/>
      <c r="MHY14" s="153"/>
      <c r="MHZ14" s="153"/>
      <c r="MIA14" s="153"/>
      <c r="MIB14" s="153"/>
      <c r="MIC14" s="153"/>
      <c r="MID14" s="153"/>
      <c r="MIE14" s="153"/>
      <c r="MIF14" s="153"/>
      <c r="MIG14" s="153"/>
      <c r="MIH14" s="153"/>
      <c r="MII14" s="153"/>
      <c r="MIJ14" s="153"/>
      <c r="MIK14" s="153"/>
      <c r="MIL14" s="153"/>
      <c r="MIM14" s="153"/>
      <c r="MIN14" s="153"/>
      <c r="MIO14" s="153"/>
      <c r="MIP14" s="153"/>
      <c r="MIQ14" s="153"/>
      <c r="MIR14" s="153"/>
      <c r="MIS14" s="153"/>
      <c r="MIT14" s="153"/>
      <c r="MIU14" s="153"/>
      <c r="MIV14" s="153"/>
      <c r="MIW14" s="153"/>
      <c r="MIX14" s="153"/>
      <c r="MIY14" s="153"/>
      <c r="MIZ14" s="153"/>
      <c r="MJA14" s="153"/>
      <c r="MJB14" s="153"/>
      <c r="MJC14" s="153"/>
      <c r="MJD14" s="153"/>
      <c r="MJE14" s="153"/>
      <c r="MJF14" s="153"/>
      <c r="MJG14" s="153"/>
      <c r="MJH14" s="153"/>
      <c r="MJI14" s="153"/>
      <c r="MJJ14" s="153"/>
      <c r="MJK14" s="153"/>
      <c r="MJL14" s="153"/>
      <c r="MJM14" s="153"/>
      <c r="MJN14" s="153"/>
      <c r="MJO14" s="153"/>
      <c r="MJP14" s="153"/>
      <c r="MJQ14" s="153"/>
      <c r="MJR14" s="153"/>
      <c r="MJS14" s="153"/>
      <c r="MJT14" s="153"/>
      <c r="MJU14" s="153"/>
      <c r="MJV14" s="153"/>
      <c r="MJW14" s="153"/>
      <c r="MJX14" s="153"/>
      <c r="MJY14" s="153"/>
      <c r="MJZ14" s="153"/>
      <c r="MKA14" s="153"/>
      <c r="MKB14" s="153"/>
      <c r="MKC14" s="153"/>
      <c r="MKD14" s="153"/>
      <c r="MKE14" s="153"/>
      <c r="MKF14" s="153"/>
      <c r="MKG14" s="153"/>
      <c r="MKH14" s="153"/>
      <c r="MKI14" s="153"/>
      <c r="MKJ14" s="153"/>
      <c r="MKK14" s="153"/>
      <c r="MKL14" s="153"/>
      <c r="MKM14" s="153"/>
      <c r="MKN14" s="153"/>
      <c r="MKO14" s="153"/>
      <c r="MKP14" s="153"/>
      <c r="MKQ14" s="153"/>
      <c r="MKR14" s="153"/>
      <c r="MKS14" s="153"/>
      <c r="MKT14" s="153"/>
      <c r="MKU14" s="153"/>
      <c r="MKV14" s="153"/>
      <c r="MKW14" s="153"/>
      <c r="MKX14" s="153"/>
      <c r="MKY14" s="153"/>
      <c r="MKZ14" s="153"/>
      <c r="MLA14" s="153"/>
      <c r="MLB14" s="153"/>
      <c r="MLC14" s="153"/>
      <c r="MLD14" s="153"/>
      <c r="MLE14" s="153"/>
      <c r="MLF14" s="153"/>
      <c r="MLG14" s="153"/>
      <c r="MLH14" s="153"/>
      <c r="MLI14" s="153"/>
      <c r="MLJ14" s="153"/>
      <c r="MLK14" s="153"/>
      <c r="MLL14" s="153"/>
      <c r="MLM14" s="153"/>
      <c r="MLN14" s="153"/>
      <c r="MLO14" s="153"/>
      <c r="MLP14" s="153"/>
      <c r="MLQ14" s="153"/>
      <c r="MLR14" s="153"/>
      <c r="MLS14" s="153"/>
      <c r="MLT14" s="153"/>
      <c r="MLU14" s="153"/>
      <c r="MLV14" s="153"/>
      <c r="MLW14" s="153"/>
      <c r="MLX14" s="153"/>
      <c r="MLY14" s="153"/>
      <c r="MLZ14" s="153"/>
      <c r="MMA14" s="153"/>
      <c r="MMB14" s="153"/>
      <c r="MMC14" s="153"/>
      <c r="MMD14" s="153"/>
      <c r="MME14" s="153"/>
      <c r="MMF14" s="153"/>
      <c r="MMG14" s="153"/>
      <c r="MMH14" s="153"/>
      <c r="MMI14" s="153"/>
      <c r="MMJ14" s="153"/>
      <c r="MMK14" s="153"/>
      <c r="MML14" s="153"/>
      <c r="MMM14" s="153"/>
      <c r="MMN14" s="153"/>
      <c r="MMO14" s="153"/>
      <c r="MMP14" s="153"/>
      <c r="MMQ14" s="153"/>
      <c r="MMR14" s="153"/>
      <c r="MMS14" s="153"/>
      <c r="MMT14" s="153"/>
      <c r="MMU14" s="153"/>
      <c r="MMV14" s="153"/>
      <c r="MMW14" s="153"/>
      <c r="MMX14" s="153"/>
      <c r="MMY14" s="153"/>
      <c r="MMZ14" s="153"/>
      <c r="MNA14" s="153"/>
      <c r="MNB14" s="153"/>
      <c r="MNC14" s="153"/>
      <c r="MND14" s="153"/>
      <c r="MNE14" s="153"/>
      <c r="MNF14" s="153"/>
      <c r="MNG14" s="153"/>
      <c r="MNH14" s="153"/>
      <c r="MNI14" s="153"/>
      <c r="MNJ14" s="153"/>
      <c r="MNK14" s="153"/>
      <c r="MNL14" s="153"/>
      <c r="MNM14" s="153"/>
      <c r="MNN14" s="153"/>
      <c r="MNO14" s="153"/>
      <c r="MNP14" s="153"/>
      <c r="MNQ14" s="153"/>
      <c r="MNR14" s="153"/>
      <c r="MNS14" s="153"/>
      <c r="MNT14" s="153"/>
      <c r="MNU14" s="153"/>
      <c r="MNV14" s="153"/>
      <c r="MNW14" s="153"/>
      <c r="MNX14" s="153"/>
      <c r="MNY14" s="153"/>
      <c r="MNZ14" s="153"/>
      <c r="MOA14" s="153"/>
      <c r="MOB14" s="153"/>
      <c r="MOC14" s="153"/>
      <c r="MOD14" s="153"/>
      <c r="MOE14" s="153"/>
      <c r="MOF14" s="153"/>
      <c r="MOG14" s="153"/>
      <c r="MOH14" s="153"/>
      <c r="MOI14" s="153"/>
      <c r="MOJ14" s="153"/>
      <c r="MOK14" s="153"/>
      <c r="MOL14" s="153"/>
      <c r="MOM14" s="153"/>
      <c r="MON14" s="153"/>
      <c r="MOO14" s="153"/>
      <c r="MOP14" s="153"/>
      <c r="MOQ14" s="153"/>
      <c r="MOR14" s="153"/>
      <c r="MOS14" s="153"/>
      <c r="MOT14" s="153"/>
      <c r="MOU14" s="153"/>
      <c r="MOV14" s="153"/>
      <c r="MOW14" s="153"/>
      <c r="MOX14" s="153"/>
      <c r="MOY14" s="153"/>
      <c r="MOZ14" s="153"/>
      <c r="MPA14" s="153"/>
      <c r="MPB14" s="153"/>
      <c r="MPC14" s="153"/>
      <c r="MPD14" s="153"/>
      <c r="MPE14" s="153"/>
      <c r="MPF14" s="153"/>
      <c r="MPG14" s="153"/>
      <c r="MPH14" s="153"/>
      <c r="MPI14" s="153"/>
      <c r="MPJ14" s="153"/>
      <c r="MPK14" s="153"/>
      <c r="MPL14" s="153"/>
      <c r="MPM14" s="153"/>
      <c r="MPN14" s="153"/>
      <c r="MPO14" s="153"/>
      <c r="MPP14" s="153"/>
      <c r="MPQ14" s="153"/>
      <c r="MPR14" s="153"/>
      <c r="MPS14" s="153"/>
      <c r="MPT14" s="153"/>
      <c r="MPU14" s="153"/>
      <c r="MPV14" s="153"/>
      <c r="MPW14" s="153"/>
      <c r="MPX14" s="153"/>
      <c r="MPY14" s="153"/>
      <c r="MPZ14" s="153"/>
      <c r="MQA14" s="153"/>
      <c r="MQB14" s="153"/>
      <c r="MQC14" s="153"/>
      <c r="MQD14" s="153"/>
      <c r="MQE14" s="153"/>
      <c r="MQF14" s="153"/>
      <c r="MQG14" s="153"/>
      <c r="MQH14" s="153"/>
      <c r="MQI14" s="153"/>
      <c r="MQJ14" s="153"/>
      <c r="MQK14" s="153"/>
      <c r="MQL14" s="153"/>
      <c r="MQM14" s="153"/>
      <c r="MQN14" s="153"/>
      <c r="MQO14" s="153"/>
      <c r="MQP14" s="153"/>
      <c r="MQQ14" s="153"/>
      <c r="MQR14" s="153"/>
      <c r="MQS14" s="153"/>
      <c r="MQT14" s="153"/>
      <c r="MQU14" s="153"/>
      <c r="MQV14" s="153"/>
      <c r="MQW14" s="153"/>
      <c r="MQX14" s="153"/>
      <c r="MQY14" s="153"/>
      <c r="MQZ14" s="153"/>
      <c r="MRA14" s="153"/>
      <c r="MRB14" s="153"/>
      <c r="MRC14" s="153"/>
      <c r="MRD14" s="153"/>
      <c r="MRE14" s="153"/>
      <c r="MRF14" s="153"/>
      <c r="MRG14" s="153"/>
      <c r="MRH14" s="153"/>
      <c r="MRI14" s="153"/>
      <c r="MRJ14" s="153"/>
      <c r="MRK14" s="153"/>
      <c r="MRL14" s="153"/>
      <c r="MRM14" s="153"/>
      <c r="MRN14" s="153"/>
      <c r="MRO14" s="153"/>
      <c r="MRP14" s="153"/>
      <c r="MRQ14" s="153"/>
      <c r="MRR14" s="153"/>
      <c r="MRS14" s="153"/>
      <c r="MRT14" s="153"/>
      <c r="MRU14" s="153"/>
      <c r="MRV14" s="153"/>
      <c r="MRW14" s="153"/>
      <c r="MRX14" s="153"/>
      <c r="MRY14" s="153"/>
      <c r="MRZ14" s="153"/>
      <c r="MSA14" s="153"/>
      <c r="MSB14" s="153"/>
      <c r="MSC14" s="153"/>
      <c r="MSD14" s="153"/>
      <c r="MSE14" s="153"/>
      <c r="MSF14" s="153"/>
      <c r="MSG14" s="153"/>
      <c r="MSH14" s="153"/>
      <c r="MSI14" s="153"/>
      <c r="MSJ14" s="153"/>
      <c r="MSK14" s="153"/>
      <c r="MSL14" s="153"/>
      <c r="MSM14" s="153"/>
      <c r="MSN14" s="153"/>
      <c r="MSO14" s="153"/>
      <c r="MSP14" s="153"/>
      <c r="MSQ14" s="153"/>
      <c r="MSR14" s="153"/>
      <c r="MSS14" s="153"/>
      <c r="MST14" s="153"/>
      <c r="MSU14" s="153"/>
      <c r="MSV14" s="153"/>
      <c r="MSW14" s="153"/>
      <c r="MSX14" s="153"/>
      <c r="MSY14" s="153"/>
      <c r="MSZ14" s="153"/>
      <c r="MTA14" s="153"/>
      <c r="MTB14" s="153"/>
      <c r="MTC14" s="153"/>
      <c r="MTD14" s="153"/>
      <c r="MTE14" s="153"/>
      <c r="MTF14" s="153"/>
      <c r="MTG14" s="153"/>
      <c r="MTH14" s="153"/>
      <c r="MTI14" s="153"/>
      <c r="MTJ14" s="153"/>
      <c r="MTK14" s="153"/>
      <c r="MTL14" s="153"/>
      <c r="MTM14" s="153"/>
      <c r="MTN14" s="153"/>
      <c r="MTO14" s="153"/>
      <c r="MTP14" s="153"/>
      <c r="MTQ14" s="153"/>
      <c r="MTR14" s="153"/>
      <c r="MTS14" s="153"/>
      <c r="MTT14" s="153"/>
      <c r="MTU14" s="153"/>
      <c r="MTV14" s="153"/>
      <c r="MTW14" s="153"/>
      <c r="MTX14" s="153"/>
      <c r="MTY14" s="153"/>
      <c r="MTZ14" s="153"/>
      <c r="MUA14" s="153"/>
      <c r="MUB14" s="153"/>
      <c r="MUC14" s="153"/>
      <c r="MUD14" s="153"/>
      <c r="MUE14" s="153"/>
      <c r="MUF14" s="153"/>
      <c r="MUG14" s="153"/>
      <c r="MUH14" s="153"/>
      <c r="MUI14" s="153"/>
      <c r="MUJ14" s="153"/>
      <c r="MUK14" s="153"/>
      <c r="MUL14" s="153"/>
      <c r="MUM14" s="153"/>
      <c r="MUN14" s="153"/>
      <c r="MUO14" s="153"/>
      <c r="MUP14" s="153"/>
      <c r="MUQ14" s="153"/>
      <c r="MUR14" s="153"/>
      <c r="MUS14" s="153"/>
      <c r="MUT14" s="153"/>
      <c r="MUU14" s="153"/>
      <c r="MUV14" s="153"/>
      <c r="MUW14" s="153"/>
      <c r="MUX14" s="153"/>
      <c r="MUY14" s="153"/>
      <c r="MUZ14" s="153"/>
      <c r="MVA14" s="153"/>
      <c r="MVB14" s="153"/>
      <c r="MVC14" s="153"/>
      <c r="MVD14" s="153"/>
      <c r="MVE14" s="153"/>
      <c r="MVF14" s="153"/>
      <c r="MVG14" s="153"/>
      <c r="MVH14" s="153"/>
      <c r="MVI14" s="153"/>
      <c r="MVJ14" s="153"/>
      <c r="MVK14" s="153"/>
      <c r="MVL14" s="153"/>
      <c r="MVM14" s="153"/>
      <c r="MVN14" s="153"/>
      <c r="MVO14" s="153"/>
      <c r="MVP14" s="153"/>
      <c r="MVQ14" s="153"/>
      <c r="MVR14" s="153"/>
      <c r="MVS14" s="153"/>
      <c r="MVT14" s="153"/>
      <c r="MVU14" s="153"/>
      <c r="MVV14" s="153"/>
      <c r="MVW14" s="153"/>
      <c r="MVX14" s="153"/>
      <c r="MVY14" s="153"/>
      <c r="MVZ14" s="153"/>
      <c r="MWA14" s="153"/>
      <c r="MWB14" s="153"/>
      <c r="MWC14" s="153"/>
      <c r="MWD14" s="153"/>
      <c r="MWE14" s="153"/>
      <c r="MWF14" s="153"/>
      <c r="MWG14" s="153"/>
      <c r="MWH14" s="153"/>
      <c r="MWI14" s="153"/>
      <c r="MWJ14" s="153"/>
      <c r="MWK14" s="153"/>
      <c r="MWL14" s="153"/>
      <c r="MWM14" s="153"/>
      <c r="MWN14" s="153"/>
      <c r="MWO14" s="153"/>
      <c r="MWP14" s="153"/>
      <c r="MWQ14" s="153"/>
      <c r="MWR14" s="153"/>
      <c r="MWS14" s="153"/>
      <c r="MWT14" s="153"/>
      <c r="MWU14" s="153"/>
      <c r="MWV14" s="153"/>
      <c r="MWW14" s="153"/>
      <c r="MWX14" s="153"/>
      <c r="MWY14" s="153"/>
      <c r="MWZ14" s="153"/>
      <c r="MXA14" s="153"/>
      <c r="MXB14" s="153"/>
      <c r="MXC14" s="153"/>
      <c r="MXD14" s="153"/>
      <c r="MXE14" s="153"/>
      <c r="MXF14" s="153"/>
      <c r="MXG14" s="153"/>
      <c r="MXH14" s="153"/>
      <c r="MXI14" s="153"/>
      <c r="MXJ14" s="153"/>
      <c r="MXK14" s="153"/>
      <c r="MXL14" s="153"/>
      <c r="MXM14" s="153"/>
      <c r="MXN14" s="153"/>
      <c r="MXO14" s="153"/>
      <c r="MXP14" s="153"/>
      <c r="MXQ14" s="153"/>
      <c r="MXR14" s="153"/>
      <c r="MXS14" s="153"/>
      <c r="MXT14" s="153"/>
      <c r="MXU14" s="153"/>
      <c r="MXV14" s="153"/>
      <c r="MXW14" s="153"/>
      <c r="MXX14" s="153"/>
      <c r="MXY14" s="153"/>
      <c r="MXZ14" s="153"/>
      <c r="MYA14" s="153"/>
      <c r="MYB14" s="153"/>
      <c r="MYC14" s="153"/>
      <c r="MYD14" s="153"/>
      <c r="MYE14" s="153"/>
      <c r="MYF14" s="153"/>
      <c r="MYG14" s="153"/>
      <c r="MYH14" s="153"/>
      <c r="MYI14" s="153"/>
      <c r="MYJ14" s="153"/>
      <c r="MYK14" s="153"/>
      <c r="MYL14" s="153"/>
      <c r="MYM14" s="153"/>
      <c r="MYN14" s="153"/>
      <c r="MYO14" s="153"/>
      <c r="MYP14" s="153"/>
      <c r="MYQ14" s="153"/>
      <c r="MYR14" s="153"/>
      <c r="MYS14" s="153"/>
      <c r="MYT14" s="153"/>
      <c r="MYU14" s="153"/>
      <c r="MYV14" s="153"/>
      <c r="MYW14" s="153"/>
      <c r="MYX14" s="153"/>
      <c r="MYY14" s="153"/>
      <c r="MYZ14" s="153"/>
      <c r="MZA14" s="153"/>
      <c r="MZB14" s="153"/>
      <c r="MZC14" s="153"/>
      <c r="MZD14" s="153"/>
      <c r="MZE14" s="153"/>
      <c r="MZF14" s="153"/>
      <c r="MZG14" s="153"/>
      <c r="MZH14" s="153"/>
      <c r="MZI14" s="153"/>
      <c r="MZJ14" s="153"/>
      <c r="MZK14" s="153"/>
      <c r="MZL14" s="153"/>
      <c r="MZM14" s="153"/>
      <c r="MZN14" s="153"/>
      <c r="MZO14" s="153"/>
      <c r="MZP14" s="153"/>
      <c r="MZQ14" s="153"/>
      <c r="MZR14" s="153"/>
      <c r="MZS14" s="153"/>
      <c r="MZT14" s="153"/>
      <c r="MZU14" s="153"/>
      <c r="MZV14" s="153"/>
      <c r="MZW14" s="153"/>
      <c r="MZX14" s="153"/>
      <c r="MZY14" s="153"/>
      <c r="MZZ14" s="153"/>
      <c r="NAA14" s="153"/>
      <c r="NAB14" s="153"/>
      <c r="NAC14" s="153"/>
      <c r="NAD14" s="153"/>
      <c r="NAE14" s="153"/>
      <c r="NAF14" s="153"/>
      <c r="NAG14" s="153"/>
      <c r="NAH14" s="153"/>
      <c r="NAI14" s="153"/>
      <c r="NAJ14" s="153"/>
      <c r="NAK14" s="153"/>
      <c r="NAL14" s="153"/>
      <c r="NAM14" s="153"/>
      <c r="NAN14" s="153"/>
      <c r="NAO14" s="153"/>
      <c r="NAP14" s="153"/>
      <c r="NAQ14" s="153"/>
      <c r="NAR14" s="153"/>
      <c r="NAS14" s="153"/>
      <c r="NAT14" s="153"/>
      <c r="NAU14" s="153"/>
      <c r="NAV14" s="153"/>
      <c r="NAW14" s="153"/>
      <c r="NAX14" s="153"/>
      <c r="NAY14" s="153"/>
      <c r="NAZ14" s="153"/>
      <c r="NBA14" s="153"/>
      <c r="NBB14" s="153"/>
      <c r="NBC14" s="153"/>
      <c r="NBD14" s="153"/>
      <c r="NBE14" s="153"/>
      <c r="NBF14" s="153"/>
      <c r="NBG14" s="153"/>
      <c r="NBH14" s="153"/>
      <c r="NBI14" s="153"/>
      <c r="NBJ14" s="153"/>
      <c r="NBK14" s="153"/>
      <c r="NBL14" s="153"/>
      <c r="NBM14" s="153"/>
      <c r="NBN14" s="153"/>
      <c r="NBO14" s="153"/>
      <c r="NBP14" s="153"/>
      <c r="NBQ14" s="153"/>
      <c r="NBR14" s="153"/>
      <c r="NBS14" s="153"/>
      <c r="NBT14" s="153"/>
      <c r="NBU14" s="153"/>
      <c r="NBV14" s="153"/>
      <c r="NBW14" s="153"/>
      <c r="NBX14" s="153"/>
      <c r="NBY14" s="153"/>
      <c r="NBZ14" s="153"/>
      <c r="NCA14" s="153"/>
      <c r="NCB14" s="153"/>
      <c r="NCC14" s="153"/>
      <c r="NCD14" s="153"/>
      <c r="NCE14" s="153"/>
      <c r="NCF14" s="153"/>
      <c r="NCG14" s="153"/>
      <c r="NCH14" s="153"/>
      <c r="NCI14" s="153"/>
      <c r="NCJ14" s="153"/>
      <c r="NCK14" s="153"/>
      <c r="NCL14" s="153"/>
      <c r="NCM14" s="153"/>
      <c r="NCN14" s="153"/>
      <c r="NCO14" s="153"/>
      <c r="NCP14" s="153"/>
      <c r="NCQ14" s="153"/>
      <c r="NCR14" s="153"/>
      <c r="NCS14" s="153"/>
      <c r="NCT14" s="153"/>
      <c r="NCU14" s="153"/>
      <c r="NCV14" s="153"/>
      <c r="NCW14" s="153"/>
      <c r="NCX14" s="153"/>
      <c r="NCY14" s="153"/>
      <c r="NCZ14" s="153"/>
      <c r="NDA14" s="153"/>
      <c r="NDB14" s="153"/>
      <c r="NDC14" s="153"/>
      <c r="NDD14" s="153"/>
      <c r="NDE14" s="153"/>
      <c r="NDF14" s="153"/>
      <c r="NDG14" s="153"/>
      <c r="NDH14" s="153"/>
      <c r="NDI14" s="153"/>
      <c r="NDJ14" s="153"/>
      <c r="NDK14" s="153"/>
      <c r="NDL14" s="153"/>
      <c r="NDM14" s="153"/>
      <c r="NDN14" s="153"/>
      <c r="NDO14" s="153"/>
      <c r="NDP14" s="153"/>
      <c r="NDQ14" s="153"/>
      <c r="NDR14" s="153"/>
      <c r="NDS14" s="153"/>
      <c r="NDT14" s="153"/>
      <c r="NDU14" s="153"/>
      <c r="NDV14" s="153"/>
      <c r="NDW14" s="153"/>
      <c r="NDX14" s="153"/>
      <c r="NDY14" s="153"/>
      <c r="NDZ14" s="153"/>
      <c r="NEA14" s="153"/>
      <c r="NEB14" s="153"/>
      <c r="NEC14" s="153"/>
      <c r="NED14" s="153"/>
      <c r="NEE14" s="153"/>
      <c r="NEF14" s="153"/>
      <c r="NEG14" s="153"/>
      <c r="NEH14" s="153"/>
      <c r="NEI14" s="153"/>
      <c r="NEJ14" s="153"/>
      <c r="NEK14" s="153"/>
      <c r="NEL14" s="153"/>
      <c r="NEM14" s="153"/>
      <c r="NEN14" s="153"/>
      <c r="NEO14" s="153"/>
      <c r="NEP14" s="153"/>
      <c r="NEQ14" s="153"/>
      <c r="NER14" s="153"/>
      <c r="NES14" s="153"/>
      <c r="NET14" s="153"/>
      <c r="NEU14" s="153"/>
      <c r="NEV14" s="153"/>
      <c r="NEW14" s="153"/>
      <c r="NEX14" s="153"/>
      <c r="NEY14" s="153"/>
      <c r="NEZ14" s="153"/>
      <c r="NFA14" s="153"/>
      <c r="NFB14" s="153"/>
      <c r="NFC14" s="153"/>
      <c r="NFD14" s="153"/>
      <c r="NFE14" s="153"/>
      <c r="NFF14" s="153"/>
      <c r="NFG14" s="153"/>
      <c r="NFH14" s="153"/>
      <c r="NFI14" s="153"/>
      <c r="NFJ14" s="153"/>
      <c r="NFK14" s="153"/>
      <c r="NFL14" s="153"/>
      <c r="NFM14" s="153"/>
      <c r="NFN14" s="153"/>
      <c r="NFO14" s="153"/>
      <c r="NFP14" s="153"/>
      <c r="NFQ14" s="153"/>
      <c r="NFR14" s="153"/>
      <c r="NFS14" s="153"/>
      <c r="NFT14" s="153"/>
      <c r="NFU14" s="153"/>
      <c r="NFV14" s="153"/>
      <c r="NFW14" s="153"/>
      <c r="NFX14" s="153"/>
      <c r="NFY14" s="153"/>
      <c r="NFZ14" s="153"/>
      <c r="NGA14" s="153"/>
      <c r="NGB14" s="153"/>
      <c r="NGC14" s="153"/>
      <c r="NGD14" s="153"/>
      <c r="NGE14" s="153"/>
      <c r="NGF14" s="153"/>
      <c r="NGG14" s="153"/>
      <c r="NGH14" s="153"/>
      <c r="NGI14" s="153"/>
      <c r="NGJ14" s="153"/>
      <c r="NGK14" s="153"/>
      <c r="NGL14" s="153"/>
      <c r="NGM14" s="153"/>
      <c r="NGN14" s="153"/>
      <c r="NGO14" s="153"/>
      <c r="NGP14" s="153"/>
      <c r="NGQ14" s="153"/>
      <c r="NGR14" s="153"/>
      <c r="NGS14" s="153"/>
      <c r="NGT14" s="153"/>
      <c r="NGU14" s="153"/>
      <c r="NGV14" s="153"/>
      <c r="NGW14" s="153"/>
      <c r="NGX14" s="153"/>
      <c r="NGY14" s="153"/>
      <c r="NGZ14" s="153"/>
      <c r="NHA14" s="153"/>
      <c r="NHB14" s="153"/>
      <c r="NHC14" s="153"/>
      <c r="NHD14" s="153"/>
      <c r="NHE14" s="153"/>
      <c r="NHF14" s="153"/>
      <c r="NHG14" s="153"/>
      <c r="NHH14" s="153"/>
      <c r="NHI14" s="153"/>
      <c r="NHJ14" s="153"/>
      <c r="NHK14" s="153"/>
      <c r="NHL14" s="153"/>
      <c r="NHM14" s="153"/>
      <c r="NHN14" s="153"/>
      <c r="NHO14" s="153"/>
      <c r="NHP14" s="153"/>
      <c r="NHQ14" s="153"/>
      <c r="NHR14" s="153"/>
      <c r="NHS14" s="153"/>
      <c r="NHT14" s="153"/>
      <c r="NHU14" s="153"/>
      <c r="NHV14" s="153"/>
      <c r="NHW14" s="153"/>
      <c r="NHX14" s="153"/>
      <c r="NHY14" s="153"/>
      <c r="NHZ14" s="153"/>
      <c r="NIA14" s="153"/>
      <c r="NIB14" s="153"/>
      <c r="NIC14" s="153"/>
      <c r="NID14" s="153"/>
      <c r="NIE14" s="153"/>
      <c r="NIF14" s="153"/>
      <c r="NIG14" s="153"/>
      <c r="NIH14" s="153"/>
      <c r="NII14" s="153"/>
      <c r="NIJ14" s="153"/>
      <c r="NIK14" s="153"/>
      <c r="NIL14" s="153"/>
      <c r="NIM14" s="153"/>
      <c r="NIN14" s="153"/>
      <c r="NIO14" s="153"/>
      <c r="NIP14" s="153"/>
      <c r="NIQ14" s="153"/>
      <c r="NIR14" s="153"/>
      <c r="NIS14" s="153"/>
      <c r="NIT14" s="153"/>
      <c r="NIU14" s="153"/>
      <c r="NIV14" s="153"/>
      <c r="NIW14" s="153"/>
      <c r="NIX14" s="153"/>
      <c r="NIY14" s="153"/>
      <c r="NIZ14" s="153"/>
      <c r="NJA14" s="153"/>
      <c r="NJB14" s="153"/>
      <c r="NJC14" s="153"/>
      <c r="NJD14" s="153"/>
      <c r="NJE14" s="153"/>
      <c r="NJF14" s="153"/>
      <c r="NJG14" s="153"/>
      <c r="NJH14" s="153"/>
      <c r="NJI14" s="153"/>
      <c r="NJJ14" s="153"/>
      <c r="NJK14" s="153"/>
      <c r="NJL14" s="153"/>
      <c r="NJM14" s="153"/>
      <c r="NJN14" s="153"/>
      <c r="NJO14" s="153"/>
      <c r="NJP14" s="153"/>
      <c r="NJQ14" s="153"/>
      <c r="NJR14" s="153"/>
      <c r="NJS14" s="153"/>
      <c r="NJT14" s="153"/>
      <c r="NJU14" s="153"/>
      <c r="NJV14" s="153"/>
      <c r="NJW14" s="153"/>
      <c r="NJX14" s="153"/>
      <c r="NJY14" s="153"/>
      <c r="NJZ14" s="153"/>
      <c r="NKA14" s="153"/>
      <c r="NKB14" s="153"/>
      <c r="NKC14" s="153"/>
      <c r="NKD14" s="153"/>
      <c r="NKE14" s="153"/>
      <c r="NKF14" s="153"/>
      <c r="NKG14" s="153"/>
      <c r="NKH14" s="153"/>
      <c r="NKI14" s="153"/>
      <c r="NKJ14" s="153"/>
      <c r="NKK14" s="153"/>
      <c r="NKL14" s="153"/>
      <c r="NKM14" s="153"/>
      <c r="NKN14" s="153"/>
      <c r="NKO14" s="153"/>
      <c r="NKP14" s="153"/>
      <c r="NKQ14" s="153"/>
      <c r="NKR14" s="153"/>
      <c r="NKS14" s="153"/>
      <c r="NKT14" s="153"/>
      <c r="NKU14" s="153"/>
      <c r="NKV14" s="153"/>
      <c r="NKW14" s="153"/>
      <c r="NKX14" s="153"/>
      <c r="NKY14" s="153"/>
      <c r="NKZ14" s="153"/>
      <c r="NLA14" s="153"/>
      <c r="NLB14" s="153"/>
      <c r="NLC14" s="153"/>
      <c r="NLD14" s="153"/>
      <c r="NLE14" s="153"/>
      <c r="NLF14" s="153"/>
      <c r="NLG14" s="153"/>
      <c r="NLH14" s="153"/>
      <c r="NLI14" s="153"/>
      <c r="NLJ14" s="153"/>
      <c r="NLK14" s="153"/>
      <c r="NLL14" s="153"/>
      <c r="NLM14" s="153"/>
      <c r="NLN14" s="153"/>
      <c r="NLO14" s="153"/>
      <c r="NLP14" s="153"/>
      <c r="NLQ14" s="153"/>
      <c r="NLR14" s="153"/>
      <c r="NLS14" s="153"/>
      <c r="NLT14" s="153"/>
      <c r="NLU14" s="153"/>
      <c r="NLV14" s="153"/>
      <c r="NLW14" s="153"/>
      <c r="NLX14" s="153"/>
      <c r="NLY14" s="153"/>
      <c r="NLZ14" s="153"/>
      <c r="NMA14" s="153"/>
      <c r="NMB14" s="153"/>
      <c r="NMC14" s="153"/>
      <c r="NMD14" s="153"/>
      <c r="NME14" s="153"/>
      <c r="NMF14" s="153"/>
      <c r="NMG14" s="153"/>
      <c r="NMH14" s="153"/>
      <c r="NMI14" s="153"/>
      <c r="NMJ14" s="153"/>
      <c r="NMK14" s="153"/>
      <c r="NML14" s="153"/>
      <c r="NMM14" s="153"/>
      <c r="NMN14" s="153"/>
      <c r="NMO14" s="153"/>
      <c r="NMP14" s="153"/>
      <c r="NMQ14" s="153"/>
      <c r="NMR14" s="153"/>
      <c r="NMS14" s="153"/>
      <c r="NMT14" s="153"/>
      <c r="NMU14" s="153"/>
      <c r="NMV14" s="153"/>
      <c r="NMW14" s="153"/>
      <c r="NMX14" s="153"/>
      <c r="NMY14" s="153"/>
      <c r="NMZ14" s="153"/>
      <c r="NNA14" s="153"/>
      <c r="NNB14" s="153"/>
      <c r="NNC14" s="153"/>
      <c r="NND14" s="153"/>
      <c r="NNE14" s="153"/>
      <c r="NNF14" s="153"/>
      <c r="NNG14" s="153"/>
      <c r="NNH14" s="153"/>
      <c r="NNI14" s="153"/>
      <c r="NNJ14" s="153"/>
      <c r="NNK14" s="153"/>
      <c r="NNL14" s="153"/>
      <c r="NNM14" s="153"/>
      <c r="NNN14" s="153"/>
      <c r="NNO14" s="153"/>
      <c r="NNP14" s="153"/>
      <c r="NNQ14" s="153"/>
      <c r="NNR14" s="153"/>
      <c r="NNS14" s="153"/>
      <c r="NNT14" s="153"/>
      <c r="NNU14" s="153"/>
      <c r="NNV14" s="153"/>
      <c r="NNW14" s="153"/>
      <c r="NNX14" s="153"/>
      <c r="NNY14" s="153"/>
      <c r="NNZ14" s="153"/>
      <c r="NOA14" s="153"/>
      <c r="NOB14" s="153"/>
      <c r="NOC14" s="153"/>
      <c r="NOD14" s="153"/>
      <c r="NOE14" s="153"/>
      <c r="NOF14" s="153"/>
      <c r="NOG14" s="153"/>
      <c r="NOH14" s="153"/>
      <c r="NOI14" s="153"/>
      <c r="NOJ14" s="153"/>
      <c r="NOK14" s="153"/>
      <c r="NOL14" s="153"/>
      <c r="NOM14" s="153"/>
      <c r="NON14" s="153"/>
      <c r="NOO14" s="153"/>
      <c r="NOP14" s="153"/>
      <c r="NOQ14" s="153"/>
      <c r="NOR14" s="153"/>
      <c r="NOS14" s="153"/>
      <c r="NOT14" s="153"/>
      <c r="NOU14" s="153"/>
      <c r="NOV14" s="153"/>
      <c r="NOW14" s="153"/>
      <c r="NOX14" s="153"/>
      <c r="NOY14" s="153"/>
      <c r="NOZ14" s="153"/>
      <c r="NPA14" s="153"/>
      <c r="NPB14" s="153"/>
      <c r="NPC14" s="153"/>
      <c r="NPD14" s="153"/>
      <c r="NPE14" s="153"/>
      <c r="NPF14" s="153"/>
      <c r="NPG14" s="153"/>
      <c r="NPH14" s="153"/>
      <c r="NPI14" s="153"/>
      <c r="NPJ14" s="153"/>
      <c r="NPK14" s="153"/>
      <c r="NPL14" s="153"/>
      <c r="NPM14" s="153"/>
      <c r="NPN14" s="153"/>
      <c r="NPO14" s="153"/>
      <c r="NPP14" s="153"/>
      <c r="NPQ14" s="153"/>
      <c r="NPR14" s="153"/>
      <c r="NPS14" s="153"/>
      <c r="NPT14" s="153"/>
      <c r="NPU14" s="153"/>
      <c r="NPV14" s="153"/>
      <c r="NPW14" s="153"/>
      <c r="NPX14" s="153"/>
      <c r="NPY14" s="153"/>
      <c r="NPZ14" s="153"/>
      <c r="NQA14" s="153"/>
      <c r="NQB14" s="153"/>
      <c r="NQC14" s="153"/>
      <c r="NQD14" s="153"/>
      <c r="NQE14" s="153"/>
      <c r="NQF14" s="153"/>
      <c r="NQG14" s="153"/>
      <c r="NQH14" s="153"/>
      <c r="NQI14" s="153"/>
      <c r="NQJ14" s="153"/>
      <c r="NQK14" s="153"/>
      <c r="NQL14" s="153"/>
      <c r="NQM14" s="153"/>
      <c r="NQN14" s="153"/>
      <c r="NQO14" s="153"/>
      <c r="NQP14" s="153"/>
      <c r="NQQ14" s="153"/>
      <c r="NQR14" s="153"/>
      <c r="NQS14" s="153"/>
      <c r="NQT14" s="153"/>
      <c r="NQU14" s="153"/>
      <c r="NQV14" s="153"/>
      <c r="NQW14" s="153"/>
      <c r="NQX14" s="153"/>
      <c r="NQY14" s="153"/>
      <c r="NQZ14" s="153"/>
      <c r="NRA14" s="153"/>
      <c r="NRB14" s="153"/>
      <c r="NRC14" s="153"/>
      <c r="NRD14" s="153"/>
      <c r="NRE14" s="153"/>
      <c r="NRF14" s="153"/>
      <c r="NRG14" s="153"/>
      <c r="NRH14" s="153"/>
      <c r="NRI14" s="153"/>
      <c r="NRJ14" s="153"/>
      <c r="NRK14" s="153"/>
      <c r="NRL14" s="153"/>
      <c r="NRM14" s="153"/>
      <c r="NRN14" s="153"/>
      <c r="NRO14" s="153"/>
      <c r="NRP14" s="153"/>
      <c r="NRQ14" s="153"/>
      <c r="NRR14" s="153"/>
      <c r="NRS14" s="153"/>
      <c r="NRT14" s="153"/>
      <c r="NRU14" s="153"/>
      <c r="NRV14" s="153"/>
      <c r="NRW14" s="153"/>
      <c r="NRX14" s="153"/>
      <c r="NRY14" s="153"/>
      <c r="NRZ14" s="153"/>
      <c r="NSA14" s="153"/>
      <c r="NSB14" s="153"/>
      <c r="NSC14" s="153"/>
      <c r="NSD14" s="153"/>
      <c r="NSE14" s="153"/>
      <c r="NSF14" s="153"/>
      <c r="NSG14" s="153"/>
      <c r="NSH14" s="153"/>
      <c r="NSI14" s="153"/>
      <c r="NSJ14" s="153"/>
      <c r="NSK14" s="153"/>
      <c r="NSL14" s="153"/>
      <c r="NSM14" s="153"/>
      <c r="NSN14" s="153"/>
      <c r="NSO14" s="153"/>
      <c r="NSP14" s="153"/>
      <c r="NSQ14" s="153"/>
      <c r="NSR14" s="153"/>
      <c r="NSS14" s="153"/>
      <c r="NST14" s="153"/>
      <c r="NSU14" s="153"/>
      <c r="NSV14" s="153"/>
      <c r="NSW14" s="153"/>
      <c r="NSX14" s="153"/>
      <c r="NSY14" s="153"/>
      <c r="NSZ14" s="153"/>
      <c r="NTA14" s="153"/>
      <c r="NTB14" s="153"/>
      <c r="NTC14" s="153"/>
      <c r="NTD14" s="153"/>
      <c r="NTE14" s="153"/>
      <c r="NTF14" s="153"/>
      <c r="NTG14" s="153"/>
      <c r="NTH14" s="153"/>
      <c r="NTI14" s="153"/>
      <c r="NTJ14" s="153"/>
      <c r="NTK14" s="153"/>
      <c r="NTL14" s="153"/>
      <c r="NTM14" s="153"/>
      <c r="NTN14" s="153"/>
      <c r="NTO14" s="153"/>
      <c r="NTP14" s="153"/>
      <c r="NTQ14" s="153"/>
      <c r="NTR14" s="153"/>
      <c r="NTS14" s="153"/>
      <c r="NTT14" s="153"/>
      <c r="NTU14" s="153"/>
      <c r="NTV14" s="153"/>
      <c r="NTW14" s="153"/>
      <c r="NTX14" s="153"/>
      <c r="NTY14" s="153"/>
      <c r="NTZ14" s="153"/>
      <c r="NUA14" s="153"/>
      <c r="NUB14" s="153"/>
      <c r="NUC14" s="153"/>
      <c r="NUD14" s="153"/>
      <c r="NUE14" s="153"/>
      <c r="NUF14" s="153"/>
      <c r="NUG14" s="153"/>
      <c r="NUH14" s="153"/>
      <c r="NUI14" s="153"/>
      <c r="NUJ14" s="153"/>
      <c r="NUK14" s="153"/>
      <c r="NUL14" s="153"/>
      <c r="NUM14" s="153"/>
      <c r="NUN14" s="153"/>
      <c r="NUO14" s="153"/>
      <c r="NUP14" s="153"/>
      <c r="NUQ14" s="153"/>
      <c r="NUR14" s="153"/>
      <c r="NUS14" s="153"/>
      <c r="NUT14" s="153"/>
      <c r="NUU14" s="153"/>
      <c r="NUV14" s="153"/>
      <c r="NUW14" s="153"/>
      <c r="NUX14" s="153"/>
      <c r="NUY14" s="153"/>
      <c r="NUZ14" s="153"/>
      <c r="NVA14" s="153"/>
      <c r="NVB14" s="153"/>
      <c r="NVC14" s="153"/>
      <c r="NVD14" s="153"/>
      <c r="NVE14" s="153"/>
      <c r="NVF14" s="153"/>
      <c r="NVG14" s="153"/>
      <c r="NVH14" s="153"/>
      <c r="NVI14" s="153"/>
      <c r="NVJ14" s="153"/>
      <c r="NVK14" s="153"/>
      <c r="NVL14" s="153"/>
      <c r="NVM14" s="153"/>
      <c r="NVN14" s="153"/>
      <c r="NVO14" s="153"/>
      <c r="NVP14" s="153"/>
      <c r="NVQ14" s="153"/>
      <c r="NVR14" s="153"/>
      <c r="NVS14" s="153"/>
      <c r="NVT14" s="153"/>
      <c r="NVU14" s="153"/>
      <c r="NVV14" s="153"/>
      <c r="NVW14" s="153"/>
      <c r="NVX14" s="153"/>
      <c r="NVY14" s="153"/>
      <c r="NVZ14" s="153"/>
      <c r="NWA14" s="153"/>
      <c r="NWB14" s="153"/>
      <c r="NWC14" s="153"/>
      <c r="NWD14" s="153"/>
      <c r="NWE14" s="153"/>
      <c r="NWF14" s="153"/>
      <c r="NWG14" s="153"/>
      <c r="NWH14" s="153"/>
      <c r="NWI14" s="153"/>
      <c r="NWJ14" s="153"/>
      <c r="NWK14" s="153"/>
      <c r="NWL14" s="153"/>
      <c r="NWM14" s="153"/>
      <c r="NWN14" s="153"/>
      <c r="NWO14" s="153"/>
      <c r="NWP14" s="153"/>
      <c r="NWQ14" s="153"/>
      <c r="NWR14" s="153"/>
      <c r="NWS14" s="153"/>
      <c r="NWT14" s="153"/>
      <c r="NWU14" s="153"/>
      <c r="NWV14" s="153"/>
      <c r="NWW14" s="153"/>
      <c r="NWX14" s="153"/>
      <c r="NWY14" s="153"/>
      <c r="NWZ14" s="153"/>
      <c r="NXA14" s="153"/>
      <c r="NXB14" s="153"/>
      <c r="NXC14" s="153"/>
      <c r="NXD14" s="153"/>
      <c r="NXE14" s="153"/>
      <c r="NXF14" s="153"/>
      <c r="NXG14" s="153"/>
      <c r="NXH14" s="153"/>
      <c r="NXI14" s="153"/>
      <c r="NXJ14" s="153"/>
      <c r="NXK14" s="153"/>
      <c r="NXL14" s="153"/>
      <c r="NXM14" s="153"/>
      <c r="NXN14" s="153"/>
      <c r="NXO14" s="153"/>
      <c r="NXP14" s="153"/>
      <c r="NXQ14" s="153"/>
      <c r="NXR14" s="153"/>
      <c r="NXS14" s="153"/>
      <c r="NXT14" s="153"/>
      <c r="NXU14" s="153"/>
      <c r="NXV14" s="153"/>
      <c r="NXW14" s="153"/>
      <c r="NXX14" s="153"/>
      <c r="NXY14" s="153"/>
      <c r="NXZ14" s="153"/>
      <c r="NYA14" s="153"/>
      <c r="NYB14" s="153"/>
      <c r="NYC14" s="153"/>
      <c r="NYD14" s="153"/>
      <c r="NYE14" s="153"/>
      <c r="NYF14" s="153"/>
      <c r="NYG14" s="153"/>
      <c r="NYH14" s="153"/>
      <c r="NYI14" s="153"/>
      <c r="NYJ14" s="153"/>
      <c r="NYK14" s="153"/>
      <c r="NYL14" s="153"/>
      <c r="NYM14" s="153"/>
      <c r="NYN14" s="153"/>
      <c r="NYO14" s="153"/>
      <c r="NYP14" s="153"/>
      <c r="NYQ14" s="153"/>
      <c r="NYR14" s="153"/>
      <c r="NYS14" s="153"/>
      <c r="NYT14" s="153"/>
      <c r="NYU14" s="153"/>
      <c r="NYV14" s="153"/>
      <c r="NYW14" s="153"/>
      <c r="NYX14" s="153"/>
      <c r="NYY14" s="153"/>
      <c r="NYZ14" s="153"/>
      <c r="NZA14" s="153"/>
      <c r="NZB14" s="153"/>
      <c r="NZC14" s="153"/>
      <c r="NZD14" s="153"/>
      <c r="NZE14" s="153"/>
      <c r="NZF14" s="153"/>
      <c r="NZG14" s="153"/>
      <c r="NZH14" s="153"/>
      <c r="NZI14" s="153"/>
      <c r="NZJ14" s="153"/>
      <c r="NZK14" s="153"/>
      <c r="NZL14" s="153"/>
      <c r="NZM14" s="153"/>
      <c r="NZN14" s="153"/>
      <c r="NZO14" s="153"/>
      <c r="NZP14" s="153"/>
      <c r="NZQ14" s="153"/>
      <c r="NZR14" s="153"/>
      <c r="NZS14" s="153"/>
      <c r="NZT14" s="153"/>
      <c r="NZU14" s="153"/>
      <c r="NZV14" s="153"/>
      <c r="NZW14" s="153"/>
      <c r="NZX14" s="153"/>
      <c r="NZY14" s="153"/>
      <c r="NZZ14" s="153"/>
      <c r="OAA14" s="153"/>
      <c r="OAB14" s="153"/>
      <c r="OAC14" s="153"/>
      <c r="OAD14" s="153"/>
      <c r="OAE14" s="153"/>
      <c r="OAF14" s="153"/>
      <c r="OAG14" s="153"/>
      <c r="OAH14" s="153"/>
      <c r="OAI14" s="153"/>
      <c r="OAJ14" s="153"/>
      <c r="OAK14" s="153"/>
      <c r="OAL14" s="153"/>
      <c r="OAM14" s="153"/>
      <c r="OAN14" s="153"/>
      <c r="OAO14" s="153"/>
      <c r="OAP14" s="153"/>
      <c r="OAQ14" s="153"/>
      <c r="OAR14" s="153"/>
      <c r="OAS14" s="153"/>
      <c r="OAT14" s="153"/>
      <c r="OAU14" s="153"/>
      <c r="OAV14" s="153"/>
      <c r="OAW14" s="153"/>
      <c r="OAX14" s="153"/>
      <c r="OAY14" s="153"/>
      <c r="OAZ14" s="153"/>
      <c r="OBA14" s="153"/>
      <c r="OBB14" s="153"/>
      <c r="OBC14" s="153"/>
      <c r="OBD14" s="153"/>
      <c r="OBE14" s="153"/>
      <c r="OBF14" s="153"/>
      <c r="OBG14" s="153"/>
      <c r="OBH14" s="153"/>
      <c r="OBI14" s="153"/>
      <c r="OBJ14" s="153"/>
      <c r="OBK14" s="153"/>
      <c r="OBL14" s="153"/>
      <c r="OBM14" s="153"/>
      <c r="OBN14" s="153"/>
      <c r="OBO14" s="153"/>
      <c r="OBP14" s="153"/>
      <c r="OBQ14" s="153"/>
      <c r="OBR14" s="153"/>
      <c r="OBS14" s="153"/>
      <c r="OBT14" s="153"/>
      <c r="OBU14" s="153"/>
      <c r="OBV14" s="153"/>
      <c r="OBW14" s="153"/>
      <c r="OBX14" s="153"/>
      <c r="OBY14" s="153"/>
      <c r="OBZ14" s="153"/>
      <c r="OCA14" s="153"/>
      <c r="OCB14" s="153"/>
      <c r="OCC14" s="153"/>
      <c r="OCD14" s="153"/>
      <c r="OCE14" s="153"/>
      <c r="OCF14" s="153"/>
      <c r="OCG14" s="153"/>
      <c r="OCH14" s="153"/>
      <c r="OCI14" s="153"/>
      <c r="OCJ14" s="153"/>
      <c r="OCK14" s="153"/>
      <c r="OCL14" s="153"/>
      <c r="OCM14" s="153"/>
      <c r="OCN14" s="153"/>
      <c r="OCO14" s="153"/>
      <c r="OCP14" s="153"/>
      <c r="OCQ14" s="153"/>
      <c r="OCR14" s="153"/>
      <c r="OCS14" s="153"/>
      <c r="OCT14" s="153"/>
      <c r="OCU14" s="153"/>
      <c r="OCV14" s="153"/>
      <c r="OCW14" s="153"/>
      <c r="OCX14" s="153"/>
      <c r="OCY14" s="153"/>
      <c r="OCZ14" s="153"/>
      <c r="ODA14" s="153"/>
      <c r="ODB14" s="153"/>
      <c r="ODC14" s="153"/>
      <c r="ODD14" s="153"/>
      <c r="ODE14" s="153"/>
      <c r="ODF14" s="153"/>
      <c r="ODG14" s="153"/>
      <c r="ODH14" s="153"/>
      <c r="ODI14" s="153"/>
      <c r="ODJ14" s="153"/>
      <c r="ODK14" s="153"/>
      <c r="ODL14" s="153"/>
      <c r="ODM14" s="153"/>
      <c r="ODN14" s="153"/>
      <c r="ODO14" s="153"/>
      <c r="ODP14" s="153"/>
      <c r="ODQ14" s="153"/>
      <c r="ODR14" s="153"/>
      <c r="ODS14" s="153"/>
      <c r="ODT14" s="153"/>
      <c r="ODU14" s="153"/>
      <c r="ODV14" s="153"/>
      <c r="ODW14" s="153"/>
      <c r="ODX14" s="153"/>
      <c r="ODY14" s="153"/>
      <c r="ODZ14" s="153"/>
      <c r="OEA14" s="153"/>
      <c r="OEB14" s="153"/>
      <c r="OEC14" s="153"/>
      <c r="OED14" s="153"/>
      <c r="OEE14" s="153"/>
      <c r="OEF14" s="153"/>
      <c r="OEG14" s="153"/>
      <c r="OEH14" s="153"/>
      <c r="OEI14" s="153"/>
      <c r="OEJ14" s="153"/>
      <c r="OEK14" s="153"/>
      <c r="OEL14" s="153"/>
      <c r="OEM14" s="153"/>
      <c r="OEN14" s="153"/>
      <c r="OEO14" s="153"/>
      <c r="OEP14" s="153"/>
      <c r="OEQ14" s="153"/>
      <c r="OER14" s="153"/>
      <c r="OES14" s="153"/>
      <c r="OET14" s="153"/>
      <c r="OEU14" s="153"/>
      <c r="OEV14" s="153"/>
      <c r="OEW14" s="153"/>
      <c r="OEX14" s="153"/>
      <c r="OEY14" s="153"/>
      <c r="OEZ14" s="153"/>
      <c r="OFA14" s="153"/>
      <c r="OFB14" s="153"/>
      <c r="OFC14" s="153"/>
      <c r="OFD14" s="153"/>
      <c r="OFE14" s="153"/>
      <c r="OFF14" s="153"/>
      <c r="OFG14" s="153"/>
      <c r="OFH14" s="153"/>
      <c r="OFI14" s="153"/>
      <c r="OFJ14" s="153"/>
      <c r="OFK14" s="153"/>
      <c r="OFL14" s="153"/>
      <c r="OFM14" s="153"/>
      <c r="OFN14" s="153"/>
      <c r="OFO14" s="153"/>
      <c r="OFP14" s="153"/>
      <c r="OFQ14" s="153"/>
      <c r="OFR14" s="153"/>
      <c r="OFS14" s="153"/>
      <c r="OFT14" s="153"/>
      <c r="OFU14" s="153"/>
      <c r="OFV14" s="153"/>
      <c r="OFW14" s="153"/>
      <c r="OFX14" s="153"/>
      <c r="OFY14" s="153"/>
      <c r="OFZ14" s="153"/>
      <c r="OGA14" s="153"/>
      <c r="OGB14" s="153"/>
      <c r="OGC14" s="153"/>
      <c r="OGD14" s="153"/>
      <c r="OGE14" s="153"/>
      <c r="OGF14" s="153"/>
      <c r="OGG14" s="153"/>
      <c r="OGH14" s="153"/>
      <c r="OGI14" s="153"/>
      <c r="OGJ14" s="153"/>
      <c r="OGK14" s="153"/>
      <c r="OGL14" s="153"/>
      <c r="OGM14" s="153"/>
      <c r="OGN14" s="153"/>
      <c r="OGO14" s="153"/>
      <c r="OGP14" s="153"/>
      <c r="OGQ14" s="153"/>
      <c r="OGR14" s="153"/>
      <c r="OGS14" s="153"/>
      <c r="OGT14" s="153"/>
      <c r="OGU14" s="153"/>
      <c r="OGV14" s="153"/>
      <c r="OGW14" s="153"/>
      <c r="OGX14" s="153"/>
      <c r="OGY14" s="153"/>
      <c r="OGZ14" s="153"/>
      <c r="OHA14" s="153"/>
      <c r="OHB14" s="153"/>
      <c r="OHC14" s="153"/>
      <c r="OHD14" s="153"/>
      <c r="OHE14" s="153"/>
      <c r="OHF14" s="153"/>
      <c r="OHG14" s="153"/>
      <c r="OHH14" s="153"/>
      <c r="OHI14" s="153"/>
      <c r="OHJ14" s="153"/>
      <c r="OHK14" s="153"/>
      <c r="OHL14" s="153"/>
      <c r="OHM14" s="153"/>
      <c r="OHN14" s="153"/>
      <c r="OHO14" s="153"/>
      <c r="OHP14" s="153"/>
      <c r="OHQ14" s="153"/>
      <c r="OHR14" s="153"/>
      <c r="OHS14" s="153"/>
      <c r="OHT14" s="153"/>
      <c r="OHU14" s="153"/>
      <c r="OHV14" s="153"/>
      <c r="OHW14" s="153"/>
      <c r="OHX14" s="153"/>
      <c r="OHY14" s="153"/>
      <c r="OHZ14" s="153"/>
      <c r="OIA14" s="153"/>
      <c r="OIB14" s="153"/>
      <c r="OIC14" s="153"/>
      <c r="OID14" s="153"/>
      <c r="OIE14" s="153"/>
      <c r="OIF14" s="153"/>
      <c r="OIG14" s="153"/>
      <c r="OIH14" s="153"/>
      <c r="OII14" s="153"/>
      <c r="OIJ14" s="153"/>
      <c r="OIK14" s="153"/>
      <c r="OIL14" s="153"/>
      <c r="OIM14" s="153"/>
      <c r="OIN14" s="153"/>
      <c r="OIO14" s="153"/>
      <c r="OIP14" s="153"/>
      <c r="OIQ14" s="153"/>
      <c r="OIR14" s="153"/>
      <c r="OIS14" s="153"/>
      <c r="OIT14" s="153"/>
      <c r="OIU14" s="153"/>
      <c r="OIV14" s="153"/>
      <c r="OIW14" s="153"/>
      <c r="OIX14" s="153"/>
      <c r="OIY14" s="153"/>
      <c r="OIZ14" s="153"/>
      <c r="OJA14" s="153"/>
      <c r="OJB14" s="153"/>
      <c r="OJC14" s="153"/>
      <c r="OJD14" s="153"/>
      <c r="OJE14" s="153"/>
      <c r="OJF14" s="153"/>
      <c r="OJG14" s="153"/>
      <c r="OJH14" s="153"/>
      <c r="OJI14" s="153"/>
      <c r="OJJ14" s="153"/>
      <c r="OJK14" s="153"/>
      <c r="OJL14" s="153"/>
      <c r="OJM14" s="153"/>
      <c r="OJN14" s="153"/>
      <c r="OJO14" s="153"/>
      <c r="OJP14" s="153"/>
      <c r="OJQ14" s="153"/>
      <c r="OJR14" s="153"/>
      <c r="OJS14" s="153"/>
      <c r="OJT14" s="153"/>
      <c r="OJU14" s="153"/>
      <c r="OJV14" s="153"/>
      <c r="OJW14" s="153"/>
      <c r="OJX14" s="153"/>
      <c r="OJY14" s="153"/>
      <c r="OJZ14" s="153"/>
      <c r="OKA14" s="153"/>
      <c r="OKB14" s="153"/>
      <c r="OKC14" s="153"/>
      <c r="OKD14" s="153"/>
      <c r="OKE14" s="153"/>
      <c r="OKF14" s="153"/>
      <c r="OKG14" s="153"/>
      <c r="OKH14" s="153"/>
      <c r="OKI14" s="153"/>
      <c r="OKJ14" s="153"/>
      <c r="OKK14" s="153"/>
      <c r="OKL14" s="153"/>
      <c r="OKM14" s="153"/>
      <c r="OKN14" s="153"/>
      <c r="OKO14" s="153"/>
      <c r="OKP14" s="153"/>
      <c r="OKQ14" s="153"/>
      <c r="OKR14" s="153"/>
      <c r="OKS14" s="153"/>
      <c r="OKT14" s="153"/>
      <c r="OKU14" s="153"/>
      <c r="OKV14" s="153"/>
      <c r="OKW14" s="153"/>
      <c r="OKX14" s="153"/>
      <c r="OKY14" s="153"/>
      <c r="OKZ14" s="153"/>
      <c r="OLA14" s="153"/>
      <c r="OLB14" s="153"/>
      <c r="OLC14" s="153"/>
      <c r="OLD14" s="153"/>
      <c r="OLE14" s="153"/>
      <c r="OLF14" s="153"/>
      <c r="OLG14" s="153"/>
      <c r="OLH14" s="153"/>
      <c r="OLI14" s="153"/>
      <c r="OLJ14" s="153"/>
      <c r="OLK14" s="153"/>
      <c r="OLL14" s="153"/>
      <c r="OLM14" s="153"/>
      <c r="OLN14" s="153"/>
      <c r="OLO14" s="153"/>
      <c r="OLP14" s="153"/>
      <c r="OLQ14" s="153"/>
      <c r="OLR14" s="153"/>
      <c r="OLS14" s="153"/>
      <c r="OLT14" s="153"/>
      <c r="OLU14" s="153"/>
      <c r="OLV14" s="153"/>
      <c r="OLW14" s="153"/>
      <c r="OLX14" s="153"/>
      <c r="OLY14" s="153"/>
      <c r="OLZ14" s="153"/>
      <c r="OMA14" s="153"/>
      <c r="OMB14" s="153"/>
      <c r="OMC14" s="153"/>
      <c r="OMD14" s="153"/>
      <c r="OME14" s="153"/>
      <c r="OMF14" s="153"/>
      <c r="OMG14" s="153"/>
      <c r="OMH14" s="153"/>
      <c r="OMI14" s="153"/>
      <c r="OMJ14" s="153"/>
      <c r="OMK14" s="153"/>
      <c r="OML14" s="153"/>
      <c r="OMM14" s="153"/>
      <c r="OMN14" s="153"/>
      <c r="OMO14" s="153"/>
      <c r="OMP14" s="153"/>
      <c r="OMQ14" s="153"/>
      <c r="OMR14" s="153"/>
      <c r="OMS14" s="153"/>
      <c r="OMT14" s="153"/>
      <c r="OMU14" s="153"/>
      <c r="OMV14" s="153"/>
      <c r="OMW14" s="153"/>
      <c r="OMX14" s="153"/>
      <c r="OMY14" s="153"/>
      <c r="OMZ14" s="153"/>
      <c r="ONA14" s="153"/>
      <c r="ONB14" s="153"/>
      <c r="ONC14" s="153"/>
      <c r="OND14" s="153"/>
      <c r="ONE14" s="153"/>
      <c r="ONF14" s="153"/>
      <c r="ONG14" s="153"/>
      <c r="ONH14" s="153"/>
      <c r="ONI14" s="153"/>
      <c r="ONJ14" s="153"/>
      <c r="ONK14" s="153"/>
      <c r="ONL14" s="153"/>
      <c r="ONM14" s="153"/>
      <c r="ONN14" s="153"/>
      <c r="ONO14" s="153"/>
      <c r="ONP14" s="153"/>
      <c r="ONQ14" s="153"/>
      <c r="ONR14" s="153"/>
      <c r="ONS14" s="153"/>
      <c r="ONT14" s="153"/>
      <c r="ONU14" s="153"/>
      <c r="ONV14" s="153"/>
      <c r="ONW14" s="153"/>
      <c r="ONX14" s="153"/>
      <c r="ONY14" s="153"/>
      <c r="ONZ14" s="153"/>
      <c r="OOA14" s="153"/>
      <c r="OOB14" s="153"/>
      <c r="OOC14" s="153"/>
      <c r="OOD14" s="153"/>
      <c r="OOE14" s="153"/>
      <c r="OOF14" s="153"/>
      <c r="OOG14" s="153"/>
      <c r="OOH14" s="153"/>
      <c r="OOI14" s="153"/>
      <c r="OOJ14" s="153"/>
      <c r="OOK14" s="153"/>
      <c r="OOL14" s="153"/>
      <c r="OOM14" s="153"/>
      <c r="OON14" s="153"/>
      <c r="OOO14" s="153"/>
      <c r="OOP14" s="153"/>
      <c r="OOQ14" s="153"/>
      <c r="OOR14" s="153"/>
      <c r="OOS14" s="153"/>
      <c r="OOT14" s="153"/>
      <c r="OOU14" s="153"/>
      <c r="OOV14" s="153"/>
      <c r="OOW14" s="153"/>
      <c r="OOX14" s="153"/>
      <c r="OOY14" s="153"/>
      <c r="OOZ14" s="153"/>
      <c r="OPA14" s="153"/>
      <c r="OPB14" s="153"/>
      <c r="OPC14" s="153"/>
      <c r="OPD14" s="153"/>
      <c r="OPE14" s="153"/>
      <c r="OPF14" s="153"/>
      <c r="OPG14" s="153"/>
      <c r="OPH14" s="153"/>
      <c r="OPI14" s="153"/>
      <c r="OPJ14" s="153"/>
      <c r="OPK14" s="153"/>
      <c r="OPL14" s="153"/>
      <c r="OPM14" s="153"/>
      <c r="OPN14" s="153"/>
      <c r="OPO14" s="153"/>
      <c r="OPP14" s="153"/>
      <c r="OPQ14" s="153"/>
      <c r="OPR14" s="153"/>
      <c r="OPS14" s="153"/>
      <c r="OPT14" s="153"/>
      <c r="OPU14" s="153"/>
      <c r="OPV14" s="153"/>
      <c r="OPW14" s="153"/>
      <c r="OPX14" s="153"/>
      <c r="OPY14" s="153"/>
      <c r="OPZ14" s="153"/>
      <c r="OQA14" s="153"/>
      <c r="OQB14" s="153"/>
      <c r="OQC14" s="153"/>
      <c r="OQD14" s="153"/>
      <c r="OQE14" s="153"/>
      <c r="OQF14" s="153"/>
      <c r="OQG14" s="153"/>
      <c r="OQH14" s="153"/>
      <c r="OQI14" s="153"/>
      <c r="OQJ14" s="153"/>
      <c r="OQK14" s="153"/>
      <c r="OQL14" s="153"/>
      <c r="OQM14" s="153"/>
      <c r="OQN14" s="153"/>
      <c r="OQO14" s="153"/>
      <c r="OQP14" s="153"/>
      <c r="OQQ14" s="153"/>
      <c r="OQR14" s="153"/>
      <c r="OQS14" s="153"/>
      <c r="OQT14" s="153"/>
      <c r="OQU14" s="153"/>
      <c r="OQV14" s="153"/>
      <c r="OQW14" s="153"/>
      <c r="OQX14" s="153"/>
      <c r="OQY14" s="153"/>
      <c r="OQZ14" s="153"/>
      <c r="ORA14" s="153"/>
      <c r="ORB14" s="153"/>
      <c r="ORC14" s="153"/>
      <c r="ORD14" s="153"/>
      <c r="ORE14" s="153"/>
      <c r="ORF14" s="153"/>
      <c r="ORG14" s="153"/>
      <c r="ORH14" s="153"/>
      <c r="ORI14" s="153"/>
      <c r="ORJ14" s="153"/>
      <c r="ORK14" s="153"/>
      <c r="ORL14" s="153"/>
      <c r="ORM14" s="153"/>
      <c r="ORN14" s="153"/>
      <c r="ORO14" s="153"/>
      <c r="ORP14" s="153"/>
      <c r="ORQ14" s="153"/>
      <c r="ORR14" s="153"/>
      <c r="ORS14" s="153"/>
      <c r="ORT14" s="153"/>
      <c r="ORU14" s="153"/>
      <c r="ORV14" s="153"/>
      <c r="ORW14" s="153"/>
      <c r="ORX14" s="153"/>
      <c r="ORY14" s="153"/>
      <c r="ORZ14" s="153"/>
      <c r="OSA14" s="153"/>
      <c r="OSB14" s="153"/>
      <c r="OSC14" s="153"/>
      <c r="OSD14" s="153"/>
      <c r="OSE14" s="153"/>
      <c r="OSF14" s="153"/>
      <c r="OSG14" s="153"/>
      <c r="OSH14" s="153"/>
      <c r="OSI14" s="153"/>
      <c r="OSJ14" s="153"/>
      <c r="OSK14" s="153"/>
      <c r="OSL14" s="153"/>
      <c r="OSM14" s="153"/>
      <c r="OSN14" s="153"/>
      <c r="OSO14" s="153"/>
      <c r="OSP14" s="153"/>
      <c r="OSQ14" s="153"/>
      <c r="OSR14" s="153"/>
      <c r="OSS14" s="153"/>
      <c r="OST14" s="153"/>
      <c r="OSU14" s="153"/>
      <c r="OSV14" s="153"/>
      <c r="OSW14" s="153"/>
      <c r="OSX14" s="153"/>
      <c r="OSY14" s="153"/>
      <c r="OSZ14" s="153"/>
      <c r="OTA14" s="153"/>
      <c r="OTB14" s="153"/>
      <c r="OTC14" s="153"/>
      <c r="OTD14" s="153"/>
      <c r="OTE14" s="153"/>
      <c r="OTF14" s="153"/>
      <c r="OTG14" s="153"/>
      <c r="OTH14" s="153"/>
      <c r="OTI14" s="153"/>
      <c r="OTJ14" s="153"/>
      <c r="OTK14" s="153"/>
      <c r="OTL14" s="153"/>
      <c r="OTM14" s="153"/>
      <c r="OTN14" s="153"/>
      <c r="OTO14" s="153"/>
      <c r="OTP14" s="153"/>
      <c r="OTQ14" s="153"/>
      <c r="OTR14" s="153"/>
      <c r="OTS14" s="153"/>
      <c r="OTT14" s="153"/>
      <c r="OTU14" s="153"/>
      <c r="OTV14" s="153"/>
      <c r="OTW14" s="153"/>
      <c r="OTX14" s="153"/>
      <c r="OTY14" s="153"/>
      <c r="OTZ14" s="153"/>
      <c r="OUA14" s="153"/>
      <c r="OUB14" s="153"/>
      <c r="OUC14" s="153"/>
      <c r="OUD14" s="153"/>
      <c r="OUE14" s="153"/>
      <c r="OUF14" s="153"/>
      <c r="OUG14" s="153"/>
      <c r="OUH14" s="153"/>
      <c r="OUI14" s="153"/>
      <c r="OUJ14" s="153"/>
      <c r="OUK14" s="153"/>
      <c r="OUL14" s="153"/>
      <c r="OUM14" s="153"/>
      <c r="OUN14" s="153"/>
      <c r="OUO14" s="153"/>
      <c r="OUP14" s="153"/>
      <c r="OUQ14" s="153"/>
      <c r="OUR14" s="153"/>
      <c r="OUS14" s="153"/>
      <c r="OUT14" s="153"/>
      <c r="OUU14" s="153"/>
      <c r="OUV14" s="153"/>
      <c r="OUW14" s="153"/>
      <c r="OUX14" s="153"/>
      <c r="OUY14" s="153"/>
      <c r="OUZ14" s="153"/>
      <c r="OVA14" s="153"/>
      <c r="OVB14" s="153"/>
      <c r="OVC14" s="153"/>
      <c r="OVD14" s="153"/>
      <c r="OVE14" s="153"/>
      <c r="OVF14" s="153"/>
      <c r="OVG14" s="153"/>
      <c r="OVH14" s="153"/>
      <c r="OVI14" s="153"/>
      <c r="OVJ14" s="153"/>
      <c r="OVK14" s="153"/>
      <c r="OVL14" s="153"/>
      <c r="OVM14" s="153"/>
      <c r="OVN14" s="153"/>
      <c r="OVO14" s="153"/>
      <c r="OVP14" s="153"/>
      <c r="OVQ14" s="153"/>
      <c r="OVR14" s="153"/>
      <c r="OVS14" s="153"/>
      <c r="OVT14" s="153"/>
      <c r="OVU14" s="153"/>
      <c r="OVV14" s="153"/>
      <c r="OVW14" s="153"/>
      <c r="OVX14" s="153"/>
      <c r="OVY14" s="153"/>
      <c r="OVZ14" s="153"/>
      <c r="OWA14" s="153"/>
      <c r="OWB14" s="153"/>
      <c r="OWC14" s="153"/>
      <c r="OWD14" s="153"/>
      <c r="OWE14" s="153"/>
      <c r="OWF14" s="153"/>
      <c r="OWG14" s="153"/>
      <c r="OWH14" s="153"/>
      <c r="OWI14" s="153"/>
      <c r="OWJ14" s="153"/>
      <c r="OWK14" s="153"/>
      <c r="OWL14" s="153"/>
      <c r="OWM14" s="153"/>
      <c r="OWN14" s="153"/>
      <c r="OWO14" s="153"/>
      <c r="OWP14" s="153"/>
      <c r="OWQ14" s="153"/>
      <c r="OWR14" s="153"/>
      <c r="OWS14" s="153"/>
      <c r="OWT14" s="153"/>
      <c r="OWU14" s="153"/>
      <c r="OWV14" s="153"/>
      <c r="OWW14" s="153"/>
      <c r="OWX14" s="153"/>
      <c r="OWY14" s="153"/>
      <c r="OWZ14" s="153"/>
      <c r="OXA14" s="153"/>
      <c r="OXB14" s="153"/>
      <c r="OXC14" s="153"/>
      <c r="OXD14" s="153"/>
      <c r="OXE14" s="153"/>
      <c r="OXF14" s="153"/>
      <c r="OXG14" s="153"/>
      <c r="OXH14" s="153"/>
      <c r="OXI14" s="153"/>
      <c r="OXJ14" s="153"/>
      <c r="OXK14" s="153"/>
      <c r="OXL14" s="153"/>
      <c r="OXM14" s="153"/>
      <c r="OXN14" s="153"/>
      <c r="OXO14" s="153"/>
      <c r="OXP14" s="153"/>
      <c r="OXQ14" s="153"/>
      <c r="OXR14" s="153"/>
      <c r="OXS14" s="153"/>
      <c r="OXT14" s="153"/>
      <c r="OXU14" s="153"/>
      <c r="OXV14" s="153"/>
      <c r="OXW14" s="153"/>
      <c r="OXX14" s="153"/>
      <c r="OXY14" s="153"/>
      <c r="OXZ14" s="153"/>
      <c r="OYA14" s="153"/>
      <c r="OYB14" s="153"/>
      <c r="OYC14" s="153"/>
      <c r="OYD14" s="153"/>
      <c r="OYE14" s="153"/>
      <c r="OYF14" s="153"/>
      <c r="OYG14" s="153"/>
      <c r="OYH14" s="153"/>
      <c r="OYI14" s="153"/>
      <c r="OYJ14" s="153"/>
      <c r="OYK14" s="153"/>
      <c r="OYL14" s="153"/>
      <c r="OYM14" s="153"/>
      <c r="OYN14" s="153"/>
      <c r="OYO14" s="153"/>
      <c r="OYP14" s="153"/>
      <c r="OYQ14" s="153"/>
      <c r="OYR14" s="153"/>
      <c r="OYS14" s="153"/>
      <c r="OYT14" s="153"/>
      <c r="OYU14" s="153"/>
      <c r="OYV14" s="153"/>
      <c r="OYW14" s="153"/>
      <c r="OYX14" s="153"/>
      <c r="OYY14" s="153"/>
      <c r="OYZ14" s="153"/>
      <c r="OZA14" s="153"/>
      <c r="OZB14" s="153"/>
      <c r="OZC14" s="153"/>
      <c r="OZD14" s="153"/>
      <c r="OZE14" s="153"/>
      <c r="OZF14" s="153"/>
      <c r="OZG14" s="153"/>
      <c r="OZH14" s="153"/>
      <c r="OZI14" s="153"/>
      <c r="OZJ14" s="153"/>
      <c r="OZK14" s="153"/>
      <c r="OZL14" s="153"/>
      <c r="OZM14" s="153"/>
      <c r="OZN14" s="153"/>
      <c r="OZO14" s="153"/>
      <c r="OZP14" s="153"/>
      <c r="OZQ14" s="153"/>
      <c r="OZR14" s="153"/>
      <c r="OZS14" s="153"/>
      <c r="OZT14" s="153"/>
      <c r="OZU14" s="153"/>
      <c r="OZV14" s="153"/>
      <c r="OZW14" s="153"/>
      <c r="OZX14" s="153"/>
      <c r="OZY14" s="153"/>
      <c r="OZZ14" s="153"/>
      <c r="PAA14" s="153"/>
      <c r="PAB14" s="153"/>
      <c r="PAC14" s="153"/>
      <c r="PAD14" s="153"/>
      <c r="PAE14" s="153"/>
      <c r="PAF14" s="153"/>
      <c r="PAG14" s="153"/>
      <c r="PAH14" s="153"/>
      <c r="PAI14" s="153"/>
      <c r="PAJ14" s="153"/>
      <c r="PAK14" s="153"/>
      <c r="PAL14" s="153"/>
      <c r="PAM14" s="153"/>
      <c r="PAN14" s="153"/>
      <c r="PAO14" s="153"/>
      <c r="PAP14" s="153"/>
      <c r="PAQ14" s="153"/>
      <c r="PAR14" s="153"/>
      <c r="PAS14" s="153"/>
      <c r="PAT14" s="153"/>
      <c r="PAU14" s="153"/>
      <c r="PAV14" s="153"/>
      <c r="PAW14" s="153"/>
      <c r="PAX14" s="153"/>
      <c r="PAY14" s="153"/>
      <c r="PAZ14" s="153"/>
      <c r="PBA14" s="153"/>
      <c r="PBB14" s="153"/>
      <c r="PBC14" s="153"/>
      <c r="PBD14" s="153"/>
      <c r="PBE14" s="153"/>
      <c r="PBF14" s="153"/>
      <c r="PBG14" s="153"/>
      <c r="PBH14" s="153"/>
      <c r="PBI14" s="153"/>
      <c r="PBJ14" s="153"/>
      <c r="PBK14" s="153"/>
      <c r="PBL14" s="153"/>
      <c r="PBM14" s="153"/>
      <c r="PBN14" s="153"/>
      <c r="PBO14" s="153"/>
      <c r="PBP14" s="153"/>
      <c r="PBQ14" s="153"/>
      <c r="PBR14" s="153"/>
      <c r="PBS14" s="153"/>
      <c r="PBT14" s="153"/>
      <c r="PBU14" s="153"/>
      <c r="PBV14" s="153"/>
      <c r="PBW14" s="153"/>
      <c r="PBX14" s="153"/>
      <c r="PBY14" s="153"/>
      <c r="PBZ14" s="153"/>
      <c r="PCA14" s="153"/>
      <c r="PCB14" s="153"/>
      <c r="PCC14" s="153"/>
      <c r="PCD14" s="153"/>
      <c r="PCE14" s="153"/>
      <c r="PCF14" s="153"/>
      <c r="PCG14" s="153"/>
      <c r="PCH14" s="153"/>
      <c r="PCI14" s="153"/>
      <c r="PCJ14" s="153"/>
      <c r="PCK14" s="153"/>
      <c r="PCL14" s="153"/>
      <c r="PCM14" s="153"/>
      <c r="PCN14" s="153"/>
      <c r="PCO14" s="153"/>
      <c r="PCP14" s="153"/>
      <c r="PCQ14" s="153"/>
      <c r="PCR14" s="153"/>
      <c r="PCS14" s="153"/>
      <c r="PCT14" s="153"/>
      <c r="PCU14" s="153"/>
      <c r="PCV14" s="153"/>
      <c r="PCW14" s="153"/>
      <c r="PCX14" s="153"/>
      <c r="PCY14" s="153"/>
      <c r="PCZ14" s="153"/>
      <c r="PDA14" s="153"/>
      <c r="PDB14" s="153"/>
      <c r="PDC14" s="153"/>
      <c r="PDD14" s="153"/>
      <c r="PDE14" s="153"/>
      <c r="PDF14" s="153"/>
      <c r="PDG14" s="153"/>
      <c r="PDH14" s="153"/>
      <c r="PDI14" s="153"/>
      <c r="PDJ14" s="153"/>
      <c r="PDK14" s="153"/>
      <c r="PDL14" s="153"/>
      <c r="PDM14" s="153"/>
      <c r="PDN14" s="153"/>
      <c r="PDO14" s="153"/>
      <c r="PDP14" s="153"/>
      <c r="PDQ14" s="153"/>
      <c r="PDR14" s="153"/>
      <c r="PDS14" s="153"/>
      <c r="PDT14" s="153"/>
      <c r="PDU14" s="153"/>
      <c r="PDV14" s="153"/>
      <c r="PDW14" s="153"/>
      <c r="PDX14" s="153"/>
      <c r="PDY14" s="153"/>
      <c r="PDZ14" s="153"/>
      <c r="PEA14" s="153"/>
      <c r="PEB14" s="153"/>
      <c r="PEC14" s="153"/>
      <c r="PED14" s="153"/>
      <c r="PEE14" s="153"/>
      <c r="PEF14" s="153"/>
      <c r="PEG14" s="153"/>
      <c r="PEH14" s="153"/>
      <c r="PEI14" s="153"/>
      <c r="PEJ14" s="153"/>
      <c r="PEK14" s="153"/>
      <c r="PEL14" s="153"/>
      <c r="PEM14" s="153"/>
      <c r="PEN14" s="153"/>
      <c r="PEO14" s="153"/>
      <c r="PEP14" s="153"/>
      <c r="PEQ14" s="153"/>
      <c r="PER14" s="153"/>
      <c r="PES14" s="153"/>
      <c r="PET14" s="153"/>
      <c r="PEU14" s="153"/>
      <c r="PEV14" s="153"/>
      <c r="PEW14" s="153"/>
      <c r="PEX14" s="153"/>
      <c r="PEY14" s="153"/>
      <c r="PEZ14" s="153"/>
      <c r="PFA14" s="153"/>
      <c r="PFB14" s="153"/>
      <c r="PFC14" s="153"/>
      <c r="PFD14" s="153"/>
      <c r="PFE14" s="153"/>
      <c r="PFF14" s="153"/>
      <c r="PFG14" s="153"/>
      <c r="PFH14" s="153"/>
      <c r="PFI14" s="153"/>
      <c r="PFJ14" s="153"/>
      <c r="PFK14" s="153"/>
      <c r="PFL14" s="153"/>
      <c r="PFM14" s="153"/>
      <c r="PFN14" s="153"/>
      <c r="PFO14" s="153"/>
      <c r="PFP14" s="153"/>
      <c r="PFQ14" s="153"/>
      <c r="PFR14" s="153"/>
      <c r="PFS14" s="153"/>
      <c r="PFT14" s="153"/>
      <c r="PFU14" s="153"/>
      <c r="PFV14" s="153"/>
      <c r="PFW14" s="153"/>
      <c r="PFX14" s="153"/>
      <c r="PFY14" s="153"/>
      <c r="PFZ14" s="153"/>
      <c r="PGA14" s="153"/>
      <c r="PGB14" s="153"/>
      <c r="PGC14" s="153"/>
      <c r="PGD14" s="153"/>
      <c r="PGE14" s="153"/>
      <c r="PGF14" s="153"/>
      <c r="PGG14" s="153"/>
      <c r="PGH14" s="153"/>
      <c r="PGI14" s="153"/>
      <c r="PGJ14" s="153"/>
      <c r="PGK14" s="153"/>
      <c r="PGL14" s="153"/>
      <c r="PGM14" s="153"/>
      <c r="PGN14" s="153"/>
      <c r="PGO14" s="153"/>
      <c r="PGP14" s="153"/>
      <c r="PGQ14" s="153"/>
      <c r="PGR14" s="153"/>
      <c r="PGS14" s="153"/>
      <c r="PGT14" s="153"/>
      <c r="PGU14" s="153"/>
      <c r="PGV14" s="153"/>
      <c r="PGW14" s="153"/>
      <c r="PGX14" s="153"/>
      <c r="PGY14" s="153"/>
      <c r="PGZ14" s="153"/>
      <c r="PHA14" s="153"/>
      <c r="PHB14" s="153"/>
      <c r="PHC14" s="153"/>
      <c r="PHD14" s="153"/>
      <c r="PHE14" s="153"/>
      <c r="PHF14" s="153"/>
      <c r="PHG14" s="153"/>
      <c r="PHH14" s="153"/>
      <c r="PHI14" s="153"/>
      <c r="PHJ14" s="153"/>
      <c r="PHK14" s="153"/>
      <c r="PHL14" s="153"/>
      <c r="PHM14" s="153"/>
      <c r="PHN14" s="153"/>
      <c r="PHO14" s="153"/>
      <c r="PHP14" s="153"/>
      <c r="PHQ14" s="153"/>
      <c r="PHR14" s="153"/>
      <c r="PHS14" s="153"/>
      <c r="PHT14" s="153"/>
      <c r="PHU14" s="153"/>
      <c r="PHV14" s="153"/>
      <c r="PHW14" s="153"/>
      <c r="PHX14" s="153"/>
      <c r="PHY14" s="153"/>
      <c r="PHZ14" s="153"/>
      <c r="PIA14" s="153"/>
      <c r="PIB14" s="153"/>
      <c r="PIC14" s="153"/>
      <c r="PID14" s="153"/>
      <c r="PIE14" s="153"/>
      <c r="PIF14" s="153"/>
      <c r="PIG14" s="153"/>
      <c r="PIH14" s="153"/>
      <c r="PII14" s="153"/>
      <c r="PIJ14" s="153"/>
      <c r="PIK14" s="153"/>
      <c r="PIL14" s="153"/>
      <c r="PIM14" s="153"/>
      <c r="PIN14" s="153"/>
      <c r="PIO14" s="153"/>
      <c r="PIP14" s="153"/>
      <c r="PIQ14" s="153"/>
      <c r="PIR14" s="153"/>
      <c r="PIS14" s="153"/>
      <c r="PIT14" s="153"/>
      <c r="PIU14" s="153"/>
      <c r="PIV14" s="153"/>
      <c r="PIW14" s="153"/>
      <c r="PIX14" s="153"/>
      <c r="PIY14" s="153"/>
      <c r="PIZ14" s="153"/>
      <c r="PJA14" s="153"/>
      <c r="PJB14" s="153"/>
      <c r="PJC14" s="153"/>
      <c r="PJD14" s="153"/>
      <c r="PJE14" s="153"/>
      <c r="PJF14" s="153"/>
      <c r="PJG14" s="153"/>
      <c r="PJH14" s="153"/>
      <c r="PJI14" s="153"/>
      <c r="PJJ14" s="153"/>
      <c r="PJK14" s="153"/>
      <c r="PJL14" s="153"/>
      <c r="PJM14" s="153"/>
      <c r="PJN14" s="153"/>
      <c r="PJO14" s="153"/>
      <c r="PJP14" s="153"/>
      <c r="PJQ14" s="153"/>
      <c r="PJR14" s="153"/>
      <c r="PJS14" s="153"/>
      <c r="PJT14" s="153"/>
      <c r="PJU14" s="153"/>
      <c r="PJV14" s="153"/>
      <c r="PJW14" s="153"/>
      <c r="PJX14" s="153"/>
      <c r="PJY14" s="153"/>
      <c r="PJZ14" s="153"/>
      <c r="PKA14" s="153"/>
      <c r="PKB14" s="153"/>
      <c r="PKC14" s="153"/>
      <c r="PKD14" s="153"/>
      <c r="PKE14" s="153"/>
      <c r="PKF14" s="153"/>
      <c r="PKG14" s="153"/>
      <c r="PKH14" s="153"/>
      <c r="PKI14" s="153"/>
      <c r="PKJ14" s="153"/>
      <c r="PKK14" s="153"/>
      <c r="PKL14" s="153"/>
      <c r="PKM14" s="153"/>
      <c r="PKN14" s="153"/>
      <c r="PKO14" s="153"/>
      <c r="PKP14" s="153"/>
      <c r="PKQ14" s="153"/>
      <c r="PKR14" s="153"/>
      <c r="PKS14" s="153"/>
      <c r="PKT14" s="153"/>
      <c r="PKU14" s="153"/>
      <c r="PKV14" s="153"/>
      <c r="PKW14" s="153"/>
      <c r="PKX14" s="153"/>
      <c r="PKY14" s="153"/>
      <c r="PKZ14" s="153"/>
      <c r="PLA14" s="153"/>
      <c r="PLB14" s="153"/>
      <c r="PLC14" s="153"/>
      <c r="PLD14" s="153"/>
      <c r="PLE14" s="153"/>
      <c r="PLF14" s="153"/>
      <c r="PLG14" s="153"/>
      <c r="PLH14" s="153"/>
      <c r="PLI14" s="153"/>
      <c r="PLJ14" s="153"/>
      <c r="PLK14" s="153"/>
      <c r="PLL14" s="153"/>
      <c r="PLM14" s="153"/>
      <c r="PLN14" s="153"/>
      <c r="PLO14" s="153"/>
      <c r="PLP14" s="153"/>
      <c r="PLQ14" s="153"/>
      <c r="PLR14" s="153"/>
      <c r="PLS14" s="153"/>
      <c r="PLT14" s="153"/>
      <c r="PLU14" s="153"/>
      <c r="PLV14" s="153"/>
      <c r="PLW14" s="153"/>
      <c r="PLX14" s="153"/>
      <c r="PLY14" s="153"/>
      <c r="PLZ14" s="153"/>
      <c r="PMA14" s="153"/>
      <c r="PMB14" s="153"/>
      <c r="PMC14" s="153"/>
      <c r="PMD14" s="153"/>
      <c r="PME14" s="153"/>
      <c r="PMF14" s="153"/>
      <c r="PMG14" s="153"/>
      <c r="PMH14" s="153"/>
      <c r="PMI14" s="153"/>
      <c r="PMJ14" s="153"/>
      <c r="PMK14" s="153"/>
      <c r="PML14" s="153"/>
      <c r="PMM14" s="153"/>
      <c r="PMN14" s="153"/>
      <c r="PMO14" s="153"/>
      <c r="PMP14" s="153"/>
      <c r="PMQ14" s="153"/>
      <c r="PMR14" s="153"/>
      <c r="PMS14" s="153"/>
      <c r="PMT14" s="153"/>
      <c r="PMU14" s="153"/>
      <c r="PMV14" s="153"/>
      <c r="PMW14" s="153"/>
      <c r="PMX14" s="153"/>
      <c r="PMY14" s="153"/>
      <c r="PMZ14" s="153"/>
      <c r="PNA14" s="153"/>
      <c r="PNB14" s="153"/>
      <c r="PNC14" s="153"/>
      <c r="PND14" s="153"/>
      <c r="PNE14" s="153"/>
      <c r="PNF14" s="153"/>
      <c r="PNG14" s="153"/>
      <c r="PNH14" s="153"/>
      <c r="PNI14" s="153"/>
      <c r="PNJ14" s="153"/>
      <c r="PNK14" s="153"/>
      <c r="PNL14" s="153"/>
      <c r="PNM14" s="153"/>
      <c r="PNN14" s="153"/>
      <c r="PNO14" s="153"/>
      <c r="PNP14" s="153"/>
      <c r="PNQ14" s="153"/>
      <c r="PNR14" s="153"/>
      <c r="PNS14" s="153"/>
      <c r="PNT14" s="153"/>
      <c r="PNU14" s="153"/>
      <c r="PNV14" s="153"/>
      <c r="PNW14" s="153"/>
      <c r="PNX14" s="153"/>
      <c r="PNY14" s="153"/>
      <c r="PNZ14" s="153"/>
      <c r="POA14" s="153"/>
      <c r="POB14" s="153"/>
      <c r="POC14" s="153"/>
      <c r="POD14" s="153"/>
      <c r="POE14" s="153"/>
      <c r="POF14" s="153"/>
      <c r="POG14" s="153"/>
      <c r="POH14" s="153"/>
      <c r="POI14" s="153"/>
      <c r="POJ14" s="153"/>
      <c r="POK14" s="153"/>
      <c r="POL14" s="153"/>
      <c r="POM14" s="153"/>
      <c r="PON14" s="153"/>
      <c r="POO14" s="153"/>
      <c r="POP14" s="153"/>
      <c r="POQ14" s="153"/>
      <c r="POR14" s="153"/>
      <c r="POS14" s="153"/>
      <c r="POT14" s="153"/>
      <c r="POU14" s="153"/>
      <c r="POV14" s="153"/>
      <c r="POW14" s="153"/>
      <c r="POX14" s="153"/>
      <c r="POY14" s="153"/>
      <c r="POZ14" s="153"/>
      <c r="PPA14" s="153"/>
      <c r="PPB14" s="153"/>
      <c r="PPC14" s="153"/>
      <c r="PPD14" s="153"/>
      <c r="PPE14" s="153"/>
      <c r="PPF14" s="153"/>
      <c r="PPG14" s="153"/>
      <c r="PPH14" s="153"/>
      <c r="PPI14" s="153"/>
      <c r="PPJ14" s="153"/>
      <c r="PPK14" s="153"/>
      <c r="PPL14" s="153"/>
      <c r="PPM14" s="153"/>
      <c r="PPN14" s="153"/>
      <c r="PPO14" s="153"/>
      <c r="PPP14" s="153"/>
      <c r="PPQ14" s="153"/>
      <c r="PPR14" s="153"/>
      <c r="PPS14" s="153"/>
      <c r="PPT14" s="153"/>
      <c r="PPU14" s="153"/>
      <c r="PPV14" s="153"/>
      <c r="PPW14" s="153"/>
      <c r="PPX14" s="153"/>
      <c r="PPY14" s="153"/>
      <c r="PPZ14" s="153"/>
      <c r="PQA14" s="153"/>
      <c r="PQB14" s="153"/>
      <c r="PQC14" s="153"/>
      <c r="PQD14" s="153"/>
      <c r="PQE14" s="153"/>
      <c r="PQF14" s="153"/>
      <c r="PQG14" s="153"/>
      <c r="PQH14" s="153"/>
      <c r="PQI14" s="153"/>
      <c r="PQJ14" s="153"/>
      <c r="PQK14" s="153"/>
      <c r="PQL14" s="153"/>
      <c r="PQM14" s="153"/>
      <c r="PQN14" s="153"/>
      <c r="PQO14" s="153"/>
      <c r="PQP14" s="153"/>
      <c r="PQQ14" s="153"/>
      <c r="PQR14" s="153"/>
      <c r="PQS14" s="153"/>
      <c r="PQT14" s="153"/>
      <c r="PQU14" s="153"/>
      <c r="PQV14" s="153"/>
      <c r="PQW14" s="153"/>
      <c r="PQX14" s="153"/>
      <c r="PQY14" s="153"/>
      <c r="PQZ14" s="153"/>
      <c r="PRA14" s="153"/>
      <c r="PRB14" s="153"/>
      <c r="PRC14" s="153"/>
      <c r="PRD14" s="153"/>
      <c r="PRE14" s="153"/>
      <c r="PRF14" s="153"/>
      <c r="PRG14" s="153"/>
      <c r="PRH14" s="153"/>
      <c r="PRI14" s="153"/>
      <c r="PRJ14" s="153"/>
      <c r="PRK14" s="153"/>
      <c r="PRL14" s="153"/>
      <c r="PRM14" s="153"/>
      <c r="PRN14" s="153"/>
      <c r="PRO14" s="153"/>
      <c r="PRP14" s="153"/>
      <c r="PRQ14" s="153"/>
      <c r="PRR14" s="153"/>
      <c r="PRS14" s="153"/>
      <c r="PRT14" s="153"/>
      <c r="PRU14" s="153"/>
      <c r="PRV14" s="153"/>
      <c r="PRW14" s="153"/>
      <c r="PRX14" s="153"/>
      <c r="PRY14" s="153"/>
      <c r="PRZ14" s="153"/>
      <c r="PSA14" s="153"/>
      <c r="PSB14" s="153"/>
      <c r="PSC14" s="153"/>
      <c r="PSD14" s="153"/>
      <c r="PSE14" s="153"/>
      <c r="PSF14" s="153"/>
      <c r="PSG14" s="153"/>
      <c r="PSH14" s="153"/>
      <c r="PSI14" s="153"/>
      <c r="PSJ14" s="153"/>
      <c r="PSK14" s="153"/>
      <c r="PSL14" s="153"/>
      <c r="PSM14" s="153"/>
      <c r="PSN14" s="153"/>
      <c r="PSO14" s="153"/>
      <c r="PSP14" s="153"/>
      <c r="PSQ14" s="153"/>
      <c r="PSR14" s="153"/>
      <c r="PSS14" s="153"/>
      <c r="PST14" s="153"/>
      <c r="PSU14" s="153"/>
      <c r="PSV14" s="153"/>
      <c r="PSW14" s="153"/>
      <c r="PSX14" s="153"/>
      <c r="PSY14" s="153"/>
      <c r="PSZ14" s="153"/>
      <c r="PTA14" s="153"/>
      <c r="PTB14" s="153"/>
      <c r="PTC14" s="153"/>
      <c r="PTD14" s="153"/>
      <c r="PTE14" s="153"/>
      <c r="PTF14" s="153"/>
      <c r="PTG14" s="153"/>
      <c r="PTH14" s="153"/>
      <c r="PTI14" s="153"/>
      <c r="PTJ14" s="153"/>
      <c r="PTK14" s="153"/>
      <c r="PTL14" s="153"/>
      <c r="PTM14" s="153"/>
      <c r="PTN14" s="153"/>
      <c r="PTO14" s="153"/>
      <c r="PTP14" s="153"/>
      <c r="PTQ14" s="153"/>
      <c r="PTR14" s="153"/>
      <c r="PTS14" s="153"/>
      <c r="PTT14" s="153"/>
      <c r="PTU14" s="153"/>
      <c r="PTV14" s="153"/>
      <c r="PTW14" s="153"/>
      <c r="PTX14" s="153"/>
      <c r="PTY14" s="153"/>
      <c r="PTZ14" s="153"/>
      <c r="PUA14" s="153"/>
      <c r="PUB14" s="153"/>
      <c r="PUC14" s="153"/>
      <c r="PUD14" s="153"/>
      <c r="PUE14" s="153"/>
      <c r="PUF14" s="153"/>
      <c r="PUG14" s="153"/>
      <c r="PUH14" s="153"/>
      <c r="PUI14" s="153"/>
      <c r="PUJ14" s="153"/>
      <c r="PUK14" s="153"/>
      <c r="PUL14" s="153"/>
      <c r="PUM14" s="153"/>
      <c r="PUN14" s="153"/>
      <c r="PUO14" s="153"/>
      <c r="PUP14" s="153"/>
      <c r="PUQ14" s="153"/>
      <c r="PUR14" s="153"/>
      <c r="PUS14" s="153"/>
      <c r="PUT14" s="153"/>
      <c r="PUU14" s="153"/>
      <c r="PUV14" s="153"/>
      <c r="PUW14" s="153"/>
      <c r="PUX14" s="153"/>
      <c r="PUY14" s="153"/>
      <c r="PUZ14" s="153"/>
      <c r="PVA14" s="153"/>
      <c r="PVB14" s="153"/>
      <c r="PVC14" s="153"/>
      <c r="PVD14" s="153"/>
      <c r="PVE14" s="153"/>
      <c r="PVF14" s="153"/>
      <c r="PVG14" s="153"/>
      <c r="PVH14" s="153"/>
      <c r="PVI14" s="153"/>
      <c r="PVJ14" s="153"/>
      <c r="PVK14" s="153"/>
      <c r="PVL14" s="153"/>
      <c r="PVM14" s="153"/>
      <c r="PVN14" s="153"/>
      <c r="PVO14" s="153"/>
      <c r="PVP14" s="153"/>
      <c r="PVQ14" s="153"/>
      <c r="PVR14" s="153"/>
      <c r="PVS14" s="153"/>
      <c r="PVT14" s="153"/>
      <c r="PVU14" s="153"/>
      <c r="PVV14" s="153"/>
      <c r="PVW14" s="153"/>
      <c r="PVX14" s="153"/>
      <c r="PVY14" s="153"/>
      <c r="PVZ14" s="153"/>
      <c r="PWA14" s="153"/>
      <c r="PWB14" s="153"/>
      <c r="PWC14" s="153"/>
      <c r="PWD14" s="153"/>
      <c r="PWE14" s="153"/>
      <c r="PWF14" s="153"/>
      <c r="PWG14" s="153"/>
      <c r="PWH14" s="153"/>
      <c r="PWI14" s="153"/>
      <c r="PWJ14" s="153"/>
      <c r="PWK14" s="153"/>
      <c r="PWL14" s="153"/>
      <c r="PWM14" s="153"/>
      <c r="PWN14" s="153"/>
      <c r="PWO14" s="153"/>
      <c r="PWP14" s="153"/>
      <c r="PWQ14" s="153"/>
      <c r="PWR14" s="153"/>
      <c r="PWS14" s="153"/>
      <c r="PWT14" s="153"/>
      <c r="PWU14" s="153"/>
      <c r="PWV14" s="153"/>
      <c r="PWW14" s="153"/>
      <c r="PWX14" s="153"/>
      <c r="PWY14" s="153"/>
      <c r="PWZ14" s="153"/>
      <c r="PXA14" s="153"/>
      <c r="PXB14" s="153"/>
      <c r="PXC14" s="153"/>
      <c r="PXD14" s="153"/>
      <c r="PXE14" s="153"/>
      <c r="PXF14" s="153"/>
      <c r="PXG14" s="153"/>
      <c r="PXH14" s="153"/>
      <c r="PXI14" s="153"/>
      <c r="PXJ14" s="153"/>
      <c r="PXK14" s="153"/>
      <c r="PXL14" s="153"/>
      <c r="PXM14" s="153"/>
      <c r="PXN14" s="153"/>
      <c r="PXO14" s="153"/>
      <c r="PXP14" s="153"/>
      <c r="PXQ14" s="153"/>
      <c r="PXR14" s="153"/>
      <c r="PXS14" s="153"/>
      <c r="PXT14" s="153"/>
      <c r="PXU14" s="153"/>
      <c r="PXV14" s="153"/>
      <c r="PXW14" s="153"/>
      <c r="PXX14" s="153"/>
      <c r="PXY14" s="153"/>
      <c r="PXZ14" s="153"/>
      <c r="PYA14" s="153"/>
      <c r="PYB14" s="153"/>
      <c r="PYC14" s="153"/>
      <c r="PYD14" s="153"/>
      <c r="PYE14" s="153"/>
      <c r="PYF14" s="153"/>
      <c r="PYG14" s="153"/>
      <c r="PYH14" s="153"/>
      <c r="PYI14" s="153"/>
      <c r="PYJ14" s="153"/>
      <c r="PYK14" s="153"/>
      <c r="PYL14" s="153"/>
      <c r="PYM14" s="153"/>
      <c r="PYN14" s="153"/>
      <c r="PYO14" s="153"/>
      <c r="PYP14" s="153"/>
      <c r="PYQ14" s="153"/>
      <c r="PYR14" s="153"/>
      <c r="PYS14" s="153"/>
      <c r="PYT14" s="153"/>
      <c r="PYU14" s="153"/>
      <c r="PYV14" s="153"/>
      <c r="PYW14" s="153"/>
      <c r="PYX14" s="153"/>
      <c r="PYY14" s="153"/>
      <c r="PYZ14" s="153"/>
      <c r="PZA14" s="153"/>
      <c r="PZB14" s="153"/>
      <c r="PZC14" s="153"/>
      <c r="PZD14" s="153"/>
      <c r="PZE14" s="153"/>
      <c r="PZF14" s="153"/>
      <c r="PZG14" s="153"/>
      <c r="PZH14" s="153"/>
      <c r="PZI14" s="153"/>
      <c r="PZJ14" s="153"/>
      <c r="PZK14" s="153"/>
      <c r="PZL14" s="153"/>
      <c r="PZM14" s="153"/>
      <c r="PZN14" s="153"/>
      <c r="PZO14" s="153"/>
      <c r="PZP14" s="153"/>
      <c r="PZQ14" s="153"/>
      <c r="PZR14" s="153"/>
      <c r="PZS14" s="153"/>
      <c r="PZT14" s="153"/>
      <c r="PZU14" s="153"/>
      <c r="PZV14" s="153"/>
      <c r="PZW14" s="153"/>
      <c r="PZX14" s="153"/>
      <c r="PZY14" s="153"/>
      <c r="PZZ14" s="153"/>
      <c r="QAA14" s="153"/>
      <c r="QAB14" s="153"/>
      <c r="QAC14" s="153"/>
      <c r="QAD14" s="153"/>
      <c r="QAE14" s="153"/>
      <c r="QAF14" s="153"/>
      <c r="QAG14" s="153"/>
      <c r="QAH14" s="153"/>
      <c r="QAI14" s="153"/>
      <c r="QAJ14" s="153"/>
      <c r="QAK14" s="153"/>
      <c r="QAL14" s="153"/>
      <c r="QAM14" s="153"/>
      <c r="QAN14" s="153"/>
      <c r="QAO14" s="153"/>
      <c r="QAP14" s="153"/>
      <c r="QAQ14" s="153"/>
      <c r="QAR14" s="153"/>
      <c r="QAS14" s="153"/>
      <c r="QAT14" s="153"/>
      <c r="QAU14" s="153"/>
      <c r="QAV14" s="153"/>
      <c r="QAW14" s="153"/>
      <c r="QAX14" s="153"/>
      <c r="QAY14" s="153"/>
      <c r="QAZ14" s="153"/>
      <c r="QBA14" s="153"/>
      <c r="QBB14" s="153"/>
      <c r="QBC14" s="153"/>
      <c r="QBD14" s="153"/>
      <c r="QBE14" s="153"/>
      <c r="QBF14" s="153"/>
      <c r="QBG14" s="153"/>
      <c r="QBH14" s="153"/>
      <c r="QBI14" s="153"/>
      <c r="QBJ14" s="153"/>
      <c r="QBK14" s="153"/>
      <c r="QBL14" s="153"/>
      <c r="QBM14" s="153"/>
      <c r="QBN14" s="153"/>
      <c r="QBO14" s="153"/>
      <c r="QBP14" s="153"/>
      <c r="QBQ14" s="153"/>
      <c r="QBR14" s="153"/>
      <c r="QBS14" s="153"/>
      <c r="QBT14" s="153"/>
      <c r="QBU14" s="153"/>
      <c r="QBV14" s="153"/>
      <c r="QBW14" s="153"/>
      <c r="QBX14" s="153"/>
      <c r="QBY14" s="153"/>
      <c r="QBZ14" s="153"/>
      <c r="QCA14" s="153"/>
      <c r="QCB14" s="153"/>
      <c r="QCC14" s="153"/>
      <c r="QCD14" s="153"/>
      <c r="QCE14" s="153"/>
      <c r="QCF14" s="153"/>
      <c r="QCG14" s="153"/>
      <c r="QCH14" s="153"/>
      <c r="QCI14" s="153"/>
      <c r="QCJ14" s="153"/>
      <c r="QCK14" s="153"/>
      <c r="QCL14" s="153"/>
      <c r="QCM14" s="153"/>
      <c r="QCN14" s="153"/>
      <c r="QCO14" s="153"/>
      <c r="QCP14" s="153"/>
      <c r="QCQ14" s="153"/>
      <c r="QCR14" s="153"/>
      <c r="QCS14" s="153"/>
      <c r="QCT14" s="153"/>
      <c r="QCU14" s="153"/>
      <c r="QCV14" s="153"/>
      <c r="QCW14" s="153"/>
      <c r="QCX14" s="153"/>
      <c r="QCY14" s="153"/>
      <c r="QCZ14" s="153"/>
      <c r="QDA14" s="153"/>
      <c r="QDB14" s="153"/>
      <c r="QDC14" s="153"/>
      <c r="QDD14" s="153"/>
      <c r="QDE14" s="153"/>
      <c r="QDF14" s="153"/>
      <c r="QDG14" s="153"/>
      <c r="QDH14" s="153"/>
      <c r="QDI14" s="153"/>
      <c r="QDJ14" s="153"/>
      <c r="QDK14" s="153"/>
      <c r="QDL14" s="153"/>
      <c r="QDM14" s="153"/>
      <c r="QDN14" s="153"/>
      <c r="QDO14" s="153"/>
      <c r="QDP14" s="153"/>
      <c r="QDQ14" s="153"/>
      <c r="QDR14" s="153"/>
      <c r="QDS14" s="153"/>
      <c r="QDT14" s="153"/>
      <c r="QDU14" s="153"/>
      <c r="QDV14" s="153"/>
      <c r="QDW14" s="153"/>
      <c r="QDX14" s="153"/>
      <c r="QDY14" s="153"/>
      <c r="QDZ14" s="153"/>
      <c r="QEA14" s="153"/>
      <c r="QEB14" s="153"/>
      <c r="QEC14" s="153"/>
      <c r="QED14" s="153"/>
      <c r="QEE14" s="153"/>
      <c r="QEF14" s="153"/>
      <c r="QEG14" s="153"/>
      <c r="QEH14" s="153"/>
      <c r="QEI14" s="153"/>
      <c r="QEJ14" s="153"/>
      <c r="QEK14" s="153"/>
      <c r="QEL14" s="153"/>
      <c r="QEM14" s="153"/>
      <c r="QEN14" s="153"/>
      <c r="QEO14" s="153"/>
      <c r="QEP14" s="153"/>
      <c r="QEQ14" s="153"/>
      <c r="QER14" s="153"/>
      <c r="QES14" s="153"/>
      <c r="QET14" s="153"/>
      <c r="QEU14" s="153"/>
      <c r="QEV14" s="153"/>
      <c r="QEW14" s="153"/>
      <c r="QEX14" s="153"/>
      <c r="QEY14" s="153"/>
      <c r="QEZ14" s="153"/>
      <c r="QFA14" s="153"/>
      <c r="QFB14" s="153"/>
      <c r="QFC14" s="153"/>
      <c r="QFD14" s="153"/>
      <c r="QFE14" s="153"/>
      <c r="QFF14" s="153"/>
      <c r="QFG14" s="153"/>
      <c r="QFH14" s="153"/>
      <c r="QFI14" s="153"/>
      <c r="QFJ14" s="153"/>
      <c r="QFK14" s="153"/>
      <c r="QFL14" s="153"/>
      <c r="QFM14" s="153"/>
      <c r="QFN14" s="153"/>
      <c r="QFO14" s="153"/>
      <c r="QFP14" s="153"/>
      <c r="QFQ14" s="153"/>
      <c r="QFR14" s="153"/>
      <c r="QFS14" s="153"/>
      <c r="QFT14" s="153"/>
      <c r="QFU14" s="153"/>
      <c r="QFV14" s="153"/>
      <c r="QFW14" s="153"/>
      <c r="QFX14" s="153"/>
      <c r="QFY14" s="153"/>
      <c r="QFZ14" s="153"/>
      <c r="QGA14" s="153"/>
      <c r="QGB14" s="153"/>
      <c r="QGC14" s="153"/>
      <c r="QGD14" s="153"/>
      <c r="QGE14" s="153"/>
      <c r="QGF14" s="153"/>
      <c r="QGG14" s="153"/>
      <c r="QGH14" s="153"/>
      <c r="QGI14" s="153"/>
      <c r="QGJ14" s="153"/>
      <c r="QGK14" s="153"/>
      <c r="QGL14" s="153"/>
      <c r="QGM14" s="153"/>
      <c r="QGN14" s="153"/>
      <c r="QGO14" s="153"/>
      <c r="QGP14" s="153"/>
      <c r="QGQ14" s="153"/>
      <c r="QGR14" s="153"/>
      <c r="QGS14" s="153"/>
      <c r="QGT14" s="153"/>
      <c r="QGU14" s="153"/>
      <c r="QGV14" s="153"/>
      <c r="QGW14" s="153"/>
      <c r="QGX14" s="153"/>
      <c r="QGY14" s="153"/>
      <c r="QGZ14" s="153"/>
      <c r="QHA14" s="153"/>
      <c r="QHB14" s="153"/>
      <c r="QHC14" s="153"/>
      <c r="QHD14" s="153"/>
      <c r="QHE14" s="153"/>
      <c r="QHF14" s="153"/>
      <c r="QHG14" s="153"/>
      <c r="QHH14" s="153"/>
      <c r="QHI14" s="153"/>
      <c r="QHJ14" s="153"/>
      <c r="QHK14" s="153"/>
      <c r="QHL14" s="153"/>
      <c r="QHM14" s="153"/>
      <c r="QHN14" s="153"/>
      <c r="QHO14" s="153"/>
      <c r="QHP14" s="153"/>
      <c r="QHQ14" s="153"/>
      <c r="QHR14" s="153"/>
      <c r="QHS14" s="153"/>
      <c r="QHT14" s="153"/>
      <c r="QHU14" s="153"/>
      <c r="QHV14" s="153"/>
      <c r="QHW14" s="153"/>
      <c r="QHX14" s="153"/>
      <c r="QHY14" s="153"/>
      <c r="QHZ14" s="153"/>
      <c r="QIA14" s="153"/>
      <c r="QIB14" s="153"/>
      <c r="QIC14" s="153"/>
      <c r="QID14" s="153"/>
      <c r="QIE14" s="153"/>
      <c r="QIF14" s="153"/>
      <c r="QIG14" s="153"/>
      <c r="QIH14" s="153"/>
      <c r="QII14" s="153"/>
      <c r="QIJ14" s="153"/>
      <c r="QIK14" s="153"/>
      <c r="QIL14" s="153"/>
      <c r="QIM14" s="153"/>
      <c r="QIN14" s="153"/>
      <c r="QIO14" s="153"/>
      <c r="QIP14" s="153"/>
      <c r="QIQ14" s="153"/>
      <c r="QIR14" s="153"/>
      <c r="QIS14" s="153"/>
      <c r="QIT14" s="153"/>
      <c r="QIU14" s="153"/>
      <c r="QIV14" s="153"/>
      <c r="QIW14" s="153"/>
      <c r="QIX14" s="153"/>
      <c r="QIY14" s="153"/>
      <c r="QIZ14" s="153"/>
      <c r="QJA14" s="153"/>
      <c r="QJB14" s="153"/>
      <c r="QJC14" s="153"/>
      <c r="QJD14" s="153"/>
      <c r="QJE14" s="153"/>
      <c r="QJF14" s="153"/>
      <c r="QJG14" s="153"/>
      <c r="QJH14" s="153"/>
      <c r="QJI14" s="153"/>
      <c r="QJJ14" s="153"/>
      <c r="QJK14" s="153"/>
      <c r="QJL14" s="153"/>
      <c r="QJM14" s="153"/>
      <c r="QJN14" s="153"/>
      <c r="QJO14" s="153"/>
      <c r="QJP14" s="153"/>
      <c r="QJQ14" s="153"/>
      <c r="QJR14" s="153"/>
      <c r="QJS14" s="153"/>
      <c r="QJT14" s="153"/>
      <c r="QJU14" s="153"/>
      <c r="QJV14" s="153"/>
      <c r="QJW14" s="153"/>
      <c r="QJX14" s="153"/>
      <c r="QJY14" s="153"/>
      <c r="QJZ14" s="153"/>
      <c r="QKA14" s="153"/>
      <c r="QKB14" s="153"/>
      <c r="QKC14" s="153"/>
      <c r="QKD14" s="153"/>
      <c r="QKE14" s="153"/>
      <c r="QKF14" s="153"/>
      <c r="QKG14" s="153"/>
      <c r="QKH14" s="153"/>
      <c r="QKI14" s="153"/>
      <c r="QKJ14" s="153"/>
      <c r="QKK14" s="153"/>
      <c r="QKL14" s="153"/>
      <c r="QKM14" s="153"/>
      <c r="QKN14" s="153"/>
      <c r="QKO14" s="153"/>
      <c r="QKP14" s="153"/>
      <c r="QKQ14" s="153"/>
      <c r="QKR14" s="153"/>
      <c r="QKS14" s="153"/>
      <c r="QKT14" s="153"/>
      <c r="QKU14" s="153"/>
      <c r="QKV14" s="153"/>
      <c r="QKW14" s="153"/>
      <c r="QKX14" s="153"/>
      <c r="QKY14" s="153"/>
      <c r="QKZ14" s="153"/>
      <c r="QLA14" s="153"/>
      <c r="QLB14" s="153"/>
      <c r="QLC14" s="153"/>
      <c r="QLD14" s="153"/>
      <c r="QLE14" s="153"/>
      <c r="QLF14" s="153"/>
      <c r="QLG14" s="153"/>
      <c r="QLH14" s="153"/>
      <c r="QLI14" s="153"/>
      <c r="QLJ14" s="153"/>
      <c r="QLK14" s="153"/>
      <c r="QLL14" s="153"/>
      <c r="QLM14" s="153"/>
      <c r="QLN14" s="153"/>
      <c r="QLO14" s="153"/>
      <c r="QLP14" s="153"/>
      <c r="QLQ14" s="153"/>
      <c r="QLR14" s="153"/>
      <c r="QLS14" s="153"/>
      <c r="QLT14" s="153"/>
      <c r="QLU14" s="153"/>
      <c r="QLV14" s="153"/>
      <c r="QLW14" s="153"/>
      <c r="QLX14" s="153"/>
      <c r="QLY14" s="153"/>
      <c r="QLZ14" s="153"/>
      <c r="QMA14" s="153"/>
      <c r="QMB14" s="153"/>
      <c r="QMC14" s="153"/>
      <c r="QMD14" s="153"/>
      <c r="QME14" s="153"/>
      <c r="QMF14" s="153"/>
      <c r="QMG14" s="153"/>
      <c r="QMH14" s="153"/>
      <c r="QMI14" s="153"/>
      <c r="QMJ14" s="153"/>
      <c r="QMK14" s="153"/>
      <c r="QML14" s="153"/>
      <c r="QMM14" s="153"/>
      <c r="QMN14" s="153"/>
      <c r="QMO14" s="153"/>
      <c r="QMP14" s="153"/>
      <c r="QMQ14" s="153"/>
      <c r="QMR14" s="153"/>
      <c r="QMS14" s="153"/>
      <c r="QMT14" s="153"/>
      <c r="QMU14" s="153"/>
      <c r="QMV14" s="153"/>
      <c r="QMW14" s="153"/>
      <c r="QMX14" s="153"/>
      <c r="QMY14" s="153"/>
      <c r="QMZ14" s="153"/>
      <c r="QNA14" s="153"/>
      <c r="QNB14" s="153"/>
      <c r="QNC14" s="153"/>
      <c r="QND14" s="153"/>
      <c r="QNE14" s="153"/>
      <c r="QNF14" s="153"/>
      <c r="QNG14" s="153"/>
      <c r="QNH14" s="153"/>
      <c r="QNI14" s="153"/>
      <c r="QNJ14" s="153"/>
      <c r="QNK14" s="153"/>
      <c r="QNL14" s="153"/>
      <c r="QNM14" s="153"/>
      <c r="QNN14" s="153"/>
      <c r="QNO14" s="153"/>
      <c r="QNP14" s="153"/>
      <c r="QNQ14" s="153"/>
      <c r="QNR14" s="153"/>
      <c r="QNS14" s="153"/>
      <c r="QNT14" s="153"/>
      <c r="QNU14" s="153"/>
      <c r="QNV14" s="153"/>
      <c r="QNW14" s="153"/>
      <c r="QNX14" s="153"/>
      <c r="QNY14" s="153"/>
      <c r="QNZ14" s="153"/>
      <c r="QOA14" s="153"/>
      <c r="QOB14" s="153"/>
      <c r="QOC14" s="153"/>
      <c r="QOD14" s="153"/>
      <c r="QOE14" s="153"/>
      <c r="QOF14" s="153"/>
      <c r="QOG14" s="153"/>
      <c r="QOH14" s="153"/>
      <c r="QOI14" s="153"/>
      <c r="QOJ14" s="153"/>
      <c r="QOK14" s="153"/>
      <c r="QOL14" s="153"/>
      <c r="QOM14" s="153"/>
      <c r="QON14" s="153"/>
      <c r="QOO14" s="153"/>
      <c r="QOP14" s="153"/>
      <c r="QOQ14" s="153"/>
      <c r="QOR14" s="153"/>
      <c r="QOS14" s="153"/>
      <c r="QOT14" s="153"/>
      <c r="QOU14" s="153"/>
      <c r="QOV14" s="153"/>
      <c r="QOW14" s="153"/>
      <c r="QOX14" s="153"/>
      <c r="QOY14" s="153"/>
      <c r="QOZ14" s="153"/>
      <c r="QPA14" s="153"/>
      <c r="QPB14" s="153"/>
      <c r="QPC14" s="153"/>
      <c r="QPD14" s="153"/>
      <c r="QPE14" s="153"/>
      <c r="QPF14" s="153"/>
      <c r="QPG14" s="153"/>
      <c r="QPH14" s="153"/>
      <c r="QPI14" s="153"/>
      <c r="QPJ14" s="153"/>
      <c r="QPK14" s="153"/>
      <c r="QPL14" s="153"/>
      <c r="QPM14" s="153"/>
      <c r="QPN14" s="153"/>
      <c r="QPO14" s="153"/>
      <c r="QPP14" s="153"/>
      <c r="QPQ14" s="153"/>
      <c r="QPR14" s="153"/>
      <c r="QPS14" s="153"/>
      <c r="QPT14" s="153"/>
      <c r="QPU14" s="153"/>
      <c r="QPV14" s="153"/>
      <c r="QPW14" s="153"/>
      <c r="QPX14" s="153"/>
      <c r="QPY14" s="153"/>
      <c r="QPZ14" s="153"/>
      <c r="QQA14" s="153"/>
      <c r="QQB14" s="153"/>
      <c r="QQC14" s="153"/>
      <c r="QQD14" s="153"/>
      <c r="QQE14" s="153"/>
      <c r="QQF14" s="153"/>
      <c r="QQG14" s="153"/>
      <c r="QQH14" s="153"/>
      <c r="QQI14" s="153"/>
      <c r="QQJ14" s="153"/>
      <c r="QQK14" s="153"/>
      <c r="QQL14" s="153"/>
      <c r="QQM14" s="153"/>
      <c r="QQN14" s="153"/>
      <c r="QQO14" s="153"/>
      <c r="QQP14" s="153"/>
      <c r="QQQ14" s="153"/>
      <c r="QQR14" s="153"/>
      <c r="QQS14" s="153"/>
      <c r="QQT14" s="153"/>
      <c r="QQU14" s="153"/>
      <c r="QQV14" s="153"/>
      <c r="QQW14" s="153"/>
      <c r="QQX14" s="153"/>
      <c r="QQY14" s="153"/>
      <c r="QQZ14" s="153"/>
      <c r="QRA14" s="153"/>
      <c r="QRB14" s="153"/>
      <c r="QRC14" s="153"/>
      <c r="QRD14" s="153"/>
      <c r="QRE14" s="153"/>
      <c r="QRF14" s="153"/>
      <c r="QRG14" s="153"/>
      <c r="QRH14" s="153"/>
      <c r="QRI14" s="153"/>
      <c r="QRJ14" s="153"/>
      <c r="QRK14" s="153"/>
      <c r="QRL14" s="153"/>
      <c r="QRM14" s="153"/>
      <c r="QRN14" s="153"/>
      <c r="QRO14" s="153"/>
      <c r="QRP14" s="153"/>
      <c r="QRQ14" s="153"/>
      <c r="QRR14" s="153"/>
      <c r="QRS14" s="153"/>
      <c r="QRT14" s="153"/>
      <c r="QRU14" s="153"/>
      <c r="QRV14" s="153"/>
      <c r="QRW14" s="153"/>
      <c r="QRX14" s="153"/>
      <c r="QRY14" s="153"/>
      <c r="QRZ14" s="153"/>
      <c r="QSA14" s="153"/>
      <c r="QSB14" s="153"/>
      <c r="QSC14" s="153"/>
      <c r="QSD14" s="153"/>
      <c r="QSE14" s="153"/>
      <c r="QSF14" s="153"/>
      <c r="QSG14" s="153"/>
      <c r="QSH14" s="153"/>
      <c r="QSI14" s="153"/>
      <c r="QSJ14" s="153"/>
      <c r="QSK14" s="153"/>
      <c r="QSL14" s="153"/>
      <c r="QSM14" s="153"/>
      <c r="QSN14" s="153"/>
      <c r="QSO14" s="153"/>
      <c r="QSP14" s="153"/>
      <c r="QSQ14" s="153"/>
      <c r="QSR14" s="153"/>
      <c r="QSS14" s="153"/>
      <c r="QST14" s="153"/>
      <c r="QSU14" s="153"/>
      <c r="QSV14" s="153"/>
      <c r="QSW14" s="153"/>
      <c r="QSX14" s="153"/>
      <c r="QSY14" s="153"/>
      <c r="QSZ14" s="153"/>
      <c r="QTA14" s="153"/>
      <c r="QTB14" s="153"/>
      <c r="QTC14" s="153"/>
      <c r="QTD14" s="153"/>
      <c r="QTE14" s="153"/>
      <c r="QTF14" s="153"/>
      <c r="QTG14" s="153"/>
      <c r="QTH14" s="153"/>
      <c r="QTI14" s="153"/>
      <c r="QTJ14" s="153"/>
      <c r="QTK14" s="153"/>
      <c r="QTL14" s="153"/>
      <c r="QTM14" s="153"/>
      <c r="QTN14" s="153"/>
      <c r="QTO14" s="153"/>
      <c r="QTP14" s="153"/>
      <c r="QTQ14" s="153"/>
      <c r="QTR14" s="153"/>
      <c r="QTS14" s="153"/>
      <c r="QTT14" s="153"/>
      <c r="QTU14" s="153"/>
      <c r="QTV14" s="153"/>
      <c r="QTW14" s="153"/>
      <c r="QTX14" s="153"/>
      <c r="QTY14" s="153"/>
      <c r="QTZ14" s="153"/>
      <c r="QUA14" s="153"/>
      <c r="QUB14" s="153"/>
      <c r="QUC14" s="153"/>
      <c r="QUD14" s="153"/>
      <c r="QUE14" s="153"/>
      <c r="QUF14" s="153"/>
      <c r="QUG14" s="153"/>
      <c r="QUH14" s="153"/>
      <c r="QUI14" s="153"/>
      <c r="QUJ14" s="153"/>
      <c r="QUK14" s="153"/>
      <c r="QUL14" s="153"/>
      <c r="QUM14" s="153"/>
      <c r="QUN14" s="153"/>
      <c r="QUO14" s="153"/>
      <c r="QUP14" s="153"/>
      <c r="QUQ14" s="153"/>
      <c r="QUR14" s="153"/>
      <c r="QUS14" s="153"/>
      <c r="QUT14" s="153"/>
      <c r="QUU14" s="153"/>
      <c r="QUV14" s="153"/>
      <c r="QUW14" s="153"/>
      <c r="QUX14" s="153"/>
      <c r="QUY14" s="153"/>
      <c r="QUZ14" s="153"/>
      <c r="QVA14" s="153"/>
      <c r="QVB14" s="153"/>
      <c r="QVC14" s="153"/>
      <c r="QVD14" s="153"/>
      <c r="QVE14" s="153"/>
      <c r="QVF14" s="153"/>
      <c r="QVG14" s="153"/>
      <c r="QVH14" s="153"/>
      <c r="QVI14" s="153"/>
      <c r="QVJ14" s="153"/>
      <c r="QVK14" s="153"/>
      <c r="QVL14" s="153"/>
      <c r="QVM14" s="153"/>
      <c r="QVN14" s="153"/>
      <c r="QVO14" s="153"/>
      <c r="QVP14" s="153"/>
      <c r="QVQ14" s="153"/>
      <c r="QVR14" s="153"/>
      <c r="QVS14" s="153"/>
      <c r="QVT14" s="153"/>
      <c r="QVU14" s="153"/>
      <c r="QVV14" s="153"/>
      <c r="QVW14" s="153"/>
      <c r="QVX14" s="153"/>
      <c r="QVY14" s="153"/>
      <c r="QVZ14" s="153"/>
      <c r="QWA14" s="153"/>
      <c r="QWB14" s="153"/>
      <c r="QWC14" s="153"/>
      <c r="QWD14" s="153"/>
      <c r="QWE14" s="153"/>
      <c r="QWF14" s="153"/>
      <c r="QWG14" s="153"/>
      <c r="QWH14" s="153"/>
      <c r="QWI14" s="153"/>
      <c r="QWJ14" s="153"/>
      <c r="QWK14" s="153"/>
      <c r="QWL14" s="153"/>
      <c r="QWM14" s="153"/>
      <c r="QWN14" s="153"/>
      <c r="QWO14" s="153"/>
      <c r="QWP14" s="153"/>
      <c r="QWQ14" s="153"/>
      <c r="QWR14" s="153"/>
      <c r="QWS14" s="153"/>
      <c r="QWT14" s="153"/>
      <c r="QWU14" s="153"/>
      <c r="QWV14" s="153"/>
      <c r="QWW14" s="153"/>
      <c r="QWX14" s="153"/>
      <c r="QWY14" s="153"/>
      <c r="QWZ14" s="153"/>
      <c r="QXA14" s="153"/>
      <c r="QXB14" s="153"/>
      <c r="QXC14" s="153"/>
      <c r="QXD14" s="153"/>
      <c r="QXE14" s="153"/>
      <c r="QXF14" s="153"/>
      <c r="QXG14" s="153"/>
      <c r="QXH14" s="153"/>
      <c r="QXI14" s="153"/>
      <c r="QXJ14" s="153"/>
      <c r="QXK14" s="153"/>
      <c r="QXL14" s="153"/>
      <c r="QXM14" s="153"/>
      <c r="QXN14" s="153"/>
      <c r="QXO14" s="153"/>
      <c r="QXP14" s="153"/>
      <c r="QXQ14" s="153"/>
      <c r="QXR14" s="153"/>
      <c r="QXS14" s="153"/>
      <c r="QXT14" s="153"/>
      <c r="QXU14" s="153"/>
      <c r="QXV14" s="153"/>
      <c r="QXW14" s="153"/>
      <c r="QXX14" s="153"/>
      <c r="QXY14" s="153"/>
      <c r="QXZ14" s="153"/>
      <c r="QYA14" s="153"/>
      <c r="QYB14" s="153"/>
      <c r="QYC14" s="153"/>
      <c r="QYD14" s="153"/>
      <c r="QYE14" s="153"/>
      <c r="QYF14" s="153"/>
      <c r="QYG14" s="153"/>
      <c r="QYH14" s="153"/>
      <c r="QYI14" s="153"/>
      <c r="QYJ14" s="153"/>
      <c r="QYK14" s="153"/>
      <c r="QYL14" s="153"/>
      <c r="QYM14" s="153"/>
      <c r="QYN14" s="153"/>
      <c r="QYO14" s="153"/>
      <c r="QYP14" s="153"/>
      <c r="QYQ14" s="153"/>
      <c r="QYR14" s="153"/>
      <c r="QYS14" s="153"/>
      <c r="QYT14" s="153"/>
      <c r="QYU14" s="153"/>
      <c r="QYV14" s="153"/>
      <c r="QYW14" s="153"/>
      <c r="QYX14" s="153"/>
      <c r="QYY14" s="153"/>
      <c r="QYZ14" s="153"/>
      <c r="QZA14" s="153"/>
      <c r="QZB14" s="153"/>
      <c r="QZC14" s="153"/>
      <c r="QZD14" s="153"/>
      <c r="QZE14" s="153"/>
      <c r="QZF14" s="153"/>
      <c r="QZG14" s="153"/>
      <c r="QZH14" s="153"/>
      <c r="QZI14" s="153"/>
      <c r="QZJ14" s="153"/>
      <c r="QZK14" s="153"/>
      <c r="QZL14" s="153"/>
      <c r="QZM14" s="153"/>
      <c r="QZN14" s="153"/>
      <c r="QZO14" s="153"/>
      <c r="QZP14" s="153"/>
      <c r="QZQ14" s="153"/>
      <c r="QZR14" s="153"/>
      <c r="QZS14" s="153"/>
      <c r="QZT14" s="153"/>
      <c r="QZU14" s="153"/>
      <c r="QZV14" s="153"/>
      <c r="QZW14" s="153"/>
      <c r="QZX14" s="153"/>
      <c r="QZY14" s="153"/>
      <c r="QZZ14" s="153"/>
      <c r="RAA14" s="153"/>
      <c r="RAB14" s="153"/>
      <c r="RAC14" s="153"/>
      <c r="RAD14" s="153"/>
      <c r="RAE14" s="153"/>
      <c r="RAF14" s="153"/>
      <c r="RAG14" s="153"/>
      <c r="RAH14" s="153"/>
      <c r="RAI14" s="153"/>
      <c r="RAJ14" s="153"/>
      <c r="RAK14" s="153"/>
      <c r="RAL14" s="153"/>
      <c r="RAM14" s="153"/>
      <c r="RAN14" s="153"/>
      <c r="RAO14" s="153"/>
      <c r="RAP14" s="153"/>
      <c r="RAQ14" s="153"/>
      <c r="RAR14" s="153"/>
      <c r="RAS14" s="153"/>
      <c r="RAT14" s="153"/>
      <c r="RAU14" s="153"/>
      <c r="RAV14" s="153"/>
      <c r="RAW14" s="153"/>
      <c r="RAX14" s="153"/>
      <c r="RAY14" s="153"/>
      <c r="RAZ14" s="153"/>
      <c r="RBA14" s="153"/>
      <c r="RBB14" s="153"/>
      <c r="RBC14" s="153"/>
      <c r="RBD14" s="153"/>
      <c r="RBE14" s="153"/>
      <c r="RBF14" s="153"/>
      <c r="RBG14" s="153"/>
      <c r="RBH14" s="153"/>
      <c r="RBI14" s="153"/>
      <c r="RBJ14" s="153"/>
      <c r="RBK14" s="153"/>
      <c r="RBL14" s="153"/>
      <c r="RBM14" s="153"/>
      <c r="RBN14" s="153"/>
      <c r="RBO14" s="153"/>
      <c r="RBP14" s="153"/>
      <c r="RBQ14" s="153"/>
      <c r="RBR14" s="153"/>
      <c r="RBS14" s="153"/>
      <c r="RBT14" s="153"/>
      <c r="RBU14" s="153"/>
      <c r="RBV14" s="153"/>
      <c r="RBW14" s="153"/>
      <c r="RBX14" s="153"/>
      <c r="RBY14" s="153"/>
      <c r="RBZ14" s="153"/>
      <c r="RCA14" s="153"/>
      <c r="RCB14" s="153"/>
      <c r="RCC14" s="153"/>
      <c r="RCD14" s="153"/>
      <c r="RCE14" s="153"/>
      <c r="RCF14" s="153"/>
      <c r="RCG14" s="153"/>
      <c r="RCH14" s="153"/>
      <c r="RCI14" s="153"/>
      <c r="RCJ14" s="153"/>
      <c r="RCK14" s="153"/>
      <c r="RCL14" s="153"/>
      <c r="RCM14" s="153"/>
      <c r="RCN14" s="153"/>
      <c r="RCO14" s="153"/>
      <c r="RCP14" s="153"/>
      <c r="RCQ14" s="153"/>
      <c r="RCR14" s="153"/>
      <c r="RCS14" s="153"/>
      <c r="RCT14" s="153"/>
      <c r="RCU14" s="153"/>
      <c r="RCV14" s="153"/>
      <c r="RCW14" s="153"/>
      <c r="RCX14" s="153"/>
      <c r="RCY14" s="153"/>
      <c r="RCZ14" s="153"/>
      <c r="RDA14" s="153"/>
      <c r="RDB14" s="153"/>
      <c r="RDC14" s="153"/>
      <c r="RDD14" s="153"/>
      <c r="RDE14" s="153"/>
      <c r="RDF14" s="153"/>
      <c r="RDG14" s="153"/>
      <c r="RDH14" s="153"/>
      <c r="RDI14" s="153"/>
      <c r="RDJ14" s="153"/>
      <c r="RDK14" s="153"/>
      <c r="RDL14" s="153"/>
      <c r="RDM14" s="153"/>
      <c r="RDN14" s="153"/>
      <c r="RDO14" s="153"/>
      <c r="RDP14" s="153"/>
      <c r="RDQ14" s="153"/>
      <c r="RDR14" s="153"/>
      <c r="RDS14" s="153"/>
      <c r="RDT14" s="153"/>
      <c r="RDU14" s="153"/>
      <c r="RDV14" s="153"/>
      <c r="RDW14" s="153"/>
      <c r="RDX14" s="153"/>
      <c r="RDY14" s="153"/>
      <c r="RDZ14" s="153"/>
      <c r="REA14" s="153"/>
      <c r="REB14" s="153"/>
      <c r="REC14" s="153"/>
      <c r="RED14" s="153"/>
      <c r="REE14" s="153"/>
      <c r="REF14" s="153"/>
      <c r="REG14" s="153"/>
      <c r="REH14" s="153"/>
      <c r="REI14" s="153"/>
      <c r="REJ14" s="153"/>
      <c r="REK14" s="153"/>
      <c r="REL14" s="153"/>
      <c r="REM14" s="153"/>
      <c r="REN14" s="153"/>
      <c r="REO14" s="153"/>
      <c r="REP14" s="153"/>
      <c r="REQ14" s="153"/>
      <c r="RER14" s="153"/>
      <c r="RES14" s="153"/>
      <c r="RET14" s="153"/>
      <c r="REU14" s="153"/>
      <c r="REV14" s="153"/>
      <c r="REW14" s="153"/>
      <c r="REX14" s="153"/>
      <c r="REY14" s="153"/>
      <c r="REZ14" s="153"/>
      <c r="RFA14" s="153"/>
      <c r="RFB14" s="153"/>
      <c r="RFC14" s="153"/>
      <c r="RFD14" s="153"/>
      <c r="RFE14" s="153"/>
      <c r="RFF14" s="153"/>
      <c r="RFG14" s="153"/>
      <c r="RFH14" s="153"/>
      <c r="RFI14" s="153"/>
      <c r="RFJ14" s="153"/>
      <c r="RFK14" s="153"/>
      <c r="RFL14" s="153"/>
      <c r="RFM14" s="153"/>
      <c r="RFN14" s="153"/>
      <c r="RFO14" s="153"/>
      <c r="RFP14" s="153"/>
      <c r="RFQ14" s="153"/>
      <c r="RFR14" s="153"/>
      <c r="RFS14" s="153"/>
      <c r="RFT14" s="153"/>
      <c r="RFU14" s="153"/>
      <c r="RFV14" s="153"/>
      <c r="RFW14" s="153"/>
      <c r="RFX14" s="153"/>
      <c r="RFY14" s="153"/>
      <c r="RFZ14" s="153"/>
      <c r="RGA14" s="153"/>
      <c r="RGB14" s="153"/>
      <c r="RGC14" s="153"/>
      <c r="RGD14" s="153"/>
      <c r="RGE14" s="153"/>
      <c r="RGF14" s="153"/>
      <c r="RGG14" s="153"/>
      <c r="RGH14" s="153"/>
      <c r="RGI14" s="153"/>
      <c r="RGJ14" s="153"/>
      <c r="RGK14" s="153"/>
      <c r="RGL14" s="153"/>
      <c r="RGM14" s="153"/>
      <c r="RGN14" s="153"/>
      <c r="RGO14" s="153"/>
      <c r="RGP14" s="153"/>
      <c r="RGQ14" s="153"/>
      <c r="RGR14" s="153"/>
      <c r="RGS14" s="153"/>
      <c r="RGT14" s="153"/>
      <c r="RGU14" s="153"/>
      <c r="RGV14" s="153"/>
      <c r="RGW14" s="153"/>
      <c r="RGX14" s="153"/>
      <c r="RGY14" s="153"/>
      <c r="RGZ14" s="153"/>
      <c r="RHA14" s="153"/>
      <c r="RHB14" s="153"/>
      <c r="RHC14" s="153"/>
      <c r="RHD14" s="153"/>
      <c r="RHE14" s="153"/>
      <c r="RHF14" s="153"/>
      <c r="RHG14" s="153"/>
      <c r="RHH14" s="153"/>
      <c r="RHI14" s="153"/>
      <c r="RHJ14" s="153"/>
      <c r="RHK14" s="153"/>
      <c r="RHL14" s="153"/>
      <c r="RHM14" s="153"/>
      <c r="RHN14" s="153"/>
      <c r="RHO14" s="153"/>
      <c r="RHP14" s="153"/>
      <c r="RHQ14" s="153"/>
      <c r="RHR14" s="153"/>
      <c r="RHS14" s="153"/>
      <c r="RHT14" s="153"/>
      <c r="RHU14" s="153"/>
      <c r="RHV14" s="153"/>
      <c r="RHW14" s="153"/>
      <c r="RHX14" s="153"/>
      <c r="RHY14" s="153"/>
      <c r="RHZ14" s="153"/>
      <c r="RIA14" s="153"/>
      <c r="RIB14" s="153"/>
      <c r="RIC14" s="153"/>
      <c r="RID14" s="153"/>
      <c r="RIE14" s="153"/>
      <c r="RIF14" s="153"/>
      <c r="RIG14" s="153"/>
      <c r="RIH14" s="153"/>
      <c r="RII14" s="153"/>
      <c r="RIJ14" s="153"/>
      <c r="RIK14" s="153"/>
      <c r="RIL14" s="153"/>
      <c r="RIM14" s="153"/>
      <c r="RIN14" s="153"/>
      <c r="RIO14" s="153"/>
      <c r="RIP14" s="153"/>
      <c r="RIQ14" s="153"/>
      <c r="RIR14" s="153"/>
      <c r="RIS14" s="153"/>
      <c r="RIT14" s="153"/>
      <c r="RIU14" s="153"/>
      <c r="RIV14" s="153"/>
      <c r="RIW14" s="153"/>
      <c r="RIX14" s="153"/>
      <c r="RIY14" s="153"/>
      <c r="RIZ14" s="153"/>
      <c r="RJA14" s="153"/>
      <c r="RJB14" s="153"/>
      <c r="RJC14" s="153"/>
      <c r="RJD14" s="153"/>
      <c r="RJE14" s="153"/>
      <c r="RJF14" s="153"/>
      <c r="RJG14" s="153"/>
      <c r="RJH14" s="153"/>
      <c r="RJI14" s="153"/>
      <c r="RJJ14" s="153"/>
      <c r="RJK14" s="153"/>
      <c r="RJL14" s="153"/>
      <c r="RJM14" s="153"/>
      <c r="RJN14" s="153"/>
      <c r="RJO14" s="153"/>
      <c r="RJP14" s="153"/>
      <c r="RJQ14" s="153"/>
      <c r="RJR14" s="153"/>
      <c r="RJS14" s="153"/>
      <c r="RJT14" s="153"/>
      <c r="RJU14" s="153"/>
      <c r="RJV14" s="153"/>
      <c r="RJW14" s="153"/>
      <c r="RJX14" s="153"/>
      <c r="RJY14" s="153"/>
      <c r="RJZ14" s="153"/>
      <c r="RKA14" s="153"/>
      <c r="RKB14" s="153"/>
      <c r="RKC14" s="153"/>
      <c r="RKD14" s="153"/>
      <c r="RKE14" s="153"/>
      <c r="RKF14" s="153"/>
      <c r="RKG14" s="153"/>
      <c r="RKH14" s="153"/>
      <c r="RKI14" s="153"/>
      <c r="RKJ14" s="153"/>
      <c r="RKK14" s="153"/>
      <c r="RKL14" s="153"/>
      <c r="RKM14" s="153"/>
      <c r="RKN14" s="153"/>
      <c r="RKO14" s="153"/>
      <c r="RKP14" s="153"/>
      <c r="RKQ14" s="153"/>
      <c r="RKR14" s="153"/>
      <c r="RKS14" s="153"/>
      <c r="RKT14" s="153"/>
      <c r="RKU14" s="153"/>
      <c r="RKV14" s="153"/>
      <c r="RKW14" s="153"/>
      <c r="RKX14" s="153"/>
      <c r="RKY14" s="153"/>
      <c r="RKZ14" s="153"/>
      <c r="RLA14" s="153"/>
      <c r="RLB14" s="153"/>
      <c r="RLC14" s="153"/>
      <c r="RLD14" s="153"/>
      <c r="RLE14" s="153"/>
      <c r="RLF14" s="153"/>
      <c r="RLG14" s="153"/>
      <c r="RLH14" s="153"/>
      <c r="RLI14" s="153"/>
      <c r="RLJ14" s="153"/>
      <c r="RLK14" s="153"/>
      <c r="RLL14" s="153"/>
      <c r="RLM14" s="153"/>
      <c r="RLN14" s="153"/>
      <c r="RLO14" s="153"/>
      <c r="RLP14" s="153"/>
      <c r="RLQ14" s="153"/>
      <c r="RLR14" s="153"/>
      <c r="RLS14" s="153"/>
      <c r="RLT14" s="153"/>
      <c r="RLU14" s="153"/>
      <c r="RLV14" s="153"/>
      <c r="RLW14" s="153"/>
      <c r="RLX14" s="153"/>
      <c r="RLY14" s="153"/>
      <c r="RLZ14" s="153"/>
      <c r="RMA14" s="153"/>
      <c r="RMB14" s="153"/>
      <c r="RMC14" s="153"/>
      <c r="RMD14" s="153"/>
      <c r="RME14" s="153"/>
      <c r="RMF14" s="153"/>
      <c r="RMG14" s="153"/>
      <c r="RMH14" s="153"/>
      <c r="RMI14" s="153"/>
      <c r="RMJ14" s="153"/>
      <c r="RMK14" s="153"/>
      <c r="RML14" s="153"/>
      <c r="RMM14" s="153"/>
      <c r="RMN14" s="153"/>
      <c r="RMO14" s="153"/>
      <c r="RMP14" s="153"/>
      <c r="RMQ14" s="153"/>
      <c r="RMR14" s="153"/>
      <c r="RMS14" s="153"/>
      <c r="RMT14" s="153"/>
      <c r="RMU14" s="153"/>
      <c r="RMV14" s="153"/>
      <c r="RMW14" s="153"/>
      <c r="RMX14" s="153"/>
      <c r="RMY14" s="153"/>
      <c r="RMZ14" s="153"/>
      <c r="RNA14" s="153"/>
      <c r="RNB14" s="153"/>
      <c r="RNC14" s="153"/>
      <c r="RND14" s="153"/>
      <c r="RNE14" s="153"/>
      <c r="RNF14" s="153"/>
      <c r="RNG14" s="153"/>
      <c r="RNH14" s="153"/>
      <c r="RNI14" s="153"/>
      <c r="RNJ14" s="153"/>
      <c r="RNK14" s="153"/>
      <c r="RNL14" s="153"/>
      <c r="RNM14" s="153"/>
      <c r="RNN14" s="153"/>
      <c r="RNO14" s="153"/>
      <c r="RNP14" s="153"/>
      <c r="RNQ14" s="153"/>
      <c r="RNR14" s="153"/>
      <c r="RNS14" s="153"/>
      <c r="RNT14" s="153"/>
      <c r="RNU14" s="153"/>
      <c r="RNV14" s="153"/>
      <c r="RNW14" s="153"/>
      <c r="RNX14" s="153"/>
      <c r="RNY14" s="153"/>
      <c r="RNZ14" s="153"/>
      <c r="ROA14" s="153"/>
      <c r="ROB14" s="153"/>
      <c r="ROC14" s="153"/>
      <c r="ROD14" s="153"/>
      <c r="ROE14" s="153"/>
      <c r="ROF14" s="153"/>
      <c r="ROG14" s="153"/>
      <c r="ROH14" s="153"/>
      <c r="ROI14" s="153"/>
      <c r="ROJ14" s="153"/>
      <c r="ROK14" s="153"/>
      <c r="ROL14" s="153"/>
      <c r="ROM14" s="153"/>
      <c r="RON14" s="153"/>
      <c r="ROO14" s="153"/>
      <c r="ROP14" s="153"/>
      <c r="ROQ14" s="153"/>
      <c r="ROR14" s="153"/>
      <c r="ROS14" s="153"/>
      <c r="ROT14" s="153"/>
      <c r="ROU14" s="153"/>
      <c r="ROV14" s="153"/>
      <c r="ROW14" s="153"/>
      <c r="ROX14" s="153"/>
      <c r="ROY14" s="153"/>
      <c r="ROZ14" s="153"/>
      <c r="RPA14" s="153"/>
      <c r="RPB14" s="153"/>
      <c r="RPC14" s="153"/>
      <c r="RPD14" s="153"/>
      <c r="RPE14" s="153"/>
      <c r="RPF14" s="153"/>
      <c r="RPG14" s="153"/>
      <c r="RPH14" s="153"/>
      <c r="RPI14" s="153"/>
      <c r="RPJ14" s="153"/>
      <c r="RPK14" s="153"/>
      <c r="RPL14" s="153"/>
      <c r="RPM14" s="153"/>
      <c r="RPN14" s="153"/>
      <c r="RPO14" s="153"/>
      <c r="RPP14" s="153"/>
      <c r="RPQ14" s="153"/>
      <c r="RPR14" s="153"/>
      <c r="RPS14" s="153"/>
      <c r="RPT14" s="153"/>
      <c r="RPU14" s="153"/>
      <c r="RPV14" s="153"/>
      <c r="RPW14" s="153"/>
      <c r="RPX14" s="153"/>
      <c r="RPY14" s="153"/>
      <c r="RPZ14" s="153"/>
      <c r="RQA14" s="153"/>
      <c r="RQB14" s="153"/>
      <c r="RQC14" s="153"/>
      <c r="RQD14" s="153"/>
      <c r="RQE14" s="153"/>
      <c r="RQF14" s="153"/>
      <c r="RQG14" s="153"/>
      <c r="RQH14" s="153"/>
      <c r="RQI14" s="153"/>
      <c r="RQJ14" s="153"/>
      <c r="RQK14" s="153"/>
      <c r="RQL14" s="153"/>
      <c r="RQM14" s="153"/>
      <c r="RQN14" s="153"/>
      <c r="RQO14" s="153"/>
      <c r="RQP14" s="153"/>
      <c r="RQQ14" s="153"/>
      <c r="RQR14" s="153"/>
      <c r="RQS14" s="153"/>
      <c r="RQT14" s="153"/>
      <c r="RQU14" s="153"/>
      <c r="RQV14" s="153"/>
      <c r="RQW14" s="153"/>
      <c r="RQX14" s="153"/>
      <c r="RQY14" s="153"/>
      <c r="RQZ14" s="153"/>
      <c r="RRA14" s="153"/>
      <c r="RRB14" s="153"/>
      <c r="RRC14" s="153"/>
      <c r="RRD14" s="153"/>
      <c r="RRE14" s="153"/>
      <c r="RRF14" s="153"/>
      <c r="RRG14" s="153"/>
      <c r="RRH14" s="153"/>
      <c r="RRI14" s="153"/>
      <c r="RRJ14" s="153"/>
      <c r="RRK14" s="153"/>
      <c r="RRL14" s="153"/>
      <c r="RRM14" s="153"/>
      <c r="RRN14" s="153"/>
      <c r="RRO14" s="153"/>
      <c r="RRP14" s="153"/>
      <c r="RRQ14" s="153"/>
      <c r="RRR14" s="153"/>
      <c r="RRS14" s="153"/>
      <c r="RRT14" s="153"/>
      <c r="RRU14" s="153"/>
      <c r="RRV14" s="153"/>
      <c r="RRW14" s="153"/>
      <c r="RRX14" s="153"/>
      <c r="RRY14" s="153"/>
      <c r="RRZ14" s="153"/>
      <c r="RSA14" s="153"/>
      <c r="RSB14" s="153"/>
      <c r="RSC14" s="153"/>
      <c r="RSD14" s="153"/>
      <c r="RSE14" s="153"/>
      <c r="RSF14" s="153"/>
      <c r="RSG14" s="153"/>
      <c r="RSH14" s="153"/>
      <c r="RSI14" s="153"/>
      <c r="RSJ14" s="153"/>
      <c r="RSK14" s="153"/>
      <c r="RSL14" s="153"/>
      <c r="RSM14" s="153"/>
      <c r="RSN14" s="153"/>
      <c r="RSO14" s="153"/>
      <c r="RSP14" s="153"/>
      <c r="RSQ14" s="153"/>
      <c r="RSR14" s="153"/>
      <c r="RSS14" s="153"/>
      <c r="RST14" s="153"/>
      <c r="RSU14" s="153"/>
      <c r="RSV14" s="153"/>
      <c r="RSW14" s="153"/>
      <c r="RSX14" s="153"/>
      <c r="RSY14" s="153"/>
      <c r="RSZ14" s="153"/>
      <c r="RTA14" s="153"/>
      <c r="RTB14" s="153"/>
      <c r="RTC14" s="153"/>
      <c r="RTD14" s="153"/>
      <c r="RTE14" s="153"/>
      <c r="RTF14" s="153"/>
      <c r="RTG14" s="153"/>
      <c r="RTH14" s="153"/>
      <c r="RTI14" s="153"/>
      <c r="RTJ14" s="153"/>
      <c r="RTK14" s="153"/>
      <c r="RTL14" s="153"/>
      <c r="RTM14" s="153"/>
      <c r="RTN14" s="153"/>
      <c r="RTO14" s="153"/>
      <c r="RTP14" s="153"/>
      <c r="RTQ14" s="153"/>
      <c r="RTR14" s="153"/>
      <c r="RTS14" s="153"/>
      <c r="RTT14" s="153"/>
      <c r="RTU14" s="153"/>
      <c r="RTV14" s="153"/>
      <c r="RTW14" s="153"/>
      <c r="RTX14" s="153"/>
      <c r="RTY14" s="153"/>
      <c r="RTZ14" s="153"/>
      <c r="RUA14" s="153"/>
      <c r="RUB14" s="153"/>
      <c r="RUC14" s="153"/>
      <c r="RUD14" s="153"/>
      <c r="RUE14" s="153"/>
      <c r="RUF14" s="153"/>
      <c r="RUG14" s="153"/>
      <c r="RUH14" s="153"/>
      <c r="RUI14" s="153"/>
      <c r="RUJ14" s="153"/>
      <c r="RUK14" s="153"/>
      <c r="RUL14" s="153"/>
      <c r="RUM14" s="153"/>
      <c r="RUN14" s="153"/>
      <c r="RUO14" s="153"/>
      <c r="RUP14" s="153"/>
      <c r="RUQ14" s="153"/>
      <c r="RUR14" s="153"/>
      <c r="RUS14" s="153"/>
      <c r="RUT14" s="153"/>
      <c r="RUU14" s="153"/>
      <c r="RUV14" s="153"/>
      <c r="RUW14" s="153"/>
      <c r="RUX14" s="153"/>
      <c r="RUY14" s="153"/>
      <c r="RUZ14" s="153"/>
      <c r="RVA14" s="153"/>
      <c r="RVB14" s="153"/>
      <c r="RVC14" s="153"/>
      <c r="RVD14" s="153"/>
      <c r="RVE14" s="153"/>
      <c r="RVF14" s="153"/>
      <c r="RVG14" s="153"/>
      <c r="RVH14" s="153"/>
      <c r="RVI14" s="153"/>
      <c r="RVJ14" s="153"/>
      <c r="RVK14" s="153"/>
      <c r="RVL14" s="153"/>
      <c r="RVM14" s="153"/>
      <c r="RVN14" s="153"/>
      <c r="RVO14" s="153"/>
      <c r="RVP14" s="153"/>
      <c r="RVQ14" s="153"/>
      <c r="RVR14" s="153"/>
      <c r="RVS14" s="153"/>
      <c r="RVT14" s="153"/>
      <c r="RVU14" s="153"/>
      <c r="RVV14" s="153"/>
      <c r="RVW14" s="153"/>
      <c r="RVX14" s="153"/>
      <c r="RVY14" s="153"/>
      <c r="RVZ14" s="153"/>
      <c r="RWA14" s="153"/>
      <c r="RWB14" s="153"/>
      <c r="RWC14" s="153"/>
      <c r="RWD14" s="153"/>
      <c r="RWE14" s="153"/>
      <c r="RWF14" s="153"/>
      <c r="RWG14" s="153"/>
      <c r="RWH14" s="153"/>
      <c r="RWI14" s="153"/>
      <c r="RWJ14" s="153"/>
      <c r="RWK14" s="153"/>
      <c r="RWL14" s="153"/>
      <c r="RWM14" s="153"/>
      <c r="RWN14" s="153"/>
      <c r="RWO14" s="153"/>
      <c r="RWP14" s="153"/>
      <c r="RWQ14" s="153"/>
      <c r="RWR14" s="153"/>
      <c r="RWS14" s="153"/>
      <c r="RWT14" s="153"/>
      <c r="RWU14" s="153"/>
      <c r="RWV14" s="153"/>
      <c r="RWW14" s="153"/>
      <c r="RWX14" s="153"/>
      <c r="RWY14" s="153"/>
      <c r="RWZ14" s="153"/>
      <c r="RXA14" s="153"/>
      <c r="RXB14" s="153"/>
      <c r="RXC14" s="153"/>
      <c r="RXD14" s="153"/>
      <c r="RXE14" s="153"/>
      <c r="RXF14" s="153"/>
      <c r="RXG14" s="153"/>
      <c r="RXH14" s="153"/>
      <c r="RXI14" s="153"/>
      <c r="RXJ14" s="153"/>
      <c r="RXK14" s="153"/>
      <c r="RXL14" s="153"/>
      <c r="RXM14" s="153"/>
      <c r="RXN14" s="153"/>
      <c r="RXO14" s="153"/>
      <c r="RXP14" s="153"/>
      <c r="RXQ14" s="153"/>
      <c r="RXR14" s="153"/>
      <c r="RXS14" s="153"/>
      <c r="RXT14" s="153"/>
      <c r="RXU14" s="153"/>
      <c r="RXV14" s="153"/>
      <c r="RXW14" s="153"/>
      <c r="RXX14" s="153"/>
      <c r="RXY14" s="153"/>
      <c r="RXZ14" s="153"/>
      <c r="RYA14" s="153"/>
      <c r="RYB14" s="153"/>
      <c r="RYC14" s="153"/>
      <c r="RYD14" s="153"/>
      <c r="RYE14" s="153"/>
      <c r="RYF14" s="153"/>
      <c r="RYG14" s="153"/>
      <c r="RYH14" s="153"/>
      <c r="RYI14" s="153"/>
      <c r="RYJ14" s="153"/>
      <c r="RYK14" s="153"/>
      <c r="RYL14" s="153"/>
      <c r="RYM14" s="153"/>
      <c r="RYN14" s="153"/>
      <c r="RYO14" s="153"/>
      <c r="RYP14" s="153"/>
      <c r="RYQ14" s="153"/>
      <c r="RYR14" s="153"/>
      <c r="RYS14" s="153"/>
      <c r="RYT14" s="153"/>
      <c r="RYU14" s="153"/>
      <c r="RYV14" s="153"/>
      <c r="RYW14" s="153"/>
      <c r="RYX14" s="153"/>
      <c r="RYY14" s="153"/>
      <c r="RYZ14" s="153"/>
      <c r="RZA14" s="153"/>
      <c r="RZB14" s="153"/>
      <c r="RZC14" s="153"/>
      <c r="RZD14" s="153"/>
      <c r="RZE14" s="153"/>
      <c r="RZF14" s="153"/>
      <c r="RZG14" s="153"/>
      <c r="RZH14" s="153"/>
      <c r="RZI14" s="153"/>
      <c r="RZJ14" s="153"/>
      <c r="RZK14" s="153"/>
      <c r="RZL14" s="153"/>
      <c r="RZM14" s="153"/>
      <c r="RZN14" s="153"/>
      <c r="RZO14" s="153"/>
      <c r="RZP14" s="153"/>
      <c r="RZQ14" s="153"/>
      <c r="RZR14" s="153"/>
      <c r="RZS14" s="153"/>
      <c r="RZT14" s="153"/>
      <c r="RZU14" s="153"/>
      <c r="RZV14" s="153"/>
      <c r="RZW14" s="153"/>
      <c r="RZX14" s="153"/>
      <c r="RZY14" s="153"/>
      <c r="RZZ14" s="153"/>
      <c r="SAA14" s="153"/>
      <c r="SAB14" s="153"/>
      <c r="SAC14" s="153"/>
      <c r="SAD14" s="153"/>
      <c r="SAE14" s="153"/>
      <c r="SAF14" s="153"/>
      <c r="SAG14" s="153"/>
      <c r="SAH14" s="153"/>
      <c r="SAI14" s="153"/>
      <c r="SAJ14" s="153"/>
      <c r="SAK14" s="153"/>
      <c r="SAL14" s="153"/>
      <c r="SAM14" s="153"/>
      <c r="SAN14" s="153"/>
      <c r="SAO14" s="153"/>
      <c r="SAP14" s="153"/>
      <c r="SAQ14" s="153"/>
      <c r="SAR14" s="153"/>
      <c r="SAS14" s="153"/>
      <c r="SAT14" s="153"/>
      <c r="SAU14" s="153"/>
      <c r="SAV14" s="153"/>
      <c r="SAW14" s="153"/>
      <c r="SAX14" s="153"/>
      <c r="SAY14" s="153"/>
      <c r="SAZ14" s="153"/>
      <c r="SBA14" s="153"/>
      <c r="SBB14" s="153"/>
      <c r="SBC14" s="153"/>
      <c r="SBD14" s="153"/>
      <c r="SBE14" s="153"/>
      <c r="SBF14" s="153"/>
      <c r="SBG14" s="153"/>
      <c r="SBH14" s="153"/>
      <c r="SBI14" s="153"/>
      <c r="SBJ14" s="153"/>
      <c r="SBK14" s="153"/>
      <c r="SBL14" s="153"/>
      <c r="SBM14" s="153"/>
      <c r="SBN14" s="153"/>
      <c r="SBO14" s="153"/>
      <c r="SBP14" s="153"/>
      <c r="SBQ14" s="153"/>
      <c r="SBR14" s="153"/>
      <c r="SBS14" s="153"/>
      <c r="SBT14" s="153"/>
      <c r="SBU14" s="153"/>
      <c r="SBV14" s="153"/>
      <c r="SBW14" s="153"/>
      <c r="SBX14" s="153"/>
      <c r="SBY14" s="153"/>
      <c r="SBZ14" s="153"/>
      <c r="SCA14" s="153"/>
      <c r="SCB14" s="153"/>
      <c r="SCC14" s="153"/>
      <c r="SCD14" s="153"/>
      <c r="SCE14" s="153"/>
      <c r="SCF14" s="153"/>
      <c r="SCG14" s="153"/>
      <c r="SCH14" s="153"/>
      <c r="SCI14" s="153"/>
      <c r="SCJ14" s="153"/>
      <c r="SCK14" s="153"/>
      <c r="SCL14" s="153"/>
      <c r="SCM14" s="153"/>
      <c r="SCN14" s="153"/>
      <c r="SCO14" s="153"/>
      <c r="SCP14" s="153"/>
      <c r="SCQ14" s="153"/>
      <c r="SCR14" s="153"/>
      <c r="SCS14" s="153"/>
      <c r="SCT14" s="153"/>
      <c r="SCU14" s="153"/>
      <c r="SCV14" s="153"/>
      <c r="SCW14" s="153"/>
      <c r="SCX14" s="153"/>
      <c r="SCY14" s="153"/>
      <c r="SCZ14" s="153"/>
      <c r="SDA14" s="153"/>
      <c r="SDB14" s="153"/>
      <c r="SDC14" s="153"/>
      <c r="SDD14" s="153"/>
      <c r="SDE14" s="153"/>
      <c r="SDF14" s="153"/>
      <c r="SDG14" s="153"/>
      <c r="SDH14" s="153"/>
      <c r="SDI14" s="153"/>
      <c r="SDJ14" s="153"/>
      <c r="SDK14" s="153"/>
      <c r="SDL14" s="153"/>
      <c r="SDM14" s="153"/>
      <c r="SDN14" s="153"/>
      <c r="SDO14" s="153"/>
      <c r="SDP14" s="153"/>
      <c r="SDQ14" s="153"/>
      <c r="SDR14" s="153"/>
      <c r="SDS14" s="153"/>
      <c r="SDT14" s="153"/>
      <c r="SDU14" s="153"/>
      <c r="SDV14" s="153"/>
      <c r="SDW14" s="153"/>
      <c r="SDX14" s="153"/>
      <c r="SDY14" s="153"/>
      <c r="SDZ14" s="153"/>
      <c r="SEA14" s="153"/>
      <c r="SEB14" s="153"/>
      <c r="SEC14" s="153"/>
      <c r="SED14" s="153"/>
      <c r="SEE14" s="153"/>
      <c r="SEF14" s="153"/>
      <c r="SEG14" s="153"/>
      <c r="SEH14" s="153"/>
      <c r="SEI14" s="153"/>
      <c r="SEJ14" s="153"/>
      <c r="SEK14" s="153"/>
      <c r="SEL14" s="153"/>
      <c r="SEM14" s="153"/>
      <c r="SEN14" s="153"/>
      <c r="SEO14" s="153"/>
      <c r="SEP14" s="153"/>
      <c r="SEQ14" s="153"/>
      <c r="SER14" s="153"/>
      <c r="SES14" s="153"/>
      <c r="SET14" s="153"/>
      <c r="SEU14" s="153"/>
      <c r="SEV14" s="153"/>
      <c r="SEW14" s="153"/>
      <c r="SEX14" s="153"/>
      <c r="SEY14" s="153"/>
      <c r="SEZ14" s="153"/>
      <c r="SFA14" s="153"/>
      <c r="SFB14" s="153"/>
      <c r="SFC14" s="153"/>
      <c r="SFD14" s="153"/>
      <c r="SFE14" s="153"/>
      <c r="SFF14" s="153"/>
      <c r="SFG14" s="153"/>
      <c r="SFH14" s="153"/>
      <c r="SFI14" s="153"/>
      <c r="SFJ14" s="153"/>
      <c r="SFK14" s="153"/>
      <c r="SFL14" s="153"/>
      <c r="SFM14" s="153"/>
      <c r="SFN14" s="153"/>
      <c r="SFO14" s="153"/>
      <c r="SFP14" s="153"/>
      <c r="SFQ14" s="153"/>
      <c r="SFR14" s="153"/>
      <c r="SFS14" s="153"/>
      <c r="SFT14" s="153"/>
      <c r="SFU14" s="153"/>
      <c r="SFV14" s="153"/>
      <c r="SFW14" s="153"/>
      <c r="SFX14" s="153"/>
      <c r="SFY14" s="153"/>
      <c r="SFZ14" s="153"/>
      <c r="SGA14" s="153"/>
      <c r="SGB14" s="153"/>
      <c r="SGC14" s="153"/>
      <c r="SGD14" s="153"/>
      <c r="SGE14" s="153"/>
      <c r="SGF14" s="153"/>
      <c r="SGG14" s="153"/>
      <c r="SGH14" s="153"/>
      <c r="SGI14" s="153"/>
      <c r="SGJ14" s="153"/>
      <c r="SGK14" s="153"/>
      <c r="SGL14" s="153"/>
      <c r="SGM14" s="153"/>
      <c r="SGN14" s="153"/>
      <c r="SGO14" s="153"/>
      <c r="SGP14" s="153"/>
      <c r="SGQ14" s="153"/>
      <c r="SGR14" s="153"/>
      <c r="SGS14" s="153"/>
      <c r="SGT14" s="153"/>
      <c r="SGU14" s="153"/>
      <c r="SGV14" s="153"/>
      <c r="SGW14" s="153"/>
      <c r="SGX14" s="153"/>
      <c r="SGY14" s="153"/>
      <c r="SGZ14" s="153"/>
      <c r="SHA14" s="153"/>
      <c r="SHB14" s="153"/>
      <c r="SHC14" s="153"/>
      <c r="SHD14" s="153"/>
      <c r="SHE14" s="153"/>
      <c r="SHF14" s="153"/>
      <c r="SHG14" s="153"/>
      <c r="SHH14" s="153"/>
      <c r="SHI14" s="153"/>
      <c r="SHJ14" s="153"/>
      <c r="SHK14" s="153"/>
      <c r="SHL14" s="153"/>
      <c r="SHM14" s="153"/>
      <c r="SHN14" s="153"/>
      <c r="SHO14" s="153"/>
      <c r="SHP14" s="153"/>
      <c r="SHQ14" s="153"/>
      <c r="SHR14" s="153"/>
      <c r="SHS14" s="153"/>
      <c r="SHT14" s="153"/>
      <c r="SHU14" s="153"/>
      <c r="SHV14" s="153"/>
      <c r="SHW14" s="153"/>
      <c r="SHX14" s="153"/>
      <c r="SHY14" s="153"/>
      <c r="SHZ14" s="153"/>
      <c r="SIA14" s="153"/>
      <c r="SIB14" s="153"/>
      <c r="SIC14" s="153"/>
      <c r="SID14" s="153"/>
      <c r="SIE14" s="153"/>
      <c r="SIF14" s="153"/>
      <c r="SIG14" s="153"/>
      <c r="SIH14" s="153"/>
      <c r="SII14" s="153"/>
      <c r="SIJ14" s="153"/>
      <c r="SIK14" s="153"/>
      <c r="SIL14" s="153"/>
      <c r="SIM14" s="153"/>
      <c r="SIN14" s="153"/>
      <c r="SIO14" s="153"/>
      <c r="SIP14" s="153"/>
      <c r="SIQ14" s="153"/>
      <c r="SIR14" s="153"/>
      <c r="SIS14" s="153"/>
      <c r="SIT14" s="153"/>
      <c r="SIU14" s="153"/>
      <c r="SIV14" s="153"/>
      <c r="SIW14" s="153"/>
      <c r="SIX14" s="153"/>
      <c r="SIY14" s="153"/>
      <c r="SIZ14" s="153"/>
      <c r="SJA14" s="153"/>
      <c r="SJB14" s="153"/>
      <c r="SJC14" s="153"/>
      <c r="SJD14" s="153"/>
      <c r="SJE14" s="153"/>
      <c r="SJF14" s="153"/>
      <c r="SJG14" s="153"/>
      <c r="SJH14" s="153"/>
      <c r="SJI14" s="153"/>
      <c r="SJJ14" s="153"/>
      <c r="SJK14" s="153"/>
      <c r="SJL14" s="153"/>
      <c r="SJM14" s="153"/>
      <c r="SJN14" s="153"/>
      <c r="SJO14" s="153"/>
      <c r="SJP14" s="153"/>
      <c r="SJQ14" s="153"/>
      <c r="SJR14" s="153"/>
      <c r="SJS14" s="153"/>
      <c r="SJT14" s="153"/>
      <c r="SJU14" s="153"/>
      <c r="SJV14" s="153"/>
      <c r="SJW14" s="153"/>
      <c r="SJX14" s="153"/>
      <c r="SJY14" s="153"/>
      <c r="SJZ14" s="153"/>
      <c r="SKA14" s="153"/>
      <c r="SKB14" s="153"/>
      <c r="SKC14" s="153"/>
      <c r="SKD14" s="153"/>
      <c r="SKE14" s="153"/>
      <c r="SKF14" s="153"/>
      <c r="SKG14" s="153"/>
      <c r="SKH14" s="153"/>
      <c r="SKI14" s="153"/>
      <c r="SKJ14" s="153"/>
      <c r="SKK14" s="153"/>
      <c r="SKL14" s="153"/>
      <c r="SKM14" s="153"/>
      <c r="SKN14" s="153"/>
      <c r="SKO14" s="153"/>
      <c r="SKP14" s="153"/>
      <c r="SKQ14" s="153"/>
      <c r="SKR14" s="153"/>
      <c r="SKS14" s="153"/>
      <c r="SKT14" s="153"/>
      <c r="SKU14" s="153"/>
      <c r="SKV14" s="153"/>
      <c r="SKW14" s="153"/>
      <c r="SKX14" s="153"/>
      <c r="SKY14" s="153"/>
      <c r="SKZ14" s="153"/>
      <c r="SLA14" s="153"/>
      <c r="SLB14" s="153"/>
      <c r="SLC14" s="153"/>
      <c r="SLD14" s="153"/>
      <c r="SLE14" s="153"/>
      <c r="SLF14" s="153"/>
      <c r="SLG14" s="153"/>
      <c r="SLH14" s="153"/>
      <c r="SLI14" s="153"/>
      <c r="SLJ14" s="153"/>
      <c r="SLK14" s="153"/>
      <c r="SLL14" s="153"/>
      <c r="SLM14" s="153"/>
      <c r="SLN14" s="153"/>
      <c r="SLO14" s="153"/>
      <c r="SLP14" s="153"/>
      <c r="SLQ14" s="153"/>
      <c r="SLR14" s="153"/>
      <c r="SLS14" s="153"/>
      <c r="SLT14" s="153"/>
      <c r="SLU14" s="153"/>
      <c r="SLV14" s="153"/>
      <c r="SLW14" s="153"/>
      <c r="SLX14" s="153"/>
      <c r="SLY14" s="153"/>
      <c r="SLZ14" s="153"/>
      <c r="SMA14" s="153"/>
      <c r="SMB14" s="153"/>
      <c r="SMC14" s="153"/>
      <c r="SMD14" s="153"/>
      <c r="SME14" s="153"/>
      <c r="SMF14" s="153"/>
      <c r="SMG14" s="153"/>
      <c r="SMH14" s="153"/>
      <c r="SMI14" s="153"/>
      <c r="SMJ14" s="153"/>
      <c r="SMK14" s="153"/>
      <c r="SML14" s="153"/>
      <c r="SMM14" s="153"/>
      <c r="SMN14" s="153"/>
      <c r="SMO14" s="153"/>
      <c r="SMP14" s="153"/>
      <c r="SMQ14" s="153"/>
      <c r="SMR14" s="153"/>
      <c r="SMS14" s="153"/>
      <c r="SMT14" s="153"/>
      <c r="SMU14" s="153"/>
      <c r="SMV14" s="153"/>
      <c r="SMW14" s="153"/>
      <c r="SMX14" s="153"/>
      <c r="SMY14" s="153"/>
      <c r="SMZ14" s="153"/>
      <c r="SNA14" s="153"/>
      <c r="SNB14" s="153"/>
      <c r="SNC14" s="153"/>
      <c r="SND14" s="153"/>
      <c r="SNE14" s="153"/>
      <c r="SNF14" s="153"/>
      <c r="SNG14" s="153"/>
      <c r="SNH14" s="153"/>
      <c r="SNI14" s="153"/>
      <c r="SNJ14" s="153"/>
      <c r="SNK14" s="153"/>
      <c r="SNL14" s="153"/>
      <c r="SNM14" s="153"/>
      <c r="SNN14" s="153"/>
      <c r="SNO14" s="153"/>
      <c r="SNP14" s="153"/>
      <c r="SNQ14" s="153"/>
      <c r="SNR14" s="153"/>
      <c r="SNS14" s="153"/>
      <c r="SNT14" s="153"/>
      <c r="SNU14" s="153"/>
      <c r="SNV14" s="153"/>
      <c r="SNW14" s="153"/>
      <c r="SNX14" s="153"/>
      <c r="SNY14" s="153"/>
      <c r="SNZ14" s="153"/>
      <c r="SOA14" s="153"/>
      <c r="SOB14" s="153"/>
      <c r="SOC14" s="153"/>
      <c r="SOD14" s="153"/>
      <c r="SOE14" s="153"/>
      <c r="SOF14" s="153"/>
      <c r="SOG14" s="153"/>
      <c r="SOH14" s="153"/>
      <c r="SOI14" s="153"/>
      <c r="SOJ14" s="153"/>
      <c r="SOK14" s="153"/>
      <c r="SOL14" s="153"/>
      <c r="SOM14" s="153"/>
      <c r="SON14" s="153"/>
      <c r="SOO14" s="153"/>
      <c r="SOP14" s="153"/>
      <c r="SOQ14" s="153"/>
      <c r="SOR14" s="153"/>
      <c r="SOS14" s="153"/>
      <c r="SOT14" s="153"/>
      <c r="SOU14" s="153"/>
      <c r="SOV14" s="153"/>
      <c r="SOW14" s="153"/>
      <c r="SOX14" s="153"/>
      <c r="SOY14" s="153"/>
      <c r="SOZ14" s="153"/>
      <c r="SPA14" s="153"/>
      <c r="SPB14" s="153"/>
      <c r="SPC14" s="153"/>
      <c r="SPD14" s="153"/>
      <c r="SPE14" s="153"/>
      <c r="SPF14" s="153"/>
      <c r="SPG14" s="153"/>
      <c r="SPH14" s="153"/>
      <c r="SPI14" s="153"/>
      <c r="SPJ14" s="153"/>
      <c r="SPK14" s="153"/>
      <c r="SPL14" s="153"/>
      <c r="SPM14" s="153"/>
      <c r="SPN14" s="153"/>
      <c r="SPO14" s="153"/>
      <c r="SPP14" s="153"/>
      <c r="SPQ14" s="153"/>
      <c r="SPR14" s="153"/>
      <c r="SPS14" s="153"/>
      <c r="SPT14" s="153"/>
      <c r="SPU14" s="153"/>
      <c r="SPV14" s="153"/>
      <c r="SPW14" s="153"/>
      <c r="SPX14" s="153"/>
      <c r="SPY14" s="153"/>
      <c r="SPZ14" s="153"/>
      <c r="SQA14" s="153"/>
      <c r="SQB14" s="153"/>
      <c r="SQC14" s="153"/>
      <c r="SQD14" s="153"/>
      <c r="SQE14" s="153"/>
      <c r="SQF14" s="153"/>
      <c r="SQG14" s="153"/>
      <c r="SQH14" s="153"/>
      <c r="SQI14" s="153"/>
      <c r="SQJ14" s="153"/>
      <c r="SQK14" s="153"/>
      <c r="SQL14" s="153"/>
      <c r="SQM14" s="153"/>
      <c r="SQN14" s="153"/>
      <c r="SQO14" s="153"/>
      <c r="SQP14" s="153"/>
      <c r="SQQ14" s="153"/>
      <c r="SQR14" s="153"/>
      <c r="SQS14" s="153"/>
      <c r="SQT14" s="153"/>
      <c r="SQU14" s="153"/>
      <c r="SQV14" s="153"/>
      <c r="SQW14" s="153"/>
      <c r="SQX14" s="153"/>
      <c r="SQY14" s="153"/>
      <c r="SQZ14" s="153"/>
      <c r="SRA14" s="153"/>
      <c r="SRB14" s="153"/>
      <c r="SRC14" s="153"/>
      <c r="SRD14" s="153"/>
      <c r="SRE14" s="153"/>
      <c r="SRF14" s="153"/>
      <c r="SRG14" s="153"/>
      <c r="SRH14" s="153"/>
      <c r="SRI14" s="153"/>
      <c r="SRJ14" s="153"/>
      <c r="SRK14" s="153"/>
      <c r="SRL14" s="153"/>
      <c r="SRM14" s="153"/>
      <c r="SRN14" s="153"/>
      <c r="SRO14" s="153"/>
      <c r="SRP14" s="153"/>
      <c r="SRQ14" s="153"/>
      <c r="SRR14" s="153"/>
      <c r="SRS14" s="153"/>
      <c r="SRT14" s="153"/>
      <c r="SRU14" s="153"/>
      <c r="SRV14" s="153"/>
      <c r="SRW14" s="153"/>
      <c r="SRX14" s="153"/>
      <c r="SRY14" s="153"/>
      <c r="SRZ14" s="153"/>
      <c r="SSA14" s="153"/>
      <c r="SSB14" s="153"/>
      <c r="SSC14" s="153"/>
      <c r="SSD14" s="153"/>
      <c r="SSE14" s="153"/>
      <c r="SSF14" s="153"/>
      <c r="SSG14" s="153"/>
      <c r="SSH14" s="153"/>
      <c r="SSI14" s="153"/>
      <c r="SSJ14" s="153"/>
      <c r="SSK14" s="153"/>
      <c r="SSL14" s="153"/>
      <c r="SSM14" s="153"/>
      <c r="SSN14" s="153"/>
      <c r="SSO14" s="153"/>
      <c r="SSP14" s="153"/>
      <c r="SSQ14" s="153"/>
      <c r="SSR14" s="153"/>
      <c r="SSS14" s="153"/>
      <c r="SST14" s="153"/>
      <c r="SSU14" s="153"/>
      <c r="SSV14" s="153"/>
      <c r="SSW14" s="153"/>
      <c r="SSX14" s="153"/>
      <c r="SSY14" s="153"/>
      <c r="SSZ14" s="153"/>
      <c r="STA14" s="153"/>
      <c r="STB14" s="153"/>
      <c r="STC14" s="153"/>
      <c r="STD14" s="153"/>
      <c r="STE14" s="153"/>
      <c r="STF14" s="153"/>
      <c r="STG14" s="153"/>
      <c r="STH14" s="153"/>
      <c r="STI14" s="153"/>
      <c r="STJ14" s="153"/>
      <c r="STK14" s="153"/>
      <c r="STL14" s="153"/>
      <c r="STM14" s="153"/>
      <c r="STN14" s="153"/>
      <c r="STO14" s="153"/>
      <c r="STP14" s="153"/>
      <c r="STQ14" s="153"/>
      <c r="STR14" s="153"/>
      <c r="STS14" s="153"/>
      <c r="STT14" s="153"/>
      <c r="STU14" s="153"/>
      <c r="STV14" s="153"/>
      <c r="STW14" s="153"/>
      <c r="STX14" s="153"/>
      <c r="STY14" s="153"/>
      <c r="STZ14" s="153"/>
      <c r="SUA14" s="153"/>
      <c r="SUB14" s="153"/>
      <c r="SUC14" s="153"/>
      <c r="SUD14" s="153"/>
      <c r="SUE14" s="153"/>
      <c r="SUF14" s="153"/>
      <c r="SUG14" s="153"/>
      <c r="SUH14" s="153"/>
      <c r="SUI14" s="153"/>
      <c r="SUJ14" s="153"/>
      <c r="SUK14" s="153"/>
      <c r="SUL14" s="153"/>
      <c r="SUM14" s="153"/>
      <c r="SUN14" s="153"/>
      <c r="SUO14" s="153"/>
      <c r="SUP14" s="153"/>
      <c r="SUQ14" s="153"/>
      <c r="SUR14" s="153"/>
      <c r="SUS14" s="153"/>
      <c r="SUT14" s="153"/>
      <c r="SUU14" s="153"/>
      <c r="SUV14" s="153"/>
      <c r="SUW14" s="153"/>
      <c r="SUX14" s="153"/>
      <c r="SUY14" s="153"/>
      <c r="SUZ14" s="153"/>
      <c r="SVA14" s="153"/>
      <c r="SVB14" s="153"/>
      <c r="SVC14" s="153"/>
      <c r="SVD14" s="153"/>
      <c r="SVE14" s="153"/>
      <c r="SVF14" s="153"/>
      <c r="SVG14" s="153"/>
      <c r="SVH14" s="153"/>
      <c r="SVI14" s="153"/>
      <c r="SVJ14" s="153"/>
      <c r="SVK14" s="153"/>
      <c r="SVL14" s="153"/>
      <c r="SVM14" s="153"/>
      <c r="SVN14" s="153"/>
      <c r="SVO14" s="153"/>
      <c r="SVP14" s="153"/>
      <c r="SVQ14" s="153"/>
      <c r="SVR14" s="153"/>
      <c r="SVS14" s="153"/>
      <c r="SVT14" s="153"/>
      <c r="SVU14" s="153"/>
      <c r="SVV14" s="153"/>
      <c r="SVW14" s="153"/>
      <c r="SVX14" s="153"/>
      <c r="SVY14" s="153"/>
      <c r="SVZ14" s="153"/>
      <c r="SWA14" s="153"/>
      <c r="SWB14" s="153"/>
      <c r="SWC14" s="153"/>
      <c r="SWD14" s="153"/>
      <c r="SWE14" s="153"/>
      <c r="SWF14" s="153"/>
      <c r="SWG14" s="153"/>
      <c r="SWH14" s="153"/>
      <c r="SWI14" s="153"/>
      <c r="SWJ14" s="153"/>
      <c r="SWK14" s="153"/>
      <c r="SWL14" s="153"/>
      <c r="SWM14" s="153"/>
      <c r="SWN14" s="153"/>
      <c r="SWO14" s="153"/>
      <c r="SWP14" s="153"/>
      <c r="SWQ14" s="153"/>
      <c r="SWR14" s="153"/>
      <c r="SWS14" s="153"/>
      <c r="SWT14" s="153"/>
      <c r="SWU14" s="153"/>
      <c r="SWV14" s="153"/>
      <c r="SWW14" s="153"/>
      <c r="SWX14" s="153"/>
      <c r="SWY14" s="153"/>
      <c r="SWZ14" s="153"/>
      <c r="SXA14" s="153"/>
      <c r="SXB14" s="153"/>
      <c r="SXC14" s="153"/>
      <c r="SXD14" s="153"/>
      <c r="SXE14" s="153"/>
      <c r="SXF14" s="153"/>
      <c r="SXG14" s="153"/>
      <c r="SXH14" s="153"/>
      <c r="SXI14" s="153"/>
      <c r="SXJ14" s="153"/>
      <c r="SXK14" s="153"/>
      <c r="SXL14" s="153"/>
      <c r="SXM14" s="153"/>
      <c r="SXN14" s="153"/>
      <c r="SXO14" s="153"/>
      <c r="SXP14" s="153"/>
      <c r="SXQ14" s="153"/>
      <c r="SXR14" s="153"/>
      <c r="SXS14" s="153"/>
      <c r="SXT14" s="153"/>
      <c r="SXU14" s="153"/>
      <c r="SXV14" s="153"/>
      <c r="SXW14" s="153"/>
      <c r="SXX14" s="153"/>
      <c r="SXY14" s="153"/>
      <c r="SXZ14" s="153"/>
      <c r="SYA14" s="153"/>
      <c r="SYB14" s="153"/>
      <c r="SYC14" s="153"/>
      <c r="SYD14" s="153"/>
      <c r="SYE14" s="153"/>
      <c r="SYF14" s="153"/>
      <c r="SYG14" s="153"/>
      <c r="SYH14" s="153"/>
      <c r="SYI14" s="153"/>
      <c r="SYJ14" s="153"/>
      <c r="SYK14" s="153"/>
      <c r="SYL14" s="153"/>
      <c r="SYM14" s="153"/>
      <c r="SYN14" s="153"/>
      <c r="SYO14" s="153"/>
      <c r="SYP14" s="153"/>
      <c r="SYQ14" s="153"/>
      <c r="SYR14" s="153"/>
      <c r="SYS14" s="153"/>
      <c r="SYT14" s="153"/>
      <c r="SYU14" s="153"/>
      <c r="SYV14" s="153"/>
      <c r="SYW14" s="153"/>
      <c r="SYX14" s="153"/>
      <c r="SYY14" s="153"/>
      <c r="SYZ14" s="153"/>
      <c r="SZA14" s="153"/>
      <c r="SZB14" s="153"/>
      <c r="SZC14" s="153"/>
      <c r="SZD14" s="153"/>
      <c r="SZE14" s="153"/>
      <c r="SZF14" s="153"/>
      <c r="SZG14" s="153"/>
      <c r="SZH14" s="153"/>
      <c r="SZI14" s="153"/>
      <c r="SZJ14" s="153"/>
      <c r="SZK14" s="153"/>
      <c r="SZL14" s="153"/>
      <c r="SZM14" s="153"/>
      <c r="SZN14" s="153"/>
      <c r="SZO14" s="153"/>
      <c r="SZP14" s="153"/>
      <c r="SZQ14" s="153"/>
      <c r="SZR14" s="153"/>
      <c r="SZS14" s="153"/>
      <c r="SZT14" s="153"/>
      <c r="SZU14" s="153"/>
      <c r="SZV14" s="153"/>
      <c r="SZW14" s="153"/>
      <c r="SZX14" s="153"/>
      <c r="SZY14" s="153"/>
      <c r="SZZ14" s="153"/>
      <c r="TAA14" s="153"/>
      <c r="TAB14" s="153"/>
      <c r="TAC14" s="153"/>
      <c r="TAD14" s="153"/>
      <c r="TAE14" s="153"/>
      <c r="TAF14" s="153"/>
      <c r="TAG14" s="153"/>
      <c r="TAH14" s="153"/>
      <c r="TAI14" s="153"/>
      <c r="TAJ14" s="153"/>
      <c r="TAK14" s="153"/>
      <c r="TAL14" s="153"/>
      <c r="TAM14" s="153"/>
      <c r="TAN14" s="153"/>
      <c r="TAO14" s="153"/>
      <c r="TAP14" s="153"/>
      <c r="TAQ14" s="153"/>
      <c r="TAR14" s="153"/>
      <c r="TAS14" s="153"/>
      <c r="TAT14" s="153"/>
      <c r="TAU14" s="153"/>
      <c r="TAV14" s="153"/>
      <c r="TAW14" s="153"/>
      <c r="TAX14" s="153"/>
      <c r="TAY14" s="153"/>
      <c r="TAZ14" s="153"/>
      <c r="TBA14" s="153"/>
      <c r="TBB14" s="153"/>
      <c r="TBC14" s="153"/>
      <c r="TBD14" s="153"/>
      <c r="TBE14" s="153"/>
      <c r="TBF14" s="153"/>
      <c r="TBG14" s="153"/>
      <c r="TBH14" s="153"/>
      <c r="TBI14" s="153"/>
      <c r="TBJ14" s="153"/>
      <c r="TBK14" s="153"/>
      <c r="TBL14" s="153"/>
      <c r="TBM14" s="153"/>
      <c r="TBN14" s="153"/>
      <c r="TBO14" s="153"/>
      <c r="TBP14" s="153"/>
      <c r="TBQ14" s="153"/>
      <c r="TBR14" s="153"/>
      <c r="TBS14" s="153"/>
      <c r="TBT14" s="153"/>
      <c r="TBU14" s="153"/>
      <c r="TBV14" s="153"/>
      <c r="TBW14" s="153"/>
      <c r="TBX14" s="153"/>
      <c r="TBY14" s="153"/>
      <c r="TBZ14" s="153"/>
      <c r="TCA14" s="153"/>
      <c r="TCB14" s="153"/>
      <c r="TCC14" s="153"/>
      <c r="TCD14" s="153"/>
      <c r="TCE14" s="153"/>
      <c r="TCF14" s="153"/>
      <c r="TCG14" s="153"/>
      <c r="TCH14" s="153"/>
      <c r="TCI14" s="153"/>
      <c r="TCJ14" s="153"/>
      <c r="TCK14" s="153"/>
      <c r="TCL14" s="153"/>
      <c r="TCM14" s="153"/>
      <c r="TCN14" s="153"/>
      <c r="TCO14" s="153"/>
      <c r="TCP14" s="153"/>
      <c r="TCQ14" s="153"/>
      <c r="TCR14" s="153"/>
      <c r="TCS14" s="153"/>
      <c r="TCT14" s="153"/>
      <c r="TCU14" s="153"/>
      <c r="TCV14" s="153"/>
      <c r="TCW14" s="153"/>
      <c r="TCX14" s="153"/>
      <c r="TCY14" s="153"/>
      <c r="TCZ14" s="153"/>
      <c r="TDA14" s="153"/>
      <c r="TDB14" s="153"/>
      <c r="TDC14" s="153"/>
      <c r="TDD14" s="153"/>
      <c r="TDE14" s="153"/>
      <c r="TDF14" s="153"/>
      <c r="TDG14" s="153"/>
      <c r="TDH14" s="153"/>
      <c r="TDI14" s="153"/>
      <c r="TDJ14" s="153"/>
      <c r="TDK14" s="153"/>
      <c r="TDL14" s="153"/>
      <c r="TDM14" s="153"/>
      <c r="TDN14" s="153"/>
      <c r="TDO14" s="153"/>
      <c r="TDP14" s="153"/>
      <c r="TDQ14" s="153"/>
      <c r="TDR14" s="153"/>
      <c r="TDS14" s="153"/>
      <c r="TDT14" s="153"/>
      <c r="TDU14" s="153"/>
      <c r="TDV14" s="153"/>
      <c r="TDW14" s="153"/>
      <c r="TDX14" s="153"/>
      <c r="TDY14" s="153"/>
      <c r="TDZ14" s="153"/>
      <c r="TEA14" s="153"/>
      <c r="TEB14" s="153"/>
      <c r="TEC14" s="153"/>
      <c r="TED14" s="153"/>
      <c r="TEE14" s="153"/>
      <c r="TEF14" s="153"/>
      <c r="TEG14" s="153"/>
      <c r="TEH14" s="153"/>
      <c r="TEI14" s="153"/>
      <c r="TEJ14" s="153"/>
      <c r="TEK14" s="153"/>
      <c r="TEL14" s="153"/>
      <c r="TEM14" s="153"/>
      <c r="TEN14" s="153"/>
      <c r="TEO14" s="153"/>
      <c r="TEP14" s="153"/>
      <c r="TEQ14" s="153"/>
      <c r="TER14" s="153"/>
      <c r="TES14" s="153"/>
      <c r="TET14" s="153"/>
      <c r="TEU14" s="153"/>
      <c r="TEV14" s="153"/>
      <c r="TEW14" s="153"/>
      <c r="TEX14" s="153"/>
      <c r="TEY14" s="153"/>
      <c r="TEZ14" s="153"/>
      <c r="TFA14" s="153"/>
      <c r="TFB14" s="153"/>
      <c r="TFC14" s="153"/>
      <c r="TFD14" s="153"/>
      <c r="TFE14" s="153"/>
      <c r="TFF14" s="153"/>
      <c r="TFG14" s="153"/>
      <c r="TFH14" s="153"/>
      <c r="TFI14" s="153"/>
      <c r="TFJ14" s="153"/>
      <c r="TFK14" s="153"/>
      <c r="TFL14" s="153"/>
      <c r="TFM14" s="153"/>
      <c r="TFN14" s="153"/>
      <c r="TFO14" s="153"/>
      <c r="TFP14" s="153"/>
      <c r="TFQ14" s="153"/>
      <c r="TFR14" s="153"/>
      <c r="TFS14" s="153"/>
      <c r="TFT14" s="153"/>
      <c r="TFU14" s="153"/>
      <c r="TFV14" s="153"/>
      <c r="TFW14" s="153"/>
      <c r="TFX14" s="153"/>
      <c r="TFY14" s="153"/>
      <c r="TFZ14" s="153"/>
      <c r="TGA14" s="153"/>
      <c r="TGB14" s="153"/>
      <c r="TGC14" s="153"/>
      <c r="TGD14" s="153"/>
      <c r="TGE14" s="153"/>
      <c r="TGF14" s="153"/>
      <c r="TGG14" s="153"/>
      <c r="TGH14" s="153"/>
      <c r="TGI14" s="153"/>
      <c r="TGJ14" s="153"/>
      <c r="TGK14" s="153"/>
      <c r="TGL14" s="153"/>
      <c r="TGM14" s="153"/>
      <c r="TGN14" s="153"/>
      <c r="TGO14" s="153"/>
      <c r="TGP14" s="153"/>
      <c r="TGQ14" s="153"/>
      <c r="TGR14" s="153"/>
      <c r="TGS14" s="153"/>
      <c r="TGT14" s="153"/>
      <c r="TGU14" s="153"/>
      <c r="TGV14" s="153"/>
      <c r="TGW14" s="153"/>
      <c r="TGX14" s="153"/>
      <c r="TGY14" s="153"/>
      <c r="TGZ14" s="153"/>
      <c r="THA14" s="153"/>
      <c r="THB14" s="153"/>
      <c r="THC14" s="153"/>
      <c r="THD14" s="153"/>
      <c r="THE14" s="153"/>
      <c r="THF14" s="153"/>
      <c r="THG14" s="153"/>
      <c r="THH14" s="153"/>
      <c r="THI14" s="153"/>
      <c r="THJ14" s="153"/>
      <c r="THK14" s="153"/>
      <c r="THL14" s="153"/>
      <c r="THM14" s="153"/>
      <c r="THN14" s="153"/>
      <c r="THO14" s="153"/>
      <c r="THP14" s="153"/>
      <c r="THQ14" s="153"/>
      <c r="THR14" s="153"/>
      <c r="THS14" s="153"/>
      <c r="THT14" s="153"/>
      <c r="THU14" s="153"/>
      <c r="THV14" s="153"/>
      <c r="THW14" s="153"/>
      <c r="THX14" s="153"/>
      <c r="THY14" s="153"/>
      <c r="THZ14" s="153"/>
      <c r="TIA14" s="153"/>
      <c r="TIB14" s="153"/>
      <c r="TIC14" s="153"/>
      <c r="TID14" s="153"/>
      <c r="TIE14" s="153"/>
      <c r="TIF14" s="153"/>
      <c r="TIG14" s="153"/>
      <c r="TIH14" s="153"/>
      <c r="TII14" s="153"/>
      <c r="TIJ14" s="153"/>
      <c r="TIK14" s="153"/>
      <c r="TIL14" s="153"/>
      <c r="TIM14" s="153"/>
      <c r="TIN14" s="153"/>
      <c r="TIO14" s="153"/>
      <c r="TIP14" s="153"/>
      <c r="TIQ14" s="153"/>
      <c r="TIR14" s="153"/>
      <c r="TIS14" s="153"/>
      <c r="TIT14" s="153"/>
      <c r="TIU14" s="153"/>
      <c r="TIV14" s="153"/>
      <c r="TIW14" s="153"/>
      <c r="TIX14" s="153"/>
      <c r="TIY14" s="153"/>
      <c r="TIZ14" s="153"/>
      <c r="TJA14" s="153"/>
      <c r="TJB14" s="153"/>
      <c r="TJC14" s="153"/>
      <c r="TJD14" s="153"/>
      <c r="TJE14" s="153"/>
      <c r="TJF14" s="153"/>
      <c r="TJG14" s="153"/>
      <c r="TJH14" s="153"/>
      <c r="TJI14" s="153"/>
      <c r="TJJ14" s="153"/>
      <c r="TJK14" s="153"/>
      <c r="TJL14" s="153"/>
      <c r="TJM14" s="153"/>
      <c r="TJN14" s="153"/>
      <c r="TJO14" s="153"/>
      <c r="TJP14" s="153"/>
      <c r="TJQ14" s="153"/>
      <c r="TJR14" s="153"/>
      <c r="TJS14" s="153"/>
      <c r="TJT14" s="153"/>
      <c r="TJU14" s="153"/>
      <c r="TJV14" s="153"/>
      <c r="TJW14" s="153"/>
      <c r="TJX14" s="153"/>
      <c r="TJY14" s="153"/>
      <c r="TJZ14" s="153"/>
      <c r="TKA14" s="153"/>
      <c r="TKB14" s="153"/>
      <c r="TKC14" s="153"/>
      <c r="TKD14" s="153"/>
      <c r="TKE14" s="153"/>
      <c r="TKF14" s="153"/>
      <c r="TKG14" s="153"/>
      <c r="TKH14" s="153"/>
      <c r="TKI14" s="153"/>
      <c r="TKJ14" s="153"/>
      <c r="TKK14" s="153"/>
      <c r="TKL14" s="153"/>
      <c r="TKM14" s="153"/>
      <c r="TKN14" s="153"/>
      <c r="TKO14" s="153"/>
      <c r="TKP14" s="153"/>
      <c r="TKQ14" s="153"/>
      <c r="TKR14" s="153"/>
      <c r="TKS14" s="153"/>
      <c r="TKT14" s="153"/>
      <c r="TKU14" s="153"/>
      <c r="TKV14" s="153"/>
      <c r="TKW14" s="153"/>
      <c r="TKX14" s="153"/>
      <c r="TKY14" s="153"/>
      <c r="TKZ14" s="153"/>
      <c r="TLA14" s="153"/>
      <c r="TLB14" s="153"/>
      <c r="TLC14" s="153"/>
      <c r="TLD14" s="153"/>
      <c r="TLE14" s="153"/>
      <c r="TLF14" s="153"/>
      <c r="TLG14" s="153"/>
      <c r="TLH14" s="153"/>
      <c r="TLI14" s="153"/>
      <c r="TLJ14" s="153"/>
      <c r="TLK14" s="153"/>
      <c r="TLL14" s="153"/>
      <c r="TLM14" s="153"/>
      <c r="TLN14" s="153"/>
      <c r="TLO14" s="153"/>
      <c r="TLP14" s="153"/>
      <c r="TLQ14" s="153"/>
      <c r="TLR14" s="153"/>
      <c r="TLS14" s="153"/>
      <c r="TLT14" s="153"/>
      <c r="TLU14" s="153"/>
      <c r="TLV14" s="153"/>
      <c r="TLW14" s="153"/>
      <c r="TLX14" s="153"/>
      <c r="TLY14" s="153"/>
      <c r="TLZ14" s="153"/>
      <c r="TMA14" s="153"/>
      <c r="TMB14" s="153"/>
      <c r="TMC14" s="153"/>
      <c r="TMD14" s="153"/>
      <c r="TME14" s="153"/>
      <c r="TMF14" s="153"/>
      <c r="TMG14" s="153"/>
      <c r="TMH14" s="153"/>
      <c r="TMI14" s="153"/>
      <c r="TMJ14" s="153"/>
      <c r="TMK14" s="153"/>
      <c r="TML14" s="153"/>
      <c r="TMM14" s="153"/>
      <c r="TMN14" s="153"/>
      <c r="TMO14" s="153"/>
      <c r="TMP14" s="153"/>
      <c r="TMQ14" s="153"/>
      <c r="TMR14" s="153"/>
      <c r="TMS14" s="153"/>
      <c r="TMT14" s="153"/>
      <c r="TMU14" s="153"/>
      <c r="TMV14" s="153"/>
      <c r="TMW14" s="153"/>
      <c r="TMX14" s="153"/>
      <c r="TMY14" s="153"/>
      <c r="TMZ14" s="153"/>
      <c r="TNA14" s="153"/>
      <c r="TNB14" s="153"/>
      <c r="TNC14" s="153"/>
      <c r="TND14" s="153"/>
      <c r="TNE14" s="153"/>
      <c r="TNF14" s="153"/>
      <c r="TNG14" s="153"/>
      <c r="TNH14" s="153"/>
      <c r="TNI14" s="153"/>
      <c r="TNJ14" s="153"/>
      <c r="TNK14" s="153"/>
      <c r="TNL14" s="153"/>
      <c r="TNM14" s="153"/>
      <c r="TNN14" s="153"/>
      <c r="TNO14" s="153"/>
      <c r="TNP14" s="153"/>
      <c r="TNQ14" s="153"/>
      <c r="TNR14" s="153"/>
      <c r="TNS14" s="153"/>
      <c r="TNT14" s="153"/>
      <c r="TNU14" s="153"/>
      <c r="TNV14" s="153"/>
      <c r="TNW14" s="153"/>
      <c r="TNX14" s="153"/>
      <c r="TNY14" s="153"/>
      <c r="TNZ14" s="153"/>
      <c r="TOA14" s="153"/>
      <c r="TOB14" s="153"/>
      <c r="TOC14" s="153"/>
      <c r="TOD14" s="153"/>
      <c r="TOE14" s="153"/>
      <c r="TOF14" s="153"/>
      <c r="TOG14" s="153"/>
      <c r="TOH14" s="153"/>
      <c r="TOI14" s="153"/>
      <c r="TOJ14" s="153"/>
      <c r="TOK14" s="153"/>
      <c r="TOL14" s="153"/>
      <c r="TOM14" s="153"/>
      <c r="TON14" s="153"/>
      <c r="TOO14" s="153"/>
      <c r="TOP14" s="153"/>
      <c r="TOQ14" s="153"/>
      <c r="TOR14" s="153"/>
      <c r="TOS14" s="153"/>
      <c r="TOT14" s="153"/>
      <c r="TOU14" s="153"/>
      <c r="TOV14" s="153"/>
      <c r="TOW14" s="153"/>
      <c r="TOX14" s="153"/>
      <c r="TOY14" s="153"/>
      <c r="TOZ14" s="153"/>
      <c r="TPA14" s="153"/>
      <c r="TPB14" s="153"/>
      <c r="TPC14" s="153"/>
      <c r="TPD14" s="153"/>
      <c r="TPE14" s="153"/>
      <c r="TPF14" s="153"/>
      <c r="TPG14" s="153"/>
      <c r="TPH14" s="153"/>
      <c r="TPI14" s="153"/>
      <c r="TPJ14" s="153"/>
      <c r="TPK14" s="153"/>
      <c r="TPL14" s="153"/>
      <c r="TPM14" s="153"/>
      <c r="TPN14" s="153"/>
      <c r="TPO14" s="153"/>
      <c r="TPP14" s="153"/>
      <c r="TPQ14" s="153"/>
      <c r="TPR14" s="153"/>
      <c r="TPS14" s="153"/>
      <c r="TPT14" s="153"/>
      <c r="TPU14" s="153"/>
      <c r="TPV14" s="153"/>
      <c r="TPW14" s="153"/>
      <c r="TPX14" s="153"/>
      <c r="TPY14" s="153"/>
      <c r="TPZ14" s="153"/>
      <c r="TQA14" s="153"/>
      <c r="TQB14" s="153"/>
      <c r="TQC14" s="153"/>
      <c r="TQD14" s="153"/>
      <c r="TQE14" s="153"/>
      <c r="TQF14" s="153"/>
      <c r="TQG14" s="153"/>
      <c r="TQH14" s="153"/>
      <c r="TQI14" s="153"/>
      <c r="TQJ14" s="153"/>
      <c r="TQK14" s="153"/>
      <c r="TQL14" s="153"/>
      <c r="TQM14" s="153"/>
      <c r="TQN14" s="153"/>
      <c r="TQO14" s="153"/>
      <c r="TQP14" s="153"/>
      <c r="TQQ14" s="153"/>
      <c r="TQR14" s="153"/>
      <c r="TQS14" s="153"/>
      <c r="TQT14" s="153"/>
      <c r="TQU14" s="153"/>
      <c r="TQV14" s="153"/>
      <c r="TQW14" s="153"/>
      <c r="TQX14" s="153"/>
      <c r="TQY14" s="153"/>
      <c r="TQZ14" s="153"/>
      <c r="TRA14" s="153"/>
      <c r="TRB14" s="153"/>
      <c r="TRC14" s="153"/>
      <c r="TRD14" s="153"/>
      <c r="TRE14" s="153"/>
      <c r="TRF14" s="153"/>
      <c r="TRG14" s="153"/>
      <c r="TRH14" s="153"/>
      <c r="TRI14" s="153"/>
      <c r="TRJ14" s="153"/>
      <c r="TRK14" s="153"/>
      <c r="TRL14" s="153"/>
      <c r="TRM14" s="153"/>
      <c r="TRN14" s="153"/>
      <c r="TRO14" s="153"/>
      <c r="TRP14" s="153"/>
      <c r="TRQ14" s="153"/>
      <c r="TRR14" s="153"/>
      <c r="TRS14" s="153"/>
      <c r="TRT14" s="153"/>
      <c r="TRU14" s="153"/>
      <c r="TRV14" s="153"/>
      <c r="TRW14" s="153"/>
      <c r="TRX14" s="153"/>
      <c r="TRY14" s="153"/>
      <c r="TRZ14" s="153"/>
      <c r="TSA14" s="153"/>
      <c r="TSB14" s="153"/>
      <c r="TSC14" s="153"/>
      <c r="TSD14" s="153"/>
      <c r="TSE14" s="153"/>
      <c r="TSF14" s="153"/>
      <c r="TSG14" s="153"/>
      <c r="TSH14" s="153"/>
      <c r="TSI14" s="153"/>
      <c r="TSJ14" s="153"/>
      <c r="TSK14" s="153"/>
      <c r="TSL14" s="153"/>
      <c r="TSM14" s="153"/>
      <c r="TSN14" s="153"/>
      <c r="TSO14" s="153"/>
      <c r="TSP14" s="153"/>
      <c r="TSQ14" s="153"/>
      <c r="TSR14" s="153"/>
      <c r="TSS14" s="153"/>
      <c r="TST14" s="153"/>
      <c r="TSU14" s="153"/>
      <c r="TSV14" s="153"/>
      <c r="TSW14" s="153"/>
      <c r="TSX14" s="153"/>
      <c r="TSY14" s="153"/>
      <c r="TSZ14" s="153"/>
      <c r="TTA14" s="153"/>
      <c r="TTB14" s="153"/>
      <c r="TTC14" s="153"/>
      <c r="TTD14" s="153"/>
      <c r="TTE14" s="153"/>
      <c r="TTF14" s="153"/>
      <c r="TTG14" s="153"/>
      <c r="TTH14" s="153"/>
      <c r="TTI14" s="153"/>
      <c r="TTJ14" s="153"/>
      <c r="TTK14" s="153"/>
      <c r="TTL14" s="153"/>
      <c r="TTM14" s="153"/>
      <c r="TTN14" s="153"/>
      <c r="TTO14" s="153"/>
      <c r="TTP14" s="153"/>
      <c r="TTQ14" s="153"/>
      <c r="TTR14" s="153"/>
      <c r="TTS14" s="153"/>
      <c r="TTT14" s="153"/>
      <c r="TTU14" s="153"/>
      <c r="TTV14" s="153"/>
      <c r="TTW14" s="153"/>
      <c r="TTX14" s="153"/>
      <c r="TTY14" s="153"/>
      <c r="TTZ14" s="153"/>
      <c r="TUA14" s="153"/>
      <c r="TUB14" s="153"/>
      <c r="TUC14" s="153"/>
      <c r="TUD14" s="153"/>
      <c r="TUE14" s="153"/>
      <c r="TUF14" s="153"/>
      <c r="TUG14" s="153"/>
      <c r="TUH14" s="153"/>
      <c r="TUI14" s="153"/>
      <c r="TUJ14" s="153"/>
      <c r="TUK14" s="153"/>
      <c r="TUL14" s="153"/>
      <c r="TUM14" s="153"/>
      <c r="TUN14" s="153"/>
      <c r="TUO14" s="153"/>
      <c r="TUP14" s="153"/>
      <c r="TUQ14" s="153"/>
      <c r="TUR14" s="153"/>
      <c r="TUS14" s="153"/>
      <c r="TUT14" s="153"/>
      <c r="TUU14" s="153"/>
      <c r="TUV14" s="153"/>
      <c r="TUW14" s="153"/>
      <c r="TUX14" s="153"/>
      <c r="TUY14" s="153"/>
      <c r="TUZ14" s="153"/>
      <c r="TVA14" s="153"/>
      <c r="TVB14" s="153"/>
      <c r="TVC14" s="153"/>
      <c r="TVD14" s="153"/>
      <c r="TVE14" s="153"/>
      <c r="TVF14" s="153"/>
      <c r="TVG14" s="153"/>
      <c r="TVH14" s="153"/>
      <c r="TVI14" s="153"/>
      <c r="TVJ14" s="153"/>
      <c r="TVK14" s="153"/>
      <c r="TVL14" s="153"/>
      <c r="TVM14" s="153"/>
      <c r="TVN14" s="153"/>
      <c r="TVO14" s="153"/>
      <c r="TVP14" s="153"/>
      <c r="TVQ14" s="153"/>
      <c r="TVR14" s="153"/>
      <c r="TVS14" s="153"/>
      <c r="TVT14" s="153"/>
      <c r="TVU14" s="153"/>
      <c r="TVV14" s="153"/>
      <c r="TVW14" s="153"/>
      <c r="TVX14" s="153"/>
      <c r="TVY14" s="153"/>
      <c r="TVZ14" s="153"/>
      <c r="TWA14" s="153"/>
      <c r="TWB14" s="153"/>
      <c r="TWC14" s="153"/>
      <c r="TWD14" s="153"/>
      <c r="TWE14" s="153"/>
      <c r="TWF14" s="153"/>
      <c r="TWG14" s="153"/>
      <c r="TWH14" s="153"/>
      <c r="TWI14" s="153"/>
      <c r="TWJ14" s="153"/>
      <c r="TWK14" s="153"/>
      <c r="TWL14" s="153"/>
      <c r="TWM14" s="153"/>
      <c r="TWN14" s="153"/>
      <c r="TWO14" s="153"/>
      <c r="TWP14" s="153"/>
      <c r="TWQ14" s="153"/>
      <c r="TWR14" s="153"/>
      <c r="TWS14" s="153"/>
      <c r="TWT14" s="153"/>
      <c r="TWU14" s="153"/>
      <c r="TWV14" s="153"/>
      <c r="TWW14" s="153"/>
      <c r="TWX14" s="153"/>
      <c r="TWY14" s="153"/>
      <c r="TWZ14" s="153"/>
      <c r="TXA14" s="153"/>
      <c r="TXB14" s="153"/>
      <c r="TXC14" s="153"/>
      <c r="TXD14" s="153"/>
      <c r="TXE14" s="153"/>
      <c r="TXF14" s="153"/>
      <c r="TXG14" s="153"/>
      <c r="TXH14" s="153"/>
      <c r="TXI14" s="153"/>
      <c r="TXJ14" s="153"/>
      <c r="TXK14" s="153"/>
      <c r="TXL14" s="153"/>
      <c r="TXM14" s="153"/>
      <c r="TXN14" s="153"/>
      <c r="TXO14" s="153"/>
      <c r="TXP14" s="153"/>
      <c r="TXQ14" s="153"/>
      <c r="TXR14" s="153"/>
      <c r="TXS14" s="153"/>
      <c r="TXT14" s="153"/>
      <c r="TXU14" s="153"/>
      <c r="TXV14" s="153"/>
      <c r="TXW14" s="153"/>
      <c r="TXX14" s="153"/>
      <c r="TXY14" s="153"/>
      <c r="TXZ14" s="153"/>
      <c r="TYA14" s="153"/>
      <c r="TYB14" s="153"/>
      <c r="TYC14" s="153"/>
      <c r="TYD14" s="153"/>
      <c r="TYE14" s="153"/>
      <c r="TYF14" s="153"/>
      <c r="TYG14" s="153"/>
      <c r="TYH14" s="153"/>
      <c r="TYI14" s="153"/>
      <c r="TYJ14" s="153"/>
      <c r="TYK14" s="153"/>
      <c r="TYL14" s="153"/>
      <c r="TYM14" s="153"/>
      <c r="TYN14" s="153"/>
      <c r="TYO14" s="153"/>
      <c r="TYP14" s="153"/>
      <c r="TYQ14" s="153"/>
      <c r="TYR14" s="153"/>
      <c r="TYS14" s="153"/>
      <c r="TYT14" s="153"/>
      <c r="TYU14" s="153"/>
      <c r="TYV14" s="153"/>
      <c r="TYW14" s="153"/>
      <c r="TYX14" s="153"/>
      <c r="TYY14" s="153"/>
      <c r="TYZ14" s="153"/>
      <c r="TZA14" s="153"/>
      <c r="TZB14" s="153"/>
      <c r="TZC14" s="153"/>
      <c r="TZD14" s="153"/>
      <c r="TZE14" s="153"/>
      <c r="TZF14" s="153"/>
      <c r="TZG14" s="153"/>
      <c r="TZH14" s="153"/>
      <c r="TZI14" s="153"/>
      <c r="TZJ14" s="153"/>
      <c r="TZK14" s="153"/>
      <c r="TZL14" s="153"/>
      <c r="TZM14" s="153"/>
      <c r="TZN14" s="153"/>
      <c r="TZO14" s="153"/>
      <c r="TZP14" s="153"/>
      <c r="TZQ14" s="153"/>
      <c r="TZR14" s="153"/>
      <c r="TZS14" s="153"/>
      <c r="TZT14" s="153"/>
      <c r="TZU14" s="153"/>
      <c r="TZV14" s="153"/>
      <c r="TZW14" s="153"/>
      <c r="TZX14" s="153"/>
      <c r="TZY14" s="153"/>
      <c r="TZZ14" s="153"/>
      <c r="UAA14" s="153"/>
      <c r="UAB14" s="153"/>
      <c r="UAC14" s="153"/>
      <c r="UAD14" s="153"/>
      <c r="UAE14" s="153"/>
      <c r="UAF14" s="153"/>
      <c r="UAG14" s="153"/>
      <c r="UAH14" s="153"/>
      <c r="UAI14" s="153"/>
      <c r="UAJ14" s="153"/>
      <c r="UAK14" s="153"/>
      <c r="UAL14" s="153"/>
      <c r="UAM14" s="153"/>
      <c r="UAN14" s="153"/>
      <c r="UAO14" s="153"/>
      <c r="UAP14" s="153"/>
      <c r="UAQ14" s="153"/>
      <c r="UAR14" s="153"/>
      <c r="UAS14" s="153"/>
      <c r="UAT14" s="153"/>
      <c r="UAU14" s="153"/>
      <c r="UAV14" s="153"/>
      <c r="UAW14" s="153"/>
      <c r="UAX14" s="153"/>
      <c r="UAY14" s="153"/>
      <c r="UAZ14" s="153"/>
      <c r="UBA14" s="153"/>
      <c r="UBB14" s="153"/>
      <c r="UBC14" s="153"/>
      <c r="UBD14" s="153"/>
      <c r="UBE14" s="153"/>
      <c r="UBF14" s="153"/>
      <c r="UBG14" s="153"/>
      <c r="UBH14" s="153"/>
      <c r="UBI14" s="153"/>
      <c r="UBJ14" s="153"/>
      <c r="UBK14" s="153"/>
      <c r="UBL14" s="153"/>
      <c r="UBM14" s="153"/>
      <c r="UBN14" s="153"/>
      <c r="UBO14" s="153"/>
      <c r="UBP14" s="153"/>
      <c r="UBQ14" s="153"/>
      <c r="UBR14" s="153"/>
      <c r="UBS14" s="153"/>
      <c r="UBT14" s="153"/>
      <c r="UBU14" s="153"/>
      <c r="UBV14" s="153"/>
      <c r="UBW14" s="153"/>
      <c r="UBX14" s="153"/>
      <c r="UBY14" s="153"/>
      <c r="UBZ14" s="153"/>
      <c r="UCA14" s="153"/>
      <c r="UCB14" s="153"/>
      <c r="UCC14" s="153"/>
      <c r="UCD14" s="153"/>
      <c r="UCE14" s="153"/>
      <c r="UCF14" s="153"/>
      <c r="UCG14" s="153"/>
      <c r="UCH14" s="153"/>
      <c r="UCI14" s="153"/>
      <c r="UCJ14" s="153"/>
      <c r="UCK14" s="153"/>
      <c r="UCL14" s="153"/>
      <c r="UCM14" s="153"/>
      <c r="UCN14" s="153"/>
      <c r="UCO14" s="153"/>
      <c r="UCP14" s="153"/>
      <c r="UCQ14" s="153"/>
      <c r="UCR14" s="153"/>
      <c r="UCS14" s="153"/>
      <c r="UCT14" s="153"/>
      <c r="UCU14" s="153"/>
      <c r="UCV14" s="153"/>
      <c r="UCW14" s="153"/>
      <c r="UCX14" s="153"/>
      <c r="UCY14" s="153"/>
      <c r="UCZ14" s="153"/>
      <c r="UDA14" s="153"/>
      <c r="UDB14" s="153"/>
      <c r="UDC14" s="153"/>
      <c r="UDD14" s="153"/>
      <c r="UDE14" s="153"/>
      <c r="UDF14" s="153"/>
      <c r="UDG14" s="153"/>
      <c r="UDH14" s="153"/>
      <c r="UDI14" s="153"/>
      <c r="UDJ14" s="153"/>
      <c r="UDK14" s="153"/>
      <c r="UDL14" s="153"/>
      <c r="UDM14" s="153"/>
      <c r="UDN14" s="153"/>
      <c r="UDO14" s="153"/>
      <c r="UDP14" s="153"/>
      <c r="UDQ14" s="153"/>
      <c r="UDR14" s="153"/>
      <c r="UDS14" s="153"/>
      <c r="UDT14" s="153"/>
      <c r="UDU14" s="153"/>
      <c r="UDV14" s="153"/>
      <c r="UDW14" s="153"/>
      <c r="UDX14" s="153"/>
      <c r="UDY14" s="153"/>
      <c r="UDZ14" s="153"/>
      <c r="UEA14" s="153"/>
      <c r="UEB14" s="153"/>
      <c r="UEC14" s="153"/>
      <c r="UED14" s="153"/>
      <c r="UEE14" s="153"/>
      <c r="UEF14" s="153"/>
      <c r="UEG14" s="153"/>
      <c r="UEH14" s="153"/>
      <c r="UEI14" s="153"/>
      <c r="UEJ14" s="153"/>
      <c r="UEK14" s="153"/>
      <c r="UEL14" s="153"/>
      <c r="UEM14" s="153"/>
      <c r="UEN14" s="153"/>
      <c r="UEO14" s="153"/>
      <c r="UEP14" s="153"/>
      <c r="UEQ14" s="153"/>
      <c r="UER14" s="153"/>
      <c r="UES14" s="153"/>
      <c r="UET14" s="153"/>
      <c r="UEU14" s="153"/>
      <c r="UEV14" s="153"/>
      <c r="UEW14" s="153"/>
      <c r="UEX14" s="153"/>
      <c r="UEY14" s="153"/>
      <c r="UEZ14" s="153"/>
      <c r="UFA14" s="153"/>
      <c r="UFB14" s="153"/>
      <c r="UFC14" s="153"/>
      <c r="UFD14" s="153"/>
      <c r="UFE14" s="153"/>
      <c r="UFF14" s="153"/>
      <c r="UFG14" s="153"/>
      <c r="UFH14" s="153"/>
      <c r="UFI14" s="153"/>
      <c r="UFJ14" s="153"/>
      <c r="UFK14" s="153"/>
      <c r="UFL14" s="153"/>
      <c r="UFM14" s="153"/>
      <c r="UFN14" s="153"/>
      <c r="UFO14" s="153"/>
      <c r="UFP14" s="153"/>
      <c r="UFQ14" s="153"/>
      <c r="UFR14" s="153"/>
      <c r="UFS14" s="153"/>
      <c r="UFT14" s="153"/>
      <c r="UFU14" s="153"/>
      <c r="UFV14" s="153"/>
      <c r="UFW14" s="153"/>
      <c r="UFX14" s="153"/>
      <c r="UFY14" s="153"/>
      <c r="UFZ14" s="153"/>
      <c r="UGA14" s="153"/>
      <c r="UGB14" s="153"/>
      <c r="UGC14" s="153"/>
      <c r="UGD14" s="153"/>
      <c r="UGE14" s="153"/>
      <c r="UGF14" s="153"/>
      <c r="UGG14" s="153"/>
      <c r="UGH14" s="153"/>
      <c r="UGI14" s="153"/>
      <c r="UGJ14" s="153"/>
      <c r="UGK14" s="153"/>
      <c r="UGL14" s="153"/>
      <c r="UGM14" s="153"/>
      <c r="UGN14" s="153"/>
      <c r="UGO14" s="153"/>
      <c r="UGP14" s="153"/>
      <c r="UGQ14" s="153"/>
      <c r="UGR14" s="153"/>
      <c r="UGS14" s="153"/>
      <c r="UGT14" s="153"/>
      <c r="UGU14" s="153"/>
      <c r="UGV14" s="153"/>
      <c r="UGW14" s="153"/>
      <c r="UGX14" s="153"/>
      <c r="UGY14" s="153"/>
      <c r="UGZ14" s="153"/>
      <c r="UHA14" s="153"/>
      <c r="UHB14" s="153"/>
      <c r="UHC14" s="153"/>
      <c r="UHD14" s="153"/>
      <c r="UHE14" s="153"/>
      <c r="UHF14" s="153"/>
      <c r="UHG14" s="153"/>
      <c r="UHH14" s="153"/>
      <c r="UHI14" s="153"/>
      <c r="UHJ14" s="153"/>
      <c r="UHK14" s="153"/>
      <c r="UHL14" s="153"/>
      <c r="UHM14" s="153"/>
      <c r="UHN14" s="153"/>
      <c r="UHO14" s="153"/>
      <c r="UHP14" s="153"/>
      <c r="UHQ14" s="153"/>
      <c r="UHR14" s="153"/>
      <c r="UHS14" s="153"/>
      <c r="UHT14" s="153"/>
      <c r="UHU14" s="153"/>
      <c r="UHV14" s="153"/>
      <c r="UHW14" s="153"/>
      <c r="UHX14" s="153"/>
      <c r="UHY14" s="153"/>
      <c r="UHZ14" s="153"/>
      <c r="UIA14" s="153"/>
      <c r="UIB14" s="153"/>
      <c r="UIC14" s="153"/>
      <c r="UID14" s="153"/>
      <c r="UIE14" s="153"/>
      <c r="UIF14" s="153"/>
      <c r="UIG14" s="153"/>
      <c r="UIH14" s="153"/>
      <c r="UII14" s="153"/>
      <c r="UIJ14" s="153"/>
      <c r="UIK14" s="153"/>
      <c r="UIL14" s="153"/>
      <c r="UIM14" s="153"/>
      <c r="UIN14" s="153"/>
      <c r="UIO14" s="153"/>
      <c r="UIP14" s="153"/>
      <c r="UIQ14" s="153"/>
      <c r="UIR14" s="153"/>
      <c r="UIS14" s="153"/>
      <c r="UIT14" s="153"/>
      <c r="UIU14" s="153"/>
      <c r="UIV14" s="153"/>
      <c r="UIW14" s="153"/>
      <c r="UIX14" s="153"/>
      <c r="UIY14" s="153"/>
      <c r="UIZ14" s="153"/>
      <c r="UJA14" s="153"/>
      <c r="UJB14" s="153"/>
      <c r="UJC14" s="153"/>
      <c r="UJD14" s="153"/>
      <c r="UJE14" s="153"/>
      <c r="UJF14" s="153"/>
      <c r="UJG14" s="153"/>
      <c r="UJH14" s="153"/>
      <c r="UJI14" s="153"/>
      <c r="UJJ14" s="153"/>
      <c r="UJK14" s="153"/>
      <c r="UJL14" s="153"/>
      <c r="UJM14" s="153"/>
      <c r="UJN14" s="153"/>
      <c r="UJO14" s="153"/>
      <c r="UJP14" s="153"/>
      <c r="UJQ14" s="153"/>
      <c r="UJR14" s="153"/>
      <c r="UJS14" s="153"/>
      <c r="UJT14" s="153"/>
      <c r="UJU14" s="153"/>
      <c r="UJV14" s="153"/>
      <c r="UJW14" s="153"/>
      <c r="UJX14" s="153"/>
      <c r="UJY14" s="153"/>
      <c r="UJZ14" s="153"/>
      <c r="UKA14" s="153"/>
      <c r="UKB14" s="153"/>
      <c r="UKC14" s="153"/>
      <c r="UKD14" s="153"/>
      <c r="UKE14" s="153"/>
      <c r="UKF14" s="153"/>
      <c r="UKG14" s="153"/>
      <c r="UKH14" s="153"/>
      <c r="UKI14" s="153"/>
      <c r="UKJ14" s="153"/>
      <c r="UKK14" s="153"/>
      <c r="UKL14" s="153"/>
      <c r="UKM14" s="153"/>
      <c r="UKN14" s="153"/>
      <c r="UKO14" s="153"/>
      <c r="UKP14" s="153"/>
      <c r="UKQ14" s="153"/>
      <c r="UKR14" s="153"/>
      <c r="UKS14" s="153"/>
      <c r="UKT14" s="153"/>
      <c r="UKU14" s="153"/>
      <c r="UKV14" s="153"/>
      <c r="UKW14" s="153"/>
      <c r="UKX14" s="153"/>
      <c r="UKY14" s="153"/>
      <c r="UKZ14" s="153"/>
      <c r="ULA14" s="153"/>
      <c r="ULB14" s="153"/>
      <c r="ULC14" s="153"/>
      <c r="ULD14" s="153"/>
      <c r="ULE14" s="153"/>
      <c r="ULF14" s="153"/>
      <c r="ULG14" s="153"/>
      <c r="ULH14" s="153"/>
      <c r="ULI14" s="153"/>
      <c r="ULJ14" s="153"/>
      <c r="ULK14" s="153"/>
      <c r="ULL14" s="153"/>
      <c r="ULM14" s="153"/>
      <c r="ULN14" s="153"/>
      <c r="ULO14" s="153"/>
      <c r="ULP14" s="153"/>
      <c r="ULQ14" s="153"/>
      <c r="ULR14" s="153"/>
      <c r="ULS14" s="153"/>
      <c r="ULT14" s="153"/>
      <c r="ULU14" s="153"/>
      <c r="ULV14" s="153"/>
      <c r="ULW14" s="153"/>
      <c r="ULX14" s="153"/>
      <c r="ULY14" s="153"/>
      <c r="ULZ14" s="153"/>
      <c r="UMA14" s="153"/>
      <c r="UMB14" s="153"/>
      <c r="UMC14" s="153"/>
      <c r="UMD14" s="153"/>
      <c r="UME14" s="153"/>
      <c r="UMF14" s="153"/>
      <c r="UMG14" s="153"/>
      <c r="UMH14" s="153"/>
      <c r="UMI14" s="153"/>
      <c r="UMJ14" s="153"/>
      <c r="UMK14" s="153"/>
      <c r="UML14" s="153"/>
      <c r="UMM14" s="153"/>
      <c r="UMN14" s="153"/>
      <c r="UMO14" s="153"/>
      <c r="UMP14" s="153"/>
      <c r="UMQ14" s="153"/>
      <c r="UMR14" s="153"/>
      <c r="UMS14" s="153"/>
      <c r="UMT14" s="153"/>
      <c r="UMU14" s="153"/>
      <c r="UMV14" s="153"/>
      <c r="UMW14" s="153"/>
      <c r="UMX14" s="153"/>
      <c r="UMY14" s="153"/>
      <c r="UMZ14" s="153"/>
      <c r="UNA14" s="153"/>
      <c r="UNB14" s="153"/>
      <c r="UNC14" s="153"/>
      <c r="UND14" s="153"/>
      <c r="UNE14" s="153"/>
      <c r="UNF14" s="153"/>
      <c r="UNG14" s="153"/>
      <c r="UNH14" s="153"/>
      <c r="UNI14" s="153"/>
      <c r="UNJ14" s="153"/>
      <c r="UNK14" s="153"/>
      <c r="UNL14" s="153"/>
      <c r="UNM14" s="153"/>
      <c r="UNN14" s="153"/>
      <c r="UNO14" s="153"/>
      <c r="UNP14" s="153"/>
      <c r="UNQ14" s="153"/>
      <c r="UNR14" s="153"/>
      <c r="UNS14" s="153"/>
      <c r="UNT14" s="153"/>
      <c r="UNU14" s="153"/>
      <c r="UNV14" s="153"/>
      <c r="UNW14" s="153"/>
      <c r="UNX14" s="153"/>
      <c r="UNY14" s="153"/>
      <c r="UNZ14" s="153"/>
      <c r="UOA14" s="153"/>
      <c r="UOB14" s="153"/>
      <c r="UOC14" s="153"/>
      <c r="UOD14" s="153"/>
      <c r="UOE14" s="153"/>
      <c r="UOF14" s="153"/>
      <c r="UOG14" s="153"/>
      <c r="UOH14" s="153"/>
      <c r="UOI14" s="153"/>
      <c r="UOJ14" s="153"/>
      <c r="UOK14" s="153"/>
      <c r="UOL14" s="153"/>
      <c r="UOM14" s="153"/>
      <c r="UON14" s="153"/>
      <c r="UOO14" s="153"/>
      <c r="UOP14" s="153"/>
      <c r="UOQ14" s="153"/>
      <c r="UOR14" s="153"/>
      <c r="UOS14" s="153"/>
      <c r="UOT14" s="153"/>
      <c r="UOU14" s="153"/>
      <c r="UOV14" s="153"/>
      <c r="UOW14" s="153"/>
      <c r="UOX14" s="153"/>
      <c r="UOY14" s="153"/>
      <c r="UOZ14" s="153"/>
      <c r="UPA14" s="153"/>
      <c r="UPB14" s="153"/>
      <c r="UPC14" s="153"/>
      <c r="UPD14" s="153"/>
      <c r="UPE14" s="153"/>
      <c r="UPF14" s="153"/>
      <c r="UPG14" s="153"/>
      <c r="UPH14" s="153"/>
      <c r="UPI14" s="153"/>
      <c r="UPJ14" s="153"/>
      <c r="UPK14" s="153"/>
      <c r="UPL14" s="153"/>
      <c r="UPM14" s="153"/>
      <c r="UPN14" s="153"/>
      <c r="UPO14" s="153"/>
      <c r="UPP14" s="153"/>
      <c r="UPQ14" s="153"/>
      <c r="UPR14" s="153"/>
      <c r="UPS14" s="153"/>
      <c r="UPT14" s="153"/>
      <c r="UPU14" s="153"/>
      <c r="UPV14" s="153"/>
      <c r="UPW14" s="153"/>
      <c r="UPX14" s="153"/>
      <c r="UPY14" s="153"/>
      <c r="UPZ14" s="153"/>
      <c r="UQA14" s="153"/>
      <c r="UQB14" s="153"/>
      <c r="UQC14" s="153"/>
      <c r="UQD14" s="153"/>
      <c r="UQE14" s="153"/>
      <c r="UQF14" s="153"/>
      <c r="UQG14" s="153"/>
      <c r="UQH14" s="153"/>
      <c r="UQI14" s="153"/>
      <c r="UQJ14" s="153"/>
      <c r="UQK14" s="153"/>
      <c r="UQL14" s="153"/>
      <c r="UQM14" s="153"/>
      <c r="UQN14" s="153"/>
      <c r="UQO14" s="153"/>
      <c r="UQP14" s="153"/>
      <c r="UQQ14" s="153"/>
      <c r="UQR14" s="153"/>
      <c r="UQS14" s="153"/>
      <c r="UQT14" s="153"/>
      <c r="UQU14" s="153"/>
      <c r="UQV14" s="153"/>
      <c r="UQW14" s="153"/>
      <c r="UQX14" s="153"/>
      <c r="UQY14" s="153"/>
      <c r="UQZ14" s="153"/>
      <c r="URA14" s="153"/>
      <c r="URB14" s="153"/>
      <c r="URC14" s="153"/>
      <c r="URD14" s="153"/>
      <c r="URE14" s="153"/>
      <c r="URF14" s="153"/>
      <c r="URG14" s="153"/>
      <c r="URH14" s="153"/>
      <c r="URI14" s="153"/>
      <c r="URJ14" s="153"/>
      <c r="URK14" s="153"/>
      <c r="URL14" s="153"/>
      <c r="URM14" s="153"/>
      <c r="URN14" s="153"/>
      <c r="URO14" s="153"/>
      <c r="URP14" s="153"/>
      <c r="URQ14" s="153"/>
      <c r="URR14" s="153"/>
      <c r="URS14" s="153"/>
      <c r="URT14" s="153"/>
      <c r="URU14" s="153"/>
      <c r="URV14" s="153"/>
      <c r="URW14" s="153"/>
      <c r="URX14" s="153"/>
      <c r="URY14" s="153"/>
      <c r="URZ14" s="153"/>
      <c r="USA14" s="153"/>
      <c r="USB14" s="153"/>
      <c r="USC14" s="153"/>
      <c r="USD14" s="153"/>
      <c r="USE14" s="153"/>
      <c r="USF14" s="153"/>
      <c r="USG14" s="153"/>
      <c r="USH14" s="153"/>
      <c r="USI14" s="153"/>
      <c r="USJ14" s="153"/>
      <c r="USK14" s="153"/>
      <c r="USL14" s="153"/>
      <c r="USM14" s="153"/>
      <c r="USN14" s="153"/>
      <c r="USO14" s="153"/>
      <c r="USP14" s="153"/>
      <c r="USQ14" s="153"/>
      <c r="USR14" s="153"/>
      <c r="USS14" s="153"/>
      <c r="UST14" s="153"/>
      <c r="USU14" s="153"/>
      <c r="USV14" s="153"/>
      <c r="USW14" s="153"/>
      <c r="USX14" s="153"/>
      <c r="USY14" s="153"/>
      <c r="USZ14" s="153"/>
      <c r="UTA14" s="153"/>
      <c r="UTB14" s="153"/>
      <c r="UTC14" s="153"/>
      <c r="UTD14" s="153"/>
      <c r="UTE14" s="153"/>
      <c r="UTF14" s="153"/>
      <c r="UTG14" s="153"/>
      <c r="UTH14" s="153"/>
      <c r="UTI14" s="153"/>
      <c r="UTJ14" s="153"/>
      <c r="UTK14" s="153"/>
      <c r="UTL14" s="153"/>
      <c r="UTM14" s="153"/>
      <c r="UTN14" s="153"/>
      <c r="UTO14" s="153"/>
      <c r="UTP14" s="153"/>
      <c r="UTQ14" s="153"/>
      <c r="UTR14" s="153"/>
      <c r="UTS14" s="153"/>
      <c r="UTT14" s="153"/>
      <c r="UTU14" s="153"/>
      <c r="UTV14" s="153"/>
      <c r="UTW14" s="153"/>
      <c r="UTX14" s="153"/>
      <c r="UTY14" s="153"/>
      <c r="UTZ14" s="153"/>
      <c r="UUA14" s="153"/>
      <c r="UUB14" s="153"/>
      <c r="UUC14" s="153"/>
      <c r="UUD14" s="153"/>
      <c r="UUE14" s="153"/>
      <c r="UUF14" s="153"/>
      <c r="UUG14" s="153"/>
      <c r="UUH14" s="153"/>
      <c r="UUI14" s="153"/>
      <c r="UUJ14" s="153"/>
      <c r="UUK14" s="153"/>
      <c r="UUL14" s="153"/>
      <c r="UUM14" s="153"/>
      <c r="UUN14" s="153"/>
      <c r="UUO14" s="153"/>
      <c r="UUP14" s="153"/>
      <c r="UUQ14" s="153"/>
      <c r="UUR14" s="153"/>
      <c r="UUS14" s="153"/>
      <c r="UUT14" s="153"/>
      <c r="UUU14" s="153"/>
      <c r="UUV14" s="153"/>
      <c r="UUW14" s="153"/>
      <c r="UUX14" s="153"/>
      <c r="UUY14" s="153"/>
      <c r="UUZ14" s="153"/>
      <c r="UVA14" s="153"/>
      <c r="UVB14" s="153"/>
      <c r="UVC14" s="153"/>
      <c r="UVD14" s="153"/>
      <c r="UVE14" s="153"/>
      <c r="UVF14" s="153"/>
      <c r="UVG14" s="153"/>
      <c r="UVH14" s="153"/>
      <c r="UVI14" s="153"/>
      <c r="UVJ14" s="153"/>
      <c r="UVK14" s="153"/>
      <c r="UVL14" s="153"/>
      <c r="UVM14" s="153"/>
      <c r="UVN14" s="153"/>
      <c r="UVO14" s="153"/>
      <c r="UVP14" s="153"/>
      <c r="UVQ14" s="153"/>
      <c r="UVR14" s="153"/>
      <c r="UVS14" s="153"/>
      <c r="UVT14" s="153"/>
      <c r="UVU14" s="153"/>
      <c r="UVV14" s="153"/>
      <c r="UVW14" s="153"/>
      <c r="UVX14" s="153"/>
      <c r="UVY14" s="153"/>
      <c r="UVZ14" s="153"/>
      <c r="UWA14" s="153"/>
      <c r="UWB14" s="153"/>
      <c r="UWC14" s="153"/>
      <c r="UWD14" s="153"/>
      <c r="UWE14" s="153"/>
      <c r="UWF14" s="153"/>
      <c r="UWG14" s="153"/>
      <c r="UWH14" s="153"/>
      <c r="UWI14" s="153"/>
      <c r="UWJ14" s="153"/>
      <c r="UWK14" s="153"/>
      <c r="UWL14" s="153"/>
      <c r="UWM14" s="153"/>
      <c r="UWN14" s="153"/>
      <c r="UWO14" s="153"/>
      <c r="UWP14" s="153"/>
      <c r="UWQ14" s="153"/>
      <c r="UWR14" s="153"/>
      <c r="UWS14" s="153"/>
      <c r="UWT14" s="153"/>
      <c r="UWU14" s="153"/>
      <c r="UWV14" s="153"/>
      <c r="UWW14" s="153"/>
      <c r="UWX14" s="153"/>
      <c r="UWY14" s="153"/>
      <c r="UWZ14" s="153"/>
      <c r="UXA14" s="153"/>
      <c r="UXB14" s="153"/>
      <c r="UXC14" s="153"/>
      <c r="UXD14" s="153"/>
      <c r="UXE14" s="153"/>
      <c r="UXF14" s="153"/>
      <c r="UXG14" s="153"/>
      <c r="UXH14" s="153"/>
      <c r="UXI14" s="153"/>
      <c r="UXJ14" s="153"/>
      <c r="UXK14" s="153"/>
      <c r="UXL14" s="153"/>
      <c r="UXM14" s="153"/>
      <c r="UXN14" s="153"/>
      <c r="UXO14" s="153"/>
      <c r="UXP14" s="153"/>
      <c r="UXQ14" s="153"/>
      <c r="UXR14" s="153"/>
      <c r="UXS14" s="153"/>
      <c r="UXT14" s="153"/>
      <c r="UXU14" s="153"/>
      <c r="UXV14" s="153"/>
      <c r="UXW14" s="153"/>
      <c r="UXX14" s="153"/>
      <c r="UXY14" s="153"/>
      <c r="UXZ14" s="153"/>
      <c r="UYA14" s="153"/>
      <c r="UYB14" s="153"/>
      <c r="UYC14" s="153"/>
      <c r="UYD14" s="153"/>
      <c r="UYE14" s="153"/>
      <c r="UYF14" s="153"/>
      <c r="UYG14" s="153"/>
      <c r="UYH14" s="153"/>
      <c r="UYI14" s="153"/>
      <c r="UYJ14" s="153"/>
      <c r="UYK14" s="153"/>
      <c r="UYL14" s="153"/>
      <c r="UYM14" s="153"/>
      <c r="UYN14" s="153"/>
      <c r="UYO14" s="153"/>
      <c r="UYP14" s="153"/>
      <c r="UYQ14" s="153"/>
      <c r="UYR14" s="153"/>
      <c r="UYS14" s="153"/>
      <c r="UYT14" s="153"/>
      <c r="UYU14" s="153"/>
      <c r="UYV14" s="153"/>
      <c r="UYW14" s="153"/>
      <c r="UYX14" s="153"/>
      <c r="UYY14" s="153"/>
      <c r="UYZ14" s="153"/>
      <c r="UZA14" s="153"/>
      <c r="UZB14" s="153"/>
      <c r="UZC14" s="153"/>
      <c r="UZD14" s="153"/>
      <c r="UZE14" s="153"/>
      <c r="UZF14" s="153"/>
      <c r="UZG14" s="153"/>
      <c r="UZH14" s="153"/>
      <c r="UZI14" s="153"/>
      <c r="UZJ14" s="153"/>
      <c r="UZK14" s="153"/>
      <c r="UZL14" s="153"/>
      <c r="UZM14" s="153"/>
      <c r="UZN14" s="153"/>
      <c r="UZO14" s="153"/>
      <c r="UZP14" s="153"/>
      <c r="UZQ14" s="153"/>
      <c r="UZR14" s="153"/>
      <c r="UZS14" s="153"/>
      <c r="UZT14" s="153"/>
      <c r="UZU14" s="153"/>
      <c r="UZV14" s="153"/>
      <c r="UZW14" s="153"/>
      <c r="UZX14" s="153"/>
      <c r="UZY14" s="153"/>
      <c r="UZZ14" s="153"/>
      <c r="VAA14" s="153"/>
      <c r="VAB14" s="153"/>
      <c r="VAC14" s="153"/>
      <c r="VAD14" s="153"/>
      <c r="VAE14" s="153"/>
      <c r="VAF14" s="153"/>
      <c r="VAG14" s="153"/>
      <c r="VAH14" s="153"/>
      <c r="VAI14" s="153"/>
      <c r="VAJ14" s="153"/>
      <c r="VAK14" s="153"/>
      <c r="VAL14" s="153"/>
      <c r="VAM14" s="153"/>
      <c r="VAN14" s="153"/>
      <c r="VAO14" s="153"/>
      <c r="VAP14" s="153"/>
      <c r="VAQ14" s="153"/>
      <c r="VAR14" s="153"/>
      <c r="VAS14" s="153"/>
      <c r="VAT14" s="153"/>
      <c r="VAU14" s="153"/>
      <c r="VAV14" s="153"/>
      <c r="VAW14" s="153"/>
      <c r="VAX14" s="153"/>
      <c r="VAY14" s="153"/>
      <c r="VAZ14" s="153"/>
      <c r="VBA14" s="153"/>
      <c r="VBB14" s="153"/>
      <c r="VBC14" s="153"/>
      <c r="VBD14" s="153"/>
      <c r="VBE14" s="153"/>
      <c r="VBF14" s="153"/>
      <c r="VBG14" s="153"/>
      <c r="VBH14" s="153"/>
      <c r="VBI14" s="153"/>
      <c r="VBJ14" s="153"/>
      <c r="VBK14" s="153"/>
      <c r="VBL14" s="153"/>
      <c r="VBM14" s="153"/>
      <c r="VBN14" s="153"/>
      <c r="VBO14" s="153"/>
      <c r="VBP14" s="153"/>
      <c r="VBQ14" s="153"/>
      <c r="VBR14" s="153"/>
      <c r="VBS14" s="153"/>
      <c r="VBT14" s="153"/>
      <c r="VBU14" s="153"/>
      <c r="VBV14" s="153"/>
      <c r="VBW14" s="153"/>
      <c r="VBX14" s="153"/>
      <c r="VBY14" s="153"/>
      <c r="VBZ14" s="153"/>
      <c r="VCA14" s="153"/>
      <c r="VCB14" s="153"/>
      <c r="VCC14" s="153"/>
      <c r="VCD14" s="153"/>
      <c r="VCE14" s="153"/>
      <c r="VCF14" s="153"/>
      <c r="VCG14" s="153"/>
      <c r="VCH14" s="153"/>
      <c r="VCI14" s="153"/>
      <c r="VCJ14" s="153"/>
      <c r="VCK14" s="153"/>
      <c r="VCL14" s="153"/>
      <c r="VCM14" s="153"/>
      <c r="VCN14" s="153"/>
      <c r="VCO14" s="153"/>
      <c r="VCP14" s="153"/>
      <c r="VCQ14" s="153"/>
      <c r="VCR14" s="153"/>
      <c r="VCS14" s="153"/>
      <c r="VCT14" s="153"/>
      <c r="VCU14" s="153"/>
      <c r="VCV14" s="153"/>
      <c r="VCW14" s="153"/>
      <c r="VCX14" s="153"/>
      <c r="VCY14" s="153"/>
      <c r="VCZ14" s="153"/>
      <c r="VDA14" s="153"/>
      <c r="VDB14" s="153"/>
      <c r="VDC14" s="153"/>
      <c r="VDD14" s="153"/>
      <c r="VDE14" s="153"/>
      <c r="VDF14" s="153"/>
      <c r="VDG14" s="153"/>
      <c r="VDH14" s="153"/>
      <c r="VDI14" s="153"/>
      <c r="VDJ14" s="153"/>
      <c r="VDK14" s="153"/>
      <c r="VDL14" s="153"/>
      <c r="VDM14" s="153"/>
      <c r="VDN14" s="153"/>
      <c r="VDO14" s="153"/>
      <c r="VDP14" s="153"/>
      <c r="VDQ14" s="153"/>
      <c r="VDR14" s="153"/>
      <c r="VDS14" s="153"/>
      <c r="VDT14" s="153"/>
      <c r="VDU14" s="153"/>
      <c r="VDV14" s="153"/>
      <c r="VDW14" s="153"/>
      <c r="VDX14" s="153"/>
      <c r="VDY14" s="153"/>
      <c r="VDZ14" s="153"/>
      <c r="VEA14" s="153"/>
      <c r="VEB14" s="153"/>
      <c r="VEC14" s="153"/>
      <c r="VED14" s="153"/>
      <c r="VEE14" s="153"/>
      <c r="VEF14" s="153"/>
      <c r="VEG14" s="153"/>
      <c r="VEH14" s="153"/>
      <c r="VEI14" s="153"/>
      <c r="VEJ14" s="153"/>
      <c r="VEK14" s="153"/>
      <c r="VEL14" s="153"/>
      <c r="VEM14" s="153"/>
      <c r="VEN14" s="153"/>
      <c r="VEO14" s="153"/>
      <c r="VEP14" s="153"/>
      <c r="VEQ14" s="153"/>
      <c r="VER14" s="153"/>
      <c r="VES14" s="153"/>
      <c r="VET14" s="153"/>
      <c r="VEU14" s="153"/>
      <c r="VEV14" s="153"/>
      <c r="VEW14" s="153"/>
      <c r="VEX14" s="153"/>
      <c r="VEY14" s="153"/>
      <c r="VEZ14" s="153"/>
      <c r="VFA14" s="153"/>
      <c r="VFB14" s="153"/>
      <c r="VFC14" s="153"/>
      <c r="VFD14" s="153"/>
      <c r="VFE14" s="153"/>
      <c r="VFF14" s="153"/>
      <c r="VFG14" s="153"/>
      <c r="VFH14" s="153"/>
      <c r="VFI14" s="153"/>
      <c r="VFJ14" s="153"/>
      <c r="VFK14" s="153"/>
      <c r="VFL14" s="153"/>
      <c r="VFM14" s="153"/>
      <c r="VFN14" s="153"/>
      <c r="VFO14" s="153"/>
      <c r="VFP14" s="153"/>
      <c r="VFQ14" s="153"/>
      <c r="VFR14" s="153"/>
      <c r="VFS14" s="153"/>
      <c r="VFT14" s="153"/>
      <c r="VFU14" s="153"/>
      <c r="VFV14" s="153"/>
      <c r="VFW14" s="153"/>
      <c r="VFX14" s="153"/>
      <c r="VFY14" s="153"/>
      <c r="VFZ14" s="153"/>
      <c r="VGA14" s="153"/>
      <c r="VGB14" s="153"/>
      <c r="VGC14" s="153"/>
      <c r="VGD14" s="153"/>
      <c r="VGE14" s="153"/>
      <c r="VGF14" s="153"/>
      <c r="VGG14" s="153"/>
      <c r="VGH14" s="153"/>
      <c r="VGI14" s="153"/>
      <c r="VGJ14" s="153"/>
      <c r="VGK14" s="153"/>
      <c r="VGL14" s="153"/>
      <c r="VGM14" s="153"/>
      <c r="VGN14" s="153"/>
      <c r="VGO14" s="153"/>
      <c r="VGP14" s="153"/>
      <c r="VGQ14" s="153"/>
      <c r="VGR14" s="153"/>
      <c r="VGS14" s="153"/>
      <c r="VGT14" s="153"/>
      <c r="VGU14" s="153"/>
      <c r="VGV14" s="153"/>
      <c r="VGW14" s="153"/>
      <c r="VGX14" s="153"/>
      <c r="VGY14" s="153"/>
      <c r="VGZ14" s="153"/>
      <c r="VHA14" s="153"/>
      <c r="VHB14" s="153"/>
      <c r="VHC14" s="153"/>
      <c r="VHD14" s="153"/>
      <c r="VHE14" s="153"/>
      <c r="VHF14" s="153"/>
      <c r="VHG14" s="153"/>
      <c r="VHH14" s="153"/>
      <c r="VHI14" s="153"/>
      <c r="VHJ14" s="153"/>
      <c r="VHK14" s="153"/>
      <c r="VHL14" s="153"/>
      <c r="VHM14" s="153"/>
      <c r="VHN14" s="153"/>
      <c r="VHO14" s="153"/>
      <c r="VHP14" s="153"/>
      <c r="VHQ14" s="153"/>
      <c r="VHR14" s="153"/>
      <c r="VHS14" s="153"/>
      <c r="VHT14" s="153"/>
      <c r="VHU14" s="153"/>
      <c r="VHV14" s="153"/>
      <c r="VHW14" s="153"/>
      <c r="VHX14" s="153"/>
      <c r="VHY14" s="153"/>
      <c r="VHZ14" s="153"/>
      <c r="VIA14" s="153"/>
      <c r="VIB14" s="153"/>
      <c r="VIC14" s="153"/>
      <c r="VID14" s="153"/>
      <c r="VIE14" s="153"/>
      <c r="VIF14" s="153"/>
      <c r="VIG14" s="153"/>
      <c r="VIH14" s="153"/>
      <c r="VII14" s="153"/>
      <c r="VIJ14" s="153"/>
      <c r="VIK14" s="153"/>
      <c r="VIL14" s="153"/>
      <c r="VIM14" s="153"/>
      <c r="VIN14" s="153"/>
      <c r="VIO14" s="153"/>
      <c r="VIP14" s="153"/>
      <c r="VIQ14" s="153"/>
      <c r="VIR14" s="153"/>
      <c r="VIS14" s="153"/>
      <c r="VIT14" s="153"/>
      <c r="VIU14" s="153"/>
      <c r="VIV14" s="153"/>
      <c r="VIW14" s="153"/>
      <c r="VIX14" s="153"/>
      <c r="VIY14" s="153"/>
      <c r="VIZ14" s="153"/>
      <c r="VJA14" s="153"/>
      <c r="VJB14" s="153"/>
      <c r="VJC14" s="153"/>
      <c r="VJD14" s="153"/>
      <c r="VJE14" s="153"/>
      <c r="VJF14" s="153"/>
      <c r="VJG14" s="153"/>
      <c r="VJH14" s="153"/>
      <c r="VJI14" s="153"/>
      <c r="VJJ14" s="153"/>
      <c r="VJK14" s="153"/>
      <c r="VJL14" s="153"/>
      <c r="VJM14" s="153"/>
      <c r="VJN14" s="153"/>
      <c r="VJO14" s="153"/>
      <c r="VJP14" s="153"/>
      <c r="VJQ14" s="153"/>
      <c r="VJR14" s="153"/>
      <c r="VJS14" s="153"/>
      <c r="VJT14" s="153"/>
      <c r="VJU14" s="153"/>
      <c r="VJV14" s="153"/>
      <c r="VJW14" s="153"/>
      <c r="VJX14" s="153"/>
      <c r="VJY14" s="153"/>
      <c r="VJZ14" s="153"/>
      <c r="VKA14" s="153"/>
      <c r="VKB14" s="153"/>
      <c r="VKC14" s="153"/>
      <c r="VKD14" s="153"/>
      <c r="VKE14" s="153"/>
      <c r="VKF14" s="153"/>
      <c r="VKG14" s="153"/>
      <c r="VKH14" s="153"/>
      <c r="VKI14" s="153"/>
      <c r="VKJ14" s="153"/>
      <c r="VKK14" s="153"/>
      <c r="VKL14" s="153"/>
      <c r="VKM14" s="153"/>
      <c r="VKN14" s="153"/>
      <c r="VKO14" s="153"/>
      <c r="VKP14" s="153"/>
      <c r="VKQ14" s="153"/>
      <c r="VKR14" s="153"/>
      <c r="VKS14" s="153"/>
      <c r="VKT14" s="153"/>
      <c r="VKU14" s="153"/>
      <c r="VKV14" s="153"/>
      <c r="VKW14" s="153"/>
      <c r="VKX14" s="153"/>
      <c r="VKY14" s="153"/>
      <c r="VKZ14" s="153"/>
      <c r="VLA14" s="153"/>
      <c r="VLB14" s="153"/>
      <c r="VLC14" s="153"/>
      <c r="VLD14" s="153"/>
      <c r="VLE14" s="153"/>
      <c r="VLF14" s="153"/>
      <c r="VLG14" s="153"/>
      <c r="VLH14" s="153"/>
      <c r="VLI14" s="153"/>
      <c r="VLJ14" s="153"/>
      <c r="VLK14" s="153"/>
      <c r="VLL14" s="153"/>
      <c r="VLM14" s="153"/>
      <c r="VLN14" s="153"/>
      <c r="VLO14" s="153"/>
      <c r="VLP14" s="153"/>
      <c r="VLQ14" s="153"/>
      <c r="VLR14" s="153"/>
      <c r="VLS14" s="153"/>
      <c r="VLT14" s="153"/>
      <c r="VLU14" s="153"/>
      <c r="VLV14" s="153"/>
      <c r="VLW14" s="153"/>
      <c r="VLX14" s="153"/>
      <c r="VLY14" s="153"/>
      <c r="VLZ14" s="153"/>
      <c r="VMA14" s="153"/>
      <c r="VMB14" s="153"/>
      <c r="VMC14" s="153"/>
      <c r="VMD14" s="153"/>
      <c r="VME14" s="153"/>
      <c r="VMF14" s="153"/>
      <c r="VMG14" s="153"/>
      <c r="VMH14" s="153"/>
      <c r="VMI14" s="153"/>
      <c r="VMJ14" s="153"/>
      <c r="VMK14" s="153"/>
      <c r="VML14" s="153"/>
      <c r="VMM14" s="153"/>
      <c r="VMN14" s="153"/>
      <c r="VMO14" s="153"/>
      <c r="VMP14" s="153"/>
      <c r="VMQ14" s="153"/>
      <c r="VMR14" s="153"/>
      <c r="VMS14" s="153"/>
      <c r="VMT14" s="153"/>
      <c r="VMU14" s="153"/>
      <c r="VMV14" s="153"/>
      <c r="VMW14" s="153"/>
      <c r="VMX14" s="153"/>
      <c r="VMY14" s="153"/>
      <c r="VMZ14" s="153"/>
      <c r="VNA14" s="153"/>
      <c r="VNB14" s="153"/>
      <c r="VNC14" s="153"/>
      <c r="VND14" s="153"/>
      <c r="VNE14" s="153"/>
      <c r="VNF14" s="153"/>
      <c r="VNG14" s="153"/>
      <c r="VNH14" s="153"/>
      <c r="VNI14" s="153"/>
      <c r="VNJ14" s="153"/>
      <c r="VNK14" s="153"/>
      <c r="VNL14" s="153"/>
      <c r="VNM14" s="153"/>
      <c r="VNN14" s="153"/>
      <c r="VNO14" s="153"/>
      <c r="VNP14" s="153"/>
      <c r="VNQ14" s="153"/>
      <c r="VNR14" s="153"/>
      <c r="VNS14" s="153"/>
      <c r="VNT14" s="153"/>
      <c r="VNU14" s="153"/>
      <c r="VNV14" s="153"/>
      <c r="VNW14" s="153"/>
      <c r="VNX14" s="153"/>
      <c r="VNY14" s="153"/>
      <c r="VNZ14" s="153"/>
      <c r="VOA14" s="153"/>
      <c r="VOB14" s="153"/>
      <c r="VOC14" s="153"/>
      <c r="VOD14" s="153"/>
      <c r="VOE14" s="153"/>
      <c r="VOF14" s="153"/>
      <c r="VOG14" s="153"/>
      <c r="VOH14" s="153"/>
      <c r="VOI14" s="153"/>
      <c r="VOJ14" s="153"/>
      <c r="VOK14" s="153"/>
      <c r="VOL14" s="153"/>
      <c r="VOM14" s="153"/>
      <c r="VON14" s="153"/>
      <c r="VOO14" s="153"/>
      <c r="VOP14" s="153"/>
      <c r="VOQ14" s="153"/>
      <c r="VOR14" s="153"/>
      <c r="VOS14" s="153"/>
      <c r="VOT14" s="153"/>
      <c r="VOU14" s="153"/>
      <c r="VOV14" s="153"/>
      <c r="VOW14" s="153"/>
      <c r="VOX14" s="153"/>
      <c r="VOY14" s="153"/>
      <c r="VOZ14" s="153"/>
      <c r="VPA14" s="153"/>
      <c r="VPB14" s="153"/>
      <c r="VPC14" s="153"/>
      <c r="VPD14" s="153"/>
      <c r="VPE14" s="153"/>
      <c r="VPF14" s="153"/>
      <c r="VPG14" s="153"/>
      <c r="VPH14" s="153"/>
      <c r="VPI14" s="153"/>
      <c r="VPJ14" s="153"/>
      <c r="VPK14" s="153"/>
      <c r="VPL14" s="153"/>
      <c r="VPM14" s="153"/>
      <c r="VPN14" s="153"/>
      <c r="VPO14" s="153"/>
      <c r="VPP14" s="153"/>
      <c r="VPQ14" s="153"/>
      <c r="VPR14" s="153"/>
      <c r="VPS14" s="153"/>
      <c r="VPT14" s="153"/>
      <c r="VPU14" s="153"/>
      <c r="VPV14" s="153"/>
      <c r="VPW14" s="153"/>
      <c r="VPX14" s="153"/>
      <c r="VPY14" s="153"/>
      <c r="VPZ14" s="153"/>
      <c r="VQA14" s="153"/>
      <c r="VQB14" s="153"/>
      <c r="VQC14" s="153"/>
      <c r="VQD14" s="153"/>
      <c r="VQE14" s="153"/>
      <c r="VQF14" s="153"/>
      <c r="VQG14" s="153"/>
      <c r="VQH14" s="153"/>
      <c r="VQI14" s="153"/>
      <c r="VQJ14" s="153"/>
      <c r="VQK14" s="153"/>
      <c r="VQL14" s="153"/>
      <c r="VQM14" s="153"/>
      <c r="VQN14" s="153"/>
      <c r="VQO14" s="153"/>
      <c r="VQP14" s="153"/>
      <c r="VQQ14" s="153"/>
      <c r="VQR14" s="153"/>
      <c r="VQS14" s="153"/>
      <c r="VQT14" s="153"/>
      <c r="VQU14" s="153"/>
      <c r="VQV14" s="153"/>
      <c r="VQW14" s="153"/>
      <c r="VQX14" s="153"/>
      <c r="VQY14" s="153"/>
      <c r="VQZ14" s="153"/>
      <c r="VRA14" s="153"/>
      <c r="VRB14" s="153"/>
      <c r="VRC14" s="153"/>
      <c r="VRD14" s="153"/>
      <c r="VRE14" s="153"/>
      <c r="VRF14" s="153"/>
      <c r="VRG14" s="153"/>
      <c r="VRH14" s="153"/>
      <c r="VRI14" s="153"/>
      <c r="VRJ14" s="153"/>
      <c r="VRK14" s="153"/>
      <c r="VRL14" s="153"/>
      <c r="VRM14" s="153"/>
      <c r="VRN14" s="153"/>
      <c r="VRO14" s="153"/>
      <c r="VRP14" s="153"/>
      <c r="VRQ14" s="153"/>
      <c r="VRR14" s="153"/>
      <c r="VRS14" s="153"/>
      <c r="VRT14" s="153"/>
      <c r="VRU14" s="153"/>
      <c r="VRV14" s="153"/>
      <c r="VRW14" s="153"/>
      <c r="VRX14" s="153"/>
      <c r="VRY14" s="153"/>
      <c r="VRZ14" s="153"/>
      <c r="VSA14" s="153"/>
      <c r="VSB14" s="153"/>
      <c r="VSC14" s="153"/>
      <c r="VSD14" s="153"/>
      <c r="VSE14" s="153"/>
      <c r="VSF14" s="153"/>
      <c r="VSG14" s="153"/>
      <c r="VSH14" s="153"/>
      <c r="VSI14" s="153"/>
      <c r="VSJ14" s="153"/>
      <c r="VSK14" s="153"/>
      <c r="VSL14" s="153"/>
      <c r="VSM14" s="153"/>
      <c r="VSN14" s="153"/>
      <c r="VSO14" s="153"/>
      <c r="VSP14" s="153"/>
      <c r="VSQ14" s="153"/>
      <c r="VSR14" s="153"/>
      <c r="VSS14" s="153"/>
      <c r="VST14" s="153"/>
      <c r="VSU14" s="153"/>
      <c r="VSV14" s="153"/>
      <c r="VSW14" s="153"/>
      <c r="VSX14" s="153"/>
      <c r="VSY14" s="153"/>
      <c r="VSZ14" s="153"/>
      <c r="VTA14" s="153"/>
      <c r="VTB14" s="153"/>
      <c r="VTC14" s="153"/>
      <c r="VTD14" s="153"/>
      <c r="VTE14" s="153"/>
      <c r="VTF14" s="153"/>
      <c r="VTG14" s="153"/>
      <c r="VTH14" s="153"/>
      <c r="VTI14" s="153"/>
      <c r="VTJ14" s="153"/>
      <c r="VTK14" s="153"/>
      <c r="VTL14" s="153"/>
      <c r="VTM14" s="153"/>
      <c r="VTN14" s="153"/>
      <c r="VTO14" s="153"/>
      <c r="VTP14" s="153"/>
      <c r="VTQ14" s="153"/>
      <c r="VTR14" s="153"/>
      <c r="VTS14" s="153"/>
      <c r="VTT14" s="153"/>
      <c r="VTU14" s="153"/>
      <c r="VTV14" s="153"/>
      <c r="VTW14" s="153"/>
      <c r="VTX14" s="153"/>
      <c r="VTY14" s="153"/>
      <c r="VTZ14" s="153"/>
      <c r="VUA14" s="153"/>
      <c r="VUB14" s="153"/>
      <c r="VUC14" s="153"/>
      <c r="VUD14" s="153"/>
      <c r="VUE14" s="153"/>
      <c r="VUF14" s="153"/>
      <c r="VUG14" s="153"/>
      <c r="VUH14" s="153"/>
      <c r="VUI14" s="153"/>
      <c r="VUJ14" s="153"/>
      <c r="VUK14" s="153"/>
      <c r="VUL14" s="153"/>
      <c r="VUM14" s="153"/>
      <c r="VUN14" s="153"/>
      <c r="VUO14" s="153"/>
      <c r="VUP14" s="153"/>
      <c r="VUQ14" s="153"/>
      <c r="VUR14" s="153"/>
      <c r="VUS14" s="153"/>
      <c r="VUT14" s="153"/>
      <c r="VUU14" s="153"/>
      <c r="VUV14" s="153"/>
      <c r="VUW14" s="153"/>
      <c r="VUX14" s="153"/>
      <c r="VUY14" s="153"/>
      <c r="VUZ14" s="153"/>
      <c r="VVA14" s="153"/>
      <c r="VVB14" s="153"/>
      <c r="VVC14" s="153"/>
      <c r="VVD14" s="153"/>
      <c r="VVE14" s="153"/>
      <c r="VVF14" s="153"/>
      <c r="VVG14" s="153"/>
      <c r="VVH14" s="153"/>
      <c r="VVI14" s="153"/>
      <c r="VVJ14" s="153"/>
      <c r="VVK14" s="153"/>
      <c r="VVL14" s="153"/>
      <c r="VVM14" s="153"/>
      <c r="VVN14" s="153"/>
      <c r="VVO14" s="153"/>
      <c r="VVP14" s="153"/>
      <c r="VVQ14" s="153"/>
      <c r="VVR14" s="153"/>
      <c r="VVS14" s="153"/>
      <c r="VVT14" s="153"/>
      <c r="VVU14" s="153"/>
      <c r="VVV14" s="153"/>
      <c r="VVW14" s="153"/>
      <c r="VVX14" s="153"/>
      <c r="VVY14" s="153"/>
      <c r="VVZ14" s="153"/>
      <c r="VWA14" s="153"/>
      <c r="VWB14" s="153"/>
      <c r="VWC14" s="153"/>
      <c r="VWD14" s="153"/>
      <c r="VWE14" s="153"/>
      <c r="VWF14" s="153"/>
      <c r="VWG14" s="153"/>
      <c r="VWH14" s="153"/>
      <c r="VWI14" s="153"/>
      <c r="VWJ14" s="153"/>
      <c r="VWK14" s="153"/>
      <c r="VWL14" s="153"/>
      <c r="VWM14" s="153"/>
      <c r="VWN14" s="153"/>
      <c r="VWO14" s="153"/>
      <c r="VWP14" s="153"/>
      <c r="VWQ14" s="153"/>
      <c r="VWR14" s="153"/>
      <c r="VWS14" s="153"/>
      <c r="VWT14" s="153"/>
      <c r="VWU14" s="153"/>
      <c r="VWV14" s="153"/>
      <c r="VWW14" s="153"/>
      <c r="VWX14" s="153"/>
      <c r="VWY14" s="153"/>
      <c r="VWZ14" s="153"/>
      <c r="VXA14" s="153"/>
      <c r="VXB14" s="153"/>
      <c r="VXC14" s="153"/>
      <c r="VXD14" s="153"/>
      <c r="VXE14" s="153"/>
      <c r="VXF14" s="153"/>
      <c r="VXG14" s="153"/>
      <c r="VXH14" s="153"/>
      <c r="VXI14" s="153"/>
      <c r="VXJ14" s="153"/>
      <c r="VXK14" s="153"/>
      <c r="VXL14" s="153"/>
      <c r="VXM14" s="153"/>
      <c r="VXN14" s="153"/>
      <c r="VXO14" s="153"/>
      <c r="VXP14" s="153"/>
      <c r="VXQ14" s="153"/>
      <c r="VXR14" s="153"/>
      <c r="VXS14" s="153"/>
      <c r="VXT14" s="153"/>
      <c r="VXU14" s="153"/>
      <c r="VXV14" s="153"/>
      <c r="VXW14" s="153"/>
      <c r="VXX14" s="153"/>
      <c r="VXY14" s="153"/>
      <c r="VXZ14" s="153"/>
      <c r="VYA14" s="153"/>
      <c r="VYB14" s="153"/>
      <c r="VYC14" s="153"/>
      <c r="VYD14" s="153"/>
      <c r="VYE14" s="153"/>
      <c r="VYF14" s="153"/>
      <c r="VYG14" s="153"/>
      <c r="VYH14" s="153"/>
      <c r="VYI14" s="153"/>
      <c r="VYJ14" s="153"/>
      <c r="VYK14" s="153"/>
      <c r="VYL14" s="153"/>
      <c r="VYM14" s="153"/>
      <c r="VYN14" s="153"/>
      <c r="VYO14" s="153"/>
      <c r="VYP14" s="153"/>
      <c r="VYQ14" s="153"/>
      <c r="VYR14" s="153"/>
      <c r="VYS14" s="153"/>
      <c r="VYT14" s="153"/>
      <c r="VYU14" s="153"/>
      <c r="VYV14" s="153"/>
      <c r="VYW14" s="153"/>
      <c r="VYX14" s="153"/>
      <c r="VYY14" s="153"/>
      <c r="VYZ14" s="153"/>
      <c r="VZA14" s="153"/>
      <c r="VZB14" s="153"/>
      <c r="VZC14" s="153"/>
      <c r="VZD14" s="153"/>
      <c r="VZE14" s="153"/>
      <c r="VZF14" s="153"/>
      <c r="VZG14" s="153"/>
      <c r="VZH14" s="153"/>
      <c r="VZI14" s="153"/>
      <c r="VZJ14" s="153"/>
      <c r="VZK14" s="153"/>
      <c r="VZL14" s="153"/>
      <c r="VZM14" s="153"/>
      <c r="VZN14" s="153"/>
      <c r="VZO14" s="153"/>
      <c r="VZP14" s="153"/>
      <c r="VZQ14" s="153"/>
      <c r="VZR14" s="153"/>
      <c r="VZS14" s="153"/>
      <c r="VZT14" s="153"/>
      <c r="VZU14" s="153"/>
      <c r="VZV14" s="153"/>
      <c r="VZW14" s="153"/>
      <c r="VZX14" s="153"/>
      <c r="VZY14" s="153"/>
      <c r="VZZ14" s="153"/>
      <c r="WAA14" s="153"/>
      <c r="WAB14" s="153"/>
      <c r="WAC14" s="153"/>
      <c r="WAD14" s="153"/>
      <c r="WAE14" s="153"/>
      <c r="WAF14" s="153"/>
      <c r="WAG14" s="153"/>
      <c r="WAH14" s="153"/>
      <c r="WAI14" s="153"/>
      <c r="WAJ14" s="153"/>
      <c r="WAK14" s="153"/>
      <c r="WAL14" s="153"/>
      <c r="WAM14" s="153"/>
      <c r="WAN14" s="153"/>
      <c r="WAO14" s="153"/>
      <c r="WAP14" s="153"/>
      <c r="WAQ14" s="153"/>
      <c r="WAR14" s="153"/>
      <c r="WAS14" s="153"/>
      <c r="WAT14" s="153"/>
      <c r="WAU14" s="153"/>
      <c r="WAV14" s="153"/>
      <c r="WAW14" s="153"/>
      <c r="WAX14" s="153"/>
      <c r="WAY14" s="153"/>
      <c r="WAZ14" s="153"/>
      <c r="WBA14" s="153"/>
      <c r="WBB14" s="153"/>
      <c r="WBC14" s="153"/>
      <c r="WBD14" s="153"/>
      <c r="WBE14" s="153"/>
      <c r="WBF14" s="153"/>
      <c r="WBG14" s="153"/>
      <c r="WBH14" s="153"/>
      <c r="WBI14" s="153"/>
      <c r="WBJ14" s="153"/>
      <c r="WBK14" s="153"/>
      <c r="WBL14" s="153"/>
      <c r="WBM14" s="153"/>
      <c r="WBN14" s="153"/>
      <c r="WBO14" s="153"/>
      <c r="WBP14" s="153"/>
      <c r="WBQ14" s="153"/>
      <c r="WBR14" s="153"/>
      <c r="WBS14" s="153"/>
      <c r="WBT14" s="153"/>
      <c r="WBU14" s="153"/>
      <c r="WBV14" s="153"/>
      <c r="WBW14" s="153"/>
      <c r="WBX14" s="153"/>
      <c r="WBY14" s="153"/>
      <c r="WBZ14" s="153"/>
      <c r="WCA14" s="153"/>
      <c r="WCB14" s="153"/>
      <c r="WCC14" s="153"/>
      <c r="WCD14" s="153"/>
      <c r="WCE14" s="153"/>
      <c r="WCF14" s="153"/>
      <c r="WCG14" s="153"/>
      <c r="WCH14" s="153"/>
      <c r="WCI14" s="153"/>
      <c r="WCJ14" s="153"/>
      <c r="WCK14" s="153"/>
      <c r="WCL14" s="153"/>
      <c r="WCM14" s="153"/>
      <c r="WCN14" s="153"/>
      <c r="WCO14" s="153"/>
      <c r="WCP14" s="153"/>
      <c r="WCQ14" s="153"/>
      <c r="WCR14" s="153"/>
      <c r="WCS14" s="153"/>
      <c r="WCT14" s="153"/>
      <c r="WCU14" s="153"/>
      <c r="WCV14" s="153"/>
      <c r="WCW14" s="153"/>
      <c r="WCX14" s="153"/>
      <c r="WCY14" s="153"/>
      <c r="WCZ14" s="153"/>
      <c r="WDA14" s="153"/>
      <c r="WDB14" s="153"/>
      <c r="WDC14" s="153"/>
      <c r="WDD14" s="153"/>
      <c r="WDE14" s="153"/>
      <c r="WDF14" s="153"/>
      <c r="WDG14" s="153"/>
      <c r="WDH14" s="153"/>
      <c r="WDI14" s="153"/>
      <c r="WDJ14" s="153"/>
      <c r="WDK14" s="153"/>
      <c r="WDL14" s="153"/>
      <c r="WDM14" s="153"/>
      <c r="WDN14" s="153"/>
      <c r="WDO14" s="153"/>
      <c r="WDP14" s="153"/>
      <c r="WDQ14" s="153"/>
      <c r="WDR14" s="153"/>
      <c r="WDS14" s="153"/>
      <c r="WDT14" s="153"/>
      <c r="WDU14" s="153"/>
      <c r="WDV14" s="153"/>
      <c r="WDW14" s="153"/>
      <c r="WDX14" s="153"/>
      <c r="WDY14" s="153"/>
      <c r="WDZ14" s="153"/>
      <c r="WEA14" s="153"/>
      <c r="WEB14" s="153"/>
      <c r="WEC14" s="153"/>
      <c r="WED14" s="153"/>
      <c r="WEE14" s="153"/>
      <c r="WEF14" s="153"/>
      <c r="WEG14" s="153"/>
      <c r="WEH14" s="153"/>
      <c r="WEI14" s="153"/>
      <c r="WEJ14" s="153"/>
      <c r="WEK14" s="153"/>
      <c r="WEL14" s="153"/>
      <c r="WEM14" s="153"/>
      <c r="WEN14" s="153"/>
      <c r="WEO14" s="153"/>
      <c r="WEP14" s="153"/>
      <c r="WEQ14" s="153"/>
      <c r="WER14" s="153"/>
      <c r="WES14" s="153"/>
      <c r="WET14" s="153"/>
      <c r="WEU14" s="153"/>
      <c r="WEV14" s="153"/>
      <c r="WEW14" s="153"/>
      <c r="WEX14" s="153"/>
      <c r="WEY14" s="153"/>
      <c r="WEZ14" s="153"/>
      <c r="WFA14" s="153"/>
      <c r="WFB14" s="153"/>
      <c r="WFC14" s="153"/>
      <c r="WFD14" s="153"/>
      <c r="WFE14" s="153"/>
      <c r="WFF14" s="153"/>
      <c r="WFG14" s="153"/>
      <c r="WFH14" s="153"/>
      <c r="WFI14" s="153"/>
      <c r="WFJ14" s="153"/>
      <c r="WFK14" s="153"/>
      <c r="WFL14" s="153"/>
      <c r="WFM14" s="153"/>
      <c r="WFN14" s="153"/>
      <c r="WFO14" s="153"/>
      <c r="WFP14" s="153"/>
      <c r="WFQ14" s="153"/>
      <c r="WFR14" s="153"/>
      <c r="WFS14" s="153"/>
      <c r="WFT14" s="153"/>
      <c r="WFU14" s="153"/>
      <c r="WFV14" s="153"/>
      <c r="WFW14" s="153"/>
      <c r="WFX14" s="153"/>
      <c r="WFY14" s="153"/>
      <c r="WFZ14" s="153"/>
      <c r="WGA14" s="153"/>
      <c r="WGB14" s="153"/>
      <c r="WGC14" s="153"/>
      <c r="WGD14" s="153"/>
      <c r="WGE14" s="153"/>
      <c r="WGF14" s="153"/>
      <c r="WGG14" s="153"/>
      <c r="WGH14" s="153"/>
      <c r="WGI14" s="153"/>
      <c r="WGJ14" s="153"/>
      <c r="WGK14" s="153"/>
      <c r="WGL14" s="153"/>
      <c r="WGM14" s="153"/>
      <c r="WGN14" s="153"/>
      <c r="WGO14" s="153"/>
      <c r="WGP14" s="153"/>
      <c r="WGQ14" s="153"/>
      <c r="WGR14" s="153"/>
      <c r="WGS14" s="153"/>
      <c r="WGT14" s="153"/>
      <c r="WGU14" s="153"/>
      <c r="WGV14" s="153"/>
      <c r="WGW14" s="153"/>
      <c r="WGX14" s="153"/>
      <c r="WGY14" s="153"/>
      <c r="WGZ14" s="153"/>
      <c r="WHA14" s="153"/>
      <c r="WHB14" s="153"/>
      <c r="WHC14" s="153"/>
      <c r="WHD14" s="153"/>
      <c r="WHE14" s="153"/>
      <c r="WHF14" s="153"/>
      <c r="WHG14" s="153"/>
      <c r="WHH14" s="153"/>
      <c r="WHI14" s="153"/>
      <c r="WHJ14" s="153"/>
      <c r="WHK14" s="153"/>
      <c r="WHL14" s="153"/>
      <c r="WHM14" s="153"/>
      <c r="WHN14" s="153"/>
      <c r="WHO14" s="153"/>
      <c r="WHP14" s="153"/>
      <c r="WHQ14" s="153"/>
      <c r="WHR14" s="153"/>
      <c r="WHS14" s="153"/>
      <c r="WHT14" s="153"/>
      <c r="WHU14" s="153"/>
      <c r="WHV14" s="153"/>
      <c r="WHW14" s="153"/>
      <c r="WHX14" s="153"/>
      <c r="WHY14" s="153"/>
      <c r="WHZ14" s="153"/>
      <c r="WIA14" s="153"/>
      <c r="WIB14" s="153"/>
      <c r="WIC14" s="153"/>
      <c r="WID14" s="153"/>
      <c r="WIE14" s="153"/>
      <c r="WIF14" s="153"/>
      <c r="WIG14" s="153"/>
      <c r="WIH14" s="153"/>
      <c r="WII14" s="153"/>
      <c r="WIJ14" s="153"/>
      <c r="WIK14" s="153"/>
      <c r="WIL14" s="153"/>
      <c r="WIM14" s="153"/>
      <c r="WIN14" s="153"/>
      <c r="WIO14" s="153"/>
      <c r="WIP14" s="153"/>
      <c r="WIQ14" s="153"/>
      <c r="WIR14" s="153"/>
      <c r="WIS14" s="153"/>
      <c r="WIT14" s="153"/>
      <c r="WIU14" s="153"/>
      <c r="WIV14" s="153"/>
      <c r="WIW14" s="153"/>
      <c r="WIX14" s="153"/>
      <c r="WIY14" s="153"/>
      <c r="WIZ14" s="153"/>
      <c r="WJA14" s="153"/>
      <c r="WJB14" s="153"/>
      <c r="WJC14" s="153"/>
      <c r="WJD14" s="153"/>
      <c r="WJE14" s="153"/>
      <c r="WJF14" s="153"/>
      <c r="WJG14" s="153"/>
      <c r="WJH14" s="153"/>
      <c r="WJI14" s="153"/>
      <c r="WJJ14" s="153"/>
      <c r="WJK14" s="153"/>
      <c r="WJL14" s="153"/>
      <c r="WJM14" s="153"/>
      <c r="WJN14" s="153"/>
      <c r="WJO14" s="153"/>
      <c r="WJP14" s="153"/>
      <c r="WJQ14" s="153"/>
      <c r="WJR14" s="153"/>
      <c r="WJS14" s="153"/>
      <c r="WJT14" s="153"/>
      <c r="WJU14" s="153"/>
      <c r="WJV14" s="153"/>
      <c r="WJW14" s="153"/>
      <c r="WJX14" s="153"/>
      <c r="WJY14" s="153"/>
      <c r="WJZ14" s="153"/>
      <c r="WKA14" s="153"/>
      <c r="WKB14" s="153"/>
      <c r="WKC14" s="153"/>
      <c r="WKD14" s="153"/>
      <c r="WKE14" s="153"/>
      <c r="WKF14" s="153"/>
      <c r="WKG14" s="153"/>
      <c r="WKH14" s="153"/>
      <c r="WKI14" s="153"/>
      <c r="WKJ14" s="153"/>
      <c r="WKK14" s="153"/>
      <c r="WKL14" s="153"/>
      <c r="WKM14" s="153"/>
      <c r="WKN14" s="153"/>
      <c r="WKO14" s="153"/>
      <c r="WKP14" s="153"/>
      <c r="WKQ14" s="153"/>
      <c r="WKR14" s="153"/>
      <c r="WKS14" s="153"/>
      <c r="WKT14" s="153"/>
      <c r="WKU14" s="153"/>
      <c r="WKV14" s="153"/>
      <c r="WKW14" s="153"/>
      <c r="WKX14" s="153"/>
      <c r="WKY14" s="153"/>
      <c r="WKZ14" s="153"/>
      <c r="WLA14" s="153"/>
      <c r="WLB14" s="153"/>
      <c r="WLC14" s="153"/>
      <c r="WLD14" s="153"/>
      <c r="WLE14" s="153"/>
      <c r="WLF14" s="153"/>
      <c r="WLG14" s="153"/>
      <c r="WLH14" s="153"/>
      <c r="WLI14" s="153"/>
      <c r="WLJ14" s="153"/>
      <c r="WLK14" s="153"/>
      <c r="WLL14" s="153"/>
      <c r="WLM14" s="153"/>
      <c r="WLN14" s="153"/>
      <c r="WLO14" s="153"/>
      <c r="WLP14" s="153"/>
      <c r="WLQ14" s="153"/>
      <c r="WLR14" s="153"/>
      <c r="WLS14" s="153"/>
      <c r="WLT14" s="153"/>
      <c r="WLU14" s="153"/>
      <c r="WLV14" s="153"/>
      <c r="WLW14" s="153"/>
      <c r="WLX14" s="153"/>
      <c r="WLY14" s="153"/>
      <c r="WLZ14" s="153"/>
      <c r="WMA14" s="153"/>
      <c r="WMB14" s="153"/>
      <c r="WMC14" s="153"/>
      <c r="WMD14" s="153"/>
      <c r="WME14" s="153"/>
      <c r="WMF14" s="153"/>
      <c r="WMG14" s="153"/>
      <c r="WMH14" s="153"/>
      <c r="WMI14" s="153"/>
      <c r="WMJ14" s="153"/>
      <c r="WMK14" s="153"/>
      <c r="WML14" s="153"/>
      <c r="WMM14" s="153"/>
      <c r="WMN14" s="153"/>
      <c r="WMO14" s="153"/>
      <c r="WMP14" s="153"/>
      <c r="WMQ14" s="153"/>
      <c r="WMR14" s="153"/>
      <c r="WMS14" s="153"/>
      <c r="WMT14" s="153"/>
      <c r="WMU14" s="153"/>
      <c r="WMV14" s="153"/>
      <c r="WMW14" s="153"/>
      <c r="WMX14" s="153"/>
      <c r="WMY14" s="153"/>
      <c r="WMZ14" s="153"/>
      <c r="WNA14" s="153"/>
      <c r="WNB14" s="153"/>
      <c r="WNC14" s="153"/>
      <c r="WND14" s="153"/>
      <c r="WNE14" s="153"/>
      <c r="WNF14" s="153"/>
      <c r="WNG14" s="153"/>
      <c r="WNH14" s="153"/>
      <c r="WNI14" s="153"/>
      <c r="WNJ14" s="153"/>
      <c r="WNK14" s="153"/>
      <c r="WNL14" s="153"/>
      <c r="WNM14" s="153"/>
      <c r="WNN14" s="153"/>
      <c r="WNO14" s="153"/>
      <c r="WNP14" s="153"/>
      <c r="WNQ14" s="153"/>
      <c r="WNR14" s="153"/>
      <c r="WNS14" s="153"/>
      <c r="WNT14" s="153"/>
      <c r="WNU14" s="153"/>
      <c r="WNV14" s="153"/>
      <c r="WNW14" s="153"/>
      <c r="WNX14" s="153"/>
      <c r="WNY14" s="153"/>
      <c r="WNZ14" s="153"/>
      <c r="WOA14" s="153"/>
      <c r="WOB14" s="153"/>
      <c r="WOC14" s="153"/>
      <c r="WOD14" s="153"/>
      <c r="WOE14" s="153"/>
      <c r="WOF14" s="153"/>
      <c r="WOG14" s="153"/>
      <c r="WOH14" s="153"/>
      <c r="WOI14" s="153"/>
      <c r="WOJ14" s="153"/>
      <c r="WOK14" s="153"/>
      <c r="WOL14" s="153"/>
      <c r="WOM14" s="153"/>
      <c r="WON14" s="153"/>
      <c r="WOO14" s="153"/>
      <c r="WOP14" s="153"/>
      <c r="WOQ14" s="153"/>
      <c r="WOR14" s="153"/>
      <c r="WOS14" s="153"/>
      <c r="WOT14" s="153"/>
      <c r="WOU14" s="153"/>
      <c r="WOV14" s="153"/>
      <c r="WOW14" s="153"/>
      <c r="WOX14" s="153"/>
      <c r="WOY14" s="153"/>
      <c r="WOZ14" s="153"/>
      <c r="WPA14" s="153"/>
      <c r="WPB14" s="153"/>
      <c r="WPC14" s="153"/>
      <c r="WPD14" s="153"/>
      <c r="WPE14" s="153"/>
      <c r="WPF14" s="153"/>
      <c r="WPG14" s="153"/>
      <c r="WPH14" s="153"/>
      <c r="WPI14" s="153"/>
      <c r="WPJ14" s="153"/>
      <c r="WPK14" s="153"/>
      <c r="WPL14" s="153"/>
      <c r="WPM14" s="153"/>
      <c r="WPN14" s="153"/>
      <c r="WPO14" s="153"/>
      <c r="WPP14" s="153"/>
      <c r="WPQ14" s="153"/>
      <c r="WPR14" s="153"/>
      <c r="WPS14" s="153"/>
      <c r="WPT14" s="153"/>
      <c r="WPU14" s="153"/>
      <c r="WPV14" s="153"/>
      <c r="WPW14" s="153"/>
      <c r="WPX14" s="153"/>
      <c r="WPY14" s="153"/>
      <c r="WPZ14" s="153"/>
      <c r="WQA14" s="153"/>
      <c r="WQB14" s="153"/>
      <c r="WQC14" s="153"/>
      <c r="WQD14" s="153"/>
      <c r="WQE14" s="153"/>
      <c r="WQF14" s="153"/>
      <c r="WQG14" s="153"/>
      <c r="WQH14" s="153"/>
      <c r="WQI14" s="153"/>
      <c r="WQJ14" s="153"/>
      <c r="WQK14" s="153"/>
      <c r="WQL14" s="153"/>
      <c r="WQM14" s="153"/>
      <c r="WQN14" s="153"/>
      <c r="WQO14" s="153"/>
      <c r="WQP14" s="153"/>
      <c r="WQQ14" s="153"/>
      <c r="WQR14" s="153"/>
      <c r="WQS14" s="153"/>
      <c r="WQT14" s="153"/>
      <c r="WQU14" s="153"/>
      <c r="WQV14" s="153"/>
      <c r="WQW14" s="153"/>
      <c r="WQX14" s="153"/>
      <c r="WQY14" s="153"/>
      <c r="WQZ14" s="153"/>
      <c r="WRA14" s="153"/>
      <c r="WRB14" s="153"/>
      <c r="WRC14" s="153"/>
      <c r="WRD14" s="153"/>
      <c r="WRE14" s="153"/>
      <c r="WRF14" s="153"/>
      <c r="WRG14" s="153"/>
      <c r="WRH14" s="153"/>
      <c r="WRI14" s="153"/>
      <c r="WRJ14" s="153"/>
      <c r="WRK14" s="153"/>
      <c r="WRL14" s="153"/>
      <c r="WRM14" s="153"/>
      <c r="WRN14" s="153"/>
      <c r="WRO14" s="153"/>
      <c r="WRP14" s="153"/>
      <c r="WRQ14" s="153"/>
      <c r="WRR14" s="153"/>
      <c r="WRS14" s="153"/>
      <c r="WRT14" s="153"/>
      <c r="WRU14" s="153"/>
      <c r="WRV14" s="153"/>
      <c r="WRW14" s="153"/>
      <c r="WRX14" s="153"/>
      <c r="WRY14" s="153"/>
      <c r="WRZ14" s="153"/>
      <c r="WSA14" s="153"/>
      <c r="WSB14" s="153"/>
      <c r="WSC14" s="153"/>
      <c r="WSD14" s="153"/>
      <c r="WSE14" s="153"/>
      <c r="WSF14" s="153"/>
      <c r="WSG14" s="153"/>
      <c r="WSH14" s="153"/>
      <c r="WSI14" s="153"/>
      <c r="WSJ14" s="153"/>
      <c r="WSK14" s="153"/>
      <c r="WSL14" s="153"/>
      <c r="WSM14" s="153"/>
      <c r="WSN14" s="153"/>
      <c r="WSO14" s="153"/>
      <c r="WSP14" s="153"/>
      <c r="WSQ14" s="153"/>
      <c r="WSR14" s="153"/>
      <c r="WSS14" s="153"/>
      <c r="WST14" s="153"/>
      <c r="WSU14" s="153"/>
      <c r="WSV14" s="153"/>
      <c r="WSW14" s="153"/>
      <c r="WSX14" s="153"/>
      <c r="WSY14" s="153"/>
      <c r="WSZ14" s="153"/>
      <c r="WTA14" s="153"/>
      <c r="WTB14" s="153"/>
      <c r="WTC14" s="153"/>
      <c r="WTD14" s="153"/>
      <c r="WTE14" s="153"/>
      <c r="WTF14" s="153"/>
      <c r="WTG14" s="153"/>
      <c r="WTH14" s="153"/>
      <c r="WTI14" s="153"/>
      <c r="WTJ14" s="153"/>
      <c r="WTK14" s="153"/>
      <c r="WTL14" s="153"/>
      <c r="WTM14" s="153"/>
      <c r="WTN14" s="153"/>
      <c r="WTO14" s="153"/>
      <c r="WTP14" s="153"/>
      <c r="WTQ14" s="153"/>
      <c r="WTR14" s="153"/>
      <c r="WTS14" s="153"/>
      <c r="WTT14" s="153"/>
      <c r="WTU14" s="153"/>
      <c r="WTV14" s="153"/>
      <c r="WTW14" s="153"/>
      <c r="WTX14" s="153"/>
      <c r="WTY14" s="153"/>
      <c r="WTZ14" s="153"/>
      <c r="WUA14" s="153"/>
      <c r="WUB14" s="153"/>
      <c r="WUC14" s="153"/>
      <c r="WUD14" s="153"/>
      <c r="WUE14" s="153"/>
      <c r="WUF14" s="153"/>
      <c r="WUG14" s="153"/>
      <c r="WUH14" s="153"/>
      <c r="WUI14" s="153"/>
      <c r="WUJ14" s="153"/>
      <c r="WUK14" s="153"/>
      <c r="WUL14" s="153"/>
      <c r="WUM14" s="153"/>
      <c r="WUN14" s="153"/>
      <c r="WUO14" s="153"/>
      <c r="WUP14" s="153"/>
      <c r="WUQ14" s="153"/>
      <c r="WUR14" s="153"/>
      <c r="WUS14" s="153"/>
      <c r="WUT14" s="153"/>
      <c r="WUU14" s="153"/>
      <c r="WUV14" s="153"/>
      <c r="WUW14" s="153"/>
      <c r="WUX14" s="153"/>
      <c r="WUY14" s="153"/>
      <c r="WUZ14" s="153"/>
      <c r="WVA14" s="153"/>
      <c r="WVB14" s="153"/>
      <c r="WVC14" s="153"/>
      <c r="WVD14" s="153"/>
      <c r="WVE14" s="153"/>
      <c r="WVF14" s="153"/>
      <c r="WVG14" s="153"/>
      <c r="WVH14" s="153"/>
      <c r="WVI14" s="153"/>
      <c r="WVJ14" s="153"/>
      <c r="WVK14" s="153"/>
      <c r="WVL14" s="153"/>
      <c r="WVM14" s="153"/>
      <c r="WVN14" s="153"/>
      <c r="WVO14" s="153"/>
      <c r="WVP14" s="153"/>
      <c r="WVQ14" s="153"/>
      <c r="WVR14" s="153"/>
      <c r="WVS14" s="153"/>
      <c r="WVT14" s="153"/>
      <c r="WVU14" s="153"/>
      <c r="WVV14" s="153"/>
      <c r="WVW14" s="153"/>
      <c r="WVX14" s="153"/>
      <c r="WVY14" s="153"/>
      <c r="WVZ14" s="153"/>
      <c r="WWA14" s="153"/>
      <c r="WWB14" s="153"/>
      <c r="WWC14" s="153"/>
      <c r="WWD14" s="153"/>
      <c r="WWE14" s="153"/>
      <c r="WWF14" s="153"/>
      <c r="WWG14" s="153"/>
      <c r="WWH14" s="153"/>
      <c r="WWI14" s="153"/>
      <c r="WWJ14" s="153"/>
      <c r="WWK14" s="153"/>
      <c r="WWL14" s="153"/>
      <c r="WWM14" s="153"/>
      <c r="WWN14" s="153"/>
      <c r="WWO14" s="153"/>
      <c r="WWP14" s="153"/>
      <c r="WWQ14" s="153"/>
      <c r="WWR14" s="153"/>
      <c r="WWS14" s="153"/>
      <c r="WWT14" s="153"/>
      <c r="WWU14" s="153"/>
      <c r="WWV14" s="153"/>
      <c r="WWW14" s="153"/>
      <c r="WWX14" s="153"/>
      <c r="WWY14" s="153"/>
      <c r="WWZ14" s="153"/>
      <c r="WXA14" s="153"/>
      <c r="WXB14" s="153"/>
      <c r="WXC14" s="153"/>
      <c r="WXD14" s="153"/>
      <c r="WXE14" s="153"/>
      <c r="WXF14" s="153"/>
      <c r="WXG14" s="153"/>
      <c r="WXH14" s="153"/>
      <c r="WXI14" s="153"/>
      <c r="WXJ14" s="153"/>
      <c r="WXK14" s="153"/>
      <c r="WXL14" s="153"/>
      <c r="WXM14" s="153"/>
      <c r="WXN14" s="153"/>
      <c r="WXO14" s="153"/>
      <c r="WXP14" s="153"/>
      <c r="WXQ14" s="153"/>
      <c r="WXR14" s="153"/>
      <c r="WXS14" s="153"/>
      <c r="WXT14" s="153"/>
      <c r="WXU14" s="153"/>
      <c r="WXV14" s="153"/>
      <c r="WXW14" s="153"/>
      <c r="WXX14" s="153"/>
      <c r="WXY14" s="153"/>
      <c r="WXZ14" s="153"/>
      <c r="WYA14" s="153"/>
      <c r="WYB14" s="153"/>
      <c r="WYC14" s="153"/>
      <c r="WYD14" s="153"/>
      <c r="WYE14" s="153"/>
      <c r="WYF14" s="153"/>
      <c r="WYG14" s="153"/>
      <c r="WYH14" s="153"/>
      <c r="WYI14" s="153"/>
      <c r="WYJ14" s="153"/>
      <c r="WYK14" s="153"/>
      <c r="WYL14" s="153"/>
      <c r="WYM14" s="153"/>
      <c r="WYN14" s="153"/>
      <c r="WYO14" s="153"/>
      <c r="WYP14" s="153"/>
      <c r="WYQ14" s="153"/>
      <c r="WYR14" s="153"/>
      <c r="WYS14" s="153"/>
      <c r="WYT14" s="153"/>
      <c r="WYU14" s="153"/>
      <c r="WYV14" s="153"/>
      <c r="WYW14" s="153"/>
      <c r="WYX14" s="153"/>
      <c r="WYY14" s="153"/>
      <c r="WYZ14" s="153"/>
      <c r="WZA14" s="153"/>
      <c r="WZB14" s="153"/>
      <c r="WZC14" s="153"/>
      <c r="WZD14" s="153"/>
      <c r="WZE14" s="153"/>
      <c r="WZF14" s="153"/>
      <c r="WZG14" s="153"/>
      <c r="WZH14" s="153"/>
      <c r="WZI14" s="153"/>
      <c r="WZJ14" s="153"/>
      <c r="WZK14" s="153"/>
      <c r="WZL14" s="153"/>
      <c r="WZM14" s="153"/>
      <c r="WZN14" s="153"/>
      <c r="WZO14" s="153"/>
      <c r="WZP14" s="153"/>
      <c r="WZQ14" s="153"/>
      <c r="WZR14" s="153"/>
      <c r="WZS14" s="153"/>
      <c r="WZT14" s="153"/>
      <c r="WZU14" s="153"/>
      <c r="WZV14" s="153"/>
      <c r="WZW14" s="153"/>
      <c r="WZX14" s="153"/>
      <c r="WZY14" s="153"/>
      <c r="WZZ14" s="153"/>
      <c r="XAA14" s="153"/>
      <c r="XAB14" s="153"/>
      <c r="XAC14" s="153"/>
      <c r="XAD14" s="153"/>
      <c r="XAE14" s="153"/>
      <c r="XAF14" s="153"/>
      <c r="XAG14" s="153"/>
      <c r="XAH14" s="153"/>
      <c r="XAI14" s="153"/>
      <c r="XAJ14" s="153"/>
      <c r="XAK14" s="153"/>
      <c r="XAL14" s="153"/>
      <c r="XAM14" s="153"/>
      <c r="XAN14" s="153"/>
      <c r="XAO14" s="153"/>
      <c r="XAP14" s="153"/>
      <c r="XAQ14" s="153"/>
      <c r="XAR14" s="153"/>
      <c r="XAS14" s="153"/>
      <c r="XAT14" s="153"/>
      <c r="XAU14" s="153"/>
      <c r="XAV14" s="153"/>
      <c r="XAW14" s="153"/>
      <c r="XAX14" s="153"/>
      <c r="XAY14" s="153"/>
      <c r="XAZ14" s="153"/>
      <c r="XBA14" s="153"/>
      <c r="XBB14" s="153"/>
      <c r="XBC14" s="153"/>
      <c r="XBD14" s="153"/>
      <c r="XBE14" s="153"/>
      <c r="XBF14" s="153"/>
      <c r="XBG14" s="153"/>
      <c r="XBH14" s="153"/>
      <c r="XBI14" s="153"/>
      <c r="XBJ14" s="153"/>
      <c r="XBK14" s="153"/>
      <c r="XBL14" s="153"/>
      <c r="XBM14" s="153"/>
      <c r="XBN14" s="153"/>
      <c r="XBO14" s="153"/>
      <c r="XBP14" s="153"/>
      <c r="XBQ14" s="153"/>
      <c r="XBR14" s="153"/>
      <c r="XBS14" s="153"/>
      <c r="XBT14" s="153"/>
      <c r="XBU14" s="153"/>
      <c r="XBV14" s="153"/>
      <c r="XBW14" s="153"/>
      <c r="XBX14" s="153"/>
      <c r="XBY14" s="153"/>
      <c r="XBZ14" s="153"/>
      <c r="XCA14" s="153"/>
      <c r="XCB14" s="153"/>
    </row>
    <row r="15" spans="1:16304" hidden="1" x14ac:dyDescent="0.25">
      <c r="A15" s="135">
        <v>7</v>
      </c>
      <c r="B15" s="161" t="s">
        <v>444</v>
      </c>
      <c r="C15" s="161" t="s">
        <v>669</v>
      </c>
      <c r="D15" s="140"/>
      <c r="E15" s="141"/>
      <c r="F15" s="141"/>
      <c r="G15" s="139"/>
      <c r="H15" s="139"/>
      <c r="I15" s="139"/>
      <c r="J15" s="142"/>
      <c r="K15" s="142"/>
      <c r="L15" s="142"/>
      <c r="M15" s="144">
        <f t="shared" si="1"/>
        <v>0</v>
      </c>
      <c r="N15" s="145">
        <f t="shared" si="2"/>
        <v>0</v>
      </c>
      <c r="O15" s="146">
        <f t="shared" si="3"/>
        <v>0</v>
      </c>
      <c r="P15" s="145">
        <f t="shared" si="4"/>
        <v>0</v>
      </c>
      <c r="Q15" s="145">
        <f t="shared" si="5"/>
        <v>0</v>
      </c>
      <c r="R15" s="146">
        <f t="shared" si="6"/>
        <v>0</v>
      </c>
      <c r="S15" s="145">
        <v>25</v>
      </c>
      <c r="T15" s="145">
        <f t="shared" si="7"/>
        <v>0</v>
      </c>
      <c r="U15" s="145">
        <f t="shared" si="8"/>
        <v>0</v>
      </c>
      <c r="V15" s="146">
        <f t="shared" si="9"/>
        <v>0</v>
      </c>
      <c r="W15" s="145">
        <v>20</v>
      </c>
      <c r="X15" s="146"/>
      <c r="Y15" s="146"/>
      <c r="Z15" s="146"/>
      <c r="AA15" s="145"/>
      <c r="AB15" s="145"/>
      <c r="AC15" s="145"/>
      <c r="AD15" s="214"/>
      <c r="AE15" s="154"/>
    </row>
    <row r="16" spans="1:16304" s="168" customFormat="1" hidden="1" x14ac:dyDescent="0.25">
      <c r="A16" s="135">
        <v>8</v>
      </c>
      <c r="B16" s="161" t="s">
        <v>839</v>
      </c>
      <c r="C16" s="161" t="s">
        <v>73</v>
      </c>
      <c r="D16" s="140"/>
      <c r="E16" s="141"/>
      <c r="F16" s="141"/>
      <c r="G16" s="139"/>
      <c r="H16" s="139"/>
      <c r="I16" s="139"/>
      <c r="J16" s="142"/>
      <c r="K16" s="142"/>
      <c r="L16" s="142"/>
      <c r="M16" s="144">
        <f t="shared" si="1"/>
        <v>0</v>
      </c>
      <c r="N16" s="145">
        <f t="shared" si="2"/>
        <v>0</v>
      </c>
      <c r="O16" s="146">
        <f t="shared" si="3"/>
        <v>0</v>
      </c>
      <c r="P16" s="145">
        <f t="shared" si="4"/>
        <v>0</v>
      </c>
      <c r="Q16" s="145">
        <f t="shared" si="5"/>
        <v>0</v>
      </c>
      <c r="R16" s="146">
        <f t="shared" si="6"/>
        <v>0</v>
      </c>
      <c r="S16" s="145">
        <v>25</v>
      </c>
      <c r="T16" s="145">
        <f t="shared" si="7"/>
        <v>0</v>
      </c>
      <c r="U16" s="145">
        <f t="shared" si="8"/>
        <v>0</v>
      </c>
      <c r="V16" s="146">
        <f t="shared" si="9"/>
        <v>0</v>
      </c>
      <c r="W16" s="145">
        <v>20</v>
      </c>
      <c r="X16" s="146"/>
      <c r="Y16" s="146"/>
      <c r="Z16" s="146"/>
      <c r="AA16" s="145"/>
      <c r="AB16" s="145"/>
      <c r="AC16" s="145"/>
      <c r="AD16" s="214"/>
      <c r="AE16" s="154"/>
      <c r="AF16" s="154"/>
      <c r="AG16" s="154"/>
      <c r="AH16" s="154"/>
      <c r="AI16" s="154"/>
      <c r="AJ16" s="154"/>
      <c r="AK16" s="154"/>
      <c r="AL16" s="154"/>
      <c r="AM16" s="154"/>
      <c r="AN16" s="154"/>
      <c r="AO16" s="154"/>
      <c r="AP16" s="154"/>
      <c r="AQ16" s="154"/>
      <c r="AR16" s="154"/>
      <c r="AS16" s="154"/>
      <c r="AT16" s="154"/>
      <c r="AU16" s="154"/>
      <c r="AV16" s="154"/>
      <c r="AW16" s="154"/>
      <c r="AX16" s="154"/>
      <c r="AY16" s="154"/>
      <c r="AZ16" s="154"/>
      <c r="BA16" s="154"/>
      <c r="BB16" s="154"/>
      <c r="BC16" s="154"/>
      <c r="BD16" s="154"/>
      <c r="BE16" s="154"/>
      <c r="BF16" s="154"/>
      <c r="BG16" s="154"/>
      <c r="BH16" s="154"/>
      <c r="BI16" s="154"/>
      <c r="BJ16" s="154"/>
      <c r="BK16" s="154"/>
      <c r="BL16" s="154"/>
      <c r="BM16" s="154"/>
      <c r="BN16" s="154"/>
      <c r="BO16" s="154"/>
      <c r="BP16" s="154"/>
      <c r="BQ16" s="154"/>
      <c r="BR16" s="154"/>
      <c r="BS16" s="154"/>
      <c r="BT16" s="154"/>
      <c r="BU16" s="154"/>
      <c r="BV16" s="154"/>
      <c r="BW16" s="154"/>
      <c r="BX16" s="154"/>
      <c r="BY16" s="154"/>
      <c r="BZ16" s="154"/>
      <c r="CA16" s="154"/>
      <c r="CB16" s="154"/>
      <c r="CC16" s="154"/>
      <c r="CD16" s="154"/>
      <c r="CE16" s="154"/>
      <c r="CF16" s="154"/>
      <c r="CG16" s="154"/>
      <c r="CH16" s="154"/>
      <c r="CI16" s="154"/>
      <c r="CJ16" s="154"/>
      <c r="CK16" s="154"/>
      <c r="CL16" s="154"/>
      <c r="CM16" s="154"/>
      <c r="CN16" s="154"/>
      <c r="CO16" s="154"/>
      <c r="CP16" s="154"/>
      <c r="CQ16" s="154"/>
      <c r="CR16" s="154"/>
      <c r="CS16" s="154"/>
      <c r="CT16" s="154"/>
      <c r="CU16" s="154"/>
      <c r="CV16" s="154"/>
      <c r="CW16" s="154"/>
      <c r="CX16" s="154"/>
      <c r="CY16" s="154"/>
      <c r="CZ16" s="154"/>
      <c r="DA16" s="154"/>
      <c r="DB16" s="154"/>
      <c r="DC16" s="154"/>
      <c r="DD16" s="154"/>
      <c r="DE16" s="154"/>
      <c r="DF16" s="154"/>
      <c r="DG16" s="154"/>
      <c r="DH16" s="154"/>
      <c r="DI16" s="154"/>
      <c r="DJ16" s="154"/>
      <c r="DK16" s="154"/>
      <c r="DL16" s="154"/>
      <c r="DM16" s="154"/>
      <c r="DN16" s="154"/>
      <c r="DO16" s="154"/>
      <c r="DP16" s="154"/>
      <c r="DQ16" s="154"/>
      <c r="DR16" s="154"/>
      <c r="DS16" s="154"/>
      <c r="DT16" s="154"/>
      <c r="DU16" s="154"/>
      <c r="DV16" s="154"/>
      <c r="DW16" s="154"/>
      <c r="DX16" s="154"/>
      <c r="DY16" s="154"/>
      <c r="DZ16" s="154"/>
      <c r="EA16" s="154"/>
      <c r="EB16" s="154"/>
      <c r="EC16" s="154"/>
      <c r="ED16" s="154"/>
      <c r="EE16" s="154"/>
      <c r="EF16" s="154"/>
      <c r="EG16" s="154"/>
      <c r="EH16" s="154"/>
      <c r="EI16" s="154"/>
      <c r="EJ16" s="154"/>
      <c r="EK16" s="154"/>
      <c r="EL16" s="154"/>
      <c r="EM16" s="154"/>
      <c r="EN16" s="154"/>
      <c r="EO16" s="154"/>
      <c r="EP16" s="154"/>
      <c r="EQ16" s="154"/>
      <c r="ER16" s="154"/>
      <c r="ES16" s="154"/>
      <c r="ET16" s="154"/>
      <c r="EU16" s="154"/>
      <c r="EV16" s="154"/>
      <c r="EW16" s="154"/>
      <c r="EX16" s="154"/>
      <c r="EY16" s="154"/>
      <c r="EZ16" s="154"/>
      <c r="FA16" s="154"/>
      <c r="FB16" s="154"/>
      <c r="FC16" s="154"/>
      <c r="FD16" s="154"/>
      <c r="FE16" s="154"/>
      <c r="FF16" s="154"/>
      <c r="FG16" s="154"/>
      <c r="FH16" s="154"/>
      <c r="FI16" s="154"/>
      <c r="FJ16" s="154"/>
      <c r="FK16" s="154"/>
      <c r="FL16" s="154"/>
      <c r="FM16" s="154"/>
      <c r="FN16" s="154"/>
      <c r="FO16" s="154"/>
      <c r="FP16" s="154"/>
      <c r="FQ16" s="154"/>
      <c r="FR16" s="154"/>
      <c r="FS16" s="154"/>
      <c r="FT16" s="154"/>
      <c r="FU16" s="154"/>
      <c r="FV16" s="154"/>
      <c r="FW16" s="154"/>
      <c r="FX16" s="154"/>
      <c r="FY16" s="154"/>
      <c r="FZ16" s="154"/>
      <c r="GA16" s="154"/>
      <c r="GB16" s="154"/>
      <c r="GC16" s="154"/>
      <c r="GD16" s="154"/>
      <c r="GE16" s="154"/>
      <c r="GF16" s="154"/>
      <c r="GG16" s="154"/>
      <c r="GH16" s="154"/>
      <c r="GI16" s="154"/>
      <c r="GJ16" s="154"/>
      <c r="GK16" s="154"/>
      <c r="GL16" s="154"/>
      <c r="GM16" s="154"/>
      <c r="GN16" s="154"/>
      <c r="GO16" s="154"/>
      <c r="GP16" s="154"/>
      <c r="GQ16" s="154"/>
      <c r="GR16" s="154"/>
      <c r="GS16" s="154"/>
      <c r="GT16" s="154"/>
      <c r="GU16" s="154"/>
      <c r="GV16" s="154"/>
      <c r="GW16" s="154"/>
      <c r="GX16" s="154"/>
      <c r="GY16" s="154"/>
      <c r="GZ16" s="154"/>
      <c r="HA16" s="154"/>
      <c r="HB16" s="154"/>
      <c r="HC16" s="154"/>
      <c r="HD16" s="154"/>
      <c r="HE16" s="154"/>
      <c r="HF16" s="154"/>
      <c r="HG16" s="154"/>
      <c r="HH16" s="154"/>
      <c r="HI16" s="154"/>
      <c r="HJ16" s="154"/>
      <c r="HK16" s="154"/>
      <c r="HL16" s="154"/>
      <c r="HM16" s="154"/>
      <c r="HN16" s="154"/>
      <c r="HO16" s="154"/>
      <c r="HP16" s="154"/>
      <c r="HQ16" s="154"/>
      <c r="HR16" s="154"/>
      <c r="HS16" s="154"/>
      <c r="HT16" s="154"/>
      <c r="HU16" s="154"/>
      <c r="HV16" s="154"/>
      <c r="HW16" s="154"/>
      <c r="HX16" s="154"/>
      <c r="HY16" s="154"/>
      <c r="HZ16" s="154"/>
      <c r="IA16" s="154"/>
      <c r="IB16" s="154"/>
      <c r="IC16" s="154"/>
      <c r="ID16" s="154"/>
      <c r="IE16" s="154"/>
      <c r="IF16" s="154"/>
      <c r="IG16" s="154"/>
      <c r="IH16" s="154"/>
      <c r="II16" s="154"/>
      <c r="IJ16" s="154"/>
      <c r="IK16" s="154"/>
      <c r="IL16" s="154"/>
      <c r="IM16" s="154"/>
      <c r="IN16" s="154"/>
      <c r="IO16" s="154"/>
      <c r="IP16" s="154"/>
      <c r="IQ16" s="154"/>
      <c r="IR16" s="154"/>
      <c r="IS16" s="154"/>
      <c r="IT16" s="154"/>
      <c r="IU16" s="154"/>
      <c r="IV16" s="154"/>
      <c r="IW16" s="154"/>
      <c r="IX16" s="154"/>
      <c r="IY16" s="154"/>
      <c r="IZ16" s="154"/>
      <c r="JA16" s="154"/>
      <c r="JB16" s="154"/>
      <c r="JC16" s="154"/>
      <c r="JD16" s="154"/>
      <c r="JE16" s="154"/>
      <c r="JF16" s="154"/>
      <c r="JG16" s="154"/>
      <c r="JH16" s="154"/>
      <c r="JI16" s="154"/>
      <c r="JJ16" s="154"/>
      <c r="JK16" s="154"/>
      <c r="JL16" s="154"/>
      <c r="JM16" s="154"/>
      <c r="JN16" s="154"/>
      <c r="JO16" s="154"/>
      <c r="JP16" s="154"/>
      <c r="JQ16" s="154"/>
      <c r="JR16" s="154"/>
      <c r="JS16" s="154"/>
      <c r="JT16" s="154"/>
      <c r="JU16" s="154"/>
      <c r="JV16" s="154"/>
      <c r="JW16" s="154"/>
      <c r="JX16" s="154"/>
      <c r="JY16" s="154"/>
      <c r="JZ16" s="154"/>
      <c r="KA16" s="154"/>
      <c r="KB16" s="154"/>
      <c r="KC16" s="154"/>
      <c r="KD16" s="154"/>
      <c r="KE16" s="154"/>
      <c r="KF16" s="154"/>
      <c r="KG16" s="154"/>
      <c r="KH16" s="154"/>
      <c r="KI16" s="154"/>
      <c r="KJ16" s="154"/>
      <c r="KK16" s="154"/>
      <c r="KL16" s="154"/>
      <c r="KM16" s="154"/>
      <c r="KN16" s="154"/>
      <c r="KO16" s="154"/>
      <c r="KP16" s="154"/>
      <c r="KQ16" s="154"/>
      <c r="KR16" s="154"/>
      <c r="KS16" s="154"/>
      <c r="KT16" s="154"/>
      <c r="KU16" s="154"/>
      <c r="KV16" s="154"/>
      <c r="KW16" s="154"/>
      <c r="KX16" s="154"/>
      <c r="KY16" s="154"/>
      <c r="KZ16" s="154"/>
      <c r="LA16" s="154"/>
      <c r="LB16" s="154"/>
      <c r="LC16" s="154"/>
      <c r="LD16" s="154"/>
      <c r="LE16" s="154"/>
      <c r="LF16" s="154"/>
      <c r="LG16" s="154"/>
      <c r="LH16" s="154"/>
      <c r="LI16" s="154"/>
      <c r="LJ16" s="154"/>
      <c r="LK16" s="154"/>
      <c r="LL16" s="154"/>
      <c r="LM16" s="154"/>
      <c r="LN16" s="154"/>
      <c r="LO16" s="154"/>
      <c r="LP16" s="154"/>
      <c r="LQ16" s="154"/>
      <c r="LR16" s="154"/>
      <c r="LS16" s="154"/>
      <c r="LT16" s="154"/>
      <c r="LU16" s="154"/>
      <c r="LV16" s="154"/>
      <c r="LW16" s="154"/>
      <c r="LX16" s="154"/>
      <c r="LY16" s="154"/>
      <c r="LZ16" s="154"/>
      <c r="MA16" s="154"/>
      <c r="MB16" s="154"/>
      <c r="MC16" s="154"/>
      <c r="MD16" s="154"/>
      <c r="ME16" s="154"/>
      <c r="MF16" s="154"/>
      <c r="MG16" s="154"/>
      <c r="MH16" s="154"/>
      <c r="MI16" s="154"/>
      <c r="MJ16" s="154"/>
      <c r="MK16" s="154"/>
      <c r="ML16" s="154"/>
      <c r="MM16" s="154"/>
      <c r="MN16" s="154"/>
      <c r="MO16" s="154"/>
      <c r="MP16" s="154"/>
      <c r="MQ16" s="154"/>
      <c r="MR16" s="154"/>
      <c r="MS16" s="154"/>
      <c r="MT16" s="154"/>
      <c r="MU16" s="154"/>
      <c r="MV16" s="154"/>
      <c r="MW16" s="154"/>
      <c r="MX16" s="154"/>
      <c r="MY16" s="154"/>
      <c r="MZ16" s="154"/>
      <c r="NA16" s="154"/>
      <c r="NB16" s="154"/>
      <c r="NC16" s="154"/>
      <c r="ND16" s="154"/>
      <c r="NE16" s="154"/>
      <c r="NF16" s="154"/>
      <c r="NG16" s="154"/>
      <c r="NH16" s="154"/>
      <c r="NI16" s="154"/>
      <c r="NJ16" s="154"/>
      <c r="NK16" s="154"/>
      <c r="NL16" s="154"/>
      <c r="NM16" s="154"/>
      <c r="NN16" s="154"/>
      <c r="NO16" s="154"/>
      <c r="NP16" s="154"/>
      <c r="NQ16" s="154"/>
      <c r="NR16" s="154"/>
      <c r="NS16" s="154"/>
      <c r="NT16" s="154"/>
      <c r="NU16" s="154"/>
      <c r="NV16" s="154"/>
      <c r="NW16" s="154"/>
      <c r="NX16" s="154"/>
      <c r="NY16" s="154"/>
      <c r="NZ16" s="154"/>
      <c r="OA16" s="154"/>
      <c r="OB16" s="154"/>
      <c r="OC16" s="154"/>
      <c r="OD16" s="154"/>
      <c r="OE16" s="154"/>
      <c r="OF16" s="154"/>
      <c r="OG16" s="154"/>
      <c r="OH16" s="154"/>
      <c r="OI16" s="154"/>
      <c r="OJ16" s="154"/>
      <c r="OK16" s="154"/>
      <c r="OL16" s="154"/>
      <c r="OM16" s="154"/>
      <c r="ON16" s="154"/>
      <c r="OO16" s="154"/>
      <c r="OP16" s="154"/>
      <c r="OQ16" s="154"/>
      <c r="OR16" s="154"/>
      <c r="OS16" s="154"/>
      <c r="OT16" s="154"/>
      <c r="OU16" s="154"/>
      <c r="OV16" s="154"/>
      <c r="OW16" s="154"/>
      <c r="OX16" s="154"/>
      <c r="OY16" s="154"/>
      <c r="OZ16" s="154"/>
      <c r="PA16" s="154"/>
      <c r="PB16" s="154"/>
      <c r="PC16" s="154"/>
      <c r="PD16" s="154"/>
      <c r="PE16" s="154"/>
      <c r="PF16" s="154"/>
      <c r="PG16" s="154"/>
      <c r="PH16" s="154"/>
      <c r="PI16" s="154"/>
      <c r="PJ16" s="154"/>
      <c r="PK16" s="154"/>
      <c r="PL16" s="154"/>
      <c r="PM16" s="154"/>
      <c r="PN16" s="154"/>
      <c r="PO16" s="154"/>
      <c r="PP16" s="154"/>
      <c r="PQ16" s="154"/>
      <c r="PR16" s="154"/>
      <c r="PS16" s="154"/>
      <c r="PT16" s="154"/>
      <c r="PU16" s="154"/>
      <c r="PV16" s="154"/>
      <c r="PW16" s="154"/>
      <c r="PX16" s="154"/>
      <c r="PY16" s="154"/>
      <c r="PZ16" s="154"/>
      <c r="QA16" s="154"/>
      <c r="QB16" s="154"/>
      <c r="QC16" s="154"/>
      <c r="QD16" s="154"/>
      <c r="QE16" s="154"/>
      <c r="QF16" s="154"/>
      <c r="QG16" s="154"/>
      <c r="QH16" s="154"/>
      <c r="QI16" s="154"/>
      <c r="QJ16" s="154"/>
      <c r="QK16" s="154"/>
      <c r="QL16" s="154"/>
      <c r="QM16" s="154"/>
      <c r="QN16" s="154"/>
      <c r="QO16" s="154"/>
      <c r="QP16" s="154"/>
      <c r="QQ16" s="154"/>
      <c r="QR16" s="154"/>
      <c r="QS16" s="154"/>
      <c r="QT16" s="154"/>
      <c r="QU16" s="154"/>
      <c r="QV16" s="154"/>
      <c r="QW16" s="154"/>
      <c r="QX16" s="154"/>
      <c r="QY16" s="154"/>
      <c r="QZ16" s="154"/>
      <c r="RA16" s="154"/>
      <c r="RB16" s="154"/>
      <c r="RC16" s="154"/>
      <c r="RD16" s="154"/>
      <c r="RE16" s="154"/>
      <c r="RF16" s="154"/>
      <c r="RG16" s="154"/>
      <c r="RH16" s="154"/>
      <c r="RI16" s="154"/>
      <c r="RJ16" s="154"/>
      <c r="RK16" s="154"/>
      <c r="RL16" s="154"/>
      <c r="RM16" s="154"/>
      <c r="RN16" s="154"/>
      <c r="RO16" s="154"/>
      <c r="RP16" s="154"/>
      <c r="RQ16" s="154"/>
      <c r="RR16" s="154"/>
      <c r="RS16" s="154"/>
      <c r="RT16" s="154"/>
      <c r="RU16" s="154"/>
      <c r="RV16" s="154"/>
      <c r="RW16" s="154"/>
      <c r="RX16" s="154"/>
      <c r="RY16" s="154"/>
      <c r="RZ16" s="154"/>
      <c r="SA16" s="154"/>
      <c r="SB16" s="154"/>
      <c r="SC16" s="154"/>
      <c r="SD16" s="154"/>
      <c r="SE16" s="154"/>
      <c r="SF16" s="154"/>
      <c r="SG16" s="154"/>
      <c r="SH16" s="154"/>
      <c r="SI16" s="154"/>
      <c r="SJ16" s="154"/>
      <c r="SK16" s="154"/>
      <c r="SL16" s="154"/>
      <c r="SM16" s="154"/>
      <c r="SN16" s="154"/>
      <c r="SO16" s="154"/>
      <c r="SP16" s="154"/>
      <c r="SQ16" s="154"/>
      <c r="SR16" s="154"/>
      <c r="SS16" s="154"/>
      <c r="ST16" s="154"/>
      <c r="SU16" s="154"/>
      <c r="SV16" s="154"/>
      <c r="SW16" s="154"/>
      <c r="SX16" s="154"/>
      <c r="SY16" s="154"/>
      <c r="SZ16" s="154"/>
      <c r="TA16" s="154"/>
      <c r="TB16" s="154"/>
      <c r="TC16" s="154"/>
      <c r="TD16" s="154"/>
      <c r="TE16" s="154"/>
      <c r="TF16" s="154"/>
      <c r="TG16" s="154"/>
      <c r="TH16" s="154"/>
      <c r="TI16" s="154"/>
      <c r="TJ16" s="154"/>
      <c r="TK16" s="154"/>
      <c r="TL16" s="154"/>
      <c r="TM16" s="154"/>
      <c r="TN16" s="154"/>
      <c r="TO16" s="154"/>
      <c r="TP16" s="154"/>
      <c r="TQ16" s="154"/>
      <c r="TR16" s="154"/>
      <c r="TS16" s="154"/>
      <c r="TT16" s="154"/>
      <c r="TU16" s="154"/>
      <c r="TV16" s="154"/>
      <c r="TW16" s="154"/>
      <c r="TX16" s="154"/>
      <c r="TY16" s="154"/>
      <c r="TZ16" s="154"/>
      <c r="UA16" s="154"/>
      <c r="UB16" s="154"/>
      <c r="UC16" s="154"/>
      <c r="UD16" s="154"/>
      <c r="UE16" s="154"/>
      <c r="UF16" s="154"/>
      <c r="UG16" s="154"/>
      <c r="UH16" s="154"/>
      <c r="UI16" s="154"/>
      <c r="UJ16" s="154"/>
      <c r="UK16" s="154"/>
      <c r="UL16" s="154"/>
      <c r="UM16" s="154"/>
      <c r="UN16" s="154"/>
      <c r="UO16" s="154"/>
      <c r="UP16" s="154"/>
      <c r="UQ16" s="154"/>
      <c r="UR16" s="154"/>
      <c r="US16" s="154"/>
      <c r="UT16" s="154"/>
      <c r="UU16" s="154"/>
      <c r="UV16" s="154"/>
      <c r="UW16" s="154"/>
      <c r="UX16" s="154"/>
      <c r="UY16" s="154"/>
      <c r="UZ16" s="154"/>
      <c r="VA16" s="154"/>
      <c r="VB16" s="154"/>
      <c r="VC16" s="154"/>
      <c r="VD16" s="154"/>
      <c r="VE16" s="154"/>
      <c r="VF16" s="154"/>
      <c r="VG16" s="154"/>
      <c r="VH16" s="154"/>
      <c r="VI16" s="154"/>
      <c r="VJ16" s="154"/>
      <c r="VK16" s="154"/>
      <c r="VL16" s="154"/>
      <c r="VM16" s="154"/>
      <c r="VN16" s="154"/>
      <c r="VO16" s="154"/>
      <c r="VP16" s="154"/>
      <c r="VQ16" s="154"/>
      <c r="VR16" s="154"/>
      <c r="VS16" s="154"/>
      <c r="VT16" s="154"/>
      <c r="VU16" s="154"/>
      <c r="VV16" s="154"/>
      <c r="VW16" s="154"/>
      <c r="VX16" s="154"/>
      <c r="VY16" s="154"/>
      <c r="VZ16" s="154"/>
      <c r="WA16" s="154"/>
      <c r="WB16" s="154"/>
      <c r="WC16" s="154"/>
      <c r="WD16" s="154"/>
      <c r="WE16" s="154"/>
      <c r="WF16" s="154"/>
      <c r="WG16" s="154"/>
      <c r="WH16" s="154"/>
      <c r="WI16" s="154"/>
      <c r="WJ16" s="154"/>
      <c r="WK16" s="154"/>
      <c r="WL16" s="154"/>
      <c r="WM16" s="154"/>
      <c r="WN16" s="154"/>
      <c r="WO16" s="154"/>
      <c r="WP16" s="154"/>
      <c r="WQ16" s="154"/>
      <c r="WR16" s="154"/>
      <c r="WS16" s="154"/>
      <c r="WT16" s="154"/>
      <c r="WU16" s="154"/>
      <c r="WV16" s="154"/>
      <c r="WW16" s="154"/>
      <c r="WX16" s="154"/>
      <c r="WY16" s="154"/>
      <c r="WZ16" s="154"/>
      <c r="XA16" s="154"/>
      <c r="XB16" s="154"/>
      <c r="XC16" s="154"/>
      <c r="XD16" s="154"/>
      <c r="XE16" s="154"/>
      <c r="XF16" s="154"/>
      <c r="XG16" s="154"/>
      <c r="XH16" s="154"/>
      <c r="XI16" s="154"/>
      <c r="XJ16" s="154"/>
      <c r="XK16" s="154"/>
      <c r="XL16" s="154"/>
      <c r="XM16" s="154"/>
      <c r="XN16" s="154"/>
      <c r="XO16" s="154"/>
      <c r="XP16" s="154"/>
      <c r="XQ16" s="154"/>
      <c r="XR16" s="154"/>
      <c r="XS16" s="154"/>
      <c r="XT16" s="154"/>
      <c r="XU16" s="154"/>
      <c r="XV16" s="154"/>
      <c r="XW16" s="154"/>
      <c r="XX16" s="154"/>
      <c r="XY16" s="154"/>
      <c r="XZ16" s="154"/>
      <c r="YA16" s="154"/>
      <c r="YB16" s="154"/>
      <c r="YC16" s="154"/>
      <c r="YD16" s="154"/>
      <c r="YE16" s="154"/>
      <c r="YF16" s="154"/>
      <c r="YG16" s="154"/>
      <c r="YH16" s="154"/>
      <c r="YI16" s="154"/>
      <c r="YJ16" s="154"/>
      <c r="YK16" s="154"/>
      <c r="YL16" s="154"/>
      <c r="YM16" s="154"/>
      <c r="YN16" s="154"/>
      <c r="YO16" s="154"/>
      <c r="YP16" s="154"/>
      <c r="YQ16" s="154"/>
      <c r="YR16" s="154"/>
      <c r="YS16" s="154"/>
      <c r="YT16" s="154"/>
      <c r="YU16" s="154"/>
      <c r="YV16" s="154"/>
      <c r="YW16" s="154"/>
      <c r="YX16" s="154"/>
      <c r="YY16" s="154"/>
      <c r="YZ16" s="154"/>
      <c r="ZA16" s="154"/>
      <c r="ZB16" s="154"/>
      <c r="ZC16" s="154"/>
      <c r="ZD16" s="154"/>
      <c r="ZE16" s="154"/>
      <c r="ZF16" s="154"/>
      <c r="ZG16" s="154"/>
      <c r="ZH16" s="154"/>
      <c r="ZI16" s="154"/>
      <c r="ZJ16" s="154"/>
      <c r="ZK16" s="154"/>
      <c r="ZL16" s="154"/>
      <c r="ZM16" s="154"/>
      <c r="ZN16" s="154"/>
      <c r="ZO16" s="154"/>
      <c r="ZP16" s="154"/>
      <c r="ZQ16" s="154"/>
      <c r="ZR16" s="154"/>
      <c r="ZS16" s="154"/>
      <c r="ZT16" s="154"/>
      <c r="ZU16" s="154"/>
      <c r="ZV16" s="154"/>
      <c r="ZW16" s="154"/>
      <c r="ZX16" s="154"/>
      <c r="ZY16" s="154"/>
      <c r="ZZ16" s="154"/>
      <c r="AAA16" s="154"/>
      <c r="AAB16" s="154"/>
      <c r="AAC16" s="154"/>
      <c r="AAD16" s="154"/>
      <c r="AAE16" s="154"/>
      <c r="AAF16" s="154"/>
      <c r="AAG16" s="154"/>
      <c r="AAH16" s="154"/>
      <c r="AAI16" s="154"/>
      <c r="AAJ16" s="154"/>
      <c r="AAK16" s="154"/>
      <c r="AAL16" s="154"/>
      <c r="AAM16" s="154"/>
      <c r="AAN16" s="154"/>
      <c r="AAO16" s="154"/>
      <c r="AAP16" s="154"/>
      <c r="AAQ16" s="154"/>
      <c r="AAR16" s="154"/>
      <c r="AAS16" s="154"/>
      <c r="AAT16" s="154"/>
      <c r="AAU16" s="154"/>
      <c r="AAV16" s="154"/>
      <c r="AAW16" s="154"/>
      <c r="AAX16" s="154"/>
      <c r="AAY16" s="154"/>
      <c r="AAZ16" s="154"/>
      <c r="ABA16" s="154"/>
      <c r="ABB16" s="154"/>
      <c r="ABC16" s="154"/>
      <c r="ABD16" s="154"/>
      <c r="ABE16" s="154"/>
      <c r="ABF16" s="154"/>
      <c r="ABG16" s="154"/>
      <c r="ABH16" s="154"/>
      <c r="ABI16" s="154"/>
      <c r="ABJ16" s="154"/>
      <c r="ABK16" s="154"/>
      <c r="ABL16" s="154"/>
      <c r="ABM16" s="154"/>
      <c r="ABN16" s="154"/>
      <c r="ABO16" s="154"/>
      <c r="ABP16" s="154"/>
      <c r="ABQ16" s="154"/>
      <c r="ABR16" s="154"/>
      <c r="ABS16" s="154"/>
      <c r="ABT16" s="154"/>
      <c r="ABU16" s="154"/>
      <c r="ABV16" s="154"/>
      <c r="ABW16" s="154"/>
      <c r="ABX16" s="154"/>
      <c r="ABY16" s="154"/>
      <c r="ABZ16" s="154"/>
      <c r="ACA16" s="154"/>
      <c r="ACB16" s="154"/>
      <c r="ACC16" s="154"/>
      <c r="ACD16" s="154"/>
      <c r="ACE16" s="154"/>
      <c r="ACF16" s="154"/>
      <c r="ACG16" s="154"/>
      <c r="ACH16" s="154"/>
      <c r="ACI16" s="154"/>
      <c r="ACJ16" s="154"/>
      <c r="ACK16" s="154"/>
      <c r="ACL16" s="154"/>
      <c r="ACM16" s="154"/>
      <c r="ACN16" s="154"/>
      <c r="ACO16" s="154"/>
      <c r="ACP16" s="154"/>
      <c r="ACQ16" s="154"/>
      <c r="ACR16" s="154"/>
      <c r="ACS16" s="154"/>
      <c r="ACT16" s="154"/>
      <c r="ACU16" s="154"/>
      <c r="ACV16" s="154"/>
      <c r="ACW16" s="154"/>
      <c r="ACX16" s="154"/>
      <c r="ACY16" s="154"/>
      <c r="ACZ16" s="154"/>
      <c r="ADA16" s="154"/>
      <c r="ADB16" s="154"/>
      <c r="ADC16" s="154"/>
      <c r="ADD16" s="154"/>
      <c r="ADE16" s="154"/>
      <c r="ADF16" s="154"/>
      <c r="ADG16" s="154"/>
      <c r="ADH16" s="154"/>
      <c r="ADI16" s="154"/>
      <c r="ADJ16" s="154"/>
      <c r="ADK16" s="154"/>
      <c r="ADL16" s="154"/>
      <c r="ADM16" s="154"/>
      <c r="ADN16" s="154"/>
      <c r="ADO16" s="154"/>
      <c r="ADP16" s="154"/>
      <c r="ADQ16" s="154"/>
      <c r="ADR16" s="154"/>
      <c r="ADS16" s="154"/>
      <c r="ADT16" s="154"/>
      <c r="ADU16" s="154"/>
      <c r="ADV16" s="154"/>
      <c r="ADW16" s="154"/>
      <c r="ADX16" s="154"/>
      <c r="ADY16" s="154"/>
      <c r="ADZ16" s="154"/>
      <c r="AEA16" s="154"/>
      <c r="AEB16" s="154"/>
      <c r="AEC16" s="154"/>
      <c r="AED16" s="154"/>
      <c r="AEE16" s="154"/>
      <c r="AEF16" s="154"/>
      <c r="AEG16" s="154"/>
      <c r="AEH16" s="154"/>
      <c r="AEI16" s="154"/>
      <c r="AEJ16" s="154"/>
      <c r="AEK16" s="154"/>
      <c r="AEL16" s="154"/>
      <c r="AEM16" s="154"/>
      <c r="AEN16" s="154"/>
      <c r="AEO16" s="154"/>
      <c r="AEP16" s="154"/>
      <c r="AEQ16" s="154"/>
      <c r="AER16" s="154"/>
      <c r="AES16" s="154"/>
      <c r="AET16" s="154"/>
      <c r="AEU16" s="154"/>
      <c r="AEV16" s="154"/>
      <c r="AEW16" s="154"/>
      <c r="AEX16" s="154"/>
      <c r="AEY16" s="154"/>
      <c r="AEZ16" s="154"/>
      <c r="AFA16" s="154"/>
      <c r="AFB16" s="154"/>
      <c r="AFC16" s="154"/>
      <c r="AFD16" s="154"/>
      <c r="AFE16" s="154"/>
      <c r="AFF16" s="154"/>
      <c r="AFG16" s="154"/>
      <c r="AFH16" s="154"/>
      <c r="AFI16" s="154"/>
      <c r="AFJ16" s="154"/>
      <c r="AFK16" s="154"/>
      <c r="AFL16" s="154"/>
      <c r="AFM16" s="154"/>
      <c r="AFN16" s="154"/>
      <c r="AFO16" s="154"/>
      <c r="AFP16" s="154"/>
      <c r="AFQ16" s="154"/>
      <c r="AFR16" s="154"/>
      <c r="AFS16" s="154"/>
      <c r="AFT16" s="154"/>
      <c r="AFU16" s="154"/>
      <c r="AFV16" s="154"/>
      <c r="AFW16" s="154"/>
      <c r="AFX16" s="154"/>
      <c r="AFY16" s="154"/>
      <c r="AFZ16" s="154"/>
      <c r="AGA16" s="154"/>
      <c r="AGB16" s="154"/>
      <c r="AGC16" s="154"/>
      <c r="AGD16" s="154"/>
      <c r="AGE16" s="154"/>
      <c r="AGF16" s="154"/>
      <c r="AGG16" s="154"/>
      <c r="AGH16" s="154"/>
      <c r="AGI16" s="154"/>
      <c r="AGJ16" s="154"/>
      <c r="AGK16" s="154"/>
      <c r="AGL16" s="154"/>
      <c r="AGM16" s="154"/>
      <c r="AGN16" s="154"/>
      <c r="AGO16" s="154"/>
      <c r="AGP16" s="154"/>
      <c r="AGQ16" s="154"/>
      <c r="AGR16" s="154"/>
      <c r="AGS16" s="154"/>
      <c r="AGT16" s="154"/>
      <c r="AGU16" s="154"/>
      <c r="AGV16" s="154"/>
      <c r="AGW16" s="154"/>
      <c r="AGX16" s="154"/>
      <c r="AGY16" s="154"/>
      <c r="AGZ16" s="154"/>
      <c r="AHA16" s="154"/>
      <c r="AHB16" s="154"/>
      <c r="AHC16" s="154"/>
      <c r="AHD16" s="154"/>
      <c r="AHE16" s="154"/>
      <c r="AHF16" s="154"/>
      <c r="AHG16" s="154"/>
      <c r="AHH16" s="154"/>
      <c r="AHI16" s="154"/>
      <c r="AHJ16" s="154"/>
      <c r="AHK16" s="154"/>
      <c r="AHL16" s="154"/>
      <c r="AHM16" s="154"/>
      <c r="AHN16" s="154"/>
      <c r="AHO16" s="154"/>
      <c r="AHP16" s="154"/>
      <c r="AHQ16" s="154"/>
      <c r="AHR16" s="154"/>
      <c r="AHS16" s="154"/>
      <c r="AHT16" s="154"/>
      <c r="AHU16" s="154"/>
      <c r="AHV16" s="154"/>
      <c r="AHW16" s="154"/>
      <c r="AHX16" s="154"/>
      <c r="AHY16" s="154"/>
      <c r="AHZ16" s="154"/>
      <c r="AIA16" s="154"/>
      <c r="AIB16" s="154"/>
      <c r="AIC16" s="154"/>
      <c r="AID16" s="154"/>
      <c r="AIE16" s="154"/>
      <c r="AIF16" s="154"/>
      <c r="AIG16" s="154"/>
      <c r="AIH16" s="154"/>
      <c r="AII16" s="154"/>
      <c r="AIJ16" s="154"/>
      <c r="AIK16" s="154"/>
      <c r="AIL16" s="154"/>
      <c r="AIM16" s="154"/>
      <c r="AIN16" s="154"/>
      <c r="AIO16" s="154"/>
      <c r="AIP16" s="154"/>
      <c r="AIQ16" s="154"/>
      <c r="AIR16" s="154"/>
      <c r="AIS16" s="154"/>
      <c r="AIT16" s="154"/>
      <c r="AIU16" s="154"/>
      <c r="AIV16" s="154"/>
      <c r="AIW16" s="154"/>
      <c r="AIX16" s="154"/>
      <c r="AIY16" s="154"/>
      <c r="AIZ16" s="154"/>
      <c r="AJA16" s="154"/>
      <c r="AJB16" s="154"/>
      <c r="AJC16" s="154"/>
      <c r="AJD16" s="154"/>
      <c r="AJE16" s="154"/>
      <c r="AJF16" s="154"/>
      <c r="AJG16" s="154"/>
      <c r="AJH16" s="154"/>
      <c r="AJI16" s="154"/>
      <c r="AJJ16" s="154"/>
      <c r="AJK16" s="154"/>
      <c r="AJL16" s="154"/>
      <c r="AJM16" s="154"/>
      <c r="AJN16" s="154"/>
      <c r="AJO16" s="154"/>
      <c r="AJP16" s="154"/>
      <c r="AJQ16" s="154"/>
      <c r="AJR16" s="154"/>
      <c r="AJS16" s="154"/>
      <c r="AJT16" s="154"/>
      <c r="AJU16" s="154"/>
      <c r="AJV16" s="154"/>
      <c r="AJW16" s="154"/>
      <c r="AJX16" s="154"/>
      <c r="AJY16" s="154"/>
      <c r="AJZ16" s="154"/>
      <c r="AKA16" s="154"/>
      <c r="AKB16" s="154"/>
      <c r="AKC16" s="154"/>
      <c r="AKD16" s="154"/>
      <c r="AKE16" s="154"/>
      <c r="AKF16" s="154"/>
      <c r="AKG16" s="154"/>
      <c r="AKH16" s="154"/>
      <c r="AKI16" s="154"/>
      <c r="AKJ16" s="154"/>
      <c r="AKK16" s="154"/>
      <c r="AKL16" s="154"/>
      <c r="AKM16" s="154"/>
      <c r="AKN16" s="154"/>
      <c r="AKO16" s="154"/>
      <c r="AKP16" s="154"/>
      <c r="AKQ16" s="154"/>
      <c r="AKR16" s="154"/>
      <c r="AKS16" s="154"/>
      <c r="AKT16" s="154"/>
      <c r="AKU16" s="154"/>
      <c r="AKV16" s="154"/>
      <c r="AKW16" s="154"/>
      <c r="AKX16" s="154"/>
      <c r="AKY16" s="154"/>
      <c r="AKZ16" s="154"/>
      <c r="ALA16" s="154"/>
      <c r="ALB16" s="154"/>
      <c r="ALC16" s="154"/>
      <c r="ALD16" s="154"/>
      <c r="ALE16" s="154"/>
      <c r="ALF16" s="154"/>
      <c r="ALG16" s="154"/>
      <c r="ALH16" s="154"/>
      <c r="ALI16" s="154"/>
      <c r="ALJ16" s="154"/>
      <c r="ALK16" s="154"/>
      <c r="ALL16" s="154"/>
      <c r="ALM16" s="154"/>
      <c r="ALN16" s="154"/>
      <c r="ALO16" s="154"/>
      <c r="ALP16" s="154"/>
      <c r="ALQ16" s="154"/>
      <c r="ALR16" s="154"/>
      <c r="ALS16" s="154"/>
      <c r="ALT16" s="154"/>
      <c r="ALU16" s="154"/>
      <c r="ALV16" s="154"/>
      <c r="ALW16" s="154"/>
      <c r="ALX16" s="154"/>
      <c r="ALY16" s="154"/>
      <c r="ALZ16" s="154"/>
      <c r="AMA16" s="154"/>
      <c r="AMB16" s="154"/>
      <c r="AMC16" s="154"/>
      <c r="AMD16" s="154"/>
      <c r="AME16" s="154"/>
      <c r="AMF16" s="154"/>
      <c r="AMG16" s="154"/>
      <c r="AMH16" s="154"/>
      <c r="AMI16" s="154"/>
      <c r="AMJ16" s="154"/>
      <c r="AMK16" s="154"/>
      <c r="AML16" s="154"/>
      <c r="AMM16" s="154"/>
      <c r="AMN16" s="154"/>
      <c r="AMO16" s="154"/>
      <c r="AMP16" s="154"/>
      <c r="AMQ16" s="154"/>
      <c r="AMR16" s="154"/>
      <c r="AMS16" s="154"/>
      <c r="AMT16" s="154"/>
      <c r="AMU16" s="154"/>
      <c r="AMV16" s="154"/>
      <c r="AMW16" s="154"/>
      <c r="AMX16" s="154"/>
      <c r="AMY16" s="154"/>
      <c r="AMZ16" s="154"/>
      <c r="ANA16" s="154"/>
      <c r="ANB16" s="154"/>
      <c r="ANC16" s="154"/>
      <c r="AND16" s="154"/>
      <c r="ANE16" s="154"/>
      <c r="ANF16" s="154"/>
      <c r="ANG16" s="154"/>
      <c r="ANH16" s="154"/>
      <c r="ANI16" s="154"/>
      <c r="ANJ16" s="154"/>
      <c r="ANK16" s="154"/>
      <c r="ANL16" s="154"/>
      <c r="ANM16" s="154"/>
      <c r="ANN16" s="154"/>
      <c r="ANO16" s="154"/>
      <c r="ANP16" s="154"/>
      <c r="ANQ16" s="154"/>
      <c r="ANR16" s="154"/>
      <c r="ANS16" s="154"/>
      <c r="ANT16" s="154"/>
      <c r="ANU16" s="154"/>
      <c r="ANV16" s="154"/>
      <c r="ANW16" s="154"/>
      <c r="ANX16" s="154"/>
      <c r="ANY16" s="154"/>
      <c r="ANZ16" s="154"/>
      <c r="AOA16" s="154"/>
      <c r="AOB16" s="154"/>
      <c r="AOC16" s="154"/>
      <c r="AOD16" s="154"/>
      <c r="AOE16" s="154"/>
      <c r="AOF16" s="154"/>
      <c r="AOG16" s="154"/>
      <c r="AOH16" s="154"/>
      <c r="AOI16" s="154"/>
      <c r="AOJ16" s="154"/>
      <c r="AOK16" s="154"/>
      <c r="AOL16" s="154"/>
      <c r="AOM16" s="154"/>
      <c r="AON16" s="154"/>
      <c r="AOO16" s="154"/>
      <c r="AOP16" s="154"/>
      <c r="AOQ16" s="154"/>
      <c r="AOR16" s="154"/>
      <c r="AOS16" s="154"/>
      <c r="AOT16" s="154"/>
      <c r="AOU16" s="154"/>
      <c r="AOV16" s="154"/>
      <c r="AOW16" s="154"/>
      <c r="AOX16" s="154"/>
      <c r="AOY16" s="154"/>
      <c r="AOZ16" s="154"/>
      <c r="APA16" s="154"/>
      <c r="APB16" s="154"/>
      <c r="APC16" s="154"/>
      <c r="APD16" s="154"/>
      <c r="APE16" s="154"/>
      <c r="APF16" s="154"/>
      <c r="APG16" s="154"/>
      <c r="APH16" s="154"/>
      <c r="API16" s="154"/>
      <c r="APJ16" s="154"/>
      <c r="APK16" s="154"/>
      <c r="APL16" s="154"/>
      <c r="APM16" s="154"/>
      <c r="APN16" s="154"/>
      <c r="APO16" s="154"/>
      <c r="APP16" s="154"/>
      <c r="APQ16" s="154"/>
      <c r="APR16" s="154"/>
      <c r="APS16" s="154"/>
      <c r="APT16" s="154"/>
      <c r="APU16" s="154"/>
      <c r="APV16" s="154"/>
      <c r="APW16" s="154"/>
      <c r="APX16" s="154"/>
      <c r="APY16" s="154"/>
      <c r="APZ16" s="154"/>
      <c r="AQA16" s="154"/>
      <c r="AQB16" s="154"/>
      <c r="AQC16" s="154"/>
      <c r="AQD16" s="154"/>
      <c r="AQE16" s="154"/>
      <c r="AQF16" s="154"/>
      <c r="AQG16" s="154"/>
      <c r="AQH16" s="154"/>
      <c r="AQI16" s="154"/>
      <c r="AQJ16" s="154"/>
      <c r="AQK16" s="154"/>
      <c r="AQL16" s="154"/>
      <c r="AQM16" s="154"/>
      <c r="AQN16" s="154"/>
      <c r="AQO16" s="154"/>
      <c r="AQP16" s="154"/>
      <c r="AQQ16" s="154"/>
      <c r="AQR16" s="154"/>
      <c r="AQS16" s="154"/>
      <c r="AQT16" s="154"/>
      <c r="AQU16" s="154"/>
      <c r="AQV16" s="154"/>
      <c r="AQW16" s="154"/>
      <c r="AQX16" s="154"/>
      <c r="AQY16" s="154"/>
      <c r="AQZ16" s="154"/>
      <c r="ARA16" s="154"/>
      <c r="ARB16" s="154"/>
      <c r="ARC16" s="154"/>
      <c r="ARD16" s="154"/>
      <c r="ARE16" s="154"/>
      <c r="ARF16" s="154"/>
      <c r="ARG16" s="154"/>
      <c r="ARH16" s="154"/>
      <c r="ARI16" s="154"/>
      <c r="ARJ16" s="154"/>
      <c r="ARK16" s="154"/>
      <c r="ARL16" s="154"/>
      <c r="ARM16" s="154"/>
      <c r="ARN16" s="154"/>
      <c r="ARO16" s="154"/>
      <c r="ARP16" s="154"/>
      <c r="ARQ16" s="154"/>
      <c r="ARR16" s="154"/>
      <c r="ARS16" s="154"/>
      <c r="ART16" s="154"/>
      <c r="ARU16" s="154"/>
      <c r="ARV16" s="154"/>
      <c r="ARW16" s="154"/>
      <c r="ARX16" s="154"/>
      <c r="ARY16" s="154"/>
      <c r="ARZ16" s="154"/>
      <c r="ASA16" s="154"/>
      <c r="ASB16" s="154"/>
      <c r="ASC16" s="154"/>
      <c r="ASD16" s="154"/>
      <c r="ASE16" s="154"/>
      <c r="ASF16" s="154"/>
      <c r="ASG16" s="154"/>
      <c r="ASH16" s="154"/>
      <c r="ASI16" s="154"/>
      <c r="ASJ16" s="154"/>
      <c r="ASK16" s="154"/>
      <c r="ASL16" s="154"/>
      <c r="ASM16" s="154"/>
      <c r="ASN16" s="154"/>
      <c r="ASO16" s="154"/>
      <c r="ASP16" s="154"/>
      <c r="ASQ16" s="154"/>
      <c r="ASR16" s="154"/>
      <c r="ASS16" s="154"/>
      <c r="AST16" s="154"/>
      <c r="ASU16" s="154"/>
      <c r="ASV16" s="154"/>
      <c r="ASW16" s="154"/>
      <c r="ASX16" s="154"/>
      <c r="ASY16" s="154"/>
      <c r="ASZ16" s="154"/>
      <c r="ATA16" s="154"/>
      <c r="ATB16" s="154"/>
      <c r="ATC16" s="154"/>
      <c r="ATD16" s="154"/>
      <c r="ATE16" s="154"/>
      <c r="ATF16" s="154"/>
      <c r="ATG16" s="154"/>
      <c r="ATH16" s="154"/>
      <c r="ATI16" s="154"/>
      <c r="ATJ16" s="154"/>
      <c r="ATK16" s="154"/>
      <c r="ATL16" s="154"/>
      <c r="ATM16" s="154"/>
      <c r="ATN16" s="154"/>
      <c r="ATO16" s="154"/>
      <c r="ATP16" s="154"/>
      <c r="ATQ16" s="154"/>
      <c r="ATR16" s="154"/>
      <c r="ATS16" s="154"/>
      <c r="ATT16" s="154"/>
      <c r="ATU16" s="154"/>
      <c r="ATV16" s="154"/>
      <c r="ATW16" s="154"/>
      <c r="ATX16" s="154"/>
      <c r="ATY16" s="154"/>
      <c r="ATZ16" s="154"/>
      <c r="AUA16" s="154"/>
      <c r="AUB16" s="154"/>
      <c r="AUC16" s="154"/>
      <c r="AUD16" s="154"/>
      <c r="AUE16" s="154"/>
      <c r="AUF16" s="154"/>
      <c r="AUG16" s="154"/>
      <c r="AUH16" s="154"/>
      <c r="AUI16" s="154"/>
      <c r="AUJ16" s="154"/>
      <c r="AUK16" s="154"/>
      <c r="AUL16" s="154"/>
      <c r="AUM16" s="154"/>
      <c r="AUN16" s="154"/>
      <c r="AUO16" s="154"/>
      <c r="AUP16" s="154"/>
      <c r="AUQ16" s="154"/>
      <c r="AUR16" s="154"/>
      <c r="AUS16" s="154"/>
      <c r="AUT16" s="154"/>
      <c r="AUU16" s="154"/>
      <c r="AUV16" s="154"/>
      <c r="AUW16" s="154"/>
      <c r="AUX16" s="154"/>
      <c r="AUY16" s="154"/>
      <c r="AUZ16" s="154"/>
      <c r="AVA16" s="154"/>
      <c r="AVB16" s="154"/>
      <c r="AVC16" s="154"/>
      <c r="AVD16" s="154"/>
      <c r="AVE16" s="154"/>
      <c r="AVF16" s="154"/>
      <c r="AVG16" s="154"/>
      <c r="AVH16" s="154"/>
      <c r="AVI16" s="154"/>
      <c r="AVJ16" s="154"/>
      <c r="AVK16" s="154"/>
      <c r="AVL16" s="154"/>
      <c r="AVM16" s="154"/>
      <c r="AVN16" s="154"/>
      <c r="AVO16" s="154"/>
      <c r="AVP16" s="154"/>
      <c r="AVQ16" s="154"/>
      <c r="AVR16" s="154"/>
      <c r="AVS16" s="154"/>
      <c r="AVT16" s="154"/>
      <c r="AVU16" s="154"/>
      <c r="AVV16" s="154"/>
      <c r="AVW16" s="154"/>
      <c r="AVX16" s="154"/>
      <c r="AVY16" s="154"/>
      <c r="AVZ16" s="154"/>
      <c r="AWA16" s="154"/>
      <c r="AWB16" s="154"/>
      <c r="AWC16" s="154"/>
      <c r="AWD16" s="154"/>
      <c r="AWE16" s="154"/>
      <c r="AWF16" s="154"/>
      <c r="AWG16" s="154"/>
      <c r="AWH16" s="154"/>
      <c r="AWI16" s="154"/>
      <c r="AWJ16" s="154"/>
      <c r="AWK16" s="154"/>
      <c r="AWL16" s="154"/>
      <c r="AWM16" s="154"/>
      <c r="AWN16" s="154"/>
      <c r="AWO16" s="154"/>
      <c r="AWP16" s="154"/>
      <c r="AWQ16" s="154"/>
      <c r="AWR16" s="154"/>
      <c r="AWS16" s="154"/>
      <c r="AWT16" s="154"/>
      <c r="AWU16" s="154"/>
      <c r="AWV16" s="154"/>
      <c r="AWW16" s="154"/>
      <c r="AWX16" s="154"/>
      <c r="AWY16" s="154"/>
      <c r="AWZ16" s="154"/>
      <c r="AXA16" s="154"/>
      <c r="AXB16" s="154"/>
      <c r="AXC16" s="154"/>
      <c r="AXD16" s="154"/>
      <c r="AXE16" s="154"/>
      <c r="AXF16" s="154"/>
      <c r="AXG16" s="154"/>
      <c r="AXH16" s="154"/>
      <c r="AXI16" s="154"/>
      <c r="AXJ16" s="154"/>
      <c r="AXK16" s="154"/>
      <c r="AXL16" s="154"/>
      <c r="AXM16" s="154"/>
      <c r="AXN16" s="154"/>
      <c r="AXO16" s="154"/>
      <c r="AXP16" s="154"/>
      <c r="AXQ16" s="154"/>
      <c r="AXR16" s="154"/>
      <c r="AXS16" s="154"/>
      <c r="AXT16" s="154"/>
      <c r="AXU16" s="154"/>
      <c r="AXV16" s="154"/>
      <c r="AXW16" s="154"/>
      <c r="AXX16" s="154"/>
      <c r="AXY16" s="154"/>
      <c r="AXZ16" s="154"/>
      <c r="AYA16" s="154"/>
      <c r="AYB16" s="154"/>
      <c r="AYC16" s="154"/>
      <c r="AYD16" s="154"/>
      <c r="AYE16" s="154"/>
      <c r="AYF16" s="154"/>
      <c r="AYG16" s="154"/>
      <c r="AYH16" s="154"/>
      <c r="AYI16" s="154"/>
      <c r="AYJ16" s="154"/>
      <c r="AYK16" s="154"/>
      <c r="AYL16" s="154"/>
      <c r="AYM16" s="154"/>
      <c r="AYN16" s="154"/>
      <c r="AYO16" s="154"/>
      <c r="AYP16" s="154"/>
      <c r="AYQ16" s="154"/>
      <c r="AYR16" s="154"/>
      <c r="AYS16" s="154"/>
      <c r="AYT16" s="154"/>
      <c r="AYU16" s="154"/>
      <c r="AYV16" s="154"/>
      <c r="AYW16" s="154"/>
      <c r="AYX16" s="154"/>
      <c r="AYY16" s="154"/>
      <c r="AYZ16" s="154"/>
      <c r="AZA16" s="154"/>
      <c r="AZB16" s="154"/>
      <c r="AZC16" s="154"/>
      <c r="AZD16" s="154"/>
      <c r="AZE16" s="154"/>
      <c r="AZF16" s="154"/>
      <c r="AZG16" s="154"/>
      <c r="AZH16" s="154"/>
      <c r="AZI16" s="154"/>
      <c r="AZJ16" s="154"/>
      <c r="AZK16" s="154"/>
      <c r="AZL16" s="154"/>
      <c r="AZM16" s="154"/>
      <c r="AZN16" s="154"/>
      <c r="AZO16" s="154"/>
      <c r="AZP16" s="154"/>
      <c r="AZQ16" s="154"/>
      <c r="AZR16" s="154"/>
      <c r="AZS16" s="154"/>
      <c r="AZT16" s="154"/>
      <c r="AZU16" s="154"/>
      <c r="AZV16" s="154"/>
      <c r="AZW16" s="154"/>
      <c r="AZX16" s="154"/>
      <c r="AZY16" s="154"/>
      <c r="AZZ16" s="154"/>
      <c r="BAA16" s="154"/>
      <c r="BAB16" s="154"/>
      <c r="BAC16" s="154"/>
      <c r="BAD16" s="154"/>
      <c r="BAE16" s="154"/>
      <c r="BAF16" s="154"/>
      <c r="BAG16" s="154"/>
      <c r="BAH16" s="154"/>
      <c r="BAI16" s="154"/>
      <c r="BAJ16" s="154"/>
      <c r="BAK16" s="154"/>
      <c r="BAL16" s="154"/>
      <c r="BAM16" s="154"/>
      <c r="BAN16" s="154"/>
      <c r="BAO16" s="154"/>
      <c r="BAP16" s="154"/>
      <c r="BAQ16" s="154"/>
      <c r="BAR16" s="154"/>
      <c r="BAS16" s="154"/>
      <c r="BAT16" s="154"/>
      <c r="BAU16" s="154"/>
      <c r="BAV16" s="154"/>
      <c r="BAW16" s="154"/>
      <c r="BAX16" s="154"/>
      <c r="BAY16" s="154"/>
      <c r="BAZ16" s="154"/>
      <c r="BBA16" s="154"/>
      <c r="BBB16" s="154"/>
      <c r="BBC16" s="154"/>
      <c r="BBD16" s="154"/>
      <c r="BBE16" s="154"/>
      <c r="BBF16" s="154"/>
      <c r="BBG16" s="154"/>
      <c r="BBH16" s="154"/>
      <c r="BBI16" s="154"/>
      <c r="BBJ16" s="154"/>
      <c r="BBK16" s="154"/>
      <c r="BBL16" s="154"/>
      <c r="BBM16" s="154"/>
      <c r="BBN16" s="154"/>
      <c r="BBO16" s="154"/>
      <c r="BBP16" s="154"/>
      <c r="BBQ16" s="154"/>
      <c r="BBR16" s="154"/>
      <c r="BBS16" s="154"/>
      <c r="BBT16" s="154"/>
      <c r="BBU16" s="154"/>
      <c r="BBV16" s="154"/>
      <c r="BBW16" s="154"/>
      <c r="BBX16" s="154"/>
      <c r="BBY16" s="154"/>
      <c r="BBZ16" s="154"/>
      <c r="BCA16" s="154"/>
      <c r="BCB16" s="154"/>
      <c r="BCC16" s="154"/>
      <c r="BCD16" s="154"/>
      <c r="BCE16" s="154"/>
      <c r="BCF16" s="154"/>
      <c r="BCG16" s="154"/>
      <c r="BCH16" s="154"/>
      <c r="BCI16" s="154"/>
      <c r="BCJ16" s="154"/>
      <c r="BCK16" s="154"/>
      <c r="BCL16" s="154"/>
      <c r="BCM16" s="154"/>
      <c r="BCN16" s="154"/>
      <c r="BCO16" s="154"/>
      <c r="BCP16" s="154"/>
      <c r="BCQ16" s="154"/>
      <c r="BCR16" s="154"/>
      <c r="BCS16" s="154"/>
      <c r="BCT16" s="154"/>
      <c r="BCU16" s="154"/>
      <c r="BCV16" s="154"/>
      <c r="BCW16" s="154"/>
      <c r="BCX16" s="154"/>
      <c r="BCY16" s="154"/>
      <c r="BCZ16" s="154"/>
      <c r="BDA16" s="154"/>
      <c r="BDB16" s="154"/>
      <c r="BDC16" s="154"/>
      <c r="BDD16" s="154"/>
      <c r="BDE16" s="154"/>
      <c r="BDF16" s="154"/>
      <c r="BDG16" s="154"/>
      <c r="BDH16" s="154"/>
      <c r="BDI16" s="154"/>
      <c r="BDJ16" s="154"/>
      <c r="BDK16" s="154"/>
      <c r="BDL16" s="154"/>
      <c r="BDM16" s="154"/>
      <c r="BDN16" s="154"/>
      <c r="BDO16" s="154"/>
      <c r="BDP16" s="154"/>
      <c r="BDQ16" s="154"/>
      <c r="BDR16" s="154"/>
      <c r="BDS16" s="154"/>
      <c r="BDT16" s="154"/>
      <c r="BDU16" s="154"/>
      <c r="BDV16" s="154"/>
      <c r="BDW16" s="154"/>
      <c r="BDX16" s="154"/>
      <c r="BDY16" s="154"/>
      <c r="BDZ16" s="154"/>
      <c r="BEA16" s="154"/>
      <c r="BEB16" s="154"/>
      <c r="BEC16" s="154"/>
      <c r="BED16" s="154"/>
      <c r="BEE16" s="154"/>
      <c r="BEF16" s="154"/>
      <c r="BEG16" s="154"/>
      <c r="BEH16" s="154"/>
      <c r="BEI16" s="154"/>
      <c r="BEJ16" s="154"/>
      <c r="BEK16" s="154"/>
      <c r="BEL16" s="154"/>
      <c r="BEM16" s="154"/>
      <c r="BEN16" s="154"/>
      <c r="BEO16" s="154"/>
      <c r="BEP16" s="154"/>
      <c r="BEQ16" s="154"/>
      <c r="BER16" s="154"/>
      <c r="BES16" s="154"/>
      <c r="BET16" s="154"/>
      <c r="BEU16" s="154"/>
      <c r="BEV16" s="154"/>
      <c r="BEW16" s="154"/>
      <c r="BEX16" s="154"/>
      <c r="BEY16" s="154"/>
      <c r="BEZ16" s="154"/>
      <c r="BFA16" s="154"/>
      <c r="BFB16" s="154"/>
      <c r="BFC16" s="154"/>
      <c r="BFD16" s="154"/>
      <c r="BFE16" s="154"/>
      <c r="BFF16" s="154"/>
      <c r="BFG16" s="154"/>
      <c r="BFH16" s="154"/>
      <c r="BFI16" s="154"/>
      <c r="BFJ16" s="154"/>
      <c r="BFK16" s="154"/>
      <c r="BFL16" s="154"/>
      <c r="BFM16" s="154"/>
      <c r="BFN16" s="154"/>
      <c r="BFO16" s="154"/>
      <c r="BFP16" s="154"/>
      <c r="BFQ16" s="154"/>
      <c r="BFR16" s="154"/>
      <c r="BFS16" s="154"/>
      <c r="BFT16" s="154"/>
      <c r="BFU16" s="154"/>
      <c r="BFV16" s="154"/>
      <c r="BFW16" s="154"/>
      <c r="BFX16" s="154"/>
      <c r="BFY16" s="154"/>
      <c r="BFZ16" s="154"/>
      <c r="BGA16" s="154"/>
      <c r="BGB16" s="154"/>
      <c r="BGC16" s="154"/>
      <c r="BGD16" s="154"/>
      <c r="BGE16" s="154"/>
      <c r="BGF16" s="154"/>
      <c r="BGG16" s="154"/>
      <c r="BGH16" s="154"/>
      <c r="BGI16" s="154"/>
      <c r="BGJ16" s="154"/>
      <c r="BGK16" s="154"/>
      <c r="BGL16" s="154"/>
      <c r="BGM16" s="154"/>
      <c r="BGN16" s="154"/>
      <c r="BGO16" s="154"/>
      <c r="BGP16" s="154"/>
      <c r="BGQ16" s="154"/>
      <c r="BGR16" s="154"/>
      <c r="BGS16" s="154"/>
      <c r="BGT16" s="154"/>
      <c r="BGU16" s="154"/>
      <c r="BGV16" s="154"/>
      <c r="BGW16" s="154"/>
      <c r="BGX16" s="154"/>
      <c r="BGY16" s="154"/>
      <c r="BGZ16" s="154"/>
      <c r="BHA16" s="154"/>
      <c r="BHB16" s="154"/>
      <c r="BHC16" s="154"/>
      <c r="BHD16" s="154"/>
      <c r="BHE16" s="154"/>
      <c r="BHF16" s="154"/>
      <c r="BHG16" s="154"/>
      <c r="BHH16" s="154"/>
      <c r="BHI16" s="154"/>
      <c r="BHJ16" s="154"/>
      <c r="BHK16" s="154"/>
      <c r="BHL16" s="154"/>
      <c r="BHM16" s="154"/>
      <c r="BHN16" s="154"/>
      <c r="BHO16" s="154"/>
      <c r="BHP16" s="154"/>
      <c r="BHQ16" s="154"/>
      <c r="BHR16" s="154"/>
      <c r="BHS16" s="154"/>
      <c r="BHT16" s="154"/>
      <c r="BHU16" s="154"/>
      <c r="BHV16" s="154"/>
      <c r="BHW16" s="154"/>
      <c r="BHX16" s="154"/>
      <c r="BHY16" s="154"/>
      <c r="BHZ16" s="154"/>
      <c r="BIA16" s="154"/>
      <c r="BIB16" s="154"/>
      <c r="BIC16" s="154"/>
      <c r="BID16" s="154"/>
      <c r="BIE16" s="154"/>
      <c r="BIF16" s="154"/>
      <c r="BIG16" s="154"/>
      <c r="BIH16" s="154"/>
      <c r="BII16" s="154"/>
      <c r="BIJ16" s="154"/>
      <c r="BIK16" s="154"/>
      <c r="BIL16" s="154"/>
      <c r="BIM16" s="154"/>
      <c r="BIN16" s="154"/>
      <c r="BIO16" s="154"/>
      <c r="BIP16" s="154"/>
      <c r="BIQ16" s="154"/>
      <c r="BIR16" s="154"/>
      <c r="BIS16" s="154"/>
      <c r="BIT16" s="154"/>
      <c r="BIU16" s="154"/>
      <c r="BIV16" s="154"/>
      <c r="BIW16" s="154"/>
      <c r="BIX16" s="154"/>
      <c r="BIY16" s="154"/>
      <c r="BIZ16" s="154"/>
      <c r="BJA16" s="154"/>
      <c r="BJB16" s="154"/>
      <c r="BJC16" s="154"/>
      <c r="BJD16" s="154"/>
      <c r="BJE16" s="154"/>
      <c r="BJF16" s="154"/>
      <c r="BJG16" s="154"/>
      <c r="BJH16" s="154"/>
      <c r="BJI16" s="154"/>
      <c r="BJJ16" s="154"/>
      <c r="BJK16" s="154"/>
      <c r="BJL16" s="154"/>
      <c r="BJM16" s="154"/>
      <c r="BJN16" s="154"/>
      <c r="BJO16" s="154"/>
      <c r="BJP16" s="154"/>
      <c r="BJQ16" s="154"/>
      <c r="BJR16" s="154"/>
      <c r="BJS16" s="154"/>
      <c r="BJT16" s="154"/>
      <c r="BJU16" s="154"/>
      <c r="BJV16" s="154"/>
      <c r="BJW16" s="154"/>
      <c r="BJX16" s="154"/>
      <c r="BJY16" s="154"/>
      <c r="BJZ16" s="154"/>
      <c r="BKA16" s="154"/>
      <c r="BKB16" s="154"/>
      <c r="BKC16" s="154"/>
      <c r="BKD16" s="154"/>
      <c r="BKE16" s="154"/>
      <c r="BKF16" s="154"/>
      <c r="BKG16" s="154"/>
      <c r="BKH16" s="154"/>
      <c r="BKI16" s="154"/>
      <c r="BKJ16" s="154"/>
      <c r="BKK16" s="154"/>
      <c r="BKL16" s="154"/>
      <c r="BKM16" s="154"/>
      <c r="BKN16" s="154"/>
      <c r="BKO16" s="154"/>
      <c r="BKP16" s="154"/>
      <c r="BKQ16" s="154"/>
      <c r="BKR16" s="154"/>
      <c r="BKS16" s="154"/>
      <c r="BKT16" s="154"/>
      <c r="BKU16" s="154"/>
      <c r="BKV16" s="154"/>
      <c r="BKW16" s="154"/>
      <c r="BKX16" s="154"/>
      <c r="BKY16" s="154"/>
      <c r="BKZ16" s="154"/>
      <c r="BLA16" s="154"/>
      <c r="BLB16" s="154"/>
      <c r="BLC16" s="154"/>
      <c r="BLD16" s="154"/>
      <c r="BLE16" s="154"/>
      <c r="BLF16" s="154"/>
      <c r="BLG16" s="154"/>
      <c r="BLH16" s="154"/>
      <c r="BLI16" s="154"/>
      <c r="BLJ16" s="154"/>
      <c r="BLK16" s="154"/>
      <c r="BLL16" s="154"/>
      <c r="BLM16" s="154"/>
      <c r="BLN16" s="154"/>
      <c r="BLO16" s="154"/>
      <c r="BLP16" s="154"/>
      <c r="BLQ16" s="154"/>
      <c r="BLR16" s="154"/>
      <c r="BLS16" s="154"/>
      <c r="BLT16" s="154"/>
      <c r="BLU16" s="154"/>
      <c r="BLV16" s="154"/>
      <c r="BLW16" s="154"/>
      <c r="BLX16" s="154"/>
      <c r="BLY16" s="154"/>
      <c r="BLZ16" s="154"/>
      <c r="BMA16" s="154"/>
      <c r="BMB16" s="154"/>
      <c r="BMC16" s="154"/>
      <c r="BMD16" s="154"/>
      <c r="BME16" s="154"/>
      <c r="BMF16" s="154"/>
      <c r="BMG16" s="154"/>
      <c r="BMH16" s="154"/>
      <c r="BMI16" s="154"/>
      <c r="BMJ16" s="154"/>
      <c r="BMK16" s="154"/>
      <c r="BML16" s="154"/>
      <c r="BMM16" s="154"/>
      <c r="BMN16" s="154"/>
      <c r="BMO16" s="154"/>
      <c r="BMP16" s="154"/>
      <c r="BMQ16" s="154"/>
      <c r="BMR16" s="154"/>
      <c r="BMS16" s="154"/>
      <c r="BMT16" s="154"/>
      <c r="BMU16" s="154"/>
      <c r="BMV16" s="154"/>
      <c r="BMW16" s="154"/>
      <c r="BMX16" s="154"/>
      <c r="BMY16" s="154"/>
      <c r="BMZ16" s="154"/>
      <c r="BNA16" s="154"/>
      <c r="BNB16" s="154"/>
      <c r="BNC16" s="154"/>
      <c r="BND16" s="154"/>
      <c r="BNE16" s="154"/>
      <c r="BNF16" s="154"/>
      <c r="BNG16" s="154"/>
      <c r="BNH16" s="154"/>
      <c r="BNI16" s="154"/>
      <c r="BNJ16" s="154"/>
      <c r="BNK16" s="154"/>
      <c r="BNL16" s="154"/>
      <c r="BNM16" s="154"/>
      <c r="BNN16" s="154"/>
      <c r="BNO16" s="154"/>
      <c r="BNP16" s="154"/>
      <c r="BNQ16" s="154"/>
      <c r="BNR16" s="154"/>
      <c r="BNS16" s="154"/>
      <c r="BNT16" s="154"/>
      <c r="BNU16" s="154"/>
      <c r="BNV16" s="154"/>
      <c r="BNW16" s="154"/>
      <c r="BNX16" s="154"/>
      <c r="BNY16" s="154"/>
      <c r="BNZ16" s="154"/>
      <c r="BOA16" s="154"/>
      <c r="BOB16" s="154"/>
      <c r="BOC16" s="154"/>
      <c r="BOD16" s="154"/>
      <c r="BOE16" s="154"/>
      <c r="BOF16" s="154"/>
      <c r="BOG16" s="154"/>
      <c r="BOH16" s="154"/>
      <c r="BOI16" s="154"/>
      <c r="BOJ16" s="154"/>
      <c r="BOK16" s="154"/>
      <c r="BOL16" s="154"/>
      <c r="BOM16" s="154"/>
      <c r="BON16" s="154"/>
      <c r="BOO16" s="154"/>
      <c r="BOP16" s="154"/>
      <c r="BOQ16" s="154"/>
      <c r="BOR16" s="154"/>
      <c r="BOS16" s="154"/>
      <c r="BOT16" s="154"/>
      <c r="BOU16" s="154"/>
      <c r="BOV16" s="154"/>
      <c r="BOW16" s="154"/>
      <c r="BOX16" s="154"/>
      <c r="BOY16" s="154"/>
      <c r="BOZ16" s="154"/>
      <c r="BPA16" s="154"/>
      <c r="BPB16" s="154"/>
      <c r="BPC16" s="154"/>
      <c r="BPD16" s="154"/>
      <c r="BPE16" s="154"/>
      <c r="BPF16" s="154"/>
      <c r="BPG16" s="154"/>
      <c r="BPH16" s="154"/>
      <c r="BPI16" s="154"/>
      <c r="BPJ16" s="154"/>
      <c r="BPK16" s="154"/>
      <c r="BPL16" s="154"/>
      <c r="BPM16" s="154"/>
      <c r="BPN16" s="154"/>
      <c r="BPO16" s="154"/>
      <c r="BPP16" s="154"/>
      <c r="BPQ16" s="154"/>
      <c r="BPR16" s="154"/>
      <c r="BPS16" s="154"/>
      <c r="BPT16" s="154"/>
      <c r="BPU16" s="154"/>
      <c r="BPV16" s="154"/>
      <c r="BPW16" s="154"/>
      <c r="BPX16" s="154"/>
      <c r="BPY16" s="154"/>
      <c r="BPZ16" s="154"/>
      <c r="BQA16" s="154"/>
      <c r="BQB16" s="154"/>
      <c r="BQC16" s="154"/>
      <c r="BQD16" s="154"/>
      <c r="BQE16" s="154"/>
      <c r="BQF16" s="154"/>
      <c r="BQG16" s="154"/>
      <c r="BQH16" s="154"/>
      <c r="BQI16" s="154"/>
      <c r="BQJ16" s="154"/>
      <c r="BQK16" s="154"/>
      <c r="BQL16" s="154"/>
      <c r="BQM16" s="154"/>
      <c r="BQN16" s="154"/>
      <c r="BQO16" s="154"/>
      <c r="BQP16" s="154"/>
      <c r="BQQ16" s="154"/>
      <c r="BQR16" s="154"/>
      <c r="BQS16" s="154"/>
      <c r="BQT16" s="154"/>
      <c r="BQU16" s="154"/>
      <c r="BQV16" s="154"/>
      <c r="BQW16" s="154"/>
      <c r="BQX16" s="154"/>
      <c r="BQY16" s="154"/>
      <c r="BQZ16" s="154"/>
      <c r="BRA16" s="154"/>
      <c r="BRB16" s="154"/>
      <c r="BRC16" s="154"/>
      <c r="BRD16" s="154"/>
      <c r="BRE16" s="154"/>
      <c r="BRF16" s="154"/>
      <c r="BRG16" s="154"/>
      <c r="BRH16" s="154"/>
      <c r="BRI16" s="154"/>
      <c r="BRJ16" s="154"/>
      <c r="BRK16" s="154"/>
      <c r="BRL16" s="154"/>
      <c r="BRM16" s="154"/>
      <c r="BRN16" s="154"/>
      <c r="BRO16" s="154"/>
      <c r="BRP16" s="154"/>
      <c r="BRQ16" s="154"/>
      <c r="BRR16" s="154"/>
      <c r="BRS16" s="154"/>
      <c r="BRT16" s="154"/>
      <c r="BRU16" s="154"/>
      <c r="BRV16" s="154"/>
      <c r="BRW16" s="154"/>
      <c r="BRX16" s="154"/>
      <c r="BRY16" s="154"/>
      <c r="BRZ16" s="154"/>
      <c r="BSA16" s="154"/>
      <c r="BSB16" s="154"/>
      <c r="BSC16" s="154"/>
      <c r="BSD16" s="154"/>
      <c r="BSE16" s="154"/>
      <c r="BSF16" s="154"/>
      <c r="BSG16" s="154"/>
      <c r="BSH16" s="154"/>
      <c r="BSI16" s="154"/>
      <c r="BSJ16" s="154"/>
      <c r="BSK16" s="154"/>
      <c r="BSL16" s="154"/>
      <c r="BSM16" s="154"/>
      <c r="BSN16" s="154"/>
      <c r="BSO16" s="154"/>
      <c r="BSP16" s="154"/>
      <c r="BSQ16" s="154"/>
      <c r="BSR16" s="154"/>
      <c r="BSS16" s="154"/>
      <c r="BST16" s="154"/>
      <c r="BSU16" s="154"/>
      <c r="BSV16" s="154"/>
      <c r="BSW16" s="154"/>
      <c r="BSX16" s="154"/>
      <c r="BSY16" s="154"/>
      <c r="BSZ16" s="154"/>
      <c r="BTA16" s="154"/>
      <c r="BTB16" s="154"/>
      <c r="BTC16" s="154"/>
      <c r="BTD16" s="154"/>
      <c r="BTE16" s="154"/>
      <c r="BTF16" s="154"/>
      <c r="BTG16" s="154"/>
      <c r="BTH16" s="154"/>
      <c r="BTI16" s="154"/>
      <c r="BTJ16" s="154"/>
      <c r="BTK16" s="154"/>
      <c r="BTL16" s="154"/>
      <c r="BTM16" s="154"/>
      <c r="BTN16" s="154"/>
      <c r="BTO16" s="154"/>
      <c r="BTP16" s="154"/>
      <c r="BTQ16" s="154"/>
      <c r="BTR16" s="154"/>
      <c r="BTS16" s="154"/>
      <c r="BTT16" s="154"/>
      <c r="BTU16" s="154"/>
      <c r="BTV16" s="154"/>
      <c r="BTW16" s="154"/>
      <c r="BTX16" s="154"/>
      <c r="BTY16" s="154"/>
      <c r="BTZ16" s="154"/>
      <c r="BUA16" s="154"/>
      <c r="BUB16" s="154"/>
      <c r="BUC16" s="154"/>
      <c r="BUD16" s="154"/>
      <c r="BUE16" s="154"/>
      <c r="BUF16" s="154"/>
      <c r="BUG16" s="154"/>
      <c r="BUH16" s="154"/>
      <c r="BUI16" s="154"/>
      <c r="BUJ16" s="154"/>
      <c r="BUK16" s="154"/>
      <c r="BUL16" s="154"/>
      <c r="BUM16" s="154"/>
      <c r="BUN16" s="154"/>
      <c r="BUO16" s="154"/>
      <c r="BUP16" s="154"/>
      <c r="BUQ16" s="154"/>
      <c r="BUR16" s="154"/>
      <c r="BUS16" s="154"/>
      <c r="BUT16" s="154"/>
      <c r="BUU16" s="154"/>
      <c r="BUV16" s="154"/>
      <c r="BUW16" s="154"/>
      <c r="BUX16" s="154"/>
      <c r="BUY16" s="154"/>
      <c r="BUZ16" s="154"/>
      <c r="BVA16" s="154"/>
      <c r="BVB16" s="154"/>
      <c r="BVC16" s="154"/>
      <c r="BVD16" s="154"/>
      <c r="BVE16" s="154"/>
      <c r="BVF16" s="154"/>
      <c r="BVG16" s="154"/>
      <c r="BVH16" s="154"/>
      <c r="BVI16" s="154"/>
      <c r="BVJ16" s="154"/>
      <c r="BVK16" s="154"/>
      <c r="BVL16" s="154"/>
      <c r="BVM16" s="154"/>
      <c r="BVN16" s="154"/>
      <c r="BVO16" s="154"/>
      <c r="BVP16" s="154"/>
      <c r="BVQ16" s="154"/>
      <c r="BVR16" s="154"/>
      <c r="BVS16" s="154"/>
      <c r="BVT16" s="154"/>
      <c r="BVU16" s="154"/>
      <c r="BVV16" s="154"/>
      <c r="BVW16" s="154"/>
      <c r="BVX16" s="154"/>
      <c r="BVY16" s="154"/>
      <c r="BVZ16" s="154"/>
      <c r="BWA16" s="154"/>
      <c r="BWB16" s="154"/>
      <c r="BWC16" s="154"/>
      <c r="BWD16" s="154"/>
      <c r="BWE16" s="154"/>
      <c r="BWF16" s="154"/>
      <c r="BWG16" s="154"/>
      <c r="BWH16" s="154"/>
      <c r="BWI16" s="154"/>
      <c r="BWJ16" s="154"/>
      <c r="BWK16" s="154"/>
      <c r="BWL16" s="154"/>
      <c r="BWM16" s="154"/>
      <c r="BWN16" s="154"/>
      <c r="BWO16" s="154"/>
      <c r="BWP16" s="154"/>
      <c r="BWQ16" s="154"/>
      <c r="BWR16" s="154"/>
      <c r="BWS16" s="154"/>
      <c r="BWT16" s="154"/>
      <c r="BWU16" s="154"/>
      <c r="BWV16" s="154"/>
      <c r="BWW16" s="154"/>
      <c r="BWX16" s="154"/>
      <c r="BWY16" s="154"/>
      <c r="BWZ16" s="154"/>
      <c r="BXA16" s="154"/>
      <c r="BXB16" s="154"/>
      <c r="BXC16" s="154"/>
      <c r="BXD16" s="154"/>
      <c r="BXE16" s="154"/>
      <c r="BXF16" s="154"/>
      <c r="BXG16" s="154"/>
      <c r="BXH16" s="154"/>
      <c r="BXI16" s="154"/>
      <c r="BXJ16" s="154"/>
      <c r="BXK16" s="154"/>
      <c r="BXL16" s="154"/>
      <c r="BXM16" s="154"/>
      <c r="BXN16" s="154"/>
      <c r="BXO16" s="154"/>
      <c r="BXP16" s="154"/>
      <c r="BXQ16" s="154"/>
      <c r="BXR16" s="154"/>
      <c r="BXS16" s="154"/>
      <c r="BXT16" s="154"/>
      <c r="BXU16" s="154"/>
      <c r="BXV16" s="154"/>
      <c r="BXW16" s="154"/>
      <c r="BXX16" s="154"/>
      <c r="BXY16" s="154"/>
      <c r="BXZ16" s="154"/>
      <c r="BYA16" s="154"/>
      <c r="BYB16" s="154"/>
      <c r="BYC16" s="154"/>
      <c r="BYD16" s="154"/>
      <c r="BYE16" s="154"/>
      <c r="BYF16" s="154"/>
      <c r="BYG16" s="154"/>
      <c r="BYH16" s="154"/>
      <c r="BYI16" s="154"/>
      <c r="BYJ16" s="154"/>
      <c r="BYK16" s="154"/>
      <c r="BYL16" s="154"/>
      <c r="BYM16" s="154"/>
      <c r="BYN16" s="154"/>
      <c r="BYO16" s="154"/>
      <c r="BYP16" s="154"/>
      <c r="BYQ16" s="154"/>
      <c r="BYR16" s="154"/>
      <c r="BYS16" s="154"/>
      <c r="BYT16" s="154"/>
      <c r="BYU16" s="154"/>
      <c r="BYV16" s="154"/>
      <c r="BYW16" s="154"/>
      <c r="BYX16" s="154"/>
      <c r="BYY16" s="154"/>
      <c r="BYZ16" s="154"/>
      <c r="BZA16" s="154"/>
      <c r="BZB16" s="154"/>
      <c r="BZC16" s="154"/>
      <c r="BZD16" s="154"/>
      <c r="BZE16" s="154"/>
      <c r="BZF16" s="154"/>
      <c r="BZG16" s="154"/>
      <c r="BZH16" s="154"/>
      <c r="BZI16" s="154"/>
      <c r="BZJ16" s="154"/>
      <c r="BZK16" s="154"/>
      <c r="BZL16" s="154"/>
      <c r="BZM16" s="154"/>
      <c r="BZN16" s="154"/>
      <c r="BZO16" s="154"/>
      <c r="BZP16" s="154"/>
      <c r="BZQ16" s="154"/>
      <c r="BZR16" s="154"/>
      <c r="BZS16" s="154"/>
      <c r="BZT16" s="154"/>
      <c r="BZU16" s="154"/>
      <c r="BZV16" s="154"/>
      <c r="BZW16" s="154"/>
      <c r="BZX16" s="154"/>
      <c r="BZY16" s="154"/>
      <c r="BZZ16" s="154"/>
      <c r="CAA16" s="154"/>
      <c r="CAB16" s="154"/>
      <c r="CAC16" s="154"/>
      <c r="CAD16" s="154"/>
      <c r="CAE16" s="154"/>
      <c r="CAF16" s="154"/>
      <c r="CAG16" s="154"/>
      <c r="CAH16" s="154"/>
      <c r="CAI16" s="154"/>
      <c r="CAJ16" s="154"/>
      <c r="CAK16" s="154"/>
      <c r="CAL16" s="154"/>
      <c r="CAM16" s="154"/>
      <c r="CAN16" s="154"/>
      <c r="CAO16" s="154"/>
      <c r="CAP16" s="154"/>
      <c r="CAQ16" s="154"/>
      <c r="CAR16" s="154"/>
      <c r="CAS16" s="154"/>
      <c r="CAT16" s="154"/>
      <c r="CAU16" s="154"/>
      <c r="CAV16" s="154"/>
      <c r="CAW16" s="154"/>
      <c r="CAX16" s="154"/>
      <c r="CAY16" s="154"/>
      <c r="CAZ16" s="154"/>
      <c r="CBA16" s="154"/>
      <c r="CBB16" s="154"/>
      <c r="CBC16" s="154"/>
      <c r="CBD16" s="154"/>
      <c r="CBE16" s="154"/>
      <c r="CBF16" s="154"/>
      <c r="CBG16" s="154"/>
      <c r="CBH16" s="154"/>
      <c r="CBI16" s="154"/>
      <c r="CBJ16" s="154"/>
      <c r="CBK16" s="154"/>
      <c r="CBL16" s="154"/>
      <c r="CBM16" s="154"/>
      <c r="CBN16" s="154"/>
      <c r="CBO16" s="154"/>
      <c r="CBP16" s="154"/>
      <c r="CBQ16" s="154"/>
      <c r="CBR16" s="154"/>
      <c r="CBS16" s="154"/>
      <c r="CBT16" s="154"/>
      <c r="CBU16" s="154"/>
      <c r="CBV16" s="154"/>
      <c r="CBW16" s="154"/>
      <c r="CBX16" s="154"/>
      <c r="CBY16" s="154"/>
      <c r="CBZ16" s="154"/>
      <c r="CCA16" s="154"/>
      <c r="CCB16" s="154"/>
      <c r="CCC16" s="154"/>
      <c r="CCD16" s="154"/>
      <c r="CCE16" s="154"/>
      <c r="CCF16" s="154"/>
      <c r="CCG16" s="154"/>
      <c r="CCH16" s="154"/>
      <c r="CCI16" s="154"/>
      <c r="CCJ16" s="154"/>
      <c r="CCK16" s="154"/>
      <c r="CCL16" s="154"/>
      <c r="CCM16" s="154"/>
      <c r="CCN16" s="154"/>
      <c r="CCO16" s="154"/>
      <c r="CCP16" s="154"/>
      <c r="CCQ16" s="154"/>
      <c r="CCR16" s="154"/>
      <c r="CCS16" s="154"/>
      <c r="CCT16" s="154"/>
      <c r="CCU16" s="154"/>
      <c r="CCV16" s="154"/>
      <c r="CCW16" s="154"/>
      <c r="CCX16" s="154"/>
      <c r="CCY16" s="154"/>
      <c r="CCZ16" s="154"/>
      <c r="CDA16" s="154"/>
      <c r="CDB16" s="154"/>
      <c r="CDC16" s="154"/>
      <c r="CDD16" s="154"/>
      <c r="CDE16" s="154"/>
      <c r="CDF16" s="154"/>
      <c r="CDG16" s="154"/>
      <c r="CDH16" s="154"/>
      <c r="CDI16" s="154"/>
      <c r="CDJ16" s="154"/>
      <c r="CDK16" s="154"/>
      <c r="CDL16" s="154"/>
      <c r="CDM16" s="154"/>
      <c r="CDN16" s="154"/>
      <c r="CDO16" s="154"/>
      <c r="CDP16" s="154"/>
      <c r="CDQ16" s="154"/>
      <c r="CDR16" s="154"/>
      <c r="CDS16" s="154"/>
      <c r="CDT16" s="154"/>
      <c r="CDU16" s="154"/>
      <c r="CDV16" s="154"/>
      <c r="CDW16" s="154"/>
      <c r="CDX16" s="154"/>
      <c r="CDY16" s="154"/>
      <c r="CDZ16" s="154"/>
      <c r="CEA16" s="154"/>
      <c r="CEB16" s="154"/>
      <c r="CEC16" s="154"/>
      <c r="CED16" s="154"/>
      <c r="CEE16" s="154"/>
      <c r="CEF16" s="154"/>
      <c r="CEG16" s="154"/>
      <c r="CEH16" s="154"/>
      <c r="CEI16" s="154"/>
      <c r="CEJ16" s="154"/>
      <c r="CEK16" s="154"/>
      <c r="CEL16" s="154"/>
      <c r="CEM16" s="154"/>
      <c r="CEN16" s="154"/>
      <c r="CEO16" s="154"/>
      <c r="CEP16" s="154"/>
      <c r="CEQ16" s="154"/>
      <c r="CER16" s="154"/>
      <c r="CES16" s="154"/>
      <c r="CET16" s="154"/>
      <c r="CEU16" s="154"/>
      <c r="CEV16" s="154"/>
      <c r="CEW16" s="154"/>
      <c r="CEX16" s="154"/>
      <c r="CEY16" s="154"/>
      <c r="CEZ16" s="154"/>
      <c r="CFA16" s="154"/>
      <c r="CFB16" s="154"/>
      <c r="CFC16" s="154"/>
      <c r="CFD16" s="154"/>
      <c r="CFE16" s="154"/>
      <c r="CFF16" s="154"/>
      <c r="CFG16" s="154"/>
      <c r="CFH16" s="154"/>
      <c r="CFI16" s="154"/>
      <c r="CFJ16" s="154"/>
      <c r="CFK16" s="154"/>
      <c r="CFL16" s="154"/>
      <c r="CFM16" s="154"/>
      <c r="CFN16" s="154"/>
      <c r="CFO16" s="154"/>
      <c r="CFP16" s="154"/>
      <c r="CFQ16" s="154"/>
      <c r="CFR16" s="154"/>
      <c r="CFS16" s="154"/>
      <c r="CFT16" s="154"/>
      <c r="CFU16" s="154"/>
      <c r="CFV16" s="154"/>
      <c r="CFW16" s="154"/>
      <c r="CFX16" s="154"/>
      <c r="CFY16" s="154"/>
      <c r="CFZ16" s="154"/>
      <c r="CGA16" s="154"/>
      <c r="CGB16" s="154"/>
      <c r="CGC16" s="154"/>
      <c r="CGD16" s="154"/>
      <c r="CGE16" s="154"/>
      <c r="CGF16" s="154"/>
      <c r="CGG16" s="154"/>
      <c r="CGH16" s="154"/>
      <c r="CGI16" s="154"/>
      <c r="CGJ16" s="154"/>
      <c r="CGK16" s="154"/>
      <c r="CGL16" s="154"/>
      <c r="CGM16" s="154"/>
      <c r="CGN16" s="154"/>
      <c r="CGO16" s="154"/>
      <c r="CGP16" s="154"/>
      <c r="CGQ16" s="154"/>
      <c r="CGR16" s="154"/>
      <c r="CGS16" s="154"/>
      <c r="CGT16" s="154"/>
      <c r="CGU16" s="154"/>
      <c r="CGV16" s="154"/>
      <c r="CGW16" s="154"/>
      <c r="CGX16" s="154"/>
      <c r="CGY16" s="154"/>
      <c r="CGZ16" s="154"/>
      <c r="CHA16" s="154"/>
      <c r="CHB16" s="154"/>
      <c r="CHC16" s="154"/>
      <c r="CHD16" s="154"/>
      <c r="CHE16" s="154"/>
      <c r="CHF16" s="154"/>
      <c r="CHG16" s="154"/>
      <c r="CHH16" s="154"/>
      <c r="CHI16" s="154"/>
      <c r="CHJ16" s="154"/>
      <c r="CHK16" s="154"/>
      <c r="CHL16" s="154"/>
      <c r="CHM16" s="154"/>
      <c r="CHN16" s="154"/>
      <c r="CHO16" s="154"/>
      <c r="CHP16" s="154"/>
      <c r="CHQ16" s="154"/>
      <c r="CHR16" s="154"/>
      <c r="CHS16" s="154"/>
      <c r="CHT16" s="154"/>
      <c r="CHU16" s="154"/>
      <c r="CHV16" s="154"/>
      <c r="CHW16" s="154"/>
      <c r="CHX16" s="154"/>
      <c r="CHY16" s="154"/>
      <c r="CHZ16" s="154"/>
      <c r="CIA16" s="154"/>
      <c r="CIB16" s="154"/>
      <c r="CIC16" s="154"/>
      <c r="CID16" s="154"/>
      <c r="CIE16" s="154"/>
      <c r="CIF16" s="154"/>
      <c r="CIG16" s="154"/>
      <c r="CIH16" s="154"/>
      <c r="CII16" s="154"/>
      <c r="CIJ16" s="154"/>
      <c r="CIK16" s="154"/>
      <c r="CIL16" s="154"/>
      <c r="CIM16" s="154"/>
      <c r="CIN16" s="154"/>
      <c r="CIO16" s="154"/>
      <c r="CIP16" s="154"/>
      <c r="CIQ16" s="154"/>
      <c r="CIR16" s="154"/>
      <c r="CIS16" s="154"/>
      <c r="CIT16" s="154"/>
      <c r="CIU16" s="154"/>
      <c r="CIV16" s="154"/>
      <c r="CIW16" s="154"/>
      <c r="CIX16" s="154"/>
      <c r="CIY16" s="154"/>
      <c r="CIZ16" s="154"/>
      <c r="CJA16" s="154"/>
      <c r="CJB16" s="154"/>
      <c r="CJC16" s="154"/>
      <c r="CJD16" s="154"/>
      <c r="CJE16" s="154"/>
      <c r="CJF16" s="154"/>
      <c r="CJG16" s="154"/>
      <c r="CJH16" s="154"/>
      <c r="CJI16" s="154"/>
      <c r="CJJ16" s="154"/>
      <c r="CJK16" s="154"/>
      <c r="CJL16" s="154"/>
      <c r="CJM16" s="154"/>
      <c r="CJN16" s="154"/>
      <c r="CJO16" s="154"/>
      <c r="CJP16" s="154"/>
      <c r="CJQ16" s="154"/>
      <c r="CJR16" s="154"/>
      <c r="CJS16" s="154"/>
      <c r="CJT16" s="154"/>
      <c r="CJU16" s="154"/>
      <c r="CJV16" s="154"/>
      <c r="CJW16" s="154"/>
      <c r="CJX16" s="154"/>
      <c r="CJY16" s="154"/>
      <c r="CJZ16" s="154"/>
      <c r="CKA16" s="154"/>
      <c r="CKB16" s="154"/>
      <c r="CKC16" s="154"/>
      <c r="CKD16" s="154"/>
      <c r="CKE16" s="154"/>
      <c r="CKF16" s="154"/>
      <c r="CKG16" s="154"/>
      <c r="CKH16" s="154"/>
      <c r="CKI16" s="154"/>
      <c r="CKJ16" s="154"/>
      <c r="CKK16" s="154"/>
      <c r="CKL16" s="154"/>
      <c r="CKM16" s="154"/>
      <c r="CKN16" s="154"/>
      <c r="CKO16" s="154"/>
      <c r="CKP16" s="154"/>
      <c r="CKQ16" s="154"/>
      <c r="CKR16" s="154"/>
      <c r="CKS16" s="154"/>
      <c r="CKT16" s="154"/>
      <c r="CKU16" s="154"/>
      <c r="CKV16" s="154"/>
      <c r="CKW16" s="154"/>
      <c r="CKX16" s="154"/>
      <c r="CKY16" s="154"/>
      <c r="CKZ16" s="154"/>
      <c r="CLA16" s="154"/>
      <c r="CLB16" s="154"/>
      <c r="CLC16" s="154"/>
      <c r="CLD16" s="154"/>
      <c r="CLE16" s="154"/>
      <c r="CLF16" s="154"/>
      <c r="CLG16" s="154"/>
      <c r="CLH16" s="154"/>
      <c r="CLI16" s="154"/>
      <c r="CLJ16" s="154"/>
      <c r="CLK16" s="154"/>
      <c r="CLL16" s="154"/>
      <c r="CLM16" s="154"/>
      <c r="CLN16" s="154"/>
      <c r="CLO16" s="154"/>
      <c r="CLP16" s="154"/>
      <c r="CLQ16" s="154"/>
      <c r="CLR16" s="154"/>
      <c r="CLS16" s="154"/>
      <c r="CLT16" s="154"/>
      <c r="CLU16" s="154"/>
      <c r="CLV16" s="154"/>
      <c r="CLW16" s="154"/>
      <c r="CLX16" s="154"/>
      <c r="CLY16" s="154"/>
      <c r="CLZ16" s="154"/>
      <c r="CMA16" s="154"/>
      <c r="CMB16" s="154"/>
      <c r="CMC16" s="154"/>
      <c r="CMD16" s="154"/>
      <c r="CME16" s="154"/>
      <c r="CMF16" s="154"/>
      <c r="CMG16" s="154"/>
      <c r="CMH16" s="154"/>
      <c r="CMI16" s="154"/>
      <c r="CMJ16" s="154"/>
      <c r="CMK16" s="154"/>
      <c r="CML16" s="154"/>
      <c r="CMM16" s="154"/>
      <c r="CMN16" s="154"/>
      <c r="CMO16" s="154"/>
      <c r="CMP16" s="154"/>
      <c r="CMQ16" s="154"/>
      <c r="CMR16" s="154"/>
      <c r="CMS16" s="154"/>
      <c r="CMT16" s="154"/>
      <c r="CMU16" s="154"/>
      <c r="CMV16" s="154"/>
      <c r="CMW16" s="154"/>
      <c r="CMX16" s="154"/>
      <c r="CMY16" s="154"/>
      <c r="CMZ16" s="154"/>
      <c r="CNA16" s="154"/>
      <c r="CNB16" s="154"/>
      <c r="CNC16" s="154"/>
      <c r="CND16" s="154"/>
      <c r="CNE16" s="154"/>
      <c r="CNF16" s="154"/>
      <c r="CNG16" s="154"/>
      <c r="CNH16" s="154"/>
      <c r="CNI16" s="154"/>
      <c r="CNJ16" s="154"/>
      <c r="CNK16" s="154"/>
      <c r="CNL16" s="154"/>
      <c r="CNM16" s="154"/>
      <c r="CNN16" s="154"/>
      <c r="CNO16" s="154"/>
      <c r="CNP16" s="154"/>
      <c r="CNQ16" s="154"/>
      <c r="CNR16" s="154"/>
      <c r="CNS16" s="154"/>
      <c r="CNT16" s="154"/>
      <c r="CNU16" s="154"/>
      <c r="CNV16" s="154"/>
      <c r="CNW16" s="154"/>
      <c r="CNX16" s="154"/>
      <c r="CNY16" s="154"/>
      <c r="CNZ16" s="154"/>
      <c r="COA16" s="154"/>
      <c r="COB16" s="154"/>
      <c r="COC16" s="154"/>
      <c r="COD16" s="154"/>
      <c r="COE16" s="154"/>
      <c r="COF16" s="154"/>
      <c r="COG16" s="154"/>
      <c r="COH16" s="154"/>
      <c r="COI16" s="154"/>
      <c r="COJ16" s="154"/>
      <c r="COK16" s="154"/>
      <c r="COL16" s="154"/>
      <c r="COM16" s="154"/>
      <c r="CON16" s="154"/>
      <c r="COO16" s="154"/>
      <c r="COP16" s="154"/>
      <c r="COQ16" s="154"/>
      <c r="COR16" s="154"/>
      <c r="COS16" s="154"/>
      <c r="COT16" s="154"/>
      <c r="COU16" s="154"/>
      <c r="COV16" s="154"/>
      <c r="COW16" s="154"/>
      <c r="COX16" s="154"/>
      <c r="COY16" s="154"/>
      <c r="COZ16" s="154"/>
      <c r="CPA16" s="154"/>
      <c r="CPB16" s="154"/>
      <c r="CPC16" s="154"/>
      <c r="CPD16" s="154"/>
      <c r="CPE16" s="154"/>
      <c r="CPF16" s="154"/>
      <c r="CPG16" s="154"/>
      <c r="CPH16" s="154"/>
      <c r="CPI16" s="154"/>
      <c r="CPJ16" s="154"/>
      <c r="CPK16" s="154"/>
      <c r="CPL16" s="154"/>
      <c r="CPM16" s="154"/>
      <c r="CPN16" s="154"/>
      <c r="CPO16" s="154"/>
      <c r="CPP16" s="154"/>
      <c r="CPQ16" s="154"/>
      <c r="CPR16" s="154"/>
      <c r="CPS16" s="154"/>
      <c r="CPT16" s="154"/>
      <c r="CPU16" s="154"/>
      <c r="CPV16" s="154"/>
      <c r="CPW16" s="154"/>
      <c r="CPX16" s="154"/>
      <c r="CPY16" s="154"/>
      <c r="CPZ16" s="154"/>
      <c r="CQA16" s="154"/>
      <c r="CQB16" s="154"/>
      <c r="CQC16" s="154"/>
      <c r="CQD16" s="154"/>
      <c r="CQE16" s="154"/>
      <c r="CQF16" s="154"/>
      <c r="CQG16" s="154"/>
      <c r="CQH16" s="154"/>
      <c r="CQI16" s="154"/>
      <c r="CQJ16" s="154"/>
      <c r="CQK16" s="154"/>
      <c r="CQL16" s="154"/>
      <c r="CQM16" s="154"/>
      <c r="CQN16" s="154"/>
      <c r="CQO16" s="154"/>
      <c r="CQP16" s="154"/>
      <c r="CQQ16" s="154"/>
      <c r="CQR16" s="154"/>
      <c r="CQS16" s="154"/>
      <c r="CQT16" s="154"/>
      <c r="CQU16" s="154"/>
      <c r="CQV16" s="154"/>
      <c r="CQW16" s="154"/>
      <c r="CQX16" s="154"/>
      <c r="CQY16" s="154"/>
      <c r="CQZ16" s="154"/>
      <c r="CRA16" s="154"/>
      <c r="CRB16" s="154"/>
      <c r="CRC16" s="154"/>
      <c r="CRD16" s="154"/>
      <c r="CRE16" s="154"/>
      <c r="CRF16" s="154"/>
      <c r="CRG16" s="154"/>
      <c r="CRH16" s="154"/>
      <c r="CRI16" s="154"/>
      <c r="CRJ16" s="154"/>
      <c r="CRK16" s="154"/>
      <c r="CRL16" s="154"/>
      <c r="CRM16" s="154"/>
      <c r="CRN16" s="154"/>
      <c r="CRO16" s="154"/>
      <c r="CRP16" s="154"/>
      <c r="CRQ16" s="154"/>
      <c r="CRR16" s="154"/>
      <c r="CRS16" s="154"/>
      <c r="CRT16" s="154"/>
      <c r="CRU16" s="154"/>
      <c r="CRV16" s="154"/>
      <c r="CRW16" s="154"/>
      <c r="CRX16" s="154"/>
      <c r="CRY16" s="154"/>
      <c r="CRZ16" s="154"/>
      <c r="CSA16" s="154"/>
      <c r="CSB16" s="154"/>
      <c r="CSC16" s="154"/>
      <c r="CSD16" s="154"/>
      <c r="CSE16" s="154"/>
      <c r="CSF16" s="154"/>
      <c r="CSG16" s="154"/>
      <c r="CSH16" s="154"/>
      <c r="CSI16" s="154"/>
      <c r="CSJ16" s="154"/>
      <c r="CSK16" s="154"/>
      <c r="CSL16" s="154"/>
      <c r="CSM16" s="154"/>
      <c r="CSN16" s="154"/>
      <c r="CSO16" s="154"/>
      <c r="CSP16" s="154"/>
      <c r="CSQ16" s="154"/>
      <c r="CSR16" s="154"/>
      <c r="CSS16" s="154"/>
      <c r="CST16" s="154"/>
      <c r="CSU16" s="154"/>
      <c r="CSV16" s="154"/>
      <c r="CSW16" s="154"/>
      <c r="CSX16" s="154"/>
      <c r="CSY16" s="154"/>
      <c r="CSZ16" s="154"/>
      <c r="CTA16" s="154"/>
      <c r="CTB16" s="154"/>
      <c r="CTC16" s="154"/>
      <c r="CTD16" s="154"/>
      <c r="CTE16" s="154"/>
      <c r="CTF16" s="154"/>
      <c r="CTG16" s="154"/>
      <c r="CTH16" s="154"/>
      <c r="CTI16" s="154"/>
      <c r="CTJ16" s="154"/>
      <c r="CTK16" s="154"/>
      <c r="CTL16" s="154"/>
      <c r="CTM16" s="154"/>
      <c r="CTN16" s="154"/>
      <c r="CTO16" s="154"/>
      <c r="CTP16" s="154"/>
      <c r="CTQ16" s="154"/>
      <c r="CTR16" s="154"/>
      <c r="CTS16" s="154"/>
      <c r="CTT16" s="154"/>
      <c r="CTU16" s="154"/>
      <c r="CTV16" s="154"/>
      <c r="CTW16" s="154"/>
      <c r="CTX16" s="154"/>
      <c r="CTY16" s="154"/>
      <c r="CTZ16" s="154"/>
      <c r="CUA16" s="154"/>
      <c r="CUB16" s="154"/>
      <c r="CUC16" s="154"/>
      <c r="CUD16" s="154"/>
      <c r="CUE16" s="154"/>
      <c r="CUF16" s="154"/>
      <c r="CUG16" s="154"/>
      <c r="CUH16" s="154"/>
      <c r="CUI16" s="154"/>
      <c r="CUJ16" s="154"/>
      <c r="CUK16" s="154"/>
      <c r="CUL16" s="154"/>
      <c r="CUM16" s="154"/>
      <c r="CUN16" s="154"/>
      <c r="CUO16" s="154"/>
      <c r="CUP16" s="154"/>
      <c r="CUQ16" s="154"/>
      <c r="CUR16" s="154"/>
      <c r="CUS16" s="154"/>
      <c r="CUT16" s="154"/>
      <c r="CUU16" s="154"/>
      <c r="CUV16" s="154"/>
      <c r="CUW16" s="154"/>
      <c r="CUX16" s="154"/>
      <c r="CUY16" s="154"/>
      <c r="CUZ16" s="154"/>
      <c r="CVA16" s="154"/>
      <c r="CVB16" s="154"/>
      <c r="CVC16" s="154"/>
      <c r="CVD16" s="154"/>
      <c r="CVE16" s="154"/>
      <c r="CVF16" s="154"/>
      <c r="CVG16" s="154"/>
      <c r="CVH16" s="154"/>
      <c r="CVI16" s="154"/>
      <c r="CVJ16" s="154"/>
      <c r="CVK16" s="154"/>
      <c r="CVL16" s="154"/>
      <c r="CVM16" s="154"/>
      <c r="CVN16" s="154"/>
      <c r="CVO16" s="154"/>
      <c r="CVP16" s="154"/>
      <c r="CVQ16" s="154"/>
      <c r="CVR16" s="154"/>
      <c r="CVS16" s="154"/>
      <c r="CVT16" s="154"/>
      <c r="CVU16" s="154"/>
      <c r="CVV16" s="154"/>
      <c r="CVW16" s="154"/>
      <c r="CVX16" s="154"/>
      <c r="CVY16" s="154"/>
      <c r="CVZ16" s="154"/>
      <c r="CWA16" s="154"/>
      <c r="CWB16" s="154"/>
      <c r="CWC16" s="154"/>
      <c r="CWD16" s="154"/>
      <c r="CWE16" s="154"/>
      <c r="CWF16" s="154"/>
      <c r="CWG16" s="154"/>
      <c r="CWH16" s="154"/>
      <c r="CWI16" s="154"/>
      <c r="CWJ16" s="154"/>
      <c r="CWK16" s="154"/>
      <c r="CWL16" s="154"/>
      <c r="CWM16" s="154"/>
      <c r="CWN16" s="154"/>
      <c r="CWO16" s="154"/>
      <c r="CWP16" s="154"/>
      <c r="CWQ16" s="154"/>
      <c r="CWR16" s="154"/>
      <c r="CWS16" s="154"/>
      <c r="CWT16" s="154"/>
      <c r="CWU16" s="154"/>
      <c r="CWV16" s="154"/>
      <c r="CWW16" s="154"/>
      <c r="CWX16" s="154"/>
      <c r="CWY16" s="154"/>
      <c r="CWZ16" s="154"/>
      <c r="CXA16" s="154"/>
      <c r="CXB16" s="154"/>
      <c r="CXC16" s="154"/>
      <c r="CXD16" s="154"/>
      <c r="CXE16" s="154"/>
      <c r="CXF16" s="154"/>
      <c r="CXG16" s="154"/>
      <c r="CXH16" s="154"/>
      <c r="CXI16" s="154"/>
      <c r="CXJ16" s="154"/>
      <c r="CXK16" s="154"/>
      <c r="CXL16" s="154"/>
      <c r="CXM16" s="154"/>
      <c r="CXN16" s="154"/>
      <c r="CXO16" s="154"/>
      <c r="CXP16" s="154"/>
      <c r="CXQ16" s="154"/>
      <c r="CXR16" s="154"/>
      <c r="CXS16" s="154"/>
      <c r="CXT16" s="154"/>
      <c r="CXU16" s="154"/>
      <c r="CXV16" s="154"/>
      <c r="CXW16" s="154"/>
      <c r="CXX16" s="154"/>
      <c r="CXY16" s="154"/>
      <c r="CXZ16" s="154"/>
      <c r="CYA16" s="154"/>
      <c r="CYB16" s="154"/>
      <c r="CYC16" s="154"/>
      <c r="CYD16" s="154"/>
      <c r="CYE16" s="154"/>
      <c r="CYF16" s="154"/>
      <c r="CYG16" s="154"/>
      <c r="CYH16" s="154"/>
      <c r="CYI16" s="154"/>
      <c r="CYJ16" s="154"/>
      <c r="CYK16" s="154"/>
      <c r="CYL16" s="154"/>
      <c r="CYM16" s="154"/>
      <c r="CYN16" s="154"/>
      <c r="CYO16" s="154"/>
      <c r="CYP16" s="154"/>
      <c r="CYQ16" s="154"/>
      <c r="CYR16" s="154"/>
      <c r="CYS16" s="154"/>
      <c r="CYT16" s="154"/>
      <c r="CYU16" s="154"/>
      <c r="CYV16" s="154"/>
      <c r="CYW16" s="154"/>
      <c r="CYX16" s="154"/>
      <c r="CYY16" s="154"/>
      <c r="CYZ16" s="154"/>
      <c r="CZA16" s="154"/>
      <c r="CZB16" s="154"/>
      <c r="CZC16" s="154"/>
      <c r="CZD16" s="154"/>
      <c r="CZE16" s="154"/>
      <c r="CZF16" s="154"/>
      <c r="CZG16" s="154"/>
      <c r="CZH16" s="154"/>
      <c r="CZI16" s="154"/>
      <c r="CZJ16" s="154"/>
      <c r="CZK16" s="154"/>
      <c r="CZL16" s="154"/>
      <c r="CZM16" s="154"/>
      <c r="CZN16" s="154"/>
      <c r="CZO16" s="154"/>
      <c r="CZP16" s="154"/>
      <c r="CZQ16" s="154"/>
      <c r="CZR16" s="154"/>
      <c r="CZS16" s="154"/>
      <c r="CZT16" s="154"/>
      <c r="CZU16" s="154"/>
      <c r="CZV16" s="154"/>
      <c r="CZW16" s="154"/>
      <c r="CZX16" s="154"/>
      <c r="CZY16" s="154"/>
      <c r="CZZ16" s="154"/>
      <c r="DAA16" s="154"/>
      <c r="DAB16" s="154"/>
      <c r="DAC16" s="154"/>
      <c r="DAD16" s="154"/>
      <c r="DAE16" s="154"/>
      <c r="DAF16" s="154"/>
      <c r="DAG16" s="154"/>
      <c r="DAH16" s="154"/>
      <c r="DAI16" s="154"/>
      <c r="DAJ16" s="154"/>
      <c r="DAK16" s="154"/>
      <c r="DAL16" s="154"/>
      <c r="DAM16" s="154"/>
      <c r="DAN16" s="154"/>
      <c r="DAO16" s="154"/>
      <c r="DAP16" s="154"/>
      <c r="DAQ16" s="154"/>
      <c r="DAR16" s="154"/>
      <c r="DAS16" s="154"/>
      <c r="DAT16" s="154"/>
      <c r="DAU16" s="154"/>
      <c r="DAV16" s="154"/>
      <c r="DAW16" s="154"/>
      <c r="DAX16" s="154"/>
      <c r="DAY16" s="154"/>
      <c r="DAZ16" s="154"/>
      <c r="DBA16" s="154"/>
      <c r="DBB16" s="154"/>
      <c r="DBC16" s="154"/>
      <c r="DBD16" s="154"/>
      <c r="DBE16" s="154"/>
      <c r="DBF16" s="154"/>
      <c r="DBG16" s="154"/>
      <c r="DBH16" s="154"/>
      <c r="DBI16" s="154"/>
      <c r="DBJ16" s="154"/>
      <c r="DBK16" s="154"/>
      <c r="DBL16" s="154"/>
      <c r="DBM16" s="154"/>
      <c r="DBN16" s="154"/>
      <c r="DBO16" s="154"/>
      <c r="DBP16" s="154"/>
      <c r="DBQ16" s="154"/>
      <c r="DBR16" s="154"/>
      <c r="DBS16" s="154"/>
      <c r="DBT16" s="154"/>
      <c r="DBU16" s="154"/>
      <c r="DBV16" s="154"/>
      <c r="DBW16" s="154"/>
      <c r="DBX16" s="154"/>
      <c r="DBY16" s="154"/>
      <c r="DBZ16" s="154"/>
      <c r="DCA16" s="154"/>
      <c r="DCB16" s="154"/>
      <c r="DCC16" s="154"/>
      <c r="DCD16" s="154"/>
      <c r="DCE16" s="154"/>
      <c r="DCF16" s="154"/>
      <c r="DCG16" s="154"/>
      <c r="DCH16" s="154"/>
      <c r="DCI16" s="154"/>
      <c r="DCJ16" s="154"/>
      <c r="DCK16" s="154"/>
      <c r="DCL16" s="154"/>
      <c r="DCM16" s="154"/>
      <c r="DCN16" s="154"/>
      <c r="DCO16" s="154"/>
      <c r="DCP16" s="154"/>
      <c r="DCQ16" s="154"/>
      <c r="DCR16" s="154"/>
      <c r="DCS16" s="154"/>
      <c r="DCT16" s="154"/>
      <c r="DCU16" s="154"/>
      <c r="DCV16" s="154"/>
      <c r="DCW16" s="154"/>
      <c r="DCX16" s="154"/>
      <c r="DCY16" s="154"/>
      <c r="DCZ16" s="154"/>
      <c r="DDA16" s="154"/>
      <c r="DDB16" s="154"/>
      <c r="DDC16" s="154"/>
      <c r="DDD16" s="154"/>
      <c r="DDE16" s="154"/>
      <c r="DDF16" s="154"/>
      <c r="DDG16" s="154"/>
      <c r="DDH16" s="154"/>
      <c r="DDI16" s="154"/>
      <c r="DDJ16" s="154"/>
      <c r="DDK16" s="154"/>
      <c r="DDL16" s="154"/>
      <c r="DDM16" s="154"/>
      <c r="DDN16" s="154"/>
      <c r="DDO16" s="154"/>
      <c r="DDP16" s="154"/>
      <c r="DDQ16" s="154"/>
      <c r="DDR16" s="154"/>
      <c r="DDS16" s="154"/>
      <c r="DDT16" s="154"/>
      <c r="DDU16" s="154"/>
      <c r="DDV16" s="154"/>
      <c r="DDW16" s="154"/>
      <c r="DDX16" s="154"/>
      <c r="DDY16" s="154"/>
      <c r="DDZ16" s="154"/>
      <c r="DEA16" s="154"/>
      <c r="DEB16" s="154"/>
      <c r="DEC16" s="154"/>
      <c r="DED16" s="154"/>
      <c r="DEE16" s="154"/>
      <c r="DEF16" s="154"/>
      <c r="DEG16" s="154"/>
      <c r="DEH16" s="154"/>
      <c r="DEI16" s="154"/>
      <c r="DEJ16" s="154"/>
      <c r="DEK16" s="154"/>
      <c r="DEL16" s="154"/>
      <c r="DEM16" s="154"/>
      <c r="DEN16" s="154"/>
      <c r="DEO16" s="154"/>
      <c r="DEP16" s="154"/>
      <c r="DEQ16" s="154"/>
      <c r="DER16" s="154"/>
      <c r="DES16" s="154"/>
      <c r="DET16" s="154"/>
      <c r="DEU16" s="154"/>
      <c r="DEV16" s="154"/>
      <c r="DEW16" s="154"/>
      <c r="DEX16" s="154"/>
      <c r="DEY16" s="154"/>
      <c r="DEZ16" s="154"/>
      <c r="DFA16" s="154"/>
      <c r="DFB16" s="154"/>
      <c r="DFC16" s="154"/>
      <c r="DFD16" s="154"/>
      <c r="DFE16" s="154"/>
      <c r="DFF16" s="154"/>
      <c r="DFG16" s="154"/>
      <c r="DFH16" s="154"/>
      <c r="DFI16" s="154"/>
      <c r="DFJ16" s="154"/>
      <c r="DFK16" s="154"/>
      <c r="DFL16" s="154"/>
      <c r="DFM16" s="154"/>
      <c r="DFN16" s="154"/>
      <c r="DFO16" s="154"/>
      <c r="DFP16" s="154"/>
      <c r="DFQ16" s="154"/>
      <c r="DFR16" s="154"/>
      <c r="DFS16" s="154"/>
      <c r="DFT16" s="154"/>
      <c r="DFU16" s="154"/>
      <c r="DFV16" s="154"/>
      <c r="DFW16" s="154"/>
      <c r="DFX16" s="154"/>
      <c r="DFY16" s="154"/>
      <c r="DFZ16" s="154"/>
      <c r="DGA16" s="154"/>
      <c r="DGB16" s="154"/>
      <c r="DGC16" s="154"/>
      <c r="DGD16" s="154"/>
      <c r="DGE16" s="154"/>
      <c r="DGF16" s="154"/>
      <c r="DGG16" s="154"/>
      <c r="DGH16" s="154"/>
      <c r="DGI16" s="154"/>
      <c r="DGJ16" s="154"/>
      <c r="DGK16" s="154"/>
      <c r="DGL16" s="154"/>
      <c r="DGM16" s="154"/>
      <c r="DGN16" s="154"/>
      <c r="DGO16" s="154"/>
      <c r="DGP16" s="154"/>
      <c r="DGQ16" s="154"/>
      <c r="DGR16" s="154"/>
      <c r="DGS16" s="154"/>
      <c r="DGT16" s="154"/>
      <c r="DGU16" s="154"/>
      <c r="DGV16" s="154"/>
      <c r="DGW16" s="154"/>
      <c r="DGX16" s="154"/>
      <c r="DGY16" s="154"/>
      <c r="DGZ16" s="154"/>
      <c r="DHA16" s="154"/>
      <c r="DHB16" s="154"/>
      <c r="DHC16" s="154"/>
      <c r="DHD16" s="154"/>
      <c r="DHE16" s="154"/>
      <c r="DHF16" s="154"/>
      <c r="DHG16" s="154"/>
      <c r="DHH16" s="154"/>
      <c r="DHI16" s="154"/>
      <c r="DHJ16" s="154"/>
      <c r="DHK16" s="154"/>
      <c r="DHL16" s="154"/>
      <c r="DHM16" s="154"/>
      <c r="DHN16" s="154"/>
      <c r="DHO16" s="154"/>
      <c r="DHP16" s="154"/>
      <c r="DHQ16" s="154"/>
      <c r="DHR16" s="154"/>
      <c r="DHS16" s="154"/>
      <c r="DHT16" s="154"/>
      <c r="DHU16" s="154"/>
      <c r="DHV16" s="154"/>
      <c r="DHW16" s="154"/>
      <c r="DHX16" s="154"/>
      <c r="DHY16" s="154"/>
      <c r="DHZ16" s="154"/>
      <c r="DIA16" s="154"/>
      <c r="DIB16" s="154"/>
      <c r="DIC16" s="154"/>
      <c r="DID16" s="154"/>
      <c r="DIE16" s="154"/>
      <c r="DIF16" s="154"/>
      <c r="DIG16" s="154"/>
      <c r="DIH16" s="154"/>
      <c r="DII16" s="154"/>
      <c r="DIJ16" s="154"/>
      <c r="DIK16" s="154"/>
      <c r="DIL16" s="154"/>
      <c r="DIM16" s="154"/>
      <c r="DIN16" s="154"/>
      <c r="DIO16" s="154"/>
      <c r="DIP16" s="154"/>
      <c r="DIQ16" s="154"/>
      <c r="DIR16" s="154"/>
      <c r="DIS16" s="154"/>
      <c r="DIT16" s="154"/>
      <c r="DIU16" s="154"/>
      <c r="DIV16" s="154"/>
      <c r="DIW16" s="154"/>
      <c r="DIX16" s="154"/>
      <c r="DIY16" s="154"/>
      <c r="DIZ16" s="154"/>
      <c r="DJA16" s="154"/>
      <c r="DJB16" s="154"/>
      <c r="DJC16" s="154"/>
      <c r="DJD16" s="154"/>
      <c r="DJE16" s="154"/>
      <c r="DJF16" s="154"/>
      <c r="DJG16" s="154"/>
      <c r="DJH16" s="154"/>
      <c r="DJI16" s="154"/>
      <c r="DJJ16" s="154"/>
      <c r="DJK16" s="154"/>
      <c r="DJL16" s="154"/>
      <c r="DJM16" s="154"/>
      <c r="DJN16" s="154"/>
      <c r="DJO16" s="154"/>
      <c r="DJP16" s="154"/>
      <c r="DJQ16" s="154"/>
      <c r="DJR16" s="154"/>
      <c r="DJS16" s="154"/>
      <c r="DJT16" s="154"/>
      <c r="DJU16" s="154"/>
      <c r="DJV16" s="154"/>
      <c r="DJW16" s="154"/>
      <c r="DJX16" s="154"/>
      <c r="DJY16" s="154"/>
      <c r="DJZ16" s="154"/>
      <c r="DKA16" s="154"/>
      <c r="DKB16" s="154"/>
      <c r="DKC16" s="154"/>
      <c r="DKD16" s="154"/>
      <c r="DKE16" s="154"/>
      <c r="DKF16" s="154"/>
      <c r="DKG16" s="154"/>
      <c r="DKH16" s="154"/>
      <c r="DKI16" s="154"/>
      <c r="DKJ16" s="154"/>
      <c r="DKK16" s="154"/>
      <c r="DKL16" s="154"/>
      <c r="DKM16" s="154"/>
      <c r="DKN16" s="154"/>
      <c r="DKO16" s="154"/>
      <c r="DKP16" s="154"/>
      <c r="DKQ16" s="154"/>
      <c r="DKR16" s="154"/>
      <c r="DKS16" s="154"/>
      <c r="DKT16" s="154"/>
      <c r="DKU16" s="154"/>
      <c r="DKV16" s="154"/>
      <c r="DKW16" s="154"/>
      <c r="DKX16" s="154"/>
      <c r="DKY16" s="154"/>
      <c r="DKZ16" s="154"/>
      <c r="DLA16" s="154"/>
      <c r="DLB16" s="154"/>
      <c r="DLC16" s="154"/>
      <c r="DLD16" s="154"/>
      <c r="DLE16" s="154"/>
      <c r="DLF16" s="154"/>
      <c r="DLG16" s="154"/>
      <c r="DLH16" s="154"/>
      <c r="DLI16" s="154"/>
      <c r="DLJ16" s="154"/>
      <c r="DLK16" s="154"/>
      <c r="DLL16" s="154"/>
      <c r="DLM16" s="154"/>
      <c r="DLN16" s="154"/>
      <c r="DLO16" s="154"/>
      <c r="DLP16" s="154"/>
      <c r="DLQ16" s="154"/>
      <c r="DLR16" s="154"/>
      <c r="DLS16" s="154"/>
      <c r="DLT16" s="154"/>
      <c r="DLU16" s="154"/>
      <c r="DLV16" s="154"/>
      <c r="DLW16" s="154"/>
      <c r="DLX16" s="154"/>
      <c r="DLY16" s="154"/>
      <c r="DLZ16" s="154"/>
      <c r="DMA16" s="154"/>
      <c r="DMB16" s="154"/>
      <c r="DMC16" s="154"/>
      <c r="DMD16" s="154"/>
      <c r="DME16" s="154"/>
      <c r="DMF16" s="154"/>
      <c r="DMG16" s="154"/>
      <c r="DMH16" s="154"/>
      <c r="DMI16" s="154"/>
      <c r="DMJ16" s="154"/>
      <c r="DMK16" s="154"/>
      <c r="DML16" s="154"/>
      <c r="DMM16" s="154"/>
      <c r="DMN16" s="154"/>
      <c r="DMO16" s="154"/>
      <c r="DMP16" s="154"/>
      <c r="DMQ16" s="154"/>
      <c r="DMR16" s="154"/>
      <c r="DMS16" s="154"/>
      <c r="DMT16" s="154"/>
      <c r="DMU16" s="154"/>
      <c r="DMV16" s="154"/>
      <c r="DMW16" s="154"/>
      <c r="DMX16" s="154"/>
      <c r="DMY16" s="154"/>
      <c r="DMZ16" s="154"/>
      <c r="DNA16" s="154"/>
      <c r="DNB16" s="154"/>
      <c r="DNC16" s="154"/>
      <c r="DND16" s="154"/>
      <c r="DNE16" s="154"/>
      <c r="DNF16" s="154"/>
      <c r="DNG16" s="154"/>
      <c r="DNH16" s="154"/>
      <c r="DNI16" s="154"/>
      <c r="DNJ16" s="154"/>
      <c r="DNK16" s="154"/>
      <c r="DNL16" s="154"/>
      <c r="DNM16" s="154"/>
      <c r="DNN16" s="154"/>
      <c r="DNO16" s="154"/>
      <c r="DNP16" s="154"/>
      <c r="DNQ16" s="154"/>
      <c r="DNR16" s="154"/>
      <c r="DNS16" s="154"/>
      <c r="DNT16" s="154"/>
      <c r="DNU16" s="154"/>
      <c r="DNV16" s="154"/>
      <c r="DNW16" s="154"/>
      <c r="DNX16" s="154"/>
      <c r="DNY16" s="154"/>
      <c r="DNZ16" s="154"/>
      <c r="DOA16" s="154"/>
      <c r="DOB16" s="154"/>
      <c r="DOC16" s="154"/>
      <c r="DOD16" s="154"/>
      <c r="DOE16" s="154"/>
      <c r="DOF16" s="154"/>
      <c r="DOG16" s="154"/>
      <c r="DOH16" s="154"/>
      <c r="DOI16" s="154"/>
      <c r="DOJ16" s="154"/>
      <c r="DOK16" s="154"/>
      <c r="DOL16" s="154"/>
      <c r="DOM16" s="154"/>
      <c r="DON16" s="154"/>
      <c r="DOO16" s="154"/>
      <c r="DOP16" s="154"/>
      <c r="DOQ16" s="154"/>
      <c r="DOR16" s="154"/>
      <c r="DOS16" s="154"/>
      <c r="DOT16" s="154"/>
      <c r="DOU16" s="154"/>
      <c r="DOV16" s="154"/>
      <c r="DOW16" s="154"/>
      <c r="DOX16" s="154"/>
      <c r="DOY16" s="154"/>
      <c r="DOZ16" s="154"/>
      <c r="DPA16" s="154"/>
      <c r="DPB16" s="154"/>
      <c r="DPC16" s="154"/>
      <c r="DPD16" s="154"/>
      <c r="DPE16" s="154"/>
      <c r="DPF16" s="154"/>
      <c r="DPG16" s="154"/>
      <c r="DPH16" s="154"/>
      <c r="DPI16" s="154"/>
      <c r="DPJ16" s="154"/>
      <c r="DPK16" s="154"/>
      <c r="DPL16" s="154"/>
      <c r="DPM16" s="154"/>
      <c r="DPN16" s="154"/>
      <c r="DPO16" s="154"/>
      <c r="DPP16" s="154"/>
      <c r="DPQ16" s="154"/>
      <c r="DPR16" s="154"/>
      <c r="DPS16" s="154"/>
      <c r="DPT16" s="154"/>
      <c r="DPU16" s="154"/>
      <c r="DPV16" s="154"/>
      <c r="DPW16" s="154"/>
      <c r="DPX16" s="154"/>
      <c r="DPY16" s="154"/>
      <c r="DPZ16" s="154"/>
      <c r="DQA16" s="154"/>
      <c r="DQB16" s="154"/>
      <c r="DQC16" s="154"/>
      <c r="DQD16" s="154"/>
      <c r="DQE16" s="154"/>
      <c r="DQF16" s="154"/>
      <c r="DQG16" s="154"/>
      <c r="DQH16" s="154"/>
      <c r="DQI16" s="154"/>
      <c r="DQJ16" s="154"/>
      <c r="DQK16" s="154"/>
      <c r="DQL16" s="154"/>
      <c r="DQM16" s="154"/>
      <c r="DQN16" s="154"/>
      <c r="DQO16" s="154"/>
      <c r="DQP16" s="154"/>
      <c r="DQQ16" s="154"/>
      <c r="DQR16" s="154"/>
      <c r="DQS16" s="154"/>
      <c r="DQT16" s="154"/>
      <c r="DQU16" s="154"/>
      <c r="DQV16" s="154"/>
      <c r="DQW16" s="154"/>
      <c r="DQX16" s="154"/>
      <c r="DQY16" s="154"/>
      <c r="DQZ16" s="154"/>
      <c r="DRA16" s="154"/>
      <c r="DRB16" s="154"/>
      <c r="DRC16" s="154"/>
      <c r="DRD16" s="154"/>
      <c r="DRE16" s="154"/>
      <c r="DRF16" s="154"/>
      <c r="DRG16" s="154"/>
      <c r="DRH16" s="154"/>
      <c r="DRI16" s="154"/>
      <c r="DRJ16" s="154"/>
      <c r="DRK16" s="154"/>
      <c r="DRL16" s="154"/>
      <c r="DRM16" s="154"/>
      <c r="DRN16" s="154"/>
      <c r="DRO16" s="154"/>
      <c r="DRP16" s="154"/>
      <c r="DRQ16" s="154"/>
      <c r="DRR16" s="154"/>
      <c r="DRS16" s="154"/>
      <c r="DRT16" s="154"/>
      <c r="DRU16" s="154"/>
      <c r="DRV16" s="154"/>
      <c r="DRW16" s="154"/>
      <c r="DRX16" s="154"/>
      <c r="DRY16" s="154"/>
      <c r="DRZ16" s="154"/>
      <c r="DSA16" s="154"/>
      <c r="DSB16" s="154"/>
      <c r="DSC16" s="154"/>
      <c r="DSD16" s="154"/>
      <c r="DSE16" s="154"/>
      <c r="DSF16" s="154"/>
      <c r="DSG16" s="154"/>
      <c r="DSH16" s="154"/>
      <c r="DSI16" s="154"/>
      <c r="DSJ16" s="154"/>
      <c r="DSK16" s="154"/>
      <c r="DSL16" s="154"/>
      <c r="DSM16" s="154"/>
      <c r="DSN16" s="154"/>
      <c r="DSO16" s="154"/>
      <c r="DSP16" s="154"/>
      <c r="DSQ16" s="154"/>
      <c r="DSR16" s="154"/>
      <c r="DSS16" s="154"/>
      <c r="DST16" s="154"/>
      <c r="DSU16" s="154"/>
      <c r="DSV16" s="154"/>
      <c r="DSW16" s="154"/>
      <c r="DSX16" s="154"/>
      <c r="DSY16" s="154"/>
      <c r="DSZ16" s="154"/>
      <c r="DTA16" s="154"/>
      <c r="DTB16" s="154"/>
      <c r="DTC16" s="154"/>
      <c r="DTD16" s="154"/>
      <c r="DTE16" s="154"/>
      <c r="DTF16" s="154"/>
      <c r="DTG16" s="154"/>
      <c r="DTH16" s="154"/>
      <c r="DTI16" s="154"/>
      <c r="DTJ16" s="154"/>
      <c r="DTK16" s="154"/>
      <c r="DTL16" s="154"/>
      <c r="DTM16" s="154"/>
      <c r="DTN16" s="154"/>
      <c r="DTO16" s="154"/>
      <c r="DTP16" s="154"/>
      <c r="DTQ16" s="154"/>
      <c r="DTR16" s="154"/>
      <c r="DTS16" s="154"/>
      <c r="DTT16" s="154"/>
      <c r="DTU16" s="154"/>
      <c r="DTV16" s="154"/>
      <c r="DTW16" s="154"/>
      <c r="DTX16" s="154"/>
      <c r="DTY16" s="154"/>
      <c r="DTZ16" s="154"/>
      <c r="DUA16" s="154"/>
      <c r="DUB16" s="154"/>
      <c r="DUC16" s="154"/>
      <c r="DUD16" s="154"/>
      <c r="DUE16" s="154"/>
      <c r="DUF16" s="154"/>
      <c r="DUG16" s="154"/>
      <c r="DUH16" s="154"/>
      <c r="DUI16" s="154"/>
      <c r="DUJ16" s="154"/>
      <c r="DUK16" s="154"/>
      <c r="DUL16" s="154"/>
      <c r="DUM16" s="154"/>
      <c r="DUN16" s="154"/>
      <c r="DUO16" s="154"/>
      <c r="DUP16" s="154"/>
      <c r="DUQ16" s="154"/>
      <c r="DUR16" s="154"/>
      <c r="DUS16" s="154"/>
      <c r="DUT16" s="154"/>
      <c r="DUU16" s="154"/>
      <c r="DUV16" s="154"/>
      <c r="DUW16" s="154"/>
      <c r="DUX16" s="154"/>
      <c r="DUY16" s="154"/>
      <c r="DUZ16" s="154"/>
      <c r="DVA16" s="154"/>
      <c r="DVB16" s="154"/>
      <c r="DVC16" s="154"/>
      <c r="DVD16" s="154"/>
      <c r="DVE16" s="154"/>
      <c r="DVF16" s="154"/>
      <c r="DVG16" s="154"/>
      <c r="DVH16" s="154"/>
      <c r="DVI16" s="154"/>
      <c r="DVJ16" s="154"/>
      <c r="DVK16" s="154"/>
      <c r="DVL16" s="154"/>
      <c r="DVM16" s="154"/>
      <c r="DVN16" s="154"/>
      <c r="DVO16" s="154"/>
      <c r="DVP16" s="154"/>
      <c r="DVQ16" s="154"/>
      <c r="DVR16" s="154"/>
      <c r="DVS16" s="154"/>
      <c r="DVT16" s="154"/>
      <c r="DVU16" s="154"/>
      <c r="DVV16" s="154"/>
      <c r="DVW16" s="154"/>
      <c r="DVX16" s="154"/>
      <c r="DVY16" s="154"/>
      <c r="DVZ16" s="154"/>
      <c r="DWA16" s="154"/>
      <c r="DWB16" s="154"/>
      <c r="DWC16" s="154"/>
      <c r="DWD16" s="154"/>
      <c r="DWE16" s="154"/>
      <c r="DWF16" s="154"/>
      <c r="DWG16" s="154"/>
      <c r="DWH16" s="154"/>
      <c r="DWI16" s="154"/>
      <c r="DWJ16" s="154"/>
      <c r="DWK16" s="154"/>
      <c r="DWL16" s="154"/>
      <c r="DWM16" s="154"/>
      <c r="DWN16" s="154"/>
      <c r="DWO16" s="154"/>
      <c r="DWP16" s="154"/>
      <c r="DWQ16" s="154"/>
      <c r="DWR16" s="154"/>
      <c r="DWS16" s="154"/>
      <c r="DWT16" s="154"/>
      <c r="DWU16" s="154"/>
      <c r="DWV16" s="154"/>
      <c r="DWW16" s="154"/>
      <c r="DWX16" s="154"/>
      <c r="DWY16" s="154"/>
      <c r="DWZ16" s="154"/>
      <c r="DXA16" s="154"/>
      <c r="DXB16" s="154"/>
      <c r="DXC16" s="154"/>
      <c r="DXD16" s="154"/>
      <c r="DXE16" s="154"/>
      <c r="DXF16" s="154"/>
      <c r="DXG16" s="154"/>
      <c r="DXH16" s="154"/>
      <c r="DXI16" s="154"/>
      <c r="DXJ16" s="154"/>
      <c r="DXK16" s="154"/>
      <c r="DXL16" s="154"/>
      <c r="DXM16" s="154"/>
      <c r="DXN16" s="154"/>
      <c r="DXO16" s="154"/>
      <c r="DXP16" s="154"/>
      <c r="DXQ16" s="154"/>
      <c r="DXR16" s="154"/>
      <c r="DXS16" s="154"/>
      <c r="DXT16" s="154"/>
      <c r="DXU16" s="154"/>
      <c r="DXV16" s="154"/>
      <c r="DXW16" s="154"/>
      <c r="DXX16" s="154"/>
      <c r="DXY16" s="154"/>
      <c r="DXZ16" s="154"/>
      <c r="DYA16" s="154"/>
      <c r="DYB16" s="154"/>
      <c r="DYC16" s="154"/>
      <c r="DYD16" s="154"/>
      <c r="DYE16" s="154"/>
      <c r="DYF16" s="154"/>
      <c r="DYG16" s="154"/>
      <c r="DYH16" s="154"/>
      <c r="DYI16" s="154"/>
      <c r="DYJ16" s="154"/>
      <c r="DYK16" s="154"/>
      <c r="DYL16" s="154"/>
      <c r="DYM16" s="154"/>
      <c r="DYN16" s="154"/>
      <c r="DYO16" s="154"/>
      <c r="DYP16" s="154"/>
      <c r="DYQ16" s="154"/>
      <c r="DYR16" s="154"/>
      <c r="DYS16" s="154"/>
      <c r="DYT16" s="154"/>
      <c r="DYU16" s="154"/>
      <c r="DYV16" s="154"/>
      <c r="DYW16" s="154"/>
      <c r="DYX16" s="154"/>
      <c r="DYY16" s="154"/>
      <c r="DYZ16" s="154"/>
      <c r="DZA16" s="154"/>
      <c r="DZB16" s="154"/>
      <c r="DZC16" s="154"/>
      <c r="DZD16" s="154"/>
      <c r="DZE16" s="154"/>
      <c r="DZF16" s="154"/>
      <c r="DZG16" s="154"/>
      <c r="DZH16" s="154"/>
      <c r="DZI16" s="154"/>
      <c r="DZJ16" s="154"/>
      <c r="DZK16" s="154"/>
      <c r="DZL16" s="154"/>
      <c r="DZM16" s="154"/>
      <c r="DZN16" s="154"/>
      <c r="DZO16" s="154"/>
      <c r="DZP16" s="154"/>
      <c r="DZQ16" s="154"/>
      <c r="DZR16" s="154"/>
      <c r="DZS16" s="154"/>
      <c r="DZT16" s="154"/>
      <c r="DZU16" s="154"/>
      <c r="DZV16" s="154"/>
      <c r="DZW16" s="154"/>
      <c r="DZX16" s="154"/>
      <c r="DZY16" s="154"/>
      <c r="DZZ16" s="154"/>
      <c r="EAA16" s="154"/>
      <c r="EAB16" s="154"/>
      <c r="EAC16" s="154"/>
      <c r="EAD16" s="154"/>
      <c r="EAE16" s="154"/>
      <c r="EAF16" s="154"/>
      <c r="EAG16" s="154"/>
      <c r="EAH16" s="154"/>
      <c r="EAI16" s="154"/>
      <c r="EAJ16" s="154"/>
      <c r="EAK16" s="154"/>
      <c r="EAL16" s="154"/>
      <c r="EAM16" s="154"/>
      <c r="EAN16" s="154"/>
      <c r="EAO16" s="154"/>
      <c r="EAP16" s="154"/>
      <c r="EAQ16" s="154"/>
      <c r="EAR16" s="154"/>
      <c r="EAS16" s="154"/>
      <c r="EAT16" s="154"/>
      <c r="EAU16" s="154"/>
      <c r="EAV16" s="154"/>
      <c r="EAW16" s="154"/>
      <c r="EAX16" s="154"/>
      <c r="EAY16" s="154"/>
      <c r="EAZ16" s="154"/>
      <c r="EBA16" s="154"/>
      <c r="EBB16" s="154"/>
      <c r="EBC16" s="154"/>
      <c r="EBD16" s="154"/>
      <c r="EBE16" s="154"/>
      <c r="EBF16" s="154"/>
      <c r="EBG16" s="154"/>
      <c r="EBH16" s="154"/>
      <c r="EBI16" s="154"/>
      <c r="EBJ16" s="154"/>
      <c r="EBK16" s="154"/>
      <c r="EBL16" s="154"/>
      <c r="EBM16" s="154"/>
      <c r="EBN16" s="154"/>
      <c r="EBO16" s="154"/>
      <c r="EBP16" s="154"/>
      <c r="EBQ16" s="154"/>
      <c r="EBR16" s="154"/>
      <c r="EBS16" s="154"/>
      <c r="EBT16" s="154"/>
      <c r="EBU16" s="154"/>
      <c r="EBV16" s="154"/>
      <c r="EBW16" s="154"/>
      <c r="EBX16" s="154"/>
      <c r="EBY16" s="154"/>
      <c r="EBZ16" s="154"/>
      <c r="ECA16" s="154"/>
      <c r="ECB16" s="154"/>
      <c r="ECC16" s="154"/>
      <c r="ECD16" s="154"/>
      <c r="ECE16" s="154"/>
      <c r="ECF16" s="154"/>
      <c r="ECG16" s="154"/>
      <c r="ECH16" s="154"/>
      <c r="ECI16" s="154"/>
      <c r="ECJ16" s="154"/>
      <c r="ECK16" s="154"/>
      <c r="ECL16" s="154"/>
      <c r="ECM16" s="154"/>
      <c r="ECN16" s="154"/>
      <c r="ECO16" s="154"/>
      <c r="ECP16" s="154"/>
      <c r="ECQ16" s="154"/>
      <c r="ECR16" s="154"/>
      <c r="ECS16" s="154"/>
      <c r="ECT16" s="154"/>
      <c r="ECU16" s="154"/>
      <c r="ECV16" s="154"/>
      <c r="ECW16" s="154"/>
      <c r="ECX16" s="154"/>
      <c r="ECY16" s="154"/>
      <c r="ECZ16" s="154"/>
      <c r="EDA16" s="154"/>
      <c r="EDB16" s="154"/>
      <c r="EDC16" s="154"/>
      <c r="EDD16" s="154"/>
      <c r="EDE16" s="154"/>
      <c r="EDF16" s="154"/>
      <c r="EDG16" s="154"/>
      <c r="EDH16" s="154"/>
      <c r="EDI16" s="154"/>
      <c r="EDJ16" s="154"/>
      <c r="EDK16" s="154"/>
      <c r="EDL16" s="154"/>
      <c r="EDM16" s="154"/>
      <c r="EDN16" s="154"/>
      <c r="EDO16" s="154"/>
      <c r="EDP16" s="154"/>
      <c r="EDQ16" s="154"/>
      <c r="EDR16" s="154"/>
      <c r="EDS16" s="154"/>
      <c r="EDT16" s="154"/>
      <c r="EDU16" s="154"/>
      <c r="EDV16" s="154"/>
      <c r="EDW16" s="154"/>
      <c r="EDX16" s="154"/>
      <c r="EDY16" s="154"/>
      <c r="EDZ16" s="154"/>
      <c r="EEA16" s="154"/>
      <c r="EEB16" s="154"/>
      <c r="EEC16" s="154"/>
      <c r="EED16" s="154"/>
      <c r="EEE16" s="154"/>
      <c r="EEF16" s="154"/>
      <c r="EEG16" s="154"/>
      <c r="EEH16" s="154"/>
      <c r="EEI16" s="154"/>
      <c r="EEJ16" s="154"/>
      <c r="EEK16" s="154"/>
      <c r="EEL16" s="154"/>
      <c r="EEM16" s="154"/>
      <c r="EEN16" s="154"/>
      <c r="EEO16" s="154"/>
      <c r="EEP16" s="154"/>
      <c r="EEQ16" s="154"/>
      <c r="EER16" s="154"/>
      <c r="EES16" s="154"/>
      <c r="EET16" s="154"/>
      <c r="EEU16" s="154"/>
      <c r="EEV16" s="154"/>
      <c r="EEW16" s="154"/>
      <c r="EEX16" s="154"/>
      <c r="EEY16" s="154"/>
      <c r="EEZ16" s="154"/>
      <c r="EFA16" s="154"/>
      <c r="EFB16" s="154"/>
      <c r="EFC16" s="154"/>
      <c r="EFD16" s="154"/>
      <c r="EFE16" s="154"/>
      <c r="EFF16" s="154"/>
      <c r="EFG16" s="154"/>
      <c r="EFH16" s="154"/>
      <c r="EFI16" s="154"/>
      <c r="EFJ16" s="154"/>
      <c r="EFK16" s="154"/>
      <c r="EFL16" s="154"/>
      <c r="EFM16" s="154"/>
      <c r="EFN16" s="154"/>
      <c r="EFO16" s="154"/>
      <c r="EFP16" s="154"/>
      <c r="EFQ16" s="154"/>
      <c r="EFR16" s="154"/>
      <c r="EFS16" s="154"/>
      <c r="EFT16" s="154"/>
      <c r="EFU16" s="154"/>
      <c r="EFV16" s="154"/>
      <c r="EFW16" s="154"/>
      <c r="EFX16" s="154"/>
      <c r="EFY16" s="154"/>
      <c r="EFZ16" s="154"/>
      <c r="EGA16" s="154"/>
      <c r="EGB16" s="154"/>
      <c r="EGC16" s="154"/>
      <c r="EGD16" s="154"/>
      <c r="EGE16" s="154"/>
      <c r="EGF16" s="154"/>
      <c r="EGG16" s="154"/>
      <c r="EGH16" s="154"/>
      <c r="EGI16" s="154"/>
      <c r="EGJ16" s="154"/>
      <c r="EGK16" s="154"/>
      <c r="EGL16" s="154"/>
      <c r="EGM16" s="154"/>
      <c r="EGN16" s="154"/>
      <c r="EGO16" s="154"/>
      <c r="EGP16" s="154"/>
      <c r="EGQ16" s="154"/>
      <c r="EGR16" s="154"/>
      <c r="EGS16" s="154"/>
      <c r="EGT16" s="154"/>
      <c r="EGU16" s="154"/>
      <c r="EGV16" s="154"/>
      <c r="EGW16" s="154"/>
      <c r="EGX16" s="154"/>
      <c r="EGY16" s="154"/>
      <c r="EGZ16" s="154"/>
      <c r="EHA16" s="154"/>
      <c r="EHB16" s="154"/>
      <c r="EHC16" s="154"/>
      <c r="EHD16" s="154"/>
      <c r="EHE16" s="154"/>
      <c r="EHF16" s="154"/>
      <c r="EHG16" s="154"/>
      <c r="EHH16" s="154"/>
      <c r="EHI16" s="154"/>
      <c r="EHJ16" s="154"/>
      <c r="EHK16" s="154"/>
      <c r="EHL16" s="154"/>
      <c r="EHM16" s="154"/>
      <c r="EHN16" s="154"/>
      <c r="EHO16" s="154"/>
      <c r="EHP16" s="154"/>
      <c r="EHQ16" s="154"/>
      <c r="EHR16" s="154"/>
      <c r="EHS16" s="154"/>
      <c r="EHT16" s="154"/>
      <c r="EHU16" s="154"/>
      <c r="EHV16" s="154"/>
      <c r="EHW16" s="154"/>
      <c r="EHX16" s="154"/>
      <c r="EHY16" s="154"/>
      <c r="EHZ16" s="154"/>
      <c r="EIA16" s="154"/>
      <c r="EIB16" s="154"/>
      <c r="EIC16" s="154"/>
      <c r="EID16" s="154"/>
      <c r="EIE16" s="154"/>
      <c r="EIF16" s="154"/>
      <c r="EIG16" s="154"/>
      <c r="EIH16" s="154"/>
      <c r="EII16" s="154"/>
      <c r="EIJ16" s="154"/>
      <c r="EIK16" s="154"/>
      <c r="EIL16" s="154"/>
      <c r="EIM16" s="154"/>
      <c r="EIN16" s="154"/>
      <c r="EIO16" s="154"/>
      <c r="EIP16" s="154"/>
      <c r="EIQ16" s="154"/>
      <c r="EIR16" s="154"/>
      <c r="EIS16" s="154"/>
      <c r="EIT16" s="154"/>
      <c r="EIU16" s="154"/>
      <c r="EIV16" s="154"/>
      <c r="EIW16" s="154"/>
      <c r="EIX16" s="154"/>
      <c r="EIY16" s="154"/>
      <c r="EIZ16" s="154"/>
      <c r="EJA16" s="154"/>
      <c r="EJB16" s="154"/>
      <c r="EJC16" s="154"/>
      <c r="EJD16" s="154"/>
      <c r="EJE16" s="154"/>
      <c r="EJF16" s="154"/>
      <c r="EJG16" s="154"/>
      <c r="EJH16" s="154"/>
      <c r="EJI16" s="154"/>
      <c r="EJJ16" s="154"/>
      <c r="EJK16" s="154"/>
      <c r="EJL16" s="154"/>
      <c r="EJM16" s="154"/>
      <c r="EJN16" s="154"/>
      <c r="EJO16" s="154"/>
      <c r="EJP16" s="154"/>
      <c r="EJQ16" s="154"/>
      <c r="EJR16" s="154"/>
      <c r="EJS16" s="154"/>
      <c r="EJT16" s="154"/>
      <c r="EJU16" s="154"/>
      <c r="EJV16" s="154"/>
      <c r="EJW16" s="154"/>
      <c r="EJX16" s="154"/>
      <c r="EJY16" s="154"/>
      <c r="EJZ16" s="154"/>
      <c r="EKA16" s="154"/>
      <c r="EKB16" s="154"/>
      <c r="EKC16" s="154"/>
      <c r="EKD16" s="154"/>
      <c r="EKE16" s="154"/>
      <c r="EKF16" s="154"/>
      <c r="EKG16" s="154"/>
      <c r="EKH16" s="154"/>
      <c r="EKI16" s="154"/>
      <c r="EKJ16" s="154"/>
      <c r="EKK16" s="154"/>
      <c r="EKL16" s="154"/>
      <c r="EKM16" s="154"/>
      <c r="EKN16" s="154"/>
      <c r="EKO16" s="154"/>
      <c r="EKP16" s="154"/>
      <c r="EKQ16" s="154"/>
      <c r="EKR16" s="154"/>
      <c r="EKS16" s="154"/>
      <c r="EKT16" s="154"/>
      <c r="EKU16" s="154"/>
      <c r="EKV16" s="154"/>
      <c r="EKW16" s="154"/>
      <c r="EKX16" s="154"/>
      <c r="EKY16" s="154"/>
      <c r="EKZ16" s="154"/>
      <c r="ELA16" s="154"/>
      <c r="ELB16" s="154"/>
      <c r="ELC16" s="154"/>
      <c r="ELD16" s="154"/>
      <c r="ELE16" s="154"/>
      <c r="ELF16" s="154"/>
      <c r="ELG16" s="154"/>
      <c r="ELH16" s="154"/>
      <c r="ELI16" s="154"/>
      <c r="ELJ16" s="154"/>
      <c r="ELK16" s="154"/>
      <c r="ELL16" s="154"/>
      <c r="ELM16" s="154"/>
      <c r="ELN16" s="154"/>
      <c r="ELO16" s="154"/>
      <c r="ELP16" s="154"/>
      <c r="ELQ16" s="154"/>
      <c r="ELR16" s="154"/>
      <c r="ELS16" s="154"/>
      <c r="ELT16" s="154"/>
      <c r="ELU16" s="154"/>
      <c r="ELV16" s="154"/>
      <c r="ELW16" s="154"/>
      <c r="ELX16" s="154"/>
      <c r="ELY16" s="154"/>
      <c r="ELZ16" s="154"/>
      <c r="EMA16" s="154"/>
      <c r="EMB16" s="154"/>
      <c r="EMC16" s="154"/>
      <c r="EMD16" s="154"/>
      <c r="EME16" s="154"/>
      <c r="EMF16" s="154"/>
      <c r="EMG16" s="154"/>
      <c r="EMH16" s="154"/>
      <c r="EMI16" s="154"/>
      <c r="EMJ16" s="154"/>
      <c r="EMK16" s="154"/>
      <c r="EML16" s="154"/>
      <c r="EMM16" s="154"/>
      <c r="EMN16" s="154"/>
      <c r="EMO16" s="154"/>
      <c r="EMP16" s="154"/>
      <c r="EMQ16" s="154"/>
      <c r="EMR16" s="154"/>
      <c r="EMS16" s="154"/>
      <c r="EMT16" s="154"/>
      <c r="EMU16" s="154"/>
      <c r="EMV16" s="154"/>
      <c r="EMW16" s="154"/>
      <c r="EMX16" s="154"/>
      <c r="EMY16" s="154"/>
      <c r="EMZ16" s="154"/>
      <c r="ENA16" s="154"/>
      <c r="ENB16" s="154"/>
      <c r="ENC16" s="154"/>
      <c r="END16" s="154"/>
      <c r="ENE16" s="154"/>
      <c r="ENF16" s="154"/>
      <c r="ENG16" s="154"/>
      <c r="ENH16" s="154"/>
      <c r="ENI16" s="154"/>
      <c r="ENJ16" s="154"/>
      <c r="ENK16" s="154"/>
      <c r="ENL16" s="154"/>
      <c r="ENM16" s="154"/>
      <c r="ENN16" s="154"/>
      <c r="ENO16" s="154"/>
      <c r="ENP16" s="154"/>
      <c r="ENQ16" s="154"/>
      <c r="ENR16" s="154"/>
      <c r="ENS16" s="154"/>
      <c r="ENT16" s="154"/>
      <c r="ENU16" s="154"/>
      <c r="ENV16" s="154"/>
      <c r="ENW16" s="154"/>
      <c r="ENX16" s="154"/>
      <c r="ENY16" s="154"/>
      <c r="ENZ16" s="154"/>
      <c r="EOA16" s="154"/>
      <c r="EOB16" s="154"/>
      <c r="EOC16" s="154"/>
      <c r="EOD16" s="154"/>
      <c r="EOE16" s="154"/>
      <c r="EOF16" s="154"/>
      <c r="EOG16" s="154"/>
      <c r="EOH16" s="154"/>
      <c r="EOI16" s="154"/>
      <c r="EOJ16" s="154"/>
      <c r="EOK16" s="154"/>
      <c r="EOL16" s="154"/>
      <c r="EOM16" s="154"/>
      <c r="EON16" s="154"/>
      <c r="EOO16" s="154"/>
      <c r="EOP16" s="154"/>
      <c r="EOQ16" s="154"/>
      <c r="EOR16" s="154"/>
      <c r="EOS16" s="154"/>
      <c r="EOT16" s="154"/>
      <c r="EOU16" s="154"/>
      <c r="EOV16" s="154"/>
      <c r="EOW16" s="154"/>
      <c r="EOX16" s="154"/>
      <c r="EOY16" s="154"/>
      <c r="EOZ16" s="154"/>
      <c r="EPA16" s="154"/>
      <c r="EPB16" s="154"/>
      <c r="EPC16" s="154"/>
      <c r="EPD16" s="154"/>
      <c r="EPE16" s="154"/>
      <c r="EPF16" s="154"/>
      <c r="EPG16" s="154"/>
      <c r="EPH16" s="154"/>
      <c r="EPI16" s="154"/>
      <c r="EPJ16" s="154"/>
      <c r="EPK16" s="154"/>
      <c r="EPL16" s="154"/>
      <c r="EPM16" s="154"/>
      <c r="EPN16" s="154"/>
      <c r="EPO16" s="154"/>
      <c r="EPP16" s="154"/>
      <c r="EPQ16" s="154"/>
      <c r="EPR16" s="154"/>
      <c r="EPS16" s="154"/>
      <c r="EPT16" s="154"/>
      <c r="EPU16" s="154"/>
      <c r="EPV16" s="154"/>
      <c r="EPW16" s="154"/>
      <c r="EPX16" s="154"/>
      <c r="EPY16" s="154"/>
      <c r="EPZ16" s="154"/>
      <c r="EQA16" s="154"/>
      <c r="EQB16" s="154"/>
      <c r="EQC16" s="154"/>
      <c r="EQD16" s="154"/>
      <c r="EQE16" s="154"/>
      <c r="EQF16" s="154"/>
      <c r="EQG16" s="154"/>
      <c r="EQH16" s="154"/>
      <c r="EQI16" s="154"/>
      <c r="EQJ16" s="154"/>
      <c r="EQK16" s="154"/>
      <c r="EQL16" s="154"/>
      <c r="EQM16" s="154"/>
      <c r="EQN16" s="154"/>
      <c r="EQO16" s="154"/>
      <c r="EQP16" s="154"/>
      <c r="EQQ16" s="154"/>
      <c r="EQR16" s="154"/>
      <c r="EQS16" s="154"/>
      <c r="EQT16" s="154"/>
      <c r="EQU16" s="154"/>
      <c r="EQV16" s="154"/>
      <c r="EQW16" s="154"/>
      <c r="EQX16" s="154"/>
      <c r="EQY16" s="154"/>
      <c r="EQZ16" s="154"/>
      <c r="ERA16" s="154"/>
      <c r="ERB16" s="154"/>
      <c r="ERC16" s="154"/>
      <c r="ERD16" s="154"/>
      <c r="ERE16" s="154"/>
      <c r="ERF16" s="154"/>
      <c r="ERG16" s="154"/>
      <c r="ERH16" s="154"/>
      <c r="ERI16" s="154"/>
      <c r="ERJ16" s="154"/>
      <c r="ERK16" s="154"/>
      <c r="ERL16" s="154"/>
      <c r="ERM16" s="154"/>
      <c r="ERN16" s="154"/>
      <c r="ERO16" s="154"/>
      <c r="ERP16" s="154"/>
      <c r="ERQ16" s="154"/>
      <c r="ERR16" s="154"/>
      <c r="ERS16" s="154"/>
      <c r="ERT16" s="154"/>
      <c r="ERU16" s="154"/>
      <c r="ERV16" s="154"/>
      <c r="ERW16" s="154"/>
      <c r="ERX16" s="154"/>
      <c r="ERY16" s="154"/>
      <c r="ERZ16" s="154"/>
      <c r="ESA16" s="154"/>
      <c r="ESB16" s="154"/>
      <c r="ESC16" s="154"/>
      <c r="ESD16" s="154"/>
      <c r="ESE16" s="154"/>
      <c r="ESF16" s="154"/>
      <c r="ESG16" s="154"/>
      <c r="ESH16" s="154"/>
      <c r="ESI16" s="154"/>
      <c r="ESJ16" s="154"/>
      <c r="ESK16" s="154"/>
      <c r="ESL16" s="154"/>
      <c r="ESM16" s="154"/>
      <c r="ESN16" s="154"/>
      <c r="ESO16" s="154"/>
      <c r="ESP16" s="154"/>
      <c r="ESQ16" s="154"/>
      <c r="ESR16" s="154"/>
      <c r="ESS16" s="154"/>
      <c r="EST16" s="154"/>
      <c r="ESU16" s="154"/>
      <c r="ESV16" s="154"/>
      <c r="ESW16" s="154"/>
      <c r="ESX16" s="154"/>
      <c r="ESY16" s="154"/>
      <c r="ESZ16" s="154"/>
      <c r="ETA16" s="154"/>
      <c r="ETB16" s="154"/>
      <c r="ETC16" s="154"/>
      <c r="ETD16" s="154"/>
      <c r="ETE16" s="154"/>
      <c r="ETF16" s="154"/>
      <c r="ETG16" s="154"/>
      <c r="ETH16" s="154"/>
      <c r="ETI16" s="154"/>
      <c r="ETJ16" s="154"/>
      <c r="ETK16" s="154"/>
      <c r="ETL16" s="154"/>
      <c r="ETM16" s="154"/>
      <c r="ETN16" s="154"/>
      <c r="ETO16" s="154"/>
      <c r="ETP16" s="154"/>
      <c r="ETQ16" s="154"/>
      <c r="ETR16" s="154"/>
      <c r="ETS16" s="154"/>
      <c r="ETT16" s="154"/>
      <c r="ETU16" s="154"/>
      <c r="ETV16" s="154"/>
      <c r="ETW16" s="154"/>
      <c r="ETX16" s="154"/>
      <c r="ETY16" s="154"/>
      <c r="ETZ16" s="154"/>
      <c r="EUA16" s="154"/>
      <c r="EUB16" s="154"/>
      <c r="EUC16" s="154"/>
      <c r="EUD16" s="154"/>
      <c r="EUE16" s="154"/>
      <c r="EUF16" s="154"/>
      <c r="EUG16" s="154"/>
      <c r="EUH16" s="154"/>
      <c r="EUI16" s="154"/>
      <c r="EUJ16" s="154"/>
      <c r="EUK16" s="154"/>
      <c r="EUL16" s="154"/>
      <c r="EUM16" s="154"/>
      <c r="EUN16" s="154"/>
      <c r="EUO16" s="154"/>
      <c r="EUP16" s="154"/>
      <c r="EUQ16" s="154"/>
      <c r="EUR16" s="154"/>
      <c r="EUS16" s="154"/>
      <c r="EUT16" s="154"/>
      <c r="EUU16" s="154"/>
      <c r="EUV16" s="154"/>
      <c r="EUW16" s="154"/>
      <c r="EUX16" s="154"/>
      <c r="EUY16" s="154"/>
      <c r="EUZ16" s="154"/>
      <c r="EVA16" s="154"/>
      <c r="EVB16" s="154"/>
      <c r="EVC16" s="154"/>
      <c r="EVD16" s="154"/>
      <c r="EVE16" s="154"/>
      <c r="EVF16" s="154"/>
      <c r="EVG16" s="154"/>
      <c r="EVH16" s="154"/>
      <c r="EVI16" s="154"/>
      <c r="EVJ16" s="154"/>
      <c r="EVK16" s="154"/>
      <c r="EVL16" s="154"/>
      <c r="EVM16" s="154"/>
      <c r="EVN16" s="154"/>
      <c r="EVO16" s="154"/>
      <c r="EVP16" s="154"/>
      <c r="EVQ16" s="154"/>
      <c r="EVR16" s="154"/>
      <c r="EVS16" s="154"/>
      <c r="EVT16" s="154"/>
      <c r="EVU16" s="154"/>
      <c r="EVV16" s="154"/>
      <c r="EVW16" s="154"/>
      <c r="EVX16" s="154"/>
      <c r="EVY16" s="154"/>
      <c r="EVZ16" s="154"/>
      <c r="EWA16" s="154"/>
      <c r="EWB16" s="154"/>
      <c r="EWC16" s="154"/>
      <c r="EWD16" s="154"/>
      <c r="EWE16" s="154"/>
      <c r="EWF16" s="154"/>
      <c r="EWG16" s="154"/>
      <c r="EWH16" s="154"/>
      <c r="EWI16" s="154"/>
      <c r="EWJ16" s="154"/>
      <c r="EWK16" s="154"/>
      <c r="EWL16" s="154"/>
      <c r="EWM16" s="154"/>
      <c r="EWN16" s="154"/>
      <c r="EWO16" s="154"/>
      <c r="EWP16" s="154"/>
      <c r="EWQ16" s="154"/>
      <c r="EWR16" s="154"/>
      <c r="EWS16" s="154"/>
      <c r="EWT16" s="154"/>
      <c r="EWU16" s="154"/>
      <c r="EWV16" s="154"/>
      <c r="EWW16" s="154"/>
      <c r="EWX16" s="154"/>
      <c r="EWY16" s="154"/>
      <c r="EWZ16" s="154"/>
      <c r="EXA16" s="154"/>
      <c r="EXB16" s="154"/>
      <c r="EXC16" s="154"/>
      <c r="EXD16" s="154"/>
      <c r="EXE16" s="154"/>
      <c r="EXF16" s="154"/>
      <c r="EXG16" s="154"/>
      <c r="EXH16" s="154"/>
      <c r="EXI16" s="154"/>
      <c r="EXJ16" s="154"/>
      <c r="EXK16" s="154"/>
      <c r="EXL16" s="154"/>
      <c r="EXM16" s="154"/>
      <c r="EXN16" s="154"/>
      <c r="EXO16" s="154"/>
      <c r="EXP16" s="154"/>
      <c r="EXQ16" s="154"/>
      <c r="EXR16" s="154"/>
      <c r="EXS16" s="154"/>
      <c r="EXT16" s="154"/>
      <c r="EXU16" s="154"/>
      <c r="EXV16" s="154"/>
      <c r="EXW16" s="154"/>
      <c r="EXX16" s="154"/>
      <c r="EXY16" s="154"/>
      <c r="EXZ16" s="154"/>
      <c r="EYA16" s="154"/>
      <c r="EYB16" s="154"/>
      <c r="EYC16" s="154"/>
      <c r="EYD16" s="154"/>
      <c r="EYE16" s="154"/>
      <c r="EYF16" s="154"/>
      <c r="EYG16" s="154"/>
      <c r="EYH16" s="154"/>
      <c r="EYI16" s="154"/>
      <c r="EYJ16" s="154"/>
      <c r="EYK16" s="154"/>
      <c r="EYL16" s="154"/>
      <c r="EYM16" s="154"/>
      <c r="EYN16" s="154"/>
      <c r="EYO16" s="154"/>
      <c r="EYP16" s="154"/>
      <c r="EYQ16" s="154"/>
      <c r="EYR16" s="154"/>
      <c r="EYS16" s="154"/>
      <c r="EYT16" s="154"/>
      <c r="EYU16" s="154"/>
      <c r="EYV16" s="154"/>
      <c r="EYW16" s="154"/>
      <c r="EYX16" s="154"/>
      <c r="EYY16" s="154"/>
      <c r="EYZ16" s="154"/>
      <c r="EZA16" s="154"/>
      <c r="EZB16" s="154"/>
      <c r="EZC16" s="154"/>
      <c r="EZD16" s="154"/>
      <c r="EZE16" s="154"/>
      <c r="EZF16" s="154"/>
      <c r="EZG16" s="154"/>
      <c r="EZH16" s="154"/>
      <c r="EZI16" s="154"/>
      <c r="EZJ16" s="154"/>
      <c r="EZK16" s="154"/>
      <c r="EZL16" s="154"/>
      <c r="EZM16" s="154"/>
      <c r="EZN16" s="154"/>
      <c r="EZO16" s="154"/>
      <c r="EZP16" s="154"/>
      <c r="EZQ16" s="154"/>
      <c r="EZR16" s="154"/>
      <c r="EZS16" s="154"/>
      <c r="EZT16" s="154"/>
      <c r="EZU16" s="154"/>
      <c r="EZV16" s="154"/>
      <c r="EZW16" s="154"/>
      <c r="EZX16" s="154"/>
      <c r="EZY16" s="154"/>
      <c r="EZZ16" s="154"/>
      <c r="FAA16" s="154"/>
      <c r="FAB16" s="154"/>
      <c r="FAC16" s="154"/>
      <c r="FAD16" s="154"/>
      <c r="FAE16" s="154"/>
      <c r="FAF16" s="154"/>
      <c r="FAG16" s="154"/>
      <c r="FAH16" s="154"/>
      <c r="FAI16" s="154"/>
      <c r="FAJ16" s="154"/>
      <c r="FAK16" s="154"/>
      <c r="FAL16" s="154"/>
      <c r="FAM16" s="154"/>
      <c r="FAN16" s="154"/>
      <c r="FAO16" s="154"/>
      <c r="FAP16" s="154"/>
      <c r="FAQ16" s="154"/>
      <c r="FAR16" s="154"/>
      <c r="FAS16" s="154"/>
      <c r="FAT16" s="154"/>
      <c r="FAU16" s="154"/>
      <c r="FAV16" s="154"/>
      <c r="FAW16" s="154"/>
      <c r="FAX16" s="154"/>
      <c r="FAY16" s="154"/>
      <c r="FAZ16" s="154"/>
      <c r="FBA16" s="154"/>
      <c r="FBB16" s="154"/>
      <c r="FBC16" s="154"/>
      <c r="FBD16" s="154"/>
      <c r="FBE16" s="154"/>
      <c r="FBF16" s="154"/>
      <c r="FBG16" s="154"/>
      <c r="FBH16" s="154"/>
      <c r="FBI16" s="154"/>
      <c r="FBJ16" s="154"/>
      <c r="FBK16" s="154"/>
      <c r="FBL16" s="154"/>
      <c r="FBM16" s="154"/>
      <c r="FBN16" s="154"/>
      <c r="FBO16" s="154"/>
      <c r="FBP16" s="154"/>
      <c r="FBQ16" s="154"/>
      <c r="FBR16" s="154"/>
      <c r="FBS16" s="154"/>
      <c r="FBT16" s="154"/>
      <c r="FBU16" s="154"/>
      <c r="FBV16" s="154"/>
      <c r="FBW16" s="154"/>
      <c r="FBX16" s="154"/>
      <c r="FBY16" s="154"/>
      <c r="FBZ16" s="154"/>
      <c r="FCA16" s="154"/>
      <c r="FCB16" s="154"/>
      <c r="FCC16" s="154"/>
      <c r="FCD16" s="154"/>
      <c r="FCE16" s="154"/>
      <c r="FCF16" s="154"/>
      <c r="FCG16" s="154"/>
      <c r="FCH16" s="154"/>
      <c r="FCI16" s="154"/>
      <c r="FCJ16" s="154"/>
      <c r="FCK16" s="154"/>
      <c r="FCL16" s="154"/>
      <c r="FCM16" s="154"/>
      <c r="FCN16" s="154"/>
      <c r="FCO16" s="154"/>
      <c r="FCP16" s="154"/>
      <c r="FCQ16" s="154"/>
      <c r="FCR16" s="154"/>
      <c r="FCS16" s="154"/>
      <c r="FCT16" s="154"/>
      <c r="FCU16" s="154"/>
      <c r="FCV16" s="154"/>
      <c r="FCW16" s="154"/>
      <c r="FCX16" s="154"/>
      <c r="FCY16" s="154"/>
      <c r="FCZ16" s="154"/>
      <c r="FDA16" s="154"/>
      <c r="FDB16" s="154"/>
      <c r="FDC16" s="154"/>
      <c r="FDD16" s="154"/>
      <c r="FDE16" s="154"/>
      <c r="FDF16" s="154"/>
      <c r="FDG16" s="154"/>
      <c r="FDH16" s="154"/>
      <c r="FDI16" s="154"/>
      <c r="FDJ16" s="154"/>
      <c r="FDK16" s="154"/>
      <c r="FDL16" s="154"/>
      <c r="FDM16" s="154"/>
      <c r="FDN16" s="154"/>
      <c r="FDO16" s="154"/>
      <c r="FDP16" s="154"/>
      <c r="FDQ16" s="154"/>
      <c r="FDR16" s="154"/>
      <c r="FDS16" s="154"/>
      <c r="FDT16" s="154"/>
      <c r="FDU16" s="154"/>
      <c r="FDV16" s="154"/>
      <c r="FDW16" s="154"/>
      <c r="FDX16" s="154"/>
      <c r="FDY16" s="154"/>
      <c r="FDZ16" s="154"/>
      <c r="FEA16" s="154"/>
      <c r="FEB16" s="154"/>
      <c r="FEC16" s="154"/>
      <c r="FED16" s="154"/>
      <c r="FEE16" s="154"/>
      <c r="FEF16" s="154"/>
      <c r="FEG16" s="154"/>
      <c r="FEH16" s="154"/>
      <c r="FEI16" s="154"/>
      <c r="FEJ16" s="154"/>
      <c r="FEK16" s="154"/>
      <c r="FEL16" s="154"/>
      <c r="FEM16" s="154"/>
      <c r="FEN16" s="154"/>
      <c r="FEO16" s="154"/>
      <c r="FEP16" s="154"/>
      <c r="FEQ16" s="154"/>
      <c r="FER16" s="154"/>
      <c r="FES16" s="154"/>
      <c r="FET16" s="154"/>
      <c r="FEU16" s="154"/>
      <c r="FEV16" s="154"/>
      <c r="FEW16" s="154"/>
      <c r="FEX16" s="154"/>
      <c r="FEY16" s="154"/>
      <c r="FEZ16" s="154"/>
      <c r="FFA16" s="154"/>
      <c r="FFB16" s="154"/>
      <c r="FFC16" s="154"/>
      <c r="FFD16" s="154"/>
      <c r="FFE16" s="154"/>
      <c r="FFF16" s="154"/>
      <c r="FFG16" s="154"/>
      <c r="FFH16" s="154"/>
      <c r="FFI16" s="154"/>
      <c r="FFJ16" s="154"/>
      <c r="FFK16" s="154"/>
      <c r="FFL16" s="154"/>
      <c r="FFM16" s="154"/>
      <c r="FFN16" s="154"/>
      <c r="FFO16" s="154"/>
      <c r="FFP16" s="154"/>
      <c r="FFQ16" s="154"/>
      <c r="FFR16" s="154"/>
      <c r="FFS16" s="154"/>
      <c r="FFT16" s="154"/>
      <c r="FFU16" s="154"/>
      <c r="FFV16" s="154"/>
      <c r="FFW16" s="154"/>
      <c r="FFX16" s="154"/>
      <c r="FFY16" s="154"/>
      <c r="FFZ16" s="154"/>
      <c r="FGA16" s="154"/>
      <c r="FGB16" s="154"/>
      <c r="FGC16" s="154"/>
      <c r="FGD16" s="154"/>
      <c r="FGE16" s="154"/>
      <c r="FGF16" s="154"/>
      <c r="FGG16" s="154"/>
      <c r="FGH16" s="154"/>
      <c r="FGI16" s="154"/>
      <c r="FGJ16" s="154"/>
      <c r="FGK16" s="154"/>
      <c r="FGL16" s="154"/>
      <c r="FGM16" s="154"/>
      <c r="FGN16" s="154"/>
      <c r="FGO16" s="154"/>
      <c r="FGP16" s="154"/>
      <c r="FGQ16" s="154"/>
      <c r="FGR16" s="154"/>
      <c r="FGS16" s="154"/>
      <c r="FGT16" s="154"/>
      <c r="FGU16" s="154"/>
      <c r="FGV16" s="154"/>
      <c r="FGW16" s="154"/>
      <c r="FGX16" s="154"/>
      <c r="FGY16" s="154"/>
      <c r="FGZ16" s="154"/>
      <c r="FHA16" s="154"/>
      <c r="FHB16" s="154"/>
      <c r="FHC16" s="154"/>
      <c r="FHD16" s="154"/>
      <c r="FHE16" s="154"/>
      <c r="FHF16" s="154"/>
      <c r="FHG16" s="154"/>
      <c r="FHH16" s="154"/>
      <c r="FHI16" s="154"/>
      <c r="FHJ16" s="154"/>
      <c r="FHK16" s="154"/>
      <c r="FHL16" s="154"/>
      <c r="FHM16" s="154"/>
      <c r="FHN16" s="154"/>
      <c r="FHO16" s="154"/>
      <c r="FHP16" s="154"/>
      <c r="FHQ16" s="154"/>
      <c r="FHR16" s="154"/>
      <c r="FHS16" s="154"/>
      <c r="FHT16" s="154"/>
      <c r="FHU16" s="154"/>
      <c r="FHV16" s="154"/>
      <c r="FHW16" s="154"/>
      <c r="FHX16" s="154"/>
      <c r="FHY16" s="154"/>
      <c r="FHZ16" s="154"/>
      <c r="FIA16" s="154"/>
      <c r="FIB16" s="154"/>
      <c r="FIC16" s="154"/>
      <c r="FID16" s="154"/>
      <c r="FIE16" s="154"/>
      <c r="FIF16" s="154"/>
      <c r="FIG16" s="154"/>
      <c r="FIH16" s="154"/>
      <c r="FII16" s="154"/>
      <c r="FIJ16" s="154"/>
      <c r="FIK16" s="154"/>
      <c r="FIL16" s="154"/>
      <c r="FIM16" s="154"/>
      <c r="FIN16" s="154"/>
      <c r="FIO16" s="154"/>
      <c r="FIP16" s="154"/>
      <c r="FIQ16" s="154"/>
      <c r="FIR16" s="154"/>
      <c r="FIS16" s="154"/>
      <c r="FIT16" s="154"/>
      <c r="FIU16" s="154"/>
      <c r="FIV16" s="154"/>
      <c r="FIW16" s="154"/>
      <c r="FIX16" s="154"/>
      <c r="FIY16" s="154"/>
      <c r="FIZ16" s="154"/>
      <c r="FJA16" s="154"/>
      <c r="FJB16" s="154"/>
      <c r="FJC16" s="154"/>
      <c r="FJD16" s="154"/>
      <c r="FJE16" s="154"/>
      <c r="FJF16" s="154"/>
      <c r="FJG16" s="154"/>
      <c r="FJH16" s="154"/>
      <c r="FJI16" s="154"/>
      <c r="FJJ16" s="154"/>
      <c r="FJK16" s="154"/>
      <c r="FJL16" s="154"/>
      <c r="FJM16" s="154"/>
      <c r="FJN16" s="154"/>
      <c r="FJO16" s="154"/>
      <c r="FJP16" s="154"/>
      <c r="FJQ16" s="154"/>
      <c r="FJR16" s="154"/>
      <c r="FJS16" s="154"/>
      <c r="FJT16" s="154"/>
      <c r="FJU16" s="154"/>
      <c r="FJV16" s="154"/>
      <c r="FJW16" s="154"/>
      <c r="FJX16" s="154"/>
      <c r="FJY16" s="154"/>
      <c r="FJZ16" s="154"/>
      <c r="FKA16" s="154"/>
      <c r="FKB16" s="154"/>
      <c r="FKC16" s="154"/>
      <c r="FKD16" s="154"/>
      <c r="FKE16" s="154"/>
      <c r="FKF16" s="154"/>
      <c r="FKG16" s="154"/>
      <c r="FKH16" s="154"/>
      <c r="FKI16" s="154"/>
      <c r="FKJ16" s="154"/>
      <c r="FKK16" s="154"/>
      <c r="FKL16" s="154"/>
      <c r="FKM16" s="154"/>
      <c r="FKN16" s="154"/>
      <c r="FKO16" s="154"/>
      <c r="FKP16" s="154"/>
      <c r="FKQ16" s="154"/>
      <c r="FKR16" s="154"/>
      <c r="FKS16" s="154"/>
      <c r="FKT16" s="154"/>
      <c r="FKU16" s="154"/>
      <c r="FKV16" s="154"/>
      <c r="FKW16" s="154"/>
      <c r="FKX16" s="154"/>
      <c r="FKY16" s="154"/>
      <c r="FKZ16" s="154"/>
      <c r="FLA16" s="154"/>
      <c r="FLB16" s="154"/>
      <c r="FLC16" s="154"/>
      <c r="FLD16" s="154"/>
      <c r="FLE16" s="154"/>
      <c r="FLF16" s="154"/>
      <c r="FLG16" s="154"/>
      <c r="FLH16" s="154"/>
      <c r="FLI16" s="154"/>
      <c r="FLJ16" s="154"/>
      <c r="FLK16" s="154"/>
      <c r="FLL16" s="154"/>
      <c r="FLM16" s="154"/>
      <c r="FLN16" s="154"/>
      <c r="FLO16" s="154"/>
      <c r="FLP16" s="154"/>
      <c r="FLQ16" s="154"/>
      <c r="FLR16" s="154"/>
      <c r="FLS16" s="154"/>
      <c r="FLT16" s="154"/>
      <c r="FLU16" s="154"/>
      <c r="FLV16" s="154"/>
      <c r="FLW16" s="154"/>
      <c r="FLX16" s="154"/>
      <c r="FLY16" s="154"/>
      <c r="FLZ16" s="154"/>
      <c r="FMA16" s="154"/>
      <c r="FMB16" s="154"/>
      <c r="FMC16" s="154"/>
      <c r="FMD16" s="154"/>
      <c r="FME16" s="154"/>
      <c r="FMF16" s="154"/>
      <c r="FMG16" s="154"/>
      <c r="FMH16" s="154"/>
      <c r="FMI16" s="154"/>
      <c r="FMJ16" s="154"/>
      <c r="FMK16" s="154"/>
      <c r="FML16" s="154"/>
      <c r="FMM16" s="154"/>
      <c r="FMN16" s="154"/>
      <c r="FMO16" s="154"/>
      <c r="FMP16" s="154"/>
      <c r="FMQ16" s="154"/>
      <c r="FMR16" s="154"/>
      <c r="FMS16" s="154"/>
      <c r="FMT16" s="154"/>
      <c r="FMU16" s="154"/>
      <c r="FMV16" s="154"/>
      <c r="FMW16" s="154"/>
      <c r="FMX16" s="154"/>
      <c r="FMY16" s="154"/>
      <c r="FMZ16" s="154"/>
      <c r="FNA16" s="154"/>
      <c r="FNB16" s="154"/>
      <c r="FNC16" s="154"/>
      <c r="FND16" s="154"/>
      <c r="FNE16" s="154"/>
      <c r="FNF16" s="154"/>
      <c r="FNG16" s="154"/>
      <c r="FNH16" s="154"/>
      <c r="FNI16" s="154"/>
      <c r="FNJ16" s="154"/>
      <c r="FNK16" s="154"/>
      <c r="FNL16" s="154"/>
      <c r="FNM16" s="154"/>
      <c r="FNN16" s="154"/>
      <c r="FNO16" s="154"/>
      <c r="FNP16" s="154"/>
      <c r="FNQ16" s="154"/>
      <c r="FNR16" s="154"/>
      <c r="FNS16" s="154"/>
      <c r="FNT16" s="154"/>
      <c r="FNU16" s="154"/>
      <c r="FNV16" s="154"/>
      <c r="FNW16" s="154"/>
      <c r="FNX16" s="154"/>
      <c r="FNY16" s="154"/>
      <c r="FNZ16" s="154"/>
      <c r="FOA16" s="154"/>
      <c r="FOB16" s="154"/>
      <c r="FOC16" s="154"/>
      <c r="FOD16" s="154"/>
      <c r="FOE16" s="154"/>
      <c r="FOF16" s="154"/>
      <c r="FOG16" s="154"/>
      <c r="FOH16" s="154"/>
      <c r="FOI16" s="154"/>
      <c r="FOJ16" s="154"/>
      <c r="FOK16" s="154"/>
      <c r="FOL16" s="154"/>
      <c r="FOM16" s="154"/>
      <c r="FON16" s="154"/>
      <c r="FOO16" s="154"/>
      <c r="FOP16" s="154"/>
      <c r="FOQ16" s="154"/>
      <c r="FOR16" s="154"/>
      <c r="FOS16" s="154"/>
      <c r="FOT16" s="154"/>
      <c r="FOU16" s="154"/>
      <c r="FOV16" s="154"/>
      <c r="FOW16" s="154"/>
      <c r="FOX16" s="154"/>
      <c r="FOY16" s="154"/>
      <c r="FOZ16" s="154"/>
      <c r="FPA16" s="154"/>
      <c r="FPB16" s="154"/>
      <c r="FPC16" s="154"/>
      <c r="FPD16" s="154"/>
      <c r="FPE16" s="154"/>
      <c r="FPF16" s="154"/>
      <c r="FPG16" s="154"/>
      <c r="FPH16" s="154"/>
      <c r="FPI16" s="154"/>
      <c r="FPJ16" s="154"/>
      <c r="FPK16" s="154"/>
      <c r="FPL16" s="154"/>
      <c r="FPM16" s="154"/>
      <c r="FPN16" s="154"/>
      <c r="FPO16" s="154"/>
      <c r="FPP16" s="154"/>
      <c r="FPQ16" s="154"/>
      <c r="FPR16" s="154"/>
      <c r="FPS16" s="154"/>
      <c r="FPT16" s="154"/>
      <c r="FPU16" s="154"/>
      <c r="FPV16" s="154"/>
      <c r="FPW16" s="154"/>
      <c r="FPX16" s="154"/>
      <c r="FPY16" s="154"/>
      <c r="FPZ16" s="154"/>
      <c r="FQA16" s="154"/>
      <c r="FQB16" s="154"/>
      <c r="FQC16" s="154"/>
      <c r="FQD16" s="154"/>
      <c r="FQE16" s="154"/>
      <c r="FQF16" s="154"/>
      <c r="FQG16" s="154"/>
      <c r="FQH16" s="154"/>
      <c r="FQI16" s="154"/>
      <c r="FQJ16" s="154"/>
      <c r="FQK16" s="154"/>
      <c r="FQL16" s="154"/>
      <c r="FQM16" s="154"/>
      <c r="FQN16" s="154"/>
      <c r="FQO16" s="154"/>
      <c r="FQP16" s="154"/>
      <c r="FQQ16" s="154"/>
      <c r="FQR16" s="154"/>
      <c r="FQS16" s="154"/>
      <c r="FQT16" s="154"/>
      <c r="FQU16" s="154"/>
      <c r="FQV16" s="154"/>
      <c r="FQW16" s="154"/>
      <c r="FQX16" s="154"/>
      <c r="FQY16" s="154"/>
      <c r="FQZ16" s="154"/>
      <c r="FRA16" s="154"/>
      <c r="FRB16" s="154"/>
      <c r="FRC16" s="154"/>
      <c r="FRD16" s="154"/>
      <c r="FRE16" s="154"/>
      <c r="FRF16" s="154"/>
      <c r="FRG16" s="154"/>
      <c r="FRH16" s="154"/>
      <c r="FRI16" s="154"/>
      <c r="FRJ16" s="154"/>
      <c r="FRK16" s="154"/>
      <c r="FRL16" s="154"/>
      <c r="FRM16" s="154"/>
      <c r="FRN16" s="154"/>
      <c r="FRO16" s="154"/>
      <c r="FRP16" s="154"/>
      <c r="FRQ16" s="154"/>
      <c r="FRR16" s="154"/>
      <c r="FRS16" s="154"/>
      <c r="FRT16" s="154"/>
      <c r="FRU16" s="154"/>
      <c r="FRV16" s="154"/>
      <c r="FRW16" s="154"/>
      <c r="FRX16" s="154"/>
      <c r="FRY16" s="154"/>
      <c r="FRZ16" s="154"/>
      <c r="FSA16" s="154"/>
      <c r="FSB16" s="154"/>
      <c r="FSC16" s="154"/>
      <c r="FSD16" s="154"/>
      <c r="FSE16" s="154"/>
      <c r="FSF16" s="154"/>
      <c r="FSG16" s="154"/>
      <c r="FSH16" s="154"/>
      <c r="FSI16" s="154"/>
      <c r="FSJ16" s="154"/>
      <c r="FSK16" s="154"/>
      <c r="FSL16" s="154"/>
      <c r="FSM16" s="154"/>
      <c r="FSN16" s="154"/>
      <c r="FSO16" s="154"/>
      <c r="FSP16" s="154"/>
      <c r="FSQ16" s="154"/>
      <c r="FSR16" s="154"/>
      <c r="FSS16" s="154"/>
      <c r="FST16" s="154"/>
      <c r="FSU16" s="154"/>
      <c r="FSV16" s="154"/>
      <c r="FSW16" s="154"/>
      <c r="FSX16" s="154"/>
      <c r="FSY16" s="154"/>
      <c r="FSZ16" s="154"/>
      <c r="FTA16" s="154"/>
      <c r="FTB16" s="154"/>
      <c r="FTC16" s="154"/>
      <c r="FTD16" s="154"/>
      <c r="FTE16" s="154"/>
      <c r="FTF16" s="154"/>
      <c r="FTG16" s="154"/>
      <c r="FTH16" s="154"/>
      <c r="FTI16" s="154"/>
      <c r="FTJ16" s="154"/>
      <c r="FTK16" s="154"/>
      <c r="FTL16" s="154"/>
      <c r="FTM16" s="154"/>
      <c r="FTN16" s="154"/>
      <c r="FTO16" s="154"/>
      <c r="FTP16" s="154"/>
      <c r="FTQ16" s="154"/>
      <c r="FTR16" s="154"/>
      <c r="FTS16" s="154"/>
      <c r="FTT16" s="154"/>
      <c r="FTU16" s="154"/>
      <c r="FTV16" s="154"/>
      <c r="FTW16" s="154"/>
      <c r="FTX16" s="154"/>
      <c r="FTY16" s="154"/>
      <c r="FTZ16" s="154"/>
      <c r="FUA16" s="154"/>
      <c r="FUB16" s="154"/>
      <c r="FUC16" s="154"/>
      <c r="FUD16" s="154"/>
      <c r="FUE16" s="154"/>
      <c r="FUF16" s="154"/>
      <c r="FUG16" s="154"/>
      <c r="FUH16" s="154"/>
      <c r="FUI16" s="154"/>
      <c r="FUJ16" s="154"/>
      <c r="FUK16" s="154"/>
      <c r="FUL16" s="154"/>
      <c r="FUM16" s="154"/>
      <c r="FUN16" s="154"/>
      <c r="FUO16" s="154"/>
      <c r="FUP16" s="154"/>
      <c r="FUQ16" s="154"/>
      <c r="FUR16" s="154"/>
      <c r="FUS16" s="154"/>
      <c r="FUT16" s="154"/>
      <c r="FUU16" s="154"/>
      <c r="FUV16" s="154"/>
      <c r="FUW16" s="154"/>
      <c r="FUX16" s="154"/>
      <c r="FUY16" s="154"/>
      <c r="FUZ16" s="154"/>
      <c r="FVA16" s="154"/>
      <c r="FVB16" s="154"/>
      <c r="FVC16" s="154"/>
      <c r="FVD16" s="154"/>
      <c r="FVE16" s="154"/>
      <c r="FVF16" s="154"/>
      <c r="FVG16" s="154"/>
      <c r="FVH16" s="154"/>
      <c r="FVI16" s="154"/>
      <c r="FVJ16" s="154"/>
      <c r="FVK16" s="154"/>
      <c r="FVL16" s="154"/>
      <c r="FVM16" s="154"/>
      <c r="FVN16" s="154"/>
      <c r="FVO16" s="154"/>
      <c r="FVP16" s="154"/>
      <c r="FVQ16" s="154"/>
      <c r="FVR16" s="154"/>
      <c r="FVS16" s="154"/>
      <c r="FVT16" s="154"/>
      <c r="FVU16" s="154"/>
      <c r="FVV16" s="154"/>
      <c r="FVW16" s="154"/>
      <c r="FVX16" s="154"/>
      <c r="FVY16" s="154"/>
      <c r="FVZ16" s="154"/>
      <c r="FWA16" s="154"/>
      <c r="FWB16" s="154"/>
      <c r="FWC16" s="154"/>
      <c r="FWD16" s="154"/>
      <c r="FWE16" s="154"/>
      <c r="FWF16" s="154"/>
      <c r="FWG16" s="154"/>
      <c r="FWH16" s="154"/>
      <c r="FWI16" s="154"/>
      <c r="FWJ16" s="154"/>
      <c r="FWK16" s="154"/>
      <c r="FWL16" s="154"/>
      <c r="FWM16" s="154"/>
      <c r="FWN16" s="154"/>
      <c r="FWO16" s="154"/>
      <c r="FWP16" s="154"/>
      <c r="FWQ16" s="154"/>
      <c r="FWR16" s="154"/>
      <c r="FWS16" s="154"/>
      <c r="FWT16" s="154"/>
      <c r="FWU16" s="154"/>
      <c r="FWV16" s="154"/>
      <c r="FWW16" s="154"/>
      <c r="FWX16" s="154"/>
      <c r="FWY16" s="154"/>
      <c r="FWZ16" s="154"/>
      <c r="FXA16" s="154"/>
      <c r="FXB16" s="154"/>
      <c r="FXC16" s="154"/>
      <c r="FXD16" s="154"/>
      <c r="FXE16" s="154"/>
      <c r="FXF16" s="154"/>
      <c r="FXG16" s="154"/>
      <c r="FXH16" s="154"/>
      <c r="FXI16" s="154"/>
      <c r="FXJ16" s="154"/>
      <c r="FXK16" s="154"/>
      <c r="FXL16" s="154"/>
      <c r="FXM16" s="154"/>
      <c r="FXN16" s="154"/>
      <c r="FXO16" s="154"/>
      <c r="FXP16" s="154"/>
      <c r="FXQ16" s="154"/>
      <c r="FXR16" s="154"/>
      <c r="FXS16" s="154"/>
      <c r="FXT16" s="154"/>
      <c r="FXU16" s="154"/>
      <c r="FXV16" s="154"/>
      <c r="FXW16" s="154"/>
      <c r="FXX16" s="154"/>
      <c r="FXY16" s="154"/>
      <c r="FXZ16" s="154"/>
      <c r="FYA16" s="154"/>
      <c r="FYB16" s="154"/>
      <c r="FYC16" s="154"/>
      <c r="FYD16" s="154"/>
      <c r="FYE16" s="154"/>
      <c r="FYF16" s="154"/>
      <c r="FYG16" s="154"/>
      <c r="FYH16" s="154"/>
      <c r="FYI16" s="154"/>
      <c r="FYJ16" s="154"/>
      <c r="FYK16" s="154"/>
      <c r="FYL16" s="154"/>
      <c r="FYM16" s="154"/>
      <c r="FYN16" s="154"/>
      <c r="FYO16" s="154"/>
      <c r="FYP16" s="154"/>
      <c r="FYQ16" s="154"/>
      <c r="FYR16" s="154"/>
      <c r="FYS16" s="154"/>
      <c r="FYT16" s="154"/>
      <c r="FYU16" s="154"/>
      <c r="FYV16" s="154"/>
      <c r="FYW16" s="154"/>
      <c r="FYX16" s="154"/>
      <c r="FYY16" s="154"/>
      <c r="FYZ16" s="154"/>
      <c r="FZA16" s="154"/>
      <c r="FZB16" s="154"/>
      <c r="FZC16" s="154"/>
      <c r="FZD16" s="154"/>
      <c r="FZE16" s="154"/>
      <c r="FZF16" s="154"/>
      <c r="FZG16" s="154"/>
      <c r="FZH16" s="154"/>
      <c r="FZI16" s="154"/>
      <c r="FZJ16" s="154"/>
      <c r="FZK16" s="154"/>
      <c r="FZL16" s="154"/>
      <c r="FZM16" s="154"/>
      <c r="FZN16" s="154"/>
      <c r="FZO16" s="154"/>
      <c r="FZP16" s="154"/>
      <c r="FZQ16" s="154"/>
      <c r="FZR16" s="154"/>
      <c r="FZS16" s="154"/>
      <c r="FZT16" s="154"/>
      <c r="FZU16" s="154"/>
      <c r="FZV16" s="154"/>
      <c r="FZW16" s="154"/>
      <c r="FZX16" s="154"/>
      <c r="FZY16" s="154"/>
      <c r="FZZ16" s="154"/>
      <c r="GAA16" s="154"/>
      <c r="GAB16" s="154"/>
      <c r="GAC16" s="154"/>
      <c r="GAD16" s="154"/>
      <c r="GAE16" s="154"/>
      <c r="GAF16" s="154"/>
      <c r="GAG16" s="154"/>
      <c r="GAH16" s="154"/>
      <c r="GAI16" s="154"/>
      <c r="GAJ16" s="154"/>
      <c r="GAK16" s="154"/>
      <c r="GAL16" s="154"/>
      <c r="GAM16" s="154"/>
      <c r="GAN16" s="154"/>
      <c r="GAO16" s="154"/>
      <c r="GAP16" s="154"/>
      <c r="GAQ16" s="154"/>
      <c r="GAR16" s="154"/>
      <c r="GAS16" s="154"/>
      <c r="GAT16" s="154"/>
      <c r="GAU16" s="154"/>
      <c r="GAV16" s="154"/>
      <c r="GAW16" s="154"/>
      <c r="GAX16" s="154"/>
      <c r="GAY16" s="154"/>
      <c r="GAZ16" s="154"/>
      <c r="GBA16" s="154"/>
      <c r="GBB16" s="154"/>
      <c r="GBC16" s="154"/>
      <c r="GBD16" s="154"/>
      <c r="GBE16" s="154"/>
      <c r="GBF16" s="154"/>
      <c r="GBG16" s="154"/>
      <c r="GBH16" s="154"/>
      <c r="GBI16" s="154"/>
      <c r="GBJ16" s="154"/>
      <c r="GBK16" s="154"/>
      <c r="GBL16" s="154"/>
      <c r="GBM16" s="154"/>
      <c r="GBN16" s="154"/>
      <c r="GBO16" s="154"/>
      <c r="GBP16" s="154"/>
      <c r="GBQ16" s="154"/>
      <c r="GBR16" s="154"/>
      <c r="GBS16" s="154"/>
      <c r="GBT16" s="154"/>
      <c r="GBU16" s="154"/>
      <c r="GBV16" s="154"/>
      <c r="GBW16" s="154"/>
      <c r="GBX16" s="154"/>
      <c r="GBY16" s="154"/>
      <c r="GBZ16" s="154"/>
      <c r="GCA16" s="154"/>
      <c r="GCB16" s="154"/>
      <c r="GCC16" s="154"/>
      <c r="GCD16" s="154"/>
      <c r="GCE16" s="154"/>
      <c r="GCF16" s="154"/>
      <c r="GCG16" s="154"/>
      <c r="GCH16" s="154"/>
      <c r="GCI16" s="154"/>
      <c r="GCJ16" s="154"/>
      <c r="GCK16" s="154"/>
      <c r="GCL16" s="154"/>
      <c r="GCM16" s="154"/>
      <c r="GCN16" s="154"/>
      <c r="GCO16" s="154"/>
      <c r="GCP16" s="154"/>
      <c r="GCQ16" s="154"/>
      <c r="GCR16" s="154"/>
      <c r="GCS16" s="154"/>
      <c r="GCT16" s="154"/>
      <c r="GCU16" s="154"/>
      <c r="GCV16" s="154"/>
      <c r="GCW16" s="154"/>
      <c r="GCX16" s="154"/>
      <c r="GCY16" s="154"/>
      <c r="GCZ16" s="154"/>
      <c r="GDA16" s="154"/>
      <c r="GDB16" s="154"/>
      <c r="GDC16" s="154"/>
      <c r="GDD16" s="154"/>
      <c r="GDE16" s="154"/>
      <c r="GDF16" s="154"/>
      <c r="GDG16" s="154"/>
      <c r="GDH16" s="154"/>
      <c r="GDI16" s="154"/>
      <c r="GDJ16" s="154"/>
      <c r="GDK16" s="154"/>
      <c r="GDL16" s="154"/>
      <c r="GDM16" s="154"/>
      <c r="GDN16" s="154"/>
      <c r="GDO16" s="154"/>
      <c r="GDP16" s="154"/>
      <c r="GDQ16" s="154"/>
      <c r="GDR16" s="154"/>
      <c r="GDS16" s="154"/>
      <c r="GDT16" s="154"/>
      <c r="GDU16" s="154"/>
      <c r="GDV16" s="154"/>
      <c r="GDW16" s="154"/>
      <c r="GDX16" s="154"/>
      <c r="GDY16" s="154"/>
      <c r="GDZ16" s="154"/>
      <c r="GEA16" s="154"/>
      <c r="GEB16" s="154"/>
      <c r="GEC16" s="154"/>
      <c r="GED16" s="154"/>
      <c r="GEE16" s="154"/>
      <c r="GEF16" s="154"/>
      <c r="GEG16" s="154"/>
      <c r="GEH16" s="154"/>
      <c r="GEI16" s="154"/>
      <c r="GEJ16" s="154"/>
      <c r="GEK16" s="154"/>
      <c r="GEL16" s="154"/>
      <c r="GEM16" s="154"/>
      <c r="GEN16" s="154"/>
      <c r="GEO16" s="154"/>
      <c r="GEP16" s="154"/>
      <c r="GEQ16" s="154"/>
      <c r="GER16" s="154"/>
      <c r="GES16" s="154"/>
      <c r="GET16" s="154"/>
      <c r="GEU16" s="154"/>
      <c r="GEV16" s="154"/>
      <c r="GEW16" s="154"/>
      <c r="GEX16" s="154"/>
      <c r="GEY16" s="154"/>
      <c r="GEZ16" s="154"/>
      <c r="GFA16" s="154"/>
      <c r="GFB16" s="154"/>
      <c r="GFC16" s="154"/>
      <c r="GFD16" s="154"/>
      <c r="GFE16" s="154"/>
      <c r="GFF16" s="154"/>
      <c r="GFG16" s="154"/>
      <c r="GFH16" s="154"/>
      <c r="GFI16" s="154"/>
      <c r="GFJ16" s="154"/>
      <c r="GFK16" s="154"/>
      <c r="GFL16" s="154"/>
      <c r="GFM16" s="154"/>
      <c r="GFN16" s="154"/>
      <c r="GFO16" s="154"/>
      <c r="GFP16" s="154"/>
      <c r="GFQ16" s="154"/>
      <c r="GFR16" s="154"/>
      <c r="GFS16" s="154"/>
      <c r="GFT16" s="154"/>
      <c r="GFU16" s="154"/>
      <c r="GFV16" s="154"/>
      <c r="GFW16" s="154"/>
      <c r="GFX16" s="154"/>
      <c r="GFY16" s="154"/>
      <c r="GFZ16" s="154"/>
      <c r="GGA16" s="154"/>
      <c r="GGB16" s="154"/>
      <c r="GGC16" s="154"/>
      <c r="GGD16" s="154"/>
      <c r="GGE16" s="154"/>
      <c r="GGF16" s="154"/>
      <c r="GGG16" s="154"/>
      <c r="GGH16" s="154"/>
      <c r="GGI16" s="154"/>
      <c r="GGJ16" s="154"/>
      <c r="GGK16" s="154"/>
      <c r="GGL16" s="154"/>
      <c r="GGM16" s="154"/>
      <c r="GGN16" s="154"/>
      <c r="GGO16" s="154"/>
      <c r="GGP16" s="154"/>
      <c r="GGQ16" s="154"/>
      <c r="GGR16" s="154"/>
      <c r="GGS16" s="154"/>
      <c r="GGT16" s="154"/>
      <c r="GGU16" s="154"/>
      <c r="GGV16" s="154"/>
      <c r="GGW16" s="154"/>
      <c r="GGX16" s="154"/>
      <c r="GGY16" s="154"/>
      <c r="GGZ16" s="154"/>
      <c r="GHA16" s="154"/>
      <c r="GHB16" s="154"/>
      <c r="GHC16" s="154"/>
      <c r="GHD16" s="154"/>
      <c r="GHE16" s="154"/>
      <c r="GHF16" s="154"/>
      <c r="GHG16" s="154"/>
      <c r="GHH16" s="154"/>
      <c r="GHI16" s="154"/>
      <c r="GHJ16" s="154"/>
      <c r="GHK16" s="154"/>
      <c r="GHL16" s="154"/>
      <c r="GHM16" s="154"/>
      <c r="GHN16" s="154"/>
      <c r="GHO16" s="154"/>
      <c r="GHP16" s="154"/>
      <c r="GHQ16" s="154"/>
      <c r="GHR16" s="154"/>
      <c r="GHS16" s="154"/>
      <c r="GHT16" s="154"/>
      <c r="GHU16" s="154"/>
      <c r="GHV16" s="154"/>
      <c r="GHW16" s="154"/>
      <c r="GHX16" s="154"/>
      <c r="GHY16" s="154"/>
      <c r="GHZ16" s="154"/>
      <c r="GIA16" s="154"/>
      <c r="GIB16" s="154"/>
      <c r="GIC16" s="154"/>
      <c r="GID16" s="154"/>
      <c r="GIE16" s="154"/>
      <c r="GIF16" s="154"/>
      <c r="GIG16" s="154"/>
      <c r="GIH16" s="154"/>
      <c r="GII16" s="154"/>
      <c r="GIJ16" s="154"/>
      <c r="GIK16" s="154"/>
      <c r="GIL16" s="154"/>
      <c r="GIM16" s="154"/>
      <c r="GIN16" s="154"/>
      <c r="GIO16" s="154"/>
      <c r="GIP16" s="154"/>
      <c r="GIQ16" s="154"/>
      <c r="GIR16" s="154"/>
      <c r="GIS16" s="154"/>
      <c r="GIT16" s="154"/>
      <c r="GIU16" s="154"/>
      <c r="GIV16" s="154"/>
      <c r="GIW16" s="154"/>
      <c r="GIX16" s="154"/>
      <c r="GIY16" s="154"/>
      <c r="GIZ16" s="154"/>
      <c r="GJA16" s="154"/>
      <c r="GJB16" s="154"/>
      <c r="GJC16" s="154"/>
      <c r="GJD16" s="154"/>
      <c r="GJE16" s="154"/>
      <c r="GJF16" s="154"/>
      <c r="GJG16" s="154"/>
      <c r="GJH16" s="154"/>
      <c r="GJI16" s="154"/>
      <c r="GJJ16" s="154"/>
      <c r="GJK16" s="154"/>
      <c r="GJL16" s="154"/>
      <c r="GJM16" s="154"/>
      <c r="GJN16" s="154"/>
      <c r="GJO16" s="154"/>
      <c r="GJP16" s="154"/>
      <c r="GJQ16" s="154"/>
      <c r="GJR16" s="154"/>
      <c r="GJS16" s="154"/>
      <c r="GJT16" s="154"/>
      <c r="GJU16" s="154"/>
      <c r="GJV16" s="154"/>
      <c r="GJW16" s="154"/>
      <c r="GJX16" s="154"/>
      <c r="GJY16" s="154"/>
      <c r="GJZ16" s="154"/>
      <c r="GKA16" s="154"/>
      <c r="GKB16" s="154"/>
      <c r="GKC16" s="154"/>
      <c r="GKD16" s="154"/>
      <c r="GKE16" s="154"/>
      <c r="GKF16" s="154"/>
      <c r="GKG16" s="154"/>
      <c r="GKH16" s="154"/>
      <c r="GKI16" s="154"/>
      <c r="GKJ16" s="154"/>
      <c r="GKK16" s="154"/>
      <c r="GKL16" s="154"/>
      <c r="GKM16" s="154"/>
      <c r="GKN16" s="154"/>
      <c r="GKO16" s="154"/>
      <c r="GKP16" s="154"/>
      <c r="GKQ16" s="154"/>
      <c r="GKR16" s="154"/>
      <c r="GKS16" s="154"/>
      <c r="GKT16" s="154"/>
      <c r="GKU16" s="154"/>
      <c r="GKV16" s="154"/>
      <c r="GKW16" s="154"/>
      <c r="GKX16" s="154"/>
      <c r="GKY16" s="154"/>
      <c r="GKZ16" s="154"/>
      <c r="GLA16" s="154"/>
      <c r="GLB16" s="154"/>
      <c r="GLC16" s="154"/>
      <c r="GLD16" s="154"/>
      <c r="GLE16" s="154"/>
      <c r="GLF16" s="154"/>
      <c r="GLG16" s="154"/>
      <c r="GLH16" s="154"/>
      <c r="GLI16" s="154"/>
      <c r="GLJ16" s="154"/>
      <c r="GLK16" s="154"/>
      <c r="GLL16" s="154"/>
      <c r="GLM16" s="154"/>
      <c r="GLN16" s="154"/>
      <c r="GLO16" s="154"/>
      <c r="GLP16" s="154"/>
      <c r="GLQ16" s="154"/>
      <c r="GLR16" s="154"/>
      <c r="GLS16" s="154"/>
      <c r="GLT16" s="154"/>
      <c r="GLU16" s="154"/>
      <c r="GLV16" s="154"/>
      <c r="GLW16" s="154"/>
      <c r="GLX16" s="154"/>
      <c r="GLY16" s="154"/>
      <c r="GLZ16" s="154"/>
      <c r="GMA16" s="154"/>
      <c r="GMB16" s="154"/>
      <c r="GMC16" s="154"/>
      <c r="GMD16" s="154"/>
      <c r="GME16" s="154"/>
      <c r="GMF16" s="154"/>
      <c r="GMG16" s="154"/>
      <c r="GMH16" s="154"/>
      <c r="GMI16" s="154"/>
      <c r="GMJ16" s="154"/>
      <c r="GMK16" s="154"/>
      <c r="GML16" s="154"/>
      <c r="GMM16" s="154"/>
      <c r="GMN16" s="154"/>
      <c r="GMO16" s="154"/>
      <c r="GMP16" s="154"/>
      <c r="GMQ16" s="154"/>
      <c r="GMR16" s="154"/>
      <c r="GMS16" s="154"/>
      <c r="GMT16" s="154"/>
      <c r="GMU16" s="154"/>
      <c r="GMV16" s="154"/>
      <c r="GMW16" s="154"/>
      <c r="GMX16" s="154"/>
      <c r="GMY16" s="154"/>
      <c r="GMZ16" s="154"/>
      <c r="GNA16" s="154"/>
      <c r="GNB16" s="154"/>
      <c r="GNC16" s="154"/>
      <c r="GND16" s="154"/>
      <c r="GNE16" s="154"/>
      <c r="GNF16" s="154"/>
      <c r="GNG16" s="154"/>
      <c r="GNH16" s="154"/>
      <c r="GNI16" s="154"/>
      <c r="GNJ16" s="154"/>
      <c r="GNK16" s="154"/>
      <c r="GNL16" s="154"/>
      <c r="GNM16" s="154"/>
      <c r="GNN16" s="154"/>
      <c r="GNO16" s="154"/>
      <c r="GNP16" s="154"/>
      <c r="GNQ16" s="154"/>
      <c r="GNR16" s="154"/>
      <c r="GNS16" s="154"/>
      <c r="GNT16" s="154"/>
      <c r="GNU16" s="154"/>
      <c r="GNV16" s="154"/>
      <c r="GNW16" s="154"/>
      <c r="GNX16" s="154"/>
      <c r="GNY16" s="154"/>
      <c r="GNZ16" s="154"/>
      <c r="GOA16" s="154"/>
      <c r="GOB16" s="154"/>
      <c r="GOC16" s="154"/>
      <c r="GOD16" s="154"/>
      <c r="GOE16" s="154"/>
      <c r="GOF16" s="154"/>
      <c r="GOG16" s="154"/>
      <c r="GOH16" s="154"/>
      <c r="GOI16" s="154"/>
      <c r="GOJ16" s="154"/>
      <c r="GOK16" s="154"/>
      <c r="GOL16" s="154"/>
      <c r="GOM16" s="154"/>
      <c r="GON16" s="154"/>
      <c r="GOO16" s="154"/>
      <c r="GOP16" s="154"/>
      <c r="GOQ16" s="154"/>
      <c r="GOR16" s="154"/>
      <c r="GOS16" s="154"/>
      <c r="GOT16" s="154"/>
      <c r="GOU16" s="154"/>
      <c r="GOV16" s="154"/>
      <c r="GOW16" s="154"/>
      <c r="GOX16" s="154"/>
      <c r="GOY16" s="154"/>
      <c r="GOZ16" s="154"/>
      <c r="GPA16" s="154"/>
      <c r="GPB16" s="154"/>
      <c r="GPC16" s="154"/>
      <c r="GPD16" s="154"/>
      <c r="GPE16" s="154"/>
      <c r="GPF16" s="154"/>
      <c r="GPG16" s="154"/>
      <c r="GPH16" s="154"/>
      <c r="GPI16" s="154"/>
      <c r="GPJ16" s="154"/>
      <c r="GPK16" s="154"/>
      <c r="GPL16" s="154"/>
      <c r="GPM16" s="154"/>
      <c r="GPN16" s="154"/>
      <c r="GPO16" s="154"/>
      <c r="GPP16" s="154"/>
      <c r="GPQ16" s="154"/>
      <c r="GPR16" s="154"/>
      <c r="GPS16" s="154"/>
      <c r="GPT16" s="154"/>
      <c r="GPU16" s="154"/>
      <c r="GPV16" s="154"/>
      <c r="GPW16" s="154"/>
      <c r="GPX16" s="154"/>
      <c r="GPY16" s="154"/>
      <c r="GPZ16" s="154"/>
      <c r="GQA16" s="154"/>
      <c r="GQB16" s="154"/>
      <c r="GQC16" s="154"/>
      <c r="GQD16" s="154"/>
      <c r="GQE16" s="154"/>
      <c r="GQF16" s="154"/>
      <c r="GQG16" s="154"/>
      <c r="GQH16" s="154"/>
      <c r="GQI16" s="154"/>
      <c r="GQJ16" s="154"/>
      <c r="GQK16" s="154"/>
      <c r="GQL16" s="154"/>
      <c r="GQM16" s="154"/>
      <c r="GQN16" s="154"/>
      <c r="GQO16" s="154"/>
      <c r="GQP16" s="154"/>
      <c r="GQQ16" s="154"/>
      <c r="GQR16" s="154"/>
      <c r="GQS16" s="154"/>
      <c r="GQT16" s="154"/>
      <c r="GQU16" s="154"/>
      <c r="GQV16" s="154"/>
      <c r="GQW16" s="154"/>
      <c r="GQX16" s="154"/>
      <c r="GQY16" s="154"/>
      <c r="GQZ16" s="154"/>
      <c r="GRA16" s="154"/>
      <c r="GRB16" s="154"/>
      <c r="GRC16" s="154"/>
      <c r="GRD16" s="154"/>
      <c r="GRE16" s="154"/>
      <c r="GRF16" s="154"/>
      <c r="GRG16" s="154"/>
      <c r="GRH16" s="154"/>
      <c r="GRI16" s="154"/>
      <c r="GRJ16" s="154"/>
      <c r="GRK16" s="154"/>
      <c r="GRL16" s="154"/>
      <c r="GRM16" s="154"/>
      <c r="GRN16" s="154"/>
      <c r="GRO16" s="154"/>
      <c r="GRP16" s="154"/>
      <c r="GRQ16" s="154"/>
      <c r="GRR16" s="154"/>
      <c r="GRS16" s="154"/>
      <c r="GRT16" s="154"/>
      <c r="GRU16" s="154"/>
      <c r="GRV16" s="154"/>
      <c r="GRW16" s="154"/>
      <c r="GRX16" s="154"/>
      <c r="GRY16" s="154"/>
      <c r="GRZ16" s="154"/>
      <c r="GSA16" s="154"/>
      <c r="GSB16" s="154"/>
      <c r="GSC16" s="154"/>
      <c r="GSD16" s="154"/>
      <c r="GSE16" s="154"/>
      <c r="GSF16" s="154"/>
      <c r="GSG16" s="154"/>
      <c r="GSH16" s="154"/>
      <c r="GSI16" s="154"/>
      <c r="GSJ16" s="154"/>
      <c r="GSK16" s="154"/>
      <c r="GSL16" s="154"/>
      <c r="GSM16" s="154"/>
      <c r="GSN16" s="154"/>
      <c r="GSO16" s="154"/>
      <c r="GSP16" s="154"/>
      <c r="GSQ16" s="154"/>
      <c r="GSR16" s="154"/>
      <c r="GSS16" s="154"/>
      <c r="GST16" s="154"/>
      <c r="GSU16" s="154"/>
      <c r="GSV16" s="154"/>
      <c r="GSW16" s="154"/>
      <c r="GSX16" s="154"/>
      <c r="GSY16" s="154"/>
      <c r="GSZ16" s="154"/>
      <c r="GTA16" s="154"/>
      <c r="GTB16" s="154"/>
      <c r="GTC16" s="154"/>
      <c r="GTD16" s="154"/>
      <c r="GTE16" s="154"/>
      <c r="GTF16" s="154"/>
      <c r="GTG16" s="154"/>
      <c r="GTH16" s="154"/>
      <c r="GTI16" s="154"/>
      <c r="GTJ16" s="154"/>
      <c r="GTK16" s="154"/>
      <c r="GTL16" s="154"/>
      <c r="GTM16" s="154"/>
      <c r="GTN16" s="154"/>
      <c r="GTO16" s="154"/>
      <c r="GTP16" s="154"/>
      <c r="GTQ16" s="154"/>
      <c r="GTR16" s="154"/>
      <c r="GTS16" s="154"/>
      <c r="GTT16" s="154"/>
      <c r="GTU16" s="154"/>
      <c r="GTV16" s="154"/>
      <c r="GTW16" s="154"/>
      <c r="GTX16" s="154"/>
      <c r="GTY16" s="154"/>
      <c r="GTZ16" s="154"/>
      <c r="GUA16" s="154"/>
      <c r="GUB16" s="154"/>
      <c r="GUC16" s="154"/>
      <c r="GUD16" s="154"/>
      <c r="GUE16" s="154"/>
      <c r="GUF16" s="154"/>
      <c r="GUG16" s="154"/>
      <c r="GUH16" s="154"/>
      <c r="GUI16" s="154"/>
      <c r="GUJ16" s="154"/>
      <c r="GUK16" s="154"/>
      <c r="GUL16" s="154"/>
      <c r="GUM16" s="154"/>
      <c r="GUN16" s="154"/>
      <c r="GUO16" s="154"/>
      <c r="GUP16" s="154"/>
      <c r="GUQ16" s="154"/>
      <c r="GUR16" s="154"/>
      <c r="GUS16" s="154"/>
      <c r="GUT16" s="154"/>
      <c r="GUU16" s="154"/>
      <c r="GUV16" s="154"/>
      <c r="GUW16" s="154"/>
      <c r="GUX16" s="154"/>
      <c r="GUY16" s="154"/>
      <c r="GUZ16" s="154"/>
      <c r="GVA16" s="154"/>
      <c r="GVB16" s="154"/>
      <c r="GVC16" s="154"/>
      <c r="GVD16" s="154"/>
      <c r="GVE16" s="154"/>
      <c r="GVF16" s="154"/>
      <c r="GVG16" s="154"/>
      <c r="GVH16" s="154"/>
      <c r="GVI16" s="154"/>
      <c r="GVJ16" s="154"/>
      <c r="GVK16" s="154"/>
      <c r="GVL16" s="154"/>
      <c r="GVM16" s="154"/>
      <c r="GVN16" s="154"/>
      <c r="GVO16" s="154"/>
      <c r="GVP16" s="154"/>
      <c r="GVQ16" s="154"/>
      <c r="GVR16" s="154"/>
      <c r="GVS16" s="154"/>
      <c r="GVT16" s="154"/>
      <c r="GVU16" s="154"/>
      <c r="GVV16" s="154"/>
      <c r="GVW16" s="154"/>
      <c r="GVX16" s="154"/>
      <c r="GVY16" s="154"/>
      <c r="GVZ16" s="154"/>
      <c r="GWA16" s="154"/>
      <c r="GWB16" s="154"/>
      <c r="GWC16" s="154"/>
      <c r="GWD16" s="154"/>
      <c r="GWE16" s="154"/>
      <c r="GWF16" s="154"/>
      <c r="GWG16" s="154"/>
      <c r="GWH16" s="154"/>
      <c r="GWI16" s="154"/>
      <c r="GWJ16" s="154"/>
      <c r="GWK16" s="154"/>
      <c r="GWL16" s="154"/>
      <c r="GWM16" s="154"/>
      <c r="GWN16" s="154"/>
      <c r="GWO16" s="154"/>
      <c r="GWP16" s="154"/>
      <c r="GWQ16" s="154"/>
      <c r="GWR16" s="154"/>
      <c r="GWS16" s="154"/>
      <c r="GWT16" s="154"/>
      <c r="GWU16" s="154"/>
      <c r="GWV16" s="154"/>
      <c r="GWW16" s="154"/>
      <c r="GWX16" s="154"/>
      <c r="GWY16" s="154"/>
      <c r="GWZ16" s="154"/>
      <c r="GXA16" s="154"/>
      <c r="GXB16" s="154"/>
      <c r="GXC16" s="154"/>
      <c r="GXD16" s="154"/>
      <c r="GXE16" s="154"/>
      <c r="GXF16" s="154"/>
      <c r="GXG16" s="154"/>
      <c r="GXH16" s="154"/>
      <c r="GXI16" s="154"/>
      <c r="GXJ16" s="154"/>
      <c r="GXK16" s="154"/>
      <c r="GXL16" s="154"/>
      <c r="GXM16" s="154"/>
      <c r="GXN16" s="154"/>
      <c r="GXO16" s="154"/>
      <c r="GXP16" s="154"/>
      <c r="GXQ16" s="154"/>
      <c r="GXR16" s="154"/>
      <c r="GXS16" s="154"/>
      <c r="GXT16" s="154"/>
      <c r="GXU16" s="154"/>
      <c r="GXV16" s="154"/>
      <c r="GXW16" s="154"/>
      <c r="GXX16" s="154"/>
      <c r="GXY16" s="154"/>
      <c r="GXZ16" s="154"/>
      <c r="GYA16" s="154"/>
      <c r="GYB16" s="154"/>
      <c r="GYC16" s="154"/>
      <c r="GYD16" s="154"/>
      <c r="GYE16" s="154"/>
      <c r="GYF16" s="154"/>
      <c r="GYG16" s="154"/>
      <c r="GYH16" s="154"/>
      <c r="GYI16" s="154"/>
      <c r="GYJ16" s="154"/>
      <c r="GYK16" s="154"/>
      <c r="GYL16" s="154"/>
      <c r="GYM16" s="154"/>
      <c r="GYN16" s="154"/>
      <c r="GYO16" s="154"/>
      <c r="GYP16" s="154"/>
      <c r="GYQ16" s="154"/>
      <c r="GYR16" s="154"/>
      <c r="GYS16" s="154"/>
      <c r="GYT16" s="154"/>
      <c r="GYU16" s="154"/>
      <c r="GYV16" s="154"/>
      <c r="GYW16" s="154"/>
      <c r="GYX16" s="154"/>
      <c r="GYY16" s="154"/>
      <c r="GYZ16" s="154"/>
      <c r="GZA16" s="154"/>
      <c r="GZB16" s="154"/>
      <c r="GZC16" s="154"/>
      <c r="GZD16" s="154"/>
      <c r="GZE16" s="154"/>
      <c r="GZF16" s="154"/>
      <c r="GZG16" s="154"/>
      <c r="GZH16" s="154"/>
      <c r="GZI16" s="154"/>
      <c r="GZJ16" s="154"/>
      <c r="GZK16" s="154"/>
      <c r="GZL16" s="154"/>
      <c r="GZM16" s="154"/>
      <c r="GZN16" s="154"/>
      <c r="GZO16" s="154"/>
      <c r="GZP16" s="154"/>
      <c r="GZQ16" s="154"/>
      <c r="GZR16" s="154"/>
      <c r="GZS16" s="154"/>
      <c r="GZT16" s="154"/>
      <c r="GZU16" s="154"/>
      <c r="GZV16" s="154"/>
      <c r="GZW16" s="154"/>
      <c r="GZX16" s="154"/>
      <c r="GZY16" s="154"/>
      <c r="GZZ16" s="154"/>
      <c r="HAA16" s="154"/>
      <c r="HAB16" s="154"/>
      <c r="HAC16" s="154"/>
      <c r="HAD16" s="154"/>
      <c r="HAE16" s="154"/>
      <c r="HAF16" s="154"/>
      <c r="HAG16" s="154"/>
      <c r="HAH16" s="154"/>
      <c r="HAI16" s="154"/>
      <c r="HAJ16" s="154"/>
      <c r="HAK16" s="154"/>
      <c r="HAL16" s="154"/>
      <c r="HAM16" s="154"/>
      <c r="HAN16" s="154"/>
      <c r="HAO16" s="154"/>
      <c r="HAP16" s="154"/>
      <c r="HAQ16" s="154"/>
      <c r="HAR16" s="154"/>
      <c r="HAS16" s="154"/>
      <c r="HAT16" s="154"/>
      <c r="HAU16" s="154"/>
      <c r="HAV16" s="154"/>
      <c r="HAW16" s="154"/>
      <c r="HAX16" s="154"/>
      <c r="HAY16" s="154"/>
      <c r="HAZ16" s="154"/>
      <c r="HBA16" s="154"/>
      <c r="HBB16" s="154"/>
      <c r="HBC16" s="154"/>
      <c r="HBD16" s="154"/>
      <c r="HBE16" s="154"/>
      <c r="HBF16" s="154"/>
      <c r="HBG16" s="154"/>
      <c r="HBH16" s="154"/>
      <c r="HBI16" s="154"/>
      <c r="HBJ16" s="154"/>
      <c r="HBK16" s="154"/>
      <c r="HBL16" s="154"/>
      <c r="HBM16" s="154"/>
      <c r="HBN16" s="154"/>
      <c r="HBO16" s="154"/>
      <c r="HBP16" s="154"/>
      <c r="HBQ16" s="154"/>
      <c r="HBR16" s="154"/>
      <c r="HBS16" s="154"/>
      <c r="HBT16" s="154"/>
      <c r="HBU16" s="154"/>
      <c r="HBV16" s="154"/>
      <c r="HBW16" s="154"/>
      <c r="HBX16" s="154"/>
      <c r="HBY16" s="154"/>
      <c r="HBZ16" s="154"/>
      <c r="HCA16" s="154"/>
      <c r="HCB16" s="154"/>
      <c r="HCC16" s="154"/>
      <c r="HCD16" s="154"/>
      <c r="HCE16" s="154"/>
      <c r="HCF16" s="154"/>
      <c r="HCG16" s="154"/>
      <c r="HCH16" s="154"/>
      <c r="HCI16" s="154"/>
      <c r="HCJ16" s="154"/>
      <c r="HCK16" s="154"/>
      <c r="HCL16" s="154"/>
      <c r="HCM16" s="154"/>
      <c r="HCN16" s="154"/>
      <c r="HCO16" s="154"/>
      <c r="HCP16" s="154"/>
      <c r="HCQ16" s="154"/>
      <c r="HCR16" s="154"/>
      <c r="HCS16" s="154"/>
      <c r="HCT16" s="154"/>
      <c r="HCU16" s="154"/>
      <c r="HCV16" s="154"/>
      <c r="HCW16" s="154"/>
      <c r="HCX16" s="154"/>
      <c r="HCY16" s="154"/>
      <c r="HCZ16" s="154"/>
      <c r="HDA16" s="154"/>
      <c r="HDB16" s="154"/>
      <c r="HDC16" s="154"/>
      <c r="HDD16" s="154"/>
      <c r="HDE16" s="154"/>
      <c r="HDF16" s="154"/>
      <c r="HDG16" s="154"/>
      <c r="HDH16" s="154"/>
      <c r="HDI16" s="154"/>
      <c r="HDJ16" s="154"/>
      <c r="HDK16" s="154"/>
      <c r="HDL16" s="154"/>
      <c r="HDM16" s="154"/>
      <c r="HDN16" s="154"/>
      <c r="HDO16" s="154"/>
      <c r="HDP16" s="154"/>
      <c r="HDQ16" s="154"/>
      <c r="HDR16" s="154"/>
      <c r="HDS16" s="154"/>
      <c r="HDT16" s="154"/>
      <c r="HDU16" s="154"/>
      <c r="HDV16" s="154"/>
      <c r="HDW16" s="154"/>
      <c r="HDX16" s="154"/>
      <c r="HDY16" s="154"/>
      <c r="HDZ16" s="154"/>
      <c r="HEA16" s="154"/>
      <c r="HEB16" s="154"/>
      <c r="HEC16" s="154"/>
      <c r="HED16" s="154"/>
      <c r="HEE16" s="154"/>
      <c r="HEF16" s="154"/>
      <c r="HEG16" s="154"/>
      <c r="HEH16" s="154"/>
      <c r="HEI16" s="154"/>
      <c r="HEJ16" s="154"/>
      <c r="HEK16" s="154"/>
      <c r="HEL16" s="154"/>
      <c r="HEM16" s="154"/>
      <c r="HEN16" s="154"/>
      <c r="HEO16" s="154"/>
      <c r="HEP16" s="154"/>
      <c r="HEQ16" s="154"/>
      <c r="HER16" s="154"/>
      <c r="HES16" s="154"/>
      <c r="HET16" s="154"/>
      <c r="HEU16" s="154"/>
      <c r="HEV16" s="154"/>
      <c r="HEW16" s="154"/>
      <c r="HEX16" s="154"/>
      <c r="HEY16" s="154"/>
      <c r="HEZ16" s="154"/>
      <c r="HFA16" s="154"/>
      <c r="HFB16" s="154"/>
      <c r="HFC16" s="154"/>
      <c r="HFD16" s="154"/>
      <c r="HFE16" s="154"/>
      <c r="HFF16" s="154"/>
      <c r="HFG16" s="154"/>
      <c r="HFH16" s="154"/>
      <c r="HFI16" s="154"/>
      <c r="HFJ16" s="154"/>
      <c r="HFK16" s="154"/>
      <c r="HFL16" s="154"/>
      <c r="HFM16" s="154"/>
      <c r="HFN16" s="154"/>
      <c r="HFO16" s="154"/>
      <c r="HFP16" s="154"/>
      <c r="HFQ16" s="154"/>
      <c r="HFR16" s="154"/>
      <c r="HFS16" s="154"/>
      <c r="HFT16" s="154"/>
      <c r="HFU16" s="154"/>
      <c r="HFV16" s="154"/>
      <c r="HFW16" s="154"/>
      <c r="HFX16" s="154"/>
      <c r="HFY16" s="154"/>
      <c r="HFZ16" s="154"/>
      <c r="HGA16" s="154"/>
      <c r="HGB16" s="154"/>
      <c r="HGC16" s="154"/>
      <c r="HGD16" s="154"/>
      <c r="HGE16" s="154"/>
      <c r="HGF16" s="154"/>
      <c r="HGG16" s="154"/>
      <c r="HGH16" s="154"/>
      <c r="HGI16" s="154"/>
      <c r="HGJ16" s="154"/>
      <c r="HGK16" s="154"/>
      <c r="HGL16" s="154"/>
      <c r="HGM16" s="154"/>
      <c r="HGN16" s="154"/>
      <c r="HGO16" s="154"/>
      <c r="HGP16" s="154"/>
      <c r="HGQ16" s="154"/>
      <c r="HGR16" s="154"/>
      <c r="HGS16" s="154"/>
      <c r="HGT16" s="154"/>
      <c r="HGU16" s="154"/>
      <c r="HGV16" s="154"/>
      <c r="HGW16" s="154"/>
      <c r="HGX16" s="154"/>
      <c r="HGY16" s="154"/>
      <c r="HGZ16" s="154"/>
      <c r="HHA16" s="154"/>
      <c r="HHB16" s="154"/>
      <c r="HHC16" s="154"/>
      <c r="HHD16" s="154"/>
      <c r="HHE16" s="154"/>
      <c r="HHF16" s="154"/>
      <c r="HHG16" s="154"/>
      <c r="HHH16" s="154"/>
      <c r="HHI16" s="154"/>
      <c r="HHJ16" s="154"/>
      <c r="HHK16" s="154"/>
      <c r="HHL16" s="154"/>
      <c r="HHM16" s="154"/>
      <c r="HHN16" s="154"/>
      <c r="HHO16" s="154"/>
      <c r="HHP16" s="154"/>
      <c r="HHQ16" s="154"/>
      <c r="HHR16" s="154"/>
      <c r="HHS16" s="154"/>
      <c r="HHT16" s="154"/>
      <c r="HHU16" s="154"/>
      <c r="HHV16" s="154"/>
      <c r="HHW16" s="154"/>
      <c r="HHX16" s="154"/>
      <c r="HHY16" s="154"/>
      <c r="HHZ16" s="154"/>
      <c r="HIA16" s="154"/>
      <c r="HIB16" s="154"/>
      <c r="HIC16" s="154"/>
      <c r="HID16" s="154"/>
      <c r="HIE16" s="154"/>
      <c r="HIF16" s="154"/>
      <c r="HIG16" s="154"/>
      <c r="HIH16" s="154"/>
      <c r="HII16" s="154"/>
      <c r="HIJ16" s="154"/>
      <c r="HIK16" s="154"/>
      <c r="HIL16" s="154"/>
      <c r="HIM16" s="154"/>
      <c r="HIN16" s="154"/>
      <c r="HIO16" s="154"/>
      <c r="HIP16" s="154"/>
      <c r="HIQ16" s="154"/>
      <c r="HIR16" s="154"/>
      <c r="HIS16" s="154"/>
      <c r="HIT16" s="154"/>
      <c r="HIU16" s="154"/>
      <c r="HIV16" s="154"/>
      <c r="HIW16" s="154"/>
      <c r="HIX16" s="154"/>
      <c r="HIY16" s="154"/>
      <c r="HIZ16" s="154"/>
      <c r="HJA16" s="154"/>
      <c r="HJB16" s="154"/>
      <c r="HJC16" s="154"/>
      <c r="HJD16" s="154"/>
      <c r="HJE16" s="154"/>
      <c r="HJF16" s="154"/>
      <c r="HJG16" s="154"/>
      <c r="HJH16" s="154"/>
      <c r="HJI16" s="154"/>
      <c r="HJJ16" s="154"/>
      <c r="HJK16" s="154"/>
      <c r="HJL16" s="154"/>
      <c r="HJM16" s="154"/>
      <c r="HJN16" s="154"/>
      <c r="HJO16" s="154"/>
      <c r="HJP16" s="154"/>
      <c r="HJQ16" s="154"/>
      <c r="HJR16" s="154"/>
      <c r="HJS16" s="154"/>
      <c r="HJT16" s="154"/>
      <c r="HJU16" s="154"/>
      <c r="HJV16" s="154"/>
      <c r="HJW16" s="154"/>
      <c r="HJX16" s="154"/>
      <c r="HJY16" s="154"/>
      <c r="HJZ16" s="154"/>
      <c r="HKA16" s="154"/>
      <c r="HKB16" s="154"/>
      <c r="HKC16" s="154"/>
      <c r="HKD16" s="154"/>
      <c r="HKE16" s="154"/>
      <c r="HKF16" s="154"/>
      <c r="HKG16" s="154"/>
      <c r="HKH16" s="154"/>
      <c r="HKI16" s="154"/>
      <c r="HKJ16" s="154"/>
      <c r="HKK16" s="154"/>
      <c r="HKL16" s="154"/>
      <c r="HKM16" s="154"/>
      <c r="HKN16" s="154"/>
      <c r="HKO16" s="154"/>
      <c r="HKP16" s="154"/>
      <c r="HKQ16" s="154"/>
      <c r="HKR16" s="154"/>
      <c r="HKS16" s="154"/>
      <c r="HKT16" s="154"/>
      <c r="HKU16" s="154"/>
      <c r="HKV16" s="154"/>
      <c r="HKW16" s="154"/>
      <c r="HKX16" s="154"/>
      <c r="HKY16" s="154"/>
      <c r="HKZ16" s="154"/>
      <c r="HLA16" s="154"/>
      <c r="HLB16" s="154"/>
      <c r="HLC16" s="154"/>
      <c r="HLD16" s="154"/>
      <c r="HLE16" s="154"/>
      <c r="HLF16" s="154"/>
      <c r="HLG16" s="154"/>
      <c r="HLH16" s="154"/>
      <c r="HLI16" s="154"/>
      <c r="HLJ16" s="154"/>
      <c r="HLK16" s="154"/>
      <c r="HLL16" s="154"/>
      <c r="HLM16" s="154"/>
      <c r="HLN16" s="154"/>
      <c r="HLO16" s="154"/>
      <c r="HLP16" s="154"/>
      <c r="HLQ16" s="154"/>
      <c r="HLR16" s="154"/>
      <c r="HLS16" s="154"/>
      <c r="HLT16" s="154"/>
      <c r="HLU16" s="154"/>
      <c r="HLV16" s="154"/>
      <c r="HLW16" s="154"/>
      <c r="HLX16" s="154"/>
      <c r="HLY16" s="154"/>
      <c r="HLZ16" s="154"/>
      <c r="HMA16" s="154"/>
      <c r="HMB16" s="154"/>
      <c r="HMC16" s="154"/>
      <c r="HMD16" s="154"/>
      <c r="HME16" s="154"/>
      <c r="HMF16" s="154"/>
      <c r="HMG16" s="154"/>
      <c r="HMH16" s="154"/>
      <c r="HMI16" s="154"/>
      <c r="HMJ16" s="154"/>
      <c r="HMK16" s="154"/>
      <c r="HML16" s="154"/>
      <c r="HMM16" s="154"/>
      <c r="HMN16" s="154"/>
      <c r="HMO16" s="154"/>
      <c r="HMP16" s="154"/>
      <c r="HMQ16" s="154"/>
      <c r="HMR16" s="154"/>
      <c r="HMS16" s="154"/>
      <c r="HMT16" s="154"/>
      <c r="HMU16" s="154"/>
      <c r="HMV16" s="154"/>
      <c r="HMW16" s="154"/>
      <c r="HMX16" s="154"/>
      <c r="HMY16" s="154"/>
      <c r="HMZ16" s="154"/>
      <c r="HNA16" s="154"/>
      <c r="HNB16" s="154"/>
      <c r="HNC16" s="154"/>
      <c r="HND16" s="154"/>
      <c r="HNE16" s="154"/>
      <c r="HNF16" s="154"/>
      <c r="HNG16" s="154"/>
      <c r="HNH16" s="154"/>
      <c r="HNI16" s="154"/>
      <c r="HNJ16" s="154"/>
      <c r="HNK16" s="154"/>
      <c r="HNL16" s="154"/>
      <c r="HNM16" s="154"/>
      <c r="HNN16" s="154"/>
      <c r="HNO16" s="154"/>
      <c r="HNP16" s="154"/>
      <c r="HNQ16" s="154"/>
      <c r="HNR16" s="154"/>
      <c r="HNS16" s="154"/>
      <c r="HNT16" s="154"/>
      <c r="HNU16" s="154"/>
      <c r="HNV16" s="154"/>
      <c r="HNW16" s="154"/>
      <c r="HNX16" s="154"/>
      <c r="HNY16" s="154"/>
      <c r="HNZ16" s="154"/>
      <c r="HOA16" s="154"/>
      <c r="HOB16" s="154"/>
      <c r="HOC16" s="154"/>
      <c r="HOD16" s="154"/>
      <c r="HOE16" s="154"/>
      <c r="HOF16" s="154"/>
      <c r="HOG16" s="154"/>
      <c r="HOH16" s="154"/>
      <c r="HOI16" s="154"/>
      <c r="HOJ16" s="154"/>
      <c r="HOK16" s="154"/>
      <c r="HOL16" s="154"/>
      <c r="HOM16" s="154"/>
      <c r="HON16" s="154"/>
      <c r="HOO16" s="154"/>
      <c r="HOP16" s="154"/>
      <c r="HOQ16" s="154"/>
      <c r="HOR16" s="154"/>
      <c r="HOS16" s="154"/>
      <c r="HOT16" s="154"/>
      <c r="HOU16" s="154"/>
      <c r="HOV16" s="154"/>
      <c r="HOW16" s="154"/>
      <c r="HOX16" s="154"/>
      <c r="HOY16" s="154"/>
      <c r="HOZ16" s="154"/>
      <c r="HPA16" s="154"/>
      <c r="HPB16" s="154"/>
      <c r="HPC16" s="154"/>
      <c r="HPD16" s="154"/>
      <c r="HPE16" s="154"/>
      <c r="HPF16" s="154"/>
      <c r="HPG16" s="154"/>
      <c r="HPH16" s="154"/>
      <c r="HPI16" s="154"/>
      <c r="HPJ16" s="154"/>
      <c r="HPK16" s="154"/>
      <c r="HPL16" s="154"/>
      <c r="HPM16" s="154"/>
      <c r="HPN16" s="154"/>
      <c r="HPO16" s="154"/>
      <c r="HPP16" s="154"/>
      <c r="HPQ16" s="154"/>
      <c r="HPR16" s="154"/>
      <c r="HPS16" s="154"/>
      <c r="HPT16" s="154"/>
      <c r="HPU16" s="154"/>
      <c r="HPV16" s="154"/>
      <c r="HPW16" s="154"/>
      <c r="HPX16" s="154"/>
      <c r="HPY16" s="154"/>
      <c r="HPZ16" s="154"/>
      <c r="HQA16" s="154"/>
      <c r="HQB16" s="154"/>
      <c r="HQC16" s="154"/>
      <c r="HQD16" s="154"/>
      <c r="HQE16" s="154"/>
      <c r="HQF16" s="154"/>
      <c r="HQG16" s="154"/>
      <c r="HQH16" s="154"/>
      <c r="HQI16" s="154"/>
      <c r="HQJ16" s="154"/>
      <c r="HQK16" s="154"/>
      <c r="HQL16" s="154"/>
      <c r="HQM16" s="154"/>
      <c r="HQN16" s="154"/>
      <c r="HQO16" s="154"/>
      <c r="HQP16" s="154"/>
      <c r="HQQ16" s="154"/>
      <c r="HQR16" s="154"/>
      <c r="HQS16" s="154"/>
      <c r="HQT16" s="154"/>
      <c r="HQU16" s="154"/>
      <c r="HQV16" s="154"/>
      <c r="HQW16" s="154"/>
      <c r="HQX16" s="154"/>
      <c r="HQY16" s="154"/>
      <c r="HQZ16" s="154"/>
      <c r="HRA16" s="154"/>
      <c r="HRB16" s="154"/>
      <c r="HRC16" s="154"/>
      <c r="HRD16" s="154"/>
      <c r="HRE16" s="154"/>
      <c r="HRF16" s="154"/>
      <c r="HRG16" s="154"/>
      <c r="HRH16" s="154"/>
      <c r="HRI16" s="154"/>
      <c r="HRJ16" s="154"/>
      <c r="HRK16" s="154"/>
      <c r="HRL16" s="154"/>
      <c r="HRM16" s="154"/>
      <c r="HRN16" s="154"/>
      <c r="HRO16" s="154"/>
      <c r="HRP16" s="154"/>
      <c r="HRQ16" s="154"/>
      <c r="HRR16" s="154"/>
      <c r="HRS16" s="154"/>
      <c r="HRT16" s="154"/>
      <c r="HRU16" s="154"/>
      <c r="HRV16" s="154"/>
      <c r="HRW16" s="154"/>
      <c r="HRX16" s="154"/>
      <c r="HRY16" s="154"/>
      <c r="HRZ16" s="154"/>
      <c r="HSA16" s="154"/>
      <c r="HSB16" s="154"/>
      <c r="HSC16" s="154"/>
      <c r="HSD16" s="154"/>
      <c r="HSE16" s="154"/>
      <c r="HSF16" s="154"/>
      <c r="HSG16" s="154"/>
      <c r="HSH16" s="154"/>
      <c r="HSI16" s="154"/>
      <c r="HSJ16" s="154"/>
      <c r="HSK16" s="154"/>
      <c r="HSL16" s="154"/>
      <c r="HSM16" s="154"/>
      <c r="HSN16" s="154"/>
      <c r="HSO16" s="154"/>
      <c r="HSP16" s="154"/>
      <c r="HSQ16" s="154"/>
      <c r="HSR16" s="154"/>
      <c r="HSS16" s="154"/>
      <c r="HST16" s="154"/>
      <c r="HSU16" s="154"/>
      <c r="HSV16" s="154"/>
      <c r="HSW16" s="154"/>
      <c r="HSX16" s="154"/>
      <c r="HSY16" s="154"/>
      <c r="HSZ16" s="154"/>
      <c r="HTA16" s="154"/>
      <c r="HTB16" s="154"/>
      <c r="HTC16" s="154"/>
      <c r="HTD16" s="154"/>
      <c r="HTE16" s="154"/>
      <c r="HTF16" s="154"/>
      <c r="HTG16" s="154"/>
      <c r="HTH16" s="154"/>
      <c r="HTI16" s="154"/>
      <c r="HTJ16" s="154"/>
      <c r="HTK16" s="154"/>
      <c r="HTL16" s="154"/>
      <c r="HTM16" s="154"/>
      <c r="HTN16" s="154"/>
      <c r="HTO16" s="154"/>
      <c r="HTP16" s="154"/>
      <c r="HTQ16" s="154"/>
      <c r="HTR16" s="154"/>
      <c r="HTS16" s="154"/>
      <c r="HTT16" s="154"/>
      <c r="HTU16" s="154"/>
      <c r="HTV16" s="154"/>
      <c r="HTW16" s="154"/>
      <c r="HTX16" s="154"/>
      <c r="HTY16" s="154"/>
      <c r="HTZ16" s="154"/>
      <c r="HUA16" s="154"/>
      <c r="HUB16" s="154"/>
      <c r="HUC16" s="154"/>
      <c r="HUD16" s="154"/>
      <c r="HUE16" s="154"/>
      <c r="HUF16" s="154"/>
      <c r="HUG16" s="154"/>
      <c r="HUH16" s="154"/>
      <c r="HUI16" s="154"/>
      <c r="HUJ16" s="154"/>
      <c r="HUK16" s="154"/>
      <c r="HUL16" s="154"/>
      <c r="HUM16" s="154"/>
      <c r="HUN16" s="154"/>
      <c r="HUO16" s="154"/>
      <c r="HUP16" s="154"/>
      <c r="HUQ16" s="154"/>
      <c r="HUR16" s="154"/>
      <c r="HUS16" s="154"/>
      <c r="HUT16" s="154"/>
      <c r="HUU16" s="154"/>
      <c r="HUV16" s="154"/>
      <c r="HUW16" s="154"/>
      <c r="HUX16" s="154"/>
      <c r="HUY16" s="154"/>
      <c r="HUZ16" s="154"/>
      <c r="HVA16" s="154"/>
      <c r="HVB16" s="154"/>
      <c r="HVC16" s="154"/>
      <c r="HVD16" s="154"/>
      <c r="HVE16" s="154"/>
      <c r="HVF16" s="154"/>
      <c r="HVG16" s="154"/>
      <c r="HVH16" s="154"/>
      <c r="HVI16" s="154"/>
      <c r="HVJ16" s="154"/>
      <c r="HVK16" s="154"/>
      <c r="HVL16" s="154"/>
      <c r="HVM16" s="154"/>
      <c r="HVN16" s="154"/>
      <c r="HVO16" s="154"/>
      <c r="HVP16" s="154"/>
      <c r="HVQ16" s="154"/>
      <c r="HVR16" s="154"/>
      <c r="HVS16" s="154"/>
      <c r="HVT16" s="154"/>
      <c r="HVU16" s="154"/>
      <c r="HVV16" s="154"/>
      <c r="HVW16" s="154"/>
      <c r="HVX16" s="154"/>
      <c r="HVY16" s="154"/>
      <c r="HVZ16" s="154"/>
      <c r="HWA16" s="154"/>
      <c r="HWB16" s="154"/>
      <c r="HWC16" s="154"/>
      <c r="HWD16" s="154"/>
      <c r="HWE16" s="154"/>
      <c r="HWF16" s="154"/>
      <c r="HWG16" s="154"/>
      <c r="HWH16" s="154"/>
      <c r="HWI16" s="154"/>
      <c r="HWJ16" s="154"/>
      <c r="HWK16" s="154"/>
      <c r="HWL16" s="154"/>
      <c r="HWM16" s="154"/>
      <c r="HWN16" s="154"/>
      <c r="HWO16" s="154"/>
      <c r="HWP16" s="154"/>
      <c r="HWQ16" s="154"/>
      <c r="HWR16" s="154"/>
      <c r="HWS16" s="154"/>
      <c r="HWT16" s="154"/>
      <c r="HWU16" s="154"/>
      <c r="HWV16" s="154"/>
      <c r="HWW16" s="154"/>
      <c r="HWX16" s="154"/>
      <c r="HWY16" s="154"/>
      <c r="HWZ16" s="154"/>
      <c r="HXA16" s="154"/>
      <c r="HXB16" s="154"/>
      <c r="HXC16" s="154"/>
      <c r="HXD16" s="154"/>
      <c r="HXE16" s="154"/>
      <c r="HXF16" s="154"/>
      <c r="HXG16" s="154"/>
      <c r="HXH16" s="154"/>
      <c r="HXI16" s="154"/>
      <c r="HXJ16" s="154"/>
      <c r="HXK16" s="154"/>
      <c r="HXL16" s="154"/>
      <c r="HXM16" s="154"/>
      <c r="HXN16" s="154"/>
      <c r="HXO16" s="154"/>
      <c r="HXP16" s="154"/>
      <c r="HXQ16" s="154"/>
      <c r="HXR16" s="154"/>
      <c r="HXS16" s="154"/>
      <c r="HXT16" s="154"/>
      <c r="HXU16" s="154"/>
      <c r="HXV16" s="154"/>
      <c r="HXW16" s="154"/>
      <c r="HXX16" s="154"/>
      <c r="HXY16" s="154"/>
      <c r="HXZ16" s="154"/>
      <c r="HYA16" s="154"/>
      <c r="HYB16" s="154"/>
      <c r="HYC16" s="154"/>
      <c r="HYD16" s="154"/>
      <c r="HYE16" s="154"/>
      <c r="HYF16" s="154"/>
      <c r="HYG16" s="154"/>
      <c r="HYH16" s="154"/>
      <c r="HYI16" s="154"/>
      <c r="HYJ16" s="154"/>
      <c r="HYK16" s="154"/>
      <c r="HYL16" s="154"/>
      <c r="HYM16" s="154"/>
      <c r="HYN16" s="154"/>
      <c r="HYO16" s="154"/>
      <c r="HYP16" s="154"/>
      <c r="HYQ16" s="154"/>
      <c r="HYR16" s="154"/>
      <c r="HYS16" s="154"/>
      <c r="HYT16" s="154"/>
      <c r="HYU16" s="154"/>
      <c r="HYV16" s="154"/>
      <c r="HYW16" s="154"/>
      <c r="HYX16" s="154"/>
      <c r="HYY16" s="154"/>
      <c r="HYZ16" s="154"/>
      <c r="HZA16" s="154"/>
      <c r="HZB16" s="154"/>
      <c r="HZC16" s="154"/>
      <c r="HZD16" s="154"/>
      <c r="HZE16" s="154"/>
      <c r="HZF16" s="154"/>
      <c r="HZG16" s="154"/>
      <c r="HZH16" s="154"/>
      <c r="HZI16" s="154"/>
      <c r="HZJ16" s="154"/>
      <c r="HZK16" s="154"/>
      <c r="HZL16" s="154"/>
      <c r="HZM16" s="154"/>
      <c r="HZN16" s="154"/>
      <c r="HZO16" s="154"/>
      <c r="HZP16" s="154"/>
      <c r="HZQ16" s="154"/>
      <c r="HZR16" s="154"/>
      <c r="HZS16" s="154"/>
      <c r="HZT16" s="154"/>
      <c r="HZU16" s="154"/>
      <c r="HZV16" s="154"/>
      <c r="HZW16" s="154"/>
      <c r="HZX16" s="154"/>
      <c r="HZY16" s="154"/>
      <c r="HZZ16" s="154"/>
      <c r="IAA16" s="154"/>
      <c r="IAB16" s="154"/>
      <c r="IAC16" s="154"/>
      <c r="IAD16" s="154"/>
      <c r="IAE16" s="154"/>
      <c r="IAF16" s="154"/>
      <c r="IAG16" s="154"/>
      <c r="IAH16" s="154"/>
      <c r="IAI16" s="154"/>
      <c r="IAJ16" s="154"/>
      <c r="IAK16" s="154"/>
      <c r="IAL16" s="154"/>
      <c r="IAM16" s="154"/>
      <c r="IAN16" s="154"/>
      <c r="IAO16" s="154"/>
      <c r="IAP16" s="154"/>
      <c r="IAQ16" s="154"/>
      <c r="IAR16" s="154"/>
      <c r="IAS16" s="154"/>
      <c r="IAT16" s="154"/>
      <c r="IAU16" s="154"/>
      <c r="IAV16" s="154"/>
      <c r="IAW16" s="154"/>
      <c r="IAX16" s="154"/>
      <c r="IAY16" s="154"/>
      <c r="IAZ16" s="154"/>
      <c r="IBA16" s="154"/>
      <c r="IBB16" s="154"/>
      <c r="IBC16" s="154"/>
      <c r="IBD16" s="154"/>
      <c r="IBE16" s="154"/>
      <c r="IBF16" s="154"/>
      <c r="IBG16" s="154"/>
      <c r="IBH16" s="154"/>
      <c r="IBI16" s="154"/>
      <c r="IBJ16" s="154"/>
      <c r="IBK16" s="154"/>
      <c r="IBL16" s="154"/>
      <c r="IBM16" s="154"/>
      <c r="IBN16" s="154"/>
      <c r="IBO16" s="154"/>
      <c r="IBP16" s="154"/>
      <c r="IBQ16" s="154"/>
      <c r="IBR16" s="154"/>
      <c r="IBS16" s="154"/>
      <c r="IBT16" s="154"/>
      <c r="IBU16" s="154"/>
      <c r="IBV16" s="154"/>
      <c r="IBW16" s="154"/>
      <c r="IBX16" s="154"/>
      <c r="IBY16" s="154"/>
      <c r="IBZ16" s="154"/>
      <c r="ICA16" s="154"/>
      <c r="ICB16" s="154"/>
      <c r="ICC16" s="154"/>
      <c r="ICD16" s="154"/>
      <c r="ICE16" s="154"/>
      <c r="ICF16" s="154"/>
      <c r="ICG16" s="154"/>
      <c r="ICH16" s="154"/>
      <c r="ICI16" s="154"/>
      <c r="ICJ16" s="154"/>
      <c r="ICK16" s="154"/>
      <c r="ICL16" s="154"/>
      <c r="ICM16" s="154"/>
      <c r="ICN16" s="154"/>
      <c r="ICO16" s="154"/>
      <c r="ICP16" s="154"/>
      <c r="ICQ16" s="154"/>
      <c r="ICR16" s="154"/>
      <c r="ICS16" s="154"/>
      <c r="ICT16" s="154"/>
      <c r="ICU16" s="154"/>
      <c r="ICV16" s="154"/>
      <c r="ICW16" s="154"/>
      <c r="ICX16" s="154"/>
      <c r="ICY16" s="154"/>
      <c r="ICZ16" s="154"/>
      <c r="IDA16" s="154"/>
      <c r="IDB16" s="154"/>
      <c r="IDC16" s="154"/>
      <c r="IDD16" s="154"/>
      <c r="IDE16" s="154"/>
      <c r="IDF16" s="154"/>
      <c r="IDG16" s="154"/>
      <c r="IDH16" s="154"/>
      <c r="IDI16" s="154"/>
      <c r="IDJ16" s="154"/>
      <c r="IDK16" s="154"/>
      <c r="IDL16" s="154"/>
      <c r="IDM16" s="154"/>
      <c r="IDN16" s="154"/>
      <c r="IDO16" s="154"/>
      <c r="IDP16" s="154"/>
      <c r="IDQ16" s="154"/>
      <c r="IDR16" s="154"/>
      <c r="IDS16" s="154"/>
      <c r="IDT16" s="154"/>
      <c r="IDU16" s="154"/>
      <c r="IDV16" s="154"/>
      <c r="IDW16" s="154"/>
      <c r="IDX16" s="154"/>
      <c r="IDY16" s="154"/>
      <c r="IDZ16" s="154"/>
      <c r="IEA16" s="154"/>
      <c r="IEB16" s="154"/>
      <c r="IEC16" s="154"/>
      <c r="IED16" s="154"/>
      <c r="IEE16" s="154"/>
      <c r="IEF16" s="154"/>
      <c r="IEG16" s="154"/>
      <c r="IEH16" s="154"/>
      <c r="IEI16" s="154"/>
      <c r="IEJ16" s="154"/>
      <c r="IEK16" s="154"/>
      <c r="IEL16" s="154"/>
      <c r="IEM16" s="154"/>
      <c r="IEN16" s="154"/>
      <c r="IEO16" s="154"/>
      <c r="IEP16" s="154"/>
      <c r="IEQ16" s="154"/>
      <c r="IER16" s="154"/>
      <c r="IES16" s="154"/>
      <c r="IET16" s="154"/>
      <c r="IEU16" s="154"/>
      <c r="IEV16" s="154"/>
      <c r="IEW16" s="154"/>
      <c r="IEX16" s="154"/>
      <c r="IEY16" s="154"/>
      <c r="IEZ16" s="154"/>
      <c r="IFA16" s="154"/>
      <c r="IFB16" s="154"/>
      <c r="IFC16" s="154"/>
      <c r="IFD16" s="154"/>
      <c r="IFE16" s="154"/>
      <c r="IFF16" s="154"/>
      <c r="IFG16" s="154"/>
      <c r="IFH16" s="154"/>
      <c r="IFI16" s="154"/>
      <c r="IFJ16" s="154"/>
      <c r="IFK16" s="154"/>
      <c r="IFL16" s="154"/>
      <c r="IFM16" s="154"/>
      <c r="IFN16" s="154"/>
      <c r="IFO16" s="154"/>
      <c r="IFP16" s="154"/>
      <c r="IFQ16" s="154"/>
      <c r="IFR16" s="154"/>
      <c r="IFS16" s="154"/>
      <c r="IFT16" s="154"/>
      <c r="IFU16" s="154"/>
      <c r="IFV16" s="154"/>
      <c r="IFW16" s="154"/>
      <c r="IFX16" s="154"/>
      <c r="IFY16" s="154"/>
      <c r="IFZ16" s="154"/>
      <c r="IGA16" s="154"/>
      <c r="IGB16" s="154"/>
      <c r="IGC16" s="154"/>
      <c r="IGD16" s="154"/>
      <c r="IGE16" s="154"/>
      <c r="IGF16" s="154"/>
      <c r="IGG16" s="154"/>
      <c r="IGH16" s="154"/>
      <c r="IGI16" s="154"/>
      <c r="IGJ16" s="154"/>
      <c r="IGK16" s="154"/>
      <c r="IGL16" s="154"/>
      <c r="IGM16" s="154"/>
      <c r="IGN16" s="154"/>
      <c r="IGO16" s="154"/>
      <c r="IGP16" s="154"/>
      <c r="IGQ16" s="154"/>
      <c r="IGR16" s="154"/>
      <c r="IGS16" s="154"/>
      <c r="IGT16" s="154"/>
      <c r="IGU16" s="154"/>
      <c r="IGV16" s="154"/>
      <c r="IGW16" s="154"/>
      <c r="IGX16" s="154"/>
      <c r="IGY16" s="154"/>
      <c r="IGZ16" s="154"/>
      <c r="IHA16" s="154"/>
      <c r="IHB16" s="154"/>
      <c r="IHC16" s="154"/>
      <c r="IHD16" s="154"/>
      <c r="IHE16" s="154"/>
      <c r="IHF16" s="154"/>
      <c r="IHG16" s="154"/>
      <c r="IHH16" s="154"/>
      <c r="IHI16" s="154"/>
      <c r="IHJ16" s="154"/>
      <c r="IHK16" s="154"/>
      <c r="IHL16" s="154"/>
      <c r="IHM16" s="154"/>
      <c r="IHN16" s="154"/>
      <c r="IHO16" s="154"/>
      <c r="IHP16" s="154"/>
      <c r="IHQ16" s="154"/>
      <c r="IHR16" s="154"/>
      <c r="IHS16" s="154"/>
      <c r="IHT16" s="154"/>
      <c r="IHU16" s="154"/>
      <c r="IHV16" s="154"/>
      <c r="IHW16" s="154"/>
      <c r="IHX16" s="154"/>
      <c r="IHY16" s="154"/>
      <c r="IHZ16" s="154"/>
      <c r="IIA16" s="154"/>
      <c r="IIB16" s="154"/>
      <c r="IIC16" s="154"/>
      <c r="IID16" s="154"/>
      <c r="IIE16" s="154"/>
      <c r="IIF16" s="154"/>
      <c r="IIG16" s="154"/>
      <c r="IIH16" s="154"/>
      <c r="III16" s="154"/>
      <c r="IIJ16" s="154"/>
      <c r="IIK16" s="154"/>
      <c r="IIL16" s="154"/>
      <c r="IIM16" s="154"/>
      <c r="IIN16" s="154"/>
      <c r="IIO16" s="154"/>
      <c r="IIP16" s="154"/>
      <c r="IIQ16" s="154"/>
      <c r="IIR16" s="154"/>
      <c r="IIS16" s="154"/>
      <c r="IIT16" s="154"/>
      <c r="IIU16" s="154"/>
      <c r="IIV16" s="154"/>
      <c r="IIW16" s="154"/>
      <c r="IIX16" s="154"/>
      <c r="IIY16" s="154"/>
      <c r="IIZ16" s="154"/>
      <c r="IJA16" s="154"/>
      <c r="IJB16" s="154"/>
      <c r="IJC16" s="154"/>
      <c r="IJD16" s="154"/>
      <c r="IJE16" s="154"/>
      <c r="IJF16" s="154"/>
      <c r="IJG16" s="154"/>
      <c r="IJH16" s="154"/>
      <c r="IJI16" s="154"/>
      <c r="IJJ16" s="154"/>
      <c r="IJK16" s="154"/>
      <c r="IJL16" s="154"/>
      <c r="IJM16" s="154"/>
      <c r="IJN16" s="154"/>
      <c r="IJO16" s="154"/>
      <c r="IJP16" s="154"/>
      <c r="IJQ16" s="154"/>
      <c r="IJR16" s="154"/>
      <c r="IJS16" s="154"/>
      <c r="IJT16" s="154"/>
      <c r="IJU16" s="154"/>
      <c r="IJV16" s="154"/>
      <c r="IJW16" s="154"/>
      <c r="IJX16" s="154"/>
      <c r="IJY16" s="154"/>
      <c r="IJZ16" s="154"/>
      <c r="IKA16" s="154"/>
      <c r="IKB16" s="154"/>
      <c r="IKC16" s="154"/>
      <c r="IKD16" s="154"/>
      <c r="IKE16" s="154"/>
      <c r="IKF16" s="154"/>
      <c r="IKG16" s="154"/>
      <c r="IKH16" s="154"/>
      <c r="IKI16" s="154"/>
      <c r="IKJ16" s="154"/>
      <c r="IKK16" s="154"/>
      <c r="IKL16" s="154"/>
      <c r="IKM16" s="154"/>
      <c r="IKN16" s="154"/>
      <c r="IKO16" s="154"/>
      <c r="IKP16" s="154"/>
      <c r="IKQ16" s="154"/>
      <c r="IKR16" s="154"/>
      <c r="IKS16" s="154"/>
      <c r="IKT16" s="154"/>
      <c r="IKU16" s="154"/>
      <c r="IKV16" s="154"/>
      <c r="IKW16" s="154"/>
      <c r="IKX16" s="154"/>
      <c r="IKY16" s="154"/>
      <c r="IKZ16" s="154"/>
      <c r="ILA16" s="154"/>
      <c r="ILB16" s="154"/>
      <c r="ILC16" s="154"/>
      <c r="ILD16" s="154"/>
      <c r="ILE16" s="154"/>
      <c r="ILF16" s="154"/>
      <c r="ILG16" s="154"/>
      <c r="ILH16" s="154"/>
      <c r="ILI16" s="154"/>
      <c r="ILJ16" s="154"/>
      <c r="ILK16" s="154"/>
      <c r="ILL16" s="154"/>
      <c r="ILM16" s="154"/>
      <c r="ILN16" s="154"/>
      <c r="ILO16" s="154"/>
      <c r="ILP16" s="154"/>
      <c r="ILQ16" s="154"/>
      <c r="ILR16" s="154"/>
      <c r="ILS16" s="154"/>
      <c r="ILT16" s="154"/>
      <c r="ILU16" s="154"/>
      <c r="ILV16" s="154"/>
      <c r="ILW16" s="154"/>
      <c r="ILX16" s="154"/>
      <c r="ILY16" s="154"/>
      <c r="ILZ16" s="154"/>
      <c r="IMA16" s="154"/>
      <c r="IMB16" s="154"/>
      <c r="IMC16" s="154"/>
      <c r="IMD16" s="154"/>
      <c r="IME16" s="154"/>
      <c r="IMF16" s="154"/>
      <c r="IMG16" s="154"/>
      <c r="IMH16" s="154"/>
      <c r="IMI16" s="154"/>
      <c r="IMJ16" s="154"/>
      <c r="IMK16" s="154"/>
      <c r="IML16" s="154"/>
      <c r="IMM16" s="154"/>
      <c r="IMN16" s="154"/>
      <c r="IMO16" s="154"/>
      <c r="IMP16" s="154"/>
      <c r="IMQ16" s="154"/>
      <c r="IMR16" s="154"/>
      <c r="IMS16" s="154"/>
      <c r="IMT16" s="154"/>
      <c r="IMU16" s="154"/>
      <c r="IMV16" s="154"/>
      <c r="IMW16" s="154"/>
      <c r="IMX16" s="154"/>
      <c r="IMY16" s="154"/>
      <c r="IMZ16" s="154"/>
      <c r="INA16" s="154"/>
      <c r="INB16" s="154"/>
      <c r="INC16" s="154"/>
      <c r="IND16" s="154"/>
      <c r="INE16" s="154"/>
      <c r="INF16" s="154"/>
      <c r="ING16" s="154"/>
      <c r="INH16" s="154"/>
      <c r="INI16" s="154"/>
      <c r="INJ16" s="154"/>
      <c r="INK16" s="154"/>
      <c r="INL16" s="154"/>
      <c r="INM16" s="154"/>
      <c r="INN16" s="154"/>
      <c r="INO16" s="154"/>
      <c r="INP16" s="154"/>
      <c r="INQ16" s="154"/>
      <c r="INR16" s="154"/>
      <c r="INS16" s="154"/>
      <c r="INT16" s="154"/>
      <c r="INU16" s="154"/>
      <c r="INV16" s="154"/>
      <c r="INW16" s="154"/>
      <c r="INX16" s="154"/>
      <c r="INY16" s="154"/>
      <c r="INZ16" s="154"/>
      <c r="IOA16" s="154"/>
      <c r="IOB16" s="154"/>
      <c r="IOC16" s="154"/>
      <c r="IOD16" s="154"/>
      <c r="IOE16" s="154"/>
      <c r="IOF16" s="154"/>
      <c r="IOG16" s="154"/>
      <c r="IOH16" s="154"/>
      <c r="IOI16" s="154"/>
      <c r="IOJ16" s="154"/>
      <c r="IOK16" s="154"/>
      <c r="IOL16" s="154"/>
      <c r="IOM16" s="154"/>
      <c r="ION16" s="154"/>
      <c r="IOO16" s="154"/>
      <c r="IOP16" s="154"/>
      <c r="IOQ16" s="154"/>
      <c r="IOR16" s="154"/>
      <c r="IOS16" s="154"/>
      <c r="IOT16" s="154"/>
      <c r="IOU16" s="154"/>
      <c r="IOV16" s="154"/>
      <c r="IOW16" s="154"/>
      <c r="IOX16" s="154"/>
      <c r="IOY16" s="154"/>
      <c r="IOZ16" s="154"/>
      <c r="IPA16" s="154"/>
      <c r="IPB16" s="154"/>
      <c r="IPC16" s="154"/>
      <c r="IPD16" s="154"/>
      <c r="IPE16" s="154"/>
      <c r="IPF16" s="154"/>
      <c r="IPG16" s="154"/>
      <c r="IPH16" s="154"/>
      <c r="IPI16" s="154"/>
      <c r="IPJ16" s="154"/>
      <c r="IPK16" s="154"/>
      <c r="IPL16" s="154"/>
      <c r="IPM16" s="154"/>
      <c r="IPN16" s="154"/>
      <c r="IPO16" s="154"/>
      <c r="IPP16" s="154"/>
      <c r="IPQ16" s="154"/>
      <c r="IPR16" s="154"/>
      <c r="IPS16" s="154"/>
      <c r="IPT16" s="154"/>
      <c r="IPU16" s="154"/>
      <c r="IPV16" s="154"/>
      <c r="IPW16" s="154"/>
      <c r="IPX16" s="154"/>
      <c r="IPY16" s="154"/>
      <c r="IPZ16" s="154"/>
      <c r="IQA16" s="154"/>
      <c r="IQB16" s="154"/>
      <c r="IQC16" s="154"/>
      <c r="IQD16" s="154"/>
      <c r="IQE16" s="154"/>
      <c r="IQF16" s="154"/>
      <c r="IQG16" s="154"/>
      <c r="IQH16" s="154"/>
      <c r="IQI16" s="154"/>
      <c r="IQJ16" s="154"/>
      <c r="IQK16" s="154"/>
      <c r="IQL16" s="154"/>
      <c r="IQM16" s="154"/>
      <c r="IQN16" s="154"/>
      <c r="IQO16" s="154"/>
      <c r="IQP16" s="154"/>
      <c r="IQQ16" s="154"/>
      <c r="IQR16" s="154"/>
      <c r="IQS16" s="154"/>
      <c r="IQT16" s="154"/>
      <c r="IQU16" s="154"/>
      <c r="IQV16" s="154"/>
      <c r="IQW16" s="154"/>
      <c r="IQX16" s="154"/>
      <c r="IQY16" s="154"/>
      <c r="IQZ16" s="154"/>
      <c r="IRA16" s="154"/>
      <c r="IRB16" s="154"/>
      <c r="IRC16" s="154"/>
      <c r="IRD16" s="154"/>
      <c r="IRE16" s="154"/>
      <c r="IRF16" s="154"/>
      <c r="IRG16" s="154"/>
      <c r="IRH16" s="154"/>
      <c r="IRI16" s="154"/>
      <c r="IRJ16" s="154"/>
      <c r="IRK16" s="154"/>
      <c r="IRL16" s="154"/>
      <c r="IRM16" s="154"/>
      <c r="IRN16" s="154"/>
      <c r="IRO16" s="154"/>
      <c r="IRP16" s="154"/>
      <c r="IRQ16" s="154"/>
      <c r="IRR16" s="154"/>
      <c r="IRS16" s="154"/>
      <c r="IRT16" s="154"/>
      <c r="IRU16" s="154"/>
      <c r="IRV16" s="154"/>
      <c r="IRW16" s="154"/>
      <c r="IRX16" s="154"/>
      <c r="IRY16" s="154"/>
      <c r="IRZ16" s="154"/>
      <c r="ISA16" s="154"/>
      <c r="ISB16" s="154"/>
      <c r="ISC16" s="154"/>
      <c r="ISD16" s="154"/>
      <c r="ISE16" s="154"/>
      <c r="ISF16" s="154"/>
      <c r="ISG16" s="154"/>
      <c r="ISH16" s="154"/>
      <c r="ISI16" s="154"/>
      <c r="ISJ16" s="154"/>
      <c r="ISK16" s="154"/>
      <c r="ISL16" s="154"/>
      <c r="ISM16" s="154"/>
      <c r="ISN16" s="154"/>
      <c r="ISO16" s="154"/>
      <c r="ISP16" s="154"/>
      <c r="ISQ16" s="154"/>
      <c r="ISR16" s="154"/>
      <c r="ISS16" s="154"/>
      <c r="IST16" s="154"/>
      <c r="ISU16" s="154"/>
      <c r="ISV16" s="154"/>
      <c r="ISW16" s="154"/>
      <c r="ISX16" s="154"/>
      <c r="ISY16" s="154"/>
      <c r="ISZ16" s="154"/>
      <c r="ITA16" s="154"/>
      <c r="ITB16" s="154"/>
      <c r="ITC16" s="154"/>
      <c r="ITD16" s="154"/>
      <c r="ITE16" s="154"/>
      <c r="ITF16" s="154"/>
      <c r="ITG16" s="154"/>
      <c r="ITH16" s="154"/>
      <c r="ITI16" s="154"/>
      <c r="ITJ16" s="154"/>
      <c r="ITK16" s="154"/>
      <c r="ITL16" s="154"/>
      <c r="ITM16" s="154"/>
      <c r="ITN16" s="154"/>
      <c r="ITO16" s="154"/>
      <c r="ITP16" s="154"/>
      <c r="ITQ16" s="154"/>
      <c r="ITR16" s="154"/>
      <c r="ITS16" s="154"/>
      <c r="ITT16" s="154"/>
      <c r="ITU16" s="154"/>
      <c r="ITV16" s="154"/>
      <c r="ITW16" s="154"/>
      <c r="ITX16" s="154"/>
      <c r="ITY16" s="154"/>
      <c r="ITZ16" s="154"/>
      <c r="IUA16" s="154"/>
      <c r="IUB16" s="154"/>
      <c r="IUC16" s="154"/>
      <c r="IUD16" s="154"/>
      <c r="IUE16" s="154"/>
      <c r="IUF16" s="154"/>
      <c r="IUG16" s="154"/>
      <c r="IUH16" s="154"/>
      <c r="IUI16" s="154"/>
      <c r="IUJ16" s="154"/>
      <c r="IUK16" s="154"/>
      <c r="IUL16" s="154"/>
      <c r="IUM16" s="154"/>
      <c r="IUN16" s="154"/>
      <c r="IUO16" s="154"/>
      <c r="IUP16" s="154"/>
      <c r="IUQ16" s="154"/>
      <c r="IUR16" s="154"/>
      <c r="IUS16" s="154"/>
      <c r="IUT16" s="154"/>
      <c r="IUU16" s="154"/>
      <c r="IUV16" s="154"/>
      <c r="IUW16" s="154"/>
      <c r="IUX16" s="154"/>
      <c r="IUY16" s="154"/>
      <c r="IUZ16" s="154"/>
      <c r="IVA16" s="154"/>
      <c r="IVB16" s="154"/>
      <c r="IVC16" s="154"/>
      <c r="IVD16" s="154"/>
      <c r="IVE16" s="154"/>
      <c r="IVF16" s="154"/>
      <c r="IVG16" s="154"/>
      <c r="IVH16" s="154"/>
      <c r="IVI16" s="154"/>
      <c r="IVJ16" s="154"/>
      <c r="IVK16" s="154"/>
      <c r="IVL16" s="154"/>
      <c r="IVM16" s="154"/>
      <c r="IVN16" s="154"/>
      <c r="IVO16" s="154"/>
      <c r="IVP16" s="154"/>
      <c r="IVQ16" s="154"/>
      <c r="IVR16" s="154"/>
      <c r="IVS16" s="154"/>
      <c r="IVT16" s="154"/>
      <c r="IVU16" s="154"/>
      <c r="IVV16" s="154"/>
      <c r="IVW16" s="154"/>
      <c r="IVX16" s="154"/>
      <c r="IVY16" s="154"/>
      <c r="IVZ16" s="154"/>
      <c r="IWA16" s="154"/>
      <c r="IWB16" s="154"/>
      <c r="IWC16" s="154"/>
      <c r="IWD16" s="154"/>
      <c r="IWE16" s="154"/>
      <c r="IWF16" s="154"/>
      <c r="IWG16" s="154"/>
      <c r="IWH16" s="154"/>
      <c r="IWI16" s="154"/>
      <c r="IWJ16" s="154"/>
      <c r="IWK16" s="154"/>
      <c r="IWL16" s="154"/>
      <c r="IWM16" s="154"/>
      <c r="IWN16" s="154"/>
      <c r="IWO16" s="154"/>
      <c r="IWP16" s="154"/>
      <c r="IWQ16" s="154"/>
      <c r="IWR16" s="154"/>
      <c r="IWS16" s="154"/>
      <c r="IWT16" s="154"/>
      <c r="IWU16" s="154"/>
      <c r="IWV16" s="154"/>
      <c r="IWW16" s="154"/>
      <c r="IWX16" s="154"/>
      <c r="IWY16" s="154"/>
      <c r="IWZ16" s="154"/>
      <c r="IXA16" s="154"/>
      <c r="IXB16" s="154"/>
      <c r="IXC16" s="154"/>
      <c r="IXD16" s="154"/>
      <c r="IXE16" s="154"/>
      <c r="IXF16" s="154"/>
      <c r="IXG16" s="154"/>
      <c r="IXH16" s="154"/>
      <c r="IXI16" s="154"/>
      <c r="IXJ16" s="154"/>
      <c r="IXK16" s="154"/>
      <c r="IXL16" s="154"/>
      <c r="IXM16" s="154"/>
      <c r="IXN16" s="154"/>
      <c r="IXO16" s="154"/>
      <c r="IXP16" s="154"/>
      <c r="IXQ16" s="154"/>
      <c r="IXR16" s="154"/>
      <c r="IXS16" s="154"/>
      <c r="IXT16" s="154"/>
      <c r="IXU16" s="154"/>
      <c r="IXV16" s="154"/>
      <c r="IXW16" s="154"/>
      <c r="IXX16" s="154"/>
      <c r="IXY16" s="154"/>
      <c r="IXZ16" s="154"/>
      <c r="IYA16" s="154"/>
      <c r="IYB16" s="154"/>
      <c r="IYC16" s="154"/>
      <c r="IYD16" s="154"/>
      <c r="IYE16" s="154"/>
      <c r="IYF16" s="154"/>
      <c r="IYG16" s="154"/>
      <c r="IYH16" s="154"/>
      <c r="IYI16" s="154"/>
      <c r="IYJ16" s="154"/>
      <c r="IYK16" s="154"/>
      <c r="IYL16" s="154"/>
      <c r="IYM16" s="154"/>
      <c r="IYN16" s="154"/>
      <c r="IYO16" s="154"/>
      <c r="IYP16" s="154"/>
      <c r="IYQ16" s="154"/>
      <c r="IYR16" s="154"/>
      <c r="IYS16" s="154"/>
      <c r="IYT16" s="154"/>
      <c r="IYU16" s="154"/>
      <c r="IYV16" s="154"/>
      <c r="IYW16" s="154"/>
      <c r="IYX16" s="154"/>
      <c r="IYY16" s="154"/>
      <c r="IYZ16" s="154"/>
      <c r="IZA16" s="154"/>
      <c r="IZB16" s="154"/>
      <c r="IZC16" s="154"/>
      <c r="IZD16" s="154"/>
      <c r="IZE16" s="154"/>
      <c r="IZF16" s="154"/>
      <c r="IZG16" s="154"/>
      <c r="IZH16" s="154"/>
      <c r="IZI16" s="154"/>
      <c r="IZJ16" s="154"/>
      <c r="IZK16" s="154"/>
      <c r="IZL16" s="154"/>
      <c r="IZM16" s="154"/>
      <c r="IZN16" s="154"/>
      <c r="IZO16" s="154"/>
      <c r="IZP16" s="154"/>
      <c r="IZQ16" s="154"/>
      <c r="IZR16" s="154"/>
      <c r="IZS16" s="154"/>
      <c r="IZT16" s="154"/>
      <c r="IZU16" s="154"/>
      <c r="IZV16" s="154"/>
      <c r="IZW16" s="154"/>
      <c r="IZX16" s="154"/>
      <c r="IZY16" s="154"/>
      <c r="IZZ16" s="154"/>
      <c r="JAA16" s="154"/>
      <c r="JAB16" s="154"/>
      <c r="JAC16" s="154"/>
      <c r="JAD16" s="154"/>
      <c r="JAE16" s="154"/>
      <c r="JAF16" s="154"/>
      <c r="JAG16" s="154"/>
      <c r="JAH16" s="154"/>
      <c r="JAI16" s="154"/>
      <c r="JAJ16" s="154"/>
      <c r="JAK16" s="154"/>
      <c r="JAL16" s="154"/>
      <c r="JAM16" s="154"/>
      <c r="JAN16" s="154"/>
      <c r="JAO16" s="154"/>
      <c r="JAP16" s="154"/>
      <c r="JAQ16" s="154"/>
      <c r="JAR16" s="154"/>
      <c r="JAS16" s="154"/>
      <c r="JAT16" s="154"/>
      <c r="JAU16" s="154"/>
      <c r="JAV16" s="154"/>
      <c r="JAW16" s="154"/>
      <c r="JAX16" s="154"/>
      <c r="JAY16" s="154"/>
      <c r="JAZ16" s="154"/>
      <c r="JBA16" s="154"/>
      <c r="JBB16" s="154"/>
      <c r="JBC16" s="154"/>
      <c r="JBD16" s="154"/>
      <c r="JBE16" s="154"/>
      <c r="JBF16" s="154"/>
      <c r="JBG16" s="154"/>
      <c r="JBH16" s="154"/>
      <c r="JBI16" s="154"/>
      <c r="JBJ16" s="154"/>
      <c r="JBK16" s="154"/>
      <c r="JBL16" s="154"/>
      <c r="JBM16" s="154"/>
      <c r="JBN16" s="154"/>
      <c r="JBO16" s="154"/>
      <c r="JBP16" s="154"/>
      <c r="JBQ16" s="154"/>
      <c r="JBR16" s="154"/>
      <c r="JBS16" s="154"/>
      <c r="JBT16" s="154"/>
      <c r="JBU16" s="154"/>
      <c r="JBV16" s="154"/>
      <c r="JBW16" s="154"/>
      <c r="JBX16" s="154"/>
      <c r="JBY16" s="154"/>
      <c r="JBZ16" s="154"/>
      <c r="JCA16" s="154"/>
      <c r="JCB16" s="154"/>
      <c r="JCC16" s="154"/>
      <c r="JCD16" s="154"/>
      <c r="JCE16" s="154"/>
      <c r="JCF16" s="154"/>
      <c r="JCG16" s="154"/>
      <c r="JCH16" s="154"/>
      <c r="JCI16" s="154"/>
      <c r="JCJ16" s="154"/>
      <c r="JCK16" s="154"/>
      <c r="JCL16" s="154"/>
      <c r="JCM16" s="154"/>
      <c r="JCN16" s="154"/>
      <c r="JCO16" s="154"/>
      <c r="JCP16" s="154"/>
      <c r="JCQ16" s="154"/>
      <c r="JCR16" s="154"/>
      <c r="JCS16" s="154"/>
      <c r="JCT16" s="154"/>
      <c r="JCU16" s="154"/>
      <c r="JCV16" s="154"/>
      <c r="JCW16" s="154"/>
      <c r="JCX16" s="154"/>
      <c r="JCY16" s="154"/>
      <c r="JCZ16" s="154"/>
      <c r="JDA16" s="154"/>
      <c r="JDB16" s="154"/>
      <c r="JDC16" s="154"/>
      <c r="JDD16" s="154"/>
      <c r="JDE16" s="154"/>
      <c r="JDF16" s="154"/>
      <c r="JDG16" s="154"/>
      <c r="JDH16" s="154"/>
      <c r="JDI16" s="154"/>
      <c r="JDJ16" s="154"/>
      <c r="JDK16" s="154"/>
      <c r="JDL16" s="154"/>
      <c r="JDM16" s="154"/>
      <c r="JDN16" s="154"/>
      <c r="JDO16" s="154"/>
      <c r="JDP16" s="154"/>
      <c r="JDQ16" s="154"/>
      <c r="JDR16" s="154"/>
      <c r="JDS16" s="154"/>
      <c r="JDT16" s="154"/>
      <c r="JDU16" s="154"/>
      <c r="JDV16" s="154"/>
      <c r="JDW16" s="154"/>
      <c r="JDX16" s="154"/>
      <c r="JDY16" s="154"/>
      <c r="JDZ16" s="154"/>
      <c r="JEA16" s="154"/>
      <c r="JEB16" s="154"/>
      <c r="JEC16" s="154"/>
      <c r="JED16" s="154"/>
      <c r="JEE16" s="154"/>
      <c r="JEF16" s="154"/>
      <c r="JEG16" s="154"/>
      <c r="JEH16" s="154"/>
      <c r="JEI16" s="154"/>
      <c r="JEJ16" s="154"/>
      <c r="JEK16" s="154"/>
      <c r="JEL16" s="154"/>
      <c r="JEM16" s="154"/>
      <c r="JEN16" s="154"/>
      <c r="JEO16" s="154"/>
      <c r="JEP16" s="154"/>
      <c r="JEQ16" s="154"/>
      <c r="JER16" s="154"/>
      <c r="JES16" s="154"/>
      <c r="JET16" s="154"/>
      <c r="JEU16" s="154"/>
      <c r="JEV16" s="154"/>
      <c r="JEW16" s="154"/>
      <c r="JEX16" s="154"/>
      <c r="JEY16" s="154"/>
      <c r="JEZ16" s="154"/>
      <c r="JFA16" s="154"/>
      <c r="JFB16" s="154"/>
      <c r="JFC16" s="154"/>
      <c r="JFD16" s="154"/>
      <c r="JFE16" s="154"/>
      <c r="JFF16" s="154"/>
      <c r="JFG16" s="154"/>
      <c r="JFH16" s="154"/>
      <c r="JFI16" s="154"/>
      <c r="JFJ16" s="154"/>
      <c r="JFK16" s="154"/>
      <c r="JFL16" s="154"/>
      <c r="JFM16" s="154"/>
      <c r="JFN16" s="154"/>
      <c r="JFO16" s="154"/>
      <c r="JFP16" s="154"/>
      <c r="JFQ16" s="154"/>
      <c r="JFR16" s="154"/>
      <c r="JFS16" s="154"/>
      <c r="JFT16" s="154"/>
      <c r="JFU16" s="154"/>
      <c r="JFV16" s="154"/>
      <c r="JFW16" s="154"/>
      <c r="JFX16" s="154"/>
      <c r="JFY16" s="154"/>
      <c r="JFZ16" s="154"/>
      <c r="JGA16" s="154"/>
      <c r="JGB16" s="154"/>
      <c r="JGC16" s="154"/>
      <c r="JGD16" s="154"/>
      <c r="JGE16" s="154"/>
      <c r="JGF16" s="154"/>
      <c r="JGG16" s="154"/>
      <c r="JGH16" s="154"/>
      <c r="JGI16" s="154"/>
      <c r="JGJ16" s="154"/>
      <c r="JGK16" s="154"/>
      <c r="JGL16" s="154"/>
      <c r="JGM16" s="154"/>
      <c r="JGN16" s="154"/>
      <c r="JGO16" s="154"/>
      <c r="JGP16" s="154"/>
      <c r="JGQ16" s="154"/>
      <c r="JGR16" s="154"/>
      <c r="JGS16" s="154"/>
      <c r="JGT16" s="154"/>
      <c r="JGU16" s="154"/>
      <c r="JGV16" s="154"/>
      <c r="JGW16" s="154"/>
      <c r="JGX16" s="154"/>
      <c r="JGY16" s="154"/>
      <c r="JGZ16" s="154"/>
      <c r="JHA16" s="154"/>
      <c r="JHB16" s="154"/>
      <c r="JHC16" s="154"/>
      <c r="JHD16" s="154"/>
      <c r="JHE16" s="154"/>
      <c r="JHF16" s="154"/>
      <c r="JHG16" s="154"/>
      <c r="JHH16" s="154"/>
      <c r="JHI16" s="154"/>
      <c r="JHJ16" s="154"/>
      <c r="JHK16" s="154"/>
      <c r="JHL16" s="154"/>
      <c r="JHM16" s="154"/>
      <c r="JHN16" s="154"/>
      <c r="JHO16" s="154"/>
      <c r="JHP16" s="154"/>
      <c r="JHQ16" s="154"/>
      <c r="JHR16" s="154"/>
      <c r="JHS16" s="154"/>
      <c r="JHT16" s="154"/>
      <c r="JHU16" s="154"/>
      <c r="JHV16" s="154"/>
      <c r="JHW16" s="154"/>
      <c r="JHX16" s="154"/>
      <c r="JHY16" s="154"/>
      <c r="JHZ16" s="154"/>
      <c r="JIA16" s="154"/>
      <c r="JIB16" s="154"/>
      <c r="JIC16" s="154"/>
      <c r="JID16" s="154"/>
      <c r="JIE16" s="154"/>
      <c r="JIF16" s="154"/>
      <c r="JIG16" s="154"/>
      <c r="JIH16" s="154"/>
      <c r="JII16" s="154"/>
      <c r="JIJ16" s="154"/>
      <c r="JIK16" s="154"/>
      <c r="JIL16" s="154"/>
      <c r="JIM16" s="154"/>
      <c r="JIN16" s="154"/>
      <c r="JIO16" s="154"/>
      <c r="JIP16" s="154"/>
      <c r="JIQ16" s="154"/>
      <c r="JIR16" s="154"/>
      <c r="JIS16" s="154"/>
      <c r="JIT16" s="154"/>
      <c r="JIU16" s="154"/>
      <c r="JIV16" s="154"/>
      <c r="JIW16" s="154"/>
      <c r="JIX16" s="154"/>
      <c r="JIY16" s="154"/>
      <c r="JIZ16" s="154"/>
      <c r="JJA16" s="154"/>
      <c r="JJB16" s="154"/>
      <c r="JJC16" s="154"/>
      <c r="JJD16" s="154"/>
      <c r="JJE16" s="154"/>
      <c r="JJF16" s="154"/>
      <c r="JJG16" s="154"/>
      <c r="JJH16" s="154"/>
      <c r="JJI16" s="154"/>
      <c r="JJJ16" s="154"/>
      <c r="JJK16" s="154"/>
      <c r="JJL16" s="154"/>
      <c r="JJM16" s="154"/>
      <c r="JJN16" s="154"/>
      <c r="JJO16" s="154"/>
      <c r="JJP16" s="154"/>
      <c r="JJQ16" s="154"/>
      <c r="JJR16" s="154"/>
      <c r="JJS16" s="154"/>
      <c r="JJT16" s="154"/>
      <c r="JJU16" s="154"/>
      <c r="JJV16" s="154"/>
      <c r="JJW16" s="154"/>
      <c r="JJX16" s="154"/>
      <c r="JJY16" s="154"/>
      <c r="JJZ16" s="154"/>
      <c r="JKA16" s="154"/>
      <c r="JKB16" s="154"/>
      <c r="JKC16" s="154"/>
      <c r="JKD16" s="154"/>
      <c r="JKE16" s="154"/>
      <c r="JKF16" s="154"/>
      <c r="JKG16" s="154"/>
      <c r="JKH16" s="154"/>
      <c r="JKI16" s="154"/>
      <c r="JKJ16" s="154"/>
      <c r="JKK16" s="154"/>
      <c r="JKL16" s="154"/>
      <c r="JKM16" s="154"/>
      <c r="JKN16" s="154"/>
      <c r="JKO16" s="154"/>
      <c r="JKP16" s="154"/>
      <c r="JKQ16" s="154"/>
      <c r="JKR16" s="154"/>
      <c r="JKS16" s="154"/>
      <c r="JKT16" s="154"/>
      <c r="JKU16" s="154"/>
      <c r="JKV16" s="154"/>
      <c r="JKW16" s="154"/>
      <c r="JKX16" s="154"/>
      <c r="JKY16" s="154"/>
      <c r="JKZ16" s="154"/>
      <c r="JLA16" s="154"/>
      <c r="JLB16" s="154"/>
      <c r="JLC16" s="154"/>
      <c r="JLD16" s="154"/>
      <c r="JLE16" s="154"/>
      <c r="JLF16" s="154"/>
      <c r="JLG16" s="154"/>
      <c r="JLH16" s="154"/>
      <c r="JLI16" s="154"/>
      <c r="JLJ16" s="154"/>
      <c r="JLK16" s="154"/>
      <c r="JLL16" s="154"/>
      <c r="JLM16" s="154"/>
      <c r="JLN16" s="154"/>
      <c r="JLO16" s="154"/>
      <c r="JLP16" s="154"/>
      <c r="JLQ16" s="154"/>
      <c r="JLR16" s="154"/>
      <c r="JLS16" s="154"/>
      <c r="JLT16" s="154"/>
      <c r="JLU16" s="154"/>
      <c r="JLV16" s="154"/>
      <c r="JLW16" s="154"/>
      <c r="JLX16" s="154"/>
      <c r="JLY16" s="154"/>
      <c r="JLZ16" s="154"/>
      <c r="JMA16" s="154"/>
      <c r="JMB16" s="154"/>
      <c r="JMC16" s="154"/>
      <c r="JMD16" s="154"/>
      <c r="JME16" s="154"/>
      <c r="JMF16" s="154"/>
      <c r="JMG16" s="154"/>
      <c r="JMH16" s="154"/>
      <c r="JMI16" s="154"/>
      <c r="JMJ16" s="154"/>
      <c r="JMK16" s="154"/>
      <c r="JML16" s="154"/>
      <c r="JMM16" s="154"/>
      <c r="JMN16" s="154"/>
      <c r="JMO16" s="154"/>
      <c r="JMP16" s="154"/>
      <c r="JMQ16" s="154"/>
      <c r="JMR16" s="154"/>
      <c r="JMS16" s="154"/>
      <c r="JMT16" s="154"/>
      <c r="JMU16" s="154"/>
      <c r="JMV16" s="154"/>
      <c r="JMW16" s="154"/>
      <c r="JMX16" s="154"/>
      <c r="JMY16" s="154"/>
      <c r="JMZ16" s="154"/>
      <c r="JNA16" s="154"/>
      <c r="JNB16" s="154"/>
      <c r="JNC16" s="154"/>
      <c r="JND16" s="154"/>
      <c r="JNE16" s="154"/>
      <c r="JNF16" s="154"/>
      <c r="JNG16" s="154"/>
      <c r="JNH16" s="154"/>
      <c r="JNI16" s="154"/>
      <c r="JNJ16" s="154"/>
      <c r="JNK16" s="154"/>
      <c r="JNL16" s="154"/>
      <c r="JNM16" s="154"/>
      <c r="JNN16" s="154"/>
      <c r="JNO16" s="154"/>
      <c r="JNP16" s="154"/>
      <c r="JNQ16" s="154"/>
      <c r="JNR16" s="154"/>
      <c r="JNS16" s="154"/>
      <c r="JNT16" s="154"/>
      <c r="JNU16" s="154"/>
      <c r="JNV16" s="154"/>
      <c r="JNW16" s="154"/>
      <c r="JNX16" s="154"/>
      <c r="JNY16" s="154"/>
      <c r="JNZ16" s="154"/>
      <c r="JOA16" s="154"/>
      <c r="JOB16" s="154"/>
      <c r="JOC16" s="154"/>
      <c r="JOD16" s="154"/>
      <c r="JOE16" s="154"/>
      <c r="JOF16" s="154"/>
      <c r="JOG16" s="154"/>
      <c r="JOH16" s="154"/>
      <c r="JOI16" s="154"/>
      <c r="JOJ16" s="154"/>
      <c r="JOK16" s="154"/>
      <c r="JOL16" s="154"/>
      <c r="JOM16" s="154"/>
      <c r="JON16" s="154"/>
      <c r="JOO16" s="154"/>
      <c r="JOP16" s="154"/>
      <c r="JOQ16" s="154"/>
      <c r="JOR16" s="154"/>
      <c r="JOS16" s="154"/>
      <c r="JOT16" s="154"/>
      <c r="JOU16" s="154"/>
      <c r="JOV16" s="154"/>
      <c r="JOW16" s="154"/>
      <c r="JOX16" s="154"/>
      <c r="JOY16" s="154"/>
      <c r="JOZ16" s="154"/>
      <c r="JPA16" s="154"/>
      <c r="JPB16" s="154"/>
      <c r="JPC16" s="154"/>
      <c r="JPD16" s="154"/>
      <c r="JPE16" s="154"/>
      <c r="JPF16" s="154"/>
      <c r="JPG16" s="154"/>
      <c r="JPH16" s="154"/>
      <c r="JPI16" s="154"/>
      <c r="JPJ16" s="154"/>
      <c r="JPK16" s="154"/>
      <c r="JPL16" s="154"/>
      <c r="JPM16" s="154"/>
      <c r="JPN16" s="154"/>
      <c r="JPO16" s="154"/>
      <c r="JPP16" s="154"/>
      <c r="JPQ16" s="154"/>
      <c r="JPR16" s="154"/>
      <c r="JPS16" s="154"/>
      <c r="JPT16" s="154"/>
      <c r="JPU16" s="154"/>
      <c r="JPV16" s="154"/>
      <c r="JPW16" s="154"/>
      <c r="JPX16" s="154"/>
      <c r="JPY16" s="154"/>
      <c r="JPZ16" s="154"/>
      <c r="JQA16" s="154"/>
      <c r="JQB16" s="154"/>
      <c r="JQC16" s="154"/>
      <c r="JQD16" s="154"/>
      <c r="JQE16" s="154"/>
      <c r="JQF16" s="154"/>
      <c r="JQG16" s="154"/>
      <c r="JQH16" s="154"/>
      <c r="JQI16" s="154"/>
      <c r="JQJ16" s="154"/>
      <c r="JQK16" s="154"/>
      <c r="JQL16" s="154"/>
      <c r="JQM16" s="154"/>
      <c r="JQN16" s="154"/>
      <c r="JQO16" s="154"/>
      <c r="JQP16" s="154"/>
      <c r="JQQ16" s="154"/>
      <c r="JQR16" s="154"/>
      <c r="JQS16" s="154"/>
      <c r="JQT16" s="154"/>
      <c r="JQU16" s="154"/>
      <c r="JQV16" s="154"/>
      <c r="JQW16" s="154"/>
      <c r="JQX16" s="154"/>
      <c r="JQY16" s="154"/>
      <c r="JQZ16" s="154"/>
      <c r="JRA16" s="154"/>
      <c r="JRB16" s="154"/>
      <c r="JRC16" s="154"/>
      <c r="JRD16" s="154"/>
      <c r="JRE16" s="154"/>
      <c r="JRF16" s="154"/>
      <c r="JRG16" s="154"/>
      <c r="JRH16" s="154"/>
      <c r="JRI16" s="154"/>
      <c r="JRJ16" s="154"/>
      <c r="JRK16" s="154"/>
      <c r="JRL16" s="154"/>
      <c r="JRM16" s="154"/>
      <c r="JRN16" s="154"/>
      <c r="JRO16" s="154"/>
      <c r="JRP16" s="154"/>
      <c r="JRQ16" s="154"/>
      <c r="JRR16" s="154"/>
      <c r="JRS16" s="154"/>
      <c r="JRT16" s="154"/>
      <c r="JRU16" s="154"/>
      <c r="JRV16" s="154"/>
      <c r="JRW16" s="154"/>
      <c r="JRX16" s="154"/>
      <c r="JRY16" s="154"/>
      <c r="JRZ16" s="154"/>
      <c r="JSA16" s="154"/>
      <c r="JSB16" s="154"/>
      <c r="JSC16" s="154"/>
      <c r="JSD16" s="154"/>
      <c r="JSE16" s="154"/>
      <c r="JSF16" s="154"/>
      <c r="JSG16" s="154"/>
      <c r="JSH16" s="154"/>
      <c r="JSI16" s="154"/>
      <c r="JSJ16" s="154"/>
      <c r="JSK16" s="154"/>
      <c r="JSL16" s="154"/>
      <c r="JSM16" s="154"/>
      <c r="JSN16" s="154"/>
      <c r="JSO16" s="154"/>
      <c r="JSP16" s="154"/>
      <c r="JSQ16" s="154"/>
      <c r="JSR16" s="154"/>
      <c r="JSS16" s="154"/>
      <c r="JST16" s="154"/>
      <c r="JSU16" s="154"/>
      <c r="JSV16" s="154"/>
      <c r="JSW16" s="154"/>
      <c r="JSX16" s="154"/>
      <c r="JSY16" s="154"/>
      <c r="JSZ16" s="154"/>
      <c r="JTA16" s="154"/>
      <c r="JTB16" s="154"/>
      <c r="JTC16" s="154"/>
      <c r="JTD16" s="154"/>
      <c r="JTE16" s="154"/>
      <c r="JTF16" s="154"/>
      <c r="JTG16" s="154"/>
      <c r="JTH16" s="154"/>
      <c r="JTI16" s="154"/>
      <c r="JTJ16" s="154"/>
      <c r="JTK16" s="154"/>
      <c r="JTL16" s="154"/>
      <c r="JTM16" s="154"/>
      <c r="JTN16" s="154"/>
      <c r="JTO16" s="154"/>
      <c r="JTP16" s="154"/>
      <c r="JTQ16" s="154"/>
      <c r="JTR16" s="154"/>
      <c r="JTS16" s="154"/>
      <c r="JTT16" s="154"/>
      <c r="JTU16" s="154"/>
      <c r="JTV16" s="154"/>
      <c r="JTW16" s="154"/>
      <c r="JTX16" s="154"/>
      <c r="JTY16" s="154"/>
      <c r="JTZ16" s="154"/>
      <c r="JUA16" s="154"/>
      <c r="JUB16" s="154"/>
      <c r="JUC16" s="154"/>
      <c r="JUD16" s="154"/>
      <c r="JUE16" s="154"/>
      <c r="JUF16" s="154"/>
      <c r="JUG16" s="154"/>
      <c r="JUH16" s="154"/>
      <c r="JUI16" s="154"/>
      <c r="JUJ16" s="154"/>
      <c r="JUK16" s="154"/>
      <c r="JUL16" s="154"/>
      <c r="JUM16" s="154"/>
      <c r="JUN16" s="154"/>
      <c r="JUO16" s="154"/>
      <c r="JUP16" s="154"/>
      <c r="JUQ16" s="154"/>
      <c r="JUR16" s="154"/>
      <c r="JUS16" s="154"/>
      <c r="JUT16" s="154"/>
      <c r="JUU16" s="154"/>
      <c r="JUV16" s="154"/>
      <c r="JUW16" s="154"/>
      <c r="JUX16" s="154"/>
      <c r="JUY16" s="154"/>
      <c r="JUZ16" s="154"/>
      <c r="JVA16" s="154"/>
      <c r="JVB16" s="154"/>
      <c r="JVC16" s="154"/>
      <c r="JVD16" s="154"/>
      <c r="JVE16" s="154"/>
      <c r="JVF16" s="154"/>
      <c r="JVG16" s="154"/>
      <c r="JVH16" s="154"/>
      <c r="JVI16" s="154"/>
      <c r="JVJ16" s="154"/>
      <c r="JVK16" s="154"/>
      <c r="JVL16" s="154"/>
      <c r="JVM16" s="154"/>
      <c r="JVN16" s="154"/>
      <c r="JVO16" s="154"/>
      <c r="JVP16" s="154"/>
      <c r="JVQ16" s="154"/>
      <c r="JVR16" s="154"/>
      <c r="JVS16" s="154"/>
      <c r="JVT16" s="154"/>
      <c r="JVU16" s="154"/>
      <c r="JVV16" s="154"/>
      <c r="JVW16" s="154"/>
      <c r="JVX16" s="154"/>
      <c r="JVY16" s="154"/>
      <c r="JVZ16" s="154"/>
      <c r="JWA16" s="154"/>
      <c r="JWB16" s="154"/>
      <c r="JWC16" s="154"/>
      <c r="JWD16" s="154"/>
      <c r="JWE16" s="154"/>
      <c r="JWF16" s="154"/>
      <c r="JWG16" s="154"/>
      <c r="JWH16" s="154"/>
      <c r="JWI16" s="154"/>
      <c r="JWJ16" s="154"/>
      <c r="JWK16" s="154"/>
      <c r="JWL16" s="154"/>
      <c r="JWM16" s="154"/>
      <c r="JWN16" s="154"/>
      <c r="JWO16" s="154"/>
      <c r="JWP16" s="154"/>
      <c r="JWQ16" s="154"/>
      <c r="JWR16" s="154"/>
      <c r="JWS16" s="154"/>
      <c r="JWT16" s="154"/>
      <c r="JWU16" s="154"/>
      <c r="JWV16" s="154"/>
      <c r="JWW16" s="154"/>
      <c r="JWX16" s="154"/>
      <c r="JWY16" s="154"/>
      <c r="JWZ16" s="154"/>
      <c r="JXA16" s="154"/>
      <c r="JXB16" s="154"/>
      <c r="JXC16" s="154"/>
      <c r="JXD16" s="154"/>
      <c r="JXE16" s="154"/>
      <c r="JXF16" s="154"/>
      <c r="JXG16" s="154"/>
      <c r="JXH16" s="154"/>
      <c r="JXI16" s="154"/>
      <c r="JXJ16" s="154"/>
      <c r="JXK16" s="154"/>
      <c r="JXL16" s="154"/>
      <c r="JXM16" s="154"/>
      <c r="JXN16" s="154"/>
      <c r="JXO16" s="154"/>
      <c r="JXP16" s="154"/>
      <c r="JXQ16" s="154"/>
      <c r="JXR16" s="154"/>
      <c r="JXS16" s="154"/>
      <c r="JXT16" s="154"/>
      <c r="JXU16" s="154"/>
      <c r="JXV16" s="154"/>
      <c r="JXW16" s="154"/>
      <c r="JXX16" s="154"/>
      <c r="JXY16" s="154"/>
      <c r="JXZ16" s="154"/>
      <c r="JYA16" s="154"/>
      <c r="JYB16" s="154"/>
      <c r="JYC16" s="154"/>
      <c r="JYD16" s="154"/>
      <c r="JYE16" s="154"/>
      <c r="JYF16" s="154"/>
      <c r="JYG16" s="154"/>
      <c r="JYH16" s="154"/>
      <c r="JYI16" s="154"/>
      <c r="JYJ16" s="154"/>
      <c r="JYK16" s="154"/>
      <c r="JYL16" s="154"/>
      <c r="JYM16" s="154"/>
      <c r="JYN16" s="154"/>
      <c r="JYO16" s="154"/>
      <c r="JYP16" s="154"/>
      <c r="JYQ16" s="154"/>
      <c r="JYR16" s="154"/>
      <c r="JYS16" s="154"/>
      <c r="JYT16" s="154"/>
      <c r="JYU16" s="154"/>
      <c r="JYV16" s="154"/>
      <c r="JYW16" s="154"/>
      <c r="JYX16" s="154"/>
      <c r="JYY16" s="154"/>
      <c r="JYZ16" s="154"/>
      <c r="JZA16" s="154"/>
      <c r="JZB16" s="154"/>
      <c r="JZC16" s="154"/>
      <c r="JZD16" s="154"/>
      <c r="JZE16" s="154"/>
      <c r="JZF16" s="154"/>
      <c r="JZG16" s="154"/>
      <c r="JZH16" s="154"/>
      <c r="JZI16" s="154"/>
      <c r="JZJ16" s="154"/>
      <c r="JZK16" s="154"/>
      <c r="JZL16" s="154"/>
      <c r="JZM16" s="154"/>
      <c r="JZN16" s="154"/>
      <c r="JZO16" s="154"/>
      <c r="JZP16" s="154"/>
      <c r="JZQ16" s="154"/>
      <c r="JZR16" s="154"/>
      <c r="JZS16" s="154"/>
      <c r="JZT16" s="154"/>
      <c r="JZU16" s="154"/>
      <c r="JZV16" s="154"/>
      <c r="JZW16" s="154"/>
      <c r="JZX16" s="154"/>
      <c r="JZY16" s="154"/>
      <c r="JZZ16" s="154"/>
      <c r="KAA16" s="154"/>
      <c r="KAB16" s="154"/>
      <c r="KAC16" s="154"/>
      <c r="KAD16" s="154"/>
      <c r="KAE16" s="154"/>
      <c r="KAF16" s="154"/>
      <c r="KAG16" s="154"/>
      <c r="KAH16" s="154"/>
      <c r="KAI16" s="154"/>
      <c r="KAJ16" s="154"/>
      <c r="KAK16" s="154"/>
      <c r="KAL16" s="154"/>
      <c r="KAM16" s="154"/>
      <c r="KAN16" s="154"/>
      <c r="KAO16" s="154"/>
      <c r="KAP16" s="154"/>
      <c r="KAQ16" s="154"/>
      <c r="KAR16" s="154"/>
      <c r="KAS16" s="154"/>
      <c r="KAT16" s="154"/>
      <c r="KAU16" s="154"/>
      <c r="KAV16" s="154"/>
      <c r="KAW16" s="154"/>
      <c r="KAX16" s="154"/>
      <c r="KAY16" s="154"/>
      <c r="KAZ16" s="154"/>
      <c r="KBA16" s="154"/>
      <c r="KBB16" s="154"/>
      <c r="KBC16" s="154"/>
      <c r="KBD16" s="154"/>
      <c r="KBE16" s="154"/>
      <c r="KBF16" s="154"/>
      <c r="KBG16" s="154"/>
      <c r="KBH16" s="154"/>
      <c r="KBI16" s="154"/>
      <c r="KBJ16" s="154"/>
      <c r="KBK16" s="154"/>
      <c r="KBL16" s="154"/>
      <c r="KBM16" s="154"/>
      <c r="KBN16" s="154"/>
      <c r="KBO16" s="154"/>
      <c r="KBP16" s="154"/>
      <c r="KBQ16" s="154"/>
      <c r="KBR16" s="154"/>
      <c r="KBS16" s="154"/>
      <c r="KBT16" s="154"/>
      <c r="KBU16" s="154"/>
      <c r="KBV16" s="154"/>
      <c r="KBW16" s="154"/>
      <c r="KBX16" s="154"/>
      <c r="KBY16" s="154"/>
      <c r="KBZ16" s="154"/>
      <c r="KCA16" s="154"/>
      <c r="KCB16" s="154"/>
      <c r="KCC16" s="154"/>
      <c r="KCD16" s="154"/>
      <c r="KCE16" s="154"/>
      <c r="KCF16" s="154"/>
      <c r="KCG16" s="154"/>
      <c r="KCH16" s="154"/>
      <c r="KCI16" s="154"/>
      <c r="KCJ16" s="154"/>
      <c r="KCK16" s="154"/>
      <c r="KCL16" s="154"/>
      <c r="KCM16" s="154"/>
      <c r="KCN16" s="154"/>
      <c r="KCO16" s="154"/>
      <c r="KCP16" s="154"/>
      <c r="KCQ16" s="154"/>
      <c r="KCR16" s="154"/>
      <c r="KCS16" s="154"/>
      <c r="KCT16" s="154"/>
      <c r="KCU16" s="154"/>
      <c r="KCV16" s="154"/>
      <c r="KCW16" s="154"/>
      <c r="KCX16" s="154"/>
      <c r="KCY16" s="154"/>
      <c r="KCZ16" s="154"/>
      <c r="KDA16" s="154"/>
      <c r="KDB16" s="154"/>
      <c r="KDC16" s="154"/>
      <c r="KDD16" s="154"/>
      <c r="KDE16" s="154"/>
      <c r="KDF16" s="154"/>
      <c r="KDG16" s="154"/>
      <c r="KDH16" s="154"/>
      <c r="KDI16" s="154"/>
      <c r="KDJ16" s="154"/>
      <c r="KDK16" s="154"/>
      <c r="KDL16" s="154"/>
      <c r="KDM16" s="154"/>
      <c r="KDN16" s="154"/>
      <c r="KDO16" s="154"/>
      <c r="KDP16" s="154"/>
      <c r="KDQ16" s="154"/>
      <c r="KDR16" s="154"/>
      <c r="KDS16" s="154"/>
      <c r="KDT16" s="154"/>
      <c r="KDU16" s="154"/>
      <c r="KDV16" s="154"/>
      <c r="KDW16" s="154"/>
      <c r="KDX16" s="154"/>
      <c r="KDY16" s="154"/>
      <c r="KDZ16" s="154"/>
      <c r="KEA16" s="154"/>
      <c r="KEB16" s="154"/>
      <c r="KEC16" s="154"/>
      <c r="KED16" s="154"/>
      <c r="KEE16" s="154"/>
      <c r="KEF16" s="154"/>
      <c r="KEG16" s="154"/>
      <c r="KEH16" s="154"/>
      <c r="KEI16" s="154"/>
      <c r="KEJ16" s="154"/>
      <c r="KEK16" s="154"/>
      <c r="KEL16" s="154"/>
      <c r="KEM16" s="154"/>
      <c r="KEN16" s="154"/>
      <c r="KEO16" s="154"/>
      <c r="KEP16" s="154"/>
      <c r="KEQ16" s="154"/>
      <c r="KER16" s="154"/>
      <c r="KES16" s="154"/>
      <c r="KET16" s="154"/>
      <c r="KEU16" s="154"/>
      <c r="KEV16" s="154"/>
      <c r="KEW16" s="154"/>
      <c r="KEX16" s="154"/>
      <c r="KEY16" s="154"/>
      <c r="KEZ16" s="154"/>
      <c r="KFA16" s="154"/>
      <c r="KFB16" s="154"/>
      <c r="KFC16" s="154"/>
      <c r="KFD16" s="154"/>
      <c r="KFE16" s="154"/>
      <c r="KFF16" s="154"/>
      <c r="KFG16" s="154"/>
      <c r="KFH16" s="154"/>
      <c r="KFI16" s="154"/>
      <c r="KFJ16" s="154"/>
      <c r="KFK16" s="154"/>
      <c r="KFL16" s="154"/>
      <c r="KFM16" s="154"/>
      <c r="KFN16" s="154"/>
      <c r="KFO16" s="154"/>
      <c r="KFP16" s="154"/>
      <c r="KFQ16" s="154"/>
      <c r="KFR16" s="154"/>
      <c r="KFS16" s="154"/>
      <c r="KFT16" s="154"/>
      <c r="KFU16" s="154"/>
      <c r="KFV16" s="154"/>
      <c r="KFW16" s="154"/>
      <c r="KFX16" s="154"/>
      <c r="KFY16" s="154"/>
      <c r="KFZ16" s="154"/>
      <c r="KGA16" s="154"/>
      <c r="KGB16" s="154"/>
      <c r="KGC16" s="154"/>
      <c r="KGD16" s="154"/>
      <c r="KGE16" s="154"/>
      <c r="KGF16" s="154"/>
      <c r="KGG16" s="154"/>
      <c r="KGH16" s="154"/>
      <c r="KGI16" s="154"/>
      <c r="KGJ16" s="154"/>
      <c r="KGK16" s="154"/>
      <c r="KGL16" s="154"/>
      <c r="KGM16" s="154"/>
      <c r="KGN16" s="154"/>
      <c r="KGO16" s="154"/>
      <c r="KGP16" s="154"/>
      <c r="KGQ16" s="154"/>
      <c r="KGR16" s="154"/>
      <c r="KGS16" s="154"/>
      <c r="KGT16" s="154"/>
      <c r="KGU16" s="154"/>
      <c r="KGV16" s="154"/>
      <c r="KGW16" s="154"/>
      <c r="KGX16" s="154"/>
      <c r="KGY16" s="154"/>
      <c r="KGZ16" s="154"/>
      <c r="KHA16" s="154"/>
      <c r="KHB16" s="154"/>
      <c r="KHC16" s="154"/>
      <c r="KHD16" s="154"/>
      <c r="KHE16" s="154"/>
      <c r="KHF16" s="154"/>
      <c r="KHG16" s="154"/>
      <c r="KHH16" s="154"/>
      <c r="KHI16" s="154"/>
      <c r="KHJ16" s="154"/>
      <c r="KHK16" s="154"/>
      <c r="KHL16" s="154"/>
      <c r="KHM16" s="154"/>
      <c r="KHN16" s="154"/>
      <c r="KHO16" s="154"/>
      <c r="KHP16" s="154"/>
      <c r="KHQ16" s="154"/>
      <c r="KHR16" s="154"/>
      <c r="KHS16" s="154"/>
      <c r="KHT16" s="154"/>
      <c r="KHU16" s="154"/>
      <c r="KHV16" s="154"/>
      <c r="KHW16" s="154"/>
      <c r="KHX16" s="154"/>
      <c r="KHY16" s="154"/>
      <c r="KHZ16" s="154"/>
      <c r="KIA16" s="154"/>
      <c r="KIB16" s="154"/>
      <c r="KIC16" s="154"/>
      <c r="KID16" s="154"/>
      <c r="KIE16" s="154"/>
      <c r="KIF16" s="154"/>
      <c r="KIG16" s="154"/>
      <c r="KIH16" s="154"/>
      <c r="KII16" s="154"/>
      <c r="KIJ16" s="154"/>
      <c r="KIK16" s="154"/>
      <c r="KIL16" s="154"/>
      <c r="KIM16" s="154"/>
      <c r="KIN16" s="154"/>
      <c r="KIO16" s="154"/>
      <c r="KIP16" s="154"/>
      <c r="KIQ16" s="154"/>
      <c r="KIR16" s="154"/>
      <c r="KIS16" s="154"/>
      <c r="KIT16" s="154"/>
      <c r="KIU16" s="154"/>
      <c r="KIV16" s="154"/>
      <c r="KIW16" s="154"/>
      <c r="KIX16" s="154"/>
      <c r="KIY16" s="154"/>
      <c r="KIZ16" s="154"/>
      <c r="KJA16" s="154"/>
      <c r="KJB16" s="154"/>
      <c r="KJC16" s="154"/>
      <c r="KJD16" s="154"/>
      <c r="KJE16" s="154"/>
      <c r="KJF16" s="154"/>
      <c r="KJG16" s="154"/>
      <c r="KJH16" s="154"/>
      <c r="KJI16" s="154"/>
      <c r="KJJ16" s="154"/>
      <c r="KJK16" s="154"/>
      <c r="KJL16" s="154"/>
      <c r="KJM16" s="154"/>
      <c r="KJN16" s="154"/>
      <c r="KJO16" s="154"/>
      <c r="KJP16" s="154"/>
      <c r="KJQ16" s="154"/>
      <c r="KJR16" s="154"/>
      <c r="KJS16" s="154"/>
      <c r="KJT16" s="154"/>
      <c r="KJU16" s="154"/>
      <c r="KJV16" s="154"/>
      <c r="KJW16" s="154"/>
      <c r="KJX16" s="154"/>
      <c r="KJY16" s="154"/>
      <c r="KJZ16" s="154"/>
      <c r="KKA16" s="154"/>
      <c r="KKB16" s="154"/>
      <c r="KKC16" s="154"/>
      <c r="KKD16" s="154"/>
      <c r="KKE16" s="154"/>
      <c r="KKF16" s="154"/>
      <c r="KKG16" s="154"/>
      <c r="KKH16" s="154"/>
      <c r="KKI16" s="154"/>
      <c r="KKJ16" s="154"/>
      <c r="KKK16" s="154"/>
      <c r="KKL16" s="154"/>
      <c r="KKM16" s="154"/>
      <c r="KKN16" s="154"/>
      <c r="KKO16" s="154"/>
      <c r="KKP16" s="154"/>
      <c r="KKQ16" s="154"/>
      <c r="KKR16" s="154"/>
      <c r="KKS16" s="154"/>
      <c r="KKT16" s="154"/>
      <c r="KKU16" s="154"/>
      <c r="KKV16" s="154"/>
      <c r="KKW16" s="154"/>
      <c r="KKX16" s="154"/>
      <c r="KKY16" s="154"/>
      <c r="KKZ16" s="154"/>
      <c r="KLA16" s="154"/>
      <c r="KLB16" s="154"/>
      <c r="KLC16" s="154"/>
      <c r="KLD16" s="154"/>
      <c r="KLE16" s="154"/>
      <c r="KLF16" s="154"/>
      <c r="KLG16" s="154"/>
      <c r="KLH16" s="154"/>
      <c r="KLI16" s="154"/>
      <c r="KLJ16" s="154"/>
      <c r="KLK16" s="154"/>
      <c r="KLL16" s="154"/>
      <c r="KLM16" s="154"/>
      <c r="KLN16" s="154"/>
      <c r="KLO16" s="154"/>
      <c r="KLP16" s="154"/>
      <c r="KLQ16" s="154"/>
      <c r="KLR16" s="154"/>
      <c r="KLS16" s="154"/>
      <c r="KLT16" s="154"/>
      <c r="KLU16" s="154"/>
      <c r="KLV16" s="154"/>
      <c r="KLW16" s="154"/>
      <c r="KLX16" s="154"/>
      <c r="KLY16" s="154"/>
      <c r="KLZ16" s="154"/>
      <c r="KMA16" s="154"/>
      <c r="KMB16" s="154"/>
      <c r="KMC16" s="154"/>
      <c r="KMD16" s="154"/>
      <c r="KME16" s="154"/>
      <c r="KMF16" s="154"/>
      <c r="KMG16" s="154"/>
      <c r="KMH16" s="154"/>
      <c r="KMI16" s="154"/>
      <c r="KMJ16" s="154"/>
      <c r="KMK16" s="154"/>
      <c r="KML16" s="154"/>
      <c r="KMM16" s="154"/>
      <c r="KMN16" s="154"/>
      <c r="KMO16" s="154"/>
      <c r="KMP16" s="154"/>
      <c r="KMQ16" s="154"/>
      <c r="KMR16" s="154"/>
      <c r="KMS16" s="154"/>
      <c r="KMT16" s="154"/>
      <c r="KMU16" s="154"/>
      <c r="KMV16" s="154"/>
      <c r="KMW16" s="154"/>
      <c r="KMX16" s="154"/>
      <c r="KMY16" s="154"/>
      <c r="KMZ16" s="154"/>
      <c r="KNA16" s="154"/>
      <c r="KNB16" s="154"/>
      <c r="KNC16" s="154"/>
      <c r="KND16" s="154"/>
      <c r="KNE16" s="154"/>
      <c r="KNF16" s="154"/>
      <c r="KNG16" s="154"/>
      <c r="KNH16" s="154"/>
      <c r="KNI16" s="154"/>
      <c r="KNJ16" s="154"/>
      <c r="KNK16" s="154"/>
      <c r="KNL16" s="154"/>
      <c r="KNM16" s="154"/>
      <c r="KNN16" s="154"/>
      <c r="KNO16" s="154"/>
      <c r="KNP16" s="154"/>
      <c r="KNQ16" s="154"/>
      <c r="KNR16" s="154"/>
      <c r="KNS16" s="154"/>
      <c r="KNT16" s="154"/>
      <c r="KNU16" s="154"/>
      <c r="KNV16" s="154"/>
      <c r="KNW16" s="154"/>
      <c r="KNX16" s="154"/>
      <c r="KNY16" s="154"/>
      <c r="KNZ16" s="154"/>
      <c r="KOA16" s="154"/>
      <c r="KOB16" s="154"/>
      <c r="KOC16" s="154"/>
      <c r="KOD16" s="154"/>
      <c r="KOE16" s="154"/>
      <c r="KOF16" s="154"/>
      <c r="KOG16" s="154"/>
      <c r="KOH16" s="154"/>
      <c r="KOI16" s="154"/>
      <c r="KOJ16" s="154"/>
      <c r="KOK16" s="154"/>
      <c r="KOL16" s="154"/>
      <c r="KOM16" s="154"/>
      <c r="KON16" s="154"/>
      <c r="KOO16" s="154"/>
      <c r="KOP16" s="154"/>
      <c r="KOQ16" s="154"/>
      <c r="KOR16" s="154"/>
      <c r="KOS16" s="154"/>
      <c r="KOT16" s="154"/>
      <c r="KOU16" s="154"/>
      <c r="KOV16" s="154"/>
      <c r="KOW16" s="154"/>
      <c r="KOX16" s="154"/>
      <c r="KOY16" s="154"/>
      <c r="KOZ16" s="154"/>
      <c r="KPA16" s="154"/>
      <c r="KPB16" s="154"/>
      <c r="KPC16" s="154"/>
      <c r="KPD16" s="154"/>
      <c r="KPE16" s="154"/>
      <c r="KPF16" s="154"/>
      <c r="KPG16" s="154"/>
      <c r="KPH16" s="154"/>
      <c r="KPI16" s="154"/>
      <c r="KPJ16" s="154"/>
      <c r="KPK16" s="154"/>
      <c r="KPL16" s="154"/>
      <c r="KPM16" s="154"/>
      <c r="KPN16" s="154"/>
      <c r="KPO16" s="154"/>
      <c r="KPP16" s="154"/>
      <c r="KPQ16" s="154"/>
      <c r="KPR16" s="154"/>
      <c r="KPS16" s="154"/>
      <c r="KPT16" s="154"/>
      <c r="KPU16" s="154"/>
      <c r="KPV16" s="154"/>
      <c r="KPW16" s="154"/>
      <c r="KPX16" s="154"/>
      <c r="KPY16" s="154"/>
      <c r="KPZ16" s="154"/>
      <c r="KQA16" s="154"/>
      <c r="KQB16" s="154"/>
      <c r="KQC16" s="154"/>
      <c r="KQD16" s="154"/>
      <c r="KQE16" s="154"/>
      <c r="KQF16" s="154"/>
      <c r="KQG16" s="154"/>
      <c r="KQH16" s="154"/>
      <c r="KQI16" s="154"/>
      <c r="KQJ16" s="154"/>
      <c r="KQK16" s="154"/>
      <c r="KQL16" s="154"/>
      <c r="KQM16" s="154"/>
      <c r="KQN16" s="154"/>
      <c r="KQO16" s="154"/>
      <c r="KQP16" s="154"/>
      <c r="KQQ16" s="154"/>
      <c r="KQR16" s="154"/>
      <c r="KQS16" s="154"/>
      <c r="KQT16" s="154"/>
      <c r="KQU16" s="154"/>
      <c r="KQV16" s="154"/>
      <c r="KQW16" s="154"/>
      <c r="KQX16" s="154"/>
      <c r="KQY16" s="154"/>
      <c r="KQZ16" s="154"/>
      <c r="KRA16" s="154"/>
      <c r="KRB16" s="154"/>
      <c r="KRC16" s="154"/>
      <c r="KRD16" s="154"/>
      <c r="KRE16" s="154"/>
      <c r="KRF16" s="154"/>
      <c r="KRG16" s="154"/>
      <c r="KRH16" s="154"/>
      <c r="KRI16" s="154"/>
      <c r="KRJ16" s="154"/>
      <c r="KRK16" s="154"/>
      <c r="KRL16" s="154"/>
      <c r="KRM16" s="154"/>
      <c r="KRN16" s="154"/>
      <c r="KRO16" s="154"/>
      <c r="KRP16" s="154"/>
      <c r="KRQ16" s="154"/>
      <c r="KRR16" s="154"/>
      <c r="KRS16" s="154"/>
      <c r="KRT16" s="154"/>
      <c r="KRU16" s="154"/>
      <c r="KRV16" s="154"/>
      <c r="KRW16" s="154"/>
      <c r="KRX16" s="154"/>
      <c r="KRY16" s="154"/>
      <c r="KRZ16" s="154"/>
      <c r="KSA16" s="154"/>
      <c r="KSB16" s="154"/>
      <c r="KSC16" s="154"/>
      <c r="KSD16" s="154"/>
      <c r="KSE16" s="154"/>
      <c r="KSF16" s="154"/>
      <c r="KSG16" s="154"/>
      <c r="KSH16" s="154"/>
      <c r="KSI16" s="154"/>
      <c r="KSJ16" s="154"/>
      <c r="KSK16" s="154"/>
      <c r="KSL16" s="154"/>
      <c r="KSM16" s="154"/>
      <c r="KSN16" s="154"/>
      <c r="KSO16" s="154"/>
      <c r="KSP16" s="154"/>
      <c r="KSQ16" s="154"/>
      <c r="KSR16" s="154"/>
      <c r="KSS16" s="154"/>
      <c r="KST16" s="154"/>
      <c r="KSU16" s="154"/>
      <c r="KSV16" s="154"/>
      <c r="KSW16" s="154"/>
      <c r="KSX16" s="154"/>
      <c r="KSY16" s="154"/>
      <c r="KSZ16" s="154"/>
      <c r="KTA16" s="154"/>
      <c r="KTB16" s="154"/>
      <c r="KTC16" s="154"/>
      <c r="KTD16" s="154"/>
      <c r="KTE16" s="154"/>
      <c r="KTF16" s="154"/>
      <c r="KTG16" s="154"/>
      <c r="KTH16" s="154"/>
      <c r="KTI16" s="154"/>
      <c r="KTJ16" s="154"/>
      <c r="KTK16" s="154"/>
      <c r="KTL16" s="154"/>
      <c r="KTM16" s="154"/>
      <c r="KTN16" s="154"/>
      <c r="KTO16" s="154"/>
      <c r="KTP16" s="154"/>
      <c r="KTQ16" s="154"/>
      <c r="KTR16" s="154"/>
      <c r="KTS16" s="154"/>
      <c r="KTT16" s="154"/>
      <c r="KTU16" s="154"/>
      <c r="KTV16" s="154"/>
      <c r="KTW16" s="154"/>
      <c r="KTX16" s="154"/>
      <c r="KTY16" s="154"/>
      <c r="KTZ16" s="154"/>
      <c r="KUA16" s="154"/>
      <c r="KUB16" s="154"/>
      <c r="KUC16" s="154"/>
      <c r="KUD16" s="154"/>
      <c r="KUE16" s="154"/>
      <c r="KUF16" s="154"/>
      <c r="KUG16" s="154"/>
      <c r="KUH16" s="154"/>
      <c r="KUI16" s="154"/>
      <c r="KUJ16" s="154"/>
      <c r="KUK16" s="154"/>
      <c r="KUL16" s="154"/>
      <c r="KUM16" s="154"/>
      <c r="KUN16" s="154"/>
      <c r="KUO16" s="154"/>
      <c r="KUP16" s="154"/>
      <c r="KUQ16" s="154"/>
      <c r="KUR16" s="154"/>
      <c r="KUS16" s="154"/>
      <c r="KUT16" s="154"/>
      <c r="KUU16" s="154"/>
      <c r="KUV16" s="154"/>
      <c r="KUW16" s="154"/>
      <c r="KUX16" s="154"/>
      <c r="KUY16" s="154"/>
      <c r="KUZ16" s="154"/>
      <c r="KVA16" s="154"/>
      <c r="KVB16" s="154"/>
      <c r="KVC16" s="154"/>
      <c r="KVD16" s="154"/>
      <c r="KVE16" s="154"/>
      <c r="KVF16" s="154"/>
      <c r="KVG16" s="154"/>
      <c r="KVH16" s="154"/>
      <c r="KVI16" s="154"/>
      <c r="KVJ16" s="154"/>
      <c r="KVK16" s="154"/>
      <c r="KVL16" s="154"/>
      <c r="KVM16" s="154"/>
      <c r="KVN16" s="154"/>
      <c r="KVO16" s="154"/>
      <c r="KVP16" s="154"/>
      <c r="KVQ16" s="154"/>
      <c r="KVR16" s="154"/>
      <c r="KVS16" s="154"/>
      <c r="KVT16" s="154"/>
      <c r="KVU16" s="154"/>
      <c r="KVV16" s="154"/>
      <c r="KVW16" s="154"/>
      <c r="KVX16" s="154"/>
      <c r="KVY16" s="154"/>
      <c r="KVZ16" s="154"/>
      <c r="KWA16" s="154"/>
      <c r="KWB16" s="154"/>
      <c r="KWC16" s="154"/>
      <c r="KWD16" s="154"/>
      <c r="KWE16" s="154"/>
      <c r="KWF16" s="154"/>
      <c r="KWG16" s="154"/>
      <c r="KWH16" s="154"/>
      <c r="KWI16" s="154"/>
      <c r="KWJ16" s="154"/>
      <c r="KWK16" s="154"/>
      <c r="KWL16" s="154"/>
      <c r="KWM16" s="154"/>
      <c r="KWN16" s="154"/>
      <c r="KWO16" s="154"/>
      <c r="KWP16" s="154"/>
      <c r="KWQ16" s="154"/>
      <c r="KWR16" s="154"/>
      <c r="KWS16" s="154"/>
      <c r="KWT16" s="154"/>
      <c r="KWU16" s="154"/>
      <c r="KWV16" s="154"/>
      <c r="KWW16" s="154"/>
      <c r="KWX16" s="154"/>
      <c r="KWY16" s="154"/>
      <c r="KWZ16" s="154"/>
      <c r="KXA16" s="154"/>
      <c r="KXB16" s="154"/>
      <c r="KXC16" s="154"/>
      <c r="KXD16" s="154"/>
      <c r="KXE16" s="154"/>
      <c r="KXF16" s="154"/>
      <c r="KXG16" s="154"/>
      <c r="KXH16" s="154"/>
      <c r="KXI16" s="154"/>
      <c r="KXJ16" s="154"/>
      <c r="KXK16" s="154"/>
      <c r="KXL16" s="154"/>
      <c r="KXM16" s="154"/>
      <c r="KXN16" s="154"/>
      <c r="KXO16" s="154"/>
      <c r="KXP16" s="154"/>
      <c r="KXQ16" s="154"/>
      <c r="KXR16" s="154"/>
      <c r="KXS16" s="154"/>
      <c r="KXT16" s="154"/>
      <c r="KXU16" s="154"/>
      <c r="KXV16" s="154"/>
      <c r="KXW16" s="154"/>
      <c r="KXX16" s="154"/>
      <c r="KXY16" s="154"/>
      <c r="KXZ16" s="154"/>
      <c r="KYA16" s="154"/>
      <c r="KYB16" s="154"/>
      <c r="KYC16" s="154"/>
      <c r="KYD16" s="154"/>
      <c r="KYE16" s="154"/>
      <c r="KYF16" s="154"/>
      <c r="KYG16" s="154"/>
      <c r="KYH16" s="154"/>
      <c r="KYI16" s="154"/>
      <c r="KYJ16" s="154"/>
      <c r="KYK16" s="154"/>
      <c r="KYL16" s="154"/>
      <c r="KYM16" s="154"/>
      <c r="KYN16" s="154"/>
      <c r="KYO16" s="154"/>
      <c r="KYP16" s="154"/>
      <c r="KYQ16" s="154"/>
      <c r="KYR16" s="154"/>
      <c r="KYS16" s="154"/>
      <c r="KYT16" s="154"/>
      <c r="KYU16" s="154"/>
      <c r="KYV16" s="154"/>
      <c r="KYW16" s="154"/>
      <c r="KYX16" s="154"/>
      <c r="KYY16" s="154"/>
      <c r="KYZ16" s="154"/>
      <c r="KZA16" s="154"/>
      <c r="KZB16" s="154"/>
      <c r="KZC16" s="154"/>
      <c r="KZD16" s="154"/>
      <c r="KZE16" s="154"/>
      <c r="KZF16" s="154"/>
      <c r="KZG16" s="154"/>
      <c r="KZH16" s="154"/>
      <c r="KZI16" s="154"/>
      <c r="KZJ16" s="154"/>
      <c r="KZK16" s="154"/>
      <c r="KZL16" s="154"/>
      <c r="KZM16" s="154"/>
      <c r="KZN16" s="154"/>
      <c r="KZO16" s="154"/>
      <c r="KZP16" s="154"/>
      <c r="KZQ16" s="154"/>
      <c r="KZR16" s="154"/>
      <c r="KZS16" s="154"/>
      <c r="KZT16" s="154"/>
      <c r="KZU16" s="154"/>
      <c r="KZV16" s="154"/>
      <c r="KZW16" s="154"/>
      <c r="KZX16" s="154"/>
      <c r="KZY16" s="154"/>
      <c r="KZZ16" s="154"/>
      <c r="LAA16" s="154"/>
      <c r="LAB16" s="154"/>
      <c r="LAC16" s="154"/>
      <c r="LAD16" s="154"/>
      <c r="LAE16" s="154"/>
      <c r="LAF16" s="154"/>
      <c r="LAG16" s="154"/>
      <c r="LAH16" s="154"/>
      <c r="LAI16" s="154"/>
      <c r="LAJ16" s="154"/>
      <c r="LAK16" s="154"/>
      <c r="LAL16" s="154"/>
      <c r="LAM16" s="154"/>
      <c r="LAN16" s="154"/>
      <c r="LAO16" s="154"/>
      <c r="LAP16" s="154"/>
      <c r="LAQ16" s="154"/>
      <c r="LAR16" s="154"/>
      <c r="LAS16" s="154"/>
      <c r="LAT16" s="154"/>
      <c r="LAU16" s="154"/>
      <c r="LAV16" s="154"/>
      <c r="LAW16" s="154"/>
      <c r="LAX16" s="154"/>
      <c r="LAY16" s="154"/>
      <c r="LAZ16" s="154"/>
      <c r="LBA16" s="154"/>
      <c r="LBB16" s="154"/>
      <c r="LBC16" s="154"/>
      <c r="LBD16" s="154"/>
      <c r="LBE16" s="154"/>
      <c r="LBF16" s="154"/>
      <c r="LBG16" s="154"/>
      <c r="LBH16" s="154"/>
      <c r="LBI16" s="154"/>
      <c r="LBJ16" s="154"/>
      <c r="LBK16" s="154"/>
      <c r="LBL16" s="154"/>
      <c r="LBM16" s="154"/>
      <c r="LBN16" s="154"/>
      <c r="LBO16" s="154"/>
      <c r="LBP16" s="154"/>
      <c r="LBQ16" s="154"/>
      <c r="LBR16" s="154"/>
      <c r="LBS16" s="154"/>
      <c r="LBT16" s="154"/>
      <c r="LBU16" s="154"/>
      <c r="LBV16" s="154"/>
      <c r="LBW16" s="154"/>
      <c r="LBX16" s="154"/>
      <c r="LBY16" s="154"/>
      <c r="LBZ16" s="154"/>
      <c r="LCA16" s="154"/>
      <c r="LCB16" s="154"/>
      <c r="LCC16" s="154"/>
      <c r="LCD16" s="154"/>
      <c r="LCE16" s="154"/>
      <c r="LCF16" s="154"/>
      <c r="LCG16" s="154"/>
      <c r="LCH16" s="154"/>
      <c r="LCI16" s="154"/>
      <c r="LCJ16" s="154"/>
      <c r="LCK16" s="154"/>
      <c r="LCL16" s="154"/>
      <c r="LCM16" s="154"/>
      <c r="LCN16" s="154"/>
      <c r="LCO16" s="154"/>
      <c r="LCP16" s="154"/>
      <c r="LCQ16" s="154"/>
      <c r="LCR16" s="154"/>
      <c r="LCS16" s="154"/>
      <c r="LCT16" s="154"/>
      <c r="LCU16" s="154"/>
      <c r="LCV16" s="154"/>
      <c r="LCW16" s="154"/>
      <c r="LCX16" s="154"/>
      <c r="LCY16" s="154"/>
      <c r="LCZ16" s="154"/>
      <c r="LDA16" s="154"/>
      <c r="LDB16" s="154"/>
      <c r="LDC16" s="154"/>
      <c r="LDD16" s="154"/>
      <c r="LDE16" s="154"/>
      <c r="LDF16" s="154"/>
      <c r="LDG16" s="154"/>
      <c r="LDH16" s="154"/>
      <c r="LDI16" s="154"/>
      <c r="LDJ16" s="154"/>
      <c r="LDK16" s="154"/>
      <c r="LDL16" s="154"/>
      <c r="LDM16" s="154"/>
      <c r="LDN16" s="154"/>
      <c r="LDO16" s="154"/>
      <c r="LDP16" s="154"/>
      <c r="LDQ16" s="154"/>
      <c r="LDR16" s="154"/>
      <c r="LDS16" s="154"/>
      <c r="LDT16" s="154"/>
      <c r="LDU16" s="154"/>
      <c r="LDV16" s="154"/>
      <c r="LDW16" s="154"/>
      <c r="LDX16" s="154"/>
      <c r="LDY16" s="154"/>
      <c r="LDZ16" s="154"/>
      <c r="LEA16" s="154"/>
      <c r="LEB16" s="154"/>
      <c r="LEC16" s="154"/>
      <c r="LED16" s="154"/>
      <c r="LEE16" s="154"/>
      <c r="LEF16" s="154"/>
      <c r="LEG16" s="154"/>
      <c r="LEH16" s="154"/>
      <c r="LEI16" s="154"/>
      <c r="LEJ16" s="154"/>
      <c r="LEK16" s="154"/>
      <c r="LEL16" s="154"/>
      <c r="LEM16" s="154"/>
      <c r="LEN16" s="154"/>
      <c r="LEO16" s="154"/>
      <c r="LEP16" s="154"/>
      <c r="LEQ16" s="154"/>
      <c r="LER16" s="154"/>
      <c r="LES16" s="154"/>
      <c r="LET16" s="154"/>
      <c r="LEU16" s="154"/>
      <c r="LEV16" s="154"/>
      <c r="LEW16" s="154"/>
      <c r="LEX16" s="154"/>
      <c r="LEY16" s="154"/>
      <c r="LEZ16" s="154"/>
      <c r="LFA16" s="154"/>
      <c r="LFB16" s="154"/>
      <c r="LFC16" s="154"/>
      <c r="LFD16" s="154"/>
      <c r="LFE16" s="154"/>
      <c r="LFF16" s="154"/>
      <c r="LFG16" s="154"/>
      <c r="LFH16" s="154"/>
      <c r="LFI16" s="154"/>
      <c r="LFJ16" s="154"/>
      <c r="LFK16" s="154"/>
      <c r="LFL16" s="154"/>
      <c r="LFM16" s="154"/>
      <c r="LFN16" s="154"/>
      <c r="LFO16" s="154"/>
      <c r="LFP16" s="154"/>
      <c r="LFQ16" s="154"/>
      <c r="LFR16" s="154"/>
      <c r="LFS16" s="154"/>
      <c r="LFT16" s="154"/>
      <c r="LFU16" s="154"/>
      <c r="LFV16" s="154"/>
      <c r="LFW16" s="154"/>
      <c r="LFX16" s="154"/>
      <c r="LFY16" s="154"/>
      <c r="LFZ16" s="154"/>
      <c r="LGA16" s="154"/>
      <c r="LGB16" s="154"/>
      <c r="LGC16" s="154"/>
      <c r="LGD16" s="154"/>
      <c r="LGE16" s="154"/>
      <c r="LGF16" s="154"/>
      <c r="LGG16" s="154"/>
      <c r="LGH16" s="154"/>
      <c r="LGI16" s="154"/>
      <c r="LGJ16" s="154"/>
      <c r="LGK16" s="154"/>
      <c r="LGL16" s="154"/>
      <c r="LGM16" s="154"/>
      <c r="LGN16" s="154"/>
      <c r="LGO16" s="154"/>
      <c r="LGP16" s="154"/>
      <c r="LGQ16" s="154"/>
      <c r="LGR16" s="154"/>
      <c r="LGS16" s="154"/>
      <c r="LGT16" s="154"/>
      <c r="LGU16" s="154"/>
      <c r="LGV16" s="154"/>
      <c r="LGW16" s="154"/>
      <c r="LGX16" s="154"/>
      <c r="LGY16" s="154"/>
      <c r="LGZ16" s="154"/>
      <c r="LHA16" s="154"/>
      <c r="LHB16" s="154"/>
      <c r="LHC16" s="154"/>
      <c r="LHD16" s="154"/>
      <c r="LHE16" s="154"/>
      <c r="LHF16" s="154"/>
      <c r="LHG16" s="154"/>
      <c r="LHH16" s="154"/>
      <c r="LHI16" s="154"/>
      <c r="LHJ16" s="154"/>
      <c r="LHK16" s="154"/>
      <c r="LHL16" s="154"/>
      <c r="LHM16" s="154"/>
      <c r="LHN16" s="154"/>
      <c r="LHO16" s="154"/>
      <c r="LHP16" s="154"/>
      <c r="LHQ16" s="154"/>
      <c r="LHR16" s="154"/>
      <c r="LHS16" s="154"/>
      <c r="LHT16" s="154"/>
      <c r="LHU16" s="154"/>
      <c r="LHV16" s="154"/>
      <c r="LHW16" s="154"/>
      <c r="LHX16" s="154"/>
      <c r="LHY16" s="154"/>
      <c r="LHZ16" s="154"/>
      <c r="LIA16" s="154"/>
      <c r="LIB16" s="154"/>
      <c r="LIC16" s="154"/>
      <c r="LID16" s="154"/>
      <c r="LIE16" s="154"/>
      <c r="LIF16" s="154"/>
      <c r="LIG16" s="154"/>
      <c r="LIH16" s="154"/>
      <c r="LII16" s="154"/>
      <c r="LIJ16" s="154"/>
      <c r="LIK16" s="154"/>
      <c r="LIL16" s="154"/>
      <c r="LIM16" s="154"/>
      <c r="LIN16" s="154"/>
      <c r="LIO16" s="154"/>
      <c r="LIP16" s="154"/>
      <c r="LIQ16" s="154"/>
      <c r="LIR16" s="154"/>
      <c r="LIS16" s="154"/>
      <c r="LIT16" s="154"/>
      <c r="LIU16" s="154"/>
      <c r="LIV16" s="154"/>
      <c r="LIW16" s="154"/>
      <c r="LIX16" s="154"/>
      <c r="LIY16" s="154"/>
      <c r="LIZ16" s="154"/>
      <c r="LJA16" s="154"/>
      <c r="LJB16" s="154"/>
      <c r="LJC16" s="154"/>
      <c r="LJD16" s="154"/>
      <c r="LJE16" s="154"/>
      <c r="LJF16" s="154"/>
      <c r="LJG16" s="154"/>
      <c r="LJH16" s="154"/>
      <c r="LJI16" s="154"/>
      <c r="LJJ16" s="154"/>
      <c r="LJK16" s="154"/>
      <c r="LJL16" s="154"/>
      <c r="LJM16" s="154"/>
      <c r="LJN16" s="154"/>
      <c r="LJO16" s="154"/>
      <c r="LJP16" s="154"/>
      <c r="LJQ16" s="154"/>
      <c r="LJR16" s="154"/>
      <c r="LJS16" s="154"/>
      <c r="LJT16" s="154"/>
      <c r="LJU16" s="154"/>
      <c r="LJV16" s="154"/>
      <c r="LJW16" s="154"/>
      <c r="LJX16" s="154"/>
      <c r="LJY16" s="154"/>
      <c r="LJZ16" s="154"/>
      <c r="LKA16" s="154"/>
      <c r="LKB16" s="154"/>
      <c r="LKC16" s="154"/>
      <c r="LKD16" s="154"/>
      <c r="LKE16" s="154"/>
      <c r="LKF16" s="154"/>
      <c r="LKG16" s="154"/>
      <c r="LKH16" s="154"/>
      <c r="LKI16" s="154"/>
      <c r="LKJ16" s="154"/>
      <c r="LKK16" s="154"/>
      <c r="LKL16" s="154"/>
      <c r="LKM16" s="154"/>
      <c r="LKN16" s="154"/>
      <c r="LKO16" s="154"/>
      <c r="LKP16" s="154"/>
      <c r="LKQ16" s="154"/>
      <c r="LKR16" s="154"/>
      <c r="LKS16" s="154"/>
      <c r="LKT16" s="154"/>
      <c r="LKU16" s="154"/>
      <c r="LKV16" s="154"/>
      <c r="LKW16" s="154"/>
      <c r="LKX16" s="154"/>
      <c r="LKY16" s="154"/>
      <c r="LKZ16" s="154"/>
      <c r="LLA16" s="154"/>
      <c r="LLB16" s="154"/>
      <c r="LLC16" s="154"/>
      <c r="LLD16" s="154"/>
      <c r="LLE16" s="154"/>
      <c r="LLF16" s="154"/>
      <c r="LLG16" s="154"/>
      <c r="LLH16" s="154"/>
      <c r="LLI16" s="154"/>
      <c r="LLJ16" s="154"/>
      <c r="LLK16" s="154"/>
      <c r="LLL16" s="154"/>
      <c r="LLM16" s="154"/>
      <c r="LLN16" s="154"/>
      <c r="LLO16" s="154"/>
      <c r="LLP16" s="154"/>
      <c r="LLQ16" s="154"/>
      <c r="LLR16" s="154"/>
      <c r="LLS16" s="154"/>
      <c r="LLT16" s="154"/>
      <c r="LLU16" s="154"/>
      <c r="LLV16" s="154"/>
      <c r="LLW16" s="154"/>
      <c r="LLX16" s="154"/>
      <c r="LLY16" s="154"/>
      <c r="LLZ16" s="154"/>
      <c r="LMA16" s="154"/>
      <c r="LMB16" s="154"/>
      <c r="LMC16" s="154"/>
      <c r="LMD16" s="154"/>
      <c r="LME16" s="154"/>
      <c r="LMF16" s="154"/>
      <c r="LMG16" s="154"/>
      <c r="LMH16" s="154"/>
      <c r="LMI16" s="154"/>
      <c r="LMJ16" s="154"/>
      <c r="LMK16" s="154"/>
      <c r="LML16" s="154"/>
      <c r="LMM16" s="154"/>
      <c r="LMN16" s="154"/>
      <c r="LMO16" s="154"/>
      <c r="LMP16" s="154"/>
      <c r="LMQ16" s="154"/>
      <c r="LMR16" s="154"/>
      <c r="LMS16" s="154"/>
      <c r="LMT16" s="154"/>
      <c r="LMU16" s="154"/>
      <c r="LMV16" s="154"/>
      <c r="LMW16" s="154"/>
      <c r="LMX16" s="154"/>
      <c r="LMY16" s="154"/>
      <c r="LMZ16" s="154"/>
      <c r="LNA16" s="154"/>
      <c r="LNB16" s="154"/>
      <c r="LNC16" s="154"/>
      <c r="LND16" s="154"/>
      <c r="LNE16" s="154"/>
      <c r="LNF16" s="154"/>
      <c r="LNG16" s="154"/>
      <c r="LNH16" s="154"/>
      <c r="LNI16" s="154"/>
      <c r="LNJ16" s="154"/>
      <c r="LNK16" s="154"/>
      <c r="LNL16" s="154"/>
      <c r="LNM16" s="154"/>
      <c r="LNN16" s="154"/>
      <c r="LNO16" s="154"/>
      <c r="LNP16" s="154"/>
      <c r="LNQ16" s="154"/>
      <c r="LNR16" s="154"/>
      <c r="LNS16" s="154"/>
      <c r="LNT16" s="154"/>
      <c r="LNU16" s="154"/>
      <c r="LNV16" s="154"/>
      <c r="LNW16" s="154"/>
      <c r="LNX16" s="154"/>
      <c r="LNY16" s="154"/>
      <c r="LNZ16" s="154"/>
      <c r="LOA16" s="154"/>
      <c r="LOB16" s="154"/>
      <c r="LOC16" s="154"/>
      <c r="LOD16" s="154"/>
      <c r="LOE16" s="154"/>
      <c r="LOF16" s="154"/>
      <c r="LOG16" s="154"/>
      <c r="LOH16" s="154"/>
      <c r="LOI16" s="154"/>
      <c r="LOJ16" s="154"/>
      <c r="LOK16" s="154"/>
      <c r="LOL16" s="154"/>
      <c r="LOM16" s="154"/>
      <c r="LON16" s="154"/>
      <c r="LOO16" s="154"/>
      <c r="LOP16" s="154"/>
      <c r="LOQ16" s="154"/>
      <c r="LOR16" s="154"/>
      <c r="LOS16" s="154"/>
      <c r="LOT16" s="154"/>
      <c r="LOU16" s="154"/>
      <c r="LOV16" s="154"/>
      <c r="LOW16" s="154"/>
      <c r="LOX16" s="154"/>
      <c r="LOY16" s="154"/>
      <c r="LOZ16" s="154"/>
      <c r="LPA16" s="154"/>
      <c r="LPB16" s="154"/>
      <c r="LPC16" s="154"/>
      <c r="LPD16" s="154"/>
      <c r="LPE16" s="154"/>
      <c r="LPF16" s="154"/>
      <c r="LPG16" s="154"/>
      <c r="LPH16" s="154"/>
      <c r="LPI16" s="154"/>
      <c r="LPJ16" s="154"/>
      <c r="LPK16" s="154"/>
      <c r="LPL16" s="154"/>
      <c r="LPM16" s="154"/>
      <c r="LPN16" s="154"/>
      <c r="LPO16" s="154"/>
      <c r="LPP16" s="154"/>
      <c r="LPQ16" s="154"/>
      <c r="LPR16" s="154"/>
      <c r="LPS16" s="154"/>
      <c r="LPT16" s="154"/>
      <c r="LPU16" s="154"/>
      <c r="LPV16" s="154"/>
      <c r="LPW16" s="154"/>
      <c r="LPX16" s="154"/>
      <c r="LPY16" s="154"/>
      <c r="LPZ16" s="154"/>
      <c r="LQA16" s="154"/>
      <c r="LQB16" s="154"/>
      <c r="LQC16" s="154"/>
      <c r="LQD16" s="154"/>
      <c r="LQE16" s="154"/>
      <c r="LQF16" s="154"/>
      <c r="LQG16" s="154"/>
      <c r="LQH16" s="154"/>
      <c r="LQI16" s="154"/>
      <c r="LQJ16" s="154"/>
      <c r="LQK16" s="154"/>
      <c r="LQL16" s="154"/>
      <c r="LQM16" s="154"/>
      <c r="LQN16" s="154"/>
      <c r="LQO16" s="154"/>
      <c r="LQP16" s="154"/>
      <c r="LQQ16" s="154"/>
      <c r="LQR16" s="154"/>
      <c r="LQS16" s="154"/>
      <c r="LQT16" s="154"/>
      <c r="LQU16" s="154"/>
      <c r="LQV16" s="154"/>
      <c r="LQW16" s="154"/>
      <c r="LQX16" s="154"/>
      <c r="LQY16" s="154"/>
      <c r="LQZ16" s="154"/>
      <c r="LRA16" s="154"/>
      <c r="LRB16" s="154"/>
      <c r="LRC16" s="154"/>
      <c r="LRD16" s="154"/>
      <c r="LRE16" s="154"/>
      <c r="LRF16" s="154"/>
      <c r="LRG16" s="154"/>
      <c r="LRH16" s="154"/>
      <c r="LRI16" s="154"/>
      <c r="LRJ16" s="154"/>
      <c r="LRK16" s="154"/>
      <c r="LRL16" s="154"/>
      <c r="LRM16" s="154"/>
      <c r="LRN16" s="154"/>
      <c r="LRO16" s="154"/>
      <c r="LRP16" s="154"/>
      <c r="LRQ16" s="154"/>
      <c r="LRR16" s="154"/>
      <c r="LRS16" s="154"/>
      <c r="LRT16" s="154"/>
      <c r="LRU16" s="154"/>
      <c r="LRV16" s="154"/>
      <c r="LRW16" s="154"/>
      <c r="LRX16" s="154"/>
      <c r="LRY16" s="154"/>
      <c r="LRZ16" s="154"/>
      <c r="LSA16" s="154"/>
      <c r="LSB16" s="154"/>
      <c r="LSC16" s="154"/>
      <c r="LSD16" s="154"/>
      <c r="LSE16" s="154"/>
      <c r="LSF16" s="154"/>
      <c r="LSG16" s="154"/>
      <c r="LSH16" s="154"/>
      <c r="LSI16" s="154"/>
      <c r="LSJ16" s="154"/>
      <c r="LSK16" s="154"/>
      <c r="LSL16" s="154"/>
      <c r="LSM16" s="154"/>
      <c r="LSN16" s="154"/>
      <c r="LSO16" s="154"/>
      <c r="LSP16" s="154"/>
      <c r="LSQ16" s="154"/>
      <c r="LSR16" s="154"/>
      <c r="LSS16" s="154"/>
      <c r="LST16" s="154"/>
      <c r="LSU16" s="154"/>
      <c r="LSV16" s="154"/>
      <c r="LSW16" s="154"/>
      <c r="LSX16" s="154"/>
      <c r="LSY16" s="154"/>
      <c r="LSZ16" s="154"/>
      <c r="LTA16" s="154"/>
      <c r="LTB16" s="154"/>
      <c r="LTC16" s="154"/>
      <c r="LTD16" s="154"/>
      <c r="LTE16" s="154"/>
      <c r="LTF16" s="154"/>
      <c r="LTG16" s="154"/>
      <c r="LTH16" s="154"/>
      <c r="LTI16" s="154"/>
      <c r="LTJ16" s="154"/>
      <c r="LTK16" s="154"/>
      <c r="LTL16" s="154"/>
      <c r="LTM16" s="154"/>
      <c r="LTN16" s="154"/>
      <c r="LTO16" s="154"/>
      <c r="LTP16" s="154"/>
      <c r="LTQ16" s="154"/>
      <c r="LTR16" s="154"/>
      <c r="LTS16" s="154"/>
      <c r="LTT16" s="154"/>
      <c r="LTU16" s="154"/>
      <c r="LTV16" s="154"/>
      <c r="LTW16" s="154"/>
      <c r="LTX16" s="154"/>
      <c r="LTY16" s="154"/>
      <c r="LTZ16" s="154"/>
      <c r="LUA16" s="154"/>
      <c r="LUB16" s="154"/>
      <c r="LUC16" s="154"/>
      <c r="LUD16" s="154"/>
      <c r="LUE16" s="154"/>
      <c r="LUF16" s="154"/>
      <c r="LUG16" s="154"/>
      <c r="LUH16" s="154"/>
      <c r="LUI16" s="154"/>
      <c r="LUJ16" s="154"/>
      <c r="LUK16" s="154"/>
      <c r="LUL16" s="154"/>
      <c r="LUM16" s="154"/>
      <c r="LUN16" s="154"/>
      <c r="LUO16" s="154"/>
      <c r="LUP16" s="154"/>
      <c r="LUQ16" s="154"/>
      <c r="LUR16" s="154"/>
      <c r="LUS16" s="154"/>
      <c r="LUT16" s="154"/>
      <c r="LUU16" s="154"/>
      <c r="LUV16" s="154"/>
      <c r="LUW16" s="154"/>
      <c r="LUX16" s="154"/>
      <c r="LUY16" s="154"/>
      <c r="LUZ16" s="154"/>
      <c r="LVA16" s="154"/>
      <c r="LVB16" s="154"/>
      <c r="LVC16" s="154"/>
      <c r="LVD16" s="154"/>
      <c r="LVE16" s="154"/>
      <c r="LVF16" s="154"/>
      <c r="LVG16" s="154"/>
      <c r="LVH16" s="154"/>
      <c r="LVI16" s="154"/>
      <c r="LVJ16" s="154"/>
      <c r="LVK16" s="154"/>
      <c r="LVL16" s="154"/>
      <c r="LVM16" s="154"/>
      <c r="LVN16" s="154"/>
      <c r="LVO16" s="154"/>
      <c r="LVP16" s="154"/>
      <c r="LVQ16" s="154"/>
      <c r="LVR16" s="154"/>
      <c r="LVS16" s="154"/>
      <c r="LVT16" s="154"/>
      <c r="LVU16" s="154"/>
      <c r="LVV16" s="154"/>
      <c r="LVW16" s="154"/>
      <c r="LVX16" s="154"/>
      <c r="LVY16" s="154"/>
      <c r="LVZ16" s="154"/>
      <c r="LWA16" s="154"/>
      <c r="LWB16" s="154"/>
      <c r="LWC16" s="154"/>
      <c r="LWD16" s="154"/>
      <c r="LWE16" s="154"/>
      <c r="LWF16" s="154"/>
      <c r="LWG16" s="154"/>
      <c r="LWH16" s="154"/>
      <c r="LWI16" s="154"/>
      <c r="LWJ16" s="154"/>
      <c r="LWK16" s="154"/>
      <c r="LWL16" s="154"/>
      <c r="LWM16" s="154"/>
      <c r="LWN16" s="154"/>
      <c r="LWO16" s="154"/>
      <c r="LWP16" s="154"/>
      <c r="LWQ16" s="154"/>
      <c r="LWR16" s="154"/>
      <c r="LWS16" s="154"/>
      <c r="LWT16" s="154"/>
      <c r="LWU16" s="154"/>
      <c r="LWV16" s="154"/>
      <c r="LWW16" s="154"/>
      <c r="LWX16" s="154"/>
      <c r="LWY16" s="154"/>
      <c r="LWZ16" s="154"/>
      <c r="LXA16" s="154"/>
      <c r="LXB16" s="154"/>
      <c r="LXC16" s="154"/>
      <c r="LXD16" s="154"/>
      <c r="LXE16" s="154"/>
      <c r="LXF16" s="154"/>
      <c r="LXG16" s="154"/>
      <c r="LXH16" s="154"/>
      <c r="LXI16" s="154"/>
      <c r="LXJ16" s="154"/>
      <c r="LXK16" s="154"/>
      <c r="LXL16" s="154"/>
      <c r="LXM16" s="154"/>
      <c r="LXN16" s="154"/>
      <c r="LXO16" s="154"/>
      <c r="LXP16" s="154"/>
      <c r="LXQ16" s="154"/>
      <c r="LXR16" s="154"/>
      <c r="LXS16" s="154"/>
      <c r="LXT16" s="154"/>
      <c r="LXU16" s="154"/>
      <c r="LXV16" s="154"/>
      <c r="LXW16" s="154"/>
      <c r="LXX16" s="154"/>
      <c r="LXY16" s="154"/>
      <c r="LXZ16" s="154"/>
      <c r="LYA16" s="154"/>
      <c r="LYB16" s="154"/>
      <c r="LYC16" s="154"/>
      <c r="LYD16" s="154"/>
      <c r="LYE16" s="154"/>
      <c r="LYF16" s="154"/>
      <c r="LYG16" s="154"/>
      <c r="LYH16" s="154"/>
      <c r="LYI16" s="154"/>
      <c r="LYJ16" s="154"/>
      <c r="LYK16" s="154"/>
      <c r="LYL16" s="154"/>
      <c r="LYM16" s="154"/>
      <c r="LYN16" s="154"/>
      <c r="LYO16" s="154"/>
      <c r="LYP16" s="154"/>
      <c r="LYQ16" s="154"/>
      <c r="LYR16" s="154"/>
      <c r="LYS16" s="154"/>
      <c r="LYT16" s="154"/>
      <c r="LYU16" s="154"/>
      <c r="LYV16" s="154"/>
      <c r="LYW16" s="154"/>
      <c r="LYX16" s="154"/>
      <c r="LYY16" s="154"/>
      <c r="LYZ16" s="154"/>
      <c r="LZA16" s="154"/>
      <c r="LZB16" s="154"/>
      <c r="LZC16" s="154"/>
      <c r="LZD16" s="154"/>
      <c r="LZE16" s="154"/>
      <c r="LZF16" s="154"/>
      <c r="LZG16" s="154"/>
      <c r="LZH16" s="154"/>
      <c r="LZI16" s="154"/>
      <c r="LZJ16" s="154"/>
      <c r="LZK16" s="154"/>
      <c r="LZL16" s="154"/>
      <c r="LZM16" s="154"/>
      <c r="LZN16" s="154"/>
      <c r="LZO16" s="154"/>
      <c r="LZP16" s="154"/>
      <c r="LZQ16" s="154"/>
      <c r="LZR16" s="154"/>
      <c r="LZS16" s="154"/>
      <c r="LZT16" s="154"/>
      <c r="LZU16" s="154"/>
      <c r="LZV16" s="154"/>
      <c r="LZW16" s="154"/>
      <c r="LZX16" s="154"/>
      <c r="LZY16" s="154"/>
      <c r="LZZ16" s="154"/>
      <c r="MAA16" s="154"/>
      <c r="MAB16" s="154"/>
      <c r="MAC16" s="154"/>
      <c r="MAD16" s="154"/>
      <c r="MAE16" s="154"/>
      <c r="MAF16" s="154"/>
      <c r="MAG16" s="154"/>
      <c r="MAH16" s="154"/>
      <c r="MAI16" s="154"/>
      <c r="MAJ16" s="154"/>
      <c r="MAK16" s="154"/>
      <c r="MAL16" s="154"/>
      <c r="MAM16" s="154"/>
      <c r="MAN16" s="154"/>
      <c r="MAO16" s="154"/>
      <c r="MAP16" s="154"/>
      <c r="MAQ16" s="154"/>
      <c r="MAR16" s="154"/>
      <c r="MAS16" s="154"/>
      <c r="MAT16" s="154"/>
      <c r="MAU16" s="154"/>
      <c r="MAV16" s="154"/>
      <c r="MAW16" s="154"/>
      <c r="MAX16" s="154"/>
      <c r="MAY16" s="154"/>
      <c r="MAZ16" s="154"/>
      <c r="MBA16" s="154"/>
      <c r="MBB16" s="154"/>
      <c r="MBC16" s="154"/>
      <c r="MBD16" s="154"/>
      <c r="MBE16" s="154"/>
      <c r="MBF16" s="154"/>
      <c r="MBG16" s="154"/>
      <c r="MBH16" s="154"/>
      <c r="MBI16" s="154"/>
      <c r="MBJ16" s="154"/>
      <c r="MBK16" s="154"/>
      <c r="MBL16" s="154"/>
      <c r="MBM16" s="154"/>
      <c r="MBN16" s="154"/>
      <c r="MBO16" s="154"/>
      <c r="MBP16" s="154"/>
      <c r="MBQ16" s="154"/>
      <c r="MBR16" s="154"/>
      <c r="MBS16" s="154"/>
      <c r="MBT16" s="154"/>
      <c r="MBU16" s="154"/>
      <c r="MBV16" s="154"/>
      <c r="MBW16" s="154"/>
      <c r="MBX16" s="154"/>
      <c r="MBY16" s="154"/>
      <c r="MBZ16" s="154"/>
      <c r="MCA16" s="154"/>
      <c r="MCB16" s="154"/>
      <c r="MCC16" s="154"/>
      <c r="MCD16" s="154"/>
      <c r="MCE16" s="154"/>
      <c r="MCF16" s="154"/>
      <c r="MCG16" s="154"/>
      <c r="MCH16" s="154"/>
      <c r="MCI16" s="154"/>
      <c r="MCJ16" s="154"/>
      <c r="MCK16" s="154"/>
      <c r="MCL16" s="154"/>
      <c r="MCM16" s="154"/>
      <c r="MCN16" s="154"/>
      <c r="MCO16" s="154"/>
      <c r="MCP16" s="154"/>
      <c r="MCQ16" s="154"/>
      <c r="MCR16" s="154"/>
      <c r="MCS16" s="154"/>
      <c r="MCT16" s="154"/>
      <c r="MCU16" s="154"/>
      <c r="MCV16" s="154"/>
      <c r="MCW16" s="154"/>
      <c r="MCX16" s="154"/>
      <c r="MCY16" s="154"/>
      <c r="MCZ16" s="154"/>
      <c r="MDA16" s="154"/>
      <c r="MDB16" s="154"/>
      <c r="MDC16" s="154"/>
      <c r="MDD16" s="154"/>
      <c r="MDE16" s="154"/>
      <c r="MDF16" s="154"/>
      <c r="MDG16" s="154"/>
      <c r="MDH16" s="154"/>
      <c r="MDI16" s="154"/>
      <c r="MDJ16" s="154"/>
      <c r="MDK16" s="154"/>
      <c r="MDL16" s="154"/>
      <c r="MDM16" s="154"/>
      <c r="MDN16" s="154"/>
      <c r="MDO16" s="154"/>
      <c r="MDP16" s="154"/>
      <c r="MDQ16" s="154"/>
      <c r="MDR16" s="154"/>
      <c r="MDS16" s="154"/>
      <c r="MDT16" s="154"/>
      <c r="MDU16" s="154"/>
      <c r="MDV16" s="154"/>
      <c r="MDW16" s="154"/>
      <c r="MDX16" s="154"/>
      <c r="MDY16" s="154"/>
      <c r="MDZ16" s="154"/>
      <c r="MEA16" s="154"/>
      <c r="MEB16" s="154"/>
      <c r="MEC16" s="154"/>
      <c r="MED16" s="154"/>
      <c r="MEE16" s="154"/>
      <c r="MEF16" s="154"/>
      <c r="MEG16" s="154"/>
      <c r="MEH16" s="154"/>
      <c r="MEI16" s="154"/>
      <c r="MEJ16" s="154"/>
      <c r="MEK16" s="154"/>
      <c r="MEL16" s="154"/>
      <c r="MEM16" s="154"/>
      <c r="MEN16" s="154"/>
      <c r="MEO16" s="154"/>
      <c r="MEP16" s="154"/>
      <c r="MEQ16" s="154"/>
      <c r="MER16" s="154"/>
      <c r="MES16" s="154"/>
      <c r="MET16" s="154"/>
      <c r="MEU16" s="154"/>
      <c r="MEV16" s="154"/>
      <c r="MEW16" s="154"/>
      <c r="MEX16" s="154"/>
      <c r="MEY16" s="154"/>
      <c r="MEZ16" s="154"/>
      <c r="MFA16" s="154"/>
      <c r="MFB16" s="154"/>
      <c r="MFC16" s="154"/>
      <c r="MFD16" s="154"/>
      <c r="MFE16" s="154"/>
      <c r="MFF16" s="154"/>
      <c r="MFG16" s="154"/>
      <c r="MFH16" s="154"/>
      <c r="MFI16" s="154"/>
      <c r="MFJ16" s="154"/>
      <c r="MFK16" s="154"/>
      <c r="MFL16" s="154"/>
      <c r="MFM16" s="154"/>
      <c r="MFN16" s="154"/>
      <c r="MFO16" s="154"/>
      <c r="MFP16" s="154"/>
      <c r="MFQ16" s="154"/>
      <c r="MFR16" s="154"/>
      <c r="MFS16" s="154"/>
      <c r="MFT16" s="154"/>
      <c r="MFU16" s="154"/>
      <c r="MFV16" s="154"/>
      <c r="MFW16" s="154"/>
      <c r="MFX16" s="154"/>
      <c r="MFY16" s="154"/>
      <c r="MFZ16" s="154"/>
      <c r="MGA16" s="154"/>
      <c r="MGB16" s="154"/>
      <c r="MGC16" s="154"/>
      <c r="MGD16" s="154"/>
      <c r="MGE16" s="154"/>
      <c r="MGF16" s="154"/>
      <c r="MGG16" s="154"/>
      <c r="MGH16" s="154"/>
      <c r="MGI16" s="154"/>
      <c r="MGJ16" s="154"/>
      <c r="MGK16" s="154"/>
      <c r="MGL16" s="154"/>
      <c r="MGM16" s="154"/>
      <c r="MGN16" s="154"/>
      <c r="MGO16" s="154"/>
      <c r="MGP16" s="154"/>
      <c r="MGQ16" s="154"/>
      <c r="MGR16" s="154"/>
      <c r="MGS16" s="154"/>
      <c r="MGT16" s="154"/>
      <c r="MGU16" s="154"/>
      <c r="MGV16" s="154"/>
      <c r="MGW16" s="154"/>
      <c r="MGX16" s="154"/>
      <c r="MGY16" s="154"/>
      <c r="MGZ16" s="154"/>
      <c r="MHA16" s="154"/>
      <c r="MHB16" s="154"/>
      <c r="MHC16" s="154"/>
      <c r="MHD16" s="154"/>
      <c r="MHE16" s="154"/>
      <c r="MHF16" s="154"/>
      <c r="MHG16" s="154"/>
      <c r="MHH16" s="154"/>
      <c r="MHI16" s="154"/>
      <c r="MHJ16" s="154"/>
      <c r="MHK16" s="154"/>
      <c r="MHL16" s="154"/>
      <c r="MHM16" s="154"/>
      <c r="MHN16" s="154"/>
      <c r="MHO16" s="154"/>
      <c r="MHP16" s="154"/>
      <c r="MHQ16" s="154"/>
      <c r="MHR16" s="154"/>
      <c r="MHS16" s="154"/>
      <c r="MHT16" s="154"/>
      <c r="MHU16" s="154"/>
      <c r="MHV16" s="154"/>
      <c r="MHW16" s="154"/>
      <c r="MHX16" s="154"/>
      <c r="MHY16" s="154"/>
      <c r="MHZ16" s="154"/>
      <c r="MIA16" s="154"/>
      <c r="MIB16" s="154"/>
      <c r="MIC16" s="154"/>
      <c r="MID16" s="154"/>
      <c r="MIE16" s="154"/>
      <c r="MIF16" s="154"/>
      <c r="MIG16" s="154"/>
      <c r="MIH16" s="154"/>
      <c r="MII16" s="154"/>
      <c r="MIJ16" s="154"/>
      <c r="MIK16" s="154"/>
      <c r="MIL16" s="154"/>
      <c r="MIM16" s="154"/>
      <c r="MIN16" s="154"/>
      <c r="MIO16" s="154"/>
      <c r="MIP16" s="154"/>
      <c r="MIQ16" s="154"/>
      <c r="MIR16" s="154"/>
      <c r="MIS16" s="154"/>
      <c r="MIT16" s="154"/>
      <c r="MIU16" s="154"/>
      <c r="MIV16" s="154"/>
      <c r="MIW16" s="154"/>
      <c r="MIX16" s="154"/>
      <c r="MIY16" s="154"/>
      <c r="MIZ16" s="154"/>
      <c r="MJA16" s="154"/>
      <c r="MJB16" s="154"/>
      <c r="MJC16" s="154"/>
      <c r="MJD16" s="154"/>
      <c r="MJE16" s="154"/>
      <c r="MJF16" s="154"/>
      <c r="MJG16" s="154"/>
      <c r="MJH16" s="154"/>
      <c r="MJI16" s="154"/>
      <c r="MJJ16" s="154"/>
      <c r="MJK16" s="154"/>
      <c r="MJL16" s="154"/>
      <c r="MJM16" s="154"/>
      <c r="MJN16" s="154"/>
      <c r="MJO16" s="154"/>
      <c r="MJP16" s="154"/>
      <c r="MJQ16" s="154"/>
      <c r="MJR16" s="154"/>
      <c r="MJS16" s="154"/>
      <c r="MJT16" s="154"/>
      <c r="MJU16" s="154"/>
      <c r="MJV16" s="154"/>
      <c r="MJW16" s="154"/>
      <c r="MJX16" s="154"/>
      <c r="MJY16" s="154"/>
      <c r="MJZ16" s="154"/>
      <c r="MKA16" s="154"/>
      <c r="MKB16" s="154"/>
      <c r="MKC16" s="154"/>
      <c r="MKD16" s="154"/>
      <c r="MKE16" s="154"/>
      <c r="MKF16" s="154"/>
      <c r="MKG16" s="154"/>
      <c r="MKH16" s="154"/>
      <c r="MKI16" s="154"/>
      <c r="MKJ16" s="154"/>
      <c r="MKK16" s="154"/>
      <c r="MKL16" s="154"/>
      <c r="MKM16" s="154"/>
      <c r="MKN16" s="154"/>
      <c r="MKO16" s="154"/>
      <c r="MKP16" s="154"/>
      <c r="MKQ16" s="154"/>
      <c r="MKR16" s="154"/>
      <c r="MKS16" s="154"/>
      <c r="MKT16" s="154"/>
      <c r="MKU16" s="154"/>
      <c r="MKV16" s="154"/>
      <c r="MKW16" s="154"/>
      <c r="MKX16" s="154"/>
      <c r="MKY16" s="154"/>
      <c r="MKZ16" s="154"/>
      <c r="MLA16" s="154"/>
      <c r="MLB16" s="154"/>
      <c r="MLC16" s="154"/>
      <c r="MLD16" s="154"/>
      <c r="MLE16" s="154"/>
      <c r="MLF16" s="154"/>
      <c r="MLG16" s="154"/>
      <c r="MLH16" s="154"/>
      <c r="MLI16" s="154"/>
      <c r="MLJ16" s="154"/>
      <c r="MLK16" s="154"/>
      <c r="MLL16" s="154"/>
      <c r="MLM16" s="154"/>
      <c r="MLN16" s="154"/>
      <c r="MLO16" s="154"/>
      <c r="MLP16" s="154"/>
      <c r="MLQ16" s="154"/>
      <c r="MLR16" s="154"/>
      <c r="MLS16" s="154"/>
      <c r="MLT16" s="154"/>
      <c r="MLU16" s="154"/>
      <c r="MLV16" s="154"/>
      <c r="MLW16" s="154"/>
      <c r="MLX16" s="154"/>
      <c r="MLY16" s="154"/>
      <c r="MLZ16" s="154"/>
      <c r="MMA16" s="154"/>
      <c r="MMB16" s="154"/>
      <c r="MMC16" s="154"/>
      <c r="MMD16" s="154"/>
      <c r="MME16" s="154"/>
      <c r="MMF16" s="154"/>
      <c r="MMG16" s="154"/>
      <c r="MMH16" s="154"/>
      <c r="MMI16" s="154"/>
      <c r="MMJ16" s="154"/>
      <c r="MMK16" s="154"/>
      <c r="MML16" s="154"/>
      <c r="MMM16" s="154"/>
      <c r="MMN16" s="154"/>
      <c r="MMO16" s="154"/>
      <c r="MMP16" s="154"/>
      <c r="MMQ16" s="154"/>
      <c r="MMR16" s="154"/>
      <c r="MMS16" s="154"/>
      <c r="MMT16" s="154"/>
      <c r="MMU16" s="154"/>
      <c r="MMV16" s="154"/>
      <c r="MMW16" s="154"/>
      <c r="MMX16" s="154"/>
      <c r="MMY16" s="154"/>
      <c r="MMZ16" s="154"/>
      <c r="MNA16" s="154"/>
      <c r="MNB16" s="154"/>
      <c r="MNC16" s="154"/>
      <c r="MND16" s="154"/>
      <c r="MNE16" s="154"/>
      <c r="MNF16" s="154"/>
      <c r="MNG16" s="154"/>
      <c r="MNH16" s="154"/>
      <c r="MNI16" s="154"/>
      <c r="MNJ16" s="154"/>
      <c r="MNK16" s="154"/>
      <c r="MNL16" s="154"/>
      <c r="MNM16" s="154"/>
      <c r="MNN16" s="154"/>
      <c r="MNO16" s="154"/>
      <c r="MNP16" s="154"/>
      <c r="MNQ16" s="154"/>
      <c r="MNR16" s="154"/>
      <c r="MNS16" s="154"/>
      <c r="MNT16" s="154"/>
      <c r="MNU16" s="154"/>
      <c r="MNV16" s="154"/>
      <c r="MNW16" s="154"/>
      <c r="MNX16" s="154"/>
      <c r="MNY16" s="154"/>
      <c r="MNZ16" s="154"/>
      <c r="MOA16" s="154"/>
      <c r="MOB16" s="154"/>
      <c r="MOC16" s="154"/>
      <c r="MOD16" s="154"/>
      <c r="MOE16" s="154"/>
      <c r="MOF16" s="154"/>
      <c r="MOG16" s="154"/>
      <c r="MOH16" s="154"/>
      <c r="MOI16" s="154"/>
      <c r="MOJ16" s="154"/>
      <c r="MOK16" s="154"/>
      <c r="MOL16" s="154"/>
      <c r="MOM16" s="154"/>
      <c r="MON16" s="154"/>
      <c r="MOO16" s="154"/>
      <c r="MOP16" s="154"/>
      <c r="MOQ16" s="154"/>
      <c r="MOR16" s="154"/>
      <c r="MOS16" s="154"/>
      <c r="MOT16" s="154"/>
      <c r="MOU16" s="154"/>
      <c r="MOV16" s="154"/>
      <c r="MOW16" s="154"/>
      <c r="MOX16" s="154"/>
      <c r="MOY16" s="154"/>
      <c r="MOZ16" s="154"/>
      <c r="MPA16" s="154"/>
      <c r="MPB16" s="154"/>
      <c r="MPC16" s="154"/>
      <c r="MPD16" s="154"/>
      <c r="MPE16" s="154"/>
      <c r="MPF16" s="154"/>
      <c r="MPG16" s="154"/>
      <c r="MPH16" s="154"/>
      <c r="MPI16" s="154"/>
      <c r="MPJ16" s="154"/>
      <c r="MPK16" s="154"/>
      <c r="MPL16" s="154"/>
      <c r="MPM16" s="154"/>
      <c r="MPN16" s="154"/>
      <c r="MPO16" s="154"/>
      <c r="MPP16" s="154"/>
      <c r="MPQ16" s="154"/>
      <c r="MPR16" s="154"/>
      <c r="MPS16" s="154"/>
      <c r="MPT16" s="154"/>
      <c r="MPU16" s="154"/>
      <c r="MPV16" s="154"/>
      <c r="MPW16" s="154"/>
      <c r="MPX16" s="154"/>
      <c r="MPY16" s="154"/>
      <c r="MPZ16" s="154"/>
      <c r="MQA16" s="154"/>
      <c r="MQB16" s="154"/>
      <c r="MQC16" s="154"/>
      <c r="MQD16" s="154"/>
      <c r="MQE16" s="154"/>
      <c r="MQF16" s="154"/>
      <c r="MQG16" s="154"/>
      <c r="MQH16" s="154"/>
      <c r="MQI16" s="154"/>
      <c r="MQJ16" s="154"/>
      <c r="MQK16" s="154"/>
      <c r="MQL16" s="154"/>
      <c r="MQM16" s="154"/>
      <c r="MQN16" s="154"/>
      <c r="MQO16" s="154"/>
      <c r="MQP16" s="154"/>
      <c r="MQQ16" s="154"/>
      <c r="MQR16" s="154"/>
      <c r="MQS16" s="154"/>
      <c r="MQT16" s="154"/>
      <c r="MQU16" s="154"/>
      <c r="MQV16" s="154"/>
      <c r="MQW16" s="154"/>
      <c r="MQX16" s="154"/>
      <c r="MQY16" s="154"/>
      <c r="MQZ16" s="154"/>
      <c r="MRA16" s="154"/>
      <c r="MRB16" s="154"/>
      <c r="MRC16" s="154"/>
      <c r="MRD16" s="154"/>
      <c r="MRE16" s="154"/>
      <c r="MRF16" s="154"/>
      <c r="MRG16" s="154"/>
      <c r="MRH16" s="154"/>
      <c r="MRI16" s="154"/>
      <c r="MRJ16" s="154"/>
      <c r="MRK16" s="154"/>
      <c r="MRL16" s="154"/>
      <c r="MRM16" s="154"/>
      <c r="MRN16" s="154"/>
      <c r="MRO16" s="154"/>
      <c r="MRP16" s="154"/>
      <c r="MRQ16" s="154"/>
      <c r="MRR16" s="154"/>
      <c r="MRS16" s="154"/>
      <c r="MRT16" s="154"/>
      <c r="MRU16" s="154"/>
      <c r="MRV16" s="154"/>
      <c r="MRW16" s="154"/>
      <c r="MRX16" s="154"/>
      <c r="MRY16" s="154"/>
      <c r="MRZ16" s="154"/>
      <c r="MSA16" s="154"/>
      <c r="MSB16" s="154"/>
      <c r="MSC16" s="154"/>
      <c r="MSD16" s="154"/>
      <c r="MSE16" s="154"/>
      <c r="MSF16" s="154"/>
      <c r="MSG16" s="154"/>
      <c r="MSH16" s="154"/>
      <c r="MSI16" s="154"/>
      <c r="MSJ16" s="154"/>
      <c r="MSK16" s="154"/>
      <c r="MSL16" s="154"/>
      <c r="MSM16" s="154"/>
      <c r="MSN16" s="154"/>
      <c r="MSO16" s="154"/>
      <c r="MSP16" s="154"/>
      <c r="MSQ16" s="154"/>
      <c r="MSR16" s="154"/>
      <c r="MSS16" s="154"/>
      <c r="MST16" s="154"/>
      <c r="MSU16" s="154"/>
      <c r="MSV16" s="154"/>
      <c r="MSW16" s="154"/>
      <c r="MSX16" s="154"/>
      <c r="MSY16" s="154"/>
      <c r="MSZ16" s="154"/>
      <c r="MTA16" s="154"/>
      <c r="MTB16" s="154"/>
      <c r="MTC16" s="154"/>
      <c r="MTD16" s="154"/>
      <c r="MTE16" s="154"/>
      <c r="MTF16" s="154"/>
      <c r="MTG16" s="154"/>
      <c r="MTH16" s="154"/>
      <c r="MTI16" s="154"/>
      <c r="MTJ16" s="154"/>
      <c r="MTK16" s="154"/>
      <c r="MTL16" s="154"/>
      <c r="MTM16" s="154"/>
      <c r="MTN16" s="154"/>
      <c r="MTO16" s="154"/>
      <c r="MTP16" s="154"/>
      <c r="MTQ16" s="154"/>
      <c r="MTR16" s="154"/>
      <c r="MTS16" s="154"/>
      <c r="MTT16" s="154"/>
      <c r="MTU16" s="154"/>
      <c r="MTV16" s="154"/>
      <c r="MTW16" s="154"/>
      <c r="MTX16" s="154"/>
      <c r="MTY16" s="154"/>
      <c r="MTZ16" s="154"/>
      <c r="MUA16" s="154"/>
      <c r="MUB16" s="154"/>
      <c r="MUC16" s="154"/>
      <c r="MUD16" s="154"/>
      <c r="MUE16" s="154"/>
      <c r="MUF16" s="154"/>
      <c r="MUG16" s="154"/>
      <c r="MUH16" s="154"/>
      <c r="MUI16" s="154"/>
      <c r="MUJ16" s="154"/>
      <c r="MUK16" s="154"/>
      <c r="MUL16" s="154"/>
      <c r="MUM16" s="154"/>
      <c r="MUN16" s="154"/>
      <c r="MUO16" s="154"/>
      <c r="MUP16" s="154"/>
      <c r="MUQ16" s="154"/>
      <c r="MUR16" s="154"/>
      <c r="MUS16" s="154"/>
      <c r="MUT16" s="154"/>
      <c r="MUU16" s="154"/>
      <c r="MUV16" s="154"/>
      <c r="MUW16" s="154"/>
      <c r="MUX16" s="154"/>
      <c r="MUY16" s="154"/>
      <c r="MUZ16" s="154"/>
      <c r="MVA16" s="154"/>
      <c r="MVB16" s="154"/>
      <c r="MVC16" s="154"/>
      <c r="MVD16" s="154"/>
      <c r="MVE16" s="154"/>
      <c r="MVF16" s="154"/>
      <c r="MVG16" s="154"/>
      <c r="MVH16" s="154"/>
      <c r="MVI16" s="154"/>
      <c r="MVJ16" s="154"/>
      <c r="MVK16" s="154"/>
      <c r="MVL16" s="154"/>
      <c r="MVM16" s="154"/>
      <c r="MVN16" s="154"/>
      <c r="MVO16" s="154"/>
      <c r="MVP16" s="154"/>
      <c r="MVQ16" s="154"/>
      <c r="MVR16" s="154"/>
      <c r="MVS16" s="154"/>
      <c r="MVT16" s="154"/>
      <c r="MVU16" s="154"/>
      <c r="MVV16" s="154"/>
      <c r="MVW16" s="154"/>
      <c r="MVX16" s="154"/>
      <c r="MVY16" s="154"/>
      <c r="MVZ16" s="154"/>
      <c r="MWA16" s="154"/>
      <c r="MWB16" s="154"/>
      <c r="MWC16" s="154"/>
      <c r="MWD16" s="154"/>
      <c r="MWE16" s="154"/>
      <c r="MWF16" s="154"/>
      <c r="MWG16" s="154"/>
      <c r="MWH16" s="154"/>
      <c r="MWI16" s="154"/>
      <c r="MWJ16" s="154"/>
      <c r="MWK16" s="154"/>
      <c r="MWL16" s="154"/>
      <c r="MWM16" s="154"/>
      <c r="MWN16" s="154"/>
      <c r="MWO16" s="154"/>
      <c r="MWP16" s="154"/>
      <c r="MWQ16" s="154"/>
      <c r="MWR16" s="154"/>
      <c r="MWS16" s="154"/>
      <c r="MWT16" s="154"/>
      <c r="MWU16" s="154"/>
      <c r="MWV16" s="154"/>
      <c r="MWW16" s="154"/>
      <c r="MWX16" s="154"/>
      <c r="MWY16" s="154"/>
      <c r="MWZ16" s="154"/>
      <c r="MXA16" s="154"/>
      <c r="MXB16" s="154"/>
      <c r="MXC16" s="154"/>
      <c r="MXD16" s="154"/>
      <c r="MXE16" s="154"/>
      <c r="MXF16" s="154"/>
      <c r="MXG16" s="154"/>
      <c r="MXH16" s="154"/>
      <c r="MXI16" s="154"/>
      <c r="MXJ16" s="154"/>
      <c r="MXK16" s="154"/>
      <c r="MXL16" s="154"/>
      <c r="MXM16" s="154"/>
      <c r="MXN16" s="154"/>
      <c r="MXO16" s="154"/>
      <c r="MXP16" s="154"/>
      <c r="MXQ16" s="154"/>
      <c r="MXR16" s="154"/>
      <c r="MXS16" s="154"/>
      <c r="MXT16" s="154"/>
      <c r="MXU16" s="154"/>
      <c r="MXV16" s="154"/>
      <c r="MXW16" s="154"/>
      <c r="MXX16" s="154"/>
      <c r="MXY16" s="154"/>
      <c r="MXZ16" s="154"/>
      <c r="MYA16" s="154"/>
      <c r="MYB16" s="154"/>
      <c r="MYC16" s="154"/>
      <c r="MYD16" s="154"/>
      <c r="MYE16" s="154"/>
      <c r="MYF16" s="154"/>
      <c r="MYG16" s="154"/>
      <c r="MYH16" s="154"/>
      <c r="MYI16" s="154"/>
      <c r="MYJ16" s="154"/>
      <c r="MYK16" s="154"/>
      <c r="MYL16" s="154"/>
      <c r="MYM16" s="154"/>
      <c r="MYN16" s="154"/>
      <c r="MYO16" s="154"/>
      <c r="MYP16" s="154"/>
      <c r="MYQ16" s="154"/>
      <c r="MYR16" s="154"/>
      <c r="MYS16" s="154"/>
      <c r="MYT16" s="154"/>
      <c r="MYU16" s="154"/>
      <c r="MYV16" s="154"/>
      <c r="MYW16" s="154"/>
      <c r="MYX16" s="154"/>
      <c r="MYY16" s="154"/>
      <c r="MYZ16" s="154"/>
      <c r="MZA16" s="154"/>
      <c r="MZB16" s="154"/>
      <c r="MZC16" s="154"/>
      <c r="MZD16" s="154"/>
      <c r="MZE16" s="154"/>
      <c r="MZF16" s="154"/>
      <c r="MZG16" s="154"/>
      <c r="MZH16" s="154"/>
      <c r="MZI16" s="154"/>
      <c r="MZJ16" s="154"/>
      <c r="MZK16" s="154"/>
      <c r="MZL16" s="154"/>
      <c r="MZM16" s="154"/>
      <c r="MZN16" s="154"/>
      <c r="MZO16" s="154"/>
      <c r="MZP16" s="154"/>
      <c r="MZQ16" s="154"/>
      <c r="MZR16" s="154"/>
      <c r="MZS16" s="154"/>
      <c r="MZT16" s="154"/>
      <c r="MZU16" s="154"/>
      <c r="MZV16" s="154"/>
      <c r="MZW16" s="154"/>
      <c r="MZX16" s="154"/>
      <c r="MZY16" s="154"/>
      <c r="MZZ16" s="154"/>
      <c r="NAA16" s="154"/>
      <c r="NAB16" s="154"/>
      <c r="NAC16" s="154"/>
      <c r="NAD16" s="154"/>
      <c r="NAE16" s="154"/>
      <c r="NAF16" s="154"/>
      <c r="NAG16" s="154"/>
      <c r="NAH16" s="154"/>
      <c r="NAI16" s="154"/>
      <c r="NAJ16" s="154"/>
      <c r="NAK16" s="154"/>
      <c r="NAL16" s="154"/>
      <c r="NAM16" s="154"/>
      <c r="NAN16" s="154"/>
      <c r="NAO16" s="154"/>
      <c r="NAP16" s="154"/>
      <c r="NAQ16" s="154"/>
      <c r="NAR16" s="154"/>
      <c r="NAS16" s="154"/>
      <c r="NAT16" s="154"/>
      <c r="NAU16" s="154"/>
      <c r="NAV16" s="154"/>
      <c r="NAW16" s="154"/>
      <c r="NAX16" s="154"/>
      <c r="NAY16" s="154"/>
      <c r="NAZ16" s="154"/>
      <c r="NBA16" s="154"/>
      <c r="NBB16" s="154"/>
      <c r="NBC16" s="154"/>
      <c r="NBD16" s="154"/>
      <c r="NBE16" s="154"/>
      <c r="NBF16" s="154"/>
      <c r="NBG16" s="154"/>
      <c r="NBH16" s="154"/>
      <c r="NBI16" s="154"/>
      <c r="NBJ16" s="154"/>
      <c r="NBK16" s="154"/>
      <c r="NBL16" s="154"/>
      <c r="NBM16" s="154"/>
      <c r="NBN16" s="154"/>
      <c r="NBO16" s="154"/>
      <c r="NBP16" s="154"/>
      <c r="NBQ16" s="154"/>
      <c r="NBR16" s="154"/>
      <c r="NBS16" s="154"/>
      <c r="NBT16" s="154"/>
      <c r="NBU16" s="154"/>
      <c r="NBV16" s="154"/>
      <c r="NBW16" s="154"/>
      <c r="NBX16" s="154"/>
      <c r="NBY16" s="154"/>
      <c r="NBZ16" s="154"/>
      <c r="NCA16" s="154"/>
      <c r="NCB16" s="154"/>
      <c r="NCC16" s="154"/>
      <c r="NCD16" s="154"/>
      <c r="NCE16" s="154"/>
      <c r="NCF16" s="154"/>
      <c r="NCG16" s="154"/>
      <c r="NCH16" s="154"/>
      <c r="NCI16" s="154"/>
      <c r="NCJ16" s="154"/>
      <c r="NCK16" s="154"/>
      <c r="NCL16" s="154"/>
      <c r="NCM16" s="154"/>
      <c r="NCN16" s="154"/>
      <c r="NCO16" s="154"/>
      <c r="NCP16" s="154"/>
      <c r="NCQ16" s="154"/>
      <c r="NCR16" s="154"/>
      <c r="NCS16" s="154"/>
      <c r="NCT16" s="154"/>
      <c r="NCU16" s="154"/>
      <c r="NCV16" s="154"/>
      <c r="NCW16" s="154"/>
      <c r="NCX16" s="154"/>
      <c r="NCY16" s="154"/>
      <c r="NCZ16" s="154"/>
      <c r="NDA16" s="154"/>
      <c r="NDB16" s="154"/>
      <c r="NDC16" s="154"/>
      <c r="NDD16" s="154"/>
      <c r="NDE16" s="154"/>
      <c r="NDF16" s="154"/>
      <c r="NDG16" s="154"/>
      <c r="NDH16" s="154"/>
      <c r="NDI16" s="154"/>
      <c r="NDJ16" s="154"/>
      <c r="NDK16" s="154"/>
      <c r="NDL16" s="154"/>
      <c r="NDM16" s="154"/>
      <c r="NDN16" s="154"/>
      <c r="NDO16" s="154"/>
      <c r="NDP16" s="154"/>
      <c r="NDQ16" s="154"/>
      <c r="NDR16" s="154"/>
      <c r="NDS16" s="154"/>
      <c r="NDT16" s="154"/>
      <c r="NDU16" s="154"/>
      <c r="NDV16" s="154"/>
      <c r="NDW16" s="154"/>
      <c r="NDX16" s="154"/>
      <c r="NDY16" s="154"/>
      <c r="NDZ16" s="154"/>
      <c r="NEA16" s="154"/>
      <c r="NEB16" s="154"/>
      <c r="NEC16" s="154"/>
      <c r="NED16" s="154"/>
      <c r="NEE16" s="154"/>
      <c r="NEF16" s="154"/>
      <c r="NEG16" s="154"/>
      <c r="NEH16" s="154"/>
      <c r="NEI16" s="154"/>
      <c r="NEJ16" s="154"/>
      <c r="NEK16" s="154"/>
      <c r="NEL16" s="154"/>
      <c r="NEM16" s="154"/>
      <c r="NEN16" s="154"/>
      <c r="NEO16" s="154"/>
      <c r="NEP16" s="154"/>
      <c r="NEQ16" s="154"/>
      <c r="NER16" s="154"/>
      <c r="NES16" s="154"/>
      <c r="NET16" s="154"/>
      <c r="NEU16" s="154"/>
      <c r="NEV16" s="154"/>
      <c r="NEW16" s="154"/>
      <c r="NEX16" s="154"/>
      <c r="NEY16" s="154"/>
      <c r="NEZ16" s="154"/>
      <c r="NFA16" s="154"/>
      <c r="NFB16" s="154"/>
      <c r="NFC16" s="154"/>
      <c r="NFD16" s="154"/>
      <c r="NFE16" s="154"/>
      <c r="NFF16" s="154"/>
      <c r="NFG16" s="154"/>
      <c r="NFH16" s="154"/>
      <c r="NFI16" s="154"/>
      <c r="NFJ16" s="154"/>
      <c r="NFK16" s="154"/>
      <c r="NFL16" s="154"/>
      <c r="NFM16" s="154"/>
      <c r="NFN16" s="154"/>
      <c r="NFO16" s="154"/>
      <c r="NFP16" s="154"/>
      <c r="NFQ16" s="154"/>
      <c r="NFR16" s="154"/>
      <c r="NFS16" s="154"/>
      <c r="NFT16" s="154"/>
      <c r="NFU16" s="154"/>
      <c r="NFV16" s="154"/>
      <c r="NFW16" s="154"/>
      <c r="NFX16" s="154"/>
      <c r="NFY16" s="154"/>
      <c r="NFZ16" s="154"/>
      <c r="NGA16" s="154"/>
      <c r="NGB16" s="154"/>
      <c r="NGC16" s="154"/>
      <c r="NGD16" s="154"/>
      <c r="NGE16" s="154"/>
      <c r="NGF16" s="154"/>
      <c r="NGG16" s="154"/>
      <c r="NGH16" s="154"/>
      <c r="NGI16" s="154"/>
      <c r="NGJ16" s="154"/>
      <c r="NGK16" s="154"/>
      <c r="NGL16" s="154"/>
      <c r="NGM16" s="154"/>
      <c r="NGN16" s="154"/>
      <c r="NGO16" s="154"/>
      <c r="NGP16" s="154"/>
      <c r="NGQ16" s="154"/>
      <c r="NGR16" s="154"/>
      <c r="NGS16" s="154"/>
      <c r="NGT16" s="154"/>
      <c r="NGU16" s="154"/>
      <c r="NGV16" s="154"/>
      <c r="NGW16" s="154"/>
      <c r="NGX16" s="154"/>
      <c r="NGY16" s="154"/>
      <c r="NGZ16" s="154"/>
      <c r="NHA16" s="154"/>
      <c r="NHB16" s="154"/>
      <c r="NHC16" s="154"/>
      <c r="NHD16" s="154"/>
      <c r="NHE16" s="154"/>
      <c r="NHF16" s="154"/>
      <c r="NHG16" s="154"/>
      <c r="NHH16" s="154"/>
      <c r="NHI16" s="154"/>
      <c r="NHJ16" s="154"/>
      <c r="NHK16" s="154"/>
      <c r="NHL16" s="154"/>
      <c r="NHM16" s="154"/>
      <c r="NHN16" s="154"/>
      <c r="NHO16" s="154"/>
      <c r="NHP16" s="154"/>
      <c r="NHQ16" s="154"/>
      <c r="NHR16" s="154"/>
      <c r="NHS16" s="154"/>
      <c r="NHT16" s="154"/>
      <c r="NHU16" s="154"/>
      <c r="NHV16" s="154"/>
      <c r="NHW16" s="154"/>
      <c r="NHX16" s="154"/>
      <c r="NHY16" s="154"/>
      <c r="NHZ16" s="154"/>
      <c r="NIA16" s="154"/>
      <c r="NIB16" s="154"/>
      <c r="NIC16" s="154"/>
      <c r="NID16" s="154"/>
      <c r="NIE16" s="154"/>
      <c r="NIF16" s="154"/>
      <c r="NIG16" s="154"/>
      <c r="NIH16" s="154"/>
      <c r="NII16" s="154"/>
      <c r="NIJ16" s="154"/>
      <c r="NIK16" s="154"/>
      <c r="NIL16" s="154"/>
      <c r="NIM16" s="154"/>
      <c r="NIN16" s="154"/>
      <c r="NIO16" s="154"/>
      <c r="NIP16" s="154"/>
      <c r="NIQ16" s="154"/>
      <c r="NIR16" s="154"/>
      <c r="NIS16" s="154"/>
      <c r="NIT16" s="154"/>
      <c r="NIU16" s="154"/>
      <c r="NIV16" s="154"/>
      <c r="NIW16" s="154"/>
      <c r="NIX16" s="154"/>
      <c r="NIY16" s="154"/>
      <c r="NIZ16" s="154"/>
      <c r="NJA16" s="154"/>
      <c r="NJB16" s="154"/>
      <c r="NJC16" s="154"/>
      <c r="NJD16" s="154"/>
      <c r="NJE16" s="154"/>
      <c r="NJF16" s="154"/>
      <c r="NJG16" s="154"/>
      <c r="NJH16" s="154"/>
      <c r="NJI16" s="154"/>
      <c r="NJJ16" s="154"/>
      <c r="NJK16" s="154"/>
      <c r="NJL16" s="154"/>
      <c r="NJM16" s="154"/>
      <c r="NJN16" s="154"/>
      <c r="NJO16" s="154"/>
      <c r="NJP16" s="154"/>
      <c r="NJQ16" s="154"/>
      <c r="NJR16" s="154"/>
      <c r="NJS16" s="154"/>
      <c r="NJT16" s="154"/>
      <c r="NJU16" s="154"/>
      <c r="NJV16" s="154"/>
      <c r="NJW16" s="154"/>
      <c r="NJX16" s="154"/>
      <c r="NJY16" s="154"/>
      <c r="NJZ16" s="154"/>
      <c r="NKA16" s="154"/>
      <c r="NKB16" s="154"/>
      <c r="NKC16" s="154"/>
      <c r="NKD16" s="154"/>
      <c r="NKE16" s="154"/>
      <c r="NKF16" s="154"/>
      <c r="NKG16" s="154"/>
      <c r="NKH16" s="154"/>
      <c r="NKI16" s="154"/>
      <c r="NKJ16" s="154"/>
      <c r="NKK16" s="154"/>
      <c r="NKL16" s="154"/>
      <c r="NKM16" s="154"/>
      <c r="NKN16" s="154"/>
      <c r="NKO16" s="154"/>
      <c r="NKP16" s="154"/>
      <c r="NKQ16" s="154"/>
      <c r="NKR16" s="154"/>
      <c r="NKS16" s="154"/>
      <c r="NKT16" s="154"/>
      <c r="NKU16" s="154"/>
      <c r="NKV16" s="154"/>
      <c r="NKW16" s="154"/>
      <c r="NKX16" s="154"/>
      <c r="NKY16" s="154"/>
      <c r="NKZ16" s="154"/>
      <c r="NLA16" s="154"/>
      <c r="NLB16" s="154"/>
      <c r="NLC16" s="154"/>
      <c r="NLD16" s="154"/>
      <c r="NLE16" s="154"/>
      <c r="NLF16" s="154"/>
      <c r="NLG16" s="154"/>
      <c r="NLH16" s="154"/>
      <c r="NLI16" s="154"/>
      <c r="NLJ16" s="154"/>
      <c r="NLK16" s="154"/>
      <c r="NLL16" s="154"/>
      <c r="NLM16" s="154"/>
      <c r="NLN16" s="154"/>
      <c r="NLO16" s="154"/>
      <c r="NLP16" s="154"/>
      <c r="NLQ16" s="154"/>
      <c r="NLR16" s="154"/>
      <c r="NLS16" s="154"/>
      <c r="NLT16" s="154"/>
      <c r="NLU16" s="154"/>
      <c r="NLV16" s="154"/>
      <c r="NLW16" s="154"/>
      <c r="NLX16" s="154"/>
      <c r="NLY16" s="154"/>
      <c r="NLZ16" s="154"/>
      <c r="NMA16" s="154"/>
      <c r="NMB16" s="154"/>
      <c r="NMC16" s="154"/>
      <c r="NMD16" s="154"/>
      <c r="NME16" s="154"/>
      <c r="NMF16" s="154"/>
      <c r="NMG16" s="154"/>
      <c r="NMH16" s="154"/>
      <c r="NMI16" s="154"/>
      <c r="NMJ16" s="154"/>
      <c r="NMK16" s="154"/>
      <c r="NML16" s="154"/>
      <c r="NMM16" s="154"/>
      <c r="NMN16" s="154"/>
      <c r="NMO16" s="154"/>
      <c r="NMP16" s="154"/>
      <c r="NMQ16" s="154"/>
      <c r="NMR16" s="154"/>
      <c r="NMS16" s="154"/>
      <c r="NMT16" s="154"/>
      <c r="NMU16" s="154"/>
      <c r="NMV16" s="154"/>
      <c r="NMW16" s="154"/>
      <c r="NMX16" s="154"/>
      <c r="NMY16" s="154"/>
      <c r="NMZ16" s="154"/>
      <c r="NNA16" s="154"/>
      <c r="NNB16" s="154"/>
      <c r="NNC16" s="154"/>
      <c r="NND16" s="154"/>
      <c r="NNE16" s="154"/>
      <c r="NNF16" s="154"/>
      <c r="NNG16" s="154"/>
      <c r="NNH16" s="154"/>
      <c r="NNI16" s="154"/>
      <c r="NNJ16" s="154"/>
      <c r="NNK16" s="154"/>
      <c r="NNL16" s="154"/>
      <c r="NNM16" s="154"/>
      <c r="NNN16" s="154"/>
      <c r="NNO16" s="154"/>
      <c r="NNP16" s="154"/>
      <c r="NNQ16" s="154"/>
      <c r="NNR16" s="154"/>
      <c r="NNS16" s="154"/>
      <c r="NNT16" s="154"/>
      <c r="NNU16" s="154"/>
      <c r="NNV16" s="154"/>
      <c r="NNW16" s="154"/>
      <c r="NNX16" s="154"/>
      <c r="NNY16" s="154"/>
      <c r="NNZ16" s="154"/>
      <c r="NOA16" s="154"/>
      <c r="NOB16" s="154"/>
      <c r="NOC16" s="154"/>
      <c r="NOD16" s="154"/>
      <c r="NOE16" s="154"/>
      <c r="NOF16" s="154"/>
      <c r="NOG16" s="154"/>
      <c r="NOH16" s="154"/>
      <c r="NOI16" s="154"/>
      <c r="NOJ16" s="154"/>
      <c r="NOK16" s="154"/>
      <c r="NOL16" s="154"/>
      <c r="NOM16" s="154"/>
      <c r="NON16" s="154"/>
      <c r="NOO16" s="154"/>
      <c r="NOP16" s="154"/>
      <c r="NOQ16" s="154"/>
      <c r="NOR16" s="154"/>
      <c r="NOS16" s="154"/>
      <c r="NOT16" s="154"/>
      <c r="NOU16" s="154"/>
      <c r="NOV16" s="154"/>
      <c r="NOW16" s="154"/>
      <c r="NOX16" s="154"/>
      <c r="NOY16" s="154"/>
      <c r="NOZ16" s="154"/>
      <c r="NPA16" s="154"/>
      <c r="NPB16" s="154"/>
      <c r="NPC16" s="154"/>
      <c r="NPD16" s="154"/>
      <c r="NPE16" s="154"/>
      <c r="NPF16" s="154"/>
      <c r="NPG16" s="154"/>
      <c r="NPH16" s="154"/>
      <c r="NPI16" s="154"/>
      <c r="NPJ16" s="154"/>
      <c r="NPK16" s="154"/>
      <c r="NPL16" s="154"/>
      <c r="NPM16" s="154"/>
      <c r="NPN16" s="154"/>
      <c r="NPO16" s="154"/>
      <c r="NPP16" s="154"/>
      <c r="NPQ16" s="154"/>
      <c r="NPR16" s="154"/>
      <c r="NPS16" s="154"/>
      <c r="NPT16" s="154"/>
      <c r="NPU16" s="154"/>
      <c r="NPV16" s="154"/>
      <c r="NPW16" s="154"/>
      <c r="NPX16" s="154"/>
      <c r="NPY16" s="154"/>
      <c r="NPZ16" s="154"/>
      <c r="NQA16" s="154"/>
      <c r="NQB16" s="154"/>
      <c r="NQC16" s="154"/>
      <c r="NQD16" s="154"/>
      <c r="NQE16" s="154"/>
      <c r="NQF16" s="154"/>
      <c r="NQG16" s="154"/>
      <c r="NQH16" s="154"/>
      <c r="NQI16" s="154"/>
      <c r="NQJ16" s="154"/>
      <c r="NQK16" s="154"/>
      <c r="NQL16" s="154"/>
      <c r="NQM16" s="154"/>
      <c r="NQN16" s="154"/>
      <c r="NQO16" s="154"/>
      <c r="NQP16" s="154"/>
      <c r="NQQ16" s="154"/>
      <c r="NQR16" s="154"/>
      <c r="NQS16" s="154"/>
      <c r="NQT16" s="154"/>
      <c r="NQU16" s="154"/>
      <c r="NQV16" s="154"/>
      <c r="NQW16" s="154"/>
      <c r="NQX16" s="154"/>
      <c r="NQY16" s="154"/>
      <c r="NQZ16" s="154"/>
      <c r="NRA16" s="154"/>
      <c r="NRB16" s="154"/>
      <c r="NRC16" s="154"/>
      <c r="NRD16" s="154"/>
      <c r="NRE16" s="154"/>
      <c r="NRF16" s="154"/>
      <c r="NRG16" s="154"/>
      <c r="NRH16" s="154"/>
      <c r="NRI16" s="154"/>
      <c r="NRJ16" s="154"/>
      <c r="NRK16" s="154"/>
      <c r="NRL16" s="154"/>
      <c r="NRM16" s="154"/>
      <c r="NRN16" s="154"/>
      <c r="NRO16" s="154"/>
      <c r="NRP16" s="154"/>
      <c r="NRQ16" s="154"/>
      <c r="NRR16" s="154"/>
      <c r="NRS16" s="154"/>
      <c r="NRT16" s="154"/>
      <c r="NRU16" s="154"/>
      <c r="NRV16" s="154"/>
      <c r="NRW16" s="154"/>
      <c r="NRX16" s="154"/>
      <c r="NRY16" s="154"/>
      <c r="NRZ16" s="154"/>
      <c r="NSA16" s="154"/>
      <c r="NSB16" s="154"/>
      <c r="NSC16" s="154"/>
      <c r="NSD16" s="154"/>
      <c r="NSE16" s="154"/>
      <c r="NSF16" s="154"/>
      <c r="NSG16" s="154"/>
      <c r="NSH16" s="154"/>
      <c r="NSI16" s="154"/>
      <c r="NSJ16" s="154"/>
      <c r="NSK16" s="154"/>
      <c r="NSL16" s="154"/>
      <c r="NSM16" s="154"/>
      <c r="NSN16" s="154"/>
      <c r="NSO16" s="154"/>
      <c r="NSP16" s="154"/>
      <c r="NSQ16" s="154"/>
      <c r="NSR16" s="154"/>
      <c r="NSS16" s="154"/>
      <c r="NST16" s="154"/>
      <c r="NSU16" s="154"/>
      <c r="NSV16" s="154"/>
      <c r="NSW16" s="154"/>
      <c r="NSX16" s="154"/>
      <c r="NSY16" s="154"/>
      <c r="NSZ16" s="154"/>
      <c r="NTA16" s="154"/>
      <c r="NTB16" s="154"/>
      <c r="NTC16" s="154"/>
      <c r="NTD16" s="154"/>
      <c r="NTE16" s="154"/>
      <c r="NTF16" s="154"/>
      <c r="NTG16" s="154"/>
      <c r="NTH16" s="154"/>
      <c r="NTI16" s="154"/>
      <c r="NTJ16" s="154"/>
      <c r="NTK16" s="154"/>
      <c r="NTL16" s="154"/>
      <c r="NTM16" s="154"/>
      <c r="NTN16" s="154"/>
      <c r="NTO16" s="154"/>
      <c r="NTP16" s="154"/>
      <c r="NTQ16" s="154"/>
      <c r="NTR16" s="154"/>
      <c r="NTS16" s="154"/>
      <c r="NTT16" s="154"/>
      <c r="NTU16" s="154"/>
      <c r="NTV16" s="154"/>
      <c r="NTW16" s="154"/>
      <c r="NTX16" s="154"/>
      <c r="NTY16" s="154"/>
      <c r="NTZ16" s="154"/>
      <c r="NUA16" s="154"/>
      <c r="NUB16" s="154"/>
      <c r="NUC16" s="154"/>
      <c r="NUD16" s="154"/>
      <c r="NUE16" s="154"/>
      <c r="NUF16" s="154"/>
      <c r="NUG16" s="154"/>
      <c r="NUH16" s="154"/>
      <c r="NUI16" s="154"/>
      <c r="NUJ16" s="154"/>
      <c r="NUK16" s="154"/>
      <c r="NUL16" s="154"/>
      <c r="NUM16" s="154"/>
      <c r="NUN16" s="154"/>
      <c r="NUO16" s="154"/>
      <c r="NUP16" s="154"/>
      <c r="NUQ16" s="154"/>
      <c r="NUR16" s="154"/>
      <c r="NUS16" s="154"/>
      <c r="NUT16" s="154"/>
      <c r="NUU16" s="154"/>
      <c r="NUV16" s="154"/>
      <c r="NUW16" s="154"/>
      <c r="NUX16" s="154"/>
      <c r="NUY16" s="154"/>
      <c r="NUZ16" s="154"/>
      <c r="NVA16" s="154"/>
      <c r="NVB16" s="154"/>
      <c r="NVC16" s="154"/>
      <c r="NVD16" s="154"/>
      <c r="NVE16" s="154"/>
      <c r="NVF16" s="154"/>
      <c r="NVG16" s="154"/>
      <c r="NVH16" s="154"/>
      <c r="NVI16" s="154"/>
      <c r="NVJ16" s="154"/>
      <c r="NVK16" s="154"/>
      <c r="NVL16" s="154"/>
      <c r="NVM16" s="154"/>
      <c r="NVN16" s="154"/>
      <c r="NVO16" s="154"/>
      <c r="NVP16" s="154"/>
      <c r="NVQ16" s="154"/>
      <c r="NVR16" s="154"/>
      <c r="NVS16" s="154"/>
      <c r="NVT16" s="154"/>
      <c r="NVU16" s="154"/>
      <c r="NVV16" s="154"/>
      <c r="NVW16" s="154"/>
      <c r="NVX16" s="154"/>
      <c r="NVY16" s="154"/>
      <c r="NVZ16" s="154"/>
      <c r="NWA16" s="154"/>
      <c r="NWB16" s="154"/>
      <c r="NWC16" s="154"/>
      <c r="NWD16" s="154"/>
      <c r="NWE16" s="154"/>
      <c r="NWF16" s="154"/>
      <c r="NWG16" s="154"/>
      <c r="NWH16" s="154"/>
      <c r="NWI16" s="154"/>
      <c r="NWJ16" s="154"/>
      <c r="NWK16" s="154"/>
      <c r="NWL16" s="154"/>
      <c r="NWM16" s="154"/>
      <c r="NWN16" s="154"/>
      <c r="NWO16" s="154"/>
      <c r="NWP16" s="154"/>
      <c r="NWQ16" s="154"/>
      <c r="NWR16" s="154"/>
      <c r="NWS16" s="154"/>
      <c r="NWT16" s="154"/>
      <c r="NWU16" s="154"/>
      <c r="NWV16" s="154"/>
      <c r="NWW16" s="154"/>
      <c r="NWX16" s="154"/>
      <c r="NWY16" s="154"/>
      <c r="NWZ16" s="154"/>
      <c r="NXA16" s="154"/>
      <c r="NXB16" s="154"/>
      <c r="NXC16" s="154"/>
      <c r="NXD16" s="154"/>
      <c r="NXE16" s="154"/>
      <c r="NXF16" s="154"/>
      <c r="NXG16" s="154"/>
      <c r="NXH16" s="154"/>
      <c r="NXI16" s="154"/>
      <c r="NXJ16" s="154"/>
      <c r="NXK16" s="154"/>
      <c r="NXL16" s="154"/>
      <c r="NXM16" s="154"/>
      <c r="NXN16" s="154"/>
      <c r="NXO16" s="154"/>
      <c r="NXP16" s="154"/>
      <c r="NXQ16" s="154"/>
      <c r="NXR16" s="154"/>
      <c r="NXS16" s="154"/>
      <c r="NXT16" s="154"/>
      <c r="NXU16" s="154"/>
      <c r="NXV16" s="154"/>
      <c r="NXW16" s="154"/>
      <c r="NXX16" s="154"/>
      <c r="NXY16" s="154"/>
      <c r="NXZ16" s="154"/>
      <c r="NYA16" s="154"/>
      <c r="NYB16" s="154"/>
      <c r="NYC16" s="154"/>
      <c r="NYD16" s="154"/>
      <c r="NYE16" s="154"/>
      <c r="NYF16" s="154"/>
      <c r="NYG16" s="154"/>
      <c r="NYH16" s="154"/>
      <c r="NYI16" s="154"/>
      <c r="NYJ16" s="154"/>
      <c r="NYK16" s="154"/>
      <c r="NYL16" s="154"/>
      <c r="NYM16" s="154"/>
      <c r="NYN16" s="154"/>
      <c r="NYO16" s="154"/>
      <c r="NYP16" s="154"/>
      <c r="NYQ16" s="154"/>
      <c r="NYR16" s="154"/>
      <c r="NYS16" s="154"/>
      <c r="NYT16" s="154"/>
      <c r="NYU16" s="154"/>
      <c r="NYV16" s="154"/>
      <c r="NYW16" s="154"/>
      <c r="NYX16" s="154"/>
      <c r="NYY16" s="154"/>
      <c r="NYZ16" s="154"/>
      <c r="NZA16" s="154"/>
      <c r="NZB16" s="154"/>
      <c r="NZC16" s="154"/>
      <c r="NZD16" s="154"/>
      <c r="NZE16" s="154"/>
      <c r="NZF16" s="154"/>
      <c r="NZG16" s="154"/>
      <c r="NZH16" s="154"/>
      <c r="NZI16" s="154"/>
      <c r="NZJ16" s="154"/>
      <c r="NZK16" s="154"/>
      <c r="NZL16" s="154"/>
      <c r="NZM16" s="154"/>
      <c r="NZN16" s="154"/>
      <c r="NZO16" s="154"/>
      <c r="NZP16" s="154"/>
      <c r="NZQ16" s="154"/>
      <c r="NZR16" s="154"/>
      <c r="NZS16" s="154"/>
      <c r="NZT16" s="154"/>
      <c r="NZU16" s="154"/>
      <c r="NZV16" s="154"/>
      <c r="NZW16" s="154"/>
      <c r="NZX16" s="154"/>
      <c r="NZY16" s="154"/>
      <c r="NZZ16" s="154"/>
      <c r="OAA16" s="154"/>
      <c r="OAB16" s="154"/>
      <c r="OAC16" s="154"/>
      <c r="OAD16" s="154"/>
      <c r="OAE16" s="154"/>
      <c r="OAF16" s="154"/>
      <c r="OAG16" s="154"/>
      <c r="OAH16" s="154"/>
      <c r="OAI16" s="154"/>
      <c r="OAJ16" s="154"/>
      <c r="OAK16" s="154"/>
      <c r="OAL16" s="154"/>
      <c r="OAM16" s="154"/>
      <c r="OAN16" s="154"/>
      <c r="OAO16" s="154"/>
      <c r="OAP16" s="154"/>
      <c r="OAQ16" s="154"/>
      <c r="OAR16" s="154"/>
      <c r="OAS16" s="154"/>
      <c r="OAT16" s="154"/>
      <c r="OAU16" s="154"/>
      <c r="OAV16" s="154"/>
      <c r="OAW16" s="154"/>
      <c r="OAX16" s="154"/>
      <c r="OAY16" s="154"/>
      <c r="OAZ16" s="154"/>
      <c r="OBA16" s="154"/>
      <c r="OBB16" s="154"/>
      <c r="OBC16" s="154"/>
      <c r="OBD16" s="154"/>
      <c r="OBE16" s="154"/>
      <c r="OBF16" s="154"/>
      <c r="OBG16" s="154"/>
      <c r="OBH16" s="154"/>
      <c r="OBI16" s="154"/>
      <c r="OBJ16" s="154"/>
      <c r="OBK16" s="154"/>
      <c r="OBL16" s="154"/>
      <c r="OBM16" s="154"/>
      <c r="OBN16" s="154"/>
      <c r="OBO16" s="154"/>
      <c r="OBP16" s="154"/>
      <c r="OBQ16" s="154"/>
      <c r="OBR16" s="154"/>
      <c r="OBS16" s="154"/>
      <c r="OBT16" s="154"/>
      <c r="OBU16" s="154"/>
      <c r="OBV16" s="154"/>
      <c r="OBW16" s="154"/>
      <c r="OBX16" s="154"/>
      <c r="OBY16" s="154"/>
      <c r="OBZ16" s="154"/>
      <c r="OCA16" s="154"/>
      <c r="OCB16" s="154"/>
      <c r="OCC16" s="154"/>
      <c r="OCD16" s="154"/>
      <c r="OCE16" s="154"/>
      <c r="OCF16" s="154"/>
      <c r="OCG16" s="154"/>
      <c r="OCH16" s="154"/>
      <c r="OCI16" s="154"/>
      <c r="OCJ16" s="154"/>
      <c r="OCK16" s="154"/>
      <c r="OCL16" s="154"/>
      <c r="OCM16" s="154"/>
      <c r="OCN16" s="154"/>
      <c r="OCO16" s="154"/>
      <c r="OCP16" s="154"/>
      <c r="OCQ16" s="154"/>
      <c r="OCR16" s="154"/>
      <c r="OCS16" s="154"/>
      <c r="OCT16" s="154"/>
      <c r="OCU16" s="154"/>
      <c r="OCV16" s="154"/>
      <c r="OCW16" s="154"/>
      <c r="OCX16" s="154"/>
      <c r="OCY16" s="154"/>
      <c r="OCZ16" s="154"/>
      <c r="ODA16" s="154"/>
      <c r="ODB16" s="154"/>
      <c r="ODC16" s="154"/>
      <c r="ODD16" s="154"/>
      <c r="ODE16" s="154"/>
      <c r="ODF16" s="154"/>
      <c r="ODG16" s="154"/>
      <c r="ODH16" s="154"/>
      <c r="ODI16" s="154"/>
      <c r="ODJ16" s="154"/>
      <c r="ODK16" s="154"/>
      <c r="ODL16" s="154"/>
      <c r="ODM16" s="154"/>
      <c r="ODN16" s="154"/>
      <c r="ODO16" s="154"/>
      <c r="ODP16" s="154"/>
      <c r="ODQ16" s="154"/>
      <c r="ODR16" s="154"/>
      <c r="ODS16" s="154"/>
      <c r="ODT16" s="154"/>
      <c r="ODU16" s="154"/>
      <c r="ODV16" s="154"/>
      <c r="ODW16" s="154"/>
      <c r="ODX16" s="154"/>
      <c r="ODY16" s="154"/>
      <c r="ODZ16" s="154"/>
      <c r="OEA16" s="154"/>
      <c r="OEB16" s="154"/>
      <c r="OEC16" s="154"/>
      <c r="OED16" s="154"/>
      <c r="OEE16" s="154"/>
      <c r="OEF16" s="154"/>
      <c r="OEG16" s="154"/>
      <c r="OEH16" s="154"/>
      <c r="OEI16" s="154"/>
      <c r="OEJ16" s="154"/>
      <c r="OEK16" s="154"/>
      <c r="OEL16" s="154"/>
      <c r="OEM16" s="154"/>
      <c r="OEN16" s="154"/>
      <c r="OEO16" s="154"/>
      <c r="OEP16" s="154"/>
      <c r="OEQ16" s="154"/>
      <c r="OER16" s="154"/>
      <c r="OES16" s="154"/>
      <c r="OET16" s="154"/>
      <c r="OEU16" s="154"/>
      <c r="OEV16" s="154"/>
      <c r="OEW16" s="154"/>
      <c r="OEX16" s="154"/>
      <c r="OEY16" s="154"/>
      <c r="OEZ16" s="154"/>
      <c r="OFA16" s="154"/>
      <c r="OFB16" s="154"/>
      <c r="OFC16" s="154"/>
      <c r="OFD16" s="154"/>
      <c r="OFE16" s="154"/>
      <c r="OFF16" s="154"/>
      <c r="OFG16" s="154"/>
      <c r="OFH16" s="154"/>
      <c r="OFI16" s="154"/>
      <c r="OFJ16" s="154"/>
      <c r="OFK16" s="154"/>
      <c r="OFL16" s="154"/>
      <c r="OFM16" s="154"/>
      <c r="OFN16" s="154"/>
      <c r="OFO16" s="154"/>
      <c r="OFP16" s="154"/>
      <c r="OFQ16" s="154"/>
      <c r="OFR16" s="154"/>
      <c r="OFS16" s="154"/>
      <c r="OFT16" s="154"/>
      <c r="OFU16" s="154"/>
      <c r="OFV16" s="154"/>
      <c r="OFW16" s="154"/>
      <c r="OFX16" s="154"/>
      <c r="OFY16" s="154"/>
      <c r="OFZ16" s="154"/>
      <c r="OGA16" s="154"/>
      <c r="OGB16" s="154"/>
      <c r="OGC16" s="154"/>
      <c r="OGD16" s="154"/>
      <c r="OGE16" s="154"/>
      <c r="OGF16" s="154"/>
      <c r="OGG16" s="154"/>
      <c r="OGH16" s="154"/>
      <c r="OGI16" s="154"/>
      <c r="OGJ16" s="154"/>
      <c r="OGK16" s="154"/>
      <c r="OGL16" s="154"/>
      <c r="OGM16" s="154"/>
      <c r="OGN16" s="154"/>
      <c r="OGO16" s="154"/>
      <c r="OGP16" s="154"/>
      <c r="OGQ16" s="154"/>
      <c r="OGR16" s="154"/>
      <c r="OGS16" s="154"/>
      <c r="OGT16" s="154"/>
      <c r="OGU16" s="154"/>
      <c r="OGV16" s="154"/>
      <c r="OGW16" s="154"/>
      <c r="OGX16" s="154"/>
      <c r="OGY16" s="154"/>
      <c r="OGZ16" s="154"/>
      <c r="OHA16" s="154"/>
      <c r="OHB16" s="154"/>
      <c r="OHC16" s="154"/>
      <c r="OHD16" s="154"/>
      <c r="OHE16" s="154"/>
      <c r="OHF16" s="154"/>
      <c r="OHG16" s="154"/>
      <c r="OHH16" s="154"/>
      <c r="OHI16" s="154"/>
      <c r="OHJ16" s="154"/>
      <c r="OHK16" s="154"/>
      <c r="OHL16" s="154"/>
      <c r="OHM16" s="154"/>
      <c r="OHN16" s="154"/>
      <c r="OHO16" s="154"/>
      <c r="OHP16" s="154"/>
      <c r="OHQ16" s="154"/>
      <c r="OHR16" s="154"/>
      <c r="OHS16" s="154"/>
      <c r="OHT16" s="154"/>
      <c r="OHU16" s="154"/>
      <c r="OHV16" s="154"/>
      <c r="OHW16" s="154"/>
      <c r="OHX16" s="154"/>
      <c r="OHY16" s="154"/>
      <c r="OHZ16" s="154"/>
      <c r="OIA16" s="154"/>
      <c r="OIB16" s="154"/>
      <c r="OIC16" s="154"/>
      <c r="OID16" s="154"/>
      <c r="OIE16" s="154"/>
      <c r="OIF16" s="154"/>
      <c r="OIG16" s="154"/>
      <c r="OIH16" s="154"/>
      <c r="OII16" s="154"/>
      <c r="OIJ16" s="154"/>
      <c r="OIK16" s="154"/>
      <c r="OIL16" s="154"/>
      <c r="OIM16" s="154"/>
      <c r="OIN16" s="154"/>
      <c r="OIO16" s="154"/>
      <c r="OIP16" s="154"/>
      <c r="OIQ16" s="154"/>
      <c r="OIR16" s="154"/>
      <c r="OIS16" s="154"/>
      <c r="OIT16" s="154"/>
      <c r="OIU16" s="154"/>
      <c r="OIV16" s="154"/>
      <c r="OIW16" s="154"/>
      <c r="OIX16" s="154"/>
      <c r="OIY16" s="154"/>
      <c r="OIZ16" s="154"/>
      <c r="OJA16" s="154"/>
      <c r="OJB16" s="154"/>
      <c r="OJC16" s="154"/>
      <c r="OJD16" s="154"/>
      <c r="OJE16" s="154"/>
      <c r="OJF16" s="154"/>
      <c r="OJG16" s="154"/>
      <c r="OJH16" s="154"/>
      <c r="OJI16" s="154"/>
      <c r="OJJ16" s="154"/>
      <c r="OJK16" s="154"/>
      <c r="OJL16" s="154"/>
      <c r="OJM16" s="154"/>
      <c r="OJN16" s="154"/>
      <c r="OJO16" s="154"/>
      <c r="OJP16" s="154"/>
      <c r="OJQ16" s="154"/>
      <c r="OJR16" s="154"/>
      <c r="OJS16" s="154"/>
      <c r="OJT16" s="154"/>
      <c r="OJU16" s="154"/>
      <c r="OJV16" s="154"/>
      <c r="OJW16" s="154"/>
      <c r="OJX16" s="154"/>
      <c r="OJY16" s="154"/>
      <c r="OJZ16" s="154"/>
      <c r="OKA16" s="154"/>
      <c r="OKB16" s="154"/>
      <c r="OKC16" s="154"/>
      <c r="OKD16" s="154"/>
      <c r="OKE16" s="154"/>
      <c r="OKF16" s="154"/>
      <c r="OKG16" s="154"/>
      <c r="OKH16" s="154"/>
      <c r="OKI16" s="154"/>
      <c r="OKJ16" s="154"/>
      <c r="OKK16" s="154"/>
      <c r="OKL16" s="154"/>
      <c r="OKM16" s="154"/>
      <c r="OKN16" s="154"/>
      <c r="OKO16" s="154"/>
      <c r="OKP16" s="154"/>
      <c r="OKQ16" s="154"/>
      <c r="OKR16" s="154"/>
      <c r="OKS16" s="154"/>
      <c r="OKT16" s="154"/>
      <c r="OKU16" s="154"/>
      <c r="OKV16" s="154"/>
      <c r="OKW16" s="154"/>
      <c r="OKX16" s="154"/>
      <c r="OKY16" s="154"/>
      <c r="OKZ16" s="154"/>
      <c r="OLA16" s="154"/>
      <c r="OLB16" s="154"/>
      <c r="OLC16" s="154"/>
      <c r="OLD16" s="154"/>
      <c r="OLE16" s="154"/>
      <c r="OLF16" s="154"/>
      <c r="OLG16" s="154"/>
      <c r="OLH16" s="154"/>
      <c r="OLI16" s="154"/>
      <c r="OLJ16" s="154"/>
      <c r="OLK16" s="154"/>
      <c r="OLL16" s="154"/>
      <c r="OLM16" s="154"/>
      <c r="OLN16" s="154"/>
      <c r="OLO16" s="154"/>
      <c r="OLP16" s="154"/>
      <c r="OLQ16" s="154"/>
      <c r="OLR16" s="154"/>
      <c r="OLS16" s="154"/>
      <c r="OLT16" s="154"/>
      <c r="OLU16" s="154"/>
      <c r="OLV16" s="154"/>
      <c r="OLW16" s="154"/>
      <c r="OLX16" s="154"/>
      <c r="OLY16" s="154"/>
      <c r="OLZ16" s="154"/>
      <c r="OMA16" s="154"/>
      <c r="OMB16" s="154"/>
      <c r="OMC16" s="154"/>
      <c r="OMD16" s="154"/>
      <c r="OME16" s="154"/>
      <c r="OMF16" s="154"/>
      <c r="OMG16" s="154"/>
      <c r="OMH16" s="154"/>
      <c r="OMI16" s="154"/>
      <c r="OMJ16" s="154"/>
      <c r="OMK16" s="154"/>
      <c r="OML16" s="154"/>
      <c r="OMM16" s="154"/>
      <c r="OMN16" s="154"/>
      <c r="OMO16" s="154"/>
      <c r="OMP16" s="154"/>
      <c r="OMQ16" s="154"/>
      <c r="OMR16" s="154"/>
      <c r="OMS16" s="154"/>
      <c r="OMT16" s="154"/>
      <c r="OMU16" s="154"/>
      <c r="OMV16" s="154"/>
      <c r="OMW16" s="154"/>
      <c r="OMX16" s="154"/>
      <c r="OMY16" s="154"/>
      <c r="OMZ16" s="154"/>
      <c r="ONA16" s="154"/>
      <c r="ONB16" s="154"/>
      <c r="ONC16" s="154"/>
      <c r="OND16" s="154"/>
      <c r="ONE16" s="154"/>
      <c r="ONF16" s="154"/>
      <c r="ONG16" s="154"/>
      <c r="ONH16" s="154"/>
      <c r="ONI16" s="154"/>
      <c r="ONJ16" s="154"/>
      <c r="ONK16" s="154"/>
      <c r="ONL16" s="154"/>
      <c r="ONM16" s="154"/>
      <c r="ONN16" s="154"/>
      <c r="ONO16" s="154"/>
      <c r="ONP16" s="154"/>
      <c r="ONQ16" s="154"/>
      <c r="ONR16" s="154"/>
      <c r="ONS16" s="154"/>
      <c r="ONT16" s="154"/>
      <c r="ONU16" s="154"/>
      <c r="ONV16" s="154"/>
      <c r="ONW16" s="154"/>
      <c r="ONX16" s="154"/>
      <c r="ONY16" s="154"/>
      <c r="ONZ16" s="154"/>
      <c r="OOA16" s="154"/>
      <c r="OOB16" s="154"/>
      <c r="OOC16" s="154"/>
      <c r="OOD16" s="154"/>
      <c r="OOE16" s="154"/>
      <c r="OOF16" s="154"/>
      <c r="OOG16" s="154"/>
      <c r="OOH16" s="154"/>
      <c r="OOI16" s="154"/>
      <c r="OOJ16" s="154"/>
      <c r="OOK16" s="154"/>
      <c r="OOL16" s="154"/>
      <c r="OOM16" s="154"/>
      <c r="OON16" s="154"/>
      <c r="OOO16" s="154"/>
      <c r="OOP16" s="154"/>
      <c r="OOQ16" s="154"/>
      <c r="OOR16" s="154"/>
      <c r="OOS16" s="154"/>
      <c r="OOT16" s="154"/>
      <c r="OOU16" s="154"/>
      <c r="OOV16" s="154"/>
      <c r="OOW16" s="154"/>
      <c r="OOX16" s="154"/>
      <c r="OOY16" s="154"/>
      <c r="OOZ16" s="154"/>
      <c r="OPA16" s="154"/>
      <c r="OPB16" s="154"/>
      <c r="OPC16" s="154"/>
      <c r="OPD16" s="154"/>
      <c r="OPE16" s="154"/>
      <c r="OPF16" s="154"/>
      <c r="OPG16" s="154"/>
      <c r="OPH16" s="154"/>
      <c r="OPI16" s="154"/>
      <c r="OPJ16" s="154"/>
      <c r="OPK16" s="154"/>
      <c r="OPL16" s="154"/>
      <c r="OPM16" s="154"/>
      <c r="OPN16" s="154"/>
      <c r="OPO16" s="154"/>
      <c r="OPP16" s="154"/>
      <c r="OPQ16" s="154"/>
      <c r="OPR16" s="154"/>
      <c r="OPS16" s="154"/>
      <c r="OPT16" s="154"/>
      <c r="OPU16" s="154"/>
      <c r="OPV16" s="154"/>
      <c r="OPW16" s="154"/>
      <c r="OPX16" s="154"/>
      <c r="OPY16" s="154"/>
      <c r="OPZ16" s="154"/>
      <c r="OQA16" s="154"/>
      <c r="OQB16" s="154"/>
      <c r="OQC16" s="154"/>
      <c r="OQD16" s="154"/>
      <c r="OQE16" s="154"/>
      <c r="OQF16" s="154"/>
      <c r="OQG16" s="154"/>
      <c r="OQH16" s="154"/>
      <c r="OQI16" s="154"/>
      <c r="OQJ16" s="154"/>
      <c r="OQK16" s="154"/>
      <c r="OQL16" s="154"/>
      <c r="OQM16" s="154"/>
      <c r="OQN16" s="154"/>
      <c r="OQO16" s="154"/>
      <c r="OQP16" s="154"/>
      <c r="OQQ16" s="154"/>
      <c r="OQR16" s="154"/>
      <c r="OQS16" s="154"/>
      <c r="OQT16" s="154"/>
      <c r="OQU16" s="154"/>
      <c r="OQV16" s="154"/>
      <c r="OQW16" s="154"/>
      <c r="OQX16" s="154"/>
      <c r="OQY16" s="154"/>
      <c r="OQZ16" s="154"/>
      <c r="ORA16" s="154"/>
      <c r="ORB16" s="154"/>
      <c r="ORC16" s="154"/>
      <c r="ORD16" s="154"/>
      <c r="ORE16" s="154"/>
      <c r="ORF16" s="154"/>
      <c r="ORG16" s="154"/>
      <c r="ORH16" s="154"/>
      <c r="ORI16" s="154"/>
      <c r="ORJ16" s="154"/>
      <c r="ORK16" s="154"/>
      <c r="ORL16" s="154"/>
      <c r="ORM16" s="154"/>
      <c r="ORN16" s="154"/>
      <c r="ORO16" s="154"/>
      <c r="ORP16" s="154"/>
      <c r="ORQ16" s="154"/>
      <c r="ORR16" s="154"/>
      <c r="ORS16" s="154"/>
      <c r="ORT16" s="154"/>
      <c r="ORU16" s="154"/>
      <c r="ORV16" s="154"/>
      <c r="ORW16" s="154"/>
      <c r="ORX16" s="154"/>
      <c r="ORY16" s="154"/>
      <c r="ORZ16" s="154"/>
      <c r="OSA16" s="154"/>
      <c r="OSB16" s="154"/>
      <c r="OSC16" s="154"/>
      <c r="OSD16" s="154"/>
      <c r="OSE16" s="154"/>
      <c r="OSF16" s="154"/>
      <c r="OSG16" s="154"/>
      <c r="OSH16" s="154"/>
      <c r="OSI16" s="154"/>
      <c r="OSJ16" s="154"/>
      <c r="OSK16" s="154"/>
      <c r="OSL16" s="154"/>
      <c r="OSM16" s="154"/>
      <c r="OSN16" s="154"/>
      <c r="OSO16" s="154"/>
      <c r="OSP16" s="154"/>
      <c r="OSQ16" s="154"/>
      <c r="OSR16" s="154"/>
      <c r="OSS16" s="154"/>
      <c r="OST16" s="154"/>
      <c r="OSU16" s="154"/>
      <c r="OSV16" s="154"/>
      <c r="OSW16" s="154"/>
      <c r="OSX16" s="154"/>
      <c r="OSY16" s="154"/>
      <c r="OSZ16" s="154"/>
      <c r="OTA16" s="154"/>
      <c r="OTB16" s="154"/>
      <c r="OTC16" s="154"/>
      <c r="OTD16" s="154"/>
      <c r="OTE16" s="154"/>
      <c r="OTF16" s="154"/>
      <c r="OTG16" s="154"/>
      <c r="OTH16" s="154"/>
      <c r="OTI16" s="154"/>
      <c r="OTJ16" s="154"/>
      <c r="OTK16" s="154"/>
      <c r="OTL16" s="154"/>
      <c r="OTM16" s="154"/>
      <c r="OTN16" s="154"/>
      <c r="OTO16" s="154"/>
      <c r="OTP16" s="154"/>
      <c r="OTQ16" s="154"/>
      <c r="OTR16" s="154"/>
      <c r="OTS16" s="154"/>
      <c r="OTT16" s="154"/>
      <c r="OTU16" s="154"/>
      <c r="OTV16" s="154"/>
      <c r="OTW16" s="154"/>
      <c r="OTX16" s="154"/>
      <c r="OTY16" s="154"/>
      <c r="OTZ16" s="154"/>
      <c r="OUA16" s="154"/>
      <c r="OUB16" s="154"/>
      <c r="OUC16" s="154"/>
      <c r="OUD16" s="154"/>
      <c r="OUE16" s="154"/>
      <c r="OUF16" s="154"/>
      <c r="OUG16" s="154"/>
      <c r="OUH16" s="154"/>
      <c r="OUI16" s="154"/>
      <c r="OUJ16" s="154"/>
      <c r="OUK16" s="154"/>
      <c r="OUL16" s="154"/>
      <c r="OUM16" s="154"/>
      <c r="OUN16" s="154"/>
      <c r="OUO16" s="154"/>
      <c r="OUP16" s="154"/>
      <c r="OUQ16" s="154"/>
      <c r="OUR16" s="154"/>
      <c r="OUS16" s="154"/>
      <c r="OUT16" s="154"/>
      <c r="OUU16" s="154"/>
      <c r="OUV16" s="154"/>
      <c r="OUW16" s="154"/>
      <c r="OUX16" s="154"/>
      <c r="OUY16" s="154"/>
      <c r="OUZ16" s="154"/>
      <c r="OVA16" s="154"/>
      <c r="OVB16" s="154"/>
      <c r="OVC16" s="154"/>
      <c r="OVD16" s="154"/>
      <c r="OVE16" s="154"/>
      <c r="OVF16" s="154"/>
      <c r="OVG16" s="154"/>
      <c r="OVH16" s="154"/>
      <c r="OVI16" s="154"/>
      <c r="OVJ16" s="154"/>
      <c r="OVK16" s="154"/>
      <c r="OVL16" s="154"/>
      <c r="OVM16" s="154"/>
      <c r="OVN16" s="154"/>
      <c r="OVO16" s="154"/>
      <c r="OVP16" s="154"/>
      <c r="OVQ16" s="154"/>
      <c r="OVR16" s="154"/>
      <c r="OVS16" s="154"/>
      <c r="OVT16" s="154"/>
      <c r="OVU16" s="154"/>
      <c r="OVV16" s="154"/>
      <c r="OVW16" s="154"/>
      <c r="OVX16" s="154"/>
      <c r="OVY16" s="154"/>
      <c r="OVZ16" s="154"/>
      <c r="OWA16" s="154"/>
      <c r="OWB16" s="154"/>
      <c r="OWC16" s="154"/>
      <c r="OWD16" s="154"/>
      <c r="OWE16" s="154"/>
      <c r="OWF16" s="154"/>
      <c r="OWG16" s="154"/>
      <c r="OWH16" s="154"/>
      <c r="OWI16" s="154"/>
      <c r="OWJ16" s="154"/>
      <c r="OWK16" s="154"/>
      <c r="OWL16" s="154"/>
      <c r="OWM16" s="154"/>
      <c r="OWN16" s="154"/>
      <c r="OWO16" s="154"/>
      <c r="OWP16" s="154"/>
      <c r="OWQ16" s="154"/>
      <c r="OWR16" s="154"/>
      <c r="OWS16" s="154"/>
      <c r="OWT16" s="154"/>
      <c r="OWU16" s="154"/>
      <c r="OWV16" s="154"/>
      <c r="OWW16" s="154"/>
      <c r="OWX16" s="154"/>
      <c r="OWY16" s="154"/>
      <c r="OWZ16" s="154"/>
      <c r="OXA16" s="154"/>
      <c r="OXB16" s="154"/>
      <c r="OXC16" s="154"/>
      <c r="OXD16" s="154"/>
      <c r="OXE16" s="154"/>
      <c r="OXF16" s="154"/>
      <c r="OXG16" s="154"/>
      <c r="OXH16" s="154"/>
      <c r="OXI16" s="154"/>
      <c r="OXJ16" s="154"/>
      <c r="OXK16" s="154"/>
      <c r="OXL16" s="154"/>
      <c r="OXM16" s="154"/>
      <c r="OXN16" s="154"/>
      <c r="OXO16" s="154"/>
      <c r="OXP16" s="154"/>
      <c r="OXQ16" s="154"/>
      <c r="OXR16" s="154"/>
      <c r="OXS16" s="154"/>
      <c r="OXT16" s="154"/>
      <c r="OXU16" s="154"/>
      <c r="OXV16" s="154"/>
      <c r="OXW16" s="154"/>
      <c r="OXX16" s="154"/>
      <c r="OXY16" s="154"/>
      <c r="OXZ16" s="154"/>
      <c r="OYA16" s="154"/>
      <c r="OYB16" s="154"/>
      <c r="OYC16" s="154"/>
      <c r="OYD16" s="154"/>
      <c r="OYE16" s="154"/>
      <c r="OYF16" s="154"/>
      <c r="OYG16" s="154"/>
      <c r="OYH16" s="154"/>
      <c r="OYI16" s="154"/>
      <c r="OYJ16" s="154"/>
      <c r="OYK16" s="154"/>
      <c r="OYL16" s="154"/>
      <c r="OYM16" s="154"/>
      <c r="OYN16" s="154"/>
      <c r="OYO16" s="154"/>
      <c r="OYP16" s="154"/>
      <c r="OYQ16" s="154"/>
      <c r="OYR16" s="154"/>
      <c r="OYS16" s="154"/>
      <c r="OYT16" s="154"/>
      <c r="OYU16" s="154"/>
      <c r="OYV16" s="154"/>
      <c r="OYW16" s="154"/>
      <c r="OYX16" s="154"/>
      <c r="OYY16" s="154"/>
      <c r="OYZ16" s="154"/>
      <c r="OZA16" s="154"/>
      <c r="OZB16" s="154"/>
      <c r="OZC16" s="154"/>
      <c r="OZD16" s="154"/>
      <c r="OZE16" s="154"/>
      <c r="OZF16" s="154"/>
      <c r="OZG16" s="154"/>
      <c r="OZH16" s="154"/>
      <c r="OZI16" s="154"/>
      <c r="OZJ16" s="154"/>
      <c r="OZK16" s="154"/>
      <c r="OZL16" s="154"/>
      <c r="OZM16" s="154"/>
      <c r="OZN16" s="154"/>
      <c r="OZO16" s="154"/>
      <c r="OZP16" s="154"/>
      <c r="OZQ16" s="154"/>
      <c r="OZR16" s="154"/>
      <c r="OZS16" s="154"/>
      <c r="OZT16" s="154"/>
      <c r="OZU16" s="154"/>
      <c r="OZV16" s="154"/>
      <c r="OZW16" s="154"/>
      <c r="OZX16" s="154"/>
      <c r="OZY16" s="154"/>
      <c r="OZZ16" s="154"/>
      <c r="PAA16" s="154"/>
      <c r="PAB16" s="154"/>
      <c r="PAC16" s="154"/>
      <c r="PAD16" s="154"/>
      <c r="PAE16" s="154"/>
      <c r="PAF16" s="154"/>
      <c r="PAG16" s="154"/>
      <c r="PAH16" s="154"/>
      <c r="PAI16" s="154"/>
      <c r="PAJ16" s="154"/>
      <c r="PAK16" s="154"/>
      <c r="PAL16" s="154"/>
      <c r="PAM16" s="154"/>
      <c r="PAN16" s="154"/>
      <c r="PAO16" s="154"/>
      <c r="PAP16" s="154"/>
      <c r="PAQ16" s="154"/>
      <c r="PAR16" s="154"/>
      <c r="PAS16" s="154"/>
      <c r="PAT16" s="154"/>
      <c r="PAU16" s="154"/>
      <c r="PAV16" s="154"/>
      <c r="PAW16" s="154"/>
      <c r="PAX16" s="154"/>
      <c r="PAY16" s="154"/>
      <c r="PAZ16" s="154"/>
      <c r="PBA16" s="154"/>
      <c r="PBB16" s="154"/>
      <c r="PBC16" s="154"/>
      <c r="PBD16" s="154"/>
      <c r="PBE16" s="154"/>
      <c r="PBF16" s="154"/>
      <c r="PBG16" s="154"/>
      <c r="PBH16" s="154"/>
      <c r="PBI16" s="154"/>
      <c r="PBJ16" s="154"/>
      <c r="PBK16" s="154"/>
      <c r="PBL16" s="154"/>
      <c r="PBM16" s="154"/>
      <c r="PBN16" s="154"/>
      <c r="PBO16" s="154"/>
      <c r="PBP16" s="154"/>
      <c r="PBQ16" s="154"/>
      <c r="PBR16" s="154"/>
      <c r="PBS16" s="154"/>
      <c r="PBT16" s="154"/>
      <c r="PBU16" s="154"/>
      <c r="PBV16" s="154"/>
      <c r="PBW16" s="154"/>
      <c r="PBX16" s="154"/>
      <c r="PBY16" s="154"/>
      <c r="PBZ16" s="154"/>
      <c r="PCA16" s="154"/>
      <c r="PCB16" s="154"/>
      <c r="PCC16" s="154"/>
      <c r="PCD16" s="154"/>
      <c r="PCE16" s="154"/>
      <c r="PCF16" s="154"/>
      <c r="PCG16" s="154"/>
      <c r="PCH16" s="154"/>
      <c r="PCI16" s="154"/>
      <c r="PCJ16" s="154"/>
      <c r="PCK16" s="154"/>
      <c r="PCL16" s="154"/>
      <c r="PCM16" s="154"/>
      <c r="PCN16" s="154"/>
      <c r="PCO16" s="154"/>
      <c r="PCP16" s="154"/>
      <c r="PCQ16" s="154"/>
      <c r="PCR16" s="154"/>
      <c r="PCS16" s="154"/>
      <c r="PCT16" s="154"/>
      <c r="PCU16" s="154"/>
      <c r="PCV16" s="154"/>
      <c r="PCW16" s="154"/>
      <c r="PCX16" s="154"/>
      <c r="PCY16" s="154"/>
      <c r="PCZ16" s="154"/>
      <c r="PDA16" s="154"/>
      <c r="PDB16" s="154"/>
      <c r="PDC16" s="154"/>
      <c r="PDD16" s="154"/>
      <c r="PDE16" s="154"/>
      <c r="PDF16" s="154"/>
      <c r="PDG16" s="154"/>
      <c r="PDH16" s="154"/>
      <c r="PDI16" s="154"/>
      <c r="PDJ16" s="154"/>
      <c r="PDK16" s="154"/>
      <c r="PDL16" s="154"/>
      <c r="PDM16" s="154"/>
      <c r="PDN16" s="154"/>
      <c r="PDO16" s="154"/>
      <c r="PDP16" s="154"/>
      <c r="PDQ16" s="154"/>
      <c r="PDR16" s="154"/>
      <c r="PDS16" s="154"/>
      <c r="PDT16" s="154"/>
      <c r="PDU16" s="154"/>
      <c r="PDV16" s="154"/>
      <c r="PDW16" s="154"/>
      <c r="PDX16" s="154"/>
      <c r="PDY16" s="154"/>
      <c r="PDZ16" s="154"/>
      <c r="PEA16" s="154"/>
      <c r="PEB16" s="154"/>
      <c r="PEC16" s="154"/>
      <c r="PED16" s="154"/>
      <c r="PEE16" s="154"/>
      <c r="PEF16" s="154"/>
      <c r="PEG16" s="154"/>
      <c r="PEH16" s="154"/>
      <c r="PEI16" s="154"/>
      <c r="PEJ16" s="154"/>
      <c r="PEK16" s="154"/>
      <c r="PEL16" s="154"/>
      <c r="PEM16" s="154"/>
      <c r="PEN16" s="154"/>
      <c r="PEO16" s="154"/>
      <c r="PEP16" s="154"/>
      <c r="PEQ16" s="154"/>
      <c r="PER16" s="154"/>
      <c r="PES16" s="154"/>
      <c r="PET16" s="154"/>
      <c r="PEU16" s="154"/>
      <c r="PEV16" s="154"/>
      <c r="PEW16" s="154"/>
      <c r="PEX16" s="154"/>
      <c r="PEY16" s="154"/>
      <c r="PEZ16" s="154"/>
      <c r="PFA16" s="154"/>
      <c r="PFB16" s="154"/>
      <c r="PFC16" s="154"/>
      <c r="PFD16" s="154"/>
      <c r="PFE16" s="154"/>
      <c r="PFF16" s="154"/>
      <c r="PFG16" s="154"/>
      <c r="PFH16" s="154"/>
      <c r="PFI16" s="154"/>
      <c r="PFJ16" s="154"/>
      <c r="PFK16" s="154"/>
      <c r="PFL16" s="154"/>
      <c r="PFM16" s="154"/>
      <c r="PFN16" s="154"/>
      <c r="PFO16" s="154"/>
      <c r="PFP16" s="154"/>
      <c r="PFQ16" s="154"/>
      <c r="PFR16" s="154"/>
      <c r="PFS16" s="154"/>
      <c r="PFT16" s="154"/>
      <c r="PFU16" s="154"/>
      <c r="PFV16" s="154"/>
      <c r="PFW16" s="154"/>
      <c r="PFX16" s="154"/>
      <c r="PFY16" s="154"/>
      <c r="PFZ16" s="154"/>
      <c r="PGA16" s="154"/>
      <c r="PGB16" s="154"/>
      <c r="PGC16" s="154"/>
      <c r="PGD16" s="154"/>
      <c r="PGE16" s="154"/>
      <c r="PGF16" s="154"/>
      <c r="PGG16" s="154"/>
      <c r="PGH16" s="154"/>
      <c r="PGI16" s="154"/>
      <c r="PGJ16" s="154"/>
      <c r="PGK16" s="154"/>
      <c r="PGL16" s="154"/>
      <c r="PGM16" s="154"/>
      <c r="PGN16" s="154"/>
      <c r="PGO16" s="154"/>
      <c r="PGP16" s="154"/>
      <c r="PGQ16" s="154"/>
      <c r="PGR16" s="154"/>
      <c r="PGS16" s="154"/>
      <c r="PGT16" s="154"/>
      <c r="PGU16" s="154"/>
      <c r="PGV16" s="154"/>
      <c r="PGW16" s="154"/>
      <c r="PGX16" s="154"/>
      <c r="PGY16" s="154"/>
      <c r="PGZ16" s="154"/>
      <c r="PHA16" s="154"/>
      <c r="PHB16" s="154"/>
      <c r="PHC16" s="154"/>
      <c r="PHD16" s="154"/>
      <c r="PHE16" s="154"/>
      <c r="PHF16" s="154"/>
      <c r="PHG16" s="154"/>
      <c r="PHH16" s="154"/>
      <c r="PHI16" s="154"/>
      <c r="PHJ16" s="154"/>
      <c r="PHK16" s="154"/>
      <c r="PHL16" s="154"/>
      <c r="PHM16" s="154"/>
      <c r="PHN16" s="154"/>
      <c r="PHO16" s="154"/>
      <c r="PHP16" s="154"/>
      <c r="PHQ16" s="154"/>
      <c r="PHR16" s="154"/>
      <c r="PHS16" s="154"/>
      <c r="PHT16" s="154"/>
      <c r="PHU16" s="154"/>
      <c r="PHV16" s="154"/>
      <c r="PHW16" s="154"/>
      <c r="PHX16" s="154"/>
      <c r="PHY16" s="154"/>
      <c r="PHZ16" s="154"/>
      <c r="PIA16" s="154"/>
      <c r="PIB16" s="154"/>
      <c r="PIC16" s="154"/>
      <c r="PID16" s="154"/>
      <c r="PIE16" s="154"/>
      <c r="PIF16" s="154"/>
      <c r="PIG16" s="154"/>
      <c r="PIH16" s="154"/>
      <c r="PII16" s="154"/>
      <c r="PIJ16" s="154"/>
      <c r="PIK16" s="154"/>
      <c r="PIL16" s="154"/>
      <c r="PIM16" s="154"/>
      <c r="PIN16" s="154"/>
      <c r="PIO16" s="154"/>
      <c r="PIP16" s="154"/>
      <c r="PIQ16" s="154"/>
      <c r="PIR16" s="154"/>
      <c r="PIS16" s="154"/>
      <c r="PIT16" s="154"/>
      <c r="PIU16" s="154"/>
      <c r="PIV16" s="154"/>
      <c r="PIW16" s="154"/>
      <c r="PIX16" s="154"/>
      <c r="PIY16" s="154"/>
      <c r="PIZ16" s="154"/>
      <c r="PJA16" s="154"/>
      <c r="PJB16" s="154"/>
      <c r="PJC16" s="154"/>
      <c r="PJD16" s="154"/>
      <c r="PJE16" s="154"/>
      <c r="PJF16" s="154"/>
      <c r="PJG16" s="154"/>
      <c r="PJH16" s="154"/>
      <c r="PJI16" s="154"/>
      <c r="PJJ16" s="154"/>
      <c r="PJK16" s="154"/>
      <c r="PJL16" s="154"/>
      <c r="PJM16" s="154"/>
      <c r="PJN16" s="154"/>
      <c r="PJO16" s="154"/>
      <c r="PJP16" s="154"/>
      <c r="PJQ16" s="154"/>
      <c r="PJR16" s="154"/>
      <c r="PJS16" s="154"/>
      <c r="PJT16" s="154"/>
      <c r="PJU16" s="154"/>
      <c r="PJV16" s="154"/>
      <c r="PJW16" s="154"/>
      <c r="PJX16" s="154"/>
      <c r="PJY16" s="154"/>
      <c r="PJZ16" s="154"/>
      <c r="PKA16" s="154"/>
      <c r="PKB16" s="154"/>
      <c r="PKC16" s="154"/>
      <c r="PKD16" s="154"/>
      <c r="PKE16" s="154"/>
      <c r="PKF16" s="154"/>
      <c r="PKG16" s="154"/>
      <c r="PKH16" s="154"/>
      <c r="PKI16" s="154"/>
      <c r="PKJ16" s="154"/>
      <c r="PKK16" s="154"/>
      <c r="PKL16" s="154"/>
      <c r="PKM16" s="154"/>
      <c r="PKN16" s="154"/>
      <c r="PKO16" s="154"/>
      <c r="PKP16" s="154"/>
      <c r="PKQ16" s="154"/>
      <c r="PKR16" s="154"/>
      <c r="PKS16" s="154"/>
      <c r="PKT16" s="154"/>
      <c r="PKU16" s="154"/>
      <c r="PKV16" s="154"/>
      <c r="PKW16" s="154"/>
      <c r="PKX16" s="154"/>
      <c r="PKY16" s="154"/>
      <c r="PKZ16" s="154"/>
      <c r="PLA16" s="154"/>
      <c r="PLB16" s="154"/>
      <c r="PLC16" s="154"/>
      <c r="PLD16" s="154"/>
      <c r="PLE16" s="154"/>
      <c r="PLF16" s="154"/>
      <c r="PLG16" s="154"/>
      <c r="PLH16" s="154"/>
      <c r="PLI16" s="154"/>
      <c r="PLJ16" s="154"/>
      <c r="PLK16" s="154"/>
      <c r="PLL16" s="154"/>
      <c r="PLM16" s="154"/>
      <c r="PLN16" s="154"/>
      <c r="PLO16" s="154"/>
      <c r="PLP16" s="154"/>
      <c r="PLQ16" s="154"/>
      <c r="PLR16" s="154"/>
      <c r="PLS16" s="154"/>
      <c r="PLT16" s="154"/>
      <c r="PLU16" s="154"/>
      <c r="PLV16" s="154"/>
      <c r="PLW16" s="154"/>
      <c r="PLX16" s="154"/>
      <c r="PLY16" s="154"/>
      <c r="PLZ16" s="154"/>
      <c r="PMA16" s="154"/>
      <c r="PMB16" s="154"/>
      <c r="PMC16" s="154"/>
      <c r="PMD16" s="154"/>
      <c r="PME16" s="154"/>
      <c r="PMF16" s="154"/>
      <c r="PMG16" s="154"/>
      <c r="PMH16" s="154"/>
      <c r="PMI16" s="154"/>
      <c r="PMJ16" s="154"/>
      <c r="PMK16" s="154"/>
      <c r="PML16" s="154"/>
      <c r="PMM16" s="154"/>
      <c r="PMN16" s="154"/>
      <c r="PMO16" s="154"/>
      <c r="PMP16" s="154"/>
      <c r="PMQ16" s="154"/>
      <c r="PMR16" s="154"/>
      <c r="PMS16" s="154"/>
      <c r="PMT16" s="154"/>
      <c r="PMU16" s="154"/>
      <c r="PMV16" s="154"/>
      <c r="PMW16" s="154"/>
      <c r="PMX16" s="154"/>
      <c r="PMY16" s="154"/>
      <c r="PMZ16" s="154"/>
      <c r="PNA16" s="154"/>
      <c r="PNB16" s="154"/>
      <c r="PNC16" s="154"/>
      <c r="PND16" s="154"/>
      <c r="PNE16" s="154"/>
      <c r="PNF16" s="154"/>
      <c r="PNG16" s="154"/>
      <c r="PNH16" s="154"/>
      <c r="PNI16" s="154"/>
      <c r="PNJ16" s="154"/>
      <c r="PNK16" s="154"/>
      <c r="PNL16" s="154"/>
      <c r="PNM16" s="154"/>
      <c r="PNN16" s="154"/>
      <c r="PNO16" s="154"/>
      <c r="PNP16" s="154"/>
      <c r="PNQ16" s="154"/>
      <c r="PNR16" s="154"/>
      <c r="PNS16" s="154"/>
      <c r="PNT16" s="154"/>
      <c r="PNU16" s="154"/>
      <c r="PNV16" s="154"/>
      <c r="PNW16" s="154"/>
      <c r="PNX16" s="154"/>
      <c r="PNY16" s="154"/>
      <c r="PNZ16" s="154"/>
      <c r="POA16" s="154"/>
      <c r="POB16" s="154"/>
      <c r="POC16" s="154"/>
      <c r="POD16" s="154"/>
      <c r="POE16" s="154"/>
      <c r="POF16" s="154"/>
      <c r="POG16" s="154"/>
      <c r="POH16" s="154"/>
      <c r="POI16" s="154"/>
      <c r="POJ16" s="154"/>
      <c r="POK16" s="154"/>
      <c r="POL16" s="154"/>
      <c r="POM16" s="154"/>
      <c r="PON16" s="154"/>
      <c r="POO16" s="154"/>
      <c r="POP16" s="154"/>
      <c r="POQ16" s="154"/>
      <c r="POR16" s="154"/>
      <c r="POS16" s="154"/>
      <c r="POT16" s="154"/>
      <c r="POU16" s="154"/>
      <c r="POV16" s="154"/>
      <c r="POW16" s="154"/>
      <c r="POX16" s="154"/>
      <c r="POY16" s="154"/>
      <c r="POZ16" s="154"/>
      <c r="PPA16" s="154"/>
      <c r="PPB16" s="154"/>
      <c r="PPC16" s="154"/>
      <c r="PPD16" s="154"/>
      <c r="PPE16" s="154"/>
      <c r="PPF16" s="154"/>
      <c r="PPG16" s="154"/>
      <c r="PPH16" s="154"/>
      <c r="PPI16" s="154"/>
      <c r="PPJ16" s="154"/>
      <c r="PPK16" s="154"/>
      <c r="PPL16" s="154"/>
      <c r="PPM16" s="154"/>
      <c r="PPN16" s="154"/>
      <c r="PPO16" s="154"/>
      <c r="PPP16" s="154"/>
      <c r="PPQ16" s="154"/>
      <c r="PPR16" s="154"/>
      <c r="PPS16" s="154"/>
      <c r="PPT16" s="154"/>
      <c r="PPU16" s="154"/>
      <c r="PPV16" s="154"/>
      <c r="PPW16" s="154"/>
      <c r="PPX16" s="154"/>
      <c r="PPY16" s="154"/>
      <c r="PPZ16" s="154"/>
      <c r="PQA16" s="154"/>
      <c r="PQB16" s="154"/>
      <c r="PQC16" s="154"/>
      <c r="PQD16" s="154"/>
      <c r="PQE16" s="154"/>
      <c r="PQF16" s="154"/>
      <c r="PQG16" s="154"/>
      <c r="PQH16" s="154"/>
      <c r="PQI16" s="154"/>
      <c r="PQJ16" s="154"/>
      <c r="PQK16" s="154"/>
      <c r="PQL16" s="154"/>
      <c r="PQM16" s="154"/>
      <c r="PQN16" s="154"/>
      <c r="PQO16" s="154"/>
      <c r="PQP16" s="154"/>
      <c r="PQQ16" s="154"/>
      <c r="PQR16" s="154"/>
      <c r="PQS16" s="154"/>
      <c r="PQT16" s="154"/>
      <c r="PQU16" s="154"/>
      <c r="PQV16" s="154"/>
      <c r="PQW16" s="154"/>
      <c r="PQX16" s="154"/>
      <c r="PQY16" s="154"/>
      <c r="PQZ16" s="154"/>
      <c r="PRA16" s="154"/>
      <c r="PRB16" s="154"/>
      <c r="PRC16" s="154"/>
      <c r="PRD16" s="154"/>
      <c r="PRE16" s="154"/>
      <c r="PRF16" s="154"/>
      <c r="PRG16" s="154"/>
      <c r="PRH16" s="154"/>
      <c r="PRI16" s="154"/>
      <c r="PRJ16" s="154"/>
      <c r="PRK16" s="154"/>
      <c r="PRL16" s="154"/>
      <c r="PRM16" s="154"/>
      <c r="PRN16" s="154"/>
      <c r="PRO16" s="154"/>
      <c r="PRP16" s="154"/>
      <c r="PRQ16" s="154"/>
      <c r="PRR16" s="154"/>
      <c r="PRS16" s="154"/>
      <c r="PRT16" s="154"/>
      <c r="PRU16" s="154"/>
      <c r="PRV16" s="154"/>
      <c r="PRW16" s="154"/>
      <c r="PRX16" s="154"/>
      <c r="PRY16" s="154"/>
      <c r="PRZ16" s="154"/>
      <c r="PSA16" s="154"/>
      <c r="PSB16" s="154"/>
      <c r="PSC16" s="154"/>
      <c r="PSD16" s="154"/>
      <c r="PSE16" s="154"/>
      <c r="PSF16" s="154"/>
      <c r="PSG16" s="154"/>
      <c r="PSH16" s="154"/>
      <c r="PSI16" s="154"/>
      <c r="PSJ16" s="154"/>
      <c r="PSK16" s="154"/>
      <c r="PSL16" s="154"/>
      <c r="PSM16" s="154"/>
      <c r="PSN16" s="154"/>
      <c r="PSO16" s="154"/>
      <c r="PSP16" s="154"/>
      <c r="PSQ16" s="154"/>
      <c r="PSR16" s="154"/>
      <c r="PSS16" s="154"/>
      <c r="PST16" s="154"/>
      <c r="PSU16" s="154"/>
      <c r="PSV16" s="154"/>
      <c r="PSW16" s="154"/>
      <c r="PSX16" s="154"/>
      <c r="PSY16" s="154"/>
      <c r="PSZ16" s="154"/>
      <c r="PTA16" s="154"/>
      <c r="PTB16" s="154"/>
      <c r="PTC16" s="154"/>
      <c r="PTD16" s="154"/>
      <c r="PTE16" s="154"/>
      <c r="PTF16" s="154"/>
      <c r="PTG16" s="154"/>
      <c r="PTH16" s="154"/>
      <c r="PTI16" s="154"/>
      <c r="PTJ16" s="154"/>
      <c r="PTK16" s="154"/>
      <c r="PTL16" s="154"/>
      <c r="PTM16" s="154"/>
      <c r="PTN16" s="154"/>
      <c r="PTO16" s="154"/>
      <c r="PTP16" s="154"/>
      <c r="PTQ16" s="154"/>
      <c r="PTR16" s="154"/>
      <c r="PTS16" s="154"/>
      <c r="PTT16" s="154"/>
      <c r="PTU16" s="154"/>
      <c r="PTV16" s="154"/>
      <c r="PTW16" s="154"/>
      <c r="PTX16" s="154"/>
      <c r="PTY16" s="154"/>
      <c r="PTZ16" s="154"/>
      <c r="PUA16" s="154"/>
      <c r="PUB16" s="154"/>
      <c r="PUC16" s="154"/>
      <c r="PUD16" s="154"/>
      <c r="PUE16" s="154"/>
      <c r="PUF16" s="154"/>
      <c r="PUG16" s="154"/>
      <c r="PUH16" s="154"/>
      <c r="PUI16" s="154"/>
      <c r="PUJ16" s="154"/>
      <c r="PUK16" s="154"/>
      <c r="PUL16" s="154"/>
      <c r="PUM16" s="154"/>
      <c r="PUN16" s="154"/>
      <c r="PUO16" s="154"/>
      <c r="PUP16" s="154"/>
      <c r="PUQ16" s="154"/>
      <c r="PUR16" s="154"/>
      <c r="PUS16" s="154"/>
      <c r="PUT16" s="154"/>
      <c r="PUU16" s="154"/>
      <c r="PUV16" s="154"/>
      <c r="PUW16" s="154"/>
      <c r="PUX16" s="154"/>
      <c r="PUY16" s="154"/>
      <c r="PUZ16" s="154"/>
      <c r="PVA16" s="154"/>
      <c r="PVB16" s="154"/>
      <c r="PVC16" s="154"/>
      <c r="PVD16" s="154"/>
      <c r="PVE16" s="154"/>
      <c r="PVF16" s="154"/>
      <c r="PVG16" s="154"/>
      <c r="PVH16" s="154"/>
      <c r="PVI16" s="154"/>
      <c r="PVJ16" s="154"/>
      <c r="PVK16" s="154"/>
      <c r="PVL16" s="154"/>
      <c r="PVM16" s="154"/>
      <c r="PVN16" s="154"/>
      <c r="PVO16" s="154"/>
      <c r="PVP16" s="154"/>
      <c r="PVQ16" s="154"/>
      <c r="PVR16" s="154"/>
      <c r="PVS16" s="154"/>
      <c r="PVT16" s="154"/>
      <c r="PVU16" s="154"/>
      <c r="PVV16" s="154"/>
      <c r="PVW16" s="154"/>
      <c r="PVX16" s="154"/>
      <c r="PVY16" s="154"/>
      <c r="PVZ16" s="154"/>
      <c r="PWA16" s="154"/>
      <c r="PWB16" s="154"/>
      <c r="PWC16" s="154"/>
      <c r="PWD16" s="154"/>
      <c r="PWE16" s="154"/>
      <c r="PWF16" s="154"/>
      <c r="PWG16" s="154"/>
      <c r="PWH16" s="154"/>
      <c r="PWI16" s="154"/>
      <c r="PWJ16" s="154"/>
      <c r="PWK16" s="154"/>
      <c r="PWL16" s="154"/>
      <c r="PWM16" s="154"/>
      <c r="PWN16" s="154"/>
      <c r="PWO16" s="154"/>
      <c r="PWP16" s="154"/>
      <c r="PWQ16" s="154"/>
      <c r="PWR16" s="154"/>
      <c r="PWS16" s="154"/>
      <c r="PWT16" s="154"/>
      <c r="PWU16" s="154"/>
      <c r="PWV16" s="154"/>
      <c r="PWW16" s="154"/>
      <c r="PWX16" s="154"/>
      <c r="PWY16" s="154"/>
      <c r="PWZ16" s="154"/>
      <c r="PXA16" s="154"/>
      <c r="PXB16" s="154"/>
      <c r="PXC16" s="154"/>
      <c r="PXD16" s="154"/>
      <c r="PXE16" s="154"/>
      <c r="PXF16" s="154"/>
      <c r="PXG16" s="154"/>
      <c r="PXH16" s="154"/>
      <c r="PXI16" s="154"/>
      <c r="PXJ16" s="154"/>
      <c r="PXK16" s="154"/>
      <c r="PXL16" s="154"/>
      <c r="PXM16" s="154"/>
      <c r="PXN16" s="154"/>
      <c r="PXO16" s="154"/>
      <c r="PXP16" s="154"/>
      <c r="PXQ16" s="154"/>
      <c r="PXR16" s="154"/>
      <c r="PXS16" s="154"/>
      <c r="PXT16" s="154"/>
      <c r="PXU16" s="154"/>
      <c r="PXV16" s="154"/>
      <c r="PXW16" s="154"/>
      <c r="PXX16" s="154"/>
      <c r="PXY16" s="154"/>
      <c r="PXZ16" s="154"/>
      <c r="PYA16" s="154"/>
      <c r="PYB16" s="154"/>
      <c r="PYC16" s="154"/>
      <c r="PYD16" s="154"/>
      <c r="PYE16" s="154"/>
      <c r="PYF16" s="154"/>
      <c r="PYG16" s="154"/>
      <c r="PYH16" s="154"/>
      <c r="PYI16" s="154"/>
      <c r="PYJ16" s="154"/>
      <c r="PYK16" s="154"/>
      <c r="PYL16" s="154"/>
      <c r="PYM16" s="154"/>
      <c r="PYN16" s="154"/>
      <c r="PYO16" s="154"/>
      <c r="PYP16" s="154"/>
      <c r="PYQ16" s="154"/>
      <c r="PYR16" s="154"/>
      <c r="PYS16" s="154"/>
      <c r="PYT16" s="154"/>
      <c r="PYU16" s="154"/>
      <c r="PYV16" s="154"/>
      <c r="PYW16" s="154"/>
      <c r="PYX16" s="154"/>
      <c r="PYY16" s="154"/>
      <c r="PYZ16" s="154"/>
      <c r="PZA16" s="154"/>
      <c r="PZB16" s="154"/>
      <c r="PZC16" s="154"/>
      <c r="PZD16" s="154"/>
      <c r="PZE16" s="154"/>
      <c r="PZF16" s="154"/>
      <c r="PZG16" s="154"/>
      <c r="PZH16" s="154"/>
      <c r="PZI16" s="154"/>
      <c r="PZJ16" s="154"/>
      <c r="PZK16" s="154"/>
      <c r="PZL16" s="154"/>
      <c r="PZM16" s="154"/>
      <c r="PZN16" s="154"/>
      <c r="PZO16" s="154"/>
      <c r="PZP16" s="154"/>
      <c r="PZQ16" s="154"/>
      <c r="PZR16" s="154"/>
      <c r="PZS16" s="154"/>
      <c r="PZT16" s="154"/>
      <c r="PZU16" s="154"/>
      <c r="PZV16" s="154"/>
      <c r="PZW16" s="154"/>
      <c r="PZX16" s="154"/>
      <c r="PZY16" s="154"/>
      <c r="PZZ16" s="154"/>
      <c r="QAA16" s="154"/>
      <c r="QAB16" s="154"/>
      <c r="QAC16" s="154"/>
      <c r="QAD16" s="154"/>
      <c r="QAE16" s="154"/>
      <c r="QAF16" s="154"/>
      <c r="QAG16" s="154"/>
      <c r="QAH16" s="154"/>
      <c r="QAI16" s="154"/>
      <c r="QAJ16" s="154"/>
      <c r="QAK16" s="154"/>
      <c r="QAL16" s="154"/>
      <c r="QAM16" s="154"/>
      <c r="QAN16" s="154"/>
      <c r="QAO16" s="154"/>
      <c r="QAP16" s="154"/>
      <c r="QAQ16" s="154"/>
      <c r="QAR16" s="154"/>
      <c r="QAS16" s="154"/>
      <c r="QAT16" s="154"/>
      <c r="QAU16" s="154"/>
      <c r="QAV16" s="154"/>
      <c r="QAW16" s="154"/>
      <c r="QAX16" s="154"/>
      <c r="QAY16" s="154"/>
      <c r="QAZ16" s="154"/>
      <c r="QBA16" s="154"/>
      <c r="QBB16" s="154"/>
      <c r="QBC16" s="154"/>
      <c r="QBD16" s="154"/>
      <c r="QBE16" s="154"/>
      <c r="QBF16" s="154"/>
      <c r="QBG16" s="154"/>
      <c r="QBH16" s="154"/>
      <c r="QBI16" s="154"/>
      <c r="QBJ16" s="154"/>
      <c r="QBK16" s="154"/>
      <c r="QBL16" s="154"/>
      <c r="QBM16" s="154"/>
      <c r="QBN16" s="154"/>
      <c r="QBO16" s="154"/>
      <c r="QBP16" s="154"/>
      <c r="QBQ16" s="154"/>
      <c r="QBR16" s="154"/>
      <c r="QBS16" s="154"/>
      <c r="QBT16" s="154"/>
      <c r="QBU16" s="154"/>
      <c r="QBV16" s="154"/>
      <c r="QBW16" s="154"/>
      <c r="QBX16" s="154"/>
      <c r="QBY16" s="154"/>
      <c r="QBZ16" s="154"/>
      <c r="QCA16" s="154"/>
      <c r="QCB16" s="154"/>
      <c r="QCC16" s="154"/>
      <c r="QCD16" s="154"/>
      <c r="QCE16" s="154"/>
      <c r="QCF16" s="154"/>
      <c r="QCG16" s="154"/>
      <c r="QCH16" s="154"/>
      <c r="QCI16" s="154"/>
      <c r="QCJ16" s="154"/>
      <c r="QCK16" s="154"/>
      <c r="QCL16" s="154"/>
      <c r="QCM16" s="154"/>
      <c r="QCN16" s="154"/>
      <c r="QCO16" s="154"/>
      <c r="QCP16" s="154"/>
      <c r="QCQ16" s="154"/>
      <c r="QCR16" s="154"/>
      <c r="QCS16" s="154"/>
      <c r="QCT16" s="154"/>
      <c r="QCU16" s="154"/>
      <c r="QCV16" s="154"/>
      <c r="QCW16" s="154"/>
      <c r="QCX16" s="154"/>
      <c r="QCY16" s="154"/>
      <c r="QCZ16" s="154"/>
      <c r="QDA16" s="154"/>
      <c r="QDB16" s="154"/>
      <c r="QDC16" s="154"/>
      <c r="QDD16" s="154"/>
      <c r="QDE16" s="154"/>
      <c r="QDF16" s="154"/>
      <c r="QDG16" s="154"/>
      <c r="QDH16" s="154"/>
      <c r="QDI16" s="154"/>
      <c r="QDJ16" s="154"/>
      <c r="QDK16" s="154"/>
      <c r="QDL16" s="154"/>
      <c r="QDM16" s="154"/>
      <c r="QDN16" s="154"/>
      <c r="QDO16" s="154"/>
      <c r="QDP16" s="154"/>
      <c r="QDQ16" s="154"/>
      <c r="QDR16" s="154"/>
      <c r="QDS16" s="154"/>
      <c r="QDT16" s="154"/>
      <c r="QDU16" s="154"/>
      <c r="QDV16" s="154"/>
      <c r="QDW16" s="154"/>
      <c r="QDX16" s="154"/>
      <c r="QDY16" s="154"/>
      <c r="QDZ16" s="154"/>
      <c r="QEA16" s="154"/>
      <c r="QEB16" s="154"/>
      <c r="QEC16" s="154"/>
      <c r="QED16" s="154"/>
      <c r="QEE16" s="154"/>
      <c r="QEF16" s="154"/>
      <c r="QEG16" s="154"/>
      <c r="QEH16" s="154"/>
      <c r="QEI16" s="154"/>
      <c r="QEJ16" s="154"/>
      <c r="QEK16" s="154"/>
      <c r="QEL16" s="154"/>
      <c r="QEM16" s="154"/>
      <c r="QEN16" s="154"/>
      <c r="QEO16" s="154"/>
      <c r="QEP16" s="154"/>
      <c r="QEQ16" s="154"/>
      <c r="QER16" s="154"/>
      <c r="QES16" s="154"/>
      <c r="QET16" s="154"/>
      <c r="QEU16" s="154"/>
      <c r="QEV16" s="154"/>
      <c r="QEW16" s="154"/>
      <c r="QEX16" s="154"/>
      <c r="QEY16" s="154"/>
      <c r="QEZ16" s="154"/>
      <c r="QFA16" s="154"/>
      <c r="QFB16" s="154"/>
      <c r="QFC16" s="154"/>
      <c r="QFD16" s="154"/>
      <c r="QFE16" s="154"/>
      <c r="QFF16" s="154"/>
      <c r="QFG16" s="154"/>
      <c r="QFH16" s="154"/>
      <c r="QFI16" s="154"/>
      <c r="QFJ16" s="154"/>
      <c r="QFK16" s="154"/>
      <c r="QFL16" s="154"/>
      <c r="QFM16" s="154"/>
      <c r="QFN16" s="154"/>
      <c r="QFO16" s="154"/>
      <c r="QFP16" s="154"/>
      <c r="QFQ16" s="154"/>
      <c r="QFR16" s="154"/>
      <c r="QFS16" s="154"/>
      <c r="QFT16" s="154"/>
      <c r="QFU16" s="154"/>
      <c r="QFV16" s="154"/>
      <c r="QFW16" s="154"/>
      <c r="QFX16" s="154"/>
      <c r="QFY16" s="154"/>
      <c r="QFZ16" s="154"/>
      <c r="QGA16" s="154"/>
      <c r="QGB16" s="154"/>
      <c r="QGC16" s="154"/>
      <c r="QGD16" s="154"/>
      <c r="QGE16" s="154"/>
      <c r="QGF16" s="154"/>
      <c r="QGG16" s="154"/>
      <c r="QGH16" s="154"/>
      <c r="QGI16" s="154"/>
      <c r="QGJ16" s="154"/>
      <c r="QGK16" s="154"/>
      <c r="QGL16" s="154"/>
      <c r="QGM16" s="154"/>
      <c r="QGN16" s="154"/>
      <c r="QGO16" s="154"/>
      <c r="QGP16" s="154"/>
      <c r="QGQ16" s="154"/>
      <c r="QGR16" s="154"/>
      <c r="QGS16" s="154"/>
      <c r="QGT16" s="154"/>
      <c r="QGU16" s="154"/>
      <c r="QGV16" s="154"/>
      <c r="QGW16" s="154"/>
      <c r="QGX16" s="154"/>
      <c r="QGY16" s="154"/>
      <c r="QGZ16" s="154"/>
      <c r="QHA16" s="154"/>
      <c r="QHB16" s="154"/>
      <c r="QHC16" s="154"/>
      <c r="QHD16" s="154"/>
      <c r="QHE16" s="154"/>
      <c r="QHF16" s="154"/>
      <c r="QHG16" s="154"/>
      <c r="QHH16" s="154"/>
      <c r="QHI16" s="154"/>
      <c r="QHJ16" s="154"/>
      <c r="QHK16" s="154"/>
      <c r="QHL16" s="154"/>
      <c r="QHM16" s="154"/>
      <c r="QHN16" s="154"/>
      <c r="QHO16" s="154"/>
      <c r="QHP16" s="154"/>
      <c r="QHQ16" s="154"/>
      <c r="QHR16" s="154"/>
      <c r="QHS16" s="154"/>
      <c r="QHT16" s="154"/>
      <c r="QHU16" s="154"/>
      <c r="QHV16" s="154"/>
      <c r="QHW16" s="154"/>
      <c r="QHX16" s="154"/>
      <c r="QHY16" s="154"/>
      <c r="QHZ16" s="154"/>
      <c r="QIA16" s="154"/>
      <c r="QIB16" s="154"/>
      <c r="QIC16" s="154"/>
      <c r="QID16" s="154"/>
      <c r="QIE16" s="154"/>
      <c r="QIF16" s="154"/>
      <c r="QIG16" s="154"/>
      <c r="QIH16" s="154"/>
      <c r="QII16" s="154"/>
      <c r="QIJ16" s="154"/>
      <c r="QIK16" s="154"/>
      <c r="QIL16" s="154"/>
      <c r="QIM16" s="154"/>
      <c r="QIN16" s="154"/>
      <c r="QIO16" s="154"/>
      <c r="QIP16" s="154"/>
      <c r="QIQ16" s="154"/>
      <c r="QIR16" s="154"/>
      <c r="QIS16" s="154"/>
      <c r="QIT16" s="154"/>
      <c r="QIU16" s="154"/>
      <c r="QIV16" s="154"/>
      <c r="QIW16" s="154"/>
      <c r="QIX16" s="154"/>
      <c r="QIY16" s="154"/>
      <c r="QIZ16" s="154"/>
      <c r="QJA16" s="154"/>
      <c r="QJB16" s="154"/>
      <c r="QJC16" s="154"/>
      <c r="QJD16" s="154"/>
      <c r="QJE16" s="154"/>
      <c r="QJF16" s="154"/>
      <c r="QJG16" s="154"/>
      <c r="QJH16" s="154"/>
      <c r="QJI16" s="154"/>
      <c r="QJJ16" s="154"/>
      <c r="QJK16" s="154"/>
      <c r="QJL16" s="154"/>
      <c r="QJM16" s="154"/>
      <c r="QJN16" s="154"/>
      <c r="QJO16" s="154"/>
      <c r="QJP16" s="154"/>
      <c r="QJQ16" s="154"/>
      <c r="QJR16" s="154"/>
      <c r="QJS16" s="154"/>
      <c r="QJT16" s="154"/>
      <c r="QJU16" s="154"/>
      <c r="QJV16" s="154"/>
      <c r="QJW16" s="154"/>
      <c r="QJX16" s="154"/>
      <c r="QJY16" s="154"/>
      <c r="QJZ16" s="154"/>
      <c r="QKA16" s="154"/>
      <c r="QKB16" s="154"/>
      <c r="QKC16" s="154"/>
      <c r="QKD16" s="154"/>
      <c r="QKE16" s="154"/>
      <c r="QKF16" s="154"/>
      <c r="QKG16" s="154"/>
      <c r="QKH16" s="154"/>
      <c r="QKI16" s="154"/>
      <c r="QKJ16" s="154"/>
      <c r="QKK16" s="154"/>
      <c r="QKL16" s="154"/>
      <c r="QKM16" s="154"/>
      <c r="QKN16" s="154"/>
      <c r="QKO16" s="154"/>
      <c r="QKP16" s="154"/>
      <c r="QKQ16" s="154"/>
      <c r="QKR16" s="154"/>
      <c r="QKS16" s="154"/>
      <c r="QKT16" s="154"/>
      <c r="QKU16" s="154"/>
      <c r="QKV16" s="154"/>
      <c r="QKW16" s="154"/>
      <c r="QKX16" s="154"/>
      <c r="QKY16" s="154"/>
      <c r="QKZ16" s="154"/>
      <c r="QLA16" s="154"/>
      <c r="QLB16" s="154"/>
      <c r="QLC16" s="154"/>
      <c r="QLD16" s="154"/>
      <c r="QLE16" s="154"/>
      <c r="QLF16" s="154"/>
      <c r="QLG16" s="154"/>
      <c r="QLH16" s="154"/>
      <c r="QLI16" s="154"/>
      <c r="QLJ16" s="154"/>
      <c r="QLK16" s="154"/>
      <c r="QLL16" s="154"/>
      <c r="QLM16" s="154"/>
      <c r="QLN16" s="154"/>
      <c r="QLO16" s="154"/>
      <c r="QLP16" s="154"/>
      <c r="QLQ16" s="154"/>
      <c r="QLR16" s="154"/>
      <c r="QLS16" s="154"/>
      <c r="QLT16" s="154"/>
      <c r="QLU16" s="154"/>
      <c r="QLV16" s="154"/>
      <c r="QLW16" s="154"/>
      <c r="QLX16" s="154"/>
      <c r="QLY16" s="154"/>
      <c r="QLZ16" s="154"/>
      <c r="QMA16" s="154"/>
      <c r="QMB16" s="154"/>
      <c r="QMC16" s="154"/>
      <c r="QMD16" s="154"/>
      <c r="QME16" s="154"/>
      <c r="QMF16" s="154"/>
      <c r="QMG16" s="154"/>
      <c r="QMH16" s="154"/>
      <c r="QMI16" s="154"/>
      <c r="QMJ16" s="154"/>
      <c r="QMK16" s="154"/>
      <c r="QML16" s="154"/>
      <c r="QMM16" s="154"/>
      <c r="QMN16" s="154"/>
      <c r="QMO16" s="154"/>
      <c r="QMP16" s="154"/>
      <c r="QMQ16" s="154"/>
      <c r="QMR16" s="154"/>
      <c r="QMS16" s="154"/>
      <c r="QMT16" s="154"/>
      <c r="QMU16" s="154"/>
      <c r="QMV16" s="154"/>
      <c r="QMW16" s="154"/>
      <c r="QMX16" s="154"/>
      <c r="QMY16" s="154"/>
      <c r="QMZ16" s="154"/>
      <c r="QNA16" s="154"/>
      <c r="QNB16" s="154"/>
      <c r="QNC16" s="154"/>
      <c r="QND16" s="154"/>
      <c r="QNE16" s="154"/>
      <c r="QNF16" s="154"/>
      <c r="QNG16" s="154"/>
      <c r="QNH16" s="154"/>
      <c r="QNI16" s="154"/>
      <c r="QNJ16" s="154"/>
      <c r="QNK16" s="154"/>
      <c r="QNL16" s="154"/>
      <c r="QNM16" s="154"/>
      <c r="QNN16" s="154"/>
      <c r="QNO16" s="154"/>
      <c r="QNP16" s="154"/>
      <c r="QNQ16" s="154"/>
      <c r="QNR16" s="154"/>
      <c r="QNS16" s="154"/>
      <c r="QNT16" s="154"/>
      <c r="QNU16" s="154"/>
      <c r="QNV16" s="154"/>
      <c r="QNW16" s="154"/>
      <c r="QNX16" s="154"/>
      <c r="QNY16" s="154"/>
      <c r="QNZ16" s="154"/>
      <c r="QOA16" s="154"/>
      <c r="QOB16" s="154"/>
      <c r="QOC16" s="154"/>
      <c r="QOD16" s="154"/>
      <c r="QOE16" s="154"/>
      <c r="QOF16" s="154"/>
      <c r="QOG16" s="154"/>
      <c r="QOH16" s="154"/>
      <c r="QOI16" s="154"/>
      <c r="QOJ16" s="154"/>
      <c r="QOK16" s="154"/>
      <c r="QOL16" s="154"/>
      <c r="QOM16" s="154"/>
      <c r="QON16" s="154"/>
      <c r="QOO16" s="154"/>
      <c r="QOP16" s="154"/>
      <c r="QOQ16" s="154"/>
      <c r="QOR16" s="154"/>
      <c r="QOS16" s="154"/>
      <c r="QOT16" s="154"/>
      <c r="QOU16" s="154"/>
      <c r="QOV16" s="154"/>
      <c r="QOW16" s="154"/>
      <c r="QOX16" s="154"/>
      <c r="QOY16" s="154"/>
      <c r="QOZ16" s="154"/>
      <c r="QPA16" s="154"/>
      <c r="QPB16" s="154"/>
      <c r="QPC16" s="154"/>
      <c r="QPD16" s="154"/>
      <c r="QPE16" s="154"/>
      <c r="QPF16" s="154"/>
      <c r="QPG16" s="154"/>
      <c r="QPH16" s="154"/>
      <c r="QPI16" s="154"/>
      <c r="QPJ16" s="154"/>
      <c r="QPK16" s="154"/>
      <c r="QPL16" s="154"/>
      <c r="QPM16" s="154"/>
      <c r="QPN16" s="154"/>
      <c r="QPO16" s="154"/>
      <c r="QPP16" s="154"/>
      <c r="QPQ16" s="154"/>
      <c r="QPR16" s="154"/>
      <c r="QPS16" s="154"/>
      <c r="QPT16" s="154"/>
      <c r="QPU16" s="154"/>
      <c r="QPV16" s="154"/>
      <c r="QPW16" s="154"/>
      <c r="QPX16" s="154"/>
      <c r="QPY16" s="154"/>
      <c r="QPZ16" s="154"/>
      <c r="QQA16" s="154"/>
      <c r="QQB16" s="154"/>
      <c r="QQC16" s="154"/>
      <c r="QQD16" s="154"/>
      <c r="QQE16" s="154"/>
      <c r="QQF16" s="154"/>
      <c r="QQG16" s="154"/>
      <c r="QQH16" s="154"/>
      <c r="QQI16" s="154"/>
      <c r="QQJ16" s="154"/>
      <c r="QQK16" s="154"/>
      <c r="QQL16" s="154"/>
      <c r="QQM16" s="154"/>
      <c r="QQN16" s="154"/>
      <c r="QQO16" s="154"/>
      <c r="QQP16" s="154"/>
      <c r="QQQ16" s="154"/>
      <c r="QQR16" s="154"/>
      <c r="QQS16" s="154"/>
      <c r="QQT16" s="154"/>
      <c r="QQU16" s="154"/>
      <c r="QQV16" s="154"/>
      <c r="QQW16" s="154"/>
      <c r="QQX16" s="154"/>
      <c r="QQY16" s="154"/>
      <c r="QQZ16" s="154"/>
      <c r="QRA16" s="154"/>
      <c r="QRB16" s="154"/>
      <c r="QRC16" s="154"/>
      <c r="QRD16" s="154"/>
      <c r="QRE16" s="154"/>
      <c r="QRF16" s="154"/>
      <c r="QRG16" s="154"/>
      <c r="QRH16" s="154"/>
      <c r="QRI16" s="154"/>
      <c r="QRJ16" s="154"/>
      <c r="QRK16" s="154"/>
      <c r="QRL16" s="154"/>
      <c r="QRM16" s="154"/>
      <c r="QRN16" s="154"/>
      <c r="QRO16" s="154"/>
      <c r="QRP16" s="154"/>
      <c r="QRQ16" s="154"/>
      <c r="QRR16" s="154"/>
      <c r="QRS16" s="154"/>
      <c r="QRT16" s="154"/>
      <c r="QRU16" s="154"/>
      <c r="QRV16" s="154"/>
      <c r="QRW16" s="154"/>
      <c r="QRX16" s="154"/>
      <c r="QRY16" s="154"/>
      <c r="QRZ16" s="154"/>
      <c r="QSA16" s="154"/>
      <c r="QSB16" s="154"/>
      <c r="QSC16" s="154"/>
      <c r="QSD16" s="154"/>
      <c r="QSE16" s="154"/>
      <c r="QSF16" s="154"/>
      <c r="QSG16" s="154"/>
      <c r="QSH16" s="154"/>
      <c r="QSI16" s="154"/>
      <c r="QSJ16" s="154"/>
      <c r="QSK16" s="154"/>
      <c r="QSL16" s="154"/>
      <c r="QSM16" s="154"/>
      <c r="QSN16" s="154"/>
      <c r="QSO16" s="154"/>
      <c r="QSP16" s="154"/>
      <c r="QSQ16" s="154"/>
      <c r="QSR16" s="154"/>
      <c r="QSS16" s="154"/>
      <c r="QST16" s="154"/>
      <c r="QSU16" s="154"/>
      <c r="QSV16" s="154"/>
      <c r="QSW16" s="154"/>
      <c r="QSX16" s="154"/>
      <c r="QSY16" s="154"/>
      <c r="QSZ16" s="154"/>
      <c r="QTA16" s="154"/>
      <c r="QTB16" s="154"/>
      <c r="QTC16" s="154"/>
      <c r="QTD16" s="154"/>
      <c r="QTE16" s="154"/>
      <c r="QTF16" s="154"/>
      <c r="QTG16" s="154"/>
      <c r="QTH16" s="154"/>
      <c r="QTI16" s="154"/>
      <c r="QTJ16" s="154"/>
      <c r="QTK16" s="154"/>
      <c r="QTL16" s="154"/>
      <c r="QTM16" s="154"/>
      <c r="QTN16" s="154"/>
      <c r="QTO16" s="154"/>
      <c r="QTP16" s="154"/>
      <c r="QTQ16" s="154"/>
      <c r="QTR16" s="154"/>
      <c r="QTS16" s="154"/>
      <c r="QTT16" s="154"/>
      <c r="QTU16" s="154"/>
      <c r="QTV16" s="154"/>
      <c r="QTW16" s="154"/>
      <c r="QTX16" s="154"/>
      <c r="QTY16" s="154"/>
      <c r="QTZ16" s="154"/>
      <c r="QUA16" s="154"/>
      <c r="QUB16" s="154"/>
      <c r="QUC16" s="154"/>
      <c r="QUD16" s="154"/>
      <c r="QUE16" s="154"/>
      <c r="QUF16" s="154"/>
      <c r="QUG16" s="154"/>
      <c r="QUH16" s="154"/>
      <c r="QUI16" s="154"/>
      <c r="QUJ16" s="154"/>
      <c r="QUK16" s="154"/>
      <c r="QUL16" s="154"/>
      <c r="QUM16" s="154"/>
      <c r="QUN16" s="154"/>
      <c r="QUO16" s="154"/>
      <c r="QUP16" s="154"/>
      <c r="QUQ16" s="154"/>
      <c r="QUR16" s="154"/>
      <c r="QUS16" s="154"/>
      <c r="QUT16" s="154"/>
      <c r="QUU16" s="154"/>
      <c r="QUV16" s="154"/>
      <c r="QUW16" s="154"/>
      <c r="QUX16" s="154"/>
      <c r="QUY16" s="154"/>
      <c r="QUZ16" s="154"/>
      <c r="QVA16" s="154"/>
      <c r="QVB16" s="154"/>
      <c r="QVC16" s="154"/>
      <c r="QVD16" s="154"/>
      <c r="QVE16" s="154"/>
      <c r="QVF16" s="154"/>
      <c r="QVG16" s="154"/>
      <c r="QVH16" s="154"/>
      <c r="QVI16" s="154"/>
      <c r="QVJ16" s="154"/>
      <c r="QVK16" s="154"/>
      <c r="QVL16" s="154"/>
      <c r="QVM16" s="154"/>
      <c r="QVN16" s="154"/>
      <c r="QVO16" s="154"/>
      <c r="QVP16" s="154"/>
      <c r="QVQ16" s="154"/>
      <c r="QVR16" s="154"/>
      <c r="QVS16" s="154"/>
      <c r="QVT16" s="154"/>
      <c r="QVU16" s="154"/>
      <c r="QVV16" s="154"/>
      <c r="QVW16" s="154"/>
      <c r="QVX16" s="154"/>
      <c r="QVY16" s="154"/>
      <c r="QVZ16" s="154"/>
      <c r="QWA16" s="154"/>
      <c r="QWB16" s="154"/>
      <c r="QWC16" s="154"/>
      <c r="QWD16" s="154"/>
      <c r="QWE16" s="154"/>
      <c r="QWF16" s="154"/>
      <c r="QWG16" s="154"/>
      <c r="QWH16" s="154"/>
      <c r="QWI16" s="154"/>
      <c r="QWJ16" s="154"/>
      <c r="QWK16" s="154"/>
      <c r="QWL16" s="154"/>
      <c r="QWM16" s="154"/>
      <c r="QWN16" s="154"/>
      <c r="QWO16" s="154"/>
      <c r="QWP16" s="154"/>
      <c r="QWQ16" s="154"/>
      <c r="QWR16" s="154"/>
      <c r="QWS16" s="154"/>
      <c r="QWT16" s="154"/>
      <c r="QWU16" s="154"/>
      <c r="QWV16" s="154"/>
      <c r="QWW16" s="154"/>
      <c r="QWX16" s="154"/>
      <c r="QWY16" s="154"/>
      <c r="QWZ16" s="154"/>
      <c r="QXA16" s="154"/>
      <c r="QXB16" s="154"/>
      <c r="QXC16" s="154"/>
      <c r="QXD16" s="154"/>
      <c r="QXE16" s="154"/>
      <c r="QXF16" s="154"/>
      <c r="QXG16" s="154"/>
      <c r="QXH16" s="154"/>
      <c r="QXI16" s="154"/>
      <c r="QXJ16" s="154"/>
      <c r="QXK16" s="154"/>
      <c r="QXL16" s="154"/>
      <c r="QXM16" s="154"/>
      <c r="QXN16" s="154"/>
      <c r="QXO16" s="154"/>
      <c r="QXP16" s="154"/>
      <c r="QXQ16" s="154"/>
      <c r="QXR16" s="154"/>
      <c r="QXS16" s="154"/>
      <c r="QXT16" s="154"/>
      <c r="QXU16" s="154"/>
      <c r="QXV16" s="154"/>
      <c r="QXW16" s="154"/>
      <c r="QXX16" s="154"/>
      <c r="QXY16" s="154"/>
      <c r="QXZ16" s="154"/>
      <c r="QYA16" s="154"/>
      <c r="QYB16" s="154"/>
      <c r="QYC16" s="154"/>
      <c r="QYD16" s="154"/>
      <c r="QYE16" s="154"/>
      <c r="QYF16" s="154"/>
      <c r="QYG16" s="154"/>
      <c r="QYH16" s="154"/>
      <c r="QYI16" s="154"/>
      <c r="QYJ16" s="154"/>
      <c r="QYK16" s="154"/>
      <c r="QYL16" s="154"/>
      <c r="QYM16" s="154"/>
      <c r="QYN16" s="154"/>
      <c r="QYO16" s="154"/>
      <c r="QYP16" s="154"/>
      <c r="QYQ16" s="154"/>
      <c r="QYR16" s="154"/>
      <c r="QYS16" s="154"/>
      <c r="QYT16" s="154"/>
      <c r="QYU16" s="154"/>
      <c r="QYV16" s="154"/>
      <c r="QYW16" s="154"/>
      <c r="QYX16" s="154"/>
      <c r="QYY16" s="154"/>
      <c r="QYZ16" s="154"/>
      <c r="QZA16" s="154"/>
      <c r="QZB16" s="154"/>
      <c r="QZC16" s="154"/>
      <c r="QZD16" s="154"/>
      <c r="QZE16" s="154"/>
      <c r="QZF16" s="154"/>
      <c r="QZG16" s="154"/>
      <c r="QZH16" s="154"/>
      <c r="QZI16" s="154"/>
      <c r="QZJ16" s="154"/>
      <c r="QZK16" s="154"/>
      <c r="QZL16" s="154"/>
      <c r="QZM16" s="154"/>
      <c r="QZN16" s="154"/>
      <c r="QZO16" s="154"/>
      <c r="QZP16" s="154"/>
      <c r="QZQ16" s="154"/>
      <c r="QZR16" s="154"/>
      <c r="QZS16" s="154"/>
      <c r="QZT16" s="154"/>
      <c r="QZU16" s="154"/>
      <c r="QZV16" s="154"/>
      <c r="QZW16" s="154"/>
      <c r="QZX16" s="154"/>
      <c r="QZY16" s="154"/>
      <c r="QZZ16" s="154"/>
      <c r="RAA16" s="154"/>
      <c r="RAB16" s="154"/>
      <c r="RAC16" s="154"/>
      <c r="RAD16" s="154"/>
      <c r="RAE16" s="154"/>
      <c r="RAF16" s="154"/>
      <c r="RAG16" s="154"/>
      <c r="RAH16" s="154"/>
      <c r="RAI16" s="154"/>
      <c r="RAJ16" s="154"/>
      <c r="RAK16" s="154"/>
      <c r="RAL16" s="154"/>
      <c r="RAM16" s="154"/>
      <c r="RAN16" s="154"/>
      <c r="RAO16" s="154"/>
      <c r="RAP16" s="154"/>
      <c r="RAQ16" s="154"/>
      <c r="RAR16" s="154"/>
      <c r="RAS16" s="154"/>
      <c r="RAT16" s="154"/>
      <c r="RAU16" s="154"/>
      <c r="RAV16" s="154"/>
      <c r="RAW16" s="154"/>
      <c r="RAX16" s="154"/>
      <c r="RAY16" s="154"/>
      <c r="RAZ16" s="154"/>
      <c r="RBA16" s="154"/>
      <c r="RBB16" s="154"/>
      <c r="RBC16" s="154"/>
      <c r="RBD16" s="154"/>
      <c r="RBE16" s="154"/>
      <c r="RBF16" s="154"/>
      <c r="RBG16" s="154"/>
      <c r="RBH16" s="154"/>
      <c r="RBI16" s="154"/>
      <c r="RBJ16" s="154"/>
      <c r="RBK16" s="154"/>
      <c r="RBL16" s="154"/>
      <c r="RBM16" s="154"/>
      <c r="RBN16" s="154"/>
      <c r="RBO16" s="154"/>
      <c r="RBP16" s="154"/>
      <c r="RBQ16" s="154"/>
      <c r="RBR16" s="154"/>
      <c r="RBS16" s="154"/>
      <c r="RBT16" s="154"/>
      <c r="RBU16" s="154"/>
      <c r="RBV16" s="154"/>
      <c r="RBW16" s="154"/>
      <c r="RBX16" s="154"/>
      <c r="RBY16" s="154"/>
      <c r="RBZ16" s="154"/>
      <c r="RCA16" s="154"/>
      <c r="RCB16" s="154"/>
      <c r="RCC16" s="154"/>
      <c r="RCD16" s="154"/>
      <c r="RCE16" s="154"/>
      <c r="RCF16" s="154"/>
      <c r="RCG16" s="154"/>
      <c r="RCH16" s="154"/>
      <c r="RCI16" s="154"/>
      <c r="RCJ16" s="154"/>
      <c r="RCK16" s="154"/>
      <c r="RCL16" s="154"/>
      <c r="RCM16" s="154"/>
      <c r="RCN16" s="154"/>
      <c r="RCO16" s="154"/>
      <c r="RCP16" s="154"/>
      <c r="RCQ16" s="154"/>
      <c r="RCR16" s="154"/>
      <c r="RCS16" s="154"/>
      <c r="RCT16" s="154"/>
      <c r="RCU16" s="154"/>
      <c r="RCV16" s="154"/>
      <c r="RCW16" s="154"/>
      <c r="RCX16" s="154"/>
      <c r="RCY16" s="154"/>
      <c r="RCZ16" s="154"/>
      <c r="RDA16" s="154"/>
      <c r="RDB16" s="154"/>
      <c r="RDC16" s="154"/>
      <c r="RDD16" s="154"/>
      <c r="RDE16" s="154"/>
      <c r="RDF16" s="154"/>
      <c r="RDG16" s="154"/>
      <c r="RDH16" s="154"/>
      <c r="RDI16" s="154"/>
      <c r="RDJ16" s="154"/>
      <c r="RDK16" s="154"/>
      <c r="RDL16" s="154"/>
      <c r="RDM16" s="154"/>
      <c r="RDN16" s="154"/>
      <c r="RDO16" s="154"/>
      <c r="RDP16" s="154"/>
      <c r="RDQ16" s="154"/>
      <c r="RDR16" s="154"/>
      <c r="RDS16" s="154"/>
      <c r="RDT16" s="154"/>
      <c r="RDU16" s="154"/>
      <c r="RDV16" s="154"/>
      <c r="RDW16" s="154"/>
      <c r="RDX16" s="154"/>
      <c r="RDY16" s="154"/>
      <c r="RDZ16" s="154"/>
      <c r="REA16" s="154"/>
      <c r="REB16" s="154"/>
      <c r="REC16" s="154"/>
      <c r="RED16" s="154"/>
      <c r="REE16" s="154"/>
      <c r="REF16" s="154"/>
      <c r="REG16" s="154"/>
      <c r="REH16" s="154"/>
      <c r="REI16" s="154"/>
      <c r="REJ16" s="154"/>
      <c r="REK16" s="154"/>
      <c r="REL16" s="154"/>
      <c r="REM16" s="154"/>
      <c r="REN16" s="154"/>
      <c r="REO16" s="154"/>
      <c r="REP16" s="154"/>
      <c r="REQ16" s="154"/>
      <c r="RER16" s="154"/>
      <c r="RES16" s="154"/>
      <c r="RET16" s="154"/>
      <c r="REU16" s="154"/>
      <c r="REV16" s="154"/>
      <c r="REW16" s="154"/>
      <c r="REX16" s="154"/>
      <c r="REY16" s="154"/>
      <c r="REZ16" s="154"/>
      <c r="RFA16" s="154"/>
      <c r="RFB16" s="154"/>
      <c r="RFC16" s="154"/>
      <c r="RFD16" s="154"/>
      <c r="RFE16" s="154"/>
      <c r="RFF16" s="154"/>
      <c r="RFG16" s="154"/>
      <c r="RFH16" s="154"/>
      <c r="RFI16" s="154"/>
      <c r="RFJ16" s="154"/>
      <c r="RFK16" s="154"/>
      <c r="RFL16" s="154"/>
      <c r="RFM16" s="154"/>
      <c r="RFN16" s="154"/>
      <c r="RFO16" s="154"/>
      <c r="RFP16" s="154"/>
      <c r="RFQ16" s="154"/>
      <c r="RFR16" s="154"/>
      <c r="RFS16" s="154"/>
      <c r="RFT16" s="154"/>
      <c r="RFU16" s="154"/>
      <c r="RFV16" s="154"/>
      <c r="RFW16" s="154"/>
      <c r="RFX16" s="154"/>
      <c r="RFY16" s="154"/>
      <c r="RFZ16" s="154"/>
      <c r="RGA16" s="154"/>
      <c r="RGB16" s="154"/>
      <c r="RGC16" s="154"/>
      <c r="RGD16" s="154"/>
      <c r="RGE16" s="154"/>
      <c r="RGF16" s="154"/>
      <c r="RGG16" s="154"/>
      <c r="RGH16" s="154"/>
      <c r="RGI16" s="154"/>
      <c r="RGJ16" s="154"/>
      <c r="RGK16" s="154"/>
      <c r="RGL16" s="154"/>
      <c r="RGM16" s="154"/>
      <c r="RGN16" s="154"/>
      <c r="RGO16" s="154"/>
      <c r="RGP16" s="154"/>
      <c r="RGQ16" s="154"/>
      <c r="RGR16" s="154"/>
      <c r="RGS16" s="154"/>
      <c r="RGT16" s="154"/>
      <c r="RGU16" s="154"/>
      <c r="RGV16" s="154"/>
      <c r="RGW16" s="154"/>
      <c r="RGX16" s="154"/>
      <c r="RGY16" s="154"/>
      <c r="RGZ16" s="154"/>
      <c r="RHA16" s="154"/>
      <c r="RHB16" s="154"/>
      <c r="RHC16" s="154"/>
      <c r="RHD16" s="154"/>
      <c r="RHE16" s="154"/>
      <c r="RHF16" s="154"/>
      <c r="RHG16" s="154"/>
      <c r="RHH16" s="154"/>
      <c r="RHI16" s="154"/>
      <c r="RHJ16" s="154"/>
      <c r="RHK16" s="154"/>
      <c r="RHL16" s="154"/>
      <c r="RHM16" s="154"/>
      <c r="RHN16" s="154"/>
      <c r="RHO16" s="154"/>
      <c r="RHP16" s="154"/>
      <c r="RHQ16" s="154"/>
      <c r="RHR16" s="154"/>
      <c r="RHS16" s="154"/>
      <c r="RHT16" s="154"/>
      <c r="RHU16" s="154"/>
      <c r="RHV16" s="154"/>
      <c r="RHW16" s="154"/>
      <c r="RHX16" s="154"/>
      <c r="RHY16" s="154"/>
      <c r="RHZ16" s="154"/>
      <c r="RIA16" s="154"/>
      <c r="RIB16" s="154"/>
      <c r="RIC16" s="154"/>
      <c r="RID16" s="154"/>
      <c r="RIE16" s="154"/>
      <c r="RIF16" s="154"/>
      <c r="RIG16" s="154"/>
      <c r="RIH16" s="154"/>
      <c r="RII16" s="154"/>
      <c r="RIJ16" s="154"/>
      <c r="RIK16" s="154"/>
      <c r="RIL16" s="154"/>
      <c r="RIM16" s="154"/>
      <c r="RIN16" s="154"/>
      <c r="RIO16" s="154"/>
      <c r="RIP16" s="154"/>
      <c r="RIQ16" s="154"/>
      <c r="RIR16" s="154"/>
      <c r="RIS16" s="154"/>
      <c r="RIT16" s="154"/>
      <c r="RIU16" s="154"/>
      <c r="RIV16" s="154"/>
      <c r="RIW16" s="154"/>
      <c r="RIX16" s="154"/>
      <c r="RIY16" s="154"/>
      <c r="RIZ16" s="154"/>
      <c r="RJA16" s="154"/>
      <c r="RJB16" s="154"/>
      <c r="RJC16" s="154"/>
      <c r="RJD16" s="154"/>
      <c r="RJE16" s="154"/>
      <c r="RJF16" s="154"/>
      <c r="RJG16" s="154"/>
      <c r="RJH16" s="154"/>
      <c r="RJI16" s="154"/>
      <c r="RJJ16" s="154"/>
      <c r="RJK16" s="154"/>
      <c r="RJL16" s="154"/>
      <c r="RJM16" s="154"/>
      <c r="RJN16" s="154"/>
      <c r="RJO16" s="154"/>
      <c r="RJP16" s="154"/>
      <c r="RJQ16" s="154"/>
      <c r="RJR16" s="154"/>
      <c r="RJS16" s="154"/>
      <c r="RJT16" s="154"/>
      <c r="RJU16" s="154"/>
      <c r="RJV16" s="154"/>
      <c r="RJW16" s="154"/>
      <c r="RJX16" s="154"/>
      <c r="RJY16" s="154"/>
      <c r="RJZ16" s="154"/>
      <c r="RKA16" s="154"/>
      <c r="RKB16" s="154"/>
      <c r="RKC16" s="154"/>
      <c r="RKD16" s="154"/>
      <c r="RKE16" s="154"/>
      <c r="RKF16" s="154"/>
      <c r="RKG16" s="154"/>
      <c r="RKH16" s="154"/>
      <c r="RKI16" s="154"/>
      <c r="RKJ16" s="154"/>
      <c r="RKK16" s="154"/>
      <c r="RKL16" s="154"/>
      <c r="RKM16" s="154"/>
      <c r="RKN16" s="154"/>
      <c r="RKO16" s="154"/>
      <c r="RKP16" s="154"/>
      <c r="RKQ16" s="154"/>
      <c r="RKR16" s="154"/>
      <c r="RKS16" s="154"/>
      <c r="RKT16" s="154"/>
      <c r="RKU16" s="154"/>
      <c r="RKV16" s="154"/>
      <c r="RKW16" s="154"/>
      <c r="RKX16" s="154"/>
      <c r="RKY16" s="154"/>
      <c r="RKZ16" s="154"/>
      <c r="RLA16" s="154"/>
      <c r="RLB16" s="154"/>
      <c r="RLC16" s="154"/>
      <c r="RLD16" s="154"/>
      <c r="RLE16" s="154"/>
      <c r="RLF16" s="154"/>
      <c r="RLG16" s="154"/>
      <c r="RLH16" s="154"/>
      <c r="RLI16" s="154"/>
      <c r="RLJ16" s="154"/>
      <c r="RLK16" s="154"/>
      <c r="RLL16" s="154"/>
      <c r="RLM16" s="154"/>
      <c r="RLN16" s="154"/>
      <c r="RLO16" s="154"/>
      <c r="RLP16" s="154"/>
      <c r="RLQ16" s="154"/>
      <c r="RLR16" s="154"/>
      <c r="RLS16" s="154"/>
      <c r="RLT16" s="154"/>
      <c r="RLU16" s="154"/>
      <c r="RLV16" s="154"/>
      <c r="RLW16" s="154"/>
      <c r="RLX16" s="154"/>
      <c r="RLY16" s="154"/>
      <c r="RLZ16" s="154"/>
      <c r="RMA16" s="154"/>
      <c r="RMB16" s="154"/>
      <c r="RMC16" s="154"/>
      <c r="RMD16" s="154"/>
      <c r="RME16" s="154"/>
      <c r="RMF16" s="154"/>
      <c r="RMG16" s="154"/>
      <c r="RMH16" s="154"/>
      <c r="RMI16" s="154"/>
      <c r="RMJ16" s="154"/>
      <c r="RMK16" s="154"/>
      <c r="RML16" s="154"/>
      <c r="RMM16" s="154"/>
      <c r="RMN16" s="154"/>
      <c r="RMO16" s="154"/>
      <c r="RMP16" s="154"/>
      <c r="RMQ16" s="154"/>
      <c r="RMR16" s="154"/>
      <c r="RMS16" s="154"/>
      <c r="RMT16" s="154"/>
      <c r="RMU16" s="154"/>
      <c r="RMV16" s="154"/>
      <c r="RMW16" s="154"/>
      <c r="RMX16" s="154"/>
      <c r="RMY16" s="154"/>
      <c r="RMZ16" s="154"/>
      <c r="RNA16" s="154"/>
      <c r="RNB16" s="154"/>
      <c r="RNC16" s="154"/>
      <c r="RND16" s="154"/>
      <c r="RNE16" s="154"/>
      <c r="RNF16" s="154"/>
      <c r="RNG16" s="154"/>
      <c r="RNH16" s="154"/>
      <c r="RNI16" s="154"/>
      <c r="RNJ16" s="154"/>
      <c r="RNK16" s="154"/>
      <c r="RNL16" s="154"/>
      <c r="RNM16" s="154"/>
      <c r="RNN16" s="154"/>
      <c r="RNO16" s="154"/>
      <c r="RNP16" s="154"/>
      <c r="RNQ16" s="154"/>
      <c r="RNR16" s="154"/>
      <c r="RNS16" s="154"/>
      <c r="RNT16" s="154"/>
      <c r="RNU16" s="154"/>
      <c r="RNV16" s="154"/>
      <c r="RNW16" s="154"/>
      <c r="RNX16" s="154"/>
      <c r="RNY16" s="154"/>
      <c r="RNZ16" s="154"/>
      <c r="ROA16" s="154"/>
      <c r="ROB16" s="154"/>
      <c r="ROC16" s="154"/>
      <c r="ROD16" s="154"/>
      <c r="ROE16" s="154"/>
      <c r="ROF16" s="154"/>
      <c r="ROG16" s="154"/>
      <c r="ROH16" s="154"/>
      <c r="ROI16" s="154"/>
      <c r="ROJ16" s="154"/>
      <c r="ROK16" s="154"/>
      <c r="ROL16" s="154"/>
      <c r="ROM16" s="154"/>
      <c r="RON16" s="154"/>
      <c r="ROO16" s="154"/>
      <c r="ROP16" s="154"/>
      <c r="ROQ16" s="154"/>
      <c r="ROR16" s="154"/>
      <c r="ROS16" s="154"/>
      <c r="ROT16" s="154"/>
      <c r="ROU16" s="154"/>
      <c r="ROV16" s="154"/>
      <c r="ROW16" s="154"/>
      <c r="ROX16" s="154"/>
      <c r="ROY16" s="154"/>
      <c r="ROZ16" s="154"/>
      <c r="RPA16" s="154"/>
      <c r="RPB16" s="154"/>
      <c r="RPC16" s="154"/>
      <c r="RPD16" s="154"/>
      <c r="RPE16" s="154"/>
      <c r="RPF16" s="154"/>
      <c r="RPG16" s="154"/>
      <c r="RPH16" s="154"/>
      <c r="RPI16" s="154"/>
      <c r="RPJ16" s="154"/>
      <c r="RPK16" s="154"/>
      <c r="RPL16" s="154"/>
      <c r="RPM16" s="154"/>
      <c r="RPN16" s="154"/>
      <c r="RPO16" s="154"/>
      <c r="RPP16" s="154"/>
      <c r="RPQ16" s="154"/>
      <c r="RPR16" s="154"/>
      <c r="RPS16" s="154"/>
      <c r="RPT16" s="154"/>
      <c r="RPU16" s="154"/>
      <c r="RPV16" s="154"/>
      <c r="RPW16" s="154"/>
      <c r="RPX16" s="154"/>
      <c r="RPY16" s="154"/>
      <c r="RPZ16" s="154"/>
      <c r="RQA16" s="154"/>
      <c r="RQB16" s="154"/>
      <c r="RQC16" s="154"/>
      <c r="RQD16" s="154"/>
      <c r="RQE16" s="154"/>
      <c r="RQF16" s="154"/>
      <c r="RQG16" s="154"/>
      <c r="RQH16" s="154"/>
      <c r="RQI16" s="154"/>
      <c r="RQJ16" s="154"/>
      <c r="RQK16" s="154"/>
      <c r="RQL16" s="154"/>
      <c r="RQM16" s="154"/>
      <c r="RQN16" s="154"/>
      <c r="RQO16" s="154"/>
      <c r="RQP16" s="154"/>
      <c r="RQQ16" s="154"/>
      <c r="RQR16" s="154"/>
      <c r="RQS16" s="154"/>
      <c r="RQT16" s="154"/>
      <c r="RQU16" s="154"/>
      <c r="RQV16" s="154"/>
      <c r="RQW16" s="154"/>
      <c r="RQX16" s="154"/>
      <c r="RQY16" s="154"/>
      <c r="RQZ16" s="154"/>
      <c r="RRA16" s="154"/>
      <c r="RRB16" s="154"/>
      <c r="RRC16" s="154"/>
      <c r="RRD16" s="154"/>
      <c r="RRE16" s="154"/>
      <c r="RRF16" s="154"/>
      <c r="RRG16" s="154"/>
      <c r="RRH16" s="154"/>
      <c r="RRI16" s="154"/>
      <c r="RRJ16" s="154"/>
      <c r="RRK16" s="154"/>
      <c r="RRL16" s="154"/>
      <c r="RRM16" s="154"/>
      <c r="RRN16" s="154"/>
      <c r="RRO16" s="154"/>
      <c r="RRP16" s="154"/>
      <c r="RRQ16" s="154"/>
      <c r="RRR16" s="154"/>
      <c r="RRS16" s="154"/>
      <c r="RRT16" s="154"/>
      <c r="RRU16" s="154"/>
      <c r="RRV16" s="154"/>
      <c r="RRW16" s="154"/>
      <c r="RRX16" s="154"/>
      <c r="RRY16" s="154"/>
      <c r="RRZ16" s="154"/>
      <c r="RSA16" s="154"/>
      <c r="RSB16" s="154"/>
      <c r="RSC16" s="154"/>
      <c r="RSD16" s="154"/>
      <c r="RSE16" s="154"/>
      <c r="RSF16" s="154"/>
      <c r="RSG16" s="154"/>
      <c r="RSH16" s="154"/>
      <c r="RSI16" s="154"/>
      <c r="RSJ16" s="154"/>
      <c r="RSK16" s="154"/>
      <c r="RSL16" s="154"/>
      <c r="RSM16" s="154"/>
      <c r="RSN16" s="154"/>
      <c r="RSO16" s="154"/>
      <c r="RSP16" s="154"/>
      <c r="RSQ16" s="154"/>
      <c r="RSR16" s="154"/>
      <c r="RSS16" s="154"/>
      <c r="RST16" s="154"/>
      <c r="RSU16" s="154"/>
      <c r="RSV16" s="154"/>
      <c r="RSW16" s="154"/>
      <c r="RSX16" s="154"/>
      <c r="RSY16" s="154"/>
      <c r="RSZ16" s="154"/>
      <c r="RTA16" s="154"/>
      <c r="RTB16" s="154"/>
      <c r="RTC16" s="154"/>
      <c r="RTD16" s="154"/>
      <c r="RTE16" s="154"/>
      <c r="RTF16" s="154"/>
      <c r="RTG16" s="154"/>
      <c r="RTH16" s="154"/>
      <c r="RTI16" s="154"/>
      <c r="RTJ16" s="154"/>
      <c r="RTK16" s="154"/>
      <c r="RTL16" s="154"/>
      <c r="RTM16" s="154"/>
      <c r="RTN16" s="154"/>
      <c r="RTO16" s="154"/>
      <c r="RTP16" s="154"/>
      <c r="RTQ16" s="154"/>
      <c r="RTR16" s="154"/>
      <c r="RTS16" s="154"/>
      <c r="RTT16" s="154"/>
      <c r="RTU16" s="154"/>
      <c r="RTV16" s="154"/>
      <c r="RTW16" s="154"/>
      <c r="RTX16" s="154"/>
      <c r="RTY16" s="154"/>
      <c r="RTZ16" s="154"/>
      <c r="RUA16" s="154"/>
      <c r="RUB16" s="154"/>
      <c r="RUC16" s="154"/>
      <c r="RUD16" s="154"/>
      <c r="RUE16" s="154"/>
      <c r="RUF16" s="154"/>
      <c r="RUG16" s="154"/>
      <c r="RUH16" s="154"/>
      <c r="RUI16" s="154"/>
      <c r="RUJ16" s="154"/>
      <c r="RUK16" s="154"/>
      <c r="RUL16" s="154"/>
      <c r="RUM16" s="154"/>
      <c r="RUN16" s="154"/>
      <c r="RUO16" s="154"/>
      <c r="RUP16" s="154"/>
      <c r="RUQ16" s="154"/>
      <c r="RUR16" s="154"/>
      <c r="RUS16" s="154"/>
      <c r="RUT16" s="154"/>
      <c r="RUU16" s="154"/>
      <c r="RUV16" s="154"/>
      <c r="RUW16" s="154"/>
      <c r="RUX16" s="154"/>
      <c r="RUY16" s="154"/>
      <c r="RUZ16" s="154"/>
      <c r="RVA16" s="154"/>
      <c r="RVB16" s="154"/>
      <c r="RVC16" s="154"/>
      <c r="RVD16" s="154"/>
      <c r="RVE16" s="154"/>
      <c r="RVF16" s="154"/>
      <c r="RVG16" s="154"/>
      <c r="RVH16" s="154"/>
      <c r="RVI16" s="154"/>
      <c r="RVJ16" s="154"/>
      <c r="RVK16" s="154"/>
      <c r="RVL16" s="154"/>
      <c r="RVM16" s="154"/>
      <c r="RVN16" s="154"/>
      <c r="RVO16" s="154"/>
      <c r="RVP16" s="154"/>
      <c r="RVQ16" s="154"/>
      <c r="RVR16" s="154"/>
      <c r="RVS16" s="154"/>
      <c r="RVT16" s="154"/>
      <c r="RVU16" s="154"/>
      <c r="RVV16" s="154"/>
      <c r="RVW16" s="154"/>
      <c r="RVX16" s="154"/>
      <c r="RVY16" s="154"/>
      <c r="RVZ16" s="154"/>
      <c r="RWA16" s="154"/>
      <c r="RWB16" s="154"/>
      <c r="RWC16" s="154"/>
      <c r="RWD16" s="154"/>
      <c r="RWE16" s="154"/>
      <c r="RWF16" s="154"/>
      <c r="RWG16" s="154"/>
      <c r="RWH16" s="154"/>
      <c r="RWI16" s="154"/>
      <c r="RWJ16" s="154"/>
      <c r="RWK16" s="154"/>
      <c r="RWL16" s="154"/>
      <c r="RWM16" s="154"/>
      <c r="RWN16" s="154"/>
      <c r="RWO16" s="154"/>
      <c r="RWP16" s="154"/>
      <c r="RWQ16" s="154"/>
      <c r="RWR16" s="154"/>
      <c r="RWS16" s="154"/>
      <c r="RWT16" s="154"/>
      <c r="RWU16" s="154"/>
      <c r="RWV16" s="154"/>
      <c r="RWW16" s="154"/>
      <c r="RWX16" s="154"/>
      <c r="RWY16" s="154"/>
      <c r="RWZ16" s="154"/>
      <c r="RXA16" s="154"/>
      <c r="RXB16" s="154"/>
      <c r="RXC16" s="154"/>
      <c r="RXD16" s="154"/>
      <c r="RXE16" s="154"/>
      <c r="RXF16" s="154"/>
      <c r="RXG16" s="154"/>
      <c r="RXH16" s="154"/>
      <c r="RXI16" s="154"/>
      <c r="RXJ16" s="154"/>
      <c r="RXK16" s="154"/>
      <c r="RXL16" s="154"/>
      <c r="RXM16" s="154"/>
      <c r="RXN16" s="154"/>
      <c r="RXO16" s="154"/>
      <c r="RXP16" s="154"/>
      <c r="RXQ16" s="154"/>
      <c r="RXR16" s="154"/>
      <c r="RXS16" s="154"/>
      <c r="RXT16" s="154"/>
      <c r="RXU16" s="154"/>
      <c r="RXV16" s="154"/>
      <c r="RXW16" s="154"/>
      <c r="RXX16" s="154"/>
      <c r="RXY16" s="154"/>
      <c r="RXZ16" s="154"/>
      <c r="RYA16" s="154"/>
      <c r="RYB16" s="154"/>
      <c r="RYC16" s="154"/>
      <c r="RYD16" s="154"/>
      <c r="RYE16" s="154"/>
      <c r="RYF16" s="154"/>
      <c r="RYG16" s="154"/>
      <c r="RYH16" s="154"/>
      <c r="RYI16" s="154"/>
      <c r="RYJ16" s="154"/>
      <c r="RYK16" s="154"/>
      <c r="RYL16" s="154"/>
      <c r="RYM16" s="154"/>
      <c r="RYN16" s="154"/>
      <c r="RYO16" s="154"/>
      <c r="RYP16" s="154"/>
      <c r="RYQ16" s="154"/>
      <c r="RYR16" s="154"/>
      <c r="RYS16" s="154"/>
      <c r="RYT16" s="154"/>
      <c r="RYU16" s="154"/>
      <c r="RYV16" s="154"/>
      <c r="RYW16" s="154"/>
      <c r="RYX16" s="154"/>
      <c r="RYY16" s="154"/>
      <c r="RYZ16" s="154"/>
      <c r="RZA16" s="154"/>
      <c r="RZB16" s="154"/>
      <c r="RZC16" s="154"/>
      <c r="RZD16" s="154"/>
      <c r="RZE16" s="154"/>
      <c r="RZF16" s="154"/>
      <c r="RZG16" s="154"/>
      <c r="RZH16" s="154"/>
      <c r="RZI16" s="154"/>
      <c r="RZJ16" s="154"/>
      <c r="RZK16" s="154"/>
      <c r="RZL16" s="154"/>
      <c r="RZM16" s="154"/>
      <c r="RZN16" s="154"/>
      <c r="RZO16" s="154"/>
      <c r="RZP16" s="154"/>
      <c r="RZQ16" s="154"/>
      <c r="RZR16" s="154"/>
      <c r="RZS16" s="154"/>
      <c r="RZT16" s="154"/>
      <c r="RZU16" s="154"/>
      <c r="RZV16" s="154"/>
      <c r="RZW16" s="154"/>
      <c r="RZX16" s="154"/>
      <c r="RZY16" s="154"/>
      <c r="RZZ16" s="154"/>
      <c r="SAA16" s="154"/>
      <c r="SAB16" s="154"/>
      <c r="SAC16" s="154"/>
      <c r="SAD16" s="154"/>
      <c r="SAE16" s="154"/>
      <c r="SAF16" s="154"/>
      <c r="SAG16" s="154"/>
      <c r="SAH16" s="154"/>
      <c r="SAI16" s="154"/>
      <c r="SAJ16" s="154"/>
      <c r="SAK16" s="154"/>
      <c r="SAL16" s="154"/>
      <c r="SAM16" s="154"/>
      <c r="SAN16" s="154"/>
      <c r="SAO16" s="154"/>
      <c r="SAP16" s="154"/>
      <c r="SAQ16" s="154"/>
      <c r="SAR16" s="154"/>
      <c r="SAS16" s="154"/>
      <c r="SAT16" s="154"/>
      <c r="SAU16" s="154"/>
      <c r="SAV16" s="154"/>
      <c r="SAW16" s="154"/>
      <c r="SAX16" s="154"/>
      <c r="SAY16" s="154"/>
      <c r="SAZ16" s="154"/>
      <c r="SBA16" s="154"/>
      <c r="SBB16" s="154"/>
      <c r="SBC16" s="154"/>
      <c r="SBD16" s="154"/>
      <c r="SBE16" s="154"/>
      <c r="SBF16" s="154"/>
      <c r="SBG16" s="154"/>
      <c r="SBH16" s="154"/>
      <c r="SBI16" s="154"/>
      <c r="SBJ16" s="154"/>
      <c r="SBK16" s="154"/>
      <c r="SBL16" s="154"/>
      <c r="SBM16" s="154"/>
      <c r="SBN16" s="154"/>
      <c r="SBO16" s="154"/>
      <c r="SBP16" s="154"/>
      <c r="SBQ16" s="154"/>
      <c r="SBR16" s="154"/>
      <c r="SBS16" s="154"/>
      <c r="SBT16" s="154"/>
      <c r="SBU16" s="154"/>
      <c r="SBV16" s="154"/>
      <c r="SBW16" s="154"/>
      <c r="SBX16" s="154"/>
      <c r="SBY16" s="154"/>
      <c r="SBZ16" s="154"/>
      <c r="SCA16" s="154"/>
      <c r="SCB16" s="154"/>
      <c r="SCC16" s="154"/>
      <c r="SCD16" s="154"/>
      <c r="SCE16" s="154"/>
      <c r="SCF16" s="154"/>
      <c r="SCG16" s="154"/>
      <c r="SCH16" s="154"/>
      <c r="SCI16" s="154"/>
      <c r="SCJ16" s="154"/>
      <c r="SCK16" s="154"/>
      <c r="SCL16" s="154"/>
      <c r="SCM16" s="154"/>
      <c r="SCN16" s="154"/>
      <c r="SCO16" s="154"/>
      <c r="SCP16" s="154"/>
      <c r="SCQ16" s="154"/>
      <c r="SCR16" s="154"/>
      <c r="SCS16" s="154"/>
      <c r="SCT16" s="154"/>
      <c r="SCU16" s="154"/>
      <c r="SCV16" s="154"/>
      <c r="SCW16" s="154"/>
      <c r="SCX16" s="154"/>
      <c r="SCY16" s="154"/>
      <c r="SCZ16" s="154"/>
      <c r="SDA16" s="154"/>
      <c r="SDB16" s="154"/>
      <c r="SDC16" s="154"/>
      <c r="SDD16" s="154"/>
      <c r="SDE16" s="154"/>
      <c r="SDF16" s="154"/>
      <c r="SDG16" s="154"/>
      <c r="SDH16" s="154"/>
      <c r="SDI16" s="154"/>
      <c r="SDJ16" s="154"/>
      <c r="SDK16" s="154"/>
      <c r="SDL16" s="154"/>
      <c r="SDM16" s="154"/>
      <c r="SDN16" s="154"/>
      <c r="SDO16" s="154"/>
      <c r="SDP16" s="154"/>
      <c r="SDQ16" s="154"/>
      <c r="SDR16" s="154"/>
      <c r="SDS16" s="154"/>
      <c r="SDT16" s="154"/>
      <c r="SDU16" s="154"/>
      <c r="SDV16" s="154"/>
      <c r="SDW16" s="154"/>
      <c r="SDX16" s="154"/>
      <c r="SDY16" s="154"/>
      <c r="SDZ16" s="154"/>
      <c r="SEA16" s="154"/>
      <c r="SEB16" s="154"/>
      <c r="SEC16" s="154"/>
      <c r="SED16" s="154"/>
      <c r="SEE16" s="154"/>
      <c r="SEF16" s="154"/>
      <c r="SEG16" s="154"/>
      <c r="SEH16" s="154"/>
      <c r="SEI16" s="154"/>
      <c r="SEJ16" s="154"/>
      <c r="SEK16" s="154"/>
      <c r="SEL16" s="154"/>
      <c r="SEM16" s="154"/>
      <c r="SEN16" s="154"/>
      <c r="SEO16" s="154"/>
      <c r="SEP16" s="154"/>
      <c r="SEQ16" s="154"/>
      <c r="SER16" s="154"/>
      <c r="SES16" s="154"/>
      <c r="SET16" s="154"/>
      <c r="SEU16" s="154"/>
      <c r="SEV16" s="154"/>
      <c r="SEW16" s="154"/>
      <c r="SEX16" s="154"/>
      <c r="SEY16" s="154"/>
      <c r="SEZ16" s="154"/>
      <c r="SFA16" s="154"/>
      <c r="SFB16" s="154"/>
      <c r="SFC16" s="154"/>
      <c r="SFD16" s="154"/>
      <c r="SFE16" s="154"/>
      <c r="SFF16" s="154"/>
      <c r="SFG16" s="154"/>
      <c r="SFH16" s="154"/>
      <c r="SFI16" s="154"/>
      <c r="SFJ16" s="154"/>
      <c r="SFK16" s="154"/>
      <c r="SFL16" s="154"/>
      <c r="SFM16" s="154"/>
      <c r="SFN16" s="154"/>
      <c r="SFO16" s="154"/>
      <c r="SFP16" s="154"/>
      <c r="SFQ16" s="154"/>
      <c r="SFR16" s="154"/>
      <c r="SFS16" s="154"/>
      <c r="SFT16" s="154"/>
      <c r="SFU16" s="154"/>
      <c r="SFV16" s="154"/>
      <c r="SFW16" s="154"/>
      <c r="SFX16" s="154"/>
      <c r="SFY16" s="154"/>
      <c r="SFZ16" s="154"/>
      <c r="SGA16" s="154"/>
      <c r="SGB16" s="154"/>
      <c r="SGC16" s="154"/>
      <c r="SGD16" s="154"/>
      <c r="SGE16" s="154"/>
      <c r="SGF16" s="154"/>
      <c r="SGG16" s="154"/>
      <c r="SGH16" s="154"/>
      <c r="SGI16" s="154"/>
      <c r="SGJ16" s="154"/>
      <c r="SGK16" s="154"/>
      <c r="SGL16" s="154"/>
      <c r="SGM16" s="154"/>
      <c r="SGN16" s="154"/>
      <c r="SGO16" s="154"/>
      <c r="SGP16" s="154"/>
      <c r="SGQ16" s="154"/>
      <c r="SGR16" s="154"/>
      <c r="SGS16" s="154"/>
      <c r="SGT16" s="154"/>
      <c r="SGU16" s="154"/>
      <c r="SGV16" s="154"/>
      <c r="SGW16" s="154"/>
      <c r="SGX16" s="154"/>
      <c r="SGY16" s="154"/>
      <c r="SGZ16" s="154"/>
      <c r="SHA16" s="154"/>
      <c r="SHB16" s="154"/>
      <c r="SHC16" s="154"/>
      <c r="SHD16" s="154"/>
      <c r="SHE16" s="154"/>
      <c r="SHF16" s="154"/>
      <c r="SHG16" s="154"/>
      <c r="SHH16" s="154"/>
      <c r="SHI16" s="154"/>
      <c r="SHJ16" s="154"/>
      <c r="SHK16" s="154"/>
      <c r="SHL16" s="154"/>
      <c r="SHM16" s="154"/>
      <c r="SHN16" s="154"/>
      <c r="SHO16" s="154"/>
      <c r="SHP16" s="154"/>
      <c r="SHQ16" s="154"/>
      <c r="SHR16" s="154"/>
      <c r="SHS16" s="154"/>
      <c r="SHT16" s="154"/>
      <c r="SHU16" s="154"/>
      <c r="SHV16" s="154"/>
      <c r="SHW16" s="154"/>
      <c r="SHX16" s="154"/>
      <c r="SHY16" s="154"/>
      <c r="SHZ16" s="154"/>
      <c r="SIA16" s="154"/>
      <c r="SIB16" s="154"/>
      <c r="SIC16" s="154"/>
      <c r="SID16" s="154"/>
      <c r="SIE16" s="154"/>
      <c r="SIF16" s="154"/>
      <c r="SIG16" s="154"/>
      <c r="SIH16" s="154"/>
      <c r="SII16" s="154"/>
      <c r="SIJ16" s="154"/>
      <c r="SIK16" s="154"/>
      <c r="SIL16" s="154"/>
      <c r="SIM16" s="154"/>
      <c r="SIN16" s="154"/>
      <c r="SIO16" s="154"/>
      <c r="SIP16" s="154"/>
      <c r="SIQ16" s="154"/>
      <c r="SIR16" s="154"/>
      <c r="SIS16" s="154"/>
      <c r="SIT16" s="154"/>
      <c r="SIU16" s="154"/>
      <c r="SIV16" s="154"/>
      <c r="SIW16" s="154"/>
      <c r="SIX16" s="154"/>
      <c r="SIY16" s="154"/>
      <c r="SIZ16" s="154"/>
      <c r="SJA16" s="154"/>
      <c r="SJB16" s="154"/>
      <c r="SJC16" s="154"/>
      <c r="SJD16" s="154"/>
      <c r="SJE16" s="154"/>
      <c r="SJF16" s="154"/>
      <c r="SJG16" s="154"/>
      <c r="SJH16" s="154"/>
      <c r="SJI16" s="154"/>
      <c r="SJJ16" s="154"/>
      <c r="SJK16" s="154"/>
      <c r="SJL16" s="154"/>
      <c r="SJM16" s="154"/>
      <c r="SJN16" s="154"/>
      <c r="SJO16" s="154"/>
      <c r="SJP16" s="154"/>
      <c r="SJQ16" s="154"/>
      <c r="SJR16" s="154"/>
      <c r="SJS16" s="154"/>
      <c r="SJT16" s="154"/>
      <c r="SJU16" s="154"/>
      <c r="SJV16" s="154"/>
      <c r="SJW16" s="154"/>
      <c r="SJX16" s="154"/>
      <c r="SJY16" s="154"/>
      <c r="SJZ16" s="154"/>
      <c r="SKA16" s="154"/>
      <c r="SKB16" s="154"/>
      <c r="SKC16" s="154"/>
      <c r="SKD16" s="154"/>
      <c r="SKE16" s="154"/>
      <c r="SKF16" s="154"/>
      <c r="SKG16" s="154"/>
      <c r="SKH16" s="154"/>
      <c r="SKI16" s="154"/>
      <c r="SKJ16" s="154"/>
      <c r="SKK16" s="154"/>
      <c r="SKL16" s="154"/>
      <c r="SKM16" s="154"/>
      <c r="SKN16" s="154"/>
      <c r="SKO16" s="154"/>
      <c r="SKP16" s="154"/>
      <c r="SKQ16" s="154"/>
      <c r="SKR16" s="154"/>
      <c r="SKS16" s="154"/>
      <c r="SKT16" s="154"/>
      <c r="SKU16" s="154"/>
      <c r="SKV16" s="154"/>
      <c r="SKW16" s="154"/>
      <c r="SKX16" s="154"/>
      <c r="SKY16" s="154"/>
      <c r="SKZ16" s="154"/>
      <c r="SLA16" s="154"/>
      <c r="SLB16" s="154"/>
      <c r="SLC16" s="154"/>
      <c r="SLD16" s="154"/>
      <c r="SLE16" s="154"/>
      <c r="SLF16" s="154"/>
      <c r="SLG16" s="154"/>
      <c r="SLH16" s="154"/>
      <c r="SLI16" s="154"/>
      <c r="SLJ16" s="154"/>
      <c r="SLK16" s="154"/>
      <c r="SLL16" s="154"/>
      <c r="SLM16" s="154"/>
      <c r="SLN16" s="154"/>
      <c r="SLO16" s="154"/>
      <c r="SLP16" s="154"/>
      <c r="SLQ16" s="154"/>
      <c r="SLR16" s="154"/>
      <c r="SLS16" s="154"/>
      <c r="SLT16" s="154"/>
      <c r="SLU16" s="154"/>
      <c r="SLV16" s="154"/>
      <c r="SLW16" s="154"/>
      <c r="SLX16" s="154"/>
      <c r="SLY16" s="154"/>
      <c r="SLZ16" s="154"/>
      <c r="SMA16" s="154"/>
      <c r="SMB16" s="154"/>
      <c r="SMC16" s="154"/>
      <c r="SMD16" s="154"/>
      <c r="SME16" s="154"/>
      <c r="SMF16" s="154"/>
      <c r="SMG16" s="154"/>
      <c r="SMH16" s="154"/>
      <c r="SMI16" s="154"/>
      <c r="SMJ16" s="154"/>
      <c r="SMK16" s="154"/>
      <c r="SML16" s="154"/>
      <c r="SMM16" s="154"/>
      <c r="SMN16" s="154"/>
      <c r="SMO16" s="154"/>
      <c r="SMP16" s="154"/>
      <c r="SMQ16" s="154"/>
      <c r="SMR16" s="154"/>
      <c r="SMS16" s="154"/>
      <c r="SMT16" s="154"/>
      <c r="SMU16" s="154"/>
      <c r="SMV16" s="154"/>
      <c r="SMW16" s="154"/>
      <c r="SMX16" s="154"/>
      <c r="SMY16" s="154"/>
      <c r="SMZ16" s="154"/>
      <c r="SNA16" s="154"/>
      <c r="SNB16" s="154"/>
      <c r="SNC16" s="154"/>
      <c r="SND16" s="154"/>
      <c r="SNE16" s="154"/>
      <c r="SNF16" s="154"/>
      <c r="SNG16" s="154"/>
      <c r="SNH16" s="154"/>
      <c r="SNI16" s="154"/>
      <c r="SNJ16" s="154"/>
      <c r="SNK16" s="154"/>
      <c r="SNL16" s="154"/>
      <c r="SNM16" s="154"/>
      <c r="SNN16" s="154"/>
      <c r="SNO16" s="154"/>
      <c r="SNP16" s="154"/>
      <c r="SNQ16" s="154"/>
      <c r="SNR16" s="154"/>
      <c r="SNS16" s="154"/>
      <c r="SNT16" s="154"/>
      <c r="SNU16" s="154"/>
      <c r="SNV16" s="154"/>
      <c r="SNW16" s="154"/>
      <c r="SNX16" s="154"/>
      <c r="SNY16" s="154"/>
      <c r="SNZ16" s="154"/>
      <c r="SOA16" s="154"/>
      <c r="SOB16" s="154"/>
      <c r="SOC16" s="154"/>
      <c r="SOD16" s="154"/>
      <c r="SOE16" s="154"/>
      <c r="SOF16" s="154"/>
      <c r="SOG16" s="154"/>
      <c r="SOH16" s="154"/>
      <c r="SOI16" s="154"/>
      <c r="SOJ16" s="154"/>
      <c r="SOK16" s="154"/>
      <c r="SOL16" s="154"/>
      <c r="SOM16" s="154"/>
      <c r="SON16" s="154"/>
      <c r="SOO16" s="154"/>
      <c r="SOP16" s="154"/>
      <c r="SOQ16" s="154"/>
      <c r="SOR16" s="154"/>
      <c r="SOS16" s="154"/>
      <c r="SOT16" s="154"/>
      <c r="SOU16" s="154"/>
      <c r="SOV16" s="154"/>
      <c r="SOW16" s="154"/>
      <c r="SOX16" s="154"/>
      <c r="SOY16" s="154"/>
      <c r="SOZ16" s="154"/>
      <c r="SPA16" s="154"/>
      <c r="SPB16" s="154"/>
      <c r="SPC16" s="154"/>
      <c r="SPD16" s="154"/>
      <c r="SPE16" s="154"/>
      <c r="SPF16" s="154"/>
      <c r="SPG16" s="154"/>
      <c r="SPH16" s="154"/>
      <c r="SPI16" s="154"/>
      <c r="SPJ16" s="154"/>
      <c r="SPK16" s="154"/>
      <c r="SPL16" s="154"/>
      <c r="SPM16" s="154"/>
      <c r="SPN16" s="154"/>
      <c r="SPO16" s="154"/>
      <c r="SPP16" s="154"/>
      <c r="SPQ16" s="154"/>
      <c r="SPR16" s="154"/>
      <c r="SPS16" s="154"/>
      <c r="SPT16" s="154"/>
      <c r="SPU16" s="154"/>
      <c r="SPV16" s="154"/>
      <c r="SPW16" s="154"/>
      <c r="SPX16" s="154"/>
      <c r="SPY16" s="154"/>
      <c r="SPZ16" s="154"/>
      <c r="SQA16" s="154"/>
      <c r="SQB16" s="154"/>
      <c r="SQC16" s="154"/>
      <c r="SQD16" s="154"/>
      <c r="SQE16" s="154"/>
      <c r="SQF16" s="154"/>
      <c r="SQG16" s="154"/>
      <c r="SQH16" s="154"/>
      <c r="SQI16" s="154"/>
      <c r="SQJ16" s="154"/>
      <c r="SQK16" s="154"/>
      <c r="SQL16" s="154"/>
      <c r="SQM16" s="154"/>
      <c r="SQN16" s="154"/>
      <c r="SQO16" s="154"/>
      <c r="SQP16" s="154"/>
      <c r="SQQ16" s="154"/>
      <c r="SQR16" s="154"/>
      <c r="SQS16" s="154"/>
      <c r="SQT16" s="154"/>
      <c r="SQU16" s="154"/>
      <c r="SQV16" s="154"/>
      <c r="SQW16" s="154"/>
      <c r="SQX16" s="154"/>
      <c r="SQY16" s="154"/>
      <c r="SQZ16" s="154"/>
      <c r="SRA16" s="154"/>
      <c r="SRB16" s="154"/>
      <c r="SRC16" s="154"/>
      <c r="SRD16" s="154"/>
      <c r="SRE16" s="154"/>
      <c r="SRF16" s="154"/>
      <c r="SRG16" s="154"/>
      <c r="SRH16" s="154"/>
      <c r="SRI16" s="154"/>
      <c r="SRJ16" s="154"/>
      <c r="SRK16" s="154"/>
      <c r="SRL16" s="154"/>
      <c r="SRM16" s="154"/>
      <c r="SRN16" s="154"/>
      <c r="SRO16" s="154"/>
      <c r="SRP16" s="154"/>
      <c r="SRQ16" s="154"/>
      <c r="SRR16" s="154"/>
      <c r="SRS16" s="154"/>
      <c r="SRT16" s="154"/>
      <c r="SRU16" s="154"/>
      <c r="SRV16" s="154"/>
      <c r="SRW16" s="154"/>
      <c r="SRX16" s="154"/>
      <c r="SRY16" s="154"/>
      <c r="SRZ16" s="154"/>
      <c r="SSA16" s="154"/>
      <c r="SSB16" s="154"/>
      <c r="SSC16" s="154"/>
      <c r="SSD16" s="154"/>
      <c r="SSE16" s="154"/>
      <c r="SSF16" s="154"/>
      <c r="SSG16" s="154"/>
      <c r="SSH16" s="154"/>
      <c r="SSI16" s="154"/>
      <c r="SSJ16" s="154"/>
      <c r="SSK16" s="154"/>
      <c r="SSL16" s="154"/>
      <c r="SSM16" s="154"/>
      <c r="SSN16" s="154"/>
      <c r="SSO16" s="154"/>
      <c r="SSP16" s="154"/>
      <c r="SSQ16" s="154"/>
      <c r="SSR16" s="154"/>
      <c r="SSS16" s="154"/>
      <c r="SST16" s="154"/>
      <c r="SSU16" s="154"/>
      <c r="SSV16" s="154"/>
      <c r="SSW16" s="154"/>
      <c r="SSX16" s="154"/>
      <c r="SSY16" s="154"/>
      <c r="SSZ16" s="154"/>
      <c r="STA16" s="154"/>
      <c r="STB16" s="154"/>
      <c r="STC16" s="154"/>
      <c r="STD16" s="154"/>
      <c r="STE16" s="154"/>
      <c r="STF16" s="154"/>
      <c r="STG16" s="154"/>
      <c r="STH16" s="154"/>
      <c r="STI16" s="154"/>
      <c r="STJ16" s="154"/>
      <c r="STK16" s="154"/>
      <c r="STL16" s="154"/>
      <c r="STM16" s="154"/>
      <c r="STN16" s="154"/>
      <c r="STO16" s="154"/>
      <c r="STP16" s="154"/>
      <c r="STQ16" s="154"/>
      <c r="STR16" s="154"/>
      <c r="STS16" s="154"/>
      <c r="STT16" s="154"/>
      <c r="STU16" s="154"/>
      <c r="STV16" s="154"/>
      <c r="STW16" s="154"/>
      <c r="STX16" s="154"/>
      <c r="STY16" s="154"/>
      <c r="STZ16" s="154"/>
      <c r="SUA16" s="154"/>
      <c r="SUB16" s="154"/>
      <c r="SUC16" s="154"/>
      <c r="SUD16" s="154"/>
      <c r="SUE16" s="154"/>
      <c r="SUF16" s="154"/>
      <c r="SUG16" s="154"/>
      <c r="SUH16" s="154"/>
      <c r="SUI16" s="154"/>
      <c r="SUJ16" s="154"/>
      <c r="SUK16" s="154"/>
      <c r="SUL16" s="154"/>
      <c r="SUM16" s="154"/>
      <c r="SUN16" s="154"/>
      <c r="SUO16" s="154"/>
      <c r="SUP16" s="154"/>
      <c r="SUQ16" s="154"/>
      <c r="SUR16" s="154"/>
      <c r="SUS16" s="154"/>
      <c r="SUT16" s="154"/>
      <c r="SUU16" s="154"/>
      <c r="SUV16" s="154"/>
      <c r="SUW16" s="154"/>
      <c r="SUX16" s="154"/>
      <c r="SUY16" s="154"/>
      <c r="SUZ16" s="154"/>
      <c r="SVA16" s="154"/>
      <c r="SVB16" s="154"/>
      <c r="SVC16" s="154"/>
      <c r="SVD16" s="154"/>
      <c r="SVE16" s="154"/>
      <c r="SVF16" s="154"/>
      <c r="SVG16" s="154"/>
      <c r="SVH16" s="154"/>
      <c r="SVI16" s="154"/>
      <c r="SVJ16" s="154"/>
      <c r="SVK16" s="154"/>
      <c r="SVL16" s="154"/>
      <c r="SVM16" s="154"/>
      <c r="SVN16" s="154"/>
      <c r="SVO16" s="154"/>
      <c r="SVP16" s="154"/>
      <c r="SVQ16" s="154"/>
      <c r="SVR16" s="154"/>
      <c r="SVS16" s="154"/>
      <c r="SVT16" s="154"/>
      <c r="SVU16" s="154"/>
      <c r="SVV16" s="154"/>
      <c r="SVW16" s="154"/>
      <c r="SVX16" s="154"/>
      <c r="SVY16" s="154"/>
      <c r="SVZ16" s="154"/>
      <c r="SWA16" s="154"/>
      <c r="SWB16" s="154"/>
      <c r="SWC16" s="154"/>
      <c r="SWD16" s="154"/>
      <c r="SWE16" s="154"/>
      <c r="SWF16" s="154"/>
      <c r="SWG16" s="154"/>
      <c r="SWH16" s="154"/>
      <c r="SWI16" s="154"/>
      <c r="SWJ16" s="154"/>
      <c r="SWK16" s="154"/>
      <c r="SWL16" s="154"/>
      <c r="SWM16" s="154"/>
      <c r="SWN16" s="154"/>
      <c r="SWO16" s="154"/>
      <c r="SWP16" s="154"/>
      <c r="SWQ16" s="154"/>
      <c r="SWR16" s="154"/>
      <c r="SWS16" s="154"/>
      <c r="SWT16" s="154"/>
      <c r="SWU16" s="154"/>
      <c r="SWV16" s="154"/>
      <c r="SWW16" s="154"/>
      <c r="SWX16" s="154"/>
      <c r="SWY16" s="154"/>
      <c r="SWZ16" s="154"/>
      <c r="SXA16" s="154"/>
      <c r="SXB16" s="154"/>
      <c r="SXC16" s="154"/>
      <c r="SXD16" s="154"/>
      <c r="SXE16" s="154"/>
      <c r="SXF16" s="154"/>
      <c r="SXG16" s="154"/>
      <c r="SXH16" s="154"/>
      <c r="SXI16" s="154"/>
      <c r="SXJ16" s="154"/>
      <c r="SXK16" s="154"/>
      <c r="SXL16" s="154"/>
      <c r="SXM16" s="154"/>
      <c r="SXN16" s="154"/>
      <c r="SXO16" s="154"/>
      <c r="SXP16" s="154"/>
      <c r="SXQ16" s="154"/>
      <c r="SXR16" s="154"/>
      <c r="SXS16" s="154"/>
      <c r="SXT16" s="154"/>
      <c r="SXU16" s="154"/>
      <c r="SXV16" s="154"/>
      <c r="SXW16" s="154"/>
      <c r="SXX16" s="154"/>
      <c r="SXY16" s="154"/>
      <c r="SXZ16" s="154"/>
      <c r="SYA16" s="154"/>
      <c r="SYB16" s="154"/>
      <c r="SYC16" s="154"/>
      <c r="SYD16" s="154"/>
      <c r="SYE16" s="154"/>
      <c r="SYF16" s="154"/>
      <c r="SYG16" s="154"/>
      <c r="SYH16" s="154"/>
      <c r="SYI16" s="154"/>
      <c r="SYJ16" s="154"/>
      <c r="SYK16" s="154"/>
      <c r="SYL16" s="154"/>
      <c r="SYM16" s="154"/>
      <c r="SYN16" s="154"/>
      <c r="SYO16" s="154"/>
      <c r="SYP16" s="154"/>
      <c r="SYQ16" s="154"/>
      <c r="SYR16" s="154"/>
      <c r="SYS16" s="154"/>
      <c r="SYT16" s="154"/>
      <c r="SYU16" s="154"/>
      <c r="SYV16" s="154"/>
      <c r="SYW16" s="154"/>
      <c r="SYX16" s="154"/>
      <c r="SYY16" s="154"/>
      <c r="SYZ16" s="154"/>
      <c r="SZA16" s="154"/>
      <c r="SZB16" s="154"/>
      <c r="SZC16" s="154"/>
      <c r="SZD16" s="154"/>
      <c r="SZE16" s="154"/>
      <c r="SZF16" s="154"/>
      <c r="SZG16" s="154"/>
      <c r="SZH16" s="154"/>
      <c r="SZI16" s="154"/>
      <c r="SZJ16" s="154"/>
      <c r="SZK16" s="154"/>
      <c r="SZL16" s="154"/>
      <c r="SZM16" s="154"/>
      <c r="SZN16" s="154"/>
      <c r="SZO16" s="154"/>
      <c r="SZP16" s="154"/>
      <c r="SZQ16" s="154"/>
      <c r="SZR16" s="154"/>
      <c r="SZS16" s="154"/>
      <c r="SZT16" s="154"/>
      <c r="SZU16" s="154"/>
      <c r="SZV16" s="154"/>
      <c r="SZW16" s="154"/>
      <c r="SZX16" s="154"/>
      <c r="SZY16" s="154"/>
      <c r="SZZ16" s="154"/>
      <c r="TAA16" s="154"/>
      <c r="TAB16" s="154"/>
      <c r="TAC16" s="154"/>
      <c r="TAD16" s="154"/>
      <c r="TAE16" s="154"/>
      <c r="TAF16" s="154"/>
      <c r="TAG16" s="154"/>
      <c r="TAH16" s="154"/>
      <c r="TAI16" s="154"/>
      <c r="TAJ16" s="154"/>
      <c r="TAK16" s="154"/>
      <c r="TAL16" s="154"/>
      <c r="TAM16" s="154"/>
      <c r="TAN16" s="154"/>
      <c r="TAO16" s="154"/>
      <c r="TAP16" s="154"/>
      <c r="TAQ16" s="154"/>
      <c r="TAR16" s="154"/>
      <c r="TAS16" s="154"/>
      <c r="TAT16" s="154"/>
      <c r="TAU16" s="154"/>
      <c r="TAV16" s="154"/>
      <c r="TAW16" s="154"/>
      <c r="TAX16" s="154"/>
      <c r="TAY16" s="154"/>
      <c r="TAZ16" s="154"/>
      <c r="TBA16" s="154"/>
      <c r="TBB16" s="154"/>
      <c r="TBC16" s="154"/>
      <c r="TBD16" s="154"/>
      <c r="TBE16" s="154"/>
      <c r="TBF16" s="154"/>
      <c r="TBG16" s="154"/>
      <c r="TBH16" s="154"/>
      <c r="TBI16" s="154"/>
      <c r="TBJ16" s="154"/>
      <c r="TBK16" s="154"/>
      <c r="TBL16" s="154"/>
      <c r="TBM16" s="154"/>
      <c r="TBN16" s="154"/>
      <c r="TBO16" s="154"/>
      <c r="TBP16" s="154"/>
      <c r="TBQ16" s="154"/>
      <c r="TBR16" s="154"/>
      <c r="TBS16" s="154"/>
      <c r="TBT16" s="154"/>
      <c r="TBU16" s="154"/>
      <c r="TBV16" s="154"/>
      <c r="TBW16" s="154"/>
      <c r="TBX16" s="154"/>
      <c r="TBY16" s="154"/>
      <c r="TBZ16" s="154"/>
      <c r="TCA16" s="154"/>
      <c r="TCB16" s="154"/>
      <c r="TCC16" s="154"/>
      <c r="TCD16" s="154"/>
      <c r="TCE16" s="154"/>
      <c r="TCF16" s="154"/>
      <c r="TCG16" s="154"/>
      <c r="TCH16" s="154"/>
      <c r="TCI16" s="154"/>
      <c r="TCJ16" s="154"/>
      <c r="TCK16" s="154"/>
      <c r="TCL16" s="154"/>
      <c r="TCM16" s="154"/>
      <c r="TCN16" s="154"/>
      <c r="TCO16" s="154"/>
      <c r="TCP16" s="154"/>
      <c r="TCQ16" s="154"/>
      <c r="TCR16" s="154"/>
      <c r="TCS16" s="154"/>
      <c r="TCT16" s="154"/>
      <c r="TCU16" s="154"/>
      <c r="TCV16" s="154"/>
      <c r="TCW16" s="154"/>
      <c r="TCX16" s="154"/>
      <c r="TCY16" s="154"/>
      <c r="TCZ16" s="154"/>
      <c r="TDA16" s="154"/>
      <c r="TDB16" s="154"/>
      <c r="TDC16" s="154"/>
      <c r="TDD16" s="154"/>
      <c r="TDE16" s="154"/>
      <c r="TDF16" s="154"/>
      <c r="TDG16" s="154"/>
      <c r="TDH16" s="154"/>
      <c r="TDI16" s="154"/>
      <c r="TDJ16" s="154"/>
      <c r="TDK16" s="154"/>
      <c r="TDL16" s="154"/>
      <c r="TDM16" s="154"/>
      <c r="TDN16" s="154"/>
      <c r="TDO16" s="154"/>
      <c r="TDP16" s="154"/>
      <c r="TDQ16" s="154"/>
      <c r="TDR16" s="154"/>
      <c r="TDS16" s="154"/>
      <c r="TDT16" s="154"/>
      <c r="TDU16" s="154"/>
      <c r="TDV16" s="154"/>
      <c r="TDW16" s="154"/>
      <c r="TDX16" s="154"/>
      <c r="TDY16" s="154"/>
      <c r="TDZ16" s="154"/>
      <c r="TEA16" s="154"/>
      <c r="TEB16" s="154"/>
      <c r="TEC16" s="154"/>
      <c r="TED16" s="154"/>
      <c r="TEE16" s="154"/>
      <c r="TEF16" s="154"/>
      <c r="TEG16" s="154"/>
      <c r="TEH16" s="154"/>
      <c r="TEI16" s="154"/>
      <c r="TEJ16" s="154"/>
      <c r="TEK16" s="154"/>
      <c r="TEL16" s="154"/>
      <c r="TEM16" s="154"/>
      <c r="TEN16" s="154"/>
      <c r="TEO16" s="154"/>
      <c r="TEP16" s="154"/>
      <c r="TEQ16" s="154"/>
      <c r="TER16" s="154"/>
      <c r="TES16" s="154"/>
      <c r="TET16" s="154"/>
      <c r="TEU16" s="154"/>
      <c r="TEV16" s="154"/>
      <c r="TEW16" s="154"/>
      <c r="TEX16" s="154"/>
      <c r="TEY16" s="154"/>
      <c r="TEZ16" s="154"/>
      <c r="TFA16" s="154"/>
      <c r="TFB16" s="154"/>
      <c r="TFC16" s="154"/>
      <c r="TFD16" s="154"/>
      <c r="TFE16" s="154"/>
      <c r="TFF16" s="154"/>
      <c r="TFG16" s="154"/>
      <c r="TFH16" s="154"/>
      <c r="TFI16" s="154"/>
      <c r="TFJ16" s="154"/>
      <c r="TFK16" s="154"/>
      <c r="TFL16" s="154"/>
      <c r="TFM16" s="154"/>
      <c r="TFN16" s="154"/>
      <c r="TFO16" s="154"/>
      <c r="TFP16" s="154"/>
      <c r="TFQ16" s="154"/>
      <c r="TFR16" s="154"/>
      <c r="TFS16" s="154"/>
      <c r="TFT16" s="154"/>
      <c r="TFU16" s="154"/>
      <c r="TFV16" s="154"/>
      <c r="TFW16" s="154"/>
      <c r="TFX16" s="154"/>
      <c r="TFY16" s="154"/>
      <c r="TFZ16" s="154"/>
      <c r="TGA16" s="154"/>
      <c r="TGB16" s="154"/>
      <c r="TGC16" s="154"/>
      <c r="TGD16" s="154"/>
      <c r="TGE16" s="154"/>
      <c r="TGF16" s="154"/>
      <c r="TGG16" s="154"/>
      <c r="TGH16" s="154"/>
      <c r="TGI16" s="154"/>
      <c r="TGJ16" s="154"/>
      <c r="TGK16" s="154"/>
      <c r="TGL16" s="154"/>
      <c r="TGM16" s="154"/>
      <c r="TGN16" s="154"/>
      <c r="TGO16" s="154"/>
      <c r="TGP16" s="154"/>
      <c r="TGQ16" s="154"/>
      <c r="TGR16" s="154"/>
      <c r="TGS16" s="154"/>
      <c r="TGT16" s="154"/>
      <c r="TGU16" s="154"/>
      <c r="TGV16" s="154"/>
      <c r="TGW16" s="154"/>
      <c r="TGX16" s="154"/>
      <c r="TGY16" s="154"/>
      <c r="TGZ16" s="154"/>
      <c r="THA16" s="154"/>
      <c r="THB16" s="154"/>
      <c r="THC16" s="154"/>
      <c r="THD16" s="154"/>
      <c r="THE16" s="154"/>
      <c r="THF16" s="154"/>
      <c r="THG16" s="154"/>
      <c r="THH16" s="154"/>
      <c r="THI16" s="154"/>
      <c r="THJ16" s="154"/>
      <c r="THK16" s="154"/>
      <c r="THL16" s="154"/>
      <c r="THM16" s="154"/>
      <c r="THN16" s="154"/>
      <c r="THO16" s="154"/>
      <c r="THP16" s="154"/>
      <c r="THQ16" s="154"/>
      <c r="THR16" s="154"/>
      <c r="THS16" s="154"/>
      <c r="THT16" s="154"/>
      <c r="THU16" s="154"/>
      <c r="THV16" s="154"/>
      <c r="THW16" s="154"/>
      <c r="THX16" s="154"/>
      <c r="THY16" s="154"/>
      <c r="THZ16" s="154"/>
      <c r="TIA16" s="154"/>
      <c r="TIB16" s="154"/>
      <c r="TIC16" s="154"/>
      <c r="TID16" s="154"/>
      <c r="TIE16" s="154"/>
      <c r="TIF16" s="154"/>
      <c r="TIG16" s="154"/>
      <c r="TIH16" s="154"/>
      <c r="TII16" s="154"/>
      <c r="TIJ16" s="154"/>
      <c r="TIK16" s="154"/>
      <c r="TIL16" s="154"/>
      <c r="TIM16" s="154"/>
      <c r="TIN16" s="154"/>
      <c r="TIO16" s="154"/>
      <c r="TIP16" s="154"/>
      <c r="TIQ16" s="154"/>
      <c r="TIR16" s="154"/>
      <c r="TIS16" s="154"/>
      <c r="TIT16" s="154"/>
      <c r="TIU16" s="154"/>
      <c r="TIV16" s="154"/>
      <c r="TIW16" s="154"/>
      <c r="TIX16" s="154"/>
      <c r="TIY16" s="154"/>
      <c r="TIZ16" s="154"/>
      <c r="TJA16" s="154"/>
      <c r="TJB16" s="154"/>
      <c r="TJC16" s="154"/>
      <c r="TJD16" s="154"/>
      <c r="TJE16" s="154"/>
      <c r="TJF16" s="154"/>
      <c r="TJG16" s="154"/>
      <c r="TJH16" s="154"/>
      <c r="TJI16" s="154"/>
      <c r="TJJ16" s="154"/>
      <c r="TJK16" s="154"/>
      <c r="TJL16" s="154"/>
      <c r="TJM16" s="154"/>
      <c r="TJN16" s="154"/>
      <c r="TJO16" s="154"/>
      <c r="TJP16" s="154"/>
      <c r="TJQ16" s="154"/>
      <c r="TJR16" s="154"/>
      <c r="TJS16" s="154"/>
      <c r="TJT16" s="154"/>
      <c r="TJU16" s="154"/>
      <c r="TJV16" s="154"/>
      <c r="TJW16" s="154"/>
      <c r="TJX16" s="154"/>
      <c r="TJY16" s="154"/>
      <c r="TJZ16" s="154"/>
      <c r="TKA16" s="154"/>
      <c r="TKB16" s="154"/>
      <c r="TKC16" s="154"/>
      <c r="TKD16" s="154"/>
      <c r="TKE16" s="154"/>
      <c r="TKF16" s="154"/>
      <c r="TKG16" s="154"/>
      <c r="TKH16" s="154"/>
      <c r="TKI16" s="154"/>
      <c r="TKJ16" s="154"/>
      <c r="TKK16" s="154"/>
      <c r="TKL16" s="154"/>
      <c r="TKM16" s="154"/>
      <c r="TKN16" s="154"/>
      <c r="TKO16" s="154"/>
      <c r="TKP16" s="154"/>
      <c r="TKQ16" s="154"/>
      <c r="TKR16" s="154"/>
      <c r="TKS16" s="154"/>
      <c r="TKT16" s="154"/>
      <c r="TKU16" s="154"/>
      <c r="TKV16" s="154"/>
      <c r="TKW16" s="154"/>
      <c r="TKX16" s="154"/>
      <c r="TKY16" s="154"/>
      <c r="TKZ16" s="154"/>
      <c r="TLA16" s="154"/>
      <c r="TLB16" s="154"/>
      <c r="TLC16" s="154"/>
      <c r="TLD16" s="154"/>
      <c r="TLE16" s="154"/>
      <c r="TLF16" s="154"/>
      <c r="TLG16" s="154"/>
      <c r="TLH16" s="154"/>
      <c r="TLI16" s="154"/>
      <c r="TLJ16" s="154"/>
      <c r="TLK16" s="154"/>
      <c r="TLL16" s="154"/>
      <c r="TLM16" s="154"/>
      <c r="TLN16" s="154"/>
      <c r="TLO16" s="154"/>
      <c r="TLP16" s="154"/>
      <c r="TLQ16" s="154"/>
      <c r="TLR16" s="154"/>
      <c r="TLS16" s="154"/>
      <c r="TLT16" s="154"/>
      <c r="TLU16" s="154"/>
      <c r="TLV16" s="154"/>
      <c r="TLW16" s="154"/>
      <c r="TLX16" s="154"/>
      <c r="TLY16" s="154"/>
      <c r="TLZ16" s="154"/>
      <c r="TMA16" s="154"/>
      <c r="TMB16" s="154"/>
      <c r="TMC16" s="154"/>
      <c r="TMD16" s="154"/>
      <c r="TME16" s="154"/>
      <c r="TMF16" s="154"/>
      <c r="TMG16" s="154"/>
      <c r="TMH16" s="154"/>
      <c r="TMI16" s="154"/>
      <c r="TMJ16" s="154"/>
      <c r="TMK16" s="154"/>
      <c r="TML16" s="154"/>
      <c r="TMM16" s="154"/>
      <c r="TMN16" s="154"/>
      <c r="TMO16" s="154"/>
      <c r="TMP16" s="154"/>
      <c r="TMQ16" s="154"/>
      <c r="TMR16" s="154"/>
      <c r="TMS16" s="154"/>
      <c r="TMT16" s="154"/>
      <c r="TMU16" s="154"/>
      <c r="TMV16" s="154"/>
      <c r="TMW16" s="154"/>
      <c r="TMX16" s="154"/>
      <c r="TMY16" s="154"/>
      <c r="TMZ16" s="154"/>
      <c r="TNA16" s="154"/>
      <c r="TNB16" s="154"/>
      <c r="TNC16" s="154"/>
      <c r="TND16" s="154"/>
      <c r="TNE16" s="154"/>
      <c r="TNF16" s="154"/>
      <c r="TNG16" s="154"/>
      <c r="TNH16" s="154"/>
      <c r="TNI16" s="154"/>
      <c r="TNJ16" s="154"/>
      <c r="TNK16" s="154"/>
      <c r="TNL16" s="154"/>
      <c r="TNM16" s="154"/>
      <c r="TNN16" s="154"/>
      <c r="TNO16" s="154"/>
      <c r="TNP16" s="154"/>
      <c r="TNQ16" s="154"/>
      <c r="TNR16" s="154"/>
      <c r="TNS16" s="154"/>
      <c r="TNT16" s="154"/>
      <c r="TNU16" s="154"/>
      <c r="TNV16" s="154"/>
      <c r="TNW16" s="154"/>
      <c r="TNX16" s="154"/>
      <c r="TNY16" s="154"/>
      <c r="TNZ16" s="154"/>
      <c r="TOA16" s="154"/>
      <c r="TOB16" s="154"/>
      <c r="TOC16" s="154"/>
      <c r="TOD16" s="154"/>
      <c r="TOE16" s="154"/>
      <c r="TOF16" s="154"/>
      <c r="TOG16" s="154"/>
      <c r="TOH16" s="154"/>
      <c r="TOI16" s="154"/>
      <c r="TOJ16" s="154"/>
      <c r="TOK16" s="154"/>
      <c r="TOL16" s="154"/>
      <c r="TOM16" s="154"/>
      <c r="TON16" s="154"/>
      <c r="TOO16" s="154"/>
      <c r="TOP16" s="154"/>
      <c r="TOQ16" s="154"/>
      <c r="TOR16" s="154"/>
      <c r="TOS16" s="154"/>
      <c r="TOT16" s="154"/>
      <c r="TOU16" s="154"/>
      <c r="TOV16" s="154"/>
      <c r="TOW16" s="154"/>
      <c r="TOX16" s="154"/>
      <c r="TOY16" s="154"/>
      <c r="TOZ16" s="154"/>
      <c r="TPA16" s="154"/>
      <c r="TPB16" s="154"/>
      <c r="TPC16" s="154"/>
      <c r="TPD16" s="154"/>
      <c r="TPE16" s="154"/>
      <c r="TPF16" s="154"/>
      <c r="TPG16" s="154"/>
      <c r="TPH16" s="154"/>
      <c r="TPI16" s="154"/>
      <c r="TPJ16" s="154"/>
      <c r="TPK16" s="154"/>
      <c r="TPL16" s="154"/>
      <c r="TPM16" s="154"/>
      <c r="TPN16" s="154"/>
      <c r="TPO16" s="154"/>
      <c r="TPP16" s="154"/>
      <c r="TPQ16" s="154"/>
      <c r="TPR16" s="154"/>
      <c r="TPS16" s="154"/>
      <c r="TPT16" s="154"/>
      <c r="TPU16" s="154"/>
      <c r="TPV16" s="154"/>
      <c r="TPW16" s="154"/>
      <c r="TPX16" s="154"/>
      <c r="TPY16" s="154"/>
      <c r="TPZ16" s="154"/>
      <c r="TQA16" s="154"/>
      <c r="TQB16" s="154"/>
      <c r="TQC16" s="154"/>
      <c r="TQD16" s="154"/>
      <c r="TQE16" s="154"/>
      <c r="TQF16" s="154"/>
      <c r="TQG16" s="154"/>
      <c r="TQH16" s="154"/>
      <c r="TQI16" s="154"/>
      <c r="TQJ16" s="154"/>
      <c r="TQK16" s="154"/>
      <c r="TQL16" s="154"/>
      <c r="TQM16" s="154"/>
      <c r="TQN16" s="154"/>
      <c r="TQO16" s="154"/>
      <c r="TQP16" s="154"/>
      <c r="TQQ16" s="154"/>
      <c r="TQR16" s="154"/>
      <c r="TQS16" s="154"/>
      <c r="TQT16" s="154"/>
      <c r="TQU16" s="154"/>
      <c r="TQV16" s="154"/>
      <c r="TQW16" s="154"/>
      <c r="TQX16" s="154"/>
      <c r="TQY16" s="154"/>
      <c r="TQZ16" s="154"/>
      <c r="TRA16" s="154"/>
      <c r="TRB16" s="154"/>
      <c r="TRC16" s="154"/>
      <c r="TRD16" s="154"/>
      <c r="TRE16" s="154"/>
      <c r="TRF16" s="154"/>
      <c r="TRG16" s="154"/>
      <c r="TRH16" s="154"/>
      <c r="TRI16" s="154"/>
      <c r="TRJ16" s="154"/>
      <c r="TRK16" s="154"/>
      <c r="TRL16" s="154"/>
      <c r="TRM16" s="154"/>
      <c r="TRN16" s="154"/>
      <c r="TRO16" s="154"/>
      <c r="TRP16" s="154"/>
      <c r="TRQ16" s="154"/>
      <c r="TRR16" s="154"/>
      <c r="TRS16" s="154"/>
      <c r="TRT16" s="154"/>
      <c r="TRU16" s="154"/>
      <c r="TRV16" s="154"/>
      <c r="TRW16" s="154"/>
      <c r="TRX16" s="154"/>
      <c r="TRY16" s="154"/>
      <c r="TRZ16" s="154"/>
      <c r="TSA16" s="154"/>
      <c r="TSB16" s="154"/>
      <c r="TSC16" s="154"/>
      <c r="TSD16" s="154"/>
      <c r="TSE16" s="154"/>
      <c r="TSF16" s="154"/>
      <c r="TSG16" s="154"/>
      <c r="TSH16" s="154"/>
      <c r="TSI16" s="154"/>
      <c r="TSJ16" s="154"/>
      <c r="TSK16" s="154"/>
      <c r="TSL16" s="154"/>
      <c r="TSM16" s="154"/>
      <c r="TSN16" s="154"/>
      <c r="TSO16" s="154"/>
      <c r="TSP16" s="154"/>
      <c r="TSQ16" s="154"/>
      <c r="TSR16" s="154"/>
      <c r="TSS16" s="154"/>
      <c r="TST16" s="154"/>
      <c r="TSU16" s="154"/>
      <c r="TSV16" s="154"/>
      <c r="TSW16" s="154"/>
      <c r="TSX16" s="154"/>
      <c r="TSY16" s="154"/>
      <c r="TSZ16" s="154"/>
      <c r="TTA16" s="154"/>
      <c r="TTB16" s="154"/>
      <c r="TTC16" s="154"/>
      <c r="TTD16" s="154"/>
      <c r="TTE16" s="154"/>
      <c r="TTF16" s="154"/>
      <c r="TTG16" s="154"/>
      <c r="TTH16" s="154"/>
      <c r="TTI16" s="154"/>
      <c r="TTJ16" s="154"/>
      <c r="TTK16" s="154"/>
      <c r="TTL16" s="154"/>
      <c r="TTM16" s="154"/>
      <c r="TTN16" s="154"/>
      <c r="TTO16" s="154"/>
      <c r="TTP16" s="154"/>
      <c r="TTQ16" s="154"/>
      <c r="TTR16" s="154"/>
      <c r="TTS16" s="154"/>
      <c r="TTT16" s="154"/>
      <c r="TTU16" s="154"/>
      <c r="TTV16" s="154"/>
      <c r="TTW16" s="154"/>
      <c r="TTX16" s="154"/>
      <c r="TTY16" s="154"/>
      <c r="TTZ16" s="154"/>
      <c r="TUA16" s="154"/>
      <c r="TUB16" s="154"/>
      <c r="TUC16" s="154"/>
      <c r="TUD16" s="154"/>
      <c r="TUE16" s="154"/>
      <c r="TUF16" s="154"/>
      <c r="TUG16" s="154"/>
      <c r="TUH16" s="154"/>
      <c r="TUI16" s="154"/>
      <c r="TUJ16" s="154"/>
      <c r="TUK16" s="154"/>
      <c r="TUL16" s="154"/>
      <c r="TUM16" s="154"/>
      <c r="TUN16" s="154"/>
      <c r="TUO16" s="154"/>
      <c r="TUP16" s="154"/>
      <c r="TUQ16" s="154"/>
      <c r="TUR16" s="154"/>
      <c r="TUS16" s="154"/>
      <c r="TUT16" s="154"/>
      <c r="TUU16" s="154"/>
      <c r="TUV16" s="154"/>
      <c r="TUW16" s="154"/>
      <c r="TUX16" s="154"/>
      <c r="TUY16" s="154"/>
      <c r="TUZ16" s="154"/>
      <c r="TVA16" s="154"/>
      <c r="TVB16" s="154"/>
      <c r="TVC16" s="154"/>
      <c r="TVD16" s="154"/>
      <c r="TVE16" s="154"/>
      <c r="TVF16" s="154"/>
      <c r="TVG16" s="154"/>
      <c r="TVH16" s="154"/>
      <c r="TVI16" s="154"/>
      <c r="TVJ16" s="154"/>
      <c r="TVK16" s="154"/>
      <c r="TVL16" s="154"/>
      <c r="TVM16" s="154"/>
      <c r="TVN16" s="154"/>
      <c r="TVO16" s="154"/>
      <c r="TVP16" s="154"/>
      <c r="TVQ16" s="154"/>
      <c r="TVR16" s="154"/>
      <c r="TVS16" s="154"/>
      <c r="TVT16" s="154"/>
      <c r="TVU16" s="154"/>
      <c r="TVV16" s="154"/>
      <c r="TVW16" s="154"/>
      <c r="TVX16" s="154"/>
      <c r="TVY16" s="154"/>
      <c r="TVZ16" s="154"/>
      <c r="TWA16" s="154"/>
      <c r="TWB16" s="154"/>
      <c r="TWC16" s="154"/>
      <c r="TWD16" s="154"/>
      <c r="TWE16" s="154"/>
      <c r="TWF16" s="154"/>
      <c r="TWG16" s="154"/>
      <c r="TWH16" s="154"/>
      <c r="TWI16" s="154"/>
      <c r="TWJ16" s="154"/>
      <c r="TWK16" s="154"/>
      <c r="TWL16" s="154"/>
      <c r="TWM16" s="154"/>
      <c r="TWN16" s="154"/>
      <c r="TWO16" s="154"/>
      <c r="TWP16" s="154"/>
      <c r="TWQ16" s="154"/>
      <c r="TWR16" s="154"/>
      <c r="TWS16" s="154"/>
      <c r="TWT16" s="154"/>
      <c r="TWU16" s="154"/>
      <c r="TWV16" s="154"/>
      <c r="TWW16" s="154"/>
      <c r="TWX16" s="154"/>
      <c r="TWY16" s="154"/>
      <c r="TWZ16" s="154"/>
      <c r="TXA16" s="154"/>
      <c r="TXB16" s="154"/>
      <c r="TXC16" s="154"/>
      <c r="TXD16" s="154"/>
      <c r="TXE16" s="154"/>
      <c r="TXF16" s="154"/>
      <c r="TXG16" s="154"/>
      <c r="TXH16" s="154"/>
      <c r="TXI16" s="154"/>
      <c r="TXJ16" s="154"/>
      <c r="TXK16" s="154"/>
      <c r="TXL16" s="154"/>
      <c r="TXM16" s="154"/>
      <c r="TXN16" s="154"/>
      <c r="TXO16" s="154"/>
      <c r="TXP16" s="154"/>
      <c r="TXQ16" s="154"/>
      <c r="TXR16" s="154"/>
      <c r="TXS16" s="154"/>
      <c r="TXT16" s="154"/>
      <c r="TXU16" s="154"/>
      <c r="TXV16" s="154"/>
      <c r="TXW16" s="154"/>
      <c r="TXX16" s="154"/>
      <c r="TXY16" s="154"/>
      <c r="TXZ16" s="154"/>
      <c r="TYA16" s="154"/>
      <c r="TYB16" s="154"/>
      <c r="TYC16" s="154"/>
      <c r="TYD16" s="154"/>
      <c r="TYE16" s="154"/>
      <c r="TYF16" s="154"/>
      <c r="TYG16" s="154"/>
      <c r="TYH16" s="154"/>
      <c r="TYI16" s="154"/>
      <c r="TYJ16" s="154"/>
      <c r="TYK16" s="154"/>
      <c r="TYL16" s="154"/>
      <c r="TYM16" s="154"/>
      <c r="TYN16" s="154"/>
      <c r="TYO16" s="154"/>
      <c r="TYP16" s="154"/>
      <c r="TYQ16" s="154"/>
      <c r="TYR16" s="154"/>
      <c r="TYS16" s="154"/>
      <c r="TYT16" s="154"/>
      <c r="TYU16" s="154"/>
      <c r="TYV16" s="154"/>
      <c r="TYW16" s="154"/>
      <c r="TYX16" s="154"/>
      <c r="TYY16" s="154"/>
      <c r="TYZ16" s="154"/>
      <c r="TZA16" s="154"/>
      <c r="TZB16" s="154"/>
      <c r="TZC16" s="154"/>
      <c r="TZD16" s="154"/>
      <c r="TZE16" s="154"/>
      <c r="TZF16" s="154"/>
      <c r="TZG16" s="154"/>
      <c r="TZH16" s="154"/>
      <c r="TZI16" s="154"/>
      <c r="TZJ16" s="154"/>
      <c r="TZK16" s="154"/>
      <c r="TZL16" s="154"/>
      <c r="TZM16" s="154"/>
      <c r="TZN16" s="154"/>
      <c r="TZO16" s="154"/>
      <c r="TZP16" s="154"/>
      <c r="TZQ16" s="154"/>
      <c r="TZR16" s="154"/>
      <c r="TZS16" s="154"/>
      <c r="TZT16" s="154"/>
      <c r="TZU16" s="154"/>
      <c r="TZV16" s="154"/>
      <c r="TZW16" s="154"/>
      <c r="TZX16" s="154"/>
      <c r="TZY16" s="154"/>
      <c r="TZZ16" s="154"/>
      <c r="UAA16" s="154"/>
      <c r="UAB16" s="154"/>
      <c r="UAC16" s="154"/>
      <c r="UAD16" s="154"/>
      <c r="UAE16" s="154"/>
      <c r="UAF16" s="154"/>
      <c r="UAG16" s="154"/>
      <c r="UAH16" s="154"/>
      <c r="UAI16" s="154"/>
      <c r="UAJ16" s="154"/>
      <c r="UAK16" s="154"/>
      <c r="UAL16" s="154"/>
      <c r="UAM16" s="154"/>
      <c r="UAN16" s="154"/>
      <c r="UAO16" s="154"/>
      <c r="UAP16" s="154"/>
      <c r="UAQ16" s="154"/>
      <c r="UAR16" s="154"/>
      <c r="UAS16" s="154"/>
      <c r="UAT16" s="154"/>
      <c r="UAU16" s="154"/>
      <c r="UAV16" s="154"/>
      <c r="UAW16" s="154"/>
      <c r="UAX16" s="154"/>
      <c r="UAY16" s="154"/>
      <c r="UAZ16" s="154"/>
      <c r="UBA16" s="154"/>
      <c r="UBB16" s="154"/>
      <c r="UBC16" s="154"/>
      <c r="UBD16" s="154"/>
      <c r="UBE16" s="154"/>
      <c r="UBF16" s="154"/>
      <c r="UBG16" s="154"/>
      <c r="UBH16" s="154"/>
      <c r="UBI16" s="154"/>
      <c r="UBJ16" s="154"/>
      <c r="UBK16" s="154"/>
      <c r="UBL16" s="154"/>
      <c r="UBM16" s="154"/>
      <c r="UBN16" s="154"/>
      <c r="UBO16" s="154"/>
      <c r="UBP16" s="154"/>
      <c r="UBQ16" s="154"/>
      <c r="UBR16" s="154"/>
      <c r="UBS16" s="154"/>
      <c r="UBT16" s="154"/>
      <c r="UBU16" s="154"/>
      <c r="UBV16" s="154"/>
      <c r="UBW16" s="154"/>
      <c r="UBX16" s="154"/>
      <c r="UBY16" s="154"/>
      <c r="UBZ16" s="154"/>
      <c r="UCA16" s="154"/>
      <c r="UCB16" s="154"/>
      <c r="UCC16" s="154"/>
      <c r="UCD16" s="154"/>
      <c r="UCE16" s="154"/>
      <c r="UCF16" s="154"/>
      <c r="UCG16" s="154"/>
      <c r="UCH16" s="154"/>
      <c r="UCI16" s="154"/>
      <c r="UCJ16" s="154"/>
      <c r="UCK16" s="154"/>
      <c r="UCL16" s="154"/>
      <c r="UCM16" s="154"/>
      <c r="UCN16" s="154"/>
      <c r="UCO16" s="154"/>
      <c r="UCP16" s="154"/>
      <c r="UCQ16" s="154"/>
      <c r="UCR16" s="154"/>
      <c r="UCS16" s="154"/>
      <c r="UCT16" s="154"/>
      <c r="UCU16" s="154"/>
      <c r="UCV16" s="154"/>
      <c r="UCW16" s="154"/>
      <c r="UCX16" s="154"/>
      <c r="UCY16" s="154"/>
      <c r="UCZ16" s="154"/>
      <c r="UDA16" s="154"/>
      <c r="UDB16" s="154"/>
      <c r="UDC16" s="154"/>
      <c r="UDD16" s="154"/>
      <c r="UDE16" s="154"/>
      <c r="UDF16" s="154"/>
      <c r="UDG16" s="154"/>
      <c r="UDH16" s="154"/>
      <c r="UDI16" s="154"/>
      <c r="UDJ16" s="154"/>
      <c r="UDK16" s="154"/>
      <c r="UDL16" s="154"/>
      <c r="UDM16" s="154"/>
      <c r="UDN16" s="154"/>
      <c r="UDO16" s="154"/>
      <c r="UDP16" s="154"/>
      <c r="UDQ16" s="154"/>
      <c r="UDR16" s="154"/>
      <c r="UDS16" s="154"/>
      <c r="UDT16" s="154"/>
      <c r="UDU16" s="154"/>
      <c r="UDV16" s="154"/>
      <c r="UDW16" s="154"/>
      <c r="UDX16" s="154"/>
      <c r="UDY16" s="154"/>
      <c r="UDZ16" s="154"/>
      <c r="UEA16" s="154"/>
      <c r="UEB16" s="154"/>
      <c r="UEC16" s="154"/>
      <c r="UED16" s="154"/>
      <c r="UEE16" s="154"/>
      <c r="UEF16" s="154"/>
      <c r="UEG16" s="154"/>
      <c r="UEH16" s="154"/>
      <c r="UEI16" s="154"/>
      <c r="UEJ16" s="154"/>
      <c r="UEK16" s="154"/>
      <c r="UEL16" s="154"/>
      <c r="UEM16" s="154"/>
      <c r="UEN16" s="154"/>
      <c r="UEO16" s="154"/>
      <c r="UEP16" s="154"/>
      <c r="UEQ16" s="154"/>
      <c r="UER16" s="154"/>
      <c r="UES16" s="154"/>
      <c r="UET16" s="154"/>
      <c r="UEU16" s="154"/>
      <c r="UEV16" s="154"/>
      <c r="UEW16" s="154"/>
      <c r="UEX16" s="154"/>
      <c r="UEY16" s="154"/>
      <c r="UEZ16" s="154"/>
      <c r="UFA16" s="154"/>
      <c r="UFB16" s="154"/>
      <c r="UFC16" s="154"/>
      <c r="UFD16" s="154"/>
      <c r="UFE16" s="154"/>
      <c r="UFF16" s="154"/>
      <c r="UFG16" s="154"/>
      <c r="UFH16" s="154"/>
      <c r="UFI16" s="154"/>
      <c r="UFJ16" s="154"/>
      <c r="UFK16" s="154"/>
      <c r="UFL16" s="154"/>
      <c r="UFM16" s="154"/>
      <c r="UFN16" s="154"/>
      <c r="UFO16" s="154"/>
      <c r="UFP16" s="154"/>
      <c r="UFQ16" s="154"/>
      <c r="UFR16" s="154"/>
      <c r="UFS16" s="154"/>
      <c r="UFT16" s="154"/>
      <c r="UFU16" s="154"/>
      <c r="UFV16" s="154"/>
      <c r="UFW16" s="154"/>
      <c r="UFX16" s="154"/>
      <c r="UFY16" s="154"/>
      <c r="UFZ16" s="154"/>
      <c r="UGA16" s="154"/>
      <c r="UGB16" s="154"/>
      <c r="UGC16" s="154"/>
      <c r="UGD16" s="154"/>
      <c r="UGE16" s="154"/>
      <c r="UGF16" s="154"/>
      <c r="UGG16" s="154"/>
      <c r="UGH16" s="154"/>
      <c r="UGI16" s="154"/>
      <c r="UGJ16" s="154"/>
      <c r="UGK16" s="154"/>
      <c r="UGL16" s="154"/>
      <c r="UGM16" s="154"/>
      <c r="UGN16" s="154"/>
      <c r="UGO16" s="154"/>
      <c r="UGP16" s="154"/>
      <c r="UGQ16" s="154"/>
      <c r="UGR16" s="154"/>
      <c r="UGS16" s="154"/>
      <c r="UGT16" s="154"/>
      <c r="UGU16" s="154"/>
      <c r="UGV16" s="154"/>
      <c r="UGW16" s="154"/>
      <c r="UGX16" s="154"/>
      <c r="UGY16" s="154"/>
      <c r="UGZ16" s="154"/>
      <c r="UHA16" s="154"/>
      <c r="UHB16" s="154"/>
      <c r="UHC16" s="154"/>
      <c r="UHD16" s="154"/>
      <c r="UHE16" s="154"/>
      <c r="UHF16" s="154"/>
      <c r="UHG16" s="154"/>
      <c r="UHH16" s="154"/>
      <c r="UHI16" s="154"/>
      <c r="UHJ16" s="154"/>
      <c r="UHK16" s="154"/>
      <c r="UHL16" s="154"/>
      <c r="UHM16" s="154"/>
      <c r="UHN16" s="154"/>
      <c r="UHO16" s="154"/>
      <c r="UHP16" s="154"/>
      <c r="UHQ16" s="154"/>
      <c r="UHR16" s="154"/>
      <c r="UHS16" s="154"/>
      <c r="UHT16" s="154"/>
      <c r="UHU16" s="154"/>
      <c r="UHV16" s="154"/>
      <c r="UHW16" s="154"/>
      <c r="UHX16" s="154"/>
      <c r="UHY16" s="154"/>
      <c r="UHZ16" s="154"/>
      <c r="UIA16" s="154"/>
      <c r="UIB16" s="154"/>
      <c r="UIC16" s="154"/>
      <c r="UID16" s="154"/>
      <c r="UIE16" s="154"/>
      <c r="UIF16" s="154"/>
      <c r="UIG16" s="154"/>
      <c r="UIH16" s="154"/>
      <c r="UII16" s="154"/>
      <c r="UIJ16" s="154"/>
      <c r="UIK16" s="154"/>
      <c r="UIL16" s="154"/>
      <c r="UIM16" s="154"/>
      <c r="UIN16" s="154"/>
      <c r="UIO16" s="154"/>
      <c r="UIP16" s="154"/>
      <c r="UIQ16" s="154"/>
      <c r="UIR16" s="154"/>
      <c r="UIS16" s="154"/>
      <c r="UIT16" s="154"/>
      <c r="UIU16" s="154"/>
      <c r="UIV16" s="154"/>
      <c r="UIW16" s="154"/>
      <c r="UIX16" s="154"/>
      <c r="UIY16" s="154"/>
      <c r="UIZ16" s="154"/>
      <c r="UJA16" s="154"/>
      <c r="UJB16" s="154"/>
      <c r="UJC16" s="154"/>
      <c r="UJD16" s="154"/>
      <c r="UJE16" s="154"/>
      <c r="UJF16" s="154"/>
      <c r="UJG16" s="154"/>
      <c r="UJH16" s="154"/>
      <c r="UJI16" s="154"/>
      <c r="UJJ16" s="154"/>
      <c r="UJK16" s="154"/>
      <c r="UJL16" s="154"/>
      <c r="UJM16" s="154"/>
      <c r="UJN16" s="154"/>
      <c r="UJO16" s="154"/>
      <c r="UJP16" s="154"/>
      <c r="UJQ16" s="154"/>
      <c r="UJR16" s="154"/>
      <c r="UJS16" s="154"/>
      <c r="UJT16" s="154"/>
      <c r="UJU16" s="154"/>
      <c r="UJV16" s="154"/>
      <c r="UJW16" s="154"/>
      <c r="UJX16" s="154"/>
      <c r="UJY16" s="154"/>
      <c r="UJZ16" s="154"/>
      <c r="UKA16" s="154"/>
      <c r="UKB16" s="154"/>
      <c r="UKC16" s="154"/>
      <c r="UKD16" s="154"/>
      <c r="UKE16" s="154"/>
      <c r="UKF16" s="154"/>
      <c r="UKG16" s="154"/>
      <c r="UKH16" s="154"/>
      <c r="UKI16" s="154"/>
      <c r="UKJ16" s="154"/>
      <c r="UKK16" s="154"/>
      <c r="UKL16" s="154"/>
      <c r="UKM16" s="154"/>
      <c r="UKN16" s="154"/>
      <c r="UKO16" s="154"/>
      <c r="UKP16" s="154"/>
      <c r="UKQ16" s="154"/>
      <c r="UKR16" s="154"/>
      <c r="UKS16" s="154"/>
      <c r="UKT16" s="154"/>
      <c r="UKU16" s="154"/>
      <c r="UKV16" s="154"/>
      <c r="UKW16" s="154"/>
      <c r="UKX16" s="154"/>
      <c r="UKY16" s="154"/>
      <c r="UKZ16" s="154"/>
      <c r="ULA16" s="154"/>
      <c r="ULB16" s="154"/>
      <c r="ULC16" s="154"/>
      <c r="ULD16" s="154"/>
      <c r="ULE16" s="154"/>
      <c r="ULF16" s="154"/>
      <c r="ULG16" s="154"/>
      <c r="ULH16" s="154"/>
      <c r="ULI16" s="154"/>
      <c r="ULJ16" s="154"/>
      <c r="ULK16" s="154"/>
      <c r="ULL16" s="154"/>
      <c r="ULM16" s="154"/>
      <c r="ULN16" s="154"/>
      <c r="ULO16" s="154"/>
      <c r="ULP16" s="154"/>
      <c r="ULQ16" s="154"/>
      <c r="ULR16" s="154"/>
      <c r="ULS16" s="154"/>
      <c r="ULT16" s="154"/>
      <c r="ULU16" s="154"/>
      <c r="ULV16" s="154"/>
      <c r="ULW16" s="154"/>
      <c r="ULX16" s="154"/>
      <c r="ULY16" s="154"/>
      <c r="ULZ16" s="154"/>
      <c r="UMA16" s="154"/>
      <c r="UMB16" s="154"/>
      <c r="UMC16" s="154"/>
      <c r="UMD16" s="154"/>
      <c r="UME16" s="154"/>
      <c r="UMF16" s="154"/>
      <c r="UMG16" s="154"/>
      <c r="UMH16" s="154"/>
      <c r="UMI16" s="154"/>
      <c r="UMJ16" s="154"/>
      <c r="UMK16" s="154"/>
      <c r="UML16" s="154"/>
      <c r="UMM16" s="154"/>
      <c r="UMN16" s="154"/>
      <c r="UMO16" s="154"/>
      <c r="UMP16" s="154"/>
      <c r="UMQ16" s="154"/>
      <c r="UMR16" s="154"/>
      <c r="UMS16" s="154"/>
      <c r="UMT16" s="154"/>
      <c r="UMU16" s="154"/>
      <c r="UMV16" s="154"/>
      <c r="UMW16" s="154"/>
      <c r="UMX16" s="154"/>
      <c r="UMY16" s="154"/>
      <c r="UMZ16" s="154"/>
      <c r="UNA16" s="154"/>
      <c r="UNB16" s="154"/>
      <c r="UNC16" s="154"/>
      <c r="UND16" s="154"/>
      <c r="UNE16" s="154"/>
      <c r="UNF16" s="154"/>
      <c r="UNG16" s="154"/>
      <c r="UNH16" s="154"/>
      <c r="UNI16" s="154"/>
      <c r="UNJ16" s="154"/>
      <c r="UNK16" s="154"/>
      <c r="UNL16" s="154"/>
      <c r="UNM16" s="154"/>
      <c r="UNN16" s="154"/>
      <c r="UNO16" s="154"/>
      <c r="UNP16" s="154"/>
      <c r="UNQ16" s="154"/>
      <c r="UNR16" s="154"/>
      <c r="UNS16" s="154"/>
      <c r="UNT16" s="154"/>
      <c r="UNU16" s="154"/>
      <c r="UNV16" s="154"/>
      <c r="UNW16" s="154"/>
      <c r="UNX16" s="154"/>
      <c r="UNY16" s="154"/>
      <c r="UNZ16" s="154"/>
      <c r="UOA16" s="154"/>
      <c r="UOB16" s="154"/>
      <c r="UOC16" s="154"/>
      <c r="UOD16" s="154"/>
      <c r="UOE16" s="154"/>
      <c r="UOF16" s="154"/>
      <c r="UOG16" s="154"/>
      <c r="UOH16" s="154"/>
      <c r="UOI16" s="154"/>
      <c r="UOJ16" s="154"/>
      <c r="UOK16" s="154"/>
      <c r="UOL16" s="154"/>
      <c r="UOM16" s="154"/>
      <c r="UON16" s="154"/>
      <c r="UOO16" s="154"/>
      <c r="UOP16" s="154"/>
      <c r="UOQ16" s="154"/>
      <c r="UOR16" s="154"/>
      <c r="UOS16" s="154"/>
      <c r="UOT16" s="154"/>
      <c r="UOU16" s="154"/>
      <c r="UOV16" s="154"/>
      <c r="UOW16" s="154"/>
      <c r="UOX16" s="154"/>
      <c r="UOY16" s="154"/>
      <c r="UOZ16" s="154"/>
      <c r="UPA16" s="154"/>
      <c r="UPB16" s="154"/>
      <c r="UPC16" s="154"/>
      <c r="UPD16" s="154"/>
      <c r="UPE16" s="154"/>
      <c r="UPF16" s="154"/>
      <c r="UPG16" s="154"/>
      <c r="UPH16" s="154"/>
      <c r="UPI16" s="154"/>
      <c r="UPJ16" s="154"/>
      <c r="UPK16" s="154"/>
      <c r="UPL16" s="154"/>
      <c r="UPM16" s="154"/>
      <c r="UPN16" s="154"/>
      <c r="UPO16" s="154"/>
      <c r="UPP16" s="154"/>
      <c r="UPQ16" s="154"/>
      <c r="UPR16" s="154"/>
      <c r="UPS16" s="154"/>
      <c r="UPT16" s="154"/>
      <c r="UPU16" s="154"/>
      <c r="UPV16" s="154"/>
      <c r="UPW16" s="154"/>
      <c r="UPX16" s="154"/>
      <c r="UPY16" s="154"/>
      <c r="UPZ16" s="154"/>
      <c r="UQA16" s="154"/>
      <c r="UQB16" s="154"/>
      <c r="UQC16" s="154"/>
      <c r="UQD16" s="154"/>
      <c r="UQE16" s="154"/>
      <c r="UQF16" s="154"/>
      <c r="UQG16" s="154"/>
      <c r="UQH16" s="154"/>
      <c r="UQI16" s="154"/>
      <c r="UQJ16" s="154"/>
      <c r="UQK16" s="154"/>
      <c r="UQL16" s="154"/>
      <c r="UQM16" s="154"/>
      <c r="UQN16" s="154"/>
      <c r="UQO16" s="154"/>
      <c r="UQP16" s="154"/>
      <c r="UQQ16" s="154"/>
      <c r="UQR16" s="154"/>
      <c r="UQS16" s="154"/>
      <c r="UQT16" s="154"/>
      <c r="UQU16" s="154"/>
      <c r="UQV16" s="154"/>
      <c r="UQW16" s="154"/>
      <c r="UQX16" s="154"/>
      <c r="UQY16" s="154"/>
      <c r="UQZ16" s="154"/>
      <c r="URA16" s="154"/>
      <c r="URB16" s="154"/>
      <c r="URC16" s="154"/>
      <c r="URD16" s="154"/>
      <c r="URE16" s="154"/>
      <c r="URF16" s="154"/>
      <c r="URG16" s="154"/>
      <c r="URH16" s="154"/>
      <c r="URI16" s="154"/>
      <c r="URJ16" s="154"/>
      <c r="URK16" s="154"/>
      <c r="URL16" s="154"/>
      <c r="URM16" s="154"/>
      <c r="URN16" s="154"/>
      <c r="URO16" s="154"/>
      <c r="URP16" s="154"/>
      <c r="URQ16" s="154"/>
      <c r="URR16" s="154"/>
      <c r="URS16" s="154"/>
      <c r="URT16" s="154"/>
      <c r="URU16" s="154"/>
      <c r="URV16" s="154"/>
      <c r="URW16" s="154"/>
      <c r="URX16" s="154"/>
      <c r="URY16" s="154"/>
      <c r="URZ16" s="154"/>
      <c r="USA16" s="154"/>
      <c r="USB16" s="154"/>
      <c r="USC16" s="154"/>
      <c r="USD16" s="154"/>
      <c r="USE16" s="154"/>
      <c r="USF16" s="154"/>
      <c r="USG16" s="154"/>
      <c r="USH16" s="154"/>
      <c r="USI16" s="154"/>
      <c r="USJ16" s="154"/>
      <c r="USK16" s="154"/>
      <c r="USL16" s="154"/>
      <c r="USM16" s="154"/>
      <c r="USN16" s="154"/>
      <c r="USO16" s="154"/>
      <c r="USP16" s="154"/>
      <c r="USQ16" s="154"/>
      <c r="USR16" s="154"/>
      <c r="USS16" s="154"/>
      <c r="UST16" s="154"/>
      <c r="USU16" s="154"/>
      <c r="USV16" s="154"/>
      <c r="USW16" s="154"/>
      <c r="USX16" s="154"/>
      <c r="USY16" s="154"/>
      <c r="USZ16" s="154"/>
      <c r="UTA16" s="154"/>
      <c r="UTB16" s="154"/>
      <c r="UTC16" s="154"/>
      <c r="UTD16" s="154"/>
      <c r="UTE16" s="154"/>
      <c r="UTF16" s="154"/>
      <c r="UTG16" s="154"/>
      <c r="UTH16" s="154"/>
      <c r="UTI16" s="154"/>
      <c r="UTJ16" s="154"/>
      <c r="UTK16" s="154"/>
      <c r="UTL16" s="154"/>
      <c r="UTM16" s="154"/>
      <c r="UTN16" s="154"/>
      <c r="UTO16" s="154"/>
      <c r="UTP16" s="154"/>
      <c r="UTQ16" s="154"/>
      <c r="UTR16" s="154"/>
      <c r="UTS16" s="154"/>
      <c r="UTT16" s="154"/>
      <c r="UTU16" s="154"/>
      <c r="UTV16" s="154"/>
      <c r="UTW16" s="154"/>
      <c r="UTX16" s="154"/>
      <c r="UTY16" s="154"/>
      <c r="UTZ16" s="154"/>
      <c r="UUA16" s="154"/>
      <c r="UUB16" s="154"/>
      <c r="UUC16" s="154"/>
      <c r="UUD16" s="154"/>
      <c r="UUE16" s="154"/>
      <c r="UUF16" s="154"/>
      <c r="UUG16" s="154"/>
      <c r="UUH16" s="154"/>
      <c r="UUI16" s="154"/>
      <c r="UUJ16" s="154"/>
      <c r="UUK16" s="154"/>
      <c r="UUL16" s="154"/>
      <c r="UUM16" s="154"/>
      <c r="UUN16" s="154"/>
      <c r="UUO16" s="154"/>
      <c r="UUP16" s="154"/>
      <c r="UUQ16" s="154"/>
      <c r="UUR16" s="154"/>
      <c r="UUS16" s="154"/>
      <c r="UUT16" s="154"/>
      <c r="UUU16" s="154"/>
      <c r="UUV16" s="154"/>
      <c r="UUW16" s="154"/>
      <c r="UUX16" s="154"/>
      <c r="UUY16" s="154"/>
      <c r="UUZ16" s="154"/>
      <c r="UVA16" s="154"/>
      <c r="UVB16" s="154"/>
      <c r="UVC16" s="154"/>
      <c r="UVD16" s="154"/>
      <c r="UVE16" s="154"/>
      <c r="UVF16" s="154"/>
      <c r="UVG16" s="154"/>
      <c r="UVH16" s="154"/>
      <c r="UVI16" s="154"/>
      <c r="UVJ16" s="154"/>
      <c r="UVK16" s="154"/>
      <c r="UVL16" s="154"/>
      <c r="UVM16" s="154"/>
      <c r="UVN16" s="154"/>
      <c r="UVO16" s="154"/>
      <c r="UVP16" s="154"/>
      <c r="UVQ16" s="154"/>
      <c r="UVR16" s="154"/>
      <c r="UVS16" s="154"/>
      <c r="UVT16" s="154"/>
      <c r="UVU16" s="154"/>
      <c r="UVV16" s="154"/>
      <c r="UVW16" s="154"/>
      <c r="UVX16" s="154"/>
      <c r="UVY16" s="154"/>
      <c r="UVZ16" s="154"/>
      <c r="UWA16" s="154"/>
      <c r="UWB16" s="154"/>
      <c r="UWC16" s="154"/>
      <c r="UWD16" s="154"/>
      <c r="UWE16" s="154"/>
      <c r="UWF16" s="154"/>
      <c r="UWG16" s="154"/>
      <c r="UWH16" s="154"/>
      <c r="UWI16" s="154"/>
      <c r="UWJ16" s="154"/>
      <c r="UWK16" s="154"/>
      <c r="UWL16" s="154"/>
      <c r="UWM16" s="154"/>
      <c r="UWN16" s="154"/>
      <c r="UWO16" s="154"/>
      <c r="UWP16" s="154"/>
      <c r="UWQ16" s="154"/>
      <c r="UWR16" s="154"/>
      <c r="UWS16" s="154"/>
      <c r="UWT16" s="154"/>
      <c r="UWU16" s="154"/>
      <c r="UWV16" s="154"/>
      <c r="UWW16" s="154"/>
      <c r="UWX16" s="154"/>
      <c r="UWY16" s="154"/>
      <c r="UWZ16" s="154"/>
      <c r="UXA16" s="154"/>
      <c r="UXB16" s="154"/>
      <c r="UXC16" s="154"/>
      <c r="UXD16" s="154"/>
      <c r="UXE16" s="154"/>
      <c r="UXF16" s="154"/>
      <c r="UXG16" s="154"/>
      <c r="UXH16" s="154"/>
      <c r="UXI16" s="154"/>
      <c r="UXJ16" s="154"/>
      <c r="UXK16" s="154"/>
      <c r="UXL16" s="154"/>
      <c r="UXM16" s="154"/>
      <c r="UXN16" s="154"/>
      <c r="UXO16" s="154"/>
      <c r="UXP16" s="154"/>
      <c r="UXQ16" s="154"/>
      <c r="UXR16" s="154"/>
      <c r="UXS16" s="154"/>
      <c r="UXT16" s="154"/>
      <c r="UXU16" s="154"/>
      <c r="UXV16" s="154"/>
      <c r="UXW16" s="154"/>
      <c r="UXX16" s="154"/>
      <c r="UXY16" s="154"/>
      <c r="UXZ16" s="154"/>
      <c r="UYA16" s="154"/>
      <c r="UYB16" s="154"/>
      <c r="UYC16" s="154"/>
      <c r="UYD16" s="154"/>
      <c r="UYE16" s="154"/>
      <c r="UYF16" s="154"/>
      <c r="UYG16" s="154"/>
      <c r="UYH16" s="154"/>
      <c r="UYI16" s="154"/>
      <c r="UYJ16" s="154"/>
      <c r="UYK16" s="154"/>
      <c r="UYL16" s="154"/>
      <c r="UYM16" s="154"/>
      <c r="UYN16" s="154"/>
      <c r="UYO16" s="154"/>
      <c r="UYP16" s="154"/>
      <c r="UYQ16" s="154"/>
      <c r="UYR16" s="154"/>
      <c r="UYS16" s="154"/>
      <c r="UYT16" s="154"/>
      <c r="UYU16" s="154"/>
      <c r="UYV16" s="154"/>
      <c r="UYW16" s="154"/>
      <c r="UYX16" s="154"/>
      <c r="UYY16" s="154"/>
      <c r="UYZ16" s="154"/>
      <c r="UZA16" s="154"/>
      <c r="UZB16" s="154"/>
      <c r="UZC16" s="154"/>
      <c r="UZD16" s="154"/>
      <c r="UZE16" s="154"/>
      <c r="UZF16" s="154"/>
      <c r="UZG16" s="154"/>
      <c r="UZH16" s="154"/>
      <c r="UZI16" s="154"/>
      <c r="UZJ16" s="154"/>
      <c r="UZK16" s="154"/>
      <c r="UZL16" s="154"/>
      <c r="UZM16" s="154"/>
      <c r="UZN16" s="154"/>
      <c r="UZO16" s="154"/>
      <c r="UZP16" s="154"/>
      <c r="UZQ16" s="154"/>
      <c r="UZR16" s="154"/>
      <c r="UZS16" s="154"/>
      <c r="UZT16" s="154"/>
      <c r="UZU16" s="154"/>
      <c r="UZV16" s="154"/>
      <c r="UZW16" s="154"/>
      <c r="UZX16" s="154"/>
      <c r="UZY16" s="154"/>
      <c r="UZZ16" s="154"/>
      <c r="VAA16" s="154"/>
      <c r="VAB16" s="154"/>
      <c r="VAC16" s="154"/>
      <c r="VAD16" s="154"/>
      <c r="VAE16" s="154"/>
      <c r="VAF16" s="154"/>
      <c r="VAG16" s="154"/>
      <c r="VAH16" s="154"/>
      <c r="VAI16" s="154"/>
      <c r="VAJ16" s="154"/>
      <c r="VAK16" s="154"/>
      <c r="VAL16" s="154"/>
      <c r="VAM16" s="154"/>
      <c r="VAN16" s="154"/>
      <c r="VAO16" s="154"/>
      <c r="VAP16" s="154"/>
      <c r="VAQ16" s="154"/>
      <c r="VAR16" s="154"/>
      <c r="VAS16" s="154"/>
      <c r="VAT16" s="154"/>
      <c r="VAU16" s="154"/>
      <c r="VAV16" s="154"/>
      <c r="VAW16" s="154"/>
      <c r="VAX16" s="154"/>
      <c r="VAY16" s="154"/>
      <c r="VAZ16" s="154"/>
      <c r="VBA16" s="154"/>
      <c r="VBB16" s="154"/>
      <c r="VBC16" s="154"/>
      <c r="VBD16" s="154"/>
      <c r="VBE16" s="154"/>
      <c r="VBF16" s="154"/>
      <c r="VBG16" s="154"/>
      <c r="VBH16" s="154"/>
      <c r="VBI16" s="154"/>
      <c r="VBJ16" s="154"/>
      <c r="VBK16" s="154"/>
      <c r="VBL16" s="154"/>
      <c r="VBM16" s="154"/>
      <c r="VBN16" s="154"/>
      <c r="VBO16" s="154"/>
      <c r="VBP16" s="154"/>
      <c r="VBQ16" s="154"/>
      <c r="VBR16" s="154"/>
      <c r="VBS16" s="154"/>
      <c r="VBT16" s="154"/>
      <c r="VBU16" s="154"/>
      <c r="VBV16" s="154"/>
      <c r="VBW16" s="154"/>
      <c r="VBX16" s="154"/>
      <c r="VBY16" s="154"/>
      <c r="VBZ16" s="154"/>
      <c r="VCA16" s="154"/>
      <c r="VCB16" s="154"/>
      <c r="VCC16" s="154"/>
      <c r="VCD16" s="154"/>
      <c r="VCE16" s="154"/>
      <c r="VCF16" s="154"/>
      <c r="VCG16" s="154"/>
      <c r="VCH16" s="154"/>
      <c r="VCI16" s="154"/>
      <c r="VCJ16" s="154"/>
      <c r="VCK16" s="154"/>
      <c r="VCL16" s="154"/>
      <c r="VCM16" s="154"/>
      <c r="VCN16" s="154"/>
      <c r="VCO16" s="154"/>
      <c r="VCP16" s="154"/>
      <c r="VCQ16" s="154"/>
      <c r="VCR16" s="154"/>
      <c r="VCS16" s="154"/>
      <c r="VCT16" s="154"/>
      <c r="VCU16" s="154"/>
      <c r="VCV16" s="154"/>
      <c r="VCW16" s="154"/>
      <c r="VCX16" s="154"/>
      <c r="VCY16" s="154"/>
      <c r="VCZ16" s="154"/>
      <c r="VDA16" s="154"/>
      <c r="VDB16" s="154"/>
      <c r="VDC16" s="154"/>
      <c r="VDD16" s="154"/>
      <c r="VDE16" s="154"/>
      <c r="VDF16" s="154"/>
      <c r="VDG16" s="154"/>
      <c r="VDH16" s="154"/>
      <c r="VDI16" s="154"/>
      <c r="VDJ16" s="154"/>
      <c r="VDK16" s="154"/>
      <c r="VDL16" s="154"/>
      <c r="VDM16" s="154"/>
      <c r="VDN16" s="154"/>
      <c r="VDO16" s="154"/>
      <c r="VDP16" s="154"/>
      <c r="VDQ16" s="154"/>
      <c r="VDR16" s="154"/>
      <c r="VDS16" s="154"/>
      <c r="VDT16" s="154"/>
      <c r="VDU16" s="154"/>
      <c r="VDV16" s="154"/>
      <c r="VDW16" s="154"/>
      <c r="VDX16" s="154"/>
      <c r="VDY16" s="154"/>
      <c r="VDZ16" s="154"/>
      <c r="VEA16" s="154"/>
      <c r="VEB16" s="154"/>
      <c r="VEC16" s="154"/>
      <c r="VED16" s="154"/>
      <c r="VEE16" s="154"/>
      <c r="VEF16" s="154"/>
      <c r="VEG16" s="154"/>
      <c r="VEH16" s="154"/>
      <c r="VEI16" s="154"/>
      <c r="VEJ16" s="154"/>
      <c r="VEK16" s="154"/>
      <c r="VEL16" s="154"/>
      <c r="VEM16" s="154"/>
      <c r="VEN16" s="154"/>
      <c r="VEO16" s="154"/>
      <c r="VEP16" s="154"/>
      <c r="VEQ16" s="154"/>
      <c r="VER16" s="154"/>
      <c r="VES16" s="154"/>
      <c r="VET16" s="154"/>
      <c r="VEU16" s="154"/>
      <c r="VEV16" s="154"/>
      <c r="VEW16" s="154"/>
      <c r="VEX16" s="154"/>
      <c r="VEY16" s="154"/>
      <c r="VEZ16" s="154"/>
      <c r="VFA16" s="154"/>
      <c r="VFB16" s="154"/>
      <c r="VFC16" s="154"/>
      <c r="VFD16" s="154"/>
      <c r="VFE16" s="154"/>
      <c r="VFF16" s="154"/>
      <c r="VFG16" s="154"/>
      <c r="VFH16" s="154"/>
      <c r="VFI16" s="154"/>
      <c r="VFJ16" s="154"/>
      <c r="VFK16" s="154"/>
      <c r="VFL16" s="154"/>
      <c r="VFM16" s="154"/>
      <c r="VFN16" s="154"/>
      <c r="VFO16" s="154"/>
      <c r="VFP16" s="154"/>
      <c r="VFQ16" s="154"/>
      <c r="VFR16" s="154"/>
      <c r="VFS16" s="154"/>
      <c r="VFT16" s="154"/>
      <c r="VFU16" s="154"/>
      <c r="VFV16" s="154"/>
      <c r="VFW16" s="154"/>
      <c r="VFX16" s="154"/>
      <c r="VFY16" s="154"/>
      <c r="VFZ16" s="154"/>
      <c r="VGA16" s="154"/>
      <c r="VGB16" s="154"/>
      <c r="VGC16" s="154"/>
      <c r="VGD16" s="154"/>
      <c r="VGE16" s="154"/>
      <c r="VGF16" s="154"/>
      <c r="VGG16" s="154"/>
      <c r="VGH16" s="154"/>
      <c r="VGI16" s="154"/>
      <c r="VGJ16" s="154"/>
      <c r="VGK16" s="154"/>
      <c r="VGL16" s="154"/>
      <c r="VGM16" s="154"/>
      <c r="VGN16" s="154"/>
      <c r="VGO16" s="154"/>
      <c r="VGP16" s="154"/>
      <c r="VGQ16" s="154"/>
      <c r="VGR16" s="154"/>
      <c r="VGS16" s="154"/>
      <c r="VGT16" s="154"/>
      <c r="VGU16" s="154"/>
      <c r="VGV16" s="154"/>
      <c r="VGW16" s="154"/>
      <c r="VGX16" s="154"/>
      <c r="VGY16" s="154"/>
      <c r="VGZ16" s="154"/>
      <c r="VHA16" s="154"/>
      <c r="VHB16" s="154"/>
      <c r="VHC16" s="154"/>
      <c r="VHD16" s="154"/>
      <c r="VHE16" s="154"/>
      <c r="VHF16" s="154"/>
      <c r="VHG16" s="154"/>
      <c r="VHH16" s="154"/>
      <c r="VHI16" s="154"/>
      <c r="VHJ16" s="154"/>
      <c r="VHK16" s="154"/>
      <c r="VHL16" s="154"/>
      <c r="VHM16" s="154"/>
      <c r="VHN16" s="154"/>
      <c r="VHO16" s="154"/>
      <c r="VHP16" s="154"/>
      <c r="VHQ16" s="154"/>
      <c r="VHR16" s="154"/>
      <c r="VHS16" s="154"/>
      <c r="VHT16" s="154"/>
      <c r="VHU16" s="154"/>
      <c r="VHV16" s="154"/>
      <c r="VHW16" s="154"/>
      <c r="VHX16" s="154"/>
      <c r="VHY16" s="154"/>
      <c r="VHZ16" s="154"/>
      <c r="VIA16" s="154"/>
      <c r="VIB16" s="154"/>
      <c r="VIC16" s="154"/>
      <c r="VID16" s="154"/>
      <c r="VIE16" s="154"/>
      <c r="VIF16" s="154"/>
      <c r="VIG16" s="154"/>
      <c r="VIH16" s="154"/>
      <c r="VII16" s="154"/>
      <c r="VIJ16" s="154"/>
      <c r="VIK16" s="154"/>
      <c r="VIL16" s="154"/>
      <c r="VIM16" s="154"/>
      <c r="VIN16" s="154"/>
      <c r="VIO16" s="154"/>
      <c r="VIP16" s="154"/>
      <c r="VIQ16" s="154"/>
      <c r="VIR16" s="154"/>
      <c r="VIS16" s="154"/>
      <c r="VIT16" s="154"/>
      <c r="VIU16" s="154"/>
      <c r="VIV16" s="154"/>
      <c r="VIW16" s="154"/>
      <c r="VIX16" s="154"/>
      <c r="VIY16" s="154"/>
      <c r="VIZ16" s="154"/>
      <c r="VJA16" s="154"/>
      <c r="VJB16" s="154"/>
      <c r="VJC16" s="154"/>
      <c r="VJD16" s="154"/>
      <c r="VJE16" s="154"/>
      <c r="VJF16" s="154"/>
      <c r="VJG16" s="154"/>
      <c r="VJH16" s="154"/>
      <c r="VJI16" s="154"/>
      <c r="VJJ16" s="154"/>
      <c r="VJK16" s="154"/>
      <c r="VJL16" s="154"/>
      <c r="VJM16" s="154"/>
      <c r="VJN16" s="154"/>
      <c r="VJO16" s="154"/>
      <c r="VJP16" s="154"/>
      <c r="VJQ16" s="154"/>
      <c r="VJR16" s="154"/>
      <c r="VJS16" s="154"/>
      <c r="VJT16" s="154"/>
      <c r="VJU16" s="154"/>
      <c r="VJV16" s="154"/>
      <c r="VJW16" s="154"/>
      <c r="VJX16" s="154"/>
      <c r="VJY16" s="154"/>
      <c r="VJZ16" s="154"/>
      <c r="VKA16" s="154"/>
      <c r="VKB16" s="154"/>
      <c r="VKC16" s="154"/>
      <c r="VKD16" s="154"/>
      <c r="VKE16" s="154"/>
      <c r="VKF16" s="154"/>
      <c r="VKG16" s="154"/>
      <c r="VKH16" s="154"/>
      <c r="VKI16" s="154"/>
      <c r="VKJ16" s="154"/>
      <c r="VKK16" s="154"/>
      <c r="VKL16" s="154"/>
      <c r="VKM16" s="154"/>
      <c r="VKN16" s="154"/>
      <c r="VKO16" s="154"/>
      <c r="VKP16" s="154"/>
      <c r="VKQ16" s="154"/>
      <c r="VKR16" s="154"/>
      <c r="VKS16" s="154"/>
      <c r="VKT16" s="154"/>
      <c r="VKU16" s="154"/>
      <c r="VKV16" s="154"/>
      <c r="VKW16" s="154"/>
      <c r="VKX16" s="154"/>
      <c r="VKY16" s="154"/>
      <c r="VKZ16" s="154"/>
      <c r="VLA16" s="154"/>
      <c r="VLB16" s="154"/>
      <c r="VLC16" s="154"/>
      <c r="VLD16" s="154"/>
      <c r="VLE16" s="154"/>
      <c r="VLF16" s="154"/>
      <c r="VLG16" s="154"/>
      <c r="VLH16" s="154"/>
      <c r="VLI16" s="154"/>
      <c r="VLJ16" s="154"/>
      <c r="VLK16" s="154"/>
      <c r="VLL16" s="154"/>
      <c r="VLM16" s="154"/>
      <c r="VLN16" s="154"/>
      <c r="VLO16" s="154"/>
      <c r="VLP16" s="154"/>
      <c r="VLQ16" s="154"/>
      <c r="VLR16" s="154"/>
      <c r="VLS16" s="154"/>
      <c r="VLT16" s="154"/>
      <c r="VLU16" s="154"/>
      <c r="VLV16" s="154"/>
      <c r="VLW16" s="154"/>
      <c r="VLX16" s="154"/>
      <c r="VLY16" s="154"/>
      <c r="VLZ16" s="154"/>
      <c r="VMA16" s="154"/>
      <c r="VMB16" s="154"/>
      <c r="VMC16" s="154"/>
      <c r="VMD16" s="154"/>
      <c r="VME16" s="154"/>
      <c r="VMF16" s="154"/>
      <c r="VMG16" s="154"/>
      <c r="VMH16" s="154"/>
      <c r="VMI16" s="154"/>
      <c r="VMJ16" s="154"/>
      <c r="VMK16" s="154"/>
      <c r="VML16" s="154"/>
      <c r="VMM16" s="154"/>
      <c r="VMN16" s="154"/>
      <c r="VMO16" s="154"/>
      <c r="VMP16" s="154"/>
      <c r="VMQ16" s="154"/>
      <c r="VMR16" s="154"/>
      <c r="VMS16" s="154"/>
      <c r="VMT16" s="154"/>
      <c r="VMU16" s="154"/>
      <c r="VMV16" s="154"/>
      <c r="VMW16" s="154"/>
      <c r="VMX16" s="154"/>
      <c r="VMY16" s="154"/>
      <c r="VMZ16" s="154"/>
      <c r="VNA16" s="154"/>
      <c r="VNB16" s="154"/>
      <c r="VNC16" s="154"/>
      <c r="VND16" s="154"/>
      <c r="VNE16" s="154"/>
      <c r="VNF16" s="154"/>
      <c r="VNG16" s="154"/>
      <c r="VNH16" s="154"/>
      <c r="VNI16" s="154"/>
      <c r="VNJ16" s="154"/>
      <c r="VNK16" s="154"/>
      <c r="VNL16" s="154"/>
      <c r="VNM16" s="154"/>
      <c r="VNN16" s="154"/>
      <c r="VNO16" s="154"/>
      <c r="VNP16" s="154"/>
      <c r="VNQ16" s="154"/>
      <c r="VNR16" s="154"/>
      <c r="VNS16" s="154"/>
      <c r="VNT16" s="154"/>
      <c r="VNU16" s="154"/>
      <c r="VNV16" s="154"/>
      <c r="VNW16" s="154"/>
      <c r="VNX16" s="154"/>
      <c r="VNY16" s="154"/>
      <c r="VNZ16" s="154"/>
      <c r="VOA16" s="154"/>
      <c r="VOB16" s="154"/>
      <c r="VOC16" s="154"/>
      <c r="VOD16" s="154"/>
      <c r="VOE16" s="154"/>
      <c r="VOF16" s="154"/>
      <c r="VOG16" s="154"/>
      <c r="VOH16" s="154"/>
      <c r="VOI16" s="154"/>
      <c r="VOJ16" s="154"/>
      <c r="VOK16" s="154"/>
      <c r="VOL16" s="154"/>
      <c r="VOM16" s="154"/>
      <c r="VON16" s="154"/>
      <c r="VOO16" s="154"/>
      <c r="VOP16" s="154"/>
      <c r="VOQ16" s="154"/>
      <c r="VOR16" s="154"/>
      <c r="VOS16" s="154"/>
      <c r="VOT16" s="154"/>
      <c r="VOU16" s="154"/>
      <c r="VOV16" s="154"/>
      <c r="VOW16" s="154"/>
      <c r="VOX16" s="154"/>
      <c r="VOY16" s="154"/>
      <c r="VOZ16" s="154"/>
      <c r="VPA16" s="154"/>
      <c r="VPB16" s="154"/>
      <c r="VPC16" s="154"/>
      <c r="VPD16" s="154"/>
      <c r="VPE16" s="154"/>
      <c r="VPF16" s="154"/>
      <c r="VPG16" s="154"/>
      <c r="VPH16" s="154"/>
      <c r="VPI16" s="154"/>
      <c r="VPJ16" s="154"/>
      <c r="VPK16" s="154"/>
      <c r="VPL16" s="154"/>
      <c r="VPM16" s="154"/>
      <c r="VPN16" s="154"/>
      <c r="VPO16" s="154"/>
      <c r="VPP16" s="154"/>
      <c r="VPQ16" s="154"/>
      <c r="VPR16" s="154"/>
      <c r="VPS16" s="154"/>
      <c r="VPT16" s="154"/>
      <c r="VPU16" s="154"/>
      <c r="VPV16" s="154"/>
      <c r="VPW16" s="154"/>
      <c r="VPX16" s="154"/>
      <c r="VPY16" s="154"/>
      <c r="VPZ16" s="154"/>
      <c r="VQA16" s="154"/>
      <c r="VQB16" s="154"/>
      <c r="VQC16" s="154"/>
      <c r="VQD16" s="154"/>
      <c r="VQE16" s="154"/>
      <c r="VQF16" s="154"/>
      <c r="VQG16" s="154"/>
      <c r="VQH16" s="154"/>
      <c r="VQI16" s="154"/>
      <c r="VQJ16" s="154"/>
      <c r="VQK16" s="154"/>
      <c r="VQL16" s="154"/>
      <c r="VQM16" s="154"/>
      <c r="VQN16" s="154"/>
      <c r="VQO16" s="154"/>
      <c r="VQP16" s="154"/>
      <c r="VQQ16" s="154"/>
      <c r="VQR16" s="154"/>
      <c r="VQS16" s="154"/>
      <c r="VQT16" s="154"/>
      <c r="VQU16" s="154"/>
      <c r="VQV16" s="154"/>
      <c r="VQW16" s="154"/>
      <c r="VQX16" s="154"/>
      <c r="VQY16" s="154"/>
      <c r="VQZ16" s="154"/>
      <c r="VRA16" s="154"/>
      <c r="VRB16" s="154"/>
      <c r="VRC16" s="154"/>
      <c r="VRD16" s="154"/>
      <c r="VRE16" s="154"/>
      <c r="VRF16" s="154"/>
      <c r="VRG16" s="154"/>
      <c r="VRH16" s="154"/>
      <c r="VRI16" s="154"/>
      <c r="VRJ16" s="154"/>
      <c r="VRK16" s="154"/>
      <c r="VRL16" s="154"/>
      <c r="VRM16" s="154"/>
      <c r="VRN16" s="154"/>
      <c r="VRO16" s="154"/>
      <c r="VRP16" s="154"/>
      <c r="VRQ16" s="154"/>
      <c r="VRR16" s="154"/>
      <c r="VRS16" s="154"/>
      <c r="VRT16" s="154"/>
      <c r="VRU16" s="154"/>
      <c r="VRV16" s="154"/>
      <c r="VRW16" s="154"/>
      <c r="VRX16" s="154"/>
      <c r="VRY16" s="154"/>
      <c r="VRZ16" s="154"/>
      <c r="VSA16" s="154"/>
      <c r="VSB16" s="154"/>
      <c r="VSC16" s="154"/>
      <c r="VSD16" s="154"/>
      <c r="VSE16" s="154"/>
      <c r="VSF16" s="154"/>
      <c r="VSG16" s="154"/>
      <c r="VSH16" s="154"/>
      <c r="VSI16" s="154"/>
      <c r="VSJ16" s="154"/>
      <c r="VSK16" s="154"/>
      <c r="VSL16" s="154"/>
      <c r="VSM16" s="154"/>
      <c r="VSN16" s="154"/>
      <c r="VSO16" s="154"/>
      <c r="VSP16" s="154"/>
      <c r="VSQ16" s="154"/>
      <c r="VSR16" s="154"/>
      <c r="VSS16" s="154"/>
      <c r="VST16" s="154"/>
      <c r="VSU16" s="154"/>
      <c r="VSV16" s="154"/>
      <c r="VSW16" s="154"/>
      <c r="VSX16" s="154"/>
      <c r="VSY16" s="154"/>
      <c r="VSZ16" s="154"/>
      <c r="VTA16" s="154"/>
      <c r="VTB16" s="154"/>
      <c r="VTC16" s="154"/>
      <c r="VTD16" s="154"/>
      <c r="VTE16" s="154"/>
      <c r="VTF16" s="154"/>
      <c r="VTG16" s="154"/>
      <c r="VTH16" s="154"/>
      <c r="VTI16" s="154"/>
      <c r="VTJ16" s="154"/>
      <c r="VTK16" s="154"/>
      <c r="VTL16" s="154"/>
      <c r="VTM16" s="154"/>
      <c r="VTN16" s="154"/>
      <c r="VTO16" s="154"/>
      <c r="VTP16" s="154"/>
      <c r="VTQ16" s="154"/>
      <c r="VTR16" s="154"/>
      <c r="VTS16" s="154"/>
      <c r="VTT16" s="154"/>
      <c r="VTU16" s="154"/>
      <c r="VTV16" s="154"/>
      <c r="VTW16" s="154"/>
      <c r="VTX16" s="154"/>
      <c r="VTY16" s="154"/>
      <c r="VTZ16" s="154"/>
      <c r="VUA16" s="154"/>
      <c r="VUB16" s="154"/>
      <c r="VUC16" s="154"/>
      <c r="VUD16" s="154"/>
      <c r="VUE16" s="154"/>
      <c r="VUF16" s="154"/>
      <c r="VUG16" s="154"/>
      <c r="VUH16" s="154"/>
      <c r="VUI16" s="154"/>
      <c r="VUJ16" s="154"/>
      <c r="VUK16" s="154"/>
      <c r="VUL16" s="154"/>
      <c r="VUM16" s="154"/>
      <c r="VUN16" s="154"/>
      <c r="VUO16" s="154"/>
      <c r="VUP16" s="154"/>
      <c r="VUQ16" s="154"/>
      <c r="VUR16" s="154"/>
      <c r="VUS16" s="154"/>
      <c r="VUT16" s="154"/>
      <c r="VUU16" s="154"/>
      <c r="VUV16" s="154"/>
      <c r="VUW16" s="154"/>
      <c r="VUX16" s="154"/>
      <c r="VUY16" s="154"/>
      <c r="VUZ16" s="154"/>
      <c r="VVA16" s="154"/>
      <c r="VVB16" s="154"/>
      <c r="VVC16" s="154"/>
      <c r="VVD16" s="154"/>
      <c r="VVE16" s="154"/>
      <c r="VVF16" s="154"/>
      <c r="VVG16" s="154"/>
      <c r="VVH16" s="154"/>
      <c r="VVI16" s="154"/>
      <c r="VVJ16" s="154"/>
      <c r="VVK16" s="154"/>
      <c r="VVL16" s="154"/>
      <c r="VVM16" s="154"/>
      <c r="VVN16" s="154"/>
      <c r="VVO16" s="154"/>
      <c r="VVP16" s="154"/>
      <c r="VVQ16" s="154"/>
      <c r="VVR16" s="154"/>
      <c r="VVS16" s="154"/>
      <c r="VVT16" s="154"/>
      <c r="VVU16" s="154"/>
      <c r="VVV16" s="154"/>
      <c r="VVW16" s="154"/>
      <c r="VVX16" s="154"/>
      <c r="VVY16" s="154"/>
      <c r="VVZ16" s="154"/>
      <c r="VWA16" s="154"/>
      <c r="VWB16" s="154"/>
      <c r="VWC16" s="154"/>
      <c r="VWD16" s="154"/>
      <c r="VWE16" s="154"/>
      <c r="VWF16" s="154"/>
      <c r="VWG16" s="154"/>
      <c r="VWH16" s="154"/>
      <c r="VWI16" s="154"/>
      <c r="VWJ16" s="154"/>
      <c r="VWK16" s="154"/>
      <c r="VWL16" s="154"/>
      <c r="VWM16" s="154"/>
      <c r="VWN16" s="154"/>
      <c r="VWO16" s="154"/>
      <c r="VWP16" s="154"/>
      <c r="VWQ16" s="154"/>
      <c r="VWR16" s="154"/>
      <c r="VWS16" s="154"/>
      <c r="VWT16" s="154"/>
      <c r="VWU16" s="154"/>
      <c r="VWV16" s="154"/>
      <c r="VWW16" s="154"/>
      <c r="VWX16" s="154"/>
      <c r="VWY16" s="154"/>
      <c r="VWZ16" s="154"/>
      <c r="VXA16" s="154"/>
      <c r="VXB16" s="154"/>
      <c r="VXC16" s="154"/>
      <c r="VXD16" s="154"/>
      <c r="VXE16" s="154"/>
      <c r="VXF16" s="154"/>
      <c r="VXG16" s="154"/>
      <c r="VXH16" s="154"/>
      <c r="VXI16" s="154"/>
      <c r="VXJ16" s="154"/>
      <c r="VXK16" s="154"/>
      <c r="VXL16" s="154"/>
      <c r="VXM16" s="154"/>
      <c r="VXN16" s="154"/>
      <c r="VXO16" s="154"/>
      <c r="VXP16" s="154"/>
      <c r="VXQ16" s="154"/>
      <c r="VXR16" s="154"/>
      <c r="VXS16" s="154"/>
      <c r="VXT16" s="154"/>
      <c r="VXU16" s="154"/>
      <c r="VXV16" s="154"/>
      <c r="VXW16" s="154"/>
      <c r="VXX16" s="154"/>
      <c r="VXY16" s="154"/>
      <c r="VXZ16" s="154"/>
      <c r="VYA16" s="154"/>
      <c r="VYB16" s="154"/>
      <c r="VYC16" s="154"/>
      <c r="VYD16" s="154"/>
      <c r="VYE16" s="154"/>
      <c r="VYF16" s="154"/>
      <c r="VYG16" s="154"/>
      <c r="VYH16" s="154"/>
      <c r="VYI16" s="154"/>
      <c r="VYJ16" s="154"/>
      <c r="VYK16" s="154"/>
      <c r="VYL16" s="154"/>
      <c r="VYM16" s="154"/>
      <c r="VYN16" s="154"/>
      <c r="VYO16" s="154"/>
      <c r="VYP16" s="154"/>
      <c r="VYQ16" s="154"/>
      <c r="VYR16" s="154"/>
      <c r="VYS16" s="154"/>
      <c r="VYT16" s="154"/>
      <c r="VYU16" s="154"/>
      <c r="VYV16" s="154"/>
      <c r="VYW16" s="154"/>
      <c r="VYX16" s="154"/>
      <c r="VYY16" s="154"/>
      <c r="VYZ16" s="154"/>
      <c r="VZA16" s="154"/>
      <c r="VZB16" s="154"/>
      <c r="VZC16" s="154"/>
      <c r="VZD16" s="154"/>
      <c r="VZE16" s="154"/>
      <c r="VZF16" s="154"/>
      <c r="VZG16" s="154"/>
      <c r="VZH16" s="154"/>
      <c r="VZI16" s="154"/>
      <c r="VZJ16" s="154"/>
      <c r="VZK16" s="154"/>
      <c r="VZL16" s="154"/>
      <c r="VZM16" s="154"/>
      <c r="VZN16" s="154"/>
      <c r="VZO16" s="154"/>
      <c r="VZP16" s="154"/>
      <c r="VZQ16" s="154"/>
      <c r="VZR16" s="154"/>
      <c r="VZS16" s="154"/>
      <c r="VZT16" s="154"/>
      <c r="VZU16" s="154"/>
      <c r="VZV16" s="154"/>
      <c r="VZW16" s="154"/>
      <c r="VZX16" s="154"/>
      <c r="VZY16" s="154"/>
      <c r="VZZ16" s="154"/>
      <c r="WAA16" s="154"/>
      <c r="WAB16" s="154"/>
      <c r="WAC16" s="154"/>
      <c r="WAD16" s="154"/>
      <c r="WAE16" s="154"/>
      <c r="WAF16" s="154"/>
      <c r="WAG16" s="154"/>
      <c r="WAH16" s="154"/>
      <c r="WAI16" s="154"/>
      <c r="WAJ16" s="154"/>
      <c r="WAK16" s="154"/>
      <c r="WAL16" s="154"/>
      <c r="WAM16" s="154"/>
      <c r="WAN16" s="154"/>
      <c r="WAO16" s="154"/>
      <c r="WAP16" s="154"/>
      <c r="WAQ16" s="154"/>
      <c r="WAR16" s="154"/>
      <c r="WAS16" s="154"/>
      <c r="WAT16" s="154"/>
      <c r="WAU16" s="154"/>
      <c r="WAV16" s="154"/>
      <c r="WAW16" s="154"/>
      <c r="WAX16" s="154"/>
      <c r="WAY16" s="154"/>
      <c r="WAZ16" s="154"/>
      <c r="WBA16" s="154"/>
      <c r="WBB16" s="154"/>
      <c r="WBC16" s="154"/>
      <c r="WBD16" s="154"/>
      <c r="WBE16" s="154"/>
      <c r="WBF16" s="154"/>
      <c r="WBG16" s="154"/>
      <c r="WBH16" s="154"/>
      <c r="WBI16" s="154"/>
      <c r="WBJ16" s="154"/>
      <c r="WBK16" s="154"/>
      <c r="WBL16" s="154"/>
      <c r="WBM16" s="154"/>
      <c r="WBN16" s="154"/>
      <c r="WBO16" s="154"/>
      <c r="WBP16" s="154"/>
      <c r="WBQ16" s="154"/>
      <c r="WBR16" s="154"/>
      <c r="WBS16" s="154"/>
      <c r="WBT16" s="154"/>
      <c r="WBU16" s="154"/>
      <c r="WBV16" s="154"/>
      <c r="WBW16" s="154"/>
      <c r="WBX16" s="154"/>
      <c r="WBY16" s="154"/>
      <c r="WBZ16" s="154"/>
      <c r="WCA16" s="154"/>
      <c r="WCB16" s="154"/>
      <c r="WCC16" s="154"/>
      <c r="WCD16" s="154"/>
      <c r="WCE16" s="154"/>
      <c r="WCF16" s="154"/>
      <c r="WCG16" s="154"/>
      <c r="WCH16" s="154"/>
      <c r="WCI16" s="154"/>
      <c r="WCJ16" s="154"/>
      <c r="WCK16" s="154"/>
      <c r="WCL16" s="154"/>
      <c r="WCM16" s="154"/>
      <c r="WCN16" s="154"/>
      <c r="WCO16" s="154"/>
      <c r="WCP16" s="154"/>
      <c r="WCQ16" s="154"/>
      <c r="WCR16" s="154"/>
      <c r="WCS16" s="154"/>
      <c r="WCT16" s="154"/>
      <c r="WCU16" s="154"/>
      <c r="WCV16" s="154"/>
      <c r="WCW16" s="154"/>
      <c r="WCX16" s="154"/>
      <c r="WCY16" s="154"/>
      <c r="WCZ16" s="154"/>
      <c r="WDA16" s="154"/>
      <c r="WDB16" s="154"/>
      <c r="WDC16" s="154"/>
      <c r="WDD16" s="154"/>
      <c r="WDE16" s="154"/>
      <c r="WDF16" s="154"/>
      <c r="WDG16" s="154"/>
      <c r="WDH16" s="154"/>
      <c r="WDI16" s="154"/>
      <c r="WDJ16" s="154"/>
      <c r="WDK16" s="154"/>
      <c r="WDL16" s="154"/>
      <c r="WDM16" s="154"/>
      <c r="WDN16" s="154"/>
      <c r="WDO16" s="154"/>
      <c r="WDP16" s="154"/>
      <c r="WDQ16" s="154"/>
      <c r="WDR16" s="154"/>
      <c r="WDS16" s="154"/>
      <c r="WDT16" s="154"/>
      <c r="WDU16" s="154"/>
      <c r="WDV16" s="154"/>
      <c r="WDW16" s="154"/>
      <c r="WDX16" s="154"/>
      <c r="WDY16" s="154"/>
      <c r="WDZ16" s="154"/>
      <c r="WEA16" s="154"/>
      <c r="WEB16" s="154"/>
      <c r="WEC16" s="154"/>
      <c r="WED16" s="154"/>
      <c r="WEE16" s="154"/>
      <c r="WEF16" s="154"/>
      <c r="WEG16" s="154"/>
      <c r="WEH16" s="154"/>
      <c r="WEI16" s="154"/>
      <c r="WEJ16" s="154"/>
      <c r="WEK16" s="154"/>
      <c r="WEL16" s="154"/>
      <c r="WEM16" s="154"/>
      <c r="WEN16" s="154"/>
      <c r="WEO16" s="154"/>
      <c r="WEP16" s="154"/>
      <c r="WEQ16" s="154"/>
      <c r="WER16" s="154"/>
      <c r="WES16" s="154"/>
      <c r="WET16" s="154"/>
      <c r="WEU16" s="154"/>
      <c r="WEV16" s="154"/>
      <c r="WEW16" s="154"/>
      <c r="WEX16" s="154"/>
      <c r="WEY16" s="154"/>
      <c r="WEZ16" s="154"/>
      <c r="WFA16" s="154"/>
      <c r="WFB16" s="154"/>
      <c r="WFC16" s="154"/>
      <c r="WFD16" s="154"/>
      <c r="WFE16" s="154"/>
      <c r="WFF16" s="154"/>
      <c r="WFG16" s="154"/>
      <c r="WFH16" s="154"/>
      <c r="WFI16" s="154"/>
      <c r="WFJ16" s="154"/>
      <c r="WFK16" s="154"/>
      <c r="WFL16" s="154"/>
      <c r="WFM16" s="154"/>
      <c r="WFN16" s="154"/>
      <c r="WFO16" s="154"/>
      <c r="WFP16" s="154"/>
      <c r="WFQ16" s="154"/>
      <c r="WFR16" s="154"/>
      <c r="WFS16" s="154"/>
      <c r="WFT16" s="154"/>
      <c r="WFU16" s="154"/>
      <c r="WFV16" s="154"/>
      <c r="WFW16" s="154"/>
      <c r="WFX16" s="154"/>
      <c r="WFY16" s="154"/>
      <c r="WFZ16" s="154"/>
      <c r="WGA16" s="154"/>
      <c r="WGB16" s="154"/>
      <c r="WGC16" s="154"/>
      <c r="WGD16" s="154"/>
      <c r="WGE16" s="154"/>
      <c r="WGF16" s="154"/>
      <c r="WGG16" s="154"/>
      <c r="WGH16" s="154"/>
      <c r="WGI16" s="154"/>
      <c r="WGJ16" s="154"/>
      <c r="WGK16" s="154"/>
      <c r="WGL16" s="154"/>
      <c r="WGM16" s="154"/>
      <c r="WGN16" s="154"/>
      <c r="WGO16" s="154"/>
      <c r="WGP16" s="154"/>
      <c r="WGQ16" s="154"/>
      <c r="WGR16" s="154"/>
      <c r="WGS16" s="154"/>
      <c r="WGT16" s="154"/>
      <c r="WGU16" s="154"/>
      <c r="WGV16" s="154"/>
      <c r="WGW16" s="154"/>
      <c r="WGX16" s="154"/>
      <c r="WGY16" s="154"/>
      <c r="WGZ16" s="154"/>
      <c r="WHA16" s="154"/>
      <c r="WHB16" s="154"/>
      <c r="WHC16" s="154"/>
      <c r="WHD16" s="154"/>
      <c r="WHE16" s="154"/>
      <c r="WHF16" s="154"/>
      <c r="WHG16" s="154"/>
      <c r="WHH16" s="154"/>
      <c r="WHI16" s="154"/>
      <c r="WHJ16" s="154"/>
      <c r="WHK16" s="154"/>
      <c r="WHL16" s="154"/>
      <c r="WHM16" s="154"/>
      <c r="WHN16" s="154"/>
      <c r="WHO16" s="154"/>
      <c r="WHP16" s="154"/>
      <c r="WHQ16" s="154"/>
      <c r="WHR16" s="154"/>
      <c r="WHS16" s="154"/>
      <c r="WHT16" s="154"/>
      <c r="WHU16" s="154"/>
      <c r="WHV16" s="154"/>
      <c r="WHW16" s="154"/>
      <c r="WHX16" s="154"/>
      <c r="WHY16" s="154"/>
      <c r="WHZ16" s="154"/>
      <c r="WIA16" s="154"/>
      <c r="WIB16" s="154"/>
      <c r="WIC16" s="154"/>
      <c r="WID16" s="154"/>
      <c r="WIE16" s="154"/>
      <c r="WIF16" s="154"/>
      <c r="WIG16" s="154"/>
      <c r="WIH16" s="154"/>
      <c r="WII16" s="154"/>
      <c r="WIJ16" s="154"/>
      <c r="WIK16" s="154"/>
      <c r="WIL16" s="154"/>
      <c r="WIM16" s="154"/>
      <c r="WIN16" s="154"/>
      <c r="WIO16" s="154"/>
      <c r="WIP16" s="154"/>
      <c r="WIQ16" s="154"/>
      <c r="WIR16" s="154"/>
      <c r="WIS16" s="154"/>
      <c r="WIT16" s="154"/>
      <c r="WIU16" s="154"/>
      <c r="WIV16" s="154"/>
      <c r="WIW16" s="154"/>
      <c r="WIX16" s="154"/>
      <c r="WIY16" s="154"/>
      <c r="WIZ16" s="154"/>
      <c r="WJA16" s="154"/>
      <c r="WJB16" s="154"/>
      <c r="WJC16" s="154"/>
      <c r="WJD16" s="154"/>
      <c r="WJE16" s="154"/>
      <c r="WJF16" s="154"/>
      <c r="WJG16" s="154"/>
      <c r="WJH16" s="154"/>
      <c r="WJI16" s="154"/>
      <c r="WJJ16" s="154"/>
      <c r="WJK16" s="154"/>
      <c r="WJL16" s="154"/>
      <c r="WJM16" s="154"/>
      <c r="WJN16" s="154"/>
      <c r="WJO16" s="154"/>
      <c r="WJP16" s="154"/>
      <c r="WJQ16" s="154"/>
      <c r="WJR16" s="154"/>
      <c r="WJS16" s="154"/>
      <c r="WJT16" s="154"/>
      <c r="WJU16" s="154"/>
      <c r="WJV16" s="154"/>
      <c r="WJW16" s="154"/>
      <c r="WJX16" s="154"/>
      <c r="WJY16" s="154"/>
      <c r="WJZ16" s="154"/>
      <c r="WKA16" s="154"/>
      <c r="WKB16" s="154"/>
      <c r="WKC16" s="154"/>
      <c r="WKD16" s="154"/>
      <c r="WKE16" s="154"/>
      <c r="WKF16" s="154"/>
      <c r="WKG16" s="154"/>
      <c r="WKH16" s="154"/>
      <c r="WKI16" s="154"/>
      <c r="WKJ16" s="154"/>
      <c r="WKK16" s="154"/>
      <c r="WKL16" s="154"/>
      <c r="WKM16" s="154"/>
      <c r="WKN16" s="154"/>
      <c r="WKO16" s="154"/>
      <c r="WKP16" s="154"/>
      <c r="WKQ16" s="154"/>
      <c r="WKR16" s="154"/>
      <c r="WKS16" s="154"/>
      <c r="WKT16" s="154"/>
      <c r="WKU16" s="154"/>
      <c r="WKV16" s="154"/>
      <c r="WKW16" s="154"/>
      <c r="WKX16" s="154"/>
      <c r="WKY16" s="154"/>
      <c r="WKZ16" s="154"/>
      <c r="WLA16" s="154"/>
      <c r="WLB16" s="154"/>
      <c r="WLC16" s="154"/>
      <c r="WLD16" s="154"/>
      <c r="WLE16" s="154"/>
      <c r="WLF16" s="154"/>
      <c r="WLG16" s="154"/>
      <c r="WLH16" s="154"/>
      <c r="WLI16" s="154"/>
      <c r="WLJ16" s="154"/>
      <c r="WLK16" s="154"/>
      <c r="WLL16" s="154"/>
      <c r="WLM16" s="154"/>
      <c r="WLN16" s="154"/>
      <c r="WLO16" s="154"/>
      <c r="WLP16" s="154"/>
      <c r="WLQ16" s="154"/>
      <c r="WLR16" s="154"/>
      <c r="WLS16" s="154"/>
      <c r="WLT16" s="154"/>
      <c r="WLU16" s="154"/>
      <c r="WLV16" s="154"/>
      <c r="WLW16" s="154"/>
      <c r="WLX16" s="154"/>
      <c r="WLY16" s="154"/>
      <c r="WLZ16" s="154"/>
      <c r="WMA16" s="154"/>
      <c r="WMB16" s="154"/>
      <c r="WMC16" s="154"/>
      <c r="WMD16" s="154"/>
      <c r="WME16" s="154"/>
      <c r="WMF16" s="154"/>
      <c r="WMG16" s="154"/>
      <c r="WMH16" s="154"/>
      <c r="WMI16" s="154"/>
      <c r="WMJ16" s="154"/>
      <c r="WMK16" s="154"/>
      <c r="WML16" s="154"/>
      <c r="WMM16" s="154"/>
      <c r="WMN16" s="154"/>
      <c r="WMO16" s="154"/>
      <c r="WMP16" s="154"/>
      <c r="WMQ16" s="154"/>
      <c r="WMR16" s="154"/>
      <c r="WMS16" s="154"/>
      <c r="WMT16" s="154"/>
      <c r="WMU16" s="154"/>
      <c r="WMV16" s="154"/>
      <c r="WMW16" s="154"/>
      <c r="WMX16" s="154"/>
      <c r="WMY16" s="154"/>
      <c r="WMZ16" s="154"/>
      <c r="WNA16" s="154"/>
      <c r="WNB16" s="154"/>
      <c r="WNC16" s="154"/>
      <c r="WND16" s="154"/>
      <c r="WNE16" s="154"/>
      <c r="WNF16" s="154"/>
      <c r="WNG16" s="154"/>
      <c r="WNH16" s="154"/>
      <c r="WNI16" s="154"/>
      <c r="WNJ16" s="154"/>
      <c r="WNK16" s="154"/>
      <c r="WNL16" s="154"/>
      <c r="WNM16" s="154"/>
      <c r="WNN16" s="154"/>
      <c r="WNO16" s="154"/>
      <c r="WNP16" s="154"/>
      <c r="WNQ16" s="154"/>
      <c r="WNR16" s="154"/>
      <c r="WNS16" s="154"/>
      <c r="WNT16" s="154"/>
      <c r="WNU16" s="154"/>
      <c r="WNV16" s="154"/>
      <c r="WNW16" s="154"/>
      <c r="WNX16" s="154"/>
      <c r="WNY16" s="154"/>
      <c r="WNZ16" s="154"/>
      <c r="WOA16" s="154"/>
      <c r="WOB16" s="154"/>
      <c r="WOC16" s="154"/>
      <c r="WOD16" s="154"/>
      <c r="WOE16" s="154"/>
      <c r="WOF16" s="154"/>
      <c r="WOG16" s="154"/>
      <c r="WOH16" s="154"/>
      <c r="WOI16" s="154"/>
      <c r="WOJ16" s="154"/>
      <c r="WOK16" s="154"/>
      <c r="WOL16" s="154"/>
      <c r="WOM16" s="154"/>
      <c r="WON16" s="154"/>
      <c r="WOO16" s="154"/>
      <c r="WOP16" s="154"/>
      <c r="WOQ16" s="154"/>
      <c r="WOR16" s="154"/>
      <c r="WOS16" s="154"/>
      <c r="WOT16" s="154"/>
      <c r="WOU16" s="154"/>
      <c r="WOV16" s="154"/>
      <c r="WOW16" s="154"/>
      <c r="WOX16" s="154"/>
      <c r="WOY16" s="154"/>
      <c r="WOZ16" s="154"/>
      <c r="WPA16" s="154"/>
      <c r="WPB16" s="154"/>
      <c r="WPC16" s="154"/>
      <c r="WPD16" s="154"/>
      <c r="WPE16" s="154"/>
      <c r="WPF16" s="154"/>
      <c r="WPG16" s="154"/>
      <c r="WPH16" s="154"/>
      <c r="WPI16" s="154"/>
      <c r="WPJ16" s="154"/>
      <c r="WPK16" s="154"/>
      <c r="WPL16" s="154"/>
      <c r="WPM16" s="154"/>
      <c r="WPN16" s="154"/>
      <c r="WPO16" s="154"/>
      <c r="WPP16" s="154"/>
      <c r="WPQ16" s="154"/>
      <c r="WPR16" s="154"/>
      <c r="WPS16" s="154"/>
      <c r="WPT16" s="154"/>
      <c r="WPU16" s="154"/>
      <c r="WPV16" s="154"/>
      <c r="WPW16" s="154"/>
      <c r="WPX16" s="154"/>
      <c r="WPY16" s="154"/>
      <c r="WPZ16" s="154"/>
      <c r="WQA16" s="154"/>
      <c r="WQB16" s="154"/>
      <c r="WQC16" s="154"/>
      <c r="WQD16" s="154"/>
      <c r="WQE16" s="154"/>
      <c r="WQF16" s="154"/>
      <c r="WQG16" s="154"/>
      <c r="WQH16" s="154"/>
      <c r="WQI16" s="154"/>
      <c r="WQJ16" s="154"/>
      <c r="WQK16" s="154"/>
      <c r="WQL16" s="154"/>
      <c r="WQM16" s="154"/>
      <c r="WQN16" s="154"/>
      <c r="WQO16" s="154"/>
      <c r="WQP16" s="154"/>
      <c r="WQQ16" s="154"/>
      <c r="WQR16" s="154"/>
      <c r="WQS16" s="154"/>
      <c r="WQT16" s="154"/>
      <c r="WQU16" s="154"/>
      <c r="WQV16" s="154"/>
      <c r="WQW16" s="154"/>
      <c r="WQX16" s="154"/>
      <c r="WQY16" s="154"/>
      <c r="WQZ16" s="154"/>
      <c r="WRA16" s="154"/>
      <c r="WRB16" s="154"/>
      <c r="WRC16" s="154"/>
      <c r="WRD16" s="154"/>
      <c r="WRE16" s="154"/>
      <c r="WRF16" s="154"/>
      <c r="WRG16" s="154"/>
      <c r="WRH16" s="154"/>
      <c r="WRI16" s="154"/>
      <c r="WRJ16" s="154"/>
      <c r="WRK16" s="154"/>
      <c r="WRL16" s="154"/>
      <c r="WRM16" s="154"/>
      <c r="WRN16" s="154"/>
      <c r="WRO16" s="154"/>
      <c r="WRP16" s="154"/>
      <c r="WRQ16" s="154"/>
      <c r="WRR16" s="154"/>
      <c r="WRS16" s="154"/>
      <c r="WRT16" s="154"/>
      <c r="WRU16" s="154"/>
      <c r="WRV16" s="154"/>
      <c r="WRW16" s="154"/>
      <c r="WRX16" s="154"/>
      <c r="WRY16" s="154"/>
      <c r="WRZ16" s="154"/>
      <c r="WSA16" s="154"/>
      <c r="WSB16" s="154"/>
      <c r="WSC16" s="154"/>
      <c r="WSD16" s="154"/>
      <c r="WSE16" s="154"/>
      <c r="WSF16" s="154"/>
      <c r="WSG16" s="154"/>
      <c r="WSH16" s="154"/>
      <c r="WSI16" s="154"/>
      <c r="WSJ16" s="154"/>
      <c r="WSK16" s="154"/>
      <c r="WSL16" s="154"/>
      <c r="WSM16" s="154"/>
      <c r="WSN16" s="154"/>
      <c r="WSO16" s="154"/>
      <c r="WSP16" s="154"/>
      <c r="WSQ16" s="154"/>
      <c r="WSR16" s="154"/>
      <c r="WSS16" s="154"/>
      <c r="WST16" s="154"/>
      <c r="WSU16" s="154"/>
      <c r="WSV16" s="154"/>
      <c r="WSW16" s="154"/>
      <c r="WSX16" s="154"/>
      <c r="WSY16" s="154"/>
      <c r="WSZ16" s="154"/>
      <c r="WTA16" s="154"/>
      <c r="WTB16" s="154"/>
      <c r="WTC16" s="154"/>
      <c r="WTD16" s="154"/>
      <c r="WTE16" s="154"/>
      <c r="WTF16" s="154"/>
      <c r="WTG16" s="154"/>
      <c r="WTH16" s="154"/>
      <c r="WTI16" s="154"/>
      <c r="WTJ16" s="154"/>
      <c r="WTK16" s="154"/>
      <c r="WTL16" s="154"/>
      <c r="WTM16" s="154"/>
      <c r="WTN16" s="154"/>
      <c r="WTO16" s="154"/>
      <c r="WTP16" s="154"/>
      <c r="WTQ16" s="154"/>
      <c r="WTR16" s="154"/>
      <c r="WTS16" s="154"/>
      <c r="WTT16" s="154"/>
      <c r="WTU16" s="154"/>
      <c r="WTV16" s="154"/>
      <c r="WTW16" s="154"/>
      <c r="WTX16" s="154"/>
      <c r="WTY16" s="154"/>
      <c r="WTZ16" s="154"/>
      <c r="WUA16" s="154"/>
      <c r="WUB16" s="154"/>
      <c r="WUC16" s="154"/>
      <c r="WUD16" s="154"/>
      <c r="WUE16" s="154"/>
      <c r="WUF16" s="154"/>
      <c r="WUG16" s="154"/>
      <c r="WUH16" s="154"/>
      <c r="WUI16" s="154"/>
      <c r="WUJ16" s="154"/>
      <c r="WUK16" s="154"/>
      <c r="WUL16" s="154"/>
      <c r="WUM16" s="154"/>
      <c r="WUN16" s="154"/>
      <c r="WUO16" s="154"/>
      <c r="WUP16" s="154"/>
      <c r="WUQ16" s="154"/>
      <c r="WUR16" s="154"/>
      <c r="WUS16" s="154"/>
      <c r="WUT16" s="154"/>
      <c r="WUU16" s="154"/>
      <c r="WUV16" s="154"/>
      <c r="WUW16" s="154"/>
      <c r="WUX16" s="154"/>
      <c r="WUY16" s="154"/>
      <c r="WUZ16" s="154"/>
      <c r="WVA16" s="154"/>
      <c r="WVB16" s="154"/>
      <c r="WVC16" s="154"/>
      <c r="WVD16" s="154"/>
      <c r="WVE16" s="154"/>
      <c r="WVF16" s="154"/>
      <c r="WVG16" s="154"/>
      <c r="WVH16" s="154"/>
      <c r="WVI16" s="154"/>
      <c r="WVJ16" s="154"/>
      <c r="WVK16" s="154"/>
      <c r="WVL16" s="154"/>
      <c r="WVM16" s="154"/>
      <c r="WVN16" s="154"/>
      <c r="WVO16" s="154"/>
      <c r="WVP16" s="154"/>
      <c r="WVQ16" s="154"/>
      <c r="WVR16" s="154"/>
      <c r="WVS16" s="154"/>
      <c r="WVT16" s="154"/>
      <c r="WVU16" s="154"/>
      <c r="WVV16" s="154"/>
      <c r="WVW16" s="154"/>
      <c r="WVX16" s="154"/>
      <c r="WVY16" s="154"/>
      <c r="WVZ16" s="154"/>
      <c r="WWA16" s="154"/>
      <c r="WWB16" s="154"/>
      <c r="WWC16" s="154"/>
      <c r="WWD16" s="154"/>
      <c r="WWE16" s="154"/>
      <c r="WWF16" s="154"/>
      <c r="WWG16" s="154"/>
      <c r="WWH16" s="154"/>
      <c r="WWI16" s="154"/>
      <c r="WWJ16" s="154"/>
      <c r="WWK16" s="154"/>
      <c r="WWL16" s="154"/>
      <c r="WWM16" s="154"/>
      <c r="WWN16" s="154"/>
      <c r="WWO16" s="154"/>
      <c r="WWP16" s="154"/>
      <c r="WWQ16" s="154"/>
      <c r="WWR16" s="154"/>
      <c r="WWS16" s="154"/>
      <c r="WWT16" s="154"/>
      <c r="WWU16" s="154"/>
      <c r="WWV16" s="154"/>
      <c r="WWW16" s="154"/>
      <c r="WWX16" s="154"/>
      <c r="WWY16" s="154"/>
      <c r="WWZ16" s="154"/>
      <c r="WXA16" s="154"/>
      <c r="WXB16" s="154"/>
      <c r="WXC16" s="154"/>
      <c r="WXD16" s="154"/>
      <c r="WXE16" s="154"/>
      <c r="WXF16" s="154"/>
      <c r="WXG16" s="154"/>
      <c r="WXH16" s="154"/>
      <c r="WXI16" s="154"/>
      <c r="WXJ16" s="154"/>
      <c r="WXK16" s="154"/>
      <c r="WXL16" s="154"/>
      <c r="WXM16" s="154"/>
      <c r="WXN16" s="154"/>
      <c r="WXO16" s="154"/>
      <c r="WXP16" s="154"/>
      <c r="WXQ16" s="154"/>
      <c r="WXR16" s="154"/>
      <c r="WXS16" s="154"/>
      <c r="WXT16" s="154"/>
      <c r="WXU16" s="154"/>
      <c r="WXV16" s="154"/>
      <c r="WXW16" s="154"/>
      <c r="WXX16" s="154"/>
      <c r="WXY16" s="154"/>
      <c r="WXZ16" s="154"/>
      <c r="WYA16" s="154"/>
      <c r="WYB16" s="154"/>
      <c r="WYC16" s="154"/>
      <c r="WYD16" s="154"/>
      <c r="WYE16" s="154"/>
      <c r="WYF16" s="154"/>
      <c r="WYG16" s="154"/>
      <c r="WYH16" s="154"/>
      <c r="WYI16" s="154"/>
      <c r="WYJ16" s="154"/>
      <c r="WYK16" s="154"/>
      <c r="WYL16" s="154"/>
      <c r="WYM16" s="154"/>
      <c r="WYN16" s="154"/>
      <c r="WYO16" s="154"/>
      <c r="WYP16" s="154"/>
      <c r="WYQ16" s="154"/>
      <c r="WYR16" s="154"/>
      <c r="WYS16" s="154"/>
      <c r="WYT16" s="154"/>
      <c r="WYU16" s="154"/>
      <c r="WYV16" s="154"/>
      <c r="WYW16" s="154"/>
      <c r="WYX16" s="154"/>
      <c r="WYY16" s="154"/>
      <c r="WYZ16" s="154"/>
      <c r="WZA16" s="154"/>
      <c r="WZB16" s="154"/>
      <c r="WZC16" s="154"/>
      <c r="WZD16" s="154"/>
      <c r="WZE16" s="154"/>
      <c r="WZF16" s="154"/>
      <c r="WZG16" s="154"/>
      <c r="WZH16" s="154"/>
      <c r="WZI16" s="154"/>
      <c r="WZJ16" s="154"/>
      <c r="WZK16" s="154"/>
      <c r="WZL16" s="154"/>
      <c r="WZM16" s="154"/>
      <c r="WZN16" s="154"/>
      <c r="WZO16" s="154"/>
      <c r="WZP16" s="154"/>
      <c r="WZQ16" s="154"/>
      <c r="WZR16" s="154"/>
      <c r="WZS16" s="154"/>
      <c r="WZT16" s="154"/>
      <c r="WZU16" s="154"/>
      <c r="WZV16" s="154"/>
      <c r="WZW16" s="154"/>
      <c r="WZX16" s="154"/>
      <c r="WZY16" s="154"/>
      <c r="WZZ16" s="154"/>
      <c r="XAA16" s="154"/>
      <c r="XAB16" s="154"/>
      <c r="XAC16" s="154"/>
      <c r="XAD16" s="154"/>
      <c r="XAE16" s="154"/>
      <c r="XAF16" s="154"/>
      <c r="XAG16" s="154"/>
      <c r="XAH16" s="154"/>
      <c r="XAI16" s="154"/>
      <c r="XAJ16" s="154"/>
      <c r="XAK16" s="154"/>
      <c r="XAL16" s="154"/>
      <c r="XAM16" s="154"/>
      <c r="XAN16" s="154"/>
      <c r="XAO16" s="154"/>
      <c r="XAP16" s="154"/>
      <c r="XAQ16" s="154"/>
      <c r="XAR16" s="154"/>
      <c r="XAS16" s="154"/>
      <c r="XAT16" s="154"/>
      <c r="XAU16" s="154"/>
      <c r="XAV16" s="154"/>
      <c r="XAW16" s="154"/>
      <c r="XAX16" s="154"/>
      <c r="XAY16" s="154"/>
      <c r="XAZ16" s="154"/>
      <c r="XBA16" s="154"/>
      <c r="XBB16" s="154"/>
      <c r="XBC16" s="154"/>
      <c r="XBD16" s="154"/>
      <c r="XBE16" s="154"/>
      <c r="XBF16" s="154"/>
      <c r="XBG16" s="154"/>
      <c r="XBH16" s="154"/>
      <c r="XBI16" s="154"/>
      <c r="XBJ16" s="154"/>
      <c r="XBK16" s="154"/>
      <c r="XBL16" s="154"/>
      <c r="XBM16" s="154"/>
      <c r="XBN16" s="154"/>
      <c r="XBO16" s="154"/>
      <c r="XBP16" s="154"/>
      <c r="XBQ16" s="154"/>
      <c r="XBR16" s="154"/>
      <c r="XBS16" s="154"/>
      <c r="XBT16" s="154"/>
      <c r="XBU16" s="154"/>
      <c r="XBV16" s="154"/>
      <c r="XBW16" s="154"/>
      <c r="XBX16" s="154"/>
      <c r="XBY16" s="154"/>
      <c r="XBZ16" s="154"/>
      <c r="XCA16" s="154"/>
      <c r="XCB16" s="154"/>
    </row>
    <row r="17" spans="1:16304" s="168" customFormat="1" hidden="1" x14ac:dyDescent="0.25">
      <c r="A17" s="135">
        <v>9</v>
      </c>
      <c r="B17" s="161" t="s">
        <v>840</v>
      </c>
      <c r="C17" s="161" t="s">
        <v>73</v>
      </c>
      <c r="D17" s="140"/>
      <c r="E17" s="141"/>
      <c r="F17" s="141">
        <v>23.63</v>
      </c>
      <c r="G17" s="139"/>
      <c r="H17" s="139"/>
      <c r="I17" s="139">
        <v>0</v>
      </c>
      <c r="J17" s="142"/>
      <c r="K17" s="142"/>
      <c r="L17" s="142"/>
      <c r="M17" s="144">
        <f t="shared" si="1"/>
        <v>0</v>
      </c>
      <c r="N17" s="145">
        <f t="shared" si="2"/>
        <v>0</v>
      </c>
      <c r="O17" s="146">
        <f t="shared" si="3"/>
        <v>0</v>
      </c>
      <c r="P17" s="145">
        <f t="shared" si="4"/>
        <v>0</v>
      </c>
      <c r="Q17" s="145">
        <f t="shared" si="5"/>
        <v>0</v>
      </c>
      <c r="R17" s="146">
        <f t="shared" si="6"/>
        <v>0</v>
      </c>
      <c r="S17" s="145">
        <f>IF(I17&lt;VLOOKUP(L17,$M$350:$Q$358,2),0,VLOOKUP(L17,$M$350:$Q$358,4))</f>
        <v>0</v>
      </c>
      <c r="T17" s="145">
        <f t="shared" si="7"/>
        <v>0</v>
      </c>
      <c r="U17" s="145">
        <f t="shared" si="8"/>
        <v>0</v>
      </c>
      <c r="V17" s="146">
        <f t="shared" si="9"/>
        <v>0</v>
      </c>
      <c r="W17" s="145">
        <f>IF(I17&lt;VLOOKUP(L17,$M$350:$Q$358,2),0,VLOOKUP(L17,$M$350:$Q$358,5))</f>
        <v>0</v>
      </c>
      <c r="X17" s="150"/>
      <c r="Y17" s="150"/>
      <c r="Z17" s="150"/>
      <c r="AA17" s="150"/>
      <c r="AB17" s="244"/>
      <c r="AC17" s="163"/>
      <c r="AD17" s="163"/>
      <c r="AE17" s="163"/>
      <c r="AF17" s="163"/>
      <c r="AG17" s="163"/>
      <c r="AH17" s="163"/>
      <c r="AI17" s="163"/>
      <c r="AJ17" s="163"/>
      <c r="AK17" s="163"/>
      <c r="AL17" s="163"/>
      <c r="AM17" s="163"/>
      <c r="AN17" s="163"/>
      <c r="AO17" s="163"/>
      <c r="AP17" s="163"/>
      <c r="AQ17" s="163"/>
      <c r="AR17" s="163"/>
      <c r="AS17" s="163"/>
      <c r="AT17" s="163"/>
      <c r="AU17" s="163"/>
      <c r="AV17" s="163"/>
      <c r="AW17" s="163"/>
      <c r="AX17" s="163"/>
      <c r="AY17" s="163"/>
      <c r="AZ17" s="163"/>
      <c r="BA17" s="163"/>
      <c r="BB17" s="163"/>
      <c r="BC17" s="163"/>
      <c r="BD17" s="163"/>
      <c r="BE17" s="163"/>
      <c r="BF17" s="163"/>
      <c r="BG17" s="163"/>
      <c r="BH17" s="163"/>
      <c r="BI17" s="163"/>
      <c r="BJ17" s="163"/>
      <c r="BK17" s="163"/>
      <c r="BL17" s="163"/>
      <c r="BM17" s="163"/>
      <c r="BN17" s="163"/>
      <c r="BO17" s="163"/>
      <c r="BP17" s="163"/>
      <c r="BQ17" s="163"/>
      <c r="BR17" s="163"/>
      <c r="BS17" s="163"/>
      <c r="BT17" s="163"/>
      <c r="BU17" s="163"/>
      <c r="BV17" s="163"/>
      <c r="BW17" s="163"/>
      <c r="BX17" s="163"/>
      <c r="BY17" s="163"/>
      <c r="BZ17" s="163"/>
      <c r="CA17" s="163"/>
      <c r="CB17" s="163"/>
      <c r="CC17" s="163"/>
      <c r="CD17" s="163"/>
      <c r="CE17" s="163"/>
      <c r="CF17" s="163"/>
      <c r="CG17" s="163"/>
      <c r="CH17" s="163"/>
      <c r="CI17" s="163"/>
      <c r="CJ17" s="163"/>
      <c r="CK17" s="163"/>
      <c r="CL17" s="163"/>
      <c r="CM17" s="163"/>
      <c r="CN17" s="163"/>
      <c r="CO17" s="163"/>
      <c r="CP17" s="163"/>
      <c r="CQ17" s="163"/>
      <c r="CR17" s="163"/>
      <c r="CS17" s="163"/>
      <c r="CT17" s="163"/>
      <c r="CU17" s="163"/>
      <c r="CV17" s="163"/>
      <c r="CW17" s="163"/>
      <c r="CX17" s="163"/>
      <c r="CY17" s="163"/>
      <c r="CZ17" s="163"/>
      <c r="DA17" s="163"/>
      <c r="DB17" s="163"/>
      <c r="DC17" s="163"/>
      <c r="DD17" s="163"/>
      <c r="DE17" s="163"/>
      <c r="DF17" s="163"/>
      <c r="DG17" s="163"/>
      <c r="DH17" s="163"/>
      <c r="DI17" s="163"/>
      <c r="DJ17" s="163"/>
      <c r="DK17" s="163"/>
      <c r="DL17" s="163"/>
      <c r="DM17" s="163"/>
      <c r="DN17" s="163"/>
      <c r="DO17" s="163"/>
      <c r="DP17" s="163"/>
      <c r="DQ17" s="163"/>
      <c r="DR17" s="163"/>
      <c r="DS17" s="163"/>
      <c r="DT17" s="163"/>
      <c r="DU17" s="163"/>
      <c r="DV17" s="163"/>
      <c r="DW17" s="163"/>
      <c r="DX17" s="163"/>
      <c r="DY17" s="163"/>
      <c r="DZ17" s="163"/>
      <c r="EA17" s="163"/>
      <c r="EB17" s="163"/>
      <c r="EC17" s="163"/>
      <c r="ED17" s="163"/>
      <c r="EE17" s="163"/>
      <c r="EF17" s="163"/>
      <c r="EG17" s="163"/>
      <c r="EH17" s="163"/>
      <c r="EI17" s="163"/>
      <c r="EJ17" s="163"/>
      <c r="EK17" s="163"/>
      <c r="EL17" s="163"/>
      <c r="EM17" s="163"/>
      <c r="EN17" s="163"/>
      <c r="EO17" s="163"/>
      <c r="EP17" s="163"/>
      <c r="EQ17" s="163"/>
      <c r="ER17" s="163"/>
      <c r="ES17" s="163"/>
      <c r="ET17" s="163"/>
      <c r="EU17" s="163"/>
      <c r="EV17" s="163"/>
      <c r="EW17" s="163"/>
      <c r="EX17" s="163"/>
      <c r="EY17" s="163"/>
      <c r="EZ17" s="163"/>
      <c r="FA17" s="163"/>
      <c r="FB17" s="163"/>
      <c r="FC17" s="163"/>
      <c r="FD17" s="163"/>
      <c r="FE17" s="163"/>
      <c r="FF17" s="163"/>
      <c r="FG17" s="163"/>
      <c r="FH17" s="163"/>
      <c r="FI17" s="163"/>
      <c r="FJ17" s="163"/>
      <c r="FK17" s="163"/>
      <c r="FL17" s="163"/>
      <c r="FM17" s="163"/>
      <c r="FN17" s="163"/>
      <c r="FO17" s="163"/>
      <c r="FP17" s="163"/>
      <c r="FQ17" s="163"/>
      <c r="FR17" s="163"/>
      <c r="FS17" s="163"/>
      <c r="FT17" s="163"/>
      <c r="FU17" s="163"/>
      <c r="FV17" s="163"/>
      <c r="FW17" s="163"/>
      <c r="FX17" s="163"/>
      <c r="FY17" s="163"/>
      <c r="FZ17" s="163"/>
      <c r="GA17" s="163"/>
      <c r="GB17" s="163"/>
      <c r="GC17" s="163"/>
      <c r="GD17" s="163"/>
      <c r="GE17" s="163"/>
      <c r="GF17" s="163"/>
      <c r="GG17" s="163"/>
      <c r="GH17" s="163"/>
      <c r="GI17" s="163"/>
      <c r="GJ17" s="163"/>
      <c r="GK17" s="163"/>
      <c r="GL17" s="163"/>
      <c r="GM17" s="163"/>
      <c r="GN17" s="163"/>
      <c r="GO17" s="163"/>
      <c r="GP17" s="163"/>
      <c r="GQ17" s="163"/>
      <c r="GR17" s="163"/>
      <c r="GS17" s="163"/>
      <c r="GT17" s="163"/>
      <c r="GU17" s="163"/>
      <c r="GV17" s="163"/>
      <c r="GW17" s="163"/>
      <c r="GX17" s="163"/>
      <c r="GY17" s="163"/>
      <c r="GZ17" s="163"/>
      <c r="HA17" s="163"/>
      <c r="HB17" s="163"/>
      <c r="HC17" s="163"/>
      <c r="HD17" s="163"/>
      <c r="HE17" s="163"/>
      <c r="HF17" s="163"/>
      <c r="HG17" s="163"/>
      <c r="HH17" s="163"/>
      <c r="HI17" s="163"/>
      <c r="HJ17" s="163"/>
      <c r="HK17" s="163"/>
      <c r="HL17" s="163"/>
      <c r="HM17" s="163"/>
      <c r="HN17" s="163"/>
      <c r="HO17" s="163"/>
      <c r="HP17" s="163"/>
      <c r="HQ17" s="163"/>
      <c r="HR17" s="163"/>
      <c r="HS17" s="163"/>
      <c r="HT17" s="163"/>
      <c r="HU17" s="163"/>
      <c r="HV17" s="163"/>
      <c r="HW17" s="163"/>
      <c r="HX17" s="163"/>
      <c r="HY17" s="163"/>
      <c r="HZ17" s="163"/>
      <c r="IA17" s="163"/>
      <c r="IB17" s="163"/>
      <c r="IC17" s="163"/>
      <c r="ID17" s="163"/>
      <c r="IE17" s="163"/>
      <c r="IF17" s="163"/>
      <c r="IG17" s="163"/>
      <c r="IH17" s="163"/>
      <c r="II17" s="163"/>
      <c r="IJ17" s="163"/>
      <c r="IK17" s="163"/>
      <c r="IL17" s="163"/>
      <c r="IM17" s="163"/>
      <c r="IN17" s="163"/>
      <c r="IO17" s="163"/>
      <c r="IP17" s="163"/>
      <c r="IQ17" s="163"/>
      <c r="IR17" s="163"/>
      <c r="IS17" s="163"/>
      <c r="IT17" s="163"/>
      <c r="IU17" s="163"/>
      <c r="IV17" s="163"/>
      <c r="IW17" s="163"/>
      <c r="IX17" s="163"/>
      <c r="IY17" s="163"/>
      <c r="IZ17" s="163"/>
      <c r="JA17" s="163"/>
      <c r="JB17" s="163"/>
      <c r="JC17" s="163"/>
      <c r="JD17" s="163"/>
      <c r="JE17" s="163"/>
      <c r="JF17" s="163"/>
      <c r="JG17" s="163"/>
      <c r="JH17" s="163"/>
      <c r="JI17" s="163"/>
      <c r="JJ17" s="163"/>
      <c r="JK17" s="163"/>
      <c r="JL17" s="163"/>
      <c r="JM17" s="163"/>
      <c r="JN17" s="163"/>
      <c r="JO17" s="163"/>
      <c r="JP17" s="163"/>
      <c r="JQ17" s="163"/>
      <c r="JR17" s="163"/>
      <c r="JS17" s="163"/>
      <c r="JT17" s="163"/>
      <c r="JU17" s="163"/>
      <c r="JV17" s="163"/>
      <c r="JW17" s="163"/>
      <c r="JX17" s="163"/>
      <c r="JY17" s="163"/>
      <c r="JZ17" s="163"/>
      <c r="KA17" s="163"/>
      <c r="KB17" s="163"/>
      <c r="KC17" s="163"/>
      <c r="KD17" s="163"/>
      <c r="KE17" s="163"/>
      <c r="KF17" s="163"/>
      <c r="KG17" s="163"/>
      <c r="KH17" s="163"/>
      <c r="KI17" s="163"/>
      <c r="KJ17" s="163"/>
      <c r="KK17" s="163"/>
      <c r="KL17" s="163"/>
      <c r="KM17" s="163"/>
      <c r="KN17" s="163"/>
      <c r="KO17" s="163"/>
      <c r="KP17" s="163"/>
      <c r="KQ17" s="163"/>
      <c r="KR17" s="163"/>
      <c r="KS17" s="163"/>
      <c r="KT17" s="163"/>
      <c r="KU17" s="163"/>
      <c r="KV17" s="163"/>
      <c r="KW17" s="163"/>
      <c r="KX17" s="163"/>
      <c r="KY17" s="163"/>
      <c r="KZ17" s="163"/>
      <c r="LA17" s="163"/>
      <c r="LB17" s="163"/>
      <c r="LC17" s="163"/>
      <c r="LD17" s="163"/>
      <c r="LE17" s="163"/>
      <c r="LF17" s="163"/>
      <c r="LG17" s="163"/>
      <c r="LH17" s="163"/>
      <c r="LI17" s="163"/>
      <c r="LJ17" s="163"/>
      <c r="LK17" s="163"/>
      <c r="LL17" s="163"/>
      <c r="LM17" s="163"/>
      <c r="LN17" s="163"/>
      <c r="LO17" s="163"/>
      <c r="LP17" s="163"/>
      <c r="LQ17" s="163"/>
      <c r="LR17" s="163"/>
      <c r="LS17" s="163"/>
      <c r="LT17" s="163"/>
      <c r="LU17" s="163"/>
      <c r="LV17" s="163"/>
      <c r="LW17" s="163"/>
      <c r="LX17" s="163"/>
      <c r="LY17" s="163"/>
      <c r="LZ17" s="163"/>
      <c r="MA17" s="163"/>
      <c r="MB17" s="163"/>
      <c r="MC17" s="163"/>
      <c r="MD17" s="163"/>
      <c r="ME17" s="163"/>
      <c r="MF17" s="163"/>
      <c r="MG17" s="163"/>
      <c r="MH17" s="163"/>
      <c r="MI17" s="163"/>
      <c r="MJ17" s="163"/>
      <c r="MK17" s="163"/>
      <c r="ML17" s="163"/>
      <c r="MM17" s="163"/>
      <c r="MN17" s="163"/>
      <c r="MO17" s="163"/>
      <c r="MP17" s="163"/>
      <c r="MQ17" s="163"/>
      <c r="MR17" s="163"/>
      <c r="MS17" s="163"/>
      <c r="MT17" s="163"/>
      <c r="MU17" s="163"/>
      <c r="MV17" s="163"/>
      <c r="MW17" s="163"/>
      <c r="MX17" s="163"/>
      <c r="MY17" s="163"/>
      <c r="MZ17" s="163"/>
      <c r="NA17" s="163"/>
      <c r="NB17" s="163"/>
      <c r="NC17" s="163"/>
      <c r="ND17" s="163"/>
      <c r="NE17" s="163"/>
      <c r="NF17" s="163"/>
      <c r="NG17" s="163"/>
      <c r="NH17" s="163"/>
      <c r="NI17" s="163"/>
      <c r="NJ17" s="163"/>
      <c r="NK17" s="163"/>
      <c r="NL17" s="163"/>
      <c r="NM17" s="163"/>
      <c r="NN17" s="163"/>
      <c r="NO17" s="163"/>
      <c r="NP17" s="163"/>
      <c r="NQ17" s="163"/>
      <c r="NR17" s="163"/>
      <c r="NS17" s="163"/>
      <c r="NT17" s="163"/>
      <c r="NU17" s="163"/>
      <c r="NV17" s="163"/>
      <c r="NW17" s="163"/>
      <c r="NX17" s="163"/>
      <c r="NY17" s="163"/>
      <c r="NZ17" s="163"/>
      <c r="OA17" s="163"/>
      <c r="OB17" s="163"/>
      <c r="OC17" s="163"/>
      <c r="OD17" s="163"/>
      <c r="OE17" s="163"/>
      <c r="OF17" s="163"/>
      <c r="OG17" s="163"/>
      <c r="OH17" s="163"/>
      <c r="OI17" s="163"/>
      <c r="OJ17" s="163"/>
      <c r="OK17" s="163"/>
      <c r="OL17" s="163"/>
      <c r="OM17" s="163"/>
      <c r="ON17" s="163"/>
      <c r="OO17" s="163"/>
      <c r="OP17" s="163"/>
      <c r="OQ17" s="163"/>
      <c r="OR17" s="163"/>
      <c r="OS17" s="163"/>
      <c r="OT17" s="163"/>
      <c r="OU17" s="163"/>
      <c r="OV17" s="163"/>
      <c r="OW17" s="163"/>
      <c r="OX17" s="163"/>
      <c r="OY17" s="163"/>
      <c r="OZ17" s="163"/>
      <c r="PA17" s="163"/>
      <c r="PB17" s="163"/>
      <c r="PC17" s="163"/>
      <c r="PD17" s="163"/>
      <c r="PE17" s="163"/>
      <c r="PF17" s="163"/>
      <c r="PG17" s="163"/>
      <c r="PH17" s="163"/>
      <c r="PI17" s="163"/>
      <c r="PJ17" s="163"/>
      <c r="PK17" s="163"/>
      <c r="PL17" s="163"/>
      <c r="PM17" s="163"/>
      <c r="PN17" s="163"/>
      <c r="PO17" s="163"/>
      <c r="PP17" s="163"/>
      <c r="PQ17" s="163"/>
      <c r="PR17" s="163"/>
      <c r="PS17" s="163"/>
      <c r="PT17" s="163"/>
      <c r="PU17" s="163"/>
      <c r="PV17" s="163"/>
      <c r="PW17" s="163"/>
      <c r="PX17" s="163"/>
      <c r="PY17" s="163"/>
      <c r="PZ17" s="163"/>
      <c r="QA17" s="163"/>
      <c r="QB17" s="163"/>
      <c r="QC17" s="163"/>
      <c r="QD17" s="163"/>
      <c r="QE17" s="163"/>
      <c r="QF17" s="163"/>
      <c r="QG17" s="163"/>
      <c r="QH17" s="163"/>
      <c r="QI17" s="163"/>
      <c r="QJ17" s="163"/>
      <c r="QK17" s="163"/>
      <c r="QL17" s="163"/>
      <c r="QM17" s="163"/>
      <c r="QN17" s="163"/>
      <c r="QO17" s="163"/>
      <c r="QP17" s="163"/>
      <c r="QQ17" s="163"/>
      <c r="QR17" s="163"/>
      <c r="QS17" s="163"/>
      <c r="QT17" s="163"/>
      <c r="QU17" s="163"/>
      <c r="QV17" s="163"/>
      <c r="QW17" s="163"/>
      <c r="QX17" s="163"/>
      <c r="QY17" s="163"/>
      <c r="QZ17" s="163"/>
      <c r="RA17" s="163"/>
      <c r="RB17" s="163"/>
      <c r="RC17" s="163"/>
      <c r="RD17" s="163"/>
      <c r="RE17" s="163"/>
      <c r="RF17" s="163"/>
      <c r="RG17" s="163"/>
      <c r="RH17" s="163"/>
      <c r="RI17" s="163"/>
      <c r="RJ17" s="163"/>
      <c r="RK17" s="163"/>
      <c r="RL17" s="163"/>
      <c r="RM17" s="163"/>
      <c r="RN17" s="163"/>
      <c r="RO17" s="163"/>
      <c r="RP17" s="163"/>
      <c r="RQ17" s="163"/>
      <c r="RR17" s="163"/>
      <c r="RS17" s="163"/>
      <c r="RT17" s="163"/>
      <c r="RU17" s="163"/>
      <c r="RV17" s="163"/>
      <c r="RW17" s="163"/>
      <c r="RX17" s="163"/>
      <c r="RY17" s="163"/>
      <c r="RZ17" s="163"/>
      <c r="SA17" s="163"/>
      <c r="SB17" s="163"/>
      <c r="SC17" s="163"/>
      <c r="SD17" s="163"/>
      <c r="SE17" s="163"/>
      <c r="SF17" s="163"/>
      <c r="SG17" s="163"/>
      <c r="SH17" s="163"/>
      <c r="SI17" s="163"/>
      <c r="SJ17" s="163"/>
      <c r="SK17" s="163"/>
      <c r="SL17" s="163"/>
      <c r="SM17" s="163"/>
      <c r="SN17" s="163"/>
      <c r="SO17" s="163"/>
      <c r="SP17" s="163"/>
      <c r="SQ17" s="163"/>
      <c r="SR17" s="163"/>
      <c r="SS17" s="163"/>
      <c r="ST17" s="163"/>
      <c r="SU17" s="163"/>
      <c r="SV17" s="163"/>
      <c r="SW17" s="163"/>
      <c r="SX17" s="163"/>
      <c r="SY17" s="163"/>
      <c r="SZ17" s="163"/>
      <c r="TA17" s="163"/>
      <c r="TB17" s="163"/>
      <c r="TC17" s="163"/>
      <c r="TD17" s="163"/>
      <c r="TE17" s="163"/>
      <c r="TF17" s="163"/>
      <c r="TG17" s="163"/>
      <c r="TH17" s="163"/>
      <c r="TI17" s="163"/>
      <c r="TJ17" s="163"/>
      <c r="TK17" s="163"/>
      <c r="TL17" s="163"/>
      <c r="TM17" s="163"/>
      <c r="TN17" s="163"/>
      <c r="TO17" s="163"/>
      <c r="TP17" s="163"/>
      <c r="TQ17" s="163"/>
      <c r="TR17" s="163"/>
      <c r="TS17" s="163"/>
      <c r="TT17" s="163"/>
      <c r="TU17" s="163"/>
      <c r="TV17" s="163"/>
      <c r="TW17" s="163"/>
      <c r="TX17" s="163"/>
      <c r="TY17" s="163"/>
      <c r="TZ17" s="163"/>
      <c r="UA17" s="163"/>
      <c r="UB17" s="163"/>
      <c r="UC17" s="163"/>
      <c r="UD17" s="163"/>
      <c r="UE17" s="163"/>
      <c r="UF17" s="163"/>
      <c r="UG17" s="163"/>
      <c r="UH17" s="163"/>
      <c r="UI17" s="163"/>
      <c r="UJ17" s="163"/>
      <c r="UK17" s="163"/>
      <c r="UL17" s="163"/>
      <c r="UM17" s="163"/>
      <c r="UN17" s="163"/>
      <c r="UO17" s="163"/>
      <c r="UP17" s="163"/>
      <c r="UQ17" s="163"/>
      <c r="UR17" s="163"/>
      <c r="US17" s="163"/>
      <c r="UT17" s="163"/>
      <c r="UU17" s="163"/>
      <c r="UV17" s="163"/>
      <c r="UW17" s="163"/>
      <c r="UX17" s="163"/>
      <c r="UY17" s="163"/>
      <c r="UZ17" s="163"/>
      <c r="VA17" s="163"/>
      <c r="VB17" s="163"/>
      <c r="VC17" s="163"/>
      <c r="VD17" s="163"/>
      <c r="VE17" s="163"/>
      <c r="VF17" s="163"/>
      <c r="VG17" s="163"/>
      <c r="VH17" s="163"/>
      <c r="VI17" s="163"/>
      <c r="VJ17" s="163"/>
      <c r="VK17" s="163"/>
      <c r="VL17" s="163"/>
      <c r="VM17" s="163"/>
      <c r="VN17" s="163"/>
      <c r="VO17" s="163"/>
      <c r="VP17" s="163"/>
      <c r="VQ17" s="163"/>
      <c r="VR17" s="163"/>
      <c r="VS17" s="163"/>
      <c r="VT17" s="163"/>
      <c r="VU17" s="163"/>
      <c r="VV17" s="163"/>
      <c r="VW17" s="163"/>
      <c r="VX17" s="163"/>
      <c r="VY17" s="163"/>
      <c r="VZ17" s="163"/>
      <c r="WA17" s="163"/>
      <c r="WB17" s="163"/>
      <c r="WC17" s="163"/>
      <c r="WD17" s="163"/>
      <c r="WE17" s="163"/>
      <c r="WF17" s="163"/>
      <c r="WG17" s="163"/>
      <c r="WH17" s="163"/>
      <c r="WI17" s="163"/>
      <c r="WJ17" s="163"/>
      <c r="WK17" s="163"/>
      <c r="WL17" s="163"/>
      <c r="WM17" s="163"/>
      <c r="WN17" s="163"/>
      <c r="WO17" s="163"/>
      <c r="WP17" s="163"/>
      <c r="WQ17" s="163"/>
      <c r="WR17" s="163"/>
      <c r="WS17" s="163"/>
      <c r="WT17" s="163"/>
      <c r="WU17" s="163"/>
      <c r="WV17" s="163"/>
      <c r="WW17" s="163"/>
      <c r="WX17" s="163"/>
      <c r="WY17" s="163"/>
      <c r="WZ17" s="163"/>
      <c r="XA17" s="163"/>
      <c r="XB17" s="163"/>
      <c r="XC17" s="163"/>
      <c r="XD17" s="163"/>
      <c r="XE17" s="163"/>
      <c r="XF17" s="163"/>
      <c r="XG17" s="163"/>
      <c r="XH17" s="163"/>
      <c r="XI17" s="163"/>
      <c r="XJ17" s="163"/>
      <c r="XK17" s="163"/>
      <c r="XL17" s="163"/>
      <c r="XM17" s="163"/>
      <c r="XN17" s="163"/>
      <c r="XO17" s="163"/>
      <c r="XP17" s="163"/>
      <c r="XQ17" s="163"/>
      <c r="XR17" s="163"/>
      <c r="XS17" s="163"/>
      <c r="XT17" s="163"/>
      <c r="XU17" s="163"/>
      <c r="XV17" s="163"/>
      <c r="XW17" s="163"/>
      <c r="XX17" s="163"/>
      <c r="XY17" s="163"/>
      <c r="XZ17" s="163"/>
      <c r="YA17" s="163"/>
      <c r="YB17" s="163"/>
      <c r="YC17" s="163"/>
      <c r="YD17" s="163"/>
      <c r="YE17" s="163"/>
      <c r="YF17" s="163"/>
      <c r="YG17" s="163"/>
      <c r="YH17" s="163"/>
      <c r="YI17" s="163"/>
      <c r="YJ17" s="163"/>
      <c r="YK17" s="163"/>
      <c r="YL17" s="163"/>
      <c r="YM17" s="163"/>
      <c r="YN17" s="163"/>
      <c r="YO17" s="163"/>
      <c r="YP17" s="163"/>
      <c r="YQ17" s="163"/>
      <c r="YR17" s="163"/>
      <c r="YS17" s="163"/>
      <c r="YT17" s="163"/>
      <c r="YU17" s="163"/>
      <c r="YV17" s="163"/>
      <c r="YW17" s="163"/>
      <c r="YX17" s="163"/>
      <c r="YY17" s="163"/>
      <c r="YZ17" s="163"/>
      <c r="ZA17" s="163"/>
      <c r="ZB17" s="163"/>
      <c r="ZC17" s="163"/>
      <c r="ZD17" s="163"/>
      <c r="ZE17" s="163"/>
      <c r="ZF17" s="163"/>
      <c r="ZG17" s="163"/>
      <c r="ZH17" s="163"/>
      <c r="ZI17" s="163"/>
      <c r="ZJ17" s="163"/>
      <c r="ZK17" s="163"/>
      <c r="ZL17" s="163"/>
      <c r="ZM17" s="163"/>
      <c r="ZN17" s="163"/>
      <c r="ZO17" s="163"/>
      <c r="ZP17" s="163"/>
      <c r="ZQ17" s="163"/>
      <c r="ZR17" s="163"/>
      <c r="ZS17" s="163"/>
      <c r="ZT17" s="163"/>
      <c r="ZU17" s="163"/>
      <c r="ZV17" s="163"/>
      <c r="ZW17" s="163"/>
      <c r="ZX17" s="163"/>
      <c r="ZY17" s="163"/>
      <c r="ZZ17" s="163"/>
      <c r="AAA17" s="163"/>
      <c r="AAB17" s="163"/>
      <c r="AAC17" s="163"/>
      <c r="AAD17" s="163"/>
      <c r="AAE17" s="163"/>
      <c r="AAF17" s="163"/>
      <c r="AAG17" s="163"/>
      <c r="AAH17" s="163"/>
      <c r="AAI17" s="163"/>
      <c r="AAJ17" s="163"/>
      <c r="AAK17" s="163"/>
      <c r="AAL17" s="163"/>
      <c r="AAM17" s="163"/>
      <c r="AAN17" s="163"/>
      <c r="AAO17" s="163"/>
      <c r="AAP17" s="163"/>
      <c r="AAQ17" s="163"/>
      <c r="AAR17" s="163"/>
      <c r="AAS17" s="163"/>
      <c r="AAT17" s="163"/>
      <c r="AAU17" s="163"/>
      <c r="AAV17" s="163"/>
      <c r="AAW17" s="163"/>
      <c r="AAX17" s="163"/>
      <c r="AAY17" s="163"/>
      <c r="AAZ17" s="163"/>
      <c r="ABA17" s="163"/>
      <c r="ABB17" s="163"/>
      <c r="ABC17" s="163"/>
      <c r="ABD17" s="163"/>
      <c r="ABE17" s="163"/>
      <c r="ABF17" s="163"/>
      <c r="ABG17" s="163"/>
      <c r="ABH17" s="163"/>
      <c r="ABI17" s="163"/>
      <c r="ABJ17" s="163"/>
      <c r="ABK17" s="163"/>
      <c r="ABL17" s="163"/>
      <c r="ABM17" s="163"/>
      <c r="ABN17" s="163"/>
      <c r="ABO17" s="163"/>
      <c r="ABP17" s="163"/>
      <c r="ABQ17" s="163"/>
      <c r="ABR17" s="163"/>
      <c r="ABS17" s="163"/>
      <c r="ABT17" s="163"/>
      <c r="ABU17" s="163"/>
      <c r="ABV17" s="163"/>
      <c r="ABW17" s="163"/>
      <c r="ABX17" s="163"/>
      <c r="ABY17" s="163"/>
      <c r="ABZ17" s="163"/>
      <c r="ACA17" s="163"/>
      <c r="ACB17" s="163"/>
      <c r="ACC17" s="163"/>
      <c r="ACD17" s="163"/>
      <c r="ACE17" s="163"/>
      <c r="ACF17" s="163"/>
      <c r="ACG17" s="163"/>
      <c r="ACH17" s="163"/>
      <c r="ACI17" s="163"/>
      <c r="ACJ17" s="163"/>
      <c r="ACK17" s="163"/>
      <c r="ACL17" s="163"/>
      <c r="ACM17" s="163"/>
      <c r="ACN17" s="163"/>
      <c r="ACO17" s="163"/>
      <c r="ACP17" s="163"/>
      <c r="ACQ17" s="163"/>
      <c r="ACR17" s="163"/>
      <c r="ACS17" s="163"/>
      <c r="ACT17" s="163"/>
      <c r="ACU17" s="163"/>
      <c r="ACV17" s="163"/>
      <c r="ACW17" s="163"/>
      <c r="ACX17" s="163"/>
      <c r="ACY17" s="163"/>
      <c r="ACZ17" s="163"/>
      <c r="ADA17" s="163"/>
      <c r="ADB17" s="163"/>
      <c r="ADC17" s="163"/>
      <c r="ADD17" s="163"/>
      <c r="ADE17" s="163"/>
      <c r="ADF17" s="163"/>
      <c r="ADG17" s="163"/>
      <c r="ADH17" s="163"/>
      <c r="ADI17" s="163"/>
      <c r="ADJ17" s="163"/>
      <c r="ADK17" s="163"/>
      <c r="ADL17" s="163"/>
      <c r="ADM17" s="163"/>
      <c r="ADN17" s="163"/>
      <c r="ADO17" s="163"/>
      <c r="ADP17" s="163"/>
      <c r="ADQ17" s="163"/>
      <c r="ADR17" s="163"/>
      <c r="ADS17" s="163"/>
      <c r="ADT17" s="163"/>
      <c r="ADU17" s="163"/>
      <c r="ADV17" s="163"/>
      <c r="ADW17" s="163"/>
      <c r="ADX17" s="163"/>
      <c r="ADY17" s="163"/>
      <c r="ADZ17" s="163"/>
      <c r="AEA17" s="163"/>
      <c r="AEB17" s="163"/>
      <c r="AEC17" s="163"/>
      <c r="AED17" s="163"/>
      <c r="AEE17" s="163"/>
      <c r="AEF17" s="163"/>
      <c r="AEG17" s="163"/>
      <c r="AEH17" s="163"/>
      <c r="AEI17" s="163"/>
      <c r="AEJ17" s="163"/>
      <c r="AEK17" s="163"/>
      <c r="AEL17" s="163"/>
      <c r="AEM17" s="163"/>
      <c r="AEN17" s="163"/>
      <c r="AEO17" s="163"/>
      <c r="AEP17" s="163"/>
      <c r="AEQ17" s="163"/>
      <c r="AER17" s="163"/>
      <c r="AES17" s="163"/>
      <c r="AET17" s="163"/>
      <c r="AEU17" s="163"/>
      <c r="AEV17" s="163"/>
      <c r="AEW17" s="163"/>
      <c r="AEX17" s="163"/>
      <c r="AEY17" s="163"/>
      <c r="AEZ17" s="163"/>
      <c r="AFA17" s="163"/>
      <c r="AFB17" s="163"/>
      <c r="AFC17" s="163"/>
      <c r="AFD17" s="163"/>
      <c r="AFE17" s="163"/>
      <c r="AFF17" s="163"/>
      <c r="AFG17" s="163"/>
      <c r="AFH17" s="163"/>
      <c r="AFI17" s="163"/>
      <c r="AFJ17" s="163"/>
      <c r="AFK17" s="163"/>
      <c r="AFL17" s="163"/>
      <c r="AFM17" s="163"/>
      <c r="AFN17" s="163"/>
      <c r="AFO17" s="163"/>
      <c r="AFP17" s="163"/>
      <c r="AFQ17" s="163"/>
      <c r="AFR17" s="163"/>
      <c r="AFS17" s="163"/>
      <c r="AFT17" s="163"/>
      <c r="AFU17" s="163"/>
      <c r="AFV17" s="163"/>
      <c r="AFW17" s="163"/>
      <c r="AFX17" s="163"/>
      <c r="AFY17" s="163"/>
      <c r="AFZ17" s="163"/>
      <c r="AGA17" s="163"/>
      <c r="AGB17" s="163"/>
      <c r="AGC17" s="163"/>
      <c r="AGD17" s="163"/>
      <c r="AGE17" s="163"/>
      <c r="AGF17" s="163"/>
      <c r="AGG17" s="163"/>
      <c r="AGH17" s="163"/>
      <c r="AGI17" s="163"/>
      <c r="AGJ17" s="163"/>
      <c r="AGK17" s="163"/>
      <c r="AGL17" s="163"/>
      <c r="AGM17" s="163"/>
      <c r="AGN17" s="163"/>
      <c r="AGO17" s="163"/>
      <c r="AGP17" s="163"/>
      <c r="AGQ17" s="163"/>
      <c r="AGR17" s="163"/>
      <c r="AGS17" s="163"/>
      <c r="AGT17" s="163"/>
      <c r="AGU17" s="163"/>
      <c r="AGV17" s="163"/>
      <c r="AGW17" s="163"/>
      <c r="AGX17" s="163"/>
      <c r="AGY17" s="163"/>
      <c r="AGZ17" s="163"/>
      <c r="AHA17" s="163"/>
      <c r="AHB17" s="163"/>
      <c r="AHC17" s="163"/>
      <c r="AHD17" s="163"/>
      <c r="AHE17" s="163"/>
      <c r="AHF17" s="163"/>
      <c r="AHG17" s="163"/>
      <c r="AHH17" s="163"/>
      <c r="AHI17" s="163"/>
      <c r="AHJ17" s="163"/>
      <c r="AHK17" s="163"/>
      <c r="AHL17" s="163"/>
      <c r="AHM17" s="163"/>
      <c r="AHN17" s="163"/>
      <c r="AHO17" s="163"/>
      <c r="AHP17" s="163"/>
      <c r="AHQ17" s="163"/>
      <c r="AHR17" s="163"/>
      <c r="AHS17" s="163"/>
      <c r="AHT17" s="163"/>
      <c r="AHU17" s="163"/>
      <c r="AHV17" s="163"/>
      <c r="AHW17" s="163"/>
      <c r="AHX17" s="163"/>
      <c r="AHY17" s="163"/>
      <c r="AHZ17" s="163"/>
      <c r="AIA17" s="163"/>
      <c r="AIB17" s="163"/>
      <c r="AIC17" s="163"/>
      <c r="AID17" s="163"/>
      <c r="AIE17" s="163"/>
      <c r="AIF17" s="163"/>
      <c r="AIG17" s="163"/>
      <c r="AIH17" s="163"/>
      <c r="AII17" s="163"/>
      <c r="AIJ17" s="163"/>
      <c r="AIK17" s="163"/>
      <c r="AIL17" s="163"/>
      <c r="AIM17" s="163"/>
      <c r="AIN17" s="163"/>
      <c r="AIO17" s="163"/>
      <c r="AIP17" s="163"/>
      <c r="AIQ17" s="163"/>
      <c r="AIR17" s="163"/>
      <c r="AIS17" s="163"/>
      <c r="AIT17" s="163"/>
      <c r="AIU17" s="163"/>
      <c r="AIV17" s="163"/>
      <c r="AIW17" s="163"/>
      <c r="AIX17" s="163"/>
      <c r="AIY17" s="163"/>
      <c r="AIZ17" s="163"/>
      <c r="AJA17" s="163"/>
      <c r="AJB17" s="163"/>
      <c r="AJC17" s="163"/>
      <c r="AJD17" s="163"/>
      <c r="AJE17" s="163"/>
      <c r="AJF17" s="163"/>
      <c r="AJG17" s="163"/>
      <c r="AJH17" s="163"/>
      <c r="AJI17" s="163"/>
      <c r="AJJ17" s="163"/>
      <c r="AJK17" s="163"/>
      <c r="AJL17" s="163"/>
      <c r="AJM17" s="163"/>
      <c r="AJN17" s="163"/>
      <c r="AJO17" s="163"/>
      <c r="AJP17" s="163"/>
      <c r="AJQ17" s="163"/>
      <c r="AJR17" s="163"/>
      <c r="AJS17" s="163"/>
      <c r="AJT17" s="163"/>
      <c r="AJU17" s="163"/>
      <c r="AJV17" s="163"/>
      <c r="AJW17" s="163"/>
      <c r="AJX17" s="163"/>
      <c r="AJY17" s="163"/>
      <c r="AJZ17" s="163"/>
      <c r="AKA17" s="163"/>
      <c r="AKB17" s="163"/>
      <c r="AKC17" s="163"/>
      <c r="AKD17" s="163"/>
      <c r="AKE17" s="163"/>
      <c r="AKF17" s="163"/>
      <c r="AKG17" s="163"/>
      <c r="AKH17" s="163"/>
      <c r="AKI17" s="163"/>
      <c r="AKJ17" s="163"/>
      <c r="AKK17" s="163"/>
      <c r="AKL17" s="163"/>
      <c r="AKM17" s="163"/>
      <c r="AKN17" s="163"/>
      <c r="AKO17" s="163"/>
      <c r="AKP17" s="163"/>
      <c r="AKQ17" s="163"/>
      <c r="AKR17" s="163"/>
      <c r="AKS17" s="163"/>
      <c r="AKT17" s="163"/>
      <c r="AKU17" s="163"/>
      <c r="AKV17" s="163"/>
      <c r="AKW17" s="163"/>
      <c r="AKX17" s="163"/>
      <c r="AKY17" s="163"/>
      <c r="AKZ17" s="163"/>
      <c r="ALA17" s="163"/>
      <c r="ALB17" s="163"/>
      <c r="ALC17" s="163"/>
      <c r="ALD17" s="163"/>
      <c r="ALE17" s="163"/>
      <c r="ALF17" s="163"/>
      <c r="ALG17" s="163"/>
      <c r="ALH17" s="163"/>
      <c r="ALI17" s="163"/>
      <c r="ALJ17" s="163"/>
      <c r="ALK17" s="163"/>
      <c r="ALL17" s="163"/>
      <c r="ALM17" s="163"/>
      <c r="ALN17" s="163"/>
      <c r="ALO17" s="163"/>
      <c r="ALP17" s="163"/>
      <c r="ALQ17" s="163"/>
      <c r="ALR17" s="163"/>
      <c r="ALS17" s="163"/>
      <c r="ALT17" s="163"/>
      <c r="ALU17" s="163"/>
      <c r="ALV17" s="163"/>
      <c r="ALW17" s="163"/>
      <c r="ALX17" s="163"/>
      <c r="ALY17" s="163"/>
      <c r="ALZ17" s="163"/>
      <c r="AMA17" s="163"/>
      <c r="AMB17" s="163"/>
      <c r="AMC17" s="163"/>
      <c r="AMD17" s="163"/>
      <c r="AME17" s="163"/>
      <c r="AMF17" s="163"/>
      <c r="AMG17" s="163"/>
      <c r="AMH17" s="163"/>
      <c r="AMI17" s="163"/>
      <c r="AMJ17" s="163"/>
      <c r="AMK17" s="163"/>
      <c r="AML17" s="163"/>
      <c r="AMM17" s="163"/>
      <c r="AMN17" s="163"/>
      <c r="AMO17" s="163"/>
      <c r="AMP17" s="163"/>
      <c r="AMQ17" s="163"/>
      <c r="AMR17" s="163"/>
      <c r="AMS17" s="163"/>
      <c r="AMT17" s="163"/>
      <c r="AMU17" s="163"/>
      <c r="AMV17" s="163"/>
      <c r="AMW17" s="163"/>
      <c r="AMX17" s="163"/>
      <c r="AMY17" s="163"/>
      <c r="AMZ17" s="163"/>
      <c r="ANA17" s="163"/>
      <c r="ANB17" s="163"/>
      <c r="ANC17" s="163"/>
      <c r="AND17" s="163"/>
      <c r="ANE17" s="163"/>
      <c r="ANF17" s="163"/>
      <c r="ANG17" s="163"/>
      <c r="ANH17" s="163"/>
      <c r="ANI17" s="163"/>
      <c r="ANJ17" s="163"/>
      <c r="ANK17" s="163"/>
      <c r="ANL17" s="163"/>
      <c r="ANM17" s="163"/>
      <c r="ANN17" s="163"/>
      <c r="ANO17" s="163"/>
      <c r="ANP17" s="163"/>
      <c r="ANQ17" s="163"/>
      <c r="ANR17" s="163"/>
      <c r="ANS17" s="163"/>
      <c r="ANT17" s="163"/>
      <c r="ANU17" s="163"/>
      <c r="ANV17" s="163"/>
      <c r="ANW17" s="163"/>
      <c r="ANX17" s="163"/>
      <c r="ANY17" s="163"/>
      <c r="ANZ17" s="163"/>
      <c r="AOA17" s="163"/>
      <c r="AOB17" s="163"/>
      <c r="AOC17" s="163"/>
      <c r="AOD17" s="163"/>
      <c r="AOE17" s="163"/>
      <c r="AOF17" s="163"/>
      <c r="AOG17" s="163"/>
      <c r="AOH17" s="163"/>
      <c r="AOI17" s="163"/>
      <c r="AOJ17" s="163"/>
      <c r="AOK17" s="163"/>
      <c r="AOL17" s="163"/>
      <c r="AOM17" s="163"/>
      <c r="AON17" s="163"/>
      <c r="AOO17" s="163"/>
      <c r="AOP17" s="163"/>
      <c r="AOQ17" s="163"/>
      <c r="AOR17" s="163"/>
      <c r="AOS17" s="163"/>
      <c r="AOT17" s="163"/>
      <c r="AOU17" s="163"/>
      <c r="AOV17" s="163"/>
      <c r="AOW17" s="163"/>
      <c r="AOX17" s="163"/>
      <c r="AOY17" s="163"/>
      <c r="AOZ17" s="163"/>
      <c r="APA17" s="163"/>
      <c r="APB17" s="163"/>
      <c r="APC17" s="163"/>
      <c r="APD17" s="163"/>
      <c r="APE17" s="163"/>
      <c r="APF17" s="163"/>
      <c r="APG17" s="163"/>
      <c r="APH17" s="163"/>
      <c r="API17" s="163"/>
      <c r="APJ17" s="163"/>
      <c r="APK17" s="163"/>
      <c r="APL17" s="163"/>
      <c r="APM17" s="163"/>
      <c r="APN17" s="163"/>
      <c r="APO17" s="163"/>
      <c r="APP17" s="163"/>
      <c r="APQ17" s="163"/>
      <c r="APR17" s="163"/>
      <c r="APS17" s="163"/>
      <c r="APT17" s="163"/>
      <c r="APU17" s="163"/>
      <c r="APV17" s="163"/>
      <c r="APW17" s="163"/>
      <c r="APX17" s="163"/>
      <c r="APY17" s="163"/>
      <c r="APZ17" s="163"/>
      <c r="AQA17" s="163"/>
      <c r="AQB17" s="163"/>
      <c r="AQC17" s="163"/>
      <c r="AQD17" s="163"/>
      <c r="AQE17" s="163"/>
      <c r="AQF17" s="163"/>
      <c r="AQG17" s="163"/>
      <c r="AQH17" s="163"/>
      <c r="AQI17" s="163"/>
      <c r="AQJ17" s="163"/>
      <c r="AQK17" s="163"/>
      <c r="AQL17" s="163"/>
      <c r="AQM17" s="163"/>
      <c r="AQN17" s="163"/>
      <c r="AQO17" s="163"/>
      <c r="AQP17" s="163"/>
      <c r="AQQ17" s="163"/>
      <c r="AQR17" s="163"/>
      <c r="AQS17" s="163"/>
      <c r="AQT17" s="163"/>
      <c r="AQU17" s="163"/>
      <c r="AQV17" s="163"/>
      <c r="AQW17" s="163"/>
      <c r="AQX17" s="163"/>
      <c r="AQY17" s="163"/>
      <c r="AQZ17" s="163"/>
      <c r="ARA17" s="163"/>
      <c r="ARB17" s="163"/>
      <c r="ARC17" s="163"/>
      <c r="ARD17" s="163"/>
      <c r="ARE17" s="163"/>
      <c r="ARF17" s="163"/>
      <c r="ARG17" s="163"/>
      <c r="ARH17" s="163"/>
      <c r="ARI17" s="163"/>
      <c r="ARJ17" s="163"/>
      <c r="ARK17" s="163"/>
      <c r="ARL17" s="163"/>
      <c r="ARM17" s="163"/>
      <c r="ARN17" s="163"/>
      <c r="ARO17" s="163"/>
      <c r="ARP17" s="163"/>
      <c r="ARQ17" s="163"/>
      <c r="ARR17" s="163"/>
      <c r="ARS17" s="163"/>
      <c r="ART17" s="163"/>
      <c r="ARU17" s="163"/>
      <c r="ARV17" s="163"/>
      <c r="ARW17" s="163"/>
      <c r="ARX17" s="163"/>
      <c r="ARY17" s="163"/>
      <c r="ARZ17" s="163"/>
      <c r="ASA17" s="163"/>
      <c r="ASB17" s="163"/>
      <c r="ASC17" s="163"/>
      <c r="ASD17" s="163"/>
      <c r="ASE17" s="163"/>
      <c r="ASF17" s="163"/>
      <c r="ASG17" s="163"/>
      <c r="ASH17" s="163"/>
      <c r="ASI17" s="163"/>
      <c r="ASJ17" s="163"/>
      <c r="ASK17" s="163"/>
      <c r="ASL17" s="163"/>
      <c r="ASM17" s="163"/>
      <c r="ASN17" s="163"/>
      <c r="ASO17" s="163"/>
      <c r="ASP17" s="163"/>
      <c r="ASQ17" s="163"/>
      <c r="ASR17" s="163"/>
      <c r="ASS17" s="163"/>
      <c r="AST17" s="163"/>
      <c r="ASU17" s="163"/>
      <c r="ASV17" s="163"/>
      <c r="ASW17" s="163"/>
      <c r="ASX17" s="163"/>
      <c r="ASY17" s="163"/>
      <c r="ASZ17" s="163"/>
      <c r="ATA17" s="163"/>
      <c r="ATB17" s="163"/>
      <c r="ATC17" s="163"/>
      <c r="ATD17" s="163"/>
      <c r="ATE17" s="163"/>
      <c r="ATF17" s="163"/>
      <c r="ATG17" s="163"/>
      <c r="ATH17" s="163"/>
      <c r="ATI17" s="163"/>
      <c r="ATJ17" s="163"/>
      <c r="ATK17" s="163"/>
      <c r="ATL17" s="163"/>
      <c r="ATM17" s="163"/>
      <c r="ATN17" s="163"/>
      <c r="ATO17" s="163"/>
      <c r="ATP17" s="163"/>
      <c r="ATQ17" s="163"/>
      <c r="ATR17" s="163"/>
      <c r="ATS17" s="163"/>
      <c r="ATT17" s="163"/>
      <c r="ATU17" s="163"/>
      <c r="ATV17" s="163"/>
      <c r="ATW17" s="163"/>
      <c r="ATX17" s="163"/>
      <c r="ATY17" s="163"/>
      <c r="ATZ17" s="163"/>
      <c r="AUA17" s="163"/>
      <c r="AUB17" s="163"/>
      <c r="AUC17" s="163"/>
      <c r="AUD17" s="163"/>
      <c r="AUE17" s="163"/>
      <c r="AUF17" s="163"/>
      <c r="AUG17" s="163"/>
      <c r="AUH17" s="163"/>
      <c r="AUI17" s="163"/>
      <c r="AUJ17" s="163"/>
      <c r="AUK17" s="163"/>
      <c r="AUL17" s="163"/>
      <c r="AUM17" s="163"/>
      <c r="AUN17" s="163"/>
      <c r="AUO17" s="163"/>
      <c r="AUP17" s="163"/>
      <c r="AUQ17" s="163"/>
      <c r="AUR17" s="163"/>
      <c r="AUS17" s="163"/>
      <c r="AUT17" s="163"/>
      <c r="AUU17" s="163"/>
      <c r="AUV17" s="163"/>
      <c r="AUW17" s="163"/>
      <c r="AUX17" s="163"/>
      <c r="AUY17" s="163"/>
      <c r="AUZ17" s="163"/>
      <c r="AVA17" s="163"/>
      <c r="AVB17" s="163"/>
      <c r="AVC17" s="163"/>
      <c r="AVD17" s="163"/>
      <c r="AVE17" s="163"/>
      <c r="AVF17" s="163"/>
      <c r="AVG17" s="163"/>
      <c r="AVH17" s="163"/>
      <c r="AVI17" s="163"/>
      <c r="AVJ17" s="163"/>
      <c r="AVK17" s="163"/>
      <c r="AVL17" s="163"/>
      <c r="AVM17" s="163"/>
      <c r="AVN17" s="163"/>
      <c r="AVO17" s="163"/>
      <c r="AVP17" s="163"/>
      <c r="AVQ17" s="163"/>
      <c r="AVR17" s="163"/>
      <c r="AVS17" s="163"/>
      <c r="AVT17" s="163"/>
      <c r="AVU17" s="163"/>
      <c r="AVV17" s="163"/>
      <c r="AVW17" s="163"/>
      <c r="AVX17" s="163"/>
      <c r="AVY17" s="163"/>
      <c r="AVZ17" s="163"/>
      <c r="AWA17" s="163"/>
      <c r="AWB17" s="163"/>
      <c r="AWC17" s="163"/>
      <c r="AWD17" s="163"/>
      <c r="AWE17" s="163"/>
      <c r="AWF17" s="163"/>
      <c r="AWG17" s="163"/>
      <c r="AWH17" s="163"/>
      <c r="AWI17" s="163"/>
      <c r="AWJ17" s="163"/>
      <c r="AWK17" s="163"/>
      <c r="AWL17" s="163"/>
      <c r="AWM17" s="163"/>
      <c r="AWN17" s="163"/>
      <c r="AWO17" s="163"/>
      <c r="AWP17" s="163"/>
      <c r="AWQ17" s="163"/>
      <c r="AWR17" s="163"/>
      <c r="AWS17" s="163"/>
      <c r="AWT17" s="163"/>
      <c r="AWU17" s="163"/>
      <c r="AWV17" s="163"/>
      <c r="AWW17" s="163"/>
      <c r="AWX17" s="163"/>
      <c r="AWY17" s="163"/>
      <c r="AWZ17" s="163"/>
      <c r="AXA17" s="163"/>
      <c r="AXB17" s="163"/>
      <c r="AXC17" s="163"/>
      <c r="AXD17" s="163"/>
      <c r="AXE17" s="163"/>
      <c r="AXF17" s="163"/>
      <c r="AXG17" s="163"/>
      <c r="AXH17" s="163"/>
      <c r="AXI17" s="163"/>
      <c r="AXJ17" s="163"/>
      <c r="AXK17" s="163"/>
      <c r="AXL17" s="163"/>
      <c r="AXM17" s="163"/>
      <c r="AXN17" s="163"/>
      <c r="AXO17" s="163"/>
      <c r="AXP17" s="163"/>
      <c r="AXQ17" s="163"/>
      <c r="AXR17" s="163"/>
      <c r="AXS17" s="163"/>
      <c r="AXT17" s="163"/>
      <c r="AXU17" s="163"/>
      <c r="AXV17" s="163"/>
      <c r="AXW17" s="163"/>
      <c r="AXX17" s="163"/>
      <c r="AXY17" s="163"/>
      <c r="AXZ17" s="163"/>
      <c r="AYA17" s="163"/>
      <c r="AYB17" s="163"/>
      <c r="AYC17" s="163"/>
      <c r="AYD17" s="163"/>
      <c r="AYE17" s="163"/>
      <c r="AYF17" s="163"/>
      <c r="AYG17" s="163"/>
      <c r="AYH17" s="163"/>
      <c r="AYI17" s="163"/>
      <c r="AYJ17" s="163"/>
      <c r="AYK17" s="163"/>
      <c r="AYL17" s="163"/>
      <c r="AYM17" s="163"/>
      <c r="AYN17" s="163"/>
      <c r="AYO17" s="163"/>
      <c r="AYP17" s="163"/>
      <c r="AYQ17" s="163"/>
      <c r="AYR17" s="163"/>
      <c r="AYS17" s="163"/>
      <c r="AYT17" s="163"/>
      <c r="AYU17" s="163"/>
      <c r="AYV17" s="163"/>
      <c r="AYW17" s="163"/>
      <c r="AYX17" s="163"/>
      <c r="AYY17" s="163"/>
      <c r="AYZ17" s="163"/>
      <c r="AZA17" s="163"/>
      <c r="AZB17" s="163"/>
      <c r="AZC17" s="163"/>
      <c r="AZD17" s="163"/>
      <c r="AZE17" s="163"/>
      <c r="AZF17" s="163"/>
      <c r="AZG17" s="163"/>
      <c r="AZH17" s="163"/>
      <c r="AZI17" s="163"/>
      <c r="AZJ17" s="163"/>
      <c r="AZK17" s="163"/>
      <c r="AZL17" s="163"/>
      <c r="AZM17" s="163"/>
      <c r="AZN17" s="163"/>
      <c r="AZO17" s="163"/>
      <c r="AZP17" s="163"/>
      <c r="AZQ17" s="163"/>
      <c r="AZR17" s="163"/>
      <c r="AZS17" s="163"/>
      <c r="AZT17" s="163"/>
      <c r="AZU17" s="163"/>
      <c r="AZV17" s="163"/>
      <c r="AZW17" s="163"/>
      <c r="AZX17" s="163"/>
      <c r="AZY17" s="163"/>
      <c r="AZZ17" s="163"/>
      <c r="BAA17" s="163"/>
      <c r="BAB17" s="163"/>
      <c r="BAC17" s="163"/>
      <c r="BAD17" s="163"/>
      <c r="BAE17" s="163"/>
      <c r="BAF17" s="163"/>
      <c r="BAG17" s="163"/>
      <c r="BAH17" s="163"/>
      <c r="BAI17" s="163"/>
      <c r="BAJ17" s="163"/>
      <c r="BAK17" s="163"/>
      <c r="BAL17" s="163"/>
      <c r="BAM17" s="163"/>
      <c r="BAN17" s="163"/>
      <c r="BAO17" s="163"/>
      <c r="BAP17" s="163"/>
      <c r="BAQ17" s="163"/>
      <c r="BAR17" s="163"/>
      <c r="BAS17" s="163"/>
      <c r="BAT17" s="163"/>
      <c r="BAU17" s="163"/>
      <c r="BAV17" s="163"/>
      <c r="BAW17" s="163"/>
      <c r="BAX17" s="163"/>
      <c r="BAY17" s="163"/>
      <c r="BAZ17" s="163"/>
      <c r="BBA17" s="163"/>
      <c r="BBB17" s="163"/>
      <c r="BBC17" s="163"/>
      <c r="BBD17" s="163"/>
      <c r="BBE17" s="163"/>
      <c r="BBF17" s="163"/>
      <c r="BBG17" s="163"/>
      <c r="BBH17" s="163"/>
      <c r="BBI17" s="163"/>
      <c r="BBJ17" s="163"/>
      <c r="BBK17" s="163"/>
      <c r="BBL17" s="163"/>
      <c r="BBM17" s="163"/>
      <c r="BBN17" s="163"/>
      <c r="BBO17" s="163"/>
      <c r="BBP17" s="163"/>
      <c r="BBQ17" s="163"/>
      <c r="BBR17" s="163"/>
      <c r="BBS17" s="163"/>
      <c r="BBT17" s="163"/>
      <c r="BBU17" s="163"/>
      <c r="BBV17" s="163"/>
      <c r="BBW17" s="163"/>
      <c r="BBX17" s="163"/>
      <c r="BBY17" s="163"/>
      <c r="BBZ17" s="163"/>
      <c r="BCA17" s="163"/>
      <c r="BCB17" s="163"/>
      <c r="BCC17" s="163"/>
      <c r="BCD17" s="163"/>
      <c r="BCE17" s="163"/>
      <c r="BCF17" s="163"/>
      <c r="BCG17" s="163"/>
      <c r="BCH17" s="163"/>
      <c r="BCI17" s="163"/>
      <c r="BCJ17" s="163"/>
      <c r="BCK17" s="163"/>
      <c r="BCL17" s="163"/>
      <c r="BCM17" s="163"/>
      <c r="BCN17" s="163"/>
      <c r="BCO17" s="163"/>
      <c r="BCP17" s="163"/>
      <c r="BCQ17" s="163"/>
      <c r="BCR17" s="163"/>
      <c r="BCS17" s="163"/>
      <c r="BCT17" s="163"/>
      <c r="BCU17" s="163"/>
      <c r="BCV17" s="163"/>
      <c r="BCW17" s="163"/>
      <c r="BCX17" s="163"/>
      <c r="BCY17" s="163"/>
      <c r="BCZ17" s="163"/>
      <c r="BDA17" s="163"/>
      <c r="BDB17" s="163"/>
      <c r="BDC17" s="163"/>
      <c r="BDD17" s="163"/>
      <c r="BDE17" s="163"/>
      <c r="BDF17" s="163"/>
      <c r="BDG17" s="163"/>
      <c r="BDH17" s="163"/>
      <c r="BDI17" s="163"/>
      <c r="BDJ17" s="163"/>
      <c r="BDK17" s="163"/>
      <c r="BDL17" s="163"/>
      <c r="BDM17" s="163"/>
      <c r="BDN17" s="163"/>
      <c r="BDO17" s="163"/>
      <c r="BDP17" s="163"/>
      <c r="BDQ17" s="163"/>
      <c r="BDR17" s="163"/>
      <c r="BDS17" s="163"/>
      <c r="BDT17" s="163"/>
      <c r="BDU17" s="163"/>
      <c r="BDV17" s="163"/>
      <c r="BDW17" s="163"/>
      <c r="BDX17" s="163"/>
      <c r="BDY17" s="163"/>
      <c r="BDZ17" s="163"/>
      <c r="BEA17" s="163"/>
      <c r="BEB17" s="163"/>
      <c r="BEC17" s="163"/>
      <c r="BED17" s="163"/>
      <c r="BEE17" s="163"/>
      <c r="BEF17" s="163"/>
      <c r="BEG17" s="163"/>
      <c r="BEH17" s="163"/>
      <c r="BEI17" s="163"/>
      <c r="BEJ17" s="163"/>
      <c r="BEK17" s="163"/>
      <c r="BEL17" s="163"/>
      <c r="BEM17" s="163"/>
      <c r="BEN17" s="163"/>
      <c r="BEO17" s="163"/>
      <c r="BEP17" s="163"/>
      <c r="BEQ17" s="163"/>
      <c r="BER17" s="163"/>
      <c r="BES17" s="163"/>
      <c r="BET17" s="163"/>
      <c r="BEU17" s="163"/>
      <c r="BEV17" s="163"/>
      <c r="BEW17" s="163"/>
      <c r="BEX17" s="163"/>
      <c r="BEY17" s="163"/>
      <c r="BEZ17" s="163"/>
      <c r="BFA17" s="163"/>
      <c r="BFB17" s="163"/>
      <c r="BFC17" s="163"/>
      <c r="BFD17" s="163"/>
      <c r="BFE17" s="163"/>
      <c r="BFF17" s="163"/>
      <c r="BFG17" s="163"/>
      <c r="BFH17" s="163"/>
      <c r="BFI17" s="163"/>
      <c r="BFJ17" s="163"/>
      <c r="BFK17" s="163"/>
      <c r="BFL17" s="163"/>
      <c r="BFM17" s="163"/>
      <c r="BFN17" s="163"/>
      <c r="BFO17" s="163"/>
      <c r="BFP17" s="163"/>
      <c r="BFQ17" s="163"/>
      <c r="BFR17" s="163"/>
      <c r="BFS17" s="163"/>
      <c r="BFT17" s="163"/>
      <c r="BFU17" s="163"/>
      <c r="BFV17" s="163"/>
      <c r="BFW17" s="163"/>
      <c r="BFX17" s="163"/>
      <c r="BFY17" s="163"/>
      <c r="BFZ17" s="163"/>
      <c r="BGA17" s="163"/>
      <c r="BGB17" s="163"/>
      <c r="BGC17" s="163"/>
      <c r="BGD17" s="163"/>
      <c r="BGE17" s="163"/>
      <c r="BGF17" s="163"/>
      <c r="BGG17" s="163"/>
      <c r="BGH17" s="163"/>
      <c r="BGI17" s="163"/>
      <c r="BGJ17" s="163"/>
      <c r="BGK17" s="163"/>
      <c r="BGL17" s="163"/>
      <c r="BGM17" s="163"/>
      <c r="BGN17" s="163"/>
      <c r="BGO17" s="163"/>
      <c r="BGP17" s="163"/>
      <c r="BGQ17" s="163"/>
      <c r="BGR17" s="163"/>
      <c r="BGS17" s="163"/>
      <c r="BGT17" s="163"/>
      <c r="BGU17" s="163"/>
      <c r="BGV17" s="163"/>
      <c r="BGW17" s="163"/>
      <c r="BGX17" s="163"/>
      <c r="BGY17" s="163"/>
      <c r="BGZ17" s="163"/>
      <c r="BHA17" s="163"/>
      <c r="BHB17" s="163"/>
      <c r="BHC17" s="163"/>
      <c r="BHD17" s="163"/>
      <c r="BHE17" s="163"/>
      <c r="BHF17" s="163"/>
      <c r="BHG17" s="163"/>
      <c r="BHH17" s="163"/>
      <c r="BHI17" s="163"/>
      <c r="BHJ17" s="163"/>
      <c r="BHK17" s="163"/>
      <c r="BHL17" s="163"/>
      <c r="BHM17" s="163"/>
      <c r="BHN17" s="163"/>
      <c r="BHO17" s="163"/>
      <c r="BHP17" s="163"/>
      <c r="BHQ17" s="163"/>
      <c r="BHR17" s="163"/>
      <c r="BHS17" s="163"/>
      <c r="BHT17" s="163"/>
      <c r="BHU17" s="163"/>
      <c r="BHV17" s="163"/>
      <c r="BHW17" s="163"/>
      <c r="BHX17" s="163"/>
      <c r="BHY17" s="163"/>
      <c r="BHZ17" s="163"/>
      <c r="BIA17" s="163"/>
      <c r="BIB17" s="163"/>
      <c r="BIC17" s="163"/>
      <c r="BID17" s="163"/>
      <c r="BIE17" s="163"/>
      <c r="BIF17" s="163"/>
      <c r="BIG17" s="163"/>
      <c r="BIH17" s="163"/>
      <c r="BII17" s="163"/>
      <c r="BIJ17" s="163"/>
      <c r="BIK17" s="163"/>
      <c r="BIL17" s="163"/>
      <c r="BIM17" s="163"/>
      <c r="BIN17" s="163"/>
      <c r="BIO17" s="163"/>
      <c r="BIP17" s="163"/>
      <c r="BIQ17" s="163"/>
      <c r="BIR17" s="163"/>
      <c r="BIS17" s="163"/>
      <c r="BIT17" s="163"/>
      <c r="BIU17" s="163"/>
      <c r="BIV17" s="163"/>
      <c r="BIW17" s="163"/>
      <c r="BIX17" s="163"/>
      <c r="BIY17" s="163"/>
      <c r="BIZ17" s="163"/>
      <c r="BJA17" s="163"/>
      <c r="BJB17" s="163"/>
      <c r="BJC17" s="163"/>
      <c r="BJD17" s="163"/>
      <c r="BJE17" s="163"/>
      <c r="BJF17" s="163"/>
      <c r="BJG17" s="163"/>
      <c r="BJH17" s="163"/>
      <c r="BJI17" s="163"/>
      <c r="BJJ17" s="163"/>
      <c r="BJK17" s="163"/>
      <c r="BJL17" s="163"/>
      <c r="BJM17" s="163"/>
      <c r="BJN17" s="163"/>
      <c r="BJO17" s="163"/>
      <c r="BJP17" s="163"/>
      <c r="BJQ17" s="163"/>
      <c r="BJR17" s="163"/>
      <c r="BJS17" s="163"/>
      <c r="BJT17" s="163"/>
      <c r="BJU17" s="163"/>
      <c r="BJV17" s="163"/>
      <c r="BJW17" s="163"/>
      <c r="BJX17" s="163"/>
      <c r="BJY17" s="163"/>
      <c r="BJZ17" s="163"/>
      <c r="BKA17" s="163"/>
      <c r="BKB17" s="163"/>
      <c r="BKC17" s="163"/>
      <c r="BKD17" s="163"/>
      <c r="BKE17" s="163"/>
      <c r="BKF17" s="163"/>
      <c r="BKG17" s="163"/>
      <c r="BKH17" s="163"/>
      <c r="BKI17" s="163"/>
      <c r="BKJ17" s="163"/>
      <c r="BKK17" s="163"/>
      <c r="BKL17" s="163"/>
      <c r="BKM17" s="163"/>
      <c r="BKN17" s="163"/>
      <c r="BKO17" s="163"/>
      <c r="BKP17" s="163"/>
      <c r="BKQ17" s="163"/>
      <c r="BKR17" s="163"/>
      <c r="BKS17" s="163"/>
      <c r="BKT17" s="163"/>
      <c r="BKU17" s="163"/>
      <c r="BKV17" s="163"/>
      <c r="BKW17" s="163"/>
      <c r="BKX17" s="163"/>
      <c r="BKY17" s="163"/>
      <c r="BKZ17" s="163"/>
      <c r="BLA17" s="163"/>
      <c r="BLB17" s="163"/>
      <c r="BLC17" s="163"/>
      <c r="BLD17" s="163"/>
      <c r="BLE17" s="163"/>
      <c r="BLF17" s="163"/>
      <c r="BLG17" s="163"/>
      <c r="BLH17" s="163"/>
      <c r="BLI17" s="163"/>
      <c r="BLJ17" s="163"/>
      <c r="BLK17" s="163"/>
      <c r="BLL17" s="163"/>
      <c r="BLM17" s="163"/>
      <c r="BLN17" s="163"/>
      <c r="BLO17" s="163"/>
      <c r="BLP17" s="163"/>
      <c r="BLQ17" s="163"/>
      <c r="BLR17" s="163"/>
      <c r="BLS17" s="163"/>
      <c r="BLT17" s="163"/>
      <c r="BLU17" s="163"/>
      <c r="BLV17" s="163"/>
      <c r="BLW17" s="163"/>
      <c r="BLX17" s="163"/>
      <c r="BLY17" s="163"/>
      <c r="BLZ17" s="163"/>
      <c r="BMA17" s="163"/>
      <c r="BMB17" s="163"/>
      <c r="BMC17" s="163"/>
      <c r="BMD17" s="163"/>
      <c r="BME17" s="163"/>
      <c r="BMF17" s="163"/>
      <c r="BMG17" s="163"/>
      <c r="BMH17" s="163"/>
      <c r="BMI17" s="163"/>
      <c r="BMJ17" s="163"/>
      <c r="BMK17" s="163"/>
      <c r="BML17" s="163"/>
      <c r="BMM17" s="163"/>
      <c r="BMN17" s="163"/>
      <c r="BMO17" s="163"/>
      <c r="BMP17" s="163"/>
      <c r="BMQ17" s="163"/>
      <c r="BMR17" s="163"/>
      <c r="BMS17" s="163"/>
      <c r="BMT17" s="163"/>
      <c r="BMU17" s="163"/>
      <c r="BMV17" s="163"/>
      <c r="BMW17" s="163"/>
      <c r="BMX17" s="163"/>
      <c r="BMY17" s="163"/>
      <c r="BMZ17" s="163"/>
      <c r="BNA17" s="163"/>
      <c r="BNB17" s="163"/>
      <c r="BNC17" s="163"/>
      <c r="BND17" s="163"/>
      <c r="BNE17" s="163"/>
      <c r="BNF17" s="163"/>
      <c r="BNG17" s="163"/>
      <c r="BNH17" s="163"/>
      <c r="BNI17" s="163"/>
      <c r="BNJ17" s="163"/>
      <c r="BNK17" s="163"/>
      <c r="BNL17" s="163"/>
      <c r="BNM17" s="163"/>
      <c r="BNN17" s="163"/>
      <c r="BNO17" s="163"/>
      <c r="BNP17" s="163"/>
      <c r="BNQ17" s="163"/>
      <c r="BNR17" s="163"/>
      <c r="BNS17" s="163"/>
      <c r="BNT17" s="163"/>
      <c r="BNU17" s="163"/>
      <c r="BNV17" s="163"/>
      <c r="BNW17" s="163"/>
      <c r="BNX17" s="163"/>
      <c r="BNY17" s="163"/>
      <c r="BNZ17" s="163"/>
      <c r="BOA17" s="163"/>
      <c r="BOB17" s="163"/>
      <c r="BOC17" s="163"/>
      <c r="BOD17" s="163"/>
      <c r="BOE17" s="163"/>
      <c r="BOF17" s="163"/>
      <c r="BOG17" s="163"/>
      <c r="BOH17" s="163"/>
      <c r="BOI17" s="163"/>
      <c r="BOJ17" s="163"/>
      <c r="BOK17" s="163"/>
      <c r="BOL17" s="163"/>
      <c r="BOM17" s="163"/>
      <c r="BON17" s="163"/>
      <c r="BOO17" s="163"/>
      <c r="BOP17" s="163"/>
      <c r="BOQ17" s="163"/>
      <c r="BOR17" s="163"/>
      <c r="BOS17" s="163"/>
      <c r="BOT17" s="163"/>
      <c r="BOU17" s="163"/>
      <c r="BOV17" s="163"/>
      <c r="BOW17" s="163"/>
      <c r="BOX17" s="163"/>
      <c r="BOY17" s="163"/>
      <c r="BOZ17" s="163"/>
      <c r="BPA17" s="163"/>
      <c r="BPB17" s="163"/>
      <c r="BPC17" s="163"/>
      <c r="BPD17" s="163"/>
      <c r="BPE17" s="163"/>
      <c r="BPF17" s="163"/>
      <c r="BPG17" s="163"/>
      <c r="BPH17" s="163"/>
      <c r="BPI17" s="163"/>
      <c r="BPJ17" s="163"/>
      <c r="BPK17" s="163"/>
      <c r="BPL17" s="163"/>
      <c r="BPM17" s="163"/>
      <c r="BPN17" s="163"/>
      <c r="BPO17" s="163"/>
      <c r="BPP17" s="163"/>
      <c r="BPQ17" s="163"/>
      <c r="BPR17" s="163"/>
      <c r="BPS17" s="163"/>
      <c r="BPT17" s="163"/>
      <c r="BPU17" s="163"/>
      <c r="BPV17" s="163"/>
      <c r="BPW17" s="163"/>
      <c r="BPX17" s="163"/>
      <c r="BPY17" s="163"/>
      <c r="BPZ17" s="163"/>
      <c r="BQA17" s="163"/>
      <c r="BQB17" s="163"/>
      <c r="BQC17" s="163"/>
      <c r="BQD17" s="163"/>
      <c r="BQE17" s="163"/>
      <c r="BQF17" s="163"/>
      <c r="BQG17" s="163"/>
      <c r="BQH17" s="163"/>
      <c r="BQI17" s="163"/>
      <c r="BQJ17" s="163"/>
      <c r="BQK17" s="163"/>
      <c r="BQL17" s="163"/>
      <c r="BQM17" s="163"/>
      <c r="BQN17" s="163"/>
      <c r="BQO17" s="163"/>
      <c r="BQP17" s="163"/>
      <c r="BQQ17" s="163"/>
      <c r="BQR17" s="163"/>
      <c r="BQS17" s="163"/>
      <c r="BQT17" s="163"/>
      <c r="BQU17" s="163"/>
      <c r="BQV17" s="163"/>
      <c r="BQW17" s="163"/>
      <c r="BQX17" s="163"/>
      <c r="BQY17" s="163"/>
      <c r="BQZ17" s="163"/>
      <c r="BRA17" s="163"/>
      <c r="BRB17" s="163"/>
      <c r="BRC17" s="163"/>
      <c r="BRD17" s="163"/>
      <c r="BRE17" s="163"/>
      <c r="BRF17" s="163"/>
      <c r="BRG17" s="163"/>
      <c r="BRH17" s="163"/>
      <c r="BRI17" s="163"/>
      <c r="BRJ17" s="163"/>
      <c r="BRK17" s="163"/>
      <c r="BRL17" s="163"/>
      <c r="BRM17" s="163"/>
      <c r="BRN17" s="163"/>
      <c r="BRO17" s="163"/>
      <c r="BRP17" s="163"/>
      <c r="BRQ17" s="163"/>
      <c r="BRR17" s="163"/>
      <c r="BRS17" s="163"/>
      <c r="BRT17" s="163"/>
      <c r="BRU17" s="163"/>
      <c r="BRV17" s="163"/>
      <c r="BRW17" s="163"/>
      <c r="BRX17" s="163"/>
      <c r="BRY17" s="163"/>
      <c r="BRZ17" s="163"/>
      <c r="BSA17" s="163"/>
      <c r="BSB17" s="163"/>
      <c r="BSC17" s="163"/>
      <c r="BSD17" s="163"/>
      <c r="BSE17" s="163"/>
      <c r="BSF17" s="163"/>
      <c r="BSG17" s="163"/>
      <c r="BSH17" s="163"/>
      <c r="BSI17" s="163"/>
      <c r="BSJ17" s="163"/>
      <c r="BSK17" s="163"/>
      <c r="BSL17" s="163"/>
      <c r="BSM17" s="163"/>
      <c r="BSN17" s="163"/>
      <c r="BSO17" s="163"/>
      <c r="BSP17" s="163"/>
      <c r="BSQ17" s="163"/>
      <c r="BSR17" s="163"/>
      <c r="BSS17" s="163"/>
      <c r="BST17" s="163"/>
      <c r="BSU17" s="163"/>
      <c r="BSV17" s="163"/>
      <c r="BSW17" s="163"/>
      <c r="BSX17" s="163"/>
      <c r="BSY17" s="163"/>
      <c r="BSZ17" s="163"/>
      <c r="BTA17" s="163"/>
      <c r="BTB17" s="163"/>
      <c r="BTC17" s="163"/>
      <c r="BTD17" s="163"/>
      <c r="BTE17" s="163"/>
      <c r="BTF17" s="163"/>
      <c r="BTG17" s="163"/>
      <c r="BTH17" s="163"/>
      <c r="BTI17" s="163"/>
      <c r="BTJ17" s="163"/>
      <c r="BTK17" s="163"/>
      <c r="BTL17" s="163"/>
      <c r="BTM17" s="163"/>
      <c r="BTN17" s="163"/>
      <c r="BTO17" s="163"/>
      <c r="BTP17" s="163"/>
      <c r="BTQ17" s="163"/>
      <c r="BTR17" s="163"/>
      <c r="BTS17" s="163"/>
      <c r="BTT17" s="163"/>
      <c r="BTU17" s="163"/>
      <c r="BTV17" s="163"/>
      <c r="BTW17" s="163"/>
      <c r="BTX17" s="163"/>
      <c r="BTY17" s="163"/>
      <c r="BTZ17" s="163"/>
      <c r="BUA17" s="163"/>
      <c r="BUB17" s="163"/>
      <c r="BUC17" s="163"/>
      <c r="BUD17" s="163"/>
      <c r="BUE17" s="163"/>
      <c r="BUF17" s="163"/>
      <c r="BUG17" s="163"/>
      <c r="BUH17" s="163"/>
      <c r="BUI17" s="163"/>
      <c r="BUJ17" s="163"/>
      <c r="BUK17" s="163"/>
      <c r="BUL17" s="163"/>
      <c r="BUM17" s="163"/>
      <c r="BUN17" s="163"/>
      <c r="BUO17" s="163"/>
      <c r="BUP17" s="163"/>
      <c r="BUQ17" s="163"/>
      <c r="BUR17" s="163"/>
      <c r="BUS17" s="163"/>
      <c r="BUT17" s="163"/>
      <c r="BUU17" s="163"/>
      <c r="BUV17" s="163"/>
      <c r="BUW17" s="163"/>
      <c r="BUX17" s="163"/>
      <c r="BUY17" s="163"/>
      <c r="BUZ17" s="163"/>
      <c r="BVA17" s="163"/>
      <c r="BVB17" s="163"/>
      <c r="BVC17" s="163"/>
      <c r="BVD17" s="163"/>
      <c r="BVE17" s="163"/>
      <c r="BVF17" s="163"/>
      <c r="BVG17" s="163"/>
      <c r="BVH17" s="163"/>
      <c r="BVI17" s="163"/>
      <c r="BVJ17" s="163"/>
      <c r="BVK17" s="163"/>
      <c r="BVL17" s="163"/>
      <c r="BVM17" s="163"/>
      <c r="BVN17" s="163"/>
      <c r="BVO17" s="163"/>
      <c r="BVP17" s="163"/>
      <c r="BVQ17" s="163"/>
      <c r="BVR17" s="163"/>
      <c r="BVS17" s="163"/>
      <c r="BVT17" s="163"/>
      <c r="BVU17" s="163"/>
      <c r="BVV17" s="163"/>
      <c r="BVW17" s="163"/>
      <c r="BVX17" s="163"/>
      <c r="BVY17" s="163"/>
      <c r="BVZ17" s="163"/>
      <c r="BWA17" s="163"/>
      <c r="BWB17" s="163"/>
      <c r="BWC17" s="163"/>
      <c r="BWD17" s="163"/>
      <c r="BWE17" s="163"/>
      <c r="BWF17" s="163"/>
      <c r="BWG17" s="163"/>
      <c r="BWH17" s="163"/>
      <c r="BWI17" s="163"/>
      <c r="BWJ17" s="163"/>
      <c r="BWK17" s="163"/>
      <c r="BWL17" s="163"/>
      <c r="BWM17" s="163"/>
      <c r="BWN17" s="163"/>
      <c r="BWO17" s="163"/>
      <c r="BWP17" s="163"/>
      <c r="BWQ17" s="163"/>
      <c r="BWR17" s="163"/>
      <c r="BWS17" s="163"/>
      <c r="BWT17" s="163"/>
      <c r="BWU17" s="163"/>
      <c r="BWV17" s="163"/>
      <c r="BWW17" s="163"/>
      <c r="BWX17" s="163"/>
      <c r="BWY17" s="163"/>
      <c r="BWZ17" s="163"/>
      <c r="BXA17" s="163"/>
      <c r="BXB17" s="163"/>
      <c r="BXC17" s="163"/>
      <c r="BXD17" s="163"/>
      <c r="BXE17" s="163"/>
      <c r="BXF17" s="163"/>
      <c r="BXG17" s="163"/>
      <c r="BXH17" s="163"/>
      <c r="BXI17" s="163"/>
      <c r="BXJ17" s="163"/>
      <c r="BXK17" s="163"/>
      <c r="BXL17" s="163"/>
      <c r="BXM17" s="163"/>
      <c r="BXN17" s="163"/>
      <c r="BXO17" s="163"/>
      <c r="BXP17" s="163"/>
      <c r="BXQ17" s="163"/>
      <c r="BXR17" s="163"/>
      <c r="BXS17" s="163"/>
      <c r="BXT17" s="163"/>
      <c r="BXU17" s="163"/>
      <c r="BXV17" s="163"/>
      <c r="BXW17" s="163"/>
      <c r="BXX17" s="163"/>
      <c r="BXY17" s="163"/>
      <c r="BXZ17" s="163"/>
      <c r="BYA17" s="163"/>
      <c r="BYB17" s="163"/>
      <c r="BYC17" s="163"/>
      <c r="BYD17" s="163"/>
      <c r="BYE17" s="163"/>
      <c r="BYF17" s="163"/>
      <c r="BYG17" s="163"/>
      <c r="BYH17" s="163"/>
      <c r="BYI17" s="163"/>
      <c r="BYJ17" s="163"/>
      <c r="BYK17" s="163"/>
      <c r="BYL17" s="163"/>
      <c r="BYM17" s="163"/>
      <c r="BYN17" s="163"/>
      <c r="BYO17" s="163"/>
      <c r="BYP17" s="163"/>
      <c r="BYQ17" s="163"/>
      <c r="BYR17" s="163"/>
      <c r="BYS17" s="163"/>
      <c r="BYT17" s="163"/>
      <c r="BYU17" s="163"/>
      <c r="BYV17" s="163"/>
      <c r="BYW17" s="163"/>
      <c r="BYX17" s="163"/>
      <c r="BYY17" s="163"/>
      <c r="BYZ17" s="163"/>
      <c r="BZA17" s="163"/>
      <c r="BZB17" s="163"/>
      <c r="BZC17" s="163"/>
      <c r="BZD17" s="163"/>
      <c r="BZE17" s="163"/>
      <c r="BZF17" s="163"/>
      <c r="BZG17" s="163"/>
      <c r="BZH17" s="163"/>
      <c r="BZI17" s="163"/>
      <c r="BZJ17" s="163"/>
      <c r="BZK17" s="163"/>
      <c r="BZL17" s="163"/>
      <c r="BZM17" s="163"/>
      <c r="BZN17" s="163"/>
      <c r="BZO17" s="163"/>
      <c r="BZP17" s="163"/>
      <c r="BZQ17" s="163"/>
      <c r="BZR17" s="163"/>
      <c r="BZS17" s="163"/>
      <c r="BZT17" s="163"/>
      <c r="BZU17" s="163"/>
      <c r="BZV17" s="163"/>
      <c r="BZW17" s="163"/>
      <c r="BZX17" s="163"/>
      <c r="BZY17" s="163"/>
      <c r="BZZ17" s="163"/>
      <c r="CAA17" s="163"/>
      <c r="CAB17" s="163"/>
      <c r="CAC17" s="163"/>
      <c r="CAD17" s="163"/>
      <c r="CAE17" s="163"/>
      <c r="CAF17" s="163"/>
      <c r="CAG17" s="163"/>
      <c r="CAH17" s="163"/>
      <c r="CAI17" s="163"/>
      <c r="CAJ17" s="163"/>
      <c r="CAK17" s="163"/>
      <c r="CAL17" s="163"/>
      <c r="CAM17" s="163"/>
      <c r="CAN17" s="163"/>
      <c r="CAO17" s="163"/>
      <c r="CAP17" s="163"/>
      <c r="CAQ17" s="163"/>
      <c r="CAR17" s="163"/>
      <c r="CAS17" s="163"/>
      <c r="CAT17" s="163"/>
      <c r="CAU17" s="163"/>
      <c r="CAV17" s="163"/>
      <c r="CAW17" s="163"/>
      <c r="CAX17" s="163"/>
      <c r="CAY17" s="163"/>
      <c r="CAZ17" s="163"/>
      <c r="CBA17" s="163"/>
      <c r="CBB17" s="163"/>
      <c r="CBC17" s="163"/>
      <c r="CBD17" s="163"/>
      <c r="CBE17" s="163"/>
      <c r="CBF17" s="163"/>
      <c r="CBG17" s="163"/>
      <c r="CBH17" s="163"/>
      <c r="CBI17" s="163"/>
      <c r="CBJ17" s="163"/>
      <c r="CBK17" s="163"/>
      <c r="CBL17" s="163"/>
      <c r="CBM17" s="163"/>
      <c r="CBN17" s="163"/>
      <c r="CBO17" s="163"/>
      <c r="CBP17" s="163"/>
      <c r="CBQ17" s="163"/>
      <c r="CBR17" s="163"/>
      <c r="CBS17" s="163"/>
      <c r="CBT17" s="163"/>
      <c r="CBU17" s="163"/>
      <c r="CBV17" s="163"/>
      <c r="CBW17" s="163"/>
      <c r="CBX17" s="163"/>
      <c r="CBY17" s="163"/>
      <c r="CBZ17" s="163"/>
      <c r="CCA17" s="163"/>
      <c r="CCB17" s="163"/>
      <c r="CCC17" s="163"/>
      <c r="CCD17" s="163"/>
      <c r="CCE17" s="163"/>
      <c r="CCF17" s="163"/>
      <c r="CCG17" s="163"/>
      <c r="CCH17" s="163"/>
      <c r="CCI17" s="163"/>
      <c r="CCJ17" s="163"/>
      <c r="CCK17" s="163"/>
      <c r="CCL17" s="163"/>
      <c r="CCM17" s="163"/>
      <c r="CCN17" s="163"/>
      <c r="CCO17" s="163"/>
      <c r="CCP17" s="163"/>
      <c r="CCQ17" s="163"/>
      <c r="CCR17" s="163"/>
      <c r="CCS17" s="163"/>
      <c r="CCT17" s="163"/>
      <c r="CCU17" s="163"/>
      <c r="CCV17" s="163"/>
      <c r="CCW17" s="163"/>
      <c r="CCX17" s="163"/>
      <c r="CCY17" s="163"/>
      <c r="CCZ17" s="163"/>
      <c r="CDA17" s="163"/>
      <c r="CDB17" s="163"/>
      <c r="CDC17" s="163"/>
      <c r="CDD17" s="163"/>
      <c r="CDE17" s="163"/>
      <c r="CDF17" s="163"/>
      <c r="CDG17" s="163"/>
      <c r="CDH17" s="163"/>
      <c r="CDI17" s="163"/>
      <c r="CDJ17" s="163"/>
      <c r="CDK17" s="163"/>
      <c r="CDL17" s="163"/>
      <c r="CDM17" s="163"/>
      <c r="CDN17" s="163"/>
      <c r="CDO17" s="163"/>
      <c r="CDP17" s="163"/>
      <c r="CDQ17" s="163"/>
      <c r="CDR17" s="163"/>
      <c r="CDS17" s="163"/>
      <c r="CDT17" s="163"/>
      <c r="CDU17" s="163"/>
      <c r="CDV17" s="163"/>
      <c r="CDW17" s="163"/>
      <c r="CDX17" s="163"/>
      <c r="CDY17" s="163"/>
      <c r="CDZ17" s="163"/>
      <c r="CEA17" s="163"/>
      <c r="CEB17" s="163"/>
      <c r="CEC17" s="163"/>
      <c r="CED17" s="163"/>
      <c r="CEE17" s="163"/>
      <c r="CEF17" s="163"/>
      <c r="CEG17" s="163"/>
      <c r="CEH17" s="163"/>
      <c r="CEI17" s="163"/>
      <c r="CEJ17" s="163"/>
      <c r="CEK17" s="163"/>
      <c r="CEL17" s="163"/>
      <c r="CEM17" s="163"/>
      <c r="CEN17" s="163"/>
      <c r="CEO17" s="163"/>
      <c r="CEP17" s="163"/>
      <c r="CEQ17" s="163"/>
      <c r="CER17" s="163"/>
      <c r="CES17" s="163"/>
      <c r="CET17" s="163"/>
      <c r="CEU17" s="163"/>
      <c r="CEV17" s="163"/>
      <c r="CEW17" s="163"/>
      <c r="CEX17" s="163"/>
      <c r="CEY17" s="163"/>
      <c r="CEZ17" s="163"/>
      <c r="CFA17" s="163"/>
      <c r="CFB17" s="163"/>
      <c r="CFC17" s="163"/>
      <c r="CFD17" s="163"/>
      <c r="CFE17" s="163"/>
      <c r="CFF17" s="163"/>
      <c r="CFG17" s="163"/>
      <c r="CFH17" s="163"/>
      <c r="CFI17" s="163"/>
      <c r="CFJ17" s="163"/>
      <c r="CFK17" s="163"/>
      <c r="CFL17" s="163"/>
      <c r="CFM17" s="163"/>
      <c r="CFN17" s="163"/>
      <c r="CFO17" s="163"/>
      <c r="CFP17" s="163"/>
      <c r="CFQ17" s="163"/>
      <c r="CFR17" s="163"/>
      <c r="CFS17" s="163"/>
      <c r="CFT17" s="163"/>
      <c r="CFU17" s="163"/>
      <c r="CFV17" s="163"/>
      <c r="CFW17" s="163"/>
      <c r="CFX17" s="163"/>
      <c r="CFY17" s="163"/>
      <c r="CFZ17" s="163"/>
      <c r="CGA17" s="163"/>
      <c r="CGB17" s="163"/>
      <c r="CGC17" s="163"/>
      <c r="CGD17" s="163"/>
      <c r="CGE17" s="163"/>
      <c r="CGF17" s="163"/>
      <c r="CGG17" s="163"/>
      <c r="CGH17" s="163"/>
      <c r="CGI17" s="163"/>
      <c r="CGJ17" s="163"/>
      <c r="CGK17" s="163"/>
      <c r="CGL17" s="163"/>
      <c r="CGM17" s="163"/>
      <c r="CGN17" s="163"/>
      <c r="CGO17" s="163"/>
      <c r="CGP17" s="163"/>
      <c r="CGQ17" s="163"/>
      <c r="CGR17" s="163"/>
      <c r="CGS17" s="163"/>
      <c r="CGT17" s="163"/>
      <c r="CGU17" s="163"/>
      <c r="CGV17" s="163"/>
      <c r="CGW17" s="163"/>
      <c r="CGX17" s="163"/>
      <c r="CGY17" s="163"/>
      <c r="CGZ17" s="163"/>
      <c r="CHA17" s="163"/>
      <c r="CHB17" s="163"/>
      <c r="CHC17" s="163"/>
      <c r="CHD17" s="163"/>
      <c r="CHE17" s="163"/>
      <c r="CHF17" s="163"/>
      <c r="CHG17" s="163"/>
      <c r="CHH17" s="163"/>
      <c r="CHI17" s="163"/>
      <c r="CHJ17" s="163"/>
      <c r="CHK17" s="163"/>
      <c r="CHL17" s="163"/>
      <c r="CHM17" s="163"/>
      <c r="CHN17" s="163"/>
      <c r="CHO17" s="163"/>
      <c r="CHP17" s="163"/>
      <c r="CHQ17" s="163"/>
      <c r="CHR17" s="163"/>
      <c r="CHS17" s="163"/>
      <c r="CHT17" s="163"/>
      <c r="CHU17" s="163"/>
      <c r="CHV17" s="163"/>
      <c r="CHW17" s="163"/>
      <c r="CHX17" s="163"/>
      <c r="CHY17" s="163"/>
      <c r="CHZ17" s="163"/>
      <c r="CIA17" s="163"/>
      <c r="CIB17" s="163"/>
      <c r="CIC17" s="163"/>
      <c r="CID17" s="163"/>
      <c r="CIE17" s="163"/>
      <c r="CIF17" s="163"/>
      <c r="CIG17" s="163"/>
      <c r="CIH17" s="163"/>
      <c r="CII17" s="163"/>
      <c r="CIJ17" s="163"/>
      <c r="CIK17" s="163"/>
      <c r="CIL17" s="163"/>
      <c r="CIM17" s="163"/>
      <c r="CIN17" s="163"/>
      <c r="CIO17" s="163"/>
      <c r="CIP17" s="163"/>
      <c r="CIQ17" s="163"/>
      <c r="CIR17" s="163"/>
      <c r="CIS17" s="163"/>
      <c r="CIT17" s="163"/>
      <c r="CIU17" s="163"/>
      <c r="CIV17" s="163"/>
      <c r="CIW17" s="163"/>
      <c r="CIX17" s="163"/>
      <c r="CIY17" s="163"/>
      <c r="CIZ17" s="163"/>
      <c r="CJA17" s="163"/>
      <c r="CJB17" s="163"/>
      <c r="CJC17" s="163"/>
      <c r="CJD17" s="163"/>
      <c r="CJE17" s="163"/>
      <c r="CJF17" s="163"/>
      <c r="CJG17" s="163"/>
      <c r="CJH17" s="163"/>
      <c r="CJI17" s="163"/>
      <c r="CJJ17" s="163"/>
      <c r="CJK17" s="163"/>
      <c r="CJL17" s="163"/>
      <c r="CJM17" s="163"/>
      <c r="CJN17" s="163"/>
      <c r="CJO17" s="163"/>
      <c r="CJP17" s="163"/>
      <c r="CJQ17" s="163"/>
      <c r="CJR17" s="163"/>
      <c r="CJS17" s="163"/>
      <c r="CJT17" s="163"/>
      <c r="CJU17" s="163"/>
      <c r="CJV17" s="163"/>
      <c r="CJW17" s="163"/>
      <c r="CJX17" s="163"/>
      <c r="CJY17" s="163"/>
      <c r="CJZ17" s="163"/>
      <c r="CKA17" s="163"/>
      <c r="CKB17" s="163"/>
      <c r="CKC17" s="163"/>
      <c r="CKD17" s="163"/>
      <c r="CKE17" s="163"/>
      <c r="CKF17" s="163"/>
      <c r="CKG17" s="163"/>
      <c r="CKH17" s="163"/>
      <c r="CKI17" s="163"/>
      <c r="CKJ17" s="163"/>
      <c r="CKK17" s="163"/>
      <c r="CKL17" s="163"/>
      <c r="CKM17" s="163"/>
      <c r="CKN17" s="163"/>
      <c r="CKO17" s="163"/>
      <c r="CKP17" s="163"/>
      <c r="CKQ17" s="163"/>
      <c r="CKR17" s="163"/>
      <c r="CKS17" s="163"/>
      <c r="CKT17" s="163"/>
      <c r="CKU17" s="163"/>
      <c r="CKV17" s="163"/>
      <c r="CKW17" s="163"/>
      <c r="CKX17" s="163"/>
      <c r="CKY17" s="163"/>
      <c r="CKZ17" s="163"/>
      <c r="CLA17" s="163"/>
      <c r="CLB17" s="163"/>
      <c r="CLC17" s="163"/>
      <c r="CLD17" s="163"/>
      <c r="CLE17" s="163"/>
      <c r="CLF17" s="163"/>
      <c r="CLG17" s="163"/>
      <c r="CLH17" s="163"/>
      <c r="CLI17" s="163"/>
      <c r="CLJ17" s="163"/>
      <c r="CLK17" s="163"/>
      <c r="CLL17" s="163"/>
      <c r="CLM17" s="163"/>
      <c r="CLN17" s="163"/>
      <c r="CLO17" s="163"/>
      <c r="CLP17" s="163"/>
      <c r="CLQ17" s="163"/>
      <c r="CLR17" s="163"/>
      <c r="CLS17" s="163"/>
      <c r="CLT17" s="163"/>
      <c r="CLU17" s="163"/>
      <c r="CLV17" s="163"/>
      <c r="CLW17" s="163"/>
      <c r="CLX17" s="163"/>
      <c r="CLY17" s="163"/>
      <c r="CLZ17" s="163"/>
      <c r="CMA17" s="163"/>
      <c r="CMB17" s="163"/>
      <c r="CMC17" s="163"/>
      <c r="CMD17" s="163"/>
      <c r="CME17" s="163"/>
      <c r="CMF17" s="163"/>
      <c r="CMG17" s="163"/>
      <c r="CMH17" s="163"/>
      <c r="CMI17" s="163"/>
      <c r="CMJ17" s="163"/>
      <c r="CMK17" s="163"/>
      <c r="CML17" s="163"/>
      <c r="CMM17" s="163"/>
      <c r="CMN17" s="163"/>
      <c r="CMO17" s="163"/>
      <c r="CMP17" s="163"/>
      <c r="CMQ17" s="163"/>
      <c r="CMR17" s="163"/>
      <c r="CMS17" s="163"/>
      <c r="CMT17" s="163"/>
      <c r="CMU17" s="163"/>
      <c r="CMV17" s="163"/>
      <c r="CMW17" s="163"/>
      <c r="CMX17" s="163"/>
      <c r="CMY17" s="163"/>
      <c r="CMZ17" s="163"/>
      <c r="CNA17" s="163"/>
      <c r="CNB17" s="163"/>
      <c r="CNC17" s="163"/>
      <c r="CND17" s="163"/>
      <c r="CNE17" s="163"/>
      <c r="CNF17" s="163"/>
      <c r="CNG17" s="163"/>
      <c r="CNH17" s="163"/>
      <c r="CNI17" s="163"/>
      <c r="CNJ17" s="163"/>
      <c r="CNK17" s="163"/>
      <c r="CNL17" s="163"/>
      <c r="CNM17" s="163"/>
      <c r="CNN17" s="163"/>
      <c r="CNO17" s="163"/>
      <c r="CNP17" s="163"/>
      <c r="CNQ17" s="163"/>
      <c r="CNR17" s="163"/>
      <c r="CNS17" s="163"/>
      <c r="CNT17" s="163"/>
      <c r="CNU17" s="163"/>
      <c r="CNV17" s="163"/>
      <c r="CNW17" s="163"/>
      <c r="CNX17" s="163"/>
      <c r="CNY17" s="163"/>
      <c r="CNZ17" s="163"/>
      <c r="COA17" s="163"/>
      <c r="COB17" s="163"/>
      <c r="COC17" s="163"/>
      <c r="COD17" s="163"/>
      <c r="COE17" s="163"/>
      <c r="COF17" s="163"/>
      <c r="COG17" s="163"/>
      <c r="COH17" s="163"/>
      <c r="COI17" s="163"/>
      <c r="COJ17" s="163"/>
      <c r="COK17" s="163"/>
      <c r="COL17" s="163"/>
      <c r="COM17" s="163"/>
      <c r="CON17" s="163"/>
      <c r="COO17" s="163"/>
      <c r="COP17" s="163"/>
      <c r="COQ17" s="163"/>
      <c r="COR17" s="163"/>
      <c r="COS17" s="163"/>
      <c r="COT17" s="163"/>
      <c r="COU17" s="163"/>
      <c r="COV17" s="163"/>
      <c r="COW17" s="163"/>
      <c r="COX17" s="163"/>
      <c r="COY17" s="163"/>
      <c r="COZ17" s="163"/>
      <c r="CPA17" s="163"/>
      <c r="CPB17" s="163"/>
      <c r="CPC17" s="163"/>
      <c r="CPD17" s="163"/>
      <c r="CPE17" s="163"/>
      <c r="CPF17" s="163"/>
      <c r="CPG17" s="163"/>
      <c r="CPH17" s="163"/>
      <c r="CPI17" s="163"/>
      <c r="CPJ17" s="163"/>
      <c r="CPK17" s="163"/>
      <c r="CPL17" s="163"/>
      <c r="CPM17" s="163"/>
      <c r="CPN17" s="163"/>
      <c r="CPO17" s="163"/>
      <c r="CPP17" s="163"/>
      <c r="CPQ17" s="163"/>
      <c r="CPR17" s="163"/>
      <c r="CPS17" s="163"/>
      <c r="CPT17" s="163"/>
      <c r="CPU17" s="163"/>
      <c r="CPV17" s="163"/>
      <c r="CPW17" s="163"/>
      <c r="CPX17" s="163"/>
      <c r="CPY17" s="163"/>
      <c r="CPZ17" s="163"/>
      <c r="CQA17" s="163"/>
      <c r="CQB17" s="163"/>
      <c r="CQC17" s="163"/>
      <c r="CQD17" s="163"/>
      <c r="CQE17" s="163"/>
      <c r="CQF17" s="163"/>
      <c r="CQG17" s="163"/>
      <c r="CQH17" s="163"/>
      <c r="CQI17" s="163"/>
      <c r="CQJ17" s="163"/>
      <c r="CQK17" s="163"/>
      <c r="CQL17" s="163"/>
      <c r="CQM17" s="163"/>
      <c r="CQN17" s="163"/>
      <c r="CQO17" s="163"/>
      <c r="CQP17" s="163"/>
      <c r="CQQ17" s="163"/>
      <c r="CQR17" s="163"/>
      <c r="CQS17" s="163"/>
      <c r="CQT17" s="163"/>
      <c r="CQU17" s="163"/>
      <c r="CQV17" s="163"/>
      <c r="CQW17" s="163"/>
      <c r="CQX17" s="163"/>
      <c r="CQY17" s="163"/>
      <c r="CQZ17" s="163"/>
      <c r="CRA17" s="163"/>
      <c r="CRB17" s="163"/>
      <c r="CRC17" s="163"/>
      <c r="CRD17" s="163"/>
      <c r="CRE17" s="163"/>
      <c r="CRF17" s="163"/>
      <c r="CRG17" s="163"/>
      <c r="CRH17" s="163"/>
      <c r="CRI17" s="163"/>
      <c r="CRJ17" s="163"/>
      <c r="CRK17" s="163"/>
      <c r="CRL17" s="163"/>
      <c r="CRM17" s="163"/>
      <c r="CRN17" s="163"/>
      <c r="CRO17" s="163"/>
      <c r="CRP17" s="163"/>
      <c r="CRQ17" s="163"/>
      <c r="CRR17" s="163"/>
      <c r="CRS17" s="163"/>
      <c r="CRT17" s="163"/>
      <c r="CRU17" s="163"/>
      <c r="CRV17" s="163"/>
      <c r="CRW17" s="163"/>
      <c r="CRX17" s="163"/>
      <c r="CRY17" s="163"/>
      <c r="CRZ17" s="163"/>
      <c r="CSA17" s="163"/>
      <c r="CSB17" s="163"/>
      <c r="CSC17" s="163"/>
      <c r="CSD17" s="163"/>
      <c r="CSE17" s="163"/>
      <c r="CSF17" s="163"/>
      <c r="CSG17" s="163"/>
      <c r="CSH17" s="163"/>
      <c r="CSI17" s="163"/>
      <c r="CSJ17" s="163"/>
      <c r="CSK17" s="163"/>
      <c r="CSL17" s="163"/>
      <c r="CSM17" s="163"/>
      <c r="CSN17" s="163"/>
      <c r="CSO17" s="163"/>
      <c r="CSP17" s="163"/>
      <c r="CSQ17" s="163"/>
      <c r="CSR17" s="163"/>
      <c r="CSS17" s="163"/>
      <c r="CST17" s="163"/>
      <c r="CSU17" s="163"/>
      <c r="CSV17" s="163"/>
      <c r="CSW17" s="163"/>
      <c r="CSX17" s="163"/>
      <c r="CSY17" s="163"/>
      <c r="CSZ17" s="163"/>
      <c r="CTA17" s="163"/>
      <c r="CTB17" s="163"/>
      <c r="CTC17" s="163"/>
      <c r="CTD17" s="163"/>
      <c r="CTE17" s="163"/>
      <c r="CTF17" s="163"/>
      <c r="CTG17" s="163"/>
      <c r="CTH17" s="163"/>
      <c r="CTI17" s="163"/>
      <c r="CTJ17" s="163"/>
      <c r="CTK17" s="163"/>
      <c r="CTL17" s="163"/>
      <c r="CTM17" s="163"/>
      <c r="CTN17" s="163"/>
      <c r="CTO17" s="163"/>
      <c r="CTP17" s="163"/>
      <c r="CTQ17" s="163"/>
      <c r="CTR17" s="163"/>
      <c r="CTS17" s="163"/>
      <c r="CTT17" s="163"/>
      <c r="CTU17" s="163"/>
      <c r="CTV17" s="163"/>
      <c r="CTW17" s="163"/>
      <c r="CTX17" s="163"/>
      <c r="CTY17" s="163"/>
      <c r="CTZ17" s="163"/>
      <c r="CUA17" s="163"/>
      <c r="CUB17" s="163"/>
      <c r="CUC17" s="163"/>
      <c r="CUD17" s="163"/>
      <c r="CUE17" s="163"/>
      <c r="CUF17" s="163"/>
      <c r="CUG17" s="163"/>
      <c r="CUH17" s="163"/>
      <c r="CUI17" s="163"/>
      <c r="CUJ17" s="163"/>
      <c r="CUK17" s="163"/>
      <c r="CUL17" s="163"/>
      <c r="CUM17" s="163"/>
      <c r="CUN17" s="163"/>
      <c r="CUO17" s="163"/>
      <c r="CUP17" s="163"/>
      <c r="CUQ17" s="163"/>
      <c r="CUR17" s="163"/>
      <c r="CUS17" s="163"/>
      <c r="CUT17" s="163"/>
      <c r="CUU17" s="163"/>
      <c r="CUV17" s="163"/>
      <c r="CUW17" s="163"/>
      <c r="CUX17" s="163"/>
      <c r="CUY17" s="163"/>
      <c r="CUZ17" s="163"/>
      <c r="CVA17" s="163"/>
      <c r="CVB17" s="163"/>
      <c r="CVC17" s="163"/>
      <c r="CVD17" s="163"/>
      <c r="CVE17" s="163"/>
      <c r="CVF17" s="163"/>
      <c r="CVG17" s="163"/>
      <c r="CVH17" s="163"/>
      <c r="CVI17" s="163"/>
      <c r="CVJ17" s="163"/>
      <c r="CVK17" s="163"/>
      <c r="CVL17" s="163"/>
      <c r="CVM17" s="163"/>
      <c r="CVN17" s="163"/>
      <c r="CVO17" s="163"/>
      <c r="CVP17" s="163"/>
      <c r="CVQ17" s="163"/>
      <c r="CVR17" s="163"/>
      <c r="CVS17" s="163"/>
      <c r="CVT17" s="163"/>
      <c r="CVU17" s="163"/>
      <c r="CVV17" s="163"/>
      <c r="CVW17" s="163"/>
      <c r="CVX17" s="163"/>
      <c r="CVY17" s="163"/>
      <c r="CVZ17" s="163"/>
      <c r="CWA17" s="163"/>
      <c r="CWB17" s="163"/>
      <c r="CWC17" s="163"/>
      <c r="CWD17" s="163"/>
      <c r="CWE17" s="163"/>
      <c r="CWF17" s="163"/>
      <c r="CWG17" s="163"/>
      <c r="CWH17" s="163"/>
      <c r="CWI17" s="163"/>
      <c r="CWJ17" s="163"/>
      <c r="CWK17" s="163"/>
      <c r="CWL17" s="163"/>
      <c r="CWM17" s="163"/>
      <c r="CWN17" s="163"/>
      <c r="CWO17" s="163"/>
      <c r="CWP17" s="163"/>
      <c r="CWQ17" s="163"/>
      <c r="CWR17" s="163"/>
      <c r="CWS17" s="163"/>
      <c r="CWT17" s="163"/>
      <c r="CWU17" s="163"/>
      <c r="CWV17" s="163"/>
      <c r="CWW17" s="163"/>
      <c r="CWX17" s="163"/>
      <c r="CWY17" s="163"/>
      <c r="CWZ17" s="163"/>
      <c r="CXA17" s="163"/>
      <c r="CXB17" s="163"/>
      <c r="CXC17" s="163"/>
      <c r="CXD17" s="163"/>
      <c r="CXE17" s="163"/>
      <c r="CXF17" s="163"/>
      <c r="CXG17" s="163"/>
      <c r="CXH17" s="163"/>
      <c r="CXI17" s="163"/>
      <c r="CXJ17" s="163"/>
      <c r="CXK17" s="163"/>
      <c r="CXL17" s="163"/>
      <c r="CXM17" s="163"/>
      <c r="CXN17" s="163"/>
      <c r="CXO17" s="163"/>
      <c r="CXP17" s="163"/>
      <c r="CXQ17" s="163"/>
      <c r="CXR17" s="163"/>
      <c r="CXS17" s="163"/>
      <c r="CXT17" s="163"/>
      <c r="CXU17" s="163"/>
      <c r="CXV17" s="163"/>
      <c r="CXW17" s="163"/>
      <c r="CXX17" s="163"/>
      <c r="CXY17" s="163"/>
      <c r="CXZ17" s="163"/>
      <c r="CYA17" s="163"/>
      <c r="CYB17" s="163"/>
      <c r="CYC17" s="163"/>
      <c r="CYD17" s="163"/>
      <c r="CYE17" s="163"/>
      <c r="CYF17" s="163"/>
      <c r="CYG17" s="163"/>
      <c r="CYH17" s="163"/>
      <c r="CYI17" s="163"/>
      <c r="CYJ17" s="163"/>
      <c r="CYK17" s="163"/>
      <c r="CYL17" s="163"/>
      <c r="CYM17" s="163"/>
      <c r="CYN17" s="163"/>
      <c r="CYO17" s="163"/>
      <c r="CYP17" s="163"/>
      <c r="CYQ17" s="163"/>
      <c r="CYR17" s="163"/>
      <c r="CYS17" s="163"/>
      <c r="CYT17" s="163"/>
      <c r="CYU17" s="163"/>
      <c r="CYV17" s="163"/>
      <c r="CYW17" s="163"/>
      <c r="CYX17" s="163"/>
      <c r="CYY17" s="163"/>
      <c r="CYZ17" s="163"/>
      <c r="CZA17" s="163"/>
      <c r="CZB17" s="163"/>
      <c r="CZC17" s="163"/>
      <c r="CZD17" s="163"/>
      <c r="CZE17" s="163"/>
      <c r="CZF17" s="163"/>
      <c r="CZG17" s="163"/>
      <c r="CZH17" s="163"/>
      <c r="CZI17" s="163"/>
      <c r="CZJ17" s="163"/>
      <c r="CZK17" s="163"/>
      <c r="CZL17" s="163"/>
      <c r="CZM17" s="163"/>
      <c r="CZN17" s="163"/>
      <c r="CZO17" s="163"/>
      <c r="CZP17" s="163"/>
      <c r="CZQ17" s="163"/>
      <c r="CZR17" s="163"/>
      <c r="CZS17" s="163"/>
      <c r="CZT17" s="163"/>
      <c r="CZU17" s="163"/>
      <c r="CZV17" s="163"/>
      <c r="CZW17" s="163"/>
      <c r="CZX17" s="163"/>
      <c r="CZY17" s="163"/>
      <c r="CZZ17" s="163"/>
      <c r="DAA17" s="163"/>
      <c r="DAB17" s="163"/>
      <c r="DAC17" s="163"/>
      <c r="DAD17" s="163"/>
      <c r="DAE17" s="163"/>
      <c r="DAF17" s="163"/>
      <c r="DAG17" s="163"/>
      <c r="DAH17" s="163"/>
      <c r="DAI17" s="163"/>
      <c r="DAJ17" s="163"/>
      <c r="DAK17" s="163"/>
      <c r="DAL17" s="163"/>
      <c r="DAM17" s="163"/>
      <c r="DAN17" s="163"/>
      <c r="DAO17" s="163"/>
      <c r="DAP17" s="163"/>
      <c r="DAQ17" s="163"/>
      <c r="DAR17" s="163"/>
      <c r="DAS17" s="163"/>
      <c r="DAT17" s="163"/>
      <c r="DAU17" s="163"/>
      <c r="DAV17" s="163"/>
      <c r="DAW17" s="163"/>
      <c r="DAX17" s="163"/>
      <c r="DAY17" s="163"/>
      <c r="DAZ17" s="163"/>
      <c r="DBA17" s="163"/>
      <c r="DBB17" s="163"/>
      <c r="DBC17" s="163"/>
      <c r="DBD17" s="163"/>
      <c r="DBE17" s="163"/>
      <c r="DBF17" s="163"/>
      <c r="DBG17" s="163"/>
      <c r="DBH17" s="163"/>
      <c r="DBI17" s="163"/>
      <c r="DBJ17" s="163"/>
      <c r="DBK17" s="163"/>
      <c r="DBL17" s="163"/>
      <c r="DBM17" s="163"/>
      <c r="DBN17" s="163"/>
      <c r="DBO17" s="163"/>
      <c r="DBP17" s="163"/>
      <c r="DBQ17" s="163"/>
      <c r="DBR17" s="163"/>
      <c r="DBS17" s="163"/>
      <c r="DBT17" s="163"/>
      <c r="DBU17" s="163"/>
      <c r="DBV17" s="163"/>
      <c r="DBW17" s="163"/>
      <c r="DBX17" s="163"/>
      <c r="DBY17" s="163"/>
      <c r="DBZ17" s="163"/>
      <c r="DCA17" s="163"/>
      <c r="DCB17" s="163"/>
      <c r="DCC17" s="163"/>
      <c r="DCD17" s="163"/>
      <c r="DCE17" s="163"/>
      <c r="DCF17" s="163"/>
      <c r="DCG17" s="163"/>
      <c r="DCH17" s="163"/>
      <c r="DCI17" s="163"/>
      <c r="DCJ17" s="163"/>
      <c r="DCK17" s="163"/>
      <c r="DCL17" s="163"/>
      <c r="DCM17" s="163"/>
      <c r="DCN17" s="163"/>
      <c r="DCO17" s="163"/>
      <c r="DCP17" s="163"/>
      <c r="DCQ17" s="163"/>
      <c r="DCR17" s="163"/>
      <c r="DCS17" s="163"/>
      <c r="DCT17" s="163"/>
      <c r="DCU17" s="163"/>
      <c r="DCV17" s="163"/>
      <c r="DCW17" s="163"/>
      <c r="DCX17" s="163"/>
      <c r="DCY17" s="163"/>
      <c r="DCZ17" s="163"/>
      <c r="DDA17" s="163"/>
      <c r="DDB17" s="163"/>
      <c r="DDC17" s="163"/>
      <c r="DDD17" s="163"/>
      <c r="DDE17" s="163"/>
      <c r="DDF17" s="163"/>
      <c r="DDG17" s="163"/>
      <c r="DDH17" s="163"/>
      <c r="DDI17" s="163"/>
      <c r="DDJ17" s="163"/>
      <c r="DDK17" s="163"/>
      <c r="DDL17" s="163"/>
      <c r="DDM17" s="163"/>
      <c r="DDN17" s="163"/>
      <c r="DDO17" s="163"/>
      <c r="DDP17" s="163"/>
      <c r="DDQ17" s="163"/>
      <c r="DDR17" s="163"/>
      <c r="DDS17" s="163"/>
      <c r="DDT17" s="163"/>
      <c r="DDU17" s="163"/>
      <c r="DDV17" s="163"/>
      <c r="DDW17" s="163"/>
      <c r="DDX17" s="163"/>
      <c r="DDY17" s="163"/>
      <c r="DDZ17" s="163"/>
      <c r="DEA17" s="163"/>
      <c r="DEB17" s="163"/>
      <c r="DEC17" s="163"/>
      <c r="DED17" s="163"/>
      <c r="DEE17" s="163"/>
      <c r="DEF17" s="163"/>
      <c r="DEG17" s="163"/>
      <c r="DEH17" s="163"/>
      <c r="DEI17" s="163"/>
      <c r="DEJ17" s="163"/>
      <c r="DEK17" s="163"/>
      <c r="DEL17" s="163"/>
      <c r="DEM17" s="163"/>
      <c r="DEN17" s="163"/>
      <c r="DEO17" s="163"/>
      <c r="DEP17" s="163"/>
      <c r="DEQ17" s="163"/>
      <c r="DER17" s="163"/>
      <c r="DES17" s="163"/>
      <c r="DET17" s="163"/>
      <c r="DEU17" s="163"/>
      <c r="DEV17" s="163"/>
      <c r="DEW17" s="163"/>
      <c r="DEX17" s="163"/>
      <c r="DEY17" s="163"/>
      <c r="DEZ17" s="163"/>
      <c r="DFA17" s="163"/>
      <c r="DFB17" s="163"/>
      <c r="DFC17" s="163"/>
      <c r="DFD17" s="163"/>
      <c r="DFE17" s="163"/>
      <c r="DFF17" s="163"/>
      <c r="DFG17" s="163"/>
      <c r="DFH17" s="163"/>
      <c r="DFI17" s="163"/>
      <c r="DFJ17" s="163"/>
      <c r="DFK17" s="163"/>
      <c r="DFL17" s="163"/>
      <c r="DFM17" s="163"/>
      <c r="DFN17" s="163"/>
      <c r="DFO17" s="163"/>
      <c r="DFP17" s="163"/>
      <c r="DFQ17" s="163"/>
      <c r="DFR17" s="163"/>
      <c r="DFS17" s="163"/>
      <c r="DFT17" s="163"/>
      <c r="DFU17" s="163"/>
      <c r="DFV17" s="163"/>
      <c r="DFW17" s="163"/>
      <c r="DFX17" s="163"/>
      <c r="DFY17" s="163"/>
      <c r="DFZ17" s="163"/>
      <c r="DGA17" s="163"/>
      <c r="DGB17" s="163"/>
      <c r="DGC17" s="163"/>
      <c r="DGD17" s="163"/>
      <c r="DGE17" s="163"/>
      <c r="DGF17" s="163"/>
      <c r="DGG17" s="163"/>
      <c r="DGH17" s="163"/>
      <c r="DGI17" s="163"/>
      <c r="DGJ17" s="163"/>
      <c r="DGK17" s="163"/>
      <c r="DGL17" s="163"/>
      <c r="DGM17" s="163"/>
      <c r="DGN17" s="163"/>
      <c r="DGO17" s="163"/>
      <c r="DGP17" s="163"/>
      <c r="DGQ17" s="163"/>
      <c r="DGR17" s="163"/>
      <c r="DGS17" s="163"/>
      <c r="DGT17" s="163"/>
      <c r="DGU17" s="163"/>
      <c r="DGV17" s="163"/>
      <c r="DGW17" s="163"/>
      <c r="DGX17" s="163"/>
      <c r="DGY17" s="163"/>
      <c r="DGZ17" s="163"/>
      <c r="DHA17" s="163"/>
      <c r="DHB17" s="163"/>
      <c r="DHC17" s="163"/>
      <c r="DHD17" s="163"/>
      <c r="DHE17" s="163"/>
      <c r="DHF17" s="163"/>
      <c r="DHG17" s="163"/>
      <c r="DHH17" s="163"/>
      <c r="DHI17" s="163"/>
      <c r="DHJ17" s="163"/>
      <c r="DHK17" s="163"/>
      <c r="DHL17" s="163"/>
      <c r="DHM17" s="163"/>
      <c r="DHN17" s="163"/>
      <c r="DHO17" s="163"/>
      <c r="DHP17" s="163"/>
      <c r="DHQ17" s="163"/>
      <c r="DHR17" s="163"/>
      <c r="DHS17" s="163"/>
      <c r="DHT17" s="163"/>
      <c r="DHU17" s="163"/>
      <c r="DHV17" s="163"/>
      <c r="DHW17" s="163"/>
      <c r="DHX17" s="163"/>
      <c r="DHY17" s="163"/>
      <c r="DHZ17" s="163"/>
      <c r="DIA17" s="163"/>
      <c r="DIB17" s="163"/>
      <c r="DIC17" s="163"/>
      <c r="DID17" s="163"/>
      <c r="DIE17" s="163"/>
      <c r="DIF17" s="163"/>
      <c r="DIG17" s="163"/>
      <c r="DIH17" s="163"/>
      <c r="DII17" s="163"/>
      <c r="DIJ17" s="163"/>
      <c r="DIK17" s="163"/>
      <c r="DIL17" s="163"/>
      <c r="DIM17" s="163"/>
      <c r="DIN17" s="163"/>
      <c r="DIO17" s="163"/>
      <c r="DIP17" s="163"/>
      <c r="DIQ17" s="163"/>
      <c r="DIR17" s="163"/>
      <c r="DIS17" s="163"/>
      <c r="DIT17" s="163"/>
      <c r="DIU17" s="163"/>
      <c r="DIV17" s="163"/>
      <c r="DIW17" s="163"/>
      <c r="DIX17" s="163"/>
      <c r="DIY17" s="163"/>
      <c r="DIZ17" s="163"/>
      <c r="DJA17" s="163"/>
      <c r="DJB17" s="163"/>
      <c r="DJC17" s="163"/>
      <c r="DJD17" s="163"/>
      <c r="DJE17" s="163"/>
      <c r="DJF17" s="163"/>
      <c r="DJG17" s="163"/>
      <c r="DJH17" s="163"/>
      <c r="DJI17" s="163"/>
      <c r="DJJ17" s="163"/>
      <c r="DJK17" s="163"/>
      <c r="DJL17" s="163"/>
      <c r="DJM17" s="163"/>
      <c r="DJN17" s="163"/>
      <c r="DJO17" s="163"/>
      <c r="DJP17" s="163"/>
      <c r="DJQ17" s="163"/>
      <c r="DJR17" s="163"/>
      <c r="DJS17" s="163"/>
      <c r="DJT17" s="163"/>
      <c r="DJU17" s="163"/>
      <c r="DJV17" s="163"/>
      <c r="DJW17" s="163"/>
      <c r="DJX17" s="163"/>
      <c r="DJY17" s="163"/>
      <c r="DJZ17" s="163"/>
      <c r="DKA17" s="163"/>
      <c r="DKB17" s="163"/>
      <c r="DKC17" s="163"/>
      <c r="DKD17" s="163"/>
      <c r="DKE17" s="163"/>
      <c r="DKF17" s="163"/>
      <c r="DKG17" s="163"/>
      <c r="DKH17" s="163"/>
      <c r="DKI17" s="163"/>
      <c r="DKJ17" s="163"/>
      <c r="DKK17" s="163"/>
      <c r="DKL17" s="163"/>
      <c r="DKM17" s="163"/>
      <c r="DKN17" s="163"/>
      <c r="DKO17" s="163"/>
      <c r="DKP17" s="163"/>
      <c r="DKQ17" s="163"/>
      <c r="DKR17" s="163"/>
      <c r="DKS17" s="163"/>
      <c r="DKT17" s="163"/>
      <c r="DKU17" s="163"/>
      <c r="DKV17" s="163"/>
      <c r="DKW17" s="163"/>
      <c r="DKX17" s="163"/>
      <c r="DKY17" s="163"/>
      <c r="DKZ17" s="163"/>
      <c r="DLA17" s="163"/>
      <c r="DLB17" s="163"/>
      <c r="DLC17" s="163"/>
      <c r="DLD17" s="163"/>
      <c r="DLE17" s="163"/>
      <c r="DLF17" s="163"/>
      <c r="DLG17" s="163"/>
      <c r="DLH17" s="163"/>
      <c r="DLI17" s="163"/>
      <c r="DLJ17" s="163"/>
      <c r="DLK17" s="163"/>
      <c r="DLL17" s="163"/>
      <c r="DLM17" s="163"/>
      <c r="DLN17" s="163"/>
      <c r="DLO17" s="163"/>
      <c r="DLP17" s="163"/>
      <c r="DLQ17" s="163"/>
      <c r="DLR17" s="163"/>
      <c r="DLS17" s="163"/>
      <c r="DLT17" s="163"/>
      <c r="DLU17" s="163"/>
      <c r="DLV17" s="163"/>
      <c r="DLW17" s="163"/>
      <c r="DLX17" s="163"/>
      <c r="DLY17" s="163"/>
      <c r="DLZ17" s="163"/>
      <c r="DMA17" s="163"/>
      <c r="DMB17" s="163"/>
      <c r="DMC17" s="163"/>
      <c r="DMD17" s="163"/>
      <c r="DME17" s="163"/>
      <c r="DMF17" s="163"/>
      <c r="DMG17" s="163"/>
      <c r="DMH17" s="163"/>
      <c r="DMI17" s="163"/>
      <c r="DMJ17" s="163"/>
      <c r="DMK17" s="163"/>
      <c r="DML17" s="163"/>
      <c r="DMM17" s="163"/>
      <c r="DMN17" s="163"/>
      <c r="DMO17" s="163"/>
      <c r="DMP17" s="163"/>
      <c r="DMQ17" s="163"/>
      <c r="DMR17" s="163"/>
      <c r="DMS17" s="163"/>
      <c r="DMT17" s="163"/>
      <c r="DMU17" s="163"/>
      <c r="DMV17" s="163"/>
      <c r="DMW17" s="163"/>
      <c r="DMX17" s="163"/>
      <c r="DMY17" s="163"/>
      <c r="DMZ17" s="163"/>
      <c r="DNA17" s="163"/>
      <c r="DNB17" s="163"/>
      <c r="DNC17" s="163"/>
      <c r="DND17" s="163"/>
      <c r="DNE17" s="163"/>
      <c r="DNF17" s="163"/>
      <c r="DNG17" s="163"/>
      <c r="DNH17" s="163"/>
      <c r="DNI17" s="163"/>
      <c r="DNJ17" s="163"/>
      <c r="DNK17" s="163"/>
      <c r="DNL17" s="163"/>
      <c r="DNM17" s="163"/>
      <c r="DNN17" s="163"/>
      <c r="DNO17" s="163"/>
      <c r="DNP17" s="163"/>
      <c r="DNQ17" s="163"/>
      <c r="DNR17" s="163"/>
      <c r="DNS17" s="163"/>
      <c r="DNT17" s="163"/>
      <c r="DNU17" s="163"/>
      <c r="DNV17" s="163"/>
      <c r="DNW17" s="163"/>
      <c r="DNX17" s="163"/>
      <c r="DNY17" s="163"/>
      <c r="DNZ17" s="163"/>
      <c r="DOA17" s="163"/>
      <c r="DOB17" s="163"/>
      <c r="DOC17" s="163"/>
      <c r="DOD17" s="163"/>
      <c r="DOE17" s="163"/>
      <c r="DOF17" s="163"/>
      <c r="DOG17" s="163"/>
      <c r="DOH17" s="163"/>
      <c r="DOI17" s="163"/>
      <c r="DOJ17" s="163"/>
      <c r="DOK17" s="163"/>
      <c r="DOL17" s="163"/>
      <c r="DOM17" s="163"/>
      <c r="DON17" s="163"/>
      <c r="DOO17" s="163"/>
      <c r="DOP17" s="163"/>
      <c r="DOQ17" s="163"/>
      <c r="DOR17" s="163"/>
      <c r="DOS17" s="163"/>
      <c r="DOT17" s="163"/>
      <c r="DOU17" s="163"/>
      <c r="DOV17" s="163"/>
      <c r="DOW17" s="163"/>
      <c r="DOX17" s="163"/>
      <c r="DOY17" s="163"/>
      <c r="DOZ17" s="163"/>
      <c r="DPA17" s="163"/>
      <c r="DPB17" s="163"/>
      <c r="DPC17" s="163"/>
      <c r="DPD17" s="163"/>
      <c r="DPE17" s="163"/>
      <c r="DPF17" s="163"/>
      <c r="DPG17" s="163"/>
      <c r="DPH17" s="163"/>
      <c r="DPI17" s="163"/>
      <c r="DPJ17" s="163"/>
      <c r="DPK17" s="163"/>
      <c r="DPL17" s="163"/>
      <c r="DPM17" s="163"/>
      <c r="DPN17" s="163"/>
      <c r="DPO17" s="163"/>
      <c r="DPP17" s="163"/>
      <c r="DPQ17" s="163"/>
      <c r="DPR17" s="163"/>
      <c r="DPS17" s="163"/>
      <c r="DPT17" s="163"/>
      <c r="DPU17" s="163"/>
      <c r="DPV17" s="163"/>
      <c r="DPW17" s="163"/>
      <c r="DPX17" s="163"/>
      <c r="DPY17" s="163"/>
      <c r="DPZ17" s="163"/>
      <c r="DQA17" s="163"/>
      <c r="DQB17" s="163"/>
      <c r="DQC17" s="163"/>
      <c r="DQD17" s="163"/>
      <c r="DQE17" s="163"/>
      <c r="DQF17" s="163"/>
      <c r="DQG17" s="163"/>
      <c r="DQH17" s="163"/>
      <c r="DQI17" s="163"/>
      <c r="DQJ17" s="163"/>
      <c r="DQK17" s="163"/>
      <c r="DQL17" s="163"/>
      <c r="DQM17" s="163"/>
      <c r="DQN17" s="163"/>
      <c r="DQO17" s="163"/>
      <c r="DQP17" s="163"/>
      <c r="DQQ17" s="163"/>
      <c r="DQR17" s="163"/>
      <c r="DQS17" s="163"/>
      <c r="DQT17" s="163"/>
      <c r="DQU17" s="163"/>
      <c r="DQV17" s="163"/>
      <c r="DQW17" s="163"/>
      <c r="DQX17" s="163"/>
      <c r="DQY17" s="163"/>
      <c r="DQZ17" s="163"/>
      <c r="DRA17" s="163"/>
      <c r="DRB17" s="163"/>
      <c r="DRC17" s="163"/>
      <c r="DRD17" s="163"/>
      <c r="DRE17" s="163"/>
      <c r="DRF17" s="163"/>
      <c r="DRG17" s="163"/>
      <c r="DRH17" s="163"/>
      <c r="DRI17" s="163"/>
      <c r="DRJ17" s="163"/>
      <c r="DRK17" s="163"/>
      <c r="DRL17" s="163"/>
      <c r="DRM17" s="163"/>
      <c r="DRN17" s="163"/>
      <c r="DRO17" s="163"/>
      <c r="DRP17" s="163"/>
      <c r="DRQ17" s="163"/>
      <c r="DRR17" s="163"/>
      <c r="DRS17" s="163"/>
      <c r="DRT17" s="163"/>
      <c r="DRU17" s="163"/>
      <c r="DRV17" s="163"/>
      <c r="DRW17" s="163"/>
      <c r="DRX17" s="163"/>
      <c r="DRY17" s="163"/>
      <c r="DRZ17" s="163"/>
      <c r="DSA17" s="163"/>
      <c r="DSB17" s="163"/>
      <c r="DSC17" s="163"/>
      <c r="DSD17" s="163"/>
      <c r="DSE17" s="163"/>
      <c r="DSF17" s="163"/>
      <c r="DSG17" s="163"/>
      <c r="DSH17" s="163"/>
      <c r="DSI17" s="163"/>
      <c r="DSJ17" s="163"/>
      <c r="DSK17" s="163"/>
      <c r="DSL17" s="163"/>
      <c r="DSM17" s="163"/>
      <c r="DSN17" s="163"/>
      <c r="DSO17" s="163"/>
      <c r="DSP17" s="163"/>
      <c r="DSQ17" s="163"/>
      <c r="DSR17" s="163"/>
      <c r="DSS17" s="163"/>
      <c r="DST17" s="163"/>
      <c r="DSU17" s="163"/>
      <c r="DSV17" s="163"/>
      <c r="DSW17" s="163"/>
      <c r="DSX17" s="163"/>
      <c r="DSY17" s="163"/>
      <c r="DSZ17" s="163"/>
      <c r="DTA17" s="163"/>
      <c r="DTB17" s="163"/>
      <c r="DTC17" s="163"/>
      <c r="DTD17" s="163"/>
      <c r="DTE17" s="163"/>
      <c r="DTF17" s="163"/>
      <c r="DTG17" s="163"/>
      <c r="DTH17" s="163"/>
      <c r="DTI17" s="163"/>
      <c r="DTJ17" s="163"/>
      <c r="DTK17" s="163"/>
      <c r="DTL17" s="163"/>
      <c r="DTM17" s="163"/>
      <c r="DTN17" s="163"/>
      <c r="DTO17" s="163"/>
      <c r="DTP17" s="163"/>
      <c r="DTQ17" s="163"/>
      <c r="DTR17" s="163"/>
      <c r="DTS17" s="163"/>
      <c r="DTT17" s="163"/>
      <c r="DTU17" s="163"/>
      <c r="DTV17" s="163"/>
      <c r="DTW17" s="163"/>
      <c r="DTX17" s="163"/>
      <c r="DTY17" s="163"/>
      <c r="DTZ17" s="163"/>
      <c r="DUA17" s="163"/>
      <c r="DUB17" s="163"/>
      <c r="DUC17" s="163"/>
      <c r="DUD17" s="163"/>
      <c r="DUE17" s="163"/>
      <c r="DUF17" s="163"/>
      <c r="DUG17" s="163"/>
      <c r="DUH17" s="163"/>
      <c r="DUI17" s="163"/>
      <c r="DUJ17" s="163"/>
      <c r="DUK17" s="163"/>
      <c r="DUL17" s="163"/>
      <c r="DUM17" s="163"/>
      <c r="DUN17" s="163"/>
      <c r="DUO17" s="163"/>
      <c r="DUP17" s="163"/>
      <c r="DUQ17" s="163"/>
      <c r="DUR17" s="163"/>
      <c r="DUS17" s="163"/>
      <c r="DUT17" s="163"/>
      <c r="DUU17" s="163"/>
      <c r="DUV17" s="163"/>
      <c r="DUW17" s="163"/>
      <c r="DUX17" s="163"/>
      <c r="DUY17" s="163"/>
      <c r="DUZ17" s="163"/>
      <c r="DVA17" s="163"/>
      <c r="DVB17" s="163"/>
      <c r="DVC17" s="163"/>
      <c r="DVD17" s="163"/>
      <c r="DVE17" s="163"/>
      <c r="DVF17" s="163"/>
      <c r="DVG17" s="163"/>
      <c r="DVH17" s="163"/>
      <c r="DVI17" s="163"/>
      <c r="DVJ17" s="163"/>
      <c r="DVK17" s="163"/>
      <c r="DVL17" s="163"/>
      <c r="DVM17" s="163"/>
      <c r="DVN17" s="163"/>
      <c r="DVO17" s="163"/>
      <c r="DVP17" s="163"/>
      <c r="DVQ17" s="163"/>
      <c r="DVR17" s="163"/>
      <c r="DVS17" s="163"/>
      <c r="DVT17" s="163"/>
      <c r="DVU17" s="163"/>
      <c r="DVV17" s="163"/>
      <c r="DVW17" s="163"/>
      <c r="DVX17" s="163"/>
      <c r="DVY17" s="163"/>
      <c r="DVZ17" s="163"/>
      <c r="DWA17" s="163"/>
      <c r="DWB17" s="163"/>
      <c r="DWC17" s="163"/>
      <c r="DWD17" s="163"/>
      <c r="DWE17" s="163"/>
      <c r="DWF17" s="163"/>
      <c r="DWG17" s="163"/>
      <c r="DWH17" s="163"/>
      <c r="DWI17" s="163"/>
      <c r="DWJ17" s="163"/>
      <c r="DWK17" s="163"/>
      <c r="DWL17" s="163"/>
      <c r="DWM17" s="163"/>
      <c r="DWN17" s="163"/>
      <c r="DWO17" s="163"/>
      <c r="DWP17" s="163"/>
      <c r="DWQ17" s="163"/>
      <c r="DWR17" s="163"/>
      <c r="DWS17" s="163"/>
      <c r="DWT17" s="163"/>
      <c r="DWU17" s="163"/>
      <c r="DWV17" s="163"/>
      <c r="DWW17" s="163"/>
      <c r="DWX17" s="163"/>
      <c r="DWY17" s="163"/>
      <c r="DWZ17" s="163"/>
      <c r="DXA17" s="163"/>
      <c r="DXB17" s="163"/>
      <c r="DXC17" s="163"/>
      <c r="DXD17" s="163"/>
      <c r="DXE17" s="163"/>
      <c r="DXF17" s="163"/>
      <c r="DXG17" s="163"/>
      <c r="DXH17" s="163"/>
      <c r="DXI17" s="163"/>
      <c r="DXJ17" s="163"/>
      <c r="DXK17" s="163"/>
      <c r="DXL17" s="163"/>
      <c r="DXM17" s="163"/>
      <c r="DXN17" s="163"/>
      <c r="DXO17" s="163"/>
      <c r="DXP17" s="163"/>
      <c r="DXQ17" s="163"/>
      <c r="DXR17" s="163"/>
      <c r="DXS17" s="163"/>
      <c r="DXT17" s="163"/>
      <c r="DXU17" s="163"/>
      <c r="DXV17" s="163"/>
      <c r="DXW17" s="163"/>
      <c r="DXX17" s="163"/>
      <c r="DXY17" s="163"/>
      <c r="DXZ17" s="163"/>
      <c r="DYA17" s="163"/>
      <c r="DYB17" s="163"/>
      <c r="DYC17" s="163"/>
      <c r="DYD17" s="163"/>
      <c r="DYE17" s="163"/>
      <c r="DYF17" s="163"/>
      <c r="DYG17" s="163"/>
      <c r="DYH17" s="163"/>
      <c r="DYI17" s="163"/>
      <c r="DYJ17" s="163"/>
      <c r="DYK17" s="163"/>
      <c r="DYL17" s="163"/>
      <c r="DYM17" s="163"/>
      <c r="DYN17" s="163"/>
      <c r="DYO17" s="163"/>
      <c r="DYP17" s="163"/>
      <c r="DYQ17" s="163"/>
      <c r="DYR17" s="163"/>
      <c r="DYS17" s="163"/>
      <c r="DYT17" s="163"/>
      <c r="DYU17" s="163"/>
      <c r="DYV17" s="163"/>
      <c r="DYW17" s="163"/>
      <c r="DYX17" s="163"/>
      <c r="DYY17" s="163"/>
      <c r="DYZ17" s="163"/>
      <c r="DZA17" s="163"/>
      <c r="DZB17" s="163"/>
      <c r="DZC17" s="163"/>
      <c r="DZD17" s="163"/>
      <c r="DZE17" s="163"/>
      <c r="DZF17" s="163"/>
      <c r="DZG17" s="163"/>
      <c r="DZH17" s="163"/>
      <c r="DZI17" s="163"/>
      <c r="DZJ17" s="163"/>
      <c r="DZK17" s="163"/>
      <c r="DZL17" s="163"/>
      <c r="DZM17" s="163"/>
      <c r="DZN17" s="163"/>
      <c r="DZO17" s="163"/>
      <c r="DZP17" s="163"/>
      <c r="DZQ17" s="163"/>
      <c r="DZR17" s="163"/>
      <c r="DZS17" s="163"/>
      <c r="DZT17" s="163"/>
      <c r="DZU17" s="163"/>
      <c r="DZV17" s="163"/>
      <c r="DZW17" s="163"/>
      <c r="DZX17" s="163"/>
      <c r="DZY17" s="163"/>
      <c r="DZZ17" s="163"/>
      <c r="EAA17" s="163"/>
      <c r="EAB17" s="163"/>
      <c r="EAC17" s="163"/>
      <c r="EAD17" s="163"/>
      <c r="EAE17" s="163"/>
      <c r="EAF17" s="163"/>
      <c r="EAG17" s="163"/>
      <c r="EAH17" s="163"/>
      <c r="EAI17" s="163"/>
      <c r="EAJ17" s="163"/>
      <c r="EAK17" s="163"/>
      <c r="EAL17" s="163"/>
      <c r="EAM17" s="163"/>
      <c r="EAN17" s="163"/>
      <c r="EAO17" s="163"/>
      <c r="EAP17" s="163"/>
      <c r="EAQ17" s="163"/>
      <c r="EAR17" s="163"/>
      <c r="EAS17" s="163"/>
      <c r="EAT17" s="163"/>
      <c r="EAU17" s="163"/>
      <c r="EAV17" s="163"/>
      <c r="EAW17" s="163"/>
      <c r="EAX17" s="163"/>
      <c r="EAY17" s="163"/>
      <c r="EAZ17" s="163"/>
      <c r="EBA17" s="163"/>
      <c r="EBB17" s="163"/>
      <c r="EBC17" s="163"/>
      <c r="EBD17" s="163"/>
      <c r="EBE17" s="163"/>
      <c r="EBF17" s="163"/>
      <c r="EBG17" s="163"/>
      <c r="EBH17" s="163"/>
      <c r="EBI17" s="163"/>
      <c r="EBJ17" s="163"/>
      <c r="EBK17" s="163"/>
      <c r="EBL17" s="163"/>
      <c r="EBM17" s="163"/>
      <c r="EBN17" s="163"/>
      <c r="EBO17" s="163"/>
      <c r="EBP17" s="163"/>
      <c r="EBQ17" s="163"/>
      <c r="EBR17" s="163"/>
      <c r="EBS17" s="163"/>
      <c r="EBT17" s="163"/>
      <c r="EBU17" s="163"/>
      <c r="EBV17" s="163"/>
      <c r="EBW17" s="163"/>
      <c r="EBX17" s="163"/>
      <c r="EBY17" s="163"/>
      <c r="EBZ17" s="163"/>
      <c r="ECA17" s="163"/>
      <c r="ECB17" s="163"/>
      <c r="ECC17" s="163"/>
      <c r="ECD17" s="163"/>
      <c r="ECE17" s="163"/>
      <c r="ECF17" s="163"/>
      <c r="ECG17" s="163"/>
      <c r="ECH17" s="163"/>
      <c r="ECI17" s="163"/>
      <c r="ECJ17" s="163"/>
      <c r="ECK17" s="163"/>
      <c r="ECL17" s="163"/>
      <c r="ECM17" s="163"/>
      <c r="ECN17" s="163"/>
      <c r="ECO17" s="163"/>
      <c r="ECP17" s="163"/>
      <c r="ECQ17" s="163"/>
      <c r="ECR17" s="163"/>
      <c r="ECS17" s="163"/>
      <c r="ECT17" s="163"/>
      <c r="ECU17" s="163"/>
      <c r="ECV17" s="163"/>
      <c r="ECW17" s="163"/>
      <c r="ECX17" s="163"/>
      <c r="ECY17" s="163"/>
      <c r="ECZ17" s="163"/>
      <c r="EDA17" s="163"/>
      <c r="EDB17" s="163"/>
      <c r="EDC17" s="163"/>
      <c r="EDD17" s="163"/>
      <c r="EDE17" s="163"/>
      <c r="EDF17" s="163"/>
      <c r="EDG17" s="163"/>
      <c r="EDH17" s="163"/>
      <c r="EDI17" s="163"/>
      <c r="EDJ17" s="163"/>
      <c r="EDK17" s="163"/>
      <c r="EDL17" s="163"/>
      <c r="EDM17" s="163"/>
      <c r="EDN17" s="163"/>
      <c r="EDO17" s="163"/>
      <c r="EDP17" s="163"/>
      <c r="EDQ17" s="163"/>
      <c r="EDR17" s="163"/>
      <c r="EDS17" s="163"/>
      <c r="EDT17" s="163"/>
      <c r="EDU17" s="163"/>
      <c r="EDV17" s="163"/>
      <c r="EDW17" s="163"/>
      <c r="EDX17" s="163"/>
      <c r="EDY17" s="163"/>
      <c r="EDZ17" s="163"/>
      <c r="EEA17" s="163"/>
      <c r="EEB17" s="163"/>
      <c r="EEC17" s="163"/>
      <c r="EED17" s="163"/>
      <c r="EEE17" s="163"/>
      <c r="EEF17" s="163"/>
      <c r="EEG17" s="163"/>
      <c r="EEH17" s="163"/>
      <c r="EEI17" s="163"/>
      <c r="EEJ17" s="163"/>
      <c r="EEK17" s="163"/>
      <c r="EEL17" s="163"/>
      <c r="EEM17" s="163"/>
      <c r="EEN17" s="163"/>
      <c r="EEO17" s="163"/>
      <c r="EEP17" s="163"/>
      <c r="EEQ17" s="163"/>
      <c r="EER17" s="163"/>
      <c r="EES17" s="163"/>
      <c r="EET17" s="163"/>
      <c r="EEU17" s="163"/>
      <c r="EEV17" s="163"/>
      <c r="EEW17" s="163"/>
      <c r="EEX17" s="163"/>
      <c r="EEY17" s="163"/>
      <c r="EEZ17" s="163"/>
      <c r="EFA17" s="163"/>
      <c r="EFB17" s="163"/>
      <c r="EFC17" s="163"/>
      <c r="EFD17" s="163"/>
      <c r="EFE17" s="163"/>
      <c r="EFF17" s="163"/>
      <c r="EFG17" s="163"/>
      <c r="EFH17" s="163"/>
      <c r="EFI17" s="163"/>
      <c r="EFJ17" s="163"/>
      <c r="EFK17" s="163"/>
      <c r="EFL17" s="163"/>
      <c r="EFM17" s="163"/>
      <c r="EFN17" s="163"/>
      <c r="EFO17" s="163"/>
      <c r="EFP17" s="163"/>
      <c r="EFQ17" s="163"/>
      <c r="EFR17" s="163"/>
      <c r="EFS17" s="163"/>
      <c r="EFT17" s="163"/>
      <c r="EFU17" s="163"/>
      <c r="EFV17" s="163"/>
      <c r="EFW17" s="163"/>
      <c r="EFX17" s="163"/>
      <c r="EFY17" s="163"/>
      <c r="EFZ17" s="163"/>
      <c r="EGA17" s="163"/>
      <c r="EGB17" s="163"/>
      <c r="EGC17" s="163"/>
      <c r="EGD17" s="163"/>
      <c r="EGE17" s="163"/>
      <c r="EGF17" s="163"/>
      <c r="EGG17" s="163"/>
      <c r="EGH17" s="163"/>
      <c r="EGI17" s="163"/>
      <c r="EGJ17" s="163"/>
      <c r="EGK17" s="163"/>
      <c r="EGL17" s="163"/>
      <c r="EGM17" s="163"/>
      <c r="EGN17" s="163"/>
      <c r="EGO17" s="163"/>
      <c r="EGP17" s="163"/>
      <c r="EGQ17" s="163"/>
      <c r="EGR17" s="163"/>
      <c r="EGS17" s="163"/>
      <c r="EGT17" s="163"/>
      <c r="EGU17" s="163"/>
      <c r="EGV17" s="163"/>
      <c r="EGW17" s="163"/>
      <c r="EGX17" s="163"/>
      <c r="EGY17" s="163"/>
      <c r="EGZ17" s="163"/>
      <c r="EHA17" s="163"/>
      <c r="EHB17" s="163"/>
      <c r="EHC17" s="163"/>
      <c r="EHD17" s="163"/>
      <c r="EHE17" s="163"/>
      <c r="EHF17" s="163"/>
      <c r="EHG17" s="163"/>
      <c r="EHH17" s="163"/>
      <c r="EHI17" s="163"/>
      <c r="EHJ17" s="163"/>
      <c r="EHK17" s="163"/>
      <c r="EHL17" s="163"/>
      <c r="EHM17" s="163"/>
      <c r="EHN17" s="163"/>
      <c r="EHO17" s="163"/>
      <c r="EHP17" s="163"/>
      <c r="EHQ17" s="163"/>
      <c r="EHR17" s="163"/>
      <c r="EHS17" s="163"/>
      <c r="EHT17" s="163"/>
      <c r="EHU17" s="163"/>
      <c r="EHV17" s="163"/>
      <c r="EHW17" s="163"/>
      <c r="EHX17" s="163"/>
      <c r="EHY17" s="163"/>
      <c r="EHZ17" s="163"/>
      <c r="EIA17" s="163"/>
      <c r="EIB17" s="163"/>
      <c r="EIC17" s="163"/>
      <c r="EID17" s="163"/>
      <c r="EIE17" s="163"/>
      <c r="EIF17" s="163"/>
      <c r="EIG17" s="163"/>
      <c r="EIH17" s="163"/>
      <c r="EII17" s="163"/>
      <c r="EIJ17" s="163"/>
      <c r="EIK17" s="163"/>
      <c r="EIL17" s="163"/>
      <c r="EIM17" s="163"/>
      <c r="EIN17" s="163"/>
      <c r="EIO17" s="163"/>
      <c r="EIP17" s="163"/>
      <c r="EIQ17" s="163"/>
      <c r="EIR17" s="163"/>
      <c r="EIS17" s="163"/>
      <c r="EIT17" s="163"/>
      <c r="EIU17" s="163"/>
      <c r="EIV17" s="163"/>
      <c r="EIW17" s="163"/>
      <c r="EIX17" s="163"/>
      <c r="EIY17" s="163"/>
      <c r="EIZ17" s="163"/>
      <c r="EJA17" s="163"/>
      <c r="EJB17" s="163"/>
      <c r="EJC17" s="163"/>
      <c r="EJD17" s="163"/>
      <c r="EJE17" s="163"/>
      <c r="EJF17" s="163"/>
      <c r="EJG17" s="163"/>
      <c r="EJH17" s="163"/>
      <c r="EJI17" s="163"/>
      <c r="EJJ17" s="163"/>
      <c r="EJK17" s="163"/>
      <c r="EJL17" s="163"/>
      <c r="EJM17" s="163"/>
      <c r="EJN17" s="163"/>
      <c r="EJO17" s="163"/>
      <c r="EJP17" s="163"/>
      <c r="EJQ17" s="163"/>
      <c r="EJR17" s="163"/>
      <c r="EJS17" s="163"/>
      <c r="EJT17" s="163"/>
      <c r="EJU17" s="163"/>
      <c r="EJV17" s="163"/>
      <c r="EJW17" s="163"/>
      <c r="EJX17" s="163"/>
      <c r="EJY17" s="163"/>
      <c r="EJZ17" s="163"/>
      <c r="EKA17" s="163"/>
      <c r="EKB17" s="163"/>
      <c r="EKC17" s="163"/>
      <c r="EKD17" s="163"/>
      <c r="EKE17" s="163"/>
      <c r="EKF17" s="163"/>
      <c r="EKG17" s="163"/>
      <c r="EKH17" s="163"/>
      <c r="EKI17" s="163"/>
      <c r="EKJ17" s="163"/>
      <c r="EKK17" s="163"/>
      <c r="EKL17" s="163"/>
      <c r="EKM17" s="163"/>
      <c r="EKN17" s="163"/>
      <c r="EKO17" s="163"/>
      <c r="EKP17" s="163"/>
      <c r="EKQ17" s="163"/>
      <c r="EKR17" s="163"/>
      <c r="EKS17" s="163"/>
      <c r="EKT17" s="163"/>
      <c r="EKU17" s="163"/>
      <c r="EKV17" s="163"/>
      <c r="EKW17" s="163"/>
      <c r="EKX17" s="163"/>
      <c r="EKY17" s="163"/>
      <c r="EKZ17" s="163"/>
      <c r="ELA17" s="163"/>
      <c r="ELB17" s="163"/>
      <c r="ELC17" s="163"/>
      <c r="ELD17" s="163"/>
      <c r="ELE17" s="163"/>
      <c r="ELF17" s="163"/>
      <c r="ELG17" s="163"/>
      <c r="ELH17" s="163"/>
      <c r="ELI17" s="163"/>
      <c r="ELJ17" s="163"/>
      <c r="ELK17" s="163"/>
      <c r="ELL17" s="163"/>
      <c r="ELM17" s="163"/>
      <c r="ELN17" s="163"/>
      <c r="ELO17" s="163"/>
      <c r="ELP17" s="163"/>
      <c r="ELQ17" s="163"/>
      <c r="ELR17" s="163"/>
      <c r="ELS17" s="163"/>
      <c r="ELT17" s="163"/>
      <c r="ELU17" s="163"/>
      <c r="ELV17" s="163"/>
      <c r="ELW17" s="163"/>
      <c r="ELX17" s="163"/>
      <c r="ELY17" s="163"/>
      <c r="ELZ17" s="163"/>
      <c r="EMA17" s="163"/>
      <c r="EMB17" s="163"/>
      <c r="EMC17" s="163"/>
      <c r="EMD17" s="163"/>
      <c r="EME17" s="163"/>
      <c r="EMF17" s="163"/>
      <c r="EMG17" s="163"/>
      <c r="EMH17" s="163"/>
      <c r="EMI17" s="163"/>
      <c r="EMJ17" s="163"/>
      <c r="EMK17" s="163"/>
      <c r="EML17" s="163"/>
      <c r="EMM17" s="163"/>
      <c r="EMN17" s="163"/>
      <c r="EMO17" s="163"/>
      <c r="EMP17" s="163"/>
      <c r="EMQ17" s="163"/>
      <c r="EMR17" s="163"/>
      <c r="EMS17" s="163"/>
      <c r="EMT17" s="163"/>
      <c r="EMU17" s="163"/>
      <c r="EMV17" s="163"/>
      <c r="EMW17" s="163"/>
      <c r="EMX17" s="163"/>
      <c r="EMY17" s="163"/>
      <c r="EMZ17" s="163"/>
      <c r="ENA17" s="163"/>
      <c r="ENB17" s="163"/>
      <c r="ENC17" s="163"/>
      <c r="END17" s="163"/>
      <c r="ENE17" s="163"/>
      <c r="ENF17" s="163"/>
      <c r="ENG17" s="163"/>
      <c r="ENH17" s="163"/>
      <c r="ENI17" s="163"/>
      <c r="ENJ17" s="163"/>
      <c r="ENK17" s="163"/>
      <c r="ENL17" s="163"/>
      <c r="ENM17" s="163"/>
      <c r="ENN17" s="163"/>
      <c r="ENO17" s="163"/>
      <c r="ENP17" s="163"/>
      <c r="ENQ17" s="163"/>
      <c r="ENR17" s="163"/>
      <c r="ENS17" s="163"/>
      <c r="ENT17" s="163"/>
      <c r="ENU17" s="163"/>
      <c r="ENV17" s="163"/>
      <c r="ENW17" s="163"/>
      <c r="ENX17" s="163"/>
      <c r="ENY17" s="163"/>
      <c r="ENZ17" s="163"/>
      <c r="EOA17" s="163"/>
      <c r="EOB17" s="163"/>
      <c r="EOC17" s="163"/>
      <c r="EOD17" s="163"/>
      <c r="EOE17" s="163"/>
      <c r="EOF17" s="163"/>
      <c r="EOG17" s="163"/>
      <c r="EOH17" s="163"/>
      <c r="EOI17" s="163"/>
      <c r="EOJ17" s="163"/>
      <c r="EOK17" s="163"/>
      <c r="EOL17" s="163"/>
      <c r="EOM17" s="163"/>
      <c r="EON17" s="163"/>
      <c r="EOO17" s="163"/>
      <c r="EOP17" s="163"/>
      <c r="EOQ17" s="163"/>
      <c r="EOR17" s="163"/>
      <c r="EOS17" s="163"/>
      <c r="EOT17" s="163"/>
      <c r="EOU17" s="163"/>
      <c r="EOV17" s="163"/>
      <c r="EOW17" s="163"/>
      <c r="EOX17" s="163"/>
      <c r="EOY17" s="163"/>
      <c r="EOZ17" s="163"/>
      <c r="EPA17" s="163"/>
      <c r="EPB17" s="163"/>
      <c r="EPC17" s="163"/>
      <c r="EPD17" s="163"/>
      <c r="EPE17" s="163"/>
      <c r="EPF17" s="163"/>
      <c r="EPG17" s="163"/>
      <c r="EPH17" s="163"/>
      <c r="EPI17" s="163"/>
      <c r="EPJ17" s="163"/>
      <c r="EPK17" s="163"/>
      <c r="EPL17" s="163"/>
      <c r="EPM17" s="163"/>
      <c r="EPN17" s="163"/>
      <c r="EPO17" s="163"/>
      <c r="EPP17" s="163"/>
      <c r="EPQ17" s="163"/>
      <c r="EPR17" s="163"/>
      <c r="EPS17" s="163"/>
      <c r="EPT17" s="163"/>
      <c r="EPU17" s="163"/>
      <c r="EPV17" s="163"/>
      <c r="EPW17" s="163"/>
      <c r="EPX17" s="163"/>
      <c r="EPY17" s="163"/>
      <c r="EPZ17" s="163"/>
      <c r="EQA17" s="163"/>
      <c r="EQB17" s="163"/>
      <c r="EQC17" s="163"/>
      <c r="EQD17" s="163"/>
      <c r="EQE17" s="163"/>
      <c r="EQF17" s="163"/>
      <c r="EQG17" s="163"/>
      <c r="EQH17" s="163"/>
      <c r="EQI17" s="163"/>
      <c r="EQJ17" s="163"/>
      <c r="EQK17" s="163"/>
      <c r="EQL17" s="163"/>
      <c r="EQM17" s="163"/>
      <c r="EQN17" s="163"/>
      <c r="EQO17" s="163"/>
      <c r="EQP17" s="163"/>
      <c r="EQQ17" s="163"/>
      <c r="EQR17" s="163"/>
      <c r="EQS17" s="163"/>
      <c r="EQT17" s="163"/>
      <c r="EQU17" s="163"/>
      <c r="EQV17" s="163"/>
      <c r="EQW17" s="163"/>
      <c r="EQX17" s="163"/>
      <c r="EQY17" s="163"/>
      <c r="EQZ17" s="163"/>
      <c r="ERA17" s="163"/>
      <c r="ERB17" s="163"/>
      <c r="ERC17" s="163"/>
      <c r="ERD17" s="163"/>
      <c r="ERE17" s="163"/>
      <c r="ERF17" s="163"/>
      <c r="ERG17" s="163"/>
      <c r="ERH17" s="163"/>
      <c r="ERI17" s="163"/>
      <c r="ERJ17" s="163"/>
      <c r="ERK17" s="163"/>
      <c r="ERL17" s="163"/>
      <c r="ERM17" s="163"/>
      <c r="ERN17" s="163"/>
      <c r="ERO17" s="163"/>
      <c r="ERP17" s="163"/>
      <c r="ERQ17" s="163"/>
      <c r="ERR17" s="163"/>
      <c r="ERS17" s="163"/>
      <c r="ERT17" s="163"/>
      <c r="ERU17" s="163"/>
      <c r="ERV17" s="163"/>
      <c r="ERW17" s="163"/>
      <c r="ERX17" s="163"/>
      <c r="ERY17" s="163"/>
      <c r="ERZ17" s="163"/>
      <c r="ESA17" s="163"/>
      <c r="ESB17" s="163"/>
      <c r="ESC17" s="163"/>
      <c r="ESD17" s="163"/>
      <c r="ESE17" s="163"/>
      <c r="ESF17" s="163"/>
      <c r="ESG17" s="163"/>
      <c r="ESH17" s="163"/>
      <c r="ESI17" s="163"/>
      <c r="ESJ17" s="163"/>
      <c r="ESK17" s="163"/>
      <c r="ESL17" s="163"/>
      <c r="ESM17" s="163"/>
      <c r="ESN17" s="163"/>
      <c r="ESO17" s="163"/>
      <c r="ESP17" s="163"/>
      <c r="ESQ17" s="163"/>
      <c r="ESR17" s="163"/>
      <c r="ESS17" s="163"/>
      <c r="EST17" s="163"/>
      <c r="ESU17" s="163"/>
      <c r="ESV17" s="163"/>
      <c r="ESW17" s="163"/>
      <c r="ESX17" s="163"/>
      <c r="ESY17" s="163"/>
      <c r="ESZ17" s="163"/>
      <c r="ETA17" s="163"/>
      <c r="ETB17" s="163"/>
      <c r="ETC17" s="163"/>
      <c r="ETD17" s="163"/>
      <c r="ETE17" s="163"/>
      <c r="ETF17" s="163"/>
      <c r="ETG17" s="163"/>
      <c r="ETH17" s="163"/>
      <c r="ETI17" s="163"/>
      <c r="ETJ17" s="163"/>
      <c r="ETK17" s="163"/>
      <c r="ETL17" s="163"/>
      <c r="ETM17" s="163"/>
      <c r="ETN17" s="163"/>
      <c r="ETO17" s="163"/>
      <c r="ETP17" s="163"/>
      <c r="ETQ17" s="163"/>
      <c r="ETR17" s="163"/>
      <c r="ETS17" s="163"/>
      <c r="ETT17" s="163"/>
      <c r="ETU17" s="163"/>
      <c r="ETV17" s="163"/>
      <c r="ETW17" s="163"/>
      <c r="ETX17" s="163"/>
      <c r="ETY17" s="163"/>
      <c r="ETZ17" s="163"/>
      <c r="EUA17" s="163"/>
      <c r="EUB17" s="163"/>
      <c r="EUC17" s="163"/>
      <c r="EUD17" s="163"/>
      <c r="EUE17" s="163"/>
      <c r="EUF17" s="163"/>
      <c r="EUG17" s="163"/>
      <c r="EUH17" s="163"/>
      <c r="EUI17" s="163"/>
      <c r="EUJ17" s="163"/>
      <c r="EUK17" s="163"/>
      <c r="EUL17" s="163"/>
      <c r="EUM17" s="163"/>
      <c r="EUN17" s="163"/>
      <c r="EUO17" s="163"/>
      <c r="EUP17" s="163"/>
      <c r="EUQ17" s="163"/>
      <c r="EUR17" s="163"/>
      <c r="EUS17" s="163"/>
      <c r="EUT17" s="163"/>
      <c r="EUU17" s="163"/>
      <c r="EUV17" s="163"/>
      <c r="EUW17" s="163"/>
      <c r="EUX17" s="163"/>
      <c r="EUY17" s="163"/>
      <c r="EUZ17" s="163"/>
      <c r="EVA17" s="163"/>
      <c r="EVB17" s="163"/>
      <c r="EVC17" s="163"/>
      <c r="EVD17" s="163"/>
      <c r="EVE17" s="163"/>
      <c r="EVF17" s="163"/>
      <c r="EVG17" s="163"/>
      <c r="EVH17" s="163"/>
      <c r="EVI17" s="163"/>
      <c r="EVJ17" s="163"/>
      <c r="EVK17" s="163"/>
      <c r="EVL17" s="163"/>
      <c r="EVM17" s="163"/>
      <c r="EVN17" s="163"/>
      <c r="EVO17" s="163"/>
      <c r="EVP17" s="163"/>
      <c r="EVQ17" s="163"/>
      <c r="EVR17" s="163"/>
      <c r="EVS17" s="163"/>
      <c r="EVT17" s="163"/>
      <c r="EVU17" s="163"/>
      <c r="EVV17" s="163"/>
      <c r="EVW17" s="163"/>
      <c r="EVX17" s="163"/>
      <c r="EVY17" s="163"/>
      <c r="EVZ17" s="163"/>
      <c r="EWA17" s="163"/>
      <c r="EWB17" s="163"/>
      <c r="EWC17" s="163"/>
      <c r="EWD17" s="163"/>
      <c r="EWE17" s="163"/>
      <c r="EWF17" s="163"/>
      <c r="EWG17" s="163"/>
      <c r="EWH17" s="163"/>
      <c r="EWI17" s="163"/>
      <c r="EWJ17" s="163"/>
      <c r="EWK17" s="163"/>
      <c r="EWL17" s="163"/>
      <c r="EWM17" s="163"/>
      <c r="EWN17" s="163"/>
      <c r="EWO17" s="163"/>
      <c r="EWP17" s="163"/>
      <c r="EWQ17" s="163"/>
      <c r="EWR17" s="163"/>
      <c r="EWS17" s="163"/>
      <c r="EWT17" s="163"/>
      <c r="EWU17" s="163"/>
      <c r="EWV17" s="163"/>
      <c r="EWW17" s="163"/>
      <c r="EWX17" s="163"/>
      <c r="EWY17" s="163"/>
      <c r="EWZ17" s="163"/>
      <c r="EXA17" s="163"/>
      <c r="EXB17" s="163"/>
      <c r="EXC17" s="163"/>
      <c r="EXD17" s="163"/>
      <c r="EXE17" s="163"/>
      <c r="EXF17" s="163"/>
      <c r="EXG17" s="163"/>
      <c r="EXH17" s="163"/>
      <c r="EXI17" s="163"/>
      <c r="EXJ17" s="163"/>
      <c r="EXK17" s="163"/>
      <c r="EXL17" s="163"/>
      <c r="EXM17" s="163"/>
      <c r="EXN17" s="163"/>
      <c r="EXO17" s="163"/>
      <c r="EXP17" s="163"/>
      <c r="EXQ17" s="163"/>
      <c r="EXR17" s="163"/>
      <c r="EXS17" s="163"/>
      <c r="EXT17" s="163"/>
      <c r="EXU17" s="163"/>
      <c r="EXV17" s="163"/>
      <c r="EXW17" s="163"/>
      <c r="EXX17" s="163"/>
      <c r="EXY17" s="163"/>
      <c r="EXZ17" s="163"/>
      <c r="EYA17" s="163"/>
      <c r="EYB17" s="163"/>
      <c r="EYC17" s="163"/>
      <c r="EYD17" s="163"/>
      <c r="EYE17" s="163"/>
      <c r="EYF17" s="163"/>
      <c r="EYG17" s="163"/>
      <c r="EYH17" s="163"/>
      <c r="EYI17" s="163"/>
      <c r="EYJ17" s="163"/>
      <c r="EYK17" s="163"/>
      <c r="EYL17" s="163"/>
      <c r="EYM17" s="163"/>
      <c r="EYN17" s="163"/>
      <c r="EYO17" s="163"/>
      <c r="EYP17" s="163"/>
      <c r="EYQ17" s="163"/>
      <c r="EYR17" s="163"/>
      <c r="EYS17" s="163"/>
      <c r="EYT17" s="163"/>
      <c r="EYU17" s="163"/>
      <c r="EYV17" s="163"/>
      <c r="EYW17" s="163"/>
      <c r="EYX17" s="163"/>
      <c r="EYY17" s="163"/>
      <c r="EYZ17" s="163"/>
      <c r="EZA17" s="163"/>
      <c r="EZB17" s="163"/>
      <c r="EZC17" s="163"/>
      <c r="EZD17" s="163"/>
      <c r="EZE17" s="163"/>
      <c r="EZF17" s="163"/>
      <c r="EZG17" s="163"/>
      <c r="EZH17" s="163"/>
      <c r="EZI17" s="163"/>
      <c r="EZJ17" s="163"/>
      <c r="EZK17" s="163"/>
      <c r="EZL17" s="163"/>
      <c r="EZM17" s="163"/>
      <c r="EZN17" s="163"/>
      <c r="EZO17" s="163"/>
      <c r="EZP17" s="163"/>
      <c r="EZQ17" s="163"/>
      <c r="EZR17" s="163"/>
      <c r="EZS17" s="163"/>
      <c r="EZT17" s="163"/>
      <c r="EZU17" s="163"/>
      <c r="EZV17" s="163"/>
      <c r="EZW17" s="163"/>
      <c r="EZX17" s="163"/>
      <c r="EZY17" s="163"/>
      <c r="EZZ17" s="163"/>
      <c r="FAA17" s="163"/>
      <c r="FAB17" s="163"/>
      <c r="FAC17" s="163"/>
      <c r="FAD17" s="163"/>
      <c r="FAE17" s="163"/>
      <c r="FAF17" s="163"/>
      <c r="FAG17" s="163"/>
      <c r="FAH17" s="163"/>
      <c r="FAI17" s="163"/>
      <c r="FAJ17" s="163"/>
      <c r="FAK17" s="163"/>
      <c r="FAL17" s="163"/>
      <c r="FAM17" s="163"/>
      <c r="FAN17" s="163"/>
      <c r="FAO17" s="163"/>
      <c r="FAP17" s="163"/>
      <c r="FAQ17" s="163"/>
      <c r="FAR17" s="163"/>
      <c r="FAS17" s="163"/>
      <c r="FAT17" s="163"/>
      <c r="FAU17" s="163"/>
      <c r="FAV17" s="163"/>
      <c r="FAW17" s="163"/>
      <c r="FAX17" s="163"/>
      <c r="FAY17" s="163"/>
      <c r="FAZ17" s="163"/>
      <c r="FBA17" s="163"/>
      <c r="FBB17" s="163"/>
      <c r="FBC17" s="163"/>
      <c r="FBD17" s="163"/>
      <c r="FBE17" s="163"/>
      <c r="FBF17" s="163"/>
      <c r="FBG17" s="163"/>
      <c r="FBH17" s="163"/>
      <c r="FBI17" s="163"/>
      <c r="FBJ17" s="163"/>
      <c r="FBK17" s="163"/>
      <c r="FBL17" s="163"/>
      <c r="FBM17" s="163"/>
      <c r="FBN17" s="163"/>
      <c r="FBO17" s="163"/>
      <c r="FBP17" s="163"/>
      <c r="FBQ17" s="163"/>
      <c r="FBR17" s="163"/>
      <c r="FBS17" s="163"/>
      <c r="FBT17" s="163"/>
      <c r="FBU17" s="163"/>
      <c r="FBV17" s="163"/>
      <c r="FBW17" s="163"/>
      <c r="FBX17" s="163"/>
      <c r="FBY17" s="163"/>
      <c r="FBZ17" s="163"/>
      <c r="FCA17" s="163"/>
      <c r="FCB17" s="163"/>
      <c r="FCC17" s="163"/>
      <c r="FCD17" s="163"/>
      <c r="FCE17" s="163"/>
      <c r="FCF17" s="163"/>
      <c r="FCG17" s="163"/>
      <c r="FCH17" s="163"/>
      <c r="FCI17" s="163"/>
      <c r="FCJ17" s="163"/>
      <c r="FCK17" s="163"/>
      <c r="FCL17" s="163"/>
      <c r="FCM17" s="163"/>
      <c r="FCN17" s="163"/>
      <c r="FCO17" s="163"/>
      <c r="FCP17" s="163"/>
      <c r="FCQ17" s="163"/>
      <c r="FCR17" s="163"/>
      <c r="FCS17" s="163"/>
      <c r="FCT17" s="163"/>
      <c r="FCU17" s="163"/>
      <c r="FCV17" s="163"/>
      <c r="FCW17" s="163"/>
      <c r="FCX17" s="163"/>
      <c r="FCY17" s="163"/>
      <c r="FCZ17" s="163"/>
      <c r="FDA17" s="163"/>
      <c r="FDB17" s="163"/>
      <c r="FDC17" s="163"/>
      <c r="FDD17" s="163"/>
      <c r="FDE17" s="163"/>
      <c r="FDF17" s="163"/>
      <c r="FDG17" s="163"/>
      <c r="FDH17" s="163"/>
      <c r="FDI17" s="163"/>
      <c r="FDJ17" s="163"/>
      <c r="FDK17" s="163"/>
      <c r="FDL17" s="163"/>
      <c r="FDM17" s="163"/>
      <c r="FDN17" s="163"/>
      <c r="FDO17" s="163"/>
      <c r="FDP17" s="163"/>
      <c r="FDQ17" s="163"/>
      <c r="FDR17" s="163"/>
      <c r="FDS17" s="163"/>
      <c r="FDT17" s="163"/>
      <c r="FDU17" s="163"/>
      <c r="FDV17" s="163"/>
      <c r="FDW17" s="163"/>
      <c r="FDX17" s="163"/>
      <c r="FDY17" s="163"/>
      <c r="FDZ17" s="163"/>
      <c r="FEA17" s="163"/>
      <c r="FEB17" s="163"/>
      <c r="FEC17" s="163"/>
      <c r="FED17" s="163"/>
      <c r="FEE17" s="163"/>
      <c r="FEF17" s="163"/>
      <c r="FEG17" s="163"/>
      <c r="FEH17" s="163"/>
      <c r="FEI17" s="163"/>
      <c r="FEJ17" s="163"/>
      <c r="FEK17" s="163"/>
      <c r="FEL17" s="163"/>
      <c r="FEM17" s="163"/>
      <c r="FEN17" s="163"/>
      <c r="FEO17" s="163"/>
      <c r="FEP17" s="163"/>
      <c r="FEQ17" s="163"/>
      <c r="FER17" s="163"/>
      <c r="FES17" s="163"/>
      <c r="FET17" s="163"/>
      <c r="FEU17" s="163"/>
      <c r="FEV17" s="163"/>
      <c r="FEW17" s="163"/>
      <c r="FEX17" s="163"/>
      <c r="FEY17" s="163"/>
      <c r="FEZ17" s="163"/>
      <c r="FFA17" s="163"/>
      <c r="FFB17" s="163"/>
      <c r="FFC17" s="163"/>
      <c r="FFD17" s="163"/>
      <c r="FFE17" s="163"/>
      <c r="FFF17" s="163"/>
      <c r="FFG17" s="163"/>
      <c r="FFH17" s="163"/>
      <c r="FFI17" s="163"/>
      <c r="FFJ17" s="163"/>
      <c r="FFK17" s="163"/>
      <c r="FFL17" s="163"/>
      <c r="FFM17" s="163"/>
      <c r="FFN17" s="163"/>
      <c r="FFO17" s="163"/>
      <c r="FFP17" s="163"/>
      <c r="FFQ17" s="163"/>
      <c r="FFR17" s="163"/>
      <c r="FFS17" s="163"/>
      <c r="FFT17" s="163"/>
      <c r="FFU17" s="163"/>
      <c r="FFV17" s="163"/>
      <c r="FFW17" s="163"/>
      <c r="FFX17" s="163"/>
      <c r="FFY17" s="163"/>
      <c r="FFZ17" s="163"/>
      <c r="FGA17" s="163"/>
      <c r="FGB17" s="163"/>
      <c r="FGC17" s="163"/>
      <c r="FGD17" s="163"/>
      <c r="FGE17" s="163"/>
      <c r="FGF17" s="163"/>
      <c r="FGG17" s="163"/>
      <c r="FGH17" s="163"/>
      <c r="FGI17" s="163"/>
      <c r="FGJ17" s="163"/>
      <c r="FGK17" s="163"/>
      <c r="FGL17" s="163"/>
      <c r="FGM17" s="163"/>
      <c r="FGN17" s="163"/>
      <c r="FGO17" s="163"/>
      <c r="FGP17" s="163"/>
      <c r="FGQ17" s="163"/>
      <c r="FGR17" s="163"/>
      <c r="FGS17" s="163"/>
      <c r="FGT17" s="163"/>
      <c r="FGU17" s="163"/>
      <c r="FGV17" s="163"/>
      <c r="FGW17" s="163"/>
      <c r="FGX17" s="163"/>
      <c r="FGY17" s="163"/>
      <c r="FGZ17" s="163"/>
      <c r="FHA17" s="163"/>
      <c r="FHB17" s="163"/>
      <c r="FHC17" s="163"/>
      <c r="FHD17" s="163"/>
      <c r="FHE17" s="163"/>
      <c r="FHF17" s="163"/>
      <c r="FHG17" s="163"/>
      <c r="FHH17" s="163"/>
      <c r="FHI17" s="163"/>
      <c r="FHJ17" s="163"/>
      <c r="FHK17" s="163"/>
      <c r="FHL17" s="163"/>
      <c r="FHM17" s="163"/>
      <c r="FHN17" s="163"/>
      <c r="FHO17" s="163"/>
      <c r="FHP17" s="163"/>
      <c r="FHQ17" s="163"/>
      <c r="FHR17" s="163"/>
      <c r="FHS17" s="163"/>
      <c r="FHT17" s="163"/>
      <c r="FHU17" s="163"/>
      <c r="FHV17" s="163"/>
      <c r="FHW17" s="163"/>
      <c r="FHX17" s="163"/>
      <c r="FHY17" s="163"/>
      <c r="FHZ17" s="163"/>
      <c r="FIA17" s="163"/>
      <c r="FIB17" s="163"/>
      <c r="FIC17" s="163"/>
      <c r="FID17" s="163"/>
      <c r="FIE17" s="163"/>
      <c r="FIF17" s="163"/>
      <c r="FIG17" s="163"/>
      <c r="FIH17" s="163"/>
      <c r="FII17" s="163"/>
      <c r="FIJ17" s="163"/>
      <c r="FIK17" s="163"/>
      <c r="FIL17" s="163"/>
      <c r="FIM17" s="163"/>
      <c r="FIN17" s="163"/>
      <c r="FIO17" s="163"/>
      <c r="FIP17" s="163"/>
      <c r="FIQ17" s="163"/>
      <c r="FIR17" s="163"/>
      <c r="FIS17" s="163"/>
      <c r="FIT17" s="163"/>
      <c r="FIU17" s="163"/>
      <c r="FIV17" s="163"/>
      <c r="FIW17" s="163"/>
      <c r="FIX17" s="163"/>
      <c r="FIY17" s="163"/>
      <c r="FIZ17" s="163"/>
      <c r="FJA17" s="163"/>
      <c r="FJB17" s="163"/>
      <c r="FJC17" s="163"/>
      <c r="FJD17" s="163"/>
      <c r="FJE17" s="163"/>
      <c r="FJF17" s="163"/>
      <c r="FJG17" s="163"/>
      <c r="FJH17" s="163"/>
      <c r="FJI17" s="163"/>
      <c r="FJJ17" s="163"/>
      <c r="FJK17" s="163"/>
      <c r="FJL17" s="163"/>
      <c r="FJM17" s="163"/>
      <c r="FJN17" s="163"/>
      <c r="FJO17" s="163"/>
      <c r="FJP17" s="163"/>
      <c r="FJQ17" s="163"/>
      <c r="FJR17" s="163"/>
      <c r="FJS17" s="163"/>
      <c r="FJT17" s="163"/>
      <c r="FJU17" s="163"/>
      <c r="FJV17" s="163"/>
      <c r="FJW17" s="163"/>
      <c r="FJX17" s="163"/>
      <c r="FJY17" s="163"/>
      <c r="FJZ17" s="163"/>
      <c r="FKA17" s="163"/>
      <c r="FKB17" s="163"/>
      <c r="FKC17" s="163"/>
      <c r="FKD17" s="163"/>
      <c r="FKE17" s="163"/>
      <c r="FKF17" s="163"/>
      <c r="FKG17" s="163"/>
      <c r="FKH17" s="163"/>
      <c r="FKI17" s="163"/>
      <c r="FKJ17" s="163"/>
      <c r="FKK17" s="163"/>
      <c r="FKL17" s="163"/>
      <c r="FKM17" s="163"/>
      <c r="FKN17" s="163"/>
      <c r="FKO17" s="163"/>
      <c r="FKP17" s="163"/>
      <c r="FKQ17" s="163"/>
      <c r="FKR17" s="163"/>
      <c r="FKS17" s="163"/>
      <c r="FKT17" s="163"/>
      <c r="FKU17" s="163"/>
      <c r="FKV17" s="163"/>
      <c r="FKW17" s="163"/>
      <c r="FKX17" s="163"/>
      <c r="FKY17" s="163"/>
      <c r="FKZ17" s="163"/>
      <c r="FLA17" s="163"/>
      <c r="FLB17" s="163"/>
      <c r="FLC17" s="163"/>
      <c r="FLD17" s="163"/>
      <c r="FLE17" s="163"/>
      <c r="FLF17" s="163"/>
      <c r="FLG17" s="163"/>
      <c r="FLH17" s="163"/>
      <c r="FLI17" s="163"/>
      <c r="FLJ17" s="163"/>
      <c r="FLK17" s="163"/>
      <c r="FLL17" s="163"/>
      <c r="FLM17" s="163"/>
      <c r="FLN17" s="163"/>
      <c r="FLO17" s="163"/>
      <c r="FLP17" s="163"/>
      <c r="FLQ17" s="163"/>
      <c r="FLR17" s="163"/>
      <c r="FLS17" s="163"/>
      <c r="FLT17" s="163"/>
      <c r="FLU17" s="163"/>
      <c r="FLV17" s="163"/>
      <c r="FLW17" s="163"/>
      <c r="FLX17" s="163"/>
      <c r="FLY17" s="163"/>
      <c r="FLZ17" s="163"/>
      <c r="FMA17" s="163"/>
      <c r="FMB17" s="163"/>
      <c r="FMC17" s="163"/>
      <c r="FMD17" s="163"/>
      <c r="FME17" s="163"/>
      <c r="FMF17" s="163"/>
      <c r="FMG17" s="163"/>
      <c r="FMH17" s="163"/>
      <c r="FMI17" s="163"/>
      <c r="FMJ17" s="163"/>
      <c r="FMK17" s="163"/>
      <c r="FML17" s="163"/>
      <c r="FMM17" s="163"/>
      <c r="FMN17" s="163"/>
      <c r="FMO17" s="163"/>
      <c r="FMP17" s="163"/>
      <c r="FMQ17" s="163"/>
      <c r="FMR17" s="163"/>
      <c r="FMS17" s="163"/>
      <c r="FMT17" s="163"/>
      <c r="FMU17" s="163"/>
      <c r="FMV17" s="163"/>
      <c r="FMW17" s="163"/>
      <c r="FMX17" s="163"/>
      <c r="FMY17" s="163"/>
      <c r="FMZ17" s="163"/>
      <c r="FNA17" s="163"/>
      <c r="FNB17" s="163"/>
      <c r="FNC17" s="163"/>
      <c r="FND17" s="163"/>
      <c r="FNE17" s="163"/>
      <c r="FNF17" s="163"/>
      <c r="FNG17" s="163"/>
      <c r="FNH17" s="163"/>
      <c r="FNI17" s="163"/>
      <c r="FNJ17" s="163"/>
      <c r="FNK17" s="163"/>
      <c r="FNL17" s="163"/>
      <c r="FNM17" s="163"/>
      <c r="FNN17" s="163"/>
      <c r="FNO17" s="163"/>
      <c r="FNP17" s="163"/>
      <c r="FNQ17" s="163"/>
      <c r="FNR17" s="163"/>
      <c r="FNS17" s="163"/>
      <c r="FNT17" s="163"/>
      <c r="FNU17" s="163"/>
      <c r="FNV17" s="163"/>
      <c r="FNW17" s="163"/>
      <c r="FNX17" s="163"/>
      <c r="FNY17" s="163"/>
      <c r="FNZ17" s="163"/>
      <c r="FOA17" s="163"/>
      <c r="FOB17" s="163"/>
      <c r="FOC17" s="163"/>
      <c r="FOD17" s="163"/>
      <c r="FOE17" s="163"/>
      <c r="FOF17" s="163"/>
      <c r="FOG17" s="163"/>
      <c r="FOH17" s="163"/>
      <c r="FOI17" s="163"/>
      <c r="FOJ17" s="163"/>
      <c r="FOK17" s="163"/>
      <c r="FOL17" s="163"/>
      <c r="FOM17" s="163"/>
      <c r="FON17" s="163"/>
      <c r="FOO17" s="163"/>
      <c r="FOP17" s="163"/>
      <c r="FOQ17" s="163"/>
      <c r="FOR17" s="163"/>
      <c r="FOS17" s="163"/>
      <c r="FOT17" s="163"/>
      <c r="FOU17" s="163"/>
      <c r="FOV17" s="163"/>
      <c r="FOW17" s="163"/>
      <c r="FOX17" s="163"/>
      <c r="FOY17" s="163"/>
      <c r="FOZ17" s="163"/>
      <c r="FPA17" s="163"/>
      <c r="FPB17" s="163"/>
      <c r="FPC17" s="163"/>
      <c r="FPD17" s="163"/>
      <c r="FPE17" s="163"/>
      <c r="FPF17" s="163"/>
      <c r="FPG17" s="163"/>
      <c r="FPH17" s="163"/>
      <c r="FPI17" s="163"/>
      <c r="FPJ17" s="163"/>
      <c r="FPK17" s="163"/>
      <c r="FPL17" s="163"/>
      <c r="FPM17" s="163"/>
      <c r="FPN17" s="163"/>
      <c r="FPO17" s="163"/>
      <c r="FPP17" s="163"/>
      <c r="FPQ17" s="163"/>
      <c r="FPR17" s="163"/>
      <c r="FPS17" s="163"/>
      <c r="FPT17" s="163"/>
      <c r="FPU17" s="163"/>
      <c r="FPV17" s="163"/>
      <c r="FPW17" s="163"/>
      <c r="FPX17" s="163"/>
      <c r="FPY17" s="163"/>
      <c r="FPZ17" s="163"/>
      <c r="FQA17" s="163"/>
      <c r="FQB17" s="163"/>
      <c r="FQC17" s="163"/>
      <c r="FQD17" s="163"/>
      <c r="FQE17" s="163"/>
      <c r="FQF17" s="163"/>
      <c r="FQG17" s="163"/>
      <c r="FQH17" s="163"/>
      <c r="FQI17" s="163"/>
      <c r="FQJ17" s="163"/>
      <c r="FQK17" s="163"/>
      <c r="FQL17" s="163"/>
      <c r="FQM17" s="163"/>
      <c r="FQN17" s="163"/>
      <c r="FQO17" s="163"/>
      <c r="FQP17" s="163"/>
      <c r="FQQ17" s="163"/>
      <c r="FQR17" s="163"/>
      <c r="FQS17" s="163"/>
      <c r="FQT17" s="163"/>
      <c r="FQU17" s="163"/>
      <c r="FQV17" s="163"/>
      <c r="FQW17" s="163"/>
      <c r="FQX17" s="163"/>
      <c r="FQY17" s="163"/>
      <c r="FQZ17" s="163"/>
      <c r="FRA17" s="163"/>
      <c r="FRB17" s="163"/>
      <c r="FRC17" s="163"/>
      <c r="FRD17" s="163"/>
      <c r="FRE17" s="163"/>
      <c r="FRF17" s="163"/>
      <c r="FRG17" s="163"/>
      <c r="FRH17" s="163"/>
      <c r="FRI17" s="163"/>
      <c r="FRJ17" s="163"/>
      <c r="FRK17" s="163"/>
      <c r="FRL17" s="163"/>
      <c r="FRM17" s="163"/>
      <c r="FRN17" s="163"/>
      <c r="FRO17" s="163"/>
      <c r="FRP17" s="163"/>
      <c r="FRQ17" s="163"/>
      <c r="FRR17" s="163"/>
      <c r="FRS17" s="163"/>
      <c r="FRT17" s="163"/>
      <c r="FRU17" s="163"/>
      <c r="FRV17" s="163"/>
      <c r="FRW17" s="163"/>
      <c r="FRX17" s="163"/>
      <c r="FRY17" s="163"/>
      <c r="FRZ17" s="163"/>
      <c r="FSA17" s="163"/>
      <c r="FSB17" s="163"/>
      <c r="FSC17" s="163"/>
      <c r="FSD17" s="163"/>
      <c r="FSE17" s="163"/>
      <c r="FSF17" s="163"/>
      <c r="FSG17" s="163"/>
      <c r="FSH17" s="163"/>
      <c r="FSI17" s="163"/>
      <c r="FSJ17" s="163"/>
      <c r="FSK17" s="163"/>
      <c r="FSL17" s="163"/>
      <c r="FSM17" s="163"/>
      <c r="FSN17" s="163"/>
      <c r="FSO17" s="163"/>
      <c r="FSP17" s="163"/>
      <c r="FSQ17" s="163"/>
      <c r="FSR17" s="163"/>
      <c r="FSS17" s="163"/>
      <c r="FST17" s="163"/>
      <c r="FSU17" s="163"/>
      <c r="FSV17" s="163"/>
      <c r="FSW17" s="163"/>
      <c r="FSX17" s="163"/>
      <c r="FSY17" s="163"/>
      <c r="FSZ17" s="163"/>
      <c r="FTA17" s="163"/>
      <c r="FTB17" s="163"/>
      <c r="FTC17" s="163"/>
      <c r="FTD17" s="163"/>
      <c r="FTE17" s="163"/>
      <c r="FTF17" s="163"/>
      <c r="FTG17" s="163"/>
      <c r="FTH17" s="163"/>
      <c r="FTI17" s="163"/>
      <c r="FTJ17" s="163"/>
      <c r="FTK17" s="163"/>
      <c r="FTL17" s="163"/>
      <c r="FTM17" s="163"/>
      <c r="FTN17" s="163"/>
      <c r="FTO17" s="163"/>
      <c r="FTP17" s="163"/>
      <c r="FTQ17" s="163"/>
      <c r="FTR17" s="163"/>
      <c r="FTS17" s="163"/>
      <c r="FTT17" s="163"/>
      <c r="FTU17" s="163"/>
      <c r="FTV17" s="163"/>
      <c r="FTW17" s="163"/>
      <c r="FTX17" s="163"/>
      <c r="FTY17" s="163"/>
      <c r="FTZ17" s="163"/>
      <c r="FUA17" s="163"/>
      <c r="FUB17" s="163"/>
      <c r="FUC17" s="163"/>
      <c r="FUD17" s="163"/>
      <c r="FUE17" s="163"/>
      <c r="FUF17" s="163"/>
      <c r="FUG17" s="163"/>
      <c r="FUH17" s="163"/>
      <c r="FUI17" s="163"/>
      <c r="FUJ17" s="163"/>
      <c r="FUK17" s="163"/>
      <c r="FUL17" s="163"/>
      <c r="FUM17" s="163"/>
      <c r="FUN17" s="163"/>
      <c r="FUO17" s="163"/>
      <c r="FUP17" s="163"/>
      <c r="FUQ17" s="163"/>
      <c r="FUR17" s="163"/>
      <c r="FUS17" s="163"/>
      <c r="FUT17" s="163"/>
      <c r="FUU17" s="163"/>
      <c r="FUV17" s="163"/>
      <c r="FUW17" s="163"/>
      <c r="FUX17" s="163"/>
      <c r="FUY17" s="163"/>
      <c r="FUZ17" s="163"/>
      <c r="FVA17" s="163"/>
      <c r="FVB17" s="163"/>
      <c r="FVC17" s="163"/>
      <c r="FVD17" s="163"/>
      <c r="FVE17" s="163"/>
      <c r="FVF17" s="163"/>
      <c r="FVG17" s="163"/>
      <c r="FVH17" s="163"/>
      <c r="FVI17" s="163"/>
      <c r="FVJ17" s="163"/>
      <c r="FVK17" s="163"/>
      <c r="FVL17" s="163"/>
      <c r="FVM17" s="163"/>
      <c r="FVN17" s="163"/>
      <c r="FVO17" s="163"/>
      <c r="FVP17" s="163"/>
      <c r="FVQ17" s="163"/>
      <c r="FVR17" s="163"/>
      <c r="FVS17" s="163"/>
      <c r="FVT17" s="163"/>
      <c r="FVU17" s="163"/>
      <c r="FVV17" s="163"/>
      <c r="FVW17" s="163"/>
      <c r="FVX17" s="163"/>
      <c r="FVY17" s="163"/>
      <c r="FVZ17" s="163"/>
      <c r="FWA17" s="163"/>
      <c r="FWB17" s="163"/>
      <c r="FWC17" s="163"/>
      <c r="FWD17" s="163"/>
      <c r="FWE17" s="163"/>
      <c r="FWF17" s="163"/>
      <c r="FWG17" s="163"/>
      <c r="FWH17" s="163"/>
      <c r="FWI17" s="163"/>
      <c r="FWJ17" s="163"/>
      <c r="FWK17" s="163"/>
      <c r="FWL17" s="163"/>
      <c r="FWM17" s="163"/>
      <c r="FWN17" s="163"/>
      <c r="FWO17" s="163"/>
      <c r="FWP17" s="163"/>
      <c r="FWQ17" s="163"/>
      <c r="FWR17" s="163"/>
      <c r="FWS17" s="163"/>
      <c r="FWT17" s="163"/>
      <c r="FWU17" s="163"/>
      <c r="FWV17" s="163"/>
      <c r="FWW17" s="163"/>
      <c r="FWX17" s="163"/>
      <c r="FWY17" s="163"/>
      <c r="FWZ17" s="163"/>
      <c r="FXA17" s="163"/>
      <c r="FXB17" s="163"/>
      <c r="FXC17" s="163"/>
      <c r="FXD17" s="163"/>
      <c r="FXE17" s="163"/>
      <c r="FXF17" s="163"/>
      <c r="FXG17" s="163"/>
      <c r="FXH17" s="163"/>
      <c r="FXI17" s="163"/>
      <c r="FXJ17" s="163"/>
      <c r="FXK17" s="163"/>
      <c r="FXL17" s="163"/>
      <c r="FXM17" s="163"/>
      <c r="FXN17" s="163"/>
      <c r="FXO17" s="163"/>
      <c r="FXP17" s="163"/>
      <c r="FXQ17" s="163"/>
      <c r="FXR17" s="163"/>
      <c r="FXS17" s="163"/>
      <c r="FXT17" s="163"/>
      <c r="FXU17" s="163"/>
      <c r="FXV17" s="163"/>
      <c r="FXW17" s="163"/>
      <c r="FXX17" s="163"/>
      <c r="FXY17" s="163"/>
      <c r="FXZ17" s="163"/>
      <c r="FYA17" s="163"/>
      <c r="FYB17" s="163"/>
      <c r="FYC17" s="163"/>
      <c r="FYD17" s="163"/>
      <c r="FYE17" s="163"/>
      <c r="FYF17" s="163"/>
      <c r="FYG17" s="163"/>
      <c r="FYH17" s="163"/>
      <c r="FYI17" s="163"/>
      <c r="FYJ17" s="163"/>
      <c r="FYK17" s="163"/>
      <c r="FYL17" s="163"/>
      <c r="FYM17" s="163"/>
      <c r="FYN17" s="163"/>
      <c r="FYO17" s="163"/>
      <c r="FYP17" s="163"/>
      <c r="FYQ17" s="163"/>
      <c r="FYR17" s="163"/>
      <c r="FYS17" s="163"/>
      <c r="FYT17" s="163"/>
      <c r="FYU17" s="163"/>
      <c r="FYV17" s="163"/>
      <c r="FYW17" s="163"/>
      <c r="FYX17" s="163"/>
      <c r="FYY17" s="163"/>
      <c r="FYZ17" s="163"/>
      <c r="FZA17" s="163"/>
      <c r="FZB17" s="163"/>
      <c r="FZC17" s="163"/>
      <c r="FZD17" s="163"/>
      <c r="FZE17" s="163"/>
      <c r="FZF17" s="163"/>
      <c r="FZG17" s="163"/>
      <c r="FZH17" s="163"/>
      <c r="FZI17" s="163"/>
      <c r="FZJ17" s="163"/>
      <c r="FZK17" s="163"/>
      <c r="FZL17" s="163"/>
      <c r="FZM17" s="163"/>
      <c r="FZN17" s="163"/>
      <c r="FZO17" s="163"/>
      <c r="FZP17" s="163"/>
      <c r="FZQ17" s="163"/>
      <c r="FZR17" s="163"/>
      <c r="FZS17" s="163"/>
      <c r="FZT17" s="163"/>
      <c r="FZU17" s="163"/>
      <c r="FZV17" s="163"/>
      <c r="FZW17" s="163"/>
      <c r="FZX17" s="163"/>
      <c r="FZY17" s="163"/>
      <c r="FZZ17" s="163"/>
      <c r="GAA17" s="163"/>
      <c r="GAB17" s="163"/>
      <c r="GAC17" s="163"/>
      <c r="GAD17" s="163"/>
      <c r="GAE17" s="163"/>
      <c r="GAF17" s="163"/>
      <c r="GAG17" s="163"/>
      <c r="GAH17" s="163"/>
      <c r="GAI17" s="163"/>
      <c r="GAJ17" s="163"/>
      <c r="GAK17" s="163"/>
      <c r="GAL17" s="163"/>
      <c r="GAM17" s="163"/>
      <c r="GAN17" s="163"/>
      <c r="GAO17" s="163"/>
      <c r="GAP17" s="163"/>
      <c r="GAQ17" s="163"/>
      <c r="GAR17" s="163"/>
      <c r="GAS17" s="163"/>
      <c r="GAT17" s="163"/>
      <c r="GAU17" s="163"/>
      <c r="GAV17" s="163"/>
      <c r="GAW17" s="163"/>
      <c r="GAX17" s="163"/>
      <c r="GAY17" s="163"/>
      <c r="GAZ17" s="163"/>
      <c r="GBA17" s="163"/>
      <c r="GBB17" s="163"/>
      <c r="GBC17" s="163"/>
      <c r="GBD17" s="163"/>
      <c r="GBE17" s="163"/>
      <c r="GBF17" s="163"/>
      <c r="GBG17" s="163"/>
      <c r="GBH17" s="163"/>
      <c r="GBI17" s="163"/>
      <c r="GBJ17" s="163"/>
      <c r="GBK17" s="163"/>
      <c r="GBL17" s="163"/>
      <c r="GBM17" s="163"/>
      <c r="GBN17" s="163"/>
      <c r="GBO17" s="163"/>
      <c r="GBP17" s="163"/>
      <c r="GBQ17" s="163"/>
      <c r="GBR17" s="163"/>
      <c r="GBS17" s="163"/>
      <c r="GBT17" s="163"/>
      <c r="GBU17" s="163"/>
      <c r="GBV17" s="163"/>
      <c r="GBW17" s="163"/>
      <c r="GBX17" s="163"/>
      <c r="GBY17" s="163"/>
      <c r="GBZ17" s="163"/>
      <c r="GCA17" s="163"/>
      <c r="GCB17" s="163"/>
      <c r="GCC17" s="163"/>
      <c r="GCD17" s="163"/>
      <c r="GCE17" s="163"/>
      <c r="GCF17" s="163"/>
      <c r="GCG17" s="163"/>
      <c r="GCH17" s="163"/>
      <c r="GCI17" s="163"/>
      <c r="GCJ17" s="163"/>
      <c r="GCK17" s="163"/>
      <c r="GCL17" s="163"/>
      <c r="GCM17" s="163"/>
      <c r="GCN17" s="163"/>
      <c r="GCO17" s="163"/>
      <c r="GCP17" s="163"/>
      <c r="GCQ17" s="163"/>
      <c r="GCR17" s="163"/>
      <c r="GCS17" s="163"/>
      <c r="GCT17" s="163"/>
      <c r="GCU17" s="163"/>
      <c r="GCV17" s="163"/>
      <c r="GCW17" s="163"/>
      <c r="GCX17" s="163"/>
      <c r="GCY17" s="163"/>
      <c r="GCZ17" s="163"/>
      <c r="GDA17" s="163"/>
      <c r="GDB17" s="163"/>
      <c r="GDC17" s="163"/>
      <c r="GDD17" s="163"/>
      <c r="GDE17" s="163"/>
      <c r="GDF17" s="163"/>
      <c r="GDG17" s="163"/>
      <c r="GDH17" s="163"/>
      <c r="GDI17" s="163"/>
      <c r="GDJ17" s="163"/>
      <c r="GDK17" s="163"/>
      <c r="GDL17" s="163"/>
      <c r="GDM17" s="163"/>
      <c r="GDN17" s="163"/>
      <c r="GDO17" s="163"/>
      <c r="GDP17" s="163"/>
      <c r="GDQ17" s="163"/>
      <c r="GDR17" s="163"/>
      <c r="GDS17" s="163"/>
      <c r="GDT17" s="163"/>
      <c r="GDU17" s="163"/>
      <c r="GDV17" s="163"/>
      <c r="GDW17" s="163"/>
      <c r="GDX17" s="163"/>
      <c r="GDY17" s="163"/>
      <c r="GDZ17" s="163"/>
      <c r="GEA17" s="163"/>
      <c r="GEB17" s="163"/>
      <c r="GEC17" s="163"/>
      <c r="GED17" s="163"/>
      <c r="GEE17" s="163"/>
      <c r="GEF17" s="163"/>
      <c r="GEG17" s="163"/>
      <c r="GEH17" s="163"/>
      <c r="GEI17" s="163"/>
      <c r="GEJ17" s="163"/>
      <c r="GEK17" s="163"/>
      <c r="GEL17" s="163"/>
      <c r="GEM17" s="163"/>
      <c r="GEN17" s="163"/>
      <c r="GEO17" s="163"/>
      <c r="GEP17" s="163"/>
      <c r="GEQ17" s="163"/>
      <c r="GER17" s="163"/>
      <c r="GES17" s="163"/>
      <c r="GET17" s="163"/>
      <c r="GEU17" s="163"/>
      <c r="GEV17" s="163"/>
      <c r="GEW17" s="163"/>
      <c r="GEX17" s="163"/>
      <c r="GEY17" s="163"/>
      <c r="GEZ17" s="163"/>
      <c r="GFA17" s="163"/>
      <c r="GFB17" s="163"/>
      <c r="GFC17" s="163"/>
      <c r="GFD17" s="163"/>
      <c r="GFE17" s="163"/>
      <c r="GFF17" s="163"/>
      <c r="GFG17" s="163"/>
      <c r="GFH17" s="163"/>
      <c r="GFI17" s="163"/>
      <c r="GFJ17" s="163"/>
      <c r="GFK17" s="163"/>
      <c r="GFL17" s="163"/>
      <c r="GFM17" s="163"/>
      <c r="GFN17" s="163"/>
      <c r="GFO17" s="163"/>
      <c r="GFP17" s="163"/>
      <c r="GFQ17" s="163"/>
      <c r="GFR17" s="163"/>
      <c r="GFS17" s="163"/>
      <c r="GFT17" s="163"/>
      <c r="GFU17" s="163"/>
      <c r="GFV17" s="163"/>
      <c r="GFW17" s="163"/>
      <c r="GFX17" s="163"/>
      <c r="GFY17" s="163"/>
      <c r="GFZ17" s="163"/>
      <c r="GGA17" s="163"/>
      <c r="GGB17" s="163"/>
      <c r="GGC17" s="163"/>
      <c r="GGD17" s="163"/>
      <c r="GGE17" s="163"/>
      <c r="GGF17" s="163"/>
      <c r="GGG17" s="163"/>
      <c r="GGH17" s="163"/>
      <c r="GGI17" s="163"/>
      <c r="GGJ17" s="163"/>
      <c r="GGK17" s="163"/>
      <c r="GGL17" s="163"/>
      <c r="GGM17" s="163"/>
      <c r="GGN17" s="163"/>
      <c r="GGO17" s="163"/>
      <c r="GGP17" s="163"/>
      <c r="GGQ17" s="163"/>
      <c r="GGR17" s="163"/>
      <c r="GGS17" s="163"/>
      <c r="GGT17" s="163"/>
      <c r="GGU17" s="163"/>
      <c r="GGV17" s="163"/>
      <c r="GGW17" s="163"/>
      <c r="GGX17" s="163"/>
      <c r="GGY17" s="163"/>
      <c r="GGZ17" s="163"/>
      <c r="GHA17" s="163"/>
      <c r="GHB17" s="163"/>
      <c r="GHC17" s="163"/>
      <c r="GHD17" s="163"/>
      <c r="GHE17" s="163"/>
      <c r="GHF17" s="163"/>
      <c r="GHG17" s="163"/>
      <c r="GHH17" s="163"/>
      <c r="GHI17" s="163"/>
      <c r="GHJ17" s="163"/>
      <c r="GHK17" s="163"/>
      <c r="GHL17" s="163"/>
      <c r="GHM17" s="163"/>
      <c r="GHN17" s="163"/>
      <c r="GHO17" s="163"/>
      <c r="GHP17" s="163"/>
      <c r="GHQ17" s="163"/>
      <c r="GHR17" s="163"/>
      <c r="GHS17" s="163"/>
      <c r="GHT17" s="163"/>
      <c r="GHU17" s="163"/>
      <c r="GHV17" s="163"/>
      <c r="GHW17" s="163"/>
      <c r="GHX17" s="163"/>
      <c r="GHY17" s="163"/>
      <c r="GHZ17" s="163"/>
      <c r="GIA17" s="163"/>
      <c r="GIB17" s="163"/>
      <c r="GIC17" s="163"/>
      <c r="GID17" s="163"/>
      <c r="GIE17" s="163"/>
      <c r="GIF17" s="163"/>
      <c r="GIG17" s="163"/>
      <c r="GIH17" s="163"/>
      <c r="GII17" s="163"/>
      <c r="GIJ17" s="163"/>
      <c r="GIK17" s="163"/>
      <c r="GIL17" s="163"/>
      <c r="GIM17" s="163"/>
      <c r="GIN17" s="163"/>
      <c r="GIO17" s="163"/>
      <c r="GIP17" s="163"/>
      <c r="GIQ17" s="163"/>
      <c r="GIR17" s="163"/>
      <c r="GIS17" s="163"/>
      <c r="GIT17" s="163"/>
      <c r="GIU17" s="163"/>
      <c r="GIV17" s="163"/>
      <c r="GIW17" s="163"/>
      <c r="GIX17" s="163"/>
      <c r="GIY17" s="163"/>
      <c r="GIZ17" s="163"/>
      <c r="GJA17" s="163"/>
      <c r="GJB17" s="163"/>
      <c r="GJC17" s="163"/>
      <c r="GJD17" s="163"/>
      <c r="GJE17" s="163"/>
      <c r="GJF17" s="163"/>
      <c r="GJG17" s="163"/>
      <c r="GJH17" s="163"/>
      <c r="GJI17" s="163"/>
      <c r="GJJ17" s="163"/>
      <c r="GJK17" s="163"/>
      <c r="GJL17" s="163"/>
      <c r="GJM17" s="163"/>
      <c r="GJN17" s="163"/>
      <c r="GJO17" s="163"/>
      <c r="GJP17" s="163"/>
      <c r="GJQ17" s="163"/>
      <c r="GJR17" s="163"/>
      <c r="GJS17" s="163"/>
      <c r="GJT17" s="163"/>
      <c r="GJU17" s="163"/>
      <c r="GJV17" s="163"/>
      <c r="GJW17" s="163"/>
      <c r="GJX17" s="163"/>
      <c r="GJY17" s="163"/>
      <c r="GJZ17" s="163"/>
      <c r="GKA17" s="163"/>
      <c r="GKB17" s="163"/>
      <c r="GKC17" s="163"/>
      <c r="GKD17" s="163"/>
      <c r="GKE17" s="163"/>
      <c r="GKF17" s="163"/>
      <c r="GKG17" s="163"/>
      <c r="GKH17" s="163"/>
      <c r="GKI17" s="163"/>
      <c r="GKJ17" s="163"/>
      <c r="GKK17" s="163"/>
      <c r="GKL17" s="163"/>
      <c r="GKM17" s="163"/>
      <c r="GKN17" s="163"/>
      <c r="GKO17" s="163"/>
      <c r="GKP17" s="163"/>
      <c r="GKQ17" s="163"/>
      <c r="GKR17" s="163"/>
      <c r="GKS17" s="163"/>
      <c r="GKT17" s="163"/>
      <c r="GKU17" s="163"/>
      <c r="GKV17" s="163"/>
      <c r="GKW17" s="163"/>
      <c r="GKX17" s="163"/>
      <c r="GKY17" s="163"/>
      <c r="GKZ17" s="163"/>
      <c r="GLA17" s="163"/>
      <c r="GLB17" s="163"/>
      <c r="GLC17" s="163"/>
      <c r="GLD17" s="163"/>
      <c r="GLE17" s="163"/>
      <c r="GLF17" s="163"/>
      <c r="GLG17" s="163"/>
      <c r="GLH17" s="163"/>
      <c r="GLI17" s="163"/>
      <c r="GLJ17" s="163"/>
      <c r="GLK17" s="163"/>
      <c r="GLL17" s="163"/>
      <c r="GLM17" s="163"/>
      <c r="GLN17" s="163"/>
      <c r="GLO17" s="163"/>
      <c r="GLP17" s="163"/>
      <c r="GLQ17" s="163"/>
      <c r="GLR17" s="163"/>
      <c r="GLS17" s="163"/>
      <c r="GLT17" s="163"/>
      <c r="GLU17" s="163"/>
      <c r="GLV17" s="163"/>
      <c r="GLW17" s="163"/>
      <c r="GLX17" s="163"/>
      <c r="GLY17" s="163"/>
      <c r="GLZ17" s="163"/>
      <c r="GMA17" s="163"/>
      <c r="GMB17" s="163"/>
      <c r="GMC17" s="163"/>
      <c r="GMD17" s="163"/>
      <c r="GME17" s="163"/>
      <c r="GMF17" s="163"/>
      <c r="GMG17" s="163"/>
      <c r="GMH17" s="163"/>
      <c r="GMI17" s="163"/>
      <c r="GMJ17" s="163"/>
      <c r="GMK17" s="163"/>
      <c r="GML17" s="163"/>
      <c r="GMM17" s="163"/>
      <c r="GMN17" s="163"/>
      <c r="GMO17" s="163"/>
      <c r="GMP17" s="163"/>
      <c r="GMQ17" s="163"/>
      <c r="GMR17" s="163"/>
      <c r="GMS17" s="163"/>
      <c r="GMT17" s="163"/>
      <c r="GMU17" s="163"/>
      <c r="GMV17" s="163"/>
      <c r="GMW17" s="163"/>
      <c r="GMX17" s="163"/>
      <c r="GMY17" s="163"/>
      <c r="GMZ17" s="163"/>
      <c r="GNA17" s="163"/>
      <c r="GNB17" s="163"/>
      <c r="GNC17" s="163"/>
      <c r="GND17" s="163"/>
      <c r="GNE17" s="163"/>
      <c r="GNF17" s="163"/>
      <c r="GNG17" s="163"/>
      <c r="GNH17" s="163"/>
      <c r="GNI17" s="163"/>
      <c r="GNJ17" s="163"/>
      <c r="GNK17" s="163"/>
      <c r="GNL17" s="163"/>
      <c r="GNM17" s="163"/>
      <c r="GNN17" s="163"/>
      <c r="GNO17" s="163"/>
      <c r="GNP17" s="163"/>
      <c r="GNQ17" s="163"/>
      <c r="GNR17" s="163"/>
      <c r="GNS17" s="163"/>
      <c r="GNT17" s="163"/>
      <c r="GNU17" s="163"/>
      <c r="GNV17" s="163"/>
      <c r="GNW17" s="163"/>
      <c r="GNX17" s="163"/>
      <c r="GNY17" s="163"/>
      <c r="GNZ17" s="163"/>
      <c r="GOA17" s="163"/>
      <c r="GOB17" s="163"/>
      <c r="GOC17" s="163"/>
      <c r="GOD17" s="163"/>
      <c r="GOE17" s="163"/>
      <c r="GOF17" s="163"/>
      <c r="GOG17" s="163"/>
      <c r="GOH17" s="163"/>
      <c r="GOI17" s="163"/>
      <c r="GOJ17" s="163"/>
      <c r="GOK17" s="163"/>
      <c r="GOL17" s="163"/>
      <c r="GOM17" s="163"/>
      <c r="GON17" s="163"/>
      <c r="GOO17" s="163"/>
      <c r="GOP17" s="163"/>
      <c r="GOQ17" s="163"/>
      <c r="GOR17" s="163"/>
      <c r="GOS17" s="163"/>
      <c r="GOT17" s="163"/>
      <c r="GOU17" s="163"/>
      <c r="GOV17" s="163"/>
      <c r="GOW17" s="163"/>
      <c r="GOX17" s="163"/>
      <c r="GOY17" s="163"/>
      <c r="GOZ17" s="163"/>
      <c r="GPA17" s="163"/>
      <c r="GPB17" s="163"/>
      <c r="GPC17" s="163"/>
      <c r="GPD17" s="163"/>
      <c r="GPE17" s="163"/>
      <c r="GPF17" s="163"/>
      <c r="GPG17" s="163"/>
      <c r="GPH17" s="163"/>
      <c r="GPI17" s="163"/>
      <c r="GPJ17" s="163"/>
      <c r="GPK17" s="163"/>
      <c r="GPL17" s="163"/>
      <c r="GPM17" s="163"/>
      <c r="GPN17" s="163"/>
      <c r="GPO17" s="163"/>
      <c r="GPP17" s="163"/>
      <c r="GPQ17" s="163"/>
      <c r="GPR17" s="163"/>
      <c r="GPS17" s="163"/>
      <c r="GPT17" s="163"/>
      <c r="GPU17" s="163"/>
      <c r="GPV17" s="163"/>
      <c r="GPW17" s="163"/>
      <c r="GPX17" s="163"/>
      <c r="GPY17" s="163"/>
      <c r="GPZ17" s="163"/>
      <c r="GQA17" s="163"/>
      <c r="GQB17" s="163"/>
      <c r="GQC17" s="163"/>
      <c r="GQD17" s="163"/>
      <c r="GQE17" s="163"/>
      <c r="GQF17" s="163"/>
      <c r="GQG17" s="163"/>
      <c r="GQH17" s="163"/>
      <c r="GQI17" s="163"/>
      <c r="GQJ17" s="163"/>
      <c r="GQK17" s="163"/>
      <c r="GQL17" s="163"/>
      <c r="GQM17" s="163"/>
      <c r="GQN17" s="163"/>
      <c r="GQO17" s="163"/>
      <c r="GQP17" s="163"/>
      <c r="GQQ17" s="163"/>
      <c r="GQR17" s="163"/>
      <c r="GQS17" s="163"/>
      <c r="GQT17" s="163"/>
      <c r="GQU17" s="163"/>
      <c r="GQV17" s="163"/>
      <c r="GQW17" s="163"/>
      <c r="GQX17" s="163"/>
      <c r="GQY17" s="163"/>
      <c r="GQZ17" s="163"/>
      <c r="GRA17" s="163"/>
      <c r="GRB17" s="163"/>
      <c r="GRC17" s="163"/>
      <c r="GRD17" s="163"/>
      <c r="GRE17" s="163"/>
      <c r="GRF17" s="163"/>
      <c r="GRG17" s="163"/>
      <c r="GRH17" s="163"/>
      <c r="GRI17" s="163"/>
      <c r="GRJ17" s="163"/>
      <c r="GRK17" s="163"/>
      <c r="GRL17" s="163"/>
      <c r="GRM17" s="163"/>
      <c r="GRN17" s="163"/>
      <c r="GRO17" s="163"/>
      <c r="GRP17" s="163"/>
      <c r="GRQ17" s="163"/>
      <c r="GRR17" s="163"/>
      <c r="GRS17" s="163"/>
      <c r="GRT17" s="163"/>
      <c r="GRU17" s="163"/>
      <c r="GRV17" s="163"/>
      <c r="GRW17" s="163"/>
      <c r="GRX17" s="163"/>
      <c r="GRY17" s="163"/>
      <c r="GRZ17" s="163"/>
      <c r="GSA17" s="163"/>
      <c r="GSB17" s="163"/>
      <c r="GSC17" s="163"/>
      <c r="GSD17" s="163"/>
      <c r="GSE17" s="163"/>
      <c r="GSF17" s="163"/>
      <c r="GSG17" s="163"/>
      <c r="GSH17" s="163"/>
      <c r="GSI17" s="163"/>
      <c r="GSJ17" s="163"/>
      <c r="GSK17" s="163"/>
      <c r="GSL17" s="163"/>
      <c r="GSM17" s="163"/>
      <c r="GSN17" s="163"/>
      <c r="GSO17" s="163"/>
      <c r="GSP17" s="163"/>
      <c r="GSQ17" s="163"/>
      <c r="GSR17" s="163"/>
      <c r="GSS17" s="163"/>
      <c r="GST17" s="163"/>
      <c r="GSU17" s="163"/>
      <c r="GSV17" s="163"/>
      <c r="GSW17" s="163"/>
      <c r="GSX17" s="163"/>
      <c r="GSY17" s="163"/>
      <c r="GSZ17" s="163"/>
      <c r="GTA17" s="163"/>
      <c r="GTB17" s="163"/>
      <c r="GTC17" s="163"/>
      <c r="GTD17" s="163"/>
      <c r="GTE17" s="163"/>
      <c r="GTF17" s="163"/>
      <c r="GTG17" s="163"/>
      <c r="GTH17" s="163"/>
      <c r="GTI17" s="163"/>
      <c r="GTJ17" s="163"/>
      <c r="GTK17" s="163"/>
      <c r="GTL17" s="163"/>
      <c r="GTM17" s="163"/>
      <c r="GTN17" s="163"/>
      <c r="GTO17" s="163"/>
      <c r="GTP17" s="163"/>
      <c r="GTQ17" s="163"/>
      <c r="GTR17" s="163"/>
      <c r="GTS17" s="163"/>
      <c r="GTT17" s="163"/>
      <c r="GTU17" s="163"/>
      <c r="GTV17" s="163"/>
      <c r="GTW17" s="163"/>
      <c r="GTX17" s="163"/>
      <c r="GTY17" s="163"/>
      <c r="GTZ17" s="163"/>
      <c r="GUA17" s="163"/>
      <c r="GUB17" s="163"/>
      <c r="GUC17" s="163"/>
      <c r="GUD17" s="163"/>
      <c r="GUE17" s="163"/>
      <c r="GUF17" s="163"/>
      <c r="GUG17" s="163"/>
      <c r="GUH17" s="163"/>
      <c r="GUI17" s="163"/>
      <c r="GUJ17" s="163"/>
      <c r="GUK17" s="163"/>
      <c r="GUL17" s="163"/>
      <c r="GUM17" s="163"/>
      <c r="GUN17" s="163"/>
      <c r="GUO17" s="163"/>
      <c r="GUP17" s="163"/>
      <c r="GUQ17" s="163"/>
      <c r="GUR17" s="163"/>
      <c r="GUS17" s="163"/>
      <c r="GUT17" s="163"/>
      <c r="GUU17" s="163"/>
      <c r="GUV17" s="163"/>
      <c r="GUW17" s="163"/>
      <c r="GUX17" s="163"/>
      <c r="GUY17" s="163"/>
      <c r="GUZ17" s="163"/>
      <c r="GVA17" s="163"/>
      <c r="GVB17" s="163"/>
      <c r="GVC17" s="163"/>
      <c r="GVD17" s="163"/>
      <c r="GVE17" s="163"/>
      <c r="GVF17" s="163"/>
      <c r="GVG17" s="163"/>
      <c r="GVH17" s="163"/>
      <c r="GVI17" s="163"/>
      <c r="GVJ17" s="163"/>
      <c r="GVK17" s="163"/>
      <c r="GVL17" s="163"/>
      <c r="GVM17" s="163"/>
      <c r="GVN17" s="163"/>
      <c r="GVO17" s="163"/>
      <c r="GVP17" s="163"/>
      <c r="GVQ17" s="163"/>
      <c r="GVR17" s="163"/>
      <c r="GVS17" s="163"/>
      <c r="GVT17" s="163"/>
      <c r="GVU17" s="163"/>
      <c r="GVV17" s="163"/>
      <c r="GVW17" s="163"/>
      <c r="GVX17" s="163"/>
      <c r="GVY17" s="163"/>
      <c r="GVZ17" s="163"/>
      <c r="GWA17" s="163"/>
      <c r="GWB17" s="163"/>
      <c r="GWC17" s="163"/>
      <c r="GWD17" s="163"/>
      <c r="GWE17" s="163"/>
      <c r="GWF17" s="163"/>
      <c r="GWG17" s="163"/>
      <c r="GWH17" s="163"/>
      <c r="GWI17" s="163"/>
      <c r="GWJ17" s="163"/>
      <c r="GWK17" s="163"/>
      <c r="GWL17" s="163"/>
      <c r="GWM17" s="163"/>
      <c r="GWN17" s="163"/>
      <c r="GWO17" s="163"/>
      <c r="GWP17" s="163"/>
      <c r="GWQ17" s="163"/>
      <c r="GWR17" s="163"/>
      <c r="GWS17" s="163"/>
      <c r="GWT17" s="163"/>
      <c r="GWU17" s="163"/>
      <c r="GWV17" s="163"/>
      <c r="GWW17" s="163"/>
      <c r="GWX17" s="163"/>
      <c r="GWY17" s="163"/>
      <c r="GWZ17" s="163"/>
      <c r="GXA17" s="163"/>
      <c r="GXB17" s="163"/>
      <c r="GXC17" s="163"/>
      <c r="GXD17" s="163"/>
      <c r="GXE17" s="163"/>
      <c r="GXF17" s="163"/>
      <c r="GXG17" s="163"/>
      <c r="GXH17" s="163"/>
      <c r="GXI17" s="163"/>
      <c r="GXJ17" s="163"/>
      <c r="GXK17" s="163"/>
      <c r="GXL17" s="163"/>
      <c r="GXM17" s="163"/>
      <c r="GXN17" s="163"/>
      <c r="GXO17" s="163"/>
      <c r="GXP17" s="163"/>
      <c r="GXQ17" s="163"/>
      <c r="GXR17" s="163"/>
      <c r="GXS17" s="163"/>
      <c r="GXT17" s="163"/>
      <c r="GXU17" s="163"/>
      <c r="GXV17" s="163"/>
      <c r="GXW17" s="163"/>
      <c r="GXX17" s="163"/>
      <c r="GXY17" s="163"/>
      <c r="GXZ17" s="163"/>
      <c r="GYA17" s="163"/>
      <c r="GYB17" s="163"/>
      <c r="GYC17" s="163"/>
      <c r="GYD17" s="163"/>
      <c r="GYE17" s="163"/>
      <c r="GYF17" s="163"/>
      <c r="GYG17" s="163"/>
      <c r="GYH17" s="163"/>
      <c r="GYI17" s="163"/>
      <c r="GYJ17" s="163"/>
      <c r="GYK17" s="163"/>
      <c r="GYL17" s="163"/>
      <c r="GYM17" s="163"/>
      <c r="GYN17" s="163"/>
      <c r="GYO17" s="163"/>
      <c r="GYP17" s="163"/>
      <c r="GYQ17" s="163"/>
      <c r="GYR17" s="163"/>
      <c r="GYS17" s="163"/>
      <c r="GYT17" s="163"/>
      <c r="GYU17" s="163"/>
      <c r="GYV17" s="163"/>
      <c r="GYW17" s="163"/>
      <c r="GYX17" s="163"/>
      <c r="GYY17" s="163"/>
      <c r="GYZ17" s="163"/>
      <c r="GZA17" s="163"/>
      <c r="GZB17" s="163"/>
      <c r="GZC17" s="163"/>
      <c r="GZD17" s="163"/>
      <c r="GZE17" s="163"/>
      <c r="GZF17" s="163"/>
      <c r="GZG17" s="163"/>
      <c r="GZH17" s="163"/>
      <c r="GZI17" s="163"/>
      <c r="GZJ17" s="163"/>
      <c r="GZK17" s="163"/>
      <c r="GZL17" s="163"/>
      <c r="GZM17" s="163"/>
      <c r="GZN17" s="163"/>
      <c r="GZO17" s="163"/>
      <c r="GZP17" s="163"/>
      <c r="GZQ17" s="163"/>
      <c r="GZR17" s="163"/>
      <c r="GZS17" s="163"/>
      <c r="GZT17" s="163"/>
      <c r="GZU17" s="163"/>
      <c r="GZV17" s="163"/>
      <c r="GZW17" s="163"/>
      <c r="GZX17" s="163"/>
      <c r="GZY17" s="163"/>
      <c r="GZZ17" s="163"/>
      <c r="HAA17" s="163"/>
      <c r="HAB17" s="163"/>
      <c r="HAC17" s="163"/>
      <c r="HAD17" s="163"/>
      <c r="HAE17" s="163"/>
      <c r="HAF17" s="163"/>
      <c r="HAG17" s="163"/>
      <c r="HAH17" s="163"/>
      <c r="HAI17" s="163"/>
      <c r="HAJ17" s="163"/>
      <c r="HAK17" s="163"/>
      <c r="HAL17" s="163"/>
      <c r="HAM17" s="163"/>
      <c r="HAN17" s="163"/>
      <c r="HAO17" s="163"/>
      <c r="HAP17" s="163"/>
      <c r="HAQ17" s="163"/>
      <c r="HAR17" s="163"/>
      <c r="HAS17" s="163"/>
      <c r="HAT17" s="163"/>
      <c r="HAU17" s="163"/>
      <c r="HAV17" s="163"/>
      <c r="HAW17" s="163"/>
      <c r="HAX17" s="163"/>
      <c r="HAY17" s="163"/>
      <c r="HAZ17" s="163"/>
      <c r="HBA17" s="163"/>
      <c r="HBB17" s="163"/>
      <c r="HBC17" s="163"/>
      <c r="HBD17" s="163"/>
      <c r="HBE17" s="163"/>
      <c r="HBF17" s="163"/>
      <c r="HBG17" s="163"/>
      <c r="HBH17" s="163"/>
      <c r="HBI17" s="163"/>
      <c r="HBJ17" s="163"/>
      <c r="HBK17" s="163"/>
      <c r="HBL17" s="163"/>
      <c r="HBM17" s="163"/>
      <c r="HBN17" s="163"/>
      <c r="HBO17" s="163"/>
      <c r="HBP17" s="163"/>
      <c r="HBQ17" s="163"/>
      <c r="HBR17" s="163"/>
      <c r="HBS17" s="163"/>
      <c r="HBT17" s="163"/>
      <c r="HBU17" s="163"/>
      <c r="HBV17" s="163"/>
      <c r="HBW17" s="163"/>
      <c r="HBX17" s="163"/>
      <c r="HBY17" s="163"/>
      <c r="HBZ17" s="163"/>
      <c r="HCA17" s="163"/>
      <c r="HCB17" s="163"/>
      <c r="HCC17" s="163"/>
      <c r="HCD17" s="163"/>
      <c r="HCE17" s="163"/>
      <c r="HCF17" s="163"/>
      <c r="HCG17" s="163"/>
      <c r="HCH17" s="163"/>
      <c r="HCI17" s="163"/>
      <c r="HCJ17" s="163"/>
      <c r="HCK17" s="163"/>
      <c r="HCL17" s="163"/>
      <c r="HCM17" s="163"/>
      <c r="HCN17" s="163"/>
      <c r="HCO17" s="163"/>
      <c r="HCP17" s="163"/>
      <c r="HCQ17" s="163"/>
      <c r="HCR17" s="163"/>
      <c r="HCS17" s="163"/>
      <c r="HCT17" s="163"/>
      <c r="HCU17" s="163"/>
      <c r="HCV17" s="163"/>
      <c r="HCW17" s="163"/>
      <c r="HCX17" s="163"/>
      <c r="HCY17" s="163"/>
      <c r="HCZ17" s="163"/>
      <c r="HDA17" s="163"/>
      <c r="HDB17" s="163"/>
      <c r="HDC17" s="163"/>
      <c r="HDD17" s="163"/>
      <c r="HDE17" s="163"/>
      <c r="HDF17" s="163"/>
      <c r="HDG17" s="163"/>
      <c r="HDH17" s="163"/>
      <c r="HDI17" s="163"/>
      <c r="HDJ17" s="163"/>
      <c r="HDK17" s="163"/>
      <c r="HDL17" s="163"/>
      <c r="HDM17" s="163"/>
      <c r="HDN17" s="163"/>
      <c r="HDO17" s="163"/>
      <c r="HDP17" s="163"/>
      <c r="HDQ17" s="163"/>
      <c r="HDR17" s="163"/>
      <c r="HDS17" s="163"/>
      <c r="HDT17" s="163"/>
      <c r="HDU17" s="163"/>
      <c r="HDV17" s="163"/>
      <c r="HDW17" s="163"/>
      <c r="HDX17" s="163"/>
      <c r="HDY17" s="163"/>
      <c r="HDZ17" s="163"/>
      <c r="HEA17" s="163"/>
      <c r="HEB17" s="163"/>
      <c r="HEC17" s="163"/>
      <c r="HED17" s="163"/>
      <c r="HEE17" s="163"/>
      <c r="HEF17" s="163"/>
      <c r="HEG17" s="163"/>
      <c r="HEH17" s="163"/>
      <c r="HEI17" s="163"/>
      <c r="HEJ17" s="163"/>
      <c r="HEK17" s="163"/>
      <c r="HEL17" s="163"/>
      <c r="HEM17" s="163"/>
      <c r="HEN17" s="163"/>
      <c r="HEO17" s="163"/>
      <c r="HEP17" s="163"/>
      <c r="HEQ17" s="163"/>
      <c r="HER17" s="163"/>
      <c r="HES17" s="163"/>
      <c r="HET17" s="163"/>
      <c r="HEU17" s="163"/>
      <c r="HEV17" s="163"/>
      <c r="HEW17" s="163"/>
      <c r="HEX17" s="163"/>
      <c r="HEY17" s="163"/>
      <c r="HEZ17" s="163"/>
      <c r="HFA17" s="163"/>
      <c r="HFB17" s="163"/>
      <c r="HFC17" s="163"/>
      <c r="HFD17" s="163"/>
      <c r="HFE17" s="163"/>
      <c r="HFF17" s="163"/>
      <c r="HFG17" s="163"/>
      <c r="HFH17" s="163"/>
      <c r="HFI17" s="163"/>
      <c r="HFJ17" s="163"/>
      <c r="HFK17" s="163"/>
      <c r="HFL17" s="163"/>
      <c r="HFM17" s="163"/>
      <c r="HFN17" s="163"/>
      <c r="HFO17" s="163"/>
      <c r="HFP17" s="163"/>
      <c r="HFQ17" s="163"/>
      <c r="HFR17" s="163"/>
      <c r="HFS17" s="163"/>
      <c r="HFT17" s="163"/>
      <c r="HFU17" s="163"/>
      <c r="HFV17" s="163"/>
      <c r="HFW17" s="163"/>
      <c r="HFX17" s="163"/>
      <c r="HFY17" s="163"/>
      <c r="HFZ17" s="163"/>
      <c r="HGA17" s="163"/>
      <c r="HGB17" s="163"/>
      <c r="HGC17" s="163"/>
      <c r="HGD17" s="163"/>
      <c r="HGE17" s="163"/>
      <c r="HGF17" s="163"/>
      <c r="HGG17" s="163"/>
      <c r="HGH17" s="163"/>
      <c r="HGI17" s="163"/>
      <c r="HGJ17" s="163"/>
      <c r="HGK17" s="163"/>
      <c r="HGL17" s="163"/>
      <c r="HGM17" s="163"/>
      <c r="HGN17" s="163"/>
      <c r="HGO17" s="163"/>
      <c r="HGP17" s="163"/>
      <c r="HGQ17" s="163"/>
      <c r="HGR17" s="163"/>
      <c r="HGS17" s="163"/>
      <c r="HGT17" s="163"/>
      <c r="HGU17" s="163"/>
      <c r="HGV17" s="163"/>
      <c r="HGW17" s="163"/>
      <c r="HGX17" s="163"/>
      <c r="HGY17" s="163"/>
      <c r="HGZ17" s="163"/>
      <c r="HHA17" s="163"/>
      <c r="HHB17" s="163"/>
      <c r="HHC17" s="163"/>
      <c r="HHD17" s="163"/>
      <c r="HHE17" s="163"/>
      <c r="HHF17" s="163"/>
      <c r="HHG17" s="163"/>
      <c r="HHH17" s="163"/>
      <c r="HHI17" s="163"/>
      <c r="HHJ17" s="163"/>
      <c r="HHK17" s="163"/>
      <c r="HHL17" s="163"/>
      <c r="HHM17" s="163"/>
      <c r="HHN17" s="163"/>
      <c r="HHO17" s="163"/>
      <c r="HHP17" s="163"/>
      <c r="HHQ17" s="163"/>
      <c r="HHR17" s="163"/>
      <c r="HHS17" s="163"/>
      <c r="HHT17" s="163"/>
      <c r="HHU17" s="163"/>
      <c r="HHV17" s="163"/>
      <c r="HHW17" s="163"/>
      <c r="HHX17" s="163"/>
      <c r="HHY17" s="163"/>
      <c r="HHZ17" s="163"/>
      <c r="HIA17" s="163"/>
      <c r="HIB17" s="163"/>
      <c r="HIC17" s="163"/>
      <c r="HID17" s="163"/>
      <c r="HIE17" s="163"/>
      <c r="HIF17" s="163"/>
      <c r="HIG17" s="163"/>
      <c r="HIH17" s="163"/>
      <c r="HII17" s="163"/>
      <c r="HIJ17" s="163"/>
      <c r="HIK17" s="163"/>
      <c r="HIL17" s="163"/>
      <c r="HIM17" s="163"/>
      <c r="HIN17" s="163"/>
      <c r="HIO17" s="163"/>
      <c r="HIP17" s="163"/>
      <c r="HIQ17" s="163"/>
      <c r="HIR17" s="163"/>
      <c r="HIS17" s="163"/>
      <c r="HIT17" s="163"/>
      <c r="HIU17" s="163"/>
      <c r="HIV17" s="163"/>
      <c r="HIW17" s="163"/>
      <c r="HIX17" s="163"/>
      <c r="HIY17" s="163"/>
      <c r="HIZ17" s="163"/>
      <c r="HJA17" s="163"/>
      <c r="HJB17" s="163"/>
      <c r="HJC17" s="163"/>
      <c r="HJD17" s="163"/>
      <c r="HJE17" s="163"/>
      <c r="HJF17" s="163"/>
      <c r="HJG17" s="163"/>
      <c r="HJH17" s="163"/>
      <c r="HJI17" s="163"/>
      <c r="HJJ17" s="163"/>
      <c r="HJK17" s="163"/>
      <c r="HJL17" s="163"/>
      <c r="HJM17" s="163"/>
      <c r="HJN17" s="163"/>
      <c r="HJO17" s="163"/>
      <c r="HJP17" s="163"/>
      <c r="HJQ17" s="163"/>
      <c r="HJR17" s="163"/>
      <c r="HJS17" s="163"/>
      <c r="HJT17" s="163"/>
      <c r="HJU17" s="163"/>
      <c r="HJV17" s="163"/>
      <c r="HJW17" s="163"/>
      <c r="HJX17" s="163"/>
      <c r="HJY17" s="163"/>
      <c r="HJZ17" s="163"/>
      <c r="HKA17" s="163"/>
      <c r="HKB17" s="163"/>
      <c r="HKC17" s="163"/>
      <c r="HKD17" s="163"/>
      <c r="HKE17" s="163"/>
      <c r="HKF17" s="163"/>
      <c r="HKG17" s="163"/>
      <c r="HKH17" s="163"/>
      <c r="HKI17" s="163"/>
      <c r="HKJ17" s="163"/>
      <c r="HKK17" s="163"/>
      <c r="HKL17" s="163"/>
      <c r="HKM17" s="163"/>
      <c r="HKN17" s="163"/>
      <c r="HKO17" s="163"/>
      <c r="HKP17" s="163"/>
      <c r="HKQ17" s="163"/>
      <c r="HKR17" s="163"/>
      <c r="HKS17" s="163"/>
      <c r="HKT17" s="163"/>
      <c r="HKU17" s="163"/>
      <c r="HKV17" s="163"/>
      <c r="HKW17" s="163"/>
      <c r="HKX17" s="163"/>
      <c r="HKY17" s="163"/>
      <c r="HKZ17" s="163"/>
      <c r="HLA17" s="163"/>
      <c r="HLB17" s="163"/>
      <c r="HLC17" s="163"/>
      <c r="HLD17" s="163"/>
      <c r="HLE17" s="163"/>
      <c r="HLF17" s="163"/>
      <c r="HLG17" s="163"/>
      <c r="HLH17" s="163"/>
      <c r="HLI17" s="163"/>
      <c r="HLJ17" s="163"/>
      <c r="HLK17" s="163"/>
      <c r="HLL17" s="163"/>
      <c r="HLM17" s="163"/>
      <c r="HLN17" s="163"/>
      <c r="HLO17" s="163"/>
      <c r="HLP17" s="163"/>
      <c r="HLQ17" s="163"/>
      <c r="HLR17" s="163"/>
      <c r="HLS17" s="163"/>
      <c r="HLT17" s="163"/>
      <c r="HLU17" s="163"/>
      <c r="HLV17" s="163"/>
      <c r="HLW17" s="163"/>
      <c r="HLX17" s="163"/>
      <c r="HLY17" s="163"/>
      <c r="HLZ17" s="163"/>
      <c r="HMA17" s="163"/>
      <c r="HMB17" s="163"/>
      <c r="HMC17" s="163"/>
      <c r="HMD17" s="163"/>
      <c r="HME17" s="163"/>
      <c r="HMF17" s="163"/>
      <c r="HMG17" s="163"/>
      <c r="HMH17" s="163"/>
      <c r="HMI17" s="163"/>
      <c r="HMJ17" s="163"/>
      <c r="HMK17" s="163"/>
      <c r="HML17" s="163"/>
      <c r="HMM17" s="163"/>
      <c r="HMN17" s="163"/>
      <c r="HMO17" s="163"/>
      <c r="HMP17" s="163"/>
      <c r="HMQ17" s="163"/>
      <c r="HMR17" s="163"/>
      <c r="HMS17" s="163"/>
      <c r="HMT17" s="163"/>
      <c r="HMU17" s="163"/>
      <c r="HMV17" s="163"/>
      <c r="HMW17" s="163"/>
      <c r="HMX17" s="163"/>
      <c r="HMY17" s="163"/>
      <c r="HMZ17" s="163"/>
      <c r="HNA17" s="163"/>
      <c r="HNB17" s="163"/>
      <c r="HNC17" s="163"/>
      <c r="HND17" s="163"/>
      <c r="HNE17" s="163"/>
      <c r="HNF17" s="163"/>
      <c r="HNG17" s="163"/>
      <c r="HNH17" s="163"/>
      <c r="HNI17" s="163"/>
      <c r="HNJ17" s="163"/>
      <c r="HNK17" s="163"/>
      <c r="HNL17" s="163"/>
      <c r="HNM17" s="163"/>
      <c r="HNN17" s="163"/>
      <c r="HNO17" s="163"/>
      <c r="HNP17" s="163"/>
      <c r="HNQ17" s="163"/>
      <c r="HNR17" s="163"/>
      <c r="HNS17" s="163"/>
      <c r="HNT17" s="163"/>
      <c r="HNU17" s="163"/>
      <c r="HNV17" s="163"/>
      <c r="HNW17" s="163"/>
      <c r="HNX17" s="163"/>
      <c r="HNY17" s="163"/>
      <c r="HNZ17" s="163"/>
      <c r="HOA17" s="163"/>
      <c r="HOB17" s="163"/>
      <c r="HOC17" s="163"/>
      <c r="HOD17" s="163"/>
      <c r="HOE17" s="163"/>
      <c r="HOF17" s="163"/>
      <c r="HOG17" s="163"/>
      <c r="HOH17" s="163"/>
      <c r="HOI17" s="163"/>
      <c r="HOJ17" s="163"/>
      <c r="HOK17" s="163"/>
      <c r="HOL17" s="163"/>
      <c r="HOM17" s="163"/>
      <c r="HON17" s="163"/>
      <c r="HOO17" s="163"/>
      <c r="HOP17" s="163"/>
      <c r="HOQ17" s="163"/>
      <c r="HOR17" s="163"/>
      <c r="HOS17" s="163"/>
      <c r="HOT17" s="163"/>
      <c r="HOU17" s="163"/>
      <c r="HOV17" s="163"/>
      <c r="HOW17" s="163"/>
      <c r="HOX17" s="163"/>
      <c r="HOY17" s="163"/>
      <c r="HOZ17" s="163"/>
      <c r="HPA17" s="163"/>
      <c r="HPB17" s="163"/>
      <c r="HPC17" s="163"/>
      <c r="HPD17" s="163"/>
      <c r="HPE17" s="163"/>
      <c r="HPF17" s="163"/>
      <c r="HPG17" s="163"/>
      <c r="HPH17" s="163"/>
      <c r="HPI17" s="163"/>
      <c r="HPJ17" s="163"/>
      <c r="HPK17" s="163"/>
      <c r="HPL17" s="163"/>
      <c r="HPM17" s="163"/>
      <c r="HPN17" s="163"/>
      <c r="HPO17" s="163"/>
      <c r="HPP17" s="163"/>
      <c r="HPQ17" s="163"/>
      <c r="HPR17" s="163"/>
      <c r="HPS17" s="163"/>
      <c r="HPT17" s="163"/>
      <c r="HPU17" s="163"/>
      <c r="HPV17" s="163"/>
      <c r="HPW17" s="163"/>
      <c r="HPX17" s="163"/>
      <c r="HPY17" s="163"/>
      <c r="HPZ17" s="163"/>
      <c r="HQA17" s="163"/>
      <c r="HQB17" s="163"/>
      <c r="HQC17" s="163"/>
      <c r="HQD17" s="163"/>
      <c r="HQE17" s="163"/>
      <c r="HQF17" s="163"/>
      <c r="HQG17" s="163"/>
      <c r="HQH17" s="163"/>
      <c r="HQI17" s="163"/>
      <c r="HQJ17" s="163"/>
      <c r="HQK17" s="163"/>
      <c r="HQL17" s="163"/>
      <c r="HQM17" s="163"/>
      <c r="HQN17" s="163"/>
      <c r="HQO17" s="163"/>
      <c r="HQP17" s="163"/>
      <c r="HQQ17" s="163"/>
      <c r="HQR17" s="163"/>
      <c r="HQS17" s="163"/>
      <c r="HQT17" s="163"/>
      <c r="HQU17" s="163"/>
      <c r="HQV17" s="163"/>
      <c r="HQW17" s="163"/>
      <c r="HQX17" s="163"/>
      <c r="HQY17" s="163"/>
      <c r="HQZ17" s="163"/>
      <c r="HRA17" s="163"/>
      <c r="HRB17" s="163"/>
      <c r="HRC17" s="163"/>
      <c r="HRD17" s="163"/>
      <c r="HRE17" s="163"/>
      <c r="HRF17" s="163"/>
      <c r="HRG17" s="163"/>
      <c r="HRH17" s="163"/>
      <c r="HRI17" s="163"/>
      <c r="HRJ17" s="163"/>
      <c r="HRK17" s="163"/>
      <c r="HRL17" s="163"/>
      <c r="HRM17" s="163"/>
      <c r="HRN17" s="163"/>
      <c r="HRO17" s="163"/>
      <c r="HRP17" s="163"/>
      <c r="HRQ17" s="163"/>
      <c r="HRR17" s="163"/>
      <c r="HRS17" s="163"/>
      <c r="HRT17" s="163"/>
      <c r="HRU17" s="163"/>
      <c r="HRV17" s="163"/>
      <c r="HRW17" s="163"/>
      <c r="HRX17" s="163"/>
      <c r="HRY17" s="163"/>
      <c r="HRZ17" s="163"/>
      <c r="HSA17" s="163"/>
      <c r="HSB17" s="163"/>
      <c r="HSC17" s="163"/>
      <c r="HSD17" s="163"/>
      <c r="HSE17" s="163"/>
      <c r="HSF17" s="163"/>
      <c r="HSG17" s="163"/>
      <c r="HSH17" s="163"/>
      <c r="HSI17" s="163"/>
      <c r="HSJ17" s="163"/>
      <c r="HSK17" s="163"/>
      <c r="HSL17" s="163"/>
      <c r="HSM17" s="163"/>
      <c r="HSN17" s="163"/>
      <c r="HSO17" s="163"/>
      <c r="HSP17" s="163"/>
      <c r="HSQ17" s="163"/>
      <c r="HSR17" s="163"/>
      <c r="HSS17" s="163"/>
      <c r="HST17" s="163"/>
      <c r="HSU17" s="163"/>
      <c r="HSV17" s="163"/>
      <c r="HSW17" s="163"/>
      <c r="HSX17" s="163"/>
      <c r="HSY17" s="163"/>
      <c r="HSZ17" s="163"/>
      <c r="HTA17" s="163"/>
      <c r="HTB17" s="163"/>
      <c r="HTC17" s="163"/>
      <c r="HTD17" s="163"/>
      <c r="HTE17" s="163"/>
      <c r="HTF17" s="163"/>
      <c r="HTG17" s="163"/>
      <c r="HTH17" s="163"/>
      <c r="HTI17" s="163"/>
      <c r="HTJ17" s="163"/>
      <c r="HTK17" s="163"/>
      <c r="HTL17" s="163"/>
      <c r="HTM17" s="163"/>
      <c r="HTN17" s="163"/>
      <c r="HTO17" s="163"/>
      <c r="HTP17" s="163"/>
      <c r="HTQ17" s="163"/>
      <c r="HTR17" s="163"/>
      <c r="HTS17" s="163"/>
      <c r="HTT17" s="163"/>
      <c r="HTU17" s="163"/>
      <c r="HTV17" s="163"/>
      <c r="HTW17" s="163"/>
      <c r="HTX17" s="163"/>
      <c r="HTY17" s="163"/>
      <c r="HTZ17" s="163"/>
      <c r="HUA17" s="163"/>
      <c r="HUB17" s="163"/>
      <c r="HUC17" s="163"/>
      <c r="HUD17" s="163"/>
      <c r="HUE17" s="163"/>
      <c r="HUF17" s="163"/>
      <c r="HUG17" s="163"/>
      <c r="HUH17" s="163"/>
      <c r="HUI17" s="163"/>
      <c r="HUJ17" s="163"/>
      <c r="HUK17" s="163"/>
      <c r="HUL17" s="163"/>
      <c r="HUM17" s="163"/>
      <c r="HUN17" s="163"/>
      <c r="HUO17" s="163"/>
      <c r="HUP17" s="163"/>
      <c r="HUQ17" s="163"/>
      <c r="HUR17" s="163"/>
      <c r="HUS17" s="163"/>
      <c r="HUT17" s="163"/>
      <c r="HUU17" s="163"/>
      <c r="HUV17" s="163"/>
      <c r="HUW17" s="163"/>
      <c r="HUX17" s="163"/>
      <c r="HUY17" s="163"/>
      <c r="HUZ17" s="163"/>
      <c r="HVA17" s="163"/>
      <c r="HVB17" s="163"/>
      <c r="HVC17" s="163"/>
      <c r="HVD17" s="163"/>
      <c r="HVE17" s="163"/>
      <c r="HVF17" s="163"/>
      <c r="HVG17" s="163"/>
      <c r="HVH17" s="163"/>
      <c r="HVI17" s="163"/>
      <c r="HVJ17" s="163"/>
      <c r="HVK17" s="163"/>
      <c r="HVL17" s="163"/>
      <c r="HVM17" s="163"/>
      <c r="HVN17" s="163"/>
      <c r="HVO17" s="163"/>
      <c r="HVP17" s="163"/>
      <c r="HVQ17" s="163"/>
      <c r="HVR17" s="163"/>
      <c r="HVS17" s="163"/>
      <c r="HVT17" s="163"/>
      <c r="HVU17" s="163"/>
      <c r="HVV17" s="163"/>
      <c r="HVW17" s="163"/>
      <c r="HVX17" s="163"/>
      <c r="HVY17" s="163"/>
      <c r="HVZ17" s="163"/>
      <c r="HWA17" s="163"/>
      <c r="HWB17" s="163"/>
      <c r="HWC17" s="163"/>
      <c r="HWD17" s="163"/>
      <c r="HWE17" s="163"/>
      <c r="HWF17" s="163"/>
      <c r="HWG17" s="163"/>
      <c r="HWH17" s="163"/>
      <c r="HWI17" s="163"/>
      <c r="HWJ17" s="163"/>
      <c r="HWK17" s="163"/>
      <c r="HWL17" s="163"/>
      <c r="HWM17" s="163"/>
      <c r="HWN17" s="163"/>
      <c r="HWO17" s="163"/>
      <c r="HWP17" s="163"/>
      <c r="HWQ17" s="163"/>
      <c r="HWR17" s="163"/>
      <c r="HWS17" s="163"/>
      <c r="HWT17" s="163"/>
      <c r="HWU17" s="163"/>
      <c r="HWV17" s="163"/>
      <c r="HWW17" s="163"/>
      <c r="HWX17" s="163"/>
      <c r="HWY17" s="163"/>
      <c r="HWZ17" s="163"/>
      <c r="HXA17" s="163"/>
      <c r="HXB17" s="163"/>
      <c r="HXC17" s="163"/>
      <c r="HXD17" s="163"/>
      <c r="HXE17" s="163"/>
      <c r="HXF17" s="163"/>
      <c r="HXG17" s="163"/>
      <c r="HXH17" s="163"/>
      <c r="HXI17" s="163"/>
      <c r="HXJ17" s="163"/>
      <c r="HXK17" s="163"/>
      <c r="HXL17" s="163"/>
      <c r="HXM17" s="163"/>
      <c r="HXN17" s="163"/>
      <c r="HXO17" s="163"/>
      <c r="HXP17" s="163"/>
      <c r="HXQ17" s="163"/>
      <c r="HXR17" s="163"/>
      <c r="HXS17" s="163"/>
      <c r="HXT17" s="163"/>
      <c r="HXU17" s="163"/>
      <c r="HXV17" s="163"/>
      <c r="HXW17" s="163"/>
      <c r="HXX17" s="163"/>
      <c r="HXY17" s="163"/>
      <c r="HXZ17" s="163"/>
      <c r="HYA17" s="163"/>
      <c r="HYB17" s="163"/>
      <c r="HYC17" s="163"/>
      <c r="HYD17" s="163"/>
      <c r="HYE17" s="163"/>
      <c r="HYF17" s="163"/>
      <c r="HYG17" s="163"/>
      <c r="HYH17" s="163"/>
      <c r="HYI17" s="163"/>
      <c r="HYJ17" s="163"/>
      <c r="HYK17" s="163"/>
      <c r="HYL17" s="163"/>
      <c r="HYM17" s="163"/>
      <c r="HYN17" s="163"/>
      <c r="HYO17" s="163"/>
      <c r="HYP17" s="163"/>
      <c r="HYQ17" s="163"/>
      <c r="HYR17" s="163"/>
      <c r="HYS17" s="163"/>
      <c r="HYT17" s="163"/>
      <c r="HYU17" s="163"/>
      <c r="HYV17" s="163"/>
      <c r="HYW17" s="163"/>
      <c r="HYX17" s="163"/>
      <c r="HYY17" s="163"/>
      <c r="HYZ17" s="163"/>
      <c r="HZA17" s="163"/>
      <c r="HZB17" s="163"/>
      <c r="HZC17" s="163"/>
      <c r="HZD17" s="163"/>
      <c r="HZE17" s="163"/>
      <c r="HZF17" s="163"/>
      <c r="HZG17" s="163"/>
      <c r="HZH17" s="163"/>
      <c r="HZI17" s="163"/>
      <c r="HZJ17" s="163"/>
      <c r="HZK17" s="163"/>
      <c r="HZL17" s="163"/>
      <c r="HZM17" s="163"/>
      <c r="HZN17" s="163"/>
      <c r="HZO17" s="163"/>
      <c r="HZP17" s="163"/>
      <c r="HZQ17" s="163"/>
      <c r="HZR17" s="163"/>
      <c r="HZS17" s="163"/>
      <c r="HZT17" s="163"/>
      <c r="HZU17" s="163"/>
      <c r="HZV17" s="163"/>
      <c r="HZW17" s="163"/>
      <c r="HZX17" s="163"/>
      <c r="HZY17" s="163"/>
      <c r="HZZ17" s="163"/>
      <c r="IAA17" s="163"/>
      <c r="IAB17" s="163"/>
      <c r="IAC17" s="163"/>
      <c r="IAD17" s="163"/>
      <c r="IAE17" s="163"/>
      <c r="IAF17" s="163"/>
      <c r="IAG17" s="163"/>
      <c r="IAH17" s="163"/>
      <c r="IAI17" s="163"/>
      <c r="IAJ17" s="163"/>
      <c r="IAK17" s="163"/>
      <c r="IAL17" s="163"/>
      <c r="IAM17" s="163"/>
      <c r="IAN17" s="163"/>
      <c r="IAO17" s="163"/>
      <c r="IAP17" s="163"/>
      <c r="IAQ17" s="163"/>
      <c r="IAR17" s="163"/>
      <c r="IAS17" s="163"/>
      <c r="IAT17" s="163"/>
      <c r="IAU17" s="163"/>
      <c r="IAV17" s="163"/>
      <c r="IAW17" s="163"/>
      <c r="IAX17" s="163"/>
      <c r="IAY17" s="163"/>
      <c r="IAZ17" s="163"/>
      <c r="IBA17" s="163"/>
      <c r="IBB17" s="163"/>
      <c r="IBC17" s="163"/>
      <c r="IBD17" s="163"/>
      <c r="IBE17" s="163"/>
      <c r="IBF17" s="163"/>
      <c r="IBG17" s="163"/>
      <c r="IBH17" s="163"/>
      <c r="IBI17" s="163"/>
      <c r="IBJ17" s="163"/>
      <c r="IBK17" s="163"/>
      <c r="IBL17" s="163"/>
      <c r="IBM17" s="163"/>
      <c r="IBN17" s="163"/>
      <c r="IBO17" s="163"/>
      <c r="IBP17" s="163"/>
      <c r="IBQ17" s="163"/>
      <c r="IBR17" s="163"/>
      <c r="IBS17" s="163"/>
      <c r="IBT17" s="163"/>
      <c r="IBU17" s="163"/>
      <c r="IBV17" s="163"/>
      <c r="IBW17" s="163"/>
      <c r="IBX17" s="163"/>
      <c r="IBY17" s="163"/>
      <c r="IBZ17" s="163"/>
      <c r="ICA17" s="163"/>
      <c r="ICB17" s="163"/>
      <c r="ICC17" s="163"/>
      <c r="ICD17" s="163"/>
      <c r="ICE17" s="163"/>
      <c r="ICF17" s="163"/>
      <c r="ICG17" s="163"/>
      <c r="ICH17" s="163"/>
      <c r="ICI17" s="163"/>
      <c r="ICJ17" s="163"/>
      <c r="ICK17" s="163"/>
      <c r="ICL17" s="163"/>
      <c r="ICM17" s="163"/>
      <c r="ICN17" s="163"/>
      <c r="ICO17" s="163"/>
      <c r="ICP17" s="163"/>
      <c r="ICQ17" s="163"/>
      <c r="ICR17" s="163"/>
      <c r="ICS17" s="163"/>
      <c r="ICT17" s="163"/>
      <c r="ICU17" s="163"/>
      <c r="ICV17" s="163"/>
      <c r="ICW17" s="163"/>
      <c r="ICX17" s="163"/>
      <c r="ICY17" s="163"/>
      <c r="ICZ17" s="163"/>
      <c r="IDA17" s="163"/>
      <c r="IDB17" s="163"/>
      <c r="IDC17" s="163"/>
      <c r="IDD17" s="163"/>
      <c r="IDE17" s="163"/>
      <c r="IDF17" s="163"/>
      <c r="IDG17" s="163"/>
      <c r="IDH17" s="163"/>
      <c r="IDI17" s="163"/>
      <c r="IDJ17" s="163"/>
      <c r="IDK17" s="163"/>
      <c r="IDL17" s="163"/>
      <c r="IDM17" s="163"/>
      <c r="IDN17" s="163"/>
      <c r="IDO17" s="163"/>
      <c r="IDP17" s="163"/>
      <c r="IDQ17" s="163"/>
      <c r="IDR17" s="163"/>
      <c r="IDS17" s="163"/>
      <c r="IDT17" s="163"/>
      <c r="IDU17" s="163"/>
      <c r="IDV17" s="163"/>
      <c r="IDW17" s="163"/>
      <c r="IDX17" s="163"/>
      <c r="IDY17" s="163"/>
      <c r="IDZ17" s="163"/>
      <c r="IEA17" s="163"/>
      <c r="IEB17" s="163"/>
      <c r="IEC17" s="163"/>
      <c r="IED17" s="163"/>
      <c r="IEE17" s="163"/>
      <c r="IEF17" s="163"/>
      <c r="IEG17" s="163"/>
      <c r="IEH17" s="163"/>
      <c r="IEI17" s="163"/>
      <c r="IEJ17" s="163"/>
      <c r="IEK17" s="163"/>
      <c r="IEL17" s="163"/>
      <c r="IEM17" s="163"/>
      <c r="IEN17" s="163"/>
      <c r="IEO17" s="163"/>
      <c r="IEP17" s="163"/>
      <c r="IEQ17" s="163"/>
      <c r="IER17" s="163"/>
      <c r="IES17" s="163"/>
      <c r="IET17" s="163"/>
      <c r="IEU17" s="163"/>
      <c r="IEV17" s="163"/>
      <c r="IEW17" s="163"/>
      <c r="IEX17" s="163"/>
      <c r="IEY17" s="163"/>
      <c r="IEZ17" s="163"/>
      <c r="IFA17" s="163"/>
      <c r="IFB17" s="163"/>
      <c r="IFC17" s="163"/>
      <c r="IFD17" s="163"/>
      <c r="IFE17" s="163"/>
      <c r="IFF17" s="163"/>
      <c r="IFG17" s="163"/>
      <c r="IFH17" s="163"/>
      <c r="IFI17" s="163"/>
      <c r="IFJ17" s="163"/>
      <c r="IFK17" s="163"/>
      <c r="IFL17" s="163"/>
      <c r="IFM17" s="163"/>
      <c r="IFN17" s="163"/>
      <c r="IFO17" s="163"/>
      <c r="IFP17" s="163"/>
      <c r="IFQ17" s="163"/>
      <c r="IFR17" s="163"/>
      <c r="IFS17" s="163"/>
      <c r="IFT17" s="163"/>
      <c r="IFU17" s="163"/>
      <c r="IFV17" s="163"/>
      <c r="IFW17" s="163"/>
      <c r="IFX17" s="163"/>
      <c r="IFY17" s="163"/>
      <c r="IFZ17" s="163"/>
      <c r="IGA17" s="163"/>
      <c r="IGB17" s="163"/>
      <c r="IGC17" s="163"/>
      <c r="IGD17" s="163"/>
      <c r="IGE17" s="163"/>
      <c r="IGF17" s="163"/>
      <c r="IGG17" s="163"/>
      <c r="IGH17" s="163"/>
      <c r="IGI17" s="163"/>
      <c r="IGJ17" s="163"/>
      <c r="IGK17" s="163"/>
      <c r="IGL17" s="163"/>
      <c r="IGM17" s="163"/>
      <c r="IGN17" s="163"/>
      <c r="IGO17" s="163"/>
      <c r="IGP17" s="163"/>
      <c r="IGQ17" s="163"/>
      <c r="IGR17" s="163"/>
      <c r="IGS17" s="163"/>
      <c r="IGT17" s="163"/>
      <c r="IGU17" s="163"/>
      <c r="IGV17" s="163"/>
      <c r="IGW17" s="163"/>
      <c r="IGX17" s="163"/>
      <c r="IGY17" s="163"/>
      <c r="IGZ17" s="163"/>
      <c r="IHA17" s="163"/>
      <c r="IHB17" s="163"/>
      <c r="IHC17" s="163"/>
      <c r="IHD17" s="163"/>
      <c r="IHE17" s="163"/>
      <c r="IHF17" s="163"/>
      <c r="IHG17" s="163"/>
      <c r="IHH17" s="163"/>
      <c r="IHI17" s="163"/>
      <c r="IHJ17" s="163"/>
      <c r="IHK17" s="163"/>
      <c r="IHL17" s="163"/>
      <c r="IHM17" s="163"/>
      <c r="IHN17" s="163"/>
      <c r="IHO17" s="163"/>
      <c r="IHP17" s="163"/>
      <c r="IHQ17" s="163"/>
      <c r="IHR17" s="163"/>
      <c r="IHS17" s="163"/>
      <c r="IHT17" s="163"/>
      <c r="IHU17" s="163"/>
      <c r="IHV17" s="163"/>
      <c r="IHW17" s="163"/>
      <c r="IHX17" s="163"/>
      <c r="IHY17" s="163"/>
      <c r="IHZ17" s="163"/>
      <c r="IIA17" s="163"/>
      <c r="IIB17" s="163"/>
      <c r="IIC17" s="163"/>
      <c r="IID17" s="163"/>
      <c r="IIE17" s="163"/>
      <c r="IIF17" s="163"/>
      <c r="IIG17" s="163"/>
      <c r="IIH17" s="163"/>
      <c r="III17" s="163"/>
      <c r="IIJ17" s="163"/>
      <c r="IIK17" s="163"/>
      <c r="IIL17" s="163"/>
      <c r="IIM17" s="163"/>
      <c r="IIN17" s="163"/>
      <c r="IIO17" s="163"/>
      <c r="IIP17" s="163"/>
      <c r="IIQ17" s="163"/>
      <c r="IIR17" s="163"/>
      <c r="IIS17" s="163"/>
      <c r="IIT17" s="163"/>
      <c r="IIU17" s="163"/>
      <c r="IIV17" s="163"/>
      <c r="IIW17" s="163"/>
      <c r="IIX17" s="163"/>
      <c r="IIY17" s="163"/>
      <c r="IIZ17" s="163"/>
      <c r="IJA17" s="163"/>
      <c r="IJB17" s="163"/>
      <c r="IJC17" s="163"/>
      <c r="IJD17" s="163"/>
      <c r="IJE17" s="163"/>
      <c r="IJF17" s="163"/>
      <c r="IJG17" s="163"/>
      <c r="IJH17" s="163"/>
      <c r="IJI17" s="163"/>
      <c r="IJJ17" s="163"/>
      <c r="IJK17" s="163"/>
      <c r="IJL17" s="163"/>
      <c r="IJM17" s="163"/>
      <c r="IJN17" s="163"/>
      <c r="IJO17" s="163"/>
      <c r="IJP17" s="163"/>
      <c r="IJQ17" s="163"/>
      <c r="IJR17" s="163"/>
      <c r="IJS17" s="163"/>
      <c r="IJT17" s="163"/>
      <c r="IJU17" s="163"/>
      <c r="IJV17" s="163"/>
      <c r="IJW17" s="163"/>
      <c r="IJX17" s="163"/>
      <c r="IJY17" s="163"/>
      <c r="IJZ17" s="163"/>
      <c r="IKA17" s="163"/>
      <c r="IKB17" s="163"/>
      <c r="IKC17" s="163"/>
      <c r="IKD17" s="163"/>
      <c r="IKE17" s="163"/>
      <c r="IKF17" s="163"/>
      <c r="IKG17" s="163"/>
      <c r="IKH17" s="163"/>
      <c r="IKI17" s="163"/>
      <c r="IKJ17" s="163"/>
      <c r="IKK17" s="163"/>
      <c r="IKL17" s="163"/>
      <c r="IKM17" s="163"/>
      <c r="IKN17" s="163"/>
      <c r="IKO17" s="163"/>
      <c r="IKP17" s="163"/>
      <c r="IKQ17" s="163"/>
      <c r="IKR17" s="163"/>
      <c r="IKS17" s="163"/>
      <c r="IKT17" s="163"/>
      <c r="IKU17" s="163"/>
      <c r="IKV17" s="163"/>
      <c r="IKW17" s="163"/>
      <c r="IKX17" s="163"/>
      <c r="IKY17" s="163"/>
      <c r="IKZ17" s="163"/>
      <c r="ILA17" s="163"/>
      <c r="ILB17" s="163"/>
      <c r="ILC17" s="163"/>
      <c r="ILD17" s="163"/>
      <c r="ILE17" s="163"/>
      <c r="ILF17" s="163"/>
      <c r="ILG17" s="163"/>
      <c r="ILH17" s="163"/>
      <c r="ILI17" s="163"/>
      <c r="ILJ17" s="163"/>
      <c r="ILK17" s="163"/>
      <c r="ILL17" s="163"/>
      <c r="ILM17" s="163"/>
      <c r="ILN17" s="163"/>
      <c r="ILO17" s="163"/>
      <c r="ILP17" s="163"/>
      <c r="ILQ17" s="163"/>
      <c r="ILR17" s="163"/>
      <c r="ILS17" s="163"/>
      <c r="ILT17" s="163"/>
      <c r="ILU17" s="163"/>
      <c r="ILV17" s="163"/>
      <c r="ILW17" s="163"/>
      <c r="ILX17" s="163"/>
      <c r="ILY17" s="163"/>
      <c r="ILZ17" s="163"/>
      <c r="IMA17" s="163"/>
      <c r="IMB17" s="163"/>
      <c r="IMC17" s="163"/>
      <c r="IMD17" s="163"/>
      <c r="IME17" s="163"/>
      <c r="IMF17" s="163"/>
      <c r="IMG17" s="163"/>
      <c r="IMH17" s="163"/>
      <c r="IMI17" s="163"/>
      <c r="IMJ17" s="163"/>
      <c r="IMK17" s="163"/>
      <c r="IML17" s="163"/>
      <c r="IMM17" s="163"/>
      <c r="IMN17" s="163"/>
      <c r="IMO17" s="163"/>
      <c r="IMP17" s="163"/>
      <c r="IMQ17" s="163"/>
      <c r="IMR17" s="163"/>
      <c r="IMS17" s="163"/>
      <c r="IMT17" s="163"/>
      <c r="IMU17" s="163"/>
      <c r="IMV17" s="163"/>
      <c r="IMW17" s="163"/>
      <c r="IMX17" s="163"/>
      <c r="IMY17" s="163"/>
      <c r="IMZ17" s="163"/>
      <c r="INA17" s="163"/>
      <c r="INB17" s="163"/>
      <c r="INC17" s="163"/>
      <c r="IND17" s="163"/>
      <c r="INE17" s="163"/>
      <c r="INF17" s="163"/>
      <c r="ING17" s="163"/>
      <c r="INH17" s="163"/>
      <c r="INI17" s="163"/>
      <c r="INJ17" s="163"/>
      <c r="INK17" s="163"/>
      <c r="INL17" s="163"/>
      <c r="INM17" s="163"/>
      <c r="INN17" s="163"/>
      <c r="INO17" s="163"/>
      <c r="INP17" s="163"/>
      <c r="INQ17" s="163"/>
      <c r="INR17" s="163"/>
      <c r="INS17" s="163"/>
      <c r="INT17" s="163"/>
      <c r="INU17" s="163"/>
      <c r="INV17" s="163"/>
      <c r="INW17" s="163"/>
      <c r="INX17" s="163"/>
      <c r="INY17" s="163"/>
      <c r="INZ17" s="163"/>
      <c r="IOA17" s="163"/>
      <c r="IOB17" s="163"/>
      <c r="IOC17" s="163"/>
      <c r="IOD17" s="163"/>
      <c r="IOE17" s="163"/>
      <c r="IOF17" s="163"/>
      <c r="IOG17" s="163"/>
      <c r="IOH17" s="163"/>
      <c r="IOI17" s="163"/>
      <c r="IOJ17" s="163"/>
      <c r="IOK17" s="163"/>
      <c r="IOL17" s="163"/>
      <c r="IOM17" s="163"/>
      <c r="ION17" s="163"/>
      <c r="IOO17" s="163"/>
      <c r="IOP17" s="163"/>
      <c r="IOQ17" s="163"/>
      <c r="IOR17" s="163"/>
      <c r="IOS17" s="163"/>
      <c r="IOT17" s="163"/>
      <c r="IOU17" s="163"/>
      <c r="IOV17" s="163"/>
      <c r="IOW17" s="163"/>
      <c r="IOX17" s="163"/>
      <c r="IOY17" s="163"/>
      <c r="IOZ17" s="163"/>
      <c r="IPA17" s="163"/>
      <c r="IPB17" s="163"/>
      <c r="IPC17" s="163"/>
      <c r="IPD17" s="163"/>
      <c r="IPE17" s="163"/>
      <c r="IPF17" s="163"/>
      <c r="IPG17" s="163"/>
      <c r="IPH17" s="163"/>
      <c r="IPI17" s="163"/>
      <c r="IPJ17" s="163"/>
      <c r="IPK17" s="163"/>
      <c r="IPL17" s="163"/>
      <c r="IPM17" s="163"/>
      <c r="IPN17" s="163"/>
      <c r="IPO17" s="163"/>
      <c r="IPP17" s="163"/>
      <c r="IPQ17" s="163"/>
      <c r="IPR17" s="163"/>
      <c r="IPS17" s="163"/>
      <c r="IPT17" s="163"/>
      <c r="IPU17" s="163"/>
      <c r="IPV17" s="163"/>
      <c r="IPW17" s="163"/>
      <c r="IPX17" s="163"/>
      <c r="IPY17" s="163"/>
      <c r="IPZ17" s="163"/>
      <c r="IQA17" s="163"/>
      <c r="IQB17" s="163"/>
      <c r="IQC17" s="163"/>
      <c r="IQD17" s="163"/>
      <c r="IQE17" s="163"/>
      <c r="IQF17" s="163"/>
      <c r="IQG17" s="163"/>
      <c r="IQH17" s="163"/>
      <c r="IQI17" s="163"/>
      <c r="IQJ17" s="163"/>
      <c r="IQK17" s="163"/>
      <c r="IQL17" s="163"/>
      <c r="IQM17" s="163"/>
      <c r="IQN17" s="163"/>
      <c r="IQO17" s="163"/>
      <c r="IQP17" s="163"/>
      <c r="IQQ17" s="163"/>
      <c r="IQR17" s="163"/>
      <c r="IQS17" s="163"/>
      <c r="IQT17" s="163"/>
      <c r="IQU17" s="163"/>
      <c r="IQV17" s="163"/>
      <c r="IQW17" s="163"/>
      <c r="IQX17" s="163"/>
      <c r="IQY17" s="163"/>
      <c r="IQZ17" s="163"/>
      <c r="IRA17" s="163"/>
      <c r="IRB17" s="163"/>
      <c r="IRC17" s="163"/>
      <c r="IRD17" s="163"/>
      <c r="IRE17" s="163"/>
      <c r="IRF17" s="163"/>
      <c r="IRG17" s="163"/>
      <c r="IRH17" s="163"/>
      <c r="IRI17" s="163"/>
      <c r="IRJ17" s="163"/>
      <c r="IRK17" s="163"/>
      <c r="IRL17" s="163"/>
      <c r="IRM17" s="163"/>
      <c r="IRN17" s="163"/>
      <c r="IRO17" s="163"/>
      <c r="IRP17" s="163"/>
      <c r="IRQ17" s="163"/>
      <c r="IRR17" s="163"/>
      <c r="IRS17" s="163"/>
      <c r="IRT17" s="163"/>
      <c r="IRU17" s="163"/>
      <c r="IRV17" s="163"/>
      <c r="IRW17" s="163"/>
      <c r="IRX17" s="163"/>
      <c r="IRY17" s="163"/>
      <c r="IRZ17" s="163"/>
      <c r="ISA17" s="163"/>
      <c r="ISB17" s="163"/>
      <c r="ISC17" s="163"/>
      <c r="ISD17" s="163"/>
      <c r="ISE17" s="163"/>
      <c r="ISF17" s="163"/>
      <c r="ISG17" s="163"/>
      <c r="ISH17" s="163"/>
      <c r="ISI17" s="163"/>
      <c r="ISJ17" s="163"/>
      <c r="ISK17" s="163"/>
      <c r="ISL17" s="163"/>
      <c r="ISM17" s="163"/>
      <c r="ISN17" s="163"/>
      <c r="ISO17" s="163"/>
      <c r="ISP17" s="163"/>
      <c r="ISQ17" s="163"/>
      <c r="ISR17" s="163"/>
      <c r="ISS17" s="163"/>
      <c r="IST17" s="163"/>
      <c r="ISU17" s="163"/>
      <c r="ISV17" s="163"/>
      <c r="ISW17" s="163"/>
      <c r="ISX17" s="163"/>
      <c r="ISY17" s="163"/>
      <c r="ISZ17" s="163"/>
      <c r="ITA17" s="163"/>
      <c r="ITB17" s="163"/>
      <c r="ITC17" s="163"/>
      <c r="ITD17" s="163"/>
      <c r="ITE17" s="163"/>
      <c r="ITF17" s="163"/>
      <c r="ITG17" s="163"/>
      <c r="ITH17" s="163"/>
      <c r="ITI17" s="163"/>
      <c r="ITJ17" s="163"/>
      <c r="ITK17" s="163"/>
      <c r="ITL17" s="163"/>
      <c r="ITM17" s="163"/>
      <c r="ITN17" s="163"/>
      <c r="ITO17" s="163"/>
      <c r="ITP17" s="163"/>
      <c r="ITQ17" s="163"/>
      <c r="ITR17" s="163"/>
      <c r="ITS17" s="163"/>
      <c r="ITT17" s="163"/>
      <c r="ITU17" s="163"/>
      <c r="ITV17" s="163"/>
      <c r="ITW17" s="163"/>
      <c r="ITX17" s="163"/>
      <c r="ITY17" s="163"/>
      <c r="ITZ17" s="163"/>
      <c r="IUA17" s="163"/>
      <c r="IUB17" s="163"/>
      <c r="IUC17" s="163"/>
      <c r="IUD17" s="163"/>
      <c r="IUE17" s="163"/>
      <c r="IUF17" s="163"/>
      <c r="IUG17" s="163"/>
      <c r="IUH17" s="163"/>
      <c r="IUI17" s="163"/>
      <c r="IUJ17" s="163"/>
      <c r="IUK17" s="163"/>
      <c r="IUL17" s="163"/>
      <c r="IUM17" s="163"/>
      <c r="IUN17" s="163"/>
      <c r="IUO17" s="163"/>
      <c r="IUP17" s="163"/>
      <c r="IUQ17" s="163"/>
      <c r="IUR17" s="163"/>
      <c r="IUS17" s="163"/>
      <c r="IUT17" s="163"/>
      <c r="IUU17" s="163"/>
      <c r="IUV17" s="163"/>
      <c r="IUW17" s="163"/>
      <c r="IUX17" s="163"/>
      <c r="IUY17" s="163"/>
      <c r="IUZ17" s="163"/>
      <c r="IVA17" s="163"/>
      <c r="IVB17" s="163"/>
      <c r="IVC17" s="163"/>
      <c r="IVD17" s="163"/>
      <c r="IVE17" s="163"/>
      <c r="IVF17" s="163"/>
      <c r="IVG17" s="163"/>
      <c r="IVH17" s="163"/>
      <c r="IVI17" s="163"/>
      <c r="IVJ17" s="163"/>
      <c r="IVK17" s="163"/>
      <c r="IVL17" s="163"/>
      <c r="IVM17" s="163"/>
      <c r="IVN17" s="163"/>
      <c r="IVO17" s="163"/>
      <c r="IVP17" s="163"/>
      <c r="IVQ17" s="163"/>
      <c r="IVR17" s="163"/>
      <c r="IVS17" s="163"/>
      <c r="IVT17" s="163"/>
      <c r="IVU17" s="163"/>
      <c r="IVV17" s="163"/>
      <c r="IVW17" s="163"/>
      <c r="IVX17" s="163"/>
      <c r="IVY17" s="163"/>
      <c r="IVZ17" s="163"/>
      <c r="IWA17" s="163"/>
      <c r="IWB17" s="163"/>
      <c r="IWC17" s="163"/>
      <c r="IWD17" s="163"/>
      <c r="IWE17" s="163"/>
      <c r="IWF17" s="163"/>
      <c r="IWG17" s="163"/>
      <c r="IWH17" s="163"/>
      <c r="IWI17" s="163"/>
      <c r="IWJ17" s="163"/>
      <c r="IWK17" s="163"/>
      <c r="IWL17" s="163"/>
      <c r="IWM17" s="163"/>
      <c r="IWN17" s="163"/>
      <c r="IWO17" s="163"/>
      <c r="IWP17" s="163"/>
      <c r="IWQ17" s="163"/>
      <c r="IWR17" s="163"/>
      <c r="IWS17" s="163"/>
      <c r="IWT17" s="163"/>
      <c r="IWU17" s="163"/>
      <c r="IWV17" s="163"/>
      <c r="IWW17" s="163"/>
      <c r="IWX17" s="163"/>
      <c r="IWY17" s="163"/>
      <c r="IWZ17" s="163"/>
      <c r="IXA17" s="163"/>
      <c r="IXB17" s="163"/>
      <c r="IXC17" s="163"/>
      <c r="IXD17" s="163"/>
      <c r="IXE17" s="163"/>
      <c r="IXF17" s="163"/>
      <c r="IXG17" s="163"/>
      <c r="IXH17" s="163"/>
      <c r="IXI17" s="163"/>
      <c r="IXJ17" s="163"/>
      <c r="IXK17" s="163"/>
      <c r="IXL17" s="163"/>
      <c r="IXM17" s="163"/>
      <c r="IXN17" s="163"/>
      <c r="IXO17" s="163"/>
      <c r="IXP17" s="163"/>
      <c r="IXQ17" s="163"/>
      <c r="IXR17" s="163"/>
      <c r="IXS17" s="163"/>
      <c r="IXT17" s="163"/>
      <c r="IXU17" s="163"/>
      <c r="IXV17" s="163"/>
      <c r="IXW17" s="163"/>
      <c r="IXX17" s="163"/>
      <c r="IXY17" s="163"/>
      <c r="IXZ17" s="163"/>
      <c r="IYA17" s="163"/>
      <c r="IYB17" s="163"/>
      <c r="IYC17" s="163"/>
      <c r="IYD17" s="163"/>
      <c r="IYE17" s="163"/>
      <c r="IYF17" s="163"/>
      <c r="IYG17" s="163"/>
      <c r="IYH17" s="163"/>
      <c r="IYI17" s="163"/>
      <c r="IYJ17" s="163"/>
      <c r="IYK17" s="163"/>
      <c r="IYL17" s="163"/>
      <c r="IYM17" s="163"/>
      <c r="IYN17" s="163"/>
      <c r="IYO17" s="163"/>
      <c r="IYP17" s="163"/>
      <c r="IYQ17" s="163"/>
      <c r="IYR17" s="163"/>
      <c r="IYS17" s="163"/>
      <c r="IYT17" s="163"/>
      <c r="IYU17" s="163"/>
      <c r="IYV17" s="163"/>
      <c r="IYW17" s="163"/>
      <c r="IYX17" s="163"/>
      <c r="IYY17" s="163"/>
      <c r="IYZ17" s="163"/>
      <c r="IZA17" s="163"/>
      <c r="IZB17" s="163"/>
      <c r="IZC17" s="163"/>
      <c r="IZD17" s="163"/>
      <c r="IZE17" s="163"/>
      <c r="IZF17" s="163"/>
      <c r="IZG17" s="163"/>
      <c r="IZH17" s="163"/>
      <c r="IZI17" s="163"/>
      <c r="IZJ17" s="163"/>
      <c r="IZK17" s="163"/>
      <c r="IZL17" s="163"/>
      <c r="IZM17" s="163"/>
      <c r="IZN17" s="163"/>
      <c r="IZO17" s="163"/>
      <c r="IZP17" s="163"/>
      <c r="IZQ17" s="163"/>
      <c r="IZR17" s="163"/>
      <c r="IZS17" s="163"/>
      <c r="IZT17" s="163"/>
      <c r="IZU17" s="163"/>
      <c r="IZV17" s="163"/>
      <c r="IZW17" s="163"/>
      <c r="IZX17" s="163"/>
      <c r="IZY17" s="163"/>
      <c r="IZZ17" s="163"/>
      <c r="JAA17" s="163"/>
      <c r="JAB17" s="163"/>
      <c r="JAC17" s="163"/>
      <c r="JAD17" s="163"/>
      <c r="JAE17" s="163"/>
      <c r="JAF17" s="163"/>
      <c r="JAG17" s="163"/>
      <c r="JAH17" s="163"/>
      <c r="JAI17" s="163"/>
      <c r="JAJ17" s="163"/>
      <c r="JAK17" s="163"/>
      <c r="JAL17" s="163"/>
      <c r="JAM17" s="163"/>
      <c r="JAN17" s="163"/>
      <c r="JAO17" s="163"/>
      <c r="JAP17" s="163"/>
      <c r="JAQ17" s="163"/>
      <c r="JAR17" s="163"/>
      <c r="JAS17" s="163"/>
      <c r="JAT17" s="163"/>
      <c r="JAU17" s="163"/>
      <c r="JAV17" s="163"/>
      <c r="JAW17" s="163"/>
      <c r="JAX17" s="163"/>
      <c r="JAY17" s="163"/>
      <c r="JAZ17" s="163"/>
      <c r="JBA17" s="163"/>
      <c r="JBB17" s="163"/>
      <c r="JBC17" s="163"/>
      <c r="JBD17" s="163"/>
      <c r="JBE17" s="163"/>
      <c r="JBF17" s="163"/>
      <c r="JBG17" s="163"/>
      <c r="JBH17" s="163"/>
      <c r="JBI17" s="163"/>
      <c r="JBJ17" s="163"/>
      <c r="JBK17" s="163"/>
      <c r="JBL17" s="163"/>
      <c r="JBM17" s="163"/>
      <c r="JBN17" s="163"/>
      <c r="JBO17" s="163"/>
      <c r="JBP17" s="163"/>
      <c r="JBQ17" s="163"/>
      <c r="JBR17" s="163"/>
      <c r="JBS17" s="163"/>
      <c r="JBT17" s="163"/>
      <c r="JBU17" s="163"/>
      <c r="JBV17" s="163"/>
      <c r="JBW17" s="163"/>
      <c r="JBX17" s="163"/>
      <c r="JBY17" s="163"/>
      <c r="JBZ17" s="163"/>
      <c r="JCA17" s="163"/>
      <c r="JCB17" s="163"/>
      <c r="JCC17" s="163"/>
      <c r="JCD17" s="163"/>
      <c r="JCE17" s="163"/>
      <c r="JCF17" s="163"/>
      <c r="JCG17" s="163"/>
      <c r="JCH17" s="163"/>
      <c r="JCI17" s="163"/>
      <c r="JCJ17" s="163"/>
      <c r="JCK17" s="163"/>
      <c r="JCL17" s="163"/>
      <c r="JCM17" s="163"/>
      <c r="JCN17" s="163"/>
      <c r="JCO17" s="163"/>
      <c r="JCP17" s="163"/>
      <c r="JCQ17" s="163"/>
      <c r="JCR17" s="163"/>
      <c r="JCS17" s="163"/>
      <c r="JCT17" s="163"/>
      <c r="JCU17" s="163"/>
      <c r="JCV17" s="163"/>
      <c r="JCW17" s="163"/>
      <c r="JCX17" s="163"/>
      <c r="JCY17" s="163"/>
      <c r="JCZ17" s="163"/>
      <c r="JDA17" s="163"/>
      <c r="JDB17" s="163"/>
      <c r="JDC17" s="163"/>
      <c r="JDD17" s="163"/>
      <c r="JDE17" s="163"/>
      <c r="JDF17" s="163"/>
      <c r="JDG17" s="163"/>
      <c r="JDH17" s="163"/>
      <c r="JDI17" s="163"/>
      <c r="JDJ17" s="163"/>
      <c r="JDK17" s="163"/>
      <c r="JDL17" s="163"/>
      <c r="JDM17" s="163"/>
      <c r="JDN17" s="163"/>
      <c r="JDO17" s="163"/>
      <c r="JDP17" s="163"/>
      <c r="JDQ17" s="163"/>
      <c r="JDR17" s="163"/>
      <c r="JDS17" s="163"/>
      <c r="JDT17" s="163"/>
      <c r="JDU17" s="163"/>
      <c r="JDV17" s="163"/>
      <c r="JDW17" s="163"/>
      <c r="JDX17" s="163"/>
      <c r="JDY17" s="163"/>
      <c r="JDZ17" s="163"/>
      <c r="JEA17" s="163"/>
      <c r="JEB17" s="163"/>
      <c r="JEC17" s="163"/>
      <c r="JED17" s="163"/>
      <c r="JEE17" s="163"/>
      <c r="JEF17" s="163"/>
      <c r="JEG17" s="163"/>
      <c r="JEH17" s="163"/>
      <c r="JEI17" s="163"/>
      <c r="JEJ17" s="163"/>
      <c r="JEK17" s="163"/>
      <c r="JEL17" s="163"/>
      <c r="JEM17" s="163"/>
      <c r="JEN17" s="163"/>
      <c r="JEO17" s="163"/>
      <c r="JEP17" s="163"/>
      <c r="JEQ17" s="163"/>
      <c r="JER17" s="163"/>
      <c r="JES17" s="163"/>
      <c r="JET17" s="163"/>
      <c r="JEU17" s="163"/>
      <c r="JEV17" s="163"/>
      <c r="JEW17" s="163"/>
      <c r="JEX17" s="163"/>
      <c r="JEY17" s="163"/>
      <c r="JEZ17" s="163"/>
      <c r="JFA17" s="163"/>
      <c r="JFB17" s="163"/>
      <c r="JFC17" s="163"/>
      <c r="JFD17" s="163"/>
      <c r="JFE17" s="163"/>
      <c r="JFF17" s="163"/>
      <c r="JFG17" s="163"/>
      <c r="JFH17" s="163"/>
      <c r="JFI17" s="163"/>
      <c r="JFJ17" s="163"/>
      <c r="JFK17" s="163"/>
      <c r="JFL17" s="163"/>
      <c r="JFM17" s="163"/>
      <c r="JFN17" s="163"/>
      <c r="JFO17" s="163"/>
      <c r="JFP17" s="163"/>
      <c r="JFQ17" s="163"/>
      <c r="JFR17" s="163"/>
      <c r="JFS17" s="163"/>
      <c r="JFT17" s="163"/>
      <c r="JFU17" s="163"/>
      <c r="JFV17" s="163"/>
      <c r="JFW17" s="163"/>
      <c r="JFX17" s="163"/>
      <c r="JFY17" s="163"/>
      <c r="JFZ17" s="163"/>
      <c r="JGA17" s="163"/>
      <c r="JGB17" s="163"/>
      <c r="JGC17" s="163"/>
      <c r="JGD17" s="163"/>
      <c r="JGE17" s="163"/>
      <c r="JGF17" s="163"/>
      <c r="JGG17" s="163"/>
      <c r="JGH17" s="163"/>
      <c r="JGI17" s="163"/>
      <c r="JGJ17" s="163"/>
      <c r="JGK17" s="163"/>
      <c r="JGL17" s="163"/>
      <c r="JGM17" s="163"/>
      <c r="JGN17" s="163"/>
      <c r="JGO17" s="163"/>
      <c r="JGP17" s="163"/>
      <c r="JGQ17" s="163"/>
      <c r="JGR17" s="163"/>
      <c r="JGS17" s="163"/>
      <c r="JGT17" s="163"/>
      <c r="JGU17" s="163"/>
      <c r="JGV17" s="163"/>
      <c r="JGW17" s="163"/>
      <c r="JGX17" s="163"/>
      <c r="JGY17" s="163"/>
      <c r="JGZ17" s="163"/>
      <c r="JHA17" s="163"/>
      <c r="JHB17" s="163"/>
      <c r="JHC17" s="163"/>
      <c r="JHD17" s="163"/>
      <c r="JHE17" s="163"/>
      <c r="JHF17" s="163"/>
      <c r="JHG17" s="163"/>
      <c r="JHH17" s="163"/>
      <c r="JHI17" s="163"/>
      <c r="JHJ17" s="163"/>
      <c r="JHK17" s="163"/>
      <c r="JHL17" s="163"/>
      <c r="JHM17" s="163"/>
      <c r="JHN17" s="163"/>
      <c r="JHO17" s="163"/>
      <c r="JHP17" s="163"/>
      <c r="JHQ17" s="163"/>
      <c r="JHR17" s="163"/>
      <c r="JHS17" s="163"/>
      <c r="JHT17" s="163"/>
      <c r="JHU17" s="163"/>
      <c r="JHV17" s="163"/>
      <c r="JHW17" s="163"/>
      <c r="JHX17" s="163"/>
      <c r="JHY17" s="163"/>
      <c r="JHZ17" s="163"/>
      <c r="JIA17" s="163"/>
      <c r="JIB17" s="163"/>
      <c r="JIC17" s="163"/>
      <c r="JID17" s="163"/>
      <c r="JIE17" s="163"/>
      <c r="JIF17" s="163"/>
      <c r="JIG17" s="163"/>
      <c r="JIH17" s="163"/>
      <c r="JII17" s="163"/>
      <c r="JIJ17" s="163"/>
      <c r="JIK17" s="163"/>
      <c r="JIL17" s="163"/>
      <c r="JIM17" s="163"/>
      <c r="JIN17" s="163"/>
      <c r="JIO17" s="163"/>
      <c r="JIP17" s="163"/>
      <c r="JIQ17" s="163"/>
      <c r="JIR17" s="163"/>
      <c r="JIS17" s="163"/>
      <c r="JIT17" s="163"/>
      <c r="JIU17" s="163"/>
      <c r="JIV17" s="163"/>
      <c r="JIW17" s="163"/>
      <c r="JIX17" s="163"/>
      <c r="JIY17" s="163"/>
      <c r="JIZ17" s="163"/>
      <c r="JJA17" s="163"/>
      <c r="JJB17" s="163"/>
      <c r="JJC17" s="163"/>
      <c r="JJD17" s="163"/>
      <c r="JJE17" s="163"/>
      <c r="JJF17" s="163"/>
      <c r="JJG17" s="163"/>
      <c r="JJH17" s="163"/>
      <c r="JJI17" s="163"/>
      <c r="JJJ17" s="163"/>
      <c r="JJK17" s="163"/>
      <c r="JJL17" s="163"/>
      <c r="JJM17" s="163"/>
      <c r="JJN17" s="163"/>
      <c r="JJO17" s="163"/>
      <c r="JJP17" s="163"/>
      <c r="JJQ17" s="163"/>
      <c r="JJR17" s="163"/>
      <c r="JJS17" s="163"/>
      <c r="JJT17" s="163"/>
      <c r="JJU17" s="163"/>
      <c r="JJV17" s="163"/>
      <c r="JJW17" s="163"/>
      <c r="JJX17" s="163"/>
      <c r="JJY17" s="163"/>
      <c r="JJZ17" s="163"/>
      <c r="JKA17" s="163"/>
      <c r="JKB17" s="163"/>
      <c r="JKC17" s="163"/>
      <c r="JKD17" s="163"/>
      <c r="JKE17" s="163"/>
      <c r="JKF17" s="163"/>
      <c r="JKG17" s="163"/>
      <c r="JKH17" s="163"/>
      <c r="JKI17" s="163"/>
      <c r="JKJ17" s="163"/>
      <c r="JKK17" s="163"/>
      <c r="JKL17" s="163"/>
      <c r="JKM17" s="163"/>
      <c r="JKN17" s="163"/>
      <c r="JKO17" s="163"/>
      <c r="JKP17" s="163"/>
      <c r="JKQ17" s="163"/>
      <c r="JKR17" s="163"/>
      <c r="JKS17" s="163"/>
      <c r="JKT17" s="163"/>
      <c r="JKU17" s="163"/>
      <c r="JKV17" s="163"/>
      <c r="JKW17" s="163"/>
      <c r="JKX17" s="163"/>
      <c r="JKY17" s="163"/>
      <c r="JKZ17" s="163"/>
      <c r="JLA17" s="163"/>
      <c r="JLB17" s="163"/>
      <c r="JLC17" s="163"/>
      <c r="JLD17" s="163"/>
      <c r="JLE17" s="163"/>
      <c r="JLF17" s="163"/>
      <c r="JLG17" s="163"/>
      <c r="JLH17" s="163"/>
      <c r="JLI17" s="163"/>
      <c r="JLJ17" s="163"/>
      <c r="JLK17" s="163"/>
      <c r="JLL17" s="163"/>
      <c r="JLM17" s="163"/>
      <c r="JLN17" s="163"/>
      <c r="JLO17" s="163"/>
      <c r="JLP17" s="163"/>
      <c r="JLQ17" s="163"/>
      <c r="JLR17" s="163"/>
      <c r="JLS17" s="163"/>
      <c r="JLT17" s="163"/>
      <c r="JLU17" s="163"/>
      <c r="JLV17" s="163"/>
      <c r="JLW17" s="163"/>
      <c r="JLX17" s="163"/>
      <c r="JLY17" s="163"/>
      <c r="JLZ17" s="163"/>
      <c r="JMA17" s="163"/>
      <c r="JMB17" s="163"/>
      <c r="JMC17" s="163"/>
      <c r="JMD17" s="163"/>
      <c r="JME17" s="163"/>
      <c r="JMF17" s="163"/>
      <c r="JMG17" s="163"/>
      <c r="JMH17" s="163"/>
      <c r="JMI17" s="163"/>
      <c r="JMJ17" s="163"/>
      <c r="JMK17" s="163"/>
      <c r="JML17" s="163"/>
      <c r="JMM17" s="163"/>
      <c r="JMN17" s="163"/>
      <c r="JMO17" s="163"/>
      <c r="JMP17" s="163"/>
      <c r="JMQ17" s="163"/>
      <c r="JMR17" s="163"/>
      <c r="JMS17" s="163"/>
      <c r="JMT17" s="163"/>
      <c r="JMU17" s="163"/>
      <c r="JMV17" s="163"/>
      <c r="JMW17" s="163"/>
      <c r="JMX17" s="163"/>
      <c r="JMY17" s="163"/>
      <c r="JMZ17" s="163"/>
      <c r="JNA17" s="163"/>
      <c r="JNB17" s="163"/>
      <c r="JNC17" s="163"/>
      <c r="JND17" s="163"/>
      <c r="JNE17" s="163"/>
      <c r="JNF17" s="163"/>
      <c r="JNG17" s="163"/>
      <c r="JNH17" s="163"/>
      <c r="JNI17" s="163"/>
      <c r="JNJ17" s="163"/>
      <c r="JNK17" s="163"/>
      <c r="JNL17" s="163"/>
      <c r="JNM17" s="163"/>
      <c r="JNN17" s="163"/>
      <c r="JNO17" s="163"/>
      <c r="JNP17" s="163"/>
      <c r="JNQ17" s="163"/>
      <c r="JNR17" s="163"/>
      <c r="JNS17" s="163"/>
      <c r="JNT17" s="163"/>
      <c r="JNU17" s="163"/>
      <c r="JNV17" s="163"/>
      <c r="JNW17" s="163"/>
      <c r="JNX17" s="163"/>
      <c r="JNY17" s="163"/>
      <c r="JNZ17" s="163"/>
      <c r="JOA17" s="163"/>
      <c r="JOB17" s="163"/>
      <c r="JOC17" s="163"/>
      <c r="JOD17" s="163"/>
      <c r="JOE17" s="163"/>
      <c r="JOF17" s="163"/>
      <c r="JOG17" s="163"/>
      <c r="JOH17" s="163"/>
      <c r="JOI17" s="163"/>
      <c r="JOJ17" s="163"/>
      <c r="JOK17" s="163"/>
      <c r="JOL17" s="163"/>
      <c r="JOM17" s="163"/>
      <c r="JON17" s="163"/>
      <c r="JOO17" s="163"/>
      <c r="JOP17" s="163"/>
      <c r="JOQ17" s="163"/>
      <c r="JOR17" s="163"/>
      <c r="JOS17" s="163"/>
      <c r="JOT17" s="163"/>
      <c r="JOU17" s="163"/>
      <c r="JOV17" s="163"/>
      <c r="JOW17" s="163"/>
      <c r="JOX17" s="163"/>
      <c r="JOY17" s="163"/>
      <c r="JOZ17" s="163"/>
      <c r="JPA17" s="163"/>
      <c r="JPB17" s="163"/>
      <c r="JPC17" s="163"/>
      <c r="JPD17" s="163"/>
      <c r="JPE17" s="163"/>
      <c r="JPF17" s="163"/>
      <c r="JPG17" s="163"/>
      <c r="JPH17" s="163"/>
      <c r="JPI17" s="163"/>
      <c r="JPJ17" s="163"/>
      <c r="JPK17" s="163"/>
      <c r="JPL17" s="163"/>
      <c r="JPM17" s="163"/>
      <c r="JPN17" s="163"/>
      <c r="JPO17" s="163"/>
      <c r="JPP17" s="163"/>
      <c r="JPQ17" s="163"/>
      <c r="JPR17" s="163"/>
      <c r="JPS17" s="163"/>
      <c r="JPT17" s="163"/>
      <c r="JPU17" s="163"/>
      <c r="JPV17" s="163"/>
      <c r="JPW17" s="163"/>
      <c r="JPX17" s="163"/>
      <c r="JPY17" s="163"/>
      <c r="JPZ17" s="163"/>
      <c r="JQA17" s="163"/>
      <c r="JQB17" s="163"/>
      <c r="JQC17" s="163"/>
      <c r="JQD17" s="163"/>
      <c r="JQE17" s="163"/>
      <c r="JQF17" s="163"/>
      <c r="JQG17" s="163"/>
      <c r="JQH17" s="163"/>
      <c r="JQI17" s="163"/>
      <c r="JQJ17" s="163"/>
      <c r="JQK17" s="163"/>
      <c r="JQL17" s="163"/>
      <c r="JQM17" s="163"/>
      <c r="JQN17" s="163"/>
      <c r="JQO17" s="163"/>
      <c r="JQP17" s="163"/>
      <c r="JQQ17" s="163"/>
      <c r="JQR17" s="163"/>
      <c r="JQS17" s="163"/>
      <c r="JQT17" s="163"/>
      <c r="JQU17" s="163"/>
      <c r="JQV17" s="163"/>
      <c r="JQW17" s="163"/>
      <c r="JQX17" s="163"/>
      <c r="JQY17" s="163"/>
      <c r="JQZ17" s="163"/>
      <c r="JRA17" s="163"/>
      <c r="JRB17" s="163"/>
      <c r="JRC17" s="163"/>
      <c r="JRD17" s="163"/>
      <c r="JRE17" s="163"/>
      <c r="JRF17" s="163"/>
      <c r="JRG17" s="163"/>
      <c r="JRH17" s="163"/>
      <c r="JRI17" s="163"/>
      <c r="JRJ17" s="163"/>
      <c r="JRK17" s="163"/>
      <c r="JRL17" s="163"/>
      <c r="JRM17" s="163"/>
      <c r="JRN17" s="163"/>
      <c r="JRO17" s="163"/>
      <c r="JRP17" s="163"/>
      <c r="JRQ17" s="163"/>
      <c r="JRR17" s="163"/>
      <c r="JRS17" s="163"/>
      <c r="JRT17" s="163"/>
      <c r="JRU17" s="163"/>
      <c r="JRV17" s="163"/>
      <c r="JRW17" s="163"/>
      <c r="JRX17" s="163"/>
      <c r="JRY17" s="163"/>
      <c r="JRZ17" s="163"/>
      <c r="JSA17" s="163"/>
      <c r="JSB17" s="163"/>
      <c r="JSC17" s="163"/>
      <c r="JSD17" s="163"/>
      <c r="JSE17" s="163"/>
      <c r="JSF17" s="163"/>
      <c r="JSG17" s="163"/>
      <c r="JSH17" s="163"/>
      <c r="JSI17" s="163"/>
      <c r="JSJ17" s="163"/>
      <c r="JSK17" s="163"/>
      <c r="JSL17" s="163"/>
      <c r="JSM17" s="163"/>
      <c r="JSN17" s="163"/>
      <c r="JSO17" s="163"/>
      <c r="JSP17" s="163"/>
      <c r="JSQ17" s="163"/>
      <c r="JSR17" s="163"/>
      <c r="JSS17" s="163"/>
      <c r="JST17" s="163"/>
      <c r="JSU17" s="163"/>
      <c r="JSV17" s="163"/>
      <c r="JSW17" s="163"/>
      <c r="JSX17" s="163"/>
      <c r="JSY17" s="163"/>
      <c r="JSZ17" s="163"/>
      <c r="JTA17" s="163"/>
      <c r="JTB17" s="163"/>
      <c r="JTC17" s="163"/>
      <c r="JTD17" s="163"/>
      <c r="JTE17" s="163"/>
      <c r="JTF17" s="163"/>
      <c r="JTG17" s="163"/>
      <c r="JTH17" s="163"/>
      <c r="JTI17" s="163"/>
      <c r="JTJ17" s="163"/>
      <c r="JTK17" s="163"/>
      <c r="JTL17" s="163"/>
      <c r="JTM17" s="163"/>
      <c r="JTN17" s="163"/>
      <c r="JTO17" s="163"/>
      <c r="JTP17" s="163"/>
      <c r="JTQ17" s="163"/>
      <c r="JTR17" s="163"/>
      <c r="JTS17" s="163"/>
      <c r="JTT17" s="163"/>
      <c r="JTU17" s="163"/>
      <c r="JTV17" s="163"/>
      <c r="JTW17" s="163"/>
      <c r="JTX17" s="163"/>
      <c r="JTY17" s="163"/>
      <c r="JTZ17" s="163"/>
      <c r="JUA17" s="163"/>
      <c r="JUB17" s="163"/>
      <c r="JUC17" s="163"/>
      <c r="JUD17" s="163"/>
      <c r="JUE17" s="163"/>
      <c r="JUF17" s="163"/>
      <c r="JUG17" s="163"/>
      <c r="JUH17" s="163"/>
      <c r="JUI17" s="163"/>
      <c r="JUJ17" s="163"/>
      <c r="JUK17" s="163"/>
      <c r="JUL17" s="163"/>
      <c r="JUM17" s="163"/>
      <c r="JUN17" s="163"/>
      <c r="JUO17" s="163"/>
      <c r="JUP17" s="163"/>
      <c r="JUQ17" s="163"/>
      <c r="JUR17" s="163"/>
      <c r="JUS17" s="163"/>
      <c r="JUT17" s="163"/>
      <c r="JUU17" s="163"/>
      <c r="JUV17" s="163"/>
      <c r="JUW17" s="163"/>
      <c r="JUX17" s="163"/>
      <c r="JUY17" s="163"/>
      <c r="JUZ17" s="163"/>
      <c r="JVA17" s="163"/>
      <c r="JVB17" s="163"/>
      <c r="JVC17" s="163"/>
      <c r="JVD17" s="163"/>
      <c r="JVE17" s="163"/>
      <c r="JVF17" s="163"/>
      <c r="JVG17" s="163"/>
      <c r="JVH17" s="163"/>
      <c r="JVI17" s="163"/>
      <c r="JVJ17" s="163"/>
      <c r="JVK17" s="163"/>
      <c r="JVL17" s="163"/>
      <c r="JVM17" s="163"/>
      <c r="JVN17" s="163"/>
      <c r="JVO17" s="163"/>
      <c r="JVP17" s="163"/>
      <c r="JVQ17" s="163"/>
      <c r="JVR17" s="163"/>
      <c r="JVS17" s="163"/>
      <c r="JVT17" s="163"/>
      <c r="JVU17" s="163"/>
      <c r="JVV17" s="163"/>
      <c r="JVW17" s="163"/>
      <c r="JVX17" s="163"/>
      <c r="JVY17" s="163"/>
      <c r="JVZ17" s="163"/>
      <c r="JWA17" s="163"/>
      <c r="JWB17" s="163"/>
      <c r="JWC17" s="163"/>
      <c r="JWD17" s="163"/>
      <c r="JWE17" s="163"/>
      <c r="JWF17" s="163"/>
      <c r="JWG17" s="163"/>
      <c r="JWH17" s="163"/>
      <c r="JWI17" s="163"/>
      <c r="JWJ17" s="163"/>
      <c r="JWK17" s="163"/>
      <c r="JWL17" s="163"/>
      <c r="JWM17" s="163"/>
      <c r="JWN17" s="163"/>
      <c r="JWO17" s="163"/>
      <c r="JWP17" s="163"/>
      <c r="JWQ17" s="163"/>
      <c r="JWR17" s="163"/>
      <c r="JWS17" s="163"/>
      <c r="JWT17" s="163"/>
      <c r="JWU17" s="163"/>
      <c r="JWV17" s="163"/>
      <c r="JWW17" s="163"/>
      <c r="JWX17" s="163"/>
      <c r="JWY17" s="163"/>
      <c r="JWZ17" s="163"/>
      <c r="JXA17" s="163"/>
      <c r="JXB17" s="163"/>
      <c r="JXC17" s="163"/>
      <c r="JXD17" s="163"/>
      <c r="JXE17" s="163"/>
      <c r="JXF17" s="163"/>
      <c r="JXG17" s="163"/>
      <c r="JXH17" s="163"/>
      <c r="JXI17" s="163"/>
      <c r="JXJ17" s="163"/>
      <c r="JXK17" s="163"/>
      <c r="JXL17" s="163"/>
      <c r="JXM17" s="163"/>
      <c r="JXN17" s="163"/>
      <c r="JXO17" s="163"/>
      <c r="JXP17" s="163"/>
      <c r="JXQ17" s="163"/>
      <c r="JXR17" s="163"/>
      <c r="JXS17" s="163"/>
      <c r="JXT17" s="163"/>
      <c r="JXU17" s="163"/>
      <c r="JXV17" s="163"/>
      <c r="JXW17" s="163"/>
      <c r="JXX17" s="163"/>
      <c r="JXY17" s="163"/>
      <c r="JXZ17" s="163"/>
      <c r="JYA17" s="163"/>
      <c r="JYB17" s="163"/>
      <c r="JYC17" s="163"/>
      <c r="JYD17" s="163"/>
      <c r="JYE17" s="163"/>
      <c r="JYF17" s="163"/>
      <c r="JYG17" s="163"/>
      <c r="JYH17" s="163"/>
      <c r="JYI17" s="163"/>
      <c r="JYJ17" s="163"/>
      <c r="JYK17" s="163"/>
      <c r="JYL17" s="163"/>
      <c r="JYM17" s="163"/>
      <c r="JYN17" s="163"/>
      <c r="JYO17" s="163"/>
      <c r="JYP17" s="163"/>
      <c r="JYQ17" s="163"/>
      <c r="JYR17" s="163"/>
      <c r="JYS17" s="163"/>
      <c r="JYT17" s="163"/>
      <c r="JYU17" s="163"/>
      <c r="JYV17" s="163"/>
      <c r="JYW17" s="163"/>
      <c r="JYX17" s="163"/>
      <c r="JYY17" s="163"/>
      <c r="JYZ17" s="163"/>
      <c r="JZA17" s="163"/>
      <c r="JZB17" s="163"/>
      <c r="JZC17" s="163"/>
      <c r="JZD17" s="163"/>
      <c r="JZE17" s="163"/>
      <c r="JZF17" s="163"/>
      <c r="JZG17" s="163"/>
      <c r="JZH17" s="163"/>
      <c r="JZI17" s="163"/>
      <c r="JZJ17" s="163"/>
      <c r="JZK17" s="163"/>
      <c r="JZL17" s="163"/>
      <c r="JZM17" s="163"/>
      <c r="JZN17" s="163"/>
      <c r="JZO17" s="163"/>
      <c r="JZP17" s="163"/>
      <c r="JZQ17" s="163"/>
      <c r="JZR17" s="163"/>
      <c r="JZS17" s="163"/>
      <c r="JZT17" s="163"/>
      <c r="JZU17" s="163"/>
      <c r="JZV17" s="163"/>
      <c r="JZW17" s="163"/>
      <c r="JZX17" s="163"/>
      <c r="JZY17" s="163"/>
      <c r="JZZ17" s="163"/>
      <c r="KAA17" s="163"/>
      <c r="KAB17" s="163"/>
      <c r="KAC17" s="163"/>
      <c r="KAD17" s="163"/>
      <c r="KAE17" s="163"/>
      <c r="KAF17" s="163"/>
      <c r="KAG17" s="163"/>
      <c r="KAH17" s="163"/>
      <c r="KAI17" s="163"/>
      <c r="KAJ17" s="163"/>
      <c r="KAK17" s="163"/>
      <c r="KAL17" s="163"/>
      <c r="KAM17" s="163"/>
      <c r="KAN17" s="163"/>
      <c r="KAO17" s="163"/>
      <c r="KAP17" s="163"/>
      <c r="KAQ17" s="163"/>
      <c r="KAR17" s="163"/>
      <c r="KAS17" s="163"/>
      <c r="KAT17" s="163"/>
      <c r="KAU17" s="163"/>
      <c r="KAV17" s="163"/>
      <c r="KAW17" s="163"/>
      <c r="KAX17" s="163"/>
      <c r="KAY17" s="163"/>
      <c r="KAZ17" s="163"/>
      <c r="KBA17" s="163"/>
      <c r="KBB17" s="163"/>
      <c r="KBC17" s="163"/>
      <c r="KBD17" s="163"/>
      <c r="KBE17" s="163"/>
      <c r="KBF17" s="163"/>
      <c r="KBG17" s="163"/>
      <c r="KBH17" s="163"/>
      <c r="KBI17" s="163"/>
      <c r="KBJ17" s="163"/>
      <c r="KBK17" s="163"/>
      <c r="KBL17" s="163"/>
      <c r="KBM17" s="163"/>
      <c r="KBN17" s="163"/>
      <c r="KBO17" s="163"/>
      <c r="KBP17" s="163"/>
      <c r="KBQ17" s="163"/>
      <c r="KBR17" s="163"/>
      <c r="KBS17" s="163"/>
      <c r="KBT17" s="163"/>
      <c r="KBU17" s="163"/>
      <c r="KBV17" s="163"/>
      <c r="KBW17" s="163"/>
      <c r="KBX17" s="163"/>
      <c r="KBY17" s="163"/>
      <c r="KBZ17" s="163"/>
      <c r="KCA17" s="163"/>
      <c r="KCB17" s="163"/>
      <c r="KCC17" s="163"/>
      <c r="KCD17" s="163"/>
      <c r="KCE17" s="163"/>
      <c r="KCF17" s="163"/>
      <c r="KCG17" s="163"/>
      <c r="KCH17" s="163"/>
      <c r="KCI17" s="163"/>
      <c r="KCJ17" s="163"/>
      <c r="KCK17" s="163"/>
      <c r="KCL17" s="163"/>
      <c r="KCM17" s="163"/>
      <c r="KCN17" s="163"/>
      <c r="KCO17" s="163"/>
      <c r="KCP17" s="163"/>
      <c r="KCQ17" s="163"/>
      <c r="KCR17" s="163"/>
      <c r="KCS17" s="163"/>
      <c r="KCT17" s="163"/>
      <c r="KCU17" s="163"/>
      <c r="KCV17" s="163"/>
      <c r="KCW17" s="163"/>
      <c r="KCX17" s="163"/>
      <c r="KCY17" s="163"/>
      <c r="KCZ17" s="163"/>
      <c r="KDA17" s="163"/>
      <c r="KDB17" s="163"/>
      <c r="KDC17" s="163"/>
      <c r="KDD17" s="163"/>
      <c r="KDE17" s="163"/>
      <c r="KDF17" s="163"/>
      <c r="KDG17" s="163"/>
      <c r="KDH17" s="163"/>
      <c r="KDI17" s="163"/>
      <c r="KDJ17" s="163"/>
      <c r="KDK17" s="163"/>
      <c r="KDL17" s="163"/>
      <c r="KDM17" s="163"/>
      <c r="KDN17" s="163"/>
      <c r="KDO17" s="163"/>
      <c r="KDP17" s="163"/>
      <c r="KDQ17" s="163"/>
      <c r="KDR17" s="163"/>
      <c r="KDS17" s="163"/>
      <c r="KDT17" s="163"/>
      <c r="KDU17" s="163"/>
      <c r="KDV17" s="163"/>
      <c r="KDW17" s="163"/>
      <c r="KDX17" s="163"/>
      <c r="KDY17" s="163"/>
      <c r="KDZ17" s="163"/>
      <c r="KEA17" s="163"/>
      <c r="KEB17" s="163"/>
      <c r="KEC17" s="163"/>
      <c r="KED17" s="163"/>
      <c r="KEE17" s="163"/>
      <c r="KEF17" s="163"/>
      <c r="KEG17" s="163"/>
      <c r="KEH17" s="163"/>
      <c r="KEI17" s="163"/>
      <c r="KEJ17" s="163"/>
      <c r="KEK17" s="163"/>
      <c r="KEL17" s="163"/>
      <c r="KEM17" s="163"/>
      <c r="KEN17" s="163"/>
      <c r="KEO17" s="163"/>
      <c r="KEP17" s="163"/>
      <c r="KEQ17" s="163"/>
      <c r="KER17" s="163"/>
      <c r="KES17" s="163"/>
      <c r="KET17" s="163"/>
      <c r="KEU17" s="163"/>
      <c r="KEV17" s="163"/>
      <c r="KEW17" s="163"/>
      <c r="KEX17" s="163"/>
      <c r="KEY17" s="163"/>
      <c r="KEZ17" s="163"/>
      <c r="KFA17" s="163"/>
      <c r="KFB17" s="163"/>
      <c r="KFC17" s="163"/>
      <c r="KFD17" s="163"/>
      <c r="KFE17" s="163"/>
      <c r="KFF17" s="163"/>
      <c r="KFG17" s="163"/>
      <c r="KFH17" s="163"/>
      <c r="KFI17" s="163"/>
      <c r="KFJ17" s="163"/>
      <c r="KFK17" s="163"/>
      <c r="KFL17" s="163"/>
      <c r="KFM17" s="163"/>
      <c r="KFN17" s="163"/>
      <c r="KFO17" s="163"/>
      <c r="KFP17" s="163"/>
      <c r="KFQ17" s="163"/>
      <c r="KFR17" s="163"/>
      <c r="KFS17" s="163"/>
      <c r="KFT17" s="163"/>
      <c r="KFU17" s="163"/>
      <c r="KFV17" s="163"/>
      <c r="KFW17" s="163"/>
      <c r="KFX17" s="163"/>
      <c r="KFY17" s="163"/>
      <c r="KFZ17" s="163"/>
      <c r="KGA17" s="163"/>
      <c r="KGB17" s="163"/>
      <c r="KGC17" s="163"/>
      <c r="KGD17" s="163"/>
      <c r="KGE17" s="163"/>
      <c r="KGF17" s="163"/>
      <c r="KGG17" s="163"/>
      <c r="KGH17" s="163"/>
      <c r="KGI17" s="163"/>
      <c r="KGJ17" s="163"/>
      <c r="KGK17" s="163"/>
      <c r="KGL17" s="163"/>
      <c r="KGM17" s="163"/>
      <c r="KGN17" s="163"/>
      <c r="KGO17" s="163"/>
      <c r="KGP17" s="163"/>
      <c r="KGQ17" s="163"/>
      <c r="KGR17" s="163"/>
      <c r="KGS17" s="163"/>
      <c r="KGT17" s="163"/>
      <c r="KGU17" s="163"/>
      <c r="KGV17" s="163"/>
      <c r="KGW17" s="163"/>
      <c r="KGX17" s="163"/>
      <c r="KGY17" s="163"/>
      <c r="KGZ17" s="163"/>
      <c r="KHA17" s="163"/>
      <c r="KHB17" s="163"/>
      <c r="KHC17" s="163"/>
      <c r="KHD17" s="163"/>
      <c r="KHE17" s="163"/>
      <c r="KHF17" s="163"/>
      <c r="KHG17" s="163"/>
      <c r="KHH17" s="163"/>
      <c r="KHI17" s="163"/>
      <c r="KHJ17" s="163"/>
      <c r="KHK17" s="163"/>
      <c r="KHL17" s="163"/>
      <c r="KHM17" s="163"/>
      <c r="KHN17" s="163"/>
      <c r="KHO17" s="163"/>
      <c r="KHP17" s="163"/>
      <c r="KHQ17" s="163"/>
      <c r="KHR17" s="163"/>
      <c r="KHS17" s="163"/>
      <c r="KHT17" s="163"/>
      <c r="KHU17" s="163"/>
      <c r="KHV17" s="163"/>
      <c r="KHW17" s="163"/>
      <c r="KHX17" s="163"/>
      <c r="KHY17" s="163"/>
      <c r="KHZ17" s="163"/>
      <c r="KIA17" s="163"/>
      <c r="KIB17" s="163"/>
      <c r="KIC17" s="163"/>
      <c r="KID17" s="163"/>
      <c r="KIE17" s="163"/>
      <c r="KIF17" s="163"/>
      <c r="KIG17" s="163"/>
      <c r="KIH17" s="163"/>
      <c r="KII17" s="163"/>
      <c r="KIJ17" s="163"/>
      <c r="KIK17" s="163"/>
      <c r="KIL17" s="163"/>
      <c r="KIM17" s="163"/>
      <c r="KIN17" s="163"/>
      <c r="KIO17" s="163"/>
      <c r="KIP17" s="163"/>
      <c r="KIQ17" s="163"/>
      <c r="KIR17" s="163"/>
      <c r="KIS17" s="163"/>
      <c r="KIT17" s="163"/>
      <c r="KIU17" s="163"/>
      <c r="KIV17" s="163"/>
      <c r="KIW17" s="163"/>
      <c r="KIX17" s="163"/>
      <c r="KIY17" s="163"/>
      <c r="KIZ17" s="163"/>
      <c r="KJA17" s="163"/>
      <c r="KJB17" s="163"/>
      <c r="KJC17" s="163"/>
      <c r="KJD17" s="163"/>
      <c r="KJE17" s="163"/>
      <c r="KJF17" s="163"/>
      <c r="KJG17" s="163"/>
      <c r="KJH17" s="163"/>
      <c r="KJI17" s="163"/>
      <c r="KJJ17" s="163"/>
      <c r="KJK17" s="163"/>
      <c r="KJL17" s="163"/>
      <c r="KJM17" s="163"/>
      <c r="KJN17" s="163"/>
      <c r="KJO17" s="163"/>
      <c r="KJP17" s="163"/>
      <c r="KJQ17" s="163"/>
      <c r="KJR17" s="163"/>
      <c r="KJS17" s="163"/>
      <c r="KJT17" s="163"/>
      <c r="KJU17" s="163"/>
      <c r="KJV17" s="163"/>
      <c r="KJW17" s="163"/>
      <c r="KJX17" s="163"/>
      <c r="KJY17" s="163"/>
      <c r="KJZ17" s="163"/>
      <c r="KKA17" s="163"/>
      <c r="KKB17" s="163"/>
      <c r="KKC17" s="163"/>
      <c r="KKD17" s="163"/>
      <c r="KKE17" s="163"/>
      <c r="KKF17" s="163"/>
      <c r="KKG17" s="163"/>
      <c r="KKH17" s="163"/>
      <c r="KKI17" s="163"/>
      <c r="KKJ17" s="163"/>
      <c r="KKK17" s="163"/>
      <c r="KKL17" s="163"/>
      <c r="KKM17" s="163"/>
      <c r="KKN17" s="163"/>
      <c r="KKO17" s="163"/>
      <c r="KKP17" s="163"/>
      <c r="KKQ17" s="163"/>
      <c r="KKR17" s="163"/>
      <c r="KKS17" s="163"/>
      <c r="KKT17" s="163"/>
      <c r="KKU17" s="163"/>
      <c r="KKV17" s="163"/>
      <c r="KKW17" s="163"/>
      <c r="KKX17" s="163"/>
      <c r="KKY17" s="163"/>
      <c r="KKZ17" s="163"/>
      <c r="KLA17" s="163"/>
      <c r="KLB17" s="163"/>
      <c r="KLC17" s="163"/>
      <c r="KLD17" s="163"/>
      <c r="KLE17" s="163"/>
      <c r="KLF17" s="163"/>
      <c r="KLG17" s="163"/>
      <c r="KLH17" s="163"/>
      <c r="KLI17" s="163"/>
      <c r="KLJ17" s="163"/>
      <c r="KLK17" s="163"/>
      <c r="KLL17" s="163"/>
      <c r="KLM17" s="163"/>
      <c r="KLN17" s="163"/>
      <c r="KLO17" s="163"/>
      <c r="KLP17" s="163"/>
      <c r="KLQ17" s="163"/>
      <c r="KLR17" s="163"/>
      <c r="KLS17" s="163"/>
      <c r="KLT17" s="163"/>
      <c r="KLU17" s="163"/>
      <c r="KLV17" s="163"/>
      <c r="KLW17" s="163"/>
      <c r="KLX17" s="163"/>
      <c r="KLY17" s="163"/>
      <c r="KLZ17" s="163"/>
      <c r="KMA17" s="163"/>
      <c r="KMB17" s="163"/>
      <c r="KMC17" s="163"/>
      <c r="KMD17" s="163"/>
      <c r="KME17" s="163"/>
      <c r="KMF17" s="163"/>
      <c r="KMG17" s="163"/>
      <c r="KMH17" s="163"/>
      <c r="KMI17" s="163"/>
      <c r="KMJ17" s="163"/>
      <c r="KMK17" s="163"/>
      <c r="KML17" s="163"/>
      <c r="KMM17" s="163"/>
      <c r="KMN17" s="163"/>
      <c r="KMO17" s="163"/>
      <c r="KMP17" s="163"/>
      <c r="KMQ17" s="163"/>
      <c r="KMR17" s="163"/>
      <c r="KMS17" s="163"/>
      <c r="KMT17" s="163"/>
      <c r="KMU17" s="163"/>
      <c r="KMV17" s="163"/>
      <c r="KMW17" s="163"/>
      <c r="KMX17" s="163"/>
      <c r="KMY17" s="163"/>
      <c r="KMZ17" s="163"/>
      <c r="KNA17" s="163"/>
      <c r="KNB17" s="163"/>
      <c r="KNC17" s="163"/>
      <c r="KND17" s="163"/>
      <c r="KNE17" s="163"/>
      <c r="KNF17" s="163"/>
      <c r="KNG17" s="163"/>
      <c r="KNH17" s="163"/>
      <c r="KNI17" s="163"/>
      <c r="KNJ17" s="163"/>
      <c r="KNK17" s="163"/>
      <c r="KNL17" s="163"/>
      <c r="KNM17" s="163"/>
      <c r="KNN17" s="163"/>
      <c r="KNO17" s="163"/>
      <c r="KNP17" s="163"/>
      <c r="KNQ17" s="163"/>
      <c r="KNR17" s="163"/>
      <c r="KNS17" s="163"/>
      <c r="KNT17" s="163"/>
      <c r="KNU17" s="163"/>
      <c r="KNV17" s="163"/>
      <c r="KNW17" s="163"/>
      <c r="KNX17" s="163"/>
      <c r="KNY17" s="163"/>
      <c r="KNZ17" s="163"/>
      <c r="KOA17" s="163"/>
      <c r="KOB17" s="163"/>
      <c r="KOC17" s="163"/>
      <c r="KOD17" s="163"/>
      <c r="KOE17" s="163"/>
      <c r="KOF17" s="163"/>
      <c r="KOG17" s="163"/>
      <c r="KOH17" s="163"/>
      <c r="KOI17" s="163"/>
      <c r="KOJ17" s="163"/>
      <c r="KOK17" s="163"/>
      <c r="KOL17" s="163"/>
      <c r="KOM17" s="163"/>
      <c r="KON17" s="163"/>
      <c r="KOO17" s="163"/>
      <c r="KOP17" s="163"/>
      <c r="KOQ17" s="163"/>
      <c r="KOR17" s="163"/>
      <c r="KOS17" s="163"/>
      <c r="KOT17" s="163"/>
      <c r="KOU17" s="163"/>
      <c r="KOV17" s="163"/>
      <c r="KOW17" s="163"/>
      <c r="KOX17" s="163"/>
      <c r="KOY17" s="163"/>
      <c r="KOZ17" s="163"/>
      <c r="KPA17" s="163"/>
      <c r="KPB17" s="163"/>
      <c r="KPC17" s="163"/>
      <c r="KPD17" s="163"/>
      <c r="KPE17" s="163"/>
      <c r="KPF17" s="163"/>
      <c r="KPG17" s="163"/>
      <c r="KPH17" s="163"/>
      <c r="KPI17" s="163"/>
      <c r="KPJ17" s="163"/>
      <c r="KPK17" s="163"/>
      <c r="KPL17" s="163"/>
      <c r="KPM17" s="163"/>
      <c r="KPN17" s="163"/>
      <c r="KPO17" s="163"/>
      <c r="KPP17" s="163"/>
      <c r="KPQ17" s="163"/>
      <c r="KPR17" s="163"/>
      <c r="KPS17" s="163"/>
      <c r="KPT17" s="163"/>
      <c r="KPU17" s="163"/>
      <c r="KPV17" s="163"/>
      <c r="KPW17" s="163"/>
      <c r="KPX17" s="163"/>
      <c r="KPY17" s="163"/>
      <c r="KPZ17" s="163"/>
      <c r="KQA17" s="163"/>
      <c r="KQB17" s="163"/>
      <c r="KQC17" s="163"/>
      <c r="KQD17" s="163"/>
      <c r="KQE17" s="163"/>
      <c r="KQF17" s="163"/>
      <c r="KQG17" s="163"/>
      <c r="KQH17" s="163"/>
      <c r="KQI17" s="163"/>
      <c r="KQJ17" s="163"/>
      <c r="KQK17" s="163"/>
      <c r="KQL17" s="163"/>
      <c r="KQM17" s="163"/>
      <c r="KQN17" s="163"/>
      <c r="KQO17" s="163"/>
      <c r="KQP17" s="163"/>
      <c r="KQQ17" s="163"/>
      <c r="KQR17" s="163"/>
      <c r="KQS17" s="163"/>
      <c r="KQT17" s="163"/>
      <c r="KQU17" s="163"/>
      <c r="KQV17" s="163"/>
      <c r="KQW17" s="163"/>
      <c r="KQX17" s="163"/>
      <c r="KQY17" s="163"/>
      <c r="KQZ17" s="163"/>
      <c r="KRA17" s="163"/>
      <c r="KRB17" s="163"/>
      <c r="KRC17" s="163"/>
      <c r="KRD17" s="163"/>
      <c r="KRE17" s="163"/>
      <c r="KRF17" s="163"/>
      <c r="KRG17" s="163"/>
      <c r="KRH17" s="163"/>
      <c r="KRI17" s="163"/>
      <c r="KRJ17" s="163"/>
      <c r="KRK17" s="163"/>
      <c r="KRL17" s="163"/>
      <c r="KRM17" s="163"/>
      <c r="KRN17" s="163"/>
      <c r="KRO17" s="163"/>
      <c r="KRP17" s="163"/>
      <c r="KRQ17" s="163"/>
      <c r="KRR17" s="163"/>
      <c r="KRS17" s="163"/>
      <c r="KRT17" s="163"/>
      <c r="KRU17" s="163"/>
      <c r="KRV17" s="163"/>
      <c r="KRW17" s="163"/>
      <c r="KRX17" s="163"/>
      <c r="KRY17" s="163"/>
      <c r="KRZ17" s="163"/>
      <c r="KSA17" s="163"/>
      <c r="KSB17" s="163"/>
      <c r="KSC17" s="163"/>
      <c r="KSD17" s="163"/>
      <c r="KSE17" s="163"/>
      <c r="KSF17" s="163"/>
      <c r="KSG17" s="163"/>
      <c r="KSH17" s="163"/>
      <c r="KSI17" s="163"/>
      <c r="KSJ17" s="163"/>
      <c r="KSK17" s="163"/>
      <c r="KSL17" s="163"/>
      <c r="KSM17" s="163"/>
      <c r="KSN17" s="163"/>
      <c r="KSO17" s="163"/>
      <c r="KSP17" s="163"/>
      <c r="KSQ17" s="163"/>
      <c r="KSR17" s="163"/>
      <c r="KSS17" s="163"/>
      <c r="KST17" s="163"/>
      <c r="KSU17" s="163"/>
      <c r="KSV17" s="163"/>
      <c r="KSW17" s="163"/>
      <c r="KSX17" s="163"/>
      <c r="KSY17" s="163"/>
      <c r="KSZ17" s="163"/>
      <c r="KTA17" s="163"/>
      <c r="KTB17" s="163"/>
      <c r="KTC17" s="163"/>
      <c r="KTD17" s="163"/>
      <c r="KTE17" s="163"/>
      <c r="KTF17" s="163"/>
      <c r="KTG17" s="163"/>
      <c r="KTH17" s="163"/>
      <c r="KTI17" s="163"/>
      <c r="KTJ17" s="163"/>
      <c r="KTK17" s="163"/>
      <c r="KTL17" s="163"/>
      <c r="KTM17" s="163"/>
      <c r="KTN17" s="163"/>
      <c r="KTO17" s="163"/>
      <c r="KTP17" s="163"/>
      <c r="KTQ17" s="163"/>
      <c r="KTR17" s="163"/>
      <c r="KTS17" s="163"/>
      <c r="KTT17" s="163"/>
      <c r="KTU17" s="163"/>
      <c r="KTV17" s="163"/>
      <c r="KTW17" s="163"/>
      <c r="KTX17" s="163"/>
      <c r="KTY17" s="163"/>
      <c r="KTZ17" s="163"/>
      <c r="KUA17" s="163"/>
      <c r="KUB17" s="163"/>
      <c r="KUC17" s="163"/>
      <c r="KUD17" s="163"/>
      <c r="KUE17" s="163"/>
      <c r="KUF17" s="163"/>
      <c r="KUG17" s="163"/>
      <c r="KUH17" s="163"/>
      <c r="KUI17" s="163"/>
      <c r="KUJ17" s="163"/>
      <c r="KUK17" s="163"/>
      <c r="KUL17" s="163"/>
      <c r="KUM17" s="163"/>
      <c r="KUN17" s="163"/>
      <c r="KUO17" s="163"/>
      <c r="KUP17" s="163"/>
      <c r="KUQ17" s="163"/>
      <c r="KUR17" s="163"/>
      <c r="KUS17" s="163"/>
      <c r="KUT17" s="163"/>
      <c r="KUU17" s="163"/>
      <c r="KUV17" s="163"/>
      <c r="KUW17" s="163"/>
      <c r="KUX17" s="163"/>
      <c r="KUY17" s="163"/>
      <c r="KUZ17" s="163"/>
      <c r="KVA17" s="163"/>
      <c r="KVB17" s="163"/>
      <c r="KVC17" s="163"/>
      <c r="KVD17" s="163"/>
      <c r="KVE17" s="163"/>
      <c r="KVF17" s="163"/>
      <c r="KVG17" s="163"/>
      <c r="KVH17" s="163"/>
      <c r="KVI17" s="163"/>
      <c r="KVJ17" s="163"/>
      <c r="KVK17" s="163"/>
      <c r="KVL17" s="163"/>
      <c r="KVM17" s="163"/>
      <c r="KVN17" s="163"/>
      <c r="KVO17" s="163"/>
      <c r="KVP17" s="163"/>
      <c r="KVQ17" s="163"/>
      <c r="KVR17" s="163"/>
      <c r="KVS17" s="163"/>
      <c r="KVT17" s="163"/>
      <c r="KVU17" s="163"/>
      <c r="KVV17" s="163"/>
      <c r="KVW17" s="163"/>
      <c r="KVX17" s="163"/>
      <c r="KVY17" s="163"/>
      <c r="KVZ17" s="163"/>
      <c r="KWA17" s="163"/>
      <c r="KWB17" s="163"/>
      <c r="KWC17" s="163"/>
      <c r="KWD17" s="163"/>
      <c r="KWE17" s="163"/>
      <c r="KWF17" s="163"/>
      <c r="KWG17" s="163"/>
      <c r="KWH17" s="163"/>
      <c r="KWI17" s="163"/>
      <c r="KWJ17" s="163"/>
      <c r="KWK17" s="163"/>
      <c r="KWL17" s="163"/>
      <c r="KWM17" s="163"/>
      <c r="KWN17" s="163"/>
      <c r="KWO17" s="163"/>
      <c r="KWP17" s="163"/>
      <c r="KWQ17" s="163"/>
      <c r="KWR17" s="163"/>
      <c r="KWS17" s="163"/>
      <c r="KWT17" s="163"/>
      <c r="KWU17" s="163"/>
      <c r="KWV17" s="163"/>
      <c r="KWW17" s="163"/>
      <c r="KWX17" s="163"/>
      <c r="KWY17" s="163"/>
      <c r="KWZ17" s="163"/>
      <c r="KXA17" s="163"/>
      <c r="KXB17" s="163"/>
      <c r="KXC17" s="163"/>
      <c r="KXD17" s="163"/>
      <c r="KXE17" s="163"/>
      <c r="KXF17" s="163"/>
      <c r="KXG17" s="163"/>
      <c r="KXH17" s="163"/>
      <c r="KXI17" s="163"/>
      <c r="KXJ17" s="163"/>
      <c r="KXK17" s="163"/>
      <c r="KXL17" s="163"/>
      <c r="KXM17" s="163"/>
      <c r="KXN17" s="163"/>
      <c r="KXO17" s="163"/>
      <c r="KXP17" s="163"/>
      <c r="KXQ17" s="163"/>
      <c r="KXR17" s="163"/>
      <c r="KXS17" s="163"/>
      <c r="KXT17" s="163"/>
      <c r="KXU17" s="163"/>
      <c r="KXV17" s="163"/>
      <c r="KXW17" s="163"/>
      <c r="KXX17" s="163"/>
      <c r="KXY17" s="163"/>
      <c r="KXZ17" s="163"/>
      <c r="KYA17" s="163"/>
      <c r="KYB17" s="163"/>
      <c r="KYC17" s="163"/>
      <c r="KYD17" s="163"/>
      <c r="KYE17" s="163"/>
      <c r="KYF17" s="163"/>
      <c r="KYG17" s="163"/>
      <c r="KYH17" s="163"/>
      <c r="KYI17" s="163"/>
      <c r="KYJ17" s="163"/>
      <c r="KYK17" s="163"/>
      <c r="KYL17" s="163"/>
      <c r="KYM17" s="163"/>
      <c r="KYN17" s="163"/>
      <c r="KYO17" s="163"/>
      <c r="KYP17" s="163"/>
      <c r="KYQ17" s="163"/>
      <c r="KYR17" s="163"/>
      <c r="KYS17" s="163"/>
      <c r="KYT17" s="163"/>
      <c r="KYU17" s="163"/>
      <c r="KYV17" s="163"/>
      <c r="KYW17" s="163"/>
      <c r="KYX17" s="163"/>
      <c r="KYY17" s="163"/>
      <c r="KYZ17" s="163"/>
      <c r="KZA17" s="163"/>
      <c r="KZB17" s="163"/>
      <c r="KZC17" s="163"/>
      <c r="KZD17" s="163"/>
      <c r="KZE17" s="163"/>
      <c r="KZF17" s="163"/>
      <c r="KZG17" s="163"/>
      <c r="KZH17" s="163"/>
      <c r="KZI17" s="163"/>
      <c r="KZJ17" s="163"/>
      <c r="KZK17" s="163"/>
      <c r="KZL17" s="163"/>
      <c r="KZM17" s="163"/>
      <c r="KZN17" s="163"/>
      <c r="KZO17" s="163"/>
      <c r="KZP17" s="163"/>
      <c r="KZQ17" s="163"/>
      <c r="KZR17" s="163"/>
      <c r="KZS17" s="163"/>
      <c r="KZT17" s="163"/>
      <c r="KZU17" s="163"/>
      <c r="KZV17" s="163"/>
      <c r="KZW17" s="163"/>
      <c r="KZX17" s="163"/>
      <c r="KZY17" s="163"/>
      <c r="KZZ17" s="163"/>
      <c r="LAA17" s="163"/>
      <c r="LAB17" s="163"/>
      <c r="LAC17" s="163"/>
      <c r="LAD17" s="163"/>
      <c r="LAE17" s="163"/>
      <c r="LAF17" s="163"/>
      <c r="LAG17" s="163"/>
      <c r="LAH17" s="163"/>
      <c r="LAI17" s="163"/>
      <c r="LAJ17" s="163"/>
      <c r="LAK17" s="163"/>
      <c r="LAL17" s="163"/>
      <c r="LAM17" s="163"/>
      <c r="LAN17" s="163"/>
      <c r="LAO17" s="163"/>
      <c r="LAP17" s="163"/>
      <c r="LAQ17" s="163"/>
      <c r="LAR17" s="163"/>
      <c r="LAS17" s="163"/>
      <c r="LAT17" s="163"/>
      <c r="LAU17" s="163"/>
      <c r="LAV17" s="163"/>
      <c r="LAW17" s="163"/>
      <c r="LAX17" s="163"/>
      <c r="LAY17" s="163"/>
      <c r="LAZ17" s="163"/>
      <c r="LBA17" s="163"/>
      <c r="LBB17" s="163"/>
      <c r="LBC17" s="163"/>
      <c r="LBD17" s="163"/>
      <c r="LBE17" s="163"/>
      <c r="LBF17" s="163"/>
      <c r="LBG17" s="163"/>
      <c r="LBH17" s="163"/>
      <c r="LBI17" s="163"/>
      <c r="LBJ17" s="163"/>
      <c r="LBK17" s="163"/>
      <c r="LBL17" s="163"/>
      <c r="LBM17" s="163"/>
      <c r="LBN17" s="163"/>
      <c r="LBO17" s="163"/>
      <c r="LBP17" s="163"/>
      <c r="LBQ17" s="163"/>
      <c r="LBR17" s="163"/>
      <c r="LBS17" s="163"/>
      <c r="LBT17" s="163"/>
      <c r="LBU17" s="163"/>
      <c r="LBV17" s="163"/>
      <c r="LBW17" s="163"/>
      <c r="LBX17" s="163"/>
      <c r="LBY17" s="163"/>
      <c r="LBZ17" s="163"/>
      <c r="LCA17" s="163"/>
      <c r="LCB17" s="163"/>
      <c r="LCC17" s="163"/>
      <c r="LCD17" s="163"/>
      <c r="LCE17" s="163"/>
      <c r="LCF17" s="163"/>
      <c r="LCG17" s="163"/>
      <c r="LCH17" s="163"/>
      <c r="LCI17" s="163"/>
      <c r="LCJ17" s="163"/>
      <c r="LCK17" s="163"/>
      <c r="LCL17" s="163"/>
      <c r="LCM17" s="163"/>
      <c r="LCN17" s="163"/>
      <c r="LCO17" s="163"/>
      <c r="LCP17" s="163"/>
      <c r="LCQ17" s="163"/>
      <c r="LCR17" s="163"/>
      <c r="LCS17" s="163"/>
      <c r="LCT17" s="163"/>
      <c r="LCU17" s="163"/>
      <c r="LCV17" s="163"/>
      <c r="LCW17" s="163"/>
      <c r="LCX17" s="163"/>
      <c r="LCY17" s="163"/>
      <c r="LCZ17" s="163"/>
      <c r="LDA17" s="163"/>
      <c r="LDB17" s="163"/>
      <c r="LDC17" s="163"/>
      <c r="LDD17" s="163"/>
      <c r="LDE17" s="163"/>
      <c r="LDF17" s="163"/>
      <c r="LDG17" s="163"/>
      <c r="LDH17" s="163"/>
      <c r="LDI17" s="163"/>
      <c r="LDJ17" s="163"/>
      <c r="LDK17" s="163"/>
      <c r="LDL17" s="163"/>
      <c r="LDM17" s="163"/>
      <c r="LDN17" s="163"/>
      <c r="LDO17" s="163"/>
      <c r="LDP17" s="163"/>
      <c r="LDQ17" s="163"/>
      <c r="LDR17" s="163"/>
      <c r="LDS17" s="163"/>
      <c r="LDT17" s="163"/>
      <c r="LDU17" s="163"/>
      <c r="LDV17" s="163"/>
      <c r="LDW17" s="163"/>
      <c r="LDX17" s="163"/>
      <c r="LDY17" s="163"/>
      <c r="LDZ17" s="163"/>
      <c r="LEA17" s="163"/>
      <c r="LEB17" s="163"/>
      <c r="LEC17" s="163"/>
      <c r="LED17" s="163"/>
      <c r="LEE17" s="163"/>
      <c r="LEF17" s="163"/>
      <c r="LEG17" s="163"/>
      <c r="LEH17" s="163"/>
      <c r="LEI17" s="163"/>
      <c r="LEJ17" s="163"/>
      <c r="LEK17" s="163"/>
      <c r="LEL17" s="163"/>
      <c r="LEM17" s="163"/>
      <c r="LEN17" s="163"/>
      <c r="LEO17" s="163"/>
      <c r="LEP17" s="163"/>
      <c r="LEQ17" s="163"/>
      <c r="LER17" s="163"/>
      <c r="LES17" s="163"/>
      <c r="LET17" s="163"/>
      <c r="LEU17" s="163"/>
      <c r="LEV17" s="163"/>
      <c r="LEW17" s="163"/>
      <c r="LEX17" s="163"/>
      <c r="LEY17" s="163"/>
      <c r="LEZ17" s="163"/>
      <c r="LFA17" s="163"/>
      <c r="LFB17" s="163"/>
      <c r="LFC17" s="163"/>
      <c r="LFD17" s="163"/>
      <c r="LFE17" s="163"/>
      <c r="LFF17" s="163"/>
      <c r="LFG17" s="163"/>
      <c r="LFH17" s="163"/>
      <c r="LFI17" s="163"/>
      <c r="LFJ17" s="163"/>
      <c r="LFK17" s="163"/>
      <c r="LFL17" s="163"/>
      <c r="LFM17" s="163"/>
      <c r="LFN17" s="163"/>
      <c r="LFO17" s="163"/>
      <c r="LFP17" s="163"/>
      <c r="LFQ17" s="163"/>
      <c r="LFR17" s="163"/>
      <c r="LFS17" s="163"/>
      <c r="LFT17" s="163"/>
      <c r="LFU17" s="163"/>
      <c r="LFV17" s="163"/>
      <c r="LFW17" s="163"/>
      <c r="LFX17" s="163"/>
      <c r="LFY17" s="163"/>
      <c r="LFZ17" s="163"/>
      <c r="LGA17" s="163"/>
      <c r="LGB17" s="163"/>
      <c r="LGC17" s="163"/>
      <c r="LGD17" s="163"/>
      <c r="LGE17" s="163"/>
      <c r="LGF17" s="163"/>
      <c r="LGG17" s="163"/>
      <c r="LGH17" s="163"/>
      <c r="LGI17" s="163"/>
      <c r="LGJ17" s="163"/>
      <c r="LGK17" s="163"/>
      <c r="LGL17" s="163"/>
      <c r="LGM17" s="163"/>
      <c r="LGN17" s="163"/>
      <c r="LGO17" s="163"/>
      <c r="LGP17" s="163"/>
      <c r="LGQ17" s="163"/>
      <c r="LGR17" s="163"/>
      <c r="LGS17" s="163"/>
      <c r="LGT17" s="163"/>
      <c r="LGU17" s="163"/>
      <c r="LGV17" s="163"/>
      <c r="LGW17" s="163"/>
      <c r="LGX17" s="163"/>
      <c r="LGY17" s="163"/>
      <c r="LGZ17" s="163"/>
      <c r="LHA17" s="163"/>
      <c r="LHB17" s="163"/>
      <c r="LHC17" s="163"/>
      <c r="LHD17" s="163"/>
      <c r="LHE17" s="163"/>
      <c r="LHF17" s="163"/>
      <c r="LHG17" s="163"/>
      <c r="LHH17" s="163"/>
      <c r="LHI17" s="163"/>
      <c r="LHJ17" s="163"/>
      <c r="LHK17" s="163"/>
      <c r="LHL17" s="163"/>
      <c r="LHM17" s="163"/>
      <c r="LHN17" s="163"/>
      <c r="LHO17" s="163"/>
      <c r="LHP17" s="163"/>
      <c r="LHQ17" s="163"/>
      <c r="LHR17" s="163"/>
      <c r="LHS17" s="163"/>
      <c r="LHT17" s="163"/>
      <c r="LHU17" s="163"/>
      <c r="LHV17" s="163"/>
      <c r="LHW17" s="163"/>
      <c r="LHX17" s="163"/>
      <c r="LHY17" s="163"/>
      <c r="LHZ17" s="163"/>
      <c r="LIA17" s="163"/>
      <c r="LIB17" s="163"/>
      <c r="LIC17" s="163"/>
      <c r="LID17" s="163"/>
      <c r="LIE17" s="163"/>
      <c r="LIF17" s="163"/>
      <c r="LIG17" s="163"/>
      <c r="LIH17" s="163"/>
      <c r="LII17" s="163"/>
      <c r="LIJ17" s="163"/>
      <c r="LIK17" s="163"/>
      <c r="LIL17" s="163"/>
      <c r="LIM17" s="163"/>
      <c r="LIN17" s="163"/>
      <c r="LIO17" s="163"/>
      <c r="LIP17" s="163"/>
      <c r="LIQ17" s="163"/>
      <c r="LIR17" s="163"/>
      <c r="LIS17" s="163"/>
      <c r="LIT17" s="163"/>
      <c r="LIU17" s="163"/>
      <c r="LIV17" s="163"/>
      <c r="LIW17" s="163"/>
      <c r="LIX17" s="163"/>
      <c r="LIY17" s="163"/>
      <c r="LIZ17" s="163"/>
      <c r="LJA17" s="163"/>
      <c r="LJB17" s="163"/>
      <c r="LJC17" s="163"/>
      <c r="LJD17" s="163"/>
      <c r="LJE17" s="163"/>
      <c r="LJF17" s="163"/>
      <c r="LJG17" s="163"/>
      <c r="LJH17" s="163"/>
      <c r="LJI17" s="163"/>
      <c r="LJJ17" s="163"/>
      <c r="LJK17" s="163"/>
      <c r="LJL17" s="163"/>
      <c r="LJM17" s="163"/>
      <c r="LJN17" s="163"/>
      <c r="LJO17" s="163"/>
      <c r="LJP17" s="163"/>
      <c r="LJQ17" s="163"/>
      <c r="LJR17" s="163"/>
      <c r="LJS17" s="163"/>
      <c r="LJT17" s="163"/>
      <c r="LJU17" s="163"/>
      <c r="LJV17" s="163"/>
      <c r="LJW17" s="163"/>
      <c r="LJX17" s="163"/>
      <c r="LJY17" s="163"/>
      <c r="LJZ17" s="163"/>
      <c r="LKA17" s="163"/>
      <c r="LKB17" s="163"/>
      <c r="LKC17" s="163"/>
      <c r="LKD17" s="163"/>
      <c r="LKE17" s="163"/>
      <c r="LKF17" s="163"/>
      <c r="LKG17" s="163"/>
      <c r="LKH17" s="163"/>
      <c r="LKI17" s="163"/>
      <c r="LKJ17" s="163"/>
      <c r="LKK17" s="163"/>
      <c r="LKL17" s="163"/>
      <c r="LKM17" s="163"/>
      <c r="LKN17" s="163"/>
      <c r="LKO17" s="163"/>
      <c r="LKP17" s="163"/>
      <c r="LKQ17" s="163"/>
      <c r="LKR17" s="163"/>
      <c r="LKS17" s="163"/>
      <c r="LKT17" s="163"/>
      <c r="LKU17" s="163"/>
      <c r="LKV17" s="163"/>
      <c r="LKW17" s="163"/>
      <c r="LKX17" s="163"/>
      <c r="LKY17" s="163"/>
      <c r="LKZ17" s="163"/>
      <c r="LLA17" s="163"/>
      <c r="LLB17" s="163"/>
      <c r="LLC17" s="163"/>
      <c r="LLD17" s="163"/>
      <c r="LLE17" s="163"/>
      <c r="LLF17" s="163"/>
      <c r="LLG17" s="163"/>
      <c r="LLH17" s="163"/>
      <c r="LLI17" s="163"/>
      <c r="LLJ17" s="163"/>
      <c r="LLK17" s="163"/>
      <c r="LLL17" s="163"/>
      <c r="LLM17" s="163"/>
      <c r="LLN17" s="163"/>
      <c r="LLO17" s="163"/>
      <c r="LLP17" s="163"/>
      <c r="LLQ17" s="163"/>
      <c r="LLR17" s="163"/>
      <c r="LLS17" s="163"/>
      <c r="LLT17" s="163"/>
      <c r="LLU17" s="163"/>
      <c r="LLV17" s="163"/>
      <c r="LLW17" s="163"/>
      <c r="LLX17" s="163"/>
      <c r="LLY17" s="163"/>
      <c r="LLZ17" s="163"/>
      <c r="LMA17" s="163"/>
      <c r="LMB17" s="163"/>
      <c r="LMC17" s="163"/>
      <c r="LMD17" s="163"/>
      <c r="LME17" s="163"/>
      <c r="LMF17" s="163"/>
      <c r="LMG17" s="163"/>
      <c r="LMH17" s="163"/>
      <c r="LMI17" s="163"/>
      <c r="LMJ17" s="163"/>
      <c r="LMK17" s="163"/>
      <c r="LML17" s="163"/>
      <c r="LMM17" s="163"/>
      <c r="LMN17" s="163"/>
      <c r="LMO17" s="163"/>
      <c r="LMP17" s="163"/>
      <c r="LMQ17" s="163"/>
      <c r="LMR17" s="163"/>
      <c r="LMS17" s="163"/>
      <c r="LMT17" s="163"/>
      <c r="LMU17" s="163"/>
      <c r="LMV17" s="163"/>
      <c r="LMW17" s="163"/>
      <c r="LMX17" s="163"/>
      <c r="LMY17" s="163"/>
      <c r="LMZ17" s="163"/>
      <c r="LNA17" s="163"/>
      <c r="LNB17" s="163"/>
      <c r="LNC17" s="163"/>
      <c r="LND17" s="163"/>
      <c r="LNE17" s="163"/>
      <c r="LNF17" s="163"/>
      <c r="LNG17" s="163"/>
      <c r="LNH17" s="163"/>
      <c r="LNI17" s="163"/>
      <c r="LNJ17" s="163"/>
      <c r="LNK17" s="163"/>
      <c r="LNL17" s="163"/>
      <c r="LNM17" s="163"/>
      <c r="LNN17" s="163"/>
      <c r="LNO17" s="163"/>
      <c r="LNP17" s="163"/>
      <c r="LNQ17" s="163"/>
      <c r="LNR17" s="163"/>
      <c r="LNS17" s="163"/>
      <c r="LNT17" s="163"/>
      <c r="LNU17" s="163"/>
      <c r="LNV17" s="163"/>
      <c r="LNW17" s="163"/>
      <c r="LNX17" s="163"/>
      <c r="LNY17" s="163"/>
      <c r="LNZ17" s="163"/>
      <c r="LOA17" s="163"/>
      <c r="LOB17" s="163"/>
      <c r="LOC17" s="163"/>
      <c r="LOD17" s="163"/>
      <c r="LOE17" s="163"/>
      <c r="LOF17" s="163"/>
      <c r="LOG17" s="163"/>
      <c r="LOH17" s="163"/>
      <c r="LOI17" s="163"/>
      <c r="LOJ17" s="163"/>
      <c r="LOK17" s="163"/>
      <c r="LOL17" s="163"/>
      <c r="LOM17" s="163"/>
      <c r="LON17" s="163"/>
      <c r="LOO17" s="163"/>
      <c r="LOP17" s="163"/>
      <c r="LOQ17" s="163"/>
      <c r="LOR17" s="163"/>
      <c r="LOS17" s="163"/>
      <c r="LOT17" s="163"/>
      <c r="LOU17" s="163"/>
      <c r="LOV17" s="163"/>
      <c r="LOW17" s="163"/>
      <c r="LOX17" s="163"/>
      <c r="LOY17" s="163"/>
      <c r="LOZ17" s="163"/>
      <c r="LPA17" s="163"/>
      <c r="LPB17" s="163"/>
      <c r="LPC17" s="163"/>
      <c r="LPD17" s="163"/>
      <c r="LPE17" s="163"/>
      <c r="LPF17" s="163"/>
      <c r="LPG17" s="163"/>
      <c r="LPH17" s="163"/>
      <c r="LPI17" s="163"/>
      <c r="LPJ17" s="163"/>
      <c r="LPK17" s="163"/>
      <c r="LPL17" s="163"/>
      <c r="LPM17" s="163"/>
      <c r="LPN17" s="163"/>
      <c r="LPO17" s="163"/>
      <c r="LPP17" s="163"/>
      <c r="LPQ17" s="163"/>
      <c r="LPR17" s="163"/>
      <c r="LPS17" s="163"/>
      <c r="LPT17" s="163"/>
      <c r="LPU17" s="163"/>
      <c r="LPV17" s="163"/>
      <c r="LPW17" s="163"/>
      <c r="LPX17" s="163"/>
      <c r="LPY17" s="163"/>
      <c r="LPZ17" s="163"/>
      <c r="LQA17" s="163"/>
      <c r="LQB17" s="163"/>
      <c r="LQC17" s="163"/>
      <c r="LQD17" s="163"/>
      <c r="LQE17" s="163"/>
      <c r="LQF17" s="163"/>
      <c r="LQG17" s="163"/>
      <c r="LQH17" s="163"/>
      <c r="LQI17" s="163"/>
      <c r="LQJ17" s="163"/>
      <c r="LQK17" s="163"/>
      <c r="LQL17" s="163"/>
      <c r="LQM17" s="163"/>
      <c r="LQN17" s="163"/>
      <c r="LQO17" s="163"/>
      <c r="LQP17" s="163"/>
      <c r="LQQ17" s="163"/>
      <c r="LQR17" s="163"/>
      <c r="LQS17" s="163"/>
      <c r="LQT17" s="163"/>
      <c r="LQU17" s="163"/>
      <c r="LQV17" s="163"/>
      <c r="LQW17" s="163"/>
      <c r="LQX17" s="163"/>
      <c r="LQY17" s="163"/>
      <c r="LQZ17" s="163"/>
      <c r="LRA17" s="163"/>
      <c r="LRB17" s="163"/>
      <c r="LRC17" s="163"/>
      <c r="LRD17" s="163"/>
      <c r="LRE17" s="163"/>
      <c r="LRF17" s="163"/>
      <c r="LRG17" s="163"/>
      <c r="LRH17" s="163"/>
      <c r="LRI17" s="163"/>
      <c r="LRJ17" s="163"/>
      <c r="LRK17" s="163"/>
      <c r="LRL17" s="163"/>
      <c r="LRM17" s="163"/>
      <c r="LRN17" s="163"/>
      <c r="LRO17" s="163"/>
      <c r="LRP17" s="163"/>
      <c r="LRQ17" s="163"/>
      <c r="LRR17" s="163"/>
      <c r="LRS17" s="163"/>
      <c r="LRT17" s="163"/>
      <c r="LRU17" s="163"/>
      <c r="LRV17" s="163"/>
      <c r="LRW17" s="163"/>
      <c r="LRX17" s="163"/>
      <c r="LRY17" s="163"/>
      <c r="LRZ17" s="163"/>
      <c r="LSA17" s="163"/>
      <c r="LSB17" s="163"/>
      <c r="LSC17" s="163"/>
      <c r="LSD17" s="163"/>
      <c r="LSE17" s="163"/>
      <c r="LSF17" s="163"/>
      <c r="LSG17" s="163"/>
      <c r="LSH17" s="163"/>
      <c r="LSI17" s="163"/>
      <c r="LSJ17" s="163"/>
      <c r="LSK17" s="163"/>
      <c r="LSL17" s="163"/>
      <c r="LSM17" s="163"/>
      <c r="LSN17" s="163"/>
      <c r="LSO17" s="163"/>
      <c r="LSP17" s="163"/>
      <c r="LSQ17" s="163"/>
      <c r="LSR17" s="163"/>
      <c r="LSS17" s="163"/>
      <c r="LST17" s="163"/>
      <c r="LSU17" s="163"/>
      <c r="LSV17" s="163"/>
      <c r="LSW17" s="163"/>
      <c r="LSX17" s="163"/>
      <c r="LSY17" s="163"/>
      <c r="LSZ17" s="163"/>
      <c r="LTA17" s="163"/>
      <c r="LTB17" s="163"/>
      <c r="LTC17" s="163"/>
      <c r="LTD17" s="163"/>
      <c r="LTE17" s="163"/>
      <c r="LTF17" s="163"/>
      <c r="LTG17" s="163"/>
      <c r="LTH17" s="163"/>
      <c r="LTI17" s="163"/>
      <c r="LTJ17" s="163"/>
      <c r="LTK17" s="163"/>
      <c r="LTL17" s="163"/>
      <c r="LTM17" s="163"/>
      <c r="LTN17" s="163"/>
      <c r="LTO17" s="163"/>
      <c r="LTP17" s="163"/>
      <c r="LTQ17" s="163"/>
      <c r="LTR17" s="163"/>
      <c r="LTS17" s="163"/>
      <c r="LTT17" s="163"/>
      <c r="LTU17" s="163"/>
      <c r="LTV17" s="163"/>
      <c r="LTW17" s="163"/>
      <c r="LTX17" s="163"/>
      <c r="LTY17" s="163"/>
      <c r="LTZ17" s="163"/>
      <c r="LUA17" s="163"/>
      <c r="LUB17" s="163"/>
      <c r="LUC17" s="163"/>
      <c r="LUD17" s="163"/>
      <c r="LUE17" s="163"/>
      <c r="LUF17" s="163"/>
      <c r="LUG17" s="163"/>
      <c r="LUH17" s="163"/>
      <c r="LUI17" s="163"/>
      <c r="LUJ17" s="163"/>
      <c r="LUK17" s="163"/>
      <c r="LUL17" s="163"/>
      <c r="LUM17" s="163"/>
      <c r="LUN17" s="163"/>
      <c r="LUO17" s="163"/>
      <c r="LUP17" s="163"/>
      <c r="LUQ17" s="163"/>
      <c r="LUR17" s="163"/>
      <c r="LUS17" s="163"/>
      <c r="LUT17" s="163"/>
      <c r="LUU17" s="163"/>
      <c r="LUV17" s="163"/>
      <c r="LUW17" s="163"/>
      <c r="LUX17" s="163"/>
      <c r="LUY17" s="163"/>
      <c r="LUZ17" s="163"/>
      <c r="LVA17" s="163"/>
      <c r="LVB17" s="163"/>
      <c r="LVC17" s="163"/>
      <c r="LVD17" s="163"/>
      <c r="LVE17" s="163"/>
      <c r="LVF17" s="163"/>
      <c r="LVG17" s="163"/>
      <c r="LVH17" s="163"/>
      <c r="LVI17" s="163"/>
      <c r="LVJ17" s="163"/>
      <c r="LVK17" s="163"/>
      <c r="LVL17" s="163"/>
      <c r="LVM17" s="163"/>
      <c r="LVN17" s="163"/>
      <c r="LVO17" s="163"/>
      <c r="LVP17" s="163"/>
      <c r="LVQ17" s="163"/>
      <c r="LVR17" s="163"/>
      <c r="LVS17" s="163"/>
      <c r="LVT17" s="163"/>
      <c r="LVU17" s="163"/>
      <c r="LVV17" s="163"/>
      <c r="LVW17" s="163"/>
      <c r="LVX17" s="163"/>
      <c r="LVY17" s="163"/>
      <c r="LVZ17" s="163"/>
      <c r="LWA17" s="163"/>
      <c r="LWB17" s="163"/>
      <c r="LWC17" s="163"/>
      <c r="LWD17" s="163"/>
      <c r="LWE17" s="163"/>
      <c r="LWF17" s="163"/>
      <c r="LWG17" s="163"/>
      <c r="LWH17" s="163"/>
      <c r="LWI17" s="163"/>
      <c r="LWJ17" s="163"/>
      <c r="LWK17" s="163"/>
      <c r="LWL17" s="163"/>
      <c r="LWM17" s="163"/>
      <c r="LWN17" s="163"/>
      <c r="LWO17" s="163"/>
      <c r="LWP17" s="163"/>
      <c r="LWQ17" s="163"/>
      <c r="LWR17" s="163"/>
      <c r="LWS17" s="163"/>
      <c r="LWT17" s="163"/>
      <c r="LWU17" s="163"/>
      <c r="LWV17" s="163"/>
      <c r="LWW17" s="163"/>
      <c r="LWX17" s="163"/>
      <c r="LWY17" s="163"/>
      <c r="LWZ17" s="163"/>
      <c r="LXA17" s="163"/>
      <c r="LXB17" s="163"/>
      <c r="LXC17" s="163"/>
      <c r="LXD17" s="163"/>
      <c r="LXE17" s="163"/>
      <c r="LXF17" s="163"/>
      <c r="LXG17" s="163"/>
      <c r="LXH17" s="163"/>
      <c r="LXI17" s="163"/>
      <c r="LXJ17" s="163"/>
      <c r="LXK17" s="163"/>
      <c r="LXL17" s="163"/>
      <c r="LXM17" s="163"/>
      <c r="LXN17" s="163"/>
      <c r="LXO17" s="163"/>
      <c r="LXP17" s="163"/>
      <c r="LXQ17" s="163"/>
      <c r="LXR17" s="163"/>
      <c r="LXS17" s="163"/>
      <c r="LXT17" s="163"/>
      <c r="LXU17" s="163"/>
      <c r="LXV17" s="163"/>
      <c r="LXW17" s="163"/>
      <c r="LXX17" s="163"/>
      <c r="LXY17" s="163"/>
      <c r="LXZ17" s="163"/>
      <c r="LYA17" s="163"/>
      <c r="LYB17" s="163"/>
      <c r="LYC17" s="163"/>
      <c r="LYD17" s="163"/>
      <c r="LYE17" s="163"/>
      <c r="LYF17" s="163"/>
      <c r="LYG17" s="163"/>
      <c r="LYH17" s="163"/>
      <c r="LYI17" s="163"/>
      <c r="LYJ17" s="163"/>
      <c r="LYK17" s="163"/>
      <c r="LYL17" s="163"/>
      <c r="LYM17" s="163"/>
      <c r="LYN17" s="163"/>
      <c r="LYO17" s="163"/>
      <c r="LYP17" s="163"/>
      <c r="LYQ17" s="163"/>
      <c r="LYR17" s="163"/>
      <c r="LYS17" s="163"/>
      <c r="LYT17" s="163"/>
      <c r="LYU17" s="163"/>
      <c r="LYV17" s="163"/>
      <c r="LYW17" s="163"/>
      <c r="LYX17" s="163"/>
      <c r="LYY17" s="163"/>
      <c r="LYZ17" s="163"/>
      <c r="LZA17" s="163"/>
      <c r="LZB17" s="163"/>
      <c r="LZC17" s="163"/>
      <c r="LZD17" s="163"/>
      <c r="LZE17" s="163"/>
      <c r="LZF17" s="163"/>
      <c r="LZG17" s="163"/>
      <c r="LZH17" s="163"/>
      <c r="LZI17" s="163"/>
      <c r="LZJ17" s="163"/>
      <c r="LZK17" s="163"/>
      <c r="LZL17" s="163"/>
      <c r="LZM17" s="163"/>
      <c r="LZN17" s="163"/>
      <c r="LZO17" s="163"/>
      <c r="LZP17" s="163"/>
      <c r="LZQ17" s="163"/>
      <c r="LZR17" s="163"/>
      <c r="LZS17" s="163"/>
      <c r="LZT17" s="163"/>
      <c r="LZU17" s="163"/>
      <c r="LZV17" s="163"/>
      <c r="LZW17" s="163"/>
      <c r="LZX17" s="163"/>
      <c r="LZY17" s="163"/>
      <c r="LZZ17" s="163"/>
      <c r="MAA17" s="163"/>
      <c r="MAB17" s="163"/>
      <c r="MAC17" s="163"/>
      <c r="MAD17" s="163"/>
      <c r="MAE17" s="163"/>
      <c r="MAF17" s="163"/>
      <c r="MAG17" s="163"/>
      <c r="MAH17" s="163"/>
      <c r="MAI17" s="163"/>
      <c r="MAJ17" s="163"/>
      <c r="MAK17" s="163"/>
      <c r="MAL17" s="163"/>
      <c r="MAM17" s="163"/>
      <c r="MAN17" s="163"/>
      <c r="MAO17" s="163"/>
      <c r="MAP17" s="163"/>
      <c r="MAQ17" s="163"/>
      <c r="MAR17" s="163"/>
      <c r="MAS17" s="163"/>
      <c r="MAT17" s="163"/>
      <c r="MAU17" s="163"/>
      <c r="MAV17" s="163"/>
      <c r="MAW17" s="163"/>
      <c r="MAX17" s="163"/>
      <c r="MAY17" s="163"/>
      <c r="MAZ17" s="163"/>
      <c r="MBA17" s="163"/>
      <c r="MBB17" s="163"/>
      <c r="MBC17" s="163"/>
      <c r="MBD17" s="163"/>
      <c r="MBE17" s="163"/>
      <c r="MBF17" s="163"/>
      <c r="MBG17" s="163"/>
      <c r="MBH17" s="163"/>
      <c r="MBI17" s="163"/>
      <c r="MBJ17" s="163"/>
      <c r="MBK17" s="163"/>
      <c r="MBL17" s="163"/>
      <c r="MBM17" s="163"/>
      <c r="MBN17" s="163"/>
      <c r="MBO17" s="163"/>
      <c r="MBP17" s="163"/>
      <c r="MBQ17" s="163"/>
      <c r="MBR17" s="163"/>
      <c r="MBS17" s="163"/>
      <c r="MBT17" s="163"/>
      <c r="MBU17" s="163"/>
      <c r="MBV17" s="163"/>
      <c r="MBW17" s="163"/>
      <c r="MBX17" s="163"/>
      <c r="MBY17" s="163"/>
      <c r="MBZ17" s="163"/>
      <c r="MCA17" s="163"/>
      <c r="MCB17" s="163"/>
      <c r="MCC17" s="163"/>
      <c r="MCD17" s="163"/>
      <c r="MCE17" s="163"/>
      <c r="MCF17" s="163"/>
      <c r="MCG17" s="163"/>
      <c r="MCH17" s="163"/>
      <c r="MCI17" s="163"/>
      <c r="MCJ17" s="163"/>
      <c r="MCK17" s="163"/>
      <c r="MCL17" s="163"/>
      <c r="MCM17" s="163"/>
      <c r="MCN17" s="163"/>
      <c r="MCO17" s="163"/>
      <c r="MCP17" s="163"/>
      <c r="MCQ17" s="163"/>
      <c r="MCR17" s="163"/>
      <c r="MCS17" s="163"/>
      <c r="MCT17" s="163"/>
      <c r="MCU17" s="163"/>
      <c r="MCV17" s="163"/>
      <c r="MCW17" s="163"/>
      <c r="MCX17" s="163"/>
      <c r="MCY17" s="163"/>
      <c r="MCZ17" s="163"/>
      <c r="MDA17" s="163"/>
      <c r="MDB17" s="163"/>
      <c r="MDC17" s="163"/>
      <c r="MDD17" s="163"/>
      <c r="MDE17" s="163"/>
      <c r="MDF17" s="163"/>
      <c r="MDG17" s="163"/>
      <c r="MDH17" s="163"/>
      <c r="MDI17" s="163"/>
      <c r="MDJ17" s="163"/>
      <c r="MDK17" s="163"/>
      <c r="MDL17" s="163"/>
      <c r="MDM17" s="163"/>
      <c r="MDN17" s="163"/>
      <c r="MDO17" s="163"/>
      <c r="MDP17" s="163"/>
      <c r="MDQ17" s="163"/>
      <c r="MDR17" s="163"/>
      <c r="MDS17" s="163"/>
      <c r="MDT17" s="163"/>
      <c r="MDU17" s="163"/>
      <c r="MDV17" s="163"/>
      <c r="MDW17" s="163"/>
      <c r="MDX17" s="163"/>
      <c r="MDY17" s="163"/>
      <c r="MDZ17" s="163"/>
      <c r="MEA17" s="163"/>
      <c r="MEB17" s="163"/>
      <c r="MEC17" s="163"/>
      <c r="MED17" s="163"/>
      <c r="MEE17" s="163"/>
      <c r="MEF17" s="163"/>
      <c r="MEG17" s="163"/>
      <c r="MEH17" s="163"/>
      <c r="MEI17" s="163"/>
      <c r="MEJ17" s="163"/>
      <c r="MEK17" s="163"/>
      <c r="MEL17" s="163"/>
      <c r="MEM17" s="163"/>
      <c r="MEN17" s="163"/>
      <c r="MEO17" s="163"/>
      <c r="MEP17" s="163"/>
      <c r="MEQ17" s="163"/>
      <c r="MER17" s="163"/>
      <c r="MES17" s="163"/>
      <c r="MET17" s="163"/>
      <c r="MEU17" s="163"/>
      <c r="MEV17" s="163"/>
      <c r="MEW17" s="163"/>
      <c r="MEX17" s="163"/>
      <c r="MEY17" s="163"/>
      <c r="MEZ17" s="163"/>
      <c r="MFA17" s="163"/>
      <c r="MFB17" s="163"/>
      <c r="MFC17" s="163"/>
      <c r="MFD17" s="163"/>
      <c r="MFE17" s="163"/>
      <c r="MFF17" s="163"/>
      <c r="MFG17" s="163"/>
      <c r="MFH17" s="163"/>
      <c r="MFI17" s="163"/>
      <c r="MFJ17" s="163"/>
      <c r="MFK17" s="163"/>
      <c r="MFL17" s="163"/>
      <c r="MFM17" s="163"/>
      <c r="MFN17" s="163"/>
      <c r="MFO17" s="163"/>
      <c r="MFP17" s="163"/>
      <c r="MFQ17" s="163"/>
      <c r="MFR17" s="163"/>
      <c r="MFS17" s="163"/>
      <c r="MFT17" s="163"/>
      <c r="MFU17" s="163"/>
      <c r="MFV17" s="163"/>
      <c r="MFW17" s="163"/>
      <c r="MFX17" s="163"/>
      <c r="MFY17" s="163"/>
      <c r="MFZ17" s="163"/>
      <c r="MGA17" s="163"/>
      <c r="MGB17" s="163"/>
      <c r="MGC17" s="163"/>
      <c r="MGD17" s="163"/>
      <c r="MGE17" s="163"/>
      <c r="MGF17" s="163"/>
      <c r="MGG17" s="163"/>
      <c r="MGH17" s="163"/>
      <c r="MGI17" s="163"/>
      <c r="MGJ17" s="163"/>
      <c r="MGK17" s="163"/>
      <c r="MGL17" s="163"/>
      <c r="MGM17" s="163"/>
      <c r="MGN17" s="163"/>
      <c r="MGO17" s="163"/>
      <c r="MGP17" s="163"/>
      <c r="MGQ17" s="163"/>
      <c r="MGR17" s="163"/>
      <c r="MGS17" s="163"/>
      <c r="MGT17" s="163"/>
      <c r="MGU17" s="163"/>
      <c r="MGV17" s="163"/>
      <c r="MGW17" s="163"/>
      <c r="MGX17" s="163"/>
      <c r="MGY17" s="163"/>
      <c r="MGZ17" s="163"/>
      <c r="MHA17" s="163"/>
      <c r="MHB17" s="163"/>
      <c r="MHC17" s="163"/>
      <c r="MHD17" s="163"/>
      <c r="MHE17" s="163"/>
      <c r="MHF17" s="163"/>
      <c r="MHG17" s="163"/>
      <c r="MHH17" s="163"/>
      <c r="MHI17" s="163"/>
      <c r="MHJ17" s="163"/>
      <c r="MHK17" s="163"/>
      <c r="MHL17" s="163"/>
      <c r="MHM17" s="163"/>
      <c r="MHN17" s="163"/>
      <c r="MHO17" s="163"/>
      <c r="MHP17" s="163"/>
      <c r="MHQ17" s="163"/>
      <c r="MHR17" s="163"/>
      <c r="MHS17" s="163"/>
      <c r="MHT17" s="163"/>
      <c r="MHU17" s="163"/>
      <c r="MHV17" s="163"/>
      <c r="MHW17" s="163"/>
      <c r="MHX17" s="163"/>
      <c r="MHY17" s="163"/>
      <c r="MHZ17" s="163"/>
      <c r="MIA17" s="163"/>
      <c r="MIB17" s="163"/>
      <c r="MIC17" s="163"/>
      <c r="MID17" s="163"/>
      <c r="MIE17" s="163"/>
      <c r="MIF17" s="163"/>
      <c r="MIG17" s="163"/>
      <c r="MIH17" s="163"/>
      <c r="MII17" s="163"/>
      <c r="MIJ17" s="163"/>
      <c r="MIK17" s="163"/>
      <c r="MIL17" s="163"/>
      <c r="MIM17" s="163"/>
      <c r="MIN17" s="163"/>
      <c r="MIO17" s="163"/>
      <c r="MIP17" s="163"/>
      <c r="MIQ17" s="163"/>
      <c r="MIR17" s="163"/>
      <c r="MIS17" s="163"/>
      <c r="MIT17" s="163"/>
      <c r="MIU17" s="163"/>
      <c r="MIV17" s="163"/>
      <c r="MIW17" s="163"/>
      <c r="MIX17" s="163"/>
      <c r="MIY17" s="163"/>
      <c r="MIZ17" s="163"/>
      <c r="MJA17" s="163"/>
      <c r="MJB17" s="163"/>
      <c r="MJC17" s="163"/>
      <c r="MJD17" s="163"/>
      <c r="MJE17" s="163"/>
      <c r="MJF17" s="163"/>
      <c r="MJG17" s="163"/>
      <c r="MJH17" s="163"/>
      <c r="MJI17" s="163"/>
      <c r="MJJ17" s="163"/>
      <c r="MJK17" s="163"/>
      <c r="MJL17" s="163"/>
      <c r="MJM17" s="163"/>
      <c r="MJN17" s="163"/>
      <c r="MJO17" s="163"/>
      <c r="MJP17" s="163"/>
      <c r="MJQ17" s="163"/>
      <c r="MJR17" s="163"/>
      <c r="MJS17" s="163"/>
      <c r="MJT17" s="163"/>
      <c r="MJU17" s="163"/>
      <c r="MJV17" s="163"/>
      <c r="MJW17" s="163"/>
      <c r="MJX17" s="163"/>
      <c r="MJY17" s="163"/>
      <c r="MJZ17" s="163"/>
      <c r="MKA17" s="163"/>
      <c r="MKB17" s="163"/>
      <c r="MKC17" s="163"/>
      <c r="MKD17" s="163"/>
      <c r="MKE17" s="163"/>
      <c r="MKF17" s="163"/>
      <c r="MKG17" s="163"/>
      <c r="MKH17" s="163"/>
      <c r="MKI17" s="163"/>
      <c r="MKJ17" s="163"/>
      <c r="MKK17" s="163"/>
      <c r="MKL17" s="163"/>
      <c r="MKM17" s="163"/>
      <c r="MKN17" s="163"/>
      <c r="MKO17" s="163"/>
      <c r="MKP17" s="163"/>
      <c r="MKQ17" s="163"/>
      <c r="MKR17" s="163"/>
      <c r="MKS17" s="163"/>
      <c r="MKT17" s="163"/>
      <c r="MKU17" s="163"/>
      <c r="MKV17" s="163"/>
      <c r="MKW17" s="163"/>
      <c r="MKX17" s="163"/>
      <c r="MKY17" s="163"/>
      <c r="MKZ17" s="163"/>
      <c r="MLA17" s="163"/>
      <c r="MLB17" s="163"/>
      <c r="MLC17" s="163"/>
      <c r="MLD17" s="163"/>
      <c r="MLE17" s="163"/>
      <c r="MLF17" s="163"/>
      <c r="MLG17" s="163"/>
      <c r="MLH17" s="163"/>
      <c r="MLI17" s="163"/>
      <c r="MLJ17" s="163"/>
      <c r="MLK17" s="163"/>
      <c r="MLL17" s="163"/>
      <c r="MLM17" s="163"/>
      <c r="MLN17" s="163"/>
      <c r="MLO17" s="163"/>
      <c r="MLP17" s="163"/>
      <c r="MLQ17" s="163"/>
      <c r="MLR17" s="163"/>
      <c r="MLS17" s="163"/>
      <c r="MLT17" s="163"/>
      <c r="MLU17" s="163"/>
      <c r="MLV17" s="163"/>
      <c r="MLW17" s="163"/>
      <c r="MLX17" s="163"/>
      <c r="MLY17" s="163"/>
      <c r="MLZ17" s="163"/>
      <c r="MMA17" s="163"/>
      <c r="MMB17" s="163"/>
      <c r="MMC17" s="163"/>
      <c r="MMD17" s="163"/>
      <c r="MME17" s="163"/>
      <c r="MMF17" s="163"/>
      <c r="MMG17" s="163"/>
      <c r="MMH17" s="163"/>
      <c r="MMI17" s="163"/>
      <c r="MMJ17" s="163"/>
      <c r="MMK17" s="163"/>
      <c r="MML17" s="163"/>
      <c r="MMM17" s="163"/>
      <c r="MMN17" s="163"/>
      <c r="MMO17" s="163"/>
      <c r="MMP17" s="163"/>
      <c r="MMQ17" s="163"/>
      <c r="MMR17" s="163"/>
      <c r="MMS17" s="163"/>
      <c r="MMT17" s="163"/>
      <c r="MMU17" s="163"/>
      <c r="MMV17" s="163"/>
      <c r="MMW17" s="163"/>
      <c r="MMX17" s="163"/>
      <c r="MMY17" s="163"/>
      <c r="MMZ17" s="163"/>
      <c r="MNA17" s="163"/>
      <c r="MNB17" s="163"/>
      <c r="MNC17" s="163"/>
      <c r="MND17" s="163"/>
      <c r="MNE17" s="163"/>
      <c r="MNF17" s="163"/>
      <c r="MNG17" s="163"/>
      <c r="MNH17" s="163"/>
      <c r="MNI17" s="163"/>
      <c r="MNJ17" s="163"/>
      <c r="MNK17" s="163"/>
      <c r="MNL17" s="163"/>
      <c r="MNM17" s="163"/>
      <c r="MNN17" s="163"/>
      <c r="MNO17" s="163"/>
      <c r="MNP17" s="163"/>
      <c r="MNQ17" s="163"/>
      <c r="MNR17" s="163"/>
      <c r="MNS17" s="163"/>
      <c r="MNT17" s="163"/>
      <c r="MNU17" s="163"/>
      <c r="MNV17" s="163"/>
      <c r="MNW17" s="163"/>
      <c r="MNX17" s="163"/>
      <c r="MNY17" s="163"/>
      <c r="MNZ17" s="163"/>
      <c r="MOA17" s="163"/>
      <c r="MOB17" s="163"/>
      <c r="MOC17" s="163"/>
      <c r="MOD17" s="163"/>
      <c r="MOE17" s="163"/>
      <c r="MOF17" s="163"/>
      <c r="MOG17" s="163"/>
      <c r="MOH17" s="163"/>
      <c r="MOI17" s="163"/>
      <c r="MOJ17" s="163"/>
      <c r="MOK17" s="163"/>
      <c r="MOL17" s="163"/>
      <c r="MOM17" s="163"/>
      <c r="MON17" s="163"/>
      <c r="MOO17" s="163"/>
      <c r="MOP17" s="163"/>
      <c r="MOQ17" s="163"/>
      <c r="MOR17" s="163"/>
      <c r="MOS17" s="163"/>
      <c r="MOT17" s="163"/>
      <c r="MOU17" s="163"/>
      <c r="MOV17" s="163"/>
      <c r="MOW17" s="163"/>
      <c r="MOX17" s="163"/>
      <c r="MOY17" s="163"/>
      <c r="MOZ17" s="163"/>
      <c r="MPA17" s="163"/>
      <c r="MPB17" s="163"/>
      <c r="MPC17" s="163"/>
      <c r="MPD17" s="163"/>
      <c r="MPE17" s="163"/>
      <c r="MPF17" s="163"/>
      <c r="MPG17" s="163"/>
      <c r="MPH17" s="163"/>
      <c r="MPI17" s="163"/>
      <c r="MPJ17" s="163"/>
      <c r="MPK17" s="163"/>
      <c r="MPL17" s="163"/>
      <c r="MPM17" s="163"/>
      <c r="MPN17" s="163"/>
      <c r="MPO17" s="163"/>
      <c r="MPP17" s="163"/>
      <c r="MPQ17" s="163"/>
      <c r="MPR17" s="163"/>
      <c r="MPS17" s="163"/>
      <c r="MPT17" s="163"/>
      <c r="MPU17" s="163"/>
      <c r="MPV17" s="163"/>
      <c r="MPW17" s="163"/>
      <c r="MPX17" s="163"/>
      <c r="MPY17" s="163"/>
      <c r="MPZ17" s="163"/>
      <c r="MQA17" s="163"/>
      <c r="MQB17" s="163"/>
      <c r="MQC17" s="163"/>
      <c r="MQD17" s="163"/>
      <c r="MQE17" s="163"/>
      <c r="MQF17" s="163"/>
      <c r="MQG17" s="163"/>
      <c r="MQH17" s="163"/>
      <c r="MQI17" s="163"/>
      <c r="MQJ17" s="163"/>
      <c r="MQK17" s="163"/>
      <c r="MQL17" s="163"/>
      <c r="MQM17" s="163"/>
      <c r="MQN17" s="163"/>
      <c r="MQO17" s="163"/>
      <c r="MQP17" s="163"/>
      <c r="MQQ17" s="163"/>
      <c r="MQR17" s="163"/>
      <c r="MQS17" s="163"/>
      <c r="MQT17" s="163"/>
      <c r="MQU17" s="163"/>
      <c r="MQV17" s="163"/>
      <c r="MQW17" s="163"/>
      <c r="MQX17" s="163"/>
      <c r="MQY17" s="163"/>
      <c r="MQZ17" s="163"/>
      <c r="MRA17" s="163"/>
      <c r="MRB17" s="163"/>
      <c r="MRC17" s="163"/>
      <c r="MRD17" s="163"/>
      <c r="MRE17" s="163"/>
      <c r="MRF17" s="163"/>
      <c r="MRG17" s="163"/>
      <c r="MRH17" s="163"/>
      <c r="MRI17" s="163"/>
      <c r="MRJ17" s="163"/>
      <c r="MRK17" s="163"/>
      <c r="MRL17" s="163"/>
      <c r="MRM17" s="163"/>
      <c r="MRN17" s="163"/>
      <c r="MRO17" s="163"/>
      <c r="MRP17" s="163"/>
      <c r="MRQ17" s="163"/>
      <c r="MRR17" s="163"/>
      <c r="MRS17" s="163"/>
      <c r="MRT17" s="163"/>
      <c r="MRU17" s="163"/>
      <c r="MRV17" s="163"/>
      <c r="MRW17" s="163"/>
      <c r="MRX17" s="163"/>
      <c r="MRY17" s="163"/>
      <c r="MRZ17" s="163"/>
      <c r="MSA17" s="163"/>
      <c r="MSB17" s="163"/>
      <c r="MSC17" s="163"/>
      <c r="MSD17" s="163"/>
      <c r="MSE17" s="163"/>
      <c r="MSF17" s="163"/>
      <c r="MSG17" s="163"/>
      <c r="MSH17" s="163"/>
      <c r="MSI17" s="163"/>
      <c r="MSJ17" s="163"/>
      <c r="MSK17" s="163"/>
      <c r="MSL17" s="163"/>
      <c r="MSM17" s="163"/>
      <c r="MSN17" s="163"/>
      <c r="MSO17" s="163"/>
      <c r="MSP17" s="163"/>
      <c r="MSQ17" s="163"/>
      <c r="MSR17" s="163"/>
      <c r="MSS17" s="163"/>
      <c r="MST17" s="163"/>
      <c r="MSU17" s="163"/>
      <c r="MSV17" s="163"/>
      <c r="MSW17" s="163"/>
      <c r="MSX17" s="163"/>
      <c r="MSY17" s="163"/>
      <c r="MSZ17" s="163"/>
      <c r="MTA17" s="163"/>
      <c r="MTB17" s="163"/>
      <c r="MTC17" s="163"/>
      <c r="MTD17" s="163"/>
      <c r="MTE17" s="163"/>
      <c r="MTF17" s="163"/>
      <c r="MTG17" s="163"/>
      <c r="MTH17" s="163"/>
      <c r="MTI17" s="163"/>
      <c r="MTJ17" s="163"/>
      <c r="MTK17" s="163"/>
      <c r="MTL17" s="163"/>
      <c r="MTM17" s="163"/>
      <c r="MTN17" s="163"/>
      <c r="MTO17" s="163"/>
      <c r="MTP17" s="163"/>
      <c r="MTQ17" s="163"/>
      <c r="MTR17" s="163"/>
      <c r="MTS17" s="163"/>
      <c r="MTT17" s="163"/>
      <c r="MTU17" s="163"/>
      <c r="MTV17" s="163"/>
      <c r="MTW17" s="163"/>
      <c r="MTX17" s="163"/>
      <c r="MTY17" s="163"/>
      <c r="MTZ17" s="163"/>
      <c r="MUA17" s="163"/>
      <c r="MUB17" s="163"/>
      <c r="MUC17" s="163"/>
      <c r="MUD17" s="163"/>
      <c r="MUE17" s="163"/>
      <c r="MUF17" s="163"/>
      <c r="MUG17" s="163"/>
      <c r="MUH17" s="163"/>
      <c r="MUI17" s="163"/>
      <c r="MUJ17" s="163"/>
      <c r="MUK17" s="163"/>
      <c r="MUL17" s="163"/>
      <c r="MUM17" s="163"/>
      <c r="MUN17" s="163"/>
      <c r="MUO17" s="163"/>
      <c r="MUP17" s="163"/>
      <c r="MUQ17" s="163"/>
      <c r="MUR17" s="163"/>
      <c r="MUS17" s="163"/>
      <c r="MUT17" s="163"/>
      <c r="MUU17" s="163"/>
      <c r="MUV17" s="163"/>
      <c r="MUW17" s="163"/>
      <c r="MUX17" s="163"/>
      <c r="MUY17" s="163"/>
      <c r="MUZ17" s="163"/>
      <c r="MVA17" s="163"/>
      <c r="MVB17" s="163"/>
      <c r="MVC17" s="163"/>
      <c r="MVD17" s="163"/>
      <c r="MVE17" s="163"/>
      <c r="MVF17" s="163"/>
      <c r="MVG17" s="163"/>
      <c r="MVH17" s="163"/>
      <c r="MVI17" s="163"/>
      <c r="MVJ17" s="163"/>
      <c r="MVK17" s="163"/>
      <c r="MVL17" s="163"/>
      <c r="MVM17" s="163"/>
      <c r="MVN17" s="163"/>
      <c r="MVO17" s="163"/>
      <c r="MVP17" s="163"/>
      <c r="MVQ17" s="163"/>
      <c r="MVR17" s="163"/>
      <c r="MVS17" s="163"/>
      <c r="MVT17" s="163"/>
      <c r="MVU17" s="163"/>
      <c r="MVV17" s="163"/>
      <c r="MVW17" s="163"/>
      <c r="MVX17" s="163"/>
      <c r="MVY17" s="163"/>
      <c r="MVZ17" s="163"/>
      <c r="MWA17" s="163"/>
      <c r="MWB17" s="163"/>
      <c r="MWC17" s="163"/>
      <c r="MWD17" s="163"/>
      <c r="MWE17" s="163"/>
      <c r="MWF17" s="163"/>
      <c r="MWG17" s="163"/>
      <c r="MWH17" s="163"/>
      <c r="MWI17" s="163"/>
      <c r="MWJ17" s="163"/>
      <c r="MWK17" s="163"/>
      <c r="MWL17" s="163"/>
      <c r="MWM17" s="163"/>
      <c r="MWN17" s="163"/>
      <c r="MWO17" s="163"/>
      <c r="MWP17" s="163"/>
      <c r="MWQ17" s="163"/>
      <c r="MWR17" s="163"/>
      <c r="MWS17" s="163"/>
      <c r="MWT17" s="163"/>
      <c r="MWU17" s="163"/>
      <c r="MWV17" s="163"/>
      <c r="MWW17" s="163"/>
      <c r="MWX17" s="163"/>
      <c r="MWY17" s="163"/>
      <c r="MWZ17" s="163"/>
      <c r="MXA17" s="163"/>
      <c r="MXB17" s="163"/>
      <c r="MXC17" s="163"/>
      <c r="MXD17" s="163"/>
      <c r="MXE17" s="163"/>
      <c r="MXF17" s="163"/>
      <c r="MXG17" s="163"/>
      <c r="MXH17" s="163"/>
      <c r="MXI17" s="163"/>
      <c r="MXJ17" s="163"/>
      <c r="MXK17" s="163"/>
      <c r="MXL17" s="163"/>
      <c r="MXM17" s="163"/>
      <c r="MXN17" s="163"/>
      <c r="MXO17" s="163"/>
      <c r="MXP17" s="163"/>
      <c r="MXQ17" s="163"/>
      <c r="MXR17" s="163"/>
      <c r="MXS17" s="163"/>
      <c r="MXT17" s="163"/>
      <c r="MXU17" s="163"/>
      <c r="MXV17" s="163"/>
      <c r="MXW17" s="163"/>
      <c r="MXX17" s="163"/>
      <c r="MXY17" s="163"/>
      <c r="MXZ17" s="163"/>
      <c r="MYA17" s="163"/>
      <c r="MYB17" s="163"/>
      <c r="MYC17" s="163"/>
      <c r="MYD17" s="163"/>
      <c r="MYE17" s="163"/>
      <c r="MYF17" s="163"/>
      <c r="MYG17" s="163"/>
      <c r="MYH17" s="163"/>
      <c r="MYI17" s="163"/>
      <c r="MYJ17" s="163"/>
      <c r="MYK17" s="163"/>
      <c r="MYL17" s="163"/>
      <c r="MYM17" s="163"/>
      <c r="MYN17" s="163"/>
      <c r="MYO17" s="163"/>
      <c r="MYP17" s="163"/>
      <c r="MYQ17" s="163"/>
      <c r="MYR17" s="163"/>
      <c r="MYS17" s="163"/>
      <c r="MYT17" s="163"/>
      <c r="MYU17" s="163"/>
      <c r="MYV17" s="163"/>
      <c r="MYW17" s="163"/>
      <c r="MYX17" s="163"/>
      <c r="MYY17" s="163"/>
      <c r="MYZ17" s="163"/>
      <c r="MZA17" s="163"/>
      <c r="MZB17" s="163"/>
      <c r="MZC17" s="163"/>
      <c r="MZD17" s="163"/>
      <c r="MZE17" s="163"/>
      <c r="MZF17" s="163"/>
      <c r="MZG17" s="163"/>
      <c r="MZH17" s="163"/>
      <c r="MZI17" s="163"/>
      <c r="MZJ17" s="163"/>
      <c r="MZK17" s="163"/>
      <c r="MZL17" s="163"/>
      <c r="MZM17" s="163"/>
      <c r="MZN17" s="163"/>
      <c r="MZO17" s="163"/>
      <c r="MZP17" s="163"/>
      <c r="MZQ17" s="163"/>
      <c r="MZR17" s="163"/>
      <c r="MZS17" s="163"/>
      <c r="MZT17" s="163"/>
      <c r="MZU17" s="163"/>
      <c r="MZV17" s="163"/>
      <c r="MZW17" s="163"/>
      <c r="MZX17" s="163"/>
      <c r="MZY17" s="163"/>
      <c r="MZZ17" s="163"/>
      <c r="NAA17" s="163"/>
      <c r="NAB17" s="163"/>
      <c r="NAC17" s="163"/>
      <c r="NAD17" s="163"/>
      <c r="NAE17" s="163"/>
      <c r="NAF17" s="163"/>
      <c r="NAG17" s="163"/>
      <c r="NAH17" s="163"/>
      <c r="NAI17" s="163"/>
      <c r="NAJ17" s="163"/>
      <c r="NAK17" s="163"/>
      <c r="NAL17" s="163"/>
      <c r="NAM17" s="163"/>
      <c r="NAN17" s="163"/>
      <c r="NAO17" s="163"/>
      <c r="NAP17" s="163"/>
      <c r="NAQ17" s="163"/>
      <c r="NAR17" s="163"/>
      <c r="NAS17" s="163"/>
      <c r="NAT17" s="163"/>
      <c r="NAU17" s="163"/>
      <c r="NAV17" s="163"/>
      <c r="NAW17" s="163"/>
      <c r="NAX17" s="163"/>
      <c r="NAY17" s="163"/>
      <c r="NAZ17" s="163"/>
      <c r="NBA17" s="163"/>
      <c r="NBB17" s="163"/>
      <c r="NBC17" s="163"/>
      <c r="NBD17" s="163"/>
      <c r="NBE17" s="163"/>
      <c r="NBF17" s="163"/>
      <c r="NBG17" s="163"/>
      <c r="NBH17" s="163"/>
      <c r="NBI17" s="163"/>
      <c r="NBJ17" s="163"/>
      <c r="NBK17" s="163"/>
      <c r="NBL17" s="163"/>
      <c r="NBM17" s="163"/>
      <c r="NBN17" s="163"/>
      <c r="NBO17" s="163"/>
      <c r="NBP17" s="163"/>
      <c r="NBQ17" s="163"/>
      <c r="NBR17" s="163"/>
      <c r="NBS17" s="163"/>
      <c r="NBT17" s="163"/>
      <c r="NBU17" s="163"/>
      <c r="NBV17" s="163"/>
      <c r="NBW17" s="163"/>
      <c r="NBX17" s="163"/>
      <c r="NBY17" s="163"/>
      <c r="NBZ17" s="163"/>
      <c r="NCA17" s="163"/>
      <c r="NCB17" s="163"/>
      <c r="NCC17" s="163"/>
      <c r="NCD17" s="163"/>
      <c r="NCE17" s="163"/>
      <c r="NCF17" s="163"/>
      <c r="NCG17" s="163"/>
      <c r="NCH17" s="163"/>
      <c r="NCI17" s="163"/>
      <c r="NCJ17" s="163"/>
      <c r="NCK17" s="163"/>
      <c r="NCL17" s="163"/>
      <c r="NCM17" s="163"/>
      <c r="NCN17" s="163"/>
      <c r="NCO17" s="163"/>
      <c r="NCP17" s="163"/>
      <c r="NCQ17" s="163"/>
      <c r="NCR17" s="163"/>
      <c r="NCS17" s="163"/>
      <c r="NCT17" s="163"/>
      <c r="NCU17" s="163"/>
      <c r="NCV17" s="163"/>
      <c r="NCW17" s="163"/>
      <c r="NCX17" s="163"/>
      <c r="NCY17" s="163"/>
      <c r="NCZ17" s="163"/>
      <c r="NDA17" s="163"/>
      <c r="NDB17" s="163"/>
      <c r="NDC17" s="163"/>
      <c r="NDD17" s="163"/>
      <c r="NDE17" s="163"/>
      <c r="NDF17" s="163"/>
      <c r="NDG17" s="163"/>
      <c r="NDH17" s="163"/>
      <c r="NDI17" s="163"/>
      <c r="NDJ17" s="163"/>
      <c r="NDK17" s="163"/>
      <c r="NDL17" s="163"/>
      <c r="NDM17" s="163"/>
      <c r="NDN17" s="163"/>
      <c r="NDO17" s="163"/>
      <c r="NDP17" s="163"/>
      <c r="NDQ17" s="163"/>
      <c r="NDR17" s="163"/>
      <c r="NDS17" s="163"/>
      <c r="NDT17" s="163"/>
      <c r="NDU17" s="163"/>
      <c r="NDV17" s="163"/>
      <c r="NDW17" s="163"/>
      <c r="NDX17" s="163"/>
      <c r="NDY17" s="163"/>
      <c r="NDZ17" s="163"/>
      <c r="NEA17" s="163"/>
      <c r="NEB17" s="163"/>
      <c r="NEC17" s="163"/>
      <c r="NED17" s="163"/>
      <c r="NEE17" s="163"/>
      <c r="NEF17" s="163"/>
      <c r="NEG17" s="163"/>
      <c r="NEH17" s="163"/>
      <c r="NEI17" s="163"/>
      <c r="NEJ17" s="163"/>
      <c r="NEK17" s="163"/>
      <c r="NEL17" s="163"/>
      <c r="NEM17" s="163"/>
      <c r="NEN17" s="163"/>
      <c r="NEO17" s="163"/>
      <c r="NEP17" s="163"/>
      <c r="NEQ17" s="163"/>
      <c r="NER17" s="163"/>
      <c r="NES17" s="163"/>
      <c r="NET17" s="163"/>
      <c r="NEU17" s="163"/>
      <c r="NEV17" s="163"/>
      <c r="NEW17" s="163"/>
      <c r="NEX17" s="163"/>
      <c r="NEY17" s="163"/>
      <c r="NEZ17" s="163"/>
      <c r="NFA17" s="163"/>
      <c r="NFB17" s="163"/>
      <c r="NFC17" s="163"/>
      <c r="NFD17" s="163"/>
      <c r="NFE17" s="163"/>
      <c r="NFF17" s="163"/>
      <c r="NFG17" s="163"/>
      <c r="NFH17" s="163"/>
      <c r="NFI17" s="163"/>
      <c r="NFJ17" s="163"/>
      <c r="NFK17" s="163"/>
      <c r="NFL17" s="163"/>
      <c r="NFM17" s="163"/>
      <c r="NFN17" s="163"/>
      <c r="NFO17" s="163"/>
      <c r="NFP17" s="163"/>
      <c r="NFQ17" s="163"/>
      <c r="NFR17" s="163"/>
      <c r="NFS17" s="163"/>
      <c r="NFT17" s="163"/>
      <c r="NFU17" s="163"/>
      <c r="NFV17" s="163"/>
      <c r="NFW17" s="163"/>
      <c r="NFX17" s="163"/>
      <c r="NFY17" s="163"/>
      <c r="NFZ17" s="163"/>
      <c r="NGA17" s="163"/>
      <c r="NGB17" s="163"/>
      <c r="NGC17" s="163"/>
      <c r="NGD17" s="163"/>
      <c r="NGE17" s="163"/>
      <c r="NGF17" s="163"/>
      <c r="NGG17" s="163"/>
      <c r="NGH17" s="163"/>
      <c r="NGI17" s="163"/>
      <c r="NGJ17" s="163"/>
      <c r="NGK17" s="163"/>
      <c r="NGL17" s="163"/>
      <c r="NGM17" s="163"/>
      <c r="NGN17" s="163"/>
      <c r="NGO17" s="163"/>
      <c r="NGP17" s="163"/>
      <c r="NGQ17" s="163"/>
      <c r="NGR17" s="163"/>
      <c r="NGS17" s="163"/>
      <c r="NGT17" s="163"/>
      <c r="NGU17" s="163"/>
      <c r="NGV17" s="163"/>
      <c r="NGW17" s="163"/>
      <c r="NGX17" s="163"/>
      <c r="NGY17" s="163"/>
      <c r="NGZ17" s="163"/>
      <c r="NHA17" s="163"/>
      <c r="NHB17" s="163"/>
      <c r="NHC17" s="163"/>
      <c r="NHD17" s="163"/>
      <c r="NHE17" s="163"/>
      <c r="NHF17" s="163"/>
      <c r="NHG17" s="163"/>
      <c r="NHH17" s="163"/>
      <c r="NHI17" s="163"/>
      <c r="NHJ17" s="163"/>
      <c r="NHK17" s="163"/>
      <c r="NHL17" s="163"/>
      <c r="NHM17" s="163"/>
      <c r="NHN17" s="163"/>
      <c r="NHO17" s="163"/>
      <c r="NHP17" s="163"/>
      <c r="NHQ17" s="163"/>
      <c r="NHR17" s="163"/>
      <c r="NHS17" s="163"/>
      <c r="NHT17" s="163"/>
      <c r="NHU17" s="163"/>
      <c r="NHV17" s="163"/>
      <c r="NHW17" s="163"/>
      <c r="NHX17" s="163"/>
      <c r="NHY17" s="163"/>
      <c r="NHZ17" s="163"/>
      <c r="NIA17" s="163"/>
      <c r="NIB17" s="163"/>
      <c r="NIC17" s="163"/>
      <c r="NID17" s="163"/>
      <c r="NIE17" s="163"/>
      <c r="NIF17" s="163"/>
      <c r="NIG17" s="163"/>
      <c r="NIH17" s="163"/>
      <c r="NII17" s="163"/>
      <c r="NIJ17" s="163"/>
      <c r="NIK17" s="163"/>
      <c r="NIL17" s="163"/>
      <c r="NIM17" s="163"/>
      <c r="NIN17" s="163"/>
      <c r="NIO17" s="163"/>
      <c r="NIP17" s="163"/>
      <c r="NIQ17" s="163"/>
      <c r="NIR17" s="163"/>
      <c r="NIS17" s="163"/>
      <c r="NIT17" s="163"/>
      <c r="NIU17" s="163"/>
      <c r="NIV17" s="163"/>
      <c r="NIW17" s="163"/>
      <c r="NIX17" s="163"/>
      <c r="NIY17" s="163"/>
      <c r="NIZ17" s="163"/>
      <c r="NJA17" s="163"/>
      <c r="NJB17" s="163"/>
      <c r="NJC17" s="163"/>
      <c r="NJD17" s="163"/>
      <c r="NJE17" s="163"/>
      <c r="NJF17" s="163"/>
      <c r="NJG17" s="163"/>
      <c r="NJH17" s="163"/>
      <c r="NJI17" s="163"/>
      <c r="NJJ17" s="163"/>
      <c r="NJK17" s="163"/>
      <c r="NJL17" s="163"/>
      <c r="NJM17" s="163"/>
      <c r="NJN17" s="163"/>
      <c r="NJO17" s="163"/>
      <c r="NJP17" s="163"/>
      <c r="NJQ17" s="163"/>
      <c r="NJR17" s="163"/>
      <c r="NJS17" s="163"/>
      <c r="NJT17" s="163"/>
      <c r="NJU17" s="163"/>
      <c r="NJV17" s="163"/>
      <c r="NJW17" s="163"/>
      <c r="NJX17" s="163"/>
      <c r="NJY17" s="163"/>
      <c r="NJZ17" s="163"/>
      <c r="NKA17" s="163"/>
      <c r="NKB17" s="163"/>
      <c r="NKC17" s="163"/>
      <c r="NKD17" s="163"/>
      <c r="NKE17" s="163"/>
      <c r="NKF17" s="163"/>
      <c r="NKG17" s="163"/>
      <c r="NKH17" s="163"/>
      <c r="NKI17" s="163"/>
      <c r="NKJ17" s="163"/>
      <c r="NKK17" s="163"/>
      <c r="NKL17" s="163"/>
      <c r="NKM17" s="163"/>
      <c r="NKN17" s="163"/>
      <c r="NKO17" s="163"/>
      <c r="NKP17" s="163"/>
      <c r="NKQ17" s="163"/>
      <c r="NKR17" s="163"/>
      <c r="NKS17" s="163"/>
      <c r="NKT17" s="163"/>
      <c r="NKU17" s="163"/>
      <c r="NKV17" s="163"/>
      <c r="NKW17" s="163"/>
      <c r="NKX17" s="163"/>
      <c r="NKY17" s="163"/>
      <c r="NKZ17" s="163"/>
      <c r="NLA17" s="163"/>
      <c r="NLB17" s="163"/>
      <c r="NLC17" s="163"/>
      <c r="NLD17" s="163"/>
      <c r="NLE17" s="163"/>
      <c r="NLF17" s="163"/>
      <c r="NLG17" s="163"/>
      <c r="NLH17" s="163"/>
      <c r="NLI17" s="163"/>
      <c r="NLJ17" s="163"/>
      <c r="NLK17" s="163"/>
      <c r="NLL17" s="163"/>
      <c r="NLM17" s="163"/>
      <c r="NLN17" s="163"/>
      <c r="NLO17" s="163"/>
      <c r="NLP17" s="163"/>
      <c r="NLQ17" s="163"/>
      <c r="NLR17" s="163"/>
      <c r="NLS17" s="163"/>
      <c r="NLT17" s="163"/>
      <c r="NLU17" s="163"/>
      <c r="NLV17" s="163"/>
      <c r="NLW17" s="163"/>
      <c r="NLX17" s="163"/>
      <c r="NLY17" s="163"/>
      <c r="NLZ17" s="163"/>
      <c r="NMA17" s="163"/>
      <c r="NMB17" s="163"/>
      <c r="NMC17" s="163"/>
      <c r="NMD17" s="163"/>
      <c r="NME17" s="163"/>
      <c r="NMF17" s="163"/>
      <c r="NMG17" s="163"/>
      <c r="NMH17" s="163"/>
      <c r="NMI17" s="163"/>
      <c r="NMJ17" s="163"/>
      <c r="NMK17" s="163"/>
      <c r="NML17" s="163"/>
      <c r="NMM17" s="163"/>
      <c r="NMN17" s="163"/>
      <c r="NMO17" s="163"/>
      <c r="NMP17" s="163"/>
      <c r="NMQ17" s="163"/>
      <c r="NMR17" s="163"/>
      <c r="NMS17" s="163"/>
      <c r="NMT17" s="163"/>
      <c r="NMU17" s="163"/>
      <c r="NMV17" s="163"/>
      <c r="NMW17" s="163"/>
      <c r="NMX17" s="163"/>
      <c r="NMY17" s="163"/>
      <c r="NMZ17" s="163"/>
      <c r="NNA17" s="163"/>
      <c r="NNB17" s="163"/>
      <c r="NNC17" s="163"/>
      <c r="NND17" s="163"/>
      <c r="NNE17" s="163"/>
      <c r="NNF17" s="163"/>
      <c r="NNG17" s="163"/>
      <c r="NNH17" s="163"/>
      <c r="NNI17" s="163"/>
      <c r="NNJ17" s="163"/>
      <c r="NNK17" s="163"/>
      <c r="NNL17" s="163"/>
      <c r="NNM17" s="163"/>
      <c r="NNN17" s="163"/>
      <c r="NNO17" s="163"/>
      <c r="NNP17" s="163"/>
      <c r="NNQ17" s="163"/>
      <c r="NNR17" s="163"/>
      <c r="NNS17" s="163"/>
      <c r="NNT17" s="163"/>
      <c r="NNU17" s="163"/>
      <c r="NNV17" s="163"/>
      <c r="NNW17" s="163"/>
      <c r="NNX17" s="163"/>
      <c r="NNY17" s="163"/>
      <c r="NNZ17" s="163"/>
      <c r="NOA17" s="163"/>
      <c r="NOB17" s="163"/>
      <c r="NOC17" s="163"/>
      <c r="NOD17" s="163"/>
      <c r="NOE17" s="163"/>
      <c r="NOF17" s="163"/>
      <c r="NOG17" s="163"/>
      <c r="NOH17" s="163"/>
      <c r="NOI17" s="163"/>
      <c r="NOJ17" s="163"/>
      <c r="NOK17" s="163"/>
      <c r="NOL17" s="163"/>
      <c r="NOM17" s="163"/>
      <c r="NON17" s="163"/>
      <c r="NOO17" s="163"/>
      <c r="NOP17" s="163"/>
      <c r="NOQ17" s="163"/>
      <c r="NOR17" s="163"/>
      <c r="NOS17" s="163"/>
      <c r="NOT17" s="163"/>
      <c r="NOU17" s="163"/>
      <c r="NOV17" s="163"/>
      <c r="NOW17" s="163"/>
      <c r="NOX17" s="163"/>
      <c r="NOY17" s="163"/>
      <c r="NOZ17" s="163"/>
      <c r="NPA17" s="163"/>
      <c r="NPB17" s="163"/>
      <c r="NPC17" s="163"/>
      <c r="NPD17" s="163"/>
      <c r="NPE17" s="163"/>
      <c r="NPF17" s="163"/>
      <c r="NPG17" s="163"/>
      <c r="NPH17" s="163"/>
      <c r="NPI17" s="163"/>
      <c r="NPJ17" s="163"/>
      <c r="NPK17" s="163"/>
      <c r="NPL17" s="163"/>
      <c r="NPM17" s="163"/>
      <c r="NPN17" s="163"/>
      <c r="NPO17" s="163"/>
      <c r="NPP17" s="163"/>
      <c r="NPQ17" s="163"/>
      <c r="NPR17" s="163"/>
      <c r="NPS17" s="163"/>
      <c r="NPT17" s="163"/>
      <c r="NPU17" s="163"/>
      <c r="NPV17" s="163"/>
      <c r="NPW17" s="163"/>
      <c r="NPX17" s="163"/>
      <c r="NPY17" s="163"/>
      <c r="NPZ17" s="163"/>
      <c r="NQA17" s="163"/>
      <c r="NQB17" s="163"/>
      <c r="NQC17" s="163"/>
      <c r="NQD17" s="163"/>
      <c r="NQE17" s="163"/>
      <c r="NQF17" s="163"/>
      <c r="NQG17" s="163"/>
      <c r="NQH17" s="163"/>
      <c r="NQI17" s="163"/>
      <c r="NQJ17" s="163"/>
      <c r="NQK17" s="163"/>
      <c r="NQL17" s="163"/>
      <c r="NQM17" s="163"/>
      <c r="NQN17" s="163"/>
      <c r="NQO17" s="163"/>
      <c r="NQP17" s="163"/>
      <c r="NQQ17" s="163"/>
      <c r="NQR17" s="163"/>
      <c r="NQS17" s="163"/>
      <c r="NQT17" s="163"/>
      <c r="NQU17" s="163"/>
      <c r="NQV17" s="163"/>
      <c r="NQW17" s="163"/>
      <c r="NQX17" s="163"/>
      <c r="NQY17" s="163"/>
      <c r="NQZ17" s="163"/>
      <c r="NRA17" s="163"/>
      <c r="NRB17" s="163"/>
      <c r="NRC17" s="163"/>
      <c r="NRD17" s="163"/>
      <c r="NRE17" s="163"/>
      <c r="NRF17" s="163"/>
      <c r="NRG17" s="163"/>
      <c r="NRH17" s="163"/>
      <c r="NRI17" s="163"/>
      <c r="NRJ17" s="163"/>
      <c r="NRK17" s="163"/>
      <c r="NRL17" s="163"/>
      <c r="NRM17" s="163"/>
      <c r="NRN17" s="163"/>
      <c r="NRO17" s="163"/>
      <c r="NRP17" s="163"/>
      <c r="NRQ17" s="163"/>
      <c r="NRR17" s="163"/>
      <c r="NRS17" s="163"/>
      <c r="NRT17" s="163"/>
      <c r="NRU17" s="163"/>
      <c r="NRV17" s="163"/>
      <c r="NRW17" s="163"/>
      <c r="NRX17" s="163"/>
      <c r="NRY17" s="163"/>
      <c r="NRZ17" s="163"/>
      <c r="NSA17" s="163"/>
      <c r="NSB17" s="163"/>
      <c r="NSC17" s="163"/>
      <c r="NSD17" s="163"/>
      <c r="NSE17" s="163"/>
      <c r="NSF17" s="163"/>
      <c r="NSG17" s="163"/>
      <c r="NSH17" s="163"/>
      <c r="NSI17" s="163"/>
      <c r="NSJ17" s="163"/>
      <c r="NSK17" s="163"/>
      <c r="NSL17" s="163"/>
      <c r="NSM17" s="163"/>
      <c r="NSN17" s="163"/>
      <c r="NSO17" s="163"/>
      <c r="NSP17" s="163"/>
      <c r="NSQ17" s="163"/>
      <c r="NSR17" s="163"/>
      <c r="NSS17" s="163"/>
      <c r="NST17" s="163"/>
      <c r="NSU17" s="163"/>
      <c r="NSV17" s="163"/>
      <c r="NSW17" s="163"/>
      <c r="NSX17" s="163"/>
      <c r="NSY17" s="163"/>
      <c r="NSZ17" s="163"/>
      <c r="NTA17" s="163"/>
      <c r="NTB17" s="163"/>
      <c r="NTC17" s="163"/>
      <c r="NTD17" s="163"/>
      <c r="NTE17" s="163"/>
      <c r="NTF17" s="163"/>
      <c r="NTG17" s="163"/>
      <c r="NTH17" s="163"/>
      <c r="NTI17" s="163"/>
      <c r="NTJ17" s="163"/>
      <c r="NTK17" s="163"/>
      <c r="NTL17" s="163"/>
      <c r="NTM17" s="163"/>
      <c r="NTN17" s="163"/>
      <c r="NTO17" s="163"/>
      <c r="NTP17" s="163"/>
      <c r="NTQ17" s="163"/>
      <c r="NTR17" s="163"/>
      <c r="NTS17" s="163"/>
      <c r="NTT17" s="163"/>
      <c r="NTU17" s="163"/>
      <c r="NTV17" s="163"/>
      <c r="NTW17" s="163"/>
      <c r="NTX17" s="163"/>
      <c r="NTY17" s="163"/>
      <c r="NTZ17" s="163"/>
      <c r="NUA17" s="163"/>
      <c r="NUB17" s="163"/>
      <c r="NUC17" s="163"/>
      <c r="NUD17" s="163"/>
      <c r="NUE17" s="163"/>
      <c r="NUF17" s="163"/>
      <c r="NUG17" s="163"/>
      <c r="NUH17" s="163"/>
      <c r="NUI17" s="163"/>
      <c r="NUJ17" s="163"/>
      <c r="NUK17" s="163"/>
      <c r="NUL17" s="163"/>
      <c r="NUM17" s="163"/>
      <c r="NUN17" s="163"/>
      <c r="NUO17" s="163"/>
      <c r="NUP17" s="163"/>
      <c r="NUQ17" s="163"/>
      <c r="NUR17" s="163"/>
      <c r="NUS17" s="163"/>
      <c r="NUT17" s="163"/>
      <c r="NUU17" s="163"/>
      <c r="NUV17" s="163"/>
      <c r="NUW17" s="163"/>
      <c r="NUX17" s="163"/>
      <c r="NUY17" s="163"/>
      <c r="NUZ17" s="163"/>
      <c r="NVA17" s="163"/>
      <c r="NVB17" s="163"/>
      <c r="NVC17" s="163"/>
      <c r="NVD17" s="163"/>
      <c r="NVE17" s="163"/>
      <c r="NVF17" s="163"/>
      <c r="NVG17" s="163"/>
      <c r="NVH17" s="163"/>
      <c r="NVI17" s="163"/>
      <c r="NVJ17" s="163"/>
      <c r="NVK17" s="163"/>
      <c r="NVL17" s="163"/>
      <c r="NVM17" s="163"/>
      <c r="NVN17" s="163"/>
      <c r="NVO17" s="163"/>
      <c r="NVP17" s="163"/>
      <c r="NVQ17" s="163"/>
      <c r="NVR17" s="163"/>
      <c r="NVS17" s="163"/>
      <c r="NVT17" s="163"/>
      <c r="NVU17" s="163"/>
      <c r="NVV17" s="163"/>
      <c r="NVW17" s="163"/>
      <c r="NVX17" s="163"/>
      <c r="NVY17" s="163"/>
      <c r="NVZ17" s="163"/>
      <c r="NWA17" s="163"/>
      <c r="NWB17" s="163"/>
      <c r="NWC17" s="163"/>
      <c r="NWD17" s="163"/>
      <c r="NWE17" s="163"/>
      <c r="NWF17" s="163"/>
      <c r="NWG17" s="163"/>
      <c r="NWH17" s="163"/>
      <c r="NWI17" s="163"/>
      <c r="NWJ17" s="163"/>
      <c r="NWK17" s="163"/>
      <c r="NWL17" s="163"/>
      <c r="NWM17" s="163"/>
      <c r="NWN17" s="163"/>
      <c r="NWO17" s="163"/>
      <c r="NWP17" s="163"/>
      <c r="NWQ17" s="163"/>
      <c r="NWR17" s="163"/>
      <c r="NWS17" s="163"/>
      <c r="NWT17" s="163"/>
      <c r="NWU17" s="163"/>
      <c r="NWV17" s="163"/>
      <c r="NWW17" s="163"/>
      <c r="NWX17" s="163"/>
      <c r="NWY17" s="163"/>
      <c r="NWZ17" s="163"/>
      <c r="NXA17" s="163"/>
      <c r="NXB17" s="163"/>
      <c r="NXC17" s="163"/>
      <c r="NXD17" s="163"/>
      <c r="NXE17" s="163"/>
      <c r="NXF17" s="163"/>
      <c r="NXG17" s="163"/>
      <c r="NXH17" s="163"/>
      <c r="NXI17" s="163"/>
      <c r="NXJ17" s="163"/>
      <c r="NXK17" s="163"/>
      <c r="NXL17" s="163"/>
      <c r="NXM17" s="163"/>
      <c r="NXN17" s="163"/>
      <c r="NXO17" s="163"/>
      <c r="NXP17" s="163"/>
      <c r="NXQ17" s="163"/>
      <c r="NXR17" s="163"/>
      <c r="NXS17" s="163"/>
      <c r="NXT17" s="163"/>
      <c r="NXU17" s="163"/>
      <c r="NXV17" s="163"/>
      <c r="NXW17" s="163"/>
      <c r="NXX17" s="163"/>
      <c r="NXY17" s="163"/>
      <c r="NXZ17" s="163"/>
      <c r="NYA17" s="163"/>
      <c r="NYB17" s="163"/>
      <c r="NYC17" s="163"/>
      <c r="NYD17" s="163"/>
      <c r="NYE17" s="163"/>
      <c r="NYF17" s="163"/>
      <c r="NYG17" s="163"/>
      <c r="NYH17" s="163"/>
      <c r="NYI17" s="163"/>
      <c r="NYJ17" s="163"/>
      <c r="NYK17" s="163"/>
      <c r="NYL17" s="163"/>
      <c r="NYM17" s="163"/>
      <c r="NYN17" s="163"/>
      <c r="NYO17" s="163"/>
      <c r="NYP17" s="163"/>
      <c r="NYQ17" s="163"/>
      <c r="NYR17" s="163"/>
      <c r="NYS17" s="163"/>
      <c r="NYT17" s="163"/>
      <c r="NYU17" s="163"/>
      <c r="NYV17" s="163"/>
      <c r="NYW17" s="163"/>
      <c r="NYX17" s="163"/>
      <c r="NYY17" s="163"/>
      <c r="NYZ17" s="163"/>
      <c r="NZA17" s="163"/>
      <c r="NZB17" s="163"/>
      <c r="NZC17" s="163"/>
      <c r="NZD17" s="163"/>
      <c r="NZE17" s="163"/>
      <c r="NZF17" s="163"/>
      <c r="NZG17" s="163"/>
      <c r="NZH17" s="163"/>
      <c r="NZI17" s="163"/>
      <c r="NZJ17" s="163"/>
      <c r="NZK17" s="163"/>
      <c r="NZL17" s="163"/>
      <c r="NZM17" s="163"/>
      <c r="NZN17" s="163"/>
      <c r="NZO17" s="163"/>
      <c r="NZP17" s="163"/>
      <c r="NZQ17" s="163"/>
      <c r="NZR17" s="163"/>
      <c r="NZS17" s="163"/>
      <c r="NZT17" s="163"/>
      <c r="NZU17" s="163"/>
      <c r="NZV17" s="163"/>
      <c r="NZW17" s="163"/>
      <c r="NZX17" s="163"/>
      <c r="NZY17" s="163"/>
      <c r="NZZ17" s="163"/>
      <c r="OAA17" s="163"/>
      <c r="OAB17" s="163"/>
      <c r="OAC17" s="163"/>
      <c r="OAD17" s="163"/>
      <c r="OAE17" s="163"/>
      <c r="OAF17" s="163"/>
      <c r="OAG17" s="163"/>
      <c r="OAH17" s="163"/>
      <c r="OAI17" s="163"/>
      <c r="OAJ17" s="163"/>
      <c r="OAK17" s="163"/>
      <c r="OAL17" s="163"/>
      <c r="OAM17" s="163"/>
      <c r="OAN17" s="163"/>
      <c r="OAO17" s="163"/>
      <c r="OAP17" s="163"/>
      <c r="OAQ17" s="163"/>
      <c r="OAR17" s="163"/>
      <c r="OAS17" s="163"/>
      <c r="OAT17" s="163"/>
      <c r="OAU17" s="163"/>
      <c r="OAV17" s="163"/>
      <c r="OAW17" s="163"/>
      <c r="OAX17" s="163"/>
      <c r="OAY17" s="163"/>
      <c r="OAZ17" s="163"/>
      <c r="OBA17" s="163"/>
      <c r="OBB17" s="163"/>
      <c r="OBC17" s="163"/>
      <c r="OBD17" s="163"/>
      <c r="OBE17" s="163"/>
      <c r="OBF17" s="163"/>
      <c r="OBG17" s="163"/>
      <c r="OBH17" s="163"/>
      <c r="OBI17" s="163"/>
      <c r="OBJ17" s="163"/>
      <c r="OBK17" s="163"/>
      <c r="OBL17" s="163"/>
      <c r="OBM17" s="163"/>
      <c r="OBN17" s="163"/>
      <c r="OBO17" s="163"/>
      <c r="OBP17" s="163"/>
      <c r="OBQ17" s="163"/>
      <c r="OBR17" s="163"/>
      <c r="OBS17" s="163"/>
      <c r="OBT17" s="163"/>
      <c r="OBU17" s="163"/>
      <c r="OBV17" s="163"/>
      <c r="OBW17" s="163"/>
      <c r="OBX17" s="163"/>
      <c r="OBY17" s="163"/>
      <c r="OBZ17" s="163"/>
      <c r="OCA17" s="163"/>
      <c r="OCB17" s="163"/>
      <c r="OCC17" s="163"/>
      <c r="OCD17" s="163"/>
      <c r="OCE17" s="163"/>
      <c r="OCF17" s="163"/>
      <c r="OCG17" s="163"/>
      <c r="OCH17" s="163"/>
      <c r="OCI17" s="163"/>
      <c r="OCJ17" s="163"/>
      <c r="OCK17" s="163"/>
      <c r="OCL17" s="163"/>
      <c r="OCM17" s="163"/>
      <c r="OCN17" s="163"/>
      <c r="OCO17" s="163"/>
      <c r="OCP17" s="163"/>
      <c r="OCQ17" s="163"/>
      <c r="OCR17" s="163"/>
      <c r="OCS17" s="163"/>
      <c r="OCT17" s="163"/>
      <c r="OCU17" s="163"/>
      <c r="OCV17" s="163"/>
      <c r="OCW17" s="163"/>
      <c r="OCX17" s="163"/>
      <c r="OCY17" s="163"/>
      <c r="OCZ17" s="163"/>
      <c r="ODA17" s="163"/>
      <c r="ODB17" s="163"/>
      <c r="ODC17" s="163"/>
      <c r="ODD17" s="163"/>
      <c r="ODE17" s="163"/>
      <c r="ODF17" s="163"/>
      <c r="ODG17" s="163"/>
      <c r="ODH17" s="163"/>
      <c r="ODI17" s="163"/>
      <c r="ODJ17" s="163"/>
      <c r="ODK17" s="163"/>
      <c r="ODL17" s="163"/>
      <c r="ODM17" s="163"/>
      <c r="ODN17" s="163"/>
      <c r="ODO17" s="163"/>
      <c r="ODP17" s="163"/>
      <c r="ODQ17" s="163"/>
      <c r="ODR17" s="163"/>
      <c r="ODS17" s="163"/>
      <c r="ODT17" s="163"/>
      <c r="ODU17" s="163"/>
      <c r="ODV17" s="163"/>
      <c r="ODW17" s="163"/>
      <c r="ODX17" s="163"/>
      <c r="ODY17" s="163"/>
      <c r="ODZ17" s="163"/>
      <c r="OEA17" s="163"/>
      <c r="OEB17" s="163"/>
      <c r="OEC17" s="163"/>
      <c r="OED17" s="163"/>
      <c r="OEE17" s="163"/>
      <c r="OEF17" s="163"/>
      <c r="OEG17" s="163"/>
      <c r="OEH17" s="163"/>
      <c r="OEI17" s="163"/>
      <c r="OEJ17" s="163"/>
      <c r="OEK17" s="163"/>
      <c r="OEL17" s="163"/>
      <c r="OEM17" s="163"/>
      <c r="OEN17" s="163"/>
      <c r="OEO17" s="163"/>
      <c r="OEP17" s="163"/>
      <c r="OEQ17" s="163"/>
      <c r="OER17" s="163"/>
      <c r="OES17" s="163"/>
      <c r="OET17" s="163"/>
      <c r="OEU17" s="163"/>
      <c r="OEV17" s="163"/>
      <c r="OEW17" s="163"/>
      <c r="OEX17" s="163"/>
      <c r="OEY17" s="163"/>
      <c r="OEZ17" s="163"/>
      <c r="OFA17" s="163"/>
      <c r="OFB17" s="163"/>
      <c r="OFC17" s="163"/>
      <c r="OFD17" s="163"/>
      <c r="OFE17" s="163"/>
      <c r="OFF17" s="163"/>
      <c r="OFG17" s="163"/>
      <c r="OFH17" s="163"/>
      <c r="OFI17" s="163"/>
      <c r="OFJ17" s="163"/>
      <c r="OFK17" s="163"/>
      <c r="OFL17" s="163"/>
      <c r="OFM17" s="163"/>
      <c r="OFN17" s="163"/>
      <c r="OFO17" s="163"/>
      <c r="OFP17" s="163"/>
      <c r="OFQ17" s="163"/>
      <c r="OFR17" s="163"/>
      <c r="OFS17" s="163"/>
      <c r="OFT17" s="163"/>
      <c r="OFU17" s="163"/>
      <c r="OFV17" s="163"/>
      <c r="OFW17" s="163"/>
      <c r="OFX17" s="163"/>
      <c r="OFY17" s="163"/>
      <c r="OFZ17" s="163"/>
      <c r="OGA17" s="163"/>
      <c r="OGB17" s="163"/>
      <c r="OGC17" s="163"/>
      <c r="OGD17" s="163"/>
      <c r="OGE17" s="163"/>
      <c r="OGF17" s="163"/>
      <c r="OGG17" s="163"/>
      <c r="OGH17" s="163"/>
      <c r="OGI17" s="163"/>
      <c r="OGJ17" s="163"/>
      <c r="OGK17" s="163"/>
      <c r="OGL17" s="163"/>
      <c r="OGM17" s="163"/>
      <c r="OGN17" s="163"/>
      <c r="OGO17" s="163"/>
      <c r="OGP17" s="163"/>
      <c r="OGQ17" s="163"/>
      <c r="OGR17" s="163"/>
      <c r="OGS17" s="163"/>
      <c r="OGT17" s="163"/>
      <c r="OGU17" s="163"/>
      <c r="OGV17" s="163"/>
      <c r="OGW17" s="163"/>
      <c r="OGX17" s="163"/>
      <c r="OGY17" s="163"/>
      <c r="OGZ17" s="163"/>
      <c r="OHA17" s="163"/>
      <c r="OHB17" s="163"/>
      <c r="OHC17" s="163"/>
      <c r="OHD17" s="163"/>
      <c r="OHE17" s="163"/>
      <c r="OHF17" s="163"/>
      <c r="OHG17" s="163"/>
      <c r="OHH17" s="163"/>
      <c r="OHI17" s="163"/>
      <c r="OHJ17" s="163"/>
      <c r="OHK17" s="163"/>
      <c r="OHL17" s="163"/>
      <c r="OHM17" s="163"/>
      <c r="OHN17" s="163"/>
      <c r="OHO17" s="163"/>
      <c r="OHP17" s="163"/>
      <c r="OHQ17" s="163"/>
      <c r="OHR17" s="163"/>
      <c r="OHS17" s="163"/>
      <c r="OHT17" s="163"/>
      <c r="OHU17" s="163"/>
      <c r="OHV17" s="163"/>
      <c r="OHW17" s="163"/>
      <c r="OHX17" s="163"/>
      <c r="OHY17" s="163"/>
      <c r="OHZ17" s="163"/>
      <c r="OIA17" s="163"/>
      <c r="OIB17" s="163"/>
      <c r="OIC17" s="163"/>
      <c r="OID17" s="163"/>
      <c r="OIE17" s="163"/>
      <c r="OIF17" s="163"/>
      <c r="OIG17" s="163"/>
      <c r="OIH17" s="163"/>
      <c r="OII17" s="163"/>
      <c r="OIJ17" s="163"/>
      <c r="OIK17" s="163"/>
      <c r="OIL17" s="163"/>
      <c r="OIM17" s="163"/>
      <c r="OIN17" s="163"/>
      <c r="OIO17" s="163"/>
      <c r="OIP17" s="163"/>
      <c r="OIQ17" s="163"/>
      <c r="OIR17" s="163"/>
      <c r="OIS17" s="163"/>
      <c r="OIT17" s="163"/>
      <c r="OIU17" s="163"/>
      <c r="OIV17" s="163"/>
      <c r="OIW17" s="163"/>
      <c r="OIX17" s="163"/>
      <c r="OIY17" s="163"/>
      <c r="OIZ17" s="163"/>
      <c r="OJA17" s="163"/>
      <c r="OJB17" s="163"/>
      <c r="OJC17" s="163"/>
      <c r="OJD17" s="163"/>
      <c r="OJE17" s="163"/>
      <c r="OJF17" s="163"/>
      <c r="OJG17" s="163"/>
      <c r="OJH17" s="163"/>
      <c r="OJI17" s="163"/>
      <c r="OJJ17" s="163"/>
      <c r="OJK17" s="163"/>
      <c r="OJL17" s="163"/>
      <c r="OJM17" s="163"/>
      <c r="OJN17" s="163"/>
      <c r="OJO17" s="163"/>
      <c r="OJP17" s="163"/>
      <c r="OJQ17" s="163"/>
      <c r="OJR17" s="163"/>
      <c r="OJS17" s="163"/>
      <c r="OJT17" s="163"/>
      <c r="OJU17" s="163"/>
      <c r="OJV17" s="163"/>
      <c r="OJW17" s="163"/>
      <c r="OJX17" s="163"/>
      <c r="OJY17" s="163"/>
      <c r="OJZ17" s="163"/>
      <c r="OKA17" s="163"/>
      <c r="OKB17" s="163"/>
      <c r="OKC17" s="163"/>
      <c r="OKD17" s="163"/>
      <c r="OKE17" s="163"/>
      <c r="OKF17" s="163"/>
      <c r="OKG17" s="163"/>
      <c r="OKH17" s="163"/>
      <c r="OKI17" s="163"/>
      <c r="OKJ17" s="163"/>
      <c r="OKK17" s="163"/>
      <c r="OKL17" s="163"/>
      <c r="OKM17" s="163"/>
      <c r="OKN17" s="163"/>
      <c r="OKO17" s="163"/>
      <c r="OKP17" s="163"/>
      <c r="OKQ17" s="163"/>
      <c r="OKR17" s="163"/>
      <c r="OKS17" s="163"/>
      <c r="OKT17" s="163"/>
      <c r="OKU17" s="163"/>
      <c r="OKV17" s="163"/>
      <c r="OKW17" s="163"/>
      <c r="OKX17" s="163"/>
      <c r="OKY17" s="163"/>
      <c r="OKZ17" s="163"/>
      <c r="OLA17" s="163"/>
      <c r="OLB17" s="163"/>
      <c r="OLC17" s="163"/>
      <c r="OLD17" s="163"/>
      <c r="OLE17" s="163"/>
      <c r="OLF17" s="163"/>
      <c r="OLG17" s="163"/>
      <c r="OLH17" s="163"/>
      <c r="OLI17" s="163"/>
      <c r="OLJ17" s="163"/>
      <c r="OLK17" s="163"/>
      <c r="OLL17" s="163"/>
      <c r="OLM17" s="163"/>
      <c r="OLN17" s="163"/>
      <c r="OLO17" s="163"/>
      <c r="OLP17" s="163"/>
      <c r="OLQ17" s="163"/>
      <c r="OLR17" s="163"/>
      <c r="OLS17" s="163"/>
      <c r="OLT17" s="163"/>
      <c r="OLU17" s="163"/>
      <c r="OLV17" s="163"/>
      <c r="OLW17" s="163"/>
      <c r="OLX17" s="163"/>
      <c r="OLY17" s="163"/>
      <c r="OLZ17" s="163"/>
      <c r="OMA17" s="163"/>
      <c r="OMB17" s="163"/>
      <c r="OMC17" s="163"/>
      <c r="OMD17" s="163"/>
      <c r="OME17" s="163"/>
      <c r="OMF17" s="163"/>
      <c r="OMG17" s="163"/>
      <c r="OMH17" s="163"/>
      <c r="OMI17" s="163"/>
      <c r="OMJ17" s="163"/>
      <c r="OMK17" s="163"/>
      <c r="OML17" s="163"/>
      <c r="OMM17" s="163"/>
      <c r="OMN17" s="163"/>
      <c r="OMO17" s="163"/>
      <c r="OMP17" s="163"/>
      <c r="OMQ17" s="163"/>
      <c r="OMR17" s="163"/>
      <c r="OMS17" s="163"/>
      <c r="OMT17" s="163"/>
      <c r="OMU17" s="163"/>
      <c r="OMV17" s="163"/>
      <c r="OMW17" s="163"/>
      <c r="OMX17" s="163"/>
      <c r="OMY17" s="163"/>
      <c r="OMZ17" s="163"/>
      <c r="ONA17" s="163"/>
      <c r="ONB17" s="163"/>
      <c r="ONC17" s="163"/>
      <c r="OND17" s="163"/>
      <c r="ONE17" s="163"/>
      <c r="ONF17" s="163"/>
      <c r="ONG17" s="163"/>
      <c r="ONH17" s="163"/>
      <c r="ONI17" s="163"/>
      <c r="ONJ17" s="163"/>
      <c r="ONK17" s="163"/>
      <c r="ONL17" s="163"/>
      <c r="ONM17" s="163"/>
      <c r="ONN17" s="163"/>
      <c r="ONO17" s="163"/>
      <c r="ONP17" s="163"/>
      <c r="ONQ17" s="163"/>
      <c r="ONR17" s="163"/>
      <c r="ONS17" s="163"/>
      <c r="ONT17" s="163"/>
      <c r="ONU17" s="163"/>
      <c r="ONV17" s="163"/>
      <c r="ONW17" s="163"/>
      <c r="ONX17" s="163"/>
      <c r="ONY17" s="163"/>
      <c r="ONZ17" s="163"/>
      <c r="OOA17" s="163"/>
      <c r="OOB17" s="163"/>
      <c r="OOC17" s="163"/>
      <c r="OOD17" s="163"/>
      <c r="OOE17" s="163"/>
      <c r="OOF17" s="163"/>
      <c r="OOG17" s="163"/>
      <c r="OOH17" s="163"/>
      <c r="OOI17" s="163"/>
      <c r="OOJ17" s="163"/>
      <c r="OOK17" s="163"/>
      <c r="OOL17" s="163"/>
      <c r="OOM17" s="163"/>
      <c r="OON17" s="163"/>
      <c r="OOO17" s="163"/>
      <c r="OOP17" s="163"/>
      <c r="OOQ17" s="163"/>
      <c r="OOR17" s="163"/>
      <c r="OOS17" s="163"/>
      <c r="OOT17" s="163"/>
      <c r="OOU17" s="163"/>
      <c r="OOV17" s="163"/>
      <c r="OOW17" s="163"/>
      <c r="OOX17" s="163"/>
      <c r="OOY17" s="163"/>
      <c r="OOZ17" s="163"/>
      <c r="OPA17" s="163"/>
      <c r="OPB17" s="163"/>
      <c r="OPC17" s="163"/>
      <c r="OPD17" s="163"/>
      <c r="OPE17" s="163"/>
      <c r="OPF17" s="163"/>
      <c r="OPG17" s="163"/>
      <c r="OPH17" s="163"/>
      <c r="OPI17" s="163"/>
      <c r="OPJ17" s="163"/>
      <c r="OPK17" s="163"/>
      <c r="OPL17" s="163"/>
      <c r="OPM17" s="163"/>
      <c r="OPN17" s="163"/>
      <c r="OPO17" s="163"/>
      <c r="OPP17" s="163"/>
      <c r="OPQ17" s="163"/>
      <c r="OPR17" s="163"/>
      <c r="OPS17" s="163"/>
      <c r="OPT17" s="163"/>
      <c r="OPU17" s="163"/>
      <c r="OPV17" s="163"/>
      <c r="OPW17" s="163"/>
      <c r="OPX17" s="163"/>
      <c r="OPY17" s="163"/>
      <c r="OPZ17" s="163"/>
      <c r="OQA17" s="163"/>
      <c r="OQB17" s="163"/>
      <c r="OQC17" s="163"/>
      <c r="OQD17" s="163"/>
      <c r="OQE17" s="163"/>
      <c r="OQF17" s="163"/>
      <c r="OQG17" s="163"/>
      <c r="OQH17" s="163"/>
      <c r="OQI17" s="163"/>
      <c r="OQJ17" s="163"/>
      <c r="OQK17" s="163"/>
      <c r="OQL17" s="163"/>
      <c r="OQM17" s="163"/>
      <c r="OQN17" s="163"/>
      <c r="OQO17" s="163"/>
      <c r="OQP17" s="163"/>
      <c r="OQQ17" s="163"/>
      <c r="OQR17" s="163"/>
      <c r="OQS17" s="163"/>
      <c r="OQT17" s="163"/>
      <c r="OQU17" s="163"/>
      <c r="OQV17" s="163"/>
      <c r="OQW17" s="163"/>
      <c r="OQX17" s="163"/>
      <c r="OQY17" s="163"/>
      <c r="OQZ17" s="163"/>
      <c r="ORA17" s="163"/>
      <c r="ORB17" s="163"/>
      <c r="ORC17" s="163"/>
      <c r="ORD17" s="163"/>
      <c r="ORE17" s="163"/>
      <c r="ORF17" s="163"/>
      <c r="ORG17" s="163"/>
      <c r="ORH17" s="163"/>
      <c r="ORI17" s="163"/>
      <c r="ORJ17" s="163"/>
      <c r="ORK17" s="163"/>
      <c r="ORL17" s="163"/>
      <c r="ORM17" s="163"/>
      <c r="ORN17" s="163"/>
      <c r="ORO17" s="163"/>
      <c r="ORP17" s="163"/>
      <c r="ORQ17" s="163"/>
      <c r="ORR17" s="163"/>
      <c r="ORS17" s="163"/>
      <c r="ORT17" s="163"/>
      <c r="ORU17" s="163"/>
      <c r="ORV17" s="163"/>
      <c r="ORW17" s="163"/>
      <c r="ORX17" s="163"/>
      <c r="ORY17" s="163"/>
      <c r="ORZ17" s="163"/>
      <c r="OSA17" s="163"/>
      <c r="OSB17" s="163"/>
      <c r="OSC17" s="163"/>
      <c r="OSD17" s="163"/>
      <c r="OSE17" s="163"/>
      <c r="OSF17" s="163"/>
      <c r="OSG17" s="163"/>
      <c r="OSH17" s="163"/>
      <c r="OSI17" s="163"/>
      <c r="OSJ17" s="163"/>
      <c r="OSK17" s="163"/>
      <c r="OSL17" s="163"/>
      <c r="OSM17" s="163"/>
      <c r="OSN17" s="163"/>
      <c r="OSO17" s="163"/>
      <c r="OSP17" s="163"/>
      <c r="OSQ17" s="163"/>
      <c r="OSR17" s="163"/>
      <c r="OSS17" s="163"/>
      <c r="OST17" s="163"/>
      <c r="OSU17" s="163"/>
      <c r="OSV17" s="163"/>
      <c r="OSW17" s="163"/>
      <c r="OSX17" s="163"/>
      <c r="OSY17" s="163"/>
      <c r="OSZ17" s="163"/>
      <c r="OTA17" s="163"/>
      <c r="OTB17" s="163"/>
      <c r="OTC17" s="163"/>
      <c r="OTD17" s="163"/>
      <c r="OTE17" s="163"/>
      <c r="OTF17" s="163"/>
      <c r="OTG17" s="163"/>
      <c r="OTH17" s="163"/>
      <c r="OTI17" s="163"/>
      <c r="OTJ17" s="163"/>
      <c r="OTK17" s="163"/>
      <c r="OTL17" s="163"/>
      <c r="OTM17" s="163"/>
      <c r="OTN17" s="163"/>
      <c r="OTO17" s="163"/>
      <c r="OTP17" s="163"/>
      <c r="OTQ17" s="163"/>
      <c r="OTR17" s="163"/>
      <c r="OTS17" s="163"/>
      <c r="OTT17" s="163"/>
      <c r="OTU17" s="163"/>
      <c r="OTV17" s="163"/>
      <c r="OTW17" s="163"/>
      <c r="OTX17" s="163"/>
      <c r="OTY17" s="163"/>
      <c r="OTZ17" s="163"/>
      <c r="OUA17" s="163"/>
      <c r="OUB17" s="163"/>
      <c r="OUC17" s="163"/>
      <c r="OUD17" s="163"/>
      <c r="OUE17" s="163"/>
      <c r="OUF17" s="163"/>
      <c r="OUG17" s="163"/>
      <c r="OUH17" s="163"/>
      <c r="OUI17" s="163"/>
      <c r="OUJ17" s="163"/>
      <c r="OUK17" s="163"/>
      <c r="OUL17" s="163"/>
      <c r="OUM17" s="163"/>
      <c r="OUN17" s="163"/>
      <c r="OUO17" s="163"/>
      <c r="OUP17" s="163"/>
      <c r="OUQ17" s="163"/>
      <c r="OUR17" s="163"/>
      <c r="OUS17" s="163"/>
      <c r="OUT17" s="163"/>
      <c r="OUU17" s="163"/>
      <c r="OUV17" s="163"/>
      <c r="OUW17" s="163"/>
      <c r="OUX17" s="163"/>
      <c r="OUY17" s="163"/>
      <c r="OUZ17" s="163"/>
      <c r="OVA17" s="163"/>
      <c r="OVB17" s="163"/>
      <c r="OVC17" s="163"/>
      <c r="OVD17" s="163"/>
      <c r="OVE17" s="163"/>
      <c r="OVF17" s="163"/>
      <c r="OVG17" s="163"/>
      <c r="OVH17" s="163"/>
      <c r="OVI17" s="163"/>
      <c r="OVJ17" s="163"/>
      <c r="OVK17" s="163"/>
      <c r="OVL17" s="163"/>
      <c r="OVM17" s="163"/>
      <c r="OVN17" s="163"/>
      <c r="OVO17" s="163"/>
      <c r="OVP17" s="163"/>
      <c r="OVQ17" s="163"/>
      <c r="OVR17" s="163"/>
      <c r="OVS17" s="163"/>
      <c r="OVT17" s="163"/>
      <c r="OVU17" s="163"/>
      <c r="OVV17" s="163"/>
      <c r="OVW17" s="163"/>
      <c r="OVX17" s="163"/>
      <c r="OVY17" s="163"/>
      <c r="OVZ17" s="163"/>
      <c r="OWA17" s="163"/>
      <c r="OWB17" s="163"/>
      <c r="OWC17" s="163"/>
      <c r="OWD17" s="163"/>
      <c r="OWE17" s="163"/>
      <c r="OWF17" s="163"/>
      <c r="OWG17" s="163"/>
      <c r="OWH17" s="163"/>
      <c r="OWI17" s="163"/>
      <c r="OWJ17" s="163"/>
      <c r="OWK17" s="163"/>
      <c r="OWL17" s="163"/>
      <c r="OWM17" s="163"/>
      <c r="OWN17" s="163"/>
      <c r="OWO17" s="163"/>
      <c r="OWP17" s="163"/>
      <c r="OWQ17" s="163"/>
      <c r="OWR17" s="163"/>
      <c r="OWS17" s="163"/>
      <c r="OWT17" s="163"/>
      <c r="OWU17" s="163"/>
      <c r="OWV17" s="163"/>
      <c r="OWW17" s="163"/>
      <c r="OWX17" s="163"/>
      <c r="OWY17" s="163"/>
      <c r="OWZ17" s="163"/>
      <c r="OXA17" s="163"/>
      <c r="OXB17" s="163"/>
      <c r="OXC17" s="163"/>
      <c r="OXD17" s="163"/>
      <c r="OXE17" s="163"/>
      <c r="OXF17" s="163"/>
      <c r="OXG17" s="163"/>
      <c r="OXH17" s="163"/>
      <c r="OXI17" s="163"/>
      <c r="OXJ17" s="163"/>
      <c r="OXK17" s="163"/>
      <c r="OXL17" s="163"/>
      <c r="OXM17" s="163"/>
      <c r="OXN17" s="163"/>
      <c r="OXO17" s="163"/>
      <c r="OXP17" s="163"/>
      <c r="OXQ17" s="163"/>
      <c r="OXR17" s="163"/>
      <c r="OXS17" s="163"/>
      <c r="OXT17" s="163"/>
      <c r="OXU17" s="163"/>
      <c r="OXV17" s="163"/>
      <c r="OXW17" s="163"/>
      <c r="OXX17" s="163"/>
      <c r="OXY17" s="163"/>
      <c r="OXZ17" s="163"/>
      <c r="OYA17" s="163"/>
      <c r="OYB17" s="163"/>
      <c r="OYC17" s="163"/>
      <c r="OYD17" s="163"/>
      <c r="OYE17" s="163"/>
      <c r="OYF17" s="163"/>
      <c r="OYG17" s="163"/>
      <c r="OYH17" s="163"/>
      <c r="OYI17" s="163"/>
      <c r="OYJ17" s="163"/>
      <c r="OYK17" s="163"/>
      <c r="OYL17" s="163"/>
      <c r="OYM17" s="163"/>
      <c r="OYN17" s="163"/>
      <c r="OYO17" s="163"/>
      <c r="OYP17" s="163"/>
      <c r="OYQ17" s="163"/>
      <c r="OYR17" s="163"/>
      <c r="OYS17" s="163"/>
      <c r="OYT17" s="163"/>
      <c r="OYU17" s="163"/>
      <c r="OYV17" s="163"/>
      <c r="OYW17" s="163"/>
      <c r="OYX17" s="163"/>
      <c r="OYY17" s="163"/>
      <c r="OYZ17" s="163"/>
      <c r="OZA17" s="163"/>
      <c r="OZB17" s="163"/>
      <c r="OZC17" s="163"/>
      <c r="OZD17" s="163"/>
      <c r="OZE17" s="163"/>
      <c r="OZF17" s="163"/>
      <c r="OZG17" s="163"/>
      <c r="OZH17" s="163"/>
      <c r="OZI17" s="163"/>
      <c r="OZJ17" s="163"/>
      <c r="OZK17" s="163"/>
      <c r="OZL17" s="163"/>
      <c r="OZM17" s="163"/>
      <c r="OZN17" s="163"/>
      <c r="OZO17" s="163"/>
      <c r="OZP17" s="163"/>
      <c r="OZQ17" s="163"/>
      <c r="OZR17" s="163"/>
      <c r="OZS17" s="163"/>
      <c r="OZT17" s="163"/>
      <c r="OZU17" s="163"/>
      <c r="OZV17" s="163"/>
      <c r="OZW17" s="163"/>
      <c r="OZX17" s="163"/>
      <c r="OZY17" s="163"/>
      <c r="OZZ17" s="163"/>
      <c r="PAA17" s="163"/>
      <c r="PAB17" s="163"/>
      <c r="PAC17" s="163"/>
      <c r="PAD17" s="163"/>
      <c r="PAE17" s="163"/>
      <c r="PAF17" s="163"/>
      <c r="PAG17" s="163"/>
      <c r="PAH17" s="163"/>
      <c r="PAI17" s="163"/>
      <c r="PAJ17" s="163"/>
      <c r="PAK17" s="163"/>
      <c r="PAL17" s="163"/>
      <c r="PAM17" s="163"/>
      <c r="PAN17" s="163"/>
      <c r="PAO17" s="163"/>
      <c r="PAP17" s="163"/>
      <c r="PAQ17" s="163"/>
      <c r="PAR17" s="163"/>
      <c r="PAS17" s="163"/>
      <c r="PAT17" s="163"/>
      <c r="PAU17" s="163"/>
      <c r="PAV17" s="163"/>
      <c r="PAW17" s="163"/>
      <c r="PAX17" s="163"/>
      <c r="PAY17" s="163"/>
      <c r="PAZ17" s="163"/>
      <c r="PBA17" s="163"/>
      <c r="PBB17" s="163"/>
      <c r="PBC17" s="163"/>
      <c r="PBD17" s="163"/>
      <c r="PBE17" s="163"/>
      <c r="PBF17" s="163"/>
      <c r="PBG17" s="163"/>
      <c r="PBH17" s="163"/>
      <c r="PBI17" s="163"/>
      <c r="PBJ17" s="163"/>
      <c r="PBK17" s="163"/>
      <c r="PBL17" s="163"/>
      <c r="PBM17" s="163"/>
      <c r="PBN17" s="163"/>
      <c r="PBO17" s="163"/>
      <c r="PBP17" s="163"/>
      <c r="PBQ17" s="163"/>
      <c r="PBR17" s="163"/>
      <c r="PBS17" s="163"/>
      <c r="PBT17" s="163"/>
      <c r="PBU17" s="163"/>
      <c r="PBV17" s="163"/>
      <c r="PBW17" s="163"/>
      <c r="PBX17" s="163"/>
      <c r="PBY17" s="163"/>
      <c r="PBZ17" s="163"/>
      <c r="PCA17" s="163"/>
      <c r="PCB17" s="163"/>
      <c r="PCC17" s="163"/>
      <c r="PCD17" s="163"/>
      <c r="PCE17" s="163"/>
      <c r="PCF17" s="163"/>
      <c r="PCG17" s="163"/>
      <c r="PCH17" s="163"/>
      <c r="PCI17" s="163"/>
      <c r="PCJ17" s="163"/>
      <c r="PCK17" s="163"/>
      <c r="PCL17" s="163"/>
      <c r="PCM17" s="163"/>
      <c r="PCN17" s="163"/>
      <c r="PCO17" s="163"/>
      <c r="PCP17" s="163"/>
      <c r="PCQ17" s="163"/>
      <c r="PCR17" s="163"/>
      <c r="PCS17" s="163"/>
      <c r="PCT17" s="163"/>
      <c r="PCU17" s="163"/>
      <c r="PCV17" s="163"/>
      <c r="PCW17" s="163"/>
      <c r="PCX17" s="163"/>
      <c r="PCY17" s="163"/>
      <c r="PCZ17" s="163"/>
      <c r="PDA17" s="163"/>
      <c r="PDB17" s="163"/>
      <c r="PDC17" s="163"/>
      <c r="PDD17" s="163"/>
      <c r="PDE17" s="163"/>
      <c r="PDF17" s="163"/>
      <c r="PDG17" s="163"/>
      <c r="PDH17" s="163"/>
      <c r="PDI17" s="163"/>
      <c r="PDJ17" s="163"/>
      <c r="PDK17" s="163"/>
      <c r="PDL17" s="163"/>
      <c r="PDM17" s="163"/>
      <c r="PDN17" s="163"/>
      <c r="PDO17" s="163"/>
      <c r="PDP17" s="163"/>
      <c r="PDQ17" s="163"/>
      <c r="PDR17" s="163"/>
      <c r="PDS17" s="163"/>
      <c r="PDT17" s="163"/>
      <c r="PDU17" s="163"/>
      <c r="PDV17" s="163"/>
      <c r="PDW17" s="163"/>
      <c r="PDX17" s="163"/>
      <c r="PDY17" s="163"/>
      <c r="PDZ17" s="163"/>
      <c r="PEA17" s="163"/>
      <c r="PEB17" s="163"/>
      <c r="PEC17" s="163"/>
      <c r="PED17" s="163"/>
      <c r="PEE17" s="163"/>
      <c r="PEF17" s="163"/>
      <c r="PEG17" s="163"/>
      <c r="PEH17" s="163"/>
      <c r="PEI17" s="163"/>
      <c r="PEJ17" s="163"/>
      <c r="PEK17" s="163"/>
      <c r="PEL17" s="163"/>
      <c r="PEM17" s="163"/>
      <c r="PEN17" s="163"/>
      <c r="PEO17" s="163"/>
      <c r="PEP17" s="163"/>
      <c r="PEQ17" s="163"/>
      <c r="PER17" s="163"/>
      <c r="PES17" s="163"/>
      <c r="PET17" s="163"/>
      <c r="PEU17" s="163"/>
      <c r="PEV17" s="163"/>
      <c r="PEW17" s="163"/>
      <c r="PEX17" s="163"/>
      <c r="PEY17" s="163"/>
      <c r="PEZ17" s="163"/>
      <c r="PFA17" s="163"/>
      <c r="PFB17" s="163"/>
      <c r="PFC17" s="163"/>
      <c r="PFD17" s="163"/>
      <c r="PFE17" s="163"/>
      <c r="PFF17" s="163"/>
      <c r="PFG17" s="163"/>
      <c r="PFH17" s="163"/>
      <c r="PFI17" s="163"/>
      <c r="PFJ17" s="163"/>
      <c r="PFK17" s="163"/>
      <c r="PFL17" s="163"/>
      <c r="PFM17" s="163"/>
      <c r="PFN17" s="163"/>
      <c r="PFO17" s="163"/>
      <c r="PFP17" s="163"/>
      <c r="PFQ17" s="163"/>
      <c r="PFR17" s="163"/>
      <c r="PFS17" s="163"/>
      <c r="PFT17" s="163"/>
      <c r="PFU17" s="163"/>
      <c r="PFV17" s="163"/>
      <c r="PFW17" s="163"/>
      <c r="PFX17" s="163"/>
      <c r="PFY17" s="163"/>
      <c r="PFZ17" s="163"/>
      <c r="PGA17" s="163"/>
      <c r="PGB17" s="163"/>
      <c r="PGC17" s="163"/>
      <c r="PGD17" s="163"/>
      <c r="PGE17" s="163"/>
      <c r="PGF17" s="163"/>
      <c r="PGG17" s="163"/>
      <c r="PGH17" s="163"/>
      <c r="PGI17" s="163"/>
      <c r="PGJ17" s="163"/>
      <c r="PGK17" s="163"/>
      <c r="PGL17" s="163"/>
      <c r="PGM17" s="163"/>
      <c r="PGN17" s="163"/>
      <c r="PGO17" s="163"/>
      <c r="PGP17" s="163"/>
      <c r="PGQ17" s="163"/>
      <c r="PGR17" s="163"/>
      <c r="PGS17" s="163"/>
      <c r="PGT17" s="163"/>
      <c r="PGU17" s="163"/>
      <c r="PGV17" s="163"/>
      <c r="PGW17" s="163"/>
      <c r="PGX17" s="163"/>
      <c r="PGY17" s="163"/>
      <c r="PGZ17" s="163"/>
      <c r="PHA17" s="163"/>
      <c r="PHB17" s="163"/>
      <c r="PHC17" s="163"/>
      <c r="PHD17" s="163"/>
      <c r="PHE17" s="163"/>
      <c r="PHF17" s="163"/>
      <c r="PHG17" s="163"/>
      <c r="PHH17" s="163"/>
      <c r="PHI17" s="163"/>
      <c r="PHJ17" s="163"/>
      <c r="PHK17" s="163"/>
      <c r="PHL17" s="163"/>
      <c r="PHM17" s="163"/>
      <c r="PHN17" s="163"/>
      <c r="PHO17" s="163"/>
      <c r="PHP17" s="163"/>
      <c r="PHQ17" s="163"/>
      <c r="PHR17" s="163"/>
      <c r="PHS17" s="163"/>
      <c r="PHT17" s="163"/>
      <c r="PHU17" s="163"/>
      <c r="PHV17" s="163"/>
      <c r="PHW17" s="163"/>
      <c r="PHX17" s="163"/>
      <c r="PHY17" s="163"/>
      <c r="PHZ17" s="163"/>
      <c r="PIA17" s="163"/>
      <c r="PIB17" s="163"/>
      <c r="PIC17" s="163"/>
      <c r="PID17" s="163"/>
      <c r="PIE17" s="163"/>
      <c r="PIF17" s="163"/>
      <c r="PIG17" s="163"/>
      <c r="PIH17" s="163"/>
      <c r="PII17" s="163"/>
      <c r="PIJ17" s="163"/>
      <c r="PIK17" s="163"/>
      <c r="PIL17" s="163"/>
      <c r="PIM17" s="163"/>
      <c r="PIN17" s="163"/>
      <c r="PIO17" s="163"/>
      <c r="PIP17" s="163"/>
      <c r="PIQ17" s="163"/>
      <c r="PIR17" s="163"/>
      <c r="PIS17" s="163"/>
      <c r="PIT17" s="163"/>
      <c r="PIU17" s="163"/>
      <c r="PIV17" s="163"/>
      <c r="PIW17" s="163"/>
      <c r="PIX17" s="163"/>
      <c r="PIY17" s="163"/>
      <c r="PIZ17" s="163"/>
      <c r="PJA17" s="163"/>
      <c r="PJB17" s="163"/>
      <c r="PJC17" s="163"/>
      <c r="PJD17" s="163"/>
      <c r="PJE17" s="163"/>
      <c r="PJF17" s="163"/>
      <c r="PJG17" s="163"/>
      <c r="PJH17" s="163"/>
      <c r="PJI17" s="163"/>
      <c r="PJJ17" s="163"/>
      <c r="PJK17" s="163"/>
      <c r="PJL17" s="163"/>
      <c r="PJM17" s="163"/>
      <c r="PJN17" s="163"/>
      <c r="PJO17" s="163"/>
      <c r="PJP17" s="163"/>
      <c r="PJQ17" s="163"/>
      <c r="PJR17" s="163"/>
      <c r="PJS17" s="163"/>
      <c r="PJT17" s="163"/>
      <c r="PJU17" s="163"/>
      <c r="PJV17" s="163"/>
      <c r="PJW17" s="163"/>
      <c r="PJX17" s="163"/>
      <c r="PJY17" s="163"/>
      <c r="PJZ17" s="163"/>
      <c r="PKA17" s="163"/>
      <c r="PKB17" s="163"/>
      <c r="PKC17" s="163"/>
      <c r="PKD17" s="163"/>
      <c r="PKE17" s="163"/>
      <c r="PKF17" s="163"/>
      <c r="PKG17" s="163"/>
      <c r="PKH17" s="163"/>
      <c r="PKI17" s="163"/>
      <c r="PKJ17" s="163"/>
      <c r="PKK17" s="163"/>
      <c r="PKL17" s="163"/>
      <c r="PKM17" s="163"/>
      <c r="PKN17" s="163"/>
      <c r="PKO17" s="163"/>
      <c r="PKP17" s="163"/>
      <c r="PKQ17" s="163"/>
      <c r="PKR17" s="163"/>
      <c r="PKS17" s="163"/>
      <c r="PKT17" s="163"/>
      <c r="PKU17" s="163"/>
      <c r="PKV17" s="163"/>
      <c r="PKW17" s="163"/>
      <c r="PKX17" s="163"/>
      <c r="PKY17" s="163"/>
      <c r="PKZ17" s="163"/>
      <c r="PLA17" s="163"/>
      <c r="PLB17" s="163"/>
      <c r="PLC17" s="163"/>
      <c r="PLD17" s="163"/>
      <c r="PLE17" s="163"/>
      <c r="PLF17" s="163"/>
      <c r="PLG17" s="163"/>
      <c r="PLH17" s="163"/>
      <c r="PLI17" s="163"/>
      <c r="PLJ17" s="163"/>
      <c r="PLK17" s="163"/>
      <c r="PLL17" s="163"/>
      <c r="PLM17" s="163"/>
      <c r="PLN17" s="163"/>
      <c r="PLO17" s="163"/>
      <c r="PLP17" s="163"/>
      <c r="PLQ17" s="163"/>
      <c r="PLR17" s="163"/>
      <c r="PLS17" s="163"/>
      <c r="PLT17" s="163"/>
      <c r="PLU17" s="163"/>
      <c r="PLV17" s="163"/>
      <c r="PLW17" s="163"/>
      <c r="PLX17" s="163"/>
      <c r="PLY17" s="163"/>
      <c r="PLZ17" s="163"/>
      <c r="PMA17" s="163"/>
      <c r="PMB17" s="163"/>
      <c r="PMC17" s="163"/>
      <c r="PMD17" s="163"/>
      <c r="PME17" s="163"/>
      <c r="PMF17" s="163"/>
      <c r="PMG17" s="163"/>
      <c r="PMH17" s="163"/>
      <c r="PMI17" s="163"/>
      <c r="PMJ17" s="163"/>
      <c r="PMK17" s="163"/>
      <c r="PML17" s="163"/>
      <c r="PMM17" s="163"/>
      <c r="PMN17" s="163"/>
      <c r="PMO17" s="163"/>
      <c r="PMP17" s="163"/>
      <c r="PMQ17" s="163"/>
      <c r="PMR17" s="163"/>
      <c r="PMS17" s="163"/>
      <c r="PMT17" s="163"/>
      <c r="PMU17" s="163"/>
      <c r="PMV17" s="163"/>
      <c r="PMW17" s="163"/>
      <c r="PMX17" s="163"/>
      <c r="PMY17" s="163"/>
      <c r="PMZ17" s="163"/>
      <c r="PNA17" s="163"/>
      <c r="PNB17" s="163"/>
      <c r="PNC17" s="163"/>
      <c r="PND17" s="163"/>
      <c r="PNE17" s="163"/>
      <c r="PNF17" s="163"/>
      <c r="PNG17" s="163"/>
      <c r="PNH17" s="163"/>
      <c r="PNI17" s="163"/>
      <c r="PNJ17" s="163"/>
      <c r="PNK17" s="163"/>
      <c r="PNL17" s="163"/>
      <c r="PNM17" s="163"/>
      <c r="PNN17" s="163"/>
      <c r="PNO17" s="163"/>
      <c r="PNP17" s="163"/>
      <c r="PNQ17" s="163"/>
      <c r="PNR17" s="163"/>
      <c r="PNS17" s="163"/>
      <c r="PNT17" s="163"/>
      <c r="PNU17" s="163"/>
      <c r="PNV17" s="163"/>
      <c r="PNW17" s="163"/>
      <c r="PNX17" s="163"/>
      <c r="PNY17" s="163"/>
      <c r="PNZ17" s="163"/>
      <c r="POA17" s="163"/>
      <c r="POB17" s="163"/>
      <c r="POC17" s="163"/>
      <c r="POD17" s="163"/>
      <c r="POE17" s="163"/>
      <c r="POF17" s="163"/>
      <c r="POG17" s="163"/>
      <c r="POH17" s="163"/>
      <c r="POI17" s="163"/>
      <c r="POJ17" s="163"/>
      <c r="POK17" s="163"/>
      <c r="POL17" s="163"/>
      <c r="POM17" s="163"/>
      <c r="PON17" s="163"/>
      <c r="POO17" s="163"/>
      <c r="POP17" s="163"/>
      <c r="POQ17" s="163"/>
      <c r="POR17" s="163"/>
      <c r="POS17" s="163"/>
      <c r="POT17" s="163"/>
      <c r="POU17" s="163"/>
      <c r="POV17" s="163"/>
      <c r="POW17" s="163"/>
      <c r="POX17" s="163"/>
      <c r="POY17" s="163"/>
      <c r="POZ17" s="163"/>
      <c r="PPA17" s="163"/>
      <c r="PPB17" s="163"/>
      <c r="PPC17" s="163"/>
      <c r="PPD17" s="163"/>
      <c r="PPE17" s="163"/>
      <c r="PPF17" s="163"/>
      <c r="PPG17" s="163"/>
      <c r="PPH17" s="163"/>
      <c r="PPI17" s="163"/>
      <c r="PPJ17" s="163"/>
      <c r="PPK17" s="163"/>
      <c r="PPL17" s="163"/>
      <c r="PPM17" s="163"/>
      <c r="PPN17" s="163"/>
      <c r="PPO17" s="163"/>
      <c r="PPP17" s="163"/>
      <c r="PPQ17" s="163"/>
      <c r="PPR17" s="163"/>
      <c r="PPS17" s="163"/>
      <c r="PPT17" s="163"/>
      <c r="PPU17" s="163"/>
      <c r="PPV17" s="163"/>
      <c r="PPW17" s="163"/>
      <c r="PPX17" s="163"/>
      <c r="PPY17" s="163"/>
      <c r="PPZ17" s="163"/>
      <c r="PQA17" s="163"/>
      <c r="PQB17" s="163"/>
      <c r="PQC17" s="163"/>
      <c r="PQD17" s="163"/>
      <c r="PQE17" s="163"/>
      <c r="PQF17" s="163"/>
      <c r="PQG17" s="163"/>
      <c r="PQH17" s="163"/>
      <c r="PQI17" s="163"/>
      <c r="PQJ17" s="163"/>
      <c r="PQK17" s="163"/>
      <c r="PQL17" s="163"/>
      <c r="PQM17" s="163"/>
      <c r="PQN17" s="163"/>
      <c r="PQO17" s="163"/>
      <c r="PQP17" s="163"/>
      <c r="PQQ17" s="163"/>
      <c r="PQR17" s="163"/>
      <c r="PQS17" s="163"/>
      <c r="PQT17" s="163"/>
      <c r="PQU17" s="163"/>
      <c r="PQV17" s="163"/>
      <c r="PQW17" s="163"/>
      <c r="PQX17" s="163"/>
      <c r="PQY17" s="163"/>
      <c r="PQZ17" s="163"/>
      <c r="PRA17" s="163"/>
      <c r="PRB17" s="163"/>
      <c r="PRC17" s="163"/>
      <c r="PRD17" s="163"/>
      <c r="PRE17" s="163"/>
      <c r="PRF17" s="163"/>
      <c r="PRG17" s="163"/>
      <c r="PRH17" s="163"/>
      <c r="PRI17" s="163"/>
      <c r="PRJ17" s="163"/>
      <c r="PRK17" s="163"/>
      <c r="PRL17" s="163"/>
      <c r="PRM17" s="163"/>
      <c r="PRN17" s="163"/>
      <c r="PRO17" s="163"/>
      <c r="PRP17" s="163"/>
      <c r="PRQ17" s="163"/>
      <c r="PRR17" s="163"/>
      <c r="PRS17" s="163"/>
      <c r="PRT17" s="163"/>
      <c r="PRU17" s="163"/>
      <c r="PRV17" s="163"/>
      <c r="PRW17" s="163"/>
      <c r="PRX17" s="163"/>
      <c r="PRY17" s="163"/>
      <c r="PRZ17" s="163"/>
      <c r="PSA17" s="163"/>
      <c r="PSB17" s="163"/>
      <c r="PSC17" s="163"/>
      <c r="PSD17" s="163"/>
      <c r="PSE17" s="163"/>
      <c r="PSF17" s="163"/>
      <c r="PSG17" s="163"/>
      <c r="PSH17" s="163"/>
      <c r="PSI17" s="163"/>
      <c r="PSJ17" s="163"/>
      <c r="PSK17" s="163"/>
      <c r="PSL17" s="163"/>
      <c r="PSM17" s="163"/>
      <c r="PSN17" s="163"/>
      <c r="PSO17" s="163"/>
      <c r="PSP17" s="163"/>
      <c r="PSQ17" s="163"/>
      <c r="PSR17" s="163"/>
      <c r="PSS17" s="163"/>
      <c r="PST17" s="163"/>
      <c r="PSU17" s="163"/>
      <c r="PSV17" s="163"/>
      <c r="PSW17" s="163"/>
      <c r="PSX17" s="163"/>
      <c r="PSY17" s="163"/>
      <c r="PSZ17" s="163"/>
      <c r="PTA17" s="163"/>
      <c r="PTB17" s="163"/>
      <c r="PTC17" s="163"/>
      <c r="PTD17" s="163"/>
      <c r="PTE17" s="163"/>
      <c r="PTF17" s="163"/>
      <c r="PTG17" s="163"/>
      <c r="PTH17" s="163"/>
      <c r="PTI17" s="163"/>
      <c r="PTJ17" s="163"/>
      <c r="PTK17" s="163"/>
      <c r="PTL17" s="163"/>
      <c r="PTM17" s="163"/>
      <c r="PTN17" s="163"/>
      <c r="PTO17" s="163"/>
      <c r="PTP17" s="163"/>
      <c r="PTQ17" s="163"/>
      <c r="PTR17" s="163"/>
      <c r="PTS17" s="163"/>
      <c r="PTT17" s="163"/>
      <c r="PTU17" s="163"/>
      <c r="PTV17" s="163"/>
      <c r="PTW17" s="163"/>
      <c r="PTX17" s="163"/>
      <c r="PTY17" s="163"/>
      <c r="PTZ17" s="163"/>
      <c r="PUA17" s="163"/>
      <c r="PUB17" s="163"/>
      <c r="PUC17" s="163"/>
      <c r="PUD17" s="163"/>
      <c r="PUE17" s="163"/>
      <c r="PUF17" s="163"/>
      <c r="PUG17" s="163"/>
      <c r="PUH17" s="163"/>
      <c r="PUI17" s="163"/>
      <c r="PUJ17" s="163"/>
      <c r="PUK17" s="163"/>
      <c r="PUL17" s="163"/>
      <c r="PUM17" s="163"/>
      <c r="PUN17" s="163"/>
      <c r="PUO17" s="163"/>
      <c r="PUP17" s="163"/>
      <c r="PUQ17" s="163"/>
      <c r="PUR17" s="163"/>
      <c r="PUS17" s="163"/>
      <c r="PUT17" s="163"/>
      <c r="PUU17" s="163"/>
      <c r="PUV17" s="163"/>
      <c r="PUW17" s="163"/>
      <c r="PUX17" s="163"/>
      <c r="PUY17" s="163"/>
      <c r="PUZ17" s="163"/>
      <c r="PVA17" s="163"/>
      <c r="PVB17" s="163"/>
      <c r="PVC17" s="163"/>
      <c r="PVD17" s="163"/>
      <c r="PVE17" s="163"/>
      <c r="PVF17" s="163"/>
      <c r="PVG17" s="163"/>
      <c r="PVH17" s="163"/>
      <c r="PVI17" s="163"/>
      <c r="PVJ17" s="163"/>
      <c r="PVK17" s="163"/>
      <c r="PVL17" s="163"/>
      <c r="PVM17" s="163"/>
      <c r="PVN17" s="163"/>
      <c r="PVO17" s="163"/>
      <c r="PVP17" s="163"/>
      <c r="PVQ17" s="163"/>
      <c r="PVR17" s="163"/>
      <c r="PVS17" s="163"/>
      <c r="PVT17" s="163"/>
      <c r="PVU17" s="163"/>
      <c r="PVV17" s="163"/>
      <c r="PVW17" s="163"/>
      <c r="PVX17" s="163"/>
      <c r="PVY17" s="163"/>
      <c r="PVZ17" s="163"/>
      <c r="PWA17" s="163"/>
      <c r="PWB17" s="163"/>
      <c r="PWC17" s="163"/>
      <c r="PWD17" s="163"/>
      <c r="PWE17" s="163"/>
      <c r="PWF17" s="163"/>
      <c r="PWG17" s="163"/>
      <c r="PWH17" s="163"/>
      <c r="PWI17" s="163"/>
      <c r="PWJ17" s="163"/>
      <c r="PWK17" s="163"/>
      <c r="PWL17" s="163"/>
      <c r="PWM17" s="163"/>
      <c r="PWN17" s="163"/>
      <c r="PWO17" s="163"/>
      <c r="PWP17" s="163"/>
      <c r="PWQ17" s="163"/>
      <c r="PWR17" s="163"/>
      <c r="PWS17" s="163"/>
      <c r="PWT17" s="163"/>
      <c r="PWU17" s="163"/>
      <c r="PWV17" s="163"/>
      <c r="PWW17" s="163"/>
      <c r="PWX17" s="163"/>
      <c r="PWY17" s="163"/>
      <c r="PWZ17" s="163"/>
      <c r="PXA17" s="163"/>
      <c r="PXB17" s="163"/>
      <c r="PXC17" s="163"/>
      <c r="PXD17" s="163"/>
      <c r="PXE17" s="163"/>
      <c r="PXF17" s="163"/>
      <c r="PXG17" s="163"/>
      <c r="PXH17" s="163"/>
      <c r="PXI17" s="163"/>
      <c r="PXJ17" s="163"/>
      <c r="PXK17" s="163"/>
      <c r="PXL17" s="163"/>
      <c r="PXM17" s="163"/>
      <c r="PXN17" s="163"/>
      <c r="PXO17" s="163"/>
      <c r="PXP17" s="163"/>
      <c r="PXQ17" s="163"/>
      <c r="PXR17" s="163"/>
      <c r="PXS17" s="163"/>
      <c r="PXT17" s="163"/>
      <c r="PXU17" s="163"/>
      <c r="PXV17" s="163"/>
      <c r="PXW17" s="163"/>
      <c r="PXX17" s="163"/>
      <c r="PXY17" s="163"/>
      <c r="PXZ17" s="163"/>
      <c r="PYA17" s="163"/>
      <c r="PYB17" s="163"/>
      <c r="PYC17" s="163"/>
      <c r="PYD17" s="163"/>
      <c r="PYE17" s="163"/>
      <c r="PYF17" s="163"/>
      <c r="PYG17" s="163"/>
      <c r="PYH17" s="163"/>
      <c r="PYI17" s="163"/>
      <c r="PYJ17" s="163"/>
      <c r="PYK17" s="163"/>
      <c r="PYL17" s="163"/>
      <c r="PYM17" s="163"/>
      <c r="PYN17" s="163"/>
      <c r="PYO17" s="163"/>
      <c r="PYP17" s="163"/>
      <c r="PYQ17" s="163"/>
      <c r="PYR17" s="163"/>
      <c r="PYS17" s="163"/>
      <c r="PYT17" s="163"/>
      <c r="PYU17" s="163"/>
      <c r="PYV17" s="163"/>
      <c r="PYW17" s="163"/>
      <c r="PYX17" s="163"/>
      <c r="PYY17" s="163"/>
      <c r="PYZ17" s="163"/>
      <c r="PZA17" s="163"/>
      <c r="PZB17" s="163"/>
      <c r="PZC17" s="163"/>
      <c r="PZD17" s="163"/>
      <c r="PZE17" s="163"/>
      <c r="PZF17" s="163"/>
      <c r="PZG17" s="163"/>
      <c r="PZH17" s="163"/>
      <c r="PZI17" s="163"/>
      <c r="PZJ17" s="163"/>
      <c r="PZK17" s="163"/>
      <c r="PZL17" s="163"/>
      <c r="PZM17" s="163"/>
      <c r="PZN17" s="163"/>
      <c r="PZO17" s="163"/>
      <c r="PZP17" s="163"/>
      <c r="PZQ17" s="163"/>
      <c r="PZR17" s="163"/>
      <c r="PZS17" s="163"/>
      <c r="PZT17" s="163"/>
      <c r="PZU17" s="163"/>
      <c r="PZV17" s="163"/>
      <c r="PZW17" s="163"/>
      <c r="PZX17" s="163"/>
      <c r="PZY17" s="163"/>
      <c r="PZZ17" s="163"/>
      <c r="QAA17" s="163"/>
      <c r="QAB17" s="163"/>
      <c r="QAC17" s="163"/>
      <c r="QAD17" s="163"/>
      <c r="QAE17" s="163"/>
      <c r="QAF17" s="163"/>
      <c r="QAG17" s="163"/>
      <c r="QAH17" s="163"/>
      <c r="QAI17" s="163"/>
      <c r="QAJ17" s="163"/>
      <c r="QAK17" s="163"/>
      <c r="QAL17" s="163"/>
      <c r="QAM17" s="163"/>
      <c r="QAN17" s="163"/>
      <c r="QAO17" s="163"/>
      <c r="QAP17" s="163"/>
      <c r="QAQ17" s="163"/>
      <c r="QAR17" s="163"/>
      <c r="QAS17" s="163"/>
      <c r="QAT17" s="163"/>
      <c r="QAU17" s="163"/>
      <c r="QAV17" s="163"/>
      <c r="QAW17" s="163"/>
      <c r="QAX17" s="163"/>
      <c r="QAY17" s="163"/>
      <c r="QAZ17" s="163"/>
      <c r="QBA17" s="163"/>
      <c r="QBB17" s="163"/>
      <c r="QBC17" s="163"/>
      <c r="QBD17" s="163"/>
      <c r="QBE17" s="163"/>
      <c r="QBF17" s="163"/>
      <c r="QBG17" s="163"/>
      <c r="QBH17" s="163"/>
      <c r="QBI17" s="163"/>
      <c r="QBJ17" s="163"/>
      <c r="QBK17" s="163"/>
      <c r="QBL17" s="163"/>
      <c r="QBM17" s="163"/>
      <c r="QBN17" s="163"/>
      <c r="QBO17" s="163"/>
      <c r="QBP17" s="163"/>
      <c r="QBQ17" s="163"/>
      <c r="QBR17" s="163"/>
      <c r="QBS17" s="163"/>
      <c r="QBT17" s="163"/>
      <c r="QBU17" s="163"/>
      <c r="QBV17" s="163"/>
      <c r="QBW17" s="163"/>
      <c r="QBX17" s="163"/>
      <c r="QBY17" s="163"/>
      <c r="QBZ17" s="163"/>
      <c r="QCA17" s="163"/>
      <c r="QCB17" s="163"/>
      <c r="QCC17" s="163"/>
      <c r="QCD17" s="163"/>
      <c r="QCE17" s="163"/>
      <c r="QCF17" s="163"/>
      <c r="QCG17" s="163"/>
      <c r="QCH17" s="163"/>
      <c r="QCI17" s="163"/>
      <c r="QCJ17" s="163"/>
      <c r="QCK17" s="163"/>
      <c r="QCL17" s="163"/>
      <c r="QCM17" s="163"/>
      <c r="QCN17" s="163"/>
      <c r="QCO17" s="163"/>
      <c r="QCP17" s="163"/>
      <c r="QCQ17" s="163"/>
      <c r="QCR17" s="163"/>
      <c r="QCS17" s="163"/>
      <c r="QCT17" s="163"/>
      <c r="QCU17" s="163"/>
      <c r="QCV17" s="163"/>
      <c r="QCW17" s="163"/>
      <c r="QCX17" s="163"/>
      <c r="QCY17" s="163"/>
      <c r="QCZ17" s="163"/>
      <c r="QDA17" s="163"/>
      <c r="QDB17" s="163"/>
      <c r="QDC17" s="163"/>
      <c r="QDD17" s="163"/>
      <c r="QDE17" s="163"/>
      <c r="QDF17" s="163"/>
      <c r="QDG17" s="163"/>
      <c r="QDH17" s="163"/>
      <c r="QDI17" s="163"/>
      <c r="QDJ17" s="163"/>
      <c r="QDK17" s="163"/>
      <c r="QDL17" s="163"/>
      <c r="QDM17" s="163"/>
      <c r="QDN17" s="163"/>
      <c r="QDO17" s="163"/>
      <c r="QDP17" s="163"/>
      <c r="QDQ17" s="163"/>
      <c r="QDR17" s="163"/>
      <c r="QDS17" s="163"/>
      <c r="QDT17" s="163"/>
      <c r="QDU17" s="163"/>
      <c r="QDV17" s="163"/>
      <c r="QDW17" s="163"/>
      <c r="QDX17" s="163"/>
      <c r="QDY17" s="163"/>
      <c r="QDZ17" s="163"/>
      <c r="QEA17" s="163"/>
      <c r="QEB17" s="163"/>
      <c r="QEC17" s="163"/>
      <c r="QED17" s="163"/>
      <c r="QEE17" s="163"/>
      <c r="QEF17" s="163"/>
      <c r="QEG17" s="163"/>
      <c r="QEH17" s="163"/>
      <c r="QEI17" s="163"/>
      <c r="QEJ17" s="163"/>
      <c r="QEK17" s="163"/>
      <c r="QEL17" s="163"/>
      <c r="QEM17" s="163"/>
      <c r="QEN17" s="163"/>
      <c r="QEO17" s="163"/>
      <c r="QEP17" s="163"/>
      <c r="QEQ17" s="163"/>
      <c r="QER17" s="163"/>
      <c r="QES17" s="163"/>
      <c r="QET17" s="163"/>
      <c r="QEU17" s="163"/>
      <c r="QEV17" s="163"/>
      <c r="QEW17" s="163"/>
      <c r="QEX17" s="163"/>
      <c r="QEY17" s="163"/>
      <c r="QEZ17" s="163"/>
      <c r="QFA17" s="163"/>
      <c r="QFB17" s="163"/>
      <c r="QFC17" s="163"/>
      <c r="QFD17" s="163"/>
      <c r="QFE17" s="163"/>
      <c r="QFF17" s="163"/>
      <c r="QFG17" s="163"/>
      <c r="QFH17" s="163"/>
      <c r="QFI17" s="163"/>
      <c r="QFJ17" s="163"/>
      <c r="QFK17" s="163"/>
      <c r="QFL17" s="163"/>
      <c r="QFM17" s="163"/>
      <c r="QFN17" s="163"/>
      <c r="QFO17" s="163"/>
      <c r="QFP17" s="163"/>
      <c r="QFQ17" s="163"/>
      <c r="QFR17" s="163"/>
      <c r="QFS17" s="163"/>
      <c r="QFT17" s="163"/>
      <c r="QFU17" s="163"/>
      <c r="QFV17" s="163"/>
      <c r="QFW17" s="163"/>
      <c r="QFX17" s="163"/>
      <c r="QFY17" s="163"/>
      <c r="QFZ17" s="163"/>
      <c r="QGA17" s="163"/>
      <c r="QGB17" s="163"/>
      <c r="QGC17" s="163"/>
      <c r="QGD17" s="163"/>
      <c r="QGE17" s="163"/>
      <c r="QGF17" s="163"/>
      <c r="QGG17" s="163"/>
      <c r="QGH17" s="163"/>
      <c r="QGI17" s="163"/>
      <c r="QGJ17" s="163"/>
      <c r="QGK17" s="163"/>
      <c r="QGL17" s="163"/>
      <c r="QGM17" s="163"/>
      <c r="QGN17" s="163"/>
      <c r="QGO17" s="163"/>
      <c r="QGP17" s="163"/>
      <c r="QGQ17" s="163"/>
      <c r="QGR17" s="163"/>
      <c r="QGS17" s="163"/>
      <c r="QGT17" s="163"/>
      <c r="QGU17" s="163"/>
      <c r="QGV17" s="163"/>
      <c r="QGW17" s="163"/>
      <c r="QGX17" s="163"/>
      <c r="QGY17" s="163"/>
      <c r="QGZ17" s="163"/>
      <c r="QHA17" s="163"/>
      <c r="QHB17" s="163"/>
      <c r="QHC17" s="163"/>
      <c r="QHD17" s="163"/>
      <c r="QHE17" s="163"/>
      <c r="QHF17" s="163"/>
      <c r="QHG17" s="163"/>
      <c r="QHH17" s="163"/>
      <c r="QHI17" s="163"/>
      <c r="QHJ17" s="163"/>
      <c r="QHK17" s="163"/>
      <c r="QHL17" s="163"/>
      <c r="QHM17" s="163"/>
      <c r="QHN17" s="163"/>
      <c r="QHO17" s="163"/>
      <c r="QHP17" s="163"/>
      <c r="QHQ17" s="163"/>
      <c r="QHR17" s="163"/>
      <c r="QHS17" s="163"/>
      <c r="QHT17" s="163"/>
      <c r="QHU17" s="163"/>
      <c r="QHV17" s="163"/>
      <c r="QHW17" s="163"/>
      <c r="QHX17" s="163"/>
      <c r="QHY17" s="163"/>
      <c r="QHZ17" s="163"/>
      <c r="QIA17" s="163"/>
      <c r="QIB17" s="163"/>
      <c r="QIC17" s="163"/>
      <c r="QID17" s="163"/>
      <c r="QIE17" s="163"/>
      <c r="QIF17" s="163"/>
      <c r="QIG17" s="163"/>
      <c r="QIH17" s="163"/>
      <c r="QII17" s="163"/>
      <c r="QIJ17" s="163"/>
      <c r="QIK17" s="163"/>
      <c r="QIL17" s="163"/>
      <c r="QIM17" s="163"/>
      <c r="QIN17" s="163"/>
      <c r="QIO17" s="163"/>
      <c r="QIP17" s="163"/>
      <c r="QIQ17" s="163"/>
      <c r="QIR17" s="163"/>
      <c r="QIS17" s="163"/>
      <c r="QIT17" s="163"/>
      <c r="QIU17" s="163"/>
      <c r="QIV17" s="163"/>
      <c r="QIW17" s="163"/>
      <c r="QIX17" s="163"/>
      <c r="QIY17" s="163"/>
      <c r="QIZ17" s="163"/>
      <c r="QJA17" s="163"/>
      <c r="QJB17" s="163"/>
      <c r="QJC17" s="163"/>
      <c r="QJD17" s="163"/>
      <c r="QJE17" s="163"/>
      <c r="QJF17" s="163"/>
      <c r="QJG17" s="163"/>
      <c r="QJH17" s="163"/>
      <c r="QJI17" s="163"/>
      <c r="QJJ17" s="163"/>
      <c r="QJK17" s="163"/>
      <c r="QJL17" s="163"/>
      <c r="QJM17" s="163"/>
      <c r="QJN17" s="163"/>
      <c r="QJO17" s="163"/>
      <c r="QJP17" s="163"/>
      <c r="QJQ17" s="163"/>
      <c r="QJR17" s="163"/>
      <c r="QJS17" s="163"/>
      <c r="QJT17" s="163"/>
      <c r="QJU17" s="163"/>
      <c r="QJV17" s="163"/>
      <c r="QJW17" s="163"/>
      <c r="QJX17" s="163"/>
      <c r="QJY17" s="163"/>
      <c r="QJZ17" s="163"/>
      <c r="QKA17" s="163"/>
      <c r="QKB17" s="163"/>
      <c r="QKC17" s="163"/>
      <c r="QKD17" s="163"/>
      <c r="QKE17" s="163"/>
      <c r="QKF17" s="163"/>
      <c r="QKG17" s="163"/>
      <c r="QKH17" s="163"/>
      <c r="QKI17" s="163"/>
      <c r="QKJ17" s="163"/>
      <c r="QKK17" s="163"/>
      <c r="QKL17" s="163"/>
      <c r="QKM17" s="163"/>
      <c r="QKN17" s="163"/>
      <c r="QKO17" s="163"/>
      <c r="QKP17" s="163"/>
      <c r="QKQ17" s="163"/>
      <c r="QKR17" s="163"/>
      <c r="QKS17" s="163"/>
      <c r="QKT17" s="163"/>
      <c r="QKU17" s="163"/>
      <c r="QKV17" s="163"/>
      <c r="QKW17" s="163"/>
      <c r="QKX17" s="163"/>
      <c r="QKY17" s="163"/>
      <c r="QKZ17" s="163"/>
      <c r="QLA17" s="163"/>
      <c r="QLB17" s="163"/>
      <c r="QLC17" s="163"/>
      <c r="QLD17" s="163"/>
      <c r="QLE17" s="163"/>
      <c r="QLF17" s="163"/>
      <c r="QLG17" s="163"/>
      <c r="QLH17" s="163"/>
      <c r="QLI17" s="163"/>
      <c r="QLJ17" s="163"/>
      <c r="QLK17" s="163"/>
      <c r="QLL17" s="163"/>
      <c r="QLM17" s="163"/>
      <c r="QLN17" s="163"/>
      <c r="QLO17" s="163"/>
      <c r="QLP17" s="163"/>
      <c r="QLQ17" s="163"/>
      <c r="QLR17" s="163"/>
      <c r="QLS17" s="163"/>
      <c r="QLT17" s="163"/>
      <c r="QLU17" s="163"/>
      <c r="QLV17" s="163"/>
      <c r="QLW17" s="163"/>
      <c r="QLX17" s="163"/>
      <c r="QLY17" s="163"/>
      <c r="QLZ17" s="163"/>
      <c r="QMA17" s="163"/>
      <c r="QMB17" s="163"/>
      <c r="QMC17" s="163"/>
      <c r="QMD17" s="163"/>
      <c r="QME17" s="163"/>
      <c r="QMF17" s="163"/>
      <c r="QMG17" s="163"/>
      <c r="QMH17" s="163"/>
      <c r="QMI17" s="163"/>
      <c r="QMJ17" s="163"/>
      <c r="QMK17" s="163"/>
      <c r="QML17" s="163"/>
      <c r="QMM17" s="163"/>
      <c r="QMN17" s="163"/>
      <c r="QMO17" s="163"/>
      <c r="QMP17" s="163"/>
      <c r="QMQ17" s="163"/>
      <c r="QMR17" s="163"/>
      <c r="QMS17" s="163"/>
      <c r="QMT17" s="163"/>
      <c r="QMU17" s="163"/>
      <c r="QMV17" s="163"/>
      <c r="QMW17" s="163"/>
      <c r="QMX17" s="163"/>
      <c r="QMY17" s="163"/>
      <c r="QMZ17" s="163"/>
      <c r="QNA17" s="163"/>
      <c r="QNB17" s="163"/>
      <c r="QNC17" s="163"/>
      <c r="QND17" s="163"/>
      <c r="QNE17" s="163"/>
      <c r="QNF17" s="163"/>
      <c r="QNG17" s="163"/>
      <c r="QNH17" s="163"/>
      <c r="QNI17" s="163"/>
      <c r="QNJ17" s="163"/>
      <c r="QNK17" s="163"/>
      <c r="QNL17" s="163"/>
      <c r="QNM17" s="163"/>
      <c r="QNN17" s="163"/>
      <c r="QNO17" s="163"/>
      <c r="QNP17" s="163"/>
      <c r="QNQ17" s="163"/>
      <c r="QNR17" s="163"/>
      <c r="QNS17" s="163"/>
      <c r="QNT17" s="163"/>
      <c r="QNU17" s="163"/>
      <c r="QNV17" s="163"/>
      <c r="QNW17" s="163"/>
      <c r="QNX17" s="163"/>
      <c r="QNY17" s="163"/>
      <c r="QNZ17" s="163"/>
      <c r="QOA17" s="163"/>
      <c r="QOB17" s="163"/>
      <c r="QOC17" s="163"/>
      <c r="QOD17" s="163"/>
      <c r="QOE17" s="163"/>
      <c r="QOF17" s="163"/>
      <c r="QOG17" s="163"/>
      <c r="QOH17" s="163"/>
      <c r="QOI17" s="163"/>
      <c r="QOJ17" s="163"/>
      <c r="QOK17" s="163"/>
      <c r="QOL17" s="163"/>
      <c r="QOM17" s="163"/>
      <c r="QON17" s="163"/>
      <c r="QOO17" s="163"/>
      <c r="QOP17" s="163"/>
      <c r="QOQ17" s="163"/>
      <c r="QOR17" s="163"/>
      <c r="QOS17" s="163"/>
      <c r="QOT17" s="163"/>
      <c r="QOU17" s="163"/>
      <c r="QOV17" s="163"/>
      <c r="QOW17" s="163"/>
      <c r="QOX17" s="163"/>
      <c r="QOY17" s="163"/>
      <c r="QOZ17" s="163"/>
      <c r="QPA17" s="163"/>
      <c r="QPB17" s="163"/>
      <c r="QPC17" s="163"/>
      <c r="QPD17" s="163"/>
      <c r="QPE17" s="163"/>
      <c r="QPF17" s="163"/>
      <c r="QPG17" s="163"/>
      <c r="QPH17" s="163"/>
      <c r="QPI17" s="163"/>
      <c r="QPJ17" s="163"/>
      <c r="QPK17" s="163"/>
      <c r="QPL17" s="163"/>
      <c r="QPM17" s="163"/>
      <c r="QPN17" s="163"/>
      <c r="QPO17" s="163"/>
      <c r="QPP17" s="163"/>
      <c r="QPQ17" s="163"/>
      <c r="QPR17" s="163"/>
      <c r="QPS17" s="163"/>
      <c r="QPT17" s="163"/>
      <c r="QPU17" s="163"/>
      <c r="QPV17" s="163"/>
      <c r="QPW17" s="163"/>
      <c r="QPX17" s="163"/>
      <c r="QPY17" s="163"/>
      <c r="QPZ17" s="163"/>
      <c r="QQA17" s="163"/>
      <c r="QQB17" s="163"/>
      <c r="QQC17" s="163"/>
      <c r="QQD17" s="163"/>
      <c r="QQE17" s="163"/>
      <c r="QQF17" s="163"/>
      <c r="QQG17" s="163"/>
      <c r="QQH17" s="163"/>
      <c r="QQI17" s="163"/>
      <c r="QQJ17" s="163"/>
      <c r="QQK17" s="163"/>
      <c r="QQL17" s="163"/>
      <c r="QQM17" s="163"/>
      <c r="QQN17" s="163"/>
      <c r="QQO17" s="163"/>
      <c r="QQP17" s="163"/>
      <c r="QQQ17" s="163"/>
      <c r="QQR17" s="163"/>
      <c r="QQS17" s="163"/>
      <c r="QQT17" s="163"/>
      <c r="QQU17" s="163"/>
      <c r="QQV17" s="163"/>
      <c r="QQW17" s="163"/>
      <c r="QQX17" s="163"/>
      <c r="QQY17" s="163"/>
      <c r="QQZ17" s="163"/>
      <c r="QRA17" s="163"/>
      <c r="QRB17" s="163"/>
      <c r="QRC17" s="163"/>
      <c r="QRD17" s="163"/>
      <c r="QRE17" s="163"/>
      <c r="QRF17" s="163"/>
      <c r="QRG17" s="163"/>
      <c r="QRH17" s="163"/>
      <c r="QRI17" s="163"/>
      <c r="QRJ17" s="163"/>
      <c r="QRK17" s="163"/>
      <c r="QRL17" s="163"/>
      <c r="QRM17" s="163"/>
      <c r="QRN17" s="163"/>
      <c r="QRO17" s="163"/>
      <c r="QRP17" s="163"/>
      <c r="QRQ17" s="163"/>
      <c r="QRR17" s="163"/>
      <c r="QRS17" s="163"/>
      <c r="QRT17" s="163"/>
      <c r="QRU17" s="163"/>
      <c r="QRV17" s="163"/>
      <c r="QRW17" s="163"/>
      <c r="QRX17" s="163"/>
      <c r="QRY17" s="163"/>
      <c r="QRZ17" s="163"/>
      <c r="QSA17" s="163"/>
      <c r="QSB17" s="163"/>
      <c r="QSC17" s="163"/>
      <c r="QSD17" s="163"/>
      <c r="QSE17" s="163"/>
      <c r="QSF17" s="163"/>
      <c r="QSG17" s="163"/>
      <c r="QSH17" s="163"/>
      <c r="QSI17" s="163"/>
      <c r="QSJ17" s="163"/>
      <c r="QSK17" s="163"/>
      <c r="QSL17" s="163"/>
      <c r="QSM17" s="163"/>
      <c r="QSN17" s="163"/>
      <c r="QSO17" s="163"/>
      <c r="QSP17" s="163"/>
      <c r="QSQ17" s="163"/>
      <c r="QSR17" s="163"/>
      <c r="QSS17" s="163"/>
      <c r="QST17" s="163"/>
      <c r="QSU17" s="163"/>
      <c r="QSV17" s="163"/>
      <c r="QSW17" s="163"/>
      <c r="QSX17" s="163"/>
      <c r="QSY17" s="163"/>
      <c r="QSZ17" s="163"/>
      <c r="QTA17" s="163"/>
      <c r="QTB17" s="163"/>
      <c r="QTC17" s="163"/>
      <c r="QTD17" s="163"/>
      <c r="QTE17" s="163"/>
      <c r="QTF17" s="163"/>
      <c r="QTG17" s="163"/>
      <c r="QTH17" s="163"/>
      <c r="QTI17" s="163"/>
      <c r="QTJ17" s="163"/>
      <c r="QTK17" s="163"/>
      <c r="QTL17" s="163"/>
      <c r="QTM17" s="163"/>
      <c r="QTN17" s="163"/>
      <c r="QTO17" s="163"/>
      <c r="QTP17" s="163"/>
      <c r="QTQ17" s="163"/>
      <c r="QTR17" s="163"/>
      <c r="QTS17" s="163"/>
      <c r="QTT17" s="163"/>
      <c r="QTU17" s="163"/>
      <c r="QTV17" s="163"/>
      <c r="QTW17" s="163"/>
      <c r="QTX17" s="163"/>
      <c r="QTY17" s="163"/>
      <c r="QTZ17" s="163"/>
      <c r="QUA17" s="163"/>
      <c r="QUB17" s="163"/>
      <c r="QUC17" s="163"/>
      <c r="QUD17" s="163"/>
      <c r="QUE17" s="163"/>
      <c r="QUF17" s="163"/>
      <c r="QUG17" s="163"/>
      <c r="QUH17" s="163"/>
      <c r="QUI17" s="163"/>
      <c r="QUJ17" s="163"/>
      <c r="QUK17" s="163"/>
      <c r="QUL17" s="163"/>
      <c r="QUM17" s="163"/>
      <c r="QUN17" s="163"/>
      <c r="QUO17" s="163"/>
      <c r="QUP17" s="163"/>
      <c r="QUQ17" s="163"/>
      <c r="QUR17" s="163"/>
      <c r="QUS17" s="163"/>
      <c r="QUT17" s="163"/>
      <c r="QUU17" s="163"/>
      <c r="QUV17" s="163"/>
      <c r="QUW17" s="163"/>
      <c r="QUX17" s="163"/>
      <c r="QUY17" s="163"/>
      <c r="QUZ17" s="163"/>
      <c r="QVA17" s="163"/>
      <c r="QVB17" s="163"/>
      <c r="QVC17" s="163"/>
      <c r="QVD17" s="163"/>
      <c r="QVE17" s="163"/>
      <c r="QVF17" s="163"/>
      <c r="QVG17" s="163"/>
      <c r="QVH17" s="163"/>
      <c r="QVI17" s="163"/>
      <c r="QVJ17" s="163"/>
      <c r="QVK17" s="163"/>
      <c r="QVL17" s="163"/>
      <c r="QVM17" s="163"/>
      <c r="QVN17" s="163"/>
      <c r="QVO17" s="163"/>
      <c r="QVP17" s="163"/>
      <c r="QVQ17" s="163"/>
      <c r="QVR17" s="163"/>
      <c r="QVS17" s="163"/>
      <c r="QVT17" s="163"/>
      <c r="QVU17" s="163"/>
      <c r="QVV17" s="163"/>
      <c r="QVW17" s="163"/>
      <c r="QVX17" s="163"/>
      <c r="QVY17" s="163"/>
      <c r="QVZ17" s="163"/>
      <c r="QWA17" s="163"/>
      <c r="QWB17" s="163"/>
      <c r="QWC17" s="163"/>
      <c r="QWD17" s="163"/>
      <c r="QWE17" s="163"/>
      <c r="QWF17" s="163"/>
      <c r="QWG17" s="163"/>
      <c r="QWH17" s="163"/>
      <c r="QWI17" s="163"/>
      <c r="QWJ17" s="163"/>
      <c r="QWK17" s="163"/>
      <c r="QWL17" s="163"/>
      <c r="QWM17" s="163"/>
      <c r="QWN17" s="163"/>
      <c r="QWO17" s="163"/>
      <c r="QWP17" s="163"/>
      <c r="QWQ17" s="163"/>
      <c r="QWR17" s="163"/>
      <c r="QWS17" s="163"/>
      <c r="QWT17" s="163"/>
      <c r="QWU17" s="163"/>
      <c r="QWV17" s="163"/>
      <c r="QWW17" s="163"/>
      <c r="QWX17" s="163"/>
      <c r="QWY17" s="163"/>
      <c r="QWZ17" s="163"/>
      <c r="QXA17" s="163"/>
      <c r="QXB17" s="163"/>
      <c r="QXC17" s="163"/>
      <c r="QXD17" s="163"/>
      <c r="QXE17" s="163"/>
      <c r="QXF17" s="163"/>
      <c r="QXG17" s="163"/>
      <c r="QXH17" s="163"/>
      <c r="QXI17" s="163"/>
      <c r="QXJ17" s="163"/>
      <c r="QXK17" s="163"/>
      <c r="QXL17" s="163"/>
      <c r="QXM17" s="163"/>
      <c r="QXN17" s="163"/>
      <c r="QXO17" s="163"/>
      <c r="QXP17" s="163"/>
      <c r="QXQ17" s="163"/>
      <c r="QXR17" s="163"/>
      <c r="QXS17" s="163"/>
      <c r="QXT17" s="163"/>
      <c r="QXU17" s="163"/>
      <c r="QXV17" s="163"/>
      <c r="QXW17" s="163"/>
      <c r="QXX17" s="163"/>
      <c r="QXY17" s="163"/>
      <c r="QXZ17" s="163"/>
      <c r="QYA17" s="163"/>
      <c r="QYB17" s="163"/>
      <c r="QYC17" s="163"/>
      <c r="QYD17" s="163"/>
      <c r="QYE17" s="163"/>
      <c r="QYF17" s="163"/>
      <c r="QYG17" s="163"/>
      <c r="QYH17" s="163"/>
      <c r="QYI17" s="163"/>
      <c r="QYJ17" s="163"/>
      <c r="QYK17" s="163"/>
      <c r="QYL17" s="163"/>
      <c r="QYM17" s="163"/>
      <c r="QYN17" s="163"/>
      <c r="QYO17" s="163"/>
      <c r="QYP17" s="163"/>
      <c r="QYQ17" s="163"/>
      <c r="QYR17" s="163"/>
      <c r="QYS17" s="163"/>
      <c r="QYT17" s="163"/>
      <c r="QYU17" s="163"/>
      <c r="QYV17" s="163"/>
      <c r="QYW17" s="163"/>
      <c r="QYX17" s="163"/>
      <c r="QYY17" s="163"/>
      <c r="QYZ17" s="163"/>
      <c r="QZA17" s="163"/>
      <c r="QZB17" s="163"/>
      <c r="QZC17" s="163"/>
      <c r="QZD17" s="163"/>
      <c r="QZE17" s="163"/>
      <c r="QZF17" s="163"/>
      <c r="QZG17" s="163"/>
      <c r="QZH17" s="163"/>
      <c r="QZI17" s="163"/>
      <c r="QZJ17" s="163"/>
      <c r="QZK17" s="163"/>
      <c r="QZL17" s="163"/>
      <c r="QZM17" s="163"/>
      <c r="QZN17" s="163"/>
      <c r="QZO17" s="163"/>
      <c r="QZP17" s="163"/>
      <c r="QZQ17" s="163"/>
      <c r="QZR17" s="163"/>
      <c r="QZS17" s="163"/>
      <c r="QZT17" s="163"/>
      <c r="QZU17" s="163"/>
      <c r="QZV17" s="163"/>
      <c r="QZW17" s="163"/>
      <c r="QZX17" s="163"/>
      <c r="QZY17" s="163"/>
      <c r="QZZ17" s="163"/>
      <c r="RAA17" s="163"/>
      <c r="RAB17" s="163"/>
      <c r="RAC17" s="163"/>
      <c r="RAD17" s="163"/>
      <c r="RAE17" s="163"/>
      <c r="RAF17" s="163"/>
      <c r="RAG17" s="163"/>
      <c r="RAH17" s="163"/>
      <c r="RAI17" s="163"/>
      <c r="RAJ17" s="163"/>
      <c r="RAK17" s="163"/>
      <c r="RAL17" s="163"/>
      <c r="RAM17" s="163"/>
      <c r="RAN17" s="163"/>
      <c r="RAO17" s="163"/>
      <c r="RAP17" s="163"/>
      <c r="RAQ17" s="163"/>
      <c r="RAR17" s="163"/>
      <c r="RAS17" s="163"/>
      <c r="RAT17" s="163"/>
      <c r="RAU17" s="163"/>
      <c r="RAV17" s="163"/>
      <c r="RAW17" s="163"/>
      <c r="RAX17" s="163"/>
      <c r="RAY17" s="163"/>
      <c r="RAZ17" s="163"/>
      <c r="RBA17" s="163"/>
      <c r="RBB17" s="163"/>
      <c r="RBC17" s="163"/>
      <c r="RBD17" s="163"/>
      <c r="RBE17" s="163"/>
      <c r="RBF17" s="163"/>
      <c r="RBG17" s="163"/>
      <c r="RBH17" s="163"/>
      <c r="RBI17" s="163"/>
      <c r="RBJ17" s="163"/>
      <c r="RBK17" s="163"/>
      <c r="RBL17" s="163"/>
      <c r="RBM17" s="163"/>
      <c r="RBN17" s="163"/>
      <c r="RBO17" s="163"/>
      <c r="RBP17" s="163"/>
      <c r="RBQ17" s="163"/>
      <c r="RBR17" s="163"/>
      <c r="RBS17" s="163"/>
      <c r="RBT17" s="163"/>
      <c r="RBU17" s="163"/>
      <c r="RBV17" s="163"/>
      <c r="RBW17" s="163"/>
      <c r="RBX17" s="163"/>
      <c r="RBY17" s="163"/>
      <c r="RBZ17" s="163"/>
      <c r="RCA17" s="163"/>
      <c r="RCB17" s="163"/>
      <c r="RCC17" s="163"/>
      <c r="RCD17" s="163"/>
      <c r="RCE17" s="163"/>
      <c r="RCF17" s="163"/>
      <c r="RCG17" s="163"/>
      <c r="RCH17" s="163"/>
      <c r="RCI17" s="163"/>
      <c r="RCJ17" s="163"/>
      <c r="RCK17" s="163"/>
      <c r="RCL17" s="163"/>
      <c r="RCM17" s="163"/>
      <c r="RCN17" s="163"/>
      <c r="RCO17" s="163"/>
      <c r="RCP17" s="163"/>
      <c r="RCQ17" s="163"/>
      <c r="RCR17" s="163"/>
      <c r="RCS17" s="163"/>
      <c r="RCT17" s="163"/>
      <c r="RCU17" s="163"/>
      <c r="RCV17" s="163"/>
      <c r="RCW17" s="163"/>
      <c r="RCX17" s="163"/>
      <c r="RCY17" s="163"/>
      <c r="RCZ17" s="163"/>
      <c r="RDA17" s="163"/>
      <c r="RDB17" s="163"/>
      <c r="RDC17" s="163"/>
      <c r="RDD17" s="163"/>
      <c r="RDE17" s="163"/>
      <c r="RDF17" s="163"/>
      <c r="RDG17" s="163"/>
      <c r="RDH17" s="163"/>
      <c r="RDI17" s="163"/>
      <c r="RDJ17" s="163"/>
      <c r="RDK17" s="163"/>
      <c r="RDL17" s="163"/>
      <c r="RDM17" s="163"/>
      <c r="RDN17" s="163"/>
      <c r="RDO17" s="163"/>
      <c r="RDP17" s="163"/>
      <c r="RDQ17" s="163"/>
      <c r="RDR17" s="163"/>
      <c r="RDS17" s="163"/>
      <c r="RDT17" s="163"/>
      <c r="RDU17" s="163"/>
      <c r="RDV17" s="163"/>
      <c r="RDW17" s="163"/>
      <c r="RDX17" s="163"/>
      <c r="RDY17" s="163"/>
      <c r="RDZ17" s="163"/>
      <c r="REA17" s="163"/>
      <c r="REB17" s="163"/>
      <c r="REC17" s="163"/>
      <c r="RED17" s="163"/>
      <c r="REE17" s="163"/>
      <c r="REF17" s="163"/>
      <c r="REG17" s="163"/>
      <c r="REH17" s="163"/>
      <c r="REI17" s="163"/>
      <c r="REJ17" s="163"/>
      <c r="REK17" s="163"/>
      <c r="REL17" s="163"/>
      <c r="REM17" s="163"/>
      <c r="REN17" s="163"/>
      <c r="REO17" s="163"/>
      <c r="REP17" s="163"/>
      <c r="REQ17" s="163"/>
      <c r="RER17" s="163"/>
      <c r="RES17" s="163"/>
      <c r="RET17" s="163"/>
      <c r="REU17" s="163"/>
      <c r="REV17" s="163"/>
      <c r="REW17" s="163"/>
      <c r="REX17" s="163"/>
      <c r="REY17" s="163"/>
      <c r="REZ17" s="163"/>
      <c r="RFA17" s="163"/>
      <c r="RFB17" s="163"/>
      <c r="RFC17" s="163"/>
      <c r="RFD17" s="163"/>
      <c r="RFE17" s="163"/>
      <c r="RFF17" s="163"/>
      <c r="RFG17" s="163"/>
      <c r="RFH17" s="163"/>
      <c r="RFI17" s="163"/>
      <c r="RFJ17" s="163"/>
      <c r="RFK17" s="163"/>
      <c r="RFL17" s="163"/>
      <c r="RFM17" s="163"/>
      <c r="RFN17" s="163"/>
      <c r="RFO17" s="163"/>
      <c r="RFP17" s="163"/>
      <c r="RFQ17" s="163"/>
      <c r="RFR17" s="163"/>
      <c r="RFS17" s="163"/>
      <c r="RFT17" s="163"/>
      <c r="RFU17" s="163"/>
      <c r="RFV17" s="163"/>
      <c r="RFW17" s="163"/>
      <c r="RFX17" s="163"/>
      <c r="RFY17" s="163"/>
      <c r="RFZ17" s="163"/>
      <c r="RGA17" s="163"/>
      <c r="RGB17" s="163"/>
      <c r="RGC17" s="163"/>
      <c r="RGD17" s="163"/>
      <c r="RGE17" s="163"/>
      <c r="RGF17" s="163"/>
      <c r="RGG17" s="163"/>
      <c r="RGH17" s="163"/>
      <c r="RGI17" s="163"/>
      <c r="RGJ17" s="163"/>
      <c r="RGK17" s="163"/>
      <c r="RGL17" s="163"/>
      <c r="RGM17" s="163"/>
      <c r="RGN17" s="163"/>
      <c r="RGO17" s="163"/>
      <c r="RGP17" s="163"/>
      <c r="RGQ17" s="163"/>
      <c r="RGR17" s="163"/>
      <c r="RGS17" s="163"/>
      <c r="RGT17" s="163"/>
      <c r="RGU17" s="163"/>
      <c r="RGV17" s="163"/>
      <c r="RGW17" s="163"/>
      <c r="RGX17" s="163"/>
      <c r="RGY17" s="163"/>
      <c r="RGZ17" s="163"/>
      <c r="RHA17" s="163"/>
      <c r="RHB17" s="163"/>
      <c r="RHC17" s="163"/>
      <c r="RHD17" s="163"/>
      <c r="RHE17" s="163"/>
      <c r="RHF17" s="163"/>
      <c r="RHG17" s="163"/>
      <c r="RHH17" s="163"/>
      <c r="RHI17" s="163"/>
      <c r="RHJ17" s="163"/>
      <c r="RHK17" s="163"/>
      <c r="RHL17" s="163"/>
      <c r="RHM17" s="163"/>
      <c r="RHN17" s="163"/>
      <c r="RHO17" s="163"/>
      <c r="RHP17" s="163"/>
      <c r="RHQ17" s="163"/>
      <c r="RHR17" s="163"/>
      <c r="RHS17" s="163"/>
      <c r="RHT17" s="163"/>
      <c r="RHU17" s="163"/>
      <c r="RHV17" s="163"/>
      <c r="RHW17" s="163"/>
      <c r="RHX17" s="163"/>
      <c r="RHY17" s="163"/>
      <c r="RHZ17" s="163"/>
      <c r="RIA17" s="163"/>
      <c r="RIB17" s="163"/>
      <c r="RIC17" s="163"/>
      <c r="RID17" s="163"/>
      <c r="RIE17" s="163"/>
      <c r="RIF17" s="163"/>
      <c r="RIG17" s="163"/>
      <c r="RIH17" s="163"/>
      <c r="RII17" s="163"/>
      <c r="RIJ17" s="163"/>
      <c r="RIK17" s="163"/>
      <c r="RIL17" s="163"/>
      <c r="RIM17" s="163"/>
      <c r="RIN17" s="163"/>
      <c r="RIO17" s="163"/>
      <c r="RIP17" s="163"/>
      <c r="RIQ17" s="163"/>
      <c r="RIR17" s="163"/>
      <c r="RIS17" s="163"/>
      <c r="RIT17" s="163"/>
      <c r="RIU17" s="163"/>
      <c r="RIV17" s="163"/>
      <c r="RIW17" s="163"/>
      <c r="RIX17" s="163"/>
      <c r="RIY17" s="163"/>
      <c r="RIZ17" s="163"/>
      <c r="RJA17" s="163"/>
      <c r="RJB17" s="163"/>
      <c r="RJC17" s="163"/>
      <c r="RJD17" s="163"/>
      <c r="RJE17" s="163"/>
      <c r="RJF17" s="163"/>
      <c r="RJG17" s="163"/>
      <c r="RJH17" s="163"/>
      <c r="RJI17" s="163"/>
      <c r="RJJ17" s="163"/>
      <c r="RJK17" s="163"/>
      <c r="RJL17" s="163"/>
      <c r="RJM17" s="163"/>
      <c r="RJN17" s="163"/>
      <c r="RJO17" s="163"/>
      <c r="RJP17" s="163"/>
      <c r="RJQ17" s="163"/>
      <c r="RJR17" s="163"/>
      <c r="RJS17" s="163"/>
      <c r="RJT17" s="163"/>
      <c r="RJU17" s="163"/>
      <c r="RJV17" s="163"/>
      <c r="RJW17" s="163"/>
      <c r="RJX17" s="163"/>
      <c r="RJY17" s="163"/>
      <c r="RJZ17" s="163"/>
      <c r="RKA17" s="163"/>
      <c r="RKB17" s="163"/>
      <c r="RKC17" s="163"/>
      <c r="RKD17" s="163"/>
      <c r="RKE17" s="163"/>
      <c r="RKF17" s="163"/>
      <c r="RKG17" s="163"/>
      <c r="RKH17" s="163"/>
      <c r="RKI17" s="163"/>
      <c r="RKJ17" s="163"/>
      <c r="RKK17" s="163"/>
      <c r="RKL17" s="163"/>
      <c r="RKM17" s="163"/>
      <c r="RKN17" s="163"/>
      <c r="RKO17" s="163"/>
      <c r="RKP17" s="163"/>
      <c r="RKQ17" s="163"/>
      <c r="RKR17" s="163"/>
      <c r="RKS17" s="163"/>
      <c r="RKT17" s="163"/>
      <c r="RKU17" s="163"/>
      <c r="RKV17" s="163"/>
      <c r="RKW17" s="163"/>
      <c r="RKX17" s="163"/>
      <c r="RKY17" s="163"/>
      <c r="RKZ17" s="163"/>
      <c r="RLA17" s="163"/>
      <c r="RLB17" s="163"/>
      <c r="RLC17" s="163"/>
      <c r="RLD17" s="163"/>
      <c r="RLE17" s="163"/>
      <c r="RLF17" s="163"/>
      <c r="RLG17" s="163"/>
      <c r="RLH17" s="163"/>
      <c r="RLI17" s="163"/>
      <c r="RLJ17" s="163"/>
      <c r="RLK17" s="163"/>
      <c r="RLL17" s="163"/>
      <c r="RLM17" s="163"/>
      <c r="RLN17" s="163"/>
      <c r="RLO17" s="163"/>
      <c r="RLP17" s="163"/>
      <c r="RLQ17" s="163"/>
      <c r="RLR17" s="163"/>
      <c r="RLS17" s="163"/>
      <c r="RLT17" s="163"/>
      <c r="RLU17" s="163"/>
      <c r="RLV17" s="163"/>
      <c r="RLW17" s="163"/>
      <c r="RLX17" s="163"/>
      <c r="RLY17" s="163"/>
      <c r="RLZ17" s="163"/>
      <c r="RMA17" s="163"/>
      <c r="RMB17" s="163"/>
      <c r="RMC17" s="163"/>
      <c r="RMD17" s="163"/>
      <c r="RME17" s="163"/>
      <c r="RMF17" s="163"/>
      <c r="RMG17" s="163"/>
      <c r="RMH17" s="163"/>
      <c r="RMI17" s="163"/>
      <c r="RMJ17" s="163"/>
      <c r="RMK17" s="163"/>
      <c r="RML17" s="163"/>
      <c r="RMM17" s="163"/>
      <c r="RMN17" s="163"/>
      <c r="RMO17" s="163"/>
      <c r="RMP17" s="163"/>
      <c r="RMQ17" s="163"/>
      <c r="RMR17" s="163"/>
      <c r="RMS17" s="163"/>
      <c r="RMT17" s="163"/>
      <c r="RMU17" s="163"/>
      <c r="RMV17" s="163"/>
      <c r="RMW17" s="163"/>
      <c r="RMX17" s="163"/>
      <c r="RMY17" s="163"/>
      <c r="RMZ17" s="163"/>
      <c r="RNA17" s="163"/>
      <c r="RNB17" s="163"/>
      <c r="RNC17" s="163"/>
      <c r="RND17" s="163"/>
      <c r="RNE17" s="163"/>
      <c r="RNF17" s="163"/>
      <c r="RNG17" s="163"/>
      <c r="RNH17" s="163"/>
      <c r="RNI17" s="163"/>
      <c r="RNJ17" s="163"/>
      <c r="RNK17" s="163"/>
      <c r="RNL17" s="163"/>
      <c r="RNM17" s="163"/>
      <c r="RNN17" s="163"/>
      <c r="RNO17" s="163"/>
      <c r="RNP17" s="163"/>
      <c r="RNQ17" s="163"/>
      <c r="RNR17" s="163"/>
      <c r="RNS17" s="163"/>
      <c r="RNT17" s="163"/>
      <c r="RNU17" s="163"/>
      <c r="RNV17" s="163"/>
      <c r="RNW17" s="163"/>
      <c r="RNX17" s="163"/>
      <c r="RNY17" s="163"/>
      <c r="RNZ17" s="163"/>
      <c r="ROA17" s="163"/>
      <c r="ROB17" s="163"/>
      <c r="ROC17" s="163"/>
      <c r="ROD17" s="163"/>
      <c r="ROE17" s="163"/>
      <c r="ROF17" s="163"/>
      <c r="ROG17" s="163"/>
      <c r="ROH17" s="163"/>
      <c r="ROI17" s="163"/>
      <c r="ROJ17" s="163"/>
      <c r="ROK17" s="163"/>
      <c r="ROL17" s="163"/>
      <c r="ROM17" s="163"/>
      <c r="RON17" s="163"/>
      <c r="ROO17" s="163"/>
      <c r="ROP17" s="163"/>
      <c r="ROQ17" s="163"/>
      <c r="ROR17" s="163"/>
      <c r="ROS17" s="163"/>
      <c r="ROT17" s="163"/>
      <c r="ROU17" s="163"/>
      <c r="ROV17" s="163"/>
      <c r="ROW17" s="163"/>
      <c r="ROX17" s="163"/>
      <c r="ROY17" s="163"/>
      <c r="ROZ17" s="163"/>
      <c r="RPA17" s="163"/>
      <c r="RPB17" s="163"/>
      <c r="RPC17" s="163"/>
      <c r="RPD17" s="163"/>
      <c r="RPE17" s="163"/>
      <c r="RPF17" s="163"/>
      <c r="RPG17" s="163"/>
      <c r="RPH17" s="163"/>
      <c r="RPI17" s="163"/>
      <c r="RPJ17" s="163"/>
      <c r="RPK17" s="163"/>
      <c r="RPL17" s="163"/>
      <c r="RPM17" s="163"/>
      <c r="RPN17" s="163"/>
      <c r="RPO17" s="163"/>
      <c r="RPP17" s="163"/>
      <c r="RPQ17" s="163"/>
      <c r="RPR17" s="163"/>
      <c r="RPS17" s="163"/>
      <c r="RPT17" s="163"/>
      <c r="RPU17" s="163"/>
      <c r="RPV17" s="163"/>
      <c r="RPW17" s="163"/>
      <c r="RPX17" s="163"/>
      <c r="RPY17" s="163"/>
      <c r="RPZ17" s="163"/>
      <c r="RQA17" s="163"/>
      <c r="RQB17" s="163"/>
      <c r="RQC17" s="163"/>
      <c r="RQD17" s="163"/>
      <c r="RQE17" s="163"/>
      <c r="RQF17" s="163"/>
      <c r="RQG17" s="163"/>
      <c r="RQH17" s="163"/>
      <c r="RQI17" s="163"/>
      <c r="RQJ17" s="163"/>
      <c r="RQK17" s="163"/>
      <c r="RQL17" s="163"/>
      <c r="RQM17" s="163"/>
      <c r="RQN17" s="163"/>
      <c r="RQO17" s="163"/>
      <c r="RQP17" s="163"/>
      <c r="RQQ17" s="163"/>
      <c r="RQR17" s="163"/>
      <c r="RQS17" s="163"/>
      <c r="RQT17" s="163"/>
      <c r="RQU17" s="163"/>
      <c r="RQV17" s="163"/>
      <c r="RQW17" s="163"/>
      <c r="RQX17" s="163"/>
      <c r="RQY17" s="163"/>
      <c r="RQZ17" s="163"/>
      <c r="RRA17" s="163"/>
      <c r="RRB17" s="163"/>
      <c r="RRC17" s="163"/>
      <c r="RRD17" s="163"/>
      <c r="RRE17" s="163"/>
      <c r="RRF17" s="163"/>
      <c r="RRG17" s="163"/>
      <c r="RRH17" s="163"/>
      <c r="RRI17" s="163"/>
      <c r="RRJ17" s="163"/>
      <c r="RRK17" s="163"/>
      <c r="RRL17" s="163"/>
      <c r="RRM17" s="163"/>
      <c r="RRN17" s="163"/>
      <c r="RRO17" s="163"/>
      <c r="RRP17" s="163"/>
      <c r="RRQ17" s="163"/>
      <c r="RRR17" s="163"/>
      <c r="RRS17" s="163"/>
      <c r="RRT17" s="163"/>
      <c r="RRU17" s="163"/>
      <c r="RRV17" s="163"/>
      <c r="RRW17" s="163"/>
      <c r="RRX17" s="163"/>
      <c r="RRY17" s="163"/>
      <c r="RRZ17" s="163"/>
      <c r="RSA17" s="163"/>
      <c r="RSB17" s="163"/>
      <c r="RSC17" s="163"/>
      <c r="RSD17" s="163"/>
      <c r="RSE17" s="163"/>
      <c r="RSF17" s="163"/>
      <c r="RSG17" s="163"/>
      <c r="RSH17" s="163"/>
      <c r="RSI17" s="163"/>
      <c r="RSJ17" s="163"/>
      <c r="RSK17" s="163"/>
      <c r="RSL17" s="163"/>
      <c r="RSM17" s="163"/>
      <c r="RSN17" s="163"/>
      <c r="RSO17" s="163"/>
      <c r="RSP17" s="163"/>
      <c r="RSQ17" s="163"/>
      <c r="RSR17" s="163"/>
      <c r="RSS17" s="163"/>
      <c r="RST17" s="163"/>
      <c r="RSU17" s="163"/>
      <c r="RSV17" s="163"/>
      <c r="RSW17" s="163"/>
      <c r="RSX17" s="163"/>
      <c r="RSY17" s="163"/>
      <c r="RSZ17" s="163"/>
      <c r="RTA17" s="163"/>
      <c r="RTB17" s="163"/>
      <c r="RTC17" s="163"/>
      <c r="RTD17" s="163"/>
      <c r="RTE17" s="163"/>
      <c r="RTF17" s="163"/>
      <c r="RTG17" s="163"/>
      <c r="RTH17" s="163"/>
      <c r="RTI17" s="163"/>
      <c r="RTJ17" s="163"/>
      <c r="RTK17" s="163"/>
      <c r="RTL17" s="163"/>
      <c r="RTM17" s="163"/>
      <c r="RTN17" s="163"/>
      <c r="RTO17" s="163"/>
      <c r="RTP17" s="163"/>
      <c r="RTQ17" s="163"/>
      <c r="RTR17" s="163"/>
      <c r="RTS17" s="163"/>
      <c r="RTT17" s="163"/>
      <c r="RTU17" s="163"/>
      <c r="RTV17" s="163"/>
      <c r="RTW17" s="163"/>
      <c r="RTX17" s="163"/>
      <c r="RTY17" s="163"/>
      <c r="RTZ17" s="163"/>
      <c r="RUA17" s="163"/>
      <c r="RUB17" s="163"/>
      <c r="RUC17" s="163"/>
      <c r="RUD17" s="163"/>
      <c r="RUE17" s="163"/>
      <c r="RUF17" s="163"/>
      <c r="RUG17" s="163"/>
      <c r="RUH17" s="163"/>
      <c r="RUI17" s="163"/>
      <c r="RUJ17" s="163"/>
      <c r="RUK17" s="163"/>
      <c r="RUL17" s="163"/>
      <c r="RUM17" s="163"/>
      <c r="RUN17" s="163"/>
      <c r="RUO17" s="163"/>
      <c r="RUP17" s="163"/>
      <c r="RUQ17" s="163"/>
      <c r="RUR17" s="163"/>
      <c r="RUS17" s="163"/>
      <c r="RUT17" s="163"/>
      <c r="RUU17" s="163"/>
      <c r="RUV17" s="163"/>
      <c r="RUW17" s="163"/>
      <c r="RUX17" s="163"/>
      <c r="RUY17" s="163"/>
      <c r="RUZ17" s="163"/>
      <c r="RVA17" s="163"/>
      <c r="RVB17" s="163"/>
      <c r="RVC17" s="163"/>
      <c r="RVD17" s="163"/>
      <c r="RVE17" s="163"/>
      <c r="RVF17" s="163"/>
      <c r="RVG17" s="163"/>
      <c r="RVH17" s="163"/>
      <c r="RVI17" s="163"/>
      <c r="RVJ17" s="163"/>
      <c r="RVK17" s="163"/>
      <c r="RVL17" s="163"/>
      <c r="RVM17" s="163"/>
      <c r="RVN17" s="163"/>
      <c r="RVO17" s="163"/>
      <c r="RVP17" s="163"/>
      <c r="RVQ17" s="163"/>
      <c r="RVR17" s="163"/>
      <c r="RVS17" s="163"/>
      <c r="RVT17" s="163"/>
      <c r="RVU17" s="163"/>
      <c r="RVV17" s="163"/>
      <c r="RVW17" s="163"/>
      <c r="RVX17" s="163"/>
      <c r="RVY17" s="163"/>
      <c r="RVZ17" s="163"/>
      <c r="RWA17" s="163"/>
      <c r="RWB17" s="163"/>
      <c r="RWC17" s="163"/>
      <c r="RWD17" s="163"/>
      <c r="RWE17" s="163"/>
      <c r="RWF17" s="163"/>
      <c r="RWG17" s="163"/>
      <c r="RWH17" s="163"/>
      <c r="RWI17" s="163"/>
      <c r="RWJ17" s="163"/>
      <c r="RWK17" s="163"/>
      <c r="RWL17" s="163"/>
      <c r="RWM17" s="163"/>
      <c r="RWN17" s="163"/>
      <c r="RWO17" s="163"/>
      <c r="RWP17" s="163"/>
      <c r="RWQ17" s="163"/>
      <c r="RWR17" s="163"/>
      <c r="RWS17" s="163"/>
      <c r="RWT17" s="163"/>
      <c r="RWU17" s="163"/>
      <c r="RWV17" s="163"/>
      <c r="RWW17" s="163"/>
      <c r="RWX17" s="163"/>
      <c r="RWY17" s="163"/>
      <c r="RWZ17" s="163"/>
      <c r="RXA17" s="163"/>
      <c r="RXB17" s="163"/>
      <c r="RXC17" s="163"/>
      <c r="RXD17" s="163"/>
      <c r="RXE17" s="163"/>
      <c r="RXF17" s="163"/>
      <c r="RXG17" s="163"/>
      <c r="RXH17" s="163"/>
      <c r="RXI17" s="163"/>
      <c r="RXJ17" s="163"/>
      <c r="RXK17" s="163"/>
      <c r="RXL17" s="163"/>
      <c r="RXM17" s="163"/>
      <c r="RXN17" s="163"/>
      <c r="RXO17" s="163"/>
      <c r="RXP17" s="163"/>
      <c r="RXQ17" s="163"/>
      <c r="RXR17" s="163"/>
      <c r="RXS17" s="163"/>
      <c r="RXT17" s="163"/>
      <c r="RXU17" s="163"/>
      <c r="RXV17" s="163"/>
      <c r="RXW17" s="163"/>
      <c r="RXX17" s="163"/>
      <c r="RXY17" s="163"/>
      <c r="RXZ17" s="163"/>
      <c r="RYA17" s="163"/>
      <c r="RYB17" s="163"/>
      <c r="RYC17" s="163"/>
      <c r="RYD17" s="163"/>
      <c r="RYE17" s="163"/>
      <c r="RYF17" s="163"/>
      <c r="RYG17" s="163"/>
      <c r="RYH17" s="163"/>
      <c r="RYI17" s="163"/>
      <c r="RYJ17" s="163"/>
      <c r="RYK17" s="163"/>
      <c r="RYL17" s="163"/>
      <c r="RYM17" s="163"/>
      <c r="RYN17" s="163"/>
      <c r="RYO17" s="163"/>
      <c r="RYP17" s="163"/>
      <c r="RYQ17" s="163"/>
      <c r="RYR17" s="163"/>
      <c r="RYS17" s="163"/>
      <c r="RYT17" s="163"/>
      <c r="RYU17" s="163"/>
      <c r="RYV17" s="163"/>
      <c r="RYW17" s="163"/>
      <c r="RYX17" s="163"/>
      <c r="RYY17" s="163"/>
      <c r="RYZ17" s="163"/>
      <c r="RZA17" s="163"/>
      <c r="RZB17" s="163"/>
      <c r="RZC17" s="163"/>
      <c r="RZD17" s="163"/>
      <c r="RZE17" s="163"/>
      <c r="RZF17" s="163"/>
      <c r="RZG17" s="163"/>
      <c r="RZH17" s="163"/>
      <c r="RZI17" s="163"/>
      <c r="RZJ17" s="163"/>
      <c r="RZK17" s="163"/>
      <c r="RZL17" s="163"/>
      <c r="RZM17" s="163"/>
      <c r="RZN17" s="163"/>
      <c r="RZO17" s="163"/>
      <c r="RZP17" s="163"/>
      <c r="RZQ17" s="163"/>
      <c r="RZR17" s="163"/>
      <c r="RZS17" s="163"/>
      <c r="RZT17" s="163"/>
      <c r="RZU17" s="163"/>
      <c r="RZV17" s="163"/>
      <c r="RZW17" s="163"/>
      <c r="RZX17" s="163"/>
      <c r="RZY17" s="163"/>
      <c r="RZZ17" s="163"/>
      <c r="SAA17" s="163"/>
      <c r="SAB17" s="163"/>
      <c r="SAC17" s="163"/>
      <c r="SAD17" s="163"/>
      <c r="SAE17" s="163"/>
      <c r="SAF17" s="163"/>
      <c r="SAG17" s="163"/>
      <c r="SAH17" s="163"/>
      <c r="SAI17" s="163"/>
      <c r="SAJ17" s="163"/>
      <c r="SAK17" s="163"/>
      <c r="SAL17" s="163"/>
      <c r="SAM17" s="163"/>
      <c r="SAN17" s="163"/>
      <c r="SAO17" s="163"/>
      <c r="SAP17" s="163"/>
      <c r="SAQ17" s="163"/>
      <c r="SAR17" s="163"/>
      <c r="SAS17" s="163"/>
      <c r="SAT17" s="163"/>
      <c r="SAU17" s="163"/>
      <c r="SAV17" s="163"/>
      <c r="SAW17" s="163"/>
      <c r="SAX17" s="163"/>
      <c r="SAY17" s="163"/>
      <c r="SAZ17" s="163"/>
      <c r="SBA17" s="163"/>
      <c r="SBB17" s="163"/>
      <c r="SBC17" s="163"/>
      <c r="SBD17" s="163"/>
      <c r="SBE17" s="163"/>
      <c r="SBF17" s="163"/>
      <c r="SBG17" s="163"/>
      <c r="SBH17" s="163"/>
      <c r="SBI17" s="163"/>
      <c r="SBJ17" s="163"/>
      <c r="SBK17" s="163"/>
      <c r="SBL17" s="163"/>
      <c r="SBM17" s="163"/>
      <c r="SBN17" s="163"/>
      <c r="SBO17" s="163"/>
      <c r="SBP17" s="163"/>
      <c r="SBQ17" s="163"/>
      <c r="SBR17" s="163"/>
      <c r="SBS17" s="163"/>
      <c r="SBT17" s="163"/>
      <c r="SBU17" s="163"/>
      <c r="SBV17" s="163"/>
      <c r="SBW17" s="163"/>
      <c r="SBX17" s="163"/>
      <c r="SBY17" s="163"/>
      <c r="SBZ17" s="163"/>
      <c r="SCA17" s="163"/>
      <c r="SCB17" s="163"/>
      <c r="SCC17" s="163"/>
      <c r="SCD17" s="163"/>
      <c r="SCE17" s="163"/>
      <c r="SCF17" s="163"/>
      <c r="SCG17" s="163"/>
      <c r="SCH17" s="163"/>
      <c r="SCI17" s="163"/>
      <c r="SCJ17" s="163"/>
      <c r="SCK17" s="163"/>
      <c r="SCL17" s="163"/>
      <c r="SCM17" s="163"/>
      <c r="SCN17" s="163"/>
      <c r="SCO17" s="163"/>
      <c r="SCP17" s="163"/>
      <c r="SCQ17" s="163"/>
      <c r="SCR17" s="163"/>
      <c r="SCS17" s="163"/>
      <c r="SCT17" s="163"/>
      <c r="SCU17" s="163"/>
      <c r="SCV17" s="163"/>
      <c r="SCW17" s="163"/>
      <c r="SCX17" s="163"/>
      <c r="SCY17" s="163"/>
      <c r="SCZ17" s="163"/>
      <c r="SDA17" s="163"/>
      <c r="SDB17" s="163"/>
      <c r="SDC17" s="163"/>
      <c r="SDD17" s="163"/>
      <c r="SDE17" s="163"/>
      <c r="SDF17" s="163"/>
      <c r="SDG17" s="163"/>
      <c r="SDH17" s="163"/>
      <c r="SDI17" s="163"/>
      <c r="SDJ17" s="163"/>
      <c r="SDK17" s="163"/>
      <c r="SDL17" s="163"/>
      <c r="SDM17" s="163"/>
      <c r="SDN17" s="163"/>
      <c r="SDO17" s="163"/>
      <c r="SDP17" s="163"/>
      <c r="SDQ17" s="163"/>
      <c r="SDR17" s="163"/>
      <c r="SDS17" s="163"/>
      <c r="SDT17" s="163"/>
      <c r="SDU17" s="163"/>
      <c r="SDV17" s="163"/>
      <c r="SDW17" s="163"/>
      <c r="SDX17" s="163"/>
      <c r="SDY17" s="163"/>
      <c r="SDZ17" s="163"/>
      <c r="SEA17" s="163"/>
      <c r="SEB17" s="163"/>
      <c r="SEC17" s="163"/>
      <c r="SED17" s="163"/>
      <c r="SEE17" s="163"/>
      <c r="SEF17" s="163"/>
      <c r="SEG17" s="163"/>
      <c r="SEH17" s="163"/>
      <c r="SEI17" s="163"/>
      <c r="SEJ17" s="163"/>
      <c r="SEK17" s="163"/>
      <c r="SEL17" s="163"/>
      <c r="SEM17" s="163"/>
      <c r="SEN17" s="163"/>
      <c r="SEO17" s="163"/>
      <c r="SEP17" s="163"/>
      <c r="SEQ17" s="163"/>
      <c r="SER17" s="163"/>
      <c r="SES17" s="163"/>
      <c r="SET17" s="163"/>
      <c r="SEU17" s="163"/>
      <c r="SEV17" s="163"/>
      <c r="SEW17" s="163"/>
      <c r="SEX17" s="163"/>
      <c r="SEY17" s="163"/>
      <c r="SEZ17" s="163"/>
      <c r="SFA17" s="163"/>
      <c r="SFB17" s="163"/>
      <c r="SFC17" s="163"/>
      <c r="SFD17" s="163"/>
      <c r="SFE17" s="163"/>
      <c r="SFF17" s="163"/>
      <c r="SFG17" s="163"/>
      <c r="SFH17" s="163"/>
      <c r="SFI17" s="163"/>
      <c r="SFJ17" s="163"/>
      <c r="SFK17" s="163"/>
      <c r="SFL17" s="163"/>
      <c r="SFM17" s="163"/>
      <c r="SFN17" s="163"/>
      <c r="SFO17" s="163"/>
      <c r="SFP17" s="163"/>
      <c r="SFQ17" s="163"/>
      <c r="SFR17" s="163"/>
      <c r="SFS17" s="163"/>
      <c r="SFT17" s="163"/>
      <c r="SFU17" s="163"/>
      <c r="SFV17" s="163"/>
      <c r="SFW17" s="163"/>
      <c r="SFX17" s="163"/>
      <c r="SFY17" s="163"/>
      <c r="SFZ17" s="163"/>
      <c r="SGA17" s="163"/>
      <c r="SGB17" s="163"/>
      <c r="SGC17" s="163"/>
      <c r="SGD17" s="163"/>
      <c r="SGE17" s="163"/>
      <c r="SGF17" s="163"/>
      <c r="SGG17" s="163"/>
      <c r="SGH17" s="163"/>
      <c r="SGI17" s="163"/>
      <c r="SGJ17" s="163"/>
      <c r="SGK17" s="163"/>
      <c r="SGL17" s="163"/>
      <c r="SGM17" s="163"/>
      <c r="SGN17" s="163"/>
      <c r="SGO17" s="163"/>
      <c r="SGP17" s="163"/>
      <c r="SGQ17" s="163"/>
      <c r="SGR17" s="163"/>
      <c r="SGS17" s="163"/>
      <c r="SGT17" s="163"/>
      <c r="SGU17" s="163"/>
      <c r="SGV17" s="163"/>
      <c r="SGW17" s="163"/>
      <c r="SGX17" s="163"/>
      <c r="SGY17" s="163"/>
      <c r="SGZ17" s="163"/>
      <c r="SHA17" s="163"/>
      <c r="SHB17" s="163"/>
      <c r="SHC17" s="163"/>
      <c r="SHD17" s="163"/>
      <c r="SHE17" s="163"/>
      <c r="SHF17" s="163"/>
      <c r="SHG17" s="163"/>
      <c r="SHH17" s="163"/>
      <c r="SHI17" s="163"/>
      <c r="SHJ17" s="163"/>
      <c r="SHK17" s="163"/>
      <c r="SHL17" s="163"/>
      <c r="SHM17" s="163"/>
      <c r="SHN17" s="163"/>
      <c r="SHO17" s="163"/>
      <c r="SHP17" s="163"/>
      <c r="SHQ17" s="163"/>
      <c r="SHR17" s="163"/>
      <c r="SHS17" s="163"/>
      <c r="SHT17" s="163"/>
      <c r="SHU17" s="163"/>
      <c r="SHV17" s="163"/>
      <c r="SHW17" s="163"/>
      <c r="SHX17" s="163"/>
      <c r="SHY17" s="163"/>
      <c r="SHZ17" s="163"/>
      <c r="SIA17" s="163"/>
      <c r="SIB17" s="163"/>
      <c r="SIC17" s="163"/>
      <c r="SID17" s="163"/>
      <c r="SIE17" s="163"/>
      <c r="SIF17" s="163"/>
      <c r="SIG17" s="163"/>
      <c r="SIH17" s="163"/>
      <c r="SII17" s="163"/>
      <c r="SIJ17" s="163"/>
      <c r="SIK17" s="163"/>
      <c r="SIL17" s="163"/>
      <c r="SIM17" s="163"/>
      <c r="SIN17" s="163"/>
      <c r="SIO17" s="163"/>
      <c r="SIP17" s="163"/>
      <c r="SIQ17" s="163"/>
      <c r="SIR17" s="163"/>
      <c r="SIS17" s="163"/>
      <c r="SIT17" s="163"/>
      <c r="SIU17" s="163"/>
      <c r="SIV17" s="163"/>
      <c r="SIW17" s="163"/>
      <c r="SIX17" s="163"/>
      <c r="SIY17" s="163"/>
      <c r="SIZ17" s="163"/>
      <c r="SJA17" s="163"/>
      <c r="SJB17" s="163"/>
      <c r="SJC17" s="163"/>
      <c r="SJD17" s="163"/>
      <c r="SJE17" s="163"/>
      <c r="SJF17" s="163"/>
      <c r="SJG17" s="163"/>
      <c r="SJH17" s="163"/>
      <c r="SJI17" s="163"/>
      <c r="SJJ17" s="163"/>
      <c r="SJK17" s="163"/>
      <c r="SJL17" s="163"/>
      <c r="SJM17" s="163"/>
      <c r="SJN17" s="163"/>
      <c r="SJO17" s="163"/>
      <c r="SJP17" s="163"/>
      <c r="SJQ17" s="163"/>
      <c r="SJR17" s="163"/>
      <c r="SJS17" s="163"/>
      <c r="SJT17" s="163"/>
      <c r="SJU17" s="163"/>
      <c r="SJV17" s="163"/>
      <c r="SJW17" s="163"/>
      <c r="SJX17" s="163"/>
      <c r="SJY17" s="163"/>
      <c r="SJZ17" s="163"/>
      <c r="SKA17" s="163"/>
      <c r="SKB17" s="163"/>
      <c r="SKC17" s="163"/>
      <c r="SKD17" s="163"/>
      <c r="SKE17" s="163"/>
      <c r="SKF17" s="163"/>
      <c r="SKG17" s="163"/>
      <c r="SKH17" s="163"/>
      <c r="SKI17" s="163"/>
      <c r="SKJ17" s="163"/>
      <c r="SKK17" s="163"/>
      <c r="SKL17" s="163"/>
      <c r="SKM17" s="163"/>
      <c r="SKN17" s="163"/>
      <c r="SKO17" s="163"/>
      <c r="SKP17" s="163"/>
      <c r="SKQ17" s="163"/>
      <c r="SKR17" s="163"/>
      <c r="SKS17" s="163"/>
      <c r="SKT17" s="163"/>
      <c r="SKU17" s="163"/>
      <c r="SKV17" s="163"/>
      <c r="SKW17" s="163"/>
      <c r="SKX17" s="163"/>
      <c r="SKY17" s="163"/>
      <c r="SKZ17" s="163"/>
      <c r="SLA17" s="163"/>
      <c r="SLB17" s="163"/>
      <c r="SLC17" s="163"/>
      <c r="SLD17" s="163"/>
      <c r="SLE17" s="163"/>
      <c r="SLF17" s="163"/>
      <c r="SLG17" s="163"/>
      <c r="SLH17" s="163"/>
      <c r="SLI17" s="163"/>
      <c r="SLJ17" s="163"/>
      <c r="SLK17" s="163"/>
      <c r="SLL17" s="163"/>
      <c r="SLM17" s="163"/>
      <c r="SLN17" s="163"/>
      <c r="SLO17" s="163"/>
      <c r="SLP17" s="163"/>
      <c r="SLQ17" s="163"/>
      <c r="SLR17" s="163"/>
      <c r="SLS17" s="163"/>
      <c r="SLT17" s="163"/>
      <c r="SLU17" s="163"/>
      <c r="SLV17" s="163"/>
      <c r="SLW17" s="163"/>
      <c r="SLX17" s="163"/>
      <c r="SLY17" s="163"/>
      <c r="SLZ17" s="163"/>
      <c r="SMA17" s="163"/>
      <c r="SMB17" s="163"/>
      <c r="SMC17" s="163"/>
      <c r="SMD17" s="163"/>
      <c r="SME17" s="163"/>
      <c r="SMF17" s="163"/>
      <c r="SMG17" s="163"/>
      <c r="SMH17" s="163"/>
      <c r="SMI17" s="163"/>
      <c r="SMJ17" s="163"/>
      <c r="SMK17" s="163"/>
      <c r="SML17" s="163"/>
      <c r="SMM17" s="163"/>
      <c r="SMN17" s="163"/>
      <c r="SMO17" s="163"/>
      <c r="SMP17" s="163"/>
      <c r="SMQ17" s="163"/>
      <c r="SMR17" s="163"/>
      <c r="SMS17" s="163"/>
      <c r="SMT17" s="163"/>
      <c r="SMU17" s="163"/>
      <c r="SMV17" s="163"/>
      <c r="SMW17" s="163"/>
      <c r="SMX17" s="163"/>
      <c r="SMY17" s="163"/>
      <c r="SMZ17" s="163"/>
      <c r="SNA17" s="163"/>
      <c r="SNB17" s="163"/>
      <c r="SNC17" s="163"/>
      <c r="SND17" s="163"/>
      <c r="SNE17" s="163"/>
      <c r="SNF17" s="163"/>
      <c r="SNG17" s="163"/>
      <c r="SNH17" s="163"/>
      <c r="SNI17" s="163"/>
      <c r="SNJ17" s="163"/>
      <c r="SNK17" s="163"/>
      <c r="SNL17" s="163"/>
      <c r="SNM17" s="163"/>
      <c r="SNN17" s="163"/>
      <c r="SNO17" s="163"/>
      <c r="SNP17" s="163"/>
      <c r="SNQ17" s="163"/>
      <c r="SNR17" s="163"/>
      <c r="SNS17" s="163"/>
      <c r="SNT17" s="163"/>
      <c r="SNU17" s="163"/>
      <c r="SNV17" s="163"/>
      <c r="SNW17" s="163"/>
      <c r="SNX17" s="163"/>
      <c r="SNY17" s="163"/>
      <c r="SNZ17" s="163"/>
      <c r="SOA17" s="163"/>
      <c r="SOB17" s="163"/>
      <c r="SOC17" s="163"/>
      <c r="SOD17" s="163"/>
      <c r="SOE17" s="163"/>
      <c r="SOF17" s="163"/>
      <c r="SOG17" s="163"/>
      <c r="SOH17" s="163"/>
      <c r="SOI17" s="163"/>
      <c r="SOJ17" s="163"/>
      <c r="SOK17" s="163"/>
      <c r="SOL17" s="163"/>
      <c r="SOM17" s="163"/>
      <c r="SON17" s="163"/>
      <c r="SOO17" s="163"/>
      <c r="SOP17" s="163"/>
      <c r="SOQ17" s="163"/>
      <c r="SOR17" s="163"/>
      <c r="SOS17" s="163"/>
      <c r="SOT17" s="163"/>
      <c r="SOU17" s="163"/>
      <c r="SOV17" s="163"/>
      <c r="SOW17" s="163"/>
      <c r="SOX17" s="163"/>
      <c r="SOY17" s="163"/>
      <c r="SOZ17" s="163"/>
      <c r="SPA17" s="163"/>
      <c r="SPB17" s="163"/>
      <c r="SPC17" s="163"/>
      <c r="SPD17" s="163"/>
      <c r="SPE17" s="163"/>
      <c r="SPF17" s="163"/>
      <c r="SPG17" s="163"/>
      <c r="SPH17" s="163"/>
      <c r="SPI17" s="163"/>
      <c r="SPJ17" s="163"/>
      <c r="SPK17" s="163"/>
      <c r="SPL17" s="163"/>
      <c r="SPM17" s="163"/>
      <c r="SPN17" s="163"/>
      <c r="SPO17" s="163"/>
      <c r="SPP17" s="163"/>
      <c r="SPQ17" s="163"/>
      <c r="SPR17" s="163"/>
      <c r="SPS17" s="163"/>
      <c r="SPT17" s="163"/>
      <c r="SPU17" s="163"/>
      <c r="SPV17" s="163"/>
      <c r="SPW17" s="163"/>
      <c r="SPX17" s="163"/>
      <c r="SPY17" s="163"/>
      <c r="SPZ17" s="163"/>
      <c r="SQA17" s="163"/>
      <c r="SQB17" s="163"/>
      <c r="SQC17" s="163"/>
      <c r="SQD17" s="163"/>
      <c r="SQE17" s="163"/>
      <c r="SQF17" s="163"/>
      <c r="SQG17" s="163"/>
      <c r="SQH17" s="163"/>
      <c r="SQI17" s="163"/>
      <c r="SQJ17" s="163"/>
      <c r="SQK17" s="163"/>
      <c r="SQL17" s="163"/>
      <c r="SQM17" s="163"/>
      <c r="SQN17" s="163"/>
      <c r="SQO17" s="163"/>
      <c r="SQP17" s="163"/>
      <c r="SQQ17" s="163"/>
      <c r="SQR17" s="163"/>
      <c r="SQS17" s="163"/>
      <c r="SQT17" s="163"/>
      <c r="SQU17" s="163"/>
      <c r="SQV17" s="163"/>
      <c r="SQW17" s="163"/>
      <c r="SQX17" s="163"/>
      <c r="SQY17" s="163"/>
      <c r="SQZ17" s="163"/>
      <c r="SRA17" s="163"/>
      <c r="SRB17" s="163"/>
      <c r="SRC17" s="163"/>
      <c r="SRD17" s="163"/>
      <c r="SRE17" s="163"/>
      <c r="SRF17" s="163"/>
      <c r="SRG17" s="163"/>
      <c r="SRH17" s="163"/>
      <c r="SRI17" s="163"/>
      <c r="SRJ17" s="163"/>
      <c r="SRK17" s="163"/>
      <c r="SRL17" s="163"/>
      <c r="SRM17" s="163"/>
      <c r="SRN17" s="163"/>
      <c r="SRO17" s="163"/>
      <c r="SRP17" s="163"/>
      <c r="SRQ17" s="163"/>
      <c r="SRR17" s="163"/>
      <c r="SRS17" s="163"/>
      <c r="SRT17" s="163"/>
      <c r="SRU17" s="163"/>
      <c r="SRV17" s="163"/>
      <c r="SRW17" s="163"/>
      <c r="SRX17" s="163"/>
      <c r="SRY17" s="163"/>
      <c r="SRZ17" s="163"/>
      <c r="SSA17" s="163"/>
      <c r="SSB17" s="163"/>
      <c r="SSC17" s="163"/>
      <c r="SSD17" s="163"/>
      <c r="SSE17" s="163"/>
      <c r="SSF17" s="163"/>
      <c r="SSG17" s="163"/>
      <c r="SSH17" s="163"/>
      <c r="SSI17" s="163"/>
      <c r="SSJ17" s="163"/>
      <c r="SSK17" s="163"/>
      <c r="SSL17" s="163"/>
      <c r="SSM17" s="163"/>
      <c r="SSN17" s="163"/>
      <c r="SSO17" s="163"/>
      <c r="SSP17" s="163"/>
      <c r="SSQ17" s="163"/>
      <c r="SSR17" s="163"/>
      <c r="SSS17" s="163"/>
      <c r="SST17" s="163"/>
      <c r="SSU17" s="163"/>
      <c r="SSV17" s="163"/>
      <c r="SSW17" s="163"/>
      <c r="SSX17" s="163"/>
      <c r="SSY17" s="163"/>
      <c r="SSZ17" s="163"/>
      <c r="STA17" s="163"/>
      <c r="STB17" s="163"/>
      <c r="STC17" s="163"/>
      <c r="STD17" s="163"/>
      <c r="STE17" s="163"/>
      <c r="STF17" s="163"/>
      <c r="STG17" s="163"/>
      <c r="STH17" s="163"/>
      <c r="STI17" s="163"/>
      <c r="STJ17" s="163"/>
      <c r="STK17" s="163"/>
      <c r="STL17" s="163"/>
      <c r="STM17" s="163"/>
      <c r="STN17" s="163"/>
      <c r="STO17" s="163"/>
      <c r="STP17" s="163"/>
      <c r="STQ17" s="163"/>
      <c r="STR17" s="163"/>
      <c r="STS17" s="163"/>
      <c r="STT17" s="163"/>
      <c r="STU17" s="163"/>
      <c r="STV17" s="163"/>
      <c r="STW17" s="163"/>
      <c r="STX17" s="163"/>
      <c r="STY17" s="163"/>
      <c r="STZ17" s="163"/>
      <c r="SUA17" s="163"/>
      <c r="SUB17" s="163"/>
      <c r="SUC17" s="163"/>
      <c r="SUD17" s="163"/>
      <c r="SUE17" s="163"/>
      <c r="SUF17" s="163"/>
      <c r="SUG17" s="163"/>
      <c r="SUH17" s="163"/>
      <c r="SUI17" s="163"/>
      <c r="SUJ17" s="163"/>
      <c r="SUK17" s="163"/>
      <c r="SUL17" s="163"/>
      <c r="SUM17" s="163"/>
      <c r="SUN17" s="163"/>
      <c r="SUO17" s="163"/>
      <c r="SUP17" s="163"/>
      <c r="SUQ17" s="163"/>
      <c r="SUR17" s="163"/>
      <c r="SUS17" s="163"/>
      <c r="SUT17" s="163"/>
      <c r="SUU17" s="163"/>
      <c r="SUV17" s="163"/>
      <c r="SUW17" s="163"/>
      <c r="SUX17" s="163"/>
      <c r="SUY17" s="163"/>
      <c r="SUZ17" s="163"/>
      <c r="SVA17" s="163"/>
      <c r="SVB17" s="163"/>
      <c r="SVC17" s="163"/>
      <c r="SVD17" s="163"/>
      <c r="SVE17" s="163"/>
      <c r="SVF17" s="163"/>
      <c r="SVG17" s="163"/>
      <c r="SVH17" s="163"/>
      <c r="SVI17" s="163"/>
      <c r="SVJ17" s="163"/>
      <c r="SVK17" s="163"/>
      <c r="SVL17" s="163"/>
      <c r="SVM17" s="163"/>
      <c r="SVN17" s="163"/>
      <c r="SVO17" s="163"/>
      <c r="SVP17" s="163"/>
      <c r="SVQ17" s="163"/>
      <c r="SVR17" s="163"/>
      <c r="SVS17" s="163"/>
      <c r="SVT17" s="163"/>
      <c r="SVU17" s="163"/>
      <c r="SVV17" s="163"/>
      <c r="SVW17" s="163"/>
      <c r="SVX17" s="163"/>
      <c r="SVY17" s="163"/>
      <c r="SVZ17" s="163"/>
      <c r="SWA17" s="163"/>
      <c r="SWB17" s="163"/>
      <c r="SWC17" s="163"/>
      <c r="SWD17" s="163"/>
      <c r="SWE17" s="163"/>
      <c r="SWF17" s="163"/>
      <c r="SWG17" s="163"/>
      <c r="SWH17" s="163"/>
      <c r="SWI17" s="163"/>
      <c r="SWJ17" s="163"/>
      <c r="SWK17" s="163"/>
      <c r="SWL17" s="163"/>
      <c r="SWM17" s="163"/>
      <c r="SWN17" s="163"/>
      <c r="SWO17" s="163"/>
      <c r="SWP17" s="163"/>
      <c r="SWQ17" s="163"/>
      <c r="SWR17" s="163"/>
      <c r="SWS17" s="163"/>
      <c r="SWT17" s="163"/>
      <c r="SWU17" s="163"/>
      <c r="SWV17" s="163"/>
      <c r="SWW17" s="163"/>
      <c r="SWX17" s="163"/>
      <c r="SWY17" s="163"/>
      <c r="SWZ17" s="163"/>
      <c r="SXA17" s="163"/>
      <c r="SXB17" s="163"/>
      <c r="SXC17" s="163"/>
      <c r="SXD17" s="163"/>
      <c r="SXE17" s="163"/>
      <c r="SXF17" s="163"/>
      <c r="SXG17" s="163"/>
      <c r="SXH17" s="163"/>
      <c r="SXI17" s="163"/>
      <c r="SXJ17" s="163"/>
      <c r="SXK17" s="163"/>
      <c r="SXL17" s="163"/>
      <c r="SXM17" s="163"/>
      <c r="SXN17" s="163"/>
      <c r="SXO17" s="163"/>
      <c r="SXP17" s="163"/>
      <c r="SXQ17" s="163"/>
      <c r="SXR17" s="163"/>
      <c r="SXS17" s="163"/>
      <c r="SXT17" s="163"/>
      <c r="SXU17" s="163"/>
      <c r="SXV17" s="163"/>
      <c r="SXW17" s="163"/>
      <c r="SXX17" s="163"/>
      <c r="SXY17" s="163"/>
      <c r="SXZ17" s="163"/>
      <c r="SYA17" s="163"/>
      <c r="SYB17" s="163"/>
      <c r="SYC17" s="163"/>
      <c r="SYD17" s="163"/>
      <c r="SYE17" s="163"/>
      <c r="SYF17" s="163"/>
      <c r="SYG17" s="163"/>
      <c r="SYH17" s="163"/>
      <c r="SYI17" s="163"/>
      <c r="SYJ17" s="163"/>
      <c r="SYK17" s="163"/>
      <c r="SYL17" s="163"/>
      <c r="SYM17" s="163"/>
      <c r="SYN17" s="163"/>
      <c r="SYO17" s="163"/>
      <c r="SYP17" s="163"/>
      <c r="SYQ17" s="163"/>
      <c r="SYR17" s="163"/>
      <c r="SYS17" s="163"/>
      <c r="SYT17" s="163"/>
      <c r="SYU17" s="163"/>
      <c r="SYV17" s="163"/>
      <c r="SYW17" s="163"/>
      <c r="SYX17" s="163"/>
      <c r="SYY17" s="163"/>
      <c r="SYZ17" s="163"/>
      <c r="SZA17" s="163"/>
      <c r="SZB17" s="163"/>
      <c r="SZC17" s="163"/>
      <c r="SZD17" s="163"/>
      <c r="SZE17" s="163"/>
      <c r="SZF17" s="163"/>
      <c r="SZG17" s="163"/>
      <c r="SZH17" s="163"/>
      <c r="SZI17" s="163"/>
      <c r="SZJ17" s="163"/>
      <c r="SZK17" s="163"/>
      <c r="SZL17" s="163"/>
      <c r="SZM17" s="163"/>
      <c r="SZN17" s="163"/>
      <c r="SZO17" s="163"/>
      <c r="SZP17" s="163"/>
      <c r="SZQ17" s="163"/>
      <c r="SZR17" s="163"/>
      <c r="SZS17" s="163"/>
      <c r="SZT17" s="163"/>
      <c r="SZU17" s="163"/>
      <c r="SZV17" s="163"/>
      <c r="SZW17" s="163"/>
      <c r="SZX17" s="163"/>
      <c r="SZY17" s="163"/>
      <c r="SZZ17" s="163"/>
      <c r="TAA17" s="163"/>
      <c r="TAB17" s="163"/>
      <c r="TAC17" s="163"/>
      <c r="TAD17" s="163"/>
      <c r="TAE17" s="163"/>
      <c r="TAF17" s="163"/>
      <c r="TAG17" s="163"/>
      <c r="TAH17" s="163"/>
      <c r="TAI17" s="163"/>
      <c r="TAJ17" s="163"/>
      <c r="TAK17" s="163"/>
      <c r="TAL17" s="163"/>
      <c r="TAM17" s="163"/>
      <c r="TAN17" s="163"/>
      <c r="TAO17" s="163"/>
      <c r="TAP17" s="163"/>
      <c r="TAQ17" s="163"/>
      <c r="TAR17" s="163"/>
      <c r="TAS17" s="163"/>
      <c r="TAT17" s="163"/>
      <c r="TAU17" s="163"/>
      <c r="TAV17" s="163"/>
      <c r="TAW17" s="163"/>
      <c r="TAX17" s="163"/>
      <c r="TAY17" s="163"/>
      <c r="TAZ17" s="163"/>
      <c r="TBA17" s="163"/>
      <c r="TBB17" s="163"/>
      <c r="TBC17" s="163"/>
      <c r="TBD17" s="163"/>
      <c r="TBE17" s="163"/>
      <c r="TBF17" s="163"/>
      <c r="TBG17" s="163"/>
      <c r="TBH17" s="163"/>
      <c r="TBI17" s="163"/>
      <c r="TBJ17" s="163"/>
      <c r="TBK17" s="163"/>
      <c r="TBL17" s="163"/>
      <c r="TBM17" s="163"/>
      <c r="TBN17" s="163"/>
      <c r="TBO17" s="163"/>
      <c r="TBP17" s="163"/>
      <c r="TBQ17" s="163"/>
      <c r="TBR17" s="163"/>
      <c r="TBS17" s="163"/>
      <c r="TBT17" s="163"/>
      <c r="TBU17" s="163"/>
      <c r="TBV17" s="163"/>
      <c r="TBW17" s="163"/>
      <c r="TBX17" s="163"/>
      <c r="TBY17" s="163"/>
      <c r="TBZ17" s="163"/>
      <c r="TCA17" s="163"/>
      <c r="TCB17" s="163"/>
      <c r="TCC17" s="163"/>
      <c r="TCD17" s="163"/>
      <c r="TCE17" s="163"/>
      <c r="TCF17" s="163"/>
      <c r="TCG17" s="163"/>
      <c r="TCH17" s="163"/>
      <c r="TCI17" s="163"/>
      <c r="TCJ17" s="163"/>
      <c r="TCK17" s="163"/>
      <c r="TCL17" s="163"/>
      <c r="TCM17" s="163"/>
      <c r="TCN17" s="163"/>
      <c r="TCO17" s="163"/>
      <c r="TCP17" s="163"/>
      <c r="TCQ17" s="163"/>
      <c r="TCR17" s="163"/>
      <c r="TCS17" s="163"/>
      <c r="TCT17" s="163"/>
      <c r="TCU17" s="163"/>
      <c r="TCV17" s="163"/>
      <c r="TCW17" s="163"/>
      <c r="TCX17" s="163"/>
      <c r="TCY17" s="163"/>
      <c r="TCZ17" s="163"/>
      <c r="TDA17" s="163"/>
      <c r="TDB17" s="163"/>
      <c r="TDC17" s="163"/>
      <c r="TDD17" s="163"/>
      <c r="TDE17" s="163"/>
      <c r="TDF17" s="163"/>
      <c r="TDG17" s="163"/>
      <c r="TDH17" s="163"/>
      <c r="TDI17" s="163"/>
      <c r="TDJ17" s="163"/>
      <c r="TDK17" s="163"/>
      <c r="TDL17" s="163"/>
      <c r="TDM17" s="163"/>
      <c r="TDN17" s="163"/>
      <c r="TDO17" s="163"/>
      <c r="TDP17" s="163"/>
      <c r="TDQ17" s="163"/>
      <c r="TDR17" s="163"/>
      <c r="TDS17" s="163"/>
      <c r="TDT17" s="163"/>
      <c r="TDU17" s="163"/>
      <c r="TDV17" s="163"/>
      <c r="TDW17" s="163"/>
      <c r="TDX17" s="163"/>
      <c r="TDY17" s="163"/>
      <c r="TDZ17" s="163"/>
      <c r="TEA17" s="163"/>
      <c r="TEB17" s="163"/>
      <c r="TEC17" s="163"/>
      <c r="TED17" s="163"/>
      <c r="TEE17" s="163"/>
      <c r="TEF17" s="163"/>
      <c r="TEG17" s="163"/>
      <c r="TEH17" s="163"/>
      <c r="TEI17" s="163"/>
      <c r="TEJ17" s="163"/>
      <c r="TEK17" s="163"/>
      <c r="TEL17" s="163"/>
      <c r="TEM17" s="163"/>
      <c r="TEN17" s="163"/>
      <c r="TEO17" s="163"/>
      <c r="TEP17" s="163"/>
      <c r="TEQ17" s="163"/>
      <c r="TER17" s="163"/>
      <c r="TES17" s="163"/>
      <c r="TET17" s="163"/>
      <c r="TEU17" s="163"/>
      <c r="TEV17" s="163"/>
      <c r="TEW17" s="163"/>
      <c r="TEX17" s="163"/>
      <c r="TEY17" s="163"/>
      <c r="TEZ17" s="163"/>
      <c r="TFA17" s="163"/>
      <c r="TFB17" s="163"/>
      <c r="TFC17" s="163"/>
      <c r="TFD17" s="163"/>
      <c r="TFE17" s="163"/>
      <c r="TFF17" s="163"/>
      <c r="TFG17" s="163"/>
      <c r="TFH17" s="163"/>
      <c r="TFI17" s="163"/>
      <c r="TFJ17" s="163"/>
      <c r="TFK17" s="163"/>
      <c r="TFL17" s="163"/>
      <c r="TFM17" s="163"/>
      <c r="TFN17" s="163"/>
      <c r="TFO17" s="163"/>
      <c r="TFP17" s="163"/>
      <c r="TFQ17" s="163"/>
      <c r="TFR17" s="163"/>
      <c r="TFS17" s="163"/>
      <c r="TFT17" s="163"/>
      <c r="TFU17" s="163"/>
      <c r="TFV17" s="163"/>
      <c r="TFW17" s="163"/>
      <c r="TFX17" s="163"/>
      <c r="TFY17" s="163"/>
      <c r="TFZ17" s="163"/>
      <c r="TGA17" s="163"/>
      <c r="TGB17" s="163"/>
      <c r="TGC17" s="163"/>
      <c r="TGD17" s="163"/>
      <c r="TGE17" s="163"/>
      <c r="TGF17" s="163"/>
      <c r="TGG17" s="163"/>
      <c r="TGH17" s="163"/>
      <c r="TGI17" s="163"/>
      <c r="TGJ17" s="163"/>
      <c r="TGK17" s="163"/>
      <c r="TGL17" s="163"/>
      <c r="TGM17" s="163"/>
      <c r="TGN17" s="163"/>
      <c r="TGO17" s="163"/>
      <c r="TGP17" s="163"/>
      <c r="TGQ17" s="163"/>
      <c r="TGR17" s="163"/>
      <c r="TGS17" s="163"/>
      <c r="TGT17" s="163"/>
      <c r="TGU17" s="163"/>
      <c r="TGV17" s="163"/>
      <c r="TGW17" s="163"/>
      <c r="TGX17" s="163"/>
      <c r="TGY17" s="163"/>
      <c r="TGZ17" s="163"/>
      <c r="THA17" s="163"/>
      <c r="THB17" s="163"/>
      <c r="THC17" s="163"/>
      <c r="THD17" s="163"/>
      <c r="THE17" s="163"/>
      <c r="THF17" s="163"/>
      <c r="THG17" s="163"/>
      <c r="THH17" s="163"/>
      <c r="THI17" s="163"/>
      <c r="THJ17" s="163"/>
      <c r="THK17" s="163"/>
      <c r="THL17" s="163"/>
      <c r="THM17" s="163"/>
      <c r="THN17" s="163"/>
      <c r="THO17" s="163"/>
      <c r="THP17" s="163"/>
      <c r="THQ17" s="163"/>
      <c r="THR17" s="163"/>
      <c r="THS17" s="163"/>
      <c r="THT17" s="163"/>
      <c r="THU17" s="163"/>
      <c r="THV17" s="163"/>
      <c r="THW17" s="163"/>
      <c r="THX17" s="163"/>
      <c r="THY17" s="163"/>
      <c r="THZ17" s="163"/>
      <c r="TIA17" s="163"/>
      <c r="TIB17" s="163"/>
      <c r="TIC17" s="163"/>
      <c r="TID17" s="163"/>
      <c r="TIE17" s="163"/>
      <c r="TIF17" s="163"/>
      <c r="TIG17" s="163"/>
      <c r="TIH17" s="163"/>
      <c r="TII17" s="163"/>
      <c r="TIJ17" s="163"/>
      <c r="TIK17" s="163"/>
      <c r="TIL17" s="163"/>
      <c r="TIM17" s="163"/>
      <c r="TIN17" s="163"/>
      <c r="TIO17" s="163"/>
      <c r="TIP17" s="163"/>
      <c r="TIQ17" s="163"/>
      <c r="TIR17" s="163"/>
      <c r="TIS17" s="163"/>
      <c r="TIT17" s="163"/>
      <c r="TIU17" s="163"/>
      <c r="TIV17" s="163"/>
      <c r="TIW17" s="163"/>
      <c r="TIX17" s="163"/>
      <c r="TIY17" s="163"/>
      <c r="TIZ17" s="163"/>
      <c r="TJA17" s="163"/>
      <c r="TJB17" s="163"/>
      <c r="TJC17" s="163"/>
      <c r="TJD17" s="163"/>
      <c r="TJE17" s="163"/>
      <c r="TJF17" s="163"/>
      <c r="TJG17" s="163"/>
      <c r="TJH17" s="163"/>
      <c r="TJI17" s="163"/>
      <c r="TJJ17" s="163"/>
      <c r="TJK17" s="163"/>
      <c r="TJL17" s="163"/>
      <c r="TJM17" s="163"/>
      <c r="TJN17" s="163"/>
      <c r="TJO17" s="163"/>
      <c r="TJP17" s="163"/>
      <c r="TJQ17" s="163"/>
      <c r="TJR17" s="163"/>
      <c r="TJS17" s="163"/>
      <c r="TJT17" s="163"/>
      <c r="TJU17" s="163"/>
      <c r="TJV17" s="163"/>
      <c r="TJW17" s="163"/>
      <c r="TJX17" s="163"/>
      <c r="TJY17" s="163"/>
      <c r="TJZ17" s="163"/>
      <c r="TKA17" s="163"/>
      <c r="TKB17" s="163"/>
      <c r="TKC17" s="163"/>
      <c r="TKD17" s="163"/>
      <c r="TKE17" s="163"/>
      <c r="TKF17" s="163"/>
      <c r="TKG17" s="163"/>
      <c r="TKH17" s="163"/>
      <c r="TKI17" s="163"/>
      <c r="TKJ17" s="163"/>
      <c r="TKK17" s="163"/>
      <c r="TKL17" s="163"/>
      <c r="TKM17" s="163"/>
      <c r="TKN17" s="163"/>
      <c r="TKO17" s="163"/>
      <c r="TKP17" s="163"/>
      <c r="TKQ17" s="163"/>
      <c r="TKR17" s="163"/>
      <c r="TKS17" s="163"/>
      <c r="TKT17" s="163"/>
      <c r="TKU17" s="163"/>
      <c r="TKV17" s="163"/>
      <c r="TKW17" s="163"/>
      <c r="TKX17" s="163"/>
      <c r="TKY17" s="163"/>
      <c r="TKZ17" s="163"/>
      <c r="TLA17" s="163"/>
      <c r="TLB17" s="163"/>
      <c r="TLC17" s="163"/>
      <c r="TLD17" s="163"/>
      <c r="TLE17" s="163"/>
      <c r="TLF17" s="163"/>
      <c r="TLG17" s="163"/>
      <c r="TLH17" s="163"/>
      <c r="TLI17" s="163"/>
      <c r="TLJ17" s="163"/>
      <c r="TLK17" s="163"/>
      <c r="TLL17" s="163"/>
      <c r="TLM17" s="163"/>
      <c r="TLN17" s="163"/>
      <c r="TLO17" s="163"/>
      <c r="TLP17" s="163"/>
      <c r="TLQ17" s="163"/>
      <c r="TLR17" s="163"/>
      <c r="TLS17" s="163"/>
      <c r="TLT17" s="163"/>
      <c r="TLU17" s="163"/>
      <c r="TLV17" s="163"/>
      <c r="TLW17" s="163"/>
      <c r="TLX17" s="163"/>
      <c r="TLY17" s="163"/>
      <c r="TLZ17" s="163"/>
      <c r="TMA17" s="163"/>
      <c r="TMB17" s="163"/>
      <c r="TMC17" s="163"/>
      <c r="TMD17" s="163"/>
      <c r="TME17" s="163"/>
      <c r="TMF17" s="163"/>
      <c r="TMG17" s="163"/>
      <c r="TMH17" s="163"/>
      <c r="TMI17" s="163"/>
      <c r="TMJ17" s="163"/>
      <c r="TMK17" s="163"/>
      <c r="TML17" s="163"/>
      <c r="TMM17" s="163"/>
      <c r="TMN17" s="163"/>
      <c r="TMO17" s="163"/>
      <c r="TMP17" s="163"/>
      <c r="TMQ17" s="163"/>
      <c r="TMR17" s="163"/>
      <c r="TMS17" s="163"/>
      <c r="TMT17" s="163"/>
      <c r="TMU17" s="163"/>
      <c r="TMV17" s="163"/>
      <c r="TMW17" s="163"/>
      <c r="TMX17" s="163"/>
      <c r="TMY17" s="163"/>
      <c r="TMZ17" s="163"/>
      <c r="TNA17" s="163"/>
      <c r="TNB17" s="163"/>
      <c r="TNC17" s="163"/>
      <c r="TND17" s="163"/>
      <c r="TNE17" s="163"/>
      <c r="TNF17" s="163"/>
      <c r="TNG17" s="163"/>
      <c r="TNH17" s="163"/>
      <c r="TNI17" s="163"/>
      <c r="TNJ17" s="163"/>
      <c r="TNK17" s="163"/>
      <c r="TNL17" s="163"/>
      <c r="TNM17" s="163"/>
      <c r="TNN17" s="163"/>
      <c r="TNO17" s="163"/>
      <c r="TNP17" s="163"/>
      <c r="TNQ17" s="163"/>
      <c r="TNR17" s="163"/>
      <c r="TNS17" s="163"/>
      <c r="TNT17" s="163"/>
      <c r="TNU17" s="163"/>
      <c r="TNV17" s="163"/>
      <c r="TNW17" s="163"/>
      <c r="TNX17" s="163"/>
      <c r="TNY17" s="163"/>
      <c r="TNZ17" s="163"/>
      <c r="TOA17" s="163"/>
      <c r="TOB17" s="163"/>
      <c r="TOC17" s="163"/>
      <c r="TOD17" s="163"/>
      <c r="TOE17" s="163"/>
      <c r="TOF17" s="163"/>
      <c r="TOG17" s="163"/>
      <c r="TOH17" s="163"/>
      <c r="TOI17" s="163"/>
      <c r="TOJ17" s="163"/>
      <c r="TOK17" s="163"/>
      <c r="TOL17" s="163"/>
      <c r="TOM17" s="163"/>
      <c r="TON17" s="163"/>
      <c r="TOO17" s="163"/>
      <c r="TOP17" s="163"/>
      <c r="TOQ17" s="163"/>
      <c r="TOR17" s="163"/>
      <c r="TOS17" s="163"/>
      <c r="TOT17" s="163"/>
      <c r="TOU17" s="163"/>
      <c r="TOV17" s="163"/>
      <c r="TOW17" s="163"/>
      <c r="TOX17" s="163"/>
      <c r="TOY17" s="163"/>
      <c r="TOZ17" s="163"/>
      <c r="TPA17" s="163"/>
      <c r="TPB17" s="163"/>
      <c r="TPC17" s="163"/>
      <c r="TPD17" s="163"/>
      <c r="TPE17" s="163"/>
      <c r="TPF17" s="163"/>
      <c r="TPG17" s="163"/>
      <c r="TPH17" s="163"/>
      <c r="TPI17" s="163"/>
      <c r="TPJ17" s="163"/>
      <c r="TPK17" s="163"/>
      <c r="TPL17" s="163"/>
      <c r="TPM17" s="163"/>
      <c r="TPN17" s="163"/>
      <c r="TPO17" s="163"/>
      <c r="TPP17" s="163"/>
      <c r="TPQ17" s="163"/>
      <c r="TPR17" s="163"/>
      <c r="TPS17" s="163"/>
      <c r="TPT17" s="163"/>
      <c r="TPU17" s="163"/>
      <c r="TPV17" s="163"/>
      <c r="TPW17" s="163"/>
      <c r="TPX17" s="163"/>
      <c r="TPY17" s="163"/>
      <c r="TPZ17" s="163"/>
      <c r="TQA17" s="163"/>
      <c r="TQB17" s="163"/>
      <c r="TQC17" s="163"/>
      <c r="TQD17" s="163"/>
      <c r="TQE17" s="163"/>
      <c r="TQF17" s="163"/>
      <c r="TQG17" s="163"/>
      <c r="TQH17" s="163"/>
      <c r="TQI17" s="163"/>
      <c r="TQJ17" s="163"/>
      <c r="TQK17" s="163"/>
      <c r="TQL17" s="163"/>
      <c r="TQM17" s="163"/>
      <c r="TQN17" s="163"/>
      <c r="TQO17" s="163"/>
      <c r="TQP17" s="163"/>
      <c r="TQQ17" s="163"/>
      <c r="TQR17" s="163"/>
      <c r="TQS17" s="163"/>
      <c r="TQT17" s="163"/>
      <c r="TQU17" s="163"/>
      <c r="TQV17" s="163"/>
      <c r="TQW17" s="163"/>
      <c r="TQX17" s="163"/>
      <c r="TQY17" s="163"/>
      <c r="TQZ17" s="163"/>
      <c r="TRA17" s="163"/>
      <c r="TRB17" s="163"/>
      <c r="TRC17" s="163"/>
      <c r="TRD17" s="163"/>
      <c r="TRE17" s="163"/>
      <c r="TRF17" s="163"/>
      <c r="TRG17" s="163"/>
      <c r="TRH17" s="163"/>
      <c r="TRI17" s="163"/>
      <c r="TRJ17" s="163"/>
      <c r="TRK17" s="163"/>
      <c r="TRL17" s="163"/>
      <c r="TRM17" s="163"/>
      <c r="TRN17" s="163"/>
      <c r="TRO17" s="163"/>
      <c r="TRP17" s="163"/>
      <c r="TRQ17" s="163"/>
      <c r="TRR17" s="163"/>
      <c r="TRS17" s="163"/>
      <c r="TRT17" s="163"/>
      <c r="TRU17" s="163"/>
      <c r="TRV17" s="163"/>
      <c r="TRW17" s="163"/>
      <c r="TRX17" s="163"/>
      <c r="TRY17" s="163"/>
      <c r="TRZ17" s="163"/>
      <c r="TSA17" s="163"/>
      <c r="TSB17" s="163"/>
      <c r="TSC17" s="163"/>
      <c r="TSD17" s="163"/>
      <c r="TSE17" s="163"/>
      <c r="TSF17" s="163"/>
      <c r="TSG17" s="163"/>
      <c r="TSH17" s="163"/>
      <c r="TSI17" s="163"/>
      <c r="TSJ17" s="163"/>
      <c r="TSK17" s="163"/>
      <c r="TSL17" s="163"/>
      <c r="TSM17" s="163"/>
      <c r="TSN17" s="163"/>
      <c r="TSO17" s="163"/>
      <c r="TSP17" s="163"/>
      <c r="TSQ17" s="163"/>
      <c r="TSR17" s="163"/>
      <c r="TSS17" s="163"/>
      <c r="TST17" s="163"/>
      <c r="TSU17" s="163"/>
      <c r="TSV17" s="163"/>
      <c r="TSW17" s="163"/>
      <c r="TSX17" s="163"/>
      <c r="TSY17" s="163"/>
      <c r="TSZ17" s="163"/>
      <c r="TTA17" s="163"/>
      <c r="TTB17" s="163"/>
      <c r="TTC17" s="163"/>
      <c r="TTD17" s="163"/>
      <c r="TTE17" s="163"/>
      <c r="TTF17" s="163"/>
      <c r="TTG17" s="163"/>
      <c r="TTH17" s="163"/>
      <c r="TTI17" s="163"/>
      <c r="TTJ17" s="163"/>
      <c r="TTK17" s="163"/>
      <c r="TTL17" s="163"/>
      <c r="TTM17" s="163"/>
      <c r="TTN17" s="163"/>
      <c r="TTO17" s="163"/>
      <c r="TTP17" s="163"/>
      <c r="TTQ17" s="163"/>
      <c r="TTR17" s="163"/>
      <c r="TTS17" s="163"/>
      <c r="TTT17" s="163"/>
      <c r="TTU17" s="163"/>
      <c r="TTV17" s="163"/>
      <c r="TTW17" s="163"/>
      <c r="TTX17" s="163"/>
      <c r="TTY17" s="163"/>
      <c r="TTZ17" s="163"/>
      <c r="TUA17" s="163"/>
      <c r="TUB17" s="163"/>
      <c r="TUC17" s="163"/>
      <c r="TUD17" s="163"/>
      <c r="TUE17" s="163"/>
      <c r="TUF17" s="163"/>
      <c r="TUG17" s="163"/>
      <c r="TUH17" s="163"/>
      <c r="TUI17" s="163"/>
      <c r="TUJ17" s="163"/>
      <c r="TUK17" s="163"/>
      <c r="TUL17" s="163"/>
      <c r="TUM17" s="163"/>
      <c r="TUN17" s="163"/>
      <c r="TUO17" s="163"/>
      <c r="TUP17" s="163"/>
      <c r="TUQ17" s="163"/>
      <c r="TUR17" s="163"/>
      <c r="TUS17" s="163"/>
      <c r="TUT17" s="163"/>
      <c r="TUU17" s="163"/>
      <c r="TUV17" s="163"/>
      <c r="TUW17" s="163"/>
      <c r="TUX17" s="163"/>
      <c r="TUY17" s="163"/>
      <c r="TUZ17" s="163"/>
      <c r="TVA17" s="163"/>
      <c r="TVB17" s="163"/>
      <c r="TVC17" s="163"/>
      <c r="TVD17" s="163"/>
      <c r="TVE17" s="163"/>
      <c r="TVF17" s="163"/>
      <c r="TVG17" s="163"/>
      <c r="TVH17" s="163"/>
      <c r="TVI17" s="163"/>
      <c r="TVJ17" s="163"/>
      <c r="TVK17" s="163"/>
      <c r="TVL17" s="163"/>
      <c r="TVM17" s="163"/>
      <c r="TVN17" s="163"/>
      <c r="TVO17" s="163"/>
      <c r="TVP17" s="163"/>
      <c r="TVQ17" s="163"/>
      <c r="TVR17" s="163"/>
      <c r="TVS17" s="163"/>
      <c r="TVT17" s="163"/>
      <c r="TVU17" s="163"/>
      <c r="TVV17" s="163"/>
      <c r="TVW17" s="163"/>
      <c r="TVX17" s="163"/>
      <c r="TVY17" s="163"/>
      <c r="TVZ17" s="163"/>
      <c r="TWA17" s="163"/>
      <c r="TWB17" s="163"/>
      <c r="TWC17" s="163"/>
      <c r="TWD17" s="163"/>
      <c r="TWE17" s="163"/>
      <c r="TWF17" s="163"/>
      <c r="TWG17" s="163"/>
      <c r="TWH17" s="163"/>
      <c r="TWI17" s="163"/>
      <c r="TWJ17" s="163"/>
      <c r="TWK17" s="163"/>
      <c r="TWL17" s="163"/>
      <c r="TWM17" s="163"/>
      <c r="TWN17" s="163"/>
      <c r="TWO17" s="163"/>
      <c r="TWP17" s="163"/>
      <c r="TWQ17" s="163"/>
      <c r="TWR17" s="163"/>
      <c r="TWS17" s="163"/>
      <c r="TWT17" s="163"/>
      <c r="TWU17" s="163"/>
      <c r="TWV17" s="163"/>
      <c r="TWW17" s="163"/>
      <c r="TWX17" s="163"/>
      <c r="TWY17" s="163"/>
      <c r="TWZ17" s="163"/>
      <c r="TXA17" s="163"/>
      <c r="TXB17" s="163"/>
      <c r="TXC17" s="163"/>
      <c r="TXD17" s="163"/>
      <c r="TXE17" s="163"/>
      <c r="TXF17" s="163"/>
      <c r="TXG17" s="163"/>
      <c r="TXH17" s="163"/>
      <c r="TXI17" s="163"/>
      <c r="TXJ17" s="163"/>
      <c r="TXK17" s="163"/>
      <c r="TXL17" s="163"/>
      <c r="TXM17" s="163"/>
      <c r="TXN17" s="163"/>
      <c r="TXO17" s="163"/>
      <c r="TXP17" s="163"/>
      <c r="TXQ17" s="163"/>
      <c r="TXR17" s="163"/>
      <c r="TXS17" s="163"/>
      <c r="TXT17" s="163"/>
      <c r="TXU17" s="163"/>
      <c r="TXV17" s="163"/>
      <c r="TXW17" s="163"/>
      <c r="TXX17" s="163"/>
      <c r="TXY17" s="163"/>
      <c r="TXZ17" s="163"/>
      <c r="TYA17" s="163"/>
      <c r="TYB17" s="163"/>
      <c r="TYC17" s="163"/>
      <c r="TYD17" s="163"/>
      <c r="TYE17" s="163"/>
      <c r="TYF17" s="163"/>
      <c r="TYG17" s="163"/>
      <c r="TYH17" s="163"/>
      <c r="TYI17" s="163"/>
      <c r="TYJ17" s="163"/>
      <c r="TYK17" s="163"/>
      <c r="TYL17" s="163"/>
      <c r="TYM17" s="163"/>
      <c r="TYN17" s="163"/>
      <c r="TYO17" s="163"/>
      <c r="TYP17" s="163"/>
      <c r="TYQ17" s="163"/>
      <c r="TYR17" s="163"/>
      <c r="TYS17" s="163"/>
      <c r="TYT17" s="163"/>
      <c r="TYU17" s="163"/>
      <c r="TYV17" s="163"/>
      <c r="TYW17" s="163"/>
      <c r="TYX17" s="163"/>
      <c r="TYY17" s="163"/>
      <c r="TYZ17" s="163"/>
      <c r="TZA17" s="163"/>
      <c r="TZB17" s="163"/>
      <c r="TZC17" s="163"/>
      <c r="TZD17" s="163"/>
      <c r="TZE17" s="163"/>
      <c r="TZF17" s="163"/>
      <c r="TZG17" s="163"/>
      <c r="TZH17" s="163"/>
      <c r="TZI17" s="163"/>
      <c r="TZJ17" s="163"/>
      <c r="TZK17" s="163"/>
      <c r="TZL17" s="163"/>
      <c r="TZM17" s="163"/>
      <c r="TZN17" s="163"/>
      <c r="TZO17" s="163"/>
      <c r="TZP17" s="163"/>
      <c r="TZQ17" s="163"/>
      <c r="TZR17" s="163"/>
      <c r="TZS17" s="163"/>
      <c r="TZT17" s="163"/>
      <c r="TZU17" s="163"/>
      <c r="TZV17" s="163"/>
      <c r="TZW17" s="163"/>
      <c r="TZX17" s="163"/>
      <c r="TZY17" s="163"/>
      <c r="TZZ17" s="163"/>
      <c r="UAA17" s="163"/>
      <c r="UAB17" s="163"/>
      <c r="UAC17" s="163"/>
      <c r="UAD17" s="163"/>
      <c r="UAE17" s="163"/>
      <c r="UAF17" s="163"/>
      <c r="UAG17" s="163"/>
      <c r="UAH17" s="163"/>
      <c r="UAI17" s="163"/>
      <c r="UAJ17" s="163"/>
      <c r="UAK17" s="163"/>
      <c r="UAL17" s="163"/>
      <c r="UAM17" s="163"/>
      <c r="UAN17" s="163"/>
      <c r="UAO17" s="163"/>
      <c r="UAP17" s="163"/>
      <c r="UAQ17" s="163"/>
      <c r="UAR17" s="163"/>
      <c r="UAS17" s="163"/>
      <c r="UAT17" s="163"/>
      <c r="UAU17" s="163"/>
      <c r="UAV17" s="163"/>
      <c r="UAW17" s="163"/>
      <c r="UAX17" s="163"/>
      <c r="UAY17" s="163"/>
      <c r="UAZ17" s="163"/>
      <c r="UBA17" s="163"/>
      <c r="UBB17" s="163"/>
      <c r="UBC17" s="163"/>
      <c r="UBD17" s="163"/>
      <c r="UBE17" s="163"/>
      <c r="UBF17" s="163"/>
      <c r="UBG17" s="163"/>
      <c r="UBH17" s="163"/>
      <c r="UBI17" s="163"/>
      <c r="UBJ17" s="163"/>
      <c r="UBK17" s="163"/>
      <c r="UBL17" s="163"/>
      <c r="UBM17" s="163"/>
      <c r="UBN17" s="163"/>
      <c r="UBO17" s="163"/>
      <c r="UBP17" s="163"/>
      <c r="UBQ17" s="163"/>
      <c r="UBR17" s="163"/>
      <c r="UBS17" s="163"/>
      <c r="UBT17" s="163"/>
      <c r="UBU17" s="163"/>
      <c r="UBV17" s="163"/>
      <c r="UBW17" s="163"/>
      <c r="UBX17" s="163"/>
      <c r="UBY17" s="163"/>
      <c r="UBZ17" s="163"/>
      <c r="UCA17" s="163"/>
      <c r="UCB17" s="163"/>
      <c r="UCC17" s="163"/>
      <c r="UCD17" s="163"/>
      <c r="UCE17" s="163"/>
      <c r="UCF17" s="163"/>
      <c r="UCG17" s="163"/>
      <c r="UCH17" s="163"/>
      <c r="UCI17" s="163"/>
      <c r="UCJ17" s="163"/>
      <c r="UCK17" s="163"/>
      <c r="UCL17" s="163"/>
      <c r="UCM17" s="163"/>
      <c r="UCN17" s="163"/>
      <c r="UCO17" s="163"/>
      <c r="UCP17" s="163"/>
      <c r="UCQ17" s="163"/>
      <c r="UCR17" s="163"/>
      <c r="UCS17" s="163"/>
      <c r="UCT17" s="163"/>
      <c r="UCU17" s="163"/>
      <c r="UCV17" s="163"/>
      <c r="UCW17" s="163"/>
      <c r="UCX17" s="163"/>
      <c r="UCY17" s="163"/>
      <c r="UCZ17" s="163"/>
      <c r="UDA17" s="163"/>
      <c r="UDB17" s="163"/>
      <c r="UDC17" s="163"/>
      <c r="UDD17" s="163"/>
      <c r="UDE17" s="163"/>
      <c r="UDF17" s="163"/>
      <c r="UDG17" s="163"/>
      <c r="UDH17" s="163"/>
      <c r="UDI17" s="163"/>
      <c r="UDJ17" s="163"/>
      <c r="UDK17" s="163"/>
      <c r="UDL17" s="163"/>
      <c r="UDM17" s="163"/>
      <c r="UDN17" s="163"/>
      <c r="UDO17" s="163"/>
      <c r="UDP17" s="163"/>
      <c r="UDQ17" s="163"/>
      <c r="UDR17" s="163"/>
      <c r="UDS17" s="163"/>
      <c r="UDT17" s="163"/>
      <c r="UDU17" s="163"/>
      <c r="UDV17" s="163"/>
      <c r="UDW17" s="163"/>
      <c r="UDX17" s="163"/>
      <c r="UDY17" s="163"/>
      <c r="UDZ17" s="163"/>
      <c r="UEA17" s="163"/>
      <c r="UEB17" s="163"/>
      <c r="UEC17" s="163"/>
      <c r="UED17" s="163"/>
      <c r="UEE17" s="163"/>
      <c r="UEF17" s="163"/>
      <c r="UEG17" s="163"/>
      <c r="UEH17" s="163"/>
      <c r="UEI17" s="163"/>
      <c r="UEJ17" s="163"/>
      <c r="UEK17" s="163"/>
      <c r="UEL17" s="163"/>
      <c r="UEM17" s="163"/>
      <c r="UEN17" s="163"/>
      <c r="UEO17" s="163"/>
      <c r="UEP17" s="163"/>
      <c r="UEQ17" s="163"/>
      <c r="UER17" s="163"/>
      <c r="UES17" s="163"/>
      <c r="UET17" s="163"/>
      <c r="UEU17" s="163"/>
      <c r="UEV17" s="163"/>
      <c r="UEW17" s="163"/>
      <c r="UEX17" s="163"/>
      <c r="UEY17" s="163"/>
      <c r="UEZ17" s="163"/>
      <c r="UFA17" s="163"/>
      <c r="UFB17" s="163"/>
      <c r="UFC17" s="163"/>
      <c r="UFD17" s="163"/>
      <c r="UFE17" s="163"/>
      <c r="UFF17" s="163"/>
      <c r="UFG17" s="163"/>
      <c r="UFH17" s="163"/>
      <c r="UFI17" s="163"/>
      <c r="UFJ17" s="163"/>
      <c r="UFK17" s="163"/>
      <c r="UFL17" s="163"/>
      <c r="UFM17" s="163"/>
      <c r="UFN17" s="163"/>
      <c r="UFO17" s="163"/>
      <c r="UFP17" s="163"/>
      <c r="UFQ17" s="163"/>
      <c r="UFR17" s="163"/>
      <c r="UFS17" s="163"/>
      <c r="UFT17" s="163"/>
      <c r="UFU17" s="163"/>
      <c r="UFV17" s="163"/>
      <c r="UFW17" s="163"/>
      <c r="UFX17" s="163"/>
      <c r="UFY17" s="163"/>
      <c r="UFZ17" s="163"/>
      <c r="UGA17" s="163"/>
      <c r="UGB17" s="163"/>
      <c r="UGC17" s="163"/>
      <c r="UGD17" s="163"/>
      <c r="UGE17" s="163"/>
      <c r="UGF17" s="163"/>
      <c r="UGG17" s="163"/>
      <c r="UGH17" s="163"/>
      <c r="UGI17" s="163"/>
      <c r="UGJ17" s="163"/>
      <c r="UGK17" s="163"/>
      <c r="UGL17" s="163"/>
      <c r="UGM17" s="163"/>
      <c r="UGN17" s="163"/>
      <c r="UGO17" s="163"/>
      <c r="UGP17" s="163"/>
      <c r="UGQ17" s="163"/>
      <c r="UGR17" s="163"/>
      <c r="UGS17" s="163"/>
      <c r="UGT17" s="163"/>
      <c r="UGU17" s="163"/>
      <c r="UGV17" s="163"/>
      <c r="UGW17" s="163"/>
      <c r="UGX17" s="163"/>
      <c r="UGY17" s="163"/>
      <c r="UGZ17" s="163"/>
      <c r="UHA17" s="163"/>
      <c r="UHB17" s="163"/>
      <c r="UHC17" s="163"/>
      <c r="UHD17" s="163"/>
      <c r="UHE17" s="163"/>
      <c r="UHF17" s="163"/>
      <c r="UHG17" s="163"/>
      <c r="UHH17" s="163"/>
      <c r="UHI17" s="163"/>
      <c r="UHJ17" s="163"/>
      <c r="UHK17" s="163"/>
      <c r="UHL17" s="163"/>
      <c r="UHM17" s="163"/>
      <c r="UHN17" s="163"/>
      <c r="UHO17" s="163"/>
      <c r="UHP17" s="163"/>
      <c r="UHQ17" s="163"/>
      <c r="UHR17" s="163"/>
      <c r="UHS17" s="163"/>
      <c r="UHT17" s="163"/>
      <c r="UHU17" s="163"/>
      <c r="UHV17" s="163"/>
      <c r="UHW17" s="163"/>
      <c r="UHX17" s="163"/>
      <c r="UHY17" s="163"/>
      <c r="UHZ17" s="163"/>
      <c r="UIA17" s="163"/>
      <c r="UIB17" s="163"/>
      <c r="UIC17" s="163"/>
      <c r="UID17" s="163"/>
      <c r="UIE17" s="163"/>
      <c r="UIF17" s="163"/>
      <c r="UIG17" s="163"/>
      <c r="UIH17" s="163"/>
      <c r="UII17" s="163"/>
      <c r="UIJ17" s="163"/>
      <c r="UIK17" s="163"/>
      <c r="UIL17" s="163"/>
      <c r="UIM17" s="163"/>
      <c r="UIN17" s="163"/>
      <c r="UIO17" s="163"/>
      <c r="UIP17" s="163"/>
      <c r="UIQ17" s="163"/>
      <c r="UIR17" s="163"/>
      <c r="UIS17" s="163"/>
      <c r="UIT17" s="163"/>
      <c r="UIU17" s="163"/>
      <c r="UIV17" s="163"/>
      <c r="UIW17" s="163"/>
      <c r="UIX17" s="163"/>
      <c r="UIY17" s="163"/>
      <c r="UIZ17" s="163"/>
      <c r="UJA17" s="163"/>
      <c r="UJB17" s="163"/>
      <c r="UJC17" s="163"/>
      <c r="UJD17" s="163"/>
      <c r="UJE17" s="163"/>
      <c r="UJF17" s="163"/>
      <c r="UJG17" s="163"/>
      <c r="UJH17" s="163"/>
      <c r="UJI17" s="163"/>
      <c r="UJJ17" s="163"/>
      <c r="UJK17" s="163"/>
      <c r="UJL17" s="163"/>
      <c r="UJM17" s="163"/>
      <c r="UJN17" s="163"/>
      <c r="UJO17" s="163"/>
      <c r="UJP17" s="163"/>
      <c r="UJQ17" s="163"/>
      <c r="UJR17" s="163"/>
      <c r="UJS17" s="163"/>
      <c r="UJT17" s="163"/>
      <c r="UJU17" s="163"/>
      <c r="UJV17" s="163"/>
      <c r="UJW17" s="163"/>
      <c r="UJX17" s="163"/>
      <c r="UJY17" s="163"/>
      <c r="UJZ17" s="163"/>
      <c r="UKA17" s="163"/>
      <c r="UKB17" s="163"/>
      <c r="UKC17" s="163"/>
      <c r="UKD17" s="163"/>
      <c r="UKE17" s="163"/>
      <c r="UKF17" s="163"/>
      <c r="UKG17" s="163"/>
      <c r="UKH17" s="163"/>
      <c r="UKI17" s="163"/>
      <c r="UKJ17" s="163"/>
      <c r="UKK17" s="163"/>
      <c r="UKL17" s="163"/>
      <c r="UKM17" s="163"/>
      <c r="UKN17" s="163"/>
      <c r="UKO17" s="163"/>
      <c r="UKP17" s="163"/>
      <c r="UKQ17" s="163"/>
      <c r="UKR17" s="163"/>
      <c r="UKS17" s="163"/>
      <c r="UKT17" s="163"/>
      <c r="UKU17" s="163"/>
      <c r="UKV17" s="163"/>
      <c r="UKW17" s="163"/>
      <c r="UKX17" s="163"/>
      <c r="UKY17" s="163"/>
      <c r="UKZ17" s="163"/>
      <c r="ULA17" s="163"/>
      <c r="ULB17" s="163"/>
      <c r="ULC17" s="163"/>
      <c r="ULD17" s="163"/>
      <c r="ULE17" s="163"/>
      <c r="ULF17" s="163"/>
      <c r="ULG17" s="163"/>
      <c r="ULH17" s="163"/>
      <c r="ULI17" s="163"/>
      <c r="ULJ17" s="163"/>
      <c r="ULK17" s="163"/>
      <c r="ULL17" s="163"/>
      <c r="ULM17" s="163"/>
      <c r="ULN17" s="163"/>
      <c r="ULO17" s="163"/>
      <c r="ULP17" s="163"/>
      <c r="ULQ17" s="163"/>
      <c r="ULR17" s="163"/>
      <c r="ULS17" s="163"/>
      <c r="ULT17" s="163"/>
      <c r="ULU17" s="163"/>
      <c r="ULV17" s="163"/>
      <c r="ULW17" s="163"/>
      <c r="ULX17" s="163"/>
      <c r="ULY17" s="163"/>
      <c r="ULZ17" s="163"/>
      <c r="UMA17" s="163"/>
      <c r="UMB17" s="163"/>
      <c r="UMC17" s="163"/>
      <c r="UMD17" s="163"/>
      <c r="UME17" s="163"/>
      <c r="UMF17" s="163"/>
      <c r="UMG17" s="163"/>
      <c r="UMH17" s="163"/>
      <c r="UMI17" s="163"/>
      <c r="UMJ17" s="163"/>
      <c r="UMK17" s="163"/>
      <c r="UML17" s="163"/>
      <c r="UMM17" s="163"/>
      <c r="UMN17" s="163"/>
      <c r="UMO17" s="163"/>
      <c r="UMP17" s="163"/>
      <c r="UMQ17" s="163"/>
      <c r="UMR17" s="163"/>
      <c r="UMS17" s="163"/>
      <c r="UMT17" s="163"/>
      <c r="UMU17" s="163"/>
      <c r="UMV17" s="163"/>
      <c r="UMW17" s="163"/>
      <c r="UMX17" s="163"/>
      <c r="UMY17" s="163"/>
      <c r="UMZ17" s="163"/>
      <c r="UNA17" s="163"/>
      <c r="UNB17" s="163"/>
      <c r="UNC17" s="163"/>
      <c r="UND17" s="163"/>
      <c r="UNE17" s="163"/>
      <c r="UNF17" s="163"/>
      <c r="UNG17" s="163"/>
      <c r="UNH17" s="163"/>
      <c r="UNI17" s="163"/>
      <c r="UNJ17" s="163"/>
      <c r="UNK17" s="163"/>
      <c r="UNL17" s="163"/>
      <c r="UNM17" s="163"/>
      <c r="UNN17" s="163"/>
      <c r="UNO17" s="163"/>
      <c r="UNP17" s="163"/>
      <c r="UNQ17" s="163"/>
      <c r="UNR17" s="163"/>
      <c r="UNS17" s="163"/>
      <c r="UNT17" s="163"/>
      <c r="UNU17" s="163"/>
      <c r="UNV17" s="163"/>
      <c r="UNW17" s="163"/>
      <c r="UNX17" s="163"/>
      <c r="UNY17" s="163"/>
      <c r="UNZ17" s="163"/>
      <c r="UOA17" s="163"/>
      <c r="UOB17" s="163"/>
      <c r="UOC17" s="163"/>
      <c r="UOD17" s="163"/>
      <c r="UOE17" s="163"/>
      <c r="UOF17" s="163"/>
      <c r="UOG17" s="163"/>
      <c r="UOH17" s="163"/>
      <c r="UOI17" s="163"/>
      <c r="UOJ17" s="163"/>
      <c r="UOK17" s="163"/>
      <c r="UOL17" s="163"/>
      <c r="UOM17" s="163"/>
      <c r="UON17" s="163"/>
      <c r="UOO17" s="163"/>
      <c r="UOP17" s="163"/>
      <c r="UOQ17" s="163"/>
      <c r="UOR17" s="163"/>
      <c r="UOS17" s="163"/>
      <c r="UOT17" s="163"/>
      <c r="UOU17" s="163"/>
      <c r="UOV17" s="163"/>
      <c r="UOW17" s="163"/>
      <c r="UOX17" s="163"/>
      <c r="UOY17" s="163"/>
      <c r="UOZ17" s="163"/>
      <c r="UPA17" s="163"/>
      <c r="UPB17" s="163"/>
      <c r="UPC17" s="163"/>
      <c r="UPD17" s="163"/>
      <c r="UPE17" s="163"/>
      <c r="UPF17" s="163"/>
      <c r="UPG17" s="163"/>
      <c r="UPH17" s="163"/>
      <c r="UPI17" s="163"/>
      <c r="UPJ17" s="163"/>
      <c r="UPK17" s="163"/>
      <c r="UPL17" s="163"/>
      <c r="UPM17" s="163"/>
      <c r="UPN17" s="163"/>
      <c r="UPO17" s="163"/>
      <c r="UPP17" s="163"/>
      <c r="UPQ17" s="163"/>
      <c r="UPR17" s="163"/>
      <c r="UPS17" s="163"/>
      <c r="UPT17" s="163"/>
      <c r="UPU17" s="163"/>
      <c r="UPV17" s="163"/>
      <c r="UPW17" s="163"/>
      <c r="UPX17" s="163"/>
      <c r="UPY17" s="163"/>
      <c r="UPZ17" s="163"/>
      <c r="UQA17" s="163"/>
      <c r="UQB17" s="163"/>
      <c r="UQC17" s="163"/>
      <c r="UQD17" s="163"/>
      <c r="UQE17" s="163"/>
      <c r="UQF17" s="163"/>
      <c r="UQG17" s="163"/>
      <c r="UQH17" s="163"/>
      <c r="UQI17" s="163"/>
      <c r="UQJ17" s="163"/>
      <c r="UQK17" s="163"/>
      <c r="UQL17" s="163"/>
      <c r="UQM17" s="163"/>
      <c r="UQN17" s="163"/>
      <c r="UQO17" s="163"/>
      <c r="UQP17" s="163"/>
      <c r="UQQ17" s="163"/>
      <c r="UQR17" s="163"/>
      <c r="UQS17" s="163"/>
      <c r="UQT17" s="163"/>
      <c r="UQU17" s="163"/>
      <c r="UQV17" s="163"/>
      <c r="UQW17" s="163"/>
      <c r="UQX17" s="163"/>
      <c r="UQY17" s="163"/>
      <c r="UQZ17" s="163"/>
      <c r="URA17" s="163"/>
      <c r="URB17" s="163"/>
      <c r="URC17" s="163"/>
      <c r="URD17" s="163"/>
      <c r="URE17" s="163"/>
      <c r="URF17" s="163"/>
      <c r="URG17" s="163"/>
      <c r="URH17" s="163"/>
      <c r="URI17" s="163"/>
      <c r="URJ17" s="163"/>
      <c r="URK17" s="163"/>
      <c r="URL17" s="163"/>
      <c r="URM17" s="163"/>
      <c r="URN17" s="163"/>
      <c r="URO17" s="163"/>
      <c r="URP17" s="163"/>
      <c r="URQ17" s="163"/>
      <c r="URR17" s="163"/>
      <c r="URS17" s="163"/>
      <c r="URT17" s="163"/>
      <c r="URU17" s="163"/>
      <c r="URV17" s="163"/>
      <c r="URW17" s="163"/>
      <c r="URX17" s="163"/>
      <c r="URY17" s="163"/>
      <c r="URZ17" s="163"/>
      <c r="USA17" s="163"/>
      <c r="USB17" s="163"/>
      <c r="USC17" s="163"/>
      <c r="USD17" s="163"/>
      <c r="USE17" s="163"/>
      <c r="USF17" s="163"/>
      <c r="USG17" s="163"/>
      <c r="USH17" s="163"/>
      <c r="USI17" s="163"/>
      <c r="USJ17" s="163"/>
      <c r="USK17" s="163"/>
      <c r="USL17" s="163"/>
      <c r="USM17" s="163"/>
      <c r="USN17" s="163"/>
      <c r="USO17" s="163"/>
      <c r="USP17" s="163"/>
      <c r="USQ17" s="163"/>
      <c r="USR17" s="163"/>
      <c r="USS17" s="163"/>
      <c r="UST17" s="163"/>
      <c r="USU17" s="163"/>
      <c r="USV17" s="163"/>
      <c r="USW17" s="163"/>
      <c r="USX17" s="163"/>
      <c r="USY17" s="163"/>
      <c r="USZ17" s="163"/>
      <c r="UTA17" s="163"/>
      <c r="UTB17" s="163"/>
      <c r="UTC17" s="163"/>
      <c r="UTD17" s="163"/>
      <c r="UTE17" s="163"/>
      <c r="UTF17" s="163"/>
      <c r="UTG17" s="163"/>
      <c r="UTH17" s="163"/>
      <c r="UTI17" s="163"/>
      <c r="UTJ17" s="163"/>
      <c r="UTK17" s="163"/>
      <c r="UTL17" s="163"/>
      <c r="UTM17" s="163"/>
      <c r="UTN17" s="163"/>
      <c r="UTO17" s="163"/>
      <c r="UTP17" s="163"/>
      <c r="UTQ17" s="163"/>
      <c r="UTR17" s="163"/>
      <c r="UTS17" s="163"/>
      <c r="UTT17" s="163"/>
      <c r="UTU17" s="163"/>
      <c r="UTV17" s="163"/>
      <c r="UTW17" s="163"/>
      <c r="UTX17" s="163"/>
      <c r="UTY17" s="163"/>
      <c r="UTZ17" s="163"/>
      <c r="UUA17" s="163"/>
      <c r="UUB17" s="163"/>
      <c r="UUC17" s="163"/>
      <c r="UUD17" s="163"/>
      <c r="UUE17" s="163"/>
      <c r="UUF17" s="163"/>
      <c r="UUG17" s="163"/>
      <c r="UUH17" s="163"/>
      <c r="UUI17" s="163"/>
      <c r="UUJ17" s="163"/>
      <c r="UUK17" s="163"/>
      <c r="UUL17" s="163"/>
      <c r="UUM17" s="163"/>
      <c r="UUN17" s="163"/>
      <c r="UUO17" s="163"/>
      <c r="UUP17" s="163"/>
      <c r="UUQ17" s="163"/>
      <c r="UUR17" s="163"/>
      <c r="UUS17" s="163"/>
      <c r="UUT17" s="163"/>
      <c r="UUU17" s="163"/>
      <c r="UUV17" s="163"/>
      <c r="UUW17" s="163"/>
      <c r="UUX17" s="163"/>
      <c r="UUY17" s="163"/>
      <c r="UUZ17" s="163"/>
      <c r="UVA17" s="163"/>
      <c r="UVB17" s="163"/>
      <c r="UVC17" s="163"/>
      <c r="UVD17" s="163"/>
      <c r="UVE17" s="163"/>
      <c r="UVF17" s="163"/>
      <c r="UVG17" s="163"/>
      <c r="UVH17" s="163"/>
      <c r="UVI17" s="163"/>
      <c r="UVJ17" s="163"/>
      <c r="UVK17" s="163"/>
      <c r="UVL17" s="163"/>
      <c r="UVM17" s="163"/>
      <c r="UVN17" s="163"/>
      <c r="UVO17" s="163"/>
      <c r="UVP17" s="163"/>
      <c r="UVQ17" s="163"/>
      <c r="UVR17" s="163"/>
      <c r="UVS17" s="163"/>
      <c r="UVT17" s="163"/>
      <c r="UVU17" s="163"/>
      <c r="UVV17" s="163"/>
      <c r="UVW17" s="163"/>
      <c r="UVX17" s="163"/>
      <c r="UVY17" s="163"/>
      <c r="UVZ17" s="163"/>
      <c r="UWA17" s="163"/>
      <c r="UWB17" s="163"/>
      <c r="UWC17" s="163"/>
      <c r="UWD17" s="163"/>
      <c r="UWE17" s="163"/>
      <c r="UWF17" s="163"/>
      <c r="UWG17" s="163"/>
      <c r="UWH17" s="163"/>
      <c r="UWI17" s="163"/>
      <c r="UWJ17" s="163"/>
      <c r="UWK17" s="163"/>
      <c r="UWL17" s="163"/>
      <c r="UWM17" s="163"/>
      <c r="UWN17" s="163"/>
      <c r="UWO17" s="163"/>
      <c r="UWP17" s="163"/>
      <c r="UWQ17" s="163"/>
      <c r="UWR17" s="163"/>
      <c r="UWS17" s="163"/>
      <c r="UWT17" s="163"/>
      <c r="UWU17" s="163"/>
      <c r="UWV17" s="163"/>
      <c r="UWW17" s="163"/>
      <c r="UWX17" s="163"/>
      <c r="UWY17" s="163"/>
      <c r="UWZ17" s="163"/>
      <c r="UXA17" s="163"/>
      <c r="UXB17" s="163"/>
      <c r="UXC17" s="163"/>
      <c r="UXD17" s="163"/>
      <c r="UXE17" s="163"/>
      <c r="UXF17" s="163"/>
      <c r="UXG17" s="163"/>
      <c r="UXH17" s="163"/>
      <c r="UXI17" s="163"/>
      <c r="UXJ17" s="163"/>
      <c r="UXK17" s="163"/>
      <c r="UXL17" s="163"/>
      <c r="UXM17" s="163"/>
      <c r="UXN17" s="163"/>
      <c r="UXO17" s="163"/>
      <c r="UXP17" s="163"/>
      <c r="UXQ17" s="163"/>
      <c r="UXR17" s="163"/>
      <c r="UXS17" s="163"/>
      <c r="UXT17" s="163"/>
      <c r="UXU17" s="163"/>
      <c r="UXV17" s="163"/>
      <c r="UXW17" s="163"/>
      <c r="UXX17" s="163"/>
      <c r="UXY17" s="163"/>
      <c r="UXZ17" s="163"/>
      <c r="UYA17" s="163"/>
      <c r="UYB17" s="163"/>
      <c r="UYC17" s="163"/>
      <c r="UYD17" s="163"/>
      <c r="UYE17" s="163"/>
      <c r="UYF17" s="163"/>
      <c r="UYG17" s="163"/>
      <c r="UYH17" s="163"/>
      <c r="UYI17" s="163"/>
      <c r="UYJ17" s="163"/>
      <c r="UYK17" s="163"/>
      <c r="UYL17" s="163"/>
      <c r="UYM17" s="163"/>
      <c r="UYN17" s="163"/>
      <c r="UYO17" s="163"/>
      <c r="UYP17" s="163"/>
      <c r="UYQ17" s="163"/>
      <c r="UYR17" s="163"/>
      <c r="UYS17" s="163"/>
      <c r="UYT17" s="163"/>
      <c r="UYU17" s="163"/>
      <c r="UYV17" s="163"/>
      <c r="UYW17" s="163"/>
      <c r="UYX17" s="163"/>
      <c r="UYY17" s="163"/>
      <c r="UYZ17" s="163"/>
      <c r="UZA17" s="163"/>
      <c r="UZB17" s="163"/>
      <c r="UZC17" s="163"/>
      <c r="UZD17" s="163"/>
      <c r="UZE17" s="163"/>
      <c r="UZF17" s="163"/>
      <c r="UZG17" s="163"/>
      <c r="UZH17" s="163"/>
      <c r="UZI17" s="163"/>
      <c r="UZJ17" s="163"/>
      <c r="UZK17" s="163"/>
      <c r="UZL17" s="163"/>
      <c r="UZM17" s="163"/>
      <c r="UZN17" s="163"/>
      <c r="UZO17" s="163"/>
      <c r="UZP17" s="163"/>
      <c r="UZQ17" s="163"/>
      <c r="UZR17" s="163"/>
      <c r="UZS17" s="163"/>
      <c r="UZT17" s="163"/>
      <c r="UZU17" s="163"/>
      <c r="UZV17" s="163"/>
      <c r="UZW17" s="163"/>
      <c r="UZX17" s="163"/>
      <c r="UZY17" s="163"/>
      <c r="UZZ17" s="163"/>
      <c r="VAA17" s="163"/>
      <c r="VAB17" s="163"/>
      <c r="VAC17" s="163"/>
      <c r="VAD17" s="163"/>
      <c r="VAE17" s="163"/>
      <c r="VAF17" s="163"/>
      <c r="VAG17" s="163"/>
      <c r="VAH17" s="163"/>
      <c r="VAI17" s="163"/>
      <c r="VAJ17" s="163"/>
      <c r="VAK17" s="163"/>
      <c r="VAL17" s="163"/>
      <c r="VAM17" s="163"/>
      <c r="VAN17" s="163"/>
      <c r="VAO17" s="163"/>
      <c r="VAP17" s="163"/>
      <c r="VAQ17" s="163"/>
      <c r="VAR17" s="163"/>
      <c r="VAS17" s="163"/>
      <c r="VAT17" s="163"/>
      <c r="VAU17" s="163"/>
      <c r="VAV17" s="163"/>
      <c r="VAW17" s="163"/>
      <c r="VAX17" s="163"/>
      <c r="VAY17" s="163"/>
      <c r="VAZ17" s="163"/>
      <c r="VBA17" s="163"/>
      <c r="VBB17" s="163"/>
      <c r="VBC17" s="163"/>
      <c r="VBD17" s="163"/>
      <c r="VBE17" s="163"/>
      <c r="VBF17" s="163"/>
      <c r="VBG17" s="163"/>
      <c r="VBH17" s="163"/>
      <c r="VBI17" s="163"/>
      <c r="VBJ17" s="163"/>
      <c r="VBK17" s="163"/>
      <c r="VBL17" s="163"/>
      <c r="VBM17" s="163"/>
      <c r="VBN17" s="163"/>
      <c r="VBO17" s="163"/>
      <c r="VBP17" s="163"/>
      <c r="VBQ17" s="163"/>
      <c r="VBR17" s="163"/>
      <c r="VBS17" s="163"/>
      <c r="VBT17" s="163"/>
      <c r="VBU17" s="163"/>
      <c r="VBV17" s="163"/>
      <c r="VBW17" s="163"/>
      <c r="VBX17" s="163"/>
      <c r="VBY17" s="163"/>
      <c r="VBZ17" s="163"/>
      <c r="VCA17" s="163"/>
      <c r="VCB17" s="163"/>
      <c r="VCC17" s="163"/>
      <c r="VCD17" s="163"/>
      <c r="VCE17" s="163"/>
      <c r="VCF17" s="163"/>
      <c r="VCG17" s="163"/>
      <c r="VCH17" s="163"/>
      <c r="VCI17" s="163"/>
      <c r="VCJ17" s="163"/>
      <c r="VCK17" s="163"/>
      <c r="VCL17" s="163"/>
      <c r="VCM17" s="163"/>
      <c r="VCN17" s="163"/>
      <c r="VCO17" s="163"/>
      <c r="VCP17" s="163"/>
      <c r="VCQ17" s="163"/>
      <c r="VCR17" s="163"/>
      <c r="VCS17" s="163"/>
      <c r="VCT17" s="163"/>
      <c r="VCU17" s="163"/>
      <c r="VCV17" s="163"/>
      <c r="VCW17" s="163"/>
      <c r="VCX17" s="163"/>
      <c r="VCY17" s="163"/>
      <c r="VCZ17" s="163"/>
      <c r="VDA17" s="163"/>
      <c r="VDB17" s="163"/>
      <c r="VDC17" s="163"/>
      <c r="VDD17" s="163"/>
      <c r="VDE17" s="163"/>
      <c r="VDF17" s="163"/>
      <c r="VDG17" s="163"/>
      <c r="VDH17" s="163"/>
      <c r="VDI17" s="163"/>
      <c r="VDJ17" s="163"/>
      <c r="VDK17" s="163"/>
      <c r="VDL17" s="163"/>
      <c r="VDM17" s="163"/>
      <c r="VDN17" s="163"/>
      <c r="VDO17" s="163"/>
      <c r="VDP17" s="163"/>
      <c r="VDQ17" s="163"/>
      <c r="VDR17" s="163"/>
      <c r="VDS17" s="163"/>
      <c r="VDT17" s="163"/>
      <c r="VDU17" s="163"/>
      <c r="VDV17" s="163"/>
      <c r="VDW17" s="163"/>
      <c r="VDX17" s="163"/>
      <c r="VDY17" s="163"/>
      <c r="VDZ17" s="163"/>
      <c r="VEA17" s="163"/>
      <c r="VEB17" s="163"/>
      <c r="VEC17" s="163"/>
      <c r="VED17" s="163"/>
      <c r="VEE17" s="163"/>
      <c r="VEF17" s="163"/>
      <c r="VEG17" s="163"/>
      <c r="VEH17" s="163"/>
      <c r="VEI17" s="163"/>
      <c r="VEJ17" s="163"/>
      <c r="VEK17" s="163"/>
      <c r="VEL17" s="163"/>
      <c r="VEM17" s="163"/>
      <c r="VEN17" s="163"/>
      <c r="VEO17" s="163"/>
      <c r="VEP17" s="163"/>
      <c r="VEQ17" s="163"/>
      <c r="VER17" s="163"/>
      <c r="VES17" s="163"/>
      <c r="VET17" s="163"/>
      <c r="VEU17" s="163"/>
      <c r="VEV17" s="163"/>
      <c r="VEW17" s="163"/>
      <c r="VEX17" s="163"/>
      <c r="VEY17" s="163"/>
      <c r="VEZ17" s="163"/>
      <c r="VFA17" s="163"/>
      <c r="VFB17" s="163"/>
      <c r="VFC17" s="163"/>
      <c r="VFD17" s="163"/>
      <c r="VFE17" s="163"/>
      <c r="VFF17" s="163"/>
      <c r="VFG17" s="163"/>
      <c r="VFH17" s="163"/>
      <c r="VFI17" s="163"/>
      <c r="VFJ17" s="163"/>
      <c r="VFK17" s="163"/>
      <c r="VFL17" s="163"/>
      <c r="VFM17" s="163"/>
      <c r="VFN17" s="163"/>
      <c r="VFO17" s="163"/>
      <c r="VFP17" s="163"/>
      <c r="VFQ17" s="163"/>
      <c r="VFR17" s="163"/>
      <c r="VFS17" s="163"/>
      <c r="VFT17" s="163"/>
      <c r="VFU17" s="163"/>
      <c r="VFV17" s="163"/>
      <c r="VFW17" s="163"/>
      <c r="VFX17" s="163"/>
      <c r="VFY17" s="163"/>
      <c r="VFZ17" s="163"/>
      <c r="VGA17" s="163"/>
      <c r="VGB17" s="163"/>
      <c r="VGC17" s="163"/>
      <c r="VGD17" s="163"/>
      <c r="VGE17" s="163"/>
      <c r="VGF17" s="163"/>
      <c r="VGG17" s="163"/>
      <c r="VGH17" s="163"/>
      <c r="VGI17" s="163"/>
      <c r="VGJ17" s="163"/>
      <c r="VGK17" s="163"/>
      <c r="VGL17" s="163"/>
      <c r="VGM17" s="163"/>
      <c r="VGN17" s="163"/>
      <c r="VGO17" s="163"/>
      <c r="VGP17" s="163"/>
      <c r="VGQ17" s="163"/>
      <c r="VGR17" s="163"/>
      <c r="VGS17" s="163"/>
      <c r="VGT17" s="163"/>
      <c r="VGU17" s="163"/>
      <c r="VGV17" s="163"/>
      <c r="VGW17" s="163"/>
      <c r="VGX17" s="163"/>
      <c r="VGY17" s="163"/>
      <c r="VGZ17" s="163"/>
      <c r="VHA17" s="163"/>
      <c r="VHB17" s="163"/>
      <c r="VHC17" s="163"/>
      <c r="VHD17" s="163"/>
      <c r="VHE17" s="163"/>
      <c r="VHF17" s="163"/>
      <c r="VHG17" s="163"/>
      <c r="VHH17" s="163"/>
      <c r="VHI17" s="163"/>
      <c r="VHJ17" s="163"/>
      <c r="VHK17" s="163"/>
      <c r="VHL17" s="163"/>
      <c r="VHM17" s="163"/>
      <c r="VHN17" s="163"/>
      <c r="VHO17" s="163"/>
      <c r="VHP17" s="163"/>
      <c r="VHQ17" s="163"/>
      <c r="VHR17" s="163"/>
      <c r="VHS17" s="163"/>
      <c r="VHT17" s="163"/>
      <c r="VHU17" s="163"/>
      <c r="VHV17" s="163"/>
      <c r="VHW17" s="163"/>
      <c r="VHX17" s="163"/>
      <c r="VHY17" s="163"/>
      <c r="VHZ17" s="163"/>
      <c r="VIA17" s="163"/>
      <c r="VIB17" s="163"/>
      <c r="VIC17" s="163"/>
      <c r="VID17" s="163"/>
      <c r="VIE17" s="163"/>
      <c r="VIF17" s="163"/>
      <c r="VIG17" s="163"/>
      <c r="VIH17" s="163"/>
      <c r="VII17" s="163"/>
      <c r="VIJ17" s="163"/>
      <c r="VIK17" s="163"/>
      <c r="VIL17" s="163"/>
      <c r="VIM17" s="163"/>
      <c r="VIN17" s="163"/>
      <c r="VIO17" s="163"/>
      <c r="VIP17" s="163"/>
      <c r="VIQ17" s="163"/>
      <c r="VIR17" s="163"/>
      <c r="VIS17" s="163"/>
      <c r="VIT17" s="163"/>
      <c r="VIU17" s="163"/>
      <c r="VIV17" s="163"/>
      <c r="VIW17" s="163"/>
      <c r="VIX17" s="163"/>
      <c r="VIY17" s="163"/>
      <c r="VIZ17" s="163"/>
      <c r="VJA17" s="163"/>
      <c r="VJB17" s="163"/>
      <c r="VJC17" s="163"/>
      <c r="VJD17" s="163"/>
      <c r="VJE17" s="163"/>
      <c r="VJF17" s="163"/>
      <c r="VJG17" s="163"/>
      <c r="VJH17" s="163"/>
      <c r="VJI17" s="163"/>
      <c r="VJJ17" s="163"/>
      <c r="VJK17" s="163"/>
      <c r="VJL17" s="163"/>
      <c r="VJM17" s="163"/>
      <c r="VJN17" s="163"/>
      <c r="VJO17" s="163"/>
      <c r="VJP17" s="163"/>
      <c r="VJQ17" s="163"/>
      <c r="VJR17" s="163"/>
      <c r="VJS17" s="163"/>
      <c r="VJT17" s="163"/>
      <c r="VJU17" s="163"/>
      <c r="VJV17" s="163"/>
      <c r="VJW17" s="163"/>
      <c r="VJX17" s="163"/>
      <c r="VJY17" s="163"/>
      <c r="VJZ17" s="163"/>
      <c r="VKA17" s="163"/>
      <c r="VKB17" s="163"/>
      <c r="VKC17" s="163"/>
      <c r="VKD17" s="163"/>
      <c r="VKE17" s="163"/>
      <c r="VKF17" s="163"/>
      <c r="VKG17" s="163"/>
      <c r="VKH17" s="163"/>
      <c r="VKI17" s="163"/>
      <c r="VKJ17" s="163"/>
      <c r="VKK17" s="163"/>
      <c r="VKL17" s="163"/>
      <c r="VKM17" s="163"/>
      <c r="VKN17" s="163"/>
      <c r="VKO17" s="163"/>
      <c r="VKP17" s="163"/>
      <c r="VKQ17" s="163"/>
      <c r="VKR17" s="163"/>
      <c r="VKS17" s="163"/>
      <c r="VKT17" s="163"/>
      <c r="VKU17" s="163"/>
      <c r="VKV17" s="163"/>
      <c r="VKW17" s="163"/>
      <c r="VKX17" s="163"/>
      <c r="VKY17" s="163"/>
      <c r="VKZ17" s="163"/>
      <c r="VLA17" s="163"/>
      <c r="VLB17" s="163"/>
      <c r="VLC17" s="163"/>
      <c r="VLD17" s="163"/>
      <c r="VLE17" s="163"/>
      <c r="VLF17" s="163"/>
      <c r="VLG17" s="163"/>
      <c r="VLH17" s="163"/>
      <c r="VLI17" s="163"/>
      <c r="VLJ17" s="163"/>
      <c r="VLK17" s="163"/>
      <c r="VLL17" s="163"/>
      <c r="VLM17" s="163"/>
      <c r="VLN17" s="163"/>
      <c r="VLO17" s="163"/>
      <c r="VLP17" s="163"/>
      <c r="VLQ17" s="163"/>
      <c r="VLR17" s="163"/>
      <c r="VLS17" s="163"/>
      <c r="VLT17" s="163"/>
      <c r="VLU17" s="163"/>
      <c r="VLV17" s="163"/>
      <c r="VLW17" s="163"/>
      <c r="VLX17" s="163"/>
      <c r="VLY17" s="163"/>
      <c r="VLZ17" s="163"/>
      <c r="VMA17" s="163"/>
      <c r="VMB17" s="163"/>
      <c r="VMC17" s="163"/>
      <c r="VMD17" s="163"/>
      <c r="VME17" s="163"/>
      <c r="VMF17" s="163"/>
      <c r="VMG17" s="163"/>
      <c r="VMH17" s="163"/>
      <c r="VMI17" s="163"/>
      <c r="VMJ17" s="163"/>
      <c r="VMK17" s="163"/>
      <c r="VML17" s="163"/>
      <c r="VMM17" s="163"/>
      <c r="VMN17" s="163"/>
      <c r="VMO17" s="163"/>
      <c r="VMP17" s="163"/>
      <c r="VMQ17" s="163"/>
      <c r="VMR17" s="163"/>
      <c r="VMS17" s="163"/>
      <c r="VMT17" s="163"/>
      <c r="VMU17" s="163"/>
      <c r="VMV17" s="163"/>
      <c r="VMW17" s="163"/>
      <c r="VMX17" s="163"/>
      <c r="VMY17" s="163"/>
      <c r="VMZ17" s="163"/>
      <c r="VNA17" s="163"/>
      <c r="VNB17" s="163"/>
      <c r="VNC17" s="163"/>
      <c r="VND17" s="163"/>
      <c r="VNE17" s="163"/>
      <c r="VNF17" s="163"/>
      <c r="VNG17" s="163"/>
      <c r="VNH17" s="163"/>
      <c r="VNI17" s="163"/>
      <c r="VNJ17" s="163"/>
      <c r="VNK17" s="163"/>
      <c r="VNL17" s="163"/>
      <c r="VNM17" s="163"/>
      <c r="VNN17" s="163"/>
      <c r="VNO17" s="163"/>
      <c r="VNP17" s="163"/>
      <c r="VNQ17" s="163"/>
      <c r="VNR17" s="163"/>
      <c r="VNS17" s="163"/>
      <c r="VNT17" s="163"/>
      <c r="VNU17" s="163"/>
      <c r="VNV17" s="163"/>
      <c r="VNW17" s="163"/>
      <c r="VNX17" s="163"/>
      <c r="VNY17" s="163"/>
      <c r="VNZ17" s="163"/>
      <c r="VOA17" s="163"/>
      <c r="VOB17" s="163"/>
      <c r="VOC17" s="163"/>
      <c r="VOD17" s="163"/>
      <c r="VOE17" s="163"/>
      <c r="VOF17" s="163"/>
      <c r="VOG17" s="163"/>
      <c r="VOH17" s="163"/>
      <c r="VOI17" s="163"/>
      <c r="VOJ17" s="163"/>
      <c r="VOK17" s="163"/>
      <c r="VOL17" s="163"/>
      <c r="VOM17" s="163"/>
      <c r="VON17" s="163"/>
      <c r="VOO17" s="163"/>
      <c r="VOP17" s="163"/>
      <c r="VOQ17" s="163"/>
      <c r="VOR17" s="163"/>
      <c r="VOS17" s="163"/>
      <c r="VOT17" s="163"/>
      <c r="VOU17" s="163"/>
      <c r="VOV17" s="163"/>
      <c r="VOW17" s="163"/>
      <c r="VOX17" s="163"/>
      <c r="VOY17" s="163"/>
      <c r="VOZ17" s="163"/>
      <c r="VPA17" s="163"/>
      <c r="VPB17" s="163"/>
      <c r="VPC17" s="163"/>
      <c r="VPD17" s="163"/>
      <c r="VPE17" s="163"/>
      <c r="VPF17" s="163"/>
      <c r="VPG17" s="163"/>
      <c r="VPH17" s="163"/>
      <c r="VPI17" s="163"/>
      <c r="VPJ17" s="163"/>
      <c r="VPK17" s="163"/>
      <c r="VPL17" s="163"/>
      <c r="VPM17" s="163"/>
      <c r="VPN17" s="163"/>
      <c r="VPO17" s="163"/>
      <c r="VPP17" s="163"/>
      <c r="VPQ17" s="163"/>
      <c r="VPR17" s="163"/>
      <c r="VPS17" s="163"/>
      <c r="VPT17" s="163"/>
      <c r="VPU17" s="163"/>
      <c r="VPV17" s="163"/>
      <c r="VPW17" s="163"/>
      <c r="VPX17" s="163"/>
      <c r="VPY17" s="163"/>
      <c r="VPZ17" s="163"/>
      <c r="VQA17" s="163"/>
      <c r="VQB17" s="163"/>
      <c r="VQC17" s="163"/>
      <c r="VQD17" s="163"/>
      <c r="VQE17" s="163"/>
      <c r="VQF17" s="163"/>
      <c r="VQG17" s="163"/>
      <c r="VQH17" s="163"/>
      <c r="VQI17" s="163"/>
      <c r="VQJ17" s="163"/>
      <c r="VQK17" s="163"/>
      <c r="VQL17" s="163"/>
      <c r="VQM17" s="163"/>
      <c r="VQN17" s="163"/>
      <c r="VQO17" s="163"/>
      <c r="VQP17" s="163"/>
      <c r="VQQ17" s="163"/>
      <c r="VQR17" s="163"/>
      <c r="VQS17" s="163"/>
      <c r="VQT17" s="163"/>
      <c r="VQU17" s="163"/>
      <c r="VQV17" s="163"/>
      <c r="VQW17" s="163"/>
      <c r="VQX17" s="163"/>
      <c r="VQY17" s="163"/>
      <c r="VQZ17" s="163"/>
      <c r="VRA17" s="163"/>
      <c r="VRB17" s="163"/>
      <c r="VRC17" s="163"/>
      <c r="VRD17" s="163"/>
      <c r="VRE17" s="163"/>
      <c r="VRF17" s="163"/>
      <c r="VRG17" s="163"/>
      <c r="VRH17" s="163"/>
      <c r="VRI17" s="163"/>
      <c r="VRJ17" s="163"/>
      <c r="VRK17" s="163"/>
      <c r="VRL17" s="163"/>
      <c r="VRM17" s="163"/>
      <c r="VRN17" s="163"/>
      <c r="VRO17" s="163"/>
      <c r="VRP17" s="163"/>
      <c r="VRQ17" s="163"/>
      <c r="VRR17" s="163"/>
      <c r="VRS17" s="163"/>
      <c r="VRT17" s="163"/>
      <c r="VRU17" s="163"/>
      <c r="VRV17" s="163"/>
      <c r="VRW17" s="163"/>
      <c r="VRX17" s="163"/>
      <c r="VRY17" s="163"/>
      <c r="VRZ17" s="163"/>
      <c r="VSA17" s="163"/>
      <c r="VSB17" s="163"/>
      <c r="VSC17" s="163"/>
      <c r="VSD17" s="163"/>
      <c r="VSE17" s="163"/>
      <c r="VSF17" s="163"/>
      <c r="VSG17" s="163"/>
      <c r="VSH17" s="163"/>
      <c r="VSI17" s="163"/>
      <c r="VSJ17" s="163"/>
      <c r="VSK17" s="163"/>
      <c r="VSL17" s="163"/>
      <c r="VSM17" s="163"/>
      <c r="VSN17" s="163"/>
      <c r="VSO17" s="163"/>
      <c r="VSP17" s="163"/>
      <c r="VSQ17" s="163"/>
      <c r="VSR17" s="163"/>
      <c r="VSS17" s="163"/>
      <c r="VST17" s="163"/>
      <c r="VSU17" s="163"/>
      <c r="VSV17" s="163"/>
      <c r="VSW17" s="163"/>
      <c r="VSX17" s="163"/>
      <c r="VSY17" s="163"/>
      <c r="VSZ17" s="163"/>
      <c r="VTA17" s="163"/>
      <c r="VTB17" s="163"/>
      <c r="VTC17" s="163"/>
      <c r="VTD17" s="163"/>
      <c r="VTE17" s="163"/>
      <c r="VTF17" s="163"/>
      <c r="VTG17" s="163"/>
      <c r="VTH17" s="163"/>
      <c r="VTI17" s="163"/>
      <c r="VTJ17" s="163"/>
      <c r="VTK17" s="163"/>
      <c r="VTL17" s="163"/>
      <c r="VTM17" s="163"/>
      <c r="VTN17" s="163"/>
      <c r="VTO17" s="163"/>
      <c r="VTP17" s="163"/>
      <c r="VTQ17" s="163"/>
      <c r="VTR17" s="163"/>
      <c r="VTS17" s="163"/>
      <c r="VTT17" s="163"/>
      <c r="VTU17" s="163"/>
      <c r="VTV17" s="163"/>
      <c r="VTW17" s="163"/>
      <c r="VTX17" s="163"/>
      <c r="VTY17" s="163"/>
      <c r="VTZ17" s="163"/>
      <c r="VUA17" s="163"/>
      <c r="VUB17" s="163"/>
      <c r="VUC17" s="163"/>
      <c r="VUD17" s="163"/>
      <c r="VUE17" s="163"/>
      <c r="VUF17" s="163"/>
      <c r="VUG17" s="163"/>
      <c r="VUH17" s="163"/>
      <c r="VUI17" s="163"/>
      <c r="VUJ17" s="163"/>
      <c r="VUK17" s="163"/>
      <c r="VUL17" s="163"/>
      <c r="VUM17" s="163"/>
      <c r="VUN17" s="163"/>
      <c r="VUO17" s="163"/>
      <c r="VUP17" s="163"/>
      <c r="VUQ17" s="163"/>
      <c r="VUR17" s="163"/>
      <c r="VUS17" s="163"/>
      <c r="VUT17" s="163"/>
      <c r="VUU17" s="163"/>
      <c r="VUV17" s="163"/>
      <c r="VUW17" s="163"/>
      <c r="VUX17" s="163"/>
      <c r="VUY17" s="163"/>
      <c r="VUZ17" s="163"/>
      <c r="VVA17" s="163"/>
      <c r="VVB17" s="163"/>
      <c r="VVC17" s="163"/>
      <c r="VVD17" s="163"/>
      <c r="VVE17" s="163"/>
      <c r="VVF17" s="163"/>
      <c r="VVG17" s="163"/>
      <c r="VVH17" s="163"/>
      <c r="VVI17" s="163"/>
      <c r="VVJ17" s="163"/>
      <c r="VVK17" s="163"/>
      <c r="VVL17" s="163"/>
      <c r="VVM17" s="163"/>
      <c r="VVN17" s="163"/>
      <c r="VVO17" s="163"/>
      <c r="VVP17" s="163"/>
      <c r="VVQ17" s="163"/>
      <c r="VVR17" s="163"/>
      <c r="VVS17" s="163"/>
      <c r="VVT17" s="163"/>
      <c r="VVU17" s="163"/>
      <c r="VVV17" s="163"/>
      <c r="VVW17" s="163"/>
      <c r="VVX17" s="163"/>
      <c r="VVY17" s="163"/>
      <c r="VVZ17" s="163"/>
      <c r="VWA17" s="163"/>
      <c r="VWB17" s="163"/>
      <c r="VWC17" s="163"/>
      <c r="VWD17" s="163"/>
      <c r="VWE17" s="163"/>
      <c r="VWF17" s="163"/>
      <c r="VWG17" s="163"/>
      <c r="VWH17" s="163"/>
      <c r="VWI17" s="163"/>
      <c r="VWJ17" s="163"/>
      <c r="VWK17" s="163"/>
      <c r="VWL17" s="163"/>
      <c r="VWM17" s="163"/>
      <c r="VWN17" s="163"/>
      <c r="VWO17" s="163"/>
      <c r="VWP17" s="163"/>
      <c r="VWQ17" s="163"/>
      <c r="VWR17" s="163"/>
      <c r="VWS17" s="163"/>
      <c r="VWT17" s="163"/>
      <c r="VWU17" s="163"/>
      <c r="VWV17" s="163"/>
      <c r="VWW17" s="163"/>
      <c r="VWX17" s="163"/>
      <c r="VWY17" s="163"/>
      <c r="VWZ17" s="163"/>
      <c r="VXA17" s="163"/>
      <c r="VXB17" s="163"/>
      <c r="VXC17" s="163"/>
      <c r="VXD17" s="163"/>
      <c r="VXE17" s="163"/>
      <c r="VXF17" s="163"/>
      <c r="VXG17" s="163"/>
      <c r="VXH17" s="163"/>
      <c r="VXI17" s="163"/>
      <c r="VXJ17" s="163"/>
      <c r="VXK17" s="163"/>
      <c r="VXL17" s="163"/>
      <c r="VXM17" s="163"/>
      <c r="VXN17" s="163"/>
      <c r="VXO17" s="163"/>
      <c r="VXP17" s="163"/>
      <c r="VXQ17" s="163"/>
      <c r="VXR17" s="163"/>
      <c r="VXS17" s="163"/>
      <c r="VXT17" s="163"/>
      <c r="VXU17" s="163"/>
      <c r="VXV17" s="163"/>
      <c r="VXW17" s="163"/>
      <c r="VXX17" s="163"/>
      <c r="VXY17" s="163"/>
      <c r="VXZ17" s="163"/>
      <c r="VYA17" s="163"/>
      <c r="VYB17" s="163"/>
      <c r="VYC17" s="163"/>
      <c r="VYD17" s="163"/>
      <c r="VYE17" s="163"/>
      <c r="VYF17" s="163"/>
      <c r="VYG17" s="163"/>
      <c r="VYH17" s="163"/>
      <c r="VYI17" s="163"/>
      <c r="VYJ17" s="163"/>
      <c r="VYK17" s="163"/>
      <c r="VYL17" s="163"/>
      <c r="VYM17" s="163"/>
      <c r="VYN17" s="163"/>
      <c r="VYO17" s="163"/>
      <c r="VYP17" s="163"/>
      <c r="VYQ17" s="163"/>
      <c r="VYR17" s="163"/>
      <c r="VYS17" s="163"/>
      <c r="VYT17" s="163"/>
      <c r="VYU17" s="163"/>
      <c r="VYV17" s="163"/>
      <c r="VYW17" s="163"/>
      <c r="VYX17" s="163"/>
      <c r="VYY17" s="163"/>
      <c r="VYZ17" s="163"/>
      <c r="VZA17" s="163"/>
      <c r="VZB17" s="163"/>
      <c r="VZC17" s="163"/>
      <c r="VZD17" s="163"/>
      <c r="VZE17" s="163"/>
      <c r="VZF17" s="163"/>
      <c r="VZG17" s="163"/>
      <c r="VZH17" s="163"/>
      <c r="VZI17" s="163"/>
      <c r="VZJ17" s="163"/>
      <c r="VZK17" s="163"/>
      <c r="VZL17" s="163"/>
      <c r="VZM17" s="163"/>
      <c r="VZN17" s="163"/>
      <c r="VZO17" s="163"/>
      <c r="VZP17" s="163"/>
      <c r="VZQ17" s="163"/>
      <c r="VZR17" s="163"/>
      <c r="VZS17" s="163"/>
      <c r="VZT17" s="163"/>
      <c r="VZU17" s="163"/>
      <c r="VZV17" s="163"/>
      <c r="VZW17" s="163"/>
      <c r="VZX17" s="163"/>
      <c r="VZY17" s="163"/>
      <c r="VZZ17" s="163"/>
      <c r="WAA17" s="163"/>
      <c r="WAB17" s="163"/>
      <c r="WAC17" s="163"/>
      <c r="WAD17" s="163"/>
      <c r="WAE17" s="163"/>
      <c r="WAF17" s="163"/>
      <c r="WAG17" s="163"/>
      <c r="WAH17" s="163"/>
      <c r="WAI17" s="163"/>
      <c r="WAJ17" s="163"/>
      <c r="WAK17" s="163"/>
      <c r="WAL17" s="163"/>
      <c r="WAM17" s="163"/>
      <c r="WAN17" s="163"/>
      <c r="WAO17" s="163"/>
      <c r="WAP17" s="163"/>
      <c r="WAQ17" s="163"/>
      <c r="WAR17" s="163"/>
      <c r="WAS17" s="163"/>
      <c r="WAT17" s="163"/>
      <c r="WAU17" s="163"/>
      <c r="WAV17" s="163"/>
      <c r="WAW17" s="163"/>
      <c r="WAX17" s="163"/>
      <c r="WAY17" s="163"/>
      <c r="WAZ17" s="163"/>
      <c r="WBA17" s="163"/>
      <c r="WBB17" s="163"/>
      <c r="WBC17" s="163"/>
      <c r="WBD17" s="163"/>
      <c r="WBE17" s="163"/>
      <c r="WBF17" s="163"/>
      <c r="WBG17" s="163"/>
      <c r="WBH17" s="163"/>
      <c r="WBI17" s="163"/>
      <c r="WBJ17" s="163"/>
      <c r="WBK17" s="163"/>
      <c r="WBL17" s="163"/>
      <c r="WBM17" s="163"/>
      <c r="WBN17" s="163"/>
      <c r="WBO17" s="163"/>
      <c r="WBP17" s="163"/>
      <c r="WBQ17" s="163"/>
      <c r="WBR17" s="163"/>
      <c r="WBS17" s="163"/>
      <c r="WBT17" s="163"/>
      <c r="WBU17" s="163"/>
      <c r="WBV17" s="163"/>
      <c r="WBW17" s="163"/>
      <c r="WBX17" s="163"/>
      <c r="WBY17" s="163"/>
      <c r="WBZ17" s="163"/>
      <c r="WCA17" s="163"/>
      <c r="WCB17" s="163"/>
      <c r="WCC17" s="163"/>
      <c r="WCD17" s="163"/>
      <c r="WCE17" s="163"/>
      <c r="WCF17" s="163"/>
      <c r="WCG17" s="163"/>
      <c r="WCH17" s="163"/>
      <c r="WCI17" s="163"/>
      <c r="WCJ17" s="163"/>
      <c r="WCK17" s="163"/>
      <c r="WCL17" s="163"/>
      <c r="WCM17" s="163"/>
      <c r="WCN17" s="163"/>
      <c r="WCO17" s="163"/>
      <c r="WCP17" s="163"/>
      <c r="WCQ17" s="163"/>
      <c r="WCR17" s="163"/>
      <c r="WCS17" s="163"/>
      <c r="WCT17" s="163"/>
      <c r="WCU17" s="163"/>
      <c r="WCV17" s="163"/>
      <c r="WCW17" s="163"/>
      <c r="WCX17" s="163"/>
      <c r="WCY17" s="163"/>
      <c r="WCZ17" s="163"/>
      <c r="WDA17" s="163"/>
      <c r="WDB17" s="163"/>
      <c r="WDC17" s="163"/>
      <c r="WDD17" s="163"/>
      <c r="WDE17" s="163"/>
      <c r="WDF17" s="163"/>
      <c r="WDG17" s="163"/>
      <c r="WDH17" s="163"/>
      <c r="WDI17" s="163"/>
      <c r="WDJ17" s="163"/>
      <c r="WDK17" s="163"/>
      <c r="WDL17" s="163"/>
      <c r="WDM17" s="163"/>
      <c r="WDN17" s="163"/>
      <c r="WDO17" s="163"/>
      <c r="WDP17" s="163"/>
      <c r="WDQ17" s="163"/>
      <c r="WDR17" s="163"/>
      <c r="WDS17" s="163"/>
      <c r="WDT17" s="163"/>
      <c r="WDU17" s="163"/>
      <c r="WDV17" s="163"/>
      <c r="WDW17" s="163"/>
      <c r="WDX17" s="163"/>
      <c r="WDY17" s="163"/>
      <c r="WDZ17" s="163"/>
      <c r="WEA17" s="163"/>
      <c r="WEB17" s="163"/>
      <c r="WEC17" s="163"/>
      <c r="WED17" s="163"/>
      <c r="WEE17" s="163"/>
      <c r="WEF17" s="163"/>
      <c r="WEG17" s="163"/>
      <c r="WEH17" s="163"/>
      <c r="WEI17" s="163"/>
      <c r="WEJ17" s="163"/>
      <c r="WEK17" s="163"/>
      <c r="WEL17" s="163"/>
      <c r="WEM17" s="163"/>
      <c r="WEN17" s="163"/>
      <c r="WEO17" s="163"/>
      <c r="WEP17" s="163"/>
      <c r="WEQ17" s="163"/>
      <c r="WER17" s="163"/>
      <c r="WES17" s="163"/>
      <c r="WET17" s="163"/>
      <c r="WEU17" s="163"/>
      <c r="WEV17" s="163"/>
      <c r="WEW17" s="163"/>
      <c r="WEX17" s="163"/>
      <c r="WEY17" s="163"/>
      <c r="WEZ17" s="163"/>
      <c r="WFA17" s="163"/>
      <c r="WFB17" s="163"/>
      <c r="WFC17" s="163"/>
      <c r="WFD17" s="163"/>
      <c r="WFE17" s="163"/>
      <c r="WFF17" s="163"/>
      <c r="WFG17" s="163"/>
      <c r="WFH17" s="163"/>
      <c r="WFI17" s="163"/>
      <c r="WFJ17" s="163"/>
      <c r="WFK17" s="163"/>
      <c r="WFL17" s="163"/>
      <c r="WFM17" s="163"/>
      <c r="WFN17" s="163"/>
      <c r="WFO17" s="163"/>
      <c r="WFP17" s="163"/>
      <c r="WFQ17" s="163"/>
      <c r="WFR17" s="163"/>
      <c r="WFS17" s="163"/>
      <c r="WFT17" s="163"/>
      <c r="WFU17" s="163"/>
      <c r="WFV17" s="163"/>
      <c r="WFW17" s="163"/>
      <c r="WFX17" s="163"/>
      <c r="WFY17" s="163"/>
      <c r="WFZ17" s="163"/>
      <c r="WGA17" s="163"/>
      <c r="WGB17" s="163"/>
      <c r="WGC17" s="163"/>
      <c r="WGD17" s="163"/>
      <c r="WGE17" s="163"/>
      <c r="WGF17" s="163"/>
      <c r="WGG17" s="163"/>
      <c r="WGH17" s="163"/>
      <c r="WGI17" s="163"/>
      <c r="WGJ17" s="163"/>
      <c r="WGK17" s="163"/>
      <c r="WGL17" s="163"/>
      <c r="WGM17" s="163"/>
      <c r="WGN17" s="163"/>
      <c r="WGO17" s="163"/>
      <c r="WGP17" s="163"/>
      <c r="WGQ17" s="163"/>
      <c r="WGR17" s="163"/>
      <c r="WGS17" s="163"/>
      <c r="WGT17" s="163"/>
      <c r="WGU17" s="163"/>
      <c r="WGV17" s="163"/>
      <c r="WGW17" s="163"/>
      <c r="WGX17" s="163"/>
      <c r="WGY17" s="163"/>
      <c r="WGZ17" s="163"/>
      <c r="WHA17" s="163"/>
      <c r="WHB17" s="163"/>
      <c r="WHC17" s="163"/>
      <c r="WHD17" s="163"/>
      <c r="WHE17" s="163"/>
      <c r="WHF17" s="163"/>
      <c r="WHG17" s="163"/>
      <c r="WHH17" s="163"/>
      <c r="WHI17" s="163"/>
      <c r="WHJ17" s="163"/>
      <c r="WHK17" s="163"/>
      <c r="WHL17" s="163"/>
      <c r="WHM17" s="163"/>
      <c r="WHN17" s="163"/>
      <c r="WHO17" s="163"/>
      <c r="WHP17" s="163"/>
      <c r="WHQ17" s="163"/>
      <c r="WHR17" s="163"/>
      <c r="WHS17" s="163"/>
      <c r="WHT17" s="163"/>
      <c r="WHU17" s="163"/>
      <c r="WHV17" s="163"/>
      <c r="WHW17" s="163"/>
      <c r="WHX17" s="163"/>
      <c r="WHY17" s="163"/>
      <c r="WHZ17" s="163"/>
      <c r="WIA17" s="163"/>
      <c r="WIB17" s="163"/>
      <c r="WIC17" s="163"/>
      <c r="WID17" s="163"/>
      <c r="WIE17" s="163"/>
      <c r="WIF17" s="163"/>
      <c r="WIG17" s="163"/>
      <c r="WIH17" s="163"/>
      <c r="WII17" s="163"/>
      <c r="WIJ17" s="163"/>
      <c r="WIK17" s="163"/>
      <c r="WIL17" s="163"/>
      <c r="WIM17" s="163"/>
      <c r="WIN17" s="163"/>
      <c r="WIO17" s="163"/>
      <c r="WIP17" s="163"/>
      <c r="WIQ17" s="163"/>
      <c r="WIR17" s="163"/>
      <c r="WIS17" s="163"/>
      <c r="WIT17" s="163"/>
      <c r="WIU17" s="163"/>
      <c r="WIV17" s="163"/>
      <c r="WIW17" s="163"/>
      <c r="WIX17" s="163"/>
      <c r="WIY17" s="163"/>
      <c r="WIZ17" s="163"/>
      <c r="WJA17" s="163"/>
      <c r="WJB17" s="163"/>
      <c r="WJC17" s="163"/>
      <c r="WJD17" s="163"/>
      <c r="WJE17" s="163"/>
      <c r="WJF17" s="163"/>
      <c r="WJG17" s="163"/>
      <c r="WJH17" s="163"/>
      <c r="WJI17" s="163"/>
      <c r="WJJ17" s="163"/>
      <c r="WJK17" s="163"/>
      <c r="WJL17" s="163"/>
      <c r="WJM17" s="163"/>
      <c r="WJN17" s="163"/>
      <c r="WJO17" s="163"/>
      <c r="WJP17" s="163"/>
      <c r="WJQ17" s="163"/>
      <c r="WJR17" s="163"/>
      <c r="WJS17" s="163"/>
      <c r="WJT17" s="163"/>
      <c r="WJU17" s="163"/>
      <c r="WJV17" s="163"/>
      <c r="WJW17" s="163"/>
      <c r="WJX17" s="163"/>
      <c r="WJY17" s="163"/>
      <c r="WJZ17" s="163"/>
      <c r="WKA17" s="163"/>
      <c r="WKB17" s="163"/>
      <c r="WKC17" s="163"/>
      <c r="WKD17" s="163"/>
      <c r="WKE17" s="163"/>
      <c r="WKF17" s="163"/>
      <c r="WKG17" s="163"/>
      <c r="WKH17" s="163"/>
      <c r="WKI17" s="163"/>
      <c r="WKJ17" s="163"/>
      <c r="WKK17" s="163"/>
      <c r="WKL17" s="163"/>
      <c r="WKM17" s="163"/>
      <c r="WKN17" s="163"/>
      <c r="WKO17" s="163"/>
      <c r="WKP17" s="163"/>
      <c r="WKQ17" s="163"/>
      <c r="WKR17" s="163"/>
      <c r="WKS17" s="163"/>
      <c r="WKT17" s="163"/>
      <c r="WKU17" s="163"/>
      <c r="WKV17" s="163"/>
      <c r="WKW17" s="163"/>
      <c r="WKX17" s="163"/>
      <c r="WKY17" s="163"/>
      <c r="WKZ17" s="163"/>
      <c r="WLA17" s="163"/>
      <c r="WLB17" s="163"/>
      <c r="WLC17" s="163"/>
      <c r="WLD17" s="163"/>
      <c r="WLE17" s="163"/>
      <c r="WLF17" s="163"/>
      <c r="WLG17" s="163"/>
      <c r="WLH17" s="163"/>
      <c r="WLI17" s="163"/>
      <c r="WLJ17" s="163"/>
      <c r="WLK17" s="163"/>
      <c r="WLL17" s="163"/>
      <c r="WLM17" s="163"/>
      <c r="WLN17" s="163"/>
      <c r="WLO17" s="163"/>
      <c r="WLP17" s="163"/>
      <c r="WLQ17" s="163"/>
      <c r="WLR17" s="163"/>
      <c r="WLS17" s="163"/>
      <c r="WLT17" s="163"/>
      <c r="WLU17" s="163"/>
      <c r="WLV17" s="163"/>
      <c r="WLW17" s="163"/>
      <c r="WLX17" s="163"/>
      <c r="WLY17" s="163"/>
      <c r="WLZ17" s="163"/>
      <c r="WMA17" s="163"/>
      <c r="WMB17" s="163"/>
      <c r="WMC17" s="163"/>
      <c r="WMD17" s="163"/>
      <c r="WME17" s="163"/>
      <c r="WMF17" s="163"/>
      <c r="WMG17" s="163"/>
      <c r="WMH17" s="163"/>
      <c r="WMI17" s="163"/>
      <c r="WMJ17" s="163"/>
      <c r="WMK17" s="163"/>
      <c r="WML17" s="163"/>
      <c r="WMM17" s="163"/>
      <c r="WMN17" s="163"/>
      <c r="WMO17" s="163"/>
      <c r="WMP17" s="163"/>
      <c r="WMQ17" s="163"/>
      <c r="WMR17" s="163"/>
      <c r="WMS17" s="163"/>
      <c r="WMT17" s="163"/>
      <c r="WMU17" s="163"/>
      <c r="WMV17" s="163"/>
      <c r="WMW17" s="163"/>
      <c r="WMX17" s="163"/>
      <c r="WMY17" s="163"/>
      <c r="WMZ17" s="163"/>
      <c r="WNA17" s="163"/>
      <c r="WNB17" s="163"/>
      <c r="WNC17" s="163"/>
      <c r="WND17" s="163"/>
      <c r="WNE17" s="163"/>
      <c r="WNF17" s="163"/>
      <c r="WNG17" s="163"/>
      <c r="WNH17" s="163"/>
      <c r="WNI17" s="163"/>
      <c r="WNJ17" s="163"/>
      <c r="WNK17" s="163"/>
      <c r="WNL17" s="163"/>
      <c r="WNM17" s="163"/>
      <c r="WNN17" s="163"/>
      <c r="WNO17" s="163"/>
      <c r="WNP17" s="163"/>
      <c r="WNQ17" s="163"/>
      <c r="WNR17" s="163"/>
      <c r="WNS17" s="163"/>
      <c r="WNT17" s="163"/>
      <c r="WNU17" s="163"/>
      <c r="WNV17" s="163"/>
      <c r="WNW17" s="163"/>
      <c r="WNX17" s="163"/>
      <c r="WNY17" s="163"/>
      <c r="WNZ17" s="163"/>
      <c r="WOA17" s="163"/>
      <c r="WOB17" s="163"/>
      <c r="WOC17" s="163"/>
      <c r="WOD17" s="163"/>
      <c r="WOE17" s="163"/>
      <c r="WOF17" s="163"/>
      <c r="WOG17" s="163"/>
      <c r="WOH17" s="163"/>
      <c r="WOI17" s="163"/>
      <c r="WOJ17" s="163"/>
      <c r="WOK17" s="163"/>
      <c r="WOL17" s="163"/>
      <c r="WOM17" s="163"/>
      <c r="WON17" s="163"/>
      <c r="WOO17" s="163"/>
      <c r="WOP17" s="163"/>
      <c r="WOQ17" s="163"/>
      <c r="WOR17" s="163"/>
      <c r="WOS17" s="163"/>
      <c r="WOT17" s="163"/>
      <c r="WOU17" s="163"/>
      <c r="WOV17" s="163"/>
      <c r="WOW17" s="163"/>
      <c r="WOX17" s="163"/>
      <c r="WOY17" s="163"/>
      <c r="WOZ17" s="163"/>
      <c r="WPA17" s="163"/>
      <c r="WPB17" s="163"/>
      <c r="WPC17" s="163"/>
      <c r="WPD17" s="163"/>
      <c r="WPE17" s="163"/>
      <c r="WPF17" s="163"/>
      <c r="WPG17" s="163"/>
      <c r="WPH17" s="163"/>
      <c r="WPI17" s="163"/>
      <c r="WPJ17" s="163"/>
      <c r="WPK17" s="163"/>
      <c r="WPL17" s="163"/>
      <c r="WPM17" s="163"/>
      <c r="WPN17" s="163"/>
      <c r="WPO17" s="163"/>
      <c r="WPP17" s="163"/>
      <c r="WPQ17" s="163"/>
      <c r="WPR17" s="163"/>
      <c r="WPS17" s="163"/>
      <c r="WPT17" s="163"/>
      <c r="WPU17" s="163"/>
      <c r="WPV17" s="163"/>
      <c r="WPW17" s="163"/>
      <c r="WPX17" s="163"/>
      <c r="WPY17" s="163"/>
      <c r="WPZ17" s="163"/>
      <c r="WQA17" s="163"/>
      <c r="WQB17" s="163"/>
      <c r="WQC17" s="163"/>
      <c r="WQD17" s="163"/>
      <c r="WQE17" s="163"/>
      <c r="WQF17" s="163"/>
      <c r="WQG17" s="163"/>
      <c r="WQH17" s="163"/>
      <c r="WQI17" s="163"/>
      <c r="WQJ17" s="163"/>
      <c r="WQK17" s="163"/>
      <c r="WQL17" s="163"/>
      <c r="WQM17" s="163"/>
      <c r="WQN17" s="163"/>
      <c r="WQO17" s="163"/>
      <c r="WQP17" s="163"/>
      <c r="WQQ17" s="163"/>
      <c r="WQR17" s="163"/>
      <c r="WQS17" s="163"/>
      <c r="WQT17" s="163"/>
      <c r="WQU17" s="163"/>
      <c r="WQV17" s="163"/>
      <c r="WQW17" s="163"/>
      <c r="WQX17" s="163"/>
      <c r="WQY17" s="163"/>
      <c r="WQZ17" s="163"/>
      <c r="WRA17" s="163"/>
      <c r="WRB17" s="163"/>
      <c r="WRC17" s="163"/>
      <c r="WRD17" s="163"/>
      <c r="WRE17" s="163"/>
      <c r="WRF17" s="163"/>
      <c r="WRG17" s="163"/>
      <c r="WRH17" s="163"/>
      <c r="WRI17" s="163"/>
      <c r="WRJ17" s="163"/>
      <c r="WRK17" s="163"/>
      <c r="WRL17" s="163"/>
      <c r="WRM17" s="163"/>
      <c r="WRN17" s="163"/>
      <c r="WRO17" s="163"/>
      <c r="WRP17" s="163"/>
      <c r="WRQ17" s="163"/>
      <c r="WRR17" s="163"/>
      <c r="WRS17" s="163"/>
      <c r="WRT17" s="163"/>
      <c r="WRU17" s="163"/>
      <c r="WRV17" s="163"/>
      <c r="WRW17" s="163"/>
      <c r="WRX17" s="163"/>
      <c r="WRY17" s="163"/>
      <c r="WRZ17" s="163"/>
      <c r="WSA17" s="163"/>
      <c r="WSB17" s="163"/>
      <c r="WSC17" s="163"/>
      <c r="WSD17" s="163"/>
      <c r="WSE17" s="163"/>
      <c r="WSF17" s="163"/>
      <c r="WSG17" s="163"/>
      <c r="WSH17" s="163"/>
      <c r="WSI17" s="163"/>
      <c r="WSJ17" s="163"/>
      <c r="WSK17" s="163"/>
      <c r="WSL17" s="163"/>
      <c r="WSM17" s="163"/>
      <c r="WSN17" s="163"/>
      <c r="WSO17" s="163"/>
      <c r="WSP17" s="163"/>
      <c r="WSQ17" s="163"/>
      <c r="WSR17" s="163"/>
      <c r="WSS17" s="163"/>
      <c r="WST17" s="163"/>
      <c r="WSU17" s="163"/>
      <c r="WSV17" s="163"/>
      <c r="WSW17" s="163"/>
      <c r="WSX17" s="163"/>
      <c r="WSY17" s="163"/>
      <c r="WSZ17" s="163"/>
      <c r="WTA17" s="163"/>
      <c r="WTB17" s="163"/>
      <c r="WTC17" s="163"/>
      <c r="WTD17" s="163"/>
      <c r="WTE17" s="163"/>
      <c r="WTF17" s="163"/>
      <c r="WTG17" s="163"/>
      <c r="WTH17" s="163"/>
      <c r="WTI17" s="163"/>
      <c r="WTJ17" s="163"/>
      <c r="WTK17" s="163"/>
      <c r="WTL17" s="163"/>
      <c r="WTM17" s="163"/>
      <c r="WTN17" s="163"/>
      <c r="WTO17" s="163"/>
      <c r="WTP17" s="163"/>
      <c r="WTQ17" s="163"/>
      <c r="WTR17" s="163"/>
      <c r="WTS17" s="163"/>
      <c r="WTT17" s="163"/>
      <c r="WTU17" s="163"/>
      <c r="WTV17" s="163"/>
      <c r="WTW17" s="163"/>
      <c r="WTX17" s="163"/>
      <c r="WTY17" s="163"/>
      <c r="WTZ17" s="163"/>
      <c r="WUA17" s="163"/>
      <c r="WUB17" s="163"/>
      <c r="WUC17" s="163"/>
      <c r="WUD17" s="163"/>
      <c r="WUE17" s="163"/>
      <c r="WUF17" s="163"/>
      <c r="WUG17" s="163"/>
      <c r="WUH17" s="163"/>
      <c r="WUI17" s="163"/>
      <c r="WUJ17" s="163"/>
      <c r="WUK17" s="163"/>
      <c r="WUL17" s="163"/>
      <c r="WUM17" s="163"/>
      <c r="WUN17" s="163"/>
      <c r="WUO17" s="163"/>
      <c r="WUP17" s="163"/>
      <c r="WUQ17" s="163"/>
      <c r="WUR17" s="163"/>
      <c r="WUS17" s="163"/>
      <c r="WUT17" s="163"/>
      <c r="WUU17" s="163"/>
      <c r="WUV17" s="163"/>
      <c r="WUW17" s="163"/>
      <c r="WUX17" s="163"/>
      <c r="WUY17" s="163"/>
      <c r="WUZ17" s="163"/>
      <c r="WVA17" s="163"/>
      <c r="WVB17" s="163"/>
      <c r="WVC17" s="163"/>
      <c r="WVD17" s="163"/>
      <c r="WVE17" s="163"/>
      <c r="WVF17" s="163"/>
      <c r="WVG17" s="163"/>
      <c r="WVH17" s="163"/>
      <c r="WVI17" s="163"/>
      <c r="WVJ17" s="163"/>
      <c r="WVK17" s="163"/>
      <c r="WVL17" s="163"/>
      <c r="WVM17" s="163"/>
      <c r="WVN17" s="163"/>
      <c r="WVO17" s="163"/>
      <c r="WVP17" s="163"/>
      <c r="WVQ17" s="163"/>
      <c r="WVR17" s="163"/>
      <c r="WVS17" s="163"/>
      <c r="WVT17" s="163"/>
      <c r="WVU17" s="163"/>
      <c r="WVV17" s="163"/>
      <c r="WVW17" s="163"/>
      <c r="WVX17" s="163"/>
      <c r="WVY17" s="163"/>
      <c r="WVZ17" s="163"/>
      <c r="WWA17" s="163"/>
      <c r="WWB17" s="163"/>
      <c r="WWC17" s="163"/>
      <c r="WWD17" s="163"/>
      <c r="WWE17" s="163"/>
      <c r="WWF17" s="163"/>
      <c r="WWG17" s="163"/>
      <c r="WWH17" s="163"/>
      <c r="WWI17" s="163"/>
      <c r="WWJ17" s="163"/>
      <c r="WWK17" s="163"/>
      <c r="WWL17" s="163"/>
      <c r="WWM17" s="163"/>
      <c r="WWN17" s="163"/>
      <c r="WWO17" s="163"/>
      <c r="WWP17" s="163"/>
      <c r="WWQ17" s="163"/>
      <c r="WWR17" s="163"/>
      <c r="WWS17" s="163"/>
      <c r="WWT17" s="163"/>
      <c r="WWU17" s="163"/>
      <c r="WWV17" s="163"/>
      <c r="WWW17" s="163"/>
      <c r="WWX17" s="163"/>
      <c r="WWY17" s="163"/>
      <c r="WWZ17" s="163"/>
      <c r="WXA17" s="163"/>
      <c r="WXB17" s="163"/>
      <c r="WXC17" s="163"/>
      <c r="WXD17" s="163"/>
      <c r="WXE17" s="163"/>
      <c r="WXF17" s="163"/>
      <c r="WXG17" s="163"/>
      <c r="WXH17" s="163"/>
      <c r="WXI17" s="163"/>
      <c r="WXJ17" s="163"/>
      <c r="WXK17" s="163"/>
      <c r="WXL17" s="163"/>
      <c r="WXM17" s="163"/>
      <c r="WXN17" s="163"/>
      <c r="WXO17" s="163"/>
      <c r="WXP17" s="163"/>
      <c r="WXQ17" s="163"/>
      <c r="WXR17" s="163"/>
      <c r="WXS17" s="163"/>
      <c r="WXT17" s="163"/>
      <c r="WXU17" s="163"/>
      <c r="WXV17" s="163"/>
      <c r="WXW17" s="163"/>
      <c r="WXX17" s="163"/>
      <c r="WXY17" s="163"/>
      <c r="WXZ17" s="163"/>
      <c r="WYA17" s="163"/>
      <c r="WYB17" s="163"/>
      <c r="WYC17" s="163"/>
      <c r="WYD17" s="163"/>
      <c r="WYE17" s="163"/>
      <c r="WYF17" s="163"/>
      <c r="WYG17" s="163"/>
      <c r="WYH17" s="163"/>
      <c r="WYI17" s="163"/>
      <c r="WYJ17" s="163"/>
      <c r="WYK17" s="163"/>
      <c r="WYL17" s="163"/>
      <c r="WYM17" s="163"/>
      <c r="WYN17" s="163"/>
      <c r="WYO17" s="163"/>
      <c r="WYP17" s="163"/>
      <c r="WYQ17" s="163"/>
      <c r="WYR17" s="163"/>
      <c r="WYS17" s="163"/>
      <c r="WYT17" s="163"/>
      <c r="WYU17" s="163"/>
      <c r="WYV17" s="163"/>
      <c r="WYW17" s="163"/>
      <c r="WYX17" s="163"/>
      <c r="WYY17" s="163"/>
      <c r="WYZ17" s="163"/>
      <c r="WZA17" s="163"/>
      <c r="WZB17" s="163"/>
      <c r="WZC17" s="163"/>
      <c r="WZD17" s="163"/>
      <c r="WZE17" s="163"/>
      <c r="WZF17" s="163"/>
      <c r="WZG17" s="163"/>
      <c r="WZH17" s="163"/>
      <c r="WZI17" s="163"/>
      <c r="WZJ17" s="163"/>
      <c r="WZK17" s="163"/>
      <c r="WZL17" s="163"/>
      <c r="WZM17" s="163"/>
      <c r="WZN17" s="163"/>
      <c r="WZO17" s="163"/>
      <c r="WZP17" s="163"/>
      <c r="WZQ17" s="163"/>
      <c r="WZR17" s="163"/>
      <c r="WZS17" s="163"/>
      <c r="WZT17" s="163"/>
      <c r="WZU17" s="163"/>
      <c r="WZV17" s="163"/>
      <c r="WZW17" s="163"/>
      <c r="WZX17" s="163"/>
      <c r="WZY17" s="163"/>
      <c r="WZZ17" s="163"/>
      <c r="XAA17" s="163"/>
      <c r="XAB17" s="163"/>
      <c r="XAC17" s="163"/>
      <c r="XAD17" s="163"/>
      <c r="XAE17" s="163"/>
      <c r="XAF17" s="163"/>
      <c r="XAG17" s="163"/>
      <c r="XAH17" s="163"/>
      <c r="XAI17" s="163"/>
      <c r="XAJ17" s="163"/>
      <c r="XAK17" s="163"/>
      <c r="XAL17" s="163"/>
      <c r="XAM17" s="163"/>
      <c r="XAN17" s="163"/>
      <c r="XAO17" s="163"/>
      <c r="XAP17" s="163"/>
      <c r="XAQ17" s="163"/>
      <c r="XAR17" s="163"/>
      <c r="XAS17" s="163"/>
      <c r="XAT17" s="163"/>
      <c r="XAU17" s="163"/>
      <c r="XAV17" s="163"/>
      <c r="XAW17" s="163"/>
      <c r="XAX17" s="163"/>
      <c r="XAY17" s="163"/>
      <c r="XAZ17" s="163"/>
      <c r="XBA17" s="163"/>
      <c r="XBB17" s="163"/>
      <c r="XBC17" s="163"/>
      <c r="XBD17" s="163"/>
      <c r="XBE17" s="163"/>
      <c r="XBF17" s="163"/>
      <c r="XBG17" s="163"/>
      <c r="XBH17" s="163"/>
      <c r="XBI17" s="163"/>
      <c r="XBJ17" s="163"/>
      <c r="XBK17" s="163"/>
      <c r="XBL17" s="163"/>
      <c r="XBM17" s="163"/>
      <c r="XBN17" s="163"/>
      <c r="XBO17" s="163"/>
      <c r="XBP17" s="163"/>
      <c r="XBQ17" s="163"/>
      <c r="XBR17" s="163"/>
      <c r="XBS17" s="163"/>
      <c r="XBT17" s="163"/>
      <c r="XBU17" s="163"/>
      <c r="XBV17" s="163"/>
      <c r="XBW17" s="163"/>
      <c r="XBX17" s="163"/>
      <c r="XBY17" s="163"/>
      <c r="XBZ17" s="163"/>
      <c r="XCA17" s="163"/>
      <c r="XCB17" s="163"/>
    </row>
    <row r="18" spans="1:16304" hidden="1" x14ac:dyDescent="0.25">
      <c r="A18" s="135">
        <v>10</v>
      </c>
      <c r="B18" s="161" t="s">
        <v>2</v>
      </c>
      <c r="C18" s="161" t="s">
        <v>73</v>
      </c>
      <c r="D18" s="140"/>
      <c r="E18" s="141"/>
      <c r="F18" s="141">
        <v>116.62</v>
      </c>
      <c r="G18" s="139"/>
      <c r="H18" s="139"/>
      <c r="I18" s="139">
        <v>0</v>
      </c>
      <c r="J18" s="142"/>
      <c r="K18" s="142"/>
      <c r="L18" s="142"/>
      <c r="M18" s="144">
        <f t="shared" si="1"/>
        <v>0</v>
      </c>
      <c r="N18" s="145">
        <f t="shared" si="2"/>
        <v>0</v>
      </c>
      <c r="O18" s="146">
        <f t="shared" si="3"/>
        <v>0</v>
      </c>
      <c r="P18" s="145">
        <f t="shared" si="4"/>
        <v>0</v>
      </c>
      <c r="Q18" s="145">
        <f t="shared" si="5"/>
        <v>0</v>
      </c>
      <c r="R18" s="146">
        <f t="shared" si="6"/>
        <v>0</v>
      </c>
      <c r="S18" s="145">
        <f>IF(I18&lt;VLOOKUP(L18,$M$350:$Q$358,2),0,VLOOKUP(L18,$M$350:$Q$358,4))</f>
        <v>0</v>
      </c>
      <c r="T18" s="145">
        <f t="shared" si="7"/>
        <v>0</v>
      </c>
      <c r="U18" s="145">
        <f t="shared" si="8"/>
        <v>0</v>
      </c>
      <c r="V18" s="146">
        <f t="shared" si="9"/>
        <v>0</v>
      </c>
      <c r="W18" s="145">
        <f>IF(I18&lt;VLOOKUP(L18,$M$350:$Q$358,2),0,VLOOKUP(L18,$M$350:$Q$358,5))</f>
        <v>0</v>
      </c>
      <c r="X18" s="151"/>
      <c r="Y18" s="151"/>
      <c r="Z18" s="151"/>
      <c r="AA18" s="151"/>
      <c r="AE18" s="154"/>
    </row>
    <row r="19" spans="1:16304" hidden="1" x14ac:dyDescent="0.25">
      <c r="A19" s="135">
        <v>11</v>
      </c>
      <c r="B19" s="161" t="s">
        <v>444</v>
      </c>
      <c r="C19" s="161" t="s">
        <v>73</v>
      </c>
      <c r="D19" s="140"/>
      <c r="E19" s="141"/>
      <c r="F19" s="141"/>
      <c r="G19" s="139"/>
      <c r="H19" s="139"/>
      <c r="I19" s="139"/>
      <c r="J19" s="142"/>
      <c r="K19" s="142"/>
      <c r="L19" s="142"/>
      <c r="M19" s="144">
        <f t="shared" si="1"/>
        <v>0</v>
      </c>
      <c r="N19" s="145">
        <f t="shared" si="2"/>
        <v>0</v>
      </c>
      <c r="O19" s="146">
        <f t="shared" si="3"/>
        <v>0</v>
      </c>
      <c r="P19" s="145">
        <f t="shared" si="4"/>
        <v>0</v>
      </c>
      <c r="Q19" s="145">
        <f t="shared" si="5"/>
        <v>0</v>
      </c>
      <c r="R19" s="146">
        <f t="shared" si="6"/>
        <v>0</v>
      </c>
      <c r="S19" s="145">
        <v>25</v>
      </c>
      <c r="T19" s="145">
        <f t="shared" si="7"/>
        <v>0</v>
      </c>
      <c r="U19" s="145">
        <f t="shared" si="8"/>
        <v>0</v>
      </c>
      <c r="V19" s="146">
        <f t="shared" si="9"/>
        <v>0</v>
      </c>
      <c r="W19" s="145">
        <v>20</v>
      </c>
      <c r="X19" s="146"/>
      <c r="Y19" s="146"/>
      <c r="Z19" s="146"/>
      <c r="AA19" s="145"/>
      <c r="AB19" s="145"/>
      <c r="AC19" s="145"/>
      <c r="AD19" s="214"/>
      <c r="AE19" s="154"/>
    </row>
    <row r="20" spans="1:16304" hidden="1" x14ac:dyDescent="0.25">
      <c r="A20" s="135">
        <v>12</v>
      </c>
      <c r="B20" s="161" t="s">
        <v>841</v>
      </c>
      <c r="C20" s="161" t="s">
        <v>670</v>
      </c>
      <c r="D20" s="140"/>
      <c r="E20" s="141"/>
      <c r="F20" s="141"/>
      <c r="G20" s="139"/>
      <c r="H20" s="139"/>
      <c r="I20" s="139"/>
      <c r="J20" s="142"/>
      <c r="K20" s="142"/>
      <c r="L20" s="142"/>
      <c r="M20" s="144">
        <f t="shared" si="1"/>
        <v>0</v>
      </c>
      <c r="N20" s="145">
        <f t="shared" si="2"/>
        <v>0</v>
      </c>
      <c r="O20" s="146">
        <f t="shared" si="3"/>
        <v>0</v>
      </c>
      <c r="P20" s="145">
        <f t="shared" si="4"/>
        <v>0</v>
      </c>
      <c r="Q20" s="145">
        <f t="shared" si="5"/>
        <v>0</v>
      </c>
      <c r="R20" s="146">
        <f t="shared" si="6"/>
        <v>0</v>
      </c>
      <c r="S20" s="145">
        <v>25</v>
      </c>
      <c r="T20" s="145">
        <f t="shared" si="7"/>
        <v>0</v>
      </c>
      <c r="U20" s="145">
        <f t="shared" si="8"/>
        <v>0</v>
      </c>
      <c r="V20" s="146">
        <f t="shared" si="9"/>
        <v>0</v>
      </c>
      <c r="W20" s="145">
        <v>20</v>
      </c>
      <c r="X20" s="146"/>
      <c r="Y20" s="146"/>
      <c r="Z20" s="146"/>
      <c r="AA20" s="145"/>
      <c r="AB20" s="145"/>
      <c r="AC20" s="145"/>
      <c r="AD20" s="214"/>
      <c r="AE20" s="154"/>
    </row>
    <row r="21" spans="1:16304" hidden="1" x14ac:dyDescent="0.25">
      <c r="A21" s="135">
        <v>13</v>
      </c>
      <c r="B21" s="161" t="s">
        <v>842</v>
      </c>
      <c r="C21" s="161" t="s">
        <v>670</v>
      </c>
      <c r="D21" s="140"/>
      <c r="E21" s="141"/>
      <c r="F21" s="141">
        <v>27.45</v>
      </c>
      <c r="G21" s="139"/>
      <c r="H21" s="139"/>
      <c r="I21" s="139">
        <v>0</v>
      </c>
      <c r="J21" s="142"/>
      <c r="K21" s="142"/>
      <c r="L21" s="142"/>
      <c r="M21" s="144">
        <f t="shared" si="1"/>
        <v>0</v>
      </c>
      <c r="N21" s="145">
        <f t="shared" si="2"/>
        <v>0</v>
      </c>
      <c r="O21" s="146">
        <f t="shared" si="3"/>
        <v>0</v>
      </c>
      <c r="P21" s="145">
        <f t="shared" si="4"/>
        <v>0</v>
      </c>
      <c r="Q21" s="145">
        <f t="shared" si="5"/>
        <v>0</v>
      </c>
      <c r="R21" s="146">
        <f t="shared" si="6"/>
        <v>0</v>
      </c>
      <c r="S21" s="145">
        <f>IF(I21&lt;VLOOKUP(L21,$M$350:$Q$358,2),0,VLOOKUP(L21,$M$350:$Q$358,4))</f>
        <v>0</v>
      </c>
      <c r="T21" s="145">
        <f t="shared" si="7"/>
        <v>0</v>
      </c>
      <c r="U21" s="145">
        <f t="shared" si="8"/>
        <v>0</v>
      </c>
      <c r="V21" s="146">
        <f t="shared" si="9"/>
        <v>0</v>
      </c>
      <c r="W21" s="145">
        <f>IF(I21&lt;VLOOKUP(L21,$M$350:$Q$358,2),0,VLOOKUP(L21,$M$350:$Q$358,5))</f>
        <v>0</v>
      </c>
      <c r="X21" s="151"/>
      <c r="Y21" s="151"/>
      <c r="Z21" s="151"/>
      <c r="AA21" s="151"/>
      <c r="AE21" s="154"/>
    </row>
    <row r="22" spans="1:16304" hidden="1" x14ac:dyDescent="0.25">
      <c r="A22" s="135">
        <v>14</v>
      </c>
      <c r="B22" s="161" t="s">
        <v>843</v>
      </c>
      <c r="C22" s="161" t="s">
        <v>670</v>
      </c>
      <c r="D22" s="140"/>
      <c r="E22" s="141"/>
      <c r="F22" s="141">
        <v>28.07</v>
      </c>
      <c r="G22" s="139"/>
      <c r="H22" s="139"/>
      <c r="I22" s="139">
        <v>0</v>
      </c>
      <c r="J22" s="142"/>
      <c r="K22" s="142"/>
      <c r="L22" s="142"/>
      <c r="M22" s="144">
        <f t="shared" si="1"/>
        <v>0</v>
      </c>
      <c r="N22" s="145">
        <f t="shared" si="2"/>
        <v>0</v>
      </c>
      <c r="O22" s="146">
        <f t="shared" si="3"/>
        <v>0</v>
      </c>
      <c r="P22" s="145">
        <f t="shared" si="4"/>
        <v>0</v>
      </c>
      <c r="Q22" s="145">
        <f t="shared" si="5"/>
        <v>0</v>
      </c>
      <c r="R22" s="146">
        <f t="shared" si="6"/>
        <v>0</v>
      </c>
      <c r="S22" s="145">
        <f>IF(I22&lt;VLOOKUP(L22,$M$350:$Q$358,2),0,VLOOKUP(L22,$M$350:$Q$358,4))</f>
        <v>0</v>
      </c>
      <c r="T22" s="145">
        <f t="shared" si="7"/>
        <v>0</v>
      </c>
      <c r="U22" s="145">
        <f t="shared" si="8"/>
        <v>0</v>
      </c>
      <c r="V22" s="146">
        <f t="shared" si="9"/>
        <v>0</v>
      </c>
      <c r="W22" s="145">
        <f>IF(I22&lt;VLOOKUP(L22,$M$350:$Q$358,2),0,VLOOKUP(L22,$M$350:$Q$358,5))</f>
        <v>0</v>
      </c>
      <c r="X22" s="151"/>
      <c r="Y22" s="151"/>
      <c r="Z22" s="151"/>
      <c r="AA22" s="151"/>
      <c r="AE22" s="154"/>
    </row>
    <row r="23" spans="1:16304" hidden="1" x14ac:dyDescent="0.25">
      <c r="A23" s="135">
        <v>15</v>
      </c>
      <c r="B23" s="161" t="s">
        <v>844</v>
      </c>
      <c r="C23" s="161" t="s">
        <v>670</v>
      </c>
      <c r="D23" s="140"/>
      <c r="E23" s="141"/>
      <c r="F23" s="141">
        <v>21.22</v>
      </c>
      <c r="G23" s="139"/>
      <c r="H23" s="139"/>
      <c r="I23" s="139">
        <v>0</v>
      </c>
      <c r="J23" s="142"/>
      <c r="K23" s="142"/>
      <c r="L23" s="142"/>
      <c r="M23" s="144">
        <f t="shared" si="1"/>
        <v>0</v>
      </c>
      <c r="N23" s="145">
        <f t="shared" si="2"/>
        <v>0</v>
      </c>
      <c r="O23" s="146">
        <f t="shared" si="3"/>
        <v>0</v>
      </c>
      <c r="P23" s="145">
        <f t="shared" si="4"/>
        <v>0</v>
      </c>
      <c r="Q23" s="145">
        <f t="shared" si="5"/>
        <v>0</v>
      </c>
      <c r="R23" s="146">
        <f t="shared" si="6"/>
        <v>0</v>
      </c>
      <c r="S23" s="145">
        <f>IF(I23&lt;VLOOKUP(L23,$M$350:$Q$358,2),0,VLOOKUP(L23,$M$350:$Q$358,4))</f>
        <v>0</v>
      </c>
      <c r="T23" s="145">
        <f t="shared" si="7"/>
        <v>0</v>
      </c>
      <c r="U23" s="145">
        <f t="shared" si="8"/>
        <v>0</v>
      </c>
      <c r="V23" s="146">
        <f t="shared" si="9"/>
        <v>0</v>
      </c>
      <c r="W23" s="145">
        <f>IF(I23&lt;VLOOKUP(L23,$M$350:$Q$358,2),0,VLOOKUP(L23,$M$350:$Q$358,5))</f>
        <v>0</v>
      </c>
      <c r="X23" s="151"/>
      <c r="Y23" s="151"/>
      <c r="Z23" s="151"/>
      <c r="AA23" s="151"/>
      <c r="AE23" s="154"/>
    </row>
    <row r="24" spans="1:16304" hidden="1" x14ac:dyDescent="0.25">
      <c r="A24" s="135">
        <v>16</v>
      </c>
      <c r="B24" s="161" t="s">
        <v>845</v>
      </c>
      <c r="C24" s="161" t="s">
        <v>670</v>
      </c>
      <c r="D24" s="140"/>
      <c r="E24" s="141"/>
      <c r="F24" s="141">
        <v>11.09</v>
      </c>
      <c r="G24" s="139"/>
      <c r="H24" s="139"/>
      <c r="I24" s="139">
        <v>0</v>
      </c>
      <c r="J24" s="142"/>
      <c r="K24" s="142"/>
      <c r="L24" s="142"/>
      <c r="M24" s="144">
        <f t="shared" si="1"/>
        <v>0</v>
      </c>
      <c r="N24" s="145">
        <f t="shared" si="2"/>
        <v>0</v>
      </c>
      <c r="O24" s="146">
        <f t="shared" si="3"/>
        <v>0</v>
      </c>
      <c r="P24" s="145">
        <f t="shared" si="4"/>
        <v>0</v>
      </c>
      <c r="Q24" s="145">
        <f t="shared" si="5"/>
        <v>0</v>
      </c>
      <c r="R24" s="146">
        <f t="shared" si="6"/>
        <v>0</v>
      </c>
      <c r="S24" s="145">
        <f>IF(I24&lt;VLOOKUP(L24,$M$350:$Q$358,2),0,VLOOKUP(L24,$M$350:$Q$358,4))</f>
        <v>0</v>
      </c>
      <c r="T24" s="145">
        <f t="shared" si="7"/>
        <v>0</v>
      </c>
      <c r="U24" s="145">
        <f t="shared" si="8"/>
        <v>0</v>
      </c>
      <c r="V24" s="146">
        <f t="shared" si="9"/>
        <v>0</v>
      </c>
      <c r="W24" s="145">
        <f>IF(I24&lt;VLOOKUP(L24,$M$350:$Q$358,2),0,VLOOKUP(L24,$M$350:$Q$358,5))</f>
        <v>0</v>
      </c>
      <c r="X24" s="151"/>
      <c r="Y24" s="151"/>
      <c r="Z24" s="151"/>
      <c r="AA24" s="151"/>
      <c r="AE24" s="154"/>
    </row>
    <row r="25" spans="1:16304" ht="31.5" x14ac:dyDescent="0.25">
      <c r="A25" s="135">
        <v>17</v>
      </c>
      <c r="B25" s="161" t="s">
        <v>176</v>
      </c>
      <c r="C25" s="161" t="s">
        <v>670</v>
      </c>
      <c r="D25" s="140"/>
      <c r="E25" s="141"/>
      <c r="F25" s="141">
        <v>21.16</v>
      </c>
      <c r="G25" s="139">
        <v>36</v>
      </c>
      <c r="H25" s="139">
        <v>43</v>
      </c>
      <c r="I25" s="139">
        <v>55</v>
      </c>
      <c r="J25" s="142">
        <v>1.72</v>
      </c>
      <c r="K25" s="142">
        <v>2.06</v>
      </c>
      <c r="L25" s="142">
        <f t="shared" ref="L25:L31" si="10">I25/F25</f>
        <v>2.5992438563327034</v>
      </c>
      <c r="M25" s="144">
        <f t="shared" si="1"/>
        <v>7</v>
      </c>
      <c r="N25" s="219">
        <f t="shared" si="2"/>
        <v>3</v>
      </c>
      <c r="O25" s="146">
        <f t="shared" si="3"/>
        <v>3.85</v>
      </c>
      <c r="P25" s="203">
        <f t="shared" si="4"/>
        <v>0</v>
      </c>
      <c r="Q25" s="203">
        <f t="shared" si="5"/>
        <v>0</v>
      </c>
      <c r="R25" s="146">
        <f t="shared" si="6"/>
        <v>0.75</v>
      </c>
      <c r="S25" s="145">
        <v>25</v>
      </c>
      <c r="T25" s="203">
        <f t="shared" si="7"/>
        <v>3</v>
      </c>
      <c r="U25" s="203">
        <f t="shared" si="8"/>
        <v>0</v>
      </c>
      <c r="V25" s="146">
        <f t="shared" si="9"/>
        <v>0.6</v>
      </c>
      <c r="W25" s="145">
        <v>20</v>
      </c>
      <c r="X25" s="251">
        <v>3</v>
      </c>
      <c r="Y25" s="203">
        <v>0</v>
      </c>
      <c r="Z25" s="203">
        <v>0</v>
      </c>
      <c r="AA25" s="203">
        <v>0</v>
      </c>
      <c r="AB25" s="145">
        <v>2</v>
      </c>
      <c r="AC25" s="145">
        <v>0</v>
      </c>
      <c r="AD25" s="139">
        <f t="shared" ref="AD25:AD31" si="11">AC25*100/AB25</f>
        <v>0</v>
      </c>
      <c r="AE25" s="145"/>
    </row>
    <row r="26" spans="1:16304" ht="31.5" x14ac:dyDescent="0.25">
      <c r="A26" s="135">
        <v>18</v>
      </c>
      <c r="B26" s="161" t="s">
        <v>671</v>
      </c>
      <c r="C26" s="161" t="s">
        <v>670</v>
      </c>
      <c r="D26" s="140"/>
      <c r="E26" s="141"/>
      <c r="F26" s="141">
        <v>5.22</v>
      </c>
      <c r="G26" s="139">
        <v>22</v>
      </c>
      <c r="H26" s="139">
        <v>23</v>
      </c>
      <c r="I26" s="139">
        <v>22</v>
      </c>
      <c r="J26" s="142">
        <v>4.21</v>
      </c>
      <c r="K26" s="142">
        <v>4.41</v>
      </c>
      <c r="L26" s="142">
        <f t="shared" si="10"/>
        <v>4.2145593869731801</v>
      </c>
      <c r="M26" s="144">
        <f t="shared" si="1"/>
        <v>8</v>
      </c>
      <c r="N26" s="219">
        <f t="shared" si="2"/>
        <v>1</v>
      </c>
      <c r="O26" s="146">
        <f t="shared" si="3"/>
        <v>1.76</v>
      </c>
      <c r="P26" s="203">
        <f t="shared" si="4"/>
        <v>0</v>
      </c>
      <c r="Q26" s="203">
        <f t="shared" si="5"/>
        <v>0</v>
      </c>
      <c r="R26" s="146">
        <f t="shared" si="6"/>
        <v>0.25</v>
      </c>
      <c r="S26" s="145">
        <v>25</v>
      </c>
      <c r="T26" s="203">
        <f t="shared" si="7"/>
        <v>1</v>
      </c>
      <c r="U26" s="203">
        <f t="shared" si="8"/>
        <v>0</v>
      </c>
      <c r="V26" s="146">
        <f t="shared" si="9"/>
        <v>0.2</v>
      </c>
      <c r="W26" s="145">
        <v>20</v>
      </c>
      <c r="X26" s="251">
        <v>1</v>
      </c>
      <c r="Y26" s="203">
        <v>0</v>
      </c>
      <c r="Z26" s="203">
        <v>0</v>
      </c>
      <c r="AA26" s="203">
        <v>0</v>
      </c>
      <c r="AB26" s="145">
        <v>1</v>
      </c>
      <c r="AC26" s="145">
        <v>0</v>
      </c>
      <c r="AD26" s="139">
        <f t="shared" si="11"/>
        <v>0</v>
      </c>
      <c r="AE26" s="145"/>
    </row>
    <row r="27" spans="1:16304" ht="31.5" x14ac:dyDescent="0.25">
      <c r="A27" s="135">
        <v>19</v>
      </c>
      <c r="B27" s="161" t="s">
        <v>672</v>
      </c>
      <c r="C27" s="161" t="s">
        <v>670</v>
      </c>
      <c r="D27" s="140"/>
      <c r="E27" s="141"/>
      <c r="F27" s="141">
        <v>9.5299999999999994</v>
      </c>
      <c r="G27" s="139">
        <v>28</v>
      </c>
      <c r="H27" s="139">
        <v>25</v>
      </c>
      <c r="I27" s="139">
        <v>23</v>
      </c>
      <c r="J27" s="142">
        <v>2.94</v>
      </c>
      <c r="K27" s="142">
        <v>2.62</v>
      </c>
      <c r="L27" s="142">
        <f t="shared" si="10"/>
        <v>2.4134312696747116</v>
      </c>
      <c r="M27" s="144">
        <f t="shared" si="1"/>
        <v>7</v>
      </c>
      <c r="N27" s="219">
        <f t="shared" si="2"/>
        <v>1</v>
      </c>
      <c r="O27" s="146">
        <f t="shared" si="3"/>
        <v>1.61</v>
      </c>
      <c r="P27" s="203">
        <f t="shared" si="4"/>
        <v>0</v>
      </c>
      <c r="Q27" s="203">
        <f t="shared" si="5"/>
        <v>0</v>
      </c>
      <c r="R27" s="146">
        <f t="shared" si="6"/>
        <v>0.25</v>
      </c>
      <c r="S27" s="145">
        <v>25</v>
      </c>
      <c r="T27" s="203">
        <f t="shared" si="7"/>
        <v>1</v>
      </c>
      <c r="U27" s="203">
        <f t="shared" si="8"/>
        <v>0</v>
      </c>
      <c r="V27" s="146">
        <f t="shared" si="9"/>
        <v>0.2</v>
      </c>
      <c r="W27" s="145">
        <v>20</v>
      </c>
      <c r="X27" s="251">
        <v>1</v>
      </c>
      <c r="Y27" s="203"/>
      <c r="Z27" s="203"/>
      <c r="AA27" s="203"/>
      <c r="AB27" s="145">
        <v>1</v>
      </c>
      <c r="AC27" s="145">
        <v>1</v>
      </c>
      <c r="AD27" s="139">
        <f t="shared" si="11"/>
        <v>100</v>
      </c>
      <c r="AE27" s="145"/>
    </row>
    <row r="28" spans="1:16304" ht="47.25" x14ac:dyDescent="0.25">
      <c r="A28" s="135">
        <v>20</v>
      </c>
      <c r="B28" s="161" t="s">
        <v>673</v>
      </c>
      <c r="C28" s="161" t="s">
        <v>670</v>
      </c>
      <c r="D28" s="140"/>
      <c r="E28" s="141"/>
      <c r="F28" s="141">
        <v>26.93</v>
      </c>
      <c r="G28" s="139">
        <v>127</v>
      </c>
      <c r="H28" s="139">
        <v>107</v>
      </c>
      <c r="I28" s="139">
        <v>131</v>
      </c>
      <c r="J28" s="142">
        <v>4.72</v>
      </c>
      <c r="K28" s="142">
        <v>3.97</v>
      </c>
      <c r="L28" s="142">
        <f t="shared" si="10"/>
        <v>4.8644634236910509</v>
      </c>
      <c r="M28" s="144">
        <f t="shared" si="1"/>
        <v>8</v>
      </c>
      <c r="N28" s="219">
        <f t="shared" si="2"/>
        <v>10</v>
      </c>
      <c r="O28" s="146">
        <f t="shared" si="3"/>
        <v>10.48</v>
      </c>
      <c r="P28" s="203">
        <v>1</v>
      </c>
      <c r="Q28" s="203">
        <f t="shared" si="5"/>
        <v>1</v>
      </c>
      <c r="R28" s="146">
        <f t="shared" si="6"/>
        <v>2.5</v>
      </c>
      <c r="S28" s="145">
        <v>25</v>
      </c>
      <c r="T28" s="203">
        <f t="shared" si="7"/>
        <v>7</v>
      </c>
      <c r="U28" s="203">
        <f t="shared" si="8"/>
        <v>1</v>
      </c>
      <c r="V28" s="146">
        <f t="shared" si="9"/>
        <v>1</v>
      </c>
      <c r="W28" s="145">
        <v>10</v>
      </c>
      <c r="X28" s="251">
        <v>10</v>
      </c>
      <c r="Y28" s="203">
        <v>1</v>
      </c>
      <c r="Z28" s="203">
        <v>1</v>
      </c>
      <c r="AA28" s="203">
        <v>1</v>
      </c>
      <c r="AB28" s="145">
        <v>7</v>
      </c>
      <c r="AC28" s="145">
        <v>4</v>
      </c>
      <c r="AD28" s="139">
        <f t="shared" si="11"/>
        <v>57.142857142857146</v>
      </c>
      <c r="AE28" s="145"/>
    </row>
    <row r="29" spans="1:16304" ht="31.5" x14ac:dyDescent="0.25">
      <c r="A29" s="135">
        <v>21</v>
      </c>
      <c r="B29" s="161" t="s">
        <v>674</v>
      </c>
      <c r="C29" s="161" t="s">
        <v>658</v>
      </c>
      <c r="D29" s="140"/>
      <c r="E29" s="141"/>
      <c r="F29" s="141">
        <v>57.8</v>
      </c>
      <c r="G29" s="139">
        <v>181</v>
      </c>
      <c r="H29" s="139">
        <v>200</v>
      </c>
      <c r="I29" s="139">
        <v>217</v>
      </c>
      <c r="J29" s="142">
        <v>3.13</v>
      </c>
      <c r="K29" s="142">
        <v>3.46</v>
      </c>
      <c r="L29" s="142">
        <f t="shared" si="10"/>
        <v>3.7543252595155709</v>
      </c>
      <c r="M29" s="144">
        <v>4.5</v>
      </c>
      <c r="N29" s="219">
        <f t="shared" si="2"/>
        <v>9</v>
      </c>
      <c r="O29" s="146">
        <f t="shared" si="3"/>
        <v>9.7650000000000006</v>
      </c>
      <c r="P29" s="203">
        <v>1</v>
      </c>
      <c r="Q29" s="203">
        <f t="shared" si="5"/>
        <v>1</v>
      </c>
      <c r="R29" s="146">
        <f t="shared" si="6"/>
        <v>2.25</v>
      </c>
      <c r="S29" s="145">
        <v>25</v>
      </c>
      <c r="T29" s="203">
        <f t="shared" si="7"/>
        <v>7</v>
      </c>
      <c r="U29" s="203">
        <f t="shared" si="8"/>
        <v>0</v>
      </c>
      <c r="V29" s="146">
        <f t="shared" si="9"/>
        <v>0</v>
      </c>
      <c r="W29" s="145">
        <v>0</v>
      </c>
      <c r="X29" s="251">
        <v>9</v>
      </c>
      <c r="Y29" s="203">
        <v>1</v>
      </c>
      <c r="Z29" s="203">
        <v>1</v>
      </c>
      <c r="AA29" s="203">
        <v>0</v>
      </c>
      <c r="AB29" s="145">
        <v>9</v>
      </c>
      <c r="AC29" s="145">
        <v>2</v>
      </c>
      <c r="AD29" s="139">
        <f t="shared" si="11"/>
        <v>22.222222222222221</v>
      </c>
      <c r="AE29" s="145"/>
    </row>
    <row r="30" spans="1:16304" ht="47.25" x14ac:dyDescent="0.25">
      <c r="A30" s="135">
        <v>22</v>
      </c>
      <c r="B30" s="161" t="s">
        <v>675</v>
      </c>
      <c r="C30" s="161" t="s">
        <v>670</v>
      </c>
      <c r="D30" s="140"/>
      <c r="E30" s="141"/>
      <c r="F30" s="141">
        <v>18.670000000000002</v>
      </c>
      <c r="G30" s="139"/>
      <c r="H30" s="139">
        <v>56</v>
      </c>
      <c r="I30" s="139">
        <v>58</v>
      </c>
      <c r="J30" s="142"/>
      <c r="K30" s="142">
        <v>3</v>
      </c>
      <c r="L30" s="142">
        <f t="shared" si="10"/>
        <v>3.1065881092662022</v>
      </c>
      <c r="M30" s="144">
        <f t="shared" si="1"/>
        <v>7</v>
      </c>
      <c r="N30" s="219">
        <f t="shared" si="2"/>
        <v>4</v>
      </c>
      <c r="O30" s="146">
        <f t="shared" si="3"/>
        <v>4.0599999999999996</v>
      </c>
      <c r="P30" s="203">
        <v>0</v>
      </c>
      <c r="Q30" s="203">
        <f t="shared" si="5"/>
        <v>1</v>
      </c>
      <c r="R30" s="146">
        <f t="shared" si="6"/>
        <v>1</v>
      </c>
      <c r="S30" s="145">
        <v>25</v>
      </c>
      <c r="T30" s="203">
        <f t="shared" si="7"/>
        <v>3</v>
      </c>
      <c r="U30" s="203">
        <f t="shared" si="8"/>
        <v>0</v>
      </c>
      <c r="V30" s="146">
        <f t="shared" si="9"/>
        <v>0.8</v>
      </c>
      <c r="W30" s="145">
        <v>20</v>
      </c>
      <c r="X30" s="251">
        <v>4</v>
      </c>
      <c r="Y30" s="203"/>
      <c r="Z30" s="203">
        <v>1</v>
      </c>
      <c r="AA30" s="203">
        <v>0</v>
      </c>
      <c r="AB30" s="145">
        <v>3</v>
      </c>
      <c r="AC30" s="145">
        <v>3</v>
      </c>
      <c r="AD30" s="139">
        <f t="shared" si="11"/>
        <v>100</v>
      </c>
      <c r="AE30" s="145"/>
    </row>
    <row r="31" spans="1:16304" ht="31.5" x14ac:dyDescent="0.25">
      <c r="A31" s="135">
        <v>23</v>
      </c>
      <c r="B31" s="161" t="s">
        <v>676</v>
      </c>
      <c r="C31" s="161" t="s">
        <v>670</v>
      </c>
      <c r="D31" s="140"/>
      <c r="E31" s="141"/>
      <c r="F31" s="141">
        <v>28.76</v>
      </c>
      <c r="G31" s="139">
        <v>172</v>
      </c>
      <c r="H31" s="139">
        <v>171</v>
      </c>
      <c r="I31" s="139">
        <v>179</v>
      </c>
      <c r="J31" s="142">
        <v>5.98</v>
      </c>
      <c r="K31" s="142">
        <v>5.95</v>
      </c>
      <c r="L31" s="142">
        <f t="shared" si="10"/>
        <v>6.2239221140472871</v>
      </c>
      <c r="M31" s="144">
        <f t="shared" si="1"/>
        <v>10</v>
      </c>
      <c r="N31" s="219">
        <f t="shared" si="2"/>
        <v>17</v>
      </c>
      <c r="O31" s="146">
        <f t="shared" si="3"/>
        <v>17.899999999999999</v>
      </c>
      <c r="P31" s="203">
        <v>2</v>
      </c>
      <c r="Q31" s="203">
        <f t="shared" si="5"/>
        <v>2</v>
      </c>
      <c r="R31" s="146">
        <f t="shared" si="6"/>
        <v>4.25</v>
      </c>
      <c r="S31" s="145">
        <v>25</v>
      </c>
      <c r="T31" s="203">
        <f t="shared" si="7"/>
        <v>10</v>
      </c>
      <c r="U31" s="203">
        <f t="shared" si="8"/>
        <v>3</v>
      </c>
      <c r="V31" s="146">
        <f t="shared" si="9"/>
        <v>3.4</v>
      </c>
      <c r="W31" s="145">
        <v>20</v>
      </c>
      <c r="X31" s="251">
        <v>17</v>
      </c>
      <c r="Y31" s="203">
        <v>2</v>
      </c>
      <c r="Z31" s="203">
        <v>2</v>
      </c>
      <c r="AA31" s="203">
        <v>3</v>
      </c>
      <c r="AB31" s="145">
        <v>13</v>
      </c>
      <c r="AC31" s="145">
        <v>8</v>
      </c>
      <c r="AD31" s="139">
        <f t="shared" si="11"/>
        <v>61.53846153846154</v>
      </c>
      <c r="AE31" s="145"/>
    </row>
    <row r="32" spans="1:16304" ht="47.25" hidden="1" x14ac:dyDescent="0.25">
      <c r="A32" s="135">
        <v>24</v>
      </c>
      <c r="B32" s="161" t="s">
        <v>677</v>
      </c>
      <c r="C32" s="161" t="s">
        <v>670</v>
      </c>
      <c r="D32" s="140"/>
      <c r="E32" s="141"/>
      <c r="F32" s="141">
        <v>57.64</v>
      </c>
      <c r="G32" s="139"/>
      <c r="H32" s="139"/>
      <c r="I32" s="139">
        <v>0</v>
      </c>
      <c r="J32" s="142"/>
      <c r="K32" s="142"/>
      <c r="L32" s="142"/>
      <c r="M32" s="144">
        <f t="shared" si="1"/>
        <v>0</v>
      </c>
      <c r="N32" s="145">
        <f t="shared" si="2"/>
        <v>0</v>
      </c>
      <c r="O32" s="146">
        <f t="shared" si="3"/>
        <v>0</v>
      </c>
      <c r="P32" s="145">
        <f t="shared" si="4"/>
        <v>0</v>
      </c>
      <c r="Q32" s="145">
        <f t="shared" si="5"/>
        <v>0</v>
      </c>
      <c r="R32" s="146">
        <f t="shared" si="6"/>
        <v>0</v>
      </c>
      <c r="S32" s="145">
        <f>IF(I32&lt;VLOOKUP(L32,$M$350:$Q$358,2),0,VLOOKUP(L32,$M$350:$Q$358,4))</f>
        <v>0</v>
      </c>
      <c r="T32" s="145">
        <f t="shared" si="7"/>
        <v>0</v>
      </c>
      <c r="U32" s="145">
        <f t="shared" si="8"/>
        <v>0</v>
      </c>
      <c r="V32" s="146">
        <f t="shared" si="9"/>
        <v>0</v>
      </c>
      <c r="W32" s="145">
        <f>IF(I32&lt;VLOOKUP(L32,$M$350:$Q$358,2),0,VLOOKUP(L32,$M$350:$Q$358,5))</f>
        <v>0</v>
      </c>
      <c r="X32" s="151"/>
      <c r="Y32" s="151"/>
      <c r="Z32" s="151"/>
      <c r="AA32" s="151"/>
      <c r="AE32" s="154"/>
    </row>
    <row r="33" spans="1:31" ht="31.5" x14ac:dyDescent="0.25">
      <c r="A33" s="135">
        <v>25</v>
      </c>
      <c r="B33" s="161" t="s">
        <v>678</v>
      </c>
      <c r="C33" s="161" t="s">
        <v>670</v>
      </c>
      <c r="D33" s="140"/>
      <c r="E33" s="141"/>
      <c r="F33" s="141">
        <v>68.53</v>
      </c>
      <c r="G33" s="139">
        <v>237</v>
      </c>
      <c r="H33" s="139">
        <v>234</v>
      </c>
      <c r="I33" s="139">
        <v>236</v>
      </c>
      <c r="J33" s="142">
        <v>4.63</v>
      </c>
      <c r="K33" s="142">
        <v>4.57</v>
      </c>
      <c r="L33" s="142">
        <f t="shared" ref="L33:L39" si="12">I33/F33</f>
        <v>3.4437472639719831</v>
      </c>
      <c r="M33" s="144">
        <f t="shared" si="1"/>
        <v>7</v>
      </c>
      <c r="N33" s="219">
        <f t="shared" si="2"/>
        <v>16</v>
      </c>
      <c r="O33" s="146">
        <f t="shared" si="3"/>
        <v>16.52</v>
      </c>
      <c r="P33" s="203">
        <v>2</v>
      </c>
      <c r="Q33" s="203">
        <f t="shared" si="5"/>
        <v>2</v>
      </c>
      <c r="R33" s="146">
        <f t="shared" si="6"/>
        <v>4</v>
      </c>
      <c r="S33" s="145">
        <v>25</v>
      </c>
      <c r="T33" s="203">
        <f t="shared" si="7"/>
        <v>9</v>
      </c>
      <c r="U33" s="203">
        <f t="shared" si="8"/>
        <v>3</v>
      </c>
      <c r="V33" s="146">
        <f t="shared" si="9"/>
        <v>3.2</v>
      </c>
      <c r="W33" s="145">
        <v>20</v>
      </c>
      <c r="X33" s="251">
        <v>16</v>
      </c>
      <c r="Y33" s="203">
        <v>2</v>
      </c>
      <c r="Z33" s="203">
        <v>2</v>
      </c>
      <c r="AA33" s="203">
        <v>3</v>
      </c>
      <c r="AB33" s="145">
        <v>16</v>
      </c>
      <c r="AC33" s="145">
        <v>7</v>
      </c>
      <c r="AD33" s="139">
        <f t="shared" ref="AD33:AD39" si="13">AC33*100/AB33</f>
        <v>43.75</v>
      </c>
      <c r="AE33" s="145"/>
    </row>
    <row r="34" spans="1:31" x14ac:dyDescent="0.25">
      <c r="A34" s="135">
        <v>26</v>
      </c>
      <c r="B34" s="161" t="s">
        <v>2</v>
      </c>
      <c r="C34" s="161" t="s">
        <v>670</v>
      </c>
      <c r="D34" s="140"/>
      <c r="E34" s="141"/>
      <c r="F34" s="141">
        <v>179.89</v>
      </c>
      <c r="G34" s="139">
        <v>656</v>
      </c>
      <c r="H34" s="139">
        <v>557</v>
      </c>
      <c r="I34" s="139">
        <v>510</v>
      </c>
      <c r="J34" s="142">
        <v>2.86</v>
      </c>
      <c r="K34" s="254">
        <v>3.1</v>
      </c>
      <c r="L34" s="254">
        <f t="shared" si="12"/>
        <v>2.8350658735894161</v>
      </c>
      <c r="M34" s="144">
        <f t="shared" si="1"/>
        <v>7</v>
      </c>
      <c r="N34" s="219">
        <f t="shared" si="2"/>
        <v>35</v>
      </c>
      <c r="O34" s="146">
        <f t="shared" si="3"/>
        <v>35.700000000000003</v>
      </c>
      <c r="P34" s="203">
        <f t="shared" si="4"/>
        <v>0</v>
      </c>
      <c r="Q34" s="203">
        <f t="shared" si="5"/>
        <v>0</v>
      </c>
      <c r="R34" s="146">
        <f t="shared" si="6"/>
        <v>0</v>
      </c>
      <c r="S34" s="145">
        <v>0</v>
      </c>
      <c r="T34" s="203">
        <f t="shared" si="7"/>
        <v>28</v>
      </c>
      <c r="U34" s="203">
        <f t="shared" si="8"/>
        <v>7</v>
      </c>
      <c r="V34" s="146">
        <f t="shared" si="9"/>
        <v>7</v>
      </c>
      <c r="W34" s="145">
        <v>20</v>
      </c>
      <c r="X34" s="251"/>
      <c r="Y34" s="203"/>
      <c r="Z34" s="203"/>
      <c r="AA34" s="203"/>
      <c r="AB34" s="145">
        <v>20</v>
      </c>
      <c r="AC34" s="145">
        <v>11</v>
      </c>
      <c r="AD34" s="139">
        <f t="shared" si="13"/>
        <v>55</v>
      </c>
      <c r="AE34" s="145"/>
    </row>
    <row r="35" spans="1:31" ht="31.5" x14ac:dyDescent="0.25">
      <c r="A35" s="135">
        <v>27</v>
      </c>
      <c r="B35" s="161" t="s">
        <v>118</v>
      </c>
      <c r="C35" s="161" t="s">
        <v>670</v>
      </c>
      <c r="D35" s="140"/>
      <c r="E35" s="141"/>
      <c r="F35" s="141">
        <v>29.44</v>
      </c>
      <c r="G35" s="139">
        <v>91</v>
      </c>
      <c r="H35" s="139">
        <v>114</v>
      </c>
      <c r="I35" s="139">
        <v>135</v>
      </c>
      <c r="J35" s="142">
        <v>3.97</v>
      </c>
      <c r="K35" s="142">
        <v>4.9800000000000004</v>
      </c>
      <c r="L35" s="142">
        <f t="shared" si="12"/>
        <v>4.5855978260869561</v>
      </c>
      <c r="M35" s="144">
        <f t="shared" si="1"/>
        <v>8</v>
      </c>
      <c r="N35" s="219">
        <f t="shared" si="2"/>
        <v>10</v>
      </c>
      <c r="O35" s="146">
        <f t="shared" si="3"/>
        <v>10.8</v>
      </c>
      <c r="P35" s="203">
        <v>1</v>
      </c>
      <c r="Q35" s="203">
        <f t="shared" si="5"/>
        <v>1</v>
      </c>
      <c r="R35" s="146">
        <f t="shared" si="6"/>
        <v>2.5</v>
      </c>
      <c r="S35" s="145">
        <v>25</v>
      </c>
      <c r="T35" s="203">
        <f t="shared" si="7"/>
        <v>7</v>
      </c>
      <c r="U35" s="203">
        <f t="shared" si="8"/>
        <v>1</v>
      </c>
      <c r="V35" s="146">
        <f t="shared" si="9"/>
        <v>1</v>
      </c>
      <c r="W35" s="145">
        <v>10</v>
      </c>
      <c r="X35" s="251">
        <v>10</v>
      </c>
      <c r="Y35" s="203">
        <v>1</v>
      </c>
      <c r="Z35" s="203">
        <v>1</v>
      </c>
      <c r="AA35" s="203">
        <v>1</v>
      </c>
      <c r="AB35" s="145">
        <v>8</v>
      </c>
      <c r="AC35" s="145">
        <v>3</v>
      </c>
      <c r="AD35" s="139">
        <f t="shared" si="13"/>
        <v>37.5</v>
      </c>
      <c r="AE35" s="145"/>
    </row>
    <row r="36" spans="1:31" ht="31.5" x14ac:dyDescent="0.25">
      <c r="A36" s="135">
        <v>28</v>
      </c>
      <c r="B36" s="161" t="s">
        <v>115</v>
      </c>
      <c r="C36" s="161" t="s">
        <v>670</v>
      </c>
      <c r="D36" s="140"/>
      <c r="E36" s="141"/>
      <c r="F36" s="141">
        <v>48.4</v>
      </c>
      <c r="G36" s="139">
        <v>158</v>
      </c>
      <c r="H36" s="139">
        <v>160</v>
      </c>
      <c r="I36" s="139">
        <v>170</v>
      </c>
      <c r="J36" s="142">
        <v>1.43</v>
      </c>
      <c r="K36" s="142">
        <v>1.45</v>
      </c>
      <c r="L36" s="142">
        <f t="shared" si="12"/>
        <v>3.5123966942148761</v>
      </c>
      <c r="M36" s="144">
        <v>6</v>
      </c>
      <c r="N36" s="219">
        <f t="shared" si="2"/>
        <v>10</v>
      </c>
      <c r="O36" s="146">
        <f t="shared" si="3"/>
        <v>10.199999999999999</v>
      </c>
      <c r="P36" s="203">
        <v>1</v>
      </c>
      <c r="Q36" s="203">
        <f t="shared" si="5"/>
        <v>1</v>
      </c>
      <c r="R36" s="146">
        <f t="shared" si="6"/>
        <v>2.5</v>
      </c>
      <c r="S36" s="145">
        <v>25</v>
      </c>
      <c r="T36" s="203">
        <f t="shared" si="7"/>
        <v>7</v>
      </c>
      <c r="U36" s="203">
        <f t="shared" si="8"/>
        <v>1</v>
      </c>
      <c r="V36" s="146">
        <f t="shared" si="9"/>
        <v>1</v>
      </c>
      <c r="W36" s="145">
        <v>10</v>
      </c>
      <c r="X36" s="251">
        <v>10</v>
      </c>
      <c r="Y36" s="203">
        <v>1</v>
      </c>
      <c r="Z36" s="203">
        <v>1</v>
      </c>
      <c r="AA36" s="203">
        <v>1</v>
      </c>
      <c r="AB36" s="145">
        <v>8</v>
      </c>
      <c r="AC36" s="145">
        <v>5</v>
      </c>
      <c r="AD36" s="139">
        <f t="shared" si="13"/>
        <v>62.5</v>
      </c>
      <c r="AE36" s="145"/>
    </row>
    <row r="37" spans="1:31" ht="31.5" x14ac:dyDescent="0.25">
      <c r="A37" s="135">
        <v>29</v>
      </c>
      <c r="B37" s="161" t="s">
        <v>117</v>
      </c>
      <c r="C37" s="161" t="s">
        <v>670</v>
      </c>
      <c r="D37" s="140"/>
      <c r="E37" s="141"/>
      <c r="F37" s="141">
        <v>13.57</v>
      </c>
      <c r="G37" s="139">
        <v>77</v>
      </c>
      <c r="H37" s="139">
        <v>83</v>
      </c>
      <c r="I37" s="139">
        <v>86</v>
      </c>
      <c r="J37" s="142">
        <v>5.67</v>
      </c>
      <c r="K37" s="142">
        <v>6.12</v>
      </c>
      <c r="L37" s="142">
        <f t="shared" si="12"/>
        <v>6.3375092114959468</v>
      </c>
      <c r="M37" s="144">
        <f t="shared" si="1"/>
        <v>10</v>
      </c>
      <c r="N37" s="219">
        <f t="shared" si="2"/>
        <v>8</v>
      </c>
      <c r="O37" s="146">
        <f t="shared" si="3"/>
        <v>8.6</v>
      </c>
      <c r="P37" s="203">
        <v>1</v>
      </c>
      <c r="Q37" s="203">
        <f t="shared" si="5"/>
        <v>1</v>
      </c>
      <c r="R37" s="146">
        <f t="shared" si="6"/>
        <v>2</v>
      </c>
      <c r="S37" s="145">
        <v>25</v>
      </c>
      <c r="T37" s="203">
        <f t="shared" si="7"/>
        <v>5</v>
      </c>
      <c r="U37" s="203">
        <f t="shared" si="8"/>
        <v>1</v>
      </c>
      <c r="V37" s="146">
        <f t="shared" si="9"/>
        <v>1.6</v>
      </c>
      <c r="W37" s="145">
        <v>20</v>
      </c>
      <c r="X37" s="251">
        <v>8</v>
      </c>
      <c r="Y37" s="203">
        <v>1</v>
      </c>
      <c r="Z37" s="203">
        <v>1</v>
      </c>
      <c r="AA37" s="203">
        <v>1</v>
      </c>
      <c r="AB37" s="145">
        <v>6</v>
      </c>
      <c r="AC37" s="145">
        <v>2</v>
      </c>
      <c r="AD37" s="139">
        <f t="shared" si="13"/>
        <v>33.333333333333336</v>
      </c>
      <c r="AE37" s="145"/>
    </row>
    <row r="38" spans="1:31" ht="31.5" x14ac:dyDescent="0.25">
      <c r="A38" s="135">
        <v>30</v>
      </c>
      <c r="B38" s="161" t="s">
        <v>199</v>
      </c>
      <c r="C38" s="161" t="s">
        <v>670</v>
      </c>
      <c r="D38" s="140"/>
      <c r="E38" s="141"/>
      <c r="F38" s="141">
        <v>13.83</v>
      </c>
      <c r="G38" s="139">
        <v>66</v>
      </c>
      <c r="H38" s="139">
        <v>73</v>
      </c>
      <c r="I38" s="139">
        <v>77</v>
      </c>
      <c r="J38" s="142">
        <v>4.7699999999999996</v>
      </c>
      <c r="K38" s="142">
        <v>5.28</v>
      </c>
      <c r="L38" s="142">
        <f t="shared" si="12"/>
        <v>5.5676066522053507</v>
      </c>
      <c r="M38" s="144">
        <f t="shared" si="1"/>
        <v>8</v>
      </c>
      <c r="N38" s="219">
        <f t="shared" si="2"/>
        <v>6</v>
      </c>
      <c r="O38" s="146">
        <f t="shared" si="3"/>
        <v>6.16</v>
      </c>
      <c r="P38" s="203">
        <v>0</v>
      </c>
      <c r="Q38" s="203">
        <f t="shared" si="5"/>
        <v>1</v>
      </c>
      <c r="R38" s="146">
        <f t="shared" si="6"/>
        <v>1.5</v>
      </c>
      <c r="S38" s="145">
        <v>25</v>
      </c>
      <c r="T38" s="203">
        <f t="shared" si="7"/>
        <v>4</v>
      </c>
      <c r="U38" s="203">
        <f t="shared" si="8"/>
        <v>1</v>
      </c>
      <c r="V38" s="146">
        <f t="shared" si="9"/>
        <v>1.2</v>
      </c>
      <c r="W38" s="145">
        <v>20</v>
      </c>
      <c r="X38" s="251">
        <v>6</v>
      </c>
      <c r="Y38" s="203">
        <v>0</v>
      </c>
      <c r="Z38" s="203">
        <v>1</v>
      </c>
      <c r="AA38" s="203">
        <v>1</v>
      </c>
      <c r="AB38" s="145">
        <v>5</v>
      </c>
      <c r="AC38" s="145">
        <v>3</v>
      </c>
      <c r="AD38" s="139">
        <f t="shared" si="13"/>
        <v>60</v>
      </c>
      <c r="AE38" s="145"/>
    </row>
    <row r="39" spans="1:31" ht="33" customHeight="1" x14ac:dyDescent="0.25">
      <c r="A39" s="135">
        <v>31</v>
      </c>
      <c r="B39" s="161" t="s">
        <v>679</v>
      </c>
      <c r="C39" s="161" t="s">
        <v>670</v>
      </c>
      <c r="D39" s="140"/>
      <c r="E39" s="141"/>
      <c r="F39" s="141">
        <v>12.07</v>
      </c>
      <c r="G39" s="139">
        <v>44</v>
      </c>
      <c r="H39" s="139">
        <v>44</v>
      </c>
      <c r="I39" s="139">
        <v>46</v>
      </c>
      <c r="J39" s="142">
        <v>3.65</v>
      </c>
      <c r="K39" s="142">
        <v>3.65</v>
      </c>
      <c r="L39" s="142">
        <f t="shared" si="12"/>
        <v>3.8111019055509527</v>
      </c>
      <c r="M39" s="144">
        <f t="shared" si="1"/>
        <v>7</v>
      </c>
      <c r="N39" s="219">
        <f t="shared" si="2"/>
        <v>3</v>
      </c>
      <c r="O39" s="146">
        <f t="shared" si="3"/>
        <v>3.22</v>
      </c>
      <c r="P39" s="203">
        <f t="shared" si="4"/>
        <v>0</v>
      </c>
      <c r="Q39" s="203">
        <f t="shared" si="5"/>
        <v>0</v>
      </c>
      <c r="R39" s="146">
        <f t="shared" si="6"/>
        <v>0.75</v>
      </c>
      <c r="S39" s="145">
        <v>25</v>
      </c>
      <c r="T39" s="203">
        <f t="shared" si="7"/>
        <v>3</v>
      </c>
      <c r="U39" s="203">
        <f t="shared" si="8"/>
        <v>0</v>
      </c>
      <c r="V39" s="146">
        <f t="shared" si="9"/>
        <v>0.6</v>
      </c>
      <c r="W39" s="145">
        <v>20</v>
      </c>
      <c r="X39" s="251">
        <v>3</v>
      </c>
      <c r="Y39" s="203">
        <v>0</v>
      </c>
      <c r="Z39" s="203">
        <v>0</v>
      </c>
      <c r="AA39" s="203">
        <v>0</v>
      </c>
      <c r="AB39" s="145">
        <v>3</v>
      </c>
      <c r="AC39" s="145"/>
      <c r="AD39" s="139">
        <f t="shared" si="13"/>
        <v>0</v>
      </c>
      <c r="AE39" s="145">
        <f>N39-X39</f>
        <v>0</v>
      </c>
    </row>
    <row r="40" spans="1:31" ht="31.5" hidden="1" x14ac:dyDescent="0.25">
      <c r="A40" s="135">
        <v>32</v>
      </c>
      <c r="B40" s="161" t="s">
        <v>196</v>
      </c>
      <c r="C40" s="161" t="s">
        <v>670</v>
      </c>
      <c r="D40" s="140"/>
      <c r="E40" s="141"/>
      <c r="F40" s="141">
        <v>11.74</v>
      </c>
      <c r="G40" s="139"/>
      <c r="H40" s="139"/>
      <c r="I40" s="139">
        <v>11</v>
      </c>
      <c r="J40" s="142"/>
      <c r="K40" s="142"/>
      <c r="L40" s="142"/>
      <c r="M40" s="144">
        <f t="shared" si="1"/>
        <v>0</v>
      </c>
      <c r="N40" s="145">
        <f t="shared" si="2"/>
        <v>0</v>
      </c>
      <c r="O40" s="146">
        <f t="shared" si="3"/>
        <v>0</v>
      </c>
      <c r="P40" s="145">
        <f t="shared" si="4"/>
        <v>0</v>
      </c>
      <c r="Q40" s="145">
        <f t="shared" si="5"/>
        <v>0</v>
      </c>
      <c r="R40" s="146">
        <f t="shared" si="6"/>
        <v>0</v>
      </c>
      <c r="S40" s="145">
        <v>25</v>
      </c>
      <c r="T40" s="145">
        <f t="shared" si="7"/>
        <v>0</v>
      </c>
      <c r="U40" s="145">
        <f t="shared" si="8"/>
        <v>0</v>
      </c>
      <c r="V40" s="146">
        <f t="shared" si="9"/>
        <v>0</v>
      </c>
      <c r="W40" s="145">
        <v>20</v>
      </c>
      <c r="X40" s="146"/>
      <c r="Y40" s="146"/>
      <c r="Z40" s="146"/>
      <c r="AA40" s="145"/>
      <c r="AB40" s="145"/>
      <c r="AC40" s="145"/>
      <c r="AD40" s="214"/>
      <c r="AE40" s="154"/>
    </row>
    <row r="41" spans="1:31" ht="31.5" x14ac:dyDescent="0.25">
      <c r="A41" s="135">
        <v>33</v>
      </c>
      <c r="B41" s="161" t="s">
        <v>116</v>
      </c>
      <c r="C41" s="161" t="s">
        <v>670</v>
      </c>
      <c r="D41" s="140"/>
      <c r="E41" s="141"/>
      <c r="F41" s="141">
        <v>32.700000000000003</v>
      </c>
      <c r="G41" s="139">
        <v>38</v>
      </c>
      <c r="H41" s="139">
        <v>48</v>
      </c>
      <c r="I41" s="139">
        <v>90</v>
      </c>
      <c r="J41" s="142">
        <v>0.6</v>
      </c>
      <c r="K41" s="142">
        <v>0.76</v>
      </c>
      <c r="L41" s="142">
        <f t="shared" ref="L41:L46" si="14">I41/F41</f>
        <v>2.7522935779816513</v>
      </c>
      <c r="M41" s="144">
        <f t="shared" si="1"/>
        <v>7</v>
      </c>
      <c r="N41" s="219">
        <f t="shared" si="2"/>
        <v>6</v>
      </c>
      <c r="O41" s="146">
        <f t="shared" si="3"/>
        <v>6.3</v>
      </c>
      <c r="P41" s="203">
        <v>0</v>
      </c>
      <c r="Q41" s="203">
        <f t="shared" si="5"/>
        <v>1</v>
      </c>
      <c r="R41" s="146">
        <f t="shared" si="6"/>
        <v>1.5</v>
      </c>
      <c r="S41" s="145">
        <v>25</v>
      </c>
      <c r="T41" s="203">
        <f t="shared" si="7"/>
        <v>4</v>
      </c>
      <c r="U41" s="203">
        <f t="shared" si="8"/>
        <v>1</v>
      </c>
      <c r="V41" s="146">
        <f t="shared" si="9"/>
        <v>1.2</v>
      </c>
      <c r="W41" s="145">
        <v>20</v>
      </c>
      <c r="X41" s="251">
        <v>6</v>
      </c>
      <c r="Y41" s="203">
        <v>0</v>
      </c>
      <c r="Z41" s="203">
        <v>1</v>
      </c>
      <c r="AA41" s="203">
        <v>1</v>
      </c>
      <c r="AB41" s="145">
        <v>1</v>
      </c>
      <c r="AC41" s="145">
        <v>1</v>
      </c>
      <c r="AD41" s="139">
        <f t="shared" ref="AD41:AD46" si="15">AC41*100/AB41</f>
        <v>100</v>
      </c>
      <c r="AE41" s="145"/>
    </row>
    <row r="42" spans="1:31" ht="31.5" x14ac:dyDescent="0.25">
      <c r="A42" s="135">
        <v>34</v>
      </c>
      <c r="B42" s="161" t="s">
        <v>126</v>
      </c>
      <c r="C42" s="161" t="s">
        <v>670</v>
      </c>
      <c r="D42" s="140"/>
      <c r="E42" s="141"/>
      <c r="F42" s="141">
        <v>15.14</v>
      </c>
      <c r="G42" s="139">
        <v>76</v>
      </c>
      <c r="H42" s="139">
        <v>95</v>
      </c>
      <c r="I42" s="139">
        <v>102</v>
      </c>
      <c r="J42" s="142">
        <v>5.0199999999999996</v>
      </c>
      <c r="K42" s="142">
        <v>6.27</v>
      </c>
      <c r="L42" s="142">
        <f t="shared" si="14"/>
        <v>6.7371202113606339</v>
      </c>
      <c r="M42" s="144">
        <f t="shared" si="1"/>
        <v>10</v>
      </c>
      <c r="N42" s="219">
        <f t="shared" si="2"/>
        <v>10</v>
      </c>
      <c r="O42" s="146">
        <f t="shared" si="3"/>
        <v>10.199999999999999</v>
      </c>
      <c r="P42" s="203">
        <v>1</v>
      </c>
      <c r="Q42" s="203">
        <f t="shared" si="5"/>
        <v>1</v>
      </c>
      <c r="R42" s="146">
        <f t="shared" si="6"/>
        <v>2.5</v>
      </c>
      <c r="S42" s="145">
        <v>25</v>
      </c>
      <c r="T42" s="203">
        <f t="shared" si="7"/>
        <v>7</v>
      </c>
      <c r="U42" s="203">
        <f t="shared" si="8"/>
        <v>1</v>
      </c>
      <c r="V42" s="146">
        <f t="shared" si="9"/>
        <v>1</v>
      </c>
      <c r="W42" s="145">
        <v>10</v>
      </c>
      <c r="X42" s="251">
        <v>10</v>
      </c>
      <c r="Y42" s="203">
        <v>1</v>
      </c>
      <c r="Z42" s="203">
        <v>1</v>
      </c>
      <c r="AA42" s="203">
        <v>1</v>
      </c>
      <c r="AB42" s="145">
        <v>9</v>
      </c>
      <c r="AC42" s="145">
        <v>1</v>
      </c>
      <c r="AD42" s="139">
        <f t="shared" si="15"/>
        <v>11.111111111111111</v>
      </c>
      <c r="AE42" s="145"/>
    </row>
    <row r="43" spans="1:31" ht="31.5" x14ac:dyDescent="0.25">
      <c r="A43" s="135">
        <v>35</v>
      </c>
      <c r="B43" s="161" t="s">
        <v>88</v>
      </c>
      <c r="C43" s="161" t="s">
        <v>670</v>
      </c>
      <c r="D43" s="140"/>
      <c r="E43" s="141"/>
      <c r="F43" s="141">
        <v>73.3</v>
      </c>
      <c r="G43" s="139">
        <v>199</v>
      </c>
      <c r="H43" s="139">
        <v>208</v>
      </c>
      <c r="I43" s="139">
        <v>234</v>
      </c>
      <c r="J43" s="142">
        <v>2.71</v>
      </c>
      <c r="K43" s="142">
        <v>2.84</v>
      </c>
      <c r="L43" s="142">
        <f t="shared" si="14"/>
        <v>3.1923601637107777</v>
      </c>
      <c r="M43" s="144">
        <f t="shared" si="1"/>
        <v>7</v>
      </c>
      <c r="N43" s="219">
        <f t="shared" si="2"/>
        <v>16</v>
      </c>
      <c r="O43" s="146">
        <f t="shared" si="3"/>
        <v>16.38</v>
      </c>
      <c r="P43" s="203">
        <v>1</v>
      </c>
      <c r="Q43" s="203">
        <f t="shared" si="5"/>
        <v>3</v>
      </c>
      <c r="R43" s="146">
        <f t="shared" si="6"/>
        <v>4</v>
      </c>
      <c r="S43" s="145">
        <v>25</v>
      </c>
      <c r="T43" s="203">
        <f t="shared" si="7"/>
        <v>9</v>
      </c>
      <c r="U43" s="203">
        <f t="shared" si="8"/>
        <v>3</v>
      </c>
      <c r="V43" s="146">
        <f t="shared" si="9"/>
        <v>3.2</v>
      </c>
      <c r="W43" s="145">
        <v>20</v>
      </c>
      <c r="X43" s="251">
        <v>16</v>
      </c>
      <c r="Y43" s="203">
        <v>1</v>
      </c>
      <c r="Z43" s="203">
        <v>3</v>
      </c>
      <c r="AA43" s="203">
        <v>3</v>
      </c>
      <c r="AB43" s="145">
        <v>14</v>
      </c>
      <c r="AC43" s="145">
        <v>8</v>
      </c>
      <c r="AD43" s="139">
        <f t="shared" si="15"/>
        <v>57.142857142857146</v>
      </c>
      <c r="AE43" s="145"/>
    </row>
    <row r="44" spans="1:31" ht="31.5" x14ac:dyDescent="0.25">
      <c r="A44" s="135">
        <v>36</v>
      </c>
      <c r="B44" s="161" t="s">
        <v>680</v>
      </c>
      <c r="C44" s="161" t="s">
        <v>670</v>
      </c>
      <c r="D44" s="140"/>
      <c r="E44" s="141"/>
      <c r="F44" s="141">
        <v>24.51</v>
      </c>
      <c r="G44" s="139"/>
      <c r="H44" s="139">
        <v>88</v>
      </c>
      <c r="I44" s="139">
        <v>89</v>
      </c>
      <c r="J44" s="142"/>
      <c r="K44" s="142">
        <v>3.59</v>
      </c>
      <c r="L44" s="142">
        <f t="shared" si="14"/>
        <v>3.6311709506323946</v>
      </c>
      <c r="M44" s="144">
        <f t="shared" si="1"/>
        <v>7</v>
      </c>
      <c r="N44" s="219">
        <f t="shared" si="2"/>
        <v>6</v>
      </c>
      <c r="O44" s="146">
        <f t="shared" si="3"/>
        <v>6.23</v>
      </c>
      <c r="P44" s="203">
        <v>0</v>
      </c>
      <c r="Q44" s="203">
        <f t="shared" si="5"/>
        <v>1</v>
      </c>
      <c r="R44" s="146">
        <f t="shared" si="6"/>
        <v>1.5</v>
      </c>
      <c r="S44" s="145">
        <v>25</v>
      </c>
      <c r="T44" s="203">
        <f t="shared" si="7"/>
        <v>4</v>
      </c>
      <c r="U44" s="203">
        <f t="shared" si="8"/>
        <v>1</v>
      </c>
      <c r="V44" s="146">
        <f t="shared" si="9"/>
        <v>1.2</v>
      </c>
      <c r="W44" s="145">
        <v>20</v>
      </c>
      <c r="X44" s="251">
        <v>6</v>
      </c>
      <c r="Y44" s="203"/>
      <c r="Z44" s="203">
        <v>1</v>
      </c>
      <c r="AA44" s="203">
        <v>1</v>
      </c>
      <c r="AB44" s="145">
        <v>6</v>
      </c>
      <c r="AC44" s="145">
        <v>5</v>
      </c>
      <c r="AD44" s="139">
        <f t="shared" si="15"/>
        <v>83.333333333333329</v>
      </c>
      <c r="AE44" s="145"/>
    </row>
    <row r="45" spans="1:31" ht="31.5" x14ac:dyDescent="0.25">
      <c r="A45" s="135">
        <v>37</v>
      </c>
      <c r="B45" s="161" t="s">
        <v>681</v>
      </c>
      <c r="C45" s="161" t="s">
        <v>670</v>
      </c>
      <c r="D45" s="140"/>
      <c r="E45" s="141"/>
      <c r="F45" s="141">
        <v>15.05</v>
      </c>
      <c r="G45" s="139">
        <v>41</v>
      </c>
      <c r="H45" s="139">
        <v>45</v>
      </c>
      <c r="I45" s="139">
        <v>45</v>
      </c>
      <c r="J45" s="142">
        <v>2.75</v>
      </c>
      <c r="K45" s="142">
        <v>2.99</v>
      </c>
      <c r="L45" s="142">
        <f t="shared" si="14"/>
        <v>2.9900332225913622</v>
      </c>
      <c r="M45" s="144">
        <f t="shared" si="1"/>
        <v>7</v>
      </c>
      <c r="N45" s="219">
        <f t="shared" si="2"/>
        <v>3</v>
      </c>
      <c r="O45" s="146">
        <f t="shared" si="3"/>
        <v>3.15</v>
      </c>
      <c r="P45" s="203">
        <f t="shared" si="4"/>
        <v>0</v>
      </c>
      <c r="Q45" s="203">
        <f t="shared" si="5"/>
        <v>0</v>
      </c>
      <c r="R45" s="146">
        <f t="shared" si="6"/>
        <v>0.75</v>
      </c>
      <c r="S45" s="145">
        <v>25</v>
      </c>
      <c r="T45" s="203">
        <f t="shared" si="7"/>
        <v>3</v>
      </c>
      <c r="U45" s="203">
        <f t="shared" si="8"/>
        <v>0</v>
      </c>
      <c r="V45" s="146">
        <f t="shared" si="9"/>
        <v>0.6</v>
      </c>
      <c r="W45" s="145">
        <v>20</v>
      </c>
      <c r="X45" s="251">
        <v>3</v>
      </c>
      <c r="Y45" s="203"/>
      <c r="Z45" s="203"/>
      <c r="AA45" s="203"/>
      <c r="AB45" s="145">
        <v>3</v>
      </c>
      <c r="AC45" s="145">
        <v>1</v>
      </c>
      <c r="AD45" s="139">
        <f t="shared" si="15"/>
        <v>33.333333333333336</v>
      </c>
      <c r="AE45" s="145"/>
    </row>
    <row r="46" spans="1:31" ht="31.5" x14ac:dyDescent="0.25">
      <c r="A46" s="135">
        <v>38</v>
      </c>
      <c r="B46" s="161" t="s">
        <v>133</v>
      </c>
      <c r="C46" s="161" t="s">
        <v>670</v>
      </c>
      <c r="D46" s="140"/>
      <c r="E46" s="141"/>
      <c r="F46" s="141">
        <v>32.6</v>
      </c>
      <c r="G46" s="139">
        <v>136</v>
      </c>
      <c r="H46" s="139">
        <v>131</v>
      </c>
      <c r="I46" s="139">
        <v>152</v>
      </c>
      <c r="J46" s="142">
        <v>4.17</v>
      </c>
      <c r="K46" s="142">
        <v>4.0199999999999996</v>
      </c>
      <c r="L46" s="142">
        <f t="shared" si="14"/>
        <v>4.6625766871165641</v>
      </c>
      <c r="M46" s="144">
        <f t="shared" si="1"/>
        <v>8</v>
      </c>
      <c r="N46" s="219">
        <f t="shared" si="2"/>
        <v>12</v>
      </c>
      <c r="O46" s="146">
        <f t="shared" si="3"/>
        <v>12.16</v>
      </c>
      <c r="P46" s="203">
        <v>1</v>
      </c>
      <c r="Q46" s="203">
        <f t="shared" si="5"/>
        <v>2</v>
      </c>
      <c r="R46" s="146">
        <f t="shared" si="6"/>
        <v>3</v>
      </c>
      <c r="S46" s="145">
        <v>25</v>
      </c>
      <c r="T46" s="203">
        <f t="shared" si="7"/>
        <v>8</v>
      </c>
      <c r="U46" s="203">
        <f t="shared" si="8"/>
        <v>1</v>
      </c>
      <c r="V46" s="146">
        <f t="shared" si="9"/>
        <v>1.2</v>
      </c>
      <c r="W46" s="145">
        <v>10</v>
      </c>
      <c r="X46" s="251">
        <v>12</v>
      </c>
      <c r="Y46" s="203">
        <v>1</v>
      </c>
      <c r="Z46" s="203">
        <v>2</v>
      </c>
      <c r="AA46" s="203">
        <v>1</v>
      </c>
      <c r="AB46" s="145">
        <v>8</v>
      </c>
      <c r="AC46" s="145"/>
      <c r="AD46" s="139">
        <f t="shared" si="15"/>
        <v>0</v>
      </c>
      <c r="AE46" s="145"/>
    </row>
    <row r="47" spans="1:31" ht="47.25" hidden="1" x14ac:dyDescent="0.25">
      <c r="A47" s="135">
        <v>39</v>
      </c>
      <c r="B47" s="161" t="s">
        <v>86</v>
      </c>
      <c r="C47" s="161" t="s">
        <v>670</v>
      </c>
      <c r="D47" s="140"/>
      <c r="E47" s="141"/>
      <c r="F47" s="141"/>
      <c r="G47" s="139"/>
      <c r="H47" s="139"/>
      <c r="I47" s="139"/>
      <c r="J47" s="142"/>
      <c r="K47" s="142"/>
      <c r="L47" s="142"/>
      <c r="M47" s="144">
        <v>0</v>
      </c>
      <c r="N47" s="219">
        <f t="shared" si="2"/>
        <v>0</v>
      </c>
      <c r="O47" s="146">
        <f t="shared" si="3"/>
        <v>0</v>
      </c>
      <c r="P47" s="219">
        <f t="shared" si="4"/>
        <v>0</v>
      </c>
      <c r="Q47" s="219">
        <f t="shared" si="5"/>
        <v>0</v>
      </c>
      <c r="R47" s="146">
        <f t="shared" si="6"/>
        <v>0</v>
      </c>
      <c r="S47" s="145">
        <v>25</v>
      </c>
      <c r="T47" s="145">
        <f t="shared" si="7"/>
        <v>0</v>
      </c>
      <c r="U47" s="219">
        <f t="shared" si="8"/>
        <v>0</v>
      </c>
      <c r="V47" s="146">
        <f t="shared" si="9"/>
        <v>0</v>
      </c>
      <c r="W47" s="145">
        <v>20</v>
      </c>
      <c r="X47" s="251"/>
      <c r="Y47" s="251"/>
      <c r="Z47" s="251"/>
      <c r="AA47" s="251"/>
      <c r="AB47" s="145">
        <v>0</v>
      </c>
      <c r="AC47" s="145">
        <v>0</v>
      </c>
      <c r="AD47" s="145"/>
      <c r="AE47" s="145">
        <f>N47-X47</f>
        <v>0</v>
      </c>
    </row>
    <row r="48" spans="1:31" hidden="1" x14ac:dyDescent="0.25">
      <c r="A48" s="135">
        <v>40</v>
      </c>
      <c r="B48" s="161" t="s">
        <v>444</v>
      </c>
      <c r="C48" s="161" t="s">
        <v>670</v>
      </c>
      <c r="D48" s="140"/>
      <c r="E48" s="141"/>
      <c r="F48" s="141"/>
      <c r="G48" s="139"/>
      <c r="H48" s="139"/>
      <c r="I48" s="139"/>
      <c r="J48" s="142"/>
      <c r="K48" s="142"/>
      <c r="L48" s="142"/>
      <c r="M48" s="144">
        <f t="shared" si="1"/>
        <v>0</v>
      </c>
      <c r="N48" s="145">
        <f t="shared" si="2"/>
        <v>0</v>
      </c>
      <c r="O48" s="146">
        <f t="shared" si="3"/>
        <v>0</v>
      </c>
      <c r="P48" s="145">
        <f t="shared" si="4"/>
        <v>0</v>
      </c>
      <c r="Q48" s="145">
        <f t="shared" si="5"/>
        <v>0</v>
      </c>
      <c r="R48" s="146">
        <f t="shared" si="6"/>
        <v>0</v>
      </c>
      <c r="S48" s="145">
        <v>25</v>
      </c>
      <c r="T48" s="145">
        <f t="shared" si="7"/>
        <v>0</v>
      </c>
      <c r="U48" s="145">
        <f t="shared" si="8"/>
        <v>0</v>
      </c>
      <c r="V48" s="146">
        <f t="shared" si="9"/>
        <v>0</v>
      </c>
      <c r="W48" s="145">
        <v>20</v>
      </c>
      <c r="X48" s="146"/>
      <c r="Y48" s="146"/>
      <c r="Z48" s="146"/>
      <c r="AA48" s="145"/>
      <c r="AB48" s="145"/>
      <c r="AC48" s="145"/>
      <c r="AD48" s="214"/>
      <c r="AE48" s="154"/>
    </row>
    <row r="49" spans="1:31" hidden="1" x14ac:dyDescent="0.25">
      <c r="A49" s="135">
        <v>41</v>
      </c>
      <c r="B49" s="161" t="s">
        <v>846</v>
      </c>
      <c r="C49" s="161" t="s">
        <v>682</v>
      </c>
      <c r="D49" s="140"/>
      <c r="E49" s="141"/>
      <c r="F49" s="141"/>
      <c r="G49" s="139"/>
      <c r="H49" s="139"/>
      <c r="I49" s="139"/>
      <c r="J49" s="142"/>
      <c r="K49" s="142"/>
      <c r="L49" s="142"/>
      <c r="M49" s="144">
        <f t="shared" si="1"/>
        <v>0</v>
      </c>
      <c r="N49" s="145">
        <f t="shared" si="2"/>
        <v>0</v>
      </c>
      <c r="O49" s="146">
        <f t="shared" si="3"/>
        <v>0</v>
      </c>
      <c r="P49" s="145">
        <f t="shared" si="4"/>
        <v>0</v>
      </c>
      <c r="Q49" s="145">
        <f t="shared" si="5"/>
        <v>0</v>
      </c>
      <c r="R49" s="146">
        <f t="shared" si="6"/>
        <v>0</v>
      </c>
      <c r="S49" s="145">
        <v>25</v>
      </c>
      <c r="T49" s="145">
        <f t="shared" si="7"/>
        <v>0</v>
      </c>
      <c r="U49" s="145">
        <f t="shared" si="8"/>
        <v>0</v>
      </c>
      <c r="V49" s="146">
        <f t="shared" si="9"/>
        <v>0</v>
      </c>
      <c r="W49" s="145">
        <v>20</v>
      </c>
      <c r="X49" s="146"/>
      <c r="Y49" s="146"/>
      <c r="Z49" s="146"/>
      <c r="AA49" s="145"/>
      <c r="AB49" s="145"/>
      <c r="AC49" s="145"/>
      <c r="AD49" s="214"/>
      <c r="AE49" s="154"/>
    </row>
    <row r="50" spans="1:31" ht="47.25" x14ac:dyDescent="0.25">
      <c r="A50" s="135">
        <v>42</v>
      </c>
      <c r="B50" s="161" t="s">
        <v>134</v>
      </c>
      <c r="C50" s="161" t="s">
        <v>682</v>
      </c>
      <c r="D50" s="140"/>
      <c r="E50" s="141"/>
      <c r="F50" s="141">
        <v>25.64</v>
      </c>
      <c r="G50" s="139">
        <v>75</v>
      </c>
      <c r="H50" s="139">
        <v>87</v>
      </c>
      <c r="I50" s="139">
        <v>109</v>
      </c>
      <c r="J50" s="142">
        <v>2.93</v>
      </c>
      <c r="K50" s="142">
        <v>3.39</v>
      </c>
      <c r="L50" s="142">
        <f>I50/F50</f>
        <v>4.2511700468018718</v>
      </c>
      <c r="M50" s="144">
        <f t="shared" si="1"/>
        <v>8</v>
      </c>
      <c r="N50" s="219">
        <f t="shared" si="2"/>
        <v>8</v>
      </c>
      <c r="O50" s="146">
        <f t="shared" si="3"/>
        <v>8.7200000000000006</v>
      </c>
      <c r="P50" s="203">
        <v>1</v>
      </c>
      <c r="Q50" s="203">
        <f t="shared" si="5"/>
        <v>1</v>
      </c>
      <c r="R50" s="146">
        <f t="shared" si="6"/>
        <v>2</v>
      </c>
      <c r="S50" s="145">
        <v>25</v>
      </c>
      <c r="T50" s="203">
        <f t="shared" si="7"/>
        <v>5</v>
      </c>
      <c r="U50" s="203">
        <f t="shared" si="8"/>
        <v>1</v>
      </c>
      <c r="V50" s="146">
        <f t="shared" si="9"/>
        <v>1.6</v>
      </c>
      <c r="W50" s="145">
        <v>20</v>
      </c>
      <c r="X50" s="251">
        <v>8</v>
      </c>
      <c r="Y50" s="203">
        <v>1</v>
      </c>
      <c r="Z50" s="203">
        <v>1</v>
      </c>
      <c r="AA50" s="203">
        <v>1</v>
      </c>
      <c r="AB50" s="145">
        <v>5</v>
      </c>
      <c r="AC50" s="145">
        <v>0</v>
      </c>
      <c r="AD50" s="139">
        <f>AC50*100/AB50</f>
        <v>0</v>
      </c>
      <c r="AE50" s="145"/>
    </row>
    <row r="51" spans="1:31" ht="31.5" hidden="1" x14ac:dyDescent="0.25">
      <c r="A51" s="135">
        <v>43</v>
      </c>
      <c r="B51" s="161" t="s">
        <v>48</v>
      </c>
      <c r="C51" s="161" t="s">
        <v>682</v>
      </c>
      <c r="D51" s="140"/>
      <c r="E51" s="141"/>
      <c r="F51" s="141">
        <v>0</v>
      </c>
      <c r="G51" s="139"/>
      <c r="H51" s="139"/>
      <c r="I51" s="139">
        <v>0</v>
      </c>
      <c r="J51" s="142"/>
      <c r="K51" s="142"/>
      <c r="L51" s="142"/>
      <c r="M51" s="144">
        <f t="shared" si="1"/>
        <v>0</v>
      </c>
      <c r="N51" s="145">
        <f t="shared" si="2"/>
        <v>0</v>
      </c>
      <c r="O51" s="146">
        <f t="shared" si="3"/>
        <v>0</v>
      </c>
      <c r="P51" s="145">
        <f t="shared" si="4"/>
        <v>0</v>
      </c>
      <c r="Q51" s="145">
        <f t="shared" si="5"/>
        <v>0</v>
      </c>
      <c r="R51" s="146">
        <f t="shared" si="6"/>
        <v>0</v>
      </c>
      <c r="S51" s="145">
        <f>IF(I51&lt;VLOOKUP(L51,$M$350:$Q$358,2),0,VLOOKUP(L51,$M$350:$Q$358,4))</f>
        <v>0</v>
      </c>
      <c r="T51" s="145">
        <f t="shared" si="7"/>
        <v>0</v>
      </c>
      <c r="U51" s="145">
        <f t="shared" si="8"/>
        <v>0</v>
      </c>
      <c r="V51" s="146">
        <f t="shared" si="9"/>
        <v>0</v>
      </c>
      <c r="W51" s="145">
        <f>IF(I51&lt;VLOOKUP(L51,$M$350:$Q$358,2),0,VLOOKUP(L51,$M$350:$Q$358,5))</f>
        <v>0</v>
      </c>
      <c r="X51" s="151"/>
      <c r="Y51" s="151"/>
      <c r="Z51" s="151"/>
      <c r="AA51" s="151"/>
      <c r="AE51" s="154"/>
    </row>
    <row r="52" spans="1:31" x14ac:dyDescent="0.25">
      <c r="A52" s="135">
        <v>44</v>
      </c>
      <c r="B52" s="161" t="s">
        <v>7</v>
      </c>
      <c r="C52" s="161" t="s">
        <v>682</v>
      </c>
      <c r="D52" s="140"/>
      <c r="E52" s="141"/>
      <c r="F52" s="141">
        <v>17.600000000000001</v>
      </c>
      <c r="G52" s="139">
        <v>81</v>
      </c>
      <c r="H52" s="139">
        <v>80</v>
      </c>
      <c r="I52" s="139">
        <v>103</v>
      </c>
      <c r="J52" s="142">
        <v>4.5999999999999996</v>
      </c>
      <c r="K52" s="142">
        <v>4.55</v>
      </c>
      <c r="L52" s="142">
        <f>I52/F52</f>
        <v>5.8522727272727266</v>
      </c>
      <c r="M52" s="144">
        <v>6</v>
      </c>
      <c r="N52" s="219">
        <f t="shared" si="2"/>
        <v>6</v>
      </c>
      <c r="O52" s="146">
        <f t="shared" si="3"/>
        <v>6.18</v>
      </c>
      <c r="P52" s="203">
        <v>0</v>
      </c>
      <c r="Q52" s="203">
        <f t="shared" si="5"/>
        <v>1</v>
      </c>
      <c r="R52" s="146">
        <f t="shared" si="6"/>
        <v>1.5</v>
      </c>
      <c r="S52" s="145">
        <v>25</v>
      </c>
      <c r="T52" s="203">
        <f t="shared" si="7"/>
        <v>4</v>
      </c>
      <c r="U52" s="203">
        <f t="shared" si="8"/>
        <v>1</v>
      </c>
      <c r="V52" s="146">
        <f t="shared" si="9"/>
        <v>1.2</v>
      </c>
      <c r="W52" s="145">
        <v>20</v>
      </c>
      <c r="X52" s="251">
        <v>6</v>
      </c>
      <c r="Y52" s="203">
        <v>0</v>
      </c>
      <c r="Z52" s="203">
        <v>1</v>
      </c>
      <c r="AA52" s="203">
        <v>1</v>
      </c>
      <c r="AB52" s="145">
        <v>4</v>
      </c>
      <c r="AC52" s="145">
        <v>3</v>
      </c>
      <c r="AD52" s="139">
        <f>AC52*100/AB52</f>
        <v>75</v>
      </c>
      <c r="AE52" s="145"/>
    </row>
    <row r="53" spans="1:31" ht="47.25" hidden="1" x14ac:dyDescent="0.25">
      <c r="A53" s="135">
        <v>45</v>
      </c>
      <c r="B53" s="161" t="s">
        <v>288</v>
      </c>
      <c r="C53" s="161" t="s">
        <v>682</v>
      </c>
      <c r="D53" s="140"/>
      <c r="E53" s="141"/>
      <c r="F53" s="141">
        <v>0</v>
      </c>
      <c r="G53" s="139"/>
      <c r="H53" s="139"/>
      <c r="I53" s="139">
        <v>0</v>
      </c>
      <c r="J53" s="142"/>
      <c r="K53" s="142"/>
      <c r="L53" s="142"/>
      <c r="M53" s="144">
        <f t="shared" si="1"/>
        <v>0</v>
      </c>
      <c r="N53" s="145">
        <f t="shared" si="2"/>
        <v>0</v>
      </c>
      <c r="O53" s="146">
        <f t="shared" si="3"/>
        <v>0</v>
      </c>
      <c r="P53" s="145">
        <f t="shared" si="4"/>
        <v>0</v>
      </c>
      <c r="Q53" s="145">
        <f t="shared" si="5"/>
        <v>0</v>
      </c>
      <c r="R53" s="146">
        <f t="shared" si="6"/>
        <v>0</v>
      </c>
      <c r="S53" s="145">
        <f>IF(I53&lt;VLOOKUP(L53,$M$350:$Q$358,2),0,VLOOKUP(L53,$M$350:$Q$358,4))</f>
        <v>0</v>
      </c>
      <c r="T53" s="145">
        <f t="shared" si="7"/>
        <v>0</v>
      </c>
      <c r="U53" s="145">
        <f t="shared" si="8"/>
        <v>0</v>
      </c>
      <c r="V53" s="146">
        <f t="shared" si="9"/>
        <v>0</v>
      </c>
      <c r="W53" s="145">
        <f>IF(I53&lt;VLOOKUP(L53,$M$350:$Q$358,2),0,VLOOKUP(L53,$M$350:$Q$358,5))</f>
        <v>0</v>
      </c>
      <c r="X53" s="151"/>
      <c r="Y53" s="151"/>
      <c r="Z53" s="151"/>
      <c r="AA53" s="151"/>
      <c r="AE53" s="154"/>
    </row>
    <row r="54" spans="1:31" hidden="1" x14ac:dyDescent="0.25">
      <c r="A54" s="135">
        <v>46</v>
      </c>
      <c r="B54" s="161" t="s">
        <v>2</v>
      </c>
      <c r="C54" s="161" t="s">
        <v>682</v>
      </c>
      <c r="D54" s="140"/>
      <c r="E54" s="141"/>
      <c r="F54" s="141">
        <v>0</v>
      </c>
      <c r="G54" s="139"/>
      <c r="H54" s="139"/>
      <c r="I54" s="139">
        <v>0</v>
      </c>
      <c r="J54" s="142"/>
      <c r="K54" s="142"/>
      <c r="L54" s="142"/>
      <c r="M54" s="144">
        <f t="shared" si="1"/>
        <v>0</v>
      </c>
      <c r="N54" s="145">
        <f t="shared" si="2"/>
        <v>0</v>
      </c>
      <c r="O54" s="146">
        <f t="shared" si="3"/>
        <v>0</v>
      </c>
      <c r="P54" s="145">
        <f t="shared" si="4"/>
        <v>0</v>
      </c>
      <c r="Q54" s="145">
        <f t="shared" si="5"/>
        <v>0</v>
      </c>
      <c r="R54" s="146">
        <f t="shared" si="6"/>
        <v>0</v>
      </c>
      <c r="S54" s="145">
        <f>IF(I54&lt;VLOOKUP(L54,$M$350:$Q$358,2),0,VLOOKUP(L54,$M$350:$Q$358,4))</f>
        <v>0</v>
      </c>
      <c r="T54" s="145">
        <f t="shared" si="7"/>
        <v>0</v>
      </c>
      <c r="U54" s="145">
        <f t="shared" si="8"/>
        <v>0</v>
      </c>
      <c r="V54" s="146">
        <f t="shared" si="9"/>
        <v>0</v>
      </c>
      <c r="W54" s="145">
        <f>IF(I54&lt;VLOOKUP(L54,$M$350:$Q$358,2),0,VLOOKUP(L54,$M$350:$Q$358,5))</f>
        <v>0</v>
      </c>
      <c r="X54" s="151"/>
      <c r="Y54" s="151"/>
      <c r="Z54" s="151"/>
      <c r="AA54" s="151"/>
      <c r="AE54" s="154"/>
    </row>
    <row r="55" spans="1:31" ht="31.5" x14ac:dyDescent="0.25">
      <c r="A55" s="135">
        <v>47</v>
      </c>
      <c r="B55" s="161" t="s">
        <v>89</v>
      </c>
      <c r="C55" s="161" t="s">
        <v>657</v>
      </c>
      <c r="D55" s="140"/>
      <c r="E55" s="141"/>
      <c r="F55" s="141">
        <v>39.6</v>
      </c>
      <c r="G55" s="139">
        <v>164</v>
      </c>
      <c r="H55" s="139">
        <v>141</v>
      </c>
      <c r="I55" s="139">
        <v>255</v>
      </c>
      <c r="J55" s="142">
        <v>4.1399999999999997</v>
      </c>
      <c r="K55" s="142">
        <v>3.56</v>
      </c>
      <c r="L55" s="142">
        <f>I55/F55</f>
        <v>6.4393939393939394</v>
      </c>
      <c r="M55" s="144">
        <v>6</v>
      </c>
      <c r="N55" s="219">
        <f t="shared" si="2"/>
        <v>15</v>
      </c>
      <c r="O55" s="146">
        <f t="shared" si="3"/>
        <v>15.3</v>
      </c>
      <c r="P55" s="203">
        <v>2</v>
      </c>
      <c r="Q55" s="203">
        <f t="shared" si="5"/>
        <v>1</v>
      </c>
      <c r="R55" s="146">
        <f t="shared" si="6"/>
        <v>3.75</v>
      </c>
      <c r="S55" s="145">
        <v>25</v>
      </c>
      <c r="T55" s="203">
        <f t="shared" si="7"/>
        <v>9</v>
      </c>
      <c r="U55" s="203">
        <f t="shared" si="8"/>
        <v>3</v>
      </c>
      <c r="V55" s="146">
        <f t="shared" si="9"/>
        <v>3</v>
      </c>
      <c r="W55" s="145">
        <v>20</v>
      </c>
      <c r="X55" s="251">
        <v>15</v>
      </c>
      <c r="Y55" s="203">
        <v>2</v>
      </c>
      <c r="Z55" s="203">
        <v>1</v>
      </c>
      <c r="AA55" s="203">
        <v>3</v>
      </c>
      <c r="AB55" s="145">
        <v>9</v>
      </c>
      <c r="AC55" s="145">
        <v>8</v>
      </c>
      <c r="AD55" s="139">
        <f t="shared" ref="AD55:AD56" si="16">AC55*100/AB55</f>
        <v>88.888888888888886</v>
      </c>
      <c r="AE55" s="145"/>
    </row>
    <row r="56" spans="1:31" ht="47.25" x14ac:dyDescent="0.25">
      <c r="A56" s="135">
        <v>48</v>
      </c>
      <c r="B56" s="161" t="s">
        <v>86</v>
      </c>
      <c r="C56" s="161" t="s">
        <v>682</v>
      </c>
      <c r="D56" s="140"/>
      <c r="E56" s="141"/>
      <c r="F56" s="141">
        <v>43.33</v>
      </c>
      <c r="G56" s="139">
        <v>152</v>
      </c>
      <c r="H56" s="139">
        <v>170</v>
      </c>
      <c r="I56" s="139">
        <v>226</v>
      </c>
      <c r="J56" s="142">
        <v>3.51</v>
      </c>
      <c r="K56" s="142">
        <v>3.92</v>
      </c>
      <c r="L56" s="142">
        <f>I56/F56</f>
        <v>5.2157858296792066</v>
      </c>
      <c r="M56" s="144">
        <v>5</v>
      </c>
      <c r="N56" s="219">
        <f t="shared" si="2"/>
        <v>11</v>
      </c>
      <c r="O56" s="146">
        <f t="shared" si="3"/>
        <v>11.3</v>
      </c>
      <c r="P56" s="203">
        <v>1</v>
      </c>
      <c r="Q56" s="203">
        <f t="shared" si="5"/>
        <v>1</v>
      </c>
      <c r="R56" s="146">
        <f t="shared" si="6"/>
        <v>2.75</v>
      </c>
      <c r="S56" s="145">
        <v>25</v>
      </c>
      <c r="T56" s="203">
        <f t="shared" si="7"/>
        <v>8</v>
      </c>
      <c r="U56" s="203">
        <f t="shared" si="8"/>
        <v>1</v>
      </c>
      <c r="V56" s="146">
        <f t="shared" si="9"/>
        <v>1.1000000000000001</v>
      </c>
      <c r="W56" s="145">
        <v>10</v>
      </c>
      <c r="X56" s="251">
        <v>11</v>
      </c>
      <c r="Y56" s="203">
        <v>1</v>
      </c>
      <c r="Z56" s="203">
        <v>1</v>
      </c>
      <c r="AA56" s="203">
        <v>1</v>
      </c>
      <c r="AB56" s="145">
        <v>10</v>
      </c>
      <c r="AC56" s="145">
        <v>5</v>
      </c>
      <c r="AD56" s="139">
        <f t="shared" si="16"/>
        <v>50</v>
      </c>
      <c r="AE56" s="145"/>
    </row>
    <row r="57" spans="1:31" hidden="1" x14ac:dyDescent="0.25">
      <c r="A57" s="135">
        <v>49</v>
      </c>
      <c r="B57" s="161" t="s">
        <v>444</v>
      </c>
      <c r="C57" s="161" t="s">
        <v>682</v>
      </c>
      <c r="D57" s="140"/>
      <c r="E57" s="141"/>
      <c r="F57" s="141"/>
      <c r="G57" s="139"/>
      <c r="H57" s="139"/>
      <c r="I57" s="139"/>
      <c r="J57" s="142"/>
      <c r="K57" s="142"/>
      <c r="L57" s="142"/>
      <c r="M57" s="144">
        <f t="shared" si="1"/>
        <v>0</v>
      </c>
      <c r="N57" s="145">
        <f t="shared" si="2"/>
        <v>0</v>
      </c>
      <c r="O57" s="146">
        <f t="shared" si="3"/>
        <v>0</v>
      </c>
      <c r="P57" s="145">
        <f t="shared" si="4"/>
        <v>0</v>
      </c>
      <c r="Q57" s="145">
        <f t="shared" si="5"/>
        <v>0</v>
      </c>
      <c r="R57" s="146">
        <f t="shared" si="6"/>
        <v>0</v>
      </c>
      <c r="S57" s="145">
        <v>25</v>
      </c>
      <c r="T57" s="145">
        <f t="shared" si="7"/>
        <v>0</v>
      </c>
      <c r="U57" s="145">
        <f t="shared" si="8"/>
        <v>0</v>
      </c>
      <c r="V57" s="146">
        <f t="shared" si="9"/>
        <v>0</v>
      </c>
      <c r="W57" s="145">
        <v>20</v>
      </c>
      <c r="X57" s="146"/>
      <c r="Y57" s="146"/>
      <c r="Z57" s="146"/>
      <c r="AA57" s="145"/>
      <c r="AB57" s="145"/>
      <c r="AC57" s="145"/>
      <c r="AD57" s="214"/>
      <c r="AE57" s="154"/>
    </row>
    <row r="58" spans="1:31" hidden="1" x14ac:dyDescent="0.25">
      <c r="A58" s="135">
        <v>50</v>
      </c>
      <c r="B58" s="161" t="s">
        <v>847</v>
      </c>
      <c r="C58" s="161" t="s">
        <v>49</v>
      </c>
      <c r="D58" s="140"/>
      <c r="E58" s="141"/>
      <c r="F58" s="141">
        <v>0</v>
      </c>
      <c r="G58" s="139"/>
      <c r="H58" s="139"/>
      <c r="I58" s="139">
        <v>0</v>
      </c>
      <c r="J58" s="142"/>
      <c r="K58" s="142"/>
      <c r="L58" s="142"/>
      <c r="M58" s="144">
        <f t="shared" si="1"/>
        <v>0</v>
      </c>
      <c r="N58" s="145">
        <f t="shared" si="2"/>
        <v>0</v>
      </c>
      <c r="O58" s="146">
        <f t="shared" si="3"/>
        <v>0</v>
      </c>
      <c r="P58" s="145">
        <f t="shared" si="4"/>
        <v>0</v>
      </c>
      <c r="Q58" s="145">
        <f t="shared" si="5"/>
        <v>0</v>
      </c>
      <c r="R58" s="146">
        <f t="shared" si="6"/>
        <v>0</v>
      </c>
      <c r="S58" s="145">
        <f t="shared" ref="S58:S68" si="17">IF(I58&lt;VLOOKUP(L58,$M$350:$Q$358,2),0,VLOOKUP(L58,$M$350:$Q$358,4))</f>
        <v>0</v>
      </c>
      <c r="T58" s="145">
        <f t="shared" si="7"/>
        <v>0</v>
      </c>
      <c r="U58" s="145">
        <f t="shared" si="8"/>
        <v>0</v>
      </c>
      <c r="V58" s="146">
        <f t="shared" si="9"/>
        <v>0</v>
      </c>
      <c r="W58" s="145">
        <f t="shared" ref="W58:W68" si="18">IF(I58&lt;VLOOKUP(L58,$M$350:$Q$358,2),0,VLOOKUP(L58,$M$350:$Q$358,5))</f>
        <v>0</v>
      </c>
      <c r="X58" s="151"/>
      <c r="Y58" s="151"/>
      <c r="Z58" s="151"/>
      <c r="AA58" s="151"/>
      <c r="AE58" s="154"/>
    </row>
    <row r="59" spans="1:31" hidden="1" x14ac:dyDescent="0.25">
      <c r="A59" s="135">
        <v>51</v>
      </c>
      <c r="B59" s="161" t="s">
        <v>848</v>
      </c>
      <c r="C59" s="161" t="s">
        <v>49</v>
      </c>
      <c r="D59" s="140"/>
      <c r="E59" s="141"/>
      <c r="F59" s="141">
        <v>0</v>
      </c>
      <c r="G59" s="139"/>
      <c r="H59" s="139"/>
      <c r="I59" s="139">
        <v>0</v>
      </c>
      <c r="J59" s="142"/>
      <c r="K59" s="142"/>
      <c r="L59" s="142"/>
      <c r="M59" s="144">
        <f t="shared" si="1"/>
        <v>0</v>
      </c>
      <c r="N59" s="145">
        <f t="shared" si="2"/>
        <v>0</v>
      </c>
      <c r="O59" s="146">
        <f t="shared" si="3"/>
        <v>0</v>
      </c>
      <c r="P59" s="145">
        <f t="shared" si="4"/>
        <v>0</v>
      </c>
      <c r="Q59" s="145">
        <f t="shared" si="5"/>
        <v>0</v>
      </c>
      <c r="R59" s="146">
        <f t="shared" si="6"/>
        <v>0</v>
      </c>
      <c r="S59" s="145">
        <f t="shared" si="17"/>
        <v>0</v>
      </c>
      <c r="T59" s="145">
        <f t="shared" si="7"/>
        <v>0</v>
      </c>
      <c r="U59" s="145">
        <f t="shared" si="8"/>
        <v>0</v>
      </c>
      <c r="V59" s="146">
        <f t="shared" si="9"/>
        <v>0</v>
      </c>
      <c r="W59" s="145">
        <f t="shared" si="18"/>
        <v>0</v>
      </c>
      <c r="X59" s="151"/>
      <c r="Y59" s="151"/>
      <c r="Z59" s="151"/>
      <c r="AA59" s="151"/>
      <c r="AE59" s="154"/>
    </row>
    <row r="60" spans="1:31" ht="31.5" hidden="1" x14ac:dyDescent="0.25">
      <c r="A60" s="135">
        <v>52</v>
      </c>
      <c r="B60" s="161" t="s">
        <v>683</v>
      </c>
      <c r="C60" s="161" t="s">
        <v>49</v>
      </c>
      <c r="D60" s="140"/>
      <c r="E60" s="141"/>
      <c r="F60" s="141">
        <v>0</v>
      </c>
      <c r="G60" s="139"/>
      <c r="H60" s="139"/>
      <c r="I60" s="139">
        <v>0</v>
      </c>
      <c r="J60" s="142"/>
      <c r="K60" s="142"/>
      <c r="L60" s="142"/>
      <c r="M60" s="144">
        <f t="shared" si="1"/>
        <v>0</v>
      </c>
      <c r="N60" s="145">
        <f t="shared" si="2"/>
        <v>0</v>
      </c>
      <c r="O60" s="146">
        <f t="shared" si="3"/>
        <v>0</v>
      </c>
      <c r="P60" s="145">
        <f t="shared" si="4"/>
        <v>0</v>
      </c>
      <c r="Q60" s="145">
        <f t="shared" si="5"/>
        <v>0</v>
      </c>
      <c r="R60" s="146">
        <f t="shared" si="6"/>
        <v>0</v>
      </c>
      <c r="S60" s="145">
        <f t="shared" si="17"/>
        <v>0</v>
      </c>
      <c r="T60" s="145">
        <f t="shared" si="7"/>
        <v>0</v>
      </c>
      <c r="U60" s="145">
        <f t="shared" si="8"/>
        <v>0</v>
      </c>
      <c r="V60" s="146">
        <f t="shared" si="9"/>
        <v>0</v>
      </c>
      <c r="W60" s="145">
        <f t="shared" si="18"/>
        <v>0</v>
      </c>
      <c r="X60" s="151"/>
      <c r="Y60" s="151"/>
      <c r="Z60" s="151"/>
      <c r="AA60" s="151"/>
      <c r="AE60" s="154"/>
    </row>
    <row r="61" spans="1:31" ht="31.5" hidden="1" x14ac:dyDescent="0.25">
      <c r="A61" s="135">
        <v>53</v>
      </c>
      <c r="B61" s="161" t="s">
        <v>684</v>
      </c>
      <c r="C61" s="161" t="s">
        <v>49</v>
      </c>
      <c r="D61" s="140"/>
      <c r="E61" s="141"/>
      <c r="F61" s="141">
        <v>0</v>
      </c>
      <c r="G61" s="139"/>
      <c r="H61" s="139"/>
      <c r="I61" s="139">
        <v>0</v>
      </c>
      <c r="J61" s="142"/>
      <c r="K61" s="142"/>
      <c r="L61" s="142"/>
      <c r="M61" s="144">
        <f t="shared" si="1"/>
        <v>0</v>
      </c>
      <c r="N61" s="145">
        <f t="shared" si="2"/>
        <v>0</v>
      </c>
      <c r="O61" s="146">
        <f t="shared" si="3"/>
        <v>0</v>
      </c>
      <c r="P61" s="145">
        <f t="shared" si="4"/>
        <v>0</v>
      </c>
      <c r="Q61" s="145">
        <f t="shared" si="5"/>
        <v>0</v>
      </c>
      <c r="R61" s="146">
        <f t="shared" si="6"/>
        <v>0</v>
      </c>
      <c r="S61" s="145">
        <f t="shared" si="17"/>
        <v>0</v>
      </c>
      <c r="T61" s="145">
        <f t="shared" si="7"/>
        <v>0</v>
      </c>
      <c r="U61" s="145">
        <f t="shared" si="8"/>
        <v>0</v>
      </c>
      <c r="V61" s="146">
        <f t="shared" si="9"/>
        <v>0</v>
      </c>
      <c r="W61" s="145">
        <f t="shared" si="18"/>
        <v>0</v>
      </c>
      <c r="X61" s="151"/>
      <c r="Y61" s="151"/>
      <c r="Z61" s="151"/>
      <c r="AA61" s="151"/>
      <c r="AE61" s="154"/>
    </row>
    <row r="62" spans="1:31" ht="31.5" hidden="1" x14ac:dyDescent="0.25">
      <c r="A62" s="135">
        <v>54</v>
      </c>
      <c r="B62" s="161" t="s">
        <v>50</v>
      </c>
      <c r="C62" s="161" t="s">
        <v>49</v>
      </c>
      <c r="D62" s="140"/>
      <c r="E62" s="141"/>
      <c r="F62" s="141">
        <v>0</v>
      </c>
      <c r="G62" s="139"/>
      <c r="H62" s="139"/>
      <c r="I62" s="139">
        <v>0</v>
      </c>
      <c r="J62" s="142"/>
      <c r="K62" s="142"/>
      <c r="L62" s="142"/>
      <c r="M62" s="144">
        <f t="shared" si="1"/>
        <v>0</v>
      </c>
      <c r="N62" s="145">
        <f t="shared" si="2"/>
        <v>0</v>
      </c>
      <c r="O62" s="146">
        <f t="shared" si="3"/>
        <v>0</v>
      </c>
      <c r="P62" s="145">
        <f t="shared" si="4"/>
        <v>0</v>
      </c>
      <c r="Q62" s="145">
        <f t="shared" si="5"/>
        <v>0</v>
      </c>
      <c r="R62" s="146">
        <f t="shared" si="6"/>
        <v>0</v>
      </c>
      <c r="S62" s="145">
        <f t="shared" si="17"/>
        <v>0</v>
      </c>
      <c r="T62" s="145">
        <f t="shared" si="7"/>
        <v>0</v>
      </c>
      <c r="U62" s="145">
        <f t="shared" si="8"/>
        <v>0</v>
      </c>
      <c r="V62" s="146">
        <f t="shared" si="9"/>
        <v>0</v>
      </c>
      <c r="W62" s="145">
        <f t="shared" si="18"/>
        <v>0</v>
      </c>
      <c r="X62" s="151"/>
      <c r="Y62" s="151"/>
      <c r="Z62" s="151"/>
      <c r="AA62" s="151"/>
      <c r="AE62" s="154"/>
    </row>
    <row r="63" spans="1:31" hidden="1" x14ac:dyDescent="0.25">
      <c r="A63" s="135">
        <v>55</v>
      </c>
      <c r="B63" s="161" t="s">
        <v>2</v>
      </c>
      <c r="C63" s="161" t="s">
        <v>49</v>
      </c>
      <c r="D63" s="140"/>
      <c r="E63" s="141"/>
      <c r="F63" s="141">
        <v>0</v>
      </c>
      <c r="G63" s="139"/>
      <c r="H63" s="139"/>
      <c r="I63" s="139">
        <v>0</v>
      </c>
      <c r="J63" s="142"/>
      <c r="K63" s="142"/>
      <c r="L63" s="142"/>
      <c r="M63" s="144">
        <f t="shared" si="1"/>
        <v>0</v>
      </c>
      <c r="N63" s="145">
        <f t="shared" si="2"/>
        <v>0</v>
      </c>
      <c r="O63" s="146">
        <f t="shared" si="3"/>
        <v>0</v>
      </c>
      <c r="P63" s="145">
        <f t="shared" si="4"/>
        <v>0</v>
      </c>
      <c r="Q63" s="145">
        <f t="shared" si="5"/>
        <v>0</v>
      </c>
      <c r="R63" s="146">
        <f t="shared" si="6"/>
        <v>0</v>
      </c>
      <c r="S63" s="145">
        <f t="shared" si="17"/>
        <v>0</v>
      </c>
      <c r="T63" s="145">
        <f t="shared" si="7"/>
        <v>0</v>
      </c>
      <c r="U63" s="145">
        <f t="shared" si="8"/>
        <v>0</v>
      </c>
      <c r="V63" s="146">
        <f t="shared" si="9"/>
        <v>0</v>
      </c>
      <c r="W63" s="145">
        <f t="shared" si="18"/>
        <v>0</v>
      </c>
      <c r="X63" s="151"/>
      <c r="Y63" s="151"/>
      <c r="Z63" s="151"/>
      <c r="AA63" s="151"/>
      <c r="AE63" s="154"/>
    </row>
    <row r="64" spans="1:31" ht="31.5" hidden="1" x14ac:dyDescent="0.25">
      <c r="A64" s="135">
        <v>56</v>
      </c>
      <c r="B64" s="161" t="s">
        <v>685</v>
      </c>
      <c r="C64" s="161" t="s">
        <v>49</v>
      </c>
      <c r="D64" s="140"/>
      <c r="E64" s="141"/>
      <c r="F64" s="141">
        <v>30.15</v>
      </c>
      <c r="G64" s="139"/>
      <c r="H64" s="139"/>
      <c r="I64" s="139">
        <v>0</v>
      </c>
      <c r="J64" s="142"/>
      <c r="K64" s="142"/>
      <c r="L64" s="142"/>
      <c r="M64" s="144">
        <f t="shared" si="1"/>
        <v>0</v>
      </c>
      <c r="N64" s="145">
        <f t="shared" si="2"/>
        <v>0</v>
      </c>
      <c r="O64" s="146">
        <f t="shared" si="3"/>
        <v>0</v>
      </c>
      <c r="P64" s="145">
        <f t="shared" si="4"/>
        <v>0</v>
      </c>
      <c r="Q64" s="145">
        <f t="shared" si="5"/>
        <v>0</v>
      </c>
      <c r="R64" s="146">
        <f t="shared" si="6"/>
        <v>0</v>
      </c>
      <c r="S64" s="145">
        <f t="shared" si="17"/>
        <v>0</v>
      </c>
      <c r="T64" s="145">
        <f t="shared" si="7"/>
        <v>0</v>
      </c>
      <c r="U64" s="145">
        <f t="shared" si="8"/>
        <v>0</v>
      </c>
      <c r="V64" s="146">
        <f t="shared" si="9"/>
        <v>0</v>
      </c>
      <c r="W64" s="145">
        <f t="shared" si="18"/>
        <v>0</v>
      </c>
      <c r="X64" s="151"/>
      <c r="Y64" s="151"/>
      <c r="Z64" s="151"/>
      <c r="AA64" s="151"/>
      <c r="AE64" s="154"/>
    </row>
    <row r="65" spans="1:31" ht="31.5" hidden="1" x14ac:dyDescent="0.25">
      <c r="A65" s="135">
        <v>57</v>
      </c>
      <c r="B65" s="161" t="s">
        <v>90</v>
      </c>
      <c r="C65" s="161" t="s">
        <v>49</v>
      </c>
      <c r="D65" s="140"/>
      <c r="E65" s="141"/>
      <c r="F65" s="141">
        <v>0</v>
      </c>
      <c r="G65" s="139"/>
      <c r="H65" s="139"/>
      <c r="I65" s="139">
        <v>0</v>
      </c>
      <c r="J65" s="142"/>
      <c r="K65" s="142"/>
      <c r="L65" s="142"/>
      <c r="M65" s="144">
        <f t="shared" si="1"/>
        <v>0</v>
      </c>
      <c r="N65" s="145">
        <f t="shared" si="2"/>
        <v>0</v>
      </c>
      <c r="O65" s="146">
        <f t="shared" si="3"/>
        <v>0</v>
      </c>
      <c r="P65" s="145">
        <f t="shared" si="4"/>
        <v>0</v>
      </c>
      <c r="Q65" s="145">
        <f t="shared" si="5"/>
        <v>0</v>
      </c>
      <c r="R65" s="146">
        <f t="shared" si="6"/>
        <v>0</v>
      </c>
      <c r="S65" s="145">
        <f t="shared" si="17"/>
        <v>0</v>
      </c>
      <c r="T65" s="145">
        <f t="shared" si="7"/>
        <v>0</v>
      </c>
      <c r="U65" s="145">
        <f t="shared" si="8"/>
        <v>0</v>
      </c>
      <c r="V65" s="146">
        <f t="shared" si="9"/>
        <v>0</v>
      </c>
      <c r="W65" s="145">
        <f t="shared" si="18"/>
        <v>0</v>
      </c>
      <c r="X65" s="151"/>
      <c r="Y65" s="151"/>
      <c r="Z65" s="151"/>
      <c r="AA65" s="151"/>
      <c r="AE65" s="154"/>
    </row>
    <row r="66" spans="1:31" ht="31.5" hidden="1" x14ac:dyDescent="0.25">
      <c r="A66" s="135">
        <v>58</v>
      </c>
      <c r="B66" s="161" t="s">
        <v>686</v>
      </c>
      <c r="C66" s="161" t="s">
        <v>49</v>
      </c>
      <c r="D66" s="140"/>
      <c r="E66" s="141"/>
      <c r="F66" s="141">
        <v>0</v>
      </c>
      <c r="G66" s="139"/>
      <c r="H66" s="139"/>
      <c r="I66" s="139">
        <v>0</v>
      </c>
      <c r="J66" s="142"/>
      <c r="K66" s="142"/>
      <c r="L66" s="142"/>
      <c r="M66" s="144">
        <f t="shared" si="1"/>
        <v>0</v>
      </c>
      <c r="N66" s="145">
        <f t="shared" si="2"/>
        <v>0</v>
      </c>
      <c r="O66" s="146">
        <f t="shared" si="3"/>
        <v>0</v>
      </c>
      <c r="P66" s="145">
        <f t="shared" si="4"/>
        <v>0</v>
      </c>
      <c r="Q66" s="145">
        <f t="shared" si="5"/>
        <v>0</v>
      </c>
      <c r="R66" s="146">
        <f t="shared" si="6"/>
        <v>0</v>
      </c>
      <c r="S66" s="145">
        <f t="shared" si="17"/>
        <v>0</v>
      </c>
      <c r="T66" s="145">
        <f t="shared" si="7"/>
        <v>0</v>
      </c>
      <c r="U66" s="145">
        <f t="shared" si="8"/>
        <v>0</v>
      </c>
      <c r="V66" s="146">
        <f t="shared" si="9"/>
        <v>0</v>
      </c>
      <c r="W66" s="145">
        <f t="shared" si="18"/>
        <v>0</v>
      </c>
      <c r="X66" s="151"/>
      <c r="Y66" s="151"/>
      <c r="Z66" s="151"/>
      <c r="AA66" s="151"/>
      <c r="AE66" s="154"/>
    </row>
    <row r="67" spans="1:31" ht="31.5" hidden="1" x14ac:dyDescent="0.25">
      <c r="A67" s="135">
        <v>59</v>
      </c>
      <c r="B67" s="161" t="s">
        <v>242</v>
      </c>
      <c r="C67" s="161" t="s">
        <v>49</v>
      </c>
      <c r="D67" s="140"/>
      <c r="E67" s="141"/>
      <c r="F67" s="141">
        <v>0</v>
      </c>
      <c r="G67" s="139"/>
      <c r="H67" s="139"/>
      <c r="I67" s="139">
        <v>0</v>
      </c>
      <c r="J67" s="142"/>
      <c r="K67" s="142"/>
      <c r="L67" s="142"/>
      <c r="M67" s="144">
        <f t="shared" si="1"/>
        <v>0</v>
      </c>
      <c r="N67" s="145">
        <f t="shared" si="2"/>
        <v>0</v>
      </c>
      <c r="O67" s="146">
        <f t="shared" si="3"/>
        <v>0</v>
      </c>
      <c r="P67" s="145">
        <f t="shared" si="4"/>
        <v>0</v>
      </c>
      <c r="Q67" s="145">
        <f t="shared" si="5"/>
        <v>0</v>
      </c>
      <c r="R67" s="146">
        <f t="shared" si="6"/>
        <v>0</v>
      </c>
      <c r="S67" s="145">
        <f t="shared" si="17"/>
        <v>0</v>
      </c>
      <c r="T67" s="145">
        <f t="shared" si="7"/>
        <v>0</v>
      </c>
      <c r="U67" s="145">
        <f t="shared" si="8"/>
        <v>0</v>
      </c>
      <c r="V67" s="146">
        <f t="shared" si="9"/>
        <v>0</v>
      </c>
      <c r="W67" s="145">
        <f t="shared" si="18"/>
        <v>0</v>
      </c>
      <c r="X67" s="151"/>
      <c r="Y67" s="151"/>
      <c r="Z67" s="151"/>
      <c r="AA67" s="151"/>
      <c r="AE67" s="154"/>
    </row>
    <row r="68" spans="1:31" hidden="1" x14ac:dyDescent="0.25">
      <c r="A68" s="135">
        <v>60</v>
      </c>
      <c r="B68" s="161" t="s">
        <v>444</v>
      </c>
      <c r="C68" s="161" t="s">
        <v>49</v>
      </c>
      <c r="D68" s="140"/>
      <c r="E68" s="141"/>
      <c r="F68" s="141">
        <v>0</v>
      </c>
      <c r="G68" s="139"/>
      <c r="H68" s="139"/>
      <c r="I68" s="139">
        <v>0</v>
      </c>
      <c r="J68" s="142"/>
      <c r="K68" s="142"/>
      <c r="L68" s="142"/>
      <c r="M68" s="144">
        <f t="shared" si="1"/>
        <v>0</v>
      </c>
      <c r="N68" s="145">
        <f t="shared" si="2"/>
        <v>0</v>
      </c>
      <c r="O68" s="146">
        <f t="shared" si="3"/>
        <v>0</v>
      </c>
      <c r="P68" s="145">
        <f t="shared" si="4"/>
        <v>0</v>
      </c>
      <c r="Q68" s="145">
        <f t="shared" si="5"/>
        <v>0</v>
      </c>
      <c r="R68" s="146">
        <f t="shared" si="6"/>
        <v>0</v>
      </c>
      <c r="S68" s="145">
        <f t="shared" si="17"/>
        <v>0</v>
      </c>
      <c r="T68" s="145">
        <f t="shared" si="7"/>
        <v>0</v>
      </c>
      <c r="U68" s="145">
        <f t="shared" si="8"/>
        <v>0</v>
      </c>
      <c r="V68" s="146">
        <f t="shared" si="9"/>
        <v>0</v>
      </c>
      <c r="W68" s="145">
        <f t="shared" si="18"/>
        <v>0</v>
      </c>
      <c r="X68" s="151"/>
      <c r="Y68" s="151"/>
      <c r="Z68" s="151"/>
      <c r="AA68" s="151"/>
      <c r="AE68" s="154"/>
    </row>
    <row r="69" spans="1:31" hidden="1" x14ac:dyDescent="0.25">
      <c r="A69" s="135">
        <v>61</v>
      </c>
      <c r="B69" s="161" t="s">
        <v>839</v>
      </c>
      <c r="C69" s="161" t="s">
        <v>74</v>
      </c>
      <c r="D69" s="140"/>
      <c r="E69" s="141"/>
      <c r="F69" s="141"/>
      <c r="G69" s="139"/>
      <c r="H69" s="139"/>
      <c r="I69" s="139"/>
      <c r="J69" s="142"/>
      <c r="K69" s="142"/>
      <c r="L69" s="142"/>
      <c r="M69" s="144">
        <f t="shared" si="1"/>
        <v>0</v>
      </c>
      <c r="N69" s="145">
        <f t="shared" si="2"/>
        <v>0</v>
      </c>
      <c r="O69" s="146">
        <f t="shared" si="3"/>
        <v>0</v>
      </c>
      <c r="P69" s="145">
        <f t="shared" si="4"/>
        <v>0</v>
      </c>
      <c r="Q69" s="145">
        <f t="shared" si="5"/>
        <v>0</v>
      </c>
      <c r="R69" s="146">
        <f t="shared" si="6"/>
        <v>0</v>
      </c>
      <c r="S69" s="145">
        <v>25</v>
      </c>
      <c r="T69" s="145">
        <f t="shared" si="7"/>
        <v>0</v>
      </c>
      <c r="U69" s="145">
        <f t="shared" si="8"/>
        <v>0</v>
      </c>
      <c r="V69" s="146">
        <f t="shared" si="9"/>
        <v>0</v>
      </c>
      <c r="W69" s="145">
        <v>20</v>
      </c>
      <c r="X69" s="146"/>
      <c r="Y69" s="146"/>
      <c r="Z69" s="146"/>
      <c r="AA69" s="145"/>
      <c r="AB69" s="145"/>
      <c r="AC69" s="145"/>
      <c r="AD69" s="214"/>
      <c r="AE69" s="154"/>
    </row>
    <row r="70" spans="1:31" hidden="1" x14ac:dyDescent="0.25">
      <c r="A70" s="135">
        <v>62</v>
      </c>
      <c r="B70" s="161" t="s">
        <v>840</v>
      </c>
      <c r="C70" s="161" t="s">
        <v>74</v>
      </c>
      <c r="D70" s="140"/>
      <c r="E70" s="141"/>
      <c r="F70" s="141">
        <v>19.39</v>
      </c>
      <c r="G70" s="139"/>
      <c r="H70" s="139"/>
      <c r="I70" s="139">
        <v>0</v>
      </c>
      <c r="J70" s="142"/>
      <c r="K70" s="142"/>
      <c r="L70" s="142"/>
      <c r="M70" s="144">
        <f t="shared" si="1"/>
        <v>0</v>
      </c>
      <c r="N70" s="145">
        <f t="shared" si="2"/>
        <v>0</v>
      </c>
      <c r="O70" s="146">
        <f t="shared" si="3"/>
        <v>0</v>
      </c>
      <c r="P70" s="145">
        <f t="shared" si="4"/>
        <v>0</v>
      </c>
      <c r="Q70" s="145">
        <f t="shared" si="5"/>
        <v>0</v>
      </c>
      <c r="R70" s="146">
        <f t="shared" si="6"/>
        <v>0</v>
      </c>
      <c r="S70" s="145">
        <f>IF(I70&lt;VLOOKUP(L70,$M$350:$Q$358,2),0,VLOOKUP(L70,$M$350:$Q$358,4))</f>
        <v>0</v>
      </c>
      <c r="T70" s="145">
        <f t="shared" si="7"/>
        <v>0</v>
      </c>
      <c r="U70" s="145">
        <f t="shared" si="8"/>
        <v>0</v>
      </c>
      <c r="V70" s="146">
        <f t="shared" si="9"/>
        <v>0</v>
      </c>
      <c r="W70" s="145">
        <f>IF(I70&lt;VLOOKUP(L70,$M$350:$Q$358,2),0,VLOOKUP(L70,$M$350:$Q$358,5))</f>
        <v>0</v>
      </c>
      <c r="X70" s="151"/>
      <c r="Y70" s="151"/>
      <c r="Z70" s="151"/>
      <c r="AA70" s="151"/>
      <c r="AE70" s="154"/>
    </row>
    <row r="71" spans="1:31" hidden="1" x14ac:dyDescent="0.25">
      <c r="A71" s="135">
        <v>63</v>
      </c>
      <c r="B71" s="161" t="s">
        <v>2</v>
      </c>
      <c r="C71" s="161" t="s">
        <v>74</v>
      </c>
      <c r="D71" s="140"/>
      <c r="E71" s="141"/>
      <c r="F71" s="141">
        <v>188.59</v>
      </c>
      <c r="G71" s="139"/>
      <c r="H71" s="139"/>
      <c r="I71" s="139">
        <v>0</v>
      </c>
      <c r="J71" s="142"/>
      <c r="K71" s="142"/>
      <c r="L71" s="142"/>
      <c r="M71" s="144">
        <f t="shared" si="1"/>
        <v>0</v>
      </c>
      <c r="N71" s="145">
        <f t="shared" si="2"/>
        <v>0</v>
      </c>
      <c r="O71" s="146">
        <f t="shared" si="3"/>
        <v>0</v>
      </c>
      <c r="P71" s="145">
        <f t="shared" si="4"/>
        <v>0</v>
      </c>
      <c r="Q71" s="145">
        <f t="shared" si="5"/>
        <v>0</v>
      </c>
      <c r="R71" s="146">
        <f t="shared" si="6"/>
        <v>0</v>
      </c>
      <c r="S71" s="145">
        <f>IF(I71&lt;VLOOKUP(L71,$M$350:$Q$358,2),0,VLOOKUP(L71,$M$350:$Q$358,4))</f>
        <v>0</v>
      </c>
      <c r="T71" s="145">
        <f t="shared" si="7"/>
        <v>0</v>
      </c>
      <c r="U71" s="145">
        <f t="shared" si="8"/>
        <v>0</v>
      </c>
      <c r="V71" s="146">
        <f t="shared" si="9"/>
        <v>0</v>
      </c>
      <c r="W71" s="145">
        <f>IF(I71&lt;VLOOKUP(L71,$M$350:$Q$358,2),0,VLOOKUP(L71,$M$350:$Q$358,5))</f>
        <v>0</v>
      </c>
      <c r="X71" s="151"/>
      <c r="Y71" s="151"/>
      <c r="Z71" s="151"/>
      <c r="AA71" s="151"/>
      <c r="AE71" s="154"/>
    </row>
    <row r="72" spans="1:31" ht="31.5" hidden="1" x14ac:dyDescent="0.25">
      <c r="A72" s="135">
        <v>64</v>
      </c>
      <c r="B72" s="161" t="s">
        <v>687</v>
      </c>
      <c r="C72" s="161" t="s">
        <v>74</v>
      </c>
      <c r="D72" s="140"/>
      <c r="E72" s="141"/>
      <c r="F72" s="141">
        <v>0</v>
      </c>
      <c r="G72" s="139"/>
      <c r="H72" s="139"/>
      <c r="I72" s="139">
        <v>0</v>
      </c>
      <c r="J72" s="142"/>
      <c r="K72" s="142"/>
      <c r="L72" s="142"/>
      <c r="M72" s="144">
        <f t="shared" si="1"/>
        <v>0</v>
      </c>
      <c r="N72" s="145">
        <f t="shared" si="2"/>
        <v>0</v>
      </c>
      <c r="O72" s="146">
        <f t="shared" si="3"/>
        <v>0</v>
      </c>
      <c r="P72" s="145">
        <f t="shared" si="4"/>
        <v>0</v>
      </c>
      <c r="Q72" s="145">
        <f t="shared" si="5"/>
        <v>0</v>
      </c>
      <c r="R72" s="146">
        <f t="shared" si="6"/>
        <v>0</v>
      </c>
      <c r="S72" s="145">
        <f>IF(I72&lt;VLOOKUP(L72,$M$350:$Q$358,2),0,VLOOKUP(L72,$M$350:$Q$358,4))</f>
        <v>0</v>
      </c>
      <c r="T72" s="145">
        <f t="shared" si="7"/>
        <v>0</v>
      </c>
      <c r="U72" s="145">
        <f t="shared" si="8"/>
        <v>0</v>
      </c>
      <c r="V72" s="146">
        <f t="shared" si="9"/>
        <v>0</v>
      </c>
      <c r="W72" s="145">
        <f>IF(I72&lt;VLOOKUP(L72,$M$350:$Q$358,2),0,VLOOKUP(L72,$M$350:$Q$358,5))</f>
        <v>0</v>
      </c>
      <c r="X72" s="151"/>
      <c r="Y72" s="151"/>
      <c r="Z72" s="151"/>
      <c r="AA72" s="151"/>
      <c r="AE72" s="154"/>
    </row>
    <row r="73" spans="1:31" hidden="1" x14ac:dyDescent="0.25">
      <c r="A73" s="135">
        <v>65</v>
      </c>
      <c r="B73" s="161" t="s">
        <v>444</v>
      </c>
      <c r="C73" s="161" t="s">
        <v>74</v>
      </c>
      <c r="D73" s="140"/>
      <c r="E73" s="141"/>
      <c r="F73" s="141"/>
      <c r="G73" s="139"/>
      <c r="H73" s="139"/>
      <c r="I73" s="139"/>
      <c r="J73" s="142"/>
      <c r="K73" s="142"/>
      <c r="L73" s="142"/>
      <c r="M73" s="144">
        <f t="shared" si="1"/>
        <v>0</v>
      </c>
      <c r="N73" s="145">
        <f t="shared" si="2"/>
        <v>0</v>
      </c>
      <c r="O73" s="146">
        <f t="shared" si="3"/>
        <v>0</v>
      </c>
      <c r="P73" s="145">
        <f t="shared" si="4"/>
        <v>0</v>
      </c>
      <c r="Q73" s="145">
        <f t="shared" si="5"/>
        <v>0</v>
      </c>
      <c r="R73" s="146">
        <f t="shared" si="6"/>
        <v>0</v>
      </c>
      <c r="S73" s="145">
        <v>25</v>
      </c>
      <c r="T73" s="145">
        <f t="shared" si="7"/>
        <v>0</v>
      </c>
      <c r="U73" s="145">
        <f t="shared" si="8"/>
        <v>0</v>
      </c>
      <c r="V73" s="146">
        <f t="shared" si="9"/>
        <v>0</v>
      </c>
      <c r="W73" s="145">
        <v>20</v>
      </c>
      <c r="X73" s="146"/>
      <c r="Y73" s="146"/>
      <c r="Z73" s="146"/>
      <c r="AA73" s="145"/>
      <c r="AB73" s="145"/>
      <c r="AC73" s="145"/>
      <c r="AD73" s="214"/>
      <c r="AE73" s="154"/>
    </row>
    <row r="74" spans="1:31" hidden="1" x14ac:dyDescent="0.25">
      <c r="A74" s="135">
        <v>66</v>
      </c>
      <c r="B74" s="161" t="s">
        <v>849</v>
      </c>
      <c r="C74" s="161" t="s">
        <v>689</v>
      </c>
      <c r="D74" s="140"/>
      <c r="E74" s="141"/>
      <c r="F74" s="141">
        <v>0</v>
      </c>
      <c r="G74" s="139"/>
      <c r="H74" s="139"/>
      <c r="I74" s="139">
        <v>0</v>
      </c>
      <c r="J74" s="142"/>
      <c r="K74" s="142"/>
      <c r="L74" s="142"/>
      <c r="M74" s="144">
        <f t="shared" si="1"/>
        <v>0</v>
      </c>
      <c r="N74" s="145">
        <f t="shared" si="2"/>
        <v>0</v>
      </c>
      <c r="O74" s="146">
        <f t="shared" si="3"/>
        <v>0</v>
      </c>
      <c r="P74" s="145">
        <f t="shared" si="4"/>
        <v>0</v>
      </c>
      <c r="Q74" s="145">
        <f t="shared" si="5"/>
        <v>0</v>
      </c>
      <c r="R74" s="146">
        <f t="shared" si="6"/>
        <v>0</v>
      </c>
      <c r="S74" s="145">
        <f>IF(I74&lt;VLOOKUP(L74,$M$350:$Q$358,2),0,VLOOKUP(L74,$M$350:$Q$358,4))</f>
        <v>0</v>
      </c>
      <c r="T74" s="145">
        <f t="shared" si="7"/>
        <v>0</v>
      </c>
      <c r="U74" s="145">
        <f t="shared" si="8"/>
        <v>0</v>
      </c>
      <c r="V74" s="146">
        <f t="shared" si="9"/>
        <v>0</v>
      </c>
      <c r="W74" s="145">
        <f>IF(I74&lt;VLOOKUP(L74,$M$350:$Q$358,2),0,VLOOKUP(L74,$M$350:$Q$358,5))</f>
        <v>0</v>
      </c>
      <c r="X74" s="151"/>
      <c r="Y74" s="151"/>
      <c r="Z74" s="151"/>
      <c r="AA74" s="151"/>
      <c r="AE74" s="154"/>
    </row>
    <row r="75" spans="1:31" ht="31.5" hidden="1" x14ac:dyDescent="0.25">
      <c r="A75" s="135">
        <v>67</v>
      </c>
      <c r="B75" s="161" t="s">
        <v>688</v>
      </c>
      <c r="C75" s="161" t="s">
        <v>689</v>
      </c>
      <c r="D75" s="140"/>
      <c r="E75" s="141"/>
      <c r="F75" s="141">
        <v>0</v>
      </c>
      <c r="G75" s="139"/>
      <c r="H75" s="139"/>
      <c r="I75" s="139">
        <v>0</v>
      </c>
      <c r="J75" s="142"/>
      <c r="K75" s="142"/>
      <c r="L75" s="142"/>
      <c r="M75" s="144">
        <f t="shared" ref="M75:M138" si="19">IF(I75&lt;VLOOKUP(L75,$M$350:$Q$358,2),0,VLOOKUP(L75,$M$350:$Q$358,3))</f>
        <v>0</v>
      </c>
      <c r="N75" s="145">
        <f t="shared" ref="N75:N138" si="20">ROUNDDOWN(O75,0)</f>
        <v>0</v>
      </c>
      <c r="O75" s="146">
        <f t="shared" ref="O75:O138" si="21">I75*M75/100</f>
        <v>0</v>
      </c>
      <c r="P75" s="145">
        <f t="shared" ref="P75:P138" si="22">ROUNDDOWN(R75,0)</f>
        <v>0</v>
      </c>
      <c r="Q75" s="145">
        <f t="shared" ref="Q75:Q138" si="23">ROUNDDOWN(R75-P75,0)</f>
        <v>0</v>
      </c>
      <c r="R75" s="146">
        <f t="shared" ref="R75:R138" si="24">N75*S75/100</f>
        <v>0</v>
      </c>
      <c r="S75" s="145">
        <f t="shared" ref="S75:S132" si="25">IF(I75&lt;VLOOKUP(L75,$M$350:$Q$358,2),0,VLOOKUP(L75,$M$350:$Q$358,4))</f>
        <v>0</v>
      </c>
      <c r="T75" s="145">
        <f t="shared" ref="T75:T138" si="26">N75-P75-Q75-U75</f>
        <v>0</v>
      </c>
      <c r="U75" s="145">
        <f t="shared" ref="U75:U138" si="27">ROUNDDOWN(V75,0)</f>
        <v>0</v>
      </c>
      <c r="V75" s="146">
        <f t="shared" ref="V75:V138" si="28">N75*W75/100</f>
        <v>0</v>
      </c>
      <c r="W75" s="145">
        <f t="shared" ref="W75:W132" si="29">IF(I75&lt;VLOOKUP(L75,$M$350:$Q$358,2),0,VLOOKUP(L75,$M$350:$Q$358,5))</f>
        <v>0</v>
      </c>
      <c r="X75" s="151"/>
      <c r="Y75" s="151"/>
      <c r="Z75" s="151"/>
      <c r="AA75" s="151"/>
      <c r="AE75" s="154"/>
    </row>
    <row r="76" spans="1:31" ht="31.5" hidden="1" x14ac:dyDescent="0.25">
      <c r="A76" s="135">
        <v>68</v>
      </c>
      <c r="B76" s="161" t="s">
        <v>674</v>
      </c>
      <c r="C76" s="161" t="s">
        <v>689</v>
      </c>
      <c r="D76" s="140"/>
      <c r="E76" s="141"/>
      <c r="F76" s="141">
        <v>0</v>
      </c>
      <c r="G76" s="139"/>
      <c r="H76" s="139"/>
      <c r="I76" s="139">
        <v>0</v>
      </c>
      <c r="J76" s="142"/>
      <c r="K76" s="142"/>
      <c r="L76" s="142"/>
      <c r="M76" s="144">
        <f t="shared" si="19"/>
        <v>0</v>
      </c>
      <c r="N76" s="145">
        <f t="shared" si="20"/>
        <v>0</v>
      </c>
      <c r="O76" s="146">
        <f t="shared" si="21"/>
        <v>0</v>
      </c>
      <c r="P76" s="145">
        <f t="shared" si="22"/>
        <v>0</v>
      </c>
      <c r="Q76" s="145">
        <f t="shared" si="23"/>
        <v>0</v>
      </c>
      <c r="R76" s="146">
        <f t="shared" si="24"/>
        <v>0</v>
      </c>
      <c r="S76" s="145">
        <f t="shared" si="25"/>
        <v>0</v>
      </c>
      <c r="T76" s="145">
        <f t="shared" si="26"/>
        <v>0</v>
      </c>
      <c r="U76" s="145">
        <f t="shared" si="27"/>
        <v>0</v>
      </c>
      <c r="V76" s="146">
        <f t="shared" si="28"/>
        <v>0</v>
      </c>
      <c r="W76" s="145">
        <f t="shared" si="29"/>
        <v>0</v>
      </c>
      <c r="X76" s="151"/>
      <c r="Y76" s="151"/>
      <c r="Z76" s="151"/>
      <c r="AA76" s="151"/>
      <c r="AE76" s="154"/>
    </row>
    <row r="77" spans="1:31" ht="47.25" x14ac:dyDescent="0.25">
      <c r="A77" s="135">
        <v>69</v>
      </c>
      <c r="B77" s="161" t="s">
        <v>170</v>
      </c>
      <c r="C77" s="161" t="s">
        <v>689</v>
      </c>
      <c r="D77" s="140"/>
      <c r="E77" s="141"/>
      <c r="F77" s="141">
        <v>993.68</v>
      </c>
      <c r="G77" s="139">
        <v>351</v>
      </c>
      <c r="H77" s="139">
        <v>299</v>
      </c>
      <c r="I77" s="139">
        <v>375</v>
      </c>
      <c r="J77" s="142">
        <v>0.47</v>
      </c>
      <c r="K77" s="142">
        <v>0.4</v>
      </c>
      <c r="L77" s="142">
        <f>I77/F77</f>
        <v>0.3773850736655664</v>
      </c>
      <c r="M77" s="144">
        <f t="shared" si="19"/>
        <v>3</v>
      </c>
      <c r="N77" s="219">
        <f t="shared" si="20"/>
        <v>11</v>
      </c>
      <c r="O77" s="146">
        <f t="shared" si="21"/>
        <v>11.25</v>
      </c>
      <c r="P77" s="203">
        <v>1</v>
      </c>
      <c r="Q77" s="203">
        <f t="shared" si="23"/>
        <v>1</v>
      </c>
      <c r="R77" s="146">
        <f t="shared" si="24"/>
        <v>2.75</v>
      </c>
      <c r="S77" s="145">
        <v>25</v>
      </c>
      <c r="T77" s="203">
        <f t="shared" si="26"/>
        <v>9</v>
      </c>
      <c r="U77" s="203">
        <f t="shared" si="27"/>
        <v>0</v>
      </c>
      <c r="V77" s="146">
        <f t="shared" si="28"/>
        <v>0</v>
      </c>
      <c r="W77" s="145">
        <v>0</v>
      </c>
      <c r="X77" s="251">
        <v>12</v>
      </c>
      <c r="Y77" s="203">
        <v>1</v>
      </c>
      <c r="Z77" s="203">
        <v>1</v>
      </c>
      <c r="AA77" s="203">
        <v>0</v>
      </c>
      <c r="AB77" s="145">
        <v>5</v>
      </c>
      <c r="AC77" s="145">
        <v>5</v>
      </c>
      <c r="AD77" s="139">
        <f t="shared" ref="AD77:AD78" si="30">AC77*100/AB77</f>
        <v>100</v>
      </c>
      <c r="AE77" s="287" t="s">
        <v>1010</v>
      </c>
    </row>
    <row r="78" spans="1:31" x14ac:dyDescent="0.25">
      <c r="A78" s="135">
        <v>70</v>
      </c>
      <c r="B78" s="161" t="s">
        <v>2</v>
      </c>
      <c r="C78" s="161" t="s">
        <v>689</v>
      </c>
      <c r="D78" s="140"/>
      <c r="E78" s="141"/>
      <c r="F78" s="141">
        <v>1057.96</v>
      </c>
      <c r="G78" s="139">
        <v>576</v>
      </c>
      <c r="H78" s="139">
        <v>353</v>
      </c>
      <c r="I78" s="139">
        <v>661</v>
      </c>
      <c r="J78" s="142">
        <v>0.54</v>
      </c>
      <c r="K78" s="142">
        <v>0.33</v>
      </c>
      <c r="L78" s="142">
        <f>I78/F78</f>
        <v>0.62478732655298874</v>
      </c>
      <c r="M78" s="144">
        <f t="shared" si="19"/>
        <v>3</v>
      </c>
      <c r="N78" s="219">
        <f t="shared" si="20"/>
        <v>19</v>
      </c>
      <c r="O78" s="146">
        <f t="shared" si="21"/>
        <v>19.829999999999998</v>
      </c>
      <c r="P78" s="203">
        <f t="shared" si="22"/>
        <v>0</v>
      </c>
      <c r="Q78" s="203">
        <f t="shared" si="23"/>
        <v>0</v>
      </c>
      <c r="R78" s="146">
        <f t="shared" si="24"/>
        <v>0</v>
      </c>
      <c r="S78" s="145">
        <v>0</v>
      </c>
      <c r="T78" s="203">
        <f t="shared" si="26"/>
        <v>16</v>
      </c>
      <c r="U78" s="203">
        <f t="shared" si="27"/>
        <v>3</v>
      </c>
      <c r="V78" s="146">
        <f t="shared" si="28"/>
        <v>3.8</v>
      </c>
      <c r="W78" s="145">
        <v>20</v>
      </c>
      <c r="X78" s="251"/>
      <c r="Y78" s="203"/>
      <c r="Z78" s="203"/>
      <c r="AA78" s="203"/>
      <c r="AB78" s="145">
        <v>7</v>
      </c>
      <c r="AC78" s="145">
        <v>6</v>
      </c>
      <c r="AD78" s="139">
        <f t="shared" si="30"/>
        <v>85.714285714285708</v>
      </c>
      <c r="AE78" s="145"/>
    </row>
    <row r="79" spans="1:31" ht="7.5" hidden="1" customHeight="1" x14ac:dyDescent="0.25">
      <c r="A79" s="135">
        <v>71</v>
      </c>
      <c r="B79" s="161" t="s">
        <v>203</v>
      </c>
      <c r="C79" s="161" t="s">
        <v>689</v>
      </c>
      <c r="D79" s="140"/>
      <c r="E79" s="141"/>
      <c r="F79" s="141">
        <v>0</v>
      </c>
      <c r="G79" s="139"/>
      <c r="H79" s="139"/>
      <c r="I79" s="139">
        <v>0</v>
      </c>
      <c r="J79" s="142"/>
      <c r="K79" s="142"/>
      <c r="L79" s="142"/>
      <c r="M79" s="144">
        <f t="shared" si="19"/>
        <v>0</v>
      </c>
      <c r="N79" s="145">
        <f t="shared" si="20"/>
        <v>0</v>
      </c>
      <c r="O79" s="146">
        <f t="shared" si="21"/>
        <v>0</v>
      </c>
      <c r="P79" s="145">
        <f t="shared" si="22"/>
        <v>0</v>
      </c>
      <c r="Q79" s="145">
        <f t="shared" si="23"/>
        <v>0</v>
      </c>
      <c r="R79" s="146">
        <f t="shared" si="24"/>
        <v>0</v>
      </c>
      <c r="S79" s="145">
        <f t="shared" si="25"/>
        <v>0</v>
      </c>
      <c r="T79" s="145">
        <f t="shared" si="26"/>
        <v>0</v>
      </c>
      <c r="U79" s="145">
        <f t="shared" si="27"/>
        <v>0</v>
      </c>
      <c r="V79" s="146">
        <f t="shared" si="28"/>
        <v>0</v>
      </c>
      <c r="W79" s="145">
        <f t="shared" si="29"/>
        <v>0</v>
      </c>
      <c r="X79" s="151"/>
      <c r="Y79" s="151"/>
      <c r="Z79" s="151"/>
      <c r="AA79" s="151"/>
      <c r="AE79" s="154"/>
    </row>
    <row r="80" spans="1:31" ht="32.25" hidden="1" customHeight="1" x14ac:dyDescent="0.25">
      <c r="A80" s="135">
        <v>72</v>
      </c>
      <c r="B80" s="161" t="s">
        <v>92</v>
      </c>
      <c r="C80" s="161" t="s">
        <v>689</v>
      </c>
      <c r="D80" s="140"/>
      <c r="E80" s="141"/>
      <c r="F80" s="141">
        <v>1569.54</v>
      </c>
      <c r="G80" s="139"/>
      <c r="H80" s="139">
        <v>232</v>
      </c>
      <c r="I80" s="139">
        <v>442</v>
      </c>
      <c r="J80" s="142"/>
      <c r="K80" s="142">
        <v>0.15</v>
      </c>
      <c r="L80" s="142">
        <f>I80/F80</f>
        <v>0.28161117270028163</v>
      </c>
      <c r="M80" s="144">
        <v>0</v>
      </c>
      <c r="N80" s="219">
        <f t="shared" si="20"/>
        <v>0</v>
      </c>
      <c r="O80" s="146">
        <f t="shared" si="21"/>
        <v>0</v>
      </c>
      <c r="P80" s="219">
        <f t="shared" si="22"/>
        <v>0</v>
      </c>
      <c r="Q80" s="219">
        <f t="shared" si="23"/>
        <v>0</v>
      </c>
      <c r="R80" s="146">
        <f t="shared" si="24"/>
        <v>0</v>
      </c>
      <c r="S80" s="145">
        <v>25</v>
      </c>
      <c r="T80" s="145">
        <f t="shared" si="26"/>
        <v>0</v>
      </c>
      <c r="U80" s="219">
        <f t="shared" si="27"/>
        <v>0</v>
      </c>
      <c r="V80" s="146">
        <f t="shared" si="28"/>
        <v>0</v>
      </c>
      <c r="W80" s="145">
        <v>20</v>
      </c>
      <c r="X80" s="251">
        <v>0</v>
      </c>
      <c r="Y80" s="251"/>
      <c r="Z80" s="251"/>
      <c r="AA80" s="251"/>
      <c r="AB80" s="145">
        <v>0</v>
      </c>
      <c r="AC80" s="145"/>
      <c r="AD80" s="214"/>
      <c r="AE80" s="154"/>
    </row>
    <row r="81" spans="1:31" ht="31.5" x14ac:dyDescent="0.25">
      <c r="A81" s="135">
        <v>73</v>
      </c>
      <c r="B81" s="161" t="s">
        <v>211</v>
      </c>
      <c r="C81" s="161" t="s">
        <v>689</v>
      </c>
      <c r="D81" s="140"/>
      <c r="E81" s="141"/>
      <c r="F81" s="141">
        <v>1415.98</v>
      </c>
      <c r="G81" s="139">
        <v>166</v>
      </c>
      <c r="H81" s="139">
        <v>158</v>
      </c>
      <c r="I81" s="139">
        <v>386</v>
      </c>
      <c r="J81" s="142">
        <v>0.12</v>
      </c>
      <c r="K81" s="142">
        <v>0.12</v>
      </c>
      <c r="L81" s="142">
        <f>I81/F81</f>
        <v>0.27260272037740646</v>
      </c>
      <c r="M81" s="144">
        <f t="shared" si="19"/>
        <v>3</v>
      </c>
      <c r="N81" s="219">
        <f t="shared" si="20"/>
        <v>11</v>
      </c>
      <c r="O81" s="146">
        <f t="shared" si="21"/>
        <v>11.58</v>
      </c>
      <c r="P81" s="203">
        <v>1</v>
      </c>
      <c r="Q81" s="203">
        <f t="shared" si="23"/>
        <v>1</v>
      </c>
      <c r="R81" s="146">
        <f t="shared" si="24"/>
        <v>2.75</v>
      </c>
      <c r="S81" s="145">
        <v>25</v>
      </c>
      <c r="T81" s="203">
        <f t="shared" si="26"/>
        <v>7</v>
      </c>
      <c r="U81" s="203">
        <f t="shared" si="27"/>
        <v>2</v>
      </c>
      <c r="V81" s="146">
        <f t="shared" si="28"/>
        <v>2.2000000000000002</v>
      </c>
      <c r="W81" s="145">
        <v>20</v>
      </c>
      <c r="X81" s="251">
        <v>11</v>
      </c>
      <c r="Y81" s="203">
        <v>1</v>
      </c>
      <c r="Z81" s="203">
        <v>1</v>
      </c>
      <c r="AA81" s="203">
        <v>2</v>
      </c>
      <c r="AB81" s="145">
        <v>3</v>
      </c>
      <c r="AC81" s="145">
        <v>1</v>
      </c>
      <c r="AD81" s="139">
        <f>AC81*100/AB81</f>
        <v>33.333333333333336</v>
      </c>
      <c r="AE81" s="145"/>
    </row>
    <row r="82" spans="1:31" ht="31.5" hidden="1" x14ac:dyDescent="0.25">
      <c r="A82" s="135">
        <v>74</v>
      </c>
      <c r="B82" s="161" t="s">
        <v>690</v>
      </c>
      <c r="C82" s="161" t="s">
        <v>689</v>
      </c>
      <c r="D82" s="140"/>
      <c r="E82" s="141"/>
      <c r="F82" s="141">
        <v>54.22</v>
      </c>
      <c r="G82" s="139"/>
      <c r="H82" s="139"/>
      <c r="I82" s="139">
        <v>10</v>
      </c>
      <c r="J82" s="142"/>
      <c r="K82" s="142"/>
      <c r="L82" s="142"/>
      <c r="M82" s="144">
        <f t="shared" si="19"/>
        <v>0</v>
      </c>
      <c r="N82" s="145">
        <f t="shared" si="20"/>
        <v>0</v>
      </c>
      <c r="O82" s="146">
        <f t="shared" si="21"/>
        <v>0</v>
      </c>
      <c r="P82" s="145">
        <f t="shared" si="22"/>
        <v>0</v>
      </c>
      <c r="Q82" s="145">
        <f t="shared" si="23"/>
        <v>0</v>
      </c>
      <c r="R82" s="146">
        <f t="shared" si="24"/>
        <v>0</v>
      </c>
      <c r="S82" s="145">
        <v>25</v>
      </c>
      <c r="T82" s="145">
        <f t="shared" si="26"/>
        <v>0</v>
      </c>
      <c r="U82" s="145">
        <f t="shared" si="27"/>
        <v>0</v>
      </c>
      <c r="V82" s="146">
        <f t="shared" si="28"/>
        <v>0</v>
      </c>
      <c r="W82" s="145">
        <v>20</v>
      </c>
      <c r="X82" s="146"/>
      <c r="Y82" s="146"/>
      <c r="Z82" s="146"/>
      <c r="AA82" s="145"/>
      <c r="AB82" s="145"/>
      <c r="AC82" s="145"/>
      <c r="AD82" s="214"/>
      <c r="AE82" s="154"/>
    </row>
    <row r="83" spans="1:31" hidden="1" x14ac:dyDescent="0.25">
      <c r="A83" s="135">
        <v>75</v>
      </c>
      <c r="B83" s="161" t="s">
        <v>444</v>
      </c>
      <c r="C83" s="161" t="s">
        <v>689</v>
      </c>
      <c r="D83" s="140"/>
      <c r="E83" s="141"/>
      <c r="F83" s="141"/>
      <c r="G83" s="139"/>
      <c r="H83" s="139"/>
      <c r="I83" s="139"/>
      <c r="J83" s="142"/>
      <c r="K83" s="142"/>
      <c r="L83" s="142"/>
      <c r="M83" s="144">
        <f t="shared" si="19"/>
        <v>0</v>
      </c>
      <c r="N83" s="145">
        <f t="shared" si="20"/>
        <v>0</v>
      </c>
      <c r="O83" s="146">
        <f t="shared" si="21"/>
        <v>0</v>
      </c>
      <c r="P83" s="145">
        <f t="shared" si="22"/>
        <v>0</v>
      </c>
      <c r="Q83" s="145">
        <f t="shared" si="23"/>
        <v>0</v>
      </c>
      <c r="R83" s="146">
        <f t="shared" si="24"/>
        <v>0</v>
      </c>
      <c r="S83" s="145">
        <v>25</v>
      </c>
      <c r="T83" s="145">
        <f t="shared" si="26"/>
        <v>0</v>
      </c>
      <c r="U83" s="145">
        <f t="shared" si="27"/>
        <v>0</v>
      </c>
      <c r="V83" s="146">
        <f t="shared" si="28"/>
        <v>0</v>
      </c>
      <c r="W83" s="145">
        <v>20</v>
      </c>
      <c r="X83" s="146"/>
      <c r="Y83" s="146"/>
      <c r="Z83" s="146"/>
      <c r="AA83" s="145"/>
      <c r="AB83" s="145"/>
      <c r="AC83" s="145"/>
      <c r="AD83" s="214"/>
      <c r="AE83" s="154"/>
    </row>
    <row r="84" spans="1:31" hidden="1" x14ac:dyDescent="0.25">
      <c r="A84" s="135">
        <v>76</v>
      </c>
      <c r="B84" s="161" t="s">
        <v>850</v>
      </c>
      <c r="C84" s="161" t="s">
        <v>51</v>
      </c>
      <c r="D84" s="140"/>
      <c r="E84" s="141"/>
      <c r="F84" s="141">
        <v>0</v>
      </c>
      <c r="G84" s="139"/>
      <c r="H84" s="139"/>
      <c r="I84" s="139">
        <v>0</v>
      </c>
      <c r="J84" s="142"/>
      <c r="K84" s="142"/>
      <c r="L84" s="142"/>
      <c r="M84" s="144">
        <f t="shared" si="19"/>
        <v>0</v>
      </c>
      <c r="N84" s="145">
        <f t="shared" si="20"/>
        <v>0</v>
      </c>
      <c r="O84" s="146">
        <f t="shared" si="21"/>
        <v>0</v>
      </c>
      <c r="P84" s="145">
        <f t="shared" si="22"/>
        <v>0</v>
      </c>
      <c r="Q84" s="145">
        <f t="shared" si="23"/>
        <v>0</v>
      </c>
      <c r="R84" s="146">
        <f t="shared" si="24"/>
        <v>0</v>
      </c>
      <c r="S84" s="145">
        <f t="shared" si="25"/>
        <v>0</v>
      </c>
      <c r="T84" s="145">
        <f t="shared" si="26"/>
        <v>0</v>
      </c>
      <c r="U84" s="145">
        <f t="shared" si="27"/>
        <v>0</v>
      </c>
      <c r="V84" s="146">
        <f t="shared" si="28"/>
        <v>0</v>
      </c>
      <c r="W84" s="145">
        <f t="shared" si="29"/>
        <v>0</v>
      </c>
      <c r="X84" s="151"/>
      <c r="Y84" s="151"/>
      <c r="Z84" s="151"/>
      <c r="AA84" s="151"/>
      <c r="AE84" s="154"/>
    </row>
    <row r="85" spans="1:31" hidden="1" x14ac:dyDescent="0.25">
      <c r="A85" s="135">
        <v>77</v>
      </c>
      <c r="B85" s="161" t="s">
        <v>851</v>
      </c>
      <c r="C85" s="161" t="s">
        <v>51</v>
      </c>
      <c r="D85" s="140"/>
      <c r="E85" s="141"/>
      <c r="F85" s="141">
        <v>0</v>
      </c>
      <c r="G85" s="139"/>
      <c r="H85" s="139"/>
      <c r="I85" s="139">
        <v>0</v>
      </c>
      <c r="J85" s="142"/>
      <c r="K85" s="142"/>
      <c r="L85" s="142"/>
      <c r="M85" s="144">
        <f t="shared" si="19"/>
        <v>0</v>
      </c>
      <c r="N85" s="145">
        <f t="shared" si="20"/>
        <v>0</v>
      </c>
      <c r="O85" s="146">
        <f t="shared" si="21"/>
        <v>0</v>
      </c>
      <c r="P85" s="145">
        <f t="shared" si="22"/>
        <v>0</v>
      </c>
      <c r="Q85" s="145">
        <f t="shared" si="23"/>
        <v>0</v>
      </c>
      <c r="R85" s="146">
        <f t="shared" si="24"/>
        <v>0</v>
      </c>
      <c r="S85" s="145">
        <f t="shared" si="25"/>
        <v>0</v>
      </c>
      <c r="T85" s="145">
        <f t="shared" si="26"/>
        <v>0</v>
      </c>
      <c r="U85" s="145">
        <f t="shared" si="27"/>
        <v>0</v>
      </c>
      <c r="V85" s="146">
        <f t="shared" si="28"/>
        <v>0</v>
      </c>
      <c r="W85" s="145">
        <f t="shared" si="29"/>
        <v>0</v>
      </c>
      <c r="X85" s="151"/>
      <c r="Y85" s="151"/>
      <c r="Z85" s="151"/>
      <c r="AA85" s="151"/>
      <c r="AE85" s="154"/>
    </row>
    <row r="86" spans="1:31" hidden="1" x14ac:dyDescent="0.25">
      <c r="A86" s="135">
        <v>78</v>
      </c>
      <c r="B86" s="161" t="s">
        <v>852</v>
      </c>
      <c r="C86" s="161" t="s">
        <v>51</v>
      </c>
      <c r="D86" s="140"/>
      <c r="E86" s="141"/>
      <c r="F86" s="141">
        <v>0</v>
      </c>
      <c r="G86" s="139"/>
      <c r="H86" s="139"/>
      <c r="I86" s="139">
        <v>0</v>
      </c>
      <c r="J86" s="142"/>
      <c r="K86" s="142"/>
      <c r="L86" s="142"/>
      <c r="M86" s="144">
        <f t="shared" si="19"/>
        <v>0</v>
      </c>
      <c r="N86" s="145">
        <f t="shared" si="20"/>
        <v>0</v>
      </c>
      <c r="O86" s="146">
        <f t="shared" si="21"/>
        <v>0</v>
      </c>
      <c r="P86" s="145">
        <f t="shared" si="22"/>
        <v>0</v>
      </c>
      <c r="Q86" s="145">
        <f t="shared" si="23"/>
        <v>0</v>
      </c>
      <c r="R86" s="146">
        <f t="shared" si="24"/>
        <v>0</v>
      </c>
      <c r="S86" s="145">
        <f t="shared" si="25"/>
        <v>0</v>
      </c>
      <c r="T86" s="145">
        <f t="shared" si="26"/>
        <v>0</v>
      </c>
      <c r="U86" s="145">
        <f t="shared" si="27"/>
        <v>0</v>
      </c>
      <c r="V86" s="146">
        <f t="shared" si="28"/>
        <v>0</v>
      </c>
      <c r="W86" s="145">
        <f t="shared" si="29"/>
        <v>0</v>
      </c>
      <c r="X86" s="151"/>
      <c r="Y86" s="151"/>
      <c r="Z86" s="151"/>
      <c r="AA86" s="151"/>
      <c r="AE86" s="154"/>
    </row>
    <row r="87" spans="1:31" ht="47.25" hidden="1" x14ac:dyDescent="0.25">
      <c r="A87" s="135">
        <v>79</v>
      </c>
      <c r="B87" s="161" t="s">
        <v>52</v>
      </c>
      <c r="C87" s="161" t="s">
        <v>51</v>
      </c>
      <c r="D87" s="140"/>
      <c r="E87" s="141"/>
      <c r="F87" s="141">
        <v>0</v>
      </c>
      <c r="G87" s="139"/>
      <c r="H87" s="139"/>
      <c r="I87" s="139">
        <v>0</v>
      </c>
      <c r="J87" s="142"/>
      <c r="K87" s="142"/>
      <c r="L87" s="142"/>
      <c r="M87" s="144">
        <f t="shared" si="19"/>
        <v>0</v>
      </c>
      <c r="N87" s="145">
        <f t="shared" si="20"/>
        <v>0</v>
      </c>
      <c r="O87" s="146">
        <f t="shared" si="21"/>
        <v>0</v>
      </c>
      <c r="P87" s="145">
        <f t="shared" si="22"/>
        <v>0</v>
      </c>
      <c r="Q87" s="145">
        <f t="shared" si="23"/>
        <v>0</v>
      </c>
      <c r="R87" s="146">
        <f t="shared" si="24"/>
        <v>0</v>
      </c>
      <c r="S87" s="145">
        <f t="shared" si="25"/>
        <v>0</v>
      </c>
      <c r="T87" s="145">
        <f t="shared" si="26"/>
        <v>0</v>
      </c>
      <c r="U87" s="145">
        <f t="shared" si="27"/>
        <v>0</v>
      </c>
      <c r="V87" s="146">
        <f t="shared" si="28"/>
        <v>0</v>
      </c>
      <c r="W87" s="145">
        <f t="shared" si="29"/>
        <v>0</v>
      </c>
      <c r="X87" s="151"/>
      <c r="Y87" s="151"/>
      <c r="Z87" s="151"/>
      <c r="AA87" s="151"/>
      <c r="AE87" s="154"/>
    </row>
    <row r="88" spans="1:31" hidden="1" x14ac:dyDescent="0.25">
      <c r="A88" s="135">
        <v>80</v>
      </c>
      <c r="B88" s="161" t="s">
        <v>2</v>
      </c>
      <c r="C88" s="161" t="s">
        <v>51</v>
      </c>
      <c r="D88" s="140"/>
      <c r="E88" s="141"/>
      <c r="F88" s="141">
        <v>0</v>
      </c>
      <c r="G88" s="139"/>
      <c r="H88" s="139"/>
      <c r="I88" s="139">
        <v>0</v>
      </c>
      <c r="J88" s="142"/>
      <c r="K88" s="142"/>
      <c r="L88" s="142"/>
      <c r="M88" s="144">
        <f t="shared" si="19"/>
        <v>0</v>
      </c>
      <c r="N88" s="145">
        <f t="shared" si="20"/>
        <v>0</v>
      </c>
      <c r="O88" s="146">
        <f t="shared" si="21"/>
        <v>0</v>
      </c>
      <c r="P88" s="145">
        <f t="shared" si="22"/>
        <v>0</v>
      </c>
      <c r="Q88" s="145">
        <f t="shared" si="23"/>
        <v>0</v>
      </c>
      <c r="R88" s="146">
        <f t="shared" si="24"/>
        <v>0</v>
      </c>
      <c r="S88" s="145">
        <f t="shared" si="25"/>
        <v>0</v>
      </c>
      <c r="T88" s="145">
        <f t="shared" si="26"/>
        <v>0</v>
      </c>
      <c r="U88" s="145">
        <f t="shared" si="27"/>
        <v>0</v>
      </c>
      <c r="V88" s="146">
        <f t="shared" si="28"/>
        <v>0</v>
      </c>
      <c r="W88" s="145">
        <f t="shared" si="29"/>
        <v>0</v>
      </c>
      <c r="X88" s="151"/>
      <c r="Y88" s="151"/>
      <c r="Z88" s="151"/>
      <c r="AA88" s="151"/>
      <c r="AE88" s="154"/>
    </row>
    <row r="89" spans="1:31" ht="31.5" hidden="1" x14ac:dyDescent="0.25">
      <c r="A89" s="135">
        <v>81</v>
      </c>
      <c r="B89" s="161" t="s">
        <v>209</v>
      </c>
      <c r="C89" s="161" t="s">
        <v>51</v>
      </c>
      <c r="D89" s="140"/>
      <c r="E89" s="141"/>
      <c r="F89" s="141">
        <v>0</v>
      </c>
      <c r="G89" s="139"/>
      <c r="H89" s="139"/>
      <c r="I89" s="139">
        <v>0</v>
      </c>
      <c r="J89" s="142"/>
      <c r="K89" s="142"/>
      <c r="L89" s="142"/>
      <c r="M89" s="144">
        <f t="shared" si="19"/>
        <v>0</v>
      </c>
      <c r="N89" s="145">
        <f t="shared" si="20"/>
        <v>0</v>
      </c>
      <c r="O89" s="146">
        <f t="shared" si="21"/>
        <v>0</v>
      </c>
      <c r="P89" s="145">
        <f t="shared" si="22"/>
        <v>0</v>
      </c>
      <c r="Q89" s="145">
        <f t="shared" si="23"/>
        <v>0</v>
      </c>
      <c r="R89" s="146">
        <f t="shared" si="24"/>
        <v>0</v>
      </c>
      <c r="S89" s="145">
        <f t="shared" si="25"/>
        <v>0</v>
      </c>
      <c r="T89" s="145">
        <f t="shared" si="26"/>
        <v>0</v>
      </c>
      <c r="U89" s="145">
        <f t="shared" si="27"/>
        <v>0</v>
      </c>
      <c r="V89" s="146">
        <f t="shared" si="28"/>
        <v>0</v>
      </c>
      <c r="W89" s="145">
        <f t="shared" si="29"/>
        <v>0</v>
      </c>
      <c r="X89" s="151"/>
      <c r="Y89" s="151"/>
      <c r="Z89" s="151"/>
      <c r="AA89" s="151"/>
      <c r="AE89" s="154"/>
    </row>
    <row r="90" spans="1:31" ht="31.5" hidden="1" x14ac:dyDescent="0.25">
      <c r="A90" s="135">
        <v>82</v>
      </c>
      <c r="B90" s="161" t="s">
        <v>93</v>
      </c>
      <c r="C90" s="161" t="s">
        <v>51</v>
      </c>
      <c r="D90" s="140"/>
      <c r="E90" s="141"/>
      <c r="F90" s="141">
        <v>0</v>
      </c>
      <c r="G90" s="139"/>
      <c r="H90" s="139"/>
      <c r="I90" s="139">
        <v>0</v>
      </c>
      <c r="J90" s="142"/>
      <c r="K90" s="142"/>
      <c r="L90" s="142"/>
      <c r="M90" s="144">
        <f t="shared" si="19"/>
        <v>0</v>
      </c>
      <c r="N90" s="145">
        <f t="shared" si="20"/>
        <v>0</v>
      </c>
      <c r="O90" s="146">
        <f t="shared" si="21"/>
        <v>0</v>
      </c>
      <c r="P90" s="145">
        <f t="shared" si="22"/>
        <v>0</v>
      </c>
      <c r="Q90" s="145">
        <f t="shared" si="23"/>
        <v>0</v>
      </c>
      <c r="R90" s="146">
        <f t="shared" si="24"/>
        <v>0</v>
      </c>
      <c r="S90" s="145">
        <f t="shared" si="25"/>
        <v>0</v>
      </c>
      <c r="T90" s="145">
        <f t="shared" si="26"/>
        <v>0</v>
      </c>
      <c r="U90" s="145">
        <f t="shared" si="27"/>
        <v>0</v>
      </c>
      <c r="V90" s="146">
        <f t="shared" si="28"/>
        <v>0</v>
      </c>
      <c r="W90" s="145">
        <f t="shared" si="29"/>
        <v>0</v>
      </c>
      <c r="X90" s="151"/>
      <c r="Y90" s="151"/>
      <c r="Z90" s="151"/>
      <c r="AA90" s="151"/>
      <c r="AE90" s="154"/>
    </row>
    <row r="91" spans="1:31" ht="31.5" hidden="1" x14ac:dyDescent="0.25">
      <c r="A91" s="135">
        <v>83</v>
      </c>
      <c r="B91" s="161" t="s">
        <v>691</v>
      </c>
      <c r="C91" s="161" t="s">
        <v>51</v>
      </c>
      <c r="D91" s="140"/>
      <c r="E91" s="141"/>
      <c r="F91" s="141">
        <v>0</v>
      </c>
      <c r="G91" s="139"/>
      <c r="H91" s="139"/>
      <c r="I91" s="139">
        <v>0</v>
      </c>
      <c r="J91" s="142"/>
      <c r="K91" s="142"/>
      <c r="L91" s="142"/>
      <c r="M91" s="144">
        <f t="shared" si="19"/>
        <v>0</v>
      </c>
      <c r="N91" s="145">
        <f t="shared" si="20"/>
        <v>0</v>
      </c>
      <c r="O91" s="146">
        <f t="shared" si="21"/>
        <v>0</v>
      </c>
      <c r="P91" s="145">
        <f t="shared" si="22"/>
        <v>0</v>
      </c>
      <c r="Q91" s="145">
        <f t="shared" si="23"/>
        <v>0</v>
      </c>
      <c r="R91" s="146">
        <f t="shared" si="24"/>
        <v>0</v>
      </c>
      <c r="S91" s="145">
        <f t="shared" si="25"/>
        <v>0</v>
      </c>
      <c r="T91" s="145">
        <f t="shared" si="26"/>
        <v>0</v>
      </c>
      <c r="U91" s="145">
        <f t="shared" si="27"/>
        <v>0</v>
      </c>
      <c r="V91" s="146">
        <f t="shared" si="28"/>
        <v>0</v>
      </c>
      <c r="W91" s="145">
        <f t="shared" si="29"/>
        <v>0</v>
      </c>
      <c r="X91" s="151"/>
      <c r="Y91" s="151"/>
      <c r="Z91" s="151"/>
      <c r="AA91" s="151"/>
      <c r="AE91" s="154"/>
    </row>
    <row r="92" spans="1:31" ht="47.25" hidden="1" x14ac:dyDescent="0.25">
      <c r="A92" s="135">
        <v>84</v>
      </c>
      <c r="B92" s="161" t="s">
        <v>853</v>
      </c>
      <c r="C92" s="161" t="s">
        <v>51</v>
      </c>
      <c r="D92" s="140"/>
      <c r="E92" s="141"/>
      <c r="F92" s="141">
        <v>50.54</v>
      </c>
      <c r="G92" s="139"/>
      <c r="H92" s="139"/>
      <c r="I92" s="139">
        <v>18</v>
      </c>
      <c r="J92" s="142"/>
      <c r="K92" s="142"/>
      <c r="L92" s="142"/>
      <c r="M92" s="144">
        <f t="shared" si="19"/>
        <v>0</v>
      </c>
      <c r="N92" s="145">
        <f t="shared" si="20"/>
        <v>0</v>
      </c>
      <c r="O92" s="146">
        <f t="shared" si="21"/>
        <v>0</v>
      </c>
      <c r="P92" s="145">
        <f t="shared" si="22"/>
        <v>0</v>
      </c>
      <c r="Q92" s="145">
        <f t="shared" si="23"/>
        <v>0</v>
      </c>
      <c r="R92" s="146">
        <f t="shared" si="24"/>
        <v>0</v>
      </c>
      <c r="S92" s="145">
        <v>25</v>
      </c>
      <c r="T92" s="145">
        <f t="shared" si="26"/>
        <v>0</v>
      </c>
      <c r="U92" s="145">
        <f t="shared" si="27"/>
        <v>0</v>
      </c>
      <c r="V92" s="146">
        <f t="shared" si="28"/>
        <v>0</v>
      </c>
      <c r="W92" s="145">
        <v>20</v>
      </c>
      <c r="X92" s="146"/>
      <c r="Y92" s="146"/>
      <c r="Z92" s="146"/>
      <c r="AA92" s="145"/>
      <c r="AB92" s="145"/>
      <c r="AC92" s="145"/>
      <c r="AD92" s="214"/>
      <c r="AE92" s="154"/>
    </row>
    <row r="93" spans="1:31" ht="47.25" hidden="1" x14ac:dyDescent="0.25">
      <c r="A93" s="135">
        <v>85</v>
      </c>
      <c r="B93" s="161" t="s">
        <v>86</v>
      </c>
      <c r="C93" s="161" t="s">
        <v>51</v>
      </c>
      <c r="D93" s="140"/>
      <c r="E93" s="141"/>
      <c r="F93" s="141">
        <v>0</v>
      </c>
      <c r="G93" s="139"/>
      <c r="H93" s="139"/>
      <c r="I93" s="139">
        <v>0</v>
      </c>
      <c r="J93" s="142"/>
      <c r="K93" s="142"/>
      <c r="L93" s="142"/>
      <c r="M93" s="144">
        <f t="shared" si="19"/>
        <v>0</v>
      </c>
      <c r="N93" s="145">
        <f t="shared" si="20"/>
        <v>0</v>
      </c>
      <c r="O93" s="146">
        <f t="shared" si="21"/>
        <v>0</v>
      </c>
      <c r="P93" s="145">
        <f t="shared" si="22"/>
        <v>0</v>
      </c>
      <c r="Q93" s="145">
        <f t="shared" si="23"/>
        <v>0</v>
      </c>
      <c r="R93" s="146">
        <f t="shared" si="24"/>
        <v>0</v>
      </c>
      <c r="S93" s="145">
        <f t="shared" si="25"/>
        <v>0</v>
      </c>
      <c r="T93" s="145">
        <f t="shared" si="26"/>
        <v>0</v>
      </c>
      <c r="U93" s="145">
        <f t="shared" si="27"/>
        <v>0</v>
      </c>
      <c r="V93" s="146">
        <f t="shared" si="28"/>
        <v>0</v>
      </c>
      <c r="W93" s="145">
        <f t="shared" si="29"/>
        <v>0</v>
      </c>
      <c r="X93" s="151"/>
      <c r="Y93" s="151"/>
      <c r="Z93" s="151"/>
      <c r="AA93" s="151"/>
      <c r="AE93" s="154"/>
    </row>
    <row r="94" spans="1:31" hidden="1" x14ac:dyDescent="0.25">
      <c r="A94" s="135">
        <v>86</v>
      </c>
      <c r="B94" s="161" t="s">
        <v>444</v>
      </c>
      <c r="C94" s="161" t="s">
        <v>51</v>
      </c>
      <c r="D94" s="140"/>
      <c r="E94" s="141"/>
      <c r="F94" s="141"/>
      <c r="G94" s="139"/>
      <c r="H94" s="139"/>
      <c r="I94" s="139"/>
      <c r="J94" s="142"/>
      <c r="K94" s="142"/>
      <c r="L94" s="142"/>
      <c r="M94" s="144">
        <f t="shared" si="19"/>
        <v>0</v>
      </c>
      <c r="N94" s="145">
        <f t="shared" si="20"/>
        <v>0</v>
      </c>
      <c r="O94" s="146">
        <f t="shared" si="21"/>
        <v>0</v>
      </c>
      <c r="P94" s="145">
        <f t="shared" si="22"/>
        <v>0</v>
      </c>
      <c r="Q94" s="145">
        <f t="shared" si="23"/>
        <v>0</v>
      </c>
      <c r="R94" s="146">
        <f t="shared" si="24"/>
        <v>0</v>
      </c>
      <c r="S94" s="145">
        <v>25</v>
      </c>
      <c r="T94" s="145">
        <f t="shared" si="26"/>
        <v>0</v>
      </c>
      <c r="U94" s="145">
        <f t="shared" si="27"/>
        <v>0</v>
      </c>
      <c r="V94" s="146">
        <f t="shared" si="28"/>
        <v>0</v>
      </c>
      <c r="W94" s="145">
        <v>20</v>
      </c>
      <c r="X94" s="146"/>
      <c r="Y94" s="146"/>
      <c r="Z94" s="146"/>
      <c r="AA94" s="145"/>
      <c r="AB94" s="145"/>
      <c r="AC94" s="145"/>
      <c r="AD94" s="214"/>
      <c r="AE94" s="154"/>
    </row>
    <row r="95" spans="1:31" ht="31.5" hidden="1" x14ac:dyDescent="0.25">
      <c r="A95" s="135">
        <v>87</v>
      </c>
      <c r="B95" s="161" t="s">
        <v>54</v>
      </c>
      <c r="C95" s="161" t="s">
        <v>53</v>
      </c>
      <c r="D95" s="140"/>
      <c r="E95" s="141"/>
      <c r="F95" s="141">
        <v>0</v>
      </c>
      <c r="G95" s="139"/>
      <c r="H95" s="139"/>
      <c r="I95" s="139">
        <v>0</v>
      </c>
      <c r="J95" s="142"/>
      <c r="K95" s="142"/>
      <c r="L95" s="142"/>
      <c r="M95" s="144">
        <f t="shared" si="19"/>
        <v>0</v>
      </c>
      <c r="N95" s="145">
        <f t="shared" si="20"/>
        <v>0</v>
      </c>
      <c r="O95" s="146">
        <f t="shared" si="21"/>
        <v>0</v>
      </c>
      <c r="P95" s="145">
        <f t="shared" si="22"/>
        <v>0</v>
      </c>
      <c r="Q95" s="145">
        <f t="shared" si="23"/>
        <v>0</v>
      </c>
      <c r="R95" s="146">
        <f t="shared" si="24"/>
        <v>0</v>
      </c>
      <c r="S95" s="145">
        <f t="shared" si="25"/>
        <v>0</v>
      </c>
      <c r="T95" s="145">
        <f t="shared" si="26"/>
        <v>0</v>
      </c>
      <c r="U95" s="145">
        <f t="shared" si="27"/>
        <v>0</v>
      </c>
      <c r="V95" s="146">
        <f t="shared" si="28"/>
        <v>0</v>
      </c>
      <c r="W95" s="145">
        <f t="shared" si="29"/>
        <v>0</v>
      </c>
      <c r="X95" s="151"/>
      <c r="Y95" s="151"/>
      <c r="Z95" s="151"/>
      <c r="AA95" s="151"/>
      <c r="AE95" s="154"/>
    </row>
    <row r="96" spans="1:31" hidden="1" x14ac:dyDescent="0.25">
      <c r="A96" s="135">
        <v>88</v>
      </c>
      <c r="B96" s="161" t="s">
        <v>2</v>
      </c>
      <c r="C96" s="161" t="s">
        <v>53</v>
      </c>
      <c r="D96" s="140"/>
      <c r="E96" s="141"/>
      <c r="F96" s="141">
        <v>0</v>
      </c>
      <c r="G96" s="139"/>
      <c r="H96" s="139"/>
      <c r="I96" s="139">
        <v>0</v>
      </c>
      <c r="J96" s="142"/>
      <c r="K96" s="142"/>
      <c r="L96" s="142"/>
      <c r="M96" s="144">
        <f t="shared" si="19"/>
        <v>0</v>
      </c>
      <c r="N96" s="145">
        <f t="shared" si="20"/>
        <v>0</v>
      </c>
      <c r="O96" s="146">
        <f t="shared" si="21"/>
        <v>0</v>
      </c>
      <c r="P96" s="145">
        <f t="shared" si="22"/>
        <v>0</v>
      </c>
      <c r="Q96" s="145">
        <f t="shared" si="23"/>
        <v>0</v>
      </c>
      <c r="R96" s="146">
        <f t="shared" si="24"/>
        <v>0</v>
      </c>
      <c r="S96" s="145">
        <f t="shared" si="25"/>
        <v>0</v>
      </c>
      <c r="T96" s="145">
        <f t="shared" si="26"/>
        <v>0</v>
      </c>
      <c r="U96" s="145">
        <f t="shared" si="27"/>
        <v>0</v>
      </c>
      <c r="V96" s="146">
        <f t="shared" si="28"/>
        <v>0</v>
      </c>
      <c r="W96" s="145">
        <f t="shared" si="29"/>
        <v>0</v>
      </c>
      <c r="X96" s="151"/>
      <c r="Y96" s="151"/>
      <c r="Z96" s="151"/>
      <c r="AA96" s="151"/>
      <c r="AE96" s="154"/>
    </row>
    <row r="97" spans="1:31" hidden="1" x14ac:dyDescent="0.25">
      <c r="A97" s="135">
        <v>89</v>
      </c>
      <c r="B97" s="161" t="s">
        <v>444</v>
      </c>
      <c r="C97" s="161" t="s">
        <v>53</v>
      </c>
      <c r="D97" s="140"/>
      <c r="E97" s="141"/>
      <c r="F97" s="141">
        <v>0</v>
      </c>
      <c r="G97" s="139"/>
      <c r="H97" s="139"/>
      <c r="I97" s="139">
        <v>0</v>
      </c>
      <c r="J97" s="142"/>
      <c r="K97" s="142"/>
      <c r="L97" s="142"/>
      <c r="M97" s="144">
        <f t="shared" si="19"/>
        <v>0</v>
      </c>
      <c r="N97" s="145">
        <f t="shared" si="20"/>
        <v>0</v>
      </c>
      <c r="O97" s="146">
        <f t="shared" si="21"/>
        <v>0</v>
      </c>
      <c r="P97" s="145">
        <f t="shared" si="22"/>
        <v>0</v>
      </c>
      <c r="Q97" s="145">
        <f t="shared" si="23"/>
        <v>0</v>
      </c>
      <c r="R97" s="146">
        <f t="shared" si="24"/>
        <v>0</v>
      </c>
      <c r="S97" s="145">
        <f t="shared" si="25"/>
        <v>0</v>
      </c>
      <c r="T97" s="145">
        <f t="shared" si="26"/>
        <v>0</v>
      </c>
      <c r="U97" s="145">
        <f t="shared" si="27"/>
        <v>0</v>
      </c>
      <c r="V97" s="146">
        <f t="shared" si="28"/>
        <v>0</v>
      </c>
      <c r="W97" s="145">
        <f t="shared" si="29"/>
        <v>0</v>
      </c>
      <c r="X97" s="151"/>
      <c r="Y97" s="151"/>
      <c r="Z97" s="151"/>
      <c r="AA97" s="151"/>
      <c r="AE97" s="154"/>
    </row>
    <row r="98" spans="1:31" hidden="1" x14ac:dyDescent="0.25">
      <c r="A98" s="135">
        <v>90</v>
      </c>
      <c r="B98" s="161" t="s">
        <v>854</v>
      </c>
      <c r="C98" s="161" t="s">
        <v>9</v>
      </c>
      <c r="D98" s="140"/>
      <c r="E98" s="141"/>
      <c r="F98" s="141">
        <v>0</v>
      </c>
      <c r="G98" s="139"/>
      <c r="H98" s="139"/>
      <c r="I98" s="139">
        <v>0</v>
      </c>
      <c r="J98" s="142"/>
      <c r="K98" s="142"/>
      <c r="L98" s="142"/>
      <c r="M98" s="144">
        <f t="shared" si="19"/>
        <v>0</v>
      </c>
      <c r="N98" s="145">
        <f t="shared" si="20"/>
        <v>0</v>
      </c>
      <c r="O98" s="146">
        <f t="shared" si="21"/>
        <v>0</v>
      </c>
      <c r="P98" s="145">
        <f t="shared" si="22"/>
        <v>0</v>
      </c>
      <c r="Q98" s="145">
        <f t="shared" si="23"/>
        <v>0</v>
      </c>
      <c r="R98" s="146">
        <f t="shared" si="24"/>
        <v>0</v>
      </c>
      <c r="S98" s="145">
        <f t="shared" si="25"/>
        <v>0</v>
      </c>
      <c r="T98" s="145">
        <f t="shared" si="26"/>
        <v>0</v>
      </c>
      <c r="U98" s="145">
        <f t="shared" si="27"/>
        <v>0</v>
      </c>
      <c r="V98" s="146">
        <f t="shared" si="28"/>
        <v>0</v>
      </c>
      <c r="W98" s="145">
        <f t="shared" si="29"/>
        <v>0</v>
      </c>
      <c r="X98" s="151"/>
      <c r="Y98" s="151"/>
      <c r="Z98" s="151"/>
      <c r="AA98" s="151"/>
      <c r="AE98" s="154"/>
    </row>
    <row r="99" spans="1:31" ht="31.5" hidden="1" x14ac:dyDescent="0.25">
      <c r="A99" s="135">
        <v>91</v>
      </c>
      <c r="B99" s="161" t="s">
        <v>668</v>
      </c>
      <c r="C99" s="161" t="s">
        <v>9</v>
      </c>
      <c r="D99" s="140"/>
      <c r="E99" s="141"/>
      <c r="F99" s="141">
        <v>0</v>
      </c>
      <c r="G99" s="139"/>
      <c r="H99" s="139"/>
      <c r="I99" s="139">
        <v>0</v>
      </c>
      <c r="J99" s="142"/>
      <c r="K99" s="142"/>
      <c r="L99" s="142"/>
      <c r="M99" s="144">
        <f t="shared" si="19"/>
        <v>0</v>
      </c>
      <c r="N99" s="145">
        <f t="shared" si="20"/>
        <v>0</v>
      </c>
      <c r="O99" s="146">
        <f t="shared" si="21"/>
        <v>0</v>
      </c>
      <c r="P99" s="145">
        <f t="shared" si="22"/>
        <v>0</v>
      </c>
      <c r="Q99" s="145">
        <f t="shared" si="23"/>
        <v>0</v>
      </c>
      <c r="R99" s="146">
        <f t="shared" si="24"/>
        <v>0</v>
      </c>
      <c r="S99" s="145">
        <f t="shared" si="25"/>
        <v>0</v>
      </c>
      <c r="T99" s="145">
        <f t="shared" si="26"/>
        <v>0</v>
      </c>
      <c r="U99" s="145">
        <f t="shared" si="27"/>
        <v>0</v>
      </c>
      <c r="V99" s="146">
        <f t="shared" si="28"/>
        <v>0</v>
      </c>
      <c r="W99" s="145">
        <f t="shared" si="29"/>
        <v>0</v>
      </c>
      <c r="X99" s="151"/>
      <c r="Y99" s="151"/>
      <c r="Z99" s="151"/>
      <c r="AA99" s="151"/>
      <c r="AE99" s="154"/>
    </row>
    <row r="100" spans="1:31" ht="31.5" hidden="1" x14ac:dyDescent="0.25">
      <c r="A100" s="135">
        <v>92</v>
      </c>
      <c r="B100" s="161" t="s">
        <v>10</v>
      </c>
      <c r="C100" s="161" t="s">
        <v>9</v>
      </c>
      <c r="D100" s="140"/>
      <c r="E100" s="141"/>
      <c r="F100" s="141">
        <v>0</v>
      </c>
      <c r="G100" s="139"/>
      <c r="H100" s="139"/>
      <c r="I100" s="139">
        <v>0</v>
      </c>
      <c r="J100" s="142"/>
      <c r="K100" s="142"/>
      <c r="L100" s="142"/>
      <c r="M100" s="144">
        <f t="shared" si="19"/>
        <v>0</v>
      </c>
      <c r="N100" s="145">
        <f t="shared" si="20"/>
        <v>0</v>
      </c>
      <c r="O100" s="146">
        <f t="shared" si="21"/>
        <v>0</v>
      </c>
      <c r="P100" s="145">
        <f t="shared" si="22"/>
        <v>0</v>
      </c>
      <c r="Q100" s="145">
        <f t="shared" si="23"/>
        <v>0</v>
      </c>
      <c r="R100" s="146">
        <f t="shared" si="24"/>
        <v>0</v>
      </c>
      <c r="S100" s="145">
        <f t="shared" si="25"/>
        <v>0</v>
      </c>
      <c r="T100" s="145">
        <f t="shared" si="26"/>
        <v>0</v>
      </c>
      <c r="U100" s="145">
        <f t="shared" si="27"/>
        <v>0</v>
      </c>
      <c r="V100" s="146">
        <f t="shared" si="28"/>
        <v>0</v>
      </c>
      <c r="W100" s="145">
        <f t="shared" si="29"/>
        <v>0</v>
      </c>
      <c r="X100" s="151"/>
      <c r="Y100" s="151"/>
      <c r="Z100" s="151"/>
      <c r="AA100" s="151"/>
      <c r="AE100" s="154"/>
    </row>
    <row r="101" spans="1:31" hidden="1" x14ac:dyDescent="0.25">
      <c r="A101" s="135">
        <v>93</v>
      </c>
      <c r="B101" s="161" t="s">
        <v>2</v>
      </c>
      <c r="C101" s="161" t="s">
        <v>9</v>
      </c>
      <c r="D101" s="140"/>
      <c r="E101" s="141"/>
      <c r="F101" s="141">
        <v>0</v>
      </c>
      <c r="G101" s="139"/>
      <c r="H101" s="139"/>
      <c r="I101" s="139">
        <v>0</v>
      </c>
      <c r="J101" s="142"/>
      <c r="K101" s="142"/>
      <c r="L101" s="142"/>
      <c r="M101" s="144">
        <f t="shared" si="19"/>
        <v>0</v>
      </c>
      <c r="N101" s="145">
        <f t="shared" si="20"/>
        <v>0</v>
      </c>
      <c r="O101" s="146">
        <f t="shared" si="21"/>
        <v>0</v>
      </c>
      <c r="P101" s="145">
        <f t="shared" si="22"/>
        <v>0</v>
      </c>
      <c r="Q101" s="145">
        <f t="shared" si="23"/>
        <v>0</v>
      </c>
      <c r="R101" s="146">
        <f t="shared" si="24"/>
        <v>0</v>
      </c>
      <c r="S101" s="145">
        <f t="shared" si="25"/>
        <v>0</v>
      </c>
      <c r="T101" s="145">
        <f t="shared" si="26"/>
        <v>0</v>
      </c>
      <c r="U101" s="145">
        <f t="shared" si="27"/>
        <v>0</v>
      </c>
      <c r="V101" s="146">
        <f t="shared" si="28"/>
        <v>0</v>
      </c>
      <c r="W101" s="145">
        <f t="shared" si="29"/>
        <v>0</v>
      </c>
      <c r="X101" s="151"/>
      <c r="Y101" s="151"/>
      <c r="Z101" s="151"/>
      <c r="AA101" s="151"/>
      <c r="AE101" s="154"/>
    </row>
    <row r="102" spans="1:31" hidden="1" x14ac:dyDescent="0.25">
      <c r="A102" s="135">
        <v>94</v>
      </c>
      <c r="B102" s="161" t="s">
        <v>444</v>
      </c>
      <c r="C102" s="161" t="s">
        <v>9</v>
      </c>
      <c r="D102" s="140"/>
      <c r="E102" s="141"/>
      <c r="F102" s="141">
        <v>0</v>
      </c>
      <c r="G102" s="139"/>
      <c r="H102" s="139"/>
      <c r="I102" s="139">
        <v>0</v>
      </c>
      <c r="J102" s="142"/>
      <c r="K102" s="142"/>
      <c r="L102" s="142"/>
      <c r="M102" s="144">
        <f t="shared" si="19"/>
        <v>0</v>
      </c>
      <c r="N102" s="145">
        <f t="shared" si="20"/>
        <v>0</v>
      </c>
      <c r="O102" s="146">
        <f t="shared" si="21"/>
        <v>0</v>
      </c>
      <c r="P102" s="145">
        <f t="shared" si="22"/>
        <v>0</v>
      </c>
      <c r="Q102" s="145">
        <f t="shared" si="23"/>
        <v>0</v>
      </c>
      <c r="R102" s="146">
        <f t="shared" si="24"/>
        <v>0</v>
      </c>
      <c r="S102" s="145">
        <f t="shared" si="25"/>
        <v>0</v>
      </c>
      <c r="T102" s="145">
        <f t="shared" si="26"/>
        <v>0</v>
      </c>
      <c r="U102" s="145">
        <f t="shared" si="27"/>
        <v>0</v>
      </c>
      <c r="V102" s="146">
        <f t="shared" si="28"/>
        <v>0</v>
      </c>
      <c r="W102" s="145">
        <f t="shared" si="29"/>
        <v>0</v>
      </c>
      <c r="X102" s="151"/>
      <c r="Y102" s="151"/>
      <c r="Z102" s="151"/>
      <c r="AA102" s="151"/>
      <c r="AE102" s="154"/>
    </row>
    <row r="103" spans="1:31" hidden="1" x14ac:dyDescent="0.25">
      <c r="A103" s="135">
        <v>95</v>
      </c>
      <c r="B103" s="161" t="s">
        <v>855</v>
      </c>
      <c r="C103" s="161" t="s">
        <v>55</v>
      </c>
      <c r="D103" s="140"/>
      <c r="E103" s="141"/>
      <c r="F103" s="141">
        <v>0</v>
      </c>
      <c r="G103" s="139"/>
      <c r="H103" s="139"/>
      <c r="I103" s="139">
        <v>0</v>
      </c>
      <c r="J103" s="142"/>
      <c r="K103" s="142"/>
      <c r="L103" s="142"/>
      <c r="M103" s="144">
        <f t="shared" si="19"/>
        <v>0</v>
      </c>
      <c r="N103" s="145">
        <f t="shared" si="20"/>
        <v>0</v>
      </c>
      <c r="O103" s="146">
        <f t="shared" si="21"/>
        <v>0</v>
      </c>
      <c r="P103" s="145">
        <f t="shared" si="22"/>
        <v>0</v>
      </c>
      <c r="Q103" s="145">
        <f t="shared" si="23"/>
        <v>0</v>
      </c>
      <c r="R103" s="146">
        <f t="shared" si="24"/>
        <v>0</v>
      </c>
      <c r="S103" s="145">
        <f t="shared" si="25"/>
        <v>0</v>
      </c>
      <c r="T103" s="145">
        <f t="shared" si="26"/>
        <v>0</v>
      </c>
      <c r="U103" s="145">
        <f t="shared" si="27"/>
        <v>0</v>
      </c>
      <c r="V103" s="146">
        <f t="shared" si="28"/>
        <v>0</v>
      </c>
      <c r="W103" s="145">
        <f t="shared" si="29"/>
        <v>0</v>
      </c>
      <c r="X103" s="151"/>
      <c r="Y103" s="151"/>
      <c r="Z103" s="151"/>
      <c r="AA103" s="151"/>
      <c r="AE103" s="154"/>
    </row>
    <row r="104" spans="1:31" hidden="1" x14ac:dyDescent="0.25">
      <c r="A104" s="135">
        <v>96</v>
      </c>
      <c r="B104" s="161" t="s">
        <v>843</v>
      </c>
      <c r="C104" s="161" t="s">
        <v>55</v>
      </c>
      <c r="D104" s="140"/>
      <c r="E104" s="141"/>
      <c r="F104" s="141"/>
      <c r="G104" s="139"/>
      <c r="H104" s="139"/>
      <c r="I104" s="139"/>
      <c r="J104" s="142"/>
      <c r="K104" s="142"/>
      <c r="L104" s="142"/>
      <c r="M104" s="144">
        <f t="shared" si="19"/>
        <v>0</v>
      </c>
      <c r="N104" s="145">
        <f t="shared" si="20"/>
        <v>0</v>
      </c>
      <c r="O104" s="146">
        <f t="shared" si="21"/>
        <v>0</v>
      </c>
      <c r="P104" s="145">
        <f t="shared" si="22"/>
        <v>0</v>
      </c>
      <c r="Q104" s="145">
        <f t="shared" si="23"/>
        <v>0</v>
      </c>
      <c r="R104" s="146">
        <f t="shared" si="24"/>
        <v>0</v>
      </c>
      <c r="S104" s="145">
        <v>25</v>
      </c>
      <c r="T104" s="145">
        <f t="shared" si="26"/>
        <v>0</v>
      </c>
      <c r="U104" s="145">
        <f t="shared" si="27"/>
        <v>0</v>
      </c>
      <c r="V104" s="146">
        <f t="shared" si="28"/>
        <v>0</v>
      </c>
      <c r="W104" s="145">
        <v>20</v>
      </c>
      <c r="X104" s="146"/>
      <c r="Y104" s="146"/>
      <c r="Z104" s="146"/>
      <c r="AA104" s="145"/>
      <c r="AB104" s="145"/>
      <c r="AC104" s="145"/>
      <c r="AD104" s="214"/>
      <c r="AE104" s="154"/>
    </row>
    <row r="105" spans="1:31" hidden="1" x14ac:dyDescent="0.25">
      <c r="A105" s="135">
        <v>97</v>
      </c>
      <c r="B105" s="161" t="s">
        <v>851</v>
      </c>
      <c r="C105" s="161" t="s">
        <v>55</v>
      </c>
      <c r="D105" s="140"/>
      <c r="E105" s="141"/>
      <c r="F105" s="141">
        <v>0</v>
      </c>
      <c r="G105" s="139"/>
      <c r="H105" s="139"/>
      <c r="I105" s="139">
        <v>0</v>
      </c>
      <c r="J105" s="142"/>
      <c r="K105" s="142"/>
      <c r="L105" s="142"/>
      <c r="M105" s="144">
        <f t="shared" si="19"/>
        <v>0</v>
      </c>
      <c r="N105" s="145">
        <f t="shared" si="20"/>
        <v>0</v>
      </c>
      <c r="O105" s="146">
        <f t="shared" si="21"/>
        <v>0</v>
      </c>
      <c r="P105" s="145">
        <f t="shared" si="22"/>
        <v>0</v>
      </c>
      <c r="Q105" s="145">
        <f t="shared" si="23"/>
        <v>0</v>
      </c>
      <c r="R105" s="146">
        <f t="shared" si="24"/>
        <v>0</v>
      </c>
      <c r="S105" s="145">
        <f t="shared" si="25"/>
        <v>0</v>
      </c>
      <c r="T105" s="145">
        <f t="shared" si="26"/>
        <v>0</v>
      </c>
      <c r="U105" s="145">
        <f t="shared" si="27"/>
        <v>0</v>
      </c>
      <c r="V105" s="146">
        <f t="shared" si="28"/>
        <v>0</v>
      </c>
      <c r="W105" s="145">
        <f t="shared" si="29"/>
        <v>0</v>
      </c>
      <c r="X105" s="151"/>
      <c r="Y105" s="151"/>
      <c r="Z105" s="151"/>
      <c r="AA105" s="151"/>
      <c r="AE105" s="154"/>
    </row>
    <row r="106" spans="1:31" ht="63" hidden="1" x14ac:dyDescent="0.25">
      <c r="A106" s="135">
        <v>98</v>
      </c>
      <c r="B106" s="161" t="s">
        <v>693</v>
      </c>
      <c r="C106" s="161" t="s">
        <v>55</v>
      </c>
      <c r="D106" s="140"/>
      <c r="E106" s="141"/>
      <c r="F106" s="141">
        <v>0</v>
      </c>
      <c r="G106" s="139"/>
      <c r="H106" s="139"/>
      <c r="I106" s="139">
        <v>0</v>
      </c>
      <c r="J106" s="142"/>
      <c r="K106" s="142"/>
      <c r="L106" s="142"/>
      <c r="M106" s="144">
        <f t="shared" si="19"/>
        <v>0</v>
      </c>
      <c r="N106" s="145">
        <f t="shared" si="20"/>
        <v>0</v>
      </c>
      <c r="O106" s="146">
        <f t="shared" si="21"/>
        <v>0</v>
      </c>
      <c r="P106" s="145">
        <f t="shared" si="22"/>
        <v>0</v>
      </c>
      <c r="Q106" s="145">
        <f t="shared" si="23"/>
        <v>0</v>
      </c>
      <c r="R106" s="146">
        <f t="shared" si="24"/>
        <v>0</v>
      </c>
      <c r="S106" s="145">
        <f t="shared" si="25"/>
        <v>0</v>
      </c>
      <c r="T106" s="145">
        <f t="shared" si="26"/>
        <v>0</v>
      </c>
      <c r="U106" s="145">
        <f t="shared" si="27"/>
        <v>0</v>
      </c>
      <c r="V106" s="146">
        <f t="shared" si="28"/>
        <v>0</v>
      </c>
      <c r="W106" s="145">
        <f t="shared" si="29"/>
        <v>0</v>
      </c>
      <c r="X106" s="151"/>
      <c r="Y106" s="151"/>
      <c r="Z106" s="151"/>
      <c r="AA106" s="151"/>
      <c r="AE106" s="154"/>
    </row>
    <row r="107" spans="1:31" ht="47.25" x14ac:dyDescent="0.25">
      <c r="A107" s="135">
        <v>99</v>
      </c>
      <c r="B107" s="161" t="s">
        <v>694</v>
      </c>
      <c r="C107" s="161" t="s">
        <v>55</v>
      </c>
      <c r="D107" s="140"/>
      <c r="E107" s="141"/>
      <c r="F107" s="141">
        <v>163.58000000000001</v>
      </c>
      <c r="G107" s="139">
        <v>7</v>
      </c>
      <c r="H107" s="139">
        <v>89</v>
      </c>
      <c r="I107" s="139">
        <v>168</v>
      </c>
      <c r="J107" s="142">
        <v>0.04</v>
      </c>
      <c r="K107" s="142">
        <v>0.54</v>
      </c>
      <c r="L107" s="142">
        <f>I107/F107</f>
        <v>1.0270204181440272</v>
      </c>
      <c r="M107" s="144">
        <v>2.5</v>
      </c>
      <c r="N107" s="219">
        <f t="shared" si="20"/>
        <v>4</v>
      </c>
      <c r="O107" s="146">
        <f t="shared" si="21"/>
        <v>4.2</v>
      </c>
      <c r="P107" s="203">
        <v>0</v>
      </c>
      <c r="Q107" s="203">
        <f t="shared" si="23"/>
        <v>1</v>
      </c>
      <c r="R107" s="146">
        <f t="shared" si="24"/>
        <v>1</v>
      </c>
      <c r="S107" s="145">
        <v>25</v>
      </c>
      <c r="T107" s="203">
        <f t="shared" si="26"/>
        <v>3</v>
      </c>
      <c r="U107" s="203">
        <f t="shared" si="27"/>
        <v>0</v>
      </c>
      <c r="V107" s="146">
        <f t="shared" si="28"/>
        <v>0.8</v>
      </c>
      <c r="W107" s="145">
        <v>20</v>
      </c>
      <c r="X107" s="251">
        <v>4</v>
      </c>
      <c r="Y107" s="203">
        <v>0</v>
      </c>
      <c r="Z107" s="203">
        <v>1</v>
      </c>
      <c r="AA107" s="203">
        <v>0</v>
      </c>
      <c r="AB107" s="145">
        <v>2</v>
      </c>
      <c r="AC107" s="145">
        <v>2</v>
      </c>
      <c r="AD107" s="139">
        <f>AC107*100/AB107</f>
        <v>100</v>
      </c>
      <c r="AE107" s="145"/>
    </row>
    <row r="108" spans="1:31" hidden="1" x14ac:dyDescent="0.25">
      <c r="A108" s="135">
        <v>100</v>
      </c>
      <c r="B108" s="161" t="s">
        <v>2</v>
      </c>
      <c r="C108" s="161" t="s">
        <v>55</v>
      </c>
      <c r="D108" s="140"/>
      <c r="E108" s="141"/>
      <c r="F108" s="141">
        <v>0</v>
      </c>
      <c r="G108" s="139"/>
      <c r="H108" s="139"/>
      <c r="I108" s="139">
        <v>0</v>
      </c>
      <c r="J108" s="142"/>
      <c r="K108" s="142"/>
      <c r="L108" s="142"/>
      <c r="M108" s="144">
        <f t="shared" si="19"/>
        <v>0</v>
      </c>
      <c r="N108" s="145">
        <f t="shared" si="20"/>
        <v>0</v>
      </c>
      <c r="O108" s="146">
        <f t="shared" si="21"/>
        <v>0</v>
      </c>
      <c r="P108" s="145">
        <f t="shared" si="22"/>
        <v>0</v>
      </c>
      <c r="Q108" s="145">
        <f t="shared" si="23"/>
        <v>0</v>
      </c>
      <c r="R108" s="146">
        <f t="shared" si="24"/>
        <v>0</v>
      </c>
      <c r="S108" s="145">
        <f t="shared" si="25"/>
        <v>0</v>
      </c>
      <c r="T108" s="145">
        <f t="shared" si="26"/>
        <v>0</v>
      </c>
      <c r="U108" s="145">
        <f t="shared" si="27"/>
        <v>0</v>
      </c>
      <c r="V108" s="146">
        <f t="shared" si="28"/>
        <v>0</v>
      </c>
      <c r="W108" s="145">
        <f t="shared" si="29"/>
        <v>0</v>
      </c>
      <c r="X108" s="151"/>
      <c r="Y108" s="151"/>
      <c r="Z108" s="151"/>
      <c r="AA108" s="151"/>
      <c r="AE108" s="154"/>
    </row>
    <row r="109" spans="1:31" hidden="1" x14ac:dyDescent="0.25">
      <c r="A109" s="135">
        <v>101</v>
      </c>
      <c r="B109" s="161" t="s">
        <v>57</v>
      </c>
      <c r="C109" s="161" t="s">
        <v>55</v>
      </c>
      <c r="D109" s="140"/>
      <c r="E109" s="141"/>
      <c r="F109" s="141">
        <v>0</v>
      </c>
      <c r="G109" s="139"/>
      <c r="H109" s="139"/>
      <c r="I109" s="139">
        <v>0</v>
      </c>
      <c r="J109" s="142"/>
      <c r="K109" s="142"/>
      <c r="L109" s="142"/>
      <c r="M109" s="144">
        <f t="shared" si="19"/>
        <v>0</v>
      </c>
      <c r="N109" s="145">
        <f t="shared" si="20"/>
        <v>0</v>
      </c>
      <c r="O109" s="146">
        <f t="shared" si="21"/>
        <v>0</v>
      </c>
      <c r="P109" s="145">
        <f t="shared" si="22"/>
        <v>0</v>
      </c>
      <c r="Q109" s="145">
        <f t="shared" si="23"/>
        <v>0</v>
      </c>
      <c r="R109" s="146">
        <f t="shared" si="24"/>
        <v>0</v>
      </c>
      <c r="S109" s="145">
        <f t="shared" si="25"/>
        <v>0</v>
      </c>
      <c r="T109" s="145">
        <f t="shared" si="26"/>
        <v>0</v>
      </c>
      <c r="U109" s="145">
        <f t="shared" si="27"/>
        <v>0</v>
      </c>
      <c r="V109" s="146">
        <f t="shared" si="28"/>
        <v>0</v>
      </c>
      <c r="W109" s="145">
        <f t="shared" si="29"/>
        <v>0</v>
      </c>
      <c r="X109" s="151"/>
      <c r="Y109" s="151"/>
      <c r="Z109" s="151"/>
      <c r="AA109" s="151"/>
      <c r="AE109" s="154"/>
    </row>
    <row r="110" spans="1:31" ht="47.25" x14ac:dyDescent="0.25">
      <c r="A110" s="135">
        <v>102</v>
      </c>
      <c r="B110" s="161" t="s">
        <v>86</v>
      </c>
      <c r="C110" s="161" t="s">
        <v>971</v>
      </c>
      <c r="D110" s="140"/>
      <c r="E110" s="141"/>
      <c r="F110" s="141">
        <v>39.58</v>
      </c>
      <c r="G110" s="139">
        <v>82</v>
      </c>
      <c r="H110" s="139">
        <v>115</v>
      </c>
      <c r="I110" s="139">
        <f>95+34</f>
        <v>129</v>
      </c>
      <c r="J110" s="142">
        <v>2.0699999999999998</v>
      </c>
      <c r="K110" s="142">
        <v>2.9</v>
      </c>
      <c r="L110" s="142">
        <f>I110/F110</f>
        <v>3.2592218292066701</v>
      </c>
      <c r="M110" s="144">
        <f t="shared" si="19"/>
        <v>7</v>
      </c>
      <c r="N110" s="219">
        <f t="shared" si="20"/>
        <v>9</v>
      </c>
      <c r="O110" s="146">
        <f t="shared" si="21"/>
        <v>9.0299999999999994</v>
      </c>
      <c r="P110" s="203">
        <v>1</v>
      </c>
      <c r="Q110" s="203">
        <f t="shared" si="23"/>
        <v>1</v>
      </c>
      <c r="R110" s="146">
        <f t="shared" si="24"/>
        <v>2.25</v>
      </c>
      <c r="S110" s="145">
        <v>25</v>
      </c>
      <c r="T110" s="203">
        <f t="shared" si="26"/>
        <v>6</v>
      </c>
      <c r="U110" s="203">
        <f t="shared" si="27"/>
        <v>1</v>
      </c>
      <c r="V110" s="146">
        <f t="shared" si="28"/>
        <v>1.8</v>
      </c>
      <c r="W110" s="145">
        <v>20</v>
      </c>
      <c r="X110" s="251">
        <v>9</v>
      </c>
      <c r="Y110" s="203">
        <v>1</v>
      </c>
      <c r="Z110" s="203">
        <v>1</v>
      </c>
      <c r="AA110" s="203">
        <v>1</v>
      </c>
      <c r="AB110" s="145">
        <v>6</v>
      </c>
      <c r="AC110" s="145">
        <v>0</v>
      </c>
      <c r="AD110" s="139">
        <f>AC110*100/AB110</f>
        <v>0</v>
      </c>
      <c r="AE110" s="145"/>
    </row>
    <row r="111" spans="1:31" hidden="1" x14ac:dyDescent="0.25">
      <c r="A111" s="135">
        <v>103</v>
      </c>
      <c r="B111" s="161" t="s">
        <v>444</v>
      </c>
      <c r="C111" s="161" t="s">
        <v>55</v>
      </c>
      <c r="D111" s="140"/>
      <c r="E111" s="141"/>
      <c r="F111" s="141"/>
      <c r="G111" s="139"/>
      <c r="H111" s="139"/>
      <c r="I111" s="139"/>
      <c r="J111" s="142"/>
      <c r="K111" s="142"/>
      <c r="L111" s="142"/>
      <c r="M111" s="144">
        <f t="shared" si="19"/>
        <v>0</v>
      </c>
      <c r="N111" s="145">
        <f t="shared" si="20"/>
        <v>0</v>
      </c>
      <c r="O111" s="146">
        <f t="shared" si="21"/>
        <v>0</v>
      </c>
      <c r="P111" s="145">
        <f t="shared" si="22"/>
        <v>0</v>
      </c>
      <c r="Q111" s="145">
        <f t="shared" si="23"/>
        <v>0</v>
      </c>
      <c r="R111" s="146">
        <f t="shared" si="24"/>
        <v>0</v>
      </c>
      <c r="S111" s="145">
        <v>25</v>
      </c>
      <c r="T111" s="145">
        <f t="shared" si="26"/>
        <v>0</v>
      </c>
      <c r="U111" s="145">
        <f t="shared" si="27"/>
        <v>0</v>
      </c>
      <c r="V111" s="146">
        <f t="shared" si="28"/>
        <v>0</v>
      </c>
      <c r="W111" s="145">
        <v>20</v>
      </c>
      <c r="X111" s="146"/>
      <c r="Y111" s="146"/>
      <c r="Z111" s="146"/>
      <c r="AA111" s="145"/>
      <c r="AB111" s="145"/>
      <c r="AC111" s="145"/>
      <c r="AD111" s="214"/>
      <c r="AE111" s="154"/>
    </row>
    <row r="112" spans="1:31" hidden="1" x14ac:dyDescent="0.25">
      <c r="A112" s="135">
        <v>104</v>
      </c>
      <c r="B112" s="161" t="s">
        <v>856</v>
      </c>
      <c r="C112" s="161" t="s">
        <v>696</v>
      </c>
      <c r="D112" s="140"/>
      <c r="E112" s="141"/>
      <c r="F112" s="141">
        <v>0</v>
      </c>
      <c r="G112" s="139"/>
      <c r="H112" s="139"/>
      <c r="I112" s="139">
        <v>0</v>
      </c>
      <c r="J112" s="142"/>
      <c r="K112" s="142"/>
      <c r="L112" s="142"/>
      <c r="M112" s="144">
        <f t="shared" si="19"/>
        <v>0</v>
      </c>
      <c r="N112" s="145">
        <f t="shared" si="20"/>
        <v>0</v>
      </c>
      <c r="O112" s="146">
        <f t="shared" si="21"/>
        <v>0</v>
      </c>
      <c r="P112" s="145">
        <f t="shared" si="22"/>
        <v>0</v>
      </c>
      <c r="Q112" s="145">
        <f t="shared" si="23"/>
        <v>0</v>
      </c>
      <c r="R112" s="146">
        <f t="shared" si="24"/>
        <v>0</v>
      </c>
      <c r="S112" s="145">
        <f t="shared" si="25"/>
        <v>0</v>
      </c>
      <c r="T112" s="145">
        <f t="shared" si="26"/>
        <v>0</v>
      </c>
      <c r="U112" s="145">
        <f t="shared" si="27"/>
        <v>0</v>
      </c>
      <c r="V112" s="146">
        <f t="shared" si="28"/>
        <v>0</v>
      </c>
      <c r="W112" s="145">
        <f t="shared" si="29"/>
        <v>0</v>
      </c>
      <c r="X112" s="151"/>
      <c r="Y112" s="151"/>
      <c r="Z112" s="151"/>
      <c r="AA112" s="151"/>
      <c r="AE112" s="154"/>
    </row>
    <row r="113" spans="1:31" hidden="1" x14ac:dyDescent="0.25">
      <c r="A113" s="135">
        <v>105</v>
      </c>
      <c r="B113" s="161" t="s">
        <v>848</v>
      </c>
      <c r="C113" s="161" t="s">
        <v>696</v>
      </c>
      <c r="D113" s="140"/>
      <c r="E113" s="141"/>
      <c r="F113" s="141">
        <v>0</v>
      </c>
      <c r="G113" s="139"/>
      <c r="H113" s="139"/>
      <c r="I113" s="139">
        <v>0</v>
      </c>
      <c r="J113" s="142"/>
      <c r="K113" s="142"/>
      <c r="L113" s="142"/>
      <c r="M113" s="144">
        <f t="shared" si="19"/>
        <v>0</v>
      </c>
      <c r="N113" s="145">
        <f t="shared" si="20"/>
        <v>0</v>
      </c>
      <c r="O113" s="146">
        <f t="shared" si="21"/>
        <v>0</v>
      </c>
      <c r="P113" s="145">
        <f t="shared" si="22"/>
        <v>0</v>
      </c>
      <c r="Q113" s="145">
        <f t="shared" si="23"/>
        <v>0</v>
      </c>
      <c r="R113" s="146">
        <f t="shared" si="24"/>
        <v>0</v>
      </c>
      <c r="S113" s="145">
        <f t="shared" si="25"/>
        <v>0</v>
      </c>
      <c r="T113" s="145">
        <f t="shared" si="26"/>
        <v>0</v>
      </c>
      <c r="U113" s="145">
        <f t="shared" si="27"/>
        <v>0</v>
      </c>
      <c r="V113" s="146">
        <f t="shared" si="28"/>
        <v>0</v>
      </c>
      <c r="W113" s="145">
        <f t="shared" si="29"/>
        <v>0</v>
      </c>
      <c r="X113" s="151"/>
      <c r="Y113" s="151"/>
      <c r="Z113" s="151"/>
      <c r="AA113" s="151"/>
      <c r="AE113" s="154"/>
    </row>
    <row r="114" spans="1:31" ht="31.5" hidden="1" x14ac:dyDescent="0.25">
      <c r="A114" s="135">
        <v>106</v>
      </c>
      <c r="B114" s="161" t="s">
        <v>695</v>
      </c>
      <c r="C114" s="161" t="s">
        <v>696</v>
      </c>
      <c r="D114" s="140"/>
      <c r="E114" s="141"/>
      <c r="F114" s="141">
        <v>0</v>
      </c>
      <c r="G114" s="139"/>
      <c r="H114" s="139"/>
      <c r="I114" s="139">
        <v>0</v>
      </c>
      <c r="J114" s="142"/>
      <c r="K114" s="142"/>
      <c r="L114" s="142"/>
      <c r="M114" s="144">
        <f t="shared" si="19"/>
        <v>0</v>
      </c>
      <c r="N114" s="145">
        <f t="shared" si="20"/>
        <v>0</v>
      </c>
      <c r="O114" s="146">
        <f t="shared" si="21"/>
        <v>0</v>
      </c>
      <c r="P114" s="145">
        <f t="shared" si="22"/>
        <v>0</v>
      </c>
      <c r="Q114" s="145">
        <f t="shared" si="23"/>
        <v>0</v>
      </c>
      <c r="R114" s="146">
        <f t="shared" si="24"/>
        <v>0</v>
      </c>
      <c r="S114" s="145">
        <f t="shared" si="25"/>
        <v>0</v>
      </c>
      <c r="T114" s="145">
        <f t="shared" si="26"/>
        <v>0</v>
      </c>
      <c r="U114" s="145">
        <f t="shared" si="27"/>
        <v>0</v>
      </c>
      <c r="V114" s="146">
        <f t="shared" si="28"/>
        <v>0</v>
      </c>
      <c r="W114" s="145">
        <f t="shared" si="29"/>
        <v>0</v>
      </c>
      <c r="X114" s="151"/>
      <c r="Y114" s="151"/>
      <c r="Z114" s="151"/>
      <c r="AA114" s="151"/>
      <c r="AE114" s="154"/>
    </row>
    <row r="115" spans="1:31" ht="31.5" hidden="1" x14ac:dyDescent="0.25">
      <c r="A115" s="135">
        <v>107</v>
      </c>
      <c r="B115" s="161" t="s">
        <v>60</v>
      </c>
      <c r="C115" s="161" t="s">
        <v>696</v>
      </c>
      <c r="D115" s="140"/>
      <c r="E115" s="141"/>
      <c r="F115" s="141">
        <v>0</v>
      </c>
      <c r="G115" s="139"/>
      <c r="H115" s="139"/>
      <c r="I115" s="139">
        <v>0</v>
      </c>
      <c r="J115" s="142"/>
      <c r="K115" s="142"/>
      <c r="L115" s="142"/>
      <c r="M115" s="144">
        <f t="shared" si="19"/>
        <v>0</v>
      </c>
      <c r="N115" s="145">
        <f t="shared" si="20"/>
        <v>0</v>
      </c>
      <c r="O115" s="146">
        <f t="shared" si="21"/>
        <v>0</v>
      </c>
      <c r="P115" s="145">
        <f t="shared" si="22"/>
        <v>0</v>
      </c>
      <c r="Q115" s="145">
        <f t="shared" si="23"/>
        <v>0</v>
      </c>
      <c r="R115" s="146">
        <f t="shared" si="24"/>
        <v>0</v>
      </c>
      <c r="S115" s="145">
        <f t="shared" si="25"/>
        <v>0</v>
      </c>
      <c r="T115" s="145">
        <f t="shared" si="26"/>
        <v>0</v>
      </c>
      <c r="U115" s="145">
        <f t="shared" si="27"/>
        <v>0</v>
      </c>
      <c r="V115" s="146">
        <f t="shared" si="28"/>
        <v>0</v>
      </c>
      <c r="W115" s="145">
        <f t="shared" si="29"/>
        <v>0</v>
      </c>
      <c r="X115" s="151"/>
      <c r="Y115" s="151"/>
      <c r="Z115" s="151"/>
      <c r="AA115" s="151"/>
      <c r="AE115" s="154"/>
    </row>
    <row r="116" spans="1:31" ht="47.25" hidden="1" x14ac:dyDescent="0.25">
      <c r="A116" s="135">
        <v>108</v>
      </c>
      <c r="B116" s="161" t="s">
        <v>59</v>
      </c>
      <c r="C116" s="161" t="s">
        <v>696</v>
      </c>
      <c r="D116" s="140"/>
      <c r="E116" s="141"/>
      <c r="F116" s="141">
        <v>0</v>
      </c>
      <c r="G116" s="139"/>
      <c r="H116" s="139"/>
      <c r="I116" s="139">
        <v>0</v>
      </c>
      <c r="J116" s="142"/>
      <c r="K116" s="142"/>
      <c r="L116" s="142"/>
      <c r="M116" s="144">
        <f t="shared" si="19"/>
        <v>0</v>
      </c>
      <c r="N116" s="145">
        <f t="shared" si="20"/>
        <v>0</v>
      </c>
      <c r="O116" s="146">
        <f t="shared" si="21"/>
        <v>0</v>
      </c>
      <c r="P116" s="145">
        <f t="shared" si="22"/>
        <v>0</v>
      </c>
      <c r="Q116" s="145">
        <f t="shared" si="23"/>
        <v>0</v>
      </c>
      <c r="R116" s="146">
        <f t="shared" si="24"/>
        <v>0</v>
      </c>
      <c r="S116" s="145">
        <f t="shared" si="25"/>
        <v>0</v>
      </c>
      <c r="T116" s="145">
        <f t="shared" si="26"/>
        <v>0</v>
      </c>
      <c r="U116" s="145">
        <f t="shared" si="27"/>
        <v>0</v>
      </c>
      <c r="V116" s="146">
        <f t="shared" si="28"/>
        <v>0</v>
      </c>
      <c r="W116" s="145">
        <f t="shared" si="29"/>
        <v>0</v>
      </c>
      <c r="X116" s="151"/>
      <c r="Y116" s="151"/>
      <c r="Z116" s="151"/>
      <c r="AA116" s="151"/>
      <c r="AE116" s="154"/>
    </row>
    <row r="117" spans="1:31" ht="31.5" hidden="1" x14ac:dyDescent="0.25">
      <c r="A117" s="135">
        <v>109</v>
      </c>
      <c r="B117" s="161" t="s">
        <v>697</v>
      </c>
      <c r="C117" s="161" t="s">
        <v>696</v>
      </c>
      <c r="D117" s="140"/>
      <c r="E117" s="141"/>
      <c r="F117" s="141">
        <v>0</v>
      </c>
      <c r="G117" s="139"/>
      <c r="H117" s="139"/>
      <c r="I117" s="139">
        <v>0</v>
      </c>
      <c r="J117" s="142"/>
      <c r="K117" s="142"/>
      <c r="L117" s="142"/>
      <c r="M117" s="144">
        <f t="shared" si="19"/>
        <v>0</v>
      </c>
      <c r="N117" s="145">
        <f t="shared" si="20"/>
        <v>0</v>
      </c>
      <c r="O117" s="146">
        <f t="shared" si="21"/>
        <v>0</v>
      </c>
      <c r="P117" s="145">
        <f t="shared" si="22"/>
        <v>0</v>
      </c>
      <c r="Q117" s="145">
        <f t="shared" si="23"/>
        <v>0</v>
      </c>
      <c r="R117" s="146">
        <f t="shared" si="24"/>
        <v>0</v>
      </c>
      <c r="S117" s="145">
        <f t="shared" si="25"/>
        <v>0</v>
      </c>
      <c r="T117" s="145">
        <f t="shared" si="26"/>
        <v>0</v>
      </c>
      <c r="U117" s="145">
        <f t="shared" si="27"/>
        <v>0</v>
      </c>
      <c r="V117" s="146">
        <f t="shared" si="28"/>
        <v>0</v>
      </c>
      <c r="W117" s="145">
        <f t="shared" si="29"/>
        <v>0</v>
      </c>
      <c r="X117" s="151"/>
      <c r="Y117" s="151"/>
      <c r="Z117" s="151"/>
      <c r="AA117" s="151"/>
      <c r="AE117" s="154"/>
    </row>
    <row r="118" spans="1:31" hidden="1" x14ac:dyDescent="0.25">
      <c r="A118" s="135">
        <v>110</v>
      </c>
      <c r="B118" s="161" t="s">
        <v>2</v>
      </c>
      <c r="C118" s="161" t="s">
        <v>696</v>
      </c>
      <c r="D118" s="140"/>
      <c r="E118" s="141"/>
      <c r="F118" s="141">
        <v>0</v>
      </c>
      <c r="G118" s="139"/>
      <c r="H118" s="139"/>
      <c r="I118" s="139">
        <v>0</v>
      </c>
      <c r="J118" s="142"/>
      <c r="K118" s="142"/>
      <c r="L118" s="142"/>
      <c r="M118" s="144">
        <f t="shared" si="19"/>
        <v>0</v>
      </c>
      <c r="N118" s="145">
        <f t="shared" si="20"/>
        <v>0</v>
      </c>
      <c r="O118" s="146">
        <f t="shared" si="21"/>
        <v>0</v>
      </c>
      <c r="P118" s="145">
        <f t="shared" si="22"/>
        <v>0</v>
      </c>
      <c r="Q118" s="145">
        <f t="shared" si="23"/>
        <v>0</v>
      </c>
      <c r="R118" s="146">
        <f t="shared" si="24"/>
        <v>0</v>
      </c>
      <c r="S118" s="145">
        <f t="shared" si="25"/>
        <v>0</v>
      </c>
      <c r="T118" s="145">
        <f t="shared" si="26"/>
        <v>0</v>
      </c>
      <c r="U118" s="145">
        <f t="shared" si="27"/>
        <v>0</v>
      </c>
      <c r="V118" s="146">
        <f t="shared" si="28"/>
        <v>0</v>
      </c>
      <c r="W118" s="145">
        <f t="shared" si="29"/>
        <v>0</v>
      </c>
      <c r="X118" s="151"/>
      <c r="Y118" s="151"/>
      <c r="Z118" s="151"/>
      <c r="AA118" s="151"/>
      <c r="AE118" s="154"/>
    </row>
    <row r="119" spans="1:31" ht="31.5" hidden="1" x14ac:dyDescent="0.25">
      <c r="A119" s="135">
        <v>111</v>
      </c>
      <c r="B119" s="161" t="s">
        <v>698</v>
      </c>
      <c r="C119" s="161" t="s">
        <v>696</v>
      </c>
      <c r="D119" s="140"/>
      <c r="E119" s="141"/>
      <c r="F119" s="141">
        <v>0</v>
      </c>
      <c r="G119" s="139"/>
      <c r="H119" s="139"/>
      <c r="I119" s="139">
        <v>0</v>
      </c>
      <c r="J119" s="142"/>
      <c r="K119" s="142"/>
      <c r="L119" s="142"/>
      <c r="M119" s="144">
        <f t="shared" si="19"/>
        <v>0</v>
      </c>
      <c r="N119" s="145">
        <f t="shared" si="20"/>
        <v>0</v>
      </c>
      <c r="O119" s="146">
        <f t="shared" si="21"/>
        <v>0</v>
      </c>
      <c r="P119" s="145">
        <f t="shared" si="22"/>
        <v>0</v>
      </c>
      <c r="Q119" s="145">
        <f t="shared" si="23"/>
        <v>0</v>
      </c>
      <c r="R119" s="146">
        <f t="shared" si="24"/>
        <v>0</v>
      </c>
      <c r="S119" s="145">
        <f t="shared" si="25"/>
        <v>0</v>
      </c>
      <c r="T119" s="145">
        <f t="shared" si="26"/>
        <v>0</v>
      </c>
      <c r="U119" s="145">
        <f t="shared" si="27"/>
        <v>0</v>
      </c>
      <c r="V119" s="146">
        <f t="shared" si="28"/>
        <v>0</v>
      </c>
      <c r="W119" s="145">
        <f t="shared" si="29"/>
        <v>0</v>
      </c>
      <c r="X119" s="151"/>
      <c r="Y119" s="151"/>
      <c r="Z119" s="151"/>
      <c r="AA119" s="151"/>
      <c r="AE119" s="154"/>
    </row>
    <row r="120" spans="1:31" ht="31.5" hidden="1" x14ac:dyDescent="0.25">
      <c r="A120" s="135">
        <v>112</v>
      </c>
      <c r="B120" s="161" t="s">
        <v>699</v>
      </c>
      <c r="C120" s="161" t="s">
        <v>696</v>
      </c>
      <c r="D120" s="140"/>
      <c r="E120" s="141"/>
      <c r="F120" s="141">
        <v>0</v>
      </c>
      <c r="G120" s="139"/>
      <c r="H120" s="139"/>
      <c r="I120" s="139">
        <v>0</v>
      </c>
      <c r="J120" s="142"/>
      <c r="K120" s="142"/>
      <c r="L120" s="142"/>
      <c r="M120" s="144">
        <f t="shared" si="19"/>
        <v>0</v>
      </c>
      <c r="N120" s="145">
        <f t="shared" si="20"/>
        <v>0</v>
      </c>
      <c r="O120" s="146">
        <f t="shared" si="21"/>
        <v>0</v>
      </c>
      <c r="P120" s="145">
        <f t="shared" si="22"/>
        <v>0</v>
      </c>
      <c r="Q120" s="145">
        <f t="shared" si="23"/>
        <v>0</v>
      </c>
      <c r="R120" s="146">
        <f t="shared" si="24"/>
        <v>0</v>
      </c>
      <c r="S120" s="145">
        <f t="shared" si="25"/>
        <v>0</v>
      </c>
      <c r="T120" s="145">
        <f t="shared" si="26"/>
        <v>0</v>
      </c>
      <c r="U120" s="145">
        <f t="shared" si="27"/>
        <v>0</v>
      </c>
      <c r="V120" s="146">
        <f t="shared" si="28"/>
        <v>0</v>
      </c>
      <c r="W120" s="145">
        <f t="shared" si="29"/>
        <v>0</v>
      </c>
      <c r="X120" s="151"/>
      <c r="Y120" s="151"/>
      <c r="Z120" s="151"/>
      <c r="AA120" s="151"/>
      <c r="AE120" s="154"/>
    </row>
    <row r="121" spans="1:31" ht="31.5" hidden="1" x14ac:dyDescent="0.25">
      <c r="A121" s="135">
        <v>113</v>
      </c>
      <c r="B121" s="161" t="s">
        <v>700</v>
      </c>
      <c r="C121" s="161" t="s">
        <v>696</v>
      </c>
      <c r="D121" s="140"/>
      <c r="E121" s="141"/>
      <c r="F121" s="141">
        <v>0</v>
      </c>
      <c r="G121" s="139"/>
      <c r="H121" s="139"/>
      <c r="I121" s="139">
        <v>0</v>
      </c>
      <c r="J121" s="142"/>
      <c r="K121" s="142"/>
      <c r="L121" s="142"/>
      <c r="M121" s="144">
        <f t="shared" si="19"/>
        <v>0</v>
      </c>
      <c r="N121" s="145">
        <f t="shared" si="20"/>
        <v>0</v>
      </c>
      <c r="O121" s="146">
        <f t="shared" si="21"/>
        <v>0</v>
      </c>
      <c r="P121" s="145">
        <f t="shared" si="22"/>
        <v>0</v>
      </c>
      <c r="Q121" s="145">
        <f t="shared" si="23"/>
        <v>0</v>
      </c>
      <c r="R121" s="146">
        <f t="shared" si="24"/>
        <v>0</v>
      </c>
      <c r="S121" s="145">
        <f t="shared" si="25"/>
        <v>0</v>
      </c>
      <c r="T121" s="145">
        <f t="shared" si="26"/>
        <v>0</v>
      </c>
      <c r="U121" s="145">
        <f t="shared" si="27"/>
        <v>0</v>
      </c>
      <c r="V121" s="146">
        <f t="shared" si="28"/>
        <v>0</v>
      </c>
      <c r="W121" s="145">
        <f t="shared" si="29"/>
        <v>0</v>
      </c>
      <c r="X121" s="151"/>
      <c r="Y121" s="151"/>
      <c r="Z121" s="151"/>
      <c r="AA121" s="151"/>
      <c r="AE121" s="154"/>
    </row>
    <row r="122" spans="1:31" ht="47.25" hidden="1" x14ac:dyDescent="0.25">
      <c r="A122" s="135">
        <v>114</v>
      </c>
      <c r="B122" s="161" t="s">
        <v>701</v>
      </c>
      <c r="C122" s="161" t="s">
        <v>696</v>
      </c>
      <c r="D122" s="140"/>
      <c r="E122" s="141"/>
      <c r="F122" s="141">
        <v>0</v>
      </c>
      <c r="G122" s="139"/>
      <c r="H122" s="139"/>
      <c r="I122" s="139">
        <v>0</v>
      </c>
      <c r="J122" s="142"/>
      <c r="K122" s="142"/>
      <c r="L122" s="142"/>
      <c r="M122" s="144">
        <f t="shared" si="19"/>
        <v>0</v>
      </c>
      <c r="N122" s="145">
        <f t="shared" si="20"/>
        <v>0</v>
      </c>
      <c r="O122" s="146">
        <f t="shared" si="21"/>
        <v>0</v>
      </c>
      <c r="P122" s="145">
        <f t="shared" si="22"/>
        <v>0</v>
      </c>
      <c r="Q122" s="145">
        <f t="shared" si="23"/>
        <v>0</v>
      </c>
      <c r="R122" s="146">
        <f t="shared" si="24"/>
        <v>0</v>
      </c>
      <c r="S122" s="145">
        <f t="shared" si="25"/>
        <v>0</v>
      </c>
      <c r="T122" s="145">
        <f t="shared" si="26"/>
        <v>0</v>
      </c>
      <c r="U122" s="145">
        <f t="shared" si="27"/>
        <v>0</v>
      </c>
      <c r="V122" s="146">
        <f t="shared" si="28"/>
        <v>0</v>
      </c>
      <c r="W122" s="145">
        <f t="shared" si="29"/>
        <v>0</v>
      </c>
      <c r="X122" s="151"/>
      <c r="Y122" s="151"/>
      <c r="Z122" s="151"/>
      <c r="AA122" s="151"/>
      <c r="AE122" s="154"/>
    </row>
    <row r="123" spans="1:31" ht="47.25" hidden="1" x14ac:dyDescent="0.25">
      <c r="A123" s="135">
        <v>115</v>
      </c>
      <c r="B123" s="161" t="s">
        <v>92</v>
      </c>
      <c r="C123" s="161" t="s">
        <v>696</v>
      </c>
      <c r="D123" s="140"/>
      <c r="E123" s="141"/>
      <c r="F123" s="141">
        <v>0</v>
      </c>
      <c r="G123" s="139"/>
      <c r="H123" s="139"/>
      <c r="I123" s="139">
        <v>0</v>
      </c>
      <c r="J123" s="142"/>
      <c r="K123" s="142"/>
      <c r="L123" s="142"/>
      <c r="M123" s="144">
        <f t="shared" si="19"/>
        <v>0</v>
      </c>
      <c r="N123" s="145">
        <f t="shared" si="20"/>
        <v>0</v>
      </c>
      <c r="O123" s="146">
        <f t="shared" si="21"/>
        <v>0</v>
      </c>
      <c r="P123" s="145">
        <f t="shared" si="22"/>
        <v>0</v>
      </c>
      <c r="Q123" s="145">
        <f t="shared" si="23"/>
        <v>0</v>
      </c>
      <c r="R123" s="146">
        <f t="shared" si="24"/>
        <v>0</v>
      </c>
      <c r="S123" s="145">
        <f t="shared" si="25"/>
        <v>0</v>
      </c>
      <c r="T123" s="145">
        <f t="shared" si="26"/>
        <v>0</v>
      </c>
      <c r="U123" s="145">
        <f t="shared" si="27"/>
        <v>0</v>
      </c>
      <c r="V123" s="146">
        <f t="shared" si="28"/>
        <v>0</v>
      </c>
      <c r="W123" s="145">
        <f t="shared" si="29"/>
        <v>0</v>
      </c>
      <c r="X123" s="151"/>
      <c r="Y123" s="151"/>
      <c r="Z123" s="151"/>
      <c r="AA123" s="151"/>
      <c r="AE123" s="154"/>
    </row>
    <row r="124" spans="1:31" ht="47.25" hidden="1" x14ac:dyDescent="0.25">
      <c r="A124" s="135">
        <v>116</v>
      </c>
      <c r="B124" s="161" t="s">
        <v>726</v>
      </c>
      <c r="C124" s="161" t="s">
        <v>696</v>
      </c>
      <c r="D124" s="140"/>
      <c r="E124" s="141"/>
      <c r="F124" s="141">
        <v>0</v>
      </c>
      <c r="G124" s="139"/>
      <c r="H124" s="139"/>
      <c r="I124" s="139">
        <v>0</v>
      </c>
      <c r="J124" s="142"/>
      <c r="K124" s="142"/>
      <c r="L124" s="142"/>
      <c r="M124" s="144">
        <f t="shared" si="19"/>
        <v>0</v>
      </c>
      <c r="N124" s="145">
        <f t="shared" si="20"/>
        <v>0</v>
      </c>
      <c r="O124" s="146">
        <f t="shared" si="21"/>
        <v>0</v>
      </c>
      <c r="P124" s="145">
        <f t="shared" si="22"/>
        <v>0</v>
      </c>
      <c r="Q124" s="145">
        <f t="shared" si="23"/>
        <v>0</v>
      </c>
      <c r="R124" s="146">
        <f t="shared" si="24"/>
        <v>0</v>
      </c>
      <c r="S124" s="145">
        <f t="shared" si="25"/>
        <v>0</v>
      </c>
      <c r="T124" s="145">
        <f t="shared" si="26"/>
        <v>0</v>
      </c>
      <c r="U124" s="145">
        <f t="shared" si="27"/>
        <v>0</v>
      </c>
      <c r="V124" s="146">
        <f t="shared" si="28"/>
        <v>0</v>
      </c>
      <c r="W124" s="145">
        <f t="shared" si="29"/>
        <v>0</v>
      </c>
      <c r="X124" s="151"/>
      <c r="Y124" s="151"/>
      <c r="Z124" s="151"/>
      <c r="AA124" s="151"/>
      <c r="AE124" s="154"/>
    </row>
    <row r="125" spans="1:31" ht="31.5" hidden="1" x14ac:dyDescent="0.25">
      <c r="A125" s="135">
        <v>117</v>
      </c>
      <c r="B125" s="161" t="s">
        <v>857</v>
      </c>
      <c r="C125" s="161" t="s">
        <v>696</v>
      </c>
      <c r="D125" s="140"/>
      <c r="E125" s="141"/>
      <c r="F125" s="141">
        <v>0</v>
      </c>
      <c r="G125" s="139"/>
      <c r="H125" s="139"/>
      <c r="I125" s="139">
        <v>0</v>
      </c>
      <c r="J125" s="142"/>
      <c r="K125" s="142"/>
      <c r="L125" s="142"/>
      <c r="M125" s="144">
        <f t="shared" si="19"/>
        <v>0</v>
      </c>
      <c r="N125" s="145">
        <f t="shared" si="20"/>
        <v>0</v>
      </c>
      <c r="O125" s="146">
        <f t="shared" si="21"/>
        <v>0</v>
      </c>
      <c r="P125" s="145">
        <f t="shared" si="22"/>
        <v>0</v>
      </c>
      <c r="Q125" s="145">
        <f t="shared" si="23"/>
        <v>0</v>
      </c>
      <c r="R125" s="146">
        <f t="shared" si="24"/>
        <v>0</v>
      </c>
      <c r="S125" s="145">
        <f t="shared" si="25"/>
        <v>0</v>
      </c>
      <c r="T125" s="145">
        <f t="shared" si="26"/>
        <v>0</v>
      </c>
      <c r="U125" s="145">
        <f t="shared" si="27"/>
        <v>0</v>
      </c>
      <c r="V125" s="146">
        <f t="shared" si="28"/>
        <v>0</v>
      </c>
      <c r="W125" s="145">
        <f t="shared" si="29"/>
        <v>0</v>
      </c>
      <c r="X125" s="151"/>
      <c r="Y125" s="151"/>
      <c r="Z125" s="151"/>
      <c r="AA125" s="151"/>
      <c r="AE125" s="154"/>
    </row>
    <row r="126" spans="1:31" ht="31.5" hidden="1" x14ac:dyDescent="0.25">
      <c r="A126" s="135">
        <v>118</v>
      </c>
      <c r="B126" s="161" t="s">
        <v>94</v>
      </c>
      <c r="C126" s="161" t="s">
        <v>696</v>
      </c>
      <c r="D126" s="140"/>
      <c r="E126" s="141"/>
      <c r="F126" s="141">
        <v>0</v>
      </c>
      <c r="G126" s="139"/>
      <c r="H126" s="139"/>
      <c r="I126" s="139">
        <v>0</v>
      </c>
      <c r="J126" s="142"/>
      <c r="K126" s="142"/>
      <c r="L126" s="142"/>
      <c r="M126" s="144">
        <f t="shared" si="19"/>
        <v>0</v>
      </c>
      <c r="N126" s="145">
        <f t="shared" si="20"/>
        <v>0</v>
      </c>
      <c r="O126" s="146">
        <f t="shared" si="21"/>
        <v>0</v>
      </c>
      <c r="P126" s="145">
        <f t="shared" si="22"/>
        <v>0</v>
      </c>
      <c r="Q126" s="145">
        <f t="shared" si="23"/>
        <v>0</v>
      </c>
      <c r="R126" s="146">
        <f t="shared" si="24"/>
        <v>0</v>
      </c>
      <c r="S126" s="145">
        <f t="shared" si="25"/>
        <v>0</v>
      </c>
      <c r="T126" s="145">
        <f t="shared" si="26"/>
        <v>0</v>
      </c>
      <c r="U126" s="145">
        <f t="shared" si="27"/>
        <v>0</v>
      </c>
      <c r="V126" s="146">
        <f t="shared" si="28"/>
        <v>0</v>
      </c>
      <c r="W126" s="145">
        <f t="shared" si="29"/>
        <v>0</v>
      </c>
      <c r="X126" s="151"/>
      <c r="Y126" s="151"/>
      <c r="Z126" s="151"/>
      <c r="AA126" s="151"/>
      <c r="AE126" s="154"/>
    </row>
    <row r="127" spans="1:31" ht="31.5" hidden="1" x14ac:dyDescent="0.25">
      <c r="A127" s="135">
        <v>119</v>
      </c>
      <c r="B127" s="161" t="s">
        <v>94</v>
      </c>
      <c r="C127" s="161" t="s">
        <v>696</v>
      </c>
      <c r="D127" s="140"/>
      <c r="E127" s="141"/>
      <c r="F127" s="141">
        <v>0</v>
      </c>
      <c r="G127" s="139"/>
      <c r="H127" s="139"/>
      <c r="I127" s="139">
        <v>0</v>
      </c>
      <c r="J127" s="142"/>
      <c r="K127" s="142"/>
      <c r="L127" s="142"/>
      <c r="M127" s="144">
        <f t="shared" si="19"/>
        <v>0</v>
      </c>
      <c r="N127" s="145">
        <f t="shared" si="20"/>
        <v>0</v>
      </c>
      <c r="O127" s="146">
        <f t="shared" si="21"/>
        <v>0</v>
      </c>
      <c r="P127" s="145">
        <f t="shared" si="22"/>
        <v>0</v>
      </c>
      <c r="Q127" s="145">
        <f t="shared" si="23"/>
        <v>0</v>
      </c>
      <c r="R127" s="146">
        <f t="shared" si="24"/>
        <v>0</v>
      </c>
      <c r="S127" s="145">
        <f t="shared" si="25"/>
        <v>0</v>
      </c>
      <c r="T127" s="145">
        <f t="shared" si="26"/>
        <v>0</v>
      </c>
      <c r="U127" s="145">
        <f t="shared" si="27"/>
        <v>0</v>
      </c>
      <c r="V127" s="146">
        <f t="shared" si="28"/>
        <v>0</v>
      </c>
      <c r="W127" s="145">
        <f t="shared" si="29"/>
        <v>0</v>
      </c>
      <c r="X127" s="151"/>
      <c r="Y127" s="151"/>
      <c r="Z127" s="151"/>
      <c r="AA127" s="151"/>
      <c r="AE127" s="154"/>
    </row>
    <row r="128" spans="1:31" ht="31.5" hidden="1" x14ac:dyDescent="0.25">
      <c r="A128" s="135">
        <v>120</v>
      </c>
      <c r="B128" s="161" t="s">
        <v>704</v>
      </c>
      <c r="C128" s="161" t="s">
        <v>696</v>
      </c>
      <c r="D128" s="140"/>
      <c r="E128" s="141"/>
      <c r="F128" s="141">
        <v>0</v>
      </c>
      <c r="G128" s="139"/>
      <c r="H128" s="139"/>
      <c r="I128" s="139">
        <v>0</v>
      </c>
      <c r="J128" s="142"/>
      <c r="K128" s="142"/>
      <c r="L128" s="142"/>
      <c r="M128" s="144">
        <f t="shared" si="19"/>
        <v>0</v>
      </c>
      <c r="N128" s="145">
        <f t="shared" si="20"/>
        <v>0</v>
      </c>
      <c r="O128" s="146">
        <f t="shared" si="21"/>
        <v>0</v>
      </c>
      <c r="P128" s="145">
        <f t="shared" si="22"/>
        <v>0</v>
      </c>
      <c r="Q128" s="145">
        <f t="shared" si="23"/>
        <v>0</v>
      </c>
      <c r="R128" s="146">
        <f t="shared" si="24"/>
        <v>0</v>
      </c>
      <c r="S128" s="145">
        <f t="shared" si="25"/>
        <v>0</v>
      </c>
      <c r="T128" s="145">
        <f t="shared" si="26"/>
        <v>0</v>
      </c>
      <c r="U128" s="145">
        <f t="shared" si="27"/>
        <v>0</v>
      </c>
      <c r="V128" s="146">
        <f t="shared" si="28"/>
        <v>0</v>
      </c>
      <c r="W128" s="145">
        <f t="shared" si="29"/>
        <v>0</v>
      </c>
      <c r="X128" s="151"/>
      <c r="Y128" s="151"/>
      <c r="Z128" s="151"/>
      <c r="AA128" s="151"/>
      <c r="AE128" s="154"/>
    </row>
    <row r="129" spans="1:31" ht="31.5" hidden="1" x14ac:dyDescent="0.25">
      <c r="A129" s="135">
        <v>121</v>
      </c>
      <c r="B129" s="161" t="s">
        <v>705</v>
      </c>
      <c r="C129" s="161" t="s">
        <v>696</v>
      </c>
      <c r="D129" s="140"/>
      <c r="E129" s="141"/>
      <c r="F129" s="141">
        <v>0</v>
      </c>
      <c r="G129" s="139"/>
      <c r="H129" s="139"/>
      <c r="I129" s="139">
        <v>0</v>
      </c>
      <c r="J129" s="142"/>
      <c r="K129" s="142"/>
      <c r="L129" s="142"/>
      <c r="M129" s="144">
        <f t="shared" si="19"/>
        <v>0</v>
      </c>
      <c r="N129" s="145">
        <f t="shared" si="20"/>
        <v>0</v>
      </c>
      <c r="O129" s="146">
        <f t="shared" si="21"/>
        <v>0</v>
      </c>
      <c r="P129" s="145">
        <f t="shared" si="22"/>
        <v>0</v>
      </c>
      <c r="Q129" s="145">
        <f t="shared" si="23"/>
        <v>0</v>
      </c>
      <c r="R129" s="146">
        <f t="shared" si="24"/>
        <v>0</v>
      </c>
      <c r="S129" s="145">
        <f t="shared" si="25"/>
        <v>0</v>
      </c>
      <c r="T129" s="145">
        <f t="shared" si="26"/>
        <v>0</v>
      </c>
      <c r="U129" s="145">
        <f t="shared" si="27"/>
        <v>0</v>
      </c>
      <c r="V129" s="146">
        <f t="shared" si="28"/>
        <v>0</v>
      </c>
      <c r="W129" s="145">
        <f t="shared" si="29"/>
        <v>0</v>
      </c>
      <c r="X129" s="151"/>
      <c r="Y129" s="151"/>
      <c r="Z129" s="151"/>
      <c r="AA129" s="151"/>
      <c r="AE129" s="154"/>
    </row>
    <row r="130" spans="1:31" hidden="1" x14ac:dyDescent="0.25">
      <c r="A130" s="135">
        <v>122</v>
      </c>
      <c r="B130" s="161" t="s">
        <v>444</v>
      </c>
      <c r="C130" s="161" t="s">
        <v>696</v>
      </c>
      <c r="D130" s="140"/>
      <c r="E130" s="141"/>
      <c r="F130" s="141">
        <v>0</v>
      </c>
      <c r="G130" s="139"/>
      <c r="H130" s="139"/>
      <c r="I130" s="139">
        <v>0</v>
      </c>
      <c r="J130" s="142"/>
      <c r="K130" s="142"/>
      <c r="L130" s="142"/>
      <c r="M130" s="144">
        <f t="shared" si="19"/>
        <v>0</v>
      </c>
      <c r="N130" s="145">
        <f t="shared" si="20"/>
        <v>0</v>
      </c>
      <c r="O130" s="146">
        <f t="shared" si="21"/>
        <v>0</v>
      </c>
      <c r="P130" s="145">
        <f t="shared" si="22"/>
        <v>0</v>
      </c>
      <c r="Q130" s="145">
        <f t="shared" si="23"/>
        <v>0</v>
      </c>
      <c r="R130" s="146">
        <f t="shared" si="24"/>
        <v>0</v>
      </c>
      <c r="S130" s="145">
        <f t="shared" si="25"/>
        <v>0</v>
      </c>
      <c r="T130" s="145">
        <f t="shared" si="26"/>
        <v>0</v>
      </c>
      <c r="U130" s="145">
        <f t="shared" si="27"/>
        <v>0</v>
      </c>
      <c r="V130" s="146">
        <f t="shared" si="28"/>
        <v>0</v>
      </c>
      <c r="W130" s="145">
        <f t="shared" si="29"/>
        <v>0</v>
      </c>
      <c r="X130" s="151"/>
      <c r="Y130" s="151"/>
      <c r="Z130" s="151"/>
      <c r="AA130" s="151"/>
      <c r="AE130" s="154"/>
    </row>
    <row r="131" spans="1:31" hidden="1" x14ac:dyDescent="0.25">
      <c r="A131" s="135">
        <v>123</v>
      </c>
      <c r="B131" s="161" t="s">
        <v>858</v>
      </c>
      <c r="C131" s="161" t="s">
        <v>707</v>
      </c>
      <c r="D131" s="140"/>
      <c r="E131" s="141"/>
      <c r="F131" s="141">
        <v>24.6</v>
      </c>
      <c r="G131" s="139"/>
      <c r="H131" s="139"/>
      <c r="I131" s="139">
        <v>0</v>
      </c>
      <c r="J131" s="142"/>
      <c r="K131" s="142"/>
      <c r="L131" s="142"/>
      <c r="M131" s="144">
        <f t="shared" si="19"/>
        <v>0</v>
      </c>
      <c r="N131" s="145">
        <f t="shared" si="20"/>
        <v>0</v>
      </c>
      <c r="O131" s="146">
        <f t="shared" si="21"/>
        <v>0</v>
      </c>
      <c r="P131" s="145">
        <f t="shared" si="22"/>
        <v>0</v>
      </c>
      <c r="Q131" s="145">
        <f t="shared" si="23"/>
        <v>0</v>
      </c>
      <c r="R131" s="146">
        <f t="shared" si="24"/>
        <v>0</v>
      </c>
      <c r="S131" s="145">
        <f t="shared" si="25"/>
        <v>0</v>
      </c>
      <c r="T131" s="145">
        <f t="shared" si="26"/>
        <v>0</v>
      </c>
      <c r="U131" s="145">
        <f t="shared" si="27"/>
        <v>0</v>
      </c>
      <c r="V131" s="146">
        <f t="shared" si="28"/>
        <v>0</v>
      </c>
      <c r="W131" s="145">
        <f t="shared" si="29"/>
        <v>0</v>
      </c>
      <c r="X131" s="151"/>
      <c r="Y131" s="151"/>
      <c r="Z131" s="151"/>
      <c r="AA131" s="151"/>
      <c r="AE131" s="154"/>
    </row>
    <row r="132" spans="1:31" hidden="1" x14ac:dyDescent="0.25">
      <c r="A132" s="135">
        <v>124</v>
      </c>
      <c r="B132" s="161" t="s">
        <v>859</v>
      </c>
      <c r="C132" s="161" t="s">
        <v>707</v>
      </c>
      <c r="D132" s="140"/>
      <c r="E132" s="141"/>
      <c r="F132" s="141">
        <v>14.17</v>
      </c>
      <c r="G132" s="139"/>
      <c r="H132" s="139"/>
      <c r="I132" s="139">
        <v>0</v>
      </c>
      <c r="J132" s="142"/>
      <c r="K132" s="142"/>
      <c r="L132" s="142"/>
      <c r="M132" s="144">
        <f t="shared" si="19"/>
        <v>0</v>
      </c>
      <c r="N132" s="145">
        <f t="shared" si="20"/>
        <v>0</v>
      </c>
      <c r="O132" s="146">
        <f t="shared" si="21"/>
        <v>0</v>
      </c>
      <c r="P132" s="145">
        <f t="shared" si="22"/>
        <v>0</v>
      </c>
      <c r="Q132" s="145">
        <f t="shared" si="23"/>
        <v>0</v>
      </c>
      <c r="R132" s="146">
        <f t="shared" si="24"/>
        <v>0</v>
      </c>
      <c r="S132" s="145">
        <f t="shared" si="25"/>
        <v>0</v>
      </c>
      <c r="T132" s="145">
        <f t="shared" si="26"/>
        <v>0</v>
      </c>
      <c r="U132" s="145">
        <f t="shared" si="27"/>
        <v>0</v>
      </c>
      <c r="V132" s="146">
        <f t="shared" si="28"/>
        <v>0</v>
      </c>
      <c r="W132" s="145">
        <f t="shared" si="29"/>
        <v>0</v>
      </c>
      <c r="X132" s="151"/>
      <c r="Y132" s="151"/>
      <c r="Z132" s="151"/>
      <c r="AA132" s="151"/>
      <c r="AE132" s="154"/>
    </row>
    <row r="133" spans="1:31" hidden="1" x14ac:dyDescent="0.25">
      <c r="A133" s="135">
        <v>125</v>
      </c>
      <c r="B133" s="161" t="s">
        <v>860</v>
      </c>
      <c r="C133" s="161" t="s">
        <v>707</v>
      </c>
      <c r="D133" s="140"/>
      <c r="E133" s="141"/>
      <c r="F133" s="141"/>
      <c r="G133" s="139"/>
      <c r="H133" s="139"/>
      <c r="I133" s="139"/>
      <c r="J133" s="142"/>
      <c r="K133" s="142"/>
      <c r="L133" s="142"/>
      <c r="M133" s="144">
        <f t="shared" si="19"/>
        <v>0</v>
      </c>
      <c r="N133" s="145">
        <f t="shared" si="20"/>
        <v>0</v>
      </c>
      <c r="O133" s="146">
        <f t="shared" si="21"/>
        <v>0</v>
      </c>
      <c r="P133" s="145">
        <f t="shared" si="22"/>
        <v>0</v>
      </c>
      <c r="Q133" s="145">
        <f t="shared" si="23"/>
        <v>0</v>
      </c>
      <c r="R133" s="146">
        <f t="shared" si="24"/>
        <v>0</v>
      </c>
      <c r="S133" s="145">
        <v>25</v>
      </c>
      <c r="T133" s="145">
        <f t="shared" si="26"/>
        <v>0</v>
      </c>
      <c r="U133" s="145">
        <f t="shared" si="27"/>
        <v>0</v>
      </c>
      <c r="V133" s="146">
        <f t="shared" si="28"/>
        <v>0</v>
      </c>
      <c r="W133" s="145">
        <v>20</v>
      </c>
      <c r="X133" s="146"/>
      <c r="Y133" s="146"/>
      <c r="Z133" s="146"/>
      <c r="AA133" s="145"/>
      <c r="AB133" s="145"/>
      <c r="AC133" s="145"/>
      <c r="AD133" s="214"/>
      <c r="AE133" s="154"/>
    </row>
    <row r="134" spans="1:31" ht="31.5" x14ac:dyDescent="0.25">
      <c r="A134" s="135">
        <v>126</v>
      </c>
      <c r="B134" s="161" t="s">
        <v>706</v>
      </c>
      <c r="C134" s="161" t="s">
        <v>707</v>
      </c>
      <c r="D134" s="140"/>
      <c r="E134" s="141"/>
      <c r="F134" s="141">
        <v>18.93</v>
      </c>
      <c r="G134" s="139"/>
      <c r="H134" s="139">
        <v>58</v>
      </c>
      <c r="I134" s="139">
        <v>77</v>
      </c>
      <c r="J134" s="142"/>
      <c r="K134" s="142">
        <v>3.06</v>
      </c>
      <c r="L134" s="142">
        <f>I134/F134</f>
        <v>4.0676175382989967</v>
      </c>
      <c r="M134" s="144">
        <f t="shared" si="19"/>
        <v>8</v>
      </c>
      <c r="N134" s="219">
        <f t="shared" si="20"/>
        <v>6</v>
      </c>
      <c r="O134" s="146">
        <f t="shared" si="21"/>
        <v>6.16</v>
      </c>
      <c r="P134" s="203">
        <v>0</v>
      </c>
      <c r="Q134" s="203">
        <f t="shared" si="23"/>
        <v>1</v>
      </c>
      <c r="R134" s="146">
        <f t="shared" si="24"/>
        <v>1.5</v>
      </c>
      <c r="S134" s="145">
        <v>25</v>
      </c>
      <c r="T134" s="203">
        <f t="shared" si="26"/>
        <v>4</v>
      </c>
      <c r="U134" s="203">
        <f t="shared" si="27"/>
        <v>1</v>
      </c>
      <c r="V134" s="146">
        <f t="shared" si="28"/>
        <v>1.2</v>
      </c>
      <c r="W134" s="145">
        <v>20</v>
      </c>
      <c r="X134" s="251">
        <v>6</v>
      </c>
      <c r="Y134" s="203">
        <v>0</v>
      </c>
      <c r="Z134" s="203">
        <v>1</v>
      </c>
      <c r="AA134" s="203">
        <v>1</v>
      </c>
      <c r="AB134" s="145">
        <v>3</v>
      </c>
      <c r="AC134" s="145">
        <v>3</v>
      </c>
      <c r="AD134" s="139">
        <f t="shared" ref="AD134:AD142" si="31">AC134*100/AB134</f>
        <v>100</v>
      </c>
      <c r="AE134" s="145"/>
    </row>
    <row r="135" spans="1:31" ht="36.75" customHeight="1" x14ac:dyDescent="0.25">
      <c r="A135" s="135">
        <v>127</v>
      </c>
      <c r="B135" s="161" t="s">
        <v>708</v>
      </c>
      <c r="C135" s="161" t="s">
        <v>707</v>
      </c>
      <c r="D135" s="140"/>
      <c r="E135" s="141"/>
      <c r="F135" s="141">
        <v>117.37</v>
      </c>
      <c r="G135" s="139">
        <v>136</v>
      </c>
      <c r="H135" s="139">
        <v>112</v>
      </c>
      <c r="I135" s="139">
        <v>109.256866359447</v>
      </c>
      <c r="J135" s="254">
        <v>1.25</v>
      </c>
      <c r="K135" s="254">
        <v>1.04</v>
      </c>
      <c r="L135" s="254">
        <v>0.93087557603686633</v>
      </c>
      <c r="M135" s="144">
        <f t="shared" si="19"/>
        <v>3</v>
      </c>
      <c r="N135" s="219">
        <f t="shared" si="20"/>
        <v>3</v>
      </c>
      <c r="O135" s="146">
        <f t="shared" si="21"/>
        <v>3.2777059907834096</v>
      </c>
      <c r="P135" s="203">
        <f t="shared" si="22"/>
        <v>0</v>
      </c>
      <c r="Q135" s="203">
        <f t="shared" si="23"/>
        <v>0</v>
      </c>
      <c r="R135" s="146">
        <f t="shared" si="24"/>
        <v>0.75</v>
      </c>
      <c r="S135" s="145">
        <v>25</v>
      </c>
      <c r="T135" s="203">
        <f t="shared" si="26"/>
        <v>3</v>
      </c>
      <c r="U135" s="203">
        <f t="shared" si="27"/>
        <v>0</v>
      </c>
      <c r="V135" s="146">
        <f t="shared" si="28"/>
        <v>0.6</v>
      </c>
      <c r="W135" s="145">
        <v>20</v>
      </c>
      <c r="X135" s="251">
        <v>6</v>
      </c>
      <c r="Y135" s="203">
        <v>0</v>
      </c>
      <c r="Z135" s="203">
        <v>1</v>
      </c>
      <c r="AA135" s="203">
        <v>1</v>
      </c>
      <c r="AB135" s="145">
        <v>5</v>
      </c>
      <c r="AC135" s="145">
        <v>3</v>
      </c>
      <c r="AD135" s="139">
        <f t="shared" si="31"/>
        <v>60</v>
      </c>
      <c r="AE135" s="287" t="s">
        <v>1010</v>
      </c>
    </row>
    <row r="136" spans="1:31" x14ac:dyDescent="0.25">
      <c r="A136" s="135">
        <v>128</v>
      </c>
      <c r="B136" s="161" t="s">
        <v>2</v>
      </c>
      <c r="C136" s="161" t="s">
        <v>707</v>
      </c>
      <c r="D136" s="140"/>
      <c r="E136" s="141"/>
      <c r="F136" s="141">
        <v>203.57</v>
      </c>
      <c r="G136" s="139">
        <v>431</v>
      </c>
      <c r="H136" s="139">
        <v>367</v>
      </c>
      <c r="I136" s="139">
        <v>135</v>
      </c>
      <c r="J136" s="254">
        <v>1.36</v>
      </c>
      <c r="K136" s="254">
        <v>1.1599999999999999</v>
      </c>
      <c r="L136" s="254">
        <f>I136/F136</f>
        <v>0.66316254850911238</v>
      </c>
      <c r="M136" s="144">
        <f t="shared" si="19"/>
        <v>3</v>
      </c>
      <c r="N136" s="219">
        <f t="shared" si="20"/>
        <v>4</v>
      </c>
      <c r="O136" s="146">
        <f t="shared" si="21"/>
        <v>4.05</v>
      </c>
      <c r="P136" s="203">
        <f t="shared" si="22"/>
        <v>0</v>
      </c>
      <c r="Q136" s="203">
        <f t="shared" si="23"/>
        <v>0</v>
      </c>
      <c r="R136" s="146">
        <f t="shared" si="24"/>
        <v>0</v>
      </c>
      <c r="S136" s="145">
        <v>0</v>
      </c>
      <c r="T136" s="203">
        <f t="shared" si="26"/>
        <v>4</v>
      </c>
      <c r="U136" s="203">
        <f t="shared" si="27"/>
        <v>0</v>
      </c>
      <c r="V136" s="146">
        <f t="shared" si="28"/>
        <v>0.8</v>
      </c>
      <c r="W136" s="145">
        <v>20</v>
      </c>
      <c r="X136" s="251"/>
      <c r="Y136" s="203"/>
      <c r="Z136" s="203"/>
      <c r="AA136" s="203"/>
      <c r="AB136" s="145">
        <v>18</v>
      </c>
      <c r="AC136" s="145">
        <v>10</v>
      </c>
      <c r="AD136" s="139">
        <f t="shared" si="31"/>
        <v>55.555555555555557</v>
      </c>
      <c r="AE136" s="145"/>
    </row>
    <row r="137" spans="1:31" ht="31.5" x14ac:dyDescent="0.25">
      <c r="A137" s="135">
        <v>129</v>
      </c>
      <c r="B137" s="161" t="s">
        <v>119</v>
      </c>
      <c r="C137" s="161" t="s">
        <v>707</v>
      </c>
      <c r="D137" s="140"/>
      <c r="E137" s="141"/>
      <c r="F137" s="141">
        <v>74.75</v>
      </c>
      <c r="G137" s="139">
        <v>198</v>
      </c>
      <c r="H137" s="139">
        <v>256</v>
      </c>
      <c r="I137" s="139">
        <v>196</v>
      </c>
      <c r="J137" s="142">
        <v>2.65</v>
      </c>
      <c r="K137" s="142">
        <v>3.42</v>
      </c>
      <c r="L137" s="142">
        <f t="shared" ref="L137:L142" si="32">I137/F137</f>
        <v>2.6220735785953178</v>
      </c>
      <c r="M137" s="144">
        <f t="shared" si="19"/>
        <v>7</v>
      </c>
      <c r="N137" s="219">
        <f t="shared" si="20"/>
        <v>13</v>
      </c>
      <c r="O137" s="146">
        <f t="shared" si="21"/>
        <v>13.72</v>
      </c>
      <c r="P137" s="203">
        <v>2</v>
      </c>
      <c r="Q137" s="203">
        <f t="shared" si="23"/>
        <v>1</v>
      </c>
      <c r="R137" s="146">
        <f t="shared" si="24"/>
        <v>3.25</v>
      </c>
      <c r="S137" s="145">
        <v>25</v>
      </c>
      <c r="T137" s="203">
        <f t="shared" si="26"/>
        <v>8</v>
      </c>
      <c r="U137" s="203">
        <f t="shared" si="27"/>
        <v>2</v>
      </c>
      <c r="V137" s="146">
        <f t="shared" si="28"/>
        <v>2.6</v>
      </c>
      <c r="W137" s="145">
        <v>20</v>
      </c>
      <c r="X137" s="251">
        <v>13</v>
      </c>
      <c r="Y137" s="203">
        <v>2</v>
      </c>
      <c r="Z137" s="203">
        <v>1</v>
      </c>
      <c r="AA137" s="203">
        <v>4</v>
      </c>
      <c r="AB137" s="145">
        <v>17</v>
      </c>
      <c r="AC137" s="145">
        <v>5</v>
      </c>
      <c r="AD137" s="139">
        <f t="shared" si="31"/>
        <v>29.411764705882351</v>
      </c>
      <c r="AE137" s="145"/>
    </row>
    <row r="138" spans="1:31" ht="31.5" x14ac:dyDescent="0.25">
      <c r="A138" s="135">
        <v>130</v>
      </c>
      <c r="B138" s="161" t="s">
        <v>121</v>
      </c>
      <c r="C138" s="161" t="s">
        <v>707</v>
      </c>
      <c r="D138" s="140"/>
      <c r="E138" s="141"/>
      <c r="F138" s="141">
        <v>150.49</v>
      </c>
      <c r="G138" s="139">
        <v>137</v>
      </c>
      <c r="H138" s="139">
        <v>49</v>
      </c>
      <c r="I138" s="139">
        <v>53</v>
      </c>
      <c r="J138" s="142">
        <v>0.91</v>
      </c>
      <c r="K138" s="142">
        <v>0.33</v>
      </c>
      <c r="L138" s="142">
        <f t="shared" si="32"/>
        <v>0.35218286929364073</v>
      </c>
      <c r="M138" s="144">
        <f t="shared" si="19"/>
        <v>3</v>
      </c>
      <c r="N138" s="219">
        <f t="shared" si="20"/>
        <v>1</v>
      </c>
      <c r="O138" s="146">
        <f t="shared" si="21"/>
        <v>1.59</v>
      </c>
      <c r="P138" s="203">
        <f t="shared" si="22"/>
        <v>0</v>
      </c>
      <c r="Q138" s="203">
        <f t="shared" si="23"/>
        <v>0</v>
      </c>
      <c r="R138" s="146">
        <f t="shared" si="24"/>
        <v>0.25</v>
      </c>
      <c r="S138" s="145">
        <v>25</v>
      </c>
      <c r="T138" s="203">
        <f t="shared" si="26"/>
        <v>1</v>
      </c>
      <c r="U138" s="203">
        <f t="shared" si="27"/>
        <v>0</v>
      </c>
      <c r="V138" s="146">
        <f t="shared" si="28"/>
        <v>0.2</v>
      </c>
      <c r="W138" s="145">
        <v>20</v>
      </c>
      <c r="X138" s="251">
        <v>1</v>
      </c>
      <c r="Y138" s="203"/>
      <c r="Z138" s="203"/>
      <c r="AA138" s="203"/>
      <c r="AB138" s="145">
        <v>1</v>
      </c>
      <c r="AC138" s="145">
        <v>0</v>
      </c>
      <c r="AD138" s="139">
        <f t="shared" si="31"/>
        <v>0</v>
      </c>
      <c r="AE138" s="145"/>
    </row>
    <row r="139" spans="1:31" ht="33" customHeight="1" x14ac:dyDescent="0.25">
      <c r="A139" s="135">
        <v>131</v>
      </c>
      <c r="B139" s="161" t="s">
        <v>95</v>
      </c>
      <c r="C139" s="161" t="s">
        <v>707</v>
      </c>
      <c r="D139" s="140"/>
      <c r="E139" s="141"/>
      <c r="F139" s="141">
        <v>245.14</v>
      </c>
      <c r="G139" s="139">
        <v>237</v>
      </c>
      <c r="H139" s="139">
        <v>247</v>
      </c>
      <c r="I139" s="139">
        <v>265</v>
      </c>
      <c r="J139" s="142">
        <v>1.06</v>
      </c>
      <c r="K139" s="142">
        <v>1.1000000000000001</v>
      </c>
      <c r="L139" s="142">
        <f t="shared" si="32"/>
        <v>1.0810149302439422</v>
      </c>
      <c r="M139" s="144">
        <f t="shared" ref="M139:M202" si="33">IF(I139&lt;VLOOKUP(L139,$M$350:$Q$358,2),0,VLOOKUP(L139,$M$350:$Q$358,3))</f>
        <v>5</v>
      </c>
      <c r="N139" s="219">
        <f t="shared" ref="N139:N202" si="34">ROUNDDOWN(O139,0)</f>
        <v>13</v>
      </c>
      <c r="O139" s="146">
        <f t="shared" ref="O139:O202" si="35">I139*M139/100</f>
        <v>13.25</v>
      </c>
      <c r="P139" s="203">
        <v>1</v>
      </c>
      <c r="Q139" s="203">
        <f t="shared" ref="Q139:Q202" si="36">ROUNDDOWN(R139-P139,0)</f>
        <v>2</v>
      </c>
      <c r="R139" s="146">
        <f t="shared" ref="R139:R202" si="37">N139*S139/100</f>
        <v>3.25</v>
      </c>
      <c r="S139" s="145">
        <v>25</v>
      </c>
      <c r="T139" s="203">
        <f t="shared" ref="T139:T202" si="38">N139-P139-Q139-U139</f>
        <v>8</v>
      </c>
      <c r="U139" s="203">
        <f t="shared" ref="U139:U202" si="39">ROUNDDOWN(V139,0)</f>
        <v>2</v>
      </c>
      <c r="V139" s="146">
        <f t="shared" ref="V139:V202" si="40">N139*W139/100</f>
        <v>2.6</v>
      </c>
      <c r="W139" s="145">
        <v>20</v>
      </c>
      <c r="X139" s="251">
        <v>13</v>
      </c>
      <c r="Y139" s="203">
        <v>1</v>
      </c>
      <c r="Z139" s="203">
        <v>2</v>
      </c>
      <c r="AA139" s="203">
        <v>2</v>
      </c>
      <c r="AB139" s="145">
        <v>11</v>
      </c>
      <c r="AC139" s="145">
        <v>4</v>
      </c>
      <c r="AD139" s="139">
        <f t="shared" si="31"/>
        <v>36.363636363636367</v>
      </c>
      <c r="AE139" s="145"/>
    </row>
    <row r="140" spans="1:31" ht="31.5" x14ac:dyDescent="0.25">
      <c r="A140" s="135">
        <v>132</v>
      </c>
      <c r="B140" s="161" t="s">
        <v>709</v>
      </c>
      <c r="C140" s="161" t="s">
        <v>707</v>
      </c>
      <c r="D140" s="140"/>
      <c r="E140" s="141"/>
      <c r="F140" s="141">
        <v>41.43</v>
      </c>
      <c r="G140" s="139">
        <v>41</v>
      </c>
      <c r="H140" s="139">
        <v>110</v>
      </c>
      <c r="I140" s="139">
        <v>111</v>
      </c>
      <c r="J140" s="142">
        <v>2.66</v>
      </c>
      <c r="K140" s="142">
        <v>2.66</v>
      </c>
      <c r="L140" s="142">
        <f t="shared" si="32"/>
        <v>2.6792179580014484</v>
      </c>
      <c r="M140" s="144">
        <f t="shared" si="33"/>
        <v>7</v>
      </c>
      <c r="N140" s="219">
        <f t="shared" si="34"/>
        <v>7</v>
      </c>
      <c r="O140" s="146">
        <f t="shared" si="35"/>
        <v>7.77</v>
      </c>
      <c r="P140" s="203">
        <v>0</v>
      </c>
      <c r="Q140" s="203">
        <f t="shared" si="36"/>
        <v>1</v>
      </c>
      <c r="R140" s="146">
        <f t="shared" si="37"/>
        <v>1.75</v>
      </c>
      <c r="S140" s="145">
        <v>25</v>
      </c>
      <c r="T140" s="203">
        <f t="shared" si="38"/>
        <v>5</v>
      </c>
      <c r="U140" s="203">
        <f t="shared" si="39"/>
        <v>1</v>
      </c>
      <c r="V140" s="146">
        <f t="shared" si="40"/>
        <v>1.4</v>
      </c>
      <c r="W140" s="145">
        <v>20</v>
      </c>
      <c r="X140" s="251">
        <v>7</v>
      </c>
      <c r="Y140" s="203">
        <v>0</v>
      </c>
      <c r="Z140" s="203">
        <v>1</v>
      </c>
      <c r="AA140" s="203">
        <v>1</v>
      </c>
      <c r="AB140" s="145">
        <v>7</v>
      </c>
      <c r="AC140" s="145">
        <v>2</v>
      </c>
      <c r="AD140" s="139">
        <f t="shared" si="31"/>
        <v>28.571428571428573</v>
      </c>
      <c r="AE140" s="145"/>
    </row>
    <row r="141" spans="1:31" ht="31.5" x14ac:dyDescent="0.25">
      <c r="A141" s="135">
        <v>133</v>
      </c>
      <c r="B141" s="161" t="s">
        <v>120</v>
      </c>
      <c r="C141" s="161" t="s">
        <v>707</v>
      </c>
      <c r="D141" s="140"/>
      <c r="E141" s="141"/>
      <c r="F141" s="141">
        <v>197.6</v>
      </c>
      <c r="G141" s="139">
        <v>539</v>
      </c>
      <c r="H141" s="139">
        <v>567</v>
      </c>
      <c r="I141" s="139">
        <v>716</v>
      </c>
      <c r="J141" s="142">
        <v>2.73</v>
      </c>
      <c r="K141" s="142">
        <v>2.87</v>
      </c>
      <c r="L141" s="142">
        <f t="shared" si="32"/>
        <v>3.6234817813765181</v>
      </c>
      <c r="M141" s="144">
        <v>3.8</v>
      </c>
      <c r="N141" s="219">
        <f t="shared" si="34"/>
        <v>27</v>
      </c>
      <c r="O141" s="146">
        <f t="shared" si="35"/>
        <v>27.207999999999998</v>
      </c>
      <c r="P141" s="203">
        <f t="shared" ref="P141:P203" si="41">ROUNDDOWN(R141,0)</f>
        <v>6</v>
      </c>
      <c r="Q141" s="203">
        <f t="shared" si="36"/>
        <v>0</v>
      </c>
      <c r="R141" s="146">
        <f t="shared" si="37"/>
        <v>6.75</v>
      </c>
      <c r="S141" s="145">
        <v>25</v>
      </c>
      <c r="T141" s="203">
        <f t="shared" si="38"/>
        <v>16</v>
      </c>
      <c r="U141" s="203">
        <f t="shared" si="39"/>
        <v>5</v>
      </c>
      <c r="V141" s="146">
        <f t="shared" si="40"/>
        <v>5.4</v>
      </c>
      <c r="W141" s="145">
        <v>20</v>
      </c>
      <c r="X141" s="251">
        <v>27</v>
      </c>
      <c r="Y141" s="203">
        <v>8</v>
      </c>
      <c r="Z141" s="203">
        <v>0</v>
      </c>
      <c r="AA141" s="203">
        <v>8</v>
      </c>
      <c r="AB141" s="145">
        <v>29</v>
      </c>
      <c r="AC141" s="145">
        <v>19</v>
      </c>
      <c r="AD141" s="139">
        <f t="shared" si="31"/>
        <v>65.517241379310349</v>
      </c>
      <c r="AE141" s="145"/>
    </row>
    <row r="142" spans="1:31" ht="31.5" x14ac:dyDescent="0.25">
      <c r="A142" s="135">
        <v>134</v>
      </c>
      <c r="B142" s="161" t="s">
        <v>127</v>
      </c>
      <c r="C142" s="161" t="s">
        <v>707</v>
      </c>
      <c r="D142" s="140"/>
      <c r="E142" s="141"/>
      <c r="F142" s="141">
        <v>13.2</v>
      </c>
      <c r="G142" s="139">
        <v>100</v>
      </c>
      <c r="H142" s="139">
        <v>48</v>
      </c>
      <c r="I142" s="139">
        <v>81</v>
      </c>
      <c r="J142" s="142">
        <v>7.58</v>
      </c>
      <c r="K142" s="142">
        <v>3.64</v>
      </c>
      <c r="L142" s="142">
        <f t="shared" si="32"/>
        <v>6.1363636363636367</v>
      </c>
      <c r="M142" s="144">
        <v>8</v>
      </c>
      <c r="N142" s="219">
        <f t="shared" si="34"/>
        <v>6</v>
      </c>
      <c r="O142" s="146">
        <f t="shared" si="35"/>
        <v>6.48</v>
      </c>
      <c r="P142" s="203">
        <v>0</v>
      </c>
      <c r="Q142" s="203">
        <f t="shared" si="36"/>
        <v>1</v>
      </c>
      <c r="R142" s="146">
        <f t="shared" si="37"/>
        <v>1.5</v>
      </c>
      <c r="S142" s="145">
        <v>25</v>
      </c>
      <c r="T142" s="203">
        <f t="shared" si="38"/>
        <v>4</v>
      </c>
      <c r="U142" s="203">
        <f t="shared" si="39"/>
        <v>1</v>
      </c>
      <c r="V142" s="146">
        <f t="shared" si="40"/>
        <v>1.2</v>
      </c>
      <c r="W142" s="145">
        <v>20</v>
      </c>
      <c r="X142" s="251">
        <v>6</v>
      </c>
      <c r="Y142" s="203">
        <v>0</v>
      </c>
      <c r="Z142" s="203">
        <v>1</v>
      </c>
      <c r="AA142" s="203">
        <v>1</v>
      </c>
      <c r="AB142" s="145">
        <v>3</v>
      </c>
      <c r="AC142" s="145">
        <v>0</v>
      </c>
      <c r="AD142" s="139">
        <f t="shared" si="31"/>
        <v>0</v>
      </c>
      <c r="AE142" s="145"/>
    </row>
    <row r="143" spans="1:31" ht="31.5" hidden="1" x14ac:dyDescent="0.25">
      <c r="A143" s="135">
        <v>135</v>
      </c>
      <c r="B143" s="161" t="s">
        <v>223</v>
      </c>
      <c r="C143" s="161" t="s">
        <v>707</v>
      </c>
      <c r="D143" s="140"/>
      <c r="E143" s="141"/>
      <c r="F143" s="141">
        <v>9.48</v>
      </c>
      <c r="G143" s="139"/>
      <c r="H143" s="139"/>
      <c r="I143" s="139">
        <v>15</v>
      </c>
      <c r="J143" s="142"/>
      <c r="K143" s="142"/>
      <c r="L143" s="142"/>
      <c r="M143" s="144">
        <f t="shared" si="33"/>
        <v>0</v>
      </c>
      <c r="N143" s="145">
        <f t="shared" si="34"/>
        <v>0</v>
      </c>
      <c r="O143" s="146">
        <f t="shared" si="35"/>
        <v>0</v>
      </c>
      <c r="P143" s="145">
        <f t="shared" si="41"/>
        <v>0</v>
      </c>
      <c r="Q143" s="145">
        <f t="shared" si="36"/>
        <v>0</v>
      </c>
      <c r="R143" s="146">
        <f t="shared" si="37"/>
        <v>0</v>
      </c>
      <c r="S143" s="145">
        <v>25</v>
      </c>
      <c r="T143" s="145">
        <f t="shared" si="38"/>
        <v>0</v>
      </c>
      <c r="U143" s="145">
        <f t="shared" si="39"/>
        <v>0</v>
      </c>
      <c r="V143" s="146">
        <f t="shared" si="40"/>
        <v>0</v>
      </c>
      <c r="W143" s="145">
        <v>20</v>
      </c>
      <c r="X143" s="146"/>
      <c r="Y143" s="146"/>
      <c r="Z143" s="146"/>
      <c r="AA143" s="145"/>
      <c r="AB143" s="145"/>
      <c r="AC143" s="145"/>
      <c r="AD143" s="214"/>
      <c r="AE143" s="154"/>
    </row>
    <row r="144" spans="1:31" ht="31.5" x14ac:dyDescent="0.25">
      <c r="A144" s="135">
        <v>136</v>
      </c>
      <c r="B144" s="161" t="s">
        <v>861</v>
      </c>
      <c r="C144" s="161" t="s">
        <v>707</v>
      </c>
      <c r="D144" s="140"/>
      <c r="E144" s="141"/>
      <c r="F144" s="141">
        <v>60.26</v>
      </c>
      <c r="G144" s="139"/>
      <c r="H144" s="139"/>
      <c r="I144" s="139">
        <v>134</v>
      </c>
      <c r="J144" s="142"/>
      <c r="K144" s="142"/>
      <c r="L144" s="142">
        <f>I144/F144</f>
        <v>2.2236973116495187</v>
      </c>
      <c r="M144" s="144">
        <f t="shared" si="33"/>
        <v>7</v>
      </c>
      <c r="N144" s="219">
        <f t="shared" si="34"/>
        <v>9</v>
      </c>
      <c r="O144" s="146">
        <f t="shared" si="35"/>
        <v>9.3800000000000008</v>
      </c>
      <c r="P144" s="203">
        <v>1</v>
      </c>
      <c r="Q144" s="203">
        <f t="shared" si="36"/>
        <v>1</v>
      </c>
      <c r="R144" s="146">
        <f t="shared" si="37"/>
        <v>2.25</v>
      </c>
      <c r="S144" s="145">
        <v>25</v>
      </c>
      <c r="T144" s="203">
        <f t="shared" si="38"/>
        <v>6</v>
      </c>
      <c r="U144" s="203">
        <f t="shared" si="39"/>
        <v>1</v>
      </c>
      <c r="V144" s="146">
        <f t="shared" si="40"/>
        <v>1.8</v>
      </c>
      <c r="W144" s="145">
        <v>20</v>
      </c>
      <c r="X144" s="251">
        <v>9</v>
      </c>
      <c r="Y144" s="203">
        <v>1</v>
      </c>
      <c r="Z144" s="203">
        <v>1</v>
      </c>
      <c r="AA144" s="203">
        <v>1</v>
      </c>
      <c r="AB144" s="145">
        <v>0</v>
      </c>
      <c r="AC144" s="145">
        <v>0</v>
      </c>
      <c r="AD144" s="139" t="e">
        <f>AC144*100/AB144</f>
        <v>#DIV/0!</v>
      </c>
      <c r="AE144" s="145"/>
    </row>
    <row r="145" spans="1:31" hidden="1" x14ac:dyDescent="0.25">
      <c r="A145" s="135">
        <v>137</v>
      </c>
      <c r="B145" s="161" t="s">
        <v>444</v>
      </c>
      <c r="C145" s="161" t="s">
        <v>707</v>
      </c>
      <c r="D145" s="140"/>
      <c r="E145" s="141"/>
      <c r="F145" s="141"/>
      <c r="G145" s="139"/>
      <c r="H145" s="139"/>
      <c r="I145" s="139"/>
      <c r="J145" s="142"/>
      <c r="K145" s="142"/>
      <c r="L145" s="142"/>
      <c r="M145" s="144">
        <f t="shared" si="33"/>
        <v>0</v>
      </c>
      <c r="N145" s="145">
        <f t="shared" si="34"/>
        <v>0</v>
      </c>
      <c r="O145" s="146">
        <f t="shared" si="35"/>
        <v>0</v>
      </c>
      <c r="P145" s="145">
        <f t="shared" si="41"/>
        <v>0</v>
      </c>
      <c r="Q145" s="145">
        <f t="shared" si="36"/>
        <v>0</v>
      </c>
      <c r="R145" s="146">
        <f t="shared" si="37"/>
        <v>0</v>
      </c>
      <c r="S145" s="145">
        <v>25</v>
      </c>
      <c r="T145" s="145">
        <f t="shared" si="38"/>
        <v>0</v>
      </c>
      <c r="U145" s="145">
        <f t="shared" si="39"/>
        <v>0</v>
      </c>
      <c r="V145" s="146">
        <f t="shared" si="40"/>
        <v>0</v>
      </c>
      <c r="W145" s="145">
        <v>20</v>
      </c>
      <c r="X145" s="146"/>
      <c r="Y145" s="146"/>
      <c r="Z145" s="146"/>
      <c r="AA145" s="145"/>
      <c r="AB145" s="145"/>
      <c r="AC145" s="145"/>
      <c r="AD145" s="214"/>
      <c r="AE145" s="154"/>
    </row>
    <row r="146" spans="1:31" hidden="1" x14ac:dyDescent="0.25">
      <c r="A146" s="135">
        <v>138</v>
      </c>
      <c r="B146" s="161" t="s">
        <v>862</v>
      </c>
      <c r="C146" s="161" t="s">
        <v>712</v>
      </c>
      <c r="D146" s="140"/>
      <c r="E146" s="141"/>
      <c r="F146" s="141"/>
      <c r="G146" s="139"/>
      <c r="H146" s="139"/>
      <c r="I146" s="139"/>
      <c r="J146" s="142"/>
      <c r="K146" s="142"/>
      <c r="L146" s="142"/>
      <c r="M146" s="144">
        <f t="shared" si="33"/>
        <v>0</v>
      </c>
      <c r="N146" s="145">
        <f t="shared" si="34"/>
        <v>0</v>
      </c>
      <c r="O146" s="146">
        <f t="shared" si="35"/>
        <v>0</v>
      </c>
      <c r="P146" s="145">
        <f t="shared" si="41"/>
        <v>0</v>
      </c>
      <c r="Q146" s="145">
        <f t="shared" si="36"/>
        <v>0</v>
      </c>
      <c r="R146" s="146">
        <f t="shared" si="37"/>
        <v>0</v>
      </c>
      <c r="S146" s="145">
        <v>25</v>
      </c>
      <c r="T146" s="145">
        <f t="shared" si="38"/>
        <v>0</v>
      </c>
      <c r="U146" s="145">
        <f t="shared" si="39"/>
        <v>0</v>
      </c>
      <c r="V146" s="146">
        <f t="shared" si="40"/>
        <v>0</v>
      </c>
      <c r="W146" s="145">
        <v>20</v>
      </c>
      <c r="X146" s="146"/>
      <c r="Y146" s="146"/>
      <c r="Z146" s="146"/>
      <c r="AA146" s="145"/>
      <c r="AB146" s="145"/>
      <c r="AC146" s="145"/>
      <c r="AD146" s="214"/>
      <c r="AE146" s="154"/>
    </row>
    <row r="147" spans="1:31" hidden="1" x14ac:dyDescent="0.25">
      <c r="A147" s="135">
        <v>139</v>
      </c>
      <c r="B147" s="161" t="s">
        <v>863</v>
      </c>
      <c r="C147" s="161" t="s">
        <v>712</v>
      </c>
      <c r="D147" s="140"/>
      <c r="E147" s="141"/>
      <c r="F147" s="141">
        <v>8.25</v>
      </c>
      <c r="G147" s="139"/>
      <c r="H147" s="139"/>
      <c r="I147" s="139">
        <v>0</v>
      </c>
      <c r="J147" s="142"/>
      <c r="K147" s="142"/>
      <c r="L147" s="142"/>
      <c r="M147" s="144">
        <f t="shared" si="33"/>
        <v>0</v>
      </c>
      <c r="N147" s="145">
        <f t="shared" si="34"/>
        <v>0</v>
      </c>
      <c r="O147" s="146">
        <f t="shared" si="35"/>
        <v>0</v>
      </c>
      <c r="P147" s="145">
        <f t="shared" si="41"/>
        <v>0</v>
      </c>
      <c r="Q147" s="145">
        <f t="shared" si="36"/>
        <v>0</v>
      </c>
      <c r="R147" s="146">
        <f t="shared" si="37"/>
        <v>0</v>
      </c>
      <c r="S147" s="145">
        <f>IF(I147&lt;VLOOKUP(L147,$M$350:$Q$358,2),0,VLOOKUP(L147,$M$350:$Q$358,4))</f>
        <v>0</v>
      </c>
      <c r="T147" s="145">
        <f t="shared" si="38"/>
        <v>0</v>
      </c>
      <c r="U147" s="145">
        <f t="shared" si="39"/>
        <v>0</v>
      </c>
      <c r="V147" s="146">
        <f t="shared" si="40"/>
        <v>0</v>
      </c>
      <c r="W147" s="145">
        <f>IF(I147&lt;VLOOKUP(L147,$M$350:$Q$358,2),0,VLOOKUP(L147,$M$350:$Q$358,5))</f>
        <v>0</v>
      </c>
      <c r="X147" s="151"/>
      <c r="Y147" s="151"/>
      <c r="Z147" s="151"/>
      <c r="AA147" s="151"/>
      <c r="AE147" s="154"/>
    </row>
    <row r="148" spans="1:31" ht="31.5" x14ac:dyDescent="0.25">
      <c r="A148" s="135">
        <v>140</v>
      </c>
      <c r="B148" s="161" t="s">
        <v>711</v>
      </c>
      <c r="C148" s="161" t="s">
        <v>712</v>
      </c>
      <c r="D148" s="140"/>
      <c r="E148" s="141"/>
      <c r="F148" s="141">
        <v>349.38</v>
      </c>
      <c r="G148" s="139">
        <v>404</v>
      </c>
      <c r="H148" s="139">
        <v>482</v>
      </c>
      <c r="I148" s="139">
        <v>447</v>
      </c>
      <c r="J148" s="142">
        <v>1.1599999999999999</v>
      </c>
      <c r="K148" s="142">
        <v>0.82</v>
      </c>
      <c r="L148" s="142">
        <f>I148/F148</f>
        <v>1.2794092392237679</v>
      </c>
      <c r="M148" s="144">
        <v>4</v>
      </c>
      <c r="N148" s="219">
        <f t="shared" si="34"/>
        <v>17</v>
      </c>
      <c r="O148" s="146">
        <f t="shared" si="35"/>
        <v>17.88</v>
      </c>
      <c r="P148" s="203">
        <v>3</v>
      </c>
      <c r="Q148" s="203">
        <f t="shared" si="36"/>
        <v>1</v>
      </c>
      <c r="R148" s="146">
        <f t="shared" si="37"/>
        <v>4.25</v>
      </c>
      <c r="S148" s="145">
        <v>25</v>
      </c>
      <c r="T148" s="203">
        <f t="shared" si="38"/>
        <v>10</v>
      </c>
      <c r="U148" s="203">
        <f t="shared" si="39"/>
        <v>3</v>
      </c>
      <c r="V148" s="146">
        <f t="shared" si="40"/>
        <v>3.4</v>
      </c>
      <c r="W148" s="145">
        <v>20</v>
      </c>
      <c r="X148" s="251">
        <v>17</v>
      </c>
      <c r="Y148" s="203">
        <v>3</v>
      </c>
      <c r="Z148" s="203">
        <v>1</v>
      </c>
      <c r="AA148" s="203">
        <v>3</v>
      </c>
      <c r="AB148" s="145">
        <v>7</v>
      </c>
      <c r="AC148" s="145">
        <v>5</v>
      </c>
      <c r="AD148" s="139">
        <f>AC148*100/AB148</f>
        <v>71.428571428571431</v>
      </c>
      <c r="AE148" s="145"/>
    </row>
    <row r="149" spans="1:31" hidden="1" x14ac:dyDescent="0.25">
      <c r="A149" s="135">
        <v>141</v>
      </c>
      <c r="B149" s="161" t="s">
        <v>2</v>
      </c>
      <c r="C149" s="161" t="s">
        <v>712</v>
      </c>
      <c r="D149" s="140"/>
      <c r="E149" s="141"/>
      <c r="F149" s="141">
        <v>0</v>
      </c>
      <c r="G149" s="139"/>
      <c r="H149" s="139"/>
      <c r="I149" s="139">
        <v>0</v>
      </c>
      <c r="J149" s="142"/>
      <c r="K149" s="142"/>
      <c r="L149" s="142"/>
      <c r="M149" s="144">
        <f t="shared" si="33"/>
        <v>0</v>
      </c>
      <c r="N149" s="145">
        <f t="shared" si="34"/>
        <v>0</v>
      </c>
      <c r="O149" s="146">
        <f t="shared" si="35"/>
        <v>0</v>
      </c>
      <c r="P149" s="145">
        <f t="shared" si="41"/>
        <v>0</v>
      </c>
      <c r="Q149" s="145">
        <f t="shared" si="36"/>
        <v>0</v>
      </c>
      <c r="R149" s="146">
        <f t="shared" si="37"/>
        <v>0</v>
      </c>
      <c r="S149" s="145">
        <f>IF(I149&lt;VLOOKUP(L149,$M$350:$Q$358,2),0,VLOOKUP(L149,$M$350:$Q$358,4))</f>
        <v>0</v>
      </c>
      <c r="T149" s="145">
        <f t="shared" si="38"/>
        <v>0</v>
      </c>
      <c r="U149" s="145">
        <f t="shared" si="39"/>
        <v>0</v>
      </c>
      <c r="V149" s="146">
        <f t="shared" si="40"/>
        <v>0</v>
      </c>
      <c r="W149" s="145">
        <f>IF(I149&lt;VLOOKUP(L149,$M$350:$Q$358,2),0,VLOOKUP(L149,$M$350:$Q$358,5))</f>
        <v>0</v>
      </c>
      <c r="X149" s="151"/>
      <c r="Y149" s="151"/>
      <c r="Z149" s="151"/>
      <c r="AA149" s="151"/>
      <c r="AE149" s="154"/>
    </row>
    <row r="150" spans="1:31" ht="31.5" x14ac:dyDescent="0.25">
      <c r="A150" s="135">
        <v>142</v>
      </c>
      <c r="B150" s="161" t="s">
        <v>96</v>
      </c>
      <c r="C150" s="161" t="s">
        <v>712</v>
      </c>
      <c r="D150" s="140"/>
      <c r="E150" s="141"/>
      <c r="F150" s="141">
        <v>22.38</v>
      </c>
      <c r="G150" s="139">
        <v>148</v>
      </c>
      <c r="H150" s="139">
        <v>116</v>
      </c>
      <c r="I150" s="139">
        <v>186</v>
      </c>
      <c r="J150" s="142">
        <v>6.61</v>
      </c>
      <c r="K150" s="142">
        <v>5.18</v>
      </c>
      <c r="L150" s="142">
        <f>I150/F150</f>
        <v>8.3109919571045587</v>
      </c>
      <c r="M150" s="144">
        <v>9</v>
      </c>
      <c r="N150" s="219">
        <f t="shared" si="34"/>
        <v>16</v>
      </c>
      <c r="O150" s="146">
        <f t="shared" si="35"/>
        <v>16.739999999999998</v>
      </c>
      <c r="P150" s="203">
        <v>2</v>
      </c>
      <c r="Q150" s="203">
        <f t="shared" si="36"/>
        <v>2</v>
      </c>
      <c r="R150" s="146">
        <f t="shared" si="37"/>
        <v>4</v>
      </c>
      <c r="S150" s="145">
        <v>25</v>
      </c>
      <c r="T150" s="203">
        <f t="shared" si="38"/>
        <v>10</v>
      </c>
      <c r="U150" s="203">
        <f t="shared" si="39"/>
        <v>2</v>
      </c>
      <c r="V150" s="146">
        <f t="shared" si="40"/>
        <v>2.4</v>
      </c>
      <c r="W150" s="145">
        <v>15</v>
      </c>
      <c r="X150" s="251">
        <v>16</v>
      </c>
      <c r="Y150" s="203">
        <v>2</v>
      </c>
      <c r="Z150" s="203">
        <v>2</v>
      </c>
      <c r="AA150" s="203">
        <v>2</v>
      </c>
      <c r="AB150" s="145">
        <v>6</v>
      </c>
      <c r="AC150" s="145">
        <v>3</v>
      </c>
      <c r="AD150" s="139">
        <f t="shared" ref="AD150:AD151" si="42">AC150*100/AB150</f>
        <v>50</v>
      </c>
      <c r="AE150" s="145"/>
    </row>
    <row r="151" spans="1:31" ht="31.5" x14ac:dyDescent="0.25">
      <c r="A151" s="135">
        <v>143</v>
      </c>
      <c r="B151" s="161" t="s">
        <v>681</v>
      </c>
      <c r="C151" s="161" t="s">
        <v>712</v>
      </c>
      <c r="D151" s="140"/>
      <c r="E151" s="141"/>
      <c r="F151" s="141">
        <v>16.11</v>
      </c>
      <c r="G151" s="139">
        <v>65</v>
      </c>
      <c r="H151" s="139">
        <v>70</v>
      </c>
      <c r="I151" s="139">
        <v>69</v>
      </c>
      <c r="J151" s="142">
        <v>4.03</v>
      </c>
      <c r="K151" s="142">
        <v>4.3499999999999996</v>
      </c>
      <c r="L151" s="142">
        <f>I151/F151</f>
        <v>4.2830540037243949</v>
      </c>
      <c r="M151" s="144">
        <f t="shared" si="33"/>
        <v>8</v>
      </c>
      <c r="N151" s="219">
        <f t="shared" si="34"/>
        <v>5</v>
      </c>
      <c r="O151" s="146">
        <f t="shared" si="35"/>
        <v>5.52</v>
      </c>
      <c r="P151" s="203">
        <f t="shared" si="41"/>
        <v>1</v>
      </c>
      <c r="Q151" s="203">
        <f t="shared" si="36"/>
        <v>0</v>
      </c>
      <c r="R151" s="146">
        <f t="shared" si="37"/>
        <v>1.25</v>
      </c>
      <c r="S151" s="145">
        <v>25</v>
      </c>
      <c r="T151" s="203">
        <f t="shared" si="38"/>
        <v>3</v>
      </c>
      <c r="U151" s="203">
        <f t="shared" si="39"/>
        <v>1</v>
      </c>
      <c r="V151" s="146">
        <f t="shared" si="40"/>
        <v>1</v>
      </c>
      <c r="W151" s="145">
        <v>20</v>
      </c>
      <c r="X151" s="251">
        <v>5</v>
      </c>
      <c r="Y151" s="203">
        <v>1</v>
      </c>
      <c r="Z151" s="203"/>
      <c r="AA151" s="203">
        <v>1</v>
      </c>
      <c r="AB151" s="145">
        <v>3</v>
      </c>
      <c r="AC151" s="145">
        <v>1</v>
      </c>
      <c r="AD151" s="139">
        <f t="shared" si="42"/>
        <v>33.333333333333336</v>
      </c>
      <c r="AE151" s="145"/>
    </row>
    <row r="152" spans="1:31" hidden="1" x14ac:dyDescent="0.25">
      <c r="A152" s="135">
        <v>144</v>
      </c>
      <c r="B152" s="161" t="s">
        <v>444</v>
      </c>
      <c r="C152" s="161" t="s">
        <v>712</v>
      </c>
      <c r="D152" s="140"/>
      <c r="E152" s="141"/>
      <c r="F152" s="141"/>
      <c r="G152" s="139"/>
      <c r="H152" s="139"/>
      <c r="I152" s="139"/>
      <c r="J152" s="142"/>
      <c r="K152" s="142"/>
      <c r="L152" s="142"/>
      <c r="M152" s="144">
        <f t="shared" si="33"/>
        <v>0</v>
      </c>
      <c r="N152" s="145">
        <f t="shared" si="34"/>
        <v>0</v>
      </c>
      <c r="O152" s="146">
        <f t="shared" si="35"/>
        <v>0</v>
      </c>
      <c r="P152" s="145">
        <f t="shared" si="41"/>
        <v>0</v>
      </c>
      <c r="Q152" s="145">
        <f t="shared" si="36"/>
        <v>0</v>
      </c>
      <c r="R152" s="146">
        <f t="shared" si="37"/>
        <v>0</v>
      </c>
      <c r="S152" s="145">
        <v>25</v>
      </c>
      <c r="T152" s="145">
        <f t="shared" si="38"/>
        <v>0</v>
      </c>
      <c r="U152" s="145">
        <f t="shared" si="39"/>
        <v>0</v>
      </c>
      <c r="V152" s="146">
        <f t="shared" si="40"/>
        <v>0</v>
      </c>
      <c r="W152" s="145">
        <v>20</v>
      </c>
      <c r="X152" s="146"/>
      <c r="Y152" s="146"/>
      <c r="Z152" s="146"/>
      <c r="AA152" s="145"/>
      <c r="AB152" s="145"/>
      <c r="AC152" s="145"/>
      <c r="AD152" s="214"/>
      <c r="AE152" s="154"/>
    </row>
    <row r="153" spans="1:31" ht="31.5" x14ac:dyDescent="0.25">
      <c r="A153" s="135">
        <v>145</v>
      </c>
      <c r="B153" s="161" t="s">
        <v>221</v>
      </c>
      <c r="C153" s="161" t="s">
        <v>61</v>
      </c>
      <c r="D153" s="140"/>
      <c r="E153" s="141"/>
      <c r="F153" s="141">
        <v>165.23</v>
      </c>
      <c r="G153" s="139">
        <v>357</v>
      </c>
      <c r="H153" s="139">
        <v>293</v>
      </c>
      <c r="I153" s="139">
        <v>284</v>
      </c>
      <c r="J153" s="142">
        <v>2.16</v>
      </c>
      <c r="K153" s="142">
        <v>1.77</v>
      </c>
      <c r="L153" s="142">
        <f>I153/F153</f>
        <v>1.718816195606125</v>
      </c>
      <c r="M153" s="144">
        <f t="shared" si="33"/>
        <v>5</v>
      </c>
      <c r="N153" s="219">
        <f t="shared" si="34"/>
        <v>14</v>
      </c>
      <c r="O153" s="146">
        <f t="shared" si="35"/>
        <v>14.2</v>
      </c>
      <c r="P153" s="203">
        <f t="shared" si="41"/>
        <v>0</v>
      </c>
      <c r="Q153" s="203">
        <f t="shared" si="36"/>
        <v>0</v>
      </c>
      <c r="R153" s="146">
        <f t="shared" si="37"/>
        <v>0</v>
      </c>
      <c r="S153" s="145">
        <v>0</v>
      </c>
      <c r="T153" s="203">
        <f t="shared" si="38"/>
        <v>14</v>
      </c>
      <c r="U153" s="203">
        <f t="shared" si="39"/>
        <v>0</v>
      </c>
      <c r="V153" s="146">
        <f t="shared" si="40"/>
        <v>0</v>
      </c>
      <c r="W153" s="145">
        <v>0</v>
      </c>
      <c r="X153" s="251">
        <v>15</v>
      </c>
      <c r="Y153" s="203">
        <v>0</v>
      </c>
      <c r="Z153" s="203">
        <v>0</v>
      </c>
      <c r="AA153" s="203">
        <v>0</v>
      </c>
      <c r="AB153" s="145">
        <v>10</v>
      </c>
      <c r="AC153" s="145">
        <v>6</v>
      </c>
      <c r="AD153" s="139">
        <f>AC153*100/AB153</f>
        <v>60</v>
      </c>
      <c r="AE153" s="287" t="s">
        <v>1010</v>
      </c>
    </row>
    <row r="154" spans="1:31" hidden="1" x14ac:dyDescent="0.25">
      <c r="A154" s="135">
        <v>146</v>
      </c>
      <c r="B154" s="161" t="s">
        <v>2</v>
      </c>
      <c r="C154" s="161" t="s">
        <v>61</v>
      </c>
      <c r="D154" s="140"/>
      <c r="E154" s="141"/>
      <c r="F154" s="141">
        <v>196.8</v>
      </c>
      <c r="G154" s="139"/>
      <c r="H154" s="139"/>
      <c r="I154" s="139">
        <v>0</v>
      </c>
      <c r="J154" s="142"/>
      <c r="K154" s="142"/>
      <c r="L154" s="142"/>
      <c r="M154" s="144">
        <f t="shared" si="33"/>
        <v>0</v>
      </c>
      <c r="N154" s="145">
        <f t="shared" si="34"/>
        <v>0</v>
      </c>
      <c r="O154" s="146">
        <f t="shared" si="35"/>
        <v>0</v>
      </c>
      <c r="P154" s="145">
        <f t="shared" si="41"/>
        <v>0</v>
      </c>
      <c r="Q154" s="145">
        <f t="shared" si="36"/>
        <v>0</v>
      </c>
      <c r="R154" s="146">
        <f t="shared" si="37"/>
        <v>0</v>
      </c>
      <c r="S154" s="145">
        <f>IF(I154&lt;VLOOKUP(L154,$M$350:$Q$358,2),0,VLOOKUP(L154,$M$350:$Q$358,4))</f>
        <v>0</v>
      </c>
      <c r="T154" s="145">
        <f t="shared" si="38"/>
        <v>0</v>
      </c>
      <c r="U154" s="145">
        <f t="shared" si="39"/>
        <v>0</v>
      </c>
      <c r="V154" s="146">
        <f t="shared" si="40"/>
        <v>0</v>
      </c>
      <c r="W154" s="145">
        <f>IF(I154&lt;VLOOKUP(L154,$M$350:$Q$358,2),0,VLOOKUP(L154,$M$350:$Q$358,5))</f>
        <v>0</v>
      </c>
      <c r="X154" s="151"/>
      <c r="Y154" s="151"/>
      <c r="Z154" s="151"/>
      <c r="AA154" s="151"/>
      <c r="AE154" s="154"/>
    </row>
    <row r="155" spans="1:31" hidden="1" x14ac:dyDescent="0.25">
      <c r="A155" s="135">
        <v>147</v>
      </c>
      <c r="B155" s="161" t="s">
        <v>444</v>
      </c>
      <c r="C155" s="161" t="s">
        <v>61</v>
      </c>
      <c r="D155" s="140"/>
      <c r="E155" s="141"/>
      <c r="F155" s="141"/>
      <c r="G155" s="139"/>
      <c r="H155" s="139"/>
      <c r="I155" s="139"/>
      <c r="J155" s="142"/>
      <c r="K155" s="142"/>
      <c r="L155" s="142"/>
      <c r="M155" s="144">
        <f t="shared" si="33"/>
        <v>0</v>
      </c>
      <c r="N155" s="145">
        <f t="shared" si="34"/>
        <v>0</v>
      </c>
      <c r="O155" s="146">
        <f t="shared" si="35"/>
        <v>0</v>
      </c>
      <c r="P155" s="145">
        <f t="shared" si="41"/>
        <v>0</v>
      </c>
      <c r="Q155" s="145">
        <f t="shared" si="36"/>
        <v>0</v>
      </c>
      <c r="R155" s="146">
        <f t="shared" si="37"/>
        <v>0</v>
      </c>
      <c r="S155" s="145">
        <v>25</v>
      </c>
      <c r="T155" s="145">
        <f t="shared" si="38"/>
        <v>0</v>
      </c>
      <c r="U155" s="145">
        <f t="shared" si="39"/>
        <v>0</v>
      </c>
      <c r="V155" s="146">
        <f t="shared" si="40"/>
        <v>0</v>
      </c>
      <c r="W155" s="145">
        <v>20</v>
      </c>
      <c r="X155" s="146"/>
      <c r="Y155" s="146"/>
      <c r="Z155" s="146"/>
      <c r="AA155" s="145"/>
      <c r="AB155" s="145"/>
      <c r="AC155" s="145"/>
      <c r="AD155" s="214"/>
      <c r="AE155" s="154"/>
    </row>
    <row r="156" spans="1:31" hidden="1" x14ac:dyDescent="0.25">
      <c r="A156" s="135">
        <v>148</v>
      </c>
      <c r="B156" s="161" t="s">
        <v>864</v>
      </c>
      <c r="C156" s="161" t="s">
        <v>16</v>
      </c>
      <c r="D156" s="140"/>
      <c r="E156" s="141"/>
      <c r="F156" s="141"/>
      <c r="G156" s="139"/>
      <c r="H156" s="139"/>
      <c r="I156" s="139"/>
      <c r="J156" s="142"/>
      <c r="K156" s="142"/>
      <c r="L156" s="142"/>
      <c r="M156" s="144">
        <f t="shared" si="33"/>
        <v>0</v>
      </c>
      <c r="N156" s="145">
        <f t="shared" si="34"/>
        <v>0</v>
      </c>
      <c r="O156" s="146">
        <f t="shared" si="35"/>
        <v>0</v>
      </c>
      <c r="P156" s="145">
        <f t="shared" si="41"/>
        <v>0</v>
      </c>
      <c r="Q156" s="145">
        <f t="shared" si="36"/>
        <v>0</v>
      </c>
      <c r="R156" s="146">
        <f t="shared" si="37"/>
        <v>0</v>
      </c>
      <c r="S156" s="145">
        <v>25</v>
      </c>
      <c r="T156" s="145">
        <f t="shared" si="38"/>
        <v>0</v>
      </c>
      <c r="U156" s="145">
        <f t="shared" si="39"/>
        <v>0</v>
      </c>
      <c r="V156" s="146">
        <f t="shared" si="40"/>
        <v>0</v>
      </c>
      <c r="W156" s="145">
        <v>20</v>
      </c>
      <c r="X156" s="146"/>
      <c r="Y156" s="146"/>
      <c r="Z156" s="146"/>
      <c r="AA156" s="145"/>
      <c r="AB156" s="145"/>
      <c r="AC156" s="145"/>
      <c r="AD156" s="214"/>
      <c r="AE156" s="154"/>
    </row>
    <row r="157" spans="1:31" ht="31.5" x14ac:dyDescent="0.25">
      <c r="A157" s="135">
        <v>149</v>
      </c>
      <c r="B157" s="161" t="s">
        <v>87</v>
      </c>
      <c r="C157" s="161" t="s">
        <v>16</v>
      </c>
      <c r="D157" s="140"/>
      <c r="E157" s="141"/>
      <c r="F157" s="141">
        <v>241.09</v>
      </c>
      <c r="G157" s="139">
        <v>353</v>
      </c>
      <c r="H157" s="139">
        <v>323</v>
      </c>
      <c r="I157" s="139">
        <v>346</v>
      </c>
      <c r="J157" s="142">
        <v>1.46</v>
      </c>
      <c r="K157" s="142">
        <v>1.34</v>
      </c>
      <c r="L157" s="142">
        <f t="shared" ref="L157:L165" si="43">I157/F157</f>
        <v>1.4351486996557301</v>
      </c>
      <c r="M157" s="144">
        <f t="shared" si="33"/>
        <v>5</v>
      </c>
      <c r="N157" s="219">
        <f t="shared" si="34"/>
        <v>17</v>
      </c>
      <c r="O157" s="146">
        <f t="shared" si="35"/>
        <v>17.3</v>
      </c>
      <c r="P157" s="203">
        <v>2</v>
      </c>
      <c r="Q157" s="203">
        <f t="shared" si="36"/>
        <v>2</v>
      </c>
      <c r="R157" s="146">
        <f t="shared" si="37"/>
        <v>4.25</v>
      </c>
      <c r="S157" s="145">
        <v>25</v>
      </c>
      <c r="T157" s="203">
        <f t="shared" si="38"/>
        <v>11</v>
      </c>
      <c r="U157" s="203">
        <f t="shared" si="39"/>
        <v>2</v>
      </c>
      <c r="V157" s="146">
        <f t="shared" si="40"/>
        <v>2.5499999999999998</v>
      </c>
      <c r="W157" s="145">
        <v>15</v>
      </c>
      <c r="X157" s="251">
        <v>17</v>
      </c>
      <c r="Y157" s="203">
        <v>2</v>
      </c>
      <c r="Z157" s="203">
        <v>2</v>
      </c>
      <c r="AA157" s="203">
        <v>2</v>
      </c>
      <c r="AB157" s="145">
        <v>14</v>
      </c>
      <c r="AC157" s="145">
        <v>0</v>
      </c>
      <c r="AD157" s="139">
        <f t="shared" ref="AD157:AD165" si="44">AC157*100/AB157</f>
        <v>0</v>
      </c>
      <c r="AE157" s="145"/>
    </row>
    <row r="158" spans="1:31" x14ac:dyDescent="0.25">
      <c r="A158" s="135">
        <v>150</v>
      </c>
      <c r="B158" s="161" t="s">
        <v>2</v>
      </c>
      <c r="C158" s="161" t="s">
        <v>16</v>
      </c>
      <c r="D158" s="140"/>
      <c r="E158" s="141"/>
      <c r="F158" s="141">
        <v>348.04</v>
      </c>
      <c r="G158" s="139">
        <v>372</v>
      </c>
      <c r="H158" s="139">
        <v>338</v>
      </c>
      <c r="I158" s="139">
        <v>72</v>
      </c>
      <c r="J158" s="254">
        <v>0.6</v>
      </c>
      <c r="K158" s="254">
        <v>0.54</v>
      </c>
      <c r="L158" s="254">
        <f t="shared" si="43"/>
        <v>0.20687277324445466</v>
      </c>
      <c r="M158" s="144">
        <f t="shared" si="33"/>
        <v>3</v>
      </c>
      <c r="N158" s="219">
        <f t="shared" si="34"/>
        <v>2</v>
      </c>
      <c r="O158" s="146">
        <f t="shared" si="35"/>
        <v>2.16</v>
      </c>
      <c r="P158" s="203">
        <f t="shared" si="41"/>
        <v>0</v>
      </c>
      <c r="Q158" s="203">
        <f t="shared" si="36"/>
        <v>0</v>
      </c>
      <c r="R158" s="146">
        <f t="shared" si="37"/>
        <v>0</v>
      </c>
      <c r="S158" s="145">
        <v>0</v>
      </c>
      <c r="T158" s="203">
        <f t="shared" si="38"/>
        <v>2</v>
      </c>
      <c r="U158" s="203">
        <f t="shared" si="39"/>
        <v>0</v>
      </c>
      <c r="V158" s="146">
        <f t="shared" si="40"/>
        <v>0.4</v>
      </c>
      <c r="W158" s="145">
        <v>20</v>
      </c>
      <c r="X158" s="251"/>
      <c r="Y158" s="203"/>
      <c r="Z158" s="203"/>
      <c r="AA158" s="203"/>
      <c r="AB158" s="145">
        <v>6</v>
      </c>
      <c r="AC158" s="145">
        <v>2</v>
      </c>
      <c r="AD158" s="139">
        <f t="shared" si="44"/>
        <v>33.333333333333336</v>
      </c>
      <c r="AE158" s="145"/>
    </row>
    <row r="159" spans="1:31" ht="31.5" x14ac:dyDescent="0.25">
      <c r="A159" s="135">
        <v>151</v>
      </c>
      <c r="B159" s="161" t="s">
        <v>129</v>
      </c>
      <c r="C159" s="161" t="s">
        <v>16</v>
      </c>
      <c r="D159" s="140"/>
      <c r="E159" s="141"/>
      <c r="F159" s="141">
        <v>27.24</v>
      </c>
      <c r="G159" s="139">
        <v>96</v>
      </c>
      <c r="H159" s="139">
        <v>103</v>
      </c>
      <c r="I159" s="139">
        <v>114</v>
      </c>
      <c r="J159" s="142">
        <v>3.52</v>
      </c>
      <c r="K159" s="142">
        <v>3.78</v>
      </c>
      <c r="L159" s="142">
        <f t="shared" si="43"/>
        <v>4.1850220264317182</v>
      </c>
      <c r="M159" s="144">
        <f t="shared" si="33"/>
        <v>8</v>
      </c>
      <c r="N159" s="219">
        <f t="shared" si="34"/>
        <v>9</v>
      </c>
      <c r="O159" s="146">
        <f t="shared" si="35"/>
        <v>9.1199999999999992</v>
      </c>
      <c r="P159" s="203">
        <v>1</v>
      </c>
      <c r="Q159" s="203">
        <f t="shared" si="36"/>
        <v>1</v>
      </c>
      <c r="R159" s="146">
        <f t="shared" si="37"/>
        <v>2.25</v>
      </c>
      <c r="S159" s="145">
        <v>25</v>
      </c>
      <c r="T159" s="203">
        <f t="shared" si="38"/>
        <v>6</v>
      </c>
      <c r="U159" s="203">
        <f t="shared" si="39"/>
        <v>1</v>
      </c>
      <c r="V159" s="146">
        <f t="shared" si="40"/>
        <v>1.8</v>
      </c>
      <c r="W159" s="145">
        <v>20</v>
      </c>
      <c r="X159" s="251">
        <v>9</v>
      </c>
      <c r="Y159" s="203">
        <v>1</v>
      </c>
      <c r="Z159" s="203">
        <v>1</v>
      </c>
      <c r="AA159" s="203">
        <v>1</v>
      </c>
      <c r="AB159" s="145">
        <v>6</v>
      </c>
      <c r="AC159" s="145">
        <v>2</v>
      </c>
      <c r="AD159" s="139">
        <f t="shared" si="44"/>
        <v>33.333333333333336</v>
      </c>
      <c r="AE159" s="145"/>
    </row>
    <row r="160" spans="1:31" ht="31.5" x14ac:dyDescent="0.25">
      <c r="A160" s="135">
        <v>152</v>
      </c>
      <c r="B160" s="161" t="s">
        <v>713</v>
      </c>
      <c r="C160" s="161" t="s">
        <v>16</v>
      </c>
      <c r="D160" s="140"/>
      <c r="E160" s="141"/>
      <c r="F160" s="141">
        <v>69.28</v>
      </c>
      <c r="G160" s="139">
        <v>81</v>
      </c>
      <c r="H160" s="139">
        <v>100</v>
      </c>
      <c r="I160" s="139">
        <v>121</v>
      </c>
      <c r="J160" s="142">
        <v>1.17</v>
      </c>
      <c r="K160" s="142">
        <v>1.44</v>
      </c>
      <c r="L160" s="142">
        <f t="shared" si="43"/>
        <v>1.7465357967667436</v>
      </c>
      <c r="M160" s="144">
        <f t="shared" si="33"/>
        <v>5</v>
      </c>
      <c r="N160" s="219">
        <f t="shared" si="34"/>
        <v>6</v>
      </c>
      <c r="O160" s="146">
        <f t="shared" si="35"/>
        <v>6.05</v>
      </c>
      <c r="P160" s="203">
        <v>0</v>
      </c>
      <c r="Q160" s="203">
        <f t="shared" si="36"/>
        <v>1</v>
      </c>
      <c r="R160" s="146">
        <f t="shared" si="37"/>
        <v>1.5</v>
      </c>
      <c r="S160" s="145">
        <v>25</v>
      </c>
      <c r="T160" s="203">
        <f t="shared" si="38"/>
        <v>4</v>
      </c>
      <c r="U160" s="203">
        <f t="shared" si="39"/>
        <v>1</v>
      </c>
      <c r="V160" s="146">
        <f t="shared" si="40"/>
        <v>1.2</v>
      </c>
      <c r="W160" s="145">
        <v>20</v>
      </c>
      <c r="X160" s="251">
        <v>6</v>
      </c>
      <c r="Y160" s="203">
        <v>0</v>
      </c>
      <c r="Z160" s="203">
        <v>1</v>
      </c>
      <c r="AA160" s="203">
        <v>1</v>
      </c>
      <c r="AB160" s="145">
        <v>4</v>
      </c>
      <c r="AC160" s="145">
        <v>0</v>
      </c>
      <c r="AD160" s="139">
        <f t="shared" si="44"/>
        <v>0</v>
      </c>
      <c r="AE160" s="145"/>
    </row>
    <row r="161" spans="1:31" ht="31.5" x14ac:dyDescent="0.25">
      <c r="A161" s="135">
        <v>153</v>
      </c>
      <c r="B161" s="161" t="s">
        <v>865</v>
      </c>
      <c r="C161" s="161" t="s">
        <v>16</v>
      </c>
      <c r="D161" s="140"/>
      <c r="E161" s="141"/>
      <c r="F161" s="141">
        <v>73.510000000000005</v>
      </c>
      <c r="G161" s="139"/>
      <c r="H161" s="139"/>
      <c r="I161" s="139">
        <v>220</v>
      </c>
      <c r="J161" s="142"/>
      <c r="K161" s="142"/>
      <c r="L161" s="142">
        <f t="shared" si="43"/>
        <v>2.9927900965854985</v>
      </c>
      <c r="M161" s="144">
        <f t="shared" si="33"/>
        <v>7</v>
      </c>
      <c r="N161" s="219">
        <f t="shared" si="34"/>
        <v>15</v>
      </c>
      <c r="O161" s="146">
        <f t="shared" si="35"/>
        <v>15.4</v>
      </c>
      <c r="P161" s="203">
        <v>1</v>
      </c>
      <c r="Q161" s="203">
        <f t="shared" si="36"/>
        <v>2</v>
      </c>
      <c r="R161" s="146">
        <f t="shared" si="37"/>
        <v>3.75</v>
      </c>
      <c r="S161" s="145">
        <v>25</v>
      </c>
      <c r="T161" s="203">
        <f t="shared" si="38"/>
        <v>9</v>
      </c>
      <c r="U161" s="203">
        <f t="shared" si="39"/>
        <v>3</v>
      </c>
      <c r="V161" s="146">
        <f t="shared" si="40"/>
        <v>3</v>
      </c>
      <c r="W161" s="145">
        <v>20</v>
      </c>
      <c r="X161" s="251">
        <v>15</v>
      </c>
      <c r="Y161" s="203">
        <v>1</v>
      </c>
      <c r="Z161" s="203">
        <v>2</v>
      </c>
      <c r="AA161" s="203">
        <v>3</v>
      </c>
      <c r="AB161" s="145">
        <v>0</v>
      </c>
      <c r="AC161" s="145">
        <v>0</v>
      </c>
      <c r="AD161" s="139" t="e">
        <f t="shared" si="44"/>
        <v>#DIV/0!</v>
      </c>
      <c r="AE161" s="145"/>
    </row>
    <row r="162" spans="1:31" ht="31.5" x14ac:dyDescent="0.25">
      <c r="A162" s="135">
        <v>154</v>
      </c>
      <c r="B162" s="161" t="s">
        <v>866</v>
      </c>
      <c r="C162" s="161" t="s">
        <v>16</v>
      </c>
      <c r="D162" s="140"/>
      <c r="E162" s="141"/>
      <c r="F162" s="141">
        <v>56.06</v>
      </c>
      <c r="G162" s="139"/>
      <c r="H162" s="139"/>
      <c r="I162" s="139">
        <v>157</v>
      </c>
      <c r="J162" s="142"/>
      <c r="K162" s="142"/>
      <c r="L162" s="142">
        <f t="shared" si="43"/>
        <v>2.8005708169818049</v>
      </c>
      <c r="M162" s="144">
        <f t="shared" si="33"/>
        <v>7</v>
      </c>
      <c r="N162" s="219">
        <f t="shared" si="34"/>
        <v>10</v>
      </c>
      <c r="O162" s="146">
        <f t="shared" si="35"/>
        <v>10.99</v>
      </c>
      <c r="P162" s="203">
        <v>1</v>
      </c>
      <c r="Q162" s="203">
        <f t="shared" si="36"/>
        <v>1</v>
      </c>
      <c r="R162" s="146">
        <f t="shared" si="37"/>
        <v>2.5</v>
      </c>
      <c r="S162" s="145">
        <v>25</v>
      </c>
      <c r="T162" s="203">
        <f t="shared" si="38"/>
        <v>6</v>
      </c>
      <c r="U162" s="203">
        <f t="shared" si="39"/>
        <v>2</v>
      </c>
      <c r="V162" s="146">
        <f t="shared" si="40"/>
        <v>2</v>
      </c>
      <c r="W162" s="145">
        <v>20</v>
      </c>
      <c r="X162" s="251">
        <v>10</v>
      </c>
      <c r="Y162" s="203">
        <v>1</v>
      </c>
      <c r="Z162" s="203">
        <v>1</v>
      </c>
      <c r="AA162" s="203">
        <v>2</v>
      </c>
      <c r="AB162" s="145">
        <v>0</v>
      </c>
      <c r="AC162" s="145">
        <v>0</v>
      </c>
      <c r="AD162" s="139" t="e">
        <f t="shared" si="44"/>
        <v>#DIV/0!</v>
      </c>
      <c r="AE162" s="145"/>
    </row>
    <row r="163" spans="1:31" ht="31.5" x14ac:dyDescent="0.25">
      <c r="A163" s="135">
        <v>155</v>
      </c>
      <c r="B163" s="161" t="s">
        <v>867</v>
      </c>
      <c r="C163" s="161" t="s">
        <v>16</v>
      </c>
      <c r="D163" s="140"/>
      <c r="E163" s="141"/>
      <c r="F163" s="141">
        <v>68.819999999999993</v>
      </c>
      <c r="G163" s="139"/>
      <c r="H163" s="139"/>
      <c r="I163" s="139">
        <v>206</v>
      </c>
      <c r="J163" s="142"/>
      <c r="K163" s="142"/>
      <c r="L163" s="142">
        <f t="shared" si="43"/>
        <v>2.9933158965417035</v>
      </c>
      <c r="M163" s="144">
        <f t="shared" si="33"/>
        <v>7</v>
      </c>
      <c r="N163" s="219">
        <f t="shared" si="34"/>
        <v>14</v>
      </c>
      <c r="O163" s="146">
        <f t="shared" si="35"/>
        <v>14.42</v>
      </c>
      <c r="P163" s="203">
        <v>2</v>
      </c>
      <c r="Q163" s="203">
        <f t="shared" si="36"/>
        <v>1</v>
      </c>
      <c r="R163" s="146">
        <f t="shared" si="37"/>
        <v>3.5</v>
      </c>
      <c r="S163" s="145">
        <v>25</v>
      </c>
      <c r="T163" s="203">
        <f t="shared" si="38"/>
        <v>9</v>
      </c>
      <c r="U163" s="203">
        <f t="shared" si="39"/>
        <v>2</v>
      </c>
      <c r="V163" s="146">
        <f t="shared" si="40"/>
        <v>2.8</v>
      </c>
      <c r="W163" s="145">
        <v>20</v>
      </c>
      <c r="X163" s="251">
        <v>14</v>
      </c>
      <c r="Y163" s="203">
        <v>2</v>
      </c>
      <c r="Z163" s="203">
        <v>1</v>
      </c>
      <c r="AA163" s="203">
        <v>2</v>
      </c>
      <c r="AB163" s="145">
        <v>0</v>
      </c>
      <c r="AC163" s="145">
        <v>0</v>
      </c>
      <c r="AD163" s="139" t="e">
        <f t="shared" si="44"/>
        <v>#DIV/0!</v>
      </c>
      <c r="AE163" s="145"/>
    </row>
    <row r="164" spans="1:31" ht="31.5" x14ac:dyDescent="0.25">
      <c r="A164" s="135">
        <v>156</v>
      </c>
      <c r="B164" s="161" t="s">
        <v>714</v>
      </c>
      <c r="C164" s="161" t="s">
        <v>16</v>
      </c>
      <c r="D164" s="140"/>
      <c r="E164" s="141"/>
      <c r="F164" s="141">
        <v>66.61</v>
      </c>
      <c r="G164" s="139">
        <v>125</v>
      </c>
      <c r="H164" s="139">
        <v>144</v>
      </c>
      <c r="I164" s="139">
        <v>166</v>
      </c>
      <c r="J164" s="142">
        <v>1.88</v>
      </c>
      <c r="K164" s="142">
        <v>2.16</v>
      </c>
      <c r="L164" s="142">
        <f t="shared" si="43"/>
        <v>2.4921183005554721</v>
      </c>
      <c r="M164" s="144">
        <f t="shared" si="33"/>
        <v>7</v>
      </c>
      <c r="N164" s="219">
        <f t="shared" si="34"/>
        <v>11</v>
      </c>
      <c r="O164" s="146">
        <f t="shared" si="35"/>
        <v>11.62</v>
      </c>
      <c r="P164" s="203">
        <v>1</v>
      </c>
      <c r="Q164" s="203">
        <f t="shared" si="36"/>
        <v>1</v>
      </c>
      <c r="R164" s="146">
        <f t="shared" si="37"/>
        <v>2.75</v>
      </c>
      <c r="S164" s="145">
        <v>25</v>
      </c>
      <c r="T164" s="203">
        <f t="shared" si="38"/>
        <v>7</v>
      </c>
      <c r="U164" s="203">
        <f t="shared" si="39"/>
        <v>2</v>
      </c>
      <c r="V164" s="146">
        <f t="shared" si="40"/>
        <v>2.2000000000000002</v>
      </c>
      <c r="W164" s="145">
        <v>20</v>
      </c>
      <c r="X164" s="251">
        <v>11</v>
      </c>
      <c r="Y164" s="203">
        <v>1</v>
      </c>
      <c r="Z164" s="203">
        <v>1</v>
      </c>
      <c r="AA164" s="203">
        <v>2</v>
      </c>
      <c r="AB164" s="145">
        <v>6</v>
      </c>
      <c r="AC164" s="145">
        <v>0</v>
      </c>
      <c r="AD164" s="139">
        <f t="shared" si="44"/>
        <v>0</v>
      </c>
      <c r="AE164" s="145"/>
    </row>
    <row r="165" spans="1:31" ht="31.5" x14ac:dyDescent="0.25">
      <c r="A165" s="135">
        <v>157</v>
      </c>
      <c r="B165" s="161" t="s">
        <v>868</v>
      </c>
      <c r="C165" s="161" t="s">
        <v>16</v>
      </c>
      <c r="D165" s="140"/>
      <c r="E165" s="141"/>
      <c r="F165" s="141">
        <v>73.86</v>
      </c>
      <c r="G165" s="139"/>
      <c r="H165" s="139"/>
      <c r="I165" s="139">
        <v>221</v>
      </c>
      <c r="J165" s="142"/>
      <c r="K165" s="142"/>
      <c r="L165" s="142">
        <f t="shared" si="43"/>
        <v>2.992147305713512</v>
      </c>
      <c r="M165" s="144">
        <f t="shared" si="33"/>
        <v>7</v>
      </c>
      <c r="N165" s="219">
        <f t="shared" si="34"/>
        <v>15</v>
      </c>
      <c r="O165" s="146">
        <f t="shared" si="35"/>
        <v>15.47</v>
      </c>
      <c r="P165" s="203">
        <v>1</v>
      </c>
      <c r="Q165" s="203">
        <f t="shared" si="36"/>
        <v>2</v>
      </c>
      <c r="R165" s="146">
        <f t="shared" si="37"/>
        <v>3.75</v>
      </c>
      <c r="S165" s="145">
        <v>25</v>
      </c>
      <c r="T165" s="203">
        <f t="shared" si="38"/>
        <v>9</v>
      </c>
      <c r="U165" s="203">
        <f t="shared" si="39"/>
        <v>3</v>
      </c>
      <c r="V165" s="146">
        <f t="shared" si="40"/>
        <v>3</v>
      </c>
      <c r="W165" s="145">
        <v>20</v>
      </c>
      <c r="X165" s="251">
        <v>15</v>
      </c>
      <c r="Y165" s="203">
        <v>1</v>
      </c>
      <c r="Z165" s="203">
        <v>2</v>
      </c>
      <c r="AA165" s="203">
        <v>3</v>
      </c>
      <c r="AB165" s="145">
        <v>0</v>
      </c>
      <c r="AC165" s="145">
        <v>0</v>
      </c>
      <c r="AD165" s="139" t="e">
        <f t="shared" si="44"/>
        <v>#DIV/0!</v>
      </c>
      <c r="AE165" s="145"/>
    </row>
    <row r="166" spans="1:31" hidden="1" x14ac:dyDescent="0.25">
      <c r="A166" s="135">
        <v>158</v>
      </c>
      <c r="B166" s="161" t="s">
        <v>444</v>
      </c>
      <c r="C166" s="161" t="s">
        <v>16</v>
      </c>
      <c r="D166" s="140"/>
      <c r="E166" s="141"/>
      <c r="F166" s="141"/>
      <c r="G166" s="139"/>
      <c r="H166" s="139"/>
      <c r="I166" s="139"/>
      <c r="J166" s="142"/>
      <c r="K166" s="142"/>
      <c r="L166" s="142"/>
      <c r="M166" s="144">
        <f t="shared" si="33"/>
        <v>0</v>
      </c>
      <c r="N166" s="145">
        <f t="shared" si="34"/>
        <v>0</v>
      </c>
      <c r="O166" s="146">
        <f t="shared" si="35"/>
        <v>0</v>
      </c>
      <c r="P166" s="145">
        <f t="shared" si="41"/>
        <v>0</v>
      </c>
      <c r="Q166" s="145">
        <f t="shared" si="36"/>
        <v>0</v>
      </c>
      <c r="R166" s="146">
        <f t="shared" si="37"/>
        <v>0</v>
      </c>
      <c r="S166" s="145">
        <v>25</v>
      </c>
      <c r="T166" s="145">
        <f t="shared" si="38"/>
        <v>0</v>
      </c>
      <c r="U166" s="145">
        <f t="shared" si="39"/>
        <v>0</v>
      </c>
      <c r="V166" s="146">
        <f t="shared" si="40"/>
        <v>0</v>
      </c>
      <c r="W166" s="145">
        <v>20</v>
      </c>
      <c r="X166" s="146"/>
      <c r="Y166" s="146"/>
      <c r="Z166" s="146"/>
      <c r="AA166" s="145"/>
      <c r="AB166" s="145"/>
      <c r="AC166" s="145"/>
      <c r="AD166" s="214"/>
      <c r="AE166" s="154"/>
    </row>
    <row r="167" spans="1:31" hidden="1" x14ac:dyDescent="0.25">
      <c r="A167" s="135">
        <v>159</v>
      </c>
      <c r="B167" s="161" t="s">
        <v>869</v>
      </c>
      <c r="C167" s="161" t="s">
        <v>17</v>
      </c>
      <c r="D167" s="140"/>
      <c r="E167" s="141"/>
      <c r="F167" s="141">
        <v>0</v>
      </c>
      <c r="G167" s="139"/>
      <c r="H167" s="139"/>
      <c r="I167" s="139">
        <v>0</v>
      </c>
      <c r="J167" s="142"/>
      <c r="K167" s="142"/>
      <c r="L167" s="142"/>
      <c r="M167" s="144">
        <f t="shared" si="33"/>
        <v>0</v>
      </c>
      <c r="N167" s="145">
        <f t="shared" si="34"/>
        <v>0</v>
      </c>
      <c r="O167" s="146">
        <f t="shared" si="35"/>
        <v>0</v>
      </c>
      <c r="P167" s="145">
        <f t="shared" si="41"/>
        <v>0</v>
      </c>
      <c r="Q167" s="145">
        <f t="shared" si="36"/>
        <v>0</v>
      </c>
      <c r="R167" s="146">
        <f t="shared" si="37"/>
        <v>0</v>
      </c>
      <c r="S167" s="145">
        <f t="shared" ref="S167:S177" si="45">IF(I167&lt;VLOOKUP(L167,$M$350:$Q$358,2),0,VLOOKUP(L167,$M$350:$Q$358,4))</f>
        <v>0</v>
      </c>
      <c r="T167" s="145">
        <f t="shared" si="38"/>
        <v>0</v>
      </c>
      <c r="U167" s="145">
        <f t="shared" si="39"/>
        <v>0</v>
      </c>
      <c r="V167" s="146">
        <f t="shared" si="40"/>
        <v>0</v>
      </c>
      <c r="W167" s="145">
        <f t="shared" ref="W167:W177" si="46">IF(I167&lt;VLOOKUP(L167,$M$350:$Q$358,2),0,VLOOKUP(L167,$M$350:$Q$358,5))</f>
        <v>0</v>
      </c>
      <c r="X167" s="151"/>
      <c r="Y167" s="151"/>
      <c r="Z167" s="151"/>
      <c r="AA167" s="151"/>
      <c r="AE167" s="154"/>
    </row>
    <row r="168" spans="1:31" ht="31.5" hidden="1" x14ac:dyDescent="0.25">
      <c r="A168" s="135">
        <v>160</v>
      </c>
      <c r="B168" s="161" t="s">
        <v>715</v>
      </c>
      <c r="C168" s="161" t="s">
        <v>17</v>
      </c>
      <c r="D168" s="140"/>
      <c r="E168" s="141"/>
      <c r="F168" s="141">
        <v>0</v>
      </c>
      <c r="G168" s="139"/>
      <c r="H168" s="139"/>
      <c r="I168" s="139">
        <v>0</v>
      </c>
      <c r="J168" s="142"/>
      <c r="K168" s="142"/>
      <c r="L168" s="142"/>
      <c r="M168" s="144">
        <f t="shared" si="33"/>
        <v>0</v>
      </c>
      <c r="N168" s="145">
        <f t="shared" si="34"/>
        <v>0</v>
      </c>
      <c r="O168" s="146">
        <f t="shared" si="35"/>
        <v>0</v>
      </c>
      <c r="P168" s="145">
        <f t="shared" si="41"/>
        <v>0</v>
      </c>
      <c r="Q168" s="145">
        <f t="shared" si="36"/>
        <v>0</v>
      </c>
      <c r="R168" s="146">
        <f t="shared" si="37"/>
        <v>0</v>
      </c>
      <c r="S168" s="145">
        <f t="shared" si="45"/>
        <v>0</v>
      </c>
      <c r="T168" s="145">
        <f t="shared" si="38"/>
        <v>0</v>
      </c>
      <c r="U168" s="145">
        <f t="shared" si="39"/>
        <v>0</v>
      </c>
      <c r="V168" s="146">
        <f t="shared" si="40"/>
        <v>0</v>
      </c>
      <c r="W168" s="145">
        <f t="shared" si="46"/>
        <v>0</v>
      </c>
      <c r="X168" s="151"/>
      <c r="Y168" s="151"/>
      <c r="Z168" s="151"/>
      <c r="AA168" s="151"/>
      <c r="AE168" s="154"/>
    </row>
    <row r="169" spans="1:31" ht="47.25" hidden="1" x14ac:dyDescent="0.25">
      <c r="A169" s="135">
        <v>161</v>
      </c>
      <c r="B169" s="161" t="s">
        <v>62</v>
      </c>
      <c r="C169" s="161" t="s">
        <v>17</v>
      </c>
      <c r="D169" s="140"/>
      <c r="E169" s="141"/>
      <c r="F169" s="141">
        <v>0</v>
      </c>
      <c r="G169" s="139"/>
      <c r="H169" s="139"/>
      <c r="I169" s="139">
        <v>0</v>
      </c>
      <c r="J169" s="142"/>
      <c r="K169" s="142"/>
      <c r="L169" s="142"/>
      <c r="M169" s="144">
        <f t="shared" si="33"/>
        <v>0</v>
      </c>
      <c r="N169" s="145">
        <f t="shared" si="34"/>
        <v>0</v>
      </c>
      <c r="O169" s="146">
        <f t="shared" si="35"/>
        <v>0</v>
      </c>
      <c r="P169" s="145">
        <f t="shared" si="41"/>
        <v>0</v>
      </c>
      <c r="Q169" s="145">
        <f t="shared" si="36"/>
        <v>0</v>
      </c>
      <c r="R169" s="146">
        <f t="shared" si="37"/>
        <v>0</v>
      </c>
      <c r="S169" s="145">
        <f t="shared" si="45"/>
        <v>0</v>
      </c>
      <c r="T169" s="145">
        <f t="shared" si="38"/>
        <v>0</v>
      </c>
      <c r="U169" s="145">
        <f t="shared" si="39"/>
        <v>0</v>
      </c>
      <c r="V169" s="146">
        <f t="shared" si="40"/>
        <v>0</v>
      </c>
      <c r="W169" s="145">
        <f t="shared" si="46"/>
        <v>0</v>
      </c>
      <c r="X169" s="151"/>
      <c r="Y169" s="151"/>
      <c r="Z169" s="151"/>
      <c r="AA169" s="151"/>
      <c r="AE169" s="154"/>
    </row>
    <row r="170" spans="1:31" hidden="1" x14ac:dyDescent="0.25">
      <c r="A170" s="135">
        <v>162</v>
      </c>
      <c r="B170" s="161" t="s">
        <v>2</v>
      </c>
      <c r="C170" s="161" t="s">
        <v>17</v>
      </c>
      <c r="D170" s="140"/>
      <c r="E170" s="141"/>
      <c r="F170" s="141">
        <v>0</v>
      </c>
      <c r="G170" s="139"/>
      <c r="H170" s="139"/>
      <c r="I170" s="139">
        <v>0</v>
      </c>
      <c r="J170" s="142"/>
      <c r="K170" s="142"/>
      <c r="L170" s="142"/>
      <c r="M170" s="144">
        <f t="shared" si="33"/>
        <v>0</v>
      </c>
      <c r="N170" s="145">
        <f t="shared" si="34"/>
        <v>0</v>
      </c>
      <c r="O170" s="146">
        <f t="shared" si="35"/>
        <v>0</v>
      </c>
      <c r="P170" s="145">
        <f t="shared" si="41"/>
        <v>0</v>
      </c>
      <c r="Q170" s="145">
        <f t="shared" si="36"/>
        <v>0</v>
      </c>
      <c r="R170" s="146">
        <f t="shared" si="37"/>
        <v>0</v>
      </c>
      <c r="S170" s="145">
        <f t="shared" si="45"/>
        <v>0</v>
      </c>
      <c r="T170" s="145">
        <f t="shared" si="38"/>
        <v>0</v>
      </c>
      <c r="U170" s="145">
        <f t="shared" si="39"/>
        <v>0</v>
      </c>
      <c r="V170" s="146">
        <f t="shared" si="40"/>
        <v>0</v>
      </c>
      <c r="W170" s="145">
        <f t="shared" si="46"/>
        <v>0</v>
      </c>
      <c r="X170" s="151"/>
      <c r="Y170" s="151"/>
      <c r="Z170" s="151"/>
      <c r="AA170" s="151"/>
      <c r="AE170" s="154"/>
    </row>
    <row r="171" spans="1:31" ht="47.25" hidden="1" x14ac:dyDescent="0.25">
      <c r="A171" s="135">
        <v>163</v>
      </c>
      <c r="B171" s="161" t="s">
        <v>86</v>
      </c>
      <c r="C171" s="161" t="s">
        <v>17</v>
      </c>
      <c r="D171" s="140"/>
      <c r="E171" s="141"/>
      <c r="F171" s="141">
        <v>0</v>
      </c>
      <c r="G171" s="139"/>
      <c r="H171" s="139"/>
      <c r="I171" s="139">
        <v>0</v>
      </c>
      <c r="J171" s="142"/>
      <c r="K171" s="142"/>
      <c r="L171" s="142"/>
      <c r="M171" s="144">
        <f t="shared" si="33"/>
        <v>0</v>
      </c>
      <c r="N171" s="145">
        <f t="shared" si="34"/>
        <v>0</v>
      </c>
      <c r="O171" s="146">
        <f t="shared" si="35"/>
        <v>0</v>
      </c>
      <c r="P171" s="145">
        <f t="shared" si="41"/>
        <v>0</v>
      </c>
      <c r="Q171" s="145">
        <f t="shared" si="36"/>
        <v>0</v>
      </c>
      <c r="R171" s="146">
        <f t="shared" si="37"/>
        <v>0</v>
      </c>
      <c r="S171" s="145">
        <f t="shared" si="45"/>
        <v>0</v>
      </c>
      <c r="T171" s="145">
        <f t="shared" si="38"/>
        <v>0</v>
      </c>
      <c r="U171" s="145">
        <f t="shared" si="39"/>
        <v>0</v>
      </c>
      <c r="V171" s="146">
        <f t="shared" si="40"/>
        <v>0</v>
      </c>
      <c r="W171" s="145">
        <f t="shared" si="46"/>
        <v>0</v>
      </c>
      <c r="X171" s="151"/>
      <c r="Y171" s="151"/>
      <c r="Z171" s="151"/>
      <c r="AA171" s="151"/>
      <c r="AE171" s="154"/>
    </row>
    <row r="172" spans="1:31" hidden="1" x14ac:dyDescent="0.25">
      <c r="A172" s="135">
        <v>164</v>
      </c>
      <c r="B172" s="161" t="s">
        <v>444</v>
      </c>
      <c r="C172" s="161" t="s">
        <v>17</v>
      </c>
      <c r="D172" s="140"/>
      <c r="E172" s="141"/>
      <c r="F172" s="141">
        <v>0</v>
      </c>
      <c r="G172" s="139"/>
      <c r="H172" s="139"/>
      <c r="I172" s="139">
        <v>0</v>
      </c>
      <c r="J172" s="142"/>
      <c r="K172" s="142"/>
      <c r="L172" s="142"/>
      <c r="M172" s="144">
        <f t="shared" si="33"/>
        <v>0</v>
      </c>
      <c r="N172" s="145">
        <f t="shared" si="34"/>
        <v>0</v>
      </c>
      <c r="O172" s="146">
        <f t="shared" si="35"/>
        <v>0</v>
      </c>
      <c r="P172" s="145">
        <f t="shared" si="41"/>
        <v>0</v>
      </c>
      <c r="Q172" s="145">
        <f t="shared" si="36"/>
        <v>0</v>
      </c>
      <c r="R172" s="146">
        <f t="shared" si="37"/>
        <v>0</v>
      </c>
      <c r="S172" s="145">
        <f t="shared" si="45"/>
        <v>0</v>
      </c>
      <c r="T172" s="145">
        <f t="shared" si="38"/>
        <v>0</v>
      </c>
      <c r="U172" s="145">
        <f t="shared" si="39"/>
        <v>0</v>
      </c>
      <c r="V172" s="146">
        <f t="shared" si="40"/>
        <v>0</v>
      </c>
      <c r="W172" s="145">
        <f t="shared" si="46"/>
        <v>0</v>
      </c>
      <c r="X172" s="151"/>
      <c r="Y172" s="151"/>
      <c r="Z172" s="151"/>
      <c r="AA172" s="151"/>
      <c r="AE172" s="154"/>
    </row>
    <row r="173" spans="1:31" ht="31.5" hidden="1" x14ac:dyDescent="0.25">
      <c r="A173" s="135">
        <v>165</v>
      </c>
      <c r="B173" s="161" t="s">
        <v>19</v>
      </c>
      <c r="C173" s="161" t="s">
        <v>18</v>
      </c>
      <c r="D173" s="140"/>
      <c r="E173" s="141"/>
      <c r="F173" s="141">
        <v>0</v>
      </c>
      <c r="G173" s="139"/>
      <c r="H173" s="139"/>
      <c r="I173" s="139">
        <v>0</v>
      </c>
      <c r="J173" s="142"/>
      <c r="K173" s="142"/>
      <c r="L173" s="142"/>
      <c r="M173" s="144">
        <f t="shared" si="33"/>
        <v>0</v>
      </c>
      <c r="N173" s="145">
        <f t="shared" si="34"/>
        <v>0</v>
      </c>
      <c r="O173" s="146">
        <f t="shared" si="35"/>
        <v>0</v>
      </c>
      <c r="P173" s="145">
        <f t="shared" si="41"/>
        <v>0</v>
      </c>
      <c r="Q173" s="145">
        <f t="shared" si="36"/>
        <v>0</v>
      </c>
      <c r="R173" s="146">
        <f t="shared" si="37"/>
        <v>0</v>
      </c>
      <c r="S173" s="145">
        <f t="shared" si="45"/>
        <v>0</v>
      </c>
      <c r="T173" s="145">
        <f t="shared" si="38"/>
        <v>0</v>
      </c>
      <c r="U173" s="145">
        <f t="shared" si="39"/>
        <v>0</v>
      </c>
      <c r="V173" s="146">
        <f t="shared" si="40"/>
        <v>0</v>
      </c>
      <c r="W173" s="145">
        <f t="shared" si="46"/>
        <v>0</v>
      </c>
      <c r="X173" s="151"/>
      <c r="Y173" s="151"/>
      <c r="Z173" s="151"/>
      <c r="AA173" s="151"/>
      <c r="AE173" s="154"/>
    </row>
    <row r="174" spans="1:31" hidden="1" x14ac:dyDescent="0.25">
      <c r="A174" s="135">
        <v>166</v>
      </c>
      <c r="B174" s="161" t="s">
        <v>2</v>
      </c>
      <c r="C174" s="161" t="s">
        <v>18</v>
      </c>
      <c r="D174" s="140"/>
      <c r="E174" s="141"/>
      <c r="F174" s="141">
        <v>0</v>
      </c>
      <c r="G174" s="139"/>
      <c r="H174" s="139"/>
      <c r="I174" s="139">
        <v>0</v>
      </c>
      <c r="J174" s="142"/>
      <c r="K174" s="142"/>
      <c r="L174" s="142"/>
      <c r="M174" s="144">
        <f t="shared" si="33"/>
        <v>0</v>
      </c>
      <c r="N174" s="145">
        <f t="shared" si="34"/>
        <v>0</v>
      </c>
      <c r="O174" s="146">
        <f t="shared" si="35"/>
        <v>0</v>
      </c>
      <c r="P174" s="145">
        <f t="shared" si="41"/>
        <v>0</v>
      </c>
      <c r="Q174" s="145">
        <f t="shared" si="36"/>
        <v>0</v>
      </c>
      <c r="R174" s="146">
        <f t="shared" si="37"/>
        <v>0</v>
      </c>
      <c r="S174" s="145">
        <f t="shared" si="45"/>
        <v>0</v>
      </c>
      <c r="T174" s="145">
        <f t="shared" si="38"/>
        <v>0</v>
      </c>
      <c r="U174" s="145">
        <f t="shared" si="39"/>
        <v>0</v>
      </c>
      <c r="V174" s="146">
        <f t="shared" si="40"/>
        <v>0</v>
      </c>
      <c r="W174" s="145">
        <f t="shared" si="46"/>
        <v>0</v>
      </c>
      <c r="X174" s="151"/>
      <c r="Y174" s="151"/>
      <c r="Z174" s="151"/>
      <c r="AA174" s="151"/>
      <c r="AE174" s="154"/>
    </row>
    <row r="175" spans="1:31" ht="31.5" hidden="1" x14ac:dyDescent="0.25">
      <c r="A175" s="135">
        <v>167</v>
      </c>
      <c r="B175" s="161" t="s">
        <v>142</v>
      </c>
      <c r="C175" s="161" t="s">
        <v>18</v>
      </c>
      <c r="D175" s="140"/>
      <c r="E175" s="141"/>
      <c r="F175" s="141">
        <v>0</v>
      </c>
      <c r="G175" s="139"/>
      <c r="H175" s="139"/>
      <c r="I175" s="139">
        <v>0</v>
      </c>
      <c r="J175" s="142"/>
      <c r="K175" s="142"/>
      <c r="L175" s="142"/>
      <c r="M175" s="144">
        <f t="shared" si="33"/>
        <v>0</v>
      </c>
      <c r="N175" s="145">
        <f t="shared" si="34"/>
        <v>0</v>
      </c>
      <c r="O175" s="146">
        <f t="shared" si="35"/>
        <v>0</v>
      </c>
      <c r="P175" s="145">
        <f t="shared" si="41"/>
        <v>0</v>
      </c>
      <c r="Q175" s="145">
        <f t="shared" si="36"/>
        <v>0</v>
      </c>
      <c r="R175" s="146">
        <f t="shared" si="37"/>
        <v>0</v>
      </c>
      <c r="S175" s="145">
        <f t="shared" si="45"/>
        <v>0</v>
      </c>
      <c r="T175" s="145">
        <f t="shared" si="38"/>
        <v>0</v>
      </c>
      <c r="U175" s="145">
        <f t="shared" si="39"/>
        <v>0</v>
      </c>
      <c r="V175" s="146">
        <f t="shared" si="40"/>
        <v>0</v>
      </c>
      <c r="W175" s="145">
        <f t="shared" si="46"/>
        <v>0</v>
      </c>
      <c r="X175" s="151"/>
      <c r="Y175" s="151"/>
      <c r="Z175" s="151"/>
      <c r="AA175" s="151"/>
      <c r="AE175" s="154"/>
    </row>
    <row r="176" spans="1:31" hidden="1" x14ac:dyDescent="0.25">
      <c r="A176" s="135">
        <v>168</v>
      </c>
      <c r="B176" s="161" t="s">
        <v>444</v>
      </c>
      <c r="C176" s="161" t="s">
        <v>18</v>
      </c>
      <c r="D176" s="140"/>
      <c r="E176" s="141"/>
      <c r="F176" s="141">
        <v>0</v>
      </c>
      <c r="G176" s="139"/>
      <c r="H176" s="139"/>
      <c r="I176" s="139">
        <v>0</v>
      </c>
      <c r="J176" s="142"/>
      <c r="K176" s="142"/>
      <c r="L176" s="142"/>
      <c r="M176" s="144">
        <f t="shared" si="33"/>
        <v>0</v>
      </c>
      <c r="N176" s="145">
        <f t="shared" si="34"/>
        <v>0</v>
      </c>
      <c r="O176" s="146">
        <f t="shared" si="35"/>
        <v>0</v>
      </c>
      <c r="P176" s="145">
        <f t="shared" si="41"/>
        <v>0</v>
      </c>
      <c r="Q176" s="145">
        <f t="shared" si="36"/>
        <v>0</v>
      </c>
      <c r="R176" s="146">
        <f t="shared" si="37"/>
        <v>0</v>
      </c>
      <c r="S176" s="145">
        <f t="shared" si="45"/>
        <v>0</v>
      </c>
      <c r="T176" s="145">
        <f t="shared" si="38"/>
        <v>0</v>
      </c>
      <c r="U176" s="145">
        <f t="shared" si="39"/>
        <v>0</v>
      </c>
      <c r="V176" s="146">
        <f t="shared" si="40"/>
        <v>0</v>
      </c>
      <c r="W176" s="145">
        <f t="shared" si="46"/>
        <v>0</v>
      </c>
      <c r="X176" s="151"/>
      <c r="Y176" s="151"/>
      <c r="Z176" s="151"/>
      <c r="AA176" s="151"/>
      <c r="AE176" s="154"/>
    </row>
    <row r="177" spans="1:31" hidden="1" x14ac:dyDescent="0.25">
      <c r="A177" s="135">
        <v>169</v>
      </c>
      <c r="B177" s="161" t="s">
        <v>859</v>
      </c>
      <c r="C177" s="161" t="s">
        <v>20</v>
      </c>
      <c r="D177" s="140"/>
      <c r="E177" s="141"/>
      <c r="F177" s="141">
        <v>7.08</v>
      </c>
      <c r="G177" s="139"/>
      <c r="H177" s="139"/>
      <c r="I177" s="139">
        <v>0</v>
      </c>
      <c r="J177" s="142"/>
      <c r="K177" s="142"/>
      <c r="L177" s="142"/>
      <c r="M177" s="144">
        <f t="shared" si="33"/>
        <v>0</v>
      </c>
      <c r="N177" s="145">
        <f t="shared" si="34"/>
        <v>0</v>
      </c>
      <c r="O177" s="146">
        <f t="shared" si="35"/>
        <v>0</v>
      </c>
      <c r="P177" s="145">
        <f t="shared" si="41"/>
        <v>0</v>
      </c>
      <c r="Q177" s="145">
        <f t="shared" si="36"/>
        <v>0</v>
      </c>
      <c r="R177" s="146">
        <f t="shared" si="37"/>
        <v>0</v>
      </c>
      <c r="S177" s="145">
        <f t="shared" si="45"/>
        <v>0</v>
      </c>
      <c r="T177" s="145">
        <f t="shared" si="38"/>
        <v>0</v>
      </c>
      <c r="U177" s="145">
        <f t="shared" si="39"/>
        <v>0</v>
      </c>
      <c r="V177" s="146">
        <f t="shared" si="40"/>
        <v>0</v>
      </c>
      <c r="W177" s="145">
        <f t="shared" si="46"/>
        <v>0</v>
      </c>
      <c r="X177" s="151"/>
      <c r="Y177" s="151"/>
      <c r="Z177" s="151"/>
      <c r="AA177" s="151"/>
      <c r="AE177" s="154"/>
    </row>
    <row r="178" spans="1:31" hidden="1" x14ac:dyDescent="0.25">
      <c r="A178" s="135">
        <v>170</v>
      </c>
      <c r="B178" s="161" t="s">
        <v>870</v>
      </c>
      <c r="C178" s="161" t="s">
        <v>20</v>
      </c>
      <c r="D178" s="140"/>
      <c r="E178" s="141"/>
      <c r="F178" s="141"/>
      <c r="G178" s="139"/>
      <c r="H178" s="139"/>
      <c r="I178" s="139"/>
      <c r="J178" s="142"/>
      <c r="K178" s="142"/>
      <c r="L178" s="142"/>
      <c r="M178" s="144">
        <f t="shared" si="33"/>
        <v>0</v>
      </c>
      <c r="N178" s="145">
        <f t="shared" si="34"/>
        <v>0</v>
      </c>
      <c r="O178" s="146">
        <f t="shared" si="35"/>
        <v>0</v>
      </c>
      <c r="P178" s="145">
        <f t="shared" si="41"/>
        <v>0</v>
      </c>
      <c r="Q178" s="145">
        <f t="shared" si="36"/>
        <v>0</v>
      </c>
      <c r="R178" s="146">
        <f t="shared" si="37"/>
        <v>0</v>
      </c>
      <c r="S178" s="145">
        <v>25</v>
      </c>
      <c r="T178" s="145">
        <f t="shared" si="38"/>
        <v>0</v>
      </c>
      <c r="U178" s="145">
        <f t="shared" si="39"/>
        <v>0</v>
      </c>
      <c r="V178" s="146">
        <f t="shared" si="40"/>
        <v>0</v>
      </c>
      <c r="W178" s="145">
        <v>20</v>
      </c>
      <c r="X178" s="146"/>
      <c r="Y178" s="146"/>
      <c r="Z178" s="146"/>
      <c r="AA178" s="145"/>
      <c r="AB178" s="145"/>
      <c r="AC178" s="145"/>
      <c r="AD178" s="214"/>
      <c r="AE178" s="154"/>
    </row>
    <row r="179" spans="1:31" ht="34.5" customHeight="1" x14ac:dyDescent="0.25">
      <c r="A179" s="135">
        <v>171</v>
      </c>
      <c r="B179" s="161" t="s">
        <v>186</v>
      </c>
      <c r="C179" s="161" t="s">
        <v>20</v>
      </c>
      <c r="D179" s="140"/>
      <c r="E179" s="141"/>
      <c r="F179" s="141">
        <v>485.12</v>
      </c>
      <c r="G179" s="139">
        <v>512</v>
      </c>
      <c r="H179" s="139">
        <v>447</v>
      </c>
      <c r="I179" s="139">
        <v>395</v>
      </c>
      <c r="J179" s="142">
        <v>1.06</v>
      </c>
      <c r="K179" s="142">
        <v>0.92</v>
      </c>
      <c r="L179" s="142">
        <f>I179/F179</f>
        <v>0.81423153034300788</v>
      </c>
      <c r="M179" s="144">
        <f t="shared" si="33"/>
        <v>3</v>
      </c>
      <c r="N179" s="219">
        <f t="shared" si="34"/>
        <v>11</v>
      </c>
      <c r="O179" s="146">
        <f t="shared" si="35"/>
        <v>11.85</v>
      </c>
      <c r="P179" s="203">
        <v>1</v>
      </c>
      <c r="Q179" s="203">
        <f t="shared" si="36"/>
        <v>1</v>
      </c>
      <c r="R179" s="146">
        <f t="shared" si="37"/>
        <v>2.75</v>
      </c>
      <c r="S179" s="145">
        <v>25</v>
      </c>
      <c r="T179" s="203">
        <f t="shared" si="38"/>
        <v>7</v>
      </c>
      <c r="U179" s="203">
        <f t="shared" si="39"/>
        <v>2</v>
      </c>
      <c r="V179" s="146">
        <f t="shared" si="40"/>
        <v>2.2000000000000002</v>
      </c>
      <c r="W179" s="145">
        <v>20</v>
      </c>
      <c r="X179" s="251">
        <v>15</v>
      </c>
      <c r="Y179" s="203">
        <v>1</v>
      </c>
      <c r="Z179" s="203">
        <v>2</v>
      </c>
      <c r="AA179" s="203">
        <v>2</v>
      </c>
      <c r="AB179" s="145">
        <v>13</v>
      </c>
      <c r="AC179" s="145">
        <v>7</v>
      </c>
      <c r="AD179" s="139">
        <f>AC179*100/AB179</f>
        <v>53.846153846153847</v>
      </c>
      <c r="AE179" s="287" t="s">
        <v>1010</v>
      </c>
    </row>
    <row r="180" spans="1:31" ht="31.5" hidden="1" x14ac:dyDescent="0.25">
      <c r="A180" s="135">
        <v>172</v>
      </c>
      <c r="B180" s="161" t="s">
        <v>708</v>
      </c>
      <c r="C180" s="161" t="s">
        <v>20</v>
      </c>
      <c r="D180" s="140"/>
      <c r="E180" s="141"/>
      <c r="F180" s="141">
        <v>17.350000000000001</v>
      </c>
      <c r="G180" s="139"/>
      <c r="H180" s="139"/>
      <c r="I180" s="139">
        <v>0</v>
      </c>
      <c r="J180" s="142"/>
      <c r="K180" s="142"/>
      <c r="L180" s="142"/>
      <c r="M180" s="144">
        <f t="shared" si="33"/>
        <v>0</v>
      </c>
      <c r="N180" s="145">
        <f t="shared" si="34"/>
        <v>0</v>
      </c>
      <c r="O180" s="146">
        <f t="shared" si="35"/>
        <v>0</v>
      </c>
      <c r="P180" s="145">
        <f t="shared" si="41"/>
        <v>0</v>
      </c>
      <c r="Q180" s="145">
        <f t="shared" si="36"/>
        <v>0</v>
      </c>
      <c r="R180" s="146">
        <f t="shared" si="37"/>
        <v>0</v>
      </c>
      <c r="S180" s="145">
        <f>IF(I180&lt;VLOOKUP(L180,$M$350:$Q$358,2),0,VLOOKUP(L180,$M$350:$Q$358,4))</f>
        <v>0</v>
      </c>
      <c r="T180" s="145">
        <f t="shared" si="38"/>
        <v>0</v>
      </c>
      <c r="U180" s="145">
        <f t="shared" si="39"/>
        <v>0</v>
      </c>
      <c r="V180" s="146">
        <f t="shared" si="40"/>
        <v>0</v>
      </c>
      <c r="W180" s="145">
        <f>IF(I180&lt;VLOOKUP(L180,$M$350:$Q$358,2),0,VLOOKUP(L180,$M$350:$Q$358,5))</f>
        <v>0</v>
      </c>
      <c r="X180" s="151"/>
      <c r="Y180" s="151"/>
      <c r="Z180" s="151"/>
      <c r="AA180" s="151"/>
      <c r="AE180" s="154"/>
    </row>
    <row r="181" spans="1:31" ht="31.5" x14ac:dyDescent="0.25">
      <c r="A181" s="135">
        <v>173</v>
      </c>
      <c r="B181" s="161" t="s">
        <v>21</v>
      </c>
      <c r="C181" s="161" t="s">
        <v>20</v>
      </c>
      <c r="D181" s="140"/>
      <c r="E181" s="141"/>
      <c r="F181" s="141">
        <v>227.38</v>
      </c>
      <c r="G181" s="139">
        <v>329</v>
      </c>
      <c r="H181" s="139">
        <v>354</v>
      </c>
      <c r="I181" s="139">
        <v>341</v>
      </c>
      <c r="J181" s="142">
        <v>1.45</v>
      </c>
      <c r="K181" s="142">
        <v>1.56</v>
      </c>
      <c r="L181" s="142">
        <f>I181/F181</f>
        <v>1.499692145307415</v>
      </c>
      <c r="M181" s="144">
        <v>4.5</v>
      </c>
      <c r="N181" s="219">
        <f t="shared" si="34"/>
        <v>15</v>
      </c>
      <c r="O181" s="146">
        <f t="shared" si="35"/>
        <v>15.345000000000001</v>
      </c>
      <c r="P181" s="203">
        <v>2</v>
      </c>
      <c r="Q181" s="203">
        <f t="shared" si="36"/>
        <v>1</v>
      </c>
      <c r="R181" s="146">
        <f t="shared" si="37"/>
        <v>3.75</v>
      </c>
      <c r="S181" s="145">
        <v>25</v>
      </c>
      <c r="T181" s="203">
        <f t="shared" si="38"/>
        <v>10</v>
      </c>
      <c r="U181" s="203">
        <f t="shared" si="39"/>
        <v>2</v>
      </c>
      <c r="V181" s="146">
        <f t="shared" si="40"/>
        <v>2.25</v>
      </c>
      <c r="W181" s="145">
        <v>15</v>
      </c>
      <c r="X181" s="251">
        <v>15</v>
      </c>
      <c r="Y181" s="203">
        <v>2</v>
      </c>
      <c r="Z181" s="203">
        <v>2</v>
      </c>
      <c r="AA181" s="203">
        <v>2</v>
      </c>
      <c r="AB181" s="145">
        <v>17</v>
      </c>
      <c r="AC181" s="145">
        <v>5</v>
      </c>
      <c r="AD181" s="139">
        <f t="shared" ref="AD181:AD182" si="47">AC181*100/AB181</f>
        <v>29.411764705882351</v>
      </c>
      <c r="AE181" s="145"/>
    </row>
    <row r="182" spans="1:31" x14ac:dyDescent="0.25">
      <c r="A182" s="135">
        <v>174</v>
      </c>
      <c r="B182" s="161" t="s">
        <v>2</v>
      </c>
      <c r="C182" s="161" t="s">
        <v>20</v>
      </c>
      <c r="D182" s="140"/>
      <c r="E182" s="141"/>
      <c r="F182" s="141">
        <v>257.27999999999997</v>
      </c>
      <c r="G182" s="139">
        <v>183</v>
      </c>
      <c r="H182" s="139">
        <v>227</v>
      </c>
      <c r="I182" s="139">
        <v>201</v>
      </c>
      <c r="J182" s="142">
        <v>0.71</v>
      </c>
      <c r="K182" s="254">
        <v>0.88</v>
      </c>
      <c r="L182" s="254">
        <f>I182/F182</f>
        <v>0.78125000000000011</v>
      </c>
      <c r="M182" s="144">
        <f t="shared" si="33"/>
        <v>3</v>
      </c>
      <c r="N182" s="219">
        <f t="shared" si="34"/>
        <v>6</v>
      </c>
      <c r="O182" s="146">
        <f t="shared" si="35"/>
        <v>6.03</v>
      </c>
      <c r="P182" s="203">
        <f t="shared" si="41"/>
        <v>0</v>
      </c>
      <c r="Q182" s="203">
        <f t="shared" si="36"/>
        <v>0</v>
      </c>
      <c r="R182" s="146">
        <f t="shared" si="37"/>
        <v>0</v>
      </c>
      <c r="S182" s="145">
        <v>0</v>
      </c>
      <c r="T182" s="203">
        <f t="shared" si="38"/>
        <v>5</v>
      </c>
      <c r="U182" s="203">
        <f t="shared" si="39"/>
        <v>1</v>
      </c>
      <c r="V182" s="146">
        <f t="shared" si="40"/>
        <v>1.2</v>
      </c>
      <c r="W182" s="145">
        <v>20</v>
      </c>
      <c r="X182" s="251"/>
      <c r="Y182" s="203"/>
      <c r="Z182" s="203"/>
      <c r="AA182" s="203"/>
      <c r="AB182" s="145">
        <v>6</v>
      </c>
      <c r="AC182" s="145">
        <v>2</v>
      </c>
      <c r="AD182" s="139">
        <f t="shared" si="47"/>
        <v>33.333333333333336</v>
      </c>
      <c r="AE182" s="145"/>
    </row>
    <row r="183" spans="1:31" hidden="1" x14ac:dyDescent="0.25">
      <c r="A183" s="135">
        <v>175</v>
      </c>
      <c r="B183" s="161" t="s">
        <v>444</v>
      </c>
      <c r="C183" s="161" t="s">
        <v>20</v>
      </c>
      <c r="D183" s="140"/>
      <c r="E183" s="141"/>
      <c r="F183" s="141"/>
      <c r="G183" s="139"/>
      <c r="H183" s="139"/>
      <c r="I183" s="139"/>
      <c r="J183" s="142"/>
      <c r="K183" s="142"/>
      <c r="L183" s="142"/>
      <c r="M183" s="144">
        <f t="shared" si="33"/>
        <v>0</v>
      </c>
      <c r="N183" s="145">
        <f t="shared" si="34"/>
        <v>0</v>
      </c>
      <c r="O183" s="146">
        <f t="shared" si="35"/>
        <v>0</v>
      </c>
      <c r="P183" s="145">
        <f t="shared" si="41"/>
        <v>0</v>
      </c>
      <c r="Q183" s="145">
        <f t="shared" si="36"/>
        <v>0</v>
      </c>
      <c r="R183" s="146">
        <f t="shared" si="37"/>
        <v>0</v>
      </c>
      <c r="S183" s="145">
        <v>25</v>
      </c>
      <c r="T183" s="145">
        <f t="shared" si="38"/>
        <v>0</v>
      </c>
      <c r="U183" s="145">
        <f t="shared" si="39"/>
        <v>0</v>
      </c>
      <c r="V183" s="146">
        <f t="shared" si="40"/>
        <v>0</v>
      </c>
      <c r="W183" s="145">
        <v>20</v>
      </c>
      <c r="X183" s="146"/>
      <c r="Y183" s="146"/>
      <c r="Z183" s="146"/>
      <c r="AA183" s="145"/>
      <c r="AB183" s="145"/>
      <c r="AC183" s="145"/>
      <c r="AD183" s="214"/>
      <c r="AE183" s="154"/>
    </row>
    <row r="184" spans="1:31" x14ac:dyDescent="0.25">
      <c r="A184" s="135">
        <v>176</v>
      </c>
      <c r="B184" s="161" t="s">
        <v>2</v>
      </c>
      <c r="C184" s="161" t="s">
        <v>716</v>
      </c>
      <c r="D184" s="140"/>
      <c r="E184" s="141"/>
      <c r="F184" s="141">
        <v>891.37</v>
      </c>
      <c r="G184" s="139">
        <v>319</v>
      </c>
      <c r="H184" s="139">
        <v>348</v>
      </c>
      <c r="I184" s="139">
        <v>445</v>
      </c>
      <c r="J184" s="142">
        <v>0.36</v>
      </c>
      <c r="K184" s="142">
        <v>0.39</v>
      </c>
      <c r="L184" s="142">
        <f>I184/F184</f>
        <v>0.49923152001974491</v>
      </c>
      <c r="M184" s="144">
        <f t="shared" si="33"/>
        <v>3</v>
      </c>
      <c r="N184" s="219">
        <f t="shared" si="34"/>
        <v>13</v>
      </c>
      <c r="O184" s="146">
        <f t="shared" si="35"/>
        <v>13.35</v>
      </c>
      <c r="P184" s="203">
        <f t="shared" si="41"/>
        <v>0</v>
      </c>
      <c r="Q184" s="203">
        <f t="shared" si="36"/>
        <v>0</v>
      </c>
      <c r="R184" s="146">
        <f t="shared" si="37"/>
        <v>0</v>
      </c>
      <c r="S184" s="145">
        <v>0</v>
      </c>
      <c r="T184" s="203">
        <f t="shared" si="38"/>
        <v>11</v>
      </c>
      <c r="U184" s="203">
        <f t="shared" si="39"/>
        <v>2</v>
      </c>
      <c r="V184" s="146">
        <f t="shared" si="40"/>
        <v>2.6</v>
      </c>
      <c r="W184" s="145">
        <v>20</v>
      </c>
      <c r="X184" s="251"/>
      <c r="Y184" s="203"/>
      <c r="Z184" s="203"/>
      <c r="AA184" s="203"/>
      <c r="AB184" s="145">
        <v>10</v>
      </c>
      <c r="AC184" s="145">
        <v>7</v>
      </c>
      <c r="AD184" s="139">
        <f t="shared" ref="AD184:AD186" si="48">AC184*100/AB184</f>
        <v>70</v>
      </c>
      <c r="AE184" s="145"/>
    </row>
    <row r="185" spans="1:31" ht="34.5" customHeight="1" x14ac:dyDescent="0.25">
      <c r="A185" s="135">
        <v>177</v>
      </c>
      <c r="B185" s="161" t="s">
        <v>717</v>
      </c>
      <c r="C185" s="161" t="s">
        <v>716</v>
      </c>
      <c r="D185" s="140"/>
      <c r="E185" s="141"/>
      <c r="F185" s="141">
        <v>837.74</v>
      </c>
      <c r="G185" s="139">
        <v>255</v>
      </c>
      <c r="H185" s="139">
        <v>284</v>
      </c>
      <c r="I185" s="139">
        <v>614</v>
      </c>
      <c r="J185" s="142">
        <v>0.3</v>
      </c>
      <c r="K185" s="142">
        <v>0.34</v>
      </c>
      <c r="L185" s="142">
        <f>I185/F185</f>
        <v>0.73292429632105427</v>
      </c>
      <c r="M185" s="144">
        <f t="shared" si="33"/>
        <v>3</v>
      </c>
      <c r="N185" s="219">
        <f t="shared" si="34"/>
        <v>18</v>
      </c>
      <c r="O185" s="146">
        <f t="shared" si="35"/>
        <v>18.420000000000002</v>
      </c>
      <c r="P185" s="203">
        <v>2</v>
      </c>
      <c r="Q185" s="203">
        <f t="shared" si="36"/>
        <v>2</v>
      </c>
      <c r="R185" s="146">
        <f t="shared" si="37"/>
        <v>4.5</v>
      </c>
      <c r="S185" s="145">
        <v>25</v>
      </c>
      <c r="T185" s="203">
        <f t="shared" si="38"/>
        <v>14</v>
      </c>
      <c r="U185" s="203">
        <f t="shared" si="39"/>
        <v>0</v>
      </c>
      <c r="V185" s="146">
        <f t="shared" si="40"/>
        <v>0</v>
      </c>
      <c r="W185" s="145">
        <v>0</v>
      </c>
      <c r="X185" s="251">
        <v>18</v>
      </c>
      <c r="Y185" s="203">
        <v>2</v>
      </c>
      <c r="Z185" s="203">
        <v>2</v>
      </c>
      <c r="AA185" s="203">
        <v>0</v>
      </c>
      <c r="AB185" s="145">
        <v>8</v>
      </c>
      <c r="AC185" s="145">
        <v>4</v>
      </c>
      <c r="AD185" s="139">
        <f t="shared" si="48"/>
        <v>50</v>
      </c>
      <c r="AE185" s="145"/>
    </row>
    <row r="186" spans="1:31" ht="33.75" customHeight="1" x14ac:dyDescent="0.25">
      <c r="A186" s="135">
        <v>178</v>
      </c>
      <c r="B186" s="161" t="s">
        <v>165</v>
      </c>
      <c r="C186" s="161" t="s">
        <v>716</v>
      </c>
      <c r="D186" s="140"/>
      <c r="E186" s="141"/>
      <c r="F186" s="141">
        <v>1700.17</v>
      </c>
      <c r="G186" s="139">
        <v>717</v>
      </c>
      <c r="H186" s="139">
        <v>1041</v>
      </c>
      <c r="I186" s="139">
        <v>904</v>
      </c>
      <c r="J186" s="142">
        <v>0.42</v>
      </c>
      <c r="K186" s="142">
        <v>0.61</v>
      </c>
      <c r="L186" s="142">
        <f>I186/F186</f>
        <v>0.53171153472888</v>
      </c>
      <c r="M186" s="144">
        <f t="shared" si="33"/>
        <v>3</v>
      </c>
      <c r="N186" s="219">
        <f t="shared" si="34"/>
        <v>27</v>
      </c>
      <c r="O186" s="146">
        <f t="shared" si="35"/>
        <v>27.12</v>
      </c>
      <c r="P186" s="203">
        <v>3</v>
      </c>
      <c r="Q186" s="203">
        <f t="shared" si="36"/>
        <v>3</v>
      </c>
      <c r="R186" s="146">
        <f t="shared" si="37"/>
        <v>6.75</v>
      </c>
      <c r="S186" s="145">
        <v>25</v>
      </c>
      <c r="T186" s="203">
        <f t="shared" si="38"/>
        <v>19</v>
      </c>
      <c r="U186" s="203">
        <f t="shared" si="39"/>
        <v>2</v>
      </c>
      <c r="V186" s="146">
        <f t="shared" si="40"/>
        <v>2.7</v>
      </c>
      <c r="W186" s="145">
        <v>10</v>
      </c>
      <c r="X186" s="251">
        <v>27</v>
      </c>
      <c r="Y186" s="203">
        <v>3</v>
      </c>
      <c r="Z186" s="203">
        <v>3</v>
      </c>
      <c r="AA186" s="203">
        <v>2</v>
      </c>
      <c r="AB186" s="145">
        <v>30</v>
      </c>
      <c r="AC186" s="145">
        <v>15</v>
      </c>
      <c r="AD186" s="139">
        <f t="shared" si="48"/>
        <v>50</v>
      </c>
      <c r="AE186" s="145"/>
    </row>
    <row r="187" spans="1:31" hidden="1" x14ac:dyDescent="0.25">
      <c r="A187" s="135">
        <v>179</v>
      </c>
      <c r="B187" s="161" t="s">
        <v>444</v>
      </c>
      <c r="C187" s="161" t="s">
        <v>716</v>
      </c>
      <c r="D187" s="140"/>
      <c r="E187" s="141"/>
      <c r="F187" s="141"/>
      <c r="G187" s="139"/>
      <c r="H187" s="139"/>
      <c r="I187" s="139"/>
      <c r="J187" s="142"/>
      <c r="K187" s="142"/>
      <c r="L187" s="142"/>
      <c r="M187" s="144">
        <f t="shared" si="33"/>
        <v>0</v>
      </c>
      <c r="N187" s="145">
        <f t="shared" si="34"/>
        <v>0</v>
      </c>
      <c r="O187" s="146">
        <f t="shared" si="35"/>
        <v>0</v>
      </c>
      <c r="P187" s="145">
        <f t="shared" si="41"/>
        <v>0</v>
      </c>
      <c r="Q187" s="145">
        <f t="shared" si="36"/>
        <v>0</v>
      </c>
      <c r="R187" s="146">
        <f t="shared" si="37"/>
        <v>0</v>
      </c>
      <c r="S187" s="145">
        <v>25</v>
      </c>
      <c r="T187" s="145">
        <f t="shared" si="38"/>
        <v>0</v>
      </c>
      <c r="U187" s="145">
        <f t="shared" si="39"/>
        <v>0</v>
      </c>
      <c r="V187" s="146">
        <f t="shared" si="40"/>
        <v>0</v>
      </c>
      <c r="W187" s="145">
        <v>20</v>
      </c>
      <c r="X187" s="146"/>
      <c r="Y187" s="146"/>
      <c r="Z187" s="146"/>
      <c r="AA187" s="145"/>
      <c r="AB187" s="145"/>
      <c r="AC187" s="145"/>
      <c r="AD187" s="214"/>
      <c r="AE187" s="154"/>
    </row>
    <row r="188" spans="1:31" hidden="1" x14ac:dyDescent="0.25">
      <c r="A188" s="135">
        <v>180</v>
      </c>
      <c r="B188" s="161" t="s">
        <v>855</v>
      </c>
      <c r="C188" s="161" t="s">
        <v>23</v>
      </c>
      <c r="D188" s="140"/>
      <c r="E188" s="141"/>
      <c r="F188" s="141">
        <v>0</v>
      </c>
      <c r="G188" s="139"/>
      <c r="H188" s="139"/>
      <c r="I188" s="139">
        <v>0</v>
      </c>
      <c r="J188" s="142"/>
      <c r="K188" s="142"/>
      <c r="L188" s="142"/>
      <c r="M188" s="144">
        <f t="shared" si="33"/>
        <v>0</v>
      </c>
      <c r="N188" s="145">
        <f t="shared" si="34"/>
        <v>0</v>
      </c>
      <c r="O188" s="146">
        <f t="shared" si="35"/>
        <v>0</v>
      </c>
      <c r="P188" s="145">
        <f t="shared" si="41"/>
        <v>0</v>
      </c>
      <c r="Q188" s="145">
        <f t="shared" si="36"/>
        <v>0</v>
      </c>
      <c r="R188" s="146">
        <f t="shared" si="37"/>
        <v>0</v>
      </c>
      <c r="S188" s="145">
        <f>IF(I188&lt;VLOOKUP(L188,$M$350:$Q$358,2),0,VLOOKUP(L188,$M$350:$Q$358,4))</f>
        <v>0</v>
      </c>
      <c r="T188" s="145">
        <f t="shared" si="38"/>
        <v>0</v>
      </c>
      <c r="U188" s="145">
        <f t="shared" si="39"/>
        <v>0</v>
      </c>
      <c r="V188" s="146">
        <f t="shared" si="40"/>
        <v>0</v>
      </c>
      <c r="W188" s="145">
        <f>IF(I188&lt;VLOOKUP(L188,$M$350:$Q$358,2),0,VLOOKUP(L188,$M$350:$Q$358,5))</f>
        <v>0</v>
      </c>
      <c r="X188" s="151"/>
      <c r="Y188" s="151"/>
      <c r="Z188" s="151"/>
      <c r="AA188" s="151"/>
      <c r="AE188" s="154"/>
    </row>
    <row r="189" spans="1:31" ht="31.5" x14ac:dyDescent="0.25">
      <c r="A189" s="135">
        <v>181</v>
      </c>
      <c r="B189" s="263" t="s">
        <v>24</v>
      </c>
      <c r="C189" s="161" t="s">
        <v>23</v>
      </c>
      <c r="D189" s="140"/>
      <c r="E189" s="141"/>
      <c r="F189" s="141">
        <v>297.57</v>
      </c>
      <c r="G189" s="139"/>
      <c r="H189" s="139">
        <v>0</v>
      </c>
      <c r="I189" s="139">
        <v>205</v>
      </c>
      <c r="J189" s="142"/>
      <c r="K189" s="142">
        <v>0</v>
      </c>
      <c r="L189" s="142">
        <f>I189/F189</f>
        <v>0.68891353295023017</v>
      </c>
      <c r="M189" s="144">
        <v>2</v>
      </c>
      <c r="N189" s="219">
        <f t="shared" si="34"/>
        <v>4</v>
      </c>
      <c r="O189" s="146">
        <f t="shared" si="35"/>
        <v>4.0999999999999996</v>
      </c>
      <c r="P189" s="203">
        <f t="shared" si="41"/>
        <v>0</v>
      </c>
      <c r="Q189" s="203">
        <f t="shared" si="36"/>
        <v>0</v>
      </c>
      <c r="R189" s="146">
        <f t="shared" si="37"/>
        <v>0</v>
      </c>
      <c r="S189" s="145">
        <v>0</v>
      </c>
      <c r="T189" s="203">
        <f t="shared" si="38"/>
        <v>4</v>
      </c>
      <c r="U189" s="203">
        <f t="shared" si="39"/>
        <v>0</v>
      </c>
      <c r="V189" s="146">
        <f t="shared" si="40"/>
        <v>0.8</v>
      </c>
      <c r="W189" s="145">
        <v>20</v>
      </c>
      <c r="X189" s="251">
        <v>4</v>
      </c>
      <c r="Y189" s="203">
        <v>0</v>
      </c>
      <c r="Z189" s="203">
        <v>0</v>
      </c>
      <c r="AA189" s="203">
        <v>0</v>
      </c>
      <c r="AB189" s="145">
        <v>0</v>
      </c>
      <c r="AC189" s="145">
        <v>0</v>
      </c>
      <c r="AD189" s="139" t="e">
        <f>AC189*100/AB189</f>
        <v>#DIV/0!</v>
      </c>
      <c r="AE189" s="145"/>
    </row>
    <row r="190" spans="1:31" hidden="1" x14ac:dyDescent="0.25">
      <c r="A190" s="135">
        <v>182</v>
      </c>
      <c r="B190" s="161" t="s">
        <v>2</v>
      </c>
      <c r="C190" s="161" t="s">
        <v>23</v>
      </c>
      <c r="D190" s="140"/>
      <c r="E190" s="141"/>
      <c r="F190" s="141">
        <v>0</v>
      </c>
      <c r="G190" s="139"/>
      <c r="H190" s="139"/>
      <c r="I190" s="139">
        <v>0</v>
      </c>
      <c r="J190" s="142"/>
      <c r="K190" s="142"/>
      <c r="L190" s="142"/>
      <c r="M190" s="144">
        <f t="shared" si="33"/>
        <v>0</v>
      </c>
      <c r="N190" s="145">
        <f t="shared" si="34"/>
        <v>0</v>
      </c>
      <c r="O190" s="146">
        <f t="shared" si="35"/>
        <v>0</v>
      </c>
      <c r="P190" s="145">
        <f t="shared" si="41"/>
        <v>0</v>
      </c>
      <c r="Q190" s="145">
        <f t="shared" si="36"/>
        <v>0</v>
      </c>
      <c r="R190" s="146">
        <f t="shared" si="37"/>
        <v>0</v>
      </c>
      <c r="S190" s="145">
        <f>IF(I190&lt;VLOOKUP(L190,$M$350:$Q$358,2),0,VLOOKUP(L190,$M$350:$Q$358,4))</f>
        <v>0</v>
      </c>
      <c r="T190" s="145">
        <f t="shared" si="38"/>
        <v>0</v>
      </c>
      <c r="U190" s="145">
        <f t="shared" si="39"/>
        <v>0</v>
      </c>
      <c r="V190" s="146">
        <f t="shared" si="40"/>
        <v>0</v>
      </c>
      <c r="W190" s="145">
        <f>IF(I190&lt;VLOOKUP(L190,$M$350:$Q$358,2),0,VLOOKUP(L190,$M$350:$Q$358,5))</f>
        <v>0</v>
      </c>
      <c r="X190" s="151"/>
      <c r="Y190" s="151"/>
      <c r="Z190" s="151"/>
      <c r="AA190" s="151"/>
      <c r="AE190" s="154"/>
    </row>
    <row r="191" spans="1:31" ht="47.25" hidden="1" x14ac:dyDescent="0.25">
      <c r="A191" s="135">
        <v>183</v>
      </c>
      <c r="B191" s="161" t="s">
        <v>98</v>
      </c>
      <c r="C191" s="161" t="s">
        <v>23</v>
      </c>
      <c r="D191" s="140"/>
      <c r="E191" s="141"/>
      <c r="F191" s="141">
        <v>0</v>
      </c>
      <c r="G191" s="139"/>
      <c r="H191" s="139"/>
      <c r="I191" s="139">
        <v>0</v>
      </c>
      <c r="J191" s="142"/>
      <c r="K191" s="142"/>
      <c r="L191" s="142"/>
      <c r="M191" s="144">
        <f t="shared" si="33"/>
        <v>0</v>
      </c>
      <c r="N191" s="145">
        <f t="shared" si="34"/>
        <v>0</v>
      </c>
      <c r="O191" s="146">
        <f t="shared" si="35"/>
        <v>0</v>
      </c>
      <c r="P191" s="145">
        <f t="shared" si="41"/>
        <v>0</v>
      </c>
      <c r="Q191" s="145">
        <f t="shared" si="36"/>
        <v>0</v>
      </c>
      <c r="R191" s="146">
        <f t="shared" si="37"/>
        <v>0</v>
      </c>
      <c r="S191" s="145">
        <f>IF(I191&lt;VLOOKUP(L191,$M$350:$Q$358,2),0,VLOOKUP(L191,$M$350:$Q$358,4))</f>
        <v>0</v>
      </c>
      <c r="T191" s="145">
        <f t="shared" si="38"/>
        <v>0</v>
      </c>
      <c r="U191" s="145">
        <f t="shared" si="39"/>
        <v>0</v>
      </c>
      <c r="V191" s="146">
        <f t="shared" si="40"/>
        <v>0</v>
      </c>
      <c r="W191" s="145">
        <f>IF(I191&lt;VLOOKUP(L191,$M$350:$Q$358,2),0,VLOOKUP(L191,$M$350:$Q$358,5))</f>
        <v>0</v>
      </c>
      <c r="X191" s="151"/>
      <c r="Y191" s="151"/>
      <c r="Z191" s="151"/>
      <c r="AA191" s="151"/>
      <c r="AE191" s="154"/>
    </row>
    <row r="192" spans="1:31" ht="31.5" x14ac:dyDescent="0.25">
      <c r="A192" s="135">
        <v>184</v>
      </c>
      <c r="B192" s="161" t="s">
        <v>97</v>
      </c>
      <c r="C192" s="161" t="s">
        <v>23</v>
      </c>
      <c r="D192" s="140"/>
      <c r="E192" s="141"/>
      <c r="F192" s="141">
        <v>17.87</v>
      </c>
      <c r="G192" s="139">
        <v>133</v>
      </c>
      <c r="H192" s="139">
        <v>98</v>
      </c>
      <c r="I192" s="139">
        <v>128</v>
      </c>
      <c r="J192" s="142">
        <v>7.44</v>
      </c>
      <c r="K192" s="142">
        <v>5.48</v>
      </c>
      <c r="L192" s="142">
        <f>I192/F192</f>
        <v>7.1628427532176833</v>
      </c>
      <c r="M192" s="144">
        <v>6</v>
      </c>
      <c r="N192" s="219">
        <f t="shared" si="34"/>
        <v>7</v>
      </c>
      <c r="O192" s="146">
        <f t="shared" si="35"/>
        <v>7.68</v>
      </c>
      <c r="P192" s="203">
        <f t="shared" si="41"/>
        <v>1</v>
      </c>
      <c r="Q192" s="203">
        <f t="shared" si="36"/>
        <v>0</v>
      </c>
      <c r="R192" s="146">
        <f t="shared" si="37"/>
        <v>1.75</v>
      </c>
      <c r="S192" s="145">
        <v>25</v>
      </c>
      <c r="T192" s="203">
        <f t="shared" si="38"/>
        <v>6</v>
      </c>
      <c r="U192" s="203">
        <f t="shared" si="39"/>
        <v>0</v>
      </c>
      <c r="V192" s="146">
        <f t="shared" si="40"/>
        <v>0</v>
      </c>
      <c r="W192" s="145">
        <v>0</v>
      </c>
      <c r="X192" s="251">
        <v>7</v>
      </c>
      <c r="Y192" s="203">
        <v>1</v>
      </c>
      <c r="Z192" s="203">
        <v>1</v>
      </c>
      <c r="AA192" s="203">
        <v>0</v>
      </c>
      <c r="AB192" s="145">
        <v>3</v>
      </c>
      <c r="AC192" s="145">
        <v>2</v>
      </c>
      <c r="AD192" s="139">
        <f>AC192*100/AB192</f>
        <v>66.666666666666671</v>
      </c>
      <c r="AE192" s="145"/>
    </row>
    <row r="193" spans="1:31" hidden="1" x14ac:dyDescent="0.25">
      <c r="A193" s="135">
        <v>185</v>
      </c>
      <c r="B193" s="161" t="s">
        <v>444</v>
      </c>
      <c r="C193" s="161" t="s">
        <v>23</v>
      </c>
      <c r="D193" s="140"/>
      <c r="E193" s="141"/>
      <c r="F193" s="141"/>
      <c r="G193" s="139"/>
      <c r="H193" s="139"/>
      <c r="I193" s="139"/>
      <c r="J193" s="142"/>
      <c r="K193" s="142"/>
      <c r="L193" s="142"/>
      <c r="M193" s="144">
        <f t="shared" si="33"/>
        <v>0</v>
      </c>
      <c r="N193" s="145">
        <f t="shared" si="34"/>
        <v>0</v>
      </c>
      <c r="O193" s="146">
        <f t="shared" si="35"/>
        <v>0</v>
      </c>
      <c r="P193" s="145">
        <f t="shared" si="41"/>
        <v>0</v>
      </c>
      <c r="Q193" s="145">
        <f t="shared" si="36"/>
        <v>0</v>
      </c>
      <c r="R193" s="146">
        <f t="shared" si="37"/>
        <v>0</v>
      </c>
      <c r="S193" s="145">
        <v>25</v>
      </c>
      <c r="T193" s="145">
        <f t="shared" si="38"/>
        <v>0</v>
      </c>
      <c r="U193" s="145">
        <f t="shared" si="39"/>
        <v>0</v>
      </c>
      <c r="V193" s="146">
        <f t="shared" si="40"/>
        <v>0</v>
      </c>
      <c r="W193" s="145">
        <v>20</v>
      </c>
      <c r="X193" s="146"/>
      <c r="Y193" s="146"/>
      <c r="Z193" s="146"/>
      <c r="AA193" s="145"/>
      <c r="AB193" s="145"/>
      <c r="AC193" s="145"/>
      <c r="AD193" s="214"/>
      <c r="AE193" s="154"/>
    </row>
    <row r="194" spans="1:31" hidden="1" x14ac:dyDescent="0.25">
      <c r="A194" s="135">
        <v>186</v>
      </c>
      <c r="B194" s="161" t="s">
        <v>871</v>
      </c>
      <c r="C194" s="161" t="s">
        <v>718</v>
      </c>
      <c r="D194" s="140"/>
      <c r="E194" s="141"/>
      <c r="F194" s="141">
        <v>40.14</v>
      </c>
      <c r="G194" s="139"/>
      <c r="H194" s="139"/>
      <c r="I194" s="139">
        <v>0</v>
      </c>
      <c r="J194" s="142"/>
      <c r="K194" s="142"/>
      <c r="L194" s="142"/>
      <c r="M194" s="144">
        <f t="shared" si="33"/>
        <v>0</v>
      </c>
      <c r="N194" s="145">
        <f t="shared" si="34"/>
        <v>0</v>
      </c>
      <c r="O194" s="146">
        <f t="shared" si="35"/>
        <v>0</v>
      </c>
      <c r="P194" s="145">
        <f t="shared" si="41"/>
        <v>0</v>
      </c>
      <c r="Q194" s="145">
        <f t="shared" si="36"/>
        <v>0</v>
      </c>
      <c r="R194" s="146">
        <f t="shared" si="37"/>
        <v>0</v>
      </c>
      <c r="S194" s="145">
        <f>IF(I194&lt;VLOOKUP(L194,$M$350:$Q$358,2),0,VLOOKUP(L194,$M$350:$Q$358,4))</f>
        <v>0</v>
      </c>
      <c r="T194" s="145">
        <f t="shared" si="38"/>
        <v>0</v>
      </c>
      <c r="U194" s="145">
        <f t="shared" si="39"/>
        <v>0</v>
      </c>
      <c r="V194" s="146">
        <f t="shared" si="40"/>
        <v>0</v>
      </c>
      <c r="W194" s="145">
        <f>IF(I194&lt;VLOOKUP(L194,$M$350:$Q$358,2),0,VLOOKUP(L194,$M$350:$Q$358,5))</f>
        <v>0</v>
      </c>
      <c r="X194" s="151"/>
      <c r="Y194" s="151"/>
      <c r="Z194" s="151"/>
      <c r="AA194" s="151"/>
      <c r="AE194" s="154"/>
    </row>
    <row r="195" spans="1:31" hidden="1" x14ac:dyDescent="0.25">
      <c r="A195" s="135">
        <v>187</v>
      </c>
      <c r="B195" s="161" t="s">
        <v>2</v>
      </c>
      <c r="C195" s="161" t="s">
        <v>718</v>
      </c>
      <c r="D195" s="140"/>
      <c r="E195" s="141"/>
      <c r="F195" s="141">
        <v>0</v>
      </c>
      <c r="G195" s="139"/>
      <c r="H195" s="139"/>
      <c r="I195" s="139">
        <v>0</v>
      </c>
      <c r="J195" s="142"/>
      <c r="K195" s="142"/>
      <c r="L195" s="142"/>
      <c r="M195" s="144">
        <f t="shared" si="33"/>
        <v>0</v>
      </c>
      <c r="N195" s="145">
        <f t="shared" si="34"/>
        <v>0</v>
      </c>
      <c r="O195" s="146">
        <f t="shared" si="35"/>
        <v>0</v>
      </c>
      <c r="P195" s="145">
        <f t="shared" si="41"/>
        <v>0</v>
      </c>
      <c r="Q195" s="145">
        <f t="shared" si="36"/>
        <v>0</v>
      </c>
      <c r="R195" s="146">
        <f t="shared" si="37"/>
        <v>0</v>
      </c>
      <c r="S195" s="145">
        <f>IF(I195&lt;VLOOKUP(L195,$M$350:$Q$358,2),0,VLOOKUP(L195,$M$350:$Q$358,4))</f>
        <v>0</v>
      </c>
      <c r="T195" s="145">
        <f t="shared" si="38"/>
        <v>0</v>
      </c>
      <c r="U195" s="145">
        <f t="shared" si="39"/>
        <v>0</v>
      </c>
      <c r="V195" s="146">
        <f t="shared" si="40"/>
        <v>0</v>
      </c>
      <c r="W195" s="145">
        <f>IF(I195&lt;VLOOKUP(L195,$M$350:$Q$358,2),0,VLOOKUP(L195,$M$350:$Q$358,5))</f>
        <v>0</v>
      </c>
      <c r="X195" s="151"/>
      <c r="Y195" s="151"/>
      <c r="Z195" s="151"/>
      <c r="AA195" s="151"/>
      <c r="AE195" s="154"/>
    </row>
    <row r="196" spans="1:31" ht="31.5" x14ac:dyDescent="0.25">
      <c r="A196" s="135">
        <v>188</v>
      </c>
      <c r="B196" s="161" t="s">
        <v>115</v>
      </c>
      <c r="C196" s="161" t="s">
        <v>718</v>
      </c>
      <c r="D196" s="140"/>
      <c r="E196" s="141"/>
      <c r="F196" s="141">
        <v>91.06</v>
      </c>
      <c r="G196" s="139">
        <v>58</v>
      </c>
      <c r="H196" s="139">
        <v>92</v>
      </c>
      <c r="I196" s="139">
        <v>111</v>
      </c>
      <c r="J196" s="142">
        <v>0.64</v>
      </c>
      <c r="K196" s="142">
        <v>1.01</v>
      </c>
      <c r="L196" s="142">
        <f>I196/F196</f>
        <v>1.2189764990116407</v>
      </c>
      <c r="M196" s="144">
        <v>3</v>
      </c>
      <c r="N196" s="219">
        <f t="shared" si="34"/>
        <v>3</v>
      </c>
      <c r="O196" s="146">
        <f t="shared" si="35"/>
        <v>3.33</v>
      </c>
      <c r="P196" s="203">
        <f t="shared" si="41"/>
        <v>0</v>
      </c>
      <c r="Q196" s="203">
        <f t="shared" si="36"/>
        <v>0</v>
      </c>
      <c r="R196" s="146">
        <f t="shared" si="37"/>
        <v>0.75</v>
      </c>
      <c r="S196" s="145">
        <v>25</v>
      </c>
      <c r="T196" s="203">
        <f t="shared" si="38"/>
        <v>3</v>
      </c>
      <c r="U196" s="203">
        <f t="shared" si="39"/>
        <v>0</v>
      </c>
      <c r="V196" s="146">
        <f t="shared" si="40"/>
        <v>0.6</v>
      </c>
      <c r="W196" s="145">
        <v>20</v>
      </c>
      <c r="X196" s="251">
        <v>3</v>
      </c>
      <c r="Y196" s="203"/>
      <c r="Z196" s="203"/>
      <c r="AA196" s="203"/>
      <c r="AB196" s="145">
        <v>2</v>
      </c>
      <c r="AC196" s="145">
        <v>2</v>
      </c>
      <c r="AD196" s="139">
        <f t="shared" ref="AD196:AD197" si="49">AC196*100/AB196</f>
        <v>100</v>
      </c>
      <c r="AE196" s="145"/>
    </row>
    <row r="197" spans="1:31" ht="31.5" x14ac:dyDescent="0.25">
      <c r="A197" s="135">
        <v>189</v>
      </c>
      <c r="B197" s="161" t="s">
        <v>235</v>
      </c>
      <c r="C197" s="161" t="s">
        <v>718</v>
      </c>
      <c r="D197" s="140"/>
      <c r="E197" s="141"/>
      <c r="F197" s="141">
        <v>20.38</v>
      </c>
      <c r="G197" s="139">
        <v>48</v>
      </c>
      <c r="H197" s="139">
        <v>36</v>
      </c>
      <c r="I197" s="139">
        <v>87</v>
      </c>
      <c r="J197" s="142">
        <v>2.36</v>
      </c>
      <c r="K197" s="142">
        <v>1.77</v>
      </c>
      <c r="L197" s="142">
        <f>I197/F197</f>
        <v>4.2688910696761537</v>
      </c>
      <c r="M197" s="144">
        <f t="shared" si="33"/>
        <v>8</v>
      </c>
      <c r="N197" s="219">
        <f t="shared" si="34"/>
        <v>6</v>
      </c>
      <c r="O197" s="146">
        <f t="shared" si="35"/>
        <v>6.96</v>
      </c>
      <c r="P197" s="203">
        <v>0</v>
      </c>
      <c r="Q197" s="203">
        <f t="shared" si="36"/>
        <v>1</v>
      </c>
      <c r="R197" s="146">
        <f t="shared" si="37"/>
        <v>1.5</v>
      </c>
      <c r="S197" s="145">
        <v>25</v>
      </c>
      <c r="T197" s="203">
        <f t="shared" si="38"/>
        <v>4</v>
      </c>
      <c r="U197" s="203">
        <f t="shared" si="39"/>
        <v>1</v>
      </c>
      <c r="V197" s="146">
        <f t="shared" si="40"/>
        <v>1.2</v>
      </c>
      <c r="W197" s="145">
        <v>20</v>
      </c>
      <c r="X197" s="251">
        <v>6</v>
      </c>
      <c r="Y197" s="203">
        <v>0</v>
      </c>
      <c r="Z197" s="203">
        <v>1</v>
      </c>
      <c r="AA197" s="203">
        <v>1</v>
      </c>
      <c r="AB197" s="145">
        <v>1</v>
      </c>
      <c r="AC197" s="145">
        <v>1</v>
      </c>
      <c r="AD197" s="139">
        <f t="shared" si="49"/>
        <v>100</v>
      </c>
      <c r="AE197" s="145"/>
    </row>
    <row r="198" spans="1:31" hidden="1" x14ac:dyDescent="0.25">
      <c r="A198" s="135">
        <v>190</v>
      </c>
      <c r="B198" s="161" t="s">
        <v>444</v>
      </c>
      <c r="C198" s="161" t="s">
        <v>718</v>
      </c>
      <c r="D198" s="140"/>
      <c r="E198" s="141"/>
      <c r="F198" s="141"/>
      <c r="G198" s="139"/>
      <c r="H198" s="139"/>
      <c r="I198" s="139"/>
      <c r="J198" s="142"/>
      <c r="K198" s="142"/>
      <c r="L198" s="142"/>
      <c r="M198" s="144">
        <f t="shared" si="33"/>
        <v>0</v>
      </c>
      <c r="N198" s="145">
        <f t="shared" si="34"/>
        <v>0</v>
      </c>
      <c r="O198" s="146">
        <f t="shared" si="35"/>
        <v>0</v>
      </c>
      <c r="P198" s="145">
        <f t="shared" si="41"/>
        <v>0</v>
      </c>
      <c r="Q198" s="145">
        <f t="shared" si="36"/>
        <v>0</v>
      </c>
      <c r="R198" s="146">
        <f t="shared" si="37"/>
        <v>0</v>
      </c>
      <c r="S198" s="145">
        <v>25</v>
      </c>
      <c r="T198" s="145">
        <f t="shared" si="38"/>
        <v>0</v>
      </c>
      <c r="U198" s="145">
        <f t="shared" si="39"/>
        <v>0</v>
      </c>
      <c r="V198" s="146">
        <f t="shared" si="40"/>
        <v>0</v>
      </c>
      <c r="W198" s="145">
        <v>20</v>
      </c>
      <c r="X198" s="146"/>
      <c r="Y198" s="146"/>
      <c r="Z198" s="146"/>
      <c r="AA198" s="145"/>
      <c r="AB198" s="145"/>
      <c r="AC198" s="145"/>
      <c r="AD198" s="214"/>
      <c r="AE198" s="154"/>
    </row>
    <row r="199" spans="1:31" hidden="1" x14ac:dyDescent="0.25">
      <c r="A199" s="135">
        <v>191</v>
      </c>
      <c r="B199" s="161" t="s">
        <v>862</v>
      </c>
      <c r="C199" s="161" t="s">
        <v>26</v>
      </c>
      <c r="D199" s="140"/>
      <c r="E199" s="141"/>
      <c r="F199" s="141"/>
      <c r="G199" s="139"/>
      <c r="H199" s="139"/>
      <c r="I199" s="139"/>
      <c r="J199" s="142"/>
      <c r="K199" s="142"/>
      <c r="L199" s="142"/>
      <c r="M199" s="144">
        <f t="shared" si="33"/>
        <v>0</v>
      </c>
      <c r="N199" s="145">
        <f t="shared" si="34"/>
        <v>0</v>
      </c>
      <c r="O199" s="146">
        <f t="shared" si="35"/>
        <v>0</v>
      </c>
      <c r="P199" s="145">
        <f t="shared" si="41"/>
        <v>0</v>
      </c>
      <c r="Q199" s="145">
        <f t="shared" si="36"/>
        <v>0</v>
      </c>
      <c r="R199" s="146">
        <f t="shared" si="37"/>
        <v>0</v>
      </c>
      <c r="S199" s="145">
        <v>25</v>
      </c>
      <c r="T199" s="145">
        <f t="shared" si="38"/>
        <v>0</v>
      </c>
      <c r="U199" s="145">
        <f t="shared" si="39"/>
        <v>0</v>
      </c>
      <c r="V199" s="146">
        <f t="shared" si="40"/>
        <v>0</v>
      </c>
      <c r="W199" s="145">
        <v>20</v>
      </c>
      <c r="X199" s="146"/>
      <c r="Y199" s="146"/>
      <c r="Z199" s="146"/>
      <c r="AA199" s="145"/>
      <c r="AB199" s="145"/>
      <c r="AC199" s="145"/>
      <c r="AD199" s="214"/>
      <c r="AE199" s="154"/>
    </row>
    <row r="200" spans="1:31" ht="31.5" hidden="1" x14ac:dyDescent="0.25">
      <c r="A200" s="135">
        <v>192</v>
      </c>
      <c r="B200" s="161" t="s">
        <v>719</v>
      </c>
      <c r="C200" s="161" t="s">
        <v>26</v>
      </c>
      <c r="D200" s="140"/>
      <c r="E200" s="141"/>
      <c r="F200" s="141">
        <v>14.85</v>
      </c>
      <c r="G200" s="139"/>
      <c r="H200" s="139"/>
      <c r="I200" s="139">
        <v>0</v>
      </c>
      <c r="J200" s="142"/>
      <c r="K200" s="142"/>
      <c r="L200" s="142"/>
      <c r="M200" s="144">
        <f t="shared" si="33"/>
        <v>0</v>
      </c>
      <c r="N200" s="145">
        <f t="shared" si="34"/>
        <v>0</v>
      </c>
      <c r="O200" s="146">
        <f t="shared" si="35"/>
        <v>0</v>
      </c>
      <c r="P200" s="145">
        <f t="shared" si="41"/>
        <v>0</v>
      </c>
      <c r="Q200" s="145">
        <f t="shared" si="36"/>
        <v>0</v>
      </c>
      <c r="R200" s="146">
        <f t="shared" si="37"/>
        <v>0</v>
      </c>
      <c r="S200" s="145">
        <f>IF(I200&lt;VLOOKUP(L200,$M$350:$Q$358,2),0,VLOOKUP(L200,$M$350:$Q$358,4))</f>
        <v>0</v>
      </c>
      <c r="T200" s="145">
        <f t="shared" si="38"/>
        <v>0</v>
      </c>
      <c r="U200" s="145">
        <f t="shared" si="39"/>
        <v>0</v>
      </c>
      <c r="V200" s="146">
        <f t="shared" si="40"/>
        <v>0</v>
      </c>
      <c r="W200" s="145">
        <f>IF(I200&lt;VLOOKUP(L200,$M$350:$Q$358,2),0,VLOOKUP(L200,$M$350:$Q$358,5))</f>
        <v>0</v>
      </c>
      <c r="X200" s="151"/>
      <c r="Y200" s="151"/>
      <c r="Z200" s="151"/>
      <c r="AA200" s="151"/>
      <c r="AE200" s="154"/>
    </row>
    <row r="201" spans="1:31" ht="31.5" hidden="1" x14ac:dyDescent="0.25">
      <c r="A201" s="135">
        <v>193</v>
      </c>
      <c r="B201" s="161" t="s">
        <v>252</v>
      </c>
      <c r="C201" s="161" t="s">
        <v>26</v>
      </c>
      <c r="D201" s="140"/>
      <c r="E201" s="141"/>
      <c r="F201" s="141">
        <v>6.66</v>
      </c>
      <c r="G201" s="139"/>
      <c r="H201" s="139"/>
      <c r="I201" s="139">
        <v>0</v>
      </c>
      <c r="J201" s="142"/>
      <c r="K201" s="142"/>
      <c r="L201" s="142"/>
      <c r="M201" s="144">
        <f t="shared" si="33"/>
        <v>0</v>
      </c>
      <c r="N201" s="145">
        <f t="shared" si="34"/>
        <v>0</v>
      </c>
      <c r="O201" s="146">
        <f t="shared" si="35"/>
        <v>0</v>
      </c>
      <c r="P201" s="145">
        <f t="shared" si="41"/>
        <v>0</v>
      </c>
      <c r="Q201" s="145">
        <f t="shared" si="36"/>
        <v>0</v>
      </c>
      <c r="R201" s="146">
        <f t="shared" si="37"/>
        <v>0</v>
      </c>
      <c r="S201" s="145">
        <f>IF(I201&lt;VLOOKUP(L201,$M$350:$Q$358,2),0,VLOOKUP(L201,$M$350:$Q$358,4))</f>
        <v>0</v>
      </c>
      <c r="T201" s="145">
        <f t="shared" si="38"/>
        <v>0</v>
      </c>
      <c r="U201" s="145">
        <f t="shared" si="39"/>
        <v>0</v>
      </c>
      <c r="V201" s="146">
        <f t="shared" si="40"/>
        <v>0</v>
      </c>
      <c r="W201" s="145">
        <f>IF(I201&lt;VLOOKUP(L201,$M$350:$Q$358,2),0,VLOOKUP(L201,$M$350:$Q$358,5))</f>
        <v>0</v>
      </c>
      <c r="X201" s="151"/>
      <c r="Y201" s="151"/>
      <c r="Z201" s="151"/>
      <c r="AA201" s="151"/>
      <c r="AE201" s="154"/>
    </row>
    <row r="202" spans="1:31" ht="31.5" x14ac:dyDescent="0.25">
      <c r="A202" s="135">
        <v>194</v>
      </c>
      <c r="B202" s="161" t="s">
        <v>872</v>
      </c>
      <c r="C202" s="161" t="s">
        <v>26</v>
      </c>
      <c r="D202" s="140"/>
      <c r="E202" s="141"/>
      <c r="F202" s="141">
        <v>424.38</v>
      </c>
      <c r="G202" s="139">
        <v>65</v>
      </c>
      <c r="H202" s="139">
        <v>103</v>
      </c>
      <c r="I202" s="139">
        <v>107</v>
      </c>
      <c r="J202" s="142">
        <v>0.15</v>
      </c>
      <c r="K202" s="142">
        <v>0.24</v>
      </c>
      <c r="L202" s="142">
        <f>I202/F202</f>
        <v>0.25213252273905462</v>
      </c>
      <c r="M202" s="144">
        <f t="shared" si="33"/>
        <v>3</v>
      </c>
      <c r="N202" s="219">
        <f t="shared" si="34"/>
        <v>3</v>
      </c>
      <c r="O202" s="146">
        <f t="shared" si="35"/>
        <v>3.21</v>
      </c>
      <c r="P202" s="203">
        <f t="shared" si="41"/>
        <v>0</v>
      </c>
      <c r="Q202" s="203">
        <f t="shared" si="36"/>
        <v>0</v>
      </c>
      <c r="R202" s="146">
        <f t="shared" si="37"/>
        <v>0.75</v>
      </c>
      <c r="S202" s="145">
        <v>25</v>
      </c>
      <c r="T202" s="203">
        <f t="shared" si="38"/>
        <v>3</v>
      </c>
      <c r="U202" s="203">
        <f t="shared" si="39"/>
        <v>0</v>
      </c>
      <c r="V202" s="146">
        <f t="shared" si="40"/>
        <v>0.6</v>
      </c>
      <c r="W202" s="145">
        <v>20</v>
      </c>
      <c r="X202" s="251">
        <v>3</v>
      </c>
      <c r="Y202" s="203"/>
      <c r="Z202" s="203"/>
      <c r="AA202" s="203"/>
      <c r="AB202" s="145">
        <v>2</v>
      </c>
      <c r="AC202" s="145">
        <v>2</v>
      </c>
      <c r="AD202" s="139">
        <f t="shared" ref="AD202:AD204" si="50">AC202*100/AB202</f>
        <v>100</v>
      </c>
      <c r="AE202" s="145"/>
    </row>
    <row r="203" spans="1:31" x14ac:dyDescent="0.25">
      <c r="A203" s="135">
        <v>195</v>
      </c>
      <c r="B203" s="161" t="s">
        <v>2</v>
      </c>
      <c r="C203" s="161" t="s">
        <v>26</v>
      </c>
      <c r="D203" s="140"/>
      <c r="E203" s="141"/>
      <c r="F203" s="141">
        <v>125.05</v>
      </c>
      <c r="G203" s="139">
        <v>94</v>
      </c>
      <c r="H203" s="139">
        <v>126</v>
      </c>
      <c r="I203" s="139">
        <v>72</v>
      </c>
      <c r="J203" s="142">
        <v>0.51</v>
      </c>
      <c r="K203" s="254">
        <v>0.69</v>
      </c>
      <c r="L203" s="254">
        <f>I203/F203</f>
        <v>0.57576969212315077</v>
      </c>
      <c r="M203" s="144">
        <f t="shared" ref="M203:M266" si="51">IF(I203&lt;VLOOKUP(L203,$M$350:$Q$358,2),0,VLOOKUP(L203,$M$350:$Q$358,3))</f>
        <v>3</v>
      </c>
      <c r="N203" s="219">
        <f t="shared" ref="N203:N266" si="52">ROUNDDOWN(O203,0)</f>
        <v>2</v>
      </c>
      <c r="O203" s="146">
        <f t="shared" ref="O203:O266" si="53">I203*M203/100</f>
        <v>2.16</v>
      </c>
      <c r="P203" s="203">
        <f t="shared" si="41"/>
        <v>0</v>
      </c>
      <c r="Q203" s="203">
        <f t="shared" ref="Q203:Q266" si="54">ROUNDDOWN(R203-P203,0)</f>
        <v>0</v>
      </c>
      <c r="R203" s="146">
        <f t="shared" ref="R203:R266" si="55">N203*S203/100</f>
        <v>0</v>
      </c>
      <c r="S203" s="145">
        <v>0</v>
      </c>
      <c r="T203" s="203">
        <f t="shared" ref="T203:T266" si="56">N203-P203-Q203-U203</f>
        <v>2</v>
      </c>
      <c r="U203" s="203">
        <f t="shared" ref="U203:U266" si="57">ROUNDDOWN(V203,0)</f>
        <v>0</v>
      </c>
      <c r="V203" s="146">
        <f t="shared" ref="V203:V266" si="58">N203*W203/100</f>
        <v>0.4</v>
      </c>
      <c r="W203" s="145">
        <v>20</v>
      </c>
      <c r="X203" s="251"/>
      <c r="Y203" s="203"/>
      <c r="Z203" s="203"/>
      <c r="AA203" s="203"/>
      <c r="AB203" s="145">
        <v>3</v>
      </c>
      <c r="AC203" s="145">
        <v>3</v>
      </c>
      <c r="AD203" s="139">
        <f t="shared" si="50"/>
        <v>100</v>
      </c>
      <c r="AE203" s="145"/>
    </row>
    <row r="204" spans="1:31" ht="47.25" x14ac:dyDescent="0.25">
      <c r="A204" s="135">
        <v>196</v>
      </c>
      <c r="B204" s="161" t="s">
        <v>99</v>
      </c>
      <c r="C204" s="161" t="s">
        <v>26</v>
      </c>
      <c r="D204" s="140"/>
      <c r="E204" s="141"/>
      <c r="F204" s="141">
        <v>1776.63</v>
      </c>
      <c r="G204" s="139">
        <v>1395</v>
      </c>
      <c r="H204" s="139">
        <v>1579</v>
      </c>
      <c r="I204" s="139">
        <v>1634</v>
      </c>
      <c r="J204" s="142">
        <v>0.81</v>
      </c>
      <c r="K204" s="142">
        <v>0.92</v>
      </c>
      <c r="L204" s="142">
        <f>I204/F204</f>
        <v>0.91971879344601848</v>
      </c>
      <c r="M204" s="144">
        <v>2.2000000000000002</v>
      </c>
      <c r="N204" s="219">
        <f t="shared" si="52"/>
        <v>35</v>
      </c>
      <c r="O204" s="146">
        <f t="shared" si="53"/>
        <v>35.948</v>
      </c>
      <c r="P204" s="203">
        <v>4</v>
      </c>
      <c r="Q204" s="203">
        <f t="shared" si="54"/>
        <v>4</v>
      </c>
      <c r="R204" s="146">
        <f t="shared" si="55"/>
        <v>8.75</v>
      </c>
      <c r="S204" s="145">
        <v>25</v>
      </c>
      <c r="T204" s="203">
        <f t="shared" si="56"/>
        <v>27</v>
      </c>
      <c r="U204" s="203">
        <f t="shared" si="57"/>
        <v>0</v>
      </c>
      <c r="V204" s="146">
        <f t="shared" si="58"/>
        <v>0</v>
      </c>
      <c r="W204" s="145">
        <v>0</v>
      </c>
      <c r="X204" s="251">
        <v>35</v>
      </c>
      <c r="Y204" s="203">
        <v>4</v>
      </c>
      <c r="Z204" s="203">
        <v>4</v>
      </c>
      <c r="AA204" s="203">
        <v>0</v>
      </c>
      <c r="AB204" s="145">
        <v>30</v>
      </c>
      <c r="AC204" s="145">
        <v>12</v>
      </c>
      <c r="AD204" s="139">
        <f t="shared" si="50"/>
        <v>40</v>
      </c>
      <c r="AE204" s="145"/>
    </row>
    <row r="205" spans="1:31" hidden="1" x14ac:dyDescent="0.25">
      <c r="A205" s="135">
        <v>197</v>
      </c>
      <c r="B205" s="161" t="s">
        <v>444</v>
      </c>
      <c r="C205" s="161" t="s">
        <v>26</v>
      </c>
      <c r="D205" s="140"/>
      <c r="E205" s="141"/>
      <c r="F205" s="141"/>
      <c r="G205" s="139"/>
      <c r="H205" s="139"/>
      <c r="I205" s="139"/>
      <c r="J205" s="142"/>
      <c r="K205" s="142"/>
      <c r="L205" s="142"/>
      <c r="M205" s="144">
        <f t="shared" si="51"/>
        <v>0</v>
      </c>
      <c r="N205" s="145">
        <f t="shared" si="52"/>
        <v>0</v>
      </c>
      <c r="O205" s="146">
        <f t="shared" si="53"/>
        <v>0</v>
      </c>
      <c r="P205" s="145">
        <f t="shared" ref="P205:P268" si="59">ROUNDDOWN(R205,0)</f>
        <v>0</v>
      </c>
      <c r="Q205" s="145">
        <f t="shared" si="54"/>
        <v>0</v>
      </c>
      <c r="R205" s="146">
        <f t="shared" si="55"/>
        <v>0</v>
      </c>
      <c r="S205" s="145">
        <v>25</v>
      </c>
      <c r="T205" s="145">
        <f t="shared" si="56"/>
        <v>0</v>
      </c>
      <c r="U205" s="145">
        <f t="shared" si="57"/>
        <v>0</v>
      </c>
      <c r="V205" s="146">
        <f t="shared" si="58"/>
        <v>0</v>
      </c>
      <c r="W205" s="145">
        <v>20</v>
      </c>
      <c r="X205" s="146"/>
      <c r="Y205" s="146"/>
      <c r="Z205" s="146"/>
      <c r="AA205" s="145"/>
      <c r="AB205" s="145"/>
      <c r="AC205" s="145"/>
      <c r="AD205" s="214"/>
      <c r="AE205" s="154"/>
    </row>
    <row r="206" spans="1:31" hidden="1" x14ac:dyDescent="0.25">
      <c r="A206" s="135">
        <v>198</v>
      </c>
      <c r="B206" s="161" t="s">
        <v>843</v>
      </c>
      <c r="C206" s="161" t="s">
        <v>27</v>
      </c>
      <c r="D206" s="140"/>
      <c r="E206" s="141"/>
      <c r="F206" s="141">
        <v>4.47</v>
      </c>
      <c r="G206" s="139"/>
      <c r="H206" s="139"/>
      <c r="I206" s="139">
        <v>0</v>
      </c>
      <c r="J206" s="142"/>
      <c r="K206" s="142"/>
      <c r="L206" s="142"/>
      <c r="M206" s="144">
        <f t="shared" si="51"/>
        <v>0</v>
      </c>
      <c r="N206" s="145">
        <f t="shared" si="52"/>
        <v>0</v>
      </c>
      <c r="O206" s="146">
        <f t="shared" si="53"/>
        <v>0</v>
      </c>
      <c r="P206" s="145">
        <f t="shared" si="59"/>
        <v>0</v>
      </c>
      <c r="Q206" s="145">
        <f t="shared" si="54"/>
        <v>0</v>
      </c>
      <c r="R206" s="146">
        <f t="shared" si="55"/>
        <v>0</v>
      </c>
      <c r="S206" s="145">
        <f t="shared" ref="S206:S269" si="60">IF(I206&lt;VLOOKUP(L206,$M$350:$Q$358,2),0,VLOOKUP(L206,$M$350:$Q$358,4))</f>
        <v>0</v>
      </c>
      <c r="T206" s="145">
        <f t="shared" si="56"/>
        <v>0</v>
      </c>
      <c r="U206" s="145">
        <f t="shared" si="57"/>
        <v>0</v>
      </c>
      <c r="V206" s="146">
        <f t="shared" si="58"/>
        <v>0</v>
      </c>
      <c r="W206" s="145">
        <f t="shared" ref="W206:W269" si="61">IF(I206&lt;VLOOKUP(L206,$M$350:$Q$358,2),0,VLOOKUP(L206,$M$350:$Q$358,5))</f>
        <v>0</v>
      </c>
      <c r="X206" s="151"/>
      <c r="Y206" s="151"/>
      <c r="Z206" s="151"/>
      <c r="AA206" s="151"/>
      <c r="AE206" s="154"/>
    </row>
    <row r="207" spans="1:31" ht="31.5" hidden="1" x14ac:dyDescent="0.25">
      <c r="A207" s="135">
        <v>199</v>
      </c>
      <c r="B207" s="161" t="s">
        <v>48</v>
      </c>
      <c r="C207" s="161" t="s">
        <v>27</v>
      </c>
      <c r="D207" s="140"/>
      <c r="E207" s="141"/>
      <c r="F207" s="141">
        <v>0</v>
      </c>
      <c r="G207" s="139"/>
      <c r="H207" s="139"/>
      <c r="I207" s="139">
        <v>0</v>
      </c>
      <c r="J207" s="142"/>
      <c r="K207" s="142"/>
      <c r="L207" s="142"/>
      <c r="M207" s="144">
        <f t="shared" si="51"/>
        <v>0</v>
      </c>
      <c r="N207" s="145">
        <f t="shared" si="52"/>
        <v>0</v>
      </c>
      <c r="O207" s="146">
        <f t="shared" si="53"/>
        <v>0</v>
      </c>
      <c r="P207" s="145">
        <f t="shared" si="59"/>
        <v>0</v>
      </c>
      <c r="Q207" s="145">
        <f t="shared" si="54"/>
        <v>0</v>
      </c>
      <c r="R207" s="146">
        <f t="shared" si="55"/>
        <v>0</v>
      </c>
      <c r="S207" s="145">
        <f t="shared" si="60"/>
        <v>0</v>
      </c>
      <c r="T207" s="145">
        <f t="shared" si="56"/>
        <v>0</v>
      </c>
      <c r="U207" s="145">
        <f t="shared" si="57"/>
        <v>0</v>
      </c>
      <c r="V207" s="146">
        <f t="shared" si="58"/>
        <v>0</v>
      </c>
      <c r="W207" s="145">
        <f t="shared" si="61"/>
        <v>0</v>
      </c>
      <c r="X207" s="151"/>
      <c r="Y207" s="151"/>
      <c r="Z207" s="151"/>
      <c r="AA207" s="151"/>
      <c r="AE207" s="154"/>
    </row>
    <row r="208" spans="1:31" ht="31.5" x14ac:dyDescent="0.25">
      <c r="A208" s="135">
        <v>200</v>
      </c>
      <c r="B208" s="161" t="s">
        <v>29</v>
      </c>
      <c r="C208" s="161" t="s">
        <v>27</v>
      </c>
      <c r="D208" s="140"/>
      <c r="E208" s="141"/>
      <c r="F208" s="141">
        <v>19.32</v>
      </c>
      <c r="G208" s="139">
        <v>46</v>
      </c>
      <c r="H208" s="139">
        <v>51</v>
      </c>
      <c r="I208" s="139">
        <v>49</v>
      </c>
      <c r="J208" s="142">
        <v>7.19</v>
      </c>
      <c r="K208" s="142">
        <v>7.97</v>
      </c>
      <c r="L208" s="142">
        <f>I208/F208</f>
        <v>2.5362318840579712</v>
      </c>
      <c r="M208" s="144">
        <f t="shared" si="51"/>
        <v>7</v>
      </c>
      <c r="N208" s="219">
        <f t="shared" si="52"/>
        <v>3</v>
      </c>
      <c r="O208" s="146">
        <f t="shared" si="53"/>
        <v>3.43</v>
      </c>
      <c r="P208" s="203">
        <f t="shared" si="59"/>
        <v>0</v>
      </c>
      <c r="Q208" s="203">
        <f t="shared" si="54"/>
        <v>0</v>
      </c>
      <c r="R208" s="146">
        <f t="shared" si="55"/>
        <v>0.75</v>
      </c>
      <c r="S208" s="145">
        <v>25</v>
      </c>
      <c r="T208" s="203">
        <f t="shared" si="56"/>
        <v>3</v>
      </c>
      <c r="U208" s="203">
        <f t="shared" si="57"/>
        <v>0</v>
      </c>
      <c r="V208" s="146">
        <f t="shared" si="58"/>
        <v>0.6</v>
      </c>
      <c r="W208" s="145">
        <v>20</v>
      </c>
      <c r="X208" s="251">
        <v>3</v>
      </c>
      <c r="Y208" s="203"/>
      <c r="Z208" s="203"/>
      <c r="AA208" s="203"/>
      <c r="AB208" s="145">
        <v>4</v>
      </c>
      <c r="AC208" s="145">
        <v>0</v>
      </c>
      <c r="AD208" s="139">
        <f t="shared" ref="AD208:AD211" si="62">AC208*100/AB208</f>
        <v>0</v>
      </c>
      <c r="AE208" s="145"/>
    </row>
    <row r="209" spans="1:31" ht="31.5" x14ac:dyDescent="0.25">
      <c r="A209" s="135">
        <v>201</v>
      </c>
      <c r="B209" s="161" t="s">
        <v>28</v>
      </c>
      <c r="C209" s="161" t="s">
        <v>27</v>
      </c>
      <c r="D209" s="140"/>
      <c r="E209" s="141"/>
      <c r="F209" s="141">
        <v>245.29</v>
      </c>
      <c r="G209" s="139">
        <v>385</v>
      </c>
      <c r="H209" s="139">
        <v>196</v>
      </c>
      <c r="I209" s="139">
        <v>180</v>
      </c>
      <c r="J209" s="142">
        <v>1.57</v>
      </c>
      <c r="K209" s="142">
        <v>0.8</v>
      </c>
      <c r="L209" s="142">
        <f>I209/F209</f>
        <v>0.73382526805006321</v>
      </c>
      <c r="M209" s="144">
        <f t="shared" si="51"/>
        <v>3</v>
      </c>
      <c r="N209" s="219">
        <f t="shared" si="52"/>
        <v>5</v>
      </c>
      <c r="O209" s="146">
        <f t="shared" si="53"/>
        <v>5.4</v>
      </c>
      <c r="P209" s="203">
        <v>0</v>
      </c>
      <c r="Q209" s="203">
        <f t="shared" si="54"/>
        <v>1</v>
      </c>
      <c r="R209" s="146">
        <f t="shared" si="55"/>
        <v>1.25</v>
      </c>
      <c r="S209" s="145">
        <v>25</v>
      </c>
      <c r="T209" s="203">
        <f t="shared" si="56"/>
        <v>3</v>
      </c>
      <c r="U209" s="203">
        <f t="shared" si="57"/>
        <v>1</v>
      </c>
      <c r="V209" s="146">
        <f t="shared" si="58"/>
        <v>1</v>
      </c>
      <c r="W209" s="145">
        <v>20</v>
      </c>
      <c r="X209" s="251">
        <v>5</v>
      </c>
      <c r="Y209" s="203">
        <v>0</v>
      </c>
      <c r="Z209" s="203">
        <v>1</v>
      </c>
      <c r="AA209" s="203">
        <v>1</v>
      </c>
      <c r="AB209" s="145">
        <v>5</v>
      </c>
      <c r="AC209" s="145">
        <v>3</v>
      </c>
      <c r="AD209" s="139">
        <f t="shared" si="62"/>
        <v>60</v>
      </c>
      <c r="AE209" s="145"/>
    </row>
    <row r="210" spans="1:31" ht="31.5" x14ac:dyDescent="0.25">
      <c r="A210" s="135">
        <v>202</v>
      </c>
      <c r="B210" s="161" t="s">
        <v>721</v>
      </c>
      <c r="C210" s="161" t="s">
        <v>27</v>
      </c>
      <c r="D210" s="140"/>
      <c r="E210" s="141"/>
      <c r="F210" s="141">
        <v>139.09</v>
      </c>
      <c r="G210" s="139">
        <v>137</v>
      </c>
      <c r="H210" s="139">
        <v>143</v>
      </c>
      <c r="I210" s="139">
        <v>134</v>
      </c>
      <c r="J210" s="142">
        <v>0.98</v>
      </c>
      <c r="K210" s="142">
        <v>1.03</v>
      </c>
      <c r="L210" s="142">
        <f>I210/F210</f>
        <v>0.96340498957509524</v>
      </c>
      <c r="M210" s="144">
        <f t="shared" si="51"/>
        <v>3</v>
      </c>
      <c r="N210" s="219">
        <f t="shared" si="52"/>
        <v>4</v>
      </c>
      <c r="O210" s="146">
        <f t="shared" si="53"/>
        <v>4.0199999999999996</v>
      </c>
      <c r="P210" s="203">
        <v>0</v>
      </c>
      <c r="Q210" s="203">
        <f t="shared" si="54"/>
        <v>1</v>
      </c>
      <c r="R210" s="146">
        <f t="shared" si="55"/>
        <v>1</v>
      </c>
      <c r="S210" s="145">
        <v>25</v>
      </c>
      <c r="T210" s="203">
        <f t="shared" si="56"/>
        <v>3</v>
      </c>
      <c r="U210" s="203">
        <f t="shared" si="57"/>
        <v>0</v>
      </c>
      <c r="V210" s="146">
        <f t="shared" si="58"/>
        <v>0.8</v>
      </c>
      <c r="W210" s="145">
        <v>20</v>
      </c>
      <c r="X210" s="251">
        <v>8</v>
      </c>
      <c r="Y210" s="203">
        <v>1</v>
      </c>
      <c r="Z210" s="203">
        <v>1</v>
      </c>
      <c r="AA210" s="203">
        <v>1</v>
      </c>
      <c r="AB210" s="145">
        <v>6</v>
      </c>
      <c r="AC210" s="145">
        <v>3</v>
      </c>
      <c r="AD210" s="139">
        <f t="shared" si="62"/>
        <v>50</v>
      </c>
      <c r="AE210" s="287" t="s">
        <v>1010</v>
      </c>
    </row>
    <row r="211" spans="1:31" x14ac:dyDescent="0.25">
      <c r="A211" s="135">
        <v>203</v>
      </c>
      <c r="B211" s="161" t="s">
        <v>2</v>
      </c>
      <c r="C211" s="161" t="s">
        <v>27</v>
      </c>
      <c r="D211" s="140"/>
      <c r="E211" s="141"/>
      <c r="F211" s="141">
        <v>134.47</v>
      </c>
      <c r="G211" s="139">
        <v>35</v>
      </c>
      <c r="H211" s="139">
        <v>47</v>
      </c>
      <c r="I211" s="139">
        <v>40</v>
      </c>
      <c r="J211" s="142">
        <v>0.26</v>
      </c>
      <c r="K211" s="254">
        <v>0.35</v>
      </c>
      <c r="L211" s="254">
        <f>I211/F211</f>
        <v>0.29746411839071912</v>
      </c>
      <c r="M211" s="144">
        <f t="shared" si="51"/>
        <v>3</v>
      </c>
      <c r="N211" s="219">
        <f t="shared" si="52"/>
        <v>1</v>
      </c>
      <c r="O211" s="146">
        <f t="shared" si="53"/>
        <v>1.2</v>
      </c>
      <c r="P211" s="203">
        <f t="shared" si="59"/>
        <v>0</v>
      </c>
      <c r="Q211" s="203">
        <f t="shared" si="54"/>
        <v>0</v>
      </c>
      <c r="R211" s="146">
        <f t="shared" si="55"/>
        <v>0</v>
      </c>
      <c r="S211" s="145">
        <v>0</v>
      </c>
      <c r="T211" s="203">
        <f t="shared" si="56"/>
        <v>1</v>
      </c>
      <c r="U211" s="203">
        <f t="shared" si="57"/>
        <v>0</v>
      </c>
      <c r="V211" s="146">
        <f t="shared" si="58"/>
        <v>0.2</v>
      </c>
      <c r="W211" s="145">
        <v>20</v>
      </c>
      <c r="X211" s="251"/>
      <c r="Y211" s="203"/>
      <c r="Z211" s="203"/>
      <c r="AA211" s="203"/>
      <c r="AB211" s="145">
        <v>1</v>
      </c>
      <c r="AC211" s="145">
        <v>1</v>
      </c>
      <c r="AD211" s="139">
        <f t="shared" si="62"/>
        <v>100</v>
      </c>
      <c r="AE211" s="145"/>
    </row>
    <row r="212" spans="1:31" ht="31.5" hidden="1" x14ac:dyDescent="0.25">
      <c r="A212" s="135">
        <v>204</v>
      </c>
      <c r="B212" s="161" t="s">
        <v>89</v>
      </c>
      <c r="C212" s="161" t="s">
        <v>27</v>
      </c>
      <c r="D212" s="140"/>
      <c r="E212" s="141"/>
      <c r="F212" s="141"/>
      <c r="G212" s="139"/>
      <c r="H212" s="139"/>
      <c r="I212" s="139"/>
      <c r="J212" s="142"/>
      <c r="K212" s="142"/>
      <c r="L212" s="142"/>
      <c r="M212" s="144">
        <f t="shared" si="51"/>
        <v>0</v>
      </c>
      <c r="N212" s="219">
        <f t="shared" si="52"/>
        <v>0</v>
      </c>
      <c r="O212" s="146">
        <f t="shared" si="53"/>
        <v>0</v>
      </c>
      <c r="P212" s="145">
        <f t="shared" si="59"/>
        <v>0</v>
      </c>
      <c r="Q212" s="145">
        <f t="shared" si="54"/>
        <v>0</v>
      </c>
      <c r="R212" s="146">
        <f t="shared" si="55"/>
        <v>0</v>
      </c>
      <c r="S212" s="145">
        <v>25</v>
      </c>
      <c r="T212" s="145">
        <f t="shared" si="56"/>
        <v>0</v>
      </c>
      <c r="U212" s="145">
        <f t="shared" si="57"/>
        <v>0</v>
      </c>
      <c r="V212" s="146">
        <f t="shared" si="58"/>
        <v>0</v>
      </c>
      <c r="W212" s="145">
        <v>20</v>
      </c>
      <c r="X212" s="145"/>
      <c r="Y212" s="145"/>
      <c r="Z212" s="145"/>
      <c r="AA212" s="145"/>
      <c r="AB212" s="145"/>
      <c r="AC212" s="145"/>
      <c r="AD212" s="214"/>
      <c r="AE212" s="154"/>
    </row>
    <row r="213" spans="1:31" hidden="1" x14ac:dyDescent="0.25">
      <c r="A213" s="135">
        <v>205</v>
      </c>
      <c r="B213" s="161" t="s">
        <v>444</v>
      </c>
      <c r="C213" s="161" t="s">
        <v>27</v>
      </c>
      <c r="D213" s="140"/>
      <c r="E213" s="141"/>
      <c r="F213" s="141"/>
      <c r="G213" s="139"/>
      <c r="H213" s="139"/>
      <c r="I213" s="139"/>
      <c r="J213" s="142"/>
      <c r="K213" s="142"/>
      <c r="L213" s="142"/>
      <c r="M213" s="144">
        <f t="shared" si="51"/>
        <v>0</v>
      </c>
      <c r="N213" s="145">
        <f t="shared" si="52"/>
        <v>0</v>
      </c>
      <c r="O213" s="146">
        <f t="shared" si="53"/>
        <v>0</v>
      </c>
      <c r="P213" s="145">
        <f t="shared" si="59"/>
        <v>0</v>
      </c>
      <c r="Q213" s="145">
        <f t="shared" si="54"/>
        <v>0</v>
      </c>
      <c r="R213" s="146">
        <f t="shared" si="55"/>
        <v>0</v>
      </c>
      <c r="S213" s="145">
        <v>25</v>
      </c>
      <c r="T213" s="145">
        <f t="shared" si="56"/>
        <v>0</v>
      </c>
      <c r="U213" s="145">
        <f t="shared" si="57"/>
        <v>0</v>
      </c>
      <c r="V213" s="146">
        <f t="shared" si="58"/>
        <v>0</v>
      </c>
      <c r="W213" s="145">
        <v>20</v>
      </c>
      <c r="X213" s="146"/>
      <c r="Y213" s="146"/>
      <c r="Z213" s="146"/>
      <c r="AA213" s="145"/>
      <c r="AB213" s="145"/>
      <c r="AC213" s="145"/>
      <c r="AD213" s="214"/>
      <c r="AE213" s="154"/>
    </row>
    <row r="214" spans="1:31" ht="31.5" hidden="1" x14ac:dyDescent="0.25">
      <c r="A214" s="135">
        <v>206</v>
      </c>
      <c r="B214" s="161" t="s">
        <v>711</v>
      </c>
      <c r="C214" s="161" t="s">
        <v>30</v>
      </c>
      <c r="D214" s="140"/>
      <c r="E214" s="141"/>
      <c r="F214" s="141">
        <v>37.049999999999997</v>
      </c>
      <c r="G214" s="139"/>
      <c r="H214" s="139"/>
      <c r="I214" s="139">
        <v>0</v>
      </c>
      <c r="J214" s="142"/>
      <c r="K214" s="142"/>
      <c r="L214" s="142"/>
      <c r="M214" s="144">
        <f t="shared" si="51"/>
        <v>0</v>
      </c>
      <c r="N214" s="145">
        <f t="shared" si="52"/>
        <v>0</v>
      </c>
      <c r="O214" s="146">
        <f t="shared" si="53"/>
        <v>0</v>
      </c>
      <c r="P214" s="145">
        <f t="shared" si="59"/>
        <v>0</v>
      </c>
      <c r="Q214" s="145">
        <f t="shared" si="54"/>
        <v>0</v>
      </c>
      <c r="R214" s="146">
        <f t="shared" si="55"/>
        <v>0</v>
      </c>
      <c r="S214" s="145">
        <f t="shared" si="60"/>
        <v>0</v>
      </c>
      <c r="T214" s="145">
        <f t="shared" si="56"/>
        <v>0</v>
      </c>
      <c r="U214" s="145">
        <f t="shared" si="57"/>
        <v>0</v>
      </c>
      <c r="V214" s="146">
        <f t="shared" si="58"/>
        <v>0</v>
      </c>
      <c r="W214" s="145">
        <f t="shared" si="61"/>
        <v>0</v>
      </c>
      <c r="X214" s="151"/>
      <c r="Y214" s="151"/>
      <c r="Z214" s="151"/>
      <c r="AA214" s="151"/>
      <c r="AE214" s="154"/>
    </row>
    <row r="215" spans="1:31" ht="31.5" hidden="1" x14ac:dyDescent="0.25">
      <c r="A215" s="135">
        <v>207</v>
      </c>
      <c r="B215" s="161" t="s">
        <v>873</v>
      </c>
      <c r="C215" s="161" t="s">
        <v>30</v>
      </c>
      <c r="D215" s="140"/>
      <c r="E215" s="141"/>
      <c r="F215" s="141">
        <v>0</v>
      </c>
      <c r="G215" s="139"/>
      <c r="H215" s="139"/>
      <c r="I215" s="139">
        <v>0</v>
      </c>
      <c r="J215" s="142"/>
      <c r="K215" s="142"/>
      <c r="L215" s="142"/>
      <c r="M215" s="144">
        <f t="shared" si="51"/>
        <v>0</v>
      </c>
      <c r="N215" s="145">
        <f t="shared" si="52"/>
        <v>0</v>
      </c>
      <c r="O215" s="146">
        <f t="shared" si="53"/>
        <v>0</v>
      </c>
      <c r="P215" s="145">
        <f t="shared" si="59"/>
        <v>0</v>
      </c>
      <c r="Q215" s="145">
        <f t="shared" si="54"/>
        <v>0</v>
      </c>
      <c r="R215" s="146">
        <f t="shared" si="55"/>
        <v>0</v>
      </c>
      <c r="S215" s="145">
        <f t="shared" si="60"/>
        <v>0</v>
      </c>
      <c r="T215" s="145">
        <f t="shared" si="56"/>
        <v>0</v>
      </c>
      <c r="U215" s="145">
        <f t="shared" si="57"/>
        <v>0</v>
      </c>
      <c r="V215" s="146">
        <f t="shared" si="58"/>
        <v>0</v>
      </c>
      <c r="W215" s="145">
        <f t="shared" si="61"/>
        <v>0</v>
      </c>
      <c r="X215" s="151"/>
      <c r="Y215" s="151"/>
      <c r="Z215" s="151"/>
      <c r="AA215" s="151"/>
      <c r="AE215" s="154"/>
    </row>
    <row r="216" spans="1:31" ht="31.5" hidden="1" x14ac:dyDescent="0.25">
      <c r="A216" s="135">
        <v>208</v>
      </c>
      <c r="B216" s="161" t="s">
        <v>724</v>
      </c>
      <c r="C216" s="161" t="s">
        <v>30</v>
      </c>
      <c r="D216" s="140"/>
      <c r="E216" s="141"/>
      <c r="F216" s="141">
        <v>0</v>
      </c>
      <c r="G216" s="139"/>
      <c r="H216" s="139"/>
      <c r="I216" s="139">
        <v>0</v>
      </c>
      <c r="J216" s="142"/>
      <c r="K216" s="142"/>
      <c r="L216" s="142"/>
      <c r="M216" s="144">
        <f t="shared" si="51"/>
        <v>0</v>
      </c>
      <c r="N216" s="145">
        <f t="shared" si="52"/>
        <v>0</v>
      </c>
      <c r="O216" s="146">
        <f t="shared" si="53"/>
        <v>0</v>
      </c>
      <c r="P216" s="145">
        <f t="shared" si="59"/>
        <v>0</v>
      </c>
      <c r="Q216" s="145">
        <f t="shared" si="54"/>
        <v>0</v>
      </c>
      <c r="R216" s="146">
        <f t="shared" si="55"/>
        <v>0</v>
      </c>
      <c r="S216" s="145">
        <f t="shared" si="60"/>
        <v>0</v>
      </c>
      <c r="T216" s="145">
        <f t="shared" si="56"/>
        <v>0</v>
      </c>
      <c r="U216" s="145">
        <f t="shared" si="57"/>
        <v>0</v>
      </c>
      <c r="V216" s="146">
        <f t="shared" si="58"/>
        <v>0</v>
      </c>
      <c r="W216" s="145">
        <f t="shared" si="61"/>
        <v>0</v>
      </c>
      <c r="X216" s="151"/>
      <c r="Y216" s="151"/>
      <c r="Z216" s="151"/>
      <c r="AA216" s="151"/>
      <c r="AE216" s="154"/>
    </row>
    <row r="217" spans="1:31" hidden="1" x14ac:dyDescent="0.25">
      <c r="A217" s="135">
        <v>209</v>
      </c>
      <c r="B217" s="161" t="s">
        <v>444</v>
      </c>
      <c r="C217" s="161" t="s">
        <v>30</v>
      </c>
      <c r="D217" s="140"/>
      <c r="E217" s="141"/>
      <c r="F217" s="141">
        <v>0</v>
      </c>
      <c r="G217" s="139"/>
      <c r="H217" s="139"/>
      <c r="I217" s="139">
        <v>0</v>
      </c>
      <c r="J217" s="142"/>
      <c r="K217" s="142"/>
      <c r="L217" s="142"/>
      <c r="M217" s="144">
        <f t="shared" si="51"/>
        <v>0</v>
      </c>
      <c r="N217" s="145">
        <f t="shared" si="52"/>
        <v>0</v>
      </c>
      <c r="O217" s="146">
        <f t="shared" si="53"/>
        <v>0</v>
      </c>
      <c r="P217" s="145">
        <f t="shared" si="59"/>
        <v>0</v>
      </c>
      <c r="Q217" s="145">
        <f t="shared" si="54"/>
        <v>0</v>
      </c>
      <c r="R217" s="146">
        <f t="shared" si="55"/>
        <v>0</v>
      </c>
      <c r="S217" s="145">
        <f t="shared" si="60"/>
        <v>0</v>
      </c>
      <c r="T217" s="145">
        <f t="shared" si="56"/>
        <v>0</v>
      </c>
      <c r="U217" s="145">
        <f t="shared" si="57"/>
        <v>0</v>
      </c>
      <c r="V217" s="146">
        <f t="shared" si="58"/>
        <v>0</v>
      </c>
      <c r="W217" s="145">
        <f t="shared" si="61"/>
        <v>0</v>
      </c>
      <c r="X217" s="151"/>
      <c r="Y217" s="151"/>
      <c r="Z217" s="151"/>
      <c r="AA217" s="151"/>
      <c r="AE217" s="154"/>
    </row>
    <row r="218" spans="1:31" hidden="1" x14ac:dyDescent="0.25">
      <c r="A218" s="135">
        <v>210</v>
      </c>
      <c r="B218" s="161" t="s">
        <v>874</v>
      </c>
      <c r="C218" s="161" t="s">
        <v>63</v>
      </c>
      <c r="D218" s="140"/>
      <c r="E218" s="141"/>
      <c r="F218" s="141">
        <v>0</v>
      </c>
      <c r="G218" s="139"/>
      <c r="H218" s="139"/>
      <c r="I218" s="139">
        <v>0</v>
      </c>
      <c r="J218" s="142"/>
      <c r="K218" s="142"/>
      <c r="L218" s="142"/>
      <c r="M218" s="144">
        <f t="shared" si="51"/>
        <v>0</v>
      </c>
      <c r="N218" s="145">
        <f t="shared" si="52"/>
        <v>0</v>
      </c>
      <c r="O218" s="146">
        <f t="shared" si="53"/>
        <v>0</v>
      </c>
      <c r="P218" s="145">
        <f t="shared" si="59"/>
        <v>0</v>
      </c>
      <c r="Q218" s="145">
        <f t="shared" si="54"/>
        <v>0</v>
      </c>
      <c r="R218" s="146">
        <f t="shared" si="55"/>
        <v>0</v>
      </c>
      <c r="S218" s="145">
        <f t="shared" si="60"/>
        <v>0</v>
      </c>
      <c r="T218" s="145">
        <f t="shared" si="56"/>
        <v>0</v>
      </c>
      <c r="U218" s="145">
        <f t="shared" si="57"/>
        <v>0</v>
      </c>
      <c r="V218" s="146">
        <f t="shared" si="58"/>
        <v>0</v>
      </c>
      <c r="W218" s="145">
        <f t="shared" si="61"/>
        <v>0</v>
      </c>
      <c r="X218" s="151"/>
      <c r="Y218" s="151"/>
      <c r="Z218" s="151"/>
      <c r="AA218" s="151"/>
      <c r="AE218" s="154"/>
    </row>
    <row r="219" spans="1:31" hidden="1" x14ac:dyDescent="0.25">
      <c r="A219" s="135">
        <v>211</v>
      </c>
      <c r="B219" s="161" t="s">
        <v>875</v>
      </c>
      <c r="C219" s="161" t="s">
        <v>63</v>
      </c>
      <c r="D219" s="140"/>
      <c r="E219" s="141"/>
      <c r="F219" s="141">
        <v>0</v>
      </c>
      <c r="G219" s="139"/>
      <c r="H219" s="139"/>
      <c r="I219" s="139">
        <v>0</v>
      </c>
      <c r="J219" s="142"/>
      <c r="K219" s="142"/>
      <c r="L219" s="142"/>
      <c r="M219" s="144">
        <f t="shared" si="51"/>
        <v>0</v>
      </c>
      <c r="N219" s="145">
        <f t="shared" si="52"/>
        <v>0</v>
      </c>
      <c r="O219" s="146">
        <f t="shared" si="53"/>
        <v>0</v>
      </c>
      <c r="P219" s="145">
        <f t="shared" si="59"/>
        <v>0</v>
      </c>
      <c r="Q219" s="145">
        <f t="shared" si="54"/>
        <v>0</v>
      </c>
      <c r="R219" s="146">
        <f t="shared" si="55"/>
        <v>0</v>
      </c>
      <c r="S219" s="145">
        <f t="shared" si="60"/>
        <v>0</v>
      </c>
      <c r="T219" s="145">
        <f t="shared" si="56"/>
        <v>0</v>
      </c>
      <c r="U219" s="145">
        <f t="shared" si="57"/>
        <v>0</v>
      </c>
      <c r="V219" s="146">
        <f t="shared" si="58"/>
        <v>0</v>
      </c>
      <c r="W219" s="145">
        <f t="shared" si="61"/>
        <v>0</v>
      </c>
      <c r="X219" s="151"/>
      <c r="Y219" s="151"/>
      <c r="Z219" s="151"/>
      <c r="AA219" s="151"/>
      <c r="AE219" s="154"/>
    </row>
    <row r="220" spans="1:31" hidden="1" x14ac:dyDescent="0.25">
      <c r="A220" s="135">
        <v>212</v>
      </c>
      <c r="B220" s="161" t="s">
        <v>876</v>
      </c>
      <c r="C220" s="161" t="s">
        <v>63</v>
      </c>
      <c r="D220" s="140"/>
      <c r="E220" s="141"/>
      <c r="F220" s="141">
        <v>0</v>
      </c>
      <c r="G220" s="139"/>
      <c r="H220" s="139"/>
      <c r="I220" s="139">
        <v>0</v>
      </c>
      <c r="J220" s="142"/>
      <c r="K220" s="142"/>
      <c r="L220" s="142"/>
      <c r="M220" s="144">
        <f t="shared" si="51"/>
        <v>0</v>
      </c>
      <c r="N220" s="145">
        <f t="shared" si="52"/>
        <v>0</v>
      </c>
      <c r="O220" s="146">
        <f t="shared" si="53"/>
        <v>0</v>
      </c>
      <c r="P220" s="145">
        <f t="shared" si="59"/>
        <v>0</v>
      </c>
      <c r="Q220" s="145">
        <f t="shared" si="54"/>
        <v>0</v>
      </c>
      <c r="R220" s="146">
        <f t="shared" si="55"/>
        <v>0</v>
      </c>
      <c r="S220" s="145">
        <f t="shared" si="60"/>
        <v>0</v>
      </c>
      <c r="T220" s="145">
        <f t="shared" si="56"/>
        <v>0</v>
      </c>
      <c r="U220" s="145">
        <f t="shared" si="57"/>
        <v>0</v>
      </c>
      <c r="V220" s="146">
        <f t="shared" si="58"/>
        <v>0</v>
      </c>
      <c r="W220" s="145">
        <f t="shared" si="61"/>
        <v>0</v>
      </c>
      <c r="X220" s="151"/>
      <c r="Y220" s="151"/>
      <c r="Z220" s="151"/>
      <c r="AA220" s="151"/>
      <c r="AE220" s="154"/>
    </row>
    <row r="221" spans="1:31" hidden="1" x14ac:dyDescent="0.25">
      <c r="A221" s="135">
        <v>213</v>
      </c>
      <c r="B221" s="161" t="s">
        <v>877</v>
      </c>
      <c r="C221" s="161" t="s">
        <v>63</v>
      </c>
      <c r="D221" s="140"/>
      <c r="E221" s="141"/>
      <c r="F221" s="141">
        <v>0</v>
      </c>
      <c r="G221" s="139"/>
      <c r="H221" s="139"/>
      <c r="I221" s="139">
        <v>0</v>
      </c>
      <c r="J221" s="142"/>
      <c r="K221" s="142"/>
      <c r="L221" s="142"/>
      <c r="M221" s="144">
        <f t="shared" si="51"/>
        <v>0</v>
      </c>
      <c r="N221" s="145">
        <f t="shared" si="52"/>
        <v>0</v>
      </c>
      <c r="O221" s="146">
        <f t="shared" si="53"/>
        <v>0</v>
      </c>
      <c r="P221" s="145">
        <f t="shared" si="59"/>
        <v>0</v>
      </c>
      <c r="Q221" s="145">
        <f t="shared" si="54"/>
        <v>0</v>
      </c>
      <c r="R221" s="146">
        <f t="shared" si="55"/>
        <v>0</v>
      </c>
      <c r="S221" s="145">
        <f t="shared" si="60"/>
        <v>0</v>
      </c>
      <c r="T221" s="145">
        <f t="shared" si="56"/>
        <v>0</v>
      </c>
      <c r="U221" s="145">
        <f t="shared" si="57"/>
        <v>0</v>
      </c>
      <c r="V221" s="146">
        <f t="shared" si="58"/>
        <v>0</v>
      </c>
      <c r="W221" s="145">
        <f t="shared" si="61"/>
        <v>0</v>
      </c>
      <c r="X221" s="151"/>
      <c r="Y221" s="151"/>
      <c r="Z221" s="151"/>
      <c r="AA221" s="151"/>
      <c r="AE221" s="154"/>
    </row>
    <row r="222" spans="1:31" ht="31.5" hidden="1" x14ac:dyDescent="0.25">
      <c r="A222" s="135">
        <v>214</v>
      </c>
      <c r="B222" s="161" t="s">
        <v>674</v>
      </c>
      <c r="C222" s="161" t="s">
        <v>63</v>
      </c>
      <c r="D222" s="140"/>
      <c r="E222" s="141"/>
      <c r="F222" s="141">
        <v>10.74</v>
      </c>
      <c r="G222" s="139"/>
      <c r="H222" s="139"/>
      <c r="I222" s="139">
        <v>0</v>
      </c>
      <c r="J222" s="142"/>
      <c r="K222" s="142"/>
      <c r="L222" s="142"/>
      <c r="M222" s="144">
        <f t="shared" si="51"/>
        <v>0</v>
      </c>
      <c r="N222" s="145">
        <f t="shared" si="52"/>
        <v>0</v>
      </c>
      <c r="O222" s="146">
        <f t="shared" si="53"/>
        <v>0</v>
      </c>
      <c r="P222" s="145">
        <f t="shared" si="59"/>
        <v>0</v>
      </c>
      <c r="Q222" s="145">
        <f t="shared" si="54"/>
        <v>0</v>
      </c>
      <c r="R222" s="146">
        <f t="shared" si="55"/>
        <v>0</v>
      </c>
      <c r="S222" s="145">
        <f t="shared" si="60"/>
        <v>0</v>
      </c>
      <c r="T222" s="145">
        <f t="shared" si="56"/>
        <v>0</v>
      </c>
      <c r="U222" s="145">
        <f t="shared" si="57"/>
        <v>0</v>
      </c>
      <c r="V222" s="146">
        <f t="shared" si="58"/>
        <v>0</v>
      </c>
      <c r="W222" s="145">
        <f t="shared" si="61"/>
        <v>0</v>
      </c>
      <c r="X222" s="151"/>
      <c r="Y222" s="151"/>
      <c r="Z222" s="151"/>
      <c r="AA222" s="151"/>
      <c r="AE222" s="154"/>
    </row>
    <row r="223" spans="1:31" ht="31.5" hidden="1" x14ac:dyDescent="0.25">
      <c r="A223" s="135">
        <v>215</v>
      </c>
      <c r="B223" s="161" t="s">
        <v>668</v>
      </c>
      <c r="C223" s="161" t="s">
        <v>63</v>
      </c>
      <c r="D223" s="140"/>
      <c r="E223" s="141"/>
      <c r="F223" s="141">
        <v>0</v>
      </c>
      <c r="G223" s="139"/>
      <c r="H223" s="139"/>
      <c r="I223" s="139">
        <v>0</v>
      </c>
      <c r="J223" s="142"/>
      <c r="K223" s="142"/>
      <c r="L223" s="142"/>
      <c r="M223" s="144">
        <f t="shared" si="51"/>
        <v>0</v>
      </c>
      <c r="N223" s="145">
        <f t="shared" si="52"/>
        <v>0</v>
      </c>
      <c r="O223" s="146">
        <f t="shared" si="53"/>
        <v>0</v>
      </c>
      <c r="P223" s="145">
        <f t="shared" si="59"/>
        <v>0</v>
      </c>
      <c r="Q223" s="145">
        <f t="shared" si="54"/>
        <v>0</v>
      </c>
      <c r="R223" s="146">
        <f t="shared" si="55"/>
        <v>0</v>
      </c>
      <c r="S223" s="145">
        <f t="shared" si="60"/>
        <v>0</v>
      </c>
      <c r="T223" s="145">
        <f t="shared" si="56"/>
        <v>0</v>
      </c>
      <c r="U223" s="145">
        <f t="shared" si="57"/>
        <v>0</v>
      </c>
      <c r="V223" s="146">
        <f t="shared" si="58"/>
        <v>0</v>
      </c>
      <c r="W223" s="145">
        <f t="shared" si="61"/>
        <v>0</v>
      </c>
      <c r="X223" s="151"/>
      <c r="Y223" s="151"/>
      <c r="Z223" s="151"/>
      <c r="AA223" s="151"/>
      <c r="AE223" s="154"/>
    </row>
    <row r="224" spans="1:31" hidden="1" x14ac:dyDescent="0.25">
      <c r="A224" s="135">
        <v>216</v>
      </c>
      <c r="B224" s="161" t="s">
        <v>2</v>
      </c>
      <c r="C224" s="161" t="s">
        <v>63</v>
      </c>
      <c r="D224" s="140"/>
      <c r="E224" s="141"/>
      <c r="F224" s="141">
        <v>0</v>
      </c>
      <c r="G224" s="139"/>
      <c r="H224" s="139"/>
      <c r="I224" s="139">
        <v>0</v>
      </c>
      <c r="J224" s="142"/>
      <c r="K224" s="142"/>
      <c r="L224" s="142"/>
      <c r="M224" s="144">
        <f t="shared" si="51"/>
        <v>0</v>
      </c>
      <c r="N224" s="145">
        <f t="shared" si="52"/>
        <v>0</v>
      </c>
      <c r="O224" s="146">
        <f t="shared" si="53"/>
        <v>0</v>
      </c>
      <c r="P224" s="145">
        <f t="shared" si="59"/>
        <v>0</v>
      </c>
      <c r="Q224" s="145">
        <f t="shared" si="54"/>
        <v>0</v>
      </c>
      <c r="R224" s="146">
        <f t="shared" si="55"/>
        <v>0</v>
      </c>
      <c r="S224" s="145">
        <f t="shared" si="60"/>
        <v>0</v>
      </c>
      <c r="T224" s="145">
        <f t="shared" si="56"/>
        <v>0</v>
      </c>
      <c r="U224" s="145">
        <f t="shared" si="57"/>
        <v>0</v>
      </c>
      <c r="V224" s="146">
        <f t="shared" si="58"/>
        <v>0</v>
      </c>
      <c r="W224" s="145">
        <f t="shared" si="61"/>
        <v>0</v>
      </c>
      <c r="X224" s="151"/>
      <c r="Y224" s="151"/>
      <c r="Z224" s="151"/>
      <c r="AA224" s="151"/>
      <c r="AE224" s="154"/>
    </row>
    <row r="225" spans="1:31" ht="31.5" hidden="1" x14ac:dyDescent="0.25">
      <c r="A225" s="135">
        <v>217</v>
      </c>
      <c r="B225" s="161" t="s">
        <v>725</v>
      </c>
      <c r="C225" s="161" t="s">
        <v>63</v>
      </c>
      <c r="D225" s="140"/>
      <c r="E225" s="141"/>
      <c r="F225" s="141">
        <v>0</v>
      </c>
      <c r="G225" s="139"/>
      <c r="H225" s="139"/>
      <c r="I225" s="139">
        <v>0</v>
      </c>
      <c r="J225" s="142"/>
      <c r="K225" s="142"/>
      <c r="L225" s="142"/>
      <c r="M225" s="144">
        <f t="shared" si="51"/>
        <v>0</v>
      </c>
      <c r="N225" s="145">
        <f t="shared" si="52"/>
        <v>0</v>
      </c>
      <c r="O225" s="146">
        <f t="shared" si="53"/>
        <v>0</v>
      </c>
      <c r="P225" s="145">
        <f t="shared" si="59"/>
        <v>0</v>
      </c>
      <c r="Q225" s="145">
        <f t="shared" si="54"/>
        <v>0</v>
      </c>
      <c r="R225" s="146">
        <f t="shared" si="55"/>
        <v>0</v>
      </c>
      <c r="S225" s="145">
        <f t="shared" si="60"/>
        <v>0</v>
      </c>
      <c r="T225" s="145">
        <f t="shared" si="56"/>
        <v>0</v>
      </c>
      <c r="U225" s="145">
        <f t="shared" si="57"/>
        <v>0</v>
      </c>
      <c r="V225" s="146">
        <f t="shared" si="58"/>
        <v>0</v>
      </c>
      <c r="W225" s="145">
        <f t="shared" si="61"/>
        <v>0</v>
      </c>
      <c r="X225" s="151"/>
      <c r="Y225" s="151"/>
      <c r="Z225" s="151"/>
      <c r="AA225" s="151"/>
      <c r="AE225" s="154"/>
    </row>
    <row r="226" spans="1:31" ht="47.25" hidden="1" x14ac:dyDescent="0.25">
      <c r="A226" s="135">
        <v>218</v>
      </c>
      <c r="B226" s="161" t="s">
        <v>726</v>
      </c>
      <c r="C226" s="161" t="s">
        <v>63</v>
      </c>
      <c r="D226" s="140"/>
      <c r="E226" s="141"/>
      <c r="F226" s="141">
        <v>0</v>
      </c>
      <c r="G226" s="139"/>
      <c r="H226" s="139"/>
      <c r="I226" s="139">
        <v>0</v>
      </c>
      <c r="J226" s="142"/>
      <c r="K226" s="142"/>
      <c r="L226" s="142"/>
      <c r="M226" s="144">
        <f t="shared" si="51"/>
        <v>0</v>
      </c>
      <c r="N226" s="145">
        <f t="shared" si="52"/>
        <v>0</v>
      </c>
      <c r="O226" s="146">
        <f t="shared" si="53"/>
        <v>0</v>
      </c>
      <c r="P226" s="145">
        <f t="shared" si="59"/>
        <v>0</v>
      </c>
      <c r="Q226" s="145">
        <f t="shared" si="54"/>
        <v>0</v>
      </c>
      <c r="R226" s="146">
        <f t="shared" si="55"/>
        <v>0</v>
      </c>
      <c r="S226" s="145">
        <f t="shared" si="60"/>
        <v>0</v>
      </c>
      <c r="T226" s="145">
        <f t="shared" si="56"/>
        <v>0</v>
      </c>
      <c r="U226" s="145">
        <f t="shared" si="57"/>
        <v>0</v>
      </c>
      <c r="V226" s="146">
        <f t="shared" si="58"/>
        <v>0</v>
      </c>
      <c r="W226" s="145">
        <f t="shared" si="61"/>
        <v>0</v>
      </c>
      <c r="X226" s="151"/>
      <c r="Y226" s="151"/>
      <c r="Z226" s="151"/>
      <c r="AA226" s="151"/>
      <c r="AE226" s="154"/>
    </row>
    <row r="227" spans="1:31" ht="47.25" hidden="1" x14ac:dyDescent="0.25">
      <c r="A227" s="135">
        <v>219</v>
      </c>
      <c r="B227" s="161" t="s">
        <v>727</v>
      </c>
      <c r="C227" s="161" t="s">
        <v>63</v>
      </c>
      <c r="D227" s="140"/>
      <c r="E227" s="141"/>
      <c r="F227" s="141">
        <v>0</v>
      </c>
      <c r="G227" s="139"/>
      <c r="H227" s="139"/>
      <c r="I227" s="139">
        <v>0</v>
      </c>
      <c r="J227" s="142"/>
      <c r="K227" s="142"/>
      <c r="L227" s="142"/>
      <c r="M227" s="144">
        <f t="shared" si="51"/>
        <v>0</v>
      </c>
      <c r="N227" s="145">
        <f t="shared" si="52"/>
        <v>0</v>
      </c>
      <c r="O227" s="146">
        <f t="shared" si="53"/>
        <v>0</v>
      </c>
      <c r="P227" s="145">
        <f t="shared" si="59"/>
        <v>0</v>
      </c>
      <c r="Q227" s="145">
        <f t="shared" si="54"/>
        <v>0</v>
      </c>
      <c r="R227" s="146">
        <f t="shared" si="55"/>
        <v>0</v>
      </c>
      <c r="S227" s="145">
        <f t="shared" si="60"/>
        <v>0</v>
      </c>
      <c r="T227" s="145">
        <f t="shared" si="56"/>
        <v>0</v>
      </c>
      <c r="U227" s="145">
        <f t="shared" si="57"/>
        <v>0</v>
      </c>
      <c r="V227" s="146">
        <f t="shared" si="58"/>
        <v>0</v>
      </c>
      <c r="W227" s="145">
        <f t="shared" si="61"/>
        <v>0</v>
      </c>
      <c r="X227" s="151"/>
      <c r="Y227" s="151"/>
      <c r="Z227" s="151"/>
      <c r="AA227" s="151"/>
      <c r="AE227" s="154"/>
    </row>
    <row r="228" spans="1:31" hidden="1" x14ac:dyDescent="0.25">
      <c r="A228" s="135">
        <v>220</v>
      </c>
      <c r="B228" s="161" t="s">
        <v>444</v>
      </c>
      <c r="C228" s="161" t="s">
        <v>63</v>
      </c>
      <c r="D228" s="140"/>
      <c r="E228" s="141"/>
      <c r="F228" s="141">
        <v>1823.7</v>
      </c>
      <c r="G228" s="139"/>
      <c r="H228" s="139"/>
      <c r="I228" s="139">
        <v>0</v>
      </c>
      <c r="J228" s="142"/>
      <c r="K228" s="142"/>
      <c r="L228" s="142"/>
      <c r="M228" s="144">
        <f t="shared" si="51"/>
        <v>0</v>
      </c>
      <c r="N228" s="145">
        <f t="shared" si="52"/>
        <v>0</v>
      </c>
      <c r="O228" s="146">
        <f t="shared" si="53"/>
        <v>0</v>
      </c>
      <c r="P228" s="145">
        <f t="shared" si="59"/>
        <v>0</v>
      </c>
      <c r="Q228" s="145">
        <f t="shared" si="54"/>
        <v>0</v>
      </c>
      <c r="R228" s="146">
        <f t="shared" si="55"/>
        <v>0</v>
      </c>
      <c r="S228" s="145">
        <f t="shared" si="60"/>
        <v>0</v>
      </c>
      <c r="T228" s="145">
        <f t="shared" si="56"/>
        <v>0</v>
      </c>
      <c r="U228" s="145">
        <f t="shared" si="57"/>
        <v>0</v>
      </c>
      <c r="V228" s="146">
        <f t="shared" si="58"/>
        <v>0</v>
      </c>
      <c r="W228" s="145">
        <f t="shared" si="61"/>
        <v>0</v>
      </c>
      <c r="X228" s="151"/>
      <c r="Y228" s="151"/>
      <c r="Z228" s="151"/>
      <c r="AA228" s="151"/>
      <c r="AE228" s="154"/>
    </row>
    <row r="229" spans="1:31" hidden="1" x14ac:dyDescent="0.25">
      <c r="A229" s="135">
        <v>221</v>
      </c>
      <c r="B229" s="161" t="s">
        <v>878</v>
      </c>
      <c r="C229" s="161" t="s">
        <v>283</v>
      </c>
      <c r="D229" s="140"/>
      <c r="E229" s="141"/>
      <c r="F229" s="141">
        <v>20.3</v>
      </c>
      <c r="G229" s="139"/>
      <c r="H229" s="139"/>
      <c r="I229" s="139">
        <v>0</v>
      </c>
      <c r="J229" s="142"/>
      <c r="K229" s="142"/>
      <c r="L229" s="142"/>
      <c r="M229" s="144">
        <f t="shared" si="51"/>
        <v>0</v>
      </c>
      <c r="N229" s="145">
        <f t="shared" si="52"/>
        <v>0</v>
      </c>
      <c r="O229" s="146">
        <f t="shared" si="53"/>
        <v>0</v>
      </c>
      <c r="P229" s="145">
        <f t="shared" si="59"/>
        <v>0</v>
      </c>
      <c r="Q229" s="145">
        <f t="shared" si="54"/>
        <v>0</v>
      </c>
      <c r="R229" s="146">
        <f t="shared" si="55"/>
        <v>0</v>
      </c>
      <c r="S229" s="145">
        <f t="shared" si="60"/>
        <v>0</v>
      </c>
      <c r="T229" s="145">
        <f t="shared" si="56"/>
        <v>0</v>
      </c>
      <c r="U229" s="145">
        <f t="shared" si="57"/>
        <v>0</v>
      </c>
      <c r="V229" s="146">
        <f t="shared" si="58"/>
        <v>0</v>
      </c>
      <c r="W229" s="145">
        <f t="shared" si="61"/>
        <v>0</v>
      </c>
      <c r="X229" s="151"/>
      <c r="Y229" s="151"/>
      <c r="Z229" s="151"/>
      <c r="AA229" s="151"/>
      <c r="AE229" s="154"/>
    </row>
    <row r="230" spans="1:31" hidden="1" x14ac:dyDescent="0.25">
      <c r="A230" s="135">
        <v>222</v>
      </c>
      <c r="B230" s="161" t="s">
        <v>845</v>
      </c>
      <c r="C230" s="161" t="s">
        <v>283</v>
      </c>
      <c r="D230" s="140"/>
      <c r="E230" s="141"/>
      <c r="F230" s="141"/>
      <c r="G230" s="139"/>
      <c r="H230" s="139"/>
      <c r="I230" s="139"/>
      <c r="J230" s="142"/>
      <c r="K230" s="142"/>
      <c r="L230" s="142"/>
      <c r="M230" s="144">
        <f t="shared" si="51"/>
        <v>0</v>
      </c>
      <c r="N230" s="145">
        <f t="shared" si="52"/>
        <v>0</v>
      </c>
      <c r="O230" s="146">
        <f t="shared" si="53"/>
        <v>0</v>
      </c>
      <c r="P230" s="145">
        <f t="shared" si="59"/>
        <v>0</v>
      </c>
      <c r="Q230" s="145">
        <f t="shared" si="54"/>
        <v>0</v>
      </c>
      <c r="R230" s="146">
        <f t="shared" si="55"/>
        <v>0</v>
      </c>
      <c r="S230" s="145">
        <v>25</v>
      </c>
      <c r="T230" s="145">
        <f t="shared" si="56"/>
        <v>0</v>
      </c>
      <c r="U230" s="145">
        <f t="shared" si="57"/>
        <v>0</v>
      </c>
      <c r="V230" s="146">
        <f t="shared" si="58"/>
        <v>0</v>
      </c>
      <c r="W230" s="145">
        <v>20</v>
      </c>
      <c r="X230" s="146"/>
      <c r="Y230" s="146"/>
      <c r="Z230" s="146"/>
      <c r="AA230" s="145"/>
      <c r="AB230" s="145"/>
      <c r="AC230" s="145"/>
      <c r="AD230" s="214"/>
      <c r="AE230" s="154"/>
    </row>
    <row r="231" spans="1:31" ht="47.25" hidden="1" x14ac:dyDescent="0.25">
      <c r="A231" s="135">
        <v>223</v>
      </c>
      <c r="B231" s="161" t="s">
        <v>284</v>
      </c>
      <c r="C231" s="161" t="s">
        <v>283</v>
      </c>
      <c r="D231" s="140"/>
      <c r="E231" s="141"/>
      <c r="F231" s="141">
        <v>0</v>
      </c>
      <c r="G231" s="139"/>
      <c r="H231" s="139"/>
      <c r="I231" s="139">
        <v>0</v>
      </c>
      <c r="J231" s="142"/>
      <c r="K231" s="142"/>
      <c r="L231" s="142"/>
      <c r="M231" s="144">
        <f t="shared" si="51"/>
        <v>0</v>
      </c>
      <c r="N231" s="145">
        <f t="shared" si="52"/>
        <v>0</v>
      </c>
      <c r="O231" s="146">
        <f t="shared" si="53"/>
        <v>0</v>
      </c>
      <c r="P231" s="145">
        <f t="shared" si="59"/>
        <v>0</v>
      </c>
      <c r="Q231" s="145">
        <f t="shared" si="54"/>
        <v>0</v>
      </c>
      <c r="R231" s="146">
        <f t="shared" si="55"/>
        <v>0</v>
      </c>
      <c r="S231" s="145">
        <f t="shared" si="60"/>
        <v>0</v>
      </c>
      <c r="T231" s="145">
        <f t="shared" si="56"/>
        <v>0</v>
      </c>
      <c r="U231" s="145">
        <f t="shared" si="57"/>
        <v>0</v>
      </c>
      <c r="V231" s="146">
        <f t="shared" si="58"/>
        <v>0</v>
      </c>
      <c r="W231" s="145">
        <f t="shared" si="61"/>
        <v>0</v>
      </c>
      <c r="X231" s="151"/>
      <c r="Y231" s="151"/>
      <c r="Z231" s="151"/>
      <c r="AA231" s="151"/>
      <c r="AE231" s="154"/>
    </row>
    <row r="232" spans="1:31" hidden="1" x14ac:dyDescent="0.25">
      <c r="A232" s="135">
        <v>224</v>
      </c>
      <c r="B232" s="161" t="s">
        <v>2</v>
      </c>
      <c r="C232" s="161" t="s">
        <v>283</v>
      </c>
      <c r="D232" s="140"/>
      <c r="E232" s="141"/>
      <c r="F232" s="141">
        <v>0</v>
      </c>
      <c r="G232" s="139"/>
      <c r="H232" s="139"/>
      <c r="I232" s="139">
        <v>0</v>
      </c>
      <c r="J232" s="142"/>
      <c r="K232" s="142"/>
      <c r="L232" s="142"/>
      <c r="M232" s="144">
        <f t="shared" si="51"/>
        <v>0</v>
      </c>
      <c r="N232" s="145">
        <f t="shared" si="52"/>
        <v>0</v>
      </c>
      <c r="O232" s="146">
        <f t="shared" si="53"/>
        <v>0</v>
      </c>
      <c r="P232" s="145">
        <f t="shared" si="59"/>
        <v>0</v>
      </c>
      <c r="Q232" s="145">
        <f t="shared" si="54"/>
        <v>0</v>
      </c>
      <c r="R232" s="146">
        <f t="shared" si="55"/>
        <v>0</v>
      </c>
      <c r="S232" s="145">
        <f t="shared" si="60"/>
        <v>0</v>
      </c>
      <c r="T232" s="145">
        <f t="shared" si="56"/>
        <v>0</v>
      </c>
      <c r="U232" s="145">
        <f t="shared" si="57"/>
        <v>0</v>
      </c>
      <c r="V232" s="146">
        <f t="shared" si="58"/>
        <v>0</v>
      </c>
      <c r="W232" s="145">
        <f t="shared" si="61"/>
        <v>0</v>
      </c>
      <c r="X232" s="151"/>
      <c r="Y232" s="151"/>
      <c r="Z232" s="151"/>
      <c r="AA232" s="151"/>
      <c r="AE232" s="154"/>
    </row>
    <row r="233" spans="1:31" hidden="1" x14ac:dyDescent="0.25">
      <c r="A233" s="135">
        <v>225</v>
      </c>
      <c r="B233" s="161" t="s">
        <v>444</v>
      </c>
      <c r="C233" s="161" t="s">
        <v>283</v>
      </c>
      <c r="D233" s="140"/>
      <c r="E233" s="141"/>
      <c r="F233" s="141"/>
      <c r="G233" s="139"/>
      <c r="H233" s="139"/>
      <c r="I233" s="139"/>
      <c r="J233" s="142"/>
      <c r="K233" s="142"/>
      <c r="L233" s="142"/>
      <c r="M233" s="144">
        <f t="shared" si="51"/>
        <v>0</v>
      </c>
      <c r="N233" s="145">
        <f t="shared" si="52"/>
        <v>0</v>
      </c>
      <c r="O233" s="146">
        <f t="shared" si="53"/>
        <v>0</v>
      </c>
      <c r="P233" s="145">
        <f t="shared" si="59"/>
        <v>0</v>
      </c>
      <c r="Q233" s="145">
        <f t="shared" si="54"/>
        <v>0</v>
      </c>
      <c r="R233" s="146">
        <f t="shared" si="55"/>
        <v>0</v>
      </c>
      <c r="S233" s="145">
        <v>25</v>
      </c>
      <c r="T233" s="145">
        <f t="shared" si="56"/>
        <v>0</v>
      </c>
      <c r="U233" s="145">
        <f t="shared" si="57"/>
        <v>0</v>
      </c>
      <c r="V233" s="146">
        <f t="shared" si="58"/>
        <v>0</v>
      </c>
      <c r="W233" s="145">
        <v>20</v>
      </c>
      <c r="X233" s="146"/>
      <c r="Y233" s="146"/>
      <c r="Z233" s="146"/>
      <c r="AA233" s="145"/>
      <c r="AB233" s="145"/>
      <c r="AC233" s="145"/>
      <c r="AD233" s="214"/>
      <c r="AE233" s="154"/>
    </row>
    <row r="234" spans="1:31" ht="31.5" hidden="1" x14ac:dyDescent="0.25">
      <c r="A234" s="135">
        <v>226</v>
      </c>
      <c r="B234" s="161" t="s">
        <v>879</v>
      </c>
      <c r="C234" s="161" t="s">
        <v>31</v>
      </c>
      <c r="D234" s="140"/>
      <c r="E234" s="141"/>
      <c r="F234" s="141">
        <v>99.13</v>
      </c>
      <c r="G234" s="139"/>
      <c r="H234" s="139"/>
      <c r="I234" s="139">
        <v>17</v>
      </c>
      <c r="J234" s="142"/>
      <c r="K234" s="142"/>
      <c r="L234" s="142"/>
      <c r="M234" s="144">
        <f t="shared" si="51"/>
        <v>0</v>
      </c>
      <c r="N234" s="145">
        <f t="shared" si="52"/>
        <v>0</v>
      </c>
      <c r="O234" s="146">
        <f t="shared" si="53"/>
        <v>0</v>
      </c>
      <c r="P234" s="145">
        <f t="shared" si="59"/>
        <v>0</v>
      </c>
      <c r="Q234" s="145">
        <f t="shared" si="54"/>
        <v>0</v>
      </c>
      <c r="R234" s="146">
        <f t="shared" si="55"/>
        <v>0</v>
      </c>
      <c r="S234" s="145">
        <v>25</v>
      </c>
      <c r="T234" s="145">
        <f t="shared" si="56"/>
        <v>0</v>
      </c>
      <c r="U234" s="145">
        <f t="shared" si="57"/>
        <v>0</v>
      </c>
      <c r="V234" s="146">
        <f t="shared" si="58"/>
        <v>0</v>
      </c>
      <c r="W234" s="145">
        <v>20</v>
      </c>
      <c r="X234" s="146"/>
      <c r="Y234" s="146"/>
      <c r="Z234" s="146"/>
      <c r="AA234" s="145"/>
      <c r="AB234" s="145"/>
      <c r="AC234" s="145"/>
      <c r="AD234" s="214"/>
      <c r="AE234" s="154"/>
    </row>
    <row r="235" spans="1:31" hidden="1" x14ac:dyDescent="0.25">
      <c r="A235" s="135">
        <v>227</v>
      </c>
      <c r="B235" s="161" t="s">
        <v>838</v>
      </c>
      <c r="C235" s="161" t="s">
        <v>31</v>
      </c>
      <c r="D235" s="140"/>
      <c r="E235" s="141"/>
      <c r="F235" s="141">
        <v>0</v>
      </c>
      <c r="G235" s="139"/>
      <c r="H235" s="139"/>
      <c r="I235" s="139">
        <v>0</v>
      </c>
      <c r="J235" s="142"/>
      <c r="K235" s="142"/>
      <c r="L235" s="142"/>
      <c r="M235" s="144">
        <f t="shared" si="51"/>
        <v>0</v>
      </c>
      <c r="N235" s="145">
        <f t="shared" si="52"/>
        <v>0</v>
      </c>
      <c r="O235" s="146">
        <f t="shared" si="53"/>
        <v>0</v>
      </c>
      <c r="P235" s="145">
        <f t="shared" si="59"/>
        <v>0</v>
      </c>
      <c r="Q235" s="145">
        <f t="shared" si="54"/>
        <v>0</v>
      </c>
      <c r="R235" s="146">
        <f t="shared" si="55"/>
        <v>0</v>
      </c>
      <c r="S235" s="145">
        <f t="shared" si="60"/>
        <v>0</v>
      </c>
      <c r="T235" s="145">
        <f t="shared" si="56"/>
        <v>0</v>
      </c>
      <c r="U235" s="145">
        <f t="shared" si="57"/>
        <v>0</v>
      </c>
      <c r="V235" s="146">
        <f t="shared" si="58"/>
        <v>0</v>
      </c>
      <c r="W235" s="145">
        <f t="shared" si="61"/>
        <v>0</v>
      </c>
      <c r="X235" s="151"/>
      <c r="Y235" s="151"/>
      <c r="Z235" s="151"/>
      <c r="AA235" s="151"/>
      <c r="AE235" s="154"/>
    </row>
    <row r="236" spans="1:31" ht="31.5" hidden="1" x14ac:dyDescent="0.25">
      <c r="A236" s="135">
        <v>228</v>
      </c>
      <c r="B236" s="161" t="s">
        <v>728</v>
      </c>
      <c r="C236" s="161" t="s">
        <v>31</v>
      </c>
      <c r="D236" s="140"/>
      <c r="E236" s="141"/>
      <c r="F236" s="141">
        <v>0</v>
      </c>
      <c r="G236" s="139"/>
      <c r="H236" s="139"/>
      <c r="I236" s="139">
        <v>0</v>
      </c>
      <c r="J236" s="142"/>
      <c r="K236" s="142"/>
      <c r="L236" s="142"/>
      <c r="M236" s="144">
        <f t="shared" si="51"/>
        <v>0</v>
      </c>
      <c r="N236" s="145">
        <f t="shared" si="52"/>
        <v>0</v>
      </c>
      <c r="O236" s="146">
        <f t="shared" si="53"/>
        <v>0</v>
      </c>
      <c r="P236" s="145">
        <f t="shared" si="59"/>
        <v>0</v>
      </c>
      <c r="Q236" s="145">
        <f t="shared" si="54"/>
        <v>0</v>
      </c>
      <c r="R236" s="146">
        <f t="shared" si="55"/>
        <v>0</v>
      </c>
      <c r="S236" s="145">
        <f t="shared" si="60"/>
        <v>0</v>
      </c>
      <c r="T236" s="145">
        <f t="shared" si="56"/>
        <v>0</v>
      </c>
      <c r="U236" s="145">
        <f t="shared" si="57"/>
        <v>0</v>
      </c>
      <c r="V236" s="146">
        <f t="shared" si="58"/>
        <v>0</v>
      </c>
      <c r="W236" s="145">
        <f t="shared" si="61"/>
        <v>0</v>
      </c>
      <c r="X236" s="151"/>
      <c r="Y236" s="151"/>
      <c r="Z236" s="151"/>
      <c r="AA236" s="151"/>
      <c r="AE236" s="154"/>
    </row>
    <row r="237" spans="1:31" ht="47.25" hidden="1" x14ac:dyDescent="0.25">
      <c r="A237" s="135">
        <v>229</v>
      </c>
      <c r="B237" s="161" t="s">
        <v>729</v>
      </c>
      <c r="C237" s="161" t="s">
        <v>31</v>
      </c>
      <c r="D237" s="140"/>
      <c r="E237" s="141"/>
      <c r="F237" s="141">
        <v>0</v>
      </c>
      <c r="G237" s="139"/>
      <c r="H237" s="139"/>
      <c r="I237" s="139">
        <v>0</v>
      </c>
      <c r="J237" s="142"/>
      <c r="K237" s="142"/>
      <c r="L237" s="142"/>
      <c r="M237" s="144">
        <f t="shared" si="51"/>
        <v>0</v>
      </c>
      <c r="N237" s="145">
        <f t="shared" si="52"/>
        <v>0</v>
      </c>
      <c r="O237" s="146">
        <f t="shared" si="53"/>
        <v>0</v>
      </c>
      <c r="P237" s="145">
        <f t="shared" si="59"/>
        <v>0</v>
      </c>
      <c r="Q237" s="145">
        <f t="shared" si="54"/>
        <v>0</v>
      </c>
      <c r="R237" s="146">
        <f t="shared" si="55"/>
        <v>0</v>
      </c>
      <c r="S237" s="145">
        <f t="shared" si="60"/>
        <v>0</v>
      </c>
      <c r="T237" s="145">
        <f t="shared" si="56"/>
        <v>0</v>
      </c>
      <c r="U237" s="145">
        <f t="shared" si="57"/>
        <v>0</v>
      </c>
      <c r="V237" s="146">
        <f t="shared" si="58"/>
        <v>0</v>
      </c>
      <c r="W237" s="145">
        <f t="shared" si="61"/>
        <v>0</v>
      </c>
      <c r="X237" s="151"/>
      <c r="Y237" s="151"/>
      <c r="Z237" s="151"/>
      <c r="AA237" s="151"/>
      <c r="AE237" s="154"/>
    </row>
    <row r="238" spans="1:31" hidden="1" x14ac:dyDescent="0.25">
      <c r="A238" s="135">
        <v>230</v>
      </c>
      <c r="B238" s="161" t="s">
        <v>2</v>
      </c>
      <c r="C238" s="161" t="s">
        <v>31</v>
      </c>
      <c r="D238" s="140"/>
      <c r="E238" s="141"/>
      <c r="F238" s="141">
        <v>0</v>
      </c>
      <c r="G238" s="139"/>
      <c r="H238" s="139"/>
      <c r="I238" s="139">
        <v>0</v>
      </c>
      <c r="J238" s="142"/>
      <c r="K238" s="142"/>
      <c r="L238" s="142"/>
      <c r="M238" s="144">
        <f t="shared" si="51"/>
        <v>0</v>
      </c>
      <c r="N238" s="145">
        <f t="shared" si="52"/>
        <v>0</v>
      </c>
      <c r="O238" s="146">
        <f t="shared" si="53"/>
        <v>0</v>
      </c>
      <c r="P238" s="145">
        <f t="shared" si="59"/>
        <v>0</v>
      </c>
      <c r="Q238" s="145">
        <f t="shared" si="54"/>
        <v>0</v>
      </c>
      <c r="R238" s="146">
        <f t="shared" si="55"/>
        <v>0</v>
      </c>
      <c r="S238" s="145">
        <f t="shared" si="60"/>
        <v>0</v>
      </c>
      <c r="T238" s="145">
        <f t="shared" si="56"/>
        <v>0</v>
      </c>
      <c r="U238" s="145">
        <f t="shared" si="57"/>
        <v>0</v>
      </c>
      <c r="V238" s="146">
        <f t="shared" si="58"/>
        <v>0</v>
      </c>
      <c r="W238" s="145">
        <f t="shared" si="61"/>
        <v>0</v>
      </c>
      <c r="X238" s="151"/>
      <c r="Y238" s="151"/>
      <c r="Z238" s="151"/>
      <c r="AA238" s="151"/>
      <c r="AE238" s="154"/>
    </row>
    <row r="239" spans="1:31" ht="31.5" hidden="1" x14ac:dyDescent="0.25">
      <c r="A239" s="135">
        <v>231</v>
      </c>
      <c r="B239" s="161" t="s">
        <v>730</v>
      </c>
      <c r="C239" s="161" t="s">
        <v>31</v>
      </c>
      <c r="D239" s="140"/>
      <c r="E239" s="141"/>
      <c r="F239" s="141">
        <v>29.84</v>
      </c>
      <c r="G239" s="139"/>
      <c r="H239" s="139"/>
      <c r="I239" s="139">
        <v>6</v>
      </c>
      <c r="J239" s="142"/>
      <c r="K239" s="142"/>
      <c r="L239" s="142"/>
      <c r="M239" s="144">
        <f t="shared" si="51"/>
        <v>0</v>
      </c>
      <c r="N239" s="145">
        <f t="shared" si="52"/>
        <v>0</v>
      </c>
      <c r="O239" s="146">
        <f t="shared" si="53"/>
        <v>0</v>
      </c>
      <c r="P239" s="145">
        <f t="shared" si="59"/>
        <v>0</v>
      </c>
      <c r="Q239" s="145">
        <f t="shared" si="54"/>
        <v>0</v>
      </c>
      <c r="R239" s="146">
        <f t="shared" si="55"/>
        <v>0</v>
      </c>
      <c r="S239" s="145">
        <v>25</v>
      </c>
      <c r="T239" s="145">
        <f t="shared" si="56"/>
        <v>0</v>
      </c>
      <c r="U239" s="145">
        <f t="shared" si="57"/>
        <v>0</v>
      </c>
      <c r="V239" s="146">
        <f t="shared" si="58"/>
        <v>0</v>
      </c>
      <c r="W239" s="145">
        <v>20</v>
      </c>
      <c r="X239" s="146"/>
      <c r="Y239" s="146"/>
      <c r="Z239" s="146"/>
      <c r="AA239" s="145"/>
      <c r="AB239" s="145"/>
      <c r="AC239" s="145"/>
      <c r="AD239" s="214"/>
      <c r="AE239" s="154"/>
    </row>
    <row r="240" spans="1:31" ht="31.5" x14ac:dyDescent="0.25">
      <c r="A240" s="135">
        <v>232</v>
      </c>
      <c r="B240" s="161" t="s">
        <v>100</v>
      </c>
      <c r="C240" s="161" t="s">
        <v>31</v>
      </c>
      <c r="D240" s="140"/>
      <c r="E240" s="141"/>
      <c r="F240" s="141">
        <v>71.48</v>
      </c>
      <c r="G240" s="139">
        <v>88</v>
      </c>
      <c r="H240" s="139">
        <v>85</v>
      </c>
      <c r="I240" s="139">
        <v>87</v>
      </c>
      <c r="J240" s="142">
        <v>1.54</v>
      </c>
      <c r="K240" s="142">
        <v>1.48</v>
      </c>
      <c r="L240" s="142">
        <f>I240/F240</f>
        <v>1.2171236709569109</v>
      </c>
      <c r="M240" s="144">
        <f t="shared" si="51"/>
        <v>5</v>
      </c>
      <c r="N240" s="219">
        <f t="shared" si="52"/>
        <v>4</v>
      </c>
      <c r="O240" s="146">
        <f t="shared" si="53"/>
        <v>4.3499999999999996</v>
      </c>
      <c r="P240" s="203">
        <v>0</v>
      </c>
      <c r="Q240" s="203">
        <f t="shared" si="54"/>
        <v>1</v>
      </c>
      <c r="R240" s="146">
        <f t="shared" si="55"/>
        <v>1</v>
      </c>
      <c r="S240" s="145">
        <v>25</v>
      </c>
      <c r="T240" s="203">
        <f t="shared" si="56"/>
        <v>3</v>
      </c>
      <c r="U240" s="203">
        <f t="shared" si="57"/>
        <v>0</v>
      </c>
      <c r="V240" s="146">
        <f t="shared" si="58"/>
        <v>0.8</v>
      </c>
      <c r="W240" s="145">
        <v>20</v>
      </c>
      <c r="X240" s="251">
        <v>4</v>
      </c>
      <c r="Y240" s="203">
        <v>0</v>
      </c>
      <c r="Z240" s="203">
        <v>1</v>
      </c>
      <c r="AA240" s="203">
        <v>0</v>
      </c>
      <c r="AB240" s="145">
        <v>4</v>
      </c>
      <c r="AC240" s="145">
        <v>3</v>
      </c>
      <c r="AD240" s="139">
        <f>AC240*100/AB240</f>
        <v>75</v>
      </c>
      <c r="AE240" s="145"/>
    </row>
    <row r="241" spans="1:31" hidden="1" x14ac:dyDescent="0.25">
      <c r="A241" s="135">
        <v>233</v>
      </c>
      <c r="B241" s="161" t="s">
        <v>444</v>
      </c>
      <c r="C241" s="161" t="s">
        <v>31</v>
      </c>
      <c r="D241" s="140"/>
      <c r="E241" s="141"/>
      <c r="F241" s="141"/>
      <c r="G241" s="139"/>
      <c r="H241" s="139"/>
      <c r="I241" s="139"/>
      <c r="J241" s="142"/>
      <c r="K241" s="142"/>
      <c r="L241" s="142"/>
      <c r="M241" s="144">
        <f t="shared" si="51"/>
        <v>0</v>
      </c>
      <c r="N241" s="145">
        <f t="shared" si="52"/>
        <v>0</v>
      </c>
      <c r="O241" s="146">
        <f t="shared" si="53"/>
        <v>0</v>
      </c>
      <c r="P241" s="145">
        <f t="shared" si="59"/>
        <v>0</v>
      </c>
      <c r="Q241" s="145">
        <f t="shared" si="54"/>
        <v>0</v>
      </c>
      <c r="R241" s="146">
        <f t="shared" si="55"/>
        <v>0</v>
      </c>
      <c r="S241" s="145">
        <v>25</v>
      </c>
      <c r="T241" s="145">
        <f t="shared" si="56"/>
        <v>0</v>
      </c>
      <c r="U241" s="145">
        <f t="shared" si="57"/>
        <v>0</v>
      </c>
      <c r="V241" s="146">
        <f t="shared" si="58"/>
        <v>0</v>
      </c>
      <c r="W241" s="145">
        <v>20</v>
      </c>
      <c r="X241" s="146"/>
      <c r="Y241" s="146"/>
      <c r="Z241" s="146"/>
      <c r="AA241" s="145"/>
      <c r="AB241" s="145"/>
      <c r="AC241" s="145"/>
      <c r="AD241" s="214"/>
      <c r="AE241" s="154"/>
    </row>
    <row r="242" spans="1:31" hidden="1" x14ac:dyDescent="0.25">
      <c r="A242" s="135">
        <v>234</v>
      </c>
      <c r="B242" s="161" t="s">
        <v>880</v>
      </c>
      <c r="C242" s="161" t="s">
        <v>731</v>
      </c>
      <c r="D242" s="140"/>
      <c r="E242" s="141"/>
      <c r="F242" s="141"/>
      <c r="G242" s="139"/>
      <c r="H242" s="139"/>
      <c r="I242" s="139"/>
      <c r="J242" s="142"/>
      <c r="K242" s="142"/>
      <c r="L242" s="142"/>
      <c r="M242" s="144">
        <f t="shared" si="51"/>
        <v>0</v>
      </c>
      <c r="N242" s="145">
        <f t="shared" si="52"/>
        <v>0</v>
      </c>
      <c r="O242" s="146">
        <f t="shared" si="53"/>
        <v>0</v>
      </c>
      <c r="P242" s="145">
        <f t="shared" si="59"/>
        <v>0</v>
      </c>
      <c r="Q242" s="145">
        <f t="shared" si="54"/>
        <v>0</v>
      </c>
      <c r="R242" s="146">
        <f t="shared" si="55"/>
        <v>0</v>
      </c>
      <c r="S242" s="145">
        <v>25</v>
      </c>
      <c r="T242" s="145">
        <f t="shared" si="56"/>
        <v>0</v>
      </c>
      <c r="U242" s="145">
        <f t="shared" si="57"/>
        <v>0</v>
      </c>
      <c r="V242" s="146">
        <f t="shared" si="58"/>
        <v>0</v>
      </c>
      <c r="W242" s="145">
        <v>20</v>
      </c>
      <c r="X242" s="146"/>
      <c r="Y242" s="146"/>
      <c r="Z242" s="146"/>
      <c r="AA242" s="145"/>
      <c r="AB242" s="145"/>
      <c r="AC242" s="145"/>
      <c r="AD242" s="214"/>
      <c r="AE242" s="154"/>
    </row>
    <row r="243" spans="1:31" ht="31.5" hidden="1" x14ac:dyDescent="0.25">
      <c r="A243" s="135">
        <v>235</v>
      </c>
      <c r="B243" s="161" t="s">
        <v>674</v>
      </c>
      <c r="C243" s="161" t="s">
        <v>731</v>
      </c>
      <c r="D243" s="140"/>
      <c r="E243" s="141"/>
      <c r="F243" s="141"/>
      <c r="G243" s="139"/>
      <c r="H243" s="139"/>
      <c r="I243" s="139"/>
      <c r="J243" s="142"/>
      <c r="K243" s="142"/>
      <c r="L243" s="142"/>
      <c r="M243" s="144">
        <f t="shared" si="51"/>
        <v>0</v>
      </c>
      <c r="N243" s="219">
        <f t="shared" si="52"/>
        <v>0</v>
      </c>
      <c r="O243" s="146">
        <f t="shared" si="53"/>
        <v>0</v>
      </c>
      <c r="P243" s="145">
        <f t="shared" si="59"/>
        <v>0</v>
      </c>
      <c r="Q243" s="145">
        <f t="shared" si="54"/>
        <v>0</v>
      </c>
      <c r="R243" s="146">
        <f t="shared" si="55"/>
        <v>0</v>
      </c>
      <c r="S243" s="145">
        <v>25</v>
      </c>
      <c r="T243" s="145">
        <f t="shared" si="56"/>
        <v>0</v>
      </c>
      <c r="U243" s="145">
        <f t="shared" si="57"/>
        <v>0</v>
      </c>
      <c r="V243" s="146">
        <f t="shared" si="58"/>
        <v>0</v>
      </c>
      <c r="W243" s="145">
        <v>20</v>
      </c>
      <c r="X243" s="145"/>
      <c r="Y243" s="145"/>
      <c r="Z243" s="145"/>
      <c r="AA243" s="145"/>
      <c r="AB243" s="145"/>
      <c r="AC243" s="145"/>
      <c r="AD243" s="214"/>
      <c r="AE243" s="154"/>
    </row>
    <row r="244" spans="1:31" hidden="1" x14ac:dyDescent="0.25">
      <c r="A244" s="135">
        <v>236</v>
      </c>
      <c r="B244" s="161" t="s">
        <v>2</v>
      </c>
      <c r="C244" s="161" t="s">
        <v>731</v>
      </c>
      <c r="D244" s="140"/>
      <c r="E244" s="141"/>
      <c r="F244" s="141">
        <v>0</v>
      </c>
      <c r="G244" s="139"/>
      <c r="H244" s="139"/>
      <c r="I244" s="139">
        <v>0</v>
      </c>
      <c r="J244" s="142"/>
      <c r="K244" s="142"/>
      <c r="L244" s="142"/>
      <c r="M244" s="144">
        <f t="shared" si="51"/>
        <v>0</v>
      </c>
      <c r="N244" s="145">
        <f t="shared" si="52"/>
        <v>0</v>
      </c>
      <c r="O244" s="146">
        <f t="shared" si="53"/>
        <v>0</v>
      </c>
      <c r="P244" s="145">
        <f t="shared" si="59"/>
        <v>0</v>
      </c>
      <c r="Q244" s="145">
        <f t="shared" si="54"/>
        <v>0</v>
      </c>
      <c r="R244" s="146">
        <f t="shared" si="55"/>
        <v>0</v>
      </c>
      <c r="S244" s="145">
        <f t="shared" si="60"/>
        <v>0</v>
      </c>
      <c r="T244" s="145">
        <f t="shared" si="56"/>
        <v>0</v>
      </c>
      <c r="U244" s="145">
        <f t="shared" si="57"/>
        <v>0</v>
      </c>
      <c r="V244" s="146">
        <f t="shared" si="58"/>
        <v>0</v>
      </c>
      <c r="W244" s="145">
        <f t="shared" si="61"/>
        <v>0</v>
      </c>
      <c r="X244" s="151"/>
      <c r="Y244" s="151"/>
      <c r="Z244" s="151"/>
      <c r="AA244" s="151"/>
      <c r="AE244" s="154"/>
    </row>
    <row r="245" spans="1:31" ht="31.5" x14ac:dyDescent="0.25">
      <c r="A245" s="135">
        <v>237</v>
      </c>
      <c r="B245" s="161" t="s">
        <v>240</v>
      </c>
      <c r="C245" s="161" t="s">
        <v>731</v>
      </c>
      <c r="D245" s="140"/>
      <c r="E245" s="141"/>
      <c r="F245" s="141">
        <v>15.54</v>
      </c>
      <c r="G245" s="139">
        <v>84</v>
      </c>
      <c r="H245" s="139">
        <v>125</v>
      </c>
      <c r="I245" s="139">
        <v>136</v>
      </c>
      <c r="J245" s="142">
        <v>5.41</v>
      </c>
      <c r="K245" s="142">
        <v>8.0399999999999991</v>
      </c>
      <c r="L245" s="142">
        <f>I245/F245</f>
        <v>8.7516087516087513</v>
      </c>
      <c r="M245" s="144">
        <v>9</v>
      </c>
      <c r="N245" s="219">
        <f t="shared" si="52"/>
        <v>12</v>
      </c>
      <c r="O245" s="146">
        <f t="shared" si="53"/>
        <v>12.24</v>
      </c>
      <c r="P245" s="203">
        <v>1</v>
      </c>
      <c r="Q245" s="203">
        <f t="shared" si="54"/>
        <v>2</v>
      </c>
      <c r="R245" s="146">
        <f t="shared" si="55"/>
        <v>3</v>
      </c>
      <c r="S245" s="145">
        <v>25</v>
      </c>
      <c r="T245" s="203">
        <f t="shared" si="56"/>
        <v>8</v>
      </c>
      <c r="U245" s="203">
        <f t="shared" si="57"/>
        <v>1</v>
      </c>
      <c r="V245" s="146">
        <f t="shared" si="58"/>
        <v>1.2</v>
      </c>
      <c r="W245" s="145">
        <v>10</v>
      </c>
      <c r="X245" s="251">
        <v>12</v>
      </c>
      <c r="Y245" s="203">
        <v>1</v>
      </c>
      <c r="Z245" s="203">
        <v>2</v>
      </c>
      <c r="AA245" s="203">
        <v>1</v>
      </c>
      <c r="AB245" s="145">
        <v>9</v>
      </c>
      <c r="AC245" s="145">
        <v>8</v>
      </c>
      <c r="AD245" s="139">
        <f t="shared" ref="AD245:AD246" si="63">AC245*100/AB245</f>
        <v>88.888888888888886</v>
      </c>
      <c r="AE245" s="145"/>
    </row>
    <row r="246" spans="1:31" ht="31.5" x14ac:dyDescent="0.25">
      <c r="A246" s="135">
        <v>238</v>
      </c>
      <c r="B246" s="161" t="s">
        <v>128</v>
      </c>
      <c r="C246" s="161" t="s">
        <v>731</v>
      </c>
      <c r="D246" s="140"/>
      <c r="E246" s="141"/>
      <c r="F246" s="141">
        <v>30.98</v>
      </c>
      <c r="G246" s="139">
        <v>34</v>
      </c>
      <c r="H246" s="139">
        <v>52</v>
      </c>
      <c r="I246" s="139">
        <v>73</v>
      </c>
      <c r="J246" s="142">
        <v>1.1000000000000001</v>
      </c>
      <c r="K246" s="142">
        <v>1.68</v>
      </c>
      <c r="L246" s="142">
        <f>I246/F246</f>
        <v>2.3563589412524211</v>
      </c>
      <c r="M246" s="144">
        <v>4</v>
      </c>
      <c r="N246" s="219">
        <f t="shared" si="52"/>
        <v>2</v>
      </c>
      <c r="O246" s="146">
        <f t="shared" si="53"/>
        <v>2.92</v>
      </c>
      <c r="P246" s="203">
        <f t="shared" si="59"/>
        <v>0</v>
      </c>
      <c r="Q246" s="203">
        <f t="shared" si="54"/>
        <v>0</v>
      </c>
      <c r="R246" s="146">
        <f t="shared" si="55"/>
        <v>0.5</v>
      </c>
      <c r="S246" s="145">
        <v>25</v>
      </c>
      <c r="T246" s="203">
        <f t="shared" si="56"/>
        <v>2</v>
      </c>
      <c r="U246" s="203">
        <f t="shared" si="57"/>
        <v>0</v>
      </c>
      <c r="V246" s="146">
        <f t="shared" si="58"/>
        <v>0.4</v>
      </c>
      <c r="W246" s="145">
        <v>20</v>
      </c>
      <c r="X246" s="251">
        <v>2</v>
      </c>
      <c r="Y246" s="203">
        <v>0</v>
      </c>
      <c r="Z246" s="203">
        <v>0</v>
      </c>
      <c r="AA246" s="203">
        <v>0</v>
      </c>
      <c r="AB246" s="145">
        <v>2</v>
      </c>
      <c r="AC246" s="145">
        <v>0</v>
      </c>
      <c r="AD246" s="139">
        <f t="shared" si="63"/>
        <v>0</v>
      </c>
      <c r="AE246" s="145"/>
    </row>
    <row r="247" spans="1:31" ht="47.25" hidden="1" x14ac:dyDescent="0.25">
      <c r="A247" s="135">
        <v>239</v>
      </c>
      <c r="B247" s="161" t="s">
        <v>244</v>
      </c>
      <c r="C247" s="161" t="s">
        <v>731</v>
      </c>
      <c r="D247" s="140"/>
      <c r="E247" s="141"/>
      <c r="F247" s="141">
        <v>0</v>
      </c>
      <c r="G247" s="139"/>
      <c r="H247" s="139"/>
      <c r="I247" s="139">
        <v>0</v>
      </c>
      <c r="J247" s="142"/>
      <c r="K247" s="142"/>
      <c r="L247" s="142"/>
      <c r="M247" s="144">
        <f t="shared" si="51"/>
        <v>0</v>
      </c>
      <c r="N247" s="145">
        <f t="shared" si="52"/>
        <v>0</v>
      </c>
      <c r="O247" s="146">
        <f t="shared" si="53"/>
        <v>0</v>
      </c>
      <c r="P247" s="145">
        <f t="shared" si="59"/>
        <v>0</v>
      </c>
      <c r="Q247" s="145">
        <f t="shared" si="54"/>
        <v>0</v>
      </c>
      <c r="R247" s="146">
        <f t="shared" si="55"/>
        <v>0</v>
      </c>
      <c r="S247" s="145">
        <f t="shared" si="60"/>
        <v>0</v>
      </c>
      <c r="T247" s="145">
        <f t="shared" si="56"/>
        <v>0</v>
      </c>
      <c r="U247" s="145">
        <f t="shared" si="57"/>
        <v>0</v>
      </c>
      <c r="V247" s="146">
        <f t="shared" si="58"/>
        <v>0</v>
      </c>
      <c r="W247" s="145">
        <f t="shared" si="61"/>
        <v>0</v>
      </c>
      <c r="X247" s="151"/>
      <c r="Y247" s="151"/>
      <c r="Z247" s="151"/>
      <c r="AA247" s="151"/>
      <c r="AE247" s="154"/>
    </row>
    <row r="248" spans="1:31" ht="31.5" x14ac:dyDescent="0.25">
      <c r="A248" s="135">
        <v>240</v>
      </c>
      <c r="B248" s="161" t="s">
        <v>101</v>
      </c>
      <c r="C248" s="161" t="s">
        <v>731</v>
      </c>
      <c r="D248" s="140"/>
      <c r="E248" s="141"/>
      <c r="F248" s="141">
        <v>6.27</v>
      </c>
      <c r="G248" s="139">
        <v>39</v>
      </c>
      <c r="H248" s="139">
        <v>47</v>
      </c>
      <c r="I248" s="139">
        <v>48</v>
      </c>
      <c r="J248" s="142">
        <v>6.22</v>
      </c>
      <c r="K248" s="142">
        <v>7.5</v>
      </c>
      <c r="L248" s="142">
        <f>I248/F248</f>
        <v>7.6555023923444985</v>
      </c>
      <c r="M248" s="144">
        <f t="shared" si="51"/>
        <v>10</v>
      </c>
      <c r="N248" s="219">
        <f t="shared" si="52"/>
        <v>4</v>
      </c>
      <c r="O248" s="146">
        <f t="shared" si="53"/>
        <v>4.8</v>
      </c>
      <c r="P248" s="203">
        <v>0</v>
      </c>
      <c r="Q248" s="203">
        <f t="shared" si="54"/>
        <v>1</v>
      </c>
      <c r="R248" s="146">
        <f t="shared" si="55"/>
        <v>1</v>
      </c>
      <c r="S248" s="145">
        <v>25</v>
      </c>
      <c r="T248" s="203">
        <f t="shared" si="56"/>
        <v>3</v>
      </c>
      <c r="U248" s="203">
        <f t="shared" si="57"/>
        <v>0</v>
      </c>
      <c r="V248" s="146">
        <f t="shared" si="58"/>
        <v>0.8</v>
      </c>
      <c r="W248" s="145">
        <v>20</v>
      </c>
      <c r="X248" s="251">
        <v>4</v>
      </c>
      <c r="Y248" s="203">
        <v>0</v>
      </c>
      <c r="Z248" s="203">
        <v>1</v>
      </c>
      <c r="AA248" s="203">
        <v>0</v>
      </c>
      <c r="AB248" s="145">
        <v>2</v>
      </c>
      <c r="AC248" s="145">
        <v>2</v>
      </c>
      <c r="AD248" s="139">
        <f t="shared" ref="AD248:AD249" si="64">AC248*100/AB248</f>
        <v>100</v>
      </c>
      <c r="AE248" s="145"/>
    </row>
    <row r="249" spans="1:31" ht="31.5" x14ac:dyDescent="0.25">
      <c r="A249" s="135">
        <v>241</v>
      </c>
      <c r="B249" s="161" t="s">
        <v>143</v>
      </c>
      <c r="C249" s="161" t="s">
        <v>731</v>
      </c>
      <c r="D249" s="140"/>
      <c r="E249" s="141"/>
      <c r="F249" s="141">
        <v>72.73</v>
      </c>
      <c r="G249" s="139">
        <v>89</v>
      </c>
      <c r="H249" s="139">
        <v>117</v>
      </c>
      <c r="I249" s="139">
        <v>123</v>
      </c>
      <c r="J249" s="142">
        <v>1.22</v>
      </c>
      <c r="K249" s="142">
        <v>1.61</v>
      </c>
      <c r="L249" s="142">
        <f>I249/F249</f>
        <v>1.6911865805032311</v>
      </c>
      <c r="M249" s="144">
        <f t="shared" si="51"/>
        <v>5</v>
      </c>
      <c r="N249" s="219">
        <f t="shared" si="52"/>
        <v>6</v>
      </c>
      <c r="O249" s="146">
        <f t="shared" si="53"/>
        <v>6.15</v>
      </c>
      <c r="P249" s="203">
        <v>0</v>
      </c>
      <c r="Q249" s="203">
        <f t="shared" si="54"/>
        <v>1</v>
      </c>
      <c r="R249" s="146">
        <f t="shared" si="55"/>
        <v>1.5</v>
      </c>
      <c r="S249" s="145">
        <v>25</v>
      </c>
      <c r="T249" s="203">
        <f t="shared" si="56"/>
        <v>4</v>
      </c>
      <c r="U249" s="203">
        <f t="shared" si="57"/>
        <v>1</v>
      </c>
      <c r="V249" s="146">
        <f t="shared" si="58"/>
        <v>1.2</v>
      </c>
      <c r="W249" s="145">
        <v>20</v>
      </c>
      <c r="X249" s="251">
        <v>6</v>
      </c>
      <c r="Y249" s="203">
        <v>0</v>
      </c>
      <c r="Z249" s="203">
        <v>1</v>
      </c>
      <c r="AA249" s="203">
        <v>1</v>
      </c>
      <c r="AB249" s="145">
        <v>4</v>
      </c>
      <c r="AC249" s="145">
        <v>1</v>
      </c>
      <c r="AD249" s="139">
        <f t="shared" si="64"/>
        <v>25</v>
      </c>
      <c r="AE249" s="145"/>
    </row>
    <row r="250" spans="1:31" ht="31.5" hidden="1" x14ac:dyDescent="0.25">
      <c r="A250" s="135">
        <v>242</v>
      </c>
      <c r="B250" s="161" t="s">
        <v>122</v>
      </c>
      <c r="C250" s="161" t="s">
        <v>731</v>
      </c>
      <c r="D250" s="140"/>
      <c r="E250" s="141"/>
      <c r="F250" s="141">
        <v>0</v>
      </c>
      <c r="G250" s="139"/>
      <c r="H250" s="139"/>
      <c r="I250" s="139">
        <v>0</v>
      </c>
      <c r="J250" s="142"/>
      <c r="K250" s="142"/>
      <c r="L250" s="142"/>
      <c r="M250" s="144">
        <f t="shared" si="51"/>
        <v>0</v>
      </c>
      <c r="N250" s="145">
        <f t="shared" si="52"/>
        <v>0</v>
      </c>
      <c r="O250" s="146">
        <f t="shared" si="53"/>
        <v>0</v>
      </c>
      <c r="P250" s="145">
        <f t="shared" si="59"/>
        <v>0</v>
      </c>
      <c r="Q250" s="145">
        <f t="shared" si="54"/>
        <v>0</v>
      </c>
      <c r="R250" s="146">
        <f t="shared" si="55"/>
        <v>0</v>
      </c>
      <c r="S250" s="145">
        <f t="shared" si="60"/>
        <v>0</v>
      </c>
      <c r="T250" s="145">
        <f t="shared" si="56"/>
        <v>0</v>
      </c>
      <c r="U250" s="145">
        <f t="shared" si="57"/>
        <v>0</v>
      </c>
      <c r="V250" s="146">
        <f t="shared" si="58"/>
        <v>0</v>
      </c>
      <c r="W250" s="145">
        <f t="shared" si="61"/>
        <v>0</v>
      </c>
      <c r="X250" s="151"/>
      <c r="Y250" s="151"/>
      <c r="Z250" s="151"/>
      <c r="AA250" s="151"/>
      <c r="AE250" s="154"/>
    </row>
    <row r="251" spans="1:31" hidden="1" x14ac:dyDescent="0.25">
      <c r="A251" s="135">
        <v>243</v>
      </c>
      <c r="B251" s="161" t="s">
        <v>881</v>
      </c>
      <c r="C251" s="161" t="s">
        <v>731</v>
      </c>
      <c r="D251" s="140"/>
      <c r="E251" s="141"/>
      <c r="F251" s="141">
        <v>5.85</v>
      </c>
      <c r="G251" s="139"/>
      <c r="H251" s="139"/>
      <c r="I251" s="139">
        <v>0</v>
      </c>
      <c r="J251" s="142"/>
      <c r="K251" s="142"/>
      <c r="L251" s="142"/>
      <c r="M251" s="144">
        <f t="shared" si="51"/>
        <v>0</v>
      </c>
      <c r="N251" s="145">
        <f t="shared" si="52"/>
        <v>0</v>
      </c>
      <c r="O251" s="146">
        <f t="shared" si="53"/>
        <v>0</v>
      </c>
      <c r="P251" s="145">
        <f t="shared" si="59"/>
        <v>0</v>
      </c>
      <c r="Q251" s="145">
        <f t="shared" si="54"/>
        <v>0</v>
      </c>
      <c r="R251" s="146">
        <f t="shared" si="55"/>
        <v>0</v>
      </c>
      <c r="S251" s="145">
        <f t="shared" si="60"/>
        <v>0</v>
      </c>
      <c r="T251" s="145">
        <f t="shared" si="56"/>
        <v>0</v>
      </c>
      <c r="U251" s="145">
        <f t="shared" si="57"/>
        <v>0</v>
      </c>
      <c r="V251" s="146">
        <f t="shared" si="58"/>
        <v>0</v>
      </c>
      <c r="W251" s="145">
        <f t="shared" si="61"/>
        <v>0</v>
      </c>
      <c r="X251" s="151"/>
      <c r="Y251" s="151"/>
      <c r="Z251" s="151"/>
      <c r="AA251" s="151"/>
      <c r="AE251" s="154"/>
    </row>
    <row r="252" spans="1:31" hidden="1" x14ac:dyDescent="0.25">
      <c r="A252" s="135">
        <v>244</v>
      </c>
      <c r="B252" s="161" t="s">
        <v>444</v>
      </c>
      <c r="C252" s="161" t="s">
        <v>731</v>
      </c>
      <c r="D252" s="140"/>
      <c r="E252" s="141"/>
      <c r="F252" s="141"/>
      <c r="G252" s="139"/>
      <c r="H252" s="139"/>
      <c r="I252" s="139"/>
      <c r="J252" s="142"/>
      <c r="K252" s="142"/>
      <c r="L252" s="142"/>
      <c r="M252" s="144">
        <f t="shared" si="51"/>
        <v>0</v>
      </c>
      <c r="N252" s="145">
        <f t="shared" si="52"/>
        <v>0</v>
      </c>
      <c r="O252" s="146">
        <f t="shared" si="53"/>
        <v>0</v>
      </c>
      <c r="P252" s="145">
        <f t="shared" si="59"/>
        <v>0</v>
      </c>
      <c r="Q252" s="145">
        <f t="shared" si="54"/>
        <v>0</v>
      </c>
      <c r="R252" s="146">
        <f t="shared" si="55"/>
        <v>0</v>
      </c>
      <c r="S252" s="145">
        <v>25</v>
      </c>
      <c r="T252" s="145">
        <f t="shared" si="56"/>
        <v>0</v>
      </c>
      <c r="U252" s="145">
        <f t="shared" si="57"/>
        <v>0</v>
      </c>
      <c r="V252" s="146">
        <f t="shared" si="58"/>
        <v>0</v>
      </c>
      <c r="W252" s="145">
        <v>20</v>
      </c>
      <c r="X252" s="146"/>
      <c r="Y252" s="146"/>
      <c r="Z252" s="146"/>
      <c r="AA252" s="145"/>
      <c r="AB252" s="145"/>
      <c r="AC252" s="145"/>
      <c r="AD252" s="214"/>
      <c r="AE252" s="154"/>
    </row>
    <row r="253" spans="1:31" ht="31.5" hidden="1" x14ac:dyDescent="0.25">
      <c r="A253" s="135">
        <v>245</v>
      </c>
      <c r="B253" s="161" t="s">
        <v>732</v>
      </c>
      <c r="C253" s="161" t="s">
        <v>33</v>
      </c>
      <c r="D253" s="140"/>
      <c r="E253" s="141"/>
      <c r="F253" s="141">
        <v>12.32</v>
      </c>
      <c r="G253" s="139">
        <v>10</v>
      </c>
      <c r="H253" s="139">
        <v>100</v>
      </c>
      <c r="I253" s="139">
        <v>21</v>
      </c>
      <c r="J253" s="142">
        <v>0.81</v>
      </c>
      <c r="K253" s="142">
        <v>8.1199999999999992</v>
      </c>
      <c r="L253" s="142">
        <f>I253/F253</f>
        <v>1.7045454545454546</v>
      </c>
      <c r="M253" s="144">
        <v>0</v>
      </c>
      <c r="N253" s="219">
        <f t="shared" si="52"/>
        <v>0</v>
      </c>
      <c r="O253" s="146">
        <f t="shared" si="53"/>
        <v>0</v>
      </c>
      <c r="P253" s="219">
        <f t="shared" si="59"/>
        <v>0</v>
      </c>
      <c r="Q253" s="219">
        <f t="shared" si="54"/>
        <v>0</v>
      </c>
      <c r="R253" s="146">
        <f t="shared" si="55"/>
        <v>0</v>
      </c>
      <c r="S253" s="145">
        <v>25</v>
      </c>
      <c r="T253" s="145">
        <f t="shared" si="56"/>
        <v>0</v>
      </c>
      <c r="U253" s="219">
        <f t="shared" si="57"/>
        <v>0</v>
      </c>
      <c r="V253" s="146">
        <f t="shared" si="58"/>
        <v>0</v>
      </c>
      <c r="W253" s="145">
        <v>20</v>
      </c>
      <c r="X253" s="295"/>
      <c r="Y253" s="251"/>
      <c r="Z253" s="251"/>
      <c r="AA253" s="251"/>
      <c r="AB253" s="145">
        <v>0</v>
      </c>
      <c r="AC253" s="145">
        <v>0</v>
      </c>
      <c r="AD253" s="145"/>
      <c r="AE253" s="145">
        <f>N253-X253</f>
        <v>0</v>
      </c>
    </row>
    <row r="254" spans="1:31" ht="47.25" x14ac:dyDescent="0.25">
      <c r="A254" s="135">
        <v>246</v>
      </c>
      <c r="B254" s="161" t="s">
        <v>34</v>
      </c>
      <c r="C254" s="161" t="s">
        <v>33</v>
      </c>
      <c r="D254" s="140"/>
      <c r="E254" s="141"/>
      <c r="F254" s="141">
        <v>54.46</v>
      </c>
      <c r="G254" s="139">
        <v>264</v>
      </c>
      <c r="H254" s="139">
        <v>275</v>
      </c>
      <c r="I254" s="139">
        <v>264</v>
      </c>
      <c r="J254" s="142">
        <v>4.8499999999999996</v>
      </c>
      <c r="K254" s="142">
        <v>5.05</v>
      </c>
      <c r="L254" s="142">
        <f>I254/F254</f>
        <v>4.8475945648182153</v>
      </c>
      <c r="M254" s="144">
        <f t="shared" si="51"/>
        <v>8</v>
      </c>
      <c r="N254" s="219">
        <f t="shared" si="52"/>
        <v>21</v>
      </c>
      <c r="O254" s="146">
        <f t="shared" si="53"/>
        <v>21.12</v>
      </c>
      <c r="P254" s="203">
        <v>2</v>
      </c>
      <c r="Q254" s="203">
        <f t="shared" si="54"/>
        <v>3</v>
      </c>
      <c r="R254" s="146">
        <f t="shared" si="55"/>
        <v>5.25</v>
      </c>
      <c r="S254" s="145">
        <v>25</v>
      </c>
      <c r="T254" s="203">
        <f t="shared" si="56"/>
        <v>12</v>
      </c>
      <c r="U254" s="203">
        <f t="shared" si="57"/>
        <v>4</v>
      </c>
      <c r="V254" s="146">
        <f t="shared" si="58"/>
        <v>4.2</v>
      </c>
      <c r="W254" s="145">
        <v>20</v>
      </c>
      <c r="X254" s="251">
        <v>21</v>
      </c>
      <c r="Y254" s="203">
        <v>2</v>
      </c>
      <c r="Z254" s="203">
        <v>3</v>
      </c>
      <c r="AA254" s="203">
        <v>4</v>
      </c>
      <c r="AB254" s="145">
        <v>17</v>
      </c>
      <c r="AC254" s="145">
        <v>7</v>
      </c>
      <c r="AD254" s="139">
        <f t="shared" ref="AD254:AD256" si="65">AC254*100/AB254</f>
        <v>41.176470588235297</v>
      </c>
      <c r="AE254" s="145"/>
    </row>
    <row r="255" spans="1:31" ht="31.5" x14ac:dyDescent="0.25">
      <c r="A255" s="135">
        <v>247</v>
      </c>
      <c r="B255" s="161" t="s">
        <v>48</v>
      </c>
      <c r="C255" s="161" t="s">
        <v>33</v>
      </c>
      <c r="D255" s="140"/>
      <c r="E255" s="141"/>
      <c r="F255" s="141">
        <v>13.48</v>
      </c>
      <c r="G255" s="139">
        <v>127</v>
      </c>
      <c r="H255" s="139">
        <v>139</v>
      </c>
      <c r="I255" s="139">
        <v>133</v>
      </c>
      <c r="J255" s="142">
        <v>9.42</v>
      </c>
      <c r="K255" s="142">
        <v>10.31</v>
      </c>
      <c r="L255" s="142">
        <f>I255/F255</f>
        <v>9.8664688427299705</v>
      </c>
      <c r="M255" s="144">
        <v>10</v>
      </c>
      <c r="N255" s="219">
        <f t="shared" si="52"/>
        <v>13</v>
      </c>
      <c r="O255" s="146">
        <f t="shared" si="53"/>
        <v>13.3</v>
      </c>
      <c r="P255" s="203">
        <v>2</v>
      </c>
      <c r="Q255" s="203">
        <f t="shared" si="54"/>
        <v>1</v>
      </c>
      <c r="R255" s="146">
        <f t="shared" si="55"/>
        <v>3.25</v>
      </c>
      <c r="S255" s="145">
        <v>25</v>
      </c>
      <c r="T255" s="203">
        <f t="shared" si="56"/>
        <v>8</v>
      </c>
      <c r="U255" s="203">
        <f t="shared" si="57"/>
        <v>2</v>
      </c>
      <c r="V255" s="146">
        <f t="shared" si="58"/>
        <v>2.6</v>
      </c>
      <c r="W255" s="145">
        <v>20</v>
      </c>
      <c r="X255" s="251">
        <v>13</v>
      </c>
      <c r="Y255" s="203">
        <v>2</v>
      </c>
      <c r="Z255" s="203">
        <v>1</v>
      </c>
      <c r="AA255" s="203">
        <v>2</v>
      </c>
      <c r="AB255" s="145">
        <v>11</v>
      </c>
      <c r="AC255" s="145">
        <v>7</v>
      </c>
      <c r="AD255" s="139">
        <f t="shared" si="65"/>
        <v>63.636363636363633</v>
      </c>
      <c r="AE255" s="145"/>
    </row>
    <row r="256" spans="1:31" ht="31.5" x14ac:dyDescent="0.25">
      <c r="A256" s="135">
        <v>248</v>
      </c>
      <c r="B256" s="161" t="s">
        <v>29</v>
      </c>
      <c r="C256" s="161" t="s">
        <v>33</v>
      </c>
      <c r="D256" s="140"/>
      <c r="E256" s="141"/>
      <c r="F256" s="141">
        <v>8.51</v>
      </c>
      <c r="G256" s="139">
        <v>70</v>
      </c>
      <c r="H256" s="139">
        <v>92</v>
      </c>
      <c r="I256" s="139">
        <v>84</v>
      </c>
      <c r="J256" s="142">
        <v>8.23</v>
      </c>
      <c r="K256" s="142">
        <v>10.81</v>
      </c>
      <c r="L256" s="142">
        <f>I256/F256</f>
        <v>9.870740305522915</v>
      </c>
      <c r="M256" s="144">
        <f t="shared" si="51"/>
        <v>12</v>
      </c>
      <c r="N256" s="219">
        <f t="shared" si="52"/>
        <v>10</v>
      </c>
      <c r="O256" s="146">
        <f t="shared" si="53"/>
        <v>10.08</v>
      </c>
      <c r="P256" s="203">
        <v>1</v>
      </c>
      <c r="Q256" s="203">
        <f t="shared" si="54"/>
        <v>1</v>
      </c>
      <c r="R256" s="146">
        <f t="shared" si="55"/>
        <v>2.5</v>
      </c>
      <c r="S256" s="145">
        <v>25</v>
      </c>
      <c r="T256" s="203">
        <f t="shared" si="56"/>
        <v>6</v>
      </c>
      <c r="U256" s="203">
        <f t="shared" si="57"/>
        <v>2</v>
      </c>
      <c r="V256" s="146">
        <f t="shared" si="58"/>
        <v>2</v>
      </c>
      <c r="W256" s="145">
        <v>20</v>
      </c>
      <c r="X256" s="251">
        <v>10</v>
      </c>
      <c r="Y256" s="203">
        <v>1</v>
      </c>
      <c r="Z256" s="203">
        <v>1</v>
      </c>
      <c r="AA256" s="203">
        <v>2</v>
      </c>
      <c r="AB256" s="145">
        <v>8</v>
      </c>
      <c r="AC256" s="145">
        <v>1</v>
      </c>
      <c r="AD256" s="139">
        <f t="shared" si="65"/>
        <v>12.5</v>
      </c>
      <c r="AE256" s="145"/>
    </row>
    <row r="257" spans="1:31" hidden="1" x14ac:dyDescent="0.25">
      <c r="A257" s="135">
        <v>249</v>
      </c>
      <c r="B257" s="161" t="s">
        <v>2</v>
      </c>
      <c r="C257" s="161" t="s">
        <v>33</v>
      </c>
      <c r="D257" s="140"/>
      <c r="E257" s="141"/>
      <c r="F257" s="141">
        <v>100.33</v>
      </c>
      <c r="G257" s="139"/>
      <c r="H257" s="139"/>
      <c r="I257" s="139">
        <v>0</v>
      </c>
      <c r="J257" s="142"/>
      <c r="K257" s="142"/>
      <c r="L257" s="142"/>
      <c r="M257" s="144">
        <f t="shared" si="51"/>
        <v>0</v>
      </c>
      <c r="N257" s="145">
        <f t="shared" si="52"/>
        <v>0</v>
      </c>
      <c r="O257" s="146">
        <f t="shared" si="53"/>
        <v>0</v>
      </c>
      <c r="P257" s="145">
        <f t="shared" si="59"/>
        <v>0</v>
      </c>
      <c r="Q257" s="145">
        <f t="shared" si="54"/>
        <v>0</v>
      </c>
      <c r="R257" s="146">
        <f t="shared" si="55"/>
        <v>0</v>
      </c>
      <c r="S257" s="145">
        <f t="shared" si="60"/>
        <v>0</v>
      </c>
      <c r="T257" s="145">
        <f t="shared" si="56"/>
        <v>0</v>
      </c>
      <c r="U257" s="145">
        <f t="shared" si="57"/>
        <v>0</v>
      </c>
      <c r="V257" s="146">
        <f t="shared" si="58"/>
        <v>0</v>
      </c>
      <c r="W257" s="145">
        <f t="shared" si="61"/>
        <v>0</v>
      </c>
      <c r="X257" s="151"/>
      <c r="Y257" s="151"/>
      <c r="Z257" s="151"/>
      <c r="AA257" s="151"/>
      <c r="AE257" s="154"/>
    </row>
    <row r="258" spans="1:31" ht="31.5" x14ac:dyDescent="0.25">
      <c r="A258" s="135">
        <v>250</v>
      </c>
      <c r="B258" s="161" t="s">
        <v>103</v>
      </c>
      <c r="C258" s="161" t="s">
        <v>33</v>
      </c>
      <c r="D258" s="140"/>
      <c r="E258" s="141"/>
      <c r="F258" s="141">
        <v>35.26</v>
      </c>
      <c r="G258" s="139">
        <v>161</v>
      </c>
      <c r="H258" s="139">
        <v>181</v>
      </c>
      <c r="I258" s="139">
        <v>175</v>
      </c>
      <c r="J258" s="142">
        <v>4.57</v>
      </c>
      <c r="K258" s="142">
        <v>5.13</v>
      </c>
      <c r="L258" s="142">
        <f t="shared" ref="L258:L264" si="66">I258/F258</f>
        <v>4.963131026659104</v>
      </c>
      <c r="M258" s="144">
        <v>7</v>
      </c>
      <c r="N258" s="219">
        <f t="shared" si="52"/>
        <v>12</v>
      </c>
      <c r="O258" s="146">
        <f t="shared" si="53"/>
        <v>12.25</v>
      </c>
      <c r="P258" s="203">
        <v>2</v>
      </c>
      <c r="Q258" s="203">
        <f t="shared" si="54"/>
        <v>1</v>
      </c>
      <c r="R258" s="146">
        <f t="shared" si="55"/>
        <v>3</v>
      </c>
      <c r="S258" s="145">
        <v>25</v>
      </c>
      <c r="T258" s="203">
        <f t="shared" si="56"/>
        <v>7</v>
      </c>
      <c r="U258" s="203">
        <f t="shared" si="57"/>
        <v>2</v>
      </c>
      <c r="V258" s="146">
        <f t="shared" si="58"/>
        <v>2.4</v>
      </c>
      <c r="W258" s="145">
        <v>20</v>
      </c>
      <c r="X258" s="251">
        <v>12</v>
      </c>
      <c r="Y258" s="203">
        <v>2</v>
      </c>
      <c r="Z258" s="203">
        <v>1</v>
      </c>
      <c r="AA258" s="203">
        <v>2</v>
      </c>
      <c r="AB258" s="145">
        <v>11</v>
      </c>
      <c r="AC258" s="145">
        <v>9</v>
      </c>
      <c r="AD258" s="139">
        <f t="shared" ref="AD258:AD264" si="67">AC258*100/AB258</f>
        <v>81.818181818181813</v>
      </c>
      <c r="AE258" s="145"/>
    </row>
    <row r="259" spans="1:31" ht="31.5" x14ac:dyDescent="0.25">
      <c r="A259" s="135">
        <v>251</v>
      </c>
      <c r="B259" s="161" t="s">
        <v>733</v>
      </c>
      <c r="C259" s="161" t="s">
        <v>33</v>
      </c>
      <c r="D259" s="140"/>
      <c r="E259" s="141"/>
      <c r="F259" s="141">
        <v>12.31</v>
      </c>
      <c r="G259" s="139">
        <v>100</v>
      </c>
      <c r="H259" s="139">
        <v>104</v>
      </c>
      <c r="I259" s="139">
        <v>101</v>
      </c>
      <c r="J259" s="142">
        <v>8.1199999999999992</v>
      </c>
      <c r="K259" s="142">
        <v>8.4499999999999993</v>
      </c>
      <c r="L259" s="142">
        <f t="shared" si="66"/>
        <v>8.2047116165718919</v>
      </c>
      <c r="M259" s="144">
        <f t="shared" si="51"/>
        <v>12</v>
      </c>
      <c r="N259" s="219">
        <f t="shared" si="52"/>
        <v>12</v>
      </c>
      <c r="O259" s="146">
        <f t="shared" si="53"/>
        <v>12.12</v>
      </c>
      <c r="P259" s="203">
        <v>2</v>
      </c>
      <c r="Q259" s="203">
        <f t="shared" si="54"/>
        <v>1</v>
      </c>
      <c r="R259" s="146">
        <f t="shared" si="55"/>
        <v>3</v>
      </c>
      <c r="S259" s="145">
        <v>25</v>
      </c>
      <c r="T259" s="203">
        <f t="shared" si="56"/>
        <v>7</v>
      </c>
      <c r="U259" s="203">
        <f t="shared" si="57"/>
        <v>2</v>
      </c>
      <c r="V259" s="146">
        <f t="shared" si="58"/>
        <v>2.4</v>
      </c>
      <c r="W259" s="145">
        <v>20</v>
      </c>
      <c r="X259" s="251">
        <v>12</v>
      </c>
      <c r="Y259" s="203">
        <v>2</v>
      </c>
      <c r="Z259" s="203">
        <v>1</v>
      </c>
      <c r="AA259" s="203">
        <v>2</v>
      </c>
      <c r="AB259" s="145">
        <v>8</v>
      </c>
      <c r="AC259" s="145">
        <v>0</v>
      </c>
      <c r="AD259" s="139">
        <f t="shared" si="67"/>
        <v>0</v>
      </c>
      <c r="AE259" s="145"/>
    </row>
    <row r="260" spans="1:31" ht="31.5" x14ac:dyDescent="0.25">
      <c r="A260" s="135">
        <v>252</v>
      </c>
      <c r="B260" s="161" t="s">
        <v>734</v>
      </c>
      <c r="C260" s="161" t="s">
        <v>33</v>
      </c>
      <c r="D260" s="140"/>
      <c r="E260" s="141"/>
      <c r="F260" s="141">
        <v>53.49</v>
      </c>
      <c r="G260" s="139">
        <v>172</v>
      </c>
      <c r="H260" s="139">
        <v>199</v>
      </c>
      <c r="I260" s="139">
        <v>215</v>
      </c>
      <c r="J260" s="142">
        <v>3.22</v>
      </c>
      <c r="K260" s="142">
        <v>3.72</v>
      </c>
      <c r="L260" s="142">
        <f t="shared" si="66"/>
        <v>4.0194428865208449</v>
      </c>
      <c r="M260" s="144">
        <f t="shared" si="51"/>
        <v>8</v>
      </c>
      <c r="N260" s="219">
        <f t="shared" si="52"/>
        <v>17</v>
      </c>
      <c r="O260" s="146">
        <f t="shared" si="53"/>
        <v>17.2</v>
      </c>
      <c r="P260" s="203">
        <v>2</v>
      </c>
      <c r="Q260" s="203">
        <f t="shared" si="54"/>
        <v>2</v>
      </c>
      <c r="R260" s="146">
        <f t="shared" si="55"/>
        <v>4.25</v>
      </c>
      <c r="S260" s="145">
        <v>25</v>
      </c>
      <c r="T260" s="203">
        <f t="shared" si="56"/>
        <v>11</v>
      </c>
      <c r="U260" s="203">
        <f t="shared" si="57"/>
        <v>2</v>
      </c>
      <c r="V260" s="146">
        <f t="shared" si="58"/>
        <v>2.5499999999999998</v>
      </c>
      <c r="W260" s="145">
        <v>15</v>
      </c>
      <c r="X260" s="251">
        <v>17</v>
      </c>
      <c r="Y260" s="203">
        <v>2</v>
      </c>
      <c r="Z260" s="203">
        <v>2</v>
      </c>
      <c r="AA260" s="203">
        <v>2</v>
      </c>
      <c r="AB260" s="145">
        <v>11</v>
      </c>
      <c r="AC260" s="145">
        <v>2</v>
      </c>
      <c r="AD260" s="139">
        <f t="shared" si="67"/>
        <v>18.181818181818183</v>
      </c>
      <c r="AE260" s="145"/>
    </row>
    <row r="261" spans="1:31" ht="31.5" x14ac:dyDescent="0.25">
      <c r="A261" s="135">
        <v>253</v>
      </c>
      <c r="B261" s="161" t="s">
        <v>735</v>
      </c>
      <c r="C261" s="161" t="s">
        <v>33</v>
      </c>
      <c r="D261" s="140"/>
      <c r="E261" s="141"/>
      <c r="F261" s="141">
        <v>12.95</v>
      </c>
      <c r="G261" s="139">
        <v>58</v>
      </c>
      <c r="H261" s="139">
        <v>52</v>
      </c>
      <c r="I261" s="139">
        <v>50</v>
      </c>
      <c r="J261" s="142">
        <v>4.4800000000000004</v>
      </c>
      <c r="K261" s="142">
        <v>4.0199999999999996</v>
      </c>
      <c r="L261" s="142">
        <f t="shared" si="66"/>
        <v>3.8610038610038613</v>
      </c>
      <c r="M261" s="144">
        <f t="shared" si="51"/>
        <v>7</v>
      </c>
      <c r="N261" s="219">
        <f t="shared" si="52"/>
        <v>3</v>
      </c>
      <c r="O261" s="146">
        <f t="shared" si="53"/>
        <v>3.5</v>
      </c>
      <c r="P261" s="203">
        <f t="shared" si="59"/>
        <v>0</v>
      </c>
      <c r="Q261" s="203">
        <f t="shared" si="54"/>
        <v>0</v>
      </c>
      <c r="R261" s="146">
        <f t="shared" si="55"/>
        <v>0.75</v>
      </c>
      <c r="S261" s="145">
        <v>25</v>
      </c>
      <c r="T261" s="203">
        <f t="shared" si="56"/>
        <v>3</v>
      </c>
      <c r="U261" s="203">
        <f t="shared" si="57"/>
        <v>0</v>
      </c>
      <c r="V261" s="146">
        <f t="shared" si="58"/>
        <v>0.6</v>
      </c>
      <c r="W261" s="145">
        <v>20</v>
      </c>
      <c r="X261" s="251">
        <v>3</v>
      </c>
      <c r="Y261" s="203">
        <v>0</v>
      </c>
      <c r="Z261" s="203">
        <v>0</v>
      </c>
      <c r="AA261" s="203">
        <v>0</v>
      </c>
      <c r="AB261" s="145">
        <v>2</v>
      </c>
      <c r="AC261" s="145">
        <v>0</v>
      </c>
      <c r="AD261" s="139">
        <f t="shared" si="67"/>
        <v>0</v>
      </c>
      <c r="AE261" s="145"/>
    </row>
    <row r="262" spans="1:31" ht="47.25" x14ac:dyDescent="0.25">
      <c r="A262" s="135">
        <v>254</v>
      </c>
      <c r="B262" s="161" t="s">
        <v>178</v>
      </c>
      <c r="C262" s="161" t="s">
        <v>33</v>
      </c>
      <c r="D262" s="140"/>
      <c r="E262" s="141"/>
      <c r="F262" s="141">
        <v>99.98</v>
      </c>
      <c r="G262" s="139">
        <v>26</v>
      </c>
      <c r="H262" s="139">
        <v>43</v>
      </c>
      <c r="I262" s="139">
        <v>46</v>
      </c>
      <c r="J262" s="142">
        <v>0.26</v>
      </c>
      <c r="K262" s="142">
        <v>0.43</v>
      </c>
      <c r="L262" s="142">
        <f t="shared" si="66"/>
        <v>0.46009201840368069</v>
      </c>
      <c r="M262" s="144">
        <f t="shared" si="51"/>
        <v>3</v>
      </c>
      <c r="N262" s="219">
        <f t="shared" si="52"/>
        <v>1</v>
      </c>
      <c r="O262" s="146">
        <f t="shared" si="53"/>
        <v>1.38</v>
      </c>
      <c r="P262" s="203">
        <f t="shared" si="59"/>
        <v>0</v>
      </c>
      <c r="Q262" s="203">
        <f t="shared" si="54"/>
        <v>0</v>
      </c>
      <c r="R262" s="146">
        <f t="shared" si="55"/>
        <v>0.25</v>
      </c>
      <c r="S262" s="145">
        <v>25</v>
      </c>
      <c r="T262" s="203">
        <f t="shared" si="56"/>
        <v>1</v>
      </c>
      <c r="U262" s="203">
        <f t="shared" si="57"/>
        <v>0</v>
      </c>
      <c r="V262" s="146">
        <f t="shared" si="58"/>
        <v>0.2</v>
      </c>
      <c r="W262" s="145">
        <v>20</v>
      </c>
      <c r="X262" s="251">
        <v>1</v>
      </c>
      <c r="Y262" s="203"/>
      <c r="Z262" s="203"/>
      <c r="AA262" s="203"/>
      <c r="AB262" s="145">
        <v>1</v>
      </c>
      <c r="AC262" s="145">
        <v>0</v>
      </c>
      <c r="AD262" s="139">
        <f t="shared" si="67"/>
        <v>0</v>
      </c>
      <c r="AE262" s="145"/>
    </row>
    <row r="263" spans="1:31" ht="31.5" x14ac:dyDescent="0.25">
      <c r="A263" s="135">
        <v>255</v>
      </c>
      <c r="B263" s="161" t="s">
        <v>102</v>
      </c>
      <c r="C263" s="161" t="s">
        <v>33</v>
      </c>
      <c r="D263" s="140"/>
      <c r="E263" s="141"/>
      <c r="F263" s="141">
        <v>54.74</v>
      </c>
      <c r="G263" s="139">
        <v>489</v>
      </c>
      <c r="H263" s="139">
        <v>257</v>
      </c>
      <c r="I263" s="139">
        <v>245</v>
      </c>
      <c r="J263" s="142">
        <v>3.45</v>
      </c>
      <c r="K263" s="142">
        <v>4.6900000000000004</v>
      </c>
      <c r="L263" s="142">
        <f t="shared" si="66"/>
        <v>4.4757033248081841</v>
      </c>
      <c r="M263" s="144">
        <v>6.5</v>
      </c>
      <c r="N263" s="219">
        <f t="shared" si="52"/>
        <v>15</v>
      </c>
      <c r="O263" s="146">
        <f t="shared" si="53"/>
        <v>15.925000000000001</v>
      </c>
      <c r="P263" s="203">
        <v>1</v>
      </c>
      <c r="Q263" s="203">
        <f t="shared" si="54"/>
        <v>2</v>
      </c>
      <c r="R263" s="146">
        <f t="shared" si="55"/>
        <v>3.75</v>
      </c>
      <c r="S263" s="145">
        <v>25</v>
      </c>
      <c r="T263" s="203">
        <f t="shared" si="56"/>
        <v>10</v>
      </c>
      <c r="U263" s="203">
        <f t="shared" si="57"/>
        <v>2</v>
      </c>
      <c r="V263" s="146">
        <f t="shared" si="58"/>
        <v>2.25</v>
      </c>
      <c r="W263" s="145">
        <v>15</v>
      </c>
      <c r="X263" s="251">
        <v>15</v>
      </c>
      <c r="Y263" s="203">
        <v>1</v>
      </c>
      <c r="Z263" s="203">
        <v>2</v>
      </c>
      <c r="AA263" s="203">
        <v>2</v>
      </c>
      <c r="AB263" s="145">
        <v>14</v>
      </c>
      <c r="AC263" s="145"/>
      <c r="AD263" s="139">
        <f t="shared" si="67"/>
        <v>0</v>
      </c>
      <c r="AE263" s="145"/>
    </row>
    <row r="264" spans="1:31" x14ac:dyDescent="0.25">
      <c r="A264" s="135">
        <v>256</v>
      </c>
      <c r="B264" s="161" t="s">
        <v>259</v>
      </c>
      <c r="C264" s="161" t="s">
        <v>33</v>
      </c>
      <c r="D264" s="140"/>
      <c r="E264" s="141"/>
      <c r="F264" s="141">
        <v>37.1</v>
      </c>
      <c r="G264" s="139">
        <v>129</v>
      </c>
      <c r="H264" s="139">
        <v>141</v>
      </c>
      <c r="I264" s="139">
        <v>137</v>
      </c>
      <c r="J264" s="142">
        <v>3.48</v>
      </c>
      <c r="K264" s="142">
        <v>3.8</v>
      </c>
      <c r="L264" s="142">
        <f t="shared" si="66"/>
        <v>3.6927223719676547</v>
      </c>
      <c r="M264" s="144">
        <v>6</v>
      </c>
      <c r="N264" s="219">
        <f t="shared" si="52"/>
        <v>8</v>
      </c>
      <c r="O264" s="146">
        <f t="shared" si="53"/>
        <v>8.2200000000000006</v>
      </c>
      <c r="P264" s="203">
        <v>1</v>
      </c>
      <c r="Q264" s="203">
        <f t="shared" si="54"/>
        <v>1</v>
      </c>
      <c r="R264" s="146">
        <f t="shared" si="55"/>
        <v>2</v>
      </c>
      <c r="S264" s="145">
        <v>25</v>
      </c>
      <c r="T264" s="203">
        <f t="shared" si="56"/>
        <v>5</v>
      </c>
      <c r="U264" s="203">
        <f t="shared" si="57"/>
        <v>1</v>
      </c>
      <c r="V264" s="146">
        <f t="shared" si="58"/>
        <v>1.6</v>
      </c>
      <c r="W264" s="145">
        <v>20</v>
      </c>
      <c r="X264" s="251">
        <v>8</v>
      </c>
      <c r="Y264" s="203">
        <v>1</v>
      </c>
      <c r="Z264" s="203">
        <v>1</v>
      </c>
      <c r="AA264" s="203">
        <v>1</v>
      </c>
      <c r="AB264" s="145">
        <v>8</v>
      </c>
      <c r="AC264" s="145">
        <v>4</v>
      </c>
      <c r="AD264" s="139">
        <f t="shared" si="67"/>
        <v>50</v>
      </c>
      <c r="AE264" s="145"/>
    </row>
    <row r="265" spans="1:31" hidden="1" x14ac:dyDescent="0.25">
      <c r="A265" s="135">
        <v>257</v>
      </c>
      <c r="B265" s="161" t="s">
        <v>444</v>
      </c>
      <c r="C265" s="161" t="s">
        <v>33</v>
      </c>
      <c r="D265" s="140"/>
      <c r="E265" s="141"/>
      <c r="F265" s="141"/>
      <c r="G265" s="139"/>
      <c r="H265" s="139"/>
      <c r="I265" s="139"/>
      <c r="J265" s="142"/>
      <c r="K265" s="142"/>
      <c r="L265" s="142"/>
      <c r="M265" s="144">
        <f t="shared" si="51"/>
        <v>0</v>
      </c>
      <c r="N265" s="145">
        <f t="shared" si="52"/>
        <v>0</v>
      </c>
      <c r="O265" s="146">
        <f t="shared" si="53"/>
        <v>0</v>
      </c>
      <c r="P265" s="145">
        <f t="shared" si="59"/>
        <v>0</v>
      </c>
      <c r="Q265" s="145">
        <f t="shared" si="54"/>
        <v>0</v>
      </c>
      <c r="R265" s="146">
        <f t="shared" si="55"/>
        <v>0</v>
      </c>
      <c r="S265" s="145">
        <v>25</v>
      </c>
      <c r="T265" s="145">
        <f t="shared" si="56"/>
        <v>0</v>
      </c>
      <c r="U265" s="145">
        <f t="shared" si="57"/>
        <v>0</v>
      </c>
      <c r="V265" s="146">
        <f t="shared" si="58"/>
        <v>0</v>
      </c>
      <c r="W265" s="145">
        <v>20</v>
      </c>
      <c r="X265" s="146"/>
      <c r="Y265" s="146"/>
      <c r="Z265" s="146"/>
      <c r="AA265" s="145"/>
      <c r="AB265" s="145"/>
      <c r="AC265" s="145"/>
      <c r="AD265" s="214"/>
      <c r="AE265" s="154"/>
    </row>
    <row r="266" spans="1:31" ht="31.5" hidden="1" x14ac:dyDescent="0.25">
      <c r="A266" s="135">
        <v>258</v>
      </c>
      <c r="B266" s="161" t="s">
        <v>736</v>
      </c>
      <c r="C266" s="161" t="s">
        <v>35</v>
      </c>
      <c r="D266" s="140"/>
      <c r="E266" s="141"/>
      <c r="F266" s="141">
        <v>0</v>
      </c>
      <c r="G266" s="139"/>
      <c r="H266" s="139"/>
      <c r="I266" s="139">
        <v>0</v>
      </c>
      <c r="J266" s="142"/>
      <c r="K266" s="142"/>
      <c r="L266" s="142"/>
      <c r="M266" s="144">
        <f t="shared" si="51"/>
        <v>0</v>
      </c>
      <c r="N266" s="145">
        <f t="shared" si="52"/>
        <v>0</v>
      </c>
      <c r="O266" s="146">
        <f t="shared" si="53"/>
        <v>0</v>
      </c>
      <c r="P266" s="145">
        <f t="shared" si="59"/>
        <v>0</v>
      </c>
      <c r="Q266" s="145">
        <f t="shared" si="54"/>
        <v>0</v>
      </c>
      <c r="R266" s="146">
        <f t="shared" si="55"/>
        <v>0</v>
      </c>
      <c r="S266" s="145">
        <f t="shared" si="60"/>
        <v>0</v>
      </c>
      <c r="T266" s="145">
        <f t="shared" si="56"/>
        <v>0</v>
      </c>
      <c r="U266" s="145">
        <f t="shared" si="57"/>
        <v>0</v>
      </c>
      <c r="V266" s="146">
        <f t="shared" si="58"/>
        <v>0</v>
      </c>
      <c r="W266" s="145">
        <f t="shared" si="61"/>
        <v>0</v>
      </c>
      <c r="X266" s="151"/>
      <c r="Y266" s="151"/>
      <c r="Z266" s="151"/>
      <c r="AA266" s="151"/>
      <c r="AE266" s="154"/>
    </row>
    <row r="267" spans="1:31" ht="31.5" hidden="1" x14ac:dyDescent="0.25">
      <c r="A267" s="135">
        <v>259</v>
      </c>
      <c r="B267" s="161" t="s">
        <v>697</v>
      </c>
      <c r="C267" s="161" t="s">
        <v>35</v>
      </c>
      <c r="D267" s="140"/>
      <c r="E267" s="141"/>
      <c r="F267" s="141">
        <v>0</v>
      </c>
      <c r="G267" s="139"/>
      <c r="H267" s="139"/>
      <c r="I267" s="139">
        <v>0</v>
      </c>
      <c r="J267" s="142"/>
      <c r="K267" s="142"/>
      <c r="L267" s="142"/>
      <c r="M267" s="144">
        <f t="shared" ref="M267:M330" si="68">IF(I267&lt;VLOOKUP(L267,$M$350:$Q$358,2),0,VLOOKUP(L267,$M$350:$Q$358,3))</f>
        <v>0</v>
      </c>
      <c r="N267" s="145">
        <f t="shared" ref="N267:N330" si="69">ROUNDDOWN(O267,0)</f>
        <v>0</v>
      </c>
      <c r="O267" s="146">
        <f t="shared" ref="O267:O330" si="70">I267*M267/100</f>
        <v>0</v>
      </c>
      <c r="P267" s="145">
        <f t="shared" si="59"/>
        <v>0</v>
      </c>
      <c r="Q267" s="145">
        <f t="shared" ref="Q267:Q330" si="71">ROUNDDOWN(R267-P267,0)</f>
        <v>0</v>
      </c>
      <c r="R267" s="146">
        <f t="shared" ref="R267:R330" si="72">N267*S267/100</f>
        <v>0</v>
      </c>
      <c r="S267" s="145">
        <f t="shared" si="60"/>
        <v>0</v>
      </c>
      <c r="T267" s="145">
        <f t="shared" ref="T267:T330" si="73">N267-P267-Q267-U267</f>
        <v>0</v>
      </c>
      <c r="U267" s="145">
        <f t="shared" ref="U267:U330" si="74">ROUNDDOWN(V267,0)</f>
        <v>0</v>
      </c>
      <c r="V267" s="146">
        <f t="shared" ref="V267:V330" si="75">N267*W267/100</f>
        <v>0</v>
      </c>
      <c r="W267" s="145">
        <f t="shared" si="61"/>
        <v>0</v>
      </c>
      <c r="X267" s="151"/>
      <c r="Y267" s="151"/>
      <c r="Z267" s="151"/>
      <c r="AA267" s="151"/>
      <c r="AE267" s="154"/>
    </row>
    <row r="268" spans="1:31" hidden="1" x14ac:dyDescent="0.25">
      <c r="A268" s="135">
        <v>260</v>
      </c>
      <c r="B268" s="161" t="s">
        <v>2</v>
      </c>
      <c r="C268" s="161" t="s">
        <v>35</v>
      </c>
      <c r="D268" s="140"/>
      <c r="E268" s="141"/>
      <c r="F268" s="141">
        <v>0</v>
      </c>
      <c r="G268" s="139"/>
      <c r="H268" s="139"/>
      <c r="I268" s="139">
        <v>0</v>
      </c>
      <c r="J268" s="142"/>
      <c r="K268" s="142"/>
      <c r="L268" s="142"/>
      <c r="M268" s="144">
        <f t="shared" si="68"/>
        <v>0</v>
      </c>
      <c r="N268" s="145">
        <f t="shared" si="69"/>
        <v>0</v>
      </c>
      <c r="O268" s="146">
        <f t="shared" si="70"/>
        <v>0</v>
      </c>
      <c r="P268" s="145">
        <f t="shared" si="59"/>
        <v>0</v>
      </c>
      <c r="Q268" s="145">
        <f t="shared" si="71"/>
        <v>0</v>
      </c>
      <c r="R268" s="146">
        <f t="shared" si="72"/>
        <v>0</v>
      </c>
      <c r="S268" s="145">
        <f t="shared" si="60"/>
        <v>0</v>
      </c>
      <c r="T268" s="145">
        <f t="shared" si="73"/>
        <v>0</v>
      </c>
      <c r="U268" s="145">
        <f t="shared" si="74"/>
        <v>0</v>
      </c>
      <c r="V268" s="146">
        <f t="shared" si="75"/>
        <v>0</v>
      </c>
      <c r="W268" s="145">
        <f t="shared" si="61"/>
        <v>0</v>
      </c>
      <c r="X268" s="151"/>
      <c r="Y268" s="151"/>
      <c r="Z268" s="151"/>
      <c r="AA268" s="151"/>
      <c r="AE268" s="154"/>
    </row>
    <row r="269" spans="1:31" ht="31.5" hidden="1" x14ac:dyDescent="0.25">
      <c r="A269" s="135">
        <v>261</v>
      </c>
      <c r="B269" s="161" t="s">
        <v>104</v>
      </c>
      <c r="C269" s="161" t="s">
        <v>35</v>
      </c>
      <c r="D269" s="140"/>
      <c r="E269" s="141"/>
      <c r="F269" s="141">
        <v>0</v>
      </c>
      <c r="G269" s="139"/>
      <c r="H269" s="139"/>
      <c r="I269" s="139">
        <v>0</v>
      </c>
      <c r="J269" s="142"/>
      <c r="K269" s="142"/>
      <c r="L269" s="142"/>
      <c r="M269" s="144">
        <f t="shared" si="68"/>
        <v>0</v>
      </c>
      <c r="N269" s="145">
        <f t="shared" si="69"/>
        <v>0</v>
      </c>
      <c r="O269" s="146">
        <f t="shared" si="70"/>
        <v>0</v>
      </c>
      <c r="P269" s="145">
        <f t="shared" ref="P269:P332" si="76">ROUNDDOWN(R269,0)</f>
        <v>0</v>
      </c>
      <c r="Q269" s="145">
        <f t="shared" si="71"/>
        <v>0</v>
      </c>
      <c r="R269" s="146">
        <f t="shared" si="72"/>
        <v>0</v>
      </c>
      <c r="S269" s="145">
        <f t="shared" si="60"/>
        <v>0</v>
      </c>
      <c r="T269" s="145">
        <f t="shared" si="73"/>
        <v>0</v>
      </c>
      <c r="U269" s="145">
        <f t="shared" si="74"/>
        <v>0</v>
      </c>
      <c r="V269" s="146">
        <f t="shared" si="75"/>
        <v>0</v>
      </c>
      <c r="W269" s="145">
        <f t="shared" si="61"/>
        <v>0</v>
      </c>
      <c r="X269" s="151"/>
      <c r="Y269" s="151"/>
      <c r="Z269" s="151"/>
      <c r="AA269" s="151"/>
      <c r="AE269" s="154"/>
    </row>
    <row r="270" spans="1:31" hidden="1" x14ac:dyDescent="0.25">
      <c r="A270" s="135">
        <v>262</v>
      </c>
      <c r="B270" s="161" t="s">
        <v>882</v>
      </c>
      <c r="C270" s="161" t="s">
        <v>35</v>
      </c>
      <c r="D270" s="140"/>
      <c r="E270" s="141"/>
      <c r="F270" s="141">
        <v>0</v>
      </c>
      <c r="G270" s="139"/>
      <c r="H270" s="139"/>
      <c r="I270" s="139">
        <v>0</v>
      </c>
      <c r="J270" s="142"/>
      <c r="K270" s="142"/>
      <c r="L270" s="142"/>
      <c r="M270" s="144">
        <f t="shared" si="68"/>
        <v>0</v>
      </c>
      <c r="N270" s="145">
        <f t="shared" si="69"/>
        <v>0</v>
      </c>
      <c r="O270" s="146">
        <f t="shared" si="70"/>
        <v>0</v>
      </c>
      <c r="P270" s="145">
        <f t="shared" si="76"/>
        <v>0</v>
      </c>
      <c r="Q270" s="145">
        <f t="shared" si="71"/>
        <v>0</v>
      </c>
      <c r="R270" s="146">
        <f t="shared" si="72"/>
        <v>0</v>
      </c>
      <c r="S270" s="145">
        <f t="shared" ref="S270:S333" si="77">IF(I270&lt;VLOOKUP(L270,$M$350:$Q$358,2),0,VLOOKUP(L270,$M$350:$Q$358,4))</f>
        <v>0</v>
      </c>
      <c r="T270" s="145">
        <f t="shared" si="73"/>
        <v>0</v>
      </c>
      <c r="U270" s="145">
        <f t="shared" si="74"/>
        <v>0</v>
      </c>
      <c r="V270" s="146">
        <f t="shared" si="75"/>
        <v>0</v>
      </c>
      <c r="W270" s="145">
        <f t="shared" ref="W270:W333" si="78">IF(I270&lt;VLOOKUP(L270,$M$350:$Q$358,2),0,VLOOKUP(L270,$M$350:$Q$358,5))</f>
        <v>0</v>
      </c>
      <c r="X270" s="151"/>
      <c r="Y270" s="151"/>
      <c r="Z270" s="151"/>
      <c r="AA270" s="151"/>
      <c r="AE270" s="154"/>
    </row>
    <row r="271" spans="1:31" hidden="1" x14ac:dyDescent="0.25">
      <c r="A271" s="135">
        <v>263</v>
      </c>
      <c r="B271" s="161" t="s">
        <v>444</v>
      </c>
      <c r="C271" s="161" t="s">
        <v>35</v>
      </c>
      <c r="D271" s="140"/>
      <c r="E271" s="141"/>
      <c r="F271" s="141">
        <v>0</v>
      </c>
      <c r="G271" s="139"/>
      <c r="H271" s="139"/>
      <c r="I271" s="139">
        <v>0</v>
      </c>
      <c r="J271" s="142"/>
      <c r="K271" s="142"/>
      <c r="L271" s="142"/>
      <c r="M271" s="144">
        <f t="shared" si="68"/>
        <v>0</v>
      </c>
      <c r="N271" s="145">
        <f t="shared" si="69"/>
        <v>0</v>
      </c>
      <c r="O271" s="146">
        <f t="shared" si="70"/>
        <v>0</v>
      </c>
      <c r="P271" s="145">
        <f t="shared" si="76"/>
        <v>0</v>
      </c>
      <c r="Q271" s="145">
        <f t="shared" si="71"/>
        <v>0</v>
      </c>
      <c r="R271" s="146">
        <f t="shared" si="72"/>
        <v>0</v>
      </c>
      <c r="S271" s="145">
        <f t="shared" si="77"/>
        <v>0</v>
      </c>
      <c r="T271" s="145">
        <f t="shared" si="73"/>
        <v>0</v>
      </c>
      <c r="U271" s="145">
        <f t="shared" si="74"/>
        <v>0</v>
      </c>
      <c r="V271" s="146">
        <f t="shared" si="75"/>
        <v>0</v>
      </c>
      <c r="W271" s="145">
        <f t="shared" si="78"/>
        <v>0</v>
      </c>
      <c r="X271" s="151"/>
      <c r="Y271" s="151"/>
      <c r="Z271" s="151"/>
      <c r="AA271" s="151"/>
      <c r="AE271" s="154"/>
    </row>
    <row r="272" spans="1:31" hidden="1" x14ac:dyDescent="0.25">
      <c r="A272" s="135">
        <v>264</v>
      </c>
      <c r="B272" s="161" t="s">
        <v>2</v>
      </c>
      <c r="C272" s="161" t="s">
        <v>36</v>
      </c>
      <c r="D272" s="140"/>
      <c r="E272" s="141"/>
      <c r="F272" s="141">
        <v>0</v>
      </c>
      <c r="G272" s="139"/>
      <c r="H272" s="139"/>
      <c r="I272" s="139">
        <v>0</v>
      </c>
      <c r="J272" s="142"/>
      <c r="K272" s="142"/>
      <c r="L272" s="142"/>
      <c r="M272" s="144">
        <f t="shared" si="68"/>
        <v>0</v>
      </c>
      <c r="N272" s="145">
        <f t="shared" si="69"/>
        <v>0</v>
      </c>
      <c r="O272" s="146">
        <f t="shared" si="70"/>
        <v>0</v>
      </c>
      <c r="P272" s="145">
        <f t="shared" si="76"/>
        <v>0</v>
      </c>
      <c r="Q272" s="145">
        <f t="shared" si="71"/>
        <v>0</v>
      </c>
      <c r="R272" s="146">
        <f t="shared" si="72"/>
        <v>0</v>
      </c>
      <c r="S272" s="145">
        <f t="shared" si="77"/>
        <v>0</v>
      </c>
      <c r="T272" s="145">
        <f t="shared" si="73"/>
        <v>0</v>
      </c>
      <c r="U272" s="145">
        <f t="shared" si="74"/>
        <v>0</v>
      </c>
      <c r="V272" s="146">
        <f t="shared" si="75"/>
        <v>0</v>
      </c>
      <c r="W272" s="145">
        <f t="shared" si="78"/>
        <v>0</v>
      </c>
      <c r="X272" s="151"/>
      <c r="Y272" s="151"/>
      <c r="Z272" s="151"/>
      <c r="AA272" s="151"/>
      <c r="AE272" s="154"/>
    </row>
    <row r="273" spans="1:31" ht="47.25" x14ac:dyDescent="0.25">
      <c r="A273" s="135">
        <v>265</v>
      </c>
      <c r="B273" s="161" t="s">
        <v>883</v>
      </c>
      <c r="C273" s="161" t="s">
        <v>36</v>
      </c>
      <c r="D273" s="140"/>
      <c r="E273" s="141"/>
      <c r="F273" s="141">
        <v>82.98</v>
      </c>
      <c r="G273" s="139">
        <v>155</v>
      </c>
      <c r="H273" s="139">
        <v>131</v>
      </c>
      <c r="I273" s="139">
        <v>72</v>
      </c>
      <c r="J273" s="142">
        <v>1.87</v>
      </c>
      <c r="K273" s="142">
        <v>1.58</v>
      </c>
      <c r="L273" s="142">
        <f>I273/F273</f>
        <v>0.86767895878524937</v>
      </c>
      <c r="M273" s="144">
        <f t="shared" si="68"/>
        <v>3</v>
      </c>
      <c r="N273" s="219">
        <f t="shared" si="69"/>
        <v>2</v>
      </c>
      <c r="O273" s="146">
        <f t="shared" si="70"/>
        <v>2.16</v>
      </c>
      <c r="P273" s="203">
        <f t="shared" si="76"/>
        <v>0</v>
      </c>
      <c r="Q273" s="203">
        <f t="shared" si="71"/>
        <v>0</v>
      </c>
      <c r="R273" s="146">
        <f t="shared" si="72"/>
        <v>0.5</v>
      </c>
      <c r="S273" s="145">
        <v>25</v>
      </c>
      <c r="T273" s="203">
        <f t="shared" si="73"/>
        <v>2</v>
      </c>
      <c r="U273" s="203">
        <f t="shared" si="74"/>
        <v>0</v>
      </c>
      <c r="V273" s="146">
        <f t="shared" si="75"/>
        <v>0.4</v>
      </c>
      <c r="W273" s="145">
        <v>20</v>
      </c>
      <c r="X273" s="251">
        <v>5</v>
      </c>
      <c r="Y273" s="203"/>
      <c r="Z273" s="203"/>
      <c r="AA273" s="203"/>
      <c r="AB273" s="145">
        <v>4</v>
      </c>
      <c r="AC273" s="145">
        <v>0</v>
      </c>
      <c r="AD273" s="139">
        <f>AC273*100/AB273</f>
        <v>0</v>
      </c>
      <c r="AE273" s="287" t="s">
        <v>1010</v>
      </c>
    </row>
    <row r="274" spans="1:31" hidden="1" x14ac:dyDescent="0.25">
      <c r="A274" s="135">
        <v>266</v>
      </c>
      <c r="B274" s="161" t="s">
        <v>444</v>
      </c>
      <c r="C274" s="161" t="s">
        <v>36</v>
      </c>
      <c r="D274" s="140"/>
      <c r="E274" s="141"/>
      <c r="F274" s="141"/>
      <c r="G274" s="139"/>
      <c r="H274" s="139"/>
      <c r="I274" s="139"/>
      <c r="J274" s="142"/>
      <c r="K274" s="142"/>
      <c r="L274" s="142"/>
      <c r="M274" s="144">
        <f t="shared" si="68"/>
        <v>0</v>
      </c>
      <c r="N274" s="145">
        <f t="shared" si="69"/>
        <v>0</v>
      </c>
      <c r="O274" s="146">
        <f t="shared" si="70"/>
        <v>0</v>
      </c>
      <c r="P274" s="145">
        <f t="shared" si="76"/>
        <v>0</v>
      </c>
      <c r="Q274" s="145">
        <f t="shared" si="71"/>
        <v>0</v>
      </c>
      <c r="R274" s="146">
        <f t="shared" si="72"/>
        <v>0</v>
      </c>
      <c r="S274" s="145">
        <v>25</v>
      </c>
      <c r="T274" s="145">
        <f t="shared" si="73"/>
        <v>0</v>
      </c>
      <c r="U274" s="145">
        <f t="shared" si="74"/>
        <v>0</v>
      </c>
      <c r="V274" s="146">
        <f t="shared" si="75"/>
        <v>0</v>
      </c>
      <c r="W274" s="145">
        <v>20</v>
      </c>
      <c r="X274" s="146"/>
      <c r="Y274" s="146"/>
      <c r="Z274" s="146"/>
      <c r="AA274" s="145"/>
      <c r="AB274" s="145"/>
      <c r="AC274" s="145"/>
      <c r="AD274" s="214"/>
      <c r="AE274" s="154"/>
    </row>
    <row r="275" spans="1:31" ht="47.25" x14ac:dyDescent="0.25">
      <c r="A275" s="135">
        <v>267</v>
      </c>
      <c r="B275" s="161" t="s">
        <v>673</v>
      </c>
      <c r="C275" s="161" t="s">
        <v>738</v>
      </c>
      <c r="D275" s="140"/>
      <c r="E275" s="141"/>
      <c r="F275" s="141">
        <v>183.6</v>
      </c>
      <c r="G275" s="139">
        <v>385</v>
      </c>
      <c r="H275" s="139">
        <v>357</v>
      </c>
      <c r="I275" s="139">
        <v>375</v>
      </c>
      <c r="J275" s="142">
        <v>2.1</v>
      </c>
      <c r="K275" s="142">
        <v>1.94</v>
      </c>
      <c r="L275" s="142">
        <f>I275/F275</f>
        <v>2.0424836601307188</v>
      </c>
      <c r="M275" s="144">
        <v>4</v>
      </c>
      <c r="N275" s="219">
        <f t="shared" si="69"/>
        <v>15</v>
      </c>
      <c r="O275" s="146">
        <f t="shared" si="70"/>
        <v>15</v>
      </c>
      <c r="P275" s="203">
        <v>1</v>
      </c>
      <c r="Q275" s="203">
        <f t="shared" si="71"/>
        <v>2</v>
      </c>
      <c r="R275" s="146">
        <f t="shared" si="72"/>
        <v>3.75</v>
      </c>
      <c r="S275" s="145">
        <v>25</v>
      </c>
      <c r="T275" s="203">
        <f t="shared" si="73"/>
        <v>10</v>
      </c>
      <c r="U275" s="203">
        <f t="shared" si="74"/>
        <v>2</v>
      </c>
      <c r="V275" s="146">
        <f t="shared" si="75"/>
        <v>2.25</v>
      </c>
      <c r="W275" s="145">
        <v>15</v>
      </c>
      <c r="X275" s="251">
        <v>15</v>
      </c>
      <c r="Y275" s="203">
        <v>1</v>
      </c>
      <c r="Z275" s="203">
        <v>2</v>
      </c>
      <c r="AA275" s="203">
        <v>2</v>
      </c>
      <c r="AB275" s="145">
        <v>10</v>
      </c>
      <c r="AC275" s="145">
        <v>5</v>
      </c>
      <c r="AD275" s="139">
        <f>AC275*100/AB275</f>
        <v>50</v>
      </c>
      <c r="AE275" s="145"/>
    </row>
    <row r="276" spans="1:31" ht="31.5" hidden="1" x14ac:dyDescent="0.25">
      <c r="A276" s="135">
        <v>268</v>
      </c>
      <c r="B276" s="161" t="s">
        <v>668</v>
      </c>
      <c r="C276" s="161" t="s">
        <v>738</v>
      </c>
      <c r="D276" s="140"/>
      <c r="E276" s="141"/>
      <c r="F276" s="141">
        <v>0</v>
      </c>
      <c r="G276" s="139"/>
      <c r="H276" s="139"/>
      <c r="I276" s="139">
        <v>0</v>
      </c>
      <c r="J276" s="142"/>
      <c r="K276" s="142"/>
      <c r="L276" s="142"/>
      <c r="M276" s="144">
        <f t="shared" si="68"/>
        <v>0</v>
      </c>
      <c r="N276" s="145">
        <f t="shared" si="69"/>
        <v>0</v>
      </c>
      <c r="O276" s="146">
        <f t="shared" si="70"/>
        <v>0</v>
      </c>
      <c r="P276" s="145">
        <f t="shared" si="76"/>
        <v>0</v>
      </c>
      <c r="Q276" s="145">
        <f t="shared" si="71"/>
        <v>0</v>
      </c>
      <c r="R276" s="146">
        <f t="shared" si="72"/>
        <v>0</v>
      </c>
      <c r="S276" s="145">
        <f t="shared" si="77"/>
        <v>0</v>
      </c>
      <c r="T276" s="145">
        <f t="shared" si="73"/>
        <v>0</v>
      </c>
      <c r="U276" s="145">
        <f t="shared" si="74"/>
        <v>0</v>
      </c>
      <c r="V276" s="146">
        <f t="shared" si="75"/>
        <v>0</v>
      </c>
      <c r="W276" s="145">
        <f t="shared" si="78"/>
        <v>0</v>
      </c>
      <c r="X276" s="151"/>
      <c r="Y276" s="151"/>
      <c r="Z276" s="151"/>
      <c r="AA276" s="151"/>
      <c r="AE276" s="154"/>
    </row>
    <row r="277" spans="1:31" x14ac:dyDescent="0.25">
      <c r="A277" s="135">
        <v>269</v>
      </c>
      <c r="B277" s="161" t="s">
        <v>2</v>
      </c>
      <c r="C277" s="161" t="s">
        <v>738</v>
      </c>
      <c r="D277" s="140"/>
      <c r="E277" s="141"/>
      <c r="F277" s="141">
        <v>407.67</v>
      </c>
      <c r="G277" s="139">
        <v>299</v>
      </c>
      <c r="H277" s="139">
        <v>355</v>
      </c>
      <c r="I277" s="139">
        <v>366</v>
      </c>
      <c r="J277" s="142">
        <v>0.73</v>
      </c>
      <c r="K277" s="142">
        <v>0.87</v>
      </c>
      <c r="L277" s="142">
        <f>I277/F277</f>
        <v>0.89778497314003969</v>
      </c>
      <c r="M277" s="144">
        <f t="shared" si="68"/>
        <v>3</v>
      </c>
      <c r="N277" s="219">
        <f t="shared" si="69"/>
        <v>10</v>
      </c>
      <c r="O277" s="146">
        <f t="shared" si="70"/>
        <v>10.98</v>
      </c>
      <c r="P277" s="203">
        <f t="shared" si="76"/>
        <v>0</v>
      </c>
      <c r="Q277" s="203">
        <f t="shared" si="71"/>
        <v>0</v>
      </c>
      <c r="R277" s="146">
        <f t="shared" si="72"/>
        <v>0</v>
      </c>
      <c r="S277" s="145">
        <v>0</v>
      </c>
      <c r="T277" s="203">
        <f t="shared" si="73"/>
        <v>8</v>
      </c>
      <c r="U277" s="203">
        <f t="shared" si="74"/>
        <v>2</v>
      </c>
      <c r="V277" s="146">
        <f t="shared" si="75"/>
        <v>2</v>
      </c>
      <c r="W277" s="145">
        <v>20</v>
      </c>
      <c r="X277" s="251"/>
      <c r="Y277" s="203"/>
      <c r="Z277" s="203"/>
      <c r="AA277" s="203"/>
      <c r="AB277" s="145">
        <v>10</v>
      </c>
      <c r="AC277" s="145">
        <v>3</v>
      </c>
      <c r="AD277" s="139">
        <f t="shared" ref="AD277:AD279" si="79">AC277*100/AB277</f>
        <v>30</v>
      </c>
      <c r="AE277" s="145"/>
    </row>
    <row r="278" spans="1:31" ht="31.5" x14ac:dyDescent="0.25">
      <c r="A278" s="135">
        <v>270</v>
      </c>
      <c r="B278" s="161" t="s">
        <v>123</v>
      </c>
      <c r="C278" s="161" t="s">
        <v>738</v>
      </c>
      <c r="D278" s="140"/>
      <c r="E278" s="141"/>
      <c r="F278" s="141">
        <v>15.12</v>
      </c>
      <c r="G278" s="139">
        <v>84</v>
      </c>
      <c r="H278" s="139">
        <v>74</v>
      </c>
      <c r="I278" s="139">
        <v>144</v>
      </c>
      <c r="J278" s="142">
        <v>5.56</v>
      </c>
      <c r="K278" s="142">
        <v>4.8899999999999997</v>
      </c>
      <c r="L278" s="142">
        <f>I278/F278</f>
        <v>9.5238095238095237</v>
      </c>
      <c r="M278" s="144">
        <v>6.5</v>
      </c>
      <c r="N278" s="219">
        <f t="shared" si="69"/>
        <v>9</v>
      </c>
      <c r="O278" s="146">
        <f t="shared" si="70"/>
        <v>9.36</v>
      </c>
      <c r="P278" s="203">
        <v>1</v>
      </c>
      <c r="Q278" s="203">
        <f t="shared" si="71"/>
        <v>1</v>
      </c>
      <c r="R278" s="146">
        <f t="shared" si="72"/>
        <v>2.25</v>
      </c>
      <c r="S278" s="145">
        <v>25</v>
      </c>
      <c r="T278" s="203">
        <f t="shared" si="73"/>
        <v>6</v>
      </c>
      <c r="U278" s="203">
        <f t="shared" si="74"/>
        <v>1</v>
      </c>
      <c r="V278" s="146">
        <f t="shared" si="75"/>
        <v>1.8</v>
      </c>
      <c r="W278" s="145">
        <v>20</v>
      </c>
      <c r="X278" s="251">
        <v>9</v>
      </c>
      <c r="Y278" s="203">
        <v>1</v>
      </c>
      <c r="Z278" s="203">
        <v>1</v>
      </c>
      <c r="AA278" s="203">
        <v>1</v>
      </c>
      <c r="AB278" s="145">
        <v>5</v>
      </c>
      <c r="AC278" s="145">
        <v>3</v>
      </c>
      <c r="AD278" s="139">
        <f t="shared" si="79"/>
        <v>60</v>
      </c>
      <c r="AE278" s="145"/>
    </row>
    <row r="279" spans="1:31" ht="31.5" x14ac:dyDescent="0.25">
      <c r="A279" s="135">
        <v>271</v>
      </c>
      <c r="B279" s="161" t="s">
        <v>739</v>
      </c>
      <c r="C279" s="161" t="s">
        <v>738</v>
      </c>
      <c r="D279" s="140"/>
      <c r="E279" s="141"/>
      <c r="F279" s="141">
        <v>108.07</v>
      </c>
      <c r="G279" s="139">
        <v>449</v>
      </c>
      <c r="H279" s="139">
        <v>567</v>
      </c>
      <c r="I279" s="139">
        <v>343</v>
      </c>
      <c r="J279" s="142">
        <v>4.1500000000000004</v>
      </c>
      <c r="K279" s="142">
        <v>5.25</v>
      </c>
      <c r="L279" s="142">
        <f>I279/F279</f>
        <v>3.1738687887480337</v>
      </c>
      <c r="M279" s="144">
        <v>4.8</v>
      </c>
      <c r="N279" s="219">
        <f t="shared" si="69"/>
        <v>16</v>
      </c>
      <c r="O279" s="146">
        <f t="shared" si="70"/>
        <v>16.463999999999999</v>
      </c>
      <c r="P279" s="203">
        <v>2</v>
      </c>
      <c r="Q279" s="203">
        <f t="shared" si="71"/>
        <v>2</v>
      </c>
      <c r="R279" s="146">
        <f t="shared" si="72"/>
        <v>4</v>
      </c>
      <c r="S279" s="145">
        <v>25</v>
      </c>
      <c r="T279" s="203">
        <f t="shared" si="73"/>
        <v>9</v>
      </c>
      <c r="U279" s="203">
        <f t="shared" si="74"/>
        <v>3</v>
      </c>
      <c r="V279" s="146">
        <f t="shared" si="75"/>
        <v>3.2</v>
      </c>
      <c r="W279" s="145">
        <v>20</v>
      </c>
      <c r="X279" s="251">
        <v>16</v>
      </c>
      <c r="Y279" s="203">
        <v>4</v>
      </c>
      <c r="Z279" s="203">
        <v>4</v>
      </c>
      <c r="AA279" s="203">
        <v>4</v>
      </c>
      <c r="AB279" s="145">
        <v>16</v>
      </c>
      <c r="AC279" s="145">
        <v>6</v>
      </c>
      <c r="AD279" s="139">
        <f t="shared" si="79"/>
        <v>37.5</v>
      </c>
      <c r="AE279" s="145"/>
    </row>
    <row r="280" spans="1:31" hidden="1" x14ac:dyDescent="0.25">
      <c r="A280" s="135">
        <v>272</v>
      </c>
      <c r="B280" s="161" t="s">
        <v>444</v>
      </c>
      <c r="C280" s="161" t="s">
        <v>738</v>
      </c>
      <c r="D280" s="140"/>
      <c r="E280" s="141"/>
      <c r="F280" s="141"/>
      <c r="G280" s="139"/>
      <c r="H280" s="139"/>
      <c r="I280" s="139"/>
      <c r="J280" s="142"/>
      <c r="K280" s="142"/>
      <c r="L280" s="142"/>
      <c r="M280" s="144">
        <f t="shared" si="68"/>
        <v>0</v>
      </c>
      <c r="N280" s="145">
        <f t="shared" si="69"/>
        <v>0</v>
      </c>
      <c r="O280" s="146">
        <f t="shared" si="70"/>
        <v>0</v>
      </c>
      <c r="P280" s="145">
        <f t="shared" si="76"/>
        <v>0</v>
      </c>
      <c r="Q280" s="145">
        <f t="shared" si="71"/>
        <v>0</v>
      </c>
      <c r="R280" s="146">
        <f t="shared" si="72"/>
        <v>0</v>
      </c>
      <c r="S280" s="145">
        <v>25</v>
      </c>
      <c r="T280" s="145">
        <f t="shared" si="73"/>
        <v>0</v>
      </c>
      <c r="U280" s="145">
        <f t="shared" si="74"/>
        <v>0</v>
      </c>
      <c r="V280" s="146">
        <f t="shared" si="75"/>
        <v>0</v>
      </c>
      <c r="W280" s="145">
        <v>20</v>
      </c>
      <c r="X280" s="146"/>
      <c r="Y280" s="146"/>
      <c r="Z280" s="146"/>
      <c r="AA280" s="145"/>
      <c r="AB280" s="145"/>
      <c r="AC280" s="145"/>
      <c r="AD280" s="214"/>
      <c r="AE280" s="154"/>
    </row>
    <row r="281" spans="1:31" ht="31.5" hidden="1" x14ac:dyDescent="0.25">
      <c r="A281" s="135">
        <v>273</v>
      </c>
      <c r="B281" s="161" t="s">
        <v>825</v>
      </c>
      <c r="C281" s="161" t="s">
        <v>65</v>
      </c>
      <c r="D281" s="140"/>
      <c r="E281" s="141"/>
      <c r="F281" s="141">
        <v>0</v>
      </c>
      <c r="G281" s="139"/>
      <c r="H281" s="139"/>
      <c r="I281" s="139">
        <v>0</v>
      </c>
      <c r="J281" s="142"/>
      <c r="K281" s="142"/>
      <c r="L281" s="142"/>
      <c r="M281" s="144">
        <f t="shared" si="68"/>
        <v>0</v>
      </c>
      <c r="N281" s="145">
        <f t="shared" si="69"/>
        <v>0</v>
      </c>
      <c r="O281" s="146">
        <f t="shared" si="70"/>
        <v>0</v>
      </c>
      <c r="P281" s="145">
        <f t="shared" si="76"/>
        <v>0</v>
      </c>
      <c r="Q281" s="145">
        <f t="shared" si="71"/>
        <v>0</v>
      </c>
      <c r="R281" s="146">
        <f t="shared" si="72"/>
        <v>0</v>
      </c>
      <c r="S281" s="145">
        <f t="shared" si="77"/>
        <v>0</v>
      </c>
      <c r="T281" s="145">
        <f t="shared" si="73"/>
        <v>0</v>
      </c>
      <c r="U281" s="145">
        <f t="shared" si="74"/>
        <v>0</v>
      </c>
      <c r="V281" s="146">
        <f t="shared" si="75"/>
        <v>0</v>
      </c>
      <c r="W281" s="145">
        <f t="shared" si="78"/>
        <v>0</v>
      </c>
      <c r="X281" s="151"/>
      <c r="Y281" s="151"/>
      <c r="Z281" s="151"/>
      <c r="AA281" s="151"/>
      <c r="AE281" s="154"/>
    </row>
    <row r="282" spans="1:31" ht="31.5" hidden="1" x14ac:dyDescent="0.25">
      <c r="A282" s="135">
        <v>274</v>
      </c>
      <c r="B282" s="161" t="s">
        <v>740</v>
      </c>
      <c r="C282" s="161" t="s">
        <v>65</v>
      </c>
      <c r="D282" s="140"/>
      <c r="E282" s="141"/>
      <c r="F282" s="141">
        <v>0</v>
      </c>
      <c r="G282" s="139"/>
      <c r="H282" s="139"/>
      <c r="I282" s="139">
        <v>0</v>
      </c>
      <c r="J282" s="142"/>
      <c r="K282" s="142"/>
      <c r="L282" s="142"/>
      <c r="M282" s="144">
        <f t="shared" si="68"/>
        <v>0</v>
      </c>
      <c r="N282" s="145">
        <f t="shared" si="69"/>
        <v>0</v>
      </c>
      <c r="O282" s="146">
        <f t="shared" si="70"/>
        <v>0</v>
      </c>
      <c r="P282" s="145">
        <f t="shared" si="76"/>
        <v>0</v>
      </c>
      <c r="Q282" s="145">
        <f t="shared" si="71"/>
        <v>0</v>
      </c>
      <c r="R282" s="146">
        <f t="shared" si="72"/>
        <v>0</v>
      </c>
      <c r="S282" s="145">
        <f t="shared" si="77"/>
        <v>0</v>
      </c>
      <c r="T282" s="145">
        <f t="shared" si="73"/>
        <v>0</v>
      </c>
      <c r="U282" s="145">
        <f t="shared" si="74"/>
        <v>0</v>
      </c>
      <c r="V282" s="146">
        <f t="shared" si="75"/>
        <v>0</v>
      </c>
      <c r="W282" s="145">
        <f t="shared" si="78"/>
        <v>0</v>
      </c>
      <c r="X282" s="151"/>
      <c r="Y282" s="151"/>
      <c r="Z282" s="151"/>
      <c r="AA282" s="151"/>
      <c r="AE282" s="154"/>
    </row>
    <row r="283" spans="1:31" ht="31.5" hidden="1" x14ac:dyDescent="0.25">
      <c r="A283" s="135">
        <v>275</v>
      </c>
      <c r="B283" s="161" t="s">
        <v>741</v>
      </c>
      <c r="C283" s="161" t="s">
        <v>65</v>
      </c>
      <c r="D283" s="140"/>
      <c r="E283" s="141"/>
      <c r="F283" s="141">
        <v>0</v>
      </c>
      <c r="G283" s="139"/>
      <c r="H283" s="139"/>
      <c r="I283" s="139">
        <v>0</v>
      </c>
      <c r="J283" s="142"/>
      <c r="K283" s="142"/>
      <c r="L283" s="142"/>
      <c r="M283" s="144">
        <f t="shared" si="68"/>
        <v>0</v>
      </c>
      <c r="N283" s="145">
        <f t="shared" si="69"/>
        <v>0</v>
      </c>
      <c r="O283" s="146">
        <f t="shared" si="70"/>
        <v>0</v>
      </c>
      <c r="P283" s="145">
        <f t="shared" si="76"/>
        <v>0</v>
      </c>
      <c r="Q283" s="145">
        <f t="shared" si="71"/>
        <v>0</v>
      </c>
      <c r="R283" s="146">
        <f t="shared" si="72"/>
        <v>0</v>
      </c>
      <c r="S283" s="145">
        <f t="shared" si="77"/>
        <v>0</v>
      </c>
      <c r="T283" s="145">
        <f t="shared" si="73"/>
        <v>0</v>
      </c>
      <c r="U283" s="145">
        <f t="shared" si="74"/>
        <v>0</v>
      </c>
      <c r="V283" s="146">
        <f t="shared" si="75"/>
        <v>0</v>
      </c>
      <c r="W283" s="145">
        <f t="shared" si="78"/>
        <v>0</v>
      </c>
      <c r="X283" s="151"/>
      <c r="Y283" s="151"/>
      <c r="Z283" s="151"/>
      <c r="AA283" s="151"/>
      <c r="AE283" s="154"/>
    </row>
    <row r="284" spans="1:31" ht="31.5" hidden="1" x14ac:dyDescent="0.25">
      <c r="A284" s="135">
        <v>276</v>
      </c>
      <c r="B284" s="161" t="s">
        <v>742</v>
      </c>
      <c r="C284" s="161" t="s">
        <v>65</v>
      </c>
      <c r="D284" s="140"/>
      <c r="E284" s="141"/>
      <c r="F284" s="141">
        <v>0</v>
      </c>
      <c r="G284" s="139"/>
      <c r="H284" s="139"/>
      <c r="I284" s="139">
        <v>0</v>
      </c>
      <c r="J284" s="142"/>
      <c r="K284" s="142"/>
      <c r="L284" s="142"/>
      <c r="M284" s="144">
        <f t="shared" si="68"/>
        <v>0</v>
      </c>
      <c r="N284" s="145">
        <f t="shared" si="69"/>
        <v>0</v>
      </c>
      <c r="O284" s="146">
        <f t="shared" si="70"/>
        <v>0</v>
      </c>
      <c r="P284" s="145">
        <f t="shared" si="76"/>
        <v>0</v>
      </c>
      <c r="Q284" s="145">
        <f t="shared" si="71"/>
        <v>0</v>
      </c>
      <c r="R284" s="146">
        <f t="shared" si="72"/>
        <v>0</v>
      </c>
      <c r="S284" s="145">
        <f t="shared" si="77"/>
        <v>0</v>
      </c>
      <c r="T284" s="145">
        <f t="shared" si="73"/>
        <v>0</v>
      </c>
      <c r="U284" s="145">
        <f t="shared" si="74"/>
        <v>0</v>
      </c>
      <c r="V284" s="146">
        <f t="shared" si="75"/>
        <v>0</v>
      </c>
      <c r="W284" s="145">
        <f t="shared" si="78"/>
        <v>0</v>
      </c>
      <c r="X284" s="151"/>
      <c r="Y284" s="151"/>
      <c r="Z284" s="151"/>
      <c r="AA284" s="151"/>
      <c r="AE284" s="154"/>
    </row>
    <row r="285" spans="1:31" hidden="1" x14ac:dyDescent="0.25">
      <c r="A285" s="135">
        <v>277</v>
      </c>
      <c r="B285" s="161" t="s">
        <v>2</v>
      </c>
      <c r="C285" s="161" t="s">
        <v>65</v>
      </c>
      <c r="D285" s="140"/>
      <c r="E285" s="141"/>
      <c r="F285" s="141">
        <v>0</v>
      </c>
      <c r="G285" s="139"/>
      <c r="H285" s="139"/>
      <c r="I285" s="139">
        <v>0</v>
      </c>
      <c r="J285" s="142"/>
      <c r="K285" s="142"/>
      <c r="L285" s="142"/>
      <c r="M285" s="144">
        <f t="shared" si="68"/>
        <v>0</v>
      </c>
      <c r="N285" s="145">
        <f t="shared" si="69"/>
        <v>0</v>
      </c>
      <c r="O285" s="146">
        <f t="shared" si="70"/>
        <v>0</v>
      </c>
      <c r="P285" s="145">
        <f t="shared" si="76"/>
        <v>0</v>
      </c>
      <c r="Q285" s="145">
        <f t="shared" si="71"/>
        <v>0</v>
      </c>
      <c r="R285" s="146">
        <f t="shared" si="72"/>
        <v>0</v>
      </c>
      <c r="S285" s="145">
        <f t="shared" si="77"/>
        <v>0</v>
      </c>
      <c r="T285" s="145">
        <f t="shared" si="73"/>
        <v>0</v>
      </c>
      <c r="U285" s="145">
        <f t="shared" si="74"/>
        <v>0</v>
      </c>
      <c r="V285" s="146">
        <f t="shared" si="75"/>
        <v>0</v>
      </c>
      <c r="W285" s="145">
        <f t="shared" si="78"/>
        <v>0</v>
      </c>
      <c r="X285" s="151"/>
      <c r="Y285" s="151"/>
      <c r="Z285" s="151"/>
      <c r="AA285" s="151"/>
      <c r="AE285" s="154"/>
    </row>
    <row r="286" spans="1:31" ht="47.25" hidden="1" x14ac:dyDescent="0.25">
      <c r="A286" s="135">
        <v>278</v>
      </c>
      <c r="B286" s="161" t="s">
        <v>884</v>
      </c>
      <c r="C286" s="161" t="s">
        <v>65</v>
      </c>
      <c r="D286" s="140"/>
      <c r="E286" s="141"/>
      <c r="F286" s="141">
        <v>0</v>
      </c>
      <c r="G286" s="139"/>
      <c r="H286" s="139"/>
      <c r="I286" s="139">
        <v>0</v>
      </c>
      <c r="J286" s="142"/>
      <c r="K286" s="142"/>
      <c r="L286" s="142"/>
      <c r="M286" s="144">
        <f t="shared" si="68"/>
        <v>0</v>
      </c>
      <c r="N286" s="145">
        <f t="shared" si="69"/>
        <v>0</v>
      </c>
      <c r="O286" s="146">
        <f t="shared" si="70"/>
        <v>0</v>
      </c>
      <c r="P286" s="145">
        <f t="shared" si="76"/>
        <v>0</v>
      </c>
      <c r="Q286" s="145">
        <f t="shared" si="71"/>
        <v>0</v>
      </c>
      <c r="R286" s="146">
        <f t="shared" si="72"/>
        <v>0</v>
      </c>
      <c r="S286" s="145">
        <f t="shared" si="77"/>
        <v>0</v>
      </c>
      <c r="T286" s="145">
        <f t="shared" si="73"/>
        <v>0</v>
      </c>
      <c r="U286" s="145">
        <f t="shared" si="74"/>
        <v>0</v>
      </c>
      <c r="V286" s="146">
        <f t="shared" si="75"/>
        <v>0</v>
      </c>
      <c r="W286" s="145">
        <f t="shared" si="78"/>
        <v>0</v>
      </c>
      <c r="X286" s="151"/>
      <c r="Y286" s="151"/>
      <c r="Z286" s="151"/>
      <c r="AA286" s="151"/>
      <c r="AE286" s="154"/>
    </row>
    <row r="287" spans="1:31" ht="31.5" hidden="1" x14ac:dyDescent="0.25">
      <c r="A287" s="135">
        <v>279</v>
      </c>
      <c r="B287" s="161" t="s">
        <v>744</v>
      </c>
      <c r="C287" s="161" t="s">
        <v>65</v>
      </c>
      <c r="D287" s="140"/>
      <c r="E287" s="141"/>
      <c r="F287" s="141">
        <v>0</v>
      </c>
      <c r="G287" s="139"/>
      <c r="H287" s="139"/>
      <c r="I287" s="139">
        <v>0</v>
      </c>
      <c r="J287" s="142"/>
      <c r="K287" s="142"/>
      <c r="L287" s="142"/>
      <c r="M287" s="144">
        <f t="shared" si="68"/>
        <v>0</v>
      </c>
      <c r="N287" s="145">
        <f t="shared" si="69"/>
        <v>0</v>
      </c>
      <c r="O287" s="146">
        <f t="shared" si="70"/>
        <v>0</v>
      </c>
      <c r="P287" s="145">
        <f t="shared" si="76"/>
        <v>0</v>
      </c>
      <c r="Q287" s="145">
        <f t="shared" si="71"/>
        <v>0</v>
      </c>
      <c r="R287" s="146">
        <f t="shared" si="72"/>
        <v>0</v>
      </c>
      <c r="S287" s="145">
        <f t="shared" si="77"/>
        <v>0</v>
      </c>
      <c r="T287" s="145">
        <f t="shared" si="73"/>
        <v>0</v>
      </c>
      <c r="U287" s="145">
        <f t="shared" si="74"/>
        <v>0</v>
      </c>
      <c r="V287" s="146">
        <f t="shared" si="75"/>
        <v>0</v>
      </c>
      <c r="W287" s="145">
        <f t="shared" si="78"/>
        <v>0</v>
      </c>
      <c r="X287" s="151"/>
      <c r="Y287" s="151"/>
      <c r="Z287" s="151"/>
      <c r="AA287" s="151"/>
      <c r="AE287" s="154"/>
    </row>
    <row r="288" spans="1:31" hidden="1" x14ac:dyDescent="0.25">
      <c r="A288" s="135">
        <v>280</v>
      </c>
      <c r="B288" s="161" t="s">
        <v>444</v>
      </c>
      <c r="C288" s="161" t="s">
        <v>65</v>
      </c>
      <c r="D288" s="140"/>
      <c r="E288" s="141"/>
      <c r="F288" s="141">
        <v>0</v>
      </c>
      <c r="G288" s="139"/>
      <c r="H288" s="139"/>
      <c r="I288" s="139">
        <v>0</v>
      </c>
      <c r="J288" s="142"/>
      <c r="K288" s="142"/>
      <c r="L288" s="142"/>
      <c r="M288" s="144">
        <f t="shared" si="68"/>
        <v>0</v>
      </c>
      <c r="N288" s="145">
        <f t="shared" si="69"/>
        <v>0</v>
      </c>
      <c r="O288" s="146">
        <f t="shared" si="70"/>
        <v>0</v>
      </c>
      <c r="P288" s="145">
        <f t="shared" si="76"/>
        <v>0</v>
      </c>
      <c r="Q288" s="145">
        <f t="shared" si="71"/>
        <v>0</v>
      </c>
      <c r="R288" s="146">
        <f t="shared" si="72"/>
        <v>0</v>
      </c>
      <c r="S288" s="145">
        <f t="shared" si="77"/>
        <v>0</v>
      </c>
      <c r="T288" s="145">
        <f t="shared" si="73"/>
        <v>0</v>
      </c>
      <c r="U288" s="145">
        <f t="shared" si="74"/>
        <v>0</v>
      </c>
      <c r="V288" s="146">
        <f t="shared" si="75"/>
        <v>0</v>
      </c>
      <c r="W288" s="145">
        <f t="shared" si="78"/>
        <v>0</v>
      </c>
      <c r="X288" s="151"/>
      <c r="Y288" s="151"/>
      <c r="Z288" s="151"/>
      <c r="AA288" s="151"/>
      <c r="AE288" s="154"/>
    </row>
    <row r="289" spans="1:31" hidden="1" x14ac:dyDescent="0.25">
      <c r="A289" s="135">
        <v>281</v>
      </c>
      <c r="B289" s="161" t="s">
        <v>850</v>
      </c>
      <c r="C289" s="161" t="s">
        <v>552</v>
      </c>
      <c r="D289" s="140"/>
      <c r="E289" s="141"/>
      <c r="F289" s="141">
        <v>0</v>
      </c>
      <c r="G289" s="139"/>
      <c r="H289" s="139"/>
      <c r="I289" s="139">
        <v>0</v>
      </c>
      <c r="J289" s="142"/>
      <c r="K289" s="142"/>
      <c r="L289" s="142"/>
      <c r="M289" s="144">
        <f t="shared" si="68"/>
        <v>0</v>
      </c>
      <c r="N289" s="145">
        <f t="shared" si="69"/>
        <v>0</v>
      </c>
      <c r="O289" s="146">
        <f t="shared" si="70"/>
        <v>0</v>
      </c>
      <c r="P289" s="145">
        <f t="shared" si="76"/>
        <v>0</v>
      </c>
      <c r="Q289" s="145">
        <f t="shared" si="71"/>
        <v>0</v>
      </c>
      <c r="R289" s="146">
        <f t="shared" si="72"/>
        <v>0</v>
      </c>
      <c r="S289" s="145">
        <f t="shared" si="77"/>
        <v>0</v>
      </c>
      <c r="T289" s="145">
        <f t="shared" si="73"/>
        <v>0</v>
      </c>
      <c r="U289" s="145">
        <f t="shared" si="74"/>
        <v>0</v>
      </c>
      <c r="V289" s="146">
        <f t="shared" si="75"/>
        <v>0</v>
      </c>
      <c r="W289" s="145">
        <f t="shared" si="78"/>
        <v>0</v>
      </c>
      <c r="X289" s="151"/>
      <c r="Y289" s="151"/>
      <c r="Z289" s="151"/>
      <c r="AA289" s="151"/>
      <c r="AE289" s="154"/>
    </row>
    <row r="290" spans="1:31" hidden="1" x14ac:dyDescent="0.25">
      <c r="A290" s="135">
        <v>282</v>
      </c>
      <c r="B290" s="161" t="s">
        <v>885</v>
      </c>
      <c r="C290" s="161" t="s">
        <v>552</v>
      </c>
      <c r="D290" s="140"/>
      <c r="E290" s="141"/>
      <c r="F290" s="141">
        <v>0</v>
      </c>
      <c r="G290" s="139"/>
      <c r="H290" s="139"/>
      <c r="I290" s="139">
        <v>0</v>
      </c>
      <c r="J290" s="142"/>
      <c r="K290" s="142"/>
      <c r="L290" s="142"/>
      <c r="M290" s="144">
        <f t="shared" si="68"/>
        <v>0</v>
      </c>
      <c r="N290" s="145">
        <f t="shared" si="69"/>
        <v>0</v>
      </c>
      <c r="O290" s="146">
        <f t="shared" si="70"/>
        <v>0</v>
      </c>
      <c r="P290" s="145">
        <f t="shared" si="76"/>
        <v>0</v>
      </c>
      <c r="Q290" s="145">
        <f t="shared" si="71"/>
        <v>0</v>
      </c>
      <c r="R290" s="146">
        <f t="shared" si="72"/>
        <v>0</v>
      </c>
      <c r="S290" s="145">
        <f t="shared" si="77"/>
        <v>0</v>
      </c>
      <c r="T290" s="145">
        <f t="shared" si="73"/>
        <v>0</v>
      </c>
      <c r="U290" s="145">
        <f t="shared" si="74"/>
        <v>0</v>
      </c>
      <c r="V290" s="146">
        <f t="shared" si="75"/>
        <v>0</v>
      </c>
      <c r="W290" s="145">
        <f t="shared" si="78"/>
        <v>0</v>
      </c>
      <c r="X290" s="151"/>
      <c r="Y290" s="151"/>
      <c r="Z290" s="151"/>
      <c r="AA290" s="151"/>
      <c r="AE290" s="154"/>
    </row>
    <row r="291" spans="1:31" hidden="1" x14ac:dyDescent="0.25">
      <c r="A291" s="135">
        <v>283</v>
      </c>
      <c r="B291" s="161" t="s">
        <v>852</v>
      </c>
      <c r="C291" s="161" t="s">
        <v>552</v>
      </c>
      <c r="D291" s="140"/>
      <c r="E291" s="141"/>
      <c r="F291" s="141">
        <v>0</v>
      </c>
      <c r="G291" s="139"/>
      <c r="H291" s="139"/>
      <c r="I291" s="139">
        <v>0</v>
      </c>
      <c r="J291" s="142"/>
      <c r="K291" s="142"/>
      <c r="L291" s="142"/>
      <c r="M291" s="144">
        <f t="shared" si="68"/>
        <v>0</v>
      </c>
      <c r="N291" s="145">
        <f t="shared" si="69"/>
        <v>0</v>
      </c>
      <c r="O291" s="146">
        <f t="shared" si="70"/>
        <v>0</v>
      </c>
      <c r="P291" s="145">
        <f t="shared" si="76"/>
        <v>0</v>
      </c>
      <c r="Q291" s="145">
        <f t="shared" si="71"/>
        <v>0</v>
      </c>
      <c r="R291" s="146">
        <f t="shared" si="72"/>
        <v>0</v>
      </c>
      <c r="S291" s="145">
        <f t="shared" si="77"/>
        <v>0</v>
      </c>
      <c r="T291" s="145">
        <f t="shared" si="73"/>
        <v>0</v>
      </c>
      <c r="U291" s="145">
        <f t="shared" si="74"/>
        <v>0</v>
      </c>
      <c r="V291" s="146">
        <f t="shared" si="75"/>
        <v>0</v>
      </c>
      <c r="W291" s="145">
        <f t="shared" si="78"/>
        <v>0</v>
      </c>
      <c r="X291" s="151"/>
      <c r="Y291" s="151"/>
      <c r="Z291" s="151"/>
      <c r="AA291" s="151"/>
      <c r="AE291" s="154"/>
    </row>
    <row r="292" spans="1:31" ht="47.25" hidden="1" x14ac:dyDescent="0.25">
      <c r="A292" s="135">
        <v>284</v>
      </c>
      <c r="B292" s="161" t="s">
        <v>288</v>
      </c>
      <c r="C292" s="161" t="s">
        <v>552</v>
      </c>
      <c r="D292" s="140"/>
      <c r="E292" s="141"/>
      <c r="F292" s="141">
        <v>198.1</v>
      </c>
      <c r="G292" s="139"/>
      <c r="H292" s="139">
        <v>31</v>
      </c>
      <c r="I292" s="139">
        <v>35</v>
      </c>
      <c r="J292" s="142"/>
      <c r="K292" s="142">
        <v>0.25</v>
      </c>
      <c r="L292" s="142">
        <f>I292/F292</f>
        <v>0.17667844522968199</v>
      </c>
      <c r="M292" s="144">
        <v>0</v>
      </c>
      <c r="N292" s="219">
        <f t="shared" si="69"/>
        <v>0</v>
      </c>
      <c r="O292" s="146">
        <f t="shared" si="70"/>
        <v>0</v>
      </c>
      <c r="P292" s="219">
        <f t="shared" si="76"/>
        <v>0</v>
      </c>
      <c r="Q292" s="219">
        <f t="shared" si="71"/>
        <v>0</v>
      </c>
      <c r="R292" s="146">
        <f t="shared" si="72"/>
        <v>0</v>
      </c>
      <c r="S292" s="145">
        <v>25</v>
      </c>
      <c r="T292" s="145">
        <f t="shared" si="73"/>
        <v>0</v>
      </c>
      <c r="U292" s="219">
        <f t="shared" si="74"/>
        <v>0</v>
      </c>
      <c r="V292" s="146">
        <f t="shared" si="75"/>
        <v>0</v>
      </c>
      <c r="W292" s="145">
        <v>20</v>
      </c>
      <c r="X292" s="251">
        <v>0</v>
      </c>
      <c r="Y292" s="251"/>
      <c r="Z292" s="251"/>
      <c r="AA292" s="251"/>
      <c r="AB292" s="145">
        <v>0</v>
      </c>
      <c r="AC292" s="145"/>
      <c r="AD292" s="214"/>
      <c r="AE292" s="154"/>
    </row>
    <row r="293" spans="1:31" hidden="1" x14ac:dyDescent="0.25">
      <c r="A293" s="135">
        <v>285</v>
      </c>
      <c r="B293" s="161" t="s">
        <v>2</v>
      </c>
      <c r="C293" s="161" t="s">
        <v>552</v>
      </c>
      <c r="D293" s="140"/>
      <c r="E293" s="141"/>
      <c r="F293" s="141">
        <v>79.39</v>
      </c>
      <c r="G293" s="139"/>
      <c r="H293" s="139"/>
      <c r="I293" s="139">
        <v>0</v>
      </c>
      <c r="J293" s="142"/>
      <c r="K293" s="142"/>
      <c r="L293" s="142"/>
      <c r="M293" s="144">
        <f t="shared" si="68"/>
        <v>0</v>
      </c>
      <c r="N293" s="145">
        <f t="shared" si="69"/>
        <v>0</v>
      </c>
      <c r="O293" s="146">
        <f t="shared" si="70"/>
        <v>0</v>
      </c>
      <c r="P293" s="145">
        <f t="shared" si="76"/>
        <v>0</v>
      </c>
      <c r="Q293" s="145">
        <f t="shared" si="71"/>
        <v>0</v>
      </c>
      <c r="R293" s="146">
        <f t="shared" si="72"/>
        <v>0</v>
      </c>
      <c r="S293" s="145">
        <f t="shared" si="77"/>
        <v>0</v>
      </c>
      <c r="T293" s="145">
        <f t="shared" si="73"/>
        <v>0</v>
      </c>
      <c r="U293" s="145">
        <f t="shared" si="74"/>
        <v>0</v>
      </c>
      <c r="V293" s="146">
        <f t="shared" si="75"/>
        <v>0</v>
      </c>
      <c r="W293" s="145">
        <f t="shared" si="78"/>
        <v>0</v>
      </c>
      <c r="X293" s="151"/>
      <c r="Y293" s="151"/>
      <c r="Z293" s="151"/>
      <c r="AA293" s="151"/>
      <c r="AE293" s="154"/>
    </row>
    <row r="294" spans="1:31" ht="47.25" hidden="1" x14ac:dyDescent="0.25">
      <c r="A294" s="135">
        <v>286</v>
      </c>
      <c r="B294" s="161" t="s">
        <v>86</v>
      </c>
      <c r="C294" s="161" t="s">
        <v>552</v>
      </c>
      <c r="D294" s="140"/>
      <c r="E294" s="141"/>
      <c r="F294" s="141">
        <v>0</v>
      </c>
      <c r="G294" s="139"/>
      <c r="H294" s="139"/>
      <c r="I294" s="139">
        <v>0</v>
      </c>
      <c r="J294" s="142"/>
      <c r="K294" s="142"/>
      <c r="L294" s="142"/>
      <c r="M294" s="144">
        <f t="shared" si="68"/>
        <v>0</v>
      </c>
      <c r="N294" s="145">
        <f t="shared" si="69"/>
        <v>0</v>
      </c>
      <c r="O294" s="146">
        <f t="shared" si="70"/>
        <v>0</v>
      </c>
      <c r="P294" s="145">
        <f t="shared" si="76"/>
        <v>0</v>
      </c>
      <c r="Q294" s="145">
        <f t="shared" si="71"/>
        <v>0</v>
      </c>
      <c r="R294" s="146">
        <f t="shared" si="72"/>
        <v>0</v>
      </c>
      <c r="S294" s="145">
        <f t="shared" si="77"/>
        <v>0</v>
      </c>
      <c r="T294" s="145">
        <f t="shared" si="73"/>
        <v>0</v>
      </c>
      <c r="U294" s="145">
        <f t="shared" si="74"/>
        <v>0</v>
      </c>
      <c r="V294" s="146">
        <f t="shared" si="75"/>
        <v>0</v>
      </c>
      <c r="W294" s="145">
        <f t="shared" si="78"/>
        <v>0</v>
      </c>
      <c r="X294" s="151"/>
      <c r="Y294" s="151"/>
      <c r="Z294" s="151"/>
      <c r="AA294" s="151"/>
      <c r="AE294" s="154"/>
    </row>
    <row r="295" spans="1:31" hidden="1" x14ac:dyDescent="0.25">
      <c r="A295" s="135">
        <v>287</v>
      </c>
      <c r="B295" s="161" t="s">
        <v>444</v>
      </c>
      <c r="C295" s="161" t="s">
        <v>552</v>
      </c>
      <c r="D295" s="140"/>
      <c r="E295" s="141"/>
      <c r="F295" s="141"/>
      <c r="G295" s="139"/>
      <c r="H295" s="139"/>
      <c r="I295" s="139"/>
      <c r="J295" s="142"/>
      <c r="K295" s="142"/>
      <c r="L295" s="142"/>
      <c r="M295" s="144">
        <f t="shared" si="68"/>
        <v>0</v>
      </c>
      <c r="N295" s="145">
        <f t="shared" si="69"/>
        <v>0</v>
      </c>
      <c r="O295" s="146">
        <f t="shared" si="70"/>
        <v>0</v>
      </c>
      <c r="P295" s="145">
        <f t="shared" si="76"/>
        <v>0</v>
      </c>
      <c r="Q295" s="145">
        <f t="shared" si="71"/>
        <v>0</v>
      </c>
      <c r="R295" s="146">
        <f t="shared" si="72"/>
        <v>0</v>
      </c>
      <c r="S295" s="145">
        <v>25</v>
      </c>
      <c r="T295" s="145">
        <f t="shared" si="73"/>
        <v>0</v>
      </c>
      <c r="U295" s="145">
        <f t="shared" si="74"/>
        <v>0</v>
      </c>
      <c r="V295" s="146">
        <f t="shared" si="75"/>
        <v>0</v>
      </c>
      <c r="W295" s="145">
        <v>20</v>
      </c>
      <c r="X295" s="146"/>
      <c r="Y295" s="146"/>
      <c r="Z295" s="146"/>
      <c r="AA295" s="145"/>
      <c r="AB295" s="145"/>
      <c r="AC295" s="145"/>
      <c r="AD295" s="214"/>
      <c r="AE295" s="154"/>
    </row>
    <row r="296" spans="1:31" hidden="1" x14ac:dyDescent="0.25">
      <c r="A296" s="135">
        <v>288</v>
      </c>
      <c r="B296" s="161" t="s">
        <v>854</v>
      </c>
      <c r="C296" s="161" t="s">
        <v>40</v>
      </c>
      <c r="D296" s="140"/>
      <c r="E296" s="141"/>
      <c r="F296" s="141">
        <v>0</v>
      </c>
      <c r="G296" s="139"/>
      <c r="H296" s="139"/>
      <c r="I296" s="139">
        <v>0</v>
      </c>
      <c r="J296" s="142"/>
      <c r="K296" s="142"/>
      <c r="L296" s="142"/>
      <c r="M296" s="144">
        <f t="shared" si="68"/>
        <v>0</v>
      </c>
      <c r="N296" s="145">
        <f t="shared" si="69"/>
        <v>0</v>
      </c>
      <c r="O296" s="146">
        <f t="shared" si="70"/>
        <v>0</v>
      </c>
      <c r="P296" s="145">
        <f t="shared" si="76"/>
        <v>0</v>
      </c>
      <c r="Q296" s="145">
        <f t="shared" si="71"/>
        <v>0</v>
      </c>
      <c r="R296" s="146">
        <f t="shared" si="72"/>
        <v>0</v>
      </c>
      <c r="S296" s="145">
        <f t="shared" si="77"/>
        <v>0</v>
      </c>
      <c r="T296" s="145">
        <f t="shared" si="73"/>
        <v>0</v>
      </c>
      <c r="U296" s="145">
        <f t="shared" si="74"/>
        <v>0</v>
      </c>
      <c r="V296" s="146">
        <f t="shared" si="75"/>
        <v>0</v>
      </c>
      <c r="W296" s="145">
        <f t="shared" si="78"/>
        <v>0</v>
      </c>
      <c r="X296" s="151"/>
      <c r="Y296" s="151"/>
      <c r="Z296" s="151"/>
      <c r="AA296" s="151"/>
      <c r="AE296" s="154"/>
    </row>
    <row r="297" spans="1:31" ht="31.5" hidden="1" x14ac:dyDescent="0.25">
      <c r="A297" s="135">
        <v>289</v>
      </c>
      <c r="B297" s="161" t="s">
        <v>668</v>
      </c>
      <c r="C297" s="161" t="s">
        <v>40</v>
      </c>
      <c r="D297" s="140"/>
      <c r="E297" s="141"/>
      <c r="F297" s="141">
        <v>0</v>
      </c>
      <c r="G297" s="139"/>
      <c r="H297" s="139"/>
      <c r="I297" s="139">
        <v>0</v>
      </c>
      <c r="J297" s="142"/>
      <c r="K297" s="142"/>
      <c r="L297" s="142"/>
      <c r="M297" s="144">
        <f t="shared" si="68"/>
        <v>0</v>
      </c>
      <c r="N297" s="145">
        <f t="shared" si="69"/>
        <v>0</v>
      </c>
      <c r="O297" s="146">
        <f t="shared" si="70"/>
        <v>0</v>
      </c>
      <c r="P297" s="145">
        <f t="shared" si="76"/>
        <v>0</v>
      </c>
      <c r="Q297" s="145">
        <f t="shared" si="71"/>
        <v>0</v>
      </c>
      <c r="R297" s="146">
        <f t="shared" si="72"/>
        <v>0</v>
      </c>
      <c r="S297" s="145">
        <f t="shared" si="77"/>
        <v>0</v>
      </c>
      <c r="T297" s="145">
        <f t="shared" si="73"/>
        <v>0</v>
      </c>
      <c r="U297" s="145">
        <f t="shared" si="74"/>
        <v>0</v>
      </c>
      <c r="V297" s="146">
        <f t="shared" si="75"/>
        <v>0</v>
      </c>
      <c r="W297" s="145">
        <f t="shared" si="78"/>
        <v>0</v>
      </c>
      <c r="X297" s="151"/>
      <c r="Y297" s="151"/>
      <c r="Z297" s="151"/>
      <c r="AA297" s="151"/>
      <c r="AE297" s="154"/>
    </row>
    <row r="298" spans="1:31" hidden="1" x14ac:dyDescent="0.25">
      <c r="A298" s="135">
        <v>290</v>
      </c>
      <c r="B298" s="161" t="s">
        <v>2</v>
      </c>
      <c r="C298" s="161" t="s">
        <v>40</v>
      </c>
      <c r="D298" s="140"/>
      <c r="E298" s="141"/>
      <c r="F298" s="141">
        <v>0</v>
      </c>
      <c r="G298" s="139"/>
      <c r="H298" s="139"/>
      <c r="I298" s="139">
        <v>0</v>
      </c>
      <c r="J298" s="142"/>
      <c r="K298" s="142"/>
      <c r="L298" s="142"/>
      <c r="M298" s="144">
        <f t="shared" si="68"/>
        <v>0</v>
      </c>
      <c r="N298" s="145">
        <f t="shared" si="69"/>
        <v>0</v>
      </c>
      <c r="O298" s="146">
        <f t="shared" si="70"/>
        <v>0</v>
      </c>
      <c r="P298" s="145">
        <f t="shared" si="76"/>
        <v>0</v>
      </c>
      <c r="Q298" s="145">
        <f t="shared" si="71"/>
        <v>0</v>
      </c>
      <c r="R298" s="146">
        <f t="shared" si="72"/>
        <v>0</v>
      </c>
      <c r="S298" s="145">
        <f t="shared" si="77"/>
        <v>0</v>
      </c>
      <c r="T298" s="145">
        <f t="shared" si="73"/>
        <v>0</v>
      </c>
      <c r="U298" s="145">
        <f t="shared" si="74"/>
        <v>0</v>
      </c>
      <c r="V298" s="146">
        <f t="shared" si="75"/>
        <v>0</v>
      </c>
      <c r="W298" s="145">
        <f t="shared" si="78"/>
        <v>0</v>
      </c>
      <c r="X298" s="151"/>
      <c r="Y298" s="151"/>
      <c r="Z298" s="151"/>
      <c r="AA298" s="151"/>
      <c r="AE298" s="154"/>
    </row>
    <row r="299" spans="1:31" ht="31.5" hidden="1" x14ac:dyDescent="0.25">
      <c r="A299" s="135">
        <v>291</v>
      </c>
      <c r="B299" s="161" t="s">
        <v>105</v>
      </c>
      <c r="C299" s="161" t="s">
        <v>40</v>
      </c>
      <c r="D299" s="140"/>
      <c r="E299" s="141"/>
      <c r="F299" s="141">
        <v>0</v>
      </c>
      <c r="G299" s="139"/>
      <c r="H299" s="139"/>
      <c r="I299" s="139">
        <v>0</v>
      </c>
      <c r="J299" s="142"/>
      <c r="K299" s="142"/>
      <c r="L299" s="142"/>
      <c r="M299" s="144">
        <f t="shared" si="68"/>
        <v>0</v>
      </c>
      <c r="N299" s="145">
        <f t="shared" si="69"/>
        <v>0</v>
      </c>
      <c r="O299" s="146">
        <f t="shared" si="70"/>
        <v>0</v>
      </c>
      <c r="P299" s="145">
        <f t="shared" si="76"/>
        <v>0</v>
      </c>
      <c r="Q299" s="145">
        <f t="shared" si="71"/>
        <v>0</v>
      </c>
      <c r="R299" s="146">
        <f t="shared" si="72"/>
        <v>0</v>
      </c>
      <c r="S299" s="145">
        <f t="shared" si="77"/>
        <v>0</v>
      </c>
      <c r="T299" s="145">
        <f t="shared" si="73"/>
        <v>0</v>
      </c>
      <c r="U299" s="145">
        <f t="shared" si="74"/>
        <v>0</v>
      </c>
      <c r="V299" s="146">
        <f t="shared" si="75"/>
        <v>0</v>
      </c>
      <c r="W299" s="145">
        <f t="shared" si="78"/>
        <v>0</v>
      </c>
      <c r="X299" s="151"/>
      <c r="Y299" s="151"/>
      <c r="Z299" s="151"/>
      <c r="AA299" s="151"/>
      <c r="AE299" s="154"/>
    </row>
    <row r="300" spans="1:31" ht="31.5" hidden="1" x14ac:dyDescent="0.25">
      <c r="A300" s="135">
        <v>292</v>
      </c>
      <c r="B300" s="161" t="s">
        <v>886</v>
      </c>
      <c r="C300" s="161" t="s">
        <v>40</v>
      </c>
      <c r="D300" s="140"/>
      <c r="E300" s="141"/>
      <c r="F300" s="141">
        <v>0</v>
      </c>
      <c r="G300" s="139"/>
      <c r="H300" s="139"/>
      <c r="I300" s="139">
        <v>0</v>
      </c>
      <c r="J300" s="142"/>
      <c r="K300" s="142"/>
      <c r="L300" s="142"/>
      <c r="M300" s="144">
        <f t="shared" si="68"/>
        <v>0</v>
      </c>
      <c r="N300" s="145">
        <f t="shared" si="69"/>
        <v>0</v>
      </c>
      <c r="O300" s="146">
        <f t="shared" si="70"/>
        <v>0</v>
      </c>
      <c r="P300" s="145">
        <f t="shared" si="76"/>
        <v>0</v>
      </c>
      <c r="Q300" s="145">
        <f t="shared" si="71"/>
        <v>0</v>
      </c>
      <c r="R300" s="146">
        <f t="shared" si="72"/>
        <v>0</v>
      </c>
      <c r="S300" s="145">
        <f t="shared" si="77"/>
        <v>0</v>
      </c>
      <c r="T300" s="145">
        <f t="shared" si="73"/>
        <v>0</v>
      </c>
      <c r="U300" s="145">
        <f t="shared" si="74"/>
        <v>0</v>
      </c>
      <c r="V300" s="146">
        <f t="shared" si="75"/>
        <v>0</v>
      </c>
      <c r="W300" s="145">
        <f t="shared" si="78"/>
        <v>0</v>
      </c>
      <c r="X300" s="151"/>
      <c r="Y300" s="151"/>
      <c r="Z300" s="151"/>
      <c r="AA300" s="151"/>
      <c r="AE300" s="154"/>
    </row>
    <row r="301" spans="1:31" ht="31.5" hidden="1" x14ac:dyDescent="0.25">
      <c r="A301" s="135">
        <v>293</v>
      </c>
      <c r="B301" s="161" t="s">
        <v>887</v>
      </c>
      <c r="C301" s="161" t="s">
        <v>40</v>
      </c>
      <c r="D301" s="140"/>
      <c r="E301" s="141"/>
      <c r="F301" s="141">
        <v>0</v>
      </c>
      <c r="G301" s="139"/>
      <c r="H301" s="139"/>
      <c r="I301" s="139">
        <v>0</v>
      </c>
      <c r="J301" s="142"/>
      <c r="K301" s="142"/>
      <c r="L301" s="142"/>
      <c r="M301" s="144">
        <f t="shared" si="68"/>
        <v>0</v>
      </c>
      <c r="N301" s="145">
        <f t="shared" si="69"/>
        <v>0</v>
      </c>
      <c r="O301" s="146">
        <f t="shared" si="70"/>
        <v>0</v>
      </c>
      <c r="P301" s="145">
        <f t="shared" si="76"/>
        <v>0</v>
      </c>
      <c r="Q301" s="145">
        <f t="shared" si="71"/>
        <v>0</v>
      </c>
      <c r="R301" s="146">
        <f t="shared" si="72"/>
        <v>0</v>
      </c>
      <c r="S301" s="145">
        <f t="shared" si="77"/>
        <v>0</v>
      </c>
      <c r="T301" s="145">
        <f t="shared" si="73"/>
        <v>0</v>
      </c>
      <c r="U301" s="145">
        <f t="shared" si="74"/>
        <v>0</v>
      </c>
      <c r="V301" s="146">
        <f t="shared" si="75"/>
        <v>0</v>
      </c>
      <c r="W301" s="145">
        <f t="shared" si="78"/>
        <v>0</v>
      </c>
      <c r="X301" s="151"/>
      <c r="Y301" s="151"/>
      <c r="Z301" s="151"/>
      <c r="AA301" s="151"/>
      <c r="AE301" s="154"/>
    </row>
    <row r="302" spans="1:31" ht="31.5" hidden="1" x14ac:dyDescent="0.25">
      <c r="A302" s="135">
        <v>294</v>
      </c>
      <c r="B302" s="161" t="s">
        <v>888</v>
      </c>
      <c r="C302" s="161" t="s">
        <v>40</v>
      </c>
      <c r="D302" s="140"/>
      <c r="E302" s="141"/>
      <c r="F302" s="141">
        <v>0</v>
      </c>
      <c r="G302" s="139"/>
      <c r="H302" s="139"/>
      <c r="I302" s="139">
        <v>0</v>
      </c>
      <c r="J302" s="142"/>
      <c r="K302" s="142"/>
      <c r="L302" s="142"/>
      <c r="M302" s="144">
        <f t="shared" si="68"/>
        <v>0</v>
      </c>
      <c r="N302" s="145">
        <f t="shared" si="69"/>
        <v>0</v>
      </c>
      <c r="O302" s="146">
        <f t="shared" si="70"/>
        <v>0</v>
      </c>
      <c r="P302" s="145">
        <f t="shared" si="76"/>
        <v>0</v>
      </c>
      <c r="Q302" s="145">
        <f t="shared" si="71"/>
        <v>0</v>
      </c>
      <c r="R302" s="146">
        <f t="shared" si="72"/>
        <v>0</v>
      </c>
      <c r="S302" s="145">
        <f t="shared" si="77"/>
        <v>0</v>
      </c>
      <c r="T302" s="145">
        <f t="shared" si="73"/>
        <v>0</v>
      </c>
      <c r="U302" s="145">
        <f t="shared" si="74"/>
        <v>0</v>
      </c>
      <c r="V302" s="146">
        <f t="shared" si="75"/>
        <v>0</v>
      </c>
      <c r="W302" s="145">
        <f t="shared" si="78"/>
        <v>0</v>
      </c>
      <c r="X302" s="151"/>
      <c r="Y302" s="151"/>
      <c r="Z302" s="151"/>
      <c r="AA302" s="151"/>
      <c r="AE302" s="154"/>
    </row>
    <row r="303" spans="1:31" ht="31.5" hidden="1" x14ac:dyDescent="0.25">
      <c r="A303" s="135">
        <v>295</v>
      </c>
      <c r="B303" s="161" t="s">
        <v>243</v>
      </c>
      <c r="C303" s="161" t="s">
        <v>40</v>
      </c>
      <c r="D303" s="140"/>
      <c r="E303" s="141"/>
      <c r="F303" s="141">
        <v>75.02</v>
      </c>
      <c r="G303" s="139">
        <v>0</v>
      </c>
      <c r="H303" s="139">
        <v>42</v>
      </c>
      <c r="I303" s="139">
        <v>40</v>
      </c>
      <c r="J303" s="142">
        <v>0</v>
      </c>
      <c r="K303" s="142">
        <v>0.56000000000000005</v>
      </c>
      <c r="L303" s="142">
        <f>I303/F303</f>
        <v>0.53319114902692621</v>
      </c>
      <c r="M303" s="144">
        <v>0</v>
      </c>
      <c r="N303" s="219">
        <f t="shared" si="69"/>
        <v>0</v>
      </c>
      <c r="O303" s="146">
        <f t="shared" si="70"/>
        <v>0</v>
      </c>
      <c r="P303" s="219">
        <f t="shared" si="76"/>
        <v>0</v>
      </c>
      <c r="Q303" s="219">
        <f t="shared" si="71"/>
        <v>0</v>
      </c>
      <c r="R303" s="146">
        <f t="shared" si="72"/>
        <v>0</v>
      </c>
      <c r="S303" s="145">
        <v>25</v>
      </c>
      <c r="T303" s="145">
        <f t="shared" si="73"/>
        <v>0</v>
      </c>
      <c r="U303" s="219">
        <f t="shared" si="74"/>
        <v>0</v>
      </c>
      <c r="V303" s="146">
        <f t="shared" si="75"/>
        <v>0</v>
      </c>
      <c r="W303" s="145">
        <v>20</v>
      </c>
      <c r="X303" s="251">
        <v>0</v>
      </c>
      <c r="Y303" s="251"/>
      <c r="Z303" s="251"/>
      <c r="AA303" s="251"/>
      <c r="AB303" s="145">
        <v>0</v>
      </c>
      <c r="AC303" s="145"/>
      <c r="AD303" s="214"/>
      <c r="AE303" s="154"/>
    </row>
    <row r="304" spans="1:31" ht="31.5" hidden="1" x14ac:dyDescent="0.25">
      <c r="A304" s="135">
        <v>296</v>
      </c>
      <c r="B304" s="161" t="s">
        <v>889</v>
      </c>
      <c r="C304" s="161" t="s">
        <v>40</v>
      </c>
      <c r="D304" s="140"/>
      <c r="E304" s="141"/>
      <c r="F304" s="141">
        <v>0</v>
      </c>
      <c r="G304" s="139"/>
      <c r="H304" s="139"/>
      <c r="I304" s="139">
        <v>0</v>
      </c>
      <c r="J304" s="142"/>
      <c r="K304" s="142"/>
      <c r="L304" s="142"/>
      <c r="M304" s="144">
        <f t="shared" si="68"/>
        <v>0</v>
      </c>
      <c r="N304" s="145">
        <f t="shared" si="69"/>
        <v>0</v>
      </c>
      <c r="O304" s="146">
        <f t="shared" si="70"/>
        <v>0</v>
      </c>
      <c r="P304" s="145">
        <f t="shared" si="76"/>
        <v>0</v>
      </c>
      <c r="Q304" s="145">
        <f t="shared" si="71"/>
        <v>0</v>
      </c>
      <c r="R304" s="146">
        <f t="shared" si="72"/>
        <v>0</v>
      </c>
      <c r="S304" s="145">
        <f t="shared" si="77"/>
        <v>0</v>
      </c>
      <c r="T304" s="145">
        <f t="shared" si="73"/>
        <v>0</v>
      </c>
      <c r="U304" s="145">
        <f t="shared" si="74"/>
        <v>0</v>
      </c>
      <c r="V304" s="146">
        <f t="shared" si="75"/>
        <v>0</v>
      </c>
      <c r="W304" s="145">
        <f t="shared" si="78"/>
        <v>0</v>
      </c>
      <c r="X304" s="151"/>
      <c r="Y304" s="151"/>
      <c r="Z304" s="151"/>
      <c r="AA304" s="151"/>
      <c r="AE304" s="154"/>
    </row>
    <row r="305" spans="1:31" hidden="1" x14ac:dyDescent="0.25">
      <c r="A305" s="135">
        <v>297</v>
      </c>
      <c r="B305" s="161" t="s">
        <v>444</v>
      </c>
      <c r="C305" s="161" t="s">
        <v>40</v>
      </c>
      <c r="D305" s="140"/>
      <c r="E305" s="141"/>
      <c r="F305" s="141"/>
      <c r="G305" s="139"/>
      <c r="H305" s="139"/>
      <c r="I305" s="139"/>
      <c r="J305" s="142"/>
      <c r="K305" s="142"/>
      <c r="L305" s="142"/>
      <c r="M305" s="144">
        <f t="shared" si="68"/>
        <v>0</v>
      </c>
      <c r="N305" s="145">
        <f t="shared" si="69"/>
        <v>0</v>
      </c>
      <c r="O305" s="146">
        <f t="shared" si="70"/>
        <v>0</v>
      </c>
      <c r="P305" s="145">
        <f t="shared" si="76"/>
        <v>0</v>
      </c>
      <c r="Q305" s="145">
        <f t="shared" si="71"/>
        <v>0</v>
      </c>
      <c r="R305" s="146">
        <f t="shared" si="72"/>
        <v>0</v>
      </c>
      <c r="S305" s="145">
        <v>25</v>
      </c>
      <c r="T305" s="145">
        <f t="shared" si="73"/>
        <v>0</v>
      </c>
      <c r="U305" s="145">
        <f t="shared" si="74"/>
        <v>0</v>
      </c>
      <c r="V305" s="146">
        <f t="shared" si="75"/>
        <v>0</v>
      </c>
      <c r="W305" s="145">
        <v>20</v>
      </c>
      <c r="X305" s="146"/>
      <c r="Y305" s="146"/>
      <c r="Z305" s="146"/>
      <c r="AA305" s="145"/>
      <c r="AB305" s="145"/>
      <c r="AC305" s="145"/>
      <c r="AD305" s="214"/>
      <c r="AE305" s="154"/>
    </row>
    <row r="306" spans="1:31" hidden="1" x14ac:dyDescent="0.25">
      <c r="A306" s="135">
        <v>298</v>
      </c>
      <c r="B306" s="161" t="s">
        <v>890</v>
      </c>
      <c r="C306" s="161" t="s">
        <v>67</v>
      </c>
      <c r="D306" s="140"/>
      <c r="E306" s="141"/>
      <c r="F306" s="141">
        <v>0</v>
      </c>
      <c r="G306" s="139"/>
      <c r="H306" s="139"/>
      <c r="I306" s="139">
        <v>0</v>
      </c>
      <c r="J306" s="142"/>
      <c r="K306" s="142"/>
      <c r="L306" s="142"/>
      <c r="M306" s="144">
        <f t="shared" si="68"/>
        <v>0</v>
      </c>
      <c r="N306" s="145">
        <f t="shared" si="69"/>
        <v>0</v>
      </c>
      <c r="O306" s="146">
        <f t="shared" si="70"/>
        <v>0</v>
      </c>
      <c r="P306" s="145">
        <f t="shared" si="76"/>
        <v>0</v>
      </c>
      <c r="Q306" s="145">
        <f t="shared" si="71"/>
        <v>0</v>
      </c>
      <c r="R306" s="146">
        <f t="shared" si="72"/>
        <v>0</v>
      </c>
      <c r="S306" s="145">
        <f t="shared" si="77"/>
        <v>0</v>
      </c>
      <c r="T306" s="145">
        <f t="shared" si="73"/>
        <v>0</v>
      </c>
      <c r="U306" s="145">
        <f t="shared" si="74"/>
        <v>0</v>
      </c>
      <c r="V306" s="146">
        <f t="shared" si="75"/>
        <v>0</v>
      </c>
      <c r="W306" s="145">
        <f t="shared" si="78"/>
        <v>0</v>
      </c>
      <c r="X306" s="151"/>
      <c r="Y306" s="151"/>
      <c r="Z306" s="151"/>
      <c r="AA306" s="151"/>
      <c r="AE306" s="154"/>
    </row>
    <row r="307" spans="1:31" ht="31.5" hidden="1" x14ac:dyDescent="0.25">
      <c r="A307" s="135">
        <v>299</v>
      </c>
      <c r="B307" s="161" t="s">
        <v>794</v>
      </c>
      <c r="C307" s="161" t="s">
        <v>67</v>
      </c>
      <c r="D307" s="140"/>
      <c r="E307" s="141"/>
      <c r="F307" s="141">
        <v>0</v>
      </c>
      <c r="G307" s="139"/>
      <c r="H307" s="139"/>
      <c r="I307" s="139">
        <v>0</v>
      </c>
      <c r="J307" s="142"/>
      <c r="K307" s="142"/>
      <c r="L307" s="142"/>
      <c r="M307" s="144">
        <f t="shared" si="68"/>
        <v>0</v>
      </c>
      <c r="N307" s="145">
        <f t="shared" si="69"/>
        <v>0</v>
      </c>
      <c r="O307" s="146">
        <f t="shared" si="70"/>
        <v>0</v>
      </c>
      <c r="P307" s="145">
        <f t="shared" si="76"/>
        <v>0</v>
      </c>
      <c r="Q307" s="145">
        <f t="shared" si="71"/>
        <v>0</v>
      </c>
      <c r="R307" s="146">
        <f t="shared" si="72"/>
        <v>0</v>
      </c>
      <c r="S307" s="145">
        <f t="shared" si="77"/>
        <v>0</v>
      </c>
      <c r="T307" s="145">
        <f t="shared" si="73"/>
        <v>0</v>
      </c>
      <c r="U307" s="145">
        <f t="shared" si="74"/>
        <v>0</v>
      </c>
      <c r="V307" s="146">
        <f t="shared" si="75"/>
        <v>0</v>
      </c>
      <c r="W307" s="145">
        <f t="shared" si="78"/>
        <v>0</v>
      </c>
      <c r="X307" s="151"/>
      <c r="Y307" s="151"/>
      <c r="Z307" s="151"/>
      <c r="AA307" s="151"/>
      <c r="AE307" s="154"/>
    </row>
    <row r="308" spans="1:31" hidden="1" x14ac:dyDescent="0.25">
      <c r="A308" s="135">
        <v>300</v>
      </c>
      <c r="B308" s="161" t="s">
        <v>2</v>
      </c>
      <c r="C308" s="161" t="s">
        <v>67</v>
      </c>
      <c r="D308" s="140"/>
      <c r="E308" s="141"/>
      <c r="F308" s="141">
        <v>0</v>
      </c>
      <c r="G308" s="139"/>
      <c r="H308" s="139"/>
      <c r="I308" s="139">
        <v>0</v>
      </c>
      <c r="J308" s="142"/>
      <c r="K308" s="142"/>
      <c r="L308" s="142"/>
      <c r="M308" s="144">
        <f t="shared" si="68"/>
        <v>0</v>
      </c>
      <c r="N308" s="145">
        <f t="shared" si="69"/>
        <v>0</v>
      </c>
      <c r="O308" s="146">
        <f t="shared" si="70"/>
        <v>0</v>
      </c>
      <c r="P308" s="145">
        <f t="shared" si="76"/>
        <v>0</v>
      </c>
      <c r="Q308" s="145">
        <f t="shared" si="71"/>
        <v>0</v>
      </c>
      <c r="R308" s="146">
        <f t="shared" si="72"/>
        <v>0</v>
      </c>
      <c r="S308" s="145">
        <f t="shared" si="77"/>
        <v>0</v>
      </c>
      <c r="T308" s="145">
        <f t="shared" si="73"/>
        <v>0</v>
      </c>
      <c r="U308" s="145">
        <f t="shared" si="74"/>
        <v>0</v>
      </c>
      <c r="V308" s="146">
        <f t="shared" si="75"/>
        <v>0</v>
      </c>
      <c r="W308" s="145">
        <f t="shared" si="78"/>
        <v>0</v>
      </c>
      <c r="X308" s="151"/>
      <c r="Y308" s="151"/>
      <c r="Z308" s="151"/>
      <c r="AA308" s="151"/>
      <c r="AE308" s="154"/>
    </row>
    <row r="309" spans="1:31" ht="31.5" hidden="1" x14ac:dyDescent="0.25">
      <c r="A309" s="135">
        <v>301</v>
      </c>
      <c r="B309" s="161" t="s">
        <v>795</v>
      </c>
      <c r="C309" s="161" t="s">
        <v>67</v>
      </c>
      <c r="D309" s="140"/>
      <c r="E309" s="141"/>
      <c r="F309" s="141">
        <v>416.08</v>
      </c>
      <c r="G309" s="139"/>
      <c r="H309" s="139"/>
      <c r="I309" s="139">
        <v>0</v>
      </c>
      <c r="J309" s="142"/>
      <c r="K309" s="142"/>
      <c r="L309" s="142"/>
      <c r="M309" s="144">
        <f t="shared" si="68"/>
        <v>0</v>
      </c>
      <c r="N309" s="145">
        <f t="shared" si="69"/>
        <v>0</v>
      </c>
      <c r="O309" s="146">
        <f t="shared" si="70"/>
        <v>0</v>
      </c>
      <c r="P309" s="145">
        <f t="shared" si="76"/>
        <v>0</v>
      </c>
      <c r="Q309" s="145">
        <f t="shared" si="71"/>
        <v>0</v>
      </c>
      <c r="R309" s="146">
        <f t="shared" si="72"/>
        <v>0</v>
      </c>
      <c r="S309" s="145">
        <f t="shared" si="77"/>
        <v>0</v>
      </c>
      <c r="T309" s="145">
        <f t="shared" si="73"/>
        <v>0</v>
      </c>
      <c r="U309" s="145">
        <f t="shared" si="74"/>
        <v>0</v>
      </c>
      <c r="V309" s="146">
        <f t="shared" si="75"/>
        <v>0</v>
      </c>
      <c r="W309" s="145">
        <f t="shared" si="78"/>
        <v>0</v>
      </c>
      <c r="X309" s="151"/>
      <c r="Y309" s="151"/>
      <c r="Z309" s="151"/>
      <c r="AA309" s="151"/>
      <c r="AE309" s="154"/>
    </row>
    <row r="310" spans="1:31" ht="31.5" hidden="1" x14ac:dyDescent="0.25">
      <c r="A310" s="135">
        <v>302</v>
      </c>
      <c r="B310" s="161" t="s">
        <v>796</v>
      </c>
      <c r="C310" s="161" t="s">
        <v>67</v>
      </c>
      <c r="D310" s="140"/>
      <c r="E310" s="141"/>
      <c r="F310" s="141">
        <v>0</v>
      </c>
      <c r="G310" s="139"/>
      <c r="H310" s="139"/>
      <c r="I310" s="139">
        <v>0</v>
      </c>
      <c r="J310" s="142"/>
      <c r="K310" s="142"/>
      <c r="L310" s="142"/>
      <c r="M310" s="144">
        <f t="shared" si="68"/>
        <v>0</v>
      </c>
      <c r="N310" s="145">
        <f t="shared" si="69"/>
        <v>0</v>
      </c>
      <c r="O310" s="146">
        <f t="shared" si="70"/>
        <v>0</v>
      </c>
      <c r="P310" s="145">
        <f t="shared" si="76"/>
        <v>0</v>
      </c>
      <c r="Q310" s="145">
        <f t="shared" si="71"/>
        <v>0</v>
      </c>
      <c r="R310" s="146">
        <f t="shared" si="72"/>
        <v>0</v>
      </c>
      <c r="S310" s="145">
        <f t="shared" si="77"/>
        <v>0</v>
      </c>
      <c r="T310" s="145">
        <f t="shared" si="73"/>
        <v>0</v>
      </c>
      <c r="U310" s="145">
        <f t="shared" si="74"/>
        <v>0</v>
      </c>
      <c r="V310" s="146">
        <f t="shared" si="75"/>
        <v>0</v>
      </c>
      <c r="W310" s="145">
        <f t="shared" si="78"/>
        <v>0</v>
      </c>
      <c r="X310" s="151"/>
      <c r="Y310" s="151"/>
      <c r="Z310" s="151"/>
      <c r="AA310" s="151"/>
      <c r="AE310" s="154"/>
    </row>
    <row r="311" spans="1:31" ht="31.5" hidden="1" x14ac:dyDescent="0.25">
      <c r="A311" s="135">
        <v>303</v>
      </c>
      <c r="B311" s="161" t="s">
        <v>106</v>
      </c>
      <c r="C311" s="161" t="s">
        <v>67</v>
      </c>
      <c r="D311" s="140"/>
      <c r="E311" s="141"/>
      <c r="F311" s="141">
        <v>0</v>
      </c>
      <c r="G311" s="139"/>
      <c r="H311" s="139"/>
      <c r="I311" s="139">
        <v>0</v>
      </c>
      <c r="J311" s="142"/>
      <c r="K311" s="142"/>
      <c r="L311" s="142"/>
      <c r="M311" s="144">
        <f t="shared" si="68"/>
        <v>0</v>
      </c>
      <c r="N311" s="145">
        <f t="shared" si="69"/>
        <v>0</v>
      </c>
      <c r="O311" s="146">
        <f t="shared" si="70"/>
        <v>0</v>
      </c>
      <c r="P311" s="145">
        <f t="shared" si="76"/>
        <v>0</v>
      </c>
      <c r="Q311" s="145">
        <f t="shared" si="71"/>
        <v>0</v>
      </c>
      <c r="R311" s="146">
        <f t="shared" si="72"/>
        <v>0</v>
      </c>
      <c r="S311" s="145">
        <f t="shared" si="77"/>
        <v>0</v>
      </c>
      <c r="T311" s="145">
        <f t="shared" si="73"/>
        <v>0</v>
      </c>
      <c r="U311" s="145">
        <f t="shared" si="74"/>
        <v>0</v>
      </c>
      <c r="V311" s="146">
        <f t="shared" si="75"/>
        <v>0</v>
      </c>
      <c r="W311" s="145">
        <f t="shared" si="78"/>
        <v>0</v>
      </c>
      <c r="X311" s="151"/>
      <c r="Y311" s="151"/>
      <c r="Z311" s="151"/>
      <c r="AA311" s="151"/>
      <c r="AE311" s="154"/>
    </row>
    <row r="312" spans="1:31" ht="47.25" hidden="1" x14ac:dyDescent="0.25">
      <c r="A312" s="135">
        <v>304</v>
      </c>
      <c r="B312" s="161" t="s">
        <v>797</v>
      </c>
      <c r="C312" s="161" t="s">
        <v>67</v>
      </c>
      <c r="D312" s="140"/>
      <c r="E312" s="141"/>
      <c r="F312" s="141">
        <v>0</v>
      </c>
      <c r="G312" s="139"/>
      <c r="H312" s="139"/>
      <c r="I312" s="139">
        <v>0</v>
      </c>
      <c r="J312" s="142"/>
      <c r="K312" s="142"/>
      <c r="L312" s="142"/>
      <c r="M312" s="144">
        <f t="shared" si="68"/>
        <v>0</v>
      </c>
      <c r="N312" s="145">
        <f t="shared" si="69"/>
        <v>0</v>
      </c>
      <c r="O312" s="146">
        <f t="shared" si="70"/>
        <v>0</v>
      </c>
      <c r="P312" s="145">
        <f t="shared" si="76"/>
        <v>0</v>
      </c>
      <c r="Q312" s="145">
        <f t="shared" si="71"/>
        <v>0</v>
      </c>
      <c r="R312" s="146">
        <f t="shared" si="72"/>
        <v>0</v>
      </c>
      <c r="S312" s="145">
        <f t="shared" si="77"/>
        <v>0</v>
      </c>
      <c r="T312" s="145">
        <f t="shared" si="73"/>
        <v>0</v>
      </c>
      <c r="U312" s="145">
        <f t="shared" si="74"/>
        <v>0</v>
      </c>
      <c r="V312" s="146">
        <f t="shared" si="75"/>
        <v>0</v>
      </c>
      <c r="W312" s="145">
        <f t="shared" si="78"/>
        <v>0</v>
      </c>
      <c r="X312" s="151"/>
      <c r="Y312" s="151"/>
      <c r="Z312" s="151"/>
      <c r="AA312" s="151"/>
      <c r="AE312" s="154"/>
    </row>
    <row r="313" spans="1:31" hidden="1" x14ac:dyDescent="0.25">
      <c r="A313" s="135">
        <v>305</v>
      </c>
      <c r="B313" s="161" t="s">
        <v>444</v>
      </c>
      <c r="C313" s="161" t="s">
        <v>67</v>
      </c>
      <c r="D313" s="140"/>
      <c r="E313" s="141"/>
      <c r="F313" s="141">
        <v>0</v>
      </c>
      <c r="G313" s="139"/>
      <c r="H313" s="139"/>
      <c r="I313" s="139">
        <v>0</v>
      </c>
      <c r="J313" s="142"/>
      <c r="K313" s="142"/>
      <c r="L313" s="142"/>
      <c r="M313" s="144">
        <f t="shared" si="68"/>
        <v>0</v>
      </c>
      <c r="N313" s="145">
        <f t="shared" si="69"/>
        <v>0</v>
      </c>
      <c r="O313" s="146">
        <f t="shared" si="70"/>
        <v>0</v>
      </c>
      <c r="P313" s="145">
        <f t="shared" si="76"/>
        <v>0</v>
      </c>
      <c r="Q313" s="145">
        <f t="shared" si="71"/>
        <v>0</v>
      </c>
      <c r="R313" s="146">
        <f t="shared" si="72"/>
        <v>0</v>
      </c>
      <c r="S313" s="145">
        <f t="shared" si="77"/>
        <v>0</v>
      </c>
      <c r="T313" s="145">
        <f t="shared" si="73"/>
        <v>0</v>
      </c>
      <c r="U313" s="145">
        <f t="shared" si="74"/>
        <v>0</v>
      </c>
      <c r="V313" s="146">
        <f t="shared" si="75"/>
        <v>0</v>
      </c>
      <c r="W313" s="145">
        <f t="shared" si="78"/>
        <v>0</v>
      </c>
      <c r="X313" s="151"/>
      <c r="Y313" s="151"/>
      <c r="Z313" s="151"/>
      <c r="AA313" s="151"/>
      <c r="AE313" s="154"/>
    </row>
    <row r="314" spans="1:31" hidden="1" x14ac:dyDescent="0.25">
      <c r="A314" s="135">
        <v>306</v>
      </c>
      <c r="B314" s="161" t="s">
        <v>847</v>
      </c>
      <c r="C314" s="161" t="s">
        <v>69</v>
      </c>
      <c r="D314" s="140"/>
      <c r="E314" s="141"/>
      <c r="F314" s="141">
        <v>0</v>
      </c>
      <c r="G314" s="139"/>
      <c r="H314" s="139"/>
      <c r="I314" s="139">
        <v>0</v>
      </c>
      <c r="J314" s="142"/>
      <c r="K314" s="142"/>
      <c r="L314" s="142"/>
      <c r="M314" s="144">
        <f t="shared" si="68"/>
        <v>0</v>
      </c>
      <c r="N314" s="145">
        <f t="shared" si="69"/>
        <v>0</v>
      </c>
      <c r="O314" s="146">
        <f t="shared" si="70"/>
        <v>0</v>
      </c>
      <c r="P314" s="145">
        <f t="shared" si="76"/>
        <v>0</v>
      </c>
      <c r="Q314" s="145">
        <f t="shared" si="71"/>
        <v>0</v>
      </c>
      <c r="R314" s="146">
        <f t="shared" si="72"/>
        <v>0</v>
      </c>
      <c r="S314" s="145">
        <f t="shared" si="77"/>
        <v>0</v>
      </c>
      <c r="T314" s="145">
        <f t="shared" si="73"/>
        <v>0</v>
      </c>
      <c r="U314" s="145">
        <f t="shared" si="74"/>
        <v>0</v>
      </c>
      <c r="V314" s="146">
        <f t="shared" si="75"/>
        <v>0</v>
      </c>
      <c r="W314" s="145">
        <f t="shared" si="78"/>
        <v>0</v>
      </c>
      <c r="X314" s="151"/>
      <c r="Y314" s="151"/>
      <c r="Z314" s="151"/>
      <c r="AA314" s="151"/>
      <c r="AE314" s="154"/>
    </row>
    <row r="315" spans="1:31" hidden="1" x14ac:dyDescent="0.25">
      <c r="A315" s="135">
        <v>307</v>
      </c>
      <c r="B315" s="161" t="s">
        <v>891</v>
      </c>
      <c r="C315" s="161" t="s">
        <v>69</v>
      </c>
      <c r="D315" s="140"/>
      <c r="E315" s="141"/>
      <c r="F315" s="141">
        <v>0</v>
      </c>
      <c r="G315" s="139"/>
      <c r="H315" s="139"/>
      <c r="I315" s="139">
        <v>0</v>
      </c>
      <c r="J315" s="142"/>
      <c r="K315" s="142"/>
      <c r="L315" s="142"/>
      <c r="M315" s="144">
        <f t="shared" si="68"/>
        <v>0</v>
      </c>
      <c r="N315" s="145">
        <f t="shared" si="69"/>
        <v>0</v>
      </c>
      <c r="O315" s="146">
        <f t="shared" si="70"/>
        <v>0</v>
      </c>
      <c r="P315" s="145">
        <f t="shared" si="76"/>
        <v>0</v>
      </c>
      <c r="Q315" s="145">
        <f t="shared" si="71"/>
        <v>0</v>
      </c>
      <c r="R315" s="146">
        <f t="shared" si="72"/>
        <v>0</v>
      </c>
      <c r="S315" s="145">
        <f t="shared" si="77"/>
        <v>0</v>
      </c>
      <c r="T315" s="145">
        <f t="shared" si="73"/>
        <v>0</v>
      </c>
      <c r="U315" s="145">
        <f t="shared" si="74"/>
        <v>0</v>
      </c>
      <c r="V315" s="146">
        <f t="shared" si="75"/>
        <v>0</v>
      </c>
      <c r="W315" s="145">
        <f t="shared" si="78"/>
        <v>0</v>
      </c>
      <c r="X315" s="151"/>
      <c r="Y315" s="151"/>
      <c r="Z315" s="151"/>
      <c r="AA315" s="151"/>
      <c r="AE315" s="154"/>
    </row>
    <row r="316" spans="1:31" ht="31.5" hidden="1" x14ac:dyDescent="0.25">
      <c r="A316" s="135">
        <v>308</v>
      </c>
      <c r="B316" s="161" t="s">
        <v>798</v>
      </c>
      <c r="C316" s="161" t="s">
        <v>69</v>
      </c>
      <c r="D316" s="140"/>
      <c r="E316" s="141"/>
      <c r="F316" s="141">
        <v>0</v>
      </c>
      <c r="G316" s="139"/>
      <c r="H316" s="139"/>
      <c r="I316" s="139">
        <v>0</v>
      </c>
      <c r="J316" s="142"/>
      <c r="K316" s="142"/>
      <c r="L316" s="142"/>
      <c r="M316" s="144">
        <f t="shared" si="68"/>
        <v>0</v>
      </c>
      <c r="N316" s="145">
        <f t="shared" si="69"/>
        <v>0</v>
      </c>
      <c r="O316" s="146">
        <f t="shared" si="70"/>
        <v>0</v>
      </c>
      <c r="P316" s="145">
        <f t="shared" si="76"/>
        <v>0</v>
      </c>
      <c r="Q316" s="145">
        <f t="shared" si="71"/>
        <v>0</v>
      </c>
      <c r="R316" s="146">
        <f t="shared" si="72"/>
        <v>0</v>
      </c>
      <c r="S316" s="145">
        <f t="shared" si="77"/>
        <v>0</v>
      </c>
      <c r="T316" s="145">
        <f t="shared" si="73"/>
        <v>0</v>
      </c>
      <c r="U316" s="145">
        <f t="shared" si="74"/>
        <v>0</v>
      </c>
      <c r="V316" s="146">
        <f t="shared" si="75"/>
        <v>0</v>
      </c>
      <c r="W316" s="145">
        <f t="shared" si="78"/>
        <v>0</v>
      </c>
      <c r="X316" s="151"/>
      <c r="Y316" s="151"/>
      <c r="Z316" s="151"/>
      <c r="AA316" s="151"/>
      <c r="AE316" s="154"/>
    </row>
    <row r="317" spans="1:31" hidden="1" x14ac:dyDescent="0.25">
      <c r="A317" s="135">
        <v>309</v>
      </c>
      <c r="B317" s="161" t="s">
        <v>2</v>
      </c>
      <c r="C317" s="161" t="s">
        <v>69</v>
      </c>
      <c r="D317" s="140"/>
      <c r="E317" s="141"/>
      <c r="F317" s="141">
        <v>0</v>
      </c>
      <c r="G317" s="139"/>
      <c r="H317" s="139"/>
      <c r="I317" s="139">
        <v>0</v>
      </c>
      <c r="J317" s="142"/>
      <c r="K317" s="142"/>
      <c r="L317" s="142"/>
      <c r="M317" s="144">
        <f t="shared" si="68"/>
        <v>0</v>
      </c>
      <c r="N317" s="145">
        <f t="shared" si="69"/>
        <v>0</v>
      </c>
      <c r="O317" s="146">
        <f t="shared" si="70"/>
        <v>0</v>
      </c>
      <c r="P317" s="145">
        <f t="shared" si="76"/>
        <v>0</v>
      </c>
      <c r="Q317" s="145">
        <f t="shared" si="71"/>
        <v>0</v>
      </c>
      <c r="R317" s="146">
        <f t="shared" si="72"/>
        <v>0</v>
      </c>
      <c r="S317" s="145">
        <f t="shared" si="77"/>
        <v>0</v>
      </c>
      <c r="T317" s="145">
        <f t="shared" si="73"/>
        <v>0</v>
      </c>
      <c r="U317" s="145">
        <f t="shared" si="74"/>
        <v>0</v>
      </c>
      <c r="V317" s="146">
        <f t="shared" si="75"/>
        <v>0</v>
      </c>
      <c r="W317" s="145">
        <f t="shared" si="78"/>
        <v>0</v>
      </c>
      <c r="X317" s="151"/>
      <c r="Y317" s="151"/>
      <c r="Z317" s="151"/>
      <c r="AA317" s="151"/>
      <c r="AE317" s="154"/>
    </row>
    <row r="318" spans="1:31" ht="31.5" hidden="1" x14ac:dyDescent="0.25">
      <c r="A318" s="135">
        <v>310</v>
      </c>
      <c r="B318" s="161" t="s">
        <v>799</v>
      </c>
      <c r="C318" s="161" t="s">
        <v>69</v>
      </c>
      <c r="D318" s="140"/>
      <c r="E318" s="141"/>
      <c r="F318" s="141">
        <v>0</v>
      </c>
      <c r="G318" s="139"/>
      <c r="H318" s="139"/>
      <c r="I318" s="139">
        <v>0</v>
      </c>
      <c r="J318" s="142"/>
      <c r="K318" s="142"/>
      <c r="L318" s="142"/>
      <c r="M318" s="144">
        <f t="shared" si="68"/>
        <v>0</v>
      </c>
      <c r="N318" s="145">
        <f t="shared" si="69"/>
        <v>0</v>
      </c>
      <c r="O318" s="146">
        <f t="shared" si="70"/>
        <v>0</v>
      </c>
      <c r="P318" s="145">
        <f t="shared" si="76"/>
        <v>0</v>
      </c>
      <c r="Q318" s="145">
        <f t="shared" si="71"/>
        <v>0</v>
      </c>
      <c r="R318" s="146">
        <f t="shared" si="72"/>
        <v>0</v>
      </c>
      <c r="S318" s="145">
        <f t="shared" si="77"/>
        <v>0</v>
      </c>
      <c r="T318" s="145">
        <f t="shared" si="73"/>
        <v>0</v>
      </c>
      <c r="U318" s="145">
        <f t="shared" si="74"/>
        <v>0</v>
      </c>
      <c r="V318" s="146">
        <f t="shared" si="75"/>
        <v>0</v>
      </c>
      <c r="W318" s="145">
        <f t="shared" si="78"/>
        <v>0</v>
      </c>
      <c r="X318" s="151"/>
      <c r="Y318" s="151"/>
      <c r="Z318" s="151"/>
      <c r="AA318" s="151"/>
      <c r="AE318" s="154"/>
    </row>
    <row r="319" spans="1:31" ht="31.5" hidden="1" x14ac:dyDescent="0.25">
      <c r="A319" s="135">
        <v>311</v>
      </c>
      <c r="B319" s="161" t="s">
        <v>108</v>
      </c>
      <c r="C319" s="161" t="s">
        <v>69</v>
      </c>
      <c r="D319" s="140"/>
      <c r="E319" s="141"/>
      <c r="F319" s="141">
        <v>0</v>
      </c>
      <c r="G319" s="139"/>
      <c r="H319" s="139"/>
      <c r="I319" s="139">
        <v>0</v>
      </c>
      <c r="J319" s="142"/>
      <c r="K319" s="142"/>
      <c r="L319" s="142"/>
      <c r="M319" s="144">
        <f t="shared" si="68"/>
        <v>0</v>
      </c>
      <c r="N319" s="145">
        <f t="shared" si="69"/>
        <v>0</v>
      </c>
      <c r="O319" s="146">
        <f t="shared" si="70"/>
        <v>0</v>
      </c>
      <c r="P319" s="145">
        <f t="shared" si="76"/>
        <v>0</v>
      </c>
      <c r="Q319" s="145">
        <f t="shared" si="71"/>
        <v>0</v>
      </c>
      <c r="R319" s="146">
        <f t="shared" si="72"/>
        <v>0</v>
      </c>
      <c r="S319" s="145">
        <f t="shared" si="77"/>
        <v>0</v>
      </c>
      <c r="T319" s="145">
        <f t="shared" si="73"/>
        <v>0</v>
      </c>
      <c r="U319" s="145">
        <f t="shared" si="74"/>
        <v>0</v>
      </c>
      <c r="V319" s="146">
        <f t="shared" si="75"/>
        <v>0</v>
      </c>
      <c r="W319" s="145">
        <f t="shared" si="78"/>
        <v>0</v>
      </c>
      <c r="X319" s="151"/>
      <c r="Y319" s="151"/>
      <c r="Z319" s="151"/>
      <c r="AA319" s="151"/>
      <c r="AE319" s="154"/>
    </row>
    <row r="320" spans="1:31" ht="31.5" hidden="1" x14ac:dyDescent="0.25">
      <c r="A320" s="135">
        <v>312</v>
      </c>
      <c r="B320" s="161" t="s">
        <v>280</v>
      </c>
      <c r="C320" s="161" t="s">
        <v>69</v>
      </c>
      <c r="D320" s="140"/>
      <c r="E320" s="141"/>
      <c r="F320" s="141">
        <v>0</v>
      </c>
      <c r="G320" s="139"/>
      <c r="H320" s="139"/>
      <c r="I320" s="139">
        <v>0</v>
      </c>
      <c r="J320" s="142"/>
      <c r="K320" s="142"/>
      <c r="L320" s="142"/>
      <c r="M320" s="144">
        <f t="shared" si="68"/>
        <v>0</v>
      </c>
      <c r="N320" s="145">
        <f t="shared" si="69"/>
        <v>0</v>
      </c>
      <c r="O320" s="146">
        <f t="shared" si="70"/>
        <v>0</v>
      </c>
      <c r="P320" s="145">
        <f t="shared" si="76"/>
        <v>0</v>
      </c>
      <c r="Q320" s="145">
        <f t="shared" si="71"/>
        <v>0</v>
      </c>
      <c r="R320" s="146">
        <f t="shared" si="72"/>
        <v>0</v>
      </c>
      <c r="S320" s="145">
        <f t="shared" si="77"/>
        <v>0</v>
      </c>
      <c r="T320" s="145">
        <f t="shared" si="73"/>
        <v>0</v>
      </c>
      <c r="U320" s="145">
        <f t="shared" si="74"/>
        <v>0</v>
      </c>
      <c r="V320" s="146">
        <f t="shared" si="75"/>
        <v>0</v>
      </c>
      <c r="W320" s="145">
        <f t="shared" si="78"/>
        <v>0</v>
      </c>
      <c r="X320" s="151"/>
      <c r="Y320" s="151"/>
      <c r="Z320" s="151"/>
      <c r="AA320" s="151"/>
      <c r="AE320" s="154"/>
    </row>
    <row r="321" spans="1:31" ht="31.5" hidden="1" x14ac:dyDescent="0.25">
      <c r="A321" s="135">
        <v>313</v>
      </c>
      <c r="B321" s="161" t="s">
        <v>107</v>
      </c>
      <c r="C321" s="161" t="s">
        <v>69</v>
      </c>
      <c r="D321" s="140"/>
      <c r="E321" s="141"/>
      <c r="F321" s="141">
        <v>0</v>
      </c>
      <c r="G321" s="139"/>
      <c r="H321" s="139"/>
      <c r="I321" s="139">
        <v>0</v>
      </c>
      <c r="J321" s="142"/>
      <c r="K321" s="142"/>
      <c r="L321" s="142"/>
      <c r="M321" s="144">
        <f t="shared" si="68"/>
        <v>0</v>
      </c>
      <c r="N321" s="145">
        <f t="shared" si="69"/>
        <v>0</v>
      </c>
      <c r="O321" s="146">
        <f t="shared" si="70"/>
        <v>0</v>
      </c>
      <c r="P321" s="145">
        <f t="shared" si="76"/>
        <v>0</v>
      </c>
      <c r="Q321" s="145">
        <f t="shared" si="71"/>
        <v>0</v>
      </c>
      <c r="R321" s="146">
        <f t="shared" si="72"/>
        <v>0</v>
      </c>
      <c r="S321" s="145">
        <f t="shared" si="77"/>
        <v>0</v>
      </c>
      <c r="T321" s="145">
        <f t="shared" si="73"/>
        <v>0</v>
      </c>
      <c r="U321" s="145">
        <f t="shared" si="74"/>
        <v>0</v>
      </c>
      <c r="V321" s="146">
        <f t="shared" si="75"/>
        <v>0</v>
      </c>
      <c r="W321" s="145">
        <f t="shared" si="78"/>
        <v>0</v>
      </c>
      <c r="X321" s="151"/>
      <c r="Y321" s="151"/>
      <c r="Z321" s="151"/>
      <c r="AA321" s="151"/>
      <c r="AE321" s="154"/>
    </row>
    <row r="322" spans="1:31" ht="31.5" hidden="1" x14ac:dyDescent="0.25">
      <c r="A322" s="135">
        <v>314</v>
      </c>
      <c r="B322" s="161" t="s">
        <v>800</v>
      </c>
      <c r="C322" s="161" t="s">
        <v>69</v>
      </c>
      <c r="D322" s="140"/>
      <c r="E322" s="141"/>
      <c r="F322" s="141">
        <v>0</v>
      </c>
      <c r="G322" s="139"/>
      <c r="H322" s="139"/>
      <c r="I322" s="139">
        <v>0</v>
      </c>
      <c r="J322" s="142"/>
      <c r="K322" s="142"/>
      <c r="L322" s="142"/>
      <c r="M322" s="144">
        <f t="shared" si="68"/>
        <v>0</v>
      </c>
      <c r="N322" s="145">
        <f t="shared" si="69"/>
        <v>0</v>
      </c>
      <c r="O322" s="146">
        <f t="shared" si="70"/>
        <v>0</v>
      </c>
      <c r="P322" s="145">
        <f t="shared" si="76"/>
        <v>0</v>
      </c>
      <c r="Q322" s="145">
        <f t="shared" si="71"/>
        <v>0</v>
      </c>
      <c r="R322" s="146">
        <f t="shared" si="72"/>
        <v>0</v>
      </c>
      <c r="S322" s="145">
        <f t="shared" si="77"/>
        <v>0</v>
      </c>
      <c r="T322" s="145">
        <f t="shared" si="73"/>
        <v>0</v>
      </c>
      <c r="U322" s="145">
        <f t="shared" si="74"/>
        <v>0</v>
      </c>
      <c r="V322" s="146">
        <f t="shared" si="75"/>
        <v>0</v>
      </c>
      <c r="W322" s="145">
        <f t="shared" si="78"/>
        <v>0</v>
      </c>
      <c r="X322" s="151"/>
      <c r="Y322" s="151"/>
      <c r="Z322" s="151"/>
      <c r="AA322" s="151"/>
      <c r="AE322" s="154"/>
    </row>
    <row r="323" spans="1:31" ht="31.5" hidden="1" x14ac:dyDescent="0.25">
      <c r="A323" s="135">
        <v>315</v>
      </c>
      <c r="B323" s="161" t="s">
        <v>109</v>
      </c>
      <c r="C323" s="161" t="s">
        <v>69</v>
      </c>
      <c r="D323" s="140"/>
      <c r="E323" s="141"/>
      <c r="F323" s="141">
        <v>0</v>
      </c>
      <c r="G323" s="139"/>
      <c r="H323" s="139"/>
      <c r="I323" s="139">
        <v>0</v>
      </c>
      <c r="J323" s="142"/>
      <c r="K323" s="142"/>
      <c r="L323" s="142"/>
      <c r="M323" s="144">
        <f t="shared" si="68"/>
        <v>0</v>
      </c>
      <c r="N323" s="145">
        <f t="shared" si="69"/>
        <v>0</v>
      </c>
      <c r="O323" s="146">
        <f t="shared" si="70"/>
        <v>0</v>
      </c>
      <c r="P323" s="145">
        <f t="shared" si="76"/>
        <v>0</v>
      </c>
      <c r="Q323" s="145">
        <f t="shared" si="71"/>
        <v>0</v>
      </c>
      <c r="R323" s="146">
        <f t="shared" si="72"/>
        <v>0</v>
      </c>
      <c r="S323" s="145">
        <f t="shared" si="77"/>
        <v>0</v>
      </c>
      <c r="T323" s="145">
        <f t="shared" si="73"/>
        <v>0</v>
      </c>
      <c r="U323" s="145">
        <f t="shared" si="74"/>
        <v>0</v>
      </c>
      <c r="V323" s="146">
        <f t="shared" si="75"/>
        <v>0</v>
      </c>
      <c r="W323" s="145">
        <f t="shared" si="78"/>
        <v>0</v>
      </c>
      <c r="X323" s="151"/>
      <c r="Y323" s="151"/>
      <c r="Z323" s="151"/>
      <c r="AA323" s="151"/>
      <c r="AE323" s="154"/>
    </row>
    <row r="324" spans="1:31" hidden="1" x14ac:dyDescent="0.25">
      <c r="A324" s="135">
        <v>316</v>
      </c>
      <c r="B324" s="161" t="s">
        <v>444</v>
      </c>
      <c r="C324" s="161" t="s">
        <v>69</v>
      </c>
      <c r="D324" s="140"/>
      <c r="E324" s="141"/>
      <c r="F324" s="141">
        <v>0</v>
      </c>
      <c r="G324" s="139"/>
      <c r="H324" s="139"/>
      <c r="I324" s="139">
        <v>0</v>
      </c>
      <c r="J324" s="142"/>
      <c r="K324" s="142"/>
      <c r="L324" s="142"/>
      <c r="M324" s="144">
        <f t="shared" si="68"/>
        <v>0</v>
      </c>
      <c r="N324" s="145">
        <f t="shared" si="69"/>
        <v>0</v>
      </c>
      <c r="O324" s="146">
        <f t="shared" si="70"/>
        <v>0</v>
      </c>
      <c r="P324" s="145">
        <f t="shared" si="76"/>
        <v>0</v>
      </c>
      <c r="Q324" s="145">
        <f t="shared" si="71"/>
        <v>0</v>
      </c>
      <c r="R324" s="146">
        <f t="shared" si="72"/>
        <v>0</v>
      </c>
      <c r="S324" s="145">
        <f t="shared" si="77"/>
        <v>0</v>
      </c>
      <c r="T324" s="145">
        <f t="shared" si="73"/>
        <v>0</v>
      </c>
      <c r="U324" s="145">
        <f t="shared" si="74"/>
        <v>0</v>
      </c>
      <c r="V324" s="146">
        <f t="shared" si="75"/>
        <v>0</v>
      </c>
      <c r="W324" s="145">
        <f t="shared" si="78"/>
        <v>0</v>
      </c>
      <c r="X324" s="151"/>
      <c r="Y324" s="151"/>
      <c r="Z324" s="151"/>
      <c r="AA324" s="151"/>
      <c r="AE324" s="154"/>
    </row>
    <row r="325" spans="1:31" hidden="1" x14ac:dyDescent="0.25">
      <c r="A325" s="135">
        <v>317</v>
      </c>
      <c r="B325" s="161" t="s">
        <v>892</v>
      </c>
      <c r="C325" s="161" t="s">
        <v>270</v>
      </c>
      <c r="D325" s="140"/>
      <c r="E325" s="141"/>
      <c r="F325" s="141">
        <v>6.72</v>
      </c>
      <c r="G325" s="139"/>
      <c r="H325" s="139"/>
      <c r="I325" s="139">
        <v>0</v>
      </c>
      <c r="J325" s="142"/>
      <c r="K325" s="142"/>
      <c r="L325" s="142"/>
      <c r="M325" s="144">
        <f t="shared" si="68"/>
        <v>0</v>
      </c>
      <c r="N325" s="145">
        <f t="shared" si="69"/>
        <v>0</v>
      </c>
      <c r="O325" s="146">
        <f t="shared" si="70"/>
        <v>0</v>
      </c>
      <c r="P325" s="145">
        <f t="shared" si="76"/>
        <v>0</v>
      </c>
      <c r="Q325" s="145">
        <f t="shared" si="71"/>
        <v>0</v>
      </c>
      <c r="R325" s="146">
        <f t="shared" si="72"/>
        <v>0</v>
      </c>
      <c r="S325" s="145">
        <f t="shared" si="77"/>
        <v>0</v>
      </c>
      <c r="T325" s="145">
        <f t="shared" si="73"/>
        <v>0</v>
      </c>
      <c r="U325" s="145">
        <f t="shared" si="74"/>
        <v>0</v>
      </c>
      <c r="V325" s="146">
        <f t="shared" si="75"/>
        <v>0</v>
      </c>
      <c r="W325" s="145">
        <f t="shared" si="78"/>
        <v>0</v>
      </c>
      <c r="X325" s="151"/>
      <c r="Y325" s="151"/>
      <c r="Z325" s="151"/>
      <c r="AA325" s="151"/>
      <c r="AE325" s="154"/>
    </row>
    <row r="326" spans="1:31" hidden="1" x14ac:dyDescent="0.25">
      <c r="A326" s="135">
        <v>318</v>
      </c>
      <c r="B326" s="161" t="s">
        <v>845</v>
      </c>
      <c r="C326" s="161" t="s">
        <v>270</v>
      </c>
      <c r="D326" s="140"/>
      <c r="E326" s="141"/>
      <c r="F326" s="141">
        <v>41.28</v>
      </c>
      <c r="G326" s="139"/>
      <c r="H326" s="139"/>
      <c r="I326" s="139">
        <v>0</v>
      </c>
      <c r="J326" s="142"/>
      <c r="K326" s="142"/>
      <c r="L326" s="142"/>
      <c r="M326" s="144">
        <f t="shared" si="68"/>
        <v>0</v>
      </c>
      <c r="N326" s="145">
        <f t="shared" si="69"/>
        <v>0</v>
      </c>
      <c r="O326" s="146">
        <f t="shared" si="70"/>
        <v>0</v>
      </c>
      <c r="P326" s="145">
        <f t="shared" si="76"/>
        <v>0</v>
      </c>
      <c r="Q326" s="145">
        <f t="shared" si="71"/>
        <v>0</v>
      </c>
      <c r="R326" s="146">
        <f t="shared" si="72"/>
        <v>0</v>
      </c>
      <c r="S326" s="145">
        <f t="shared" si="77"/>
        <v>0</v>
      </c>
      <c r="T326" s="145">
        <f t="shared" si="73"/>
        <v>0</v>
      </c>
      <c r="U326" s="145">
        <f t="shared" si="74"/>
        <v>0</v>
      </c>
      <c r="V326" s="146">
        <f t="shared" si="75"/>
        <v>0</v>
      </c>
      <c r="W326" s="145">
        <f t="shared" si="78"/>
        <v>0</v>
      </c>
      <c r="X326" s="151"/>
      <c r="Y326" s="151"/>
      <c r="Z326" s="151"/>
      <c r="AA326" s="151"/>
      <c r="AE326" s="154"/>
    </row>
    <row r="327" spans="1:31" ht="47.25" hidden="1" x14ac:dyDescent="0.25">
      <c r="A327" s="135">
        <v>319</v>
      </c>
      <c r="B327" s="161" t="s">
        <v>124</v>
      </c>
      <c r="C327" s="161" t="s">
        <v>270</v>
      </c>
      <c r="D327" s="140"/>
      <c r="E327" s="141"/>
      <c r="F327" s="141">
        <v>0</v>
      </c>
      <c r="G327" s="139"/>
      <c r="H327" s="139"/>
      <c r="I327" s="139">
        <v>0</v>
      </c>
      <c r="J327" s="142"/>
      <c r="K327" s="142"/>
      <c r="L327" s="142"/>
      <c r="M327" s="144">
        <f t="shared" si="68"/>
        <v>0</v>
      </c>
      <c r="N327" s="145">
        <f t="shared" si="69"/>
        <v>0</v>
      </c>
      <c r="O327" s="146">
        <f t="shared" si="70"/>
        <v>0</v>
      </c>
      <c r="P327" s="145">
        <f t="shared" si="76"/>
        <v>0</v>
      </c>
      <c r="Q327" s="145">
        <f t="shared" si="71"/>
        <v>0</v>
      </c>
      <c r="R327" s="146">
        <f t="shared" si="72"/>
        <v>0</v>
      </c>
      <c r="S327" s="145">
        <f t="shared" si="77"/>
        <v>0</v>
      </c>
      <c r="T327" s="145">
        <f t="shared" si="73"/>
        <v>0</v>
      </c>
      <c r="U327" s="145">
        <f t="shared" si="74"/>
        <v>0</v>
      </c>
      <c r="V327" s="146">
        <f t="shared" si="75"/>
        <v>0</v>
      </c>
      <c r="W327" s="145">
        <f t="shared" si="78"/>
        <v>0</v>
      </c>
      <c r="X327" s="151"/>
      <c r="Y327" s="151"/>
      <c r="Z327" s="151"/>
      <c r="AA327" s="151"/>
      <c r="AE327" s="154"/>
    </row>
    <row r="328" spans="1:31" hidden="1" x14ac:dyDescent="0.25">
      <c r="A328" s="135">
        <v>320</v>
      </c>
      <c r="B328" s="161" t="s">
        <v>2</v>
      </c>
      <c r="C328" s="161" t="s">
        <v>270</v>
      </c>
      <c r="D328" s="140"/>
      <c r="E328" s="141"/>
      <c r="F328" s="141">
        <v>0</v>
      </c>
      <c r="G328" s="139"/>
      <c r="H328" s="139"/>
      <c r="I328" s="139">
        <v>0</v>
      </c>
      <c r="J328" s="142"/>
      <c r="K328" s="142"/>
      <c r="L328" s="142"/>
      <c r="M328" s="144">
        <f t="shared" si="68"/>
        <v>0</v>
      </c>
      <c r="N328" s="145">
        <f t="shared" si="69"/>
        <v>0</v>
      </c>
      <c r="O328" s="146">
        <f t="shared" si="70"/>
        <v>0</v>
      </c>
      <c r="P328" s="145">
        <f t="shared" si="76"/>
        <v>0</v>
      </c>
      <c r="Q328" s="145">
        <f t="shared" si="71"/>
        <v>0</v>
      </c>
      <c r="R328" s="146">
        <f t="shared" si="72"/>
        <v>0</v>
      </c>
      <c r="S328" s="145">
        <f t="shared" si="77"/>
        <v>0</v>
      </c>
      <c r="T328" s="145">
        <f t="shared" si="73"/>
        <v>0</v>
      </c>
      <c r="U328" s="145">
        <f t="shared" si="74"/>
        <v>0</v>
      </c>
      <c r="V328" s="146">
        <f t="shared" si="75"/>
        <v>0</v>
      </c>
      <c r="W328" s="145">
        <f t="shared" si="78"/>
        <v>0</v>
      </c>
      <c r="X328" s="151"/>
      <c r="Y328" s="151"/>
      <c r="Z328" s="151"/>
      <c r="AA328" s="151"/>
      <c r="AE328" s="154"/>
    </row>
    <row r="329" spans="1:31" ht="47.25" hidden="1" x14ac:dyDescent="0.25">
      <c r="A329" s="135">
        <v>321</v>
      </c>
      <c r="B329" s="161" t="s">
        <v>86</v>
      </c>
      <c r="C329" s="161" t="s">
        <v>270</v>
      </c>
      <c r="D329" s="140"/>
      <c r="E329" s="141"/>
      <c r="F329" s="141">
        <v>0</v>
      </c>
      <c r="G329" s="139"/>
      <c r="H329" s="139"/>
      <c r="I329" s="139">
        <v>0</v>
      </c>
      <c r="J329" s="142"/>
      <c r="K329" s="142"/>
      <c r="L329" s="142"/>
      <c r="M329" s="144">
        <f t="shared" si="68"/>
        <v>0</v>
      </c>
      <c r="N329" s="145">
        <f t="shared" si="69"/>
        <v>0</v>
      </c>
      <c r="O329" s="146">
        <f t="shared" si="70"/>
        <v>0</v>
      </c>
      <c r="P329" s="145">
        <f t="shared" si="76"/>
        <v>0</v>
      </c>
      <c r="Q329" s="145">
        <f t="shared" si="71"/>
        <v>0</v>
      </c>
      <c r="R329" s="146">
        <f t="shared" si="72"/>
        <v>0</v>
      </c>
      <c r="S329" s="145">
        <f t="shared" si="77"/>
        <v>0</v>
      </c>
      <c r="T329" s="145">
        <f t="shared" si="73"/>
        <v>0</v>
      </c>
      <c r="U329" s="145">
        <f t="shared" si="74"/>
        <v>0</v>
      </c>
      <c r="V329" s="146">
        <f t="shared" si="75"/>
        <v>0</v>
      </c>
      <c r="W329" s="145">
        <f t="shared" si="78"/>
        <v>0</v>
      </c>
      <c r="X329" s="151"/>
      <c r="Y329" s="151"/>
      <c r="Z329" s="151"/>
      <c r="AA329" s="151"/>
      <c r="AE329" s="154"/>
    </row>
    <row r="330" spans="1:31" hidden="1" x14ac:dyDescent="0.25">
      <c r="A330" s="135">
        <v>322</v>
      </c>
      <c r="B330" s="161" t="s">
        <v>444</v>
      </c>
      <c r="C330" s="161" t="s">
        <v>270</v>
      </c>
      <c r="D330" s="140"/>
      <c r="E330" s="141"/>
      <c r="F330" s="141">
        <v>409.46</v>
      </c>
      <c r="G330" s="139"/>
      <c r="H330" s="139"/>
      <c r="I330" s="139">
        <v>0</v>
      </c>
      <c r="J330" s="142"/>
      <c r="K330" s="142"/>
      <c r="L330" s="142"/>
      <c r="M330" s="144">
        <f t="shared" si="68"/>
        <v>0</v>
      </c>
      <c r="N330" s="145">
        <f t="shared" si="69"/>
        <v>0</v>
      </c>
      <c r="O330" s="146">
        <f t="shared" si="70"/>
        <v>0</v>
      </c>
      <c r="P330" s="145">
        <f t="shared" si="76"/>
        <v>0</v>
      </c>
      <c r="Q330" s="145">
        <f t="shared" si="71"/>
        <v>0</v>
      </c>
      <c r="R330" s="146">
        <f t="shared" si="72"/>
        <v>0</v>
      </c>
      <c r="S330" s="145">
        <f t="shared" si="77"/>
        <v>0</v>
      </c>
      <c r="T330" s="145">
        <f t="shared" si="73"/>
        <v>0</v>
      </c>
      <c r="U330" s="145">
        <f t="shared" si="74"/>
        <v>0</v>
      </c>
      <c r="V330" s="146">
        <f t="shared" si="75"/>
        <v>0</v>
      </c>
      <c r="W330" s="145">
        <f t="shared" si="78"/>
        <v>0</v>
      </c>
      <c r="X330" s="151"/>
      <c r="Y330" s="151"/>
      <c r="Z330" s="151"/>
      <c r="AA330" s="151"/>
      <c r="AE330" s="154"/>
    </row>
    <row r="331" spans="1:31" hidden="1" x14ac:dyDescent="0.25">
      <c r="A331" s="135">
        <v>323</v>
      </c>
      <c r="B331" s="161" t="s">
        <v>2</v>
      </c>
      <c r="C331" s="161" t="s">
        <v>41</v>
      </c>
      <c r="D331" s="140"/>
      <c r="E331" s="141"/>
      <c r="F331" s="141">
        <v>0</v>
      </c>
      <c r="G331" s="139"/>
      <c r="H331" s="139"/>
      <c r="I331" s="139">
        <v>0</v>
      </c>
      <c r="J331" s="142"/>
      <c r="K331" s="142"/>
      <c r="L331" s="142"/>
      <c r="M331" s="144">
        <f t="shared" ref="M331:M343" si="80">IF(I331&lt;VLOOKUP(L331,$M$350:$Q$358,2),0,VLOOKUP(L331,$M$350:$Q$358,3))</f>
        <v>0</v>
      </c>
      <c r="N331" s="145">
        <f t="shared" ref="N331:N345" si="81">ROUNDDOWN(O331,0)</f>
        <v>0</v>
      </c>
      <c r="O331" s="146">
        <f t="shared" ref="O331:O345" si="82">I331*M331/100</f>
        <v>0</v>
      </c>
      <c r="P331" s="145">
        <f t="shared" si="76"/>
        <v>0</v>
      </c>
      <c r="Q331" s="145">
        <f t="shared" ref="Q331:Q345" si="83">ROUNDDOWN(R331-P331,0)</f>
        <v>0</v>
      </c>
      <c r="R331" s="146">
        <f t="shared" ref="R331:R345" si="84">N331*S331/100</f>
        <v>0</v>
      </c>
      <c r="S331" s="145">
        <f t="shared" si="77"/>
        <v>0</v>
      </c>
      <c r="T331" s="145">
        <f t="shared" ref="T331:T345" si="85">N331-P331-Q331-U331</f>
        <v>0</v>
      </c>
      <c r="U331" s="145">
        <f t="shared" ref="U331:U345" si="86">ROUNDDOWN(V331,0)</f>
        <v>0</v>
      </c>
      <c r="V331" s="146">
        <f t="shared" ref="V331:V345" si="87">N331*W331/100</f>
        <v>0</v>
      </c>
      <c r="W331" s="145">
        <f t="shared" si="78"/>
        <v>0</v>
      </c>
      <c r="X331" s="151"/>
      <c r="Y331" s="151"/>
      <c r="Z331" s="151"/>
      <c r="AA331" s="151"/>
      <c r="AE331" s="154"/>
    </row>
    <row r="332" spans="1:31" ht="47.25" hidden="1" x14ac:dyDescent="0.25">
      <c r="A332" s="135">
        <v>324</v>
      </c>
      <c r="B332" s="161" t="s">
        <v>86</v>
      </c>
      <c r="C332" s="161" t="s">
        <v>41</v>
      </c>
      <c r="D332" s="140"/>
      <c r="E332" s="141"/>
      <c r="F332" s="141">
        <v>0</v>
      </c>
      <c r="G332" s="139"/>
      <c r="H332" s="139"/>
      <c r="I332" s="139">
        <v>0</v>
      </c>
      <c r="J332" s="142"/>
      <c r="K332" s="142"/>
      <c r="L332" s="142"/>
      <c r="M332" s="144">
        <f t="shared" si="80"/>
        <v>0</v>
      </c>
      <c r="N332" s="145">
        <f t="shared" si="81"/>
        <v>0</v>
      </c>
      <c r="O332" s="146">
        <f t="shared" si="82"/>
        <v>0</v>
      </c>
      <c r="P332" s="145">
        <f t="shared" si="76"/>
        <v>0</v>
      </c>
      <c r="Q332" s="145">
        <f t="shared" si="83"/>
        <v>0</v>
      </c>
      <c r="R332" s="146">
        <f t="shared" si="84"/>
        <v>0</v>
      </c>
      <c r="S332" s="145">
        <f t="shared" si="77"/>
        <v>0</v>
      </c>
      <c r="T332" s="145">
        <f t="shared" si="85"/>
        <v>0</v>
      </c>
      <c r="U332" s="145">
        <f t="shared" si="86"/>
        <v>0</v>
      </c>
      <c r="V332" s="146">
        <f t="shared" si="87"/>
        <v>0</v>
      </c>
      <c r="W332" s="145">
        <f t="shared" si="78"/>
        <v>0</v>
      </c>
      <c r="X332" s="151"/>
      <c r="Y332" s="151"/>
      <c r="Z332" s="151"/>
      <c r="AA332" s="151"/>
      <c r="AE332" s="154"/>
    </row>
    <row r="333" spans="1:31" hidden="1" x14ac:dyDescent="0.25">
      <c r="A333" s="135">
        <v>325</v>
      </c>
      <c r="B333" s="161" t="s">
        <v>444</v>
      </c>
      <c r="C333" s="161" t="s">
        <v>41</v>
      </c>
      <c r="D333" s="140"/>
      <c r="E333" s="141"/>
      <c r="F333" s="141">
        <v>0</v>
      </c>
      <c r="G333" s="139"/>
      <c r="H333" s="139"/>
      <c r="I333" s="139">
        <v>0</v>
      </c>
      <c r="J333" s="142"/>
      <c r="K333" s="142"/>
      <c r="L333" s="142"/>
      <c r="M333" s="144">
        <f t="shared" si="80"/>
        <v>0</v>
      </c>
      <c r="N333" s="145">
        <f t="shared" si="81"/>
        <v>0</v>
      </c>
      <c r="O333" s="146">
        <f t="shared" si="82"/>
        <v>0</v>
      </c>
      <c r="P333" s="145">
        <f t="shared" ref="P333:P345" si="88">ROUNDDOWN(R333,0)</f>
        <v>0</v>
      </c>
      <c r="Q333" s="145">
        <f t="shared" si="83"/>
        <v>0</v>
      </c>
      <c r="R333" s="146">
        <f t="shared" si="84"/>
        <v>0</v>
      </c>
      <c r="S333" s="145">
        <f t="shared" si="77"/>
        <v>0</v>
      </c>
      <c r="T333" s="145">
        <f t="shared" si="85"/>
        <v>0</v>
      </c>
      <c r="U333" s="145">
        <f t="shared" si="86"/>
        <v>0</v>
      </c>
      <c r="V333" s="146">
        <f t="shared" si="87"/>
        <v>0</v>
      </c>
      <c r="W333" s="145">
        <f t="shared" si="78"/>
        <v>0</v>
      </c>
      <c r="X333" s="151"/>
      <c r="Y333" s="151"/>
      <c r="Z333" s="151"/>
      <c r="AA333" s="151"/>
      <c r="AE333" s="154"/>
    </row>
    <row r="334" spans="1:31" hidden="1" x14ac:dyDescent="0.25">
      <c r="A334" s="135">
        <v>326</v>
      </c>
      <c r="B334" s="161" t="s">
        <v>878</v>
      </c>
      <c r="C334" s="161" t="s">
        <v>801</v>
      </c>
      <c r="D334" s="140"/>
      <c r="E334" s="141"/>
      <c r="F334" s="141">
        <v>0</v>
      </c>
      <c r="G334" s="139"/>
      <c r="H334" s="139"/>
      <c r="I334" s="139">
        <v>0</v>
      </c>
      <c r="J334" s="142"/>
      <c r="K334" s="142"/>
      <c r="L334" s="142"/>
      <c r="M334" s="144">
        <f t="shared" si="80"/>
        <v>0</v>
      </c>
      <c r="N334" s="145">
        <f t="shared" si="81"/>
        <v>0</v>
      </c>
      <c r="O334" s="146">
        <f t="shared" si="82"/>
        <v>0</v>
      </c>
      <c r="P334" s="145">
        <f t="shared" si="88"/>
        <v>0</v>
      </c>
      <c r="Q334" s="145">
        <f t="shared" si="83"/>
        <v>0</v>
      </c>
      <c r="R334" s="146">
        <f t="shared" si="84"/>
        <v>0</v>
      </c>
      <c r="S334" s="145">
        <f t="shared" ref="S334:S341" si="89">IF(I334&lt;VLOOKUP(L334,$M$350:$Q$358,2),0,VLOOKUP(L334,$M$350:$Q$358,4))</f>
        <v>0</v>
      </c>
      <c r="T334" s="145">
        <f t="shared" si="85"/>
        <v>0</v>
      </c>
      <c r="U334" s="145">
        <f t="shared" si="86"/>
        <v>0</v>
      </c>
      <c r="V334" s="146">
        <f t="shared" si="87"/>
        <v>0</v>
      </c>
      <c r="W334" s="145">
        <f t="shared" ref="W334:W341" si="90">IF(I334&lt;VLOOKUP(L334,$M$350:$Q$358,2),0,VLOOKUP(L334,$M$350:$Q$358,5))</f>
        <v>0</v>
      </c>
      <c r="X334" s="151"/>
      <c r="Y334" s="151"/>
      <c r="Z334" s="151"/>
      <c r="AA334" s="151"/>
      <c r="AE334" s="154"/>
    </row>
    <row r="335" spans="1:31" hidden="1" x14ac:dyDescent="0.25">
      <c r="A335" s="135">
        <v>327</v>
      </c>
      <c r="B335" s="161" t="s">
        <v>893</v>
      </c>
      <c r="C335" s="161" t="s">
        <v>801</v>
      </c>
      <c r="D335" s="140"/>
      <c r="E335" s="141"/>
      <c r="F335" s="141">
        <v>0</v>
      </c>
      <c r="G335" s="139"/>
      <c r="H335" s="139"/>
      <c r="I335" s="139">
        <v>0</v>
      </c>
      <c r="J335" s="142"/>
      <c r="K335" s="142"/>
      <c r="L335" s="142"/>
      <c r="M335" s="144">
        <f t="shared" si="80"/>
        <v>0</v>
      </c>
      <c r="N335" s="145">
        <f t="shared" si="81"/>
        <v>0</v>
      </c>
      <c r="O335" s="146">
        <f t="shared" si="82"/>
        <v>0</v>
      </c>
      <c r="P335" s="145">
        <f t="shared" si="88"/>
        <v>0</v>
      </c>
      <c r="Q335" s="145">
        <f t="shared" si="83"/>
        <v>0</v>
      </c>
      <c r="R335" s="146">
        <f t="shared" si="84"/>
        <v>0</v>
      </c>
      <c r="S335" s="145">
        <f t="shared" si="89"/>
        <v>0</v>
      </c>
      <c r="T335" s="145">
        <f t="shared" si="85"/>
        <v>0</v>
      </c>
      <c r="U335" s="145">
        <f t="shared" si="86"/>
        <v>0</v>
      </c>
      <c r="V335" s="146">
        <f t="shared" si="87"/>
        <v>0</v>
      </c>
      <c r="W335" s="145">
        <f t="shared" si="90"/>
        <v>0</v>
      </c>
      <c r="X335" s="151"/>
      <c r="Y335" s="151"/>
      <c r="Z335" s="151"/>
      <c r="AA335" s="151"/>
      <c r="AE335" s="154"/>
    </row>
    <row r="336" spans="1:31" hidden="1" x14ac:dyDescent="0.25">
      <c r="A336" s="135">
        <v>328</v>
      </c>
      <c r="B336" s="161" t="s">
        <v>892</v>
      </c>
      <c r="C336" s="161" t="s">
        <v>801</v>
      </c>
      <c r="D336" s="140"/>
      <c r="E336" s="141"/>
      <c r="F336" s="141">
        <v>0</v>
      </c>
      <c r="G336" s="139"/>
      <c r="H336" s="139"/>
      <c r="I336" s="139">
        <v>0</v>
      </c>
      <c r="J336" s="142"/>
      <c r="K336" s="142"/>
      <c r="L336" s="142"/>
      <c r="M336" s="144">
        <f t="shared" si="80"/>
        <v>0</v>
      </c>
      <c r="N336" s="145">
        <f t="shared" si="81"/>
        <v>0</v>
      </c>
      <c r="O336" s="146">
        <f t="shared" si="82"/>
        <v>0</v>
      </c>
      <c r="P336" s="145">
        <f t="shared" si="88"/>
        <v>0</v>
      </c>
      <c r="Q336" s="145">
        <f t="shared" si="83"/>
        <v>0</v>
      </c>
      <c r="R336" s="146">
        <f t="shared" si="84"/>
        <v>0</v>
      </c>
      <c r="S336" s="145">
        <f t="shared" si="89"/>
        <v>0</v>
      </c>
      <c r="T336" s="145">
        <f t="shared" si="85"/>
        <v>0</v>
      </c>
      <c r="U336" s="145">
        <f t="shared" si="86"/>
        <v>0</v>
      </c>
      <c r="V336" s="146">
        <f t="shared" si="87"/>
        <v>0</v>
      </c>
      <c r="W336" s="145">
        <f t="shared" si="90"/>
        <v>0</v>
      </c>
      <c r="X336" s="151"/>
      <c r="Y336" s="151"/>
      <c r="Z336" s="151"/>
      <c r="AA336" s="151"/>
      <c r="AE336" s="154"/>
    </row>
    <row r="337" spans="1:31" hidden="1" x14ac:dyDescent="0.25">
      <c r="A337" s="135">
        <v>329</v>
      </c>
      <c r="B337" s="161" t="s">
        <v>2</v>
      </c>
      <c r="C337" s="161" t="s">
        <v>801</v>
      </c>
      <c r="D337" s="140"/>
      <c r="E337" s="141"/>
      <c r="F337" s="141">
        <v>0</v>
      </c>
      <c r="G337" s="139"/>
      <c r="H337" s="139"/>
      <c r="I337" s="139">
        <v>0</v>
      </c>
      <c r="J337" s="142"/>
      <c r="K337" s="142"/>
      <c r="L337" s="142"/>
      <c r="M337" s="144">
        <f t="shared" si="80"/>
        <v>0</v>
      </c>
      <c r="N337" s="145">
        <f t="shared" si="81"/>
        <v>0</v>
      </c>
      <c r="O337" s="146">
        <f t="shared" si="82"/>
        <v>0</v>
      </c>
      <c r="P337" s="145">
        <f t="shared" si="88"/>
        <v>0</v>
      </c>
      <c r="Q337" s="145">
        <f t="shared" si="83"/>
        <v>0</v>
      </c>
      <c r="R337" s="146">
        <f t="shared" si="84"/>
        <v>0</v>
      </c>
      <c r="S337" s="145">
        <f t="shared" si="89"/>
        <v>0</v>
      </c>
      <c r="T337" s="145">
        <f t="shared" si="85"/>
        <v>0</v>
      </c>
      <c r="U337" s="145">
        <f t="shared" si="86"/>
        <v>0</v>
      </c>
      <c r="V337" s="146">
        <f t="shared" si="87"/>
        <v>0</v>
      </c>
      <c r="W337" s="145">
        <f t="shared" si="90"/>
        <v>0</v>
      </c>
      <c r="X337" s="151"/>
      <c r="Y337" s="151"/>
      <c r="Z337" s="151"/>
      <c r="AA337" s="151"/>
      <c r="AE337" s="154"/>
    </row>
    <row r="338" spans="1:31" ht="31.5" hidden="1" x14ac:dyDescent="0.25">
      <c r="A338" s="135">
        <v>330</v>
      </c>
      <c r="B338" s="161" t="s">
        <v>125</v>
      </c>
      <c r="C338" s="161" t="s">
        <v>801</v>
      </c>
      <c r="D338" s="140"/>
      <c r="E338" s="141"/>
      <c r="F338" s="141">
        <v>0</v>
      </c>
      <c r="G338" s="139"/>
      <c r="H338" s="139"/>
      <c r="I338" s="139">
        <v>0</v>
      </c>
      <c r="J338" s="142"/>
      <c r="K338" s="142"/>
      <c r="L338" s="142"/>
      <c r="M338" s="144">
        <f t="shared" si="80"/>
        <v>0</v>
      </c>
      <c r="N338" s="145">
        <f t="shared" si="81"/>
        <v>0</v>
      </c>
      <c r="O338" s="146">
        <f t="shared" si="82"/>
        <v>0</v>
      </c>
      <c r="P338" s="145">
        <f t="shared" si="88"/>
        <v>0</v>
      </c>
      <c r="Q338" s="145">
        <f t="shared" si="83"/>
        <v>0</v>
      </c>
      <c r="R338" s="146">
        <f t="shared" si="84"/>
        <v>0</v>
      </c>
      <c r="S338" s="145">
        <f t="shared" si="89"/>
        <v>0</v>
      </c>
      <c r="T338" s="145">
        <f t="shared" si="85"/>
        <v>0</v>
      </c>
      <c r="U338" s="145">
        <f t="shared" si="86"/>
        <v>0</v>
      </c>
      <c r="V338" s="146">
        <f t="shared" si="87"/>
        <v>0</v>
      </c>
      <c r="W338" s="145">
        <f t="shared" si="90"/>
        <v>0</v>
      </c>
      <c r="X338" s="151"/>
      <c r="Y338" s="151"/>
      <c r="Z338" s="151"/>
      <c r="AA338" s="151"/>
      <c r="AE338" s="154"/>
    </row>
    <row r="339" spans="1:31" ht="31.5" hidden="1" x14ac:dyDescent="0.25">
      <c r="A339" s="135">
        <v>331</v>
      </c>
      <c r="B339" s="161" t="s">
        <v>276</v>
      </c>
      <c r="C339" s="161" t="s">
        <v>801</v>
      </c>
      <c r="D339" s="140"/>
      <c r="E339" s="141"/>
      <c r="F339" s="141">
        <v>0</v>
      </c>
      <c r="G339" s="139"/>
      <c r="H339" s="139"/>
      <c r="I339" s="139">
        <v>0</v>
      </c>
      <c r="J339" s="142"/>
      <c r="K339" s="142"/>
      <c r="L339" s="142"/>
      <c r="M339" s="144">
        <f t="shared" si="80"/>
        <v>0</v>
      </c>
      <c r="N339" s="145">
        <f t="shared" si="81"/>
        <v>0</v>
      </c>
      <c r="O339" s="146">
        <f t="shared" si="82"/>
        <v>0</v>
      </c>
      <c r="P339" s="145">
        <f t="shared" si="88"/>
        <v>0</v>
      </c>
      <c r="Q339" s="145">
        <f t="shared" si="83"/>
        <v>0</v>
      </c>
      <c r="R339" s="146">
        <f t="shared" si="84"/>
        <v>0</v>
      </c>
      <c r="S339" s="145">
        <f t="shared" si="89"/>
        <v>0</v>
      </c>
      <c r="T339" s="145">
        <f t="shared" si="85"/>
        <v>0</v>
      </c>
      <c r="U339" s="145">
        <f t="shared" si="86"/>
        <v>0</v>
      </c>
      <c r="V339" s="146">
        <f t="shared" si="87"/>
        <v>0</v>
      </c>
      <c r="W339" s="145">
        <f t="shared" si="90"/>
        <v>0</v>
      </c>
      <c r="X339" s="151"/>
      <c r="Y339" s="151"/>
      <c r="Z339" s="151"/>
      <c r="AA339" s="151"/>
      <c r="AE339" s="154"/>
    </row>
    <row r="340" spans="1:31" ht="63" hidden="1" x14ac:dyDescent="0.25">
      <c r="A340" s="135">
        <v>332</v>
      </c>
      <c r="B340" s="161" t="s">
        <v>43</v>
      </c>
      <c r="C340" s="161" t="s">
        <v>801</v>
      </c>
      <c r="D340" s="140"/>
      <c r="E340" s="141"/>
      <c r="F340" s="141">
        <v>0</v>
      </c>
      <c r="G340" s="139"/>
      <c r="H340" s="139"/>
      <c r="I340" s="139">
        <v>0</v>
      </c>
      <c r="J340" s="142"/>
      <c r="K340" s="142"/>
      <c r="L340" s="142"/>
      <c r="M340" s="144">
        <f t="shared" si="80"/>
        <v>0</v>
      </c>
      <c r="N340" s="145">
        <f t="shared" si="81"/>
        <v>0</v>
      </c>
      <c r="O340" s="146">
        <f t="shared" si="82"/>
        <v>0</v>
      </c>
      <c r="P340" s="145">
        <f t="shared" si="88"/>
        <v>0</v>
      </c>
      <c r="Q340" s="145">
        <f t="shared" si="83"/>
        <v>0</v>
      </c>
      <c r="R340" s="146">
        <f t="shared" si="84"/>
        <v>0</v>
      </c>
      <c r="S340" s="145">
        <f t="shared" si="89"/>
        <v>0</v>
      </c>
      <c r="T340" s="145">
        <f t="shared" si="85"/>
        <v>0</v>
      </c>
      <c r="U340" s="145">
        <f t="shared" si="86"/>
        <v>0</v>
      </c>
      <c r="V340" s="146">
        <f t="shared" si="87"/>
        <v>0</v>
      </c>
      <c r="W340" s="145">
        <f t="shared" si="90"/>
        <v>0</v>
      </c>
      <c r="X340" s="151"/>
      <c r="Y340" s="151"/>
      <c r="Z340" s="151"/>
      <c r="AA340" s="151"/>
      <c r="AE340" s="154"/>
    </row>
    <row r="341" spans="1:31" hidden="1" x14ac:dyDescent="0.25">
      <c r="A341" s="135">
        <v>333</v>
      </c>
      <c r="B341" s="161" t="s">
        <v>444</v>
      </c>
      <c r="C341" s="161" t="s">
        <v>801</v>
      </c>
      <c r="D341" s="140"/>
      <c r="E341" s="141"/>
      <c r="F341" s="141">
        <v>0</v>
      </c>
      <c r="G341" s="139"/>
      <c r="H341" s="139"/>
      <c r="I341" s="139">
        <v>0</v>
      </c>
      <c r="J341" s="142"/>
      <c r="K341" s="142"/>
      <c r="L341" s="142"/>
      <c r="M341" s="144">
        <f t="shared" si="80"/>
        <v>0</v>
      </c>
      <c r="N341" s="145">
        <f t="shared" si="81"/>
        <v>0</v>
      </c>
      <c r="O341" s="146">
        <f t="shared" si="82"/>
        <v>0</v>
      </c>
      <c r="P341" s="145">
        <f t="shared" si="88"/>
        <v>0</v>
      </c>
      <c r="Q341" s="145">
        <f t="shared" si="83"/>
        <v>0</v>
      </c>
      <c r="R341" s="146">
        <f t="shared" si="84"/>
        <v>0</v>
      </c>
      <c r="S341" s="145">
        <f t="shared" si="89"/>
        <v>0</v>
      </c>
      <c r="T341" s="145">
        <f t="shared" si="85"/>
        <v>0</v>
      </c>
      <c r="U341" s="145">
        <f t="shared" si="86"/>
        <v>0</v>
      </c>
      <c r="V341" s="146">
        <f t="shared" si="87"/>
        <v>0</v>
      </c>
      <c r="W341" s="145">
        <f t="shared" si="90"/>
        <v>0</v>
      </c>
      <c r="X341" s="151"/>
      <c r="Y341" s="151"/>
      <c r="Z341" s="151"/>
      <c r="AA341" s="151"/>
      <c r="AE341" s="154"/>
    </row>
    <row r="342" spans="1:31" ht="31.5" x14ac:dyDescent="0.25">
      <c r="A342" s="135">
        <v>334</v>
      </c>
      <c r="B342" s="161" t="s">
        <v>45</v>
      </c>
      <c r="C342" s="161" t="s">
        <v>44</v>
      </c>
      <c r="D342" s="140"/>
      <c r="E342" s="141"/>
      <c r="F342" s="141">
        <v>82.66</v>
      </c>
      <c r="G342" s="139">
        <v>116</v>
      </c>
      <c r="H342" s="139">
        <v>128</v>
      </c>
      <c r="I342" s="139">
        <v>110</v>
      </c>
      <c r="J342" s="142">
        <v>0.65</v>
      </c>
      <c r="K342" s="142">
        <v>0.72</v>
      </c>
      <c r="L342" s="142">
        <f>I342/F342</f>
        <v>1.3307524800387129</v>
      </c>
      <c r="M342" s="144">
        <f t="shared" si="80"/>
        <v>5</v>
      </c>
      <c r="N342" s="219">
        <f t="shared" si="81"/>
        <v>5</v>
      </c>
      <c r="O342" s="146">
        <f t="shared" si="82"/>
        <v>5.5</v>
      </c>
      <c r="P342" s="203">
        <f t="shared" si="88"/>
        <v>0</v>
      </c>
      <c r="Q342" s="203">
        <f t="shared" si="83"/>
        <v>0</v>
      </c>
      <c r="R342" s="146">
        <f t="shared" si="84"/>
        <v>0</v>
      </c>
      <c r="S342" s="145">
        <v>0</v>
      </c>
      <c r="T342" s="203">
        <f t="shared" si="85"/>
        <v>5</v>
      </c>
      <c r="U342" s="203">
        <f t="shared" si="86"/>
        <v>0</v>
      </c>
      <c r="V342" s="146">
        <f t="shared" si="87"/>
        <v>0</v>
      </c>
      <c r="W342" s="145">
        <v>0</v>
      </c>
      <c r="X342" s="251">
        <v>5</v>
      </c>
      <c r="Y342" s="203">
        <v>0</v>
      </c>
      <c r="Z342" s="203">
        <v>0</v>
      </c>
      <c r="AA342" s="203">
        <v>0</v>
      </c>
      <c r="AB342" s="145">
        <v>3</v>
      </c>
      <c r="AC342" s="145">
        <v>2</v>
      </c>
      <c r="AD342" s="139">
        <f t="shared" ref="AD342:AD344" si="91">AC342*100/AB342</f>
        <v>66.666666666666671</v>
      </c>
      <c r="AE342" s="145"/>
    </row>
    <row r="343" spans="1:31" x14ac:dyDescent="0.25">
      <c r="A343" s="135">
        <v>335</v>
      </c>
      <c r="B343" s="161" t="s">
        <v>2</v>
      </c>
      <c r="C343" s="161" t="s">
        <v>44</v>
      </c>
      <c r="D343" s="140"/>
      <c r="E343" s="141"/>
      <c r="F343" s="141">
        <v>6.03</v>
      </c>
      <c r="G343" s="139">
        <v>14</v>
      </c>
      <c r="H343" s="139">
        <v>19</v>
      </c>
      <c r="I343" s="139">
        <v>22</v>
      </c>
      <c r="J343" s="142">
        <v>2.3199999999999998</v>
      </c>
      <c r="K343" s="142">
        <v>3.15</v>
      </c>
      <c r="L343" s="142">
        <f>I343/F343</f>
        <v>3.6484245439469318</v>
      </c>
      <c r="M343" s="144">
        <f t="shared" si="80"/>
        <v>7</v>
      </c>
      <c r="N343" s="219">
        <f t="shared" si="81"/>
        <v>1</v>
      </c>
      <c r="O343" s="146">
        <f t="shared" si="82"/>
        <v>1.54</v>
      </c>
      <c r="P343" s="203">
        <f t="shared" si="88"/>
        <v>0</v>
      </c>
      <c r="Q343" s="203">
        <f t="shared" si="83"/>
        <v>0</v>
      </c>
      <c r="R343" s="146">
        <f t="shared" si="84"/>
        <v>0</v>
      </c>
      <c r="S343" s="145">
        <v>0</v>
      </c>
      <c r="T343" s="203">
        <f t="shared" si="85"/>
        <v>1</v>
      </c>
      <c r="U343" s="203">
        <f t="shared" si="86"/>
        <v>0</v>
      </c>
      <c r="V343" s="146">
        <f t="shared" si="87"/>
        <v>0.2</v>
      </c>
      <c r="W343" s="145">
        <v>20</v>
      </c>
      <c r="X343" s="251"/>
      <c r="Y343" s="203"/>
      <c r="Z343" s="203"/>
      <c r="AA343" s="203"/>
      <c r="AB343" s="145">
        <v>1</v>
      </c>
      <c r="AC343" s="145">
        <v>1</v>
      </c>
      <c r="AD343" s="139">
        <f t="shared" si="91"/>
        <v>100</v>
      </c>
      <c r="AE343" s="145"/>
    </row>
    <row r="344" spans="1:31" ht="31.5" x14ac:dyDescent="0.25">
      <c r="A344" s="135">
        <v>336</v>
      </c>
      <c r="B344" s="161" t="s">
        <v>272</v>
      </c>
      <c r="C344" s="161" t="s">
        <v>44</v>
      </c>
      <c r="D344" s="140"/>
      <c r="E344" s="141"/>
      <c r="F344" s="141">
        <v>604.91</v>
      </c>
      <c r="G344" s="139">
        <v>1101</v>
      </c>
      <c r="H344" s="139">
        <v>1057</v>
      </c>
      <c r="I344" s="139">
        <v>1148</v>
      </c>
      <c r="J344" s="142">
        <v>1.82</v>
      </c>
      <c r="K344" s="142">
        <v>1.75</v>
      </c>
      <c r="L344" s="142">
        <f>I344/F344</f>
        <v>1.8978029789555473</v>
      </c>
      <c r="M344" s="144">
        <v>4.9000000000000004</v>
      </c>
      <c r="N344" s="219">
        <f t="shared" si="81"/>
        <v>56</v>
      </c>
      <c r="O344" s="146">
        <f t="shared" si="82"/>
        <v>56.25200000000001</v>
      </c>
      <c r="P344" s="203">
        <v>3</v>
      </c>
      <c r="Q344" s="203">
        <v>8</v>
      </c>
      <c r="R344" s="146">
        <f t="shared" si="84"/>
        <v>14</v>
      </c>
      <c r="S344" s="145">
        <v>25</v>
      </c>
      <c r="T344" s="203">
        <f t="shared" si="85"/>
        <v>34</v>
      </c>
      <c r="U344" s="203">
        <f t="shared" si="86"/>
        <v>11</v>
      </c>
      <c r="V344" s="146">
        <f t="shared" si="87"/>
        <v>11.2</v>
      </c>
      <c r="W344" s="145">
        <v>20</v>
      </c>
      <c r="X344" s="251">
        <v>56</v>
      </c>
      <c r="Y344" s="203">
        <v>3</v>
      </c>
      <c r="Z344" s="203">
        <v>8</v>
      </c>
      <c r="AA344" s="203">
        <v>25</v>
      </c>
      <c r="AB344" s="145">
        <v>31</v>
      </c>
      <c r="AC344" s="145">
        <v>23</v>
      </c>
      <c r="AD344" s="139">
        <f t="shared" si="91"/>
        <v>74.193548387096769</v>
      </c>
      <c r="AE344" s="145"/>
    </row>
    <row r="345" spans="1:31" hidden="1" x14ac:dyDescent="0.25">
      <c r="A345" s="135">
        <v>337</v>
      </c>
      <c r="B345" s="161" t="s">
        <v>444</v>
      </c>
      <c r="C345" s="161" t="s">
        <v>44</v>
      </c>
      <c r="D345" s="140"/>
      <c r="E345" s="141"/>
      <c r="F345" s="141"/>
      <c r="G345" s="139"/>
      <c r="H345" s="139"/>
      <c r="I345" s="139"/>
      <c r="J345" s="142"/>
      <c r="K345" s="142"/>
      <c r="L345" s="142"/>
      <c r="M345" s="144">
        <f>IF(I345&lt;VLOOKUP(L345,$M$350:$Q$358,2),0,VLOOKUP(L345,$M$350:$Q$358,3))</f>
        <v>0</v>
      </c>
      <c r="N345" s="145">
        <f t="shared" si="81"/>
        <v>0</v>
      </c>
      <c r="O345" s="146">
        <f t="shared" si="82"/>
        <v>0</v>
      </c>
      <c r="P345" s="145">
        <f t="shared" si="88"/>
        <v>0</v>
      </c>
      <c r="Q345" s="145">
        <f t="shared" si="83"/>
        <v>0</v>
      </c>
      <c r="R345" s="146">
        <f t="shared" si="84"/>
        <v>0</v>
      </c>
      <c r="S345" s="145">
        <v>25</v>
      </c>
      <c r="T345" s="145">
        <f t="shared" si="85"/>
        <v>0</v>
      </c>
      <c r="U345" s="145">
        <f t="shared" si="86"/>
        <v>0</v>
      </c>
      <c r="V345" s="146">
        <f t="shared" si="87"/>
        <v>0</v>
      </c>
      <c r="W345" s="145">
        <v>20</v>
      </c>
      <c r="X345" s="146"/>
      <c r="Y345" s="146"/>
      <c r="Z345" s="146"/>
      <c r="AA345" s="145"/>
      <c r="AB345" s="145"/>
      <c r="AC345" s="145"/>
      <c r="AD345" s="214"/>
      <c r="AE345" s="154"/>
    </row>
    <row r="346" spans="1:31" s="319" customFormat="1" ht="66.75" customHeight="1" x14ac:dyDescent="0.25">
      <c r="A346" s="517" t="s">
        <v>659</v>
      </c>
      <c r="B346" s="517"/>
      <c r="C346" s="310"/>
      <c r="D346" s="229"/>
      <c r="E346" s="229"/>
      <c r="F346" s="191"/>
      <c r="G346" s="191"/>
      <c r="H346" s="191"/>
      <c r="I346" s="191"/>
      <c r="J346" s="191"/>
      <c r="K346" s="191"/>
      <c r="L346" s="191"/>
      <c r="M346" s="191"/>
      <c r="N346" s="191"/>
      <c r="O346" s="229"/>
      <c r="P346" s="525"/>
      <c r="Q346" s="273"/>
      <c r="R346" s="155"/>
      <c r="S346" s="156"/>
      <c r="T346" s="273"/>
      <c r="U346" s="273"/>
      <c r="V346" s="155"/>
      <c r="W346" s="156"/>
      <c r="X346" s="276" t="s">
        <v>1013</v>
      </c>
      <c r="Y346" s="273"/>
      <c r="Z346" s="273"/>
      <c r="AA346" s="273"/>
      <c r="AB346" s="273"/>
      <c r="AE346" s="523"/>
    </row>
    <row r="347" spans="1:31" s="319" customFormat="1" ht="15.75" customHeight="1" x14ac:dyDescent="0.25">
      <c r="A347" s="524"/>
      <c r="B347" s="524"/>
      <c r="C347" s="524"/>
      <c r="D347" s="540"/>
      <c r="E347" s="540"/>
      <c r="F347" s="524"/>
      <c r="G347" s="524"/>
      <c r="H347" s="524"/>
      <c r="I347" s="524"/>
      <c r="J347" s="524"/>
      <c r="K347" s="524"/>
      <c r="L347" s="524"/>
      <c r="M347" s="524"/>
      <c r="N347" s="524"/>
      <c r="O347" s="540"/>
      <c r="P347" s="524"/>
      <c r="Q347" s="273"/>
      <c r="R347" s="155"/>
      <c r="S347" s="156"/>
      <c r="T347" s="273"/>
      <c r="U347" s="273"/>
      <c r="V347" s="155"/>
      <c r="W347" s="156"/>
      <c r="X347" s="273"/>
      <c r="Y347" s="273"/>
      <c r="Z347" s="273"/>
      <c r="AA347" s="273"/>
      <c r="AB347" s="273"/>
      <c r="AE347" s="523"/>
    </row>
    <row r="349" spans="1:31" x14ac:dyDescent="0.25">
      <c r="B349" s="208"/>
      <c r="C349" s="208" t="s">
        <v>642</v>
      </c>
      <c r="D349" s="170" t="s">
        <v>643</v>
      </c>
      <c r="M349" s="171" t="s">
        <v>639</v>
      </c>
      <c r="N349" s="220" t="s">
        <v>640</v>
      </c>
      <c r="O349" s="171" t="s">
        <v>636</v>
      </c>
      <c r="P349" s="274" t="s">
        <v>638</v>
      </c>
      <c r="Q349" s="274" t="s">
        <v>637</v>
      </c>
      <c r="R349" s="172"/>
    </row>
    <row r="350" spans="1:31" x14ac:dyDescent="0.25">
      <c r="B350" s="208"/>
      <c r="C350" s="208"/>
      <c r="D350" s="170"/>
      <c r="M350" s="171">
        <v>0</v>
      </c>
      <c r="N350" s="220">
        <v>33</v>
      </c>
      <c r="O350" s="171">
        <v>3</v>
      </c>
      <c r="P350" s="274">
        <v>0</v>
      </c>
      <c r="Q350" s="274">
        <v>0</v>
      </c>
      <c r="R350" s="173"/>
    </row>
    <row r="351" spans="1:31" x14ac:dyDescent="0.25">
      <c r="B351" s="208"/>
      <c r="C351" s="209"/>
      <c r="D351" s="170"/>
      <c r="M351" s="171">
        <v>1.01</v>
      </c>
      <c r="N351" s="220">
        <v>20</v>
      </c>
      <c r="O351" s="171">
        <v>5</v>
      </c>
      <c r="P351" s="274">
        <v>25</v>
      </c>
      <c r="Q351" s="274">
        <v>20</v>
      </c>
      <c r="R351" s="173"/>
    </row>
    <row r="352" spans="1:31" x14ac:dyDescent="0.25">
      <c r="B352" s="208" t="s">
        <v>647</v>
      </c>
      <c r="C352" s="208" t="s">
        <v>646</v>
      </c>
      <c r="D352" s="170" t="s">
        <v>644</v>
      </c>
      <c r="M352" s="171">
        <v>2.0099999999999998</v>
      </c>
      <c r="N352" s="220">
        <v>14</v>
      </c>
      <c r="O352" s="171">
        <v>7</v>
      </c>
      <c r="P352" s="274">
        <v>25</v>
      </c>
      <c r="Q352" s="274">
        <v>20</v>
      </c>
      <c r="R352" s="173"/>
    </row>
    <row r="353" spans="13:18" x14ac:dyDescent="0.25">
      <c r="M353" s="171">
        <v>4.01</v>
      </c>
      <c r="N353" s="220">
        <v>13</v>
      </c>
      <c r="O353" s="171">
        <v>8</v>
      </c>
      <c r="P353" s="274">
        <v>25</v>
      </c>
      <c r="Q353" s="274">
        <v>20</v>
      </c>
      <c r="R353" s="173"/>
    </row>
    <row r="354" spans="13:18" x14ac:dyDescent="0.25">
      <c r="M354" s="171">
        <v>6.01</v>
      </c>
      <c r="N354" s="220">
        <v>10</v>
      </c>
      <c r="O354" s="171">
        <v>10</v>
      </c>
      <c r="P354" s="274">
        <v>25</v>
      </c>
      <c r="Q354" s="274">
        <v>20</v>
      </c>
      <c r="R354" s="173"/>
    </row>
    <row r="355" spans="13:18" x14ac:dyDescent="0.25">
      <c r="M355" s="171">
        <v>8.01</v>
      </c>
      <c r="N355" s="220">
        <v>8</v>
      </c>
      <c r="O355" s="171">
        <v>12</v>
      </c>
      <c r="P355" s="274">
        <v>25</v>
      </c>
      <c r="Q355" s="274">
        <v>20</v>
      </c>
      <c r="R355" s="173"/>
    </row>
    <row r="356" spans="13:18" x14ac:dyDescent="0.25">
      <c r="M356" s="171">
        <v>10.01</v>
      </c>
      <c r="N356" s="220">
        <v>7</v>
      </c>
      <c r="O356" s="171">
        <v>15</v>
      </c>
      <c r="P356" s="274">
        <v>25</v>
      </c>
      <c r="Q356" s="274">
        <v>20</v>
      </c>
      <c r="R356" s="173"/>
    </row>
    <row r="357" spans="13:18" x14ac:dyDescent="0.25">
      <c r="M357" s="171">
        <v>12.01</v>
      </c>
      <c r="N357" s="220">
        <v>6</v>
      </c>
      <c r="O357" s="171">
        <v>18</v>
      </c>
      <c r="P357" s="274">
        <v>25</v>
      </c>
      <c r="Q357" s="274">
        <v>20</v>
      </c>
      <c r="R357" s="173"/>
    </row>
    <row r="358" spans="13:18" x14ac:dyDescent="0.25">
      <c r="M358" s="171">
        <v>100000</v>
      </c>
      <c r="N358" s="221">
        <v>6</v>
      </c>
      <c r="O358" s="171">
        <v>18</v>
      </c>
      <c r="P358" s="274">
        <v>25</v>
      </c>
      <c r="Q358" s="274">
        <v>20</v>
      </c>
      <c r="R358" s="173"/>
    </row>
  </sheetData>
  <autoFilter ref="A8:AA347">
    <filterColumn colId="13">
      <filters blank="1">
        <filter val="1"/>
        <filter val="10"/>
        <filter val="11"/>
        <filter val="12"/>
        <filter val="13"/>
        <filter val="14"/>
        <filter val="15"/>
        <filter val="16"/>
        <filter val="17"/>
        <filter val="18"/>
        <filter val="19"/>
        <filter val="2"/>
        <filter val="21"/>
        <filter val="27"/>
        <filter val="3"/>
        <filter val="35"/>
        <filter val="4"/>
        <filter val="5"/>
        <filter val="56"/>
        <filter val="6"/>
        <filter val="7"/>
        <filter val="8"/>
        <filter val="9"/>
        <filter val="939"/>
      </filters>
    </filterColumn>
  </autoFilter>
  <mergeCells count="20">
    <mergeCell ref="AB4:AB7"/>
    <mergeCell ref="AC4:AC7"/>
    <mergeCell ref="AE4:AE7"/>
    <mergeCell ref="M5:M7"/>
    <mergeCell ref="N5:N7"/>
    <mergeCell ref="O5:O7"/>
    <mergeCell ref="P5:W5"/>
    <mergeCell ref="P6:T6"/>
    <mergeCell ref="U6:U7"/>
    <mergeCell ref="V6:V7"/>
    <mergeCell ref="A2:AA2"/>
    <mergeCell ref="A4:A7"/>
    <mergeCell ref="B4:B7"/>
    <mergeCell ref="C4:C7"/>
    <mergeCell ref="F4:F7"/>
    <mergeCell ref="G4:I6"/>
    <mergeCell ref="J4:L6"/>
    <mergeCell ref="M4:W4"/>
    <mergeCell ref="X4:AA6"/>
    <mergeCell ref="W6:W7"/>
  </mergeCells>
  <pageMargins left="0.43307086614173229" right="0.23622047244094491" top="0.49" bottom="0.35433070866141736" header="0.31496062992125984" footer="0.31496062992125984"/>
  <pageSetup paperSize="9" scale="53" fitToHeight="0" orientation="landscape" r:id="rId1"/>
  <headerFooter differentFirst="1">
    <oddHeader>&amp;C&amp;"Times New Roman,обычный"&amp;16&amp;P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39997558519241921"/>
    <pageSetUpPr fitToPage="1"/>
  </sheetPr>
  <dimension ref="A1:Y102"/>
  <sheetViews>
    <sheetView view="pageBreakPreview" zoomScale="80" zoomScaleNormal="100" zoomScaleSheetLayoutView="80" workbookViewId="0">
      <pane xSplit="3" ySplit="9" topLeftCell="F79" activePane="bottomRight" state="frozen"/>
      <selection activeCell="A2" sqref="A2:X2"/>
      <selection pane="topRight" activeCell="A2" sqref="A2:X2"/>
      <selection pane="bottomLeft" activeCell="A2" sqref="A2:X2"/>
      <selection pane="bottomRight" activeCell="Q10" sqref="Q10:Q88"/>
    </sheetView>
  </sheetViews>
  <sheetFormatPr defaultRowHeight="15.75" outlineLevelRow="1" outlineLevelCol="1" x14ac:dyDescent="0.25"/>
  <cols>
    <col min="1" max="1" width="6.5703125" style="157" customWidth="1"/>
    <col min="2" max="2" width="45.85546875" style="196" customWidth="1"/>
    <col min="3" max="3" width="20.85546875" style="197" customWidth="1"/>
    <col min="4" max="4" width="8.28515625" style="122" hidden="1" customWidth="1" collapsed="1"/>
    <col min="5" max="5" width="8.28515625" style="122" hidden="1" customWidth="1"/>
    <col min="6" max="6" width="14.85546875" style="122" customWidth="1"/>
    <col min="7" max="8" width="8.28515625" style="6" hidden="1" customWidth="1"/>
    <col min="9" max="9" width="8.28515625" style="6" customWidth="1"/>
    <col min="10" max="10" width="13.7109375" style="6" hidden="1" customWidth="1" outlineLevel="1"/>
    <col min="11" max="11" width="8.28515625" style="6" hidden="1" customWidth="1" collapsed="1"/>
    <col min="12" max="12" width="8.28515625" style="6" hidden="1" customWidth="1"/>
    <col min="13" max="13" width="14.140625" style="6" customWidth="1"/>
    <col min="14" max="14" width="12.5703125" style="6" hidden="1" customWidth="1" outlineLevel="1"/>
    <col min="15" max="15" width="8.28515625" style="239" hidden="1" customWidth="1" outlineLevel="1" collapsed="1"/>
    <col min="16" max="16" width="9.140625" style="6" collapsed="1"/>
    <col min="17" max="17" width="9.140625" style="319"/>
    <col min="18" max="18" width="9.7109375" style="6" hidden="1" customWidth="1" outlineLevel="1"/>
    <col min="19" max="19" width="9.140625" style="6" hidden="1" customWidth="1" outlineLevel="1"/>
    <col min="20" max="20" width="8.140625" style="6" hidden="1" customWidth="1" outlineLevel="1"/>
    <col min="21" max="21" width="9.140625" style="276" collapsed="1"/>
    <col min="22" max="22" width="9.140625" style="298" hidden="1" customWidth="1" outlineLevel="1"/>
    <col min="23" max="23" width="9.140625" style="112" collapsed="1"/>
    <col min="24" max="24" width="9.140625" style="112"/>
    <col min="25" max="25" width="17.140625" style="278" customWidth="1"/>
    <col min="26" max="16384" width="9.140625" style="6"/>
  </cols>
  <sheetData>
    <row r="1" spans="1:25" s="385" customFormat="1" ht="18.75" x14ac:dyDescent="0.3">
      <c r="A1" s="438"/>
      <c r="B1" s="439"/>
      <c r="C1" s="439"/>
      <c r="D1" s="82"/>
      <c r="E1" s="82"/>
      <c r="F1" s="266"/>
      <c r="G1" s="86"/>
      <c r="H1" s="86"/>
      <c r="J1" s="86"/>
      <c r="K1" s="86"/>
      <c r="L1" s="86"/>
      <c r="N1" s="86"/>
      <c r="O1" s="236"/>
      <c r="R1" s="86"/>
      <c r="S1" s="86"/>
      <c r="T1" s="86"/>
      <c r="U1" s="267"/>
      <c r="V1" s="248"/>
      <c r="Y1" s="520"/>
    </row>
    <row r="2" spans="1:25" s="441" customFormat="1" ht="34.5" customHeight="1" x14ac:dyDescent="0.3">
      <c r="A2" s="667" t="s">
        <v>924</v>
      </c>
      <c r="B2" s="667"/>
      <c r="C2" s="667"/>
      <c r="D2" s="611"/>
      <c r="E2" s="611"/>
      <c r="F2" s="667"/>
      <c r="G2" s="611"/>
      <c r="H2" s="611"/>
      <c r="I2" s="667"/>
      <c r="J2" s="611"/>
      <c r="K2" s="611"/>
      <c r="L2" s="611"/>
      <c r="M2" s="667"/>
      <c r="N2" s="611"/>
      <c r="O2" s="668"/>
      <c r="P2" s="667"/>
      <c r="Q2" s="667"/>
      <c r="R2" s="611"/>
      <c r="S2" s="611"/>
      <c r="T2" s="611"/>
      <c r="U2" s="526"/>
      <c r="V2" s="296"/>
      <c r="Y2" s="521"/>
    </row>
    <row r="3" spans="1:25" s="385" customFormat="1" ht="18.75" x14ac:dyDescent="0.3">
      <c r="A3" s="438"/>
      <c r="B3" s="439"/>
      <c r="C3" s="439"/>
      <c r="D3" s="101"/>
      <c r="E3" s="101"/>
      <c r="F3" s="267"/>
      <c r="G3" s="86"/>
      <c r="H3" s="86"/>
      <c r="J3" s="86"/>
      <c r="K3" s="86"/>
      <c r="L3" s="86"/>
      <c r="N3" s="86"/>
      <c r="O3" s="236"/>
      <c r="R3" s="86"/>
      <c r="S3" s="86"/>
      <c r="T3" s="86"/>
      <c r="U3" s="267"/>
      <c r="V3" s="248"/>
      <c r="Y3" s="520"/>
    </row>
    <row r="4" spans="1:25" s="130" customFormat="1" ht="15.75" customHeight="1" x14ac:dyDescent="0.25">
      <c r="A4" s="643" t="s">
        <v>0</v>
      </c>
      <c r="B4" s="596" t="s">
        <v>604</v>
      </c>
      <c r="C4" s="643" t="s">
        <v>603</v>
      </c>
      <c r="D4" s="334" t="s">
        <v>1</v>
      </c>
      <c r="E4" s="334" t="s">
        <v>1</v>
      </c>
      <c r="F4" s="639" t="s">
        <v>1</v>
      </c>
      <c r="G4" s="182" t="s">
        <v>641</v>
      </c>
      <c r="H4" s="182" t="s">
        <v>641</v>
      </c>
      <c r="I4" s="662" t="s">
        <v>641</v>
      </c>
      <c r="J4" s="410"/>
      <c r="K4" s="415" t="s">
        <v>625</v>
      </c>
      <c r="L4" s="415" t="s">
        <v>625</v>
      </c>
      <c r="M4" s="655" t="s">
        <v>625</v>
      </c>
      <c r="N4" s="416"/>
      <c r="O4" s="424" t="s">
        <v>591</v>
      </c>
      <c r="P4" s="631" t="s">
        <v>591</v>
      </c>
      <c r="Q4" s="631"/>
      <c r="R4" s="409"/>
      <c r="S4" s="409"/>
      <c r="T4" s="410"/>
      <c r="U4" s="637" t="s">
        <v>926</v>
      </c>
      <c r="V4" s="682" t="s">
        <v>925</v>
      </c>
      <c r="W4" s="608" t="s">
        <v>654</v>
      </c>
      <c r="X4" s="608" t="s">
        <v>655</v>
      </c>
      <c r="Y4" s="584" t="s">
        <v>958</v>
      </c>
    </row>
    <row r="5" spans="1:25" s="130" customFormat="1" x14ac:dyDescent="0.25">
      <c r="A5" s="643"/>
      <c r="B5" s="596"/>
      <c r="C5" s="643"/>
      <c r="D5" s="335"/>
      <c r="E5" s="336"/>
      <c r="F5" s="640"/>
      <c r="G5" s="411"/>
      <c r="H5" s="412"/>
      <c r="I5" s="662"/>
      <c r="J5" s="413"/>
      <c r="K5" s="417"/>
      <c r="L5" s="418"/>
      <c r="M5" s="655"/>
      <c r="N5" s="419"/>
      <c r="O5" s="425"/>
      <c r="P5" s="631"/>
      <c r="Q5" s="631"/>
      <c r="R5" s="412"/>
      <c r="S5" s="412"/>
      <c r="T5" s="413"/>
      <c r="U5" s="679"/>
      <c r="V5" s="680"/>
      <c r="W5" s="609"/>
      <c r="X5" s="609"/>
      <c r="Y5" s="584"/>
    </row>
    <row r="6" spans="1:25" s="130" customFormat="1" ht="47.25" hidden="1" customHeight="1" outlineLevel="1" x14ac:dyDescent="0.25">
      <c r="A6" s="643"/>
      <c r="B6" s="643"/>
      <c r="C6" s="643"/>
      <c r="D6" s="337"/>
      <c r="E6" s="338"/>
      <c r="F6" s="640"/>
      <c r="G6" s="305" t="s">
        <v>622</v>
      </c>
      <c r="H6" s="414"/>
      <c r="I6" s="650"/>
      <c r="J6" s="406" t="s">
        <v>623</v>
      </c>
      <c r="K6" s="306" t="s">
        <v>622</v>
      </c>
      <c r="L6" s="420"/>
      <c r="M6" s="677"/>
      <c r="N6" s="174" t="s">
        <v>623</v>
      </c>
      <c r="O6" s="670" t="s">
        <v>621</v>
      </c>
      <c r="P6" s="669" t="s">
        <v>622</v>
      </c>
      <c r="Q6" s="634"/>
      <c r="R6" s="645"/>
      <c r="S6" s="669" t="s">
        <v>623</v>
      </c>
      <c r="T6" s="672"/>
      <c r="U6" s="680"/>
      <c r="V6" s="680"/>
      <c r="W6" s="609"/>
      <c r="X6" s="609"/>
      <c r="Y6" s="584"/>
    </row>
    <row r="7" spans="1:25" s="133" customFormat="1" ht="47.25" collapsed="1" x14ac:dyDescent="0.25">
      <c r="A7" s="673"/>
      <c r="B7" s="674"/>
      <c r="C7" s="673"/>
      <c r="D7" s="213">
        <v>2018</v>
      </c>
      <c r="E7" s="213">
        <v>2019</v>
      </c>
      <c r="F7" s="641"/>
      <c r="G7" s="406">
        <v>2018</v>
      </c>
      <c r="H7" s="407">
        <v>2019</v>
      </c>
      <c r="I7" s="662"/>
      <c r="J7" s="405">
        <v>2014</v>
      </c>
      <c r="K7" s="213">
        <v>2018</v>
      </c>
      <c r="L7" s="407">
        <v>2019</v>
      </c>
      <c r="M7" s="655"/>
      <c r="N7" s="405">
        <v>2014</v>
      </c>
      <c r="O7" s="671"/>
      <c r="P7" s="175" t="s">
        <v>595</v>
      </c>
      <c r="Q7" s="509" t="s">
        <v>592</v>
      </c>
      <c r="R7" s="176" t="s">
        <v>626</v>
      </c>
      <c r="S7" s="175" t="s">
        <v>595</v>
      </c>
      <c r="T7" s="136" t="s">
        <v>592</v>
      </c>
      <c r="U7" s="638"/>
      <c r="V7" s="683"/>
      <c r="W7" s="609"/>
      <c r="X7" s="609"/>
      <c r="Y7" s="584"/>
    </row>
    <row r="8" spans="1:25" s="138" customFormat="1" x14ac:dyDescent="0.25">
      <c r="A8" s="135">
        <v>1</v>
      </c>
      <c r="B8" s="318">
        <v>2</v>
      </c>
      <c r="C8" s="135">
        <v>3</v>
      </c>
      <c r="D8" s="135">
        <v>4</v>
      </c>
      <c r="E8" s="135">
        <v>5</v>
      </c>
      <c r="F8" s="135">
        <v>6</v>
      </c>
      <c r="G8" s="135">
        <v>7</v>
      </c>
      <c r="H8" s="135">
        <v>8</v>
      </c>
      <c r="I8" s="240">
        <v>9</v>
      </c>
      <c r="J8" s="135">
        <v>10</v>
      </c>
      <c r="K8" s="135">
        <v>11</v>
      </c>
      <c r="L8" s="135">
        <v>12</v>
      </c>
      <c r="M8" s="240">
        <v>13</v>
      </c>
      <c r="N8" s="135">
        <v>14</v>
      </c>
      <c r="O8" s="237">
        <v>15</v>
      </c>
      <c r="P8" s="135">
        <v>16</v>
      </c>
      <c r="Q8" s="318">
        <v>17</v>
      </c>
      <c r="R8" s="135"/>
      <c r="S8" s="135">
        <v>18</v>
      </c>
      <c r="T8" s="135">
        <v>19</v>
      </c>
      <c r="U8" s="318"/>
      <c r="V8" s="297"/>
      <c r="W8" s="145"/>
      <c r="X8" s="145"/>
      <c r="Y8" s="328"/>
    </row>
    <row r="9" spans="1:25" s="178" customFormat="1" x14ac:dyDescent="0.25">
      <c r="A9" s="135">
        <v>1</v>
      </c>
      <c r="B9" s="263" t="s">
        <v>653</v>
      </c>
      <c r="C9" s="191"/>
      <c r="D9" s="140"/>
      <c r="E9" s="141"/>
      <c r="F9" s="141"/>
      <c r="G9" s="139"/>
      <c r="H9" s="139"/>
      <c r="I9" s="139"/>
      <c r="J9" s="142"/>
      <c r="K9" s="142"/>
      <c r="L9" s="142"/>
      <c r="M9" s="142"/>
      <c r="N9" s="177"/>
      <c r="O9" s="219">
        <f>SUM(O10:O89)</f>
        <v>7546</v>
      </c>
      <c r="P9" s="144"/>
      <c r="Q9" s="203">
        <f>SUM(Q10:Q89)</f>
        <v>7546</v>
      </c>
      <c r="R9" s="219">
        <f>SUM(R10:R89)</f>
        <v>7562.0764261599998</v>
      </c>
      <c r="S9" s="219">
        <f>SUM(S10:S89)</f>
        <v>0</v>
      </c>
      <c r="T9" s="219">
        <f>SUM(T10:T89)</f>
        <v>0</v>
      </c>
      <c r="U9" s="203">
        <f>SUM(U10:U89)</f>
        <v>6341</v>
      </c>
      <c r="V9" s="251"/>
      <c r="W9" s="145">
        <v>7144</v>
      </c>
      <c r="X9" s="203">
        <f>SUM(X10:X89)</f>
        <v>4802</v>
      </c>
      <c r="Y9" s="212"/>
    </row>
    <row r="10" spans="1:25" ht="47.25" x14ac:dyDescent="0.25">
      <c r="A10" s="135">
        <v>2</v>
      </c>
      <c r="B10" s="263" t="s">
        <v>211</v>
      </c>
      <c r="C10" s="263" t="s">
        <v>689</v>
      </c>
      <c r="D10" s="140"/>
      <c r="E10" s="141"/>
      <c r="F10" s="141">
        <v>1415.98</v>
      </c>
      <c r="G10" s="139"/>
      <c r="H10" s="139"/>
      <c r="I10" s="139">
        <v>801</v>
      </c>
      <c r="J10" s="168"/>
      <c r="K10" s="142"/>
      <c r="L10" s="142"/>
      <c r="M10" s="142"/>
      <c r="N10" s="177"/>
      <c r="O10" s="219">
        <f t="shared" ref="O10:O22" si="0">Q10+T10</f>
        <v>0</v>
      </c>
      <c r="P10" s="144">
        <v>0</v>
      </c>
      <c r="Q10" s="203">
        <f t="shared" ref="Q10:Q22" si="1">ROUNDDOWN(R10,0)</f>
        <v>0</v>
      </c>
      <c r="R10" s="146">
        <f t="shared" ref="R10:R22" si="2">I10*P10/100</f>
        <v>0</v>
      </c>
      <c r="S10" s="144">
        <f t="shared" ref="S10:S22" si="3">IF(J10&lt;33,0,18)</f>
        <v>0</v>
      </c>
      <c r="T10" s="145">
        <f t="shared" ref="T10:T22" si="4">ROUNDDOWN(N10*S10/100,0)</f>
        <v>0</v>
      </c>
      <c r="U10" s="223">
        <v>144</v>
      </c>
      <c r="V10" s="252"/>
      <c r="W10" s="145">
        <v>0</v>
      </c>
      <c r="X10" s="145">
        <v>0</v>
      </c>
      <c r="Y10" s="287" t="s">
        <v>974</v>
      </c>
    </row>
    <row r="11" spans="1:25" ht="31.5" x14ac:dyDescent="0.25">
      <c r="A11" s="135">
        <v>3</v>
      </c>
      <c r="B11" s="263" t="s">
        <v>695</v>
      </c>
      <c r="C11" s="161" t="s">
        <v>696</v>
      </c>
      <c r="D11" s="140"/>
      <c r="E11" s="141"/>
      <c r="F11" s="141">
        <v>80.09</v>
      </c>
      <c r="G11" s="139"/>
      <c r="H11" s="139">
        <v>210</v>
      </c>
      <c r="I11" s="139">
        <v>195</v>
      </c>
      <c r="J11" s="168"/>
      <c r="K11" s="142"/>
      <c r="L11" s="142">
        <v>2.62</v>
      </c>
      <c r="M11" s="142">
        <f>I11/F11</f>
        <v>2.4347608939942562</v>
      </c>
      <c r="N11" s="177"/>
      <c r="O11" s="219">
        <f t="shared" si="0"/>
        <v>15</v>
      </c>
      <c r="P11" s="144">
        <v>8</v>
      </c>
      <c r="Q11" s="203">
        <f t="shared" si="1"/>
        <v>15</v>
      </c>
      <c r="R11" s="146">
        <f t="shared" si="2"/>
        <v>15.6</v>
      </c>
      <c r="S11" s="144">
        <f t="shared" si="3"/>
        <v>0</v>
      </c>
      <c r="T11" s="145">
        <f t="shared" si="4"/>
        <v>0</v>
      </c>
      <c r="U11" s="223">
        <v>15</v>
      </c>
      <c r="V11" s="252"/>
      <c r="W11" s="145">
        <v>18</v>
      </c>
      <c r="X11" s="145">
        <v>5</v>
      </c>
      <c r="Y11" s="361"/>
    </row>
    <row r="12" spans="1:25" x14ac:dyDescent="0.25">
      <c r="A12" s="135">
        <v>4</v>
      </c>
      <c r="B12" s="263" t="s">
        <v>2</v>
      </c>
      <c r="C12" s="161" t="s">
        <v>696</v>
      </c>
      <c r="D12" s="140"/>
      <c r="E12" s="141"/>
      <c r="F12" s="141">
        <v>2766.11</v>
      </c>
      <c r="G12" s="139"/>
      <c r="H12" s="139">
        <v>1355</v>
      </c>
      <c r="I12" s="139">
        <v>1051</v>
      </c>
      <c r="J12" s="168"/>
      <c r="K12" s="142"/>
      <c r="L12" s="142">
        <v>0.42</v>
      </c>
      <c r="M12" s="142">
        <f t="shared" ref="M12:M20" si="5">I12/F12</f>
        <v>0.3799559670439715</v>
      </c>
      <c r="N12" s="177"/>
      <c r="O12" s="219">
        <f t="shared" si="0"/>
        <v>189</v>
      </c>
      <c r="P12" s="144">
        <f t="shared" ref="P12:P22" si="6">IF(I12&lt;33,0,18)</f>
        <v>18</v>
      </c>
      <c r="Q12" s="203">
        <f t="shared" si="1"/>
        <v>189</v>
      </c>
      <c r="R12" s="146">
        <f t="shared" si="2"/>
        <v>189.18</v>
      </c>
      <c r="S12" s="144">
        <f t="shared" si="3"/>
        <v>0</v>
      </c>
      <c r="T12" s="145">
        <f t="shared" si="4"/>
        <v>0</v>
      </c>
      <c r="U12" s="223" t="s">
        <v>916</v>
      </c>
      <c r="V12" s="252"/>
      <c r="W12" s="145">
        <v>81</v>
      </c>
      <c r="X12" s="145">
        <v>43</v>
      </c>
      <c r="Y12" s="287"/>
    </row>
    <row r="13" spans="1:25" ht="31.5" x14ac:dyDescent="0.25">
      <c r="A13" s="135">
        <v>5</v>
      </c>
      <c r="B13" s="263" t="s">
        <v>698</v>
      </c>
      <c r="C13" s="161" t="s">
        <v>696</v>
      </c>
      <c r="D13" s="140"/>
      <c r="E13" s="141"/>
      <c r="F13" s="141">
        <v>473.84</v>
      </c>
      <c r="G13" s="139"/>
      <c r="H13" s="139">
        <v>317</v>
      </c>
      <c r="I13" s="139">
        <v>491</v>
      </c>
      <c r="J13" s="168"/>
      <c r="K13" s="142"/>
      <c r="L13" s="142">
        <v>0.67</v>
      </c>
      <c r="M13" s="142">
        <f t="shared" si="5"/>
        <v>1.0362147560357928</v>
      </c>
      <c r="N13" s="177"/>
      <c r="O13" s="219">
        <f t="shared" si="0"/>
        <v>88</v>
      </c>
      <c r="P13" s="144">
        <f t="shared" si="6"/>
        <v>18</v>
      </c>
      <c r="Q13" s="203">
        <f t="shared" si="1"/>
        <v>88</v>
      </c>
      <c r="R13" s="146">
        <f t="shared" si="2"/>
        <v>88.38</v>
      </c>
      <c r="S13" s="144">
        <f t="shared" si="3"/>
        <v>0</v>
      </c>
      <c r="T13" s="145">
        <f t="shared" si="4"/>
        <v>0</v>
      </c>
      <c r="U13" s="223">
        <v>88</v>
      </c>
      <c r="V13" s="252"/>
      <c r="W13" s="145">
        <v>57</v>
      </c>
      <c r="X13" s="145">
        <v>0</v>
      </c>
      <c r="Y13" s="361"/>
    </row>
    <row r="14" spans="1:25" ht="31.5" x14ac:dyDescent="0.25">
      <c r="A14" s="135">
        <v>6</v>
      </c>
      <c r="B14" s="263" t="s">
        <v>699</v>
      </c>
      <c r="C14" s="161" t="s">
        <v>696</v>
      </c>
      <c r="D14" s="140"/>
      <c r="E14" s="141"/>
      <c r="F14" s="141">
        <v>73.459999999999994</v>
      </c>
      <c r="G14" s="139"/>
      <c r="H14" s="139">
        <v>247</v>
      </c>
      <c r="I14" s="139">
        <v>230</v>
      </c>
      <c r="J14" s="168"/>
      <c r="K14" s="142"/>
      <c r="L14" s="142">
        <v>3.36</v>
      </c>
      <c r="M14" s="142">
        <f t="shared" si="5"/>
        <v>3.1309556221072694</v>
      </c>
      <c r="N14" s="177"/>
      <c r="O14" s="219">
        <f t="shared" si="0"/>
        <v>25</v>
      </c>
      <c r="P14" s="144">
        <v>11</v>
      </c>
      <c r="Q14" s="203">
        <f t="shared" si="1"/>
        <v>25</v>
      </c>
      <c r="R14" s="146">
        <f t="shared" si="2"/>
        <v>25.3</v>
      </c>
      <c r="S14" s="144">
        <f t="shared" si="3"/>
        <v>0</v>
      </c>
      <c r="T14" s="145">
        <f t="shared" si="4"/>
        <v>0</v>
      </c>
      <c r="U14" s="223">
        <v>25</v>
      </c>
      <c r="V14" s="252"/>
      <c r="W14" s="145">
        <v>31</v>
      </c>
      <c r="X14" s="145">
        <v>0</v>
      </c>
      <c r="Y14" s="361"/>
    </row>
    <row r="15" spans="1:25" ht="31.5" x14ac:dyDescent="0.25">
      <c r="A15" s="135">
        <v>7</v>
      </c>
      <c r="B15" s="263" t="s">
        <v>700</v>
      </c>
      <c r="C15" s="161" t="s">
        <v>696</v>
      </c>
      <c r="D15" s="140"/>
      <c r="E15" s="141"/>
      <c r="F15" s="141">
        <v>491.79</v>
      </c>
      <c r="G15" s="139"/>
      <c r="H15" s="139">
        <v>322</v>
      </c>
      <c r="I15" s="139">
        <v>449</v>
      </c>
      <c r="J15" s="168"/>
      <c r="K15" s="142"/>
      <c r="L15" s="142">
        <v>0.65</v>
      </c>
      <c r="M15" s="142">
        <f t="shared" si="5"/>
        <v>0.91299131743223727</v>
      </c>
      <c r="N15" s="177"/>
      <c r="O15" s="219">
        <f t="shared" si="0"/>
        <v>80</v>
      </c>
      <c r="P15" s="144">
        <f t="shared" si="6"/>
        <v>18</v>
      </c>
      <c r="Q15" s="203">
        <f t="shared" si="1"/>
        <v>80</v>
      </c>
      <c r="R15" s="146">
        <f t="shared" si="2"/>
        <v>80.819999999999993</v>
      </c>
      <c r="S15" s="144">
        <f t="shared" si="3"/>
        <v>0</v>
      </c>
      <c r="T15" s="145">
        <f t="shared" si="4"/>
        <v>0</v>
      </c>
      <c r="U15" s="223">
        <v>80</v>
      </c>
      <c r="V15" s="252"/>
      <c r="W15" s="145">
        <v>57</v>
      </c>
      <c r="X15" s="145">
        <v>4</v>
      </c>
      <c r="Y15" s="361"/>
    </row>
    <row r="16" spans="1:25" ht="33" customHeight="1" x14ac:dyDescent="0.25">
      <c r="A16" s="135">
        <v>8</v>
      </c>
      <c r="B16" s="263" t="s">
        <v>701</v>
      </c>
      <c r="C16" s="161" t="s">
        <v>696</v>
      </c>
      <c r="D16" s="140"/>
      <c r="E16" s="141"/>
      <c r="F16" s="141">
        <v>495.87</v>
      </c>
      <c r="G16" s="139"/>
      <c r="H16" s="139">
        <v>661</v>
      </c>
      <c r="I16" s="139">
        <v>607</v>
      </c>
      <c r="J16" s="168"/>
      <c r="K16" s="142"/>
      <c r="L16" s="142">
        <v>1.33</v>
      </c>
      <c r="M16" s="142">
        <f t="shared" si="5"/>
        <v>1.224111158166455</v>
      </c>
      <c r="N16" s="177"/>
      <c r="O16" s="219">
        <f t="shared" si="0"/>
        <v>109</v>
      </c>
      <c r="P16" s="144">
        <f t="shared" si="6"/>
        <v>18</v>
      </c>
      <c r="Q16" s="203">
        <f t="shared" si="1"/>
        <v>109</v>
      </c>
      <c r="R16" s="146">
        <f t="shared" si="2"/>
        <v>109.26</v>
      </c>
      <c r="S16" s="144">
        <f t="shared" si="3"/>
        <v>0</v>
      </c>
      <c r="T16" s="145">
        <f t="shared" si="4"/>
        <v>0</v>
      </c>
      <c r="U16" s="223">
        <v>109</v>
      </c>
      <c r="V16" s="252"/>
      <c r="W16" s="145">
        <v>85</v>
      </c>
      <c r="X16" s="145">
        <v>15</v>
      </c>
      <c r="Y16" s="361"/>
    </row>
    <row r="17" spans="1:25" ht="30" customHeight="1" x14ac:dyDescent="0.25">
      <c r="A17" s="135">
        <v>9</v>
      </c>
      <c r="B17" s="263" t="s">
        <v>92</v>
      </c>
      <c r="C17" s="161" t="s">
        <v>696</v>
      </c>
      <c r="D17" s="140"/>
      <c r="E17" s="141"/>
      <c r="F17" s="141">
        <v>2033.81</v>
      </c>
      <c r="G17" s="139"/>
      <c r="H17" s="139">
        <v>2811</v>
      </c>
      <c r="I17" s="139">
        <v>3143</v>
      </c>
      <c r="J17" s="168"/>
      <c r="K17" s="142"/>
      <c r="L17" s="142">
        <v>2.0299999999999998</v>
      </c>
      <c r="M17" s="142">
        <f t="shared" si="5"/>
        <v>1.5453754283831824</v>
      </c>
      <c r="N17" s="177"/>
      <c r="O17" s="219">
        <f t="shared" si="0"/>
        <v>110</v>
      </c>
      <c r="P17" s="144">
        <v>3.5</v>
      </c>
      <c r="Q17" s="203">
        <f t="shared" si="1"/>
        <v>110</v>
      </c>
      <c r="R17" s="146">
        <f t="shared" si="2"/>
        <v>110.005</v>
      </c>
      <c r="S17" s="144">
        <f t="shared" si="3"/>
        <v>0</v>
      </c>
      <c r="T17" s="145">
        <f t="shared" si="4"/>
        <v>0</v>
      </c>
      <c r="U17" s="223">
        <v>110</v>
      </c>
      <c r="V17" s="252"/>
      <c r="W17" s="145">
        <v>100</v>
      </c>
      <c r="X17" s="145">
        <v>51</v>
      </c>
      <c r="Y17" s="361"/>
    </row>
    <row r="18" spans="1:25" ht="34.5" customHeight="1" x14ac:dyDescent="0.25">
      <c r="A18" s="135">
        <v>10</v>
      </c>
      <c r="B18" s="263" t="s">
        <v>726</v>
      </c>
      <c r="C18" s="161" t="s">
        <v>696</v>
      </c>
      <c r="D18" s="140"/>
      <c r="E18" s="141"/>
      <c r="F18" s="141">
        <v>492.9</v>
      </c>
      <c r="G18" s="139"/>
      <c r="H18" s="139"/>
      <c r="I18" s="139">
        <v>420</v>
      </c>
      <c r="J18" s="168"/>
      <c r="K18" s="142"/>
      <c r="L18" s="142"/>
      <c r="M18" s="142">
        <f t="shared" si="5"/>
        <v>0.85209981740718199</v>
      </c>
      <c r="N18" s="177"/>
      <c r="O18" s="219">
        <f t="shared" si="0"/>
        <v>75</v>
      </c>
      <c r="P18" s="144">
        <f t="shared" si="6"/>
        <v>18</v>
      </c>
      <c r="Q18" s="203">
        <f t="shared" si="1"/>
        <v>75</v>
      </c>
      <c r="R18" s="146">
        <f t="shared" si="2"/>
        <v>75.599999999999994</v>
      </c>
      <c r="S18" s="144">
        <f t="shared" si="3"/>
        <v>0</v>
      </c>
      <c r="T18" s="145">
        <f t="shared" si="4"/>
        <v>0</v>
      </c>
      <c r="U18" s="223">
        <v>75</v>
      </c>
      <c r="V18" s="252"/>
      <c r="W18" s="145">
        <v>0</v>
      </c>
      <c r="X18" s="145">
        <v>0</v>
      </c>
      <c r="Y18" s="361"/>
    </row>
    <row r="19" spans="1:25" ht="31.5" x14ac:dyDescent="0.25">
      <c r="A19" s="135">
        <v>11</v>
      </c>
      <c r="B19" s="263" t="s">
        <v>857</v>
      </c>
      <c r="C19" s="161" t="s">
        <v>696</v>
      </c>
      <c r="D19" s="140"/>
      <c r="E19" s="141"/>
      <c r="F19" s="141">
        <v>499.13</v>
      </c>
      <c r="G19" s="139"/>
      <c r="H19" s="139"/>
      <c r="I19" s="139">
        <v>456</v>
      </c>
      <c r="J19" s="168"/>
      <c r="K19" s="142"/>
      <c r="L19" s="142"/>
      <c r="M19" s="142">
        <f t="shared" si="5"/>
        <v>0.91358964598401216</v>
      </c>
      <c r="N19" s="177"/>
      <c r="O19" s="219">
        <f t="shared" si="0"/>
        <v>82</v>
      </c>
      <c r="P19" s="144">
        <f t="shared" si="6"/>
        <v>18</v>
      </c>
      <c r="Q19" s="203">
        <f t="shared" si="1"/>
        <v>82</v>
      </c>
      <c r="R19" s="146">
        <f t="shared" si="2"/>
        <v>82.08</v>
      </c>
      <c r="S19" s="144">
        <f t="shared" si="3"/>
        <v>0</v>
      </c>
      <c r="T19" s="145">
        <f t="shared" si="4"/>
        <v>0</v>
      </c>
      <c r="U19" s="223">
        <v>82</v>
      </c>
      <c r="V19" s="252"/>
      <c r="W19" s="145">
        <v>0</v>
      </c>
      <c r="X19" s="145">
        <v>0</v>
      </c>
      <c r="Y19" s="361"/>
    </row>
    <row r="20" spans="1:25" ht="31.5" x14ac:dyDescent="0.25">
      <c r="A20" s="135">
        <v>12</v>
      </c>
      <c r="B20" s="263" t="s">
        <v>94</v>
      </c>
      <c r="C20" s="161" t="s">
        <v>696</v>
      </c>
      <c r="D20" s="140"/>
      <c r="E20" s="141"/>
      <c r="F20" s="141">
        <v>498.9</v>
      </c>
      <c r="G20" s="139"/>
      <c r="H20" s="139">
        <v>593</v>
      </c>
      <c r="I20" s="139">
        <v>583</v>
      </c>
      <c r="J20" s="168"/>
      <c r="K20" s="142"/>
      <c r="L20" s="142">
        <v>1.78</v>
      </c>
      <c r="M20" s="142">
        <f t="shared" si="5"/>
        <v>1.1685708558829426</v>
      </c>
      <c r="N20" s="177"/>
      <c r="O20" s="219">
        <f t="shared" si="0"/>
        <v>104</v>
      </c>
      <c r="P20" s="144">
        <f t="shared" si="6"/>
        <v>18</v>
      </c>
      <c r="Q20" s="203">
        <f t="shared" si="1"/>
        <v>104</v>
      </c>
      <c r="R20" s="146">
        <f t="shared" si="2"/>
        <v>104.94</v>
      </c>
      <c r="S20" s="144">
        <f t="shared" si="3"/>
        <v>0</v>
      </c>
      <c r="T20" s="145">
        <f t="shared" si="4"/>
        <v>0</v>
      </c>
      <c r="U20" s="223">
        <v>104</v>
      </c>
      <c r="V20" s="252"/>
      <c r="W20" s="145">
        <v>76</v>
      </c>
      <c r="X20" s="145">
        <v>34</v>
      </c>
      <c r="Y20" s="361"/>
    </row>
    <row r="21" spans="1:25" ht="31.5" x14ac:dyDescent="0.25">
      <c r="A21" s="135">
        <v>13</v>
      </c>
      <c r="B21" s="263" t="s">
        <v>704</v>
      </c>
      <c r="C21" s="161" t="s">
        <v>696</v>
      </c>
      <c r="D21" s="140"/>
      <c r="E21" s="141"/>
      <c r="F21" s="141">
        <v>481.76</v>
      </c>
      <c r="G21" s="139"/>
      <c r="H21" s="139">
        <v>369</v>
      </c>
      <c r="I21" s="139">
        <v>351</v>
      </c>
      <c r="J21" s="168"/>
      <c r="K21" s="142"/>
      <c r="L21" s="142">
        <v>0.77</v>
      </c>
      <c r="M21" s="142">
        <f>I21/F21</f>
        <v>0.7285785453337762</v>
      </c>
      <c r="N21" s="177"/>
      <c r="O21" s="219">
        <f t="shared" si="0"/>
        <v>63</v>
      </c>
      <c r="P21" s="144">
        <f t="shared" si="6"/>
        <v>18</v>
      </c>
      <c r="Q21" s="203">
        <f t="shared" si="1"/>
        <v>63</v>
      </c>
      <c r="R21" s="146">
        <f t="shared" si="2"/>
        <v>63.18</v>
      </c>
      <c r="S21" s="144">
        <f t="shared" si="3"/>
        <v>0</v>
      </c>
      <c r="T21" s="145">
        <f t="shared" si="4"/>
        <v>0</v>
      </c>
      <c r="U21" s="223">
        <v>63</v>
      </c>
      <c r="V21" s="252"/>
      <c r="W21" s="145">
        <v>47</v>
      </c>
      <c r="X21" s="145">
        <v>0</v>
      </c>
      <c r="Y21" s="361"/>
    </row>
    <row r="22" spans="1:25" ht="31.5" x14ac:dyDescent="0.25">
      <c r="A22" s="135">
        <v>14</v>
      </c>
      <c r="B22" s="263" t="s">
        <v>705</v>
      </c>
      <c r="C22" s="161" t="s">
        <v>696</v>
      </c>
      <c r="D22" s="140"/>
      <c r="E22" s="141"/>
      <c r="F22" s="141">
        <v>499.17</v>
      </c>
      <c r="G22" s="139"/>
      <c r="H22" s="139">
        <v>521</v>
      </c>
      <c r="I22" s="139">
        <v>488</v>
      </c>
      <c r="J22" s="168"/>
      <c r="K22" s="142"/>
      <c r="L22" s="142">
        <v>1.04</v>
      </c>
      <c r="M22" s="142">
        <f>I22/F22</f>
        <v>0.97762285393753623</v>
      </c>
      <c r="N22" s="177"/>
      <c r="O22" s="219">
        <f t="shared" si="0"/>
        <v>87</v>
      </c>
      <c r="P22" s="144">
        <f t="shared" si="6"/>
        <v>18</v>
      </c>
      <c r="Q22" s="203">
        <f t="shared" si="1"/>
        <v>87</v>
      </c>
      <c r="R22" s="146">
        <f t="shared" si="2"/>
        <v>87.84</v>
      </c>
      <c r="S22" s="144">
        <f t="shared" si="3"/>
        <v>0</v>
      </c>
      <c r="T22" s="145">
        <f t="shared" si="4"/>
        <v>0</v>
      </c>
      <c r="U22" s="223">
        <v>87</v>
      </c>
      <c r="V22" s="252"/>
      <c r="W22" s="145">
        <v>67</v>
      </c>
      <c r="X22" s="145">
        <v>9</v>
      </c>
      <c r="Y22" s="361"/>
    </row>
    <row r="23" spans="1:25" ht="31.5" x14ac:dyDescent="0.25">
      <c r="A23" s="135">
        <v>15</v>
      </c>
      <c r="B23" s="263" t="s">
        <v>825</v>
      </c>
      <c r="C23" s="161" t="s">
        <v>65</v>
      </c>
      <c r="D23" s="140"/>
      <c r="E23" s="141"/>
      <c r="F23" s="141">
        <v>36.72</v>
      </c>
      <c r="G23" s="139"/>
      <c r="H23" s="139"/>
      <c r="I23" s="139">
        <v>53</v>
      </c>
      <c r="J23" s="168"/>
      <c r="K23" s="142"/>
      <c r="L23" s="142"/>
      <c r="M23" s="142">
        <f t="shared" ref="M23:M29" si="7">I23/F23</f>
        <v>1.4433551198257082</v>
      </c>
      <c r="N23" s="177"/>
      <c r="O23" s="219">
        <f t="shared" ref="O23:O35" si="8">Q23+T23</f>
        <v>9</v>
      </c>
      <c r="P23" s="144">
        <f t="shared" ref="P23:P35" si="9">IF(I23&lt;33,0,18)</f>
        <v>18</v>
      </c>
      <c r="Q23" s="203">
        <f t="shared" ref="Q23:Q35" si="10">ROUNDDOWN(R23,0)</f>
        <v>9</v>
      </c>
      <c r="R23" s="146">
        <f t="shared" ref="R23:R35" si="11">I23*P23/100</f>
        <v>9.5399999999999991</v>
      </c>
      <c r="S23" s="144">
        <f t="shared" ref="S23:S35" si="12">IF(J23&lt;33,0,18)</f>
        <v>0</v>
      </c>
      <c r="T23" s="145">
        <f t="shared" ref="T23:T35" si="13">ROUNDDOWN(N23*S23/100,0)</f>
        <v>0</v>
      </c>
      <c r="U23" s="223">
        <v>9</v>
      </c>
      <c r="V23" s="252"/>
      <c r="W23" s="145">
        <v>0</v>
      </c>
      <c r="X23" s="145">
        <v>0</v>
      </c>
      <c r="Y23" s="361"/>
    </row>
    <row r="24" spans="1:25" ht="31.5" x14ac:dyDescent="0.25">
      <c r="A24" s="135">
        <v>16</v>
      </c>
      <c r="B24" s="263" t="s">
        <v>740</v>
      </c>
      <c r="C24" s="161" t="s">
        <v>65</v>
      </c>
      <c r="D24" s="140"/>
      <c r="E24" s="141"/>
      <c r="F24" s="141">
        <v>83.4</v>
      </c>
      <c r="G24" s="139"/>
      <c r="H24" s="139">
        <v>136</v>
      </c>
      <c r="I24" s="139">
        <v>183</v>
      </c>
      <c r="J24" s="168"/>
      <c r="K24" s="142"/>
      <c r="L24" s="142">
        <v>2.2599999999999998</v>
      </c>
      <c r="M24" s="142">
        <f t="shared" si="7"/>
        <v>2.1942446043165464</v>
      </c>
      <c r="N24" s="177"/>
      <c r="O24" s="219">
        <f t="shared" si="8"/>
        <v>32</v>
      </c>
      <c r="P24" s="144">
        <f t="shared" si="9"/>
        <v>18</v>
      </c>
      <c r="Q24" s="203">
        <f t="shared" si="10"/>
        <v>32</v>
      </c>
      <c r="R24" s="146">
        <f t="shared" si="11"/>
        <v>32.94</v>
      </c>
      <c r="S24" s="144">
        <f t="shared" si="12"/>
        <v>0</v>
      </c>
      <c r="T24" s="145">
        <f t="shared" si="13"/>
        <v>0</v>
      </c>
      <c r="U24" s="223">
        <v>32</v>
      </c>
      <c r="V24" s="252"/>
      <c r="W24" s="145">
        <v>20</v>
      </c>
      <c r="X24" s="145">
        <v>20</v>
      </c>
      <c r="Y24" s="361"/>
    </row>
    <row r="25" spans="1:25" ht="31.5" x14ac:dyDescent="0.25">
      <c r="A25" s="135">
        <v>17</v>
      </c>
      <c r="B25" s="263" t="s">
        <v>741</v>
      </c>
      <c r="C25" s="161" t="s">
        <v>65</v>
      </c>
      <c r="D25" s="140"/>
      <c r="E25" s="141"/>
      <c r="F25" s="141">
        <v>33.49</v>
      </c>
      <c r="G25" s="139"/>
      <c r="H25" s="139">
        <v>47</v>
      </c>
      <c r="I25" s="139">
        <v>48</v>
      </c>
      <c r="J25" s="168"/>
      <c r="K25" s="142"/>
      <c r="L25" s="142">
        <v>1.41</v>
      </c>
      <c r="M25" s="142">
        <f t="shared" si="7"/>
        <v>1.4332636607942668</v>
      </c>
      <c r="N25" s="177"/>
      <c r="O25" s="219">
        <f t="shared" si="8"/>
        <v>5</v>
      </c>
      <c r="P25" s="144">
        <v>12</v>
      </c>
      <c r="Q25" s="203">
        <f t="shared" si="10"/>
        <v>5</v>
      </c>
      <c r="R25" s="146">
        <f t="shared" si="11"/>
        <v>5.76</v>
      </c>
      <c r="S25" s="144">
        <f t="shared" si="12"/>
        <v>0</v>
      </c>
      <c r="T25" s="145">
        <f t="shared" si="13"/>
        <v>0</v>
      </c>
      <c r="U25" s="223">
        <v>5</v>
      </c>
      <c r="V25" s="252"/>
      <c r="W25" s="145">
        <v>4</v>
      </c>
      <c r="X25" s="145">
        <v>4</v>
      </c>
      <c r="Y25" s="361"/>
    </row>
    <row r="26" spans="1:25" ht="31.5" x14ac:dyDescent="0.25">
      <c r="A26" s="135">
        <v>18</v>
      </c>
      <c r="B26" s="263" t="s">
        <v>742</v>
      </c>
      <c r="C26" s="161" t="s">
        <v>65</v>
      </c>
      <c r="D26" s="140"/>
      <c r="E26" s="141"/>
      <c r="F26" s="141">
        <v>27.5</v>
      </c>
      <c r="G26" s="139"/>
      <c r="H26" s="139">
        <v>38</v>
      </c>
      <c r="I26" s="139">
        <v>35</v>
      </c>
      <c r="J26" s="168"/>
      <c r="K26" s="142"/>
      <c r="L26" s="142">
        <v>1.38</v>
      </c>
      <c r="M26" s="142">
        <f t="shared" si="7"/>
        <v>1.2727272727272727</v>
      </c>
      <c r="N26" s="177"/>
      <c r="O26" s="219">
        <f t="shared" si="8"/>
        <v>5</v>
      </c>
      <c r="P26" s="144">
        <v>16</v>
      </c>
      <c r="Q26" s="203">
        <f t="shared" si="10"/>
        <v>5</v>
      </c>
      <c r="R26" s="146">
        <f t="shared" si="11"/>
        <v>5.6</v>
      </c>
      <c r="S26" s="144">
        <f t="shared" si="12"/>
        <v>0</v>
      </c>
      <c r="T26" s="145">
        <f t="shared" si="13"/>
        <v>0</v>
      </c>
      <c r="U26" s="223">
        <v>5</v>
      </c>
      <c r="V26" s="252"/>
      <c r="W26" s="145">
        <v>6</v>
      </c>
      <c r="X26" s="145">
        <v>3</v>
      </c>
      <c r="Y26" s="361"/>
    </row>
    <row r="27" spans="1:25" ht="20.25" customHeight="1" x14ac:dyDescent="0.25">
      <c r="A27" s="135">
        <v>19</v>
      </c>
      <c r="B27" s="263" t="s">
        <v>2</v>
      </c>
      <c r="C27" s="161" t="s">
        <v>65</v>
      </c>
      <c r="D27" s="140"/>
      <c r="E27" s="141"/>
      <c r="F27" s="141">
        <v>1161.94</v>
      </c>
      <c r="G27" s="139"/>
      <c r="H27" s="139">
        <v>1116</v>
      </c>
      <c r="I27" s="139">
        <v>1027</v>
      </c>
      <c r="J27" s="168"/>
      <c r="K27" s="142"/>
      <c r="L27" s="142">
        <v>0.91</v>
      </c>
      <c r="M27" s="142">
        <f t="shared" si="7"/>
        <v>0.8838666368315059</v>
      </c>
      <c r="N27" s="177"/>
      <c r="O27" s="219">
        <f t="shared" si="8"/>
        <v>184</v>
      </c>
      <c r="P27" s="144">
        <f t="shared" si="9"/>
        <v>18</v>
      </c>
      <c r="Q27" s="203">
        <f t="shared" si="10"/>
        <v>184</v>
      </c>
      <c r="R27" s="146">
        <f t="shared" si="11"/>
        <v>184.86</v>
      </c>
      <c r="S27" s="144">
        <f t="shared" si="12"/>
        <v>0</v>
      </c>
      <c r="T27" s="145">
        <f t="shared" si="13"/>
        <v>0</v>
      </c>
      <c r="U27" s="223" t="s">
        <v>916</v>
      </c>
      <c r="V27" s="252"/>
      <c r="W27" s="145">
        <v>200</v>
      </c>
      <c r="X27" s="145">
        <v>72</v>
      </c>
      <c r="Y27" s="287"/>
    </row>
    <row r="28" spans="1:25" ht="33" customHeight="1" x14ac:dyDescent="0.25">
      <c r="A28" s="135">
        <v>20</v>
      </c>
      <c r="B28" s="263" t="s">
        <v>884</v>
      </c>
      <c r="C28" s="161" t="s">
        <v>65</v>
      </c>
      <c r="D28" s="140"/>
      <c r="E28" s="141"/>
      <c r="F28" s="141">
        <v>3313.32</v>
      </c>
      <c r="G28" s="139"/>
      <c r="H28" s="139">
        <v>2279</v>
      </c>
      <c r="I28" s="139">
        <v>2018</v>
      </c>
      <c r="J28" s="168"/>
      <c r="K28" s="142"/>
      <c r="L28" s="142">
        <v>0.69</v>
      </c>
      <c r="M28" s="142">
        <f t="shared" si="7"/>
        <v>0.60905677688843818</v>
      </c>
      <c r="N28" s="177"/>
      <c r="O28" s="219">
        <f t="shared" si="8"/>
        <v>250</v>
      </c>
      <c r="P28" s="144">
        <v>12.4</v>
      </c>
      <c r="Q28" s="203">
        <f t="shared" si="10"/>
        <v>250</v>
      </c>
      <c r="R28" s="146">
        <f t="shared" si="11"/>
        <v>250.232</v>
      </c>
      <c r="S28" s="144">
        <f t="shared" si="12"/>
        <v>0</v>
      </c>
      <c r="T28" s="145">
        <f t="shared" si="13"/>
        <v>0</v>
      </c>
      <c r="U28" s="223">
        <v>250</v>
      </c>
      <c r="V28" s="252"/>
      <c r="W28" s="145">
        <v>250</v>
      </c>
      <c r="X28" s="145">
        <v>118</v>
      </c>
      <c r="Y28" s="361"/>
    </row>
    <row r="29" spans="1:25" ht="31.5" x14ac:dyDescent="0.25">
      <c r="A29" s="135">
        <v>21</v>
      </c>
      <c r="B29" s="263" t="s">
        <v>744</v>
      </c>
      <c r="C29" s="161" t="s">
        <v>65</v>
      </c>
      <c r="D29" s="140"/>
      <c r="E29" s="141"/>
      <c r="F29" s="141">
        <v>24.83</v>
      </c>
      <c r="G29" s="139"/>
      <c r="H29" s="139">
        <v>34</v>
      </c>
      <c r="I29" s="139">
        <v>41</v>
      </c>
      <c r="J29" s="168"/>
      <c r="K29" s="142"/>
      <c r="L29" s="142">
        <v>1.37</v>
      </c>
      <c r="M29" s="142">
        <f t="shared" si="7"/>
        <v>1.6512283527990335</v>
      </c>
      <c r="N29" s="177"/>
      <c r="O29" s="219">
        <f t="shared" si="8"/>
        <v>7</v>
      </c>
      <c r="P29" s="144">
        <f t="shared" si="9"/>
        <v>18</v>
      </c>
      <c r="Q29" s="203">
        <f t="shared" si="10"/>
        <v>7</v>
      </c>
      <c r="R29" s="146">
        <f t="shared" si="11"/>
        <v>7.38</v>
      </c>
      <c r="S29" s="144">
        <f t="shared" si="12"/>
        <v>0</v>
      </c>
      <c r="T29" s="145">
        <f t="shared" si="13"/>
        <v>0</v>
      </c>
      <c r="U29" s="223">
        <v>7</v>
      </c>
      <c r="V29" s="252"/>
      <c r="W29" s="145">
        <v>6</v>
      </c>
      <c r="X29" s="145"/>
      <c r="Y29" s="361"/>
    </row>
    <row r="30" spans="1:25" ht="31.5" x14ac:dyDescent="0.25">
      <c r="A30" s="135">
        <v>22</v>
      </c>
      <c r="B30" s="263" t="s">
        <v>794</v>
      </c>
      <c r="C30" s="161" t="s">
        <v>67</v>
      </c>
      <c r="D30" s="140"/>
      <c r="E30" s="141"/>
      <c r="F30" s="141">
        <v>14952.17</v>
      </c>
      <c r="G30" s="139"/>
      <c r="H30" s="139">
        <v>26525</v>
      </c>
      <c r="I30" s="139">
        <v>27340</v>
      </c>
      <c r="J30" s="168"/>
      <c r="K30" s="142"/>
      <c r="L30" s="142">
        <v>1.77</v>
      </c>
      <c r="M30" s="142">
        <f t="shared" ref="M30:M35" si="14">I30/F30</f>
        <v>1.8284971345296368</v>
      </c>
      <c r="N30" s="177"/>
      <c r="O30" s="219">
        <f t="shared" si="8"/>
        <v>720</v>
      </c>
      <c r="P30" s="144">
        <v>2.6</v>
      </c>
      <c r="Q30" s="203">
        <v>720</v>
      </c>
      <c r="R30" s="146">
        <f t="shared" si="11"/>
        <v>710.84</v>
      </c>
      <c r="S30" s="144">
        <f t="shared" si="12"/>
        <v>0</v>
      </c>
      <c r="T30" s="145">
        <f t="shared" si="13"/>
        <v>0</v>
      </c>
      <c r="U30" s="223">
        <v>720</v>
      </c>
      <c r="V30" s="252"/>
      <c r="W30" s="145">
        <v>700</v>
      </c>
      <c r="X30" s="145">
        <v>289</v>
      </c>
      <c r="Y30" s="361"/>
    </row>
    <row r="31" spans="1:25" x14ac:dyDescent="0.25">
      <c r="A31" s="135">
        <v>23</v>
      </c>
      <c r="B31" s="263" t="s">
        <v>2</v>
      </c>
      <c r="C31" s="161" t="s">
        <v>67</v>
      </c>
      <c r="D31" s="140"/>
      <c r="E31" s="141"/>
      <c r="F31" s="141">
        <v>3970.56</v>
      </c>
      <c r="G31" s="139"/>
      <c r="H31" s="139">
        <v>3663</v>
      </c>
      <c r="I31" s="139">
        <v>3879</v>
      </c>
      <c r="J31" s="168"/>
      <c r="K31" s="142"/>
      <c r="L31" s="142">
        <v>0.92</v>
      </c>
      <c r="M31" s="142">
        <f t="shared" si="14"/>
        <v>0.97694028046421666</v>
      </c>
      <c r="N31" s="177"/>
      <c r="O31" s="219">
        <f t="shared" si="8"/>
        <v>193</v>
      </c>
      <c r="P31" s="144">
        <v>5</v>
      </c>
      <c r="Q31" s="203">
        <f t="shared" si="10"/>
        <v>193</v>
      </c>
      <c r="R31" s="146">
        <f t="shared" si="11"/>
        <v>193.95</v>
      </c>
      <c r="S31" s="144">
        <f t="shared" si="12"/>
        <v>0</v>
      </c>
      <c r="T31" s="145">
        <f t="shared" si="13"/>
        <v>0</v>
      </c>
      <c r="U31" s="223" t="s">
        <v>916</v>
      </c>
      <c r="V31" s="252"/>
      <c r="W31" s="145">
        <v>366</v>
      </c>
      <c r="X31" s="145">
        <v>31</v>
      </c>
      <c r="Y31" s="287"/>
    </row>
    <row r="32" spans="1:25" ht="31.5" x14ac:dyDescent="0.25">
      <c r="A32" s="135">
        <v>24</v>
      </c>
      <c r="B32" s="263" t="s">
        <v>795</v>
      </c>
      <c r="C32" s="161" t="s">
        <v>67</v>
      </c>
      <c r="D32" s="140"/>
      <c r="E32" s="141"/>
      <c r="F32" s="141">
        <v>416.08</v>
      </c>
      <c r="G32" s="139"/>
      <c r="H32" s="139">
        <v>362</v>
      </c>
      <c r="I32" s="139">
        <v>385</v>
      </c>
      <c r="J32" s="168"/>
      <c r="K32" s="142"/>
      <c r="L32" s="142">
        <v>0.87</v>
      </c>
      <c r="M32" s="142">
        <f t="shared" si="14"/>
        <v>0.92530282637954242</v>
      </c>
      <c r="N32" s="177"/>
      <c r="O32" s="219">
        <f t="shared" si="8"/>
        <v>69</v>
      </c>
      <c r="P32" s="144">
        <f t="shared" si="9"/>
        <v>18</v>
      </c>
      <c r="Q32" s="203">
        <f t="shared" si="10"/>
        <v>69</v>
      </c>
      <c r="R32" s="146">
        <f t="shared" si="11"/>
        <v>69.3</v>
      </c>
      <c r="S32" s="144">
        <f t="shared" si="12"/>
        <v>0</v>
      </c>
      <c r="T32" s="145">
        <f t="shared" si="13"/>
        <v>0</v>
      </c>
      <c r="U32" s="223">
        <v>69</v>
      </c>
      <c r="V32" s="252"/>
      <c r="W32" s="145">
        <v>65</v>
      </c>
      <c r="X32" s="145">
        <v>1</v>
      </c>
      <c r="Y32" s="361"/>
    </row>
    <row r="33" spans="1:25" ht="31.5" x14ac:dyDescent="0.25">
      <c r="A33" s="135">
        <v>25</v>
      </c>
      <c r="B33" s="263" t="s">
        <v>796</v>
      </c>
      <c r="C33" s="161" t="s">
        <v>67</v>
      </c>
      <c r="D33" s="140"/>
      <c r="E33" s="141"/>
      <c r="F33" s="141">
        <v>32.86</v>
      </c>
      <c r="G33" s="139"/>
      <c r="H33" s="139">
        <v>70</v>
      </c>
      <c r="I33" s="139">
        <v>70</v>
      </c>
      <c r="J33" s="168"/>
      <c r="K33" s="142"/>
      <c r="L33" s="142">
        <v>2.13</v>
      </c>
      <c r="M33" s="142">
        <f t="shared" si="14"/>
        <v>2.1302495435179551</v>
      </c>
      <c r="N33" s="177"/>
      <c r="O33" s="219">
        <f t="shared" si="8"/>
        <v>12</v>
      </c>
      <c r="P33" s="144">
        <f t="shared" si="9"/>
        <v>18</v>
      </c>
      <c r="Q33" s="203">
        <f t="shared" si="10"/>
        <v>12</v>
      </c>
      <c r="R33" s="146">
        <f t="shared" si="11"/>
        <v>12.6</v>
      </c>
      <c r="S33" s="144">
        <f t="shared" si="12"/>
        <v>0</v>
      </c>
      <c r="T33" s="145">
        <f t="shared" si="13"/>
        <v>0</v>
      </c>
      <c r="U33" s="223">
        <v>12</v>
      </c>
      <c r="V33" s="252"/>
      <c r="W33" s="145">
        <v>12</v>
      </c>
      <c r="X33" s="145">
        <v>6</v>
      </c>
      <c r="Y33" s="361"/>
    </row>
    <row r="34" spans="1:25" ht="31.5" x14ac:dyDescent="0.25">
      <c r="A34" s="135">
        <v>26</v>
      </c>
      <c r="B34" s="263" t="s">
        <v>106</v>
      </c>
      <c r="C34" s="161" t="s">
        <v>67</v>
      </c>
      <c r="D34" s="140"/>
      <c r="E34" s="141"/>
      <c r="F34" s="141">
        <v>293.77999999999997</v>
      </c>
      <c r="G34" s="139"/>
      <c r="H34" s="139">
        <v>291</v>
      </c>
      <c r="I34" s="139">
        <v>298</v>
      </c>
      <c r="J34" s="168"/>
      <c r="K34" s="142"/>
      <c r="L34" s="142">
        <v>0.99</v>
      </c>
      <c r="M34" s="142">
        <f t="shared" si="14"/>
        <v>1.0143644904350195</v>
      </c>
      <c r="N34" s="177"/>
      <c r="O34" s="219">
        <f t="shared" si="8"/>
        <v>40</v>
      </c>
      <c r="P34" s="144">
        <v>13.5</v>
      </c>
      <c r="Q34" s="203">
        <f t="shared" si="10"/>
        <v>40</v>
      </c>
      <c r="R34" s="146">
        <f t="shared" si="11"/>
        <v>40.229999999999997</v>
      </c>
      <c r="S34" s="144">
        <f t="shared" si="12"/>
        <v>0</v>
      </c>
      <c r="T34" s="145">
        <f t="shared" si="13"/>
        <v>0</v>
      </c>
      <c r="U34" s="223">
        <v>40</v>
      </c>
      <c r="V34" s="252"/>
      <c r="W34" s="145">
        <v>52</v>
      </c>
      <c r="X34" s="145">
        <v>30</v>
      </c>
      <c r="Y34" s="361"/>
    </row>
    <row r="35" spans="1:25" ht="31.5" customHeight="1" x14ac:dyDescent="0.25">
      <c r="A35" s="135">
        <v>27</v>
      </c>
      <c r="B35" s="263" t="s">
        <v>797</v>
      </c>
      <c r="C35" s="161" t="s">
        <v>67</v>
      </c>
      <c r="D35" s="140"/>
      <c r="E35" s="141"/>
      <c r="F35" s="141">
        <v>138.86000000000001</v>
      </c>
      <c r="G35" s="139"/>
      <c r="H35" s="139">
        <v>239</v>
      </c>
      <c r="I35" s="139">
        <v>252</v>
      </c>
      <c r="J35" s="168"/>
      <c r="K35" s="142"/>
      <c r="L35" s="142">
        <v>1.72</v>
      </c>
      <c r="M35" s="142">
        <f t="shared" si="14"/>
        <v>1.8147774737145324</v>
      </c>
      <c r="N35" s="177"/>
      <c r="O35" s="219">
        <f t="shared" si="8"/>
        <v>45</v>
      </c>
      <c r="P35" s="144">
        <f t="shared" si="9"/>
        <v>18</v>
      </c>
      <c r="Q35" s="203">
        <f t="shared" si="10"/>
        <v>45</v>
      </c>
      <c r="R35" s="146">
        <f t="shared" si="11"/>
        <v>45.36</v>
      </c>
      <c r="S35" s="144">
        <f t="shared" si="12"/>
        <v>0</v>
      </c>
      <c r="T35" s="145">
        <f t="shared" si="13"/>
        <v>0</v>
      </c>
      <c r="U35" s="223">
        <v>45</v>
      </c>
      <c r="V35" s="252"/>
      <c r="W35" s="145">
        <v>43</v>
      </c>
      <c r="X35" s="145">
        <v>43</v>
      </c>
      <c r="Y35" s="361"/>
    </row>
    <row r="36" spans="1:25" ht="31.5" hidden="1" x14ac:dyDescent="0.25">
      <c r="A36" s="135">
        <v>28</v>
      </c>
      <c r="B36" s="294" t="s">
        <v>928</v>
      </c>
      <c r="C36" s="161" t="s">
        <v>70</v>
      </c>
      <c r="D36" s="140"/>
      <c r="E36" s="141"/>
      <c r="F36" s="141">
        <v>134.62</v>
      </c>
      <c r="G36" s="139"/>
      <c r="H36" s="139"/>
      <c r="I36" s="139">
        <v>85</v>
      </c>
      <c r="J36" s="168"/>
      <c r="K36" s="142"/>
      <c r="L36" s="142"/>
      <c r="M36" s="142">
        <f t="shared" ref="M36:M45" si="15">I36/F36</f>
        <v>0.63140692319120484</v>
      </c>
      <c r="N36" s="177"/>
      <c r="O36" s="219">
        <f t="shared" ref="O36:O85" si="16">Q36+T36</f>
        <v>0</v>
      </c>
      <c r="P36" s="144">
        <v>0</v>
      </c>
      <c r="Q36" s="219">
        <f t="shared" ref="Q36:Q85" si="17">ROUNDDOWN(R36,0)</f>
        <v>0</v>
      </c>
      <c r="R36" s="146">
        <f t="shared" ref="R36:R85" si="18">I36*P36/100</f>
        <v>0</v>
      </c>
      <c r="S36" s="144">
        <f t="shared" ref="S36:S85" si="19">IF(J36&lt;33,0,18)</f>
        <v>0</v>
      </c>
      <c r="T36" s="145">
        <f t="shared" ref="T36:T85" si="20">ROUNDDOWN(N36*S36/100,0)</f>
        <v>0</v>
      </c>
      <c r="U36" s="381">
        <v>0</v>
      </c>
      <c r="V36" s="381">
        <v>985</v>
      </c>
      <c r="W36" s="145">
        <v>0</v>
      </c>
      <c r="X36" s="145">
        <v>0</v>
      </c>
      <c r="Y36" s="264"/>
    </row>
    <row r="37" spans="1:25" ht="31.5" hidden="1" x14ac:dyDescent="0.25">
      <c r="A37" s="135">
        <v>29</v>
      </c>
      <c r="B37" s="294" t="s">
        <v>929</v>
      </c>
      <c r="C37" s="161" t="s">
        <v>70</v>
      </c>
      <c r="D37" s="140"/>
      <c r="E37" s="141"/>
      <c r="F37" s="141">
        <v>145.4</v>
      </c>
      <c r="G37" s="139"/>
      <c r="H37" s="139"/>
      <c r="I37" s="139">
        <v>93</v>
      </c>
      <c r="J37" s="168"/>
      <c r="K37" s="142"/>
      <c r="L37" s="142"/>
      <c r="M37" s="142">
        <f t="shared" si="15"/>
        <v>0.63961485557083908</v>
      </c>
      <c r="N37" s="177"/>
      <c r="O37" s="219">
        <f t="shared" si="16"/>
        <v>0</v>
      </c>
      <c r="P37" s="144">
        <v>0</v>
      </c>
      <c r="Q37" s="219">
        <f t="shared" si="17"/>
        <v>0</v>
      </c>
      <c r="R37" s="146">
        <f t="shared" si="18"/>
        <v>0</v>
      </c>
      <c r="S37" s="144">
        <f t="shared" si="19"/>
        <v>0</v>
      </c>
      <c r="T37" s="145">
        <f t="shared" si="20"/>
        <v>0</v>
      </c>
      <c r="U37" s="381">
        <v>0</v>
      </c>
      <c r="V37" s="381">
        <v>1984</v>
      </c>
      <c r="W37" s="145">
        <v>0</v>
      </c>
      <c r="X37" s="145">
        <v>0</v>
      </c>
      <c r="Y37" s="264"/>
    </row>
    <row r="38" spans="1:25" ht="31.5" x14ac:dyDescent="0.25">
      <c r="A38" s="135">
        <v>30</v>
      </c>
      <c r="B38" s="263" t="s">
        <v>930</v>
      </c>
      <c r="C38" s="161" t="s">
        <v>70</v>
      </c>
      <c r="D38" s="140"/>
      <c r="E38" s="141"/>
      <c r="F38" s="141">
        <v>536.70000000000005</v>
      </c>
      <c r="G38" s="139"/>
      <c r="H38" s="139"/>
      <c r="I38" s="139">
        <v>475</v>
      </c>
      <c r="J38" s="168"/>
      <c r="K38" s="142"/>
      <c r="L38" s="142"/>
      <c r="M38" s="142">
        <f t="shared" si="15"/>
        <v>0.88503819638531755</v>
      </c>
      <c r="N38" s="177"/>
      <c r="O38" s="219">
        <f t="shared" si="16"/>
        <v>5</v>
      </c>
      <c r="P38" s="144">
        <v>1.2</v>
      </c>
      <c r="Q38" s="203">
        <f t="shared" si="17"/>
        <v>5</v>
      </c>
      <c r="R38" s="146">
        <f t="shared" si="18"/>
        <v>5.7</v>
      </c>
      <c r="S38" s="144">
        <f t="shared" si="19"/>
        <v>0</v>
      </c>
      <c r="T38" s="145">
        <f t="shared" si="20"/>
        <v>0</v>
      </c>
      <c r="U38" s="223">
        <v>5</v>
      </c>
      <c r="V38" s="252">
        <v>0</v>
      </c>
      <c r="W38" s="145">
        <v>0</v>
      </c>
      <c r="X38" s="145">
        <v>0</v>
      </c>
      <c r="Y38" s="361"/>
    </row>
    <row r="39" spans="1:25" ht="31.5" x14ac:dyDescent="0.25">
      <c r="A39" s="135">
        <v>31</v>
      </c>
      <c r="B39" s="263" t="s">
        <v>931</v>
      </c>
      <c r="C39" s="161" t="s">
        <v>70</v>
      </c>
      <c r="D39" s="140"/>
      <c r="E39" s="141"/>
      <c r="F39" s="141">
        <v>163.19</v>
      </c>
      <c r="G39" s="139"/>
      <c r="H39" s="139"/>
      <c r="I39" s="139">
        <v>99</v>
      </c>
      <c r="J39" s="168"/>
      <c r="K39" s="142"/>
      <c r="L39" s="142">
        <v>0.62</v>
      </c>
      <c r="M39" s="142">
        <f t="shared" si="15"/>
        <v>0.60665481953551081</v>
      </c>
      <c r="N39" s="177"/>
      <c r="O39" s="219">
        <f t="shared" si="16"/>
        <v>17</v>
      </c>
      <c r="P39" s="144">
        <f>IF(I39&lt;33,0,18)</f>
        <v>18</v>
      </c>
      <c r="Q39" s="203">
        <f t="shared" si="17"/>
        <v>17</v>
      </c>
      <c r="R39" s="146">
        <f t="shared" si="18"/>
        <v>17.82</v>
      </c>
      <c r="S39" s="144">
        <f t="shared" si="19"/>
        <v>0</v>
      </c>
      <c r="T39" s="145">
        <f t="shared" si="20"/>
        <v>0</v>
      </c>
      <c r="U39" s="223">
        <v>150</v>
      </c>
      <c r="V39" s="252">
        <v>1000</v>
      </c>
      <c r="W39" s="145">
        <v>18</v>
      </c>
      <c r="X39" s="145"/>
      <c r="Y39" s="287" t="s">
        <v>1010</v>
      </c>
    </row>
    <row r="40" spans="1:25" ht="47.25" hidden="1" x14ac:dyDescent="0.25">
      <c r="A40" s="135">
        <v>32</v>
      </c>
      <c r="B40" s="294" t="s">
        <v>932</v>
      </c>
      <c r="C40" s="161" t="s">
        <v>70</v>
      </c>
      <c r="D40" s="140"/>
      <c r="E40" s="141"/>
      <c r="F40" s="141">
        <v>417.73</v>
      </c>
      <c r="G40" s="139"/>
      <c r="H40" s="139"/>
      <c r="I40" s="139">
        <v>325</v>
      </c>
      <c r="J40" s="168"/>
      <c r="K40" s="142"/>
      <c r="L40" s="142">
        <v>5</v>
      </c>
      <c r="M40" s="142">
        <f t="shared" si="15"/>
        <v>0.77801450697819163</v>
      </c>
      <c r="N40" s="177"/>
      <c r="O40" s="219">
        <f t="shared" si="16"/>
        <v>0</v>
      </c>
      <c r="P40" s="144">
        <v>0</v>
      </c>
      <c r="Q40" s="219">
        <f t="shared" si="17"/>
        <v>0</v>
      </c>
      <c r="R40" s="146">
        <f t="shared" si="18"/>
        <v>0</v>
      </c>
      <c r="S40" s="144">
        <f t="shared" si="19"/>
        <v>0</v>
      </c>
      <c r="T40" s="145">
        <f t="shared" si="20"/>
        <v>0</v>
      </c>
      <c r="U40" s="381">
        <v>0</v>
      </c>
      <c r="V40" s="381">
        <f>4500-U40</f>
        <v>4500</v>
      </c>
      <c r="W40" s="203">
        <v>858</v>
      </c>
      <c r="X40" s="145">
        <v>858</v>
      </c>
      <c r="Y40" s="264"/>
    </row>
    <row r="41" spans="1:25" ht="31.5" hidden="1" x14ac:dyDescent="0.25">
      <c r="A41" s="135">
        <v>33</v>
      </c>
      <c r="B41" s="294" t="s">
        <v>933</v>
      </c>
      <c r="C41" s="161" t="s">
        <v>70</v>
      </c>
      <c r="D41" s="140"/>
      <c r="E41" s="141"/>
      <c r="F41" s="141">
        <v>261.32</v>
      </c>
      <c r="G41" s="139"/>
      <c r="H41" s="139"/>
      <c r="I41" s="139">
        <v>167</v>
      </c>
      <c r="J41" s="168"/>
      <c r="K41" s="142"/>
      <c r="L41" s="142"/>
      <c r="M41" s="142">
        <f t="shared" si="15"/>
        <v>0.63906321751109751</v>
      </c>
      <c r="N41" s="177"/>
      <c r="O41" s="219">
        <f t="shared" si="16"/>
        <v>0</v>
      </c>
      <c r="P41" s="144">
        <v>0</v>
      </c>
      <c r="Q41" s="219">
        <f t="shared" si="17"/>
        <v>0</v>
      </c>
      <c r="R41" s="146">
        <f t="shared" si="18"/>
        <v>0</v>
      </c>
      <c r="S41" s="144">
        <f t="shared" si="19"/>
        <v>0</v>
      </c>
      <c r="T41" s="145">
        <f t="shared" si="20"/>
        <v>0</v>
      </c>
      <c r="U41" s="381">
        <v>0</v>
      </c>
      <c r="V41" s="381">
        <f>1500-U41</f>
        <v>1500</v>
      </c>
      <c r="W41" s="203">
        <v>0</v>
      </c>
      <c r="X41" s="145">
        <v>0</v>
      </c>
      <c r="Y41" s="264"/>
    </row>
    <row r="42" spans="1:25" ht="31.5" hidden="1" customHeight="1" x14ac:dyDescent="0.25">
      <c r="A42" s="135">
        <v>344</v>
      </c>
      <c r="B42" s="294" t="s">
        <v>935</v>
      </c>
      <c r="C42" s="161" t="s">
        <v>70</v>
      </c>
      <c r="D42" s="140"/>
      <c r="E42" s="141"/>
      <c r="F42" s="141">
        <v>162.178</v>
      </c>
      <c r="G42" s="139"/>
      <c r="H42" s="139"/>
      <c r="I42" s="139"/>
      <c r="J42" s="168"/>
      <c r="K42" s="142"/>
      <c r="L42" s="142"/>
      <c r="M42" s="142"/>
      <c r="N42" s="177"/>
      <c r="O42" s="219">
        <f t="shared" si="16"/>
        <v>0</v>
      </c>
      <c r="P42" s="144">
        <f>IF(I42&lt;33,0,18)</f>
        <v>0</v>
      </c>
      <c r="Q42" s="219">
        <f t="shared" si="17"/>
        <v>0</v>
      </c>
      <c r="R42" s="146">
        <f t="shared" si="18"/>
        <v>0</v>
      </c>
      <c r="S42" s="144">
        <f t="shared" si="19"/>
        <v>0</v>
      </c>
      <c r="T42" s="145">
        <f t="shared" si="20"/>
        <v>0</v>
      </c>
      <c r="U42" s="252">
        <v>0</v>
      </c>
      <c r="V42" s="252">
        <v>1000</v>
      </c>
      <c r="W42" s="145">
        <v>552</v>
      </c>
      <c r="X42" s="145"/>
      <c r="Y42" s="112"/>
    </row>
    <row r="43" spans="1:25" ht="47.25" x14ac:dyDescent="0.25">
      <c r="A43" s="135">
        <v>34</v>
      </c>
      <c r="B43" s="263" t="s">
        <v>934</v>
      </c>
      <c r="C43" s="161" t="s">
        <v>70</v>
      </c>
      <c r="D43" s="140"/>
      <c r="E43" s="141"/>
      <c r="F43" s="141">
        <v>331.1</v>
      </c>
      <c r="G43" s="139"/>
      <c r="H43" s="139"/>
      <c r="I43" s="139">
        <v>224</v>
      </c>
      <c r="J43" s="168"/>
      <c r="K43" s="142"/>
      <c r="L43" s="142">
        <v>5</v>
      </c>
      <c r="M43" s="142">
        <f t="shared" si="15"/>
        <v>0.67653276955602537</v>
      </c>
      <c r="N43" s="177"/>
      <c r="O43" s="219">
        <f>Q43+T43</f>
        <v>40</v>
      </c>
      <c r="P43" s="144">
        <f>IF(I43&lt;33,0,18)</f>
        <v>18</v>
      </c>
      <c r="Q43" s="203">
        <f>ROUNDDOWN(R43,0)</f>
        <v>40</v>
      </c>
      <c r="R43" s="146">
        <f>I43*P43/100</f>
        <v>40.32</v>
      </c>
      <c r="S43" s="144"/>
      <c r="T43" s="145"/>
      <c r="U43" s="223">
        <v>200</v>
      </c>
      <c r="V43" s="252"/>
      <c r="W43" s="203">
        <v>152</v>
      </c>
      <c r="X43" s="145">
        <v>152</v>
      </c>
      <c r="Y43" s="287" t="s">
        <v>1010</v>
      </c>
    </row>
    <row r="44" spans="1:25" ht="31.5" hidden="1" x14ac:dyDescent="0.25">
      <c r="A44" s="135">
        <v>35</v>
      </c>
      <c r="B44" s="294" t="s">
        <v>936</v>
      </c>
      <c r="C44" s="161" t="s">
        <v>70</v>
      </c>
      <c r="D44" s="140"/>
      <c r="E44" s="141"/>
      <c r="F44" s="141">
        <v>170.48</v>
      </c>
      <c r="G44" s="139"/>
      <c r="H44" s="139"/>
      <c r="I44" s="139">
        <v>113</v>
      </c>
      <c r="J44" s="168"/>
      <c r="K44" s="142"/>
      <c r="L44" s="142"/>
      <c r="M44" s="142">
        <f t="shared" si="15"/>
        <v>0.66283435007038949</v>
      </c>
      <c r="N44" s="177"/>
      <c r="O44" s="219">
        <f t="shared" si="16"/>
        <v>0</v>
      </c>
      <c r="P44" s="144">
        <v>0</v>
      </c>
      <c r="Q44" s="219">
        <f t="shared" si="17"/>
        <v>0</v>
      </c>
      <c r="R44" s="146">
        <f t="shared" si="18"/>
        <v>0</v>
      </c>
      <c r="S44" s="144">
        <f t="shared" si="19"/>
        <v>0</v>
      </c>
      <c r="T44" s="145">
        <f t="shared" si="20"/>
        <v>0</v>
      </c>
      <c r="U44" s="252">
        <v>0</v>
      </c>
      <c r="V44" s="252">
        <v>480</v>
      </c>
      <c r="W44" s="145">
        <v>0</v>
      </c>
      <c r="X44" s="145">
        <v>0</v>
      </c>
      <c r="Y44" s="361"/>
    </row>
    <row r="45" spans="1:25" ht="31.5" x14ac:dyDescent="0.25">
      <c r="A45" s="135">
        <v>36</v>
      </c>
      <c r="B45" s="263" t="s">
        <v>937</v>
      </c>
      <c r="C45" s="161" t="s">
        <v>70</v>
      </c>
      <c r="D45" s="140"/>
      <c r="E45" s="141"/>
      <c r="F45" s="141">
        <v>139.80000000000001</v>
      </c>
      <c r="G45" s="139"/>
      <c r="H45" s="139"/>
      <c r="I45" s="139">
        <v>86</v>
      </c>
      <c r="J45" s="168"/>
      <c r="K45" s="142"/>
      <c r="L45" s="142"/>
      <c r="M45" s="142">
        <f t="shared" si="15"/>
        <v>0.61516452074391981</v>
      </c>
      <c r="N45" s="177"/>
      <c r="O45" s="219">
        <f t="shared" si="16"/>
        <v>15</v>
      </c>
      <c r="P45" s="144">
        <f>IF(I45&lt;33,0,18)</f>
        <v>18</v>
      </c>
      <c r="Q45" s="203">
        <f t="shared" si="17"/>
        <v>15</v>
      </c>
      <c r="R45" s="146">
        <f t="shared" si="18"/>
        <v>15.48</v>
      </c>
      <c r="S45" s="144">
        <f t="shared" si="19"/>
        <v>0</v>
      </c>
      <c r="T45" s="145">
        <f t="shared" si="20"/>
        <v>0</v>
      </c>
      <c r="U45" s="223">
        <v>117</v>
      </c>
      <c r="V45" s="252">
        <v>1500</v>
      </c>
      <c r="W45" s="145">
        <v>0</v>
      </c>
      <c r="X45" s="145">
        <v>0</v>
      </c>
      <c r="Y45" s="287" t="s">
        <v>1010</v>
      </c>
    </row>
    <row r="46" spans="1:25" ht="31.5" hidden="1" x14ac:dyDescent="0.25">
      <c r="A46" s="135">
        <v>347</v>
      </c>
      <c r="B46" s="294" t="s">
        <v>938</v>
      </c>
      <c r="C46" s="161" t="s">
        <v>70</v>
      </c>
      <c r="D46" s="140"/>
      <c r="E46" s="141"/>
      <c r="F46" s="141">
        <v>15.86</v>
      </c>
      <c r="G46" s="139"/>
      <c r="H46" s="139"/>
      <c r="I46" s="139">
        <v>8</v>
      </c>
      <c r="J46" s="168"/>
      <c r="K46" s="142"/>
      <c r="L46" s="142"/>
      <c r="M46" s="142"/>
      <c r="N46" s="177"/>
      <c r="O46" s="219">
        <f t="shared" si="16"/>
        <v>0</v>
      </c>
      <c r="P46" s="144">
        <f>IF(I46&lt;33,0,18)</f>
        <v>0</v>
      </c>
      <c r="Q46" s="145">
        <f t="shared" si="17"/>
        <v>0</v>
      </c>
      <c r="R46" s="146">
        <f t="shared" si="18"/>
        <v>0</v>
      </c>
      <c r="S46" s="144">
        <f t="shared" si="19"/>
        <v>0</v>
      </c>
      <c r="T46" s="145">
        <f t="shared" si="20"/>
        <v>0</v>
      </c>
      <c r="U46" s="381">
        <v>0</v>
      </c>
      <c r="V46" s="381">
        <v>400</v>
      </c>
      <c r="W46" s="145">
        <v>0</v>
      </c>
      <c r="X46" s="145"/>
      <c r="Y46" s="112"/>
    </row>
    <row r="47" spans="1:25" ht="31.5" x14ac:dyDescent="0.25">
      <c r="A47" s="135">
        <v>37</v>
      </c>
      <c r="B47" s="263" t="s">
        <v>939</v>
      </c>
      <c r="C47" s="161" t="s">
        <v>70</v>
      </c>
      <c r="D47" s="140"/>
      <c r="E47" s="141"/>
      <c r="F47" s="141">
        <v>118.21</v>
      </c>
      <c r="G47" s="139"/>
      <c r="H47" s="139"/>
      <c r="I47" s="139">
        <v>78</v>
      </c>
      <c r="J47" s="168"/>
      <c r="K47" s="142"/>
      <c r="L47" s="142"/>
      <c r="M47" s="142">
        <f>I47/F47</f>
        <v>0.65984265290584554</v>
      </c>
      <c r="N47" s="177"/>
      <c r="O47" s="219">
        <f t="shared" si="16"/>
        <v>14</v>
      </c>
      <c r="P47" s="144">
        <f>IF(I47&lt;33,0,18)</f>
        <v>18</v>
      </c>
      <c r="Q47" s="203">
        <f t="shared" si="17"/>
        <v>14</v>
      </c>
      <c r="R47" s="146">
        <f t="shared" si="18"/>
        <v>14.04</v>
      </c>
      <c r="S47" s="144">
        <f t="shared" si="19"/>
        <v>0</v>
      </c>
      <c r="T47" s="145">
        <f t="shared" si="20"/>
        <v>0</v>
      </c>
      <c r="U47" s="223">
        <v>39</v>
      </c>
      <c r="V47" s="252">
        <v>1000</v>
      </c>
      <c r="W47" s="145">
        <v>0</v>
      </c>
      <c r="X47" s="145">
        <v>0</v>
      </c>
      <c r="Y47" s="361" t="s">
        <v>1010</v>
      </c>
    </row>
    <row r="48" spans="1:25" ht="47.25" x14ac:dyDescent="0.25">
      <c r="A48" s="135">
        <v>38</v>
      </c>
      <c r="B48" s="263" t="s">
        <v>983</v>
      </c>
      <c r="C48" s="161" t="s">
        <v>70</v>
      </c>
      <c r="D48" s="140"/>
      <c r="E48" s="141"/>
      <c r="F48" s="141">
        <v>75.84</v>
      </c>
      <c r="G48" s="139"/>
      <c r="H48" s="139"/>
      <c r="I48" s="139">
        <v>50</v>
      </c>
      <c r="J48" s="168"/>
      <c r="K48" s="142"/>
      <c r="L48" s="142"/>
      <c r="M48" s="142">
        <f>I48/F48</f>
        <v>0.65928270042194093</v>
      </c>
      <c r="N48" s="177"/>
      <c r="O48" s="219">
        <f t="shared" si="16"/>
        <v>9</v>
      </c>
      <c r="P48" s="144">
        <f>IF(I48&lt;33,0,18)</f>
        <v>18</v>
      </c>
      <c r="Q48" s="203">
        <f t="shared" si="17"/>
        <v>9</v>
      </c>
      <c r="R48" s="146">
        <f t="shared" si="18"/>
        <v>9</v>
      </c>
      <c r="S48" s="144">
        <f t="shared" si="19"/>
        <v>0</v>
      </c>
      <c r="T48" s="145">
        <f t="shared" si="20"/>
        <v>0</v>
      </c>
      <c r="U48" s="223">
        <v>19</v>
      </c>
      <c r="V48" s="252">
        <v>1000</v>
      </c>
      <c r="W48" s="145">
        <v>0</v>
      </c>
      <c r="X48" s="145">
        <v>0</v>
      </c>
      <c r="Y48" s="361" t="s">
        <v>1010</v>
      </c>
    </row>
    <row r="49" spans="1:25" ht="31.5" hidden="1" x14ac:dyDescent="0.25">
      <c r="A49" s="135">
        <v>39</v>
      </c>
      <c r="B49" s="294" t="s">
        <v>940</v>
      </c>
      <c r="C49" s="161" t="s">
        <v>70</v>
      </c>
      <c r="D49" s="140"/>
      <c r="E49" s="141"/>
      <c r="F49" s="141">
        <v>186.81</v>
      </c>
      <c r="G49" s="139"/>
      <c r="H49" s="139"/>
      <c r="I49" s="139">
        <v>121</v>
      </c>
      <c r="J49" s="168"/>
      <c r="K49" s="142"/>
      <c r="L49" s="142"/>
      <c r="M49" s="142">
        <f>I49/F49</f>
        <v>0.64771693164177502</v>
      </c>
      <c r="N49" s="177"/>
      <c r="O49" s="219">
        <f t="shared" si="16"/>
        <v>0</v>
      </c>
      <c r="P49" s="144">
        <v>0</v>
      </c>
      <c r="Q49" s="219">
        <f t="shared" si="17"/>
        <v>0</v>
      </c>
      <c r="R49" s="146">
        <f t="shared" si="18"/>
        <v>0</v>
      </c>
      <c r="S49" s="144">
        <f t="shared" si="19"/>
        <v>0</v>
      </c>
      <c r="T49" s="145">
        <f t="shared" si="20"/>
        <v>0</v>
      </c>
      <c r="U49" s="381">
        <v>0</v>
      </c>
      <c r="V49" s="381">
        <f>1000-U49</f>
        <v>1000</v>
      </c>
      <c r="W49" s="145">
        <v>0</v>
      </c>
      <c r="X49" s="145">
        <v>0</v>
      </c>
      <c r="Y49" s="264"/>
    </row>
    <row r="50" spans="1:25" s="360" customFormat="1" ht="47.25" x14ac:dyDescent="0.25">
      <c r="A50" s="135">
        <v>40</v>
      </c>
      <c r="B50" s="437" t="s">
        <v>804</v>
      </c>
      <c r="C50" s="356" t="s">
        <v>70</v>
      </c>
      <c r="D50" s="140"/>
      <c r="E50" s="141"/>
      <c r="F50" s="357">
        <v>68.5</v>
      </c>
      <c r="G50" s="344"/>
      <c r="H50" s="344"/>
      <c r="I50" s="358">
        <v>9</v>
      </c>
      <c r="J50" s="168"/>
      <c r="K50" s="345"/>
      <c r="L50" s="345"/>
      <c r="M50" s="359">
        <f>I50/F50</f>
        <v>0.13138686131386862</v>
      </c>
      <c r="N50" s="177"/>
      <c r="O50" s="346">
        <f t="shared" si="16"/>
        <v>0</v>
      </c>
      <c r="P50" s="352">
        <f>IF(I50&lt;33,0,18)</f>
        <v>0</v>
      </c>
      <c r="Q50" s="388">
        <f t="shared" si="17"/>
        <v>0</v>
      </c>
      <c r="R50" s="349">
        <f t="shared" si="18"/>
        <v>0</v>
      </c>
      <c r="S50" s="144">
        <f t="shared" si="19"/>
        <v>0</v>
      </c>
      <c r="T50" s="145">
        <f t="shared" si="20"/>
        <v>0</v>
      </c>
      <c r="U50" s="432">
        <v>1</v>
      </c>
      <c r="V50" s="350">
        <v>0</v>
      </c>
      <c r="W50" s="353">
        <v>7</v>
      </c>
      <c r="X50" s="353">
        <v>0</v>
      </c>
      <c r="Y50" s="426" t="s">
        <v>1015</v>
      </c>
    </row>
    <row r="51" spans="1:25" ht="31.5" x14ac:dyDescent="0.25">
      <c r="A51" s="135">
        <v>41</v>
      </c>
      <c r="B51" s="263" t="s">
        <v>947</v>
      </c>
      <c r="C51" s="161" t="s">
        <v>70</v>
      </c>
      <c r="D51" s="140"/>
      <c r="E51" s="141"/>
      <c r="F51" s="141">
        <v>174.42</v>
      </c>
      <c r="G51" s="139"/>
      <c r="H51" s="139"/>
      <c r="I51" s="139">
        <f>M51*F51</f>
        <v>108.14039999999999</v>
      </c>
      <c r="J51" s="168"/>
      <c r="K51" s="142"/>
      <c r="L51" s="142">
        <v>5.04</v>
      </c>
      <c r="M51" s="142">
        <v>0.62</v>
      </c>
      <c r="N51" s="177"/>
      <c r="O51" s="219">
        <f t="shared" si="16"/>
        <v>19</v>
      </c>
      <c r="P51" s="144">
        <f>IF(I51&lt;33,0,18)</f>
        <v>18</v>
      </c>
      <c r="Q51" s="203">
        <f t="shared" si="17"/>
        <v>19</v>
      </c>
      <c r="R51" s="146">
        <f t="shared" si="18"/>
        <v>19.465271999999999</v>
      </c>
      <c r="S51" s="144">
        <f t="shared" si="19"/>
        <v>0</v>
      </c>
      <c r="T51" s="145">
        <f t="shared" si="20"/>
        <v>0</v>
      </c>
      <c r="U51" s="678">
        <v>500</v>
      </c>
      <c r="V51" s="251">
        <v>400</v>
      </c>
      <c r="W51" s="684">
        <v>300</v>
      </c>
      <c r="X51" s="684">
        <v>300</v>
      </c>
      <c r="Y51" s="361" t="s">
        <v>1010</v>
      </c>
    </row>
    <row r="52" spans="1:25" s="360" customFormat="1" ht="31.5" x14ac:dyDescent="0.25">
      <c r="A52" s="135">
        <v>42</v>
      </c>
      <c r="B52" s="437" t="s">
        <v>946</v>
      </c>
      <c r="C52" s="356" t="s">
        <v>70</v>
      </c>
      <c r="D52" s="140"/>
      <c r="E52" s="141"/>
      <c r="F52" s="357">
        <v>531.82100000000003</v>
      </c>
      <c r="G52" s="344"/>
      <c r="H52" s="344"/>
      <c r="I52" s="358">
        <f>M52*F52</f>
        <v>329.72901999999999</v>
      </c>
      <c r="J52" s="168"/>
      <c r="K52" s="345"/>
      <c r="L52" s="345"/>
      <c r="M52" s="359">
        <v>0.62</v>
      </c>
      <c r="N52" s="177"/>
      <c r="O52" s="346">
        <f t="shared" si="16"/>
        <v>0</v>
      </c>
      <c r="P52" s="352">
        <v>0</v>
      </c>
      <c r="Q52" s="388">
        <f t="shared" si="17"/>
        <v>0</v>
      </c>
      <c r="R52" s="349">
        <f t="shared" si="18"/>
        <v>0</v>
      </c>
      <c r="S52" s="144"/>
      <c r="T52" s="145"/>
      <c r="U52" s="676"/>
      <c r="V52" s="408"/>
      <c r="W52" s="685"/>
      <c r="X52" s="685"/>
      <c r="Y52" s="427" t="s">
        <v>954</v>
      </c>
    </row>
    <row r="53" spans="1:25" ht="31.5" x14ac:dyDescent="0.25">
      <c r="A53" s="135">
        <v>43</v>
      </c>
      <c r="B53" s="263" t="s">
        <v>941</v>
      </c>
      <c r="C53" s="161" t="s">
        <v>70</v>
      </c>
      <c r="D53" s="140"/>
      <c r="E53" s="141"/>
      <c r="F53" s="141">
        <v>128.66</v>
      </c>
      <c r="G53" s="139"/>
      <c r="H53" s="139"/>
      <c r="I53" s="139">
        <v>80</v>
      </c>
      <c r="J53" s="168"/>
      <c r="K53" s="142"/>
      <c r="L53" s="142"/>
      <c r="M53" s="142">
        <f t="shared" ref="M53:M68" si="21">I53/F53</f>
        <v>0.62179387533032804</v>
      </c>
      <c r="N53" s="177"/>
      <c r="O53" s="219">
        <f t="shared" si="16"/>
        <v>14</v>
      </c>
      <c r="P53" s="144">
        <f>IF(I53&lt;33,0,18)</f>
        <v>18</v>
      </c>
      <c r="Q53" s="203">
        <f t="shared" si="17"/>
        <v>14</v>
      </c>
      <c r="R53" s="146">
        <f t="shared" si="18"/>
        <v>14.4</v>
      </c>
      <c r="S53" s="144">
        <f t="shared" si="19"/>
        <v>0</v>
      </c>
      <c r="T53" s="145">
        <f t="shared" si="20"/>
        <v>0</v>
      </c>
      <c r="U53" s="223">
        <v>97</v>
      </c>
      <c r="V53" s="252">
        <v>3000</v>
      </c>
      <c r="W53" s="145">
        <v>0</v>
      </c>
      <c r="X53" s="145">
        <v>0</v>
      </c>
      <c r="Y53" s="361" t="s">
        <v>1010</v>
      </c>
    </row>
    <row r="54" spans="1:25" ht="31.5" x14ac:dyDescent="0.25">
      <c r="A54" s="135">
        <v>44</v>
      </c>
      <c r="B54" s="263" t="s">
        <v>806</v>
      </c>
      <c r="C54" s="161" t="s">
        <v>70</v>
      </c>
      <c r="D54" s="140"/>
      <c r="E54" s="141"/>
      <c r="F54" s="141">
        <v>54.15</v>
      </c>
      <c r="G54" s="139"/>
      <c r="H54" s="139"/>
      <c r="I54" s="139">
        <v>57</v>
      </c>
      <c r="J54" s="168"/>
      <c r="K54" s="142"/>
      <c r="L54" s="142">
        <v>0.76</v>
      </c>
      <c r="M54" s="142">
        <f t="shared" si="21"/>
        <v>1.0526315789473684</v>
      </c>
      <c r="N54" s="177"/>
      <c r="O54" s="219">
        <f t="shared" si="16"/>
        <v>3</v>
      </c>
      <c r="P54" s="144">
        <v>7</v>
      </c>
      <c r="Q54" s="203">
        <f t="shared" si="17"/>
        <v>3</v>
      </c>
      <c r="R54" s="146">
        <f t="shared" si="18"/>
        <v>3.99</v>
      </c>
      <c r="S54" s="144">
        <f t="shared" si="19"/>
        <v>0</v>
      </c>
      <c r="T54" s="145">
        <f t="shared" si="20"/>
        <v>0</v>
      </c>
      <c r="U54" s="223">
        <v>3</v>
      </c>
      <c r="V54" s="252">
        <v>0</v>
      </c>
      <c r="W54" s="145">
        <v>2</v>
      </c>
      <c r="X54" s="145">
        <v>2</v>
      </c>
      <c r="Y54" s="361"/>
    </row>
    <row r="55" spans="1:25" ht="31.5" x14ac:dyDescent="0.25">
      <c r="A55" s="135">
        <v>45</v>
      </c>
      <c r="B55" s="263" t="s">
        <v>942</v>
      </c>
      <c r="C55" s="161" t="s">
        <v>70</v>
      </c>
      <c r="D55" s="140"/>
      <c r="E55" s="141"/>
      <c r="F55" s="141">
        <v>128</v>
      </c>
      <c r="G55" s="139"/>
      <c r="H55" s="139"/>
      <c r="I55" s="139">
        <v>85</v>
      </c>
      <c r="J55" s="168"/>
      <c r="K55" s="142"/>
      <c r="L55" s="142"/>
      <c r="M55" s="142">
        <f t="shared" si="21"/>
        <v>0.6640625</v>
      </c>
      <c r="N55" s="177"/>
      <c r="O55" s="219">
        <f t="shared" si="16"/>
        <v>15</v>
      </c>
      <c r="P55" s="144">
        <f>IF(I55&lt;33,0,18)</f>
        <v>18</v>
      </c>
      <c r="Q55" s="203">
        <f t="shared" si="17"/>
        <v>15</v>
      </c>
      <c r="R55" s="146">
        <f t="shared" si="18"/>
        <v>15.3</v>
      </c>
      <c r="S55" s="144">
        <f t="shared" si="19"/>
        <v>0</v>
      </c>
      <c r="T55" s="145">
        <f t="shared" si="20"/>
        <v>0</v>
      </c>
      <c r="U55" s="223">
        <v>45</v>
      </c>
      <c r="V55" s="252">
        <v>2500</v>
      </c>
      <c r="W55" s="145">
        <v>0</v>
      </c>
      <c r="X55" s="145">
        <v>0</v>
      </c>
      <c r="Y55" s="361" t="s">
        <v>1010</v>
      </c>
    </row>
    <row r="56" spans="1:25" ht="47.25" hidden="1" x14ac:dyDescent="0.25">
      <c r="A56" s="135">
        <v>46</v>
      </c>
      <c r="B56" s="294" t="s">
        <v>943</v>
      </c>
      <c r="C56" s="161" t="s">
        <v>70</v>
      </c>
      <c r="D56" s="140"/>
      <c r="E56" s="141"/>
      <c r="F56" s="141">
        <v>98.41</v>
      </c>
      <c r="G56" s="139"/>
      <c r="H56" s="139"/>
      <c r="I56" s="139">
        <v>61</v>
      </c>
      <c r="J56" s="168"/>
      <c r="K56" s="142"/>
      <c r="L56" s="142"/>
      <c r="M56" s="142">
        <f t="shared" si="21"/>
        <v>0.61985570572096338</v>
      </c>
      <c r="N56" s="177"/>
      <c r="O56" s="219">
        <f t="shared" si="16"/>
        <v>0</v>
      </c>
      <c r="P56" s="144">
        <v>0</v>
      </c>
      <c r="Q56" s="219">
        <f t="shared" si="17"/>
        <v>0</v>
      </c>
      <c r="R56" s="146">
        <f t="shared" si="18"/>
        <v>0</v>
      </c>
      <c r="S56" s="144">
        <f t="shared" si="19"/>
        <v>0</v>
      </c>
      <c r="T56" s="145">
        <f t="shared" si="20"/>
        <v>0</v>
      </c>
      <c r="U56" s="381">
        <v>0</v>
      </c>
      <c r="V56" s="381">
        <v>690</v>
      </c>
      <c r="W56" s="145">
        <v>0</v>
      </c>
      <c r="X56" s="145">
        <v>0</v>
      </c>
      <c r="Y56" s="264"/>
    </row>
    <row r="57" spans="1:25" ht="63" x14ac:dyDescent="0.25">
      <c r="A57" s="135">
        <v>47</v>
      </c>
      <c r="B57" s="263" t="s">
        <v>807</v>
      </c>
      <c r="C57" s="161" t="s">
        <v>70</v>
      </c>
      <c r="D57" s="140"/>
      <c r="E57" s="141"/>
      <c r="F57" s="141">
        <v>100.28</v>
      </c>
      <c r="G57" s="139"/>
      <c r="H57" s="139"/>
      <c r="I57" s="139">
        <v>63</v>
      </c>
      <c r="J57" s="168"/>
      <c r="K57" s="142"/>
      <c r="L57" s="142">
        <v>4.6399999999999997</v>
      </c>
      <c r="M57" s="142">
        <f t="shared" si="21"/>
        <v>0.62824092540885523</v>
      </c>
      <c r="N57" s="177"/>
      <c r="O57" s="219">
        <f t="shared" si="16"/>
        <v>11</v>
      </c>
      <c r="P57" s="144">
        <f>IF(I57&lt;33,0,18)</f>
        <v>18</v>
      </c>
      <c r="Q57" s="203">
        <f t="shared" si="17"/>
        <v>11</v>
      </c>
      <c r="R57" s="146">
        <f t="shared" si="18"/>
        <v>11.34</v>
      </c>
      <c r="S57" s="144">
        <f t="shared" si="19"/>
        <v>0</v>
      </c>
      <c r="T57" s="145">
        <f t="shared" si="20"/>
        <v>0</v>
      </c>
      <c r="U57" s="203">
        <v>80</v>
      </c>
      <c r="V57" s="251">
        <v>69</v>
      </c>
      <c r="W57" s="145">
        <v>71</v>
      </c>
      <c r="X57" s="145">
        <v>71</v>
      </c>
      <c r="Y57" s="361" t="s">
        <v>1010</v>
      </c>
    </row>
    <row r="58" spans="1:25" ht="47.25" x14ac:dyDescent="0.25">
      <c r="A58" s="135">
        <v>48</v>
      </c>
      <c r="B58" s="263" t="s">
        <v>136</v>
      </c>
      <c r="C58" s="161" t="s">
        <v>70</v>
      </c>
      <c r="D58" s="140"/>
      <c r="E58" s="141"/>
      <c r="F58" s="141">
        <v>1494.7760000000001</v>
      </c>
      <c r="G58" s="139"/>
      <c r="H58" s="139"/>
      <c r="I58" s="139">
        <f>M58*F58</f>
        <v>5994.0517600000003</v>
      </c>
      <c r="J58" s="168"/>
      <c r="K58" s="142"/>
      <c r="L58" s="142">
        <v>1.92</v>
      </c>
      <c r="M58" s="142">
        <v>4.01</v>
      </c>
      <c r="N58" s="177"/>
      <c r="O58" s="219">
        <f t="shared" si="16"/>
        <v>80</v>
      </c>
      <c r="P58" s="144">
        <v>1.35</v>
      </c>
      <c r="Q58" s="203">
        <f t="shared" si="17"/>
        <v>80</v>
      </c>
      <c r="R58" s="146">
        <f t="shared" si="18"/>
        <v>80.919698760000017</v>
      </c>
      <c r="S58" s="144">
        <f t="shared" si="19"/>
        <v>0</v>
      </c>
      <c r="T58" s="145">
        <f t="shared" si="20"/>
        <v>0</v>
      </c>
      <c r="U58" s="223">
        <v>80</v>
      </c>
      <c r="V58" s="252">
        <v>0</v>
      </c>
      <c r="W58" s="145">
        <v>80</v>
      </c>
      <c r="X58" s="145">
        <v>27</v>
      </c>
      <c r="Y58" s="361"/>
    </row>
    <row r="59" spans="1:25" x14ac:dyDescent="0.25">
      <c r="A59" s="135">
        <v>49</v>
      </c>
      <c r="B59" s="263" t="s">
        <v>2</v>
      </c>
      <c r="C59" s="161" t="s">
        <v>70</v>
      </c>
      <c r="D59" s="140"/>
      <c r="E59" s="141"/>
      <c r="F59" s="141">
        <v>51846.52</v>
      </c>
      <c r="G59" s="139"/>
      <c r="H59" s="139"/>
      <c r="I59" s="139">
        <v>24397</v>
      </c>
      <c r="J59" s="168"/>
      <c r="K59" s="142"/>
      <c r="L59" s="142">
        <v>0.62</v>
      </c>
      <c r="M59" s="142">
        <f t="shared" si="21"/>
        <v>0.4705619586425473</v>
      </c>
      <c r="N59" s="177"/>
      <c r="O59" s="219">
        <f t="shared" si="16"/>
        <v>4391</v>
      </c>
      <c r="P59" s="144">
        <f>IF(I59&lt;33,0,18)</f>
        <v>18</v>
      </c>
      <c r="Q59" s="203">
        <f t="shared" si="17"/>
        <v>4391</v>
      </c>
      <c r="R59" s="146">
        <f t="shared" si="18"/>
        <v>4391.46</v>
      </c>
      <c r="S59" s="144">
        <f t="shared" si="19"/>
        <v>0</v>
      </c>
      <c r="T59" s="145">
        <f t="shared" si="20"/>
        <v>0</v>
      </c>
      <c r="U59" s="223" t="s">
        <v>916</v>
      </c>
      <c r="V59" s="252"/>
      <c r="W59" s="203">
        <v>1988</v>
      </c>
      <c r="X59" s="145">
        <v>1807</v>
      </c>
      <c r="Y59" s="361"/>
    </row>
    <row r="60" spans="1:25" s="360" customFormat="1" ht="31.5" x14ac:dyDescent="0.25">
      <c r="A60" s="135">
        <v>50</v>
      </c>
      <c r="B60" s="437" t="s">
        <v>975</v>
      </c>
      <c r="C60" s="356" t="s">
        <v>70</v>
      </c>
      <c r="D60" s="140"/>
      <c r="E60" s="141"/>
      <c r="F60" s="357">
        <v>532.79999999999995</v>
      </c>
      <c r="G60" s="344"/>
      <c r="H60" s="344"/>
      <c r="I60" s="358">
        <v>360</v>
      </c>
      <c r="J60" s="168"/>
      <c r="K60" s="345"/>
      <c r="L60" s="345">
        <v>0.53</v>
      </c>
      <c r="M60" s="359">
        <f t="shared" si="21"/>
        <v>0.67567567567567577</v>
      </c>
      <c r="N60" s="177"/>
      <c r="O60" s="346">
        <f t="shared" si="16"/>
        <v>0</v>
      </c>
      <c r="P60" s="352">
        <v>0</v>
      </c>
      <c r="Q60" s="388">
        <f t="shared" si="17"/>
        <v>0</v>
      </c>
      <c r="R60" s="349">
        <f t="shared" si="18"/>
        <v>0</v>
      </c>
      <c r="S60" s="144">
        <f t="shared" si="19"/>
        <v>0</v>
      </c>
      <c r="T60" s="145">
        <f t="shared" si="20"/>
        <v>0</v>
      </c>
      <c r="U60" s="432">
        <v>8</v>
      </c>
      <c r="V60" s="350"/>
      <c r="W60" s="353">
        <v>5</v>
      </c>
      <c r="X60" s="353">
        <v>5</v>
      </c>
      <c r="Y60" s="428" t="s">
        <v>954</v>
      </c>
    </row>
    <row r="61" spans="1:25" ht="31.5" x14ac:dyDescent="0.25">
      <c r="A61" s="135">
        <v>51</v>
      </c>
      <c r="B61" s="263" t="s">
        <v>809</v>
      </c>
      <c r="C61" s="161" t="s">
        <v>70</v>
      </c>
      <c r="D61" s="140"/>
      <c r="E61" s="141"/>
      <c r="F61" s="141">
        <v>64.040000000000006</v>
      </c>
      <c r="G61" s="139"/>
      <c r="H61" s="139"/>
      <c r="I61" s="139">
        <v>68</v>
      </c>
      <c r="J61" s="168"/>
      <c r="K61" s="142"/>
      <c r="L61" s="142">
        <v>0.86</v>
      </c>
      <c r="M61" s="142">
        <f t="shared" si="21"/>
        <v>1.0618363522798251</v>
      </c>
      <c r="N61" s="177"/>
      <c r="O61" s="219">
        <f t="shared" si="16"/>
        <v>6</v>
      </c>
      <c r="P61" s="144">
        <v>9</v>
      </c>
      <c r="Q61" s="203">
        <f t="shared" si="17"/>
        <v>6</v>
      </c>
      <c r="R61" s="146">
        <f t="shared" si="18"/>
        <v>6.12</v>
      </c>
      <c r="S61" s="144">
        <f t="shared" si="19"/>
        <v>0</v>
      </c>
      <c r="T61" s="145">
        <f t="shared" si="20"/>
        <v>0</v>
      </c>
      <c r="U61" s="223">
        <v>6</v>
      </c>
      <c r="V61" s="252">
        <v>0</v>
      </c>
      <c r="W61" s="145">
        <v>9</v>
      </c>
      <c r="X61" s="145"/>
      <c r="Y61" s="361"/>
    </row>
    <row r="62" spans="1:25" ht="31.5" x14ac:dyDescent="0.25">
      <c r="A62" s="135">
        <v>52</v>
      </c>
      <c r="B62" s="263" t="s">
        <v>907</v>
      </c>
      <c r="C62" s="161" t="s">
        <v>70</v>
      </c>
      <c r="D62" s="140"/>
      <c r="E62" s="141"/>
      <c r="F62" s="141">
        <v>208.42</v>
      </c>
      <c r="G62" s="139"/>
      <c r="H62" s="139"/>
      <c r="I62" s="139">
        <v>124</v>
      </c>
      <c r="J62" s="168"/>
      <c r="K62" s="142"/>
      <c r="L62" s="142"/>
      <c r="M62" s="142">
        <f t="shared" si="21"/>
        <v>0.59495249976009978</v>
      </c>
      <c r="N62" s="177"/>
      <c r="O62" s="219">
        <f t="shared" si="16"/>
        <v>22</v>
      </c>
      <c r="P62" s="144">
        <f>IF(I62&lt;33,0,18)</f>
        <v>18</v>
      </c>
      <c r="Q62" s="203">
        <f t="shared" si="17"/>
        <v>22</v>
      </c>
      <c r="R62" s="146">
        <f t="shared" si="18"/>
        <v>22.32</v>
      </c>
      <c r="S62" s="144">
        <f t="shared" si="19"/>
        <v>0</v>
      </c>
      <c r="T62" s="145">
        <f t="shared" si="20"/>
        <v>0</v>
      </c>
      <c r="U62" s="386">
        <v>600</v>
      </c>
      <c r="V62" s="381">
        <f>600-O62</f>
        <v>578</v>
      </c>
      <c r="W62" s="145">
        <v>0</v>
      </c>
      <c r="X62" s="145">
        <v>0</v>
      </c>
      <c r="Y62" s="361" t="s">
        <v>1010</v>
      </c>
    </row>
    <row r="63" spans="1:25" ht="31.5" x14ac:dyDescent="0.25">
      <c r="A63" s="135">
        <v>53</v>
      </c>
      <c r="B63" s="263" t="s">
        <v>111</v>
      </c>
      <c r="C63" s="161" t="s">
        <v>70</v>
      </c>
      <c r="D63" s="140"/>
      <c r="E63" s="141"/>
      <c r="F63" s="141">
        <v>221.75</v>
      </c>
      <c r="G63" s="139"/>
      <c r="H63" s="139"/>
      <c r="I63" s="139">
        <v>150</v>
      </c>
      <c r="J63" s="168"/>
      <c r="K63" s="142"/>
      <c r="L63" s="142">
        <v>3.02</v>
      </c>
      <c r="M63" s="142">
        <f t="shared" si="21"/>
        <v>0.67643742953776775</v>
      </c>
      <c r="N63" s="177"/>
      <c r="O63" s="219">
        <f t="shared" si="16"/>
        <v>27</v>
      </c>
      <c r="P63" s="144">
        <f>IF(I63&lt;33,0,18)</f>
        <v>18</v>
      </c>
      <c r="Q63" s="203">
        <f t="shared" si="17"/>
        <v>27</v>
      </c>
      <c r="R63" s="146">
        <f t="shared" si="18"/>
        <v>27</v>
      </c>
      <c r="S63" s="144">
        <f t="shared" si="19"/>
        <v>0</v>
      </c>
      <c r="T63" s="145">
        <f t="shared" si="20"/>
        <v>0</v>
      </c>
      <c r="U63" s="223">
        <v>346</v>
      </c>
      <c r="V63" s="252">
        <v>3000</v>
      </c>
      <c r="W63" s="145">
        <v>166</v>
      </c>
      <c r="X63" s="145">
        <v>166</v>
      </c>
      <c r="Y63" s="361" t="s">
        <v>1010</v>
      </c>
    </row>
    <row r="64" spans="1:25" s="360" customFormat="1" ht="31.5" x14ac:dyDescent="0.25">
      <c r="A64" s="135">
        <v>54</v>
      </c>
      <c r="B64" s="437" t="s">
        <v>976</v>
      </c>
      <c r="C64" s="356" t="s">
        <v>70</v>
      </c>
      <c r="D64" s="140"/>
      <c r="E64" s="141"/>
      <c r="F64" s="357">
        <v>1170</v>
      </c>
      <c r="G64" s="344"/>
      <c r="H64" s="344"/>
      <c r="I64" s="358">
        <v>319</v>
      </c>
      <c r="J64" s="168"/>
      <c r="K64" s="345"/>
      <c r="L64" s="345">
        <v>0.18</v>
      </c>
      <c r="M64" s="359">
        <f t="shared" si="21"/>
        <v>0.27264957264957262</v>
      </c>
      <c r="N64" s="177"/>
      <c r="O64" s="346">
        <f t="shared" si="16"/>
        <v>0</v>
      </c>
      <c r="P64" s="352">
        <v>0</v>
      </c>
      <c r="Q64" s="388">
        <f t="shared" si="17"/>
        <v>0</v>
      </c>
      <c r="R64" s="349">
        <f t="shared" si="18"/>
        <v>0</v>
      </c>
      <c r="S64" s="144">
        <f t="shared" si="19"/>
        <v>0</v>
      </c>
      <c r="T64" s="145">
        <f t="shared" si="20"/>
        <v>0</v>
      </c>
      <c r="U64" s="432">
        <v>2</v>
      </c>
      <c r="V64" s="350">
        <v>0</v>
      </c>
      <c r="W64" s="353">
        <v>0</v>
      </c>
      <c r="X64" s="353">
        <v>0</v>
      </c>
      <c r="Y64" s="426" t="s">
        <v>954</v>
      </c>
    </row>
    <row r="65" spans="1:25" ht="47.25" x14ac:dyDescent="0.25">
      <c r="A65" s="135">
        <v>55</v>
      </c>
      <c r="B65" s="263" t="s">
        <v>984</v>
      </c>
      <c r="C65" s="161" t="s">
        <v>70</v>
      </c>
      <c r="D65" s="140"/>
      <c r="E65" s="141"/>
      <c r="F65" s="141">
        <v>97.54</v>
      </c>
      <c r="G65" s="139"/>
      <c r="H65" s="139"/>
      <c r="I65" s="139">
        <v>61</v>
      </c>
      <c r="J65" s="168"/>
      <c r="K65" s="142"/>
      <c r="L65" s="142">
        <v>0.62</v>
      </c>
      <c r="M65" s="142">
        <f t="shared" si="21"/>
        <v>0.62538445765839656</v>
      </c>
      <c r="N65" s="177"/>
      <c r="O65" s="219">
        <f t="shared" si="16"/>
        <v>10</v>
      </c>
      <c r="P65" s="144">
        <f>IF(I65&lt;33,0,18)</f>
        <v>18</v>
      </c>
      <c r="Q65" s="203">
        <f t="shared" si="17"/>
        <v>10</v>
      </c>
      <c r="R65" s="146">
        <f t="shared" si="18"/>
        <v>10.98</v>
      </c>
      <c r="S65" s="144">
        <f t="shared" si="19"/>
        <v>0</v>
      </c>
      <c r="T65" s="145">
        <f t="shared" si="20"/>
        <v>0</v>
      </c>
      <c r="U65" s="223">
        <v>17</v>
      </c>
      <c r="V65" s="252">
        <v>5000</v>
      </c>
      <c r="W65" s="145">
        <v>10</v>
      </c>
      <c r="X65" s="145">
        <v>10</v>
      </c>
      <c r="Y65" s="361" t="s">
        <v>1010</v>
      </c>
    </row>
    <row r="66" spans="1:25" ht="32.25" customHeight="1" x14ac:dyDescent="0.25">
      <c r="A66" s="135">
        <v>56</v>
      </c>
      <c r="B66" s="263" t="s">
        <v>909</v>
      </c>
      <c r="C66" s="161" t="s">
        <v>70</v>
      </c>
      <c r="D66" s="140"/>
      <c r="E66" s="141"/>
      <c r="F66" s="141">
        <v>586.53</v>
      </c>
      <c r="G66" s="139"/>
      <c r="H66" s="139"/>
      <c r="I66" s="139">
        <v>786</v>
      </c>
      <c r="J66" s="168"/>
      <c r="K66" s="142"/>
      <c r="L66" s="142"/>
      <c r="M66" s="142">
        <f t="shared" si="21"/>
        <v>1.3400849061429083</v>
      </c>
      <c r="N66" s="177"/>
      <c r="O66" s="219">
        <f t="shared" si="16"/>
        <v>125</v>
      </c>
      <c r="P66" s="144">
        <v>16</v>
      </c>
      <c r="Q66" s="203">
        <f t="shared" si="17"/>
        <v>125</v>
      </c>
      <c r="R66" s="146">
        <f t="shared" si="18"/>
        <v>125.76</v>
      </c>
      <c r="S66" s="144">
        <f t="shared" si="19"/>
        <v>0</v>
      </c>
      <c r="T66" s="145">
        <f t="shared" si="20"/>
        <v>0</v>
      </c>
      <c r="U66" s="223">
        <v>125</v>
      </c>
      <c r="V66" s="252">
        <v>0</v>
      </c>
      <c r="W66" s="145">
        <v>0</v>
      </c>
      <c r="X66" s="145">
        <v>0</v>
      </c>
      <c r="Y66" s="361"/>
    </row>
    <row r="67" spans="1:25" s="360" customFormat="1" ht="31.5" x14ac:dyDescent="0.25">
      <c r="A67" s="355">
        <v>57</v>
      </c>
      <c r="B67" s="437" t="s">
        <v>114</v>
      </c>
      <c r="C67" s="356" t="s">
        <v>70</v>
      </c>
      <c r="D67" s="140"/>
      <c r="E67" s="141"/>
      <c r="F67" s="357">
        <v>349.49700000000001</v>
      </c>
      <c r="G67" s="344"/>
      <c r="H67" s="344"/>
      <c r="I67" s="358">
        <f>F67*M67</f>
        <v>66.404430000000005</v>
      </c>
      <c r="J67" s="168"/>
      <c r="K67" s="345"/>
      <c r="L67" s="345">
        <v>0.34</v>
      </c>
      <c r="M67" s="359">
        <v>0.19</v>
      </c>
      <c r="N67" s="177"/>
      <c r="O67" s="346">
        <f t="shared" si="16"/>
        <v>11</v>
      </c>
      <c r="P67" s="352">
        <v>18</v>
      </c>
      <c r="Q67" s="388">
        <f t="shared" si="17"/>
        <v>11</v>
      </c>
      <c r="R67" s="349">
        <f t="shared" si="18"/>
        <v>11.952797400000001</v>
      </c>
      <c r="S67" s="144">
        <f t="shared" si="19"/>
        <v>0</v>
      </c>
      <c r="T67" s="145">
        <f t="shared" si="20"/>
        <v>0</v>
      </c>
      <c r="U67" s="432">
        <v>11</v>
      </c>
      <c r="V67" s="350">
        <v>0</v>
      </c>
      <c r="W67" s="353">
        <v>15</v>
      </c>
      <c r="X67" s="353">
        <v>15</v>
      </c>
      <c r="Y67" s="426"/>
    </row>
    <row r="68" spans="1:25" ht="34.5" customHeight="1" x14ac:dyDescent="0.25">
      <c r="A68" s="135">
        <v>58</v>
      </c>
      <c r="B68" s="263" t="s">
        <v>944</v>
      </c>
      <c r="C68" s="161" t="s">
        <v>70</v>
      </c>
      <c r="D68" s="140"/>
      <c r="E68" s="141"/>
      <c r="F68" s="141">
        <v>86.48</v>
      </c>
      <c r="G68" s="139"/>
      <c r="H68" s="139"/>
      <c r="I68" s="139">
        <v>57</v>
      </c>
      <c r="J68" s="168"/>
      <c r="K68" s="142"/>
      <c r="L68" s="142">
        <v>0.62</v>
      </c>
      <c r="M68" s="142">
        <f t="shared" si="21"/>
        <v>0.65911193339500462</v>
      </c>
      <c r="N68" s="177"/>
      <c r="O68" s="219">
        <f t="shared" si="16"/>
        <v>10</v>
      </c>
      <c r="P68" s="144">
        <f>IF(I68&lt;33,0,18)</f>
        <v>18</v>
      </c>
      <c r="Q68" s="203">
        <f t="shared" si="17"/>
        <v>10</v>
      </c>
      <c r="R68" s="146">
        <f t="shared" si="18"/>
        <v>10.26</v>
      </c>
      <c r="S68" s="144">
        <f t="shared" si="19"/>
        <v>0</v>
      </c>
      <c r="T68" s="145">
        <f t="shared" si="20"/>
        <v>0</v>
      </c>
      <c r="U68" s="223">
        <v>27</v>
      </c>
      <c r="V68" s="252">
        <v>3000</v>
      </c>
      <c r="W68" s="145">
        <v>9</v>
      </c>
      <c r="X68" s="145">
        <v>9</v>
      </c>
      <c r="Y68" s="361" t="s">
        <v>1010</v>
      </c>
    </row>
    <row r="69" spans="1:25" s="471" customFormat="1" ht="31.5" hidden="1" customHeight="1" x14ac:dyDescent="0.25">
      <c r="A69" s="461">
        <v>59</v>
      </c>
      <c r="B69" s="437" t="s">
        <v>137</v>
      </c>
      <c r="C69" s="437" t="s">
        <v>70</v>
      </c>
      <c r="D69" s="462"/>
      <c r="E69" s="463"/>
      <c r="F69" s="463">
        <v>213.12</v>
      </c>
      <c r="G69" s="464"/>
      <c r="H69" s="464"/>
      <c r="I69" s="464">
        <v>138</v>
      </c>
      <c r="J69" s="465"/>
      <c r="K69" s="466"/>
      <c r="L69" s="466">
        <v>9.6</v>
      </c>
      <c r="M69" s="466">
        <f>I69/F69</f>
        <v>0.64752252252252251</v>
      </c>
      <c r="N69" s="467"/>
      <c r="O69" s="388">
        <f t="shared" si="16"/>
        <v>0</v>
      </c>
      <c r="P69" s="468">
        <v>0</v>
      </c>
      <c r="Q69" s="351">
        <f t="shared" si="17"/>
        <v>0</v>
      </c>
      <c r="R69" s="469">
        <f t="shared" si="18"/>
        <v>0</v>
      </c>
      <c r="S69" s="468">
        <f t="shared" si="19"/>
        <v>0</v>
      </c>
      <c r="T69" s="388">
        <f t="shared" si="20"/>
        <v>0</v>
      </c>
      <c r="U69" s="383">
        <v>0</v>
      </c>
      <c r="V69" s="389">
        <v>2000</v>
      </c>
      <c r="W69" s="388">
        <v>1168</v>
      </c>
      <c r="X69" s="388"/>
      <c r="Y69" s="470"/>
    </row>
    <row r="70" spans="1:25" ht="47.25" x14ac:dyDescent="0.25">
      <c r="A70" s="135">
        <v>59</v>
      </c>
      <c r="B70" s="263" t="s">
        <v>945</v>
      </c>
      <c r="C70" s="161" t="s">
        <v>70</v>
      </c>
      <c r="D70" s="140"/>
      <c r="E70" s="141"/>
      <c r="F70" s="141">
        <v>85.7</v>
      </c>
      <c r="G70" s="139"/>
      <c r="H70" s="139"/>
      <c r="I70" s="139">
        <v>56</v>
      </c>
      <c r="J70" s="168"/>
      <c r="K70" s="142"/>
      <c r="L70" s="142"/>
      <c r="M70" s="142">
        <f>I70/F70</f>
        <v>0.6534422403733956</v>
      </c>
      <c r="N70" s="177"/>
      <c r="O70" s="219">
        <f t="shared" si="16"/>
        <v>10</v>
      </c>
      <c r="P70" s="144">
        <f>IF(I70&lt;33,0,18)</f>
        <v>18</v>
      </c>
      <c r="Q70" s="203">
        <f t="shared" si="17"/>
        <v>10</v>
      </c>
      <c r="R70" s="146">
        <f t="shared" si="18"/>
        <v>10.08</v>
      </c>
      <c r="S70" s="144">
        <f t="shared" si="19"/>
        <v>0</v>
      </c>
      <c r="T70" s="145">
        <f t="shared" si="20"/>
        <v>0</v>
      </c>
      <c r="U70" s="223">
        <v>180</v>
      </c>
      <c r="V70" s="252">
        <v>1500</v>
      </c>
      <c r="W70" s="145">
        <v>0</v>
      </c>
      <c r="X70" s="145">
        <v>0</v>
      </c>
      <c r="Y70" s="361" t="s">
        <v>1010</v>
      </c>
    </row>
    <row r="71" spans="1:25" ht="47.25" hidden="1" x14ac:dyDescent="0.25">
      <c r="A71" s="135">
        <v>60</v>
      </c>
      <c r="B71" s="161" t="s">
        <v>995</v>
      </c>
      <c r="C71" s="161" t="s">
        <v>70</v>
      </c>
      <c r="D71" s="140"/>
      <c r="E71" s="141"/>
      <c r="F71" s="141">
        <v>84.93</v>
      </c>
      <c r="G71" s="139"/>
      <c r="H71" s="139"/>
      <c r="I71" s="139">
        <f>F71*M71</f>
        <v>52.656600000000005</v>
      </c>
      <c r="J71" s="168"/>
      <c r="K71" s="142"/>
      <c r="L71" s="142">
        <v>8.56</v>
      </c>
      <c r="M71" s="142">
        <v>0.62</v>
      </c>
      <c r="N71" s="177"/>
      <c r="O71" s="219">
        <f t="shared" si="16"/>
        <v>0</v>
      </c>
      <c r="P71" s="144">
        <v>0</v>
      </c>
      <c r="Q71" s="219">
        <f t="shared" si="17"/>
        <v>0</v>
      </c>
      <c r="R71" s="146">
        <f t="shared" si="18"/>
        <v>0</v>
      </c>
      <c r="S71" s="144">
        <f t="shared" si="19"/>
        <v>0</v>
      </c>
      <c r="T71" s="145">
        <f t="shared" si="20"/>
        <v>0</v>
      </c>
      <c r="U71" s="251">
        <v>0</v>
      </c>
      <c r="V71" s="251">
        <f>800-U71</f>
        <v>800</v>
      </c>
      <c r="W71" s="145">
        <v>200</v>
      </c>
      <c r="X71" s="145">
        <v>200</v>
      </c>
      <c r="Y71" s="287"/>
    </row>
    <row r="72" spans="1:25" ht="47.25" hidden="1" x14ac:dyDescent="0.25">
      <c r="A72" s="135"/>
      <c r="B72" s="161" t="s">
        <v>996</v>
      </c>
      <c r="C72" s="161" t="s">
        <v>70</v>
      </c>
      <c r="D72" s="140"/>
      <c r="E72" s="141"/>
      <c r="F72" s="141">
        <v>432.67899999999997</v>
      </c>
      <c r="G72" s="139"/>
      <c r="H72" s="139"/>
      <c r="I72" s="139">
        <f>F72*M72</f>
        <v>268.26097999999996</v>
      </c>
      <c r="J72" s="168"/>
      <c r="K72" s="142"/>
      <c r="L72" s="142"/>
      <c r="M72" s="142">
        <v>0.62</v>
      </c>
      <c r="N72" s="177"/>
      <c r="O72" s="219"/>
      <c r="P72" s="144">
        <v>0</v>
      </c>
      <c r="Q72" s="219">
        <v>0</v>
      </c>
      <c r="R72" s="146"/>
      <c r="S72" s="144"/>
      <c r="T72" s="145"/>
      <c r="U72" s="251">
        <v>0</v>
      </c>
      <c r="V72" s="251"/>
      <c r="W72" s="145"/>
      <c r="X72" s="145"/>
      <c r="Y72" s="287"/>
    </row>
    <row r="73" spans="1:25" s="360" customFormat="1" ht="47.25" x14ac:dyDescent="0.25">
      <c r="A73" s="135">
        <v>61</v>
      </c>
      <c r="B73" s="437" t="s">
        <v>948</v>
      </c>
      <c r="C73" s="356" t="s">
        <v>70</v>
      </c>
      <c r="D73" s="421"/>
      <c r="E73" s="343"/>
      <c r="F73" s="357">
        <v>1500</v>
      </c>
      <c r="G73" s="344"/>
      <c r="H73" s="344"/>
      <c r="I73" s="358">
        <f>M73*F73</f>
        <v>390</v>
      </c>
      <c r="J73" s="422"/>
      <c r="K73" s="345"/>
      <c r="L73" s="345">
        <v>0.19</v>
      </c>
      <c r="M73" s="359">
        <v>0.26</v>
      </c>
      <c r="N73" s="423"/>
      <c r="O73" s="346">
        <f t="shared" si="16"/>
        <v>0</v>
      </c>
      <c r="P73" s="352">
        <v>0</v>
      </c>
      <c r="Q73" s="388">
        <f t="shared" si="17"/>
        <v>0</v>
      </c>
      <c r="R73" s="349">
        <f t="shared" si="18"/>
        <v>0</v>
      </c>
      <c r="S73" s="347">
        <f t="shared" si="19"/>
        <v>0</v>
      </c>
      <c r="T73" s="348">
        <f t="shared" si="20"/>
        <v>0</v>
      </c>
      <c r="U73" s="675">
        <v>182</v>
      </c>
      <c r="V73" s="397"/>
      <c r="W73" s="353">
        <v>0</v>
      </c>
      <c r="X73" s="353">
        <v>0</v>
      </c>
      <c r="Y73" s="472" t="s">
        <v>954</v>
      </c>
    </row>
    <row r="74" spans="1:25" ht="49.5" customHeight="1" x14ac:dyDescent="0.25">
      <c r="A74" s="135">
        <v>62</v>
      </c>
      <c r="B74" s="263" t="s">
        <v>949</v>
      </c>
      <c r="C74" s="161" t="s">
        <v>70</v>
      </c>
      <c r="D74" s="140"/>
      <c r="E74" s="141"/>
      <c r="F74" s="141">
        <v>489</v>
      </c>
      <c r="G74" s="139"/>
      <c r="H74" s="139"/>
      <c r="I74" s="139">
        <f>M74*F74</f>
        <v>127.14</v>
      </c>
      <c r="J74" s="168"/>
      <c r="K74" s="142"/>
      <c r="L74" s="142">
        <v>0.19</v>
      </c>
      <c r="M74" s="142">
        <v>0.26</v>
      </c>
      <c r="N74" s="177"/>
      <c r="O74" s="351">
        <f>Q74+T74</f>
        <v>22</v>
      </c>
      <c r="P74" s="352">
        <f>IF(I74&lt;33,0,18)</f>
        <v>18</v>
      </c>
      <c r="Q74" s="388">
        <f>ROUNDDOWN(R74,0)</f>
        <v>22</v>
      </c>
      <c r="R74" s="354">
        <f>I74*P74/100</f>
        <v>22.885200000000001</v>
      </c>
      <c r="S74" s="144"/>
      <c r="T74" s="145"/>
      <c r="U74" s="676"/>
      <c r="V74" s="381">
        <v>0</v>
      </c>
      <c r="W74" s="145">
        <v>0</v>
      </c>
      <c r="X74" s="145">
        <v>0</v>
      </c>
      <c r="Y74" s="472" t="s">
        <v>1010</v>
      </c>
    </row>
    <row r="75" spans="1:25" s="360" customFormat="1" ht="47.25" x14ac:dyDescent="0.25">
      <c r="A75" s="135">
        <v>63</v>
      </c>
      <c r="B75" s="437" t="s">
        <v>977</v>
      </c>
      <c r="C75" s="356" t="s">
        <v>70</v>
      </c>
      <c r="D75" s="140"/>
      <c r="E75" s="141"/>
      <c r="F75" s="357">
        <v>1096.3499999999999</v>
      </c>
      <c r="G75" s="344"/>
      <c r="H75" s="344"/>
      <c r="I75" s="358">
        <v>434</v>
      </c>
      <c r="J75" s="168"/>
      <c r="K75" s="345"/>
      <c r="L75" s="345">
        <v>0.28999999999999998</v>
      </c>
      <c r="M75" s="359">
        <f t="shared" ref="M75:M85" si="22">I75/F75</f>
        <v>0.39585898663747893</v>
      </c>
      <c r="N75" s="177"/>
      <c r="O75" s="346">
        <f t="shared" si="16"/>
        <v>0</v>
      </c>
      <c r="P75" s="352">
        <v>0</v>
      </c>
      <c r="Q75" s="388">
        <f t="shared" si="17"/>
        <v>0</v>
      </c>
      <c r="R75" s="349">
        <f t="shared" si="18"/>
        <v>0</v>
      </c>
      <c r="S75" s="144">
        <f t="shared" si="19"/>
        <v>0</v>
      </c>
      <c r="T75" s="145">
        <f t="shared" si="20"/>
        <v>0</v>
      </c>
      <c r="U75" s="388">
        <v>193</v>
      </c>
      <c r="V75" s="397">
        <v>0</v>
      </c>
      <c r="W75" s="353">
        <v>0</v>
      </c>
      <c r="X75" s="353">
        <v>0</v>
      </c>
      <c r="Y75" s="428" t="s">
        <v>954</v>
      </c>
    </row>
    <row r="76" spans="1:25" ht="63" x14ac:dyDescent="0.25">
      <c r="A76" s="135">
        <v>64</v>
      </c>
      <c r="B76" s="263" t="s">
        <v>985</v>
      </c>
      <c r="C76" s="161" t="s">
        <v>70</v>
      </c>
      <c r="D76" s="140"/>
      <c r="E76" s="141"/>
      <c r="F76" s="141">
        <v>83.2</v>
      </c>
      <c r="G76" s="139"/>
      <c r="H76" s="139"/>
      <c r="I76" s="139">
        <v>44</v>
      </c>
      <c r="J76" s="168"/>
      <c r="K76" s="142"/>
      <c r="L76" s="142"/>
      <c r="M76" s="142">
        <f t="shared" si="22"/>
        <v>0.52884615384615385</v>
      </c>
      <c r="N76" s="177"/>
      <c r="O76" s="219">
        <f t="shared" si="16"/>
        <v>7</v>
      </c>
      <c r="P76" s="144">
        <f>IF(I76&lt;33,0,18)</f>
        <v>18</v>
      </c>
      <c r="Q76" s="203">
        <f t="shared" si="17"/>
        <v>7</v>
      </c>
      <c r="R76" s="146">
        <f t="shared" si="18"/>
        <v>7.92</v>
      </c>
      <c r="S76" s="144">
        <f t="shared" si="19"/>
        <v>0</v>
      </c>
      <c r="T76" s="145">
        <f t="shared" si="20"/>
        <v>0</v>
      </c>
      <c r="U76" s="223">
        <v>22</v>
      </c>
      <c r="V76" s="252">
        <v>2000</v>
      </c>
      <c r="W76" s="145">
        <v>0</v>
      </c>
      <c r="X76" s="145">
        <v>0</v>
      </c>
      <c r="Y76" s="361" t="s">
        <v>1010</v>
      </c>
    </row>
    <row r="77" spans="1:25" s="360" customFormat="1" ht="47.25" x14ac:dyDescent="0.25">
      <c r="A77" s="135">
        <v>65</v>
      </c>
      <c r="B77" s="437" t="s">
        <v>978</v>
      </c>
      <c r="C77" s="356" t="s">
        <v>70</v>
      </c>
      <c r="D77" s="140"/>
      <c r="E77" s="141"/>
      <c r="F77" s="357">
        <v>609.64</v>
      </c>
      <c r="G77" s="344"/>
      <c r="H77" s="344"/>
      <c r="I77" s="358">
        <v>791</v>
      </c>
      <c r="J77" s="168"/>
      <c r="K77" s="345"/>
      <c r="L77" s="345"/>
      <c r="M77" s="359">
        <f t="shared" si="22"/>
        <v>1.2974870415327078</v>
      </c>
      <c r="N77" s="177"/>
      <c r="O77" s="346">
        <f t="shared" si="16"/>
        <v>0</v>
      </c>
      <c r="P77" s="352">
        <v>0</v>
      </c>
      <c r="Q77" s="388">
        <f t="shared" si="17"/>
        <v>0</v>
      </c>
      <c r="R77" s="349">
        <f t="shared" si="18"/>
        <v>0</v>
      </c>
      <c r="S77" s="144">
        <f t="shared" si="19"/>
        <v>0</v>
      </c>
      <c r="T77" s="145">
        <f t="shared" si="20"/>
        <v>0</v>
      </c>
      <c r="U77" s="432">
        <v>5</v>
      </c>
      <c r="V77" s="350">
        <v>0</v>
      </c>
      <c r="W77" s="353">
        <v>0</v>
      </c>
      <c r="X77" s="353">
        <v>0</v>
      </c>
      <c r="Y77" s="426" t="s">
        <v>954</v>
      </c>
    </row>
    <row r="78" spans="1:25" ht="47.25" hidden="1" x14ac:dyDescent="0.25">
      <c r="A78" s="135">
        <v>66</v>
      </c>
      <c r="B78" s="294" t="s">
        <v>986</v>
      </c>
      <c r="C78" s="161" t="s">
        <v>70</v>
      </c>
      <c r="D78" s="140"/>
      <c r="E78" s="141"/>
      <c r="F78" s="141">
        <v>159.04</v>
      </c>
      <c r="G78" s="139"/>
      <c r="H78" s="139"/>
      <c r="I78" s="139">
        <v>77</v>
      </c>
      <c r="J78" s="168"/>
      <c r="K78" s="142"/>
      <c r="L78" s="142"/>
      <c r="M78" s="142">
        <f t="shared" si="22"/>
        <v>0.48415492957746481</v>
      </c>
      <c r="N78" s="177"/>
      <c r="O78" s="219">
        <f t="shared" si="16"/>
        <v>0</v>
      </c>
      <c r="P78" s="144">
        <v>0</v>
      </c>
      <c r="Q78" s="219">
        <f t="shared" si="17"/>
        <v>0</v>
      </c>
      <c r="R78" s="146">
        <f t="shared" si="18"/>
        <v>0</v>
      </c>
      <c r="S78" s="144">
        <f t="shared" si="19"/>
        <v>0</v>
      </c>
      <c r="T78" s="145">
        <f t="shared" si="20"/>
        <v>0</v>
      </c>
      <c r="U78" s="381">
        <v>0</v>
      </c>
      <c r="V78" s="381">
        <f>1000-U78</f>
        <v>1000</v>
      </c>
      <c r="W78" s="145">
        <v>0</v>
      </c>
      <c r="X78" s="145">
        <v>0</v>
      </c>
      <c r="Y78" s="361"/>
    </row>
    <row r="79" spans="1:25" s="360" customFormat="1" ht="47.25" x14ac:dyDescent="0.25">
      <c r="A79" s="135">
        <v>67</v>
      </c>
      <c r="B79" s="437" t="s">
        <v>979</v>
      </c>
      <c r="C79" s="356" t="s">
        <v>70</v>
      </c>
      <c r="D79" s="140"/>
      <c r="E79" s="141"/>
      <c r="F79" s="357">
        <v>618.70000000000005</v>
      </c>
      <c r="G79" s="344"/>
      <c r="H79" s="344"/>
      <c r="I79" s="358">
        <v>174</v>
      </c>
      <c r="J79" s="168"/>
      <c r="K79" s="345"/>
      <c r="L79" s="345">
        <v>0.2</v>
      </c>
      <c r="M79" s="359">
        <f t="shared" si="22"/>
        <v>0.28123484726038467</v>
      </c>
      <c r="N79" s="177"/>
      <c r="O79" s="346">
        <f t="shared" si="16"/>
        <v>0</v>
      </c>
      <c r="P79" s="352">
        <v>0</v>
      </c>
      <c r="Q79" s="388">
        <f t="shared" si="17"/>
        <v>0</v>
      </c>
      <c r="R79" s="349">
        <f t="shared" si="18"/>
        <v>0</v>
      </c>
      <c r="S79" s="144">
        <f t="shared" si="19"/>
        <v>0</v>
      </c>
      <c r="T79" s="145">
        <f t="shared" si="20"/>
        <v>0</v>
      </c>
      <c r="U79" s="389">
        <v>111</v>
      </c>
      <c r="V79" s="397">
        <v>0</v>
      </c>
      <c r="W79" s="353">
        <v>2</v>
      </c>
      <c r="X79" s="353"/>
      <c r="Y79" s="426" t="s">
        <v>954</v>
      </c>
    </row>
    <row r="80" spans="1:25" ht="47.25" x14ac:dyDescent="0.25">
      <c r="A80" s="135">
        <v>68</v>
      </c>
      <c r="B80" s="263" t="s">
        <v>818</v>
      </c>
      <c r="C80" s="161" t="s">
        <v>70</v>
      </c>
      <c r="D80" s="140"/>
      <c r="E80" s="141"/>
      <c r="F80" s="141">
        <v>1450.5</v>
      </c>
      <c r="G80" s="139"/>
      <c r="H80" s="139"/>
      <c r="I80" s="139">
        <v>619</v>
      </c>
      <c r="J80" s="168"/>
      <c r="K80" s="142"/>
      <c r="L80" s="142">
        <v>0.27</v>
      </c>
      <c r="M80" s="142">
        <f t="shared" si="22"/>
        <v>0.426749396759738</v>
      </c>
      <c r="N80" s="177"/>
      <c r="O80" s="219">
        <f t="shared" si="16"/>
        <v>40</v>
      </c>
      <c r="P80" s="144">
        <v>6.5</v>
      </c>
      <c r="Q80" s="203">
        <f t="shared" si="17"/>
        <v>40</v>
      </c>
      <c r="R80" s="146">
        <f t="shared" si="18"/>
        <v>40.234999999999999</v>
      </c>
      <c r="S80" s="144">
        <f t="shared" si="19"/>
        <v>0</v>
      </c>
      <c r="T80" s="145">
        <f t="shared" si="20"/>
        <v>0</v>
      </c>
      <c r="U80" s="223">
        <v>40</v>
      </c>
      <c r="V80" s="252">
        <v>0</v>
      </c>
      <c r="W80" s="145">
        <v>0</v>
      </c>
      <c r="X80" s="145">
        <v>0</v>
      </c>
      <c r="Y80" s="361"/>
    </row>
    <row r="81" spans="1:25" s="360" customFormat="1" ht="47.25" x14ac:dyDescent="0.25">
      <c r="A81" s="135">
        <v>69</v>
      </c>
      <c r="B81" s="437" t="s">
        <v>950</v>
      </c>
      <c r="C81" s="356" t="s">
        <v>70</v>
      </c>
      <c r="D81" s="140"/>
      <c r="E81" s="141"/>
      <c r="F81" s="357">
        <v>481.21499999999997</v>
      </c>
      <c r="G81" s="344"/>
      <c r="H81" s="344"/>
      <c r="I81" s="358">
        <f>M81*F81</f>
        <v>274.29254999999995</v>
      </c>
      <c r="J81" s="168"/>
      <c r="K81" s="345"/>
      <c r="L81" s="345">
        <v>6.58</v>
      </c>
      <c r="M81" s="359">
        <v>0.56999999999999995</v>
      </c>
      <c r="N81" s="177"/>
      <c r="O81" s="346">
        <f t="shared" si="16"/>
        <v>0</v>
      </c>
      <c r="P81" s="352">
        <v>0</v>
      </c>
      <c r="Q81" s="388">
        <f t="shared" si="17"/>
        <v>0</v>
      </c>
      <c r="R81" s="349">
        <f t="shared" si="18"/>
        <v>0</v>
      </c>
      <c r="S81" s="144">
        <f t="shared" si="19"/>
        <v>0</v>
      </c>
      <c r="T81" s="145">
        <f t="shared" si="20"/>
        <v>0</v>
      </c>
      <c r="U81" s="675">
        <v>400</v>
      </c>
      <c r="V81" s="350"/>
      <c r="W81" s="353">
        <v>200</v>
      </c>
      <c r="X81" s="353">
        <v>200</v>
      </c>
      <c r="Y81" s="428" t="s">
        <v>954</v>
      </c>
    </row>
    <row r="82" spans="1:25" ht="47.25" x14ac:dyDescent="0.25">
      <c r="A82" s="135">
        <v>70</v>
      </c>
      <c r="B82" s="263" t="s">
        <v>951</v>
      </c>
      <c r="C82" s="161" t="s">
        <v>70</v>
      </c>
      <c r="D82" s="140"/>
      <c r="E82" s="141"/>
      <c r="F82" s="141">
        <v>126.38</v>
      </c>
      <c r="G82" s="139"/>
      <c r="H82" s="139"/>
      <c r="I82" s="139">
        <f>M82*F82</f>
        <v>72.036599999999993</v>
      </c>
      <c r="J82" s="168"/>
      <c r="K82" s="142"/>
      <c r="L82" s="142"/>
      <c r="M82" s="142">
        <v>0.56999999999999995</v>
      </c>
      <c r="N82" s="177"/>
      <c r="O82" s="219">
        <f>Q82+T82</f>
        <v>12</v>
      </c>
      <c r="P82" s="144">
        <f>IF(I82&lt;33,0,18)</f>
        <v>18</v>
      </c>
      <c r="Q82" s="203">
        <f>ROUNDDOWN(R82,0)</f>
        <v>12</v>
      </c>
      <c r="R82" s="146">
        <f>I82*P82/100</f>
        <v>12.966588</v>
      </c>
      <c r="S82" s="144"/>
      <c r="T82" s="145"/>
      <c r="U82" s="681"/>
      <c r="V82" s="252">
        <v>1000</v>
      </c>
      <c r="W82" s="145">
        <v>0</v>
      </c>
      <c r="X82" s="145">
        <v>0</v>
      </c>
      <c r="Y82" s="361" t="s">
        <v>1010</v>
      </c>
    </row>
    <row r="83" spans="1:25" s="360" customFormat="1" ht="31.5" x14ac:dyDescent="0.25">
      <c r="A83" s="135">
        <v>71</v>
      </c>
      <c r="B83" s="437" t="s">
        <v>952</v>
      </c>
      <c r="C83" s="356" t="s">
        <v>70</v>
      </c>
      <c r="D83" s="140"/>
      <c r="E83" s="141"/>
      <c r="F83" s="357">
        <v>290.11</v>
      </c>
      <c r="G83" s="344"/>
      <c r="H83" s="344"/>
      <c r="I83" s="358"/>
      <c r="J83" s="168"/>
      <c r="K83" s="345"/>
      <c r="L83" s="345"/>
      <c r="M83" s="359">
        <v>0.65</v>
      </c>
      <c r="N83" s="177"/>
      <c r="O83" s="346">
        <f t="shared" si="16"/>
        <v>0</v>
      </c>
      <c r="P83" s="352">
        <f>IF(I83&lt;33,0,18)</f>
        <v>0</v>
      </c>
      <c r="Q83" s="388">
        <f t="shared" si="17"/>
        <v>0</v>
      </c>
      <c r="R83" s="349">
        <f t="shared" si="18"/>
        <v>0</v>
      </c>
      <c r="S83" s="144">
        <f t="shared" si="19"/>
        <v>0</v>
      </c>
      <c r="T83" s="145">
        <f t="shared" si="20"/>
        <v>0</v>
      </c>
      <c r="U83" s="675">
        <v>500</v>
      </c>
      <c r="V83" s="382"/>
      <c r="W83" s="665">
        <v>192</v>
      </c>
      <c r="X83" s="665">
        <v>192</v>
      </c>
      <c r="Y83" s="428" t="s">
        <v>954</v>
      </c>
    </row>
    <row r="84" spans="1:25" s="360" customFormat="1" ht="32.25" customHeight="1" x14ac:dyDescent="0.25">
      <c r="A84" s="135">
        <v>72</v>
      </c>
      <c r="B84" s="437" t="s">
        <v>953</v>
      </c>
      <c r="C84" s="356" t="s">
        <v>70</v>
      </c>
      <c r="D84" s="140"/>
      <c r="E84" s="141"/>
      <c r="F84" s="357">
        <v>116.11</v>
      </c>
      <c r="G84" s="358"/>
      <c r="H84" s="358"/>
      <c r="I84" s="358">
        <f>M84*F84</f>
        <v>75.471500000000006</v>
      </c>
      <c r="J84" s="168"/>
      <c r="K84" s="359"/>
      <c r="L84" s="359"/>
      <c r="M84" s="359">
        <v>0.65</v>
      </c>
      <c r="N84" s="177"/>
      <c r="O84" s="351">
        <f>Q84+T84</f>
        <v>13</v>
      </c>
      <c r="P84" s="352">
        <f>IF(I84&lt;33,0,18)</f>
        <v>18</v>
      </c>
      <c r="Q84" s="388">
        <f>ROUNDDOWN(R84,0)</f>
        <v>13</v>
      </c>
      <c r="R84" s="354">
        <f>I84*P84/100</f>
        <v>13.58487</v>
      </c>
      <c r="S84" s="144"/>
      <c r="T84" s="145"/>
      <c r="U84" s="676"/>
      <c r="V84" s="383">
        <v>1400</v>
      </c>
      <c r="W84" s="666"/>
      <c r="X84" s="666"/>
      <c r="Y84" s="361" t="s">
        <v>1010</v>
      </c>
    </row>
    <row r="85" spans="1:25" s="360" customFormat="1" x14ac:dyDescent="0.25">
      <c r="A85" s="135">
        <v>73</v>
      </c>
      <c r="B85" s="437" t="s">
        <v>980</v>
      </c>
      <c r="C85" s="356" t="s">
        <v>70</v>
      </c>
      <c r="D85" s="140"/>
      <c r="E85" s="141"/>
      <c r="F85" s="357">
        <v>1259.46</v>
      </c>
      <c r="G85" s="344"/>
      <c r="H85" s="344"/>
      <c r="I85" s="358">
        <v>583</v>
      </c>
      <c r="J85" s="168"/>
      <c r="K85" s="345"/>
      <c r="L85" s="345">
        <v>0.56999999999999995</v>
      </c>
      <c r="M85" s="359">
        <f t="shared" si="22"/>
        <v>0.46289679704000125</v>
      </c>
      <c r="N85" s="177"/>
      <c r="O85" s="346">
        <f t="shared" si="16"/>
        <v>0</v>
      </c>
      <c r="P85" s="352">
        <v>0</v>
      </c>
      <c r="Q85" s="388">
        <f t="shared" si="17"/>
        <v>0</v>
      </c>
      <c r="R85" s="349">
        <f t="shared" si="18"/>
        <v>0</v>
      </c>
      <c r="S85" s="144">
        <f t="shared" si="19"/>
        <v>0</v>
      </c>
      <c r="T85" s="145">
        <f t="shared" si="20"/>
        <v>0</v>
      </c>
      <c r="U85" s="432">
        <v>5</v>
      </c>
      <c r="V85" s="350">
        <v>0</v>
      </c>
      <c r="W85" s="353">
        <v>0</v>
      </c>
      <c r="X85" s="353">
        <v>0</v>
      </c>
      <c r="Y85" s="428" t="s">
        <v>954</v>
      </c>
    </row>
    <row r="86" spans="1:25" s="360" customFormat="1" ht="47.25" x14ac:dyDescent="0.25">
      <c r="A86" s="135">
        <v>74</v>
      </c>
      <c r="B86" s="437" t="s">
        <v>981</v>
      </c>
      <c r="C86" s="356" t="s">
        <v>70</v>
      </c>
      <c r="D86" s="140"/>
      <c r="E86" s="141"/>
      <c r="F86" s="357">
        <v>256.74</v>
      </c>
      <c r="G86" s="344"/>
      <c r="H86" s="344"/>
      <c r="I86" s="358">
        <v>437</v>
      </c>
      <c r="J86" s="168"/>
      <c r="K86" s="345"/>
      <c r="L86" s="345">
        <v>1.3</v>
      </c>
      <c r="M86" s="359">
        <f>I86/F86</f>
        <v>1.702111085144504</v>
      </c>
      <c r="N86" s="177"/>
      <c r="O86" s="346">
        <f>Q86+T86</f>
        <v>0</v>
      </c>
      <c r="P86" s="352">
        <v>0</v>
      </c>
      <c r="Q86" s="388">
        <f>ROUNDDOWN(R86,0)</f>
        <v>0</v>
      </c>
      <c r="R86" s="349">
        <f>I86*P86/100</f>
        <v>0</v>
      </c>
      <c r="S86" s="144">
        <f>IF(J86&lt;33,0,18)</f>
        <v>0</v>
      </c>
      <c r="T86" s="145">
        <f>ROUNDDOWN(N86*S86/100,0)</f>
        <v>0</v>
      </c>
      <c r="U86" s="432">
        <v>10</v>
      </c>
      <c r="V86" s="350">
        <v>0</v>
      </c>
      <c r="W86" s="353">
        <v>10</v>
      </c>
      <c r="X86" s="353">
        <v>0</v>
      </c>
      <c r="Y86" s="426" t="s">
        <v>954</v>
      </c>
    </row>
    <row r="87" spans="1:25" s="360" customFormat="1" ht="47.25" x14ac:dyDescent="0.25">
      <c r="A87" s="135">
        <v>75</v>
      </c>
      <c r="B87" s="437" t="s">
        <v>982</v>
      </c>
      <c r="C87" s="356" t="s">
        <v>70</v>
      </c>
      <c r="D87" s="140"/>
      <c r="E87" s="141"/>
      <c r="F87" s="357">
        <v>33.39</v>
      </c>
      <c r="G87" s="344"/>
      <c r="H87" s="344"/>
      <c r="I87" s="358">
        <v>27</v>
      </c>
      <c r="J87" s="168"/>
      <c r="K87" s="345"/>
      <c r="L87" s="345"/>
      <c r="M87" s="359">
        <f>I87/F87</f>
        <v>0.80862533692722371</v>
      </c>
      <c r="N87" s="177"/>
      <c r="O87" s="346">
        <f>Q87+T87</f>
        <v>0</v>
      </c>
      <c r="P87" s="352">
        <f>IF(I87&lt;33,0,18)</f>
        <v>0</v>
      </c>
      <c r="Q87" s="388">
        <f>ROUNDDOWN(R87,0)</f>
        <v>0</v>
      </c>
      <c r="R87" s="349">
        <f>I87*P87/100</f>
        <v>0</v>
      </c>
      <c r="S87" s="144">
        <f>IF(J87&lt;33,0,18)</f>
        <v>0</v>
      </c>
      <c r="T87" s="145">
        <f>ROUNDDOWN(N87*S87/100,0)</f>
        <v>0</v>
      </c>
      <c r="U87" s="432">
        <v>4</v>
      </c>
      <c r="V87" s="350">
        <v>0</v>
      </c>
      <c r="W87" s="353">
        <v>0</v>
      </c>
      <c r="X87" s="353">
        <v>0</v>
      </c>
      <c r="Y87" s="426" t="s">
        <v>954</v>
      </c>
    </row>
    <row r="88" spans="1:25" ht="31.5" x14ac:dyDescent="0.25">
      <c r="A88" s="135">
        <v>76</v>
      </c>
      <c r="B88" s="263" t="s">
        <v>71</v>
      </c>
      <c r="C88" s="161" t="s">
        <v>70</v>
      </c>
      <c r="D88" s="140"/>
      <c r="E88" s="141"/>
      <c r="F88" s="141">
        <v>360.57299999999998</v>
      </c>
      <c r="G88" s="139"/>
      <c r="H88" s="139"/>
      <c r="I88" s="139" t="s">
        <v>831</v>
      </c>
      <c r="J88" s="168"/>
      <c r="K88" s="142"/>
      <c r="L88" s="142"/>
      <c r="M88" s="142" t="s">
        <v>831</v>
      </c>
      <c r="N88" s="177"/>
      <c r="O88" s="219">
        <f>Q88+T88</f>
        <v>0</v>
      </c>
      <c r="P88" s="144">
        <v>0</v>
      </c>
      <c r="Q88" s="203">
        <v>0</v>
      </c>
      <c r="R88" s="146">
        <v>0</v>
      </c>
      <c r="S88" s="144">
        <f>IF(J88&lt;33,0,18)</f>
        <v>0</v>
      </c>
      <c r="T88" s="145">
        <f>ROUNDDOWN(N88*S88/100,0)</f>
        <v>0</v>
      </c>
      <c r="U88" s="223">
        <v>35</v>
      </c>
      <c r="V88" s="252">
        <v>0</v>
      </c>
      <c r="W88" s="145">
        <v>34</v>
      </c>
      <c r="X88" s="145">
        <v>10</v>
      </c>
      <c r="Y88" s="361" t="s">
        <v>969</v>
      </c>
    </row>
    <row r="89" spans="1:25" ht="31.5" hidden="1" x14ac:dyDescent="0.25">
      <c r="A89" s="135">
        <v>2</v>
      </c>
      <c r="B89" s="294" t="s">
        <v>927</v>
      </c>
      <c r="C89" s="161" t="s">
        <v>70</v>
      </c>
      <c r="D89" s="140"/>
      <c r="E89" s="141"/>
      <c r="F89" s="141">
        <v>192.64</v>
      </c>
      <c r="G89" s="139"/>
      <c r="H89" s="139"/>
      <c r="I89" s="139" t="s">
        <v>831</v>
      </c>
      <c r="J89" s="168"/>
      <c r="K89" s="142"/>
      <c r="L89" s="142"/>
      <c r="M89" s="142"/>
      <c r="N89" s="177"/>
      <c r="O89" s="219">
        <f>Q89+T89</f>
        <v>0</v>
      </c>
      <c r="P89" s="144">
        <v>0</v>
      </c>
      <c r="Q89" s="219">
        <v>0</v>
      </c>
      <c r="R89" s="146">
        <v>0</v>
      </c>
      <c r="S89" s="144">
        <f>IF(J89&lt;33,0,18)</f>
        <v>0</v>
      </c>
      <c r="T89" s="145">
        <f>ROUNDDOWN(N89*S89/100,0)</f>
        <v>0</v>
      </c>
      <c r="U89" s="381">
        <v>0</v>
      </c>
      <c r="V89" s="381">
        <v>500</v>
      </c>
      <c r="W89" s="145">
        <v>0</v>
      </c>
      <c r="X89" s="145">
        <v>0</v>
      </c>
      <c r="Y89" s="361"/>
    </row>
    <row r="90" spans="1:25" s="319" customFormat="1" ht="35.25" customHeight="1" x14ac:dyDescent="0.25">
      <c r="A90" s="517" t="s">
        <v>1017</v>
      </c>
      <c r="B90" s="517"/>
      <c r="C90" s="310"/>
      <c r="D90" s="229"/>
      <c r="E90" s="229"/>
      <c r="F90" s="191"/>
      <c r="G90" s="229"/>
      <c r="H90" s="229"/>
      <c r="I90" s="191"/>
      <c r="J90" s="229"/>
      <c r="K90" s="229"/>
      <c r="L90" s="229"/>
      <c r="M90" s="191"/>
      <c r="N90" s="229"/>
      <c r="O90" s="230"/>
      <c r="P90" s="191"/>
      <c r="R90" s="154"/>
      <c r="S90" s="154"/>
      <c r="T90" s="154"/>
      <c r="U90" s="276" t="s">
        <v>1016</v>
      </c>
      <c r="V90" s="244"/>
      <c r="W90" s="523"/>
      <c r="X90" s="523"/>
      <c r="Y90" s="523"/>
    </row>
    <row r="91" spans="1:25" ht="30" customHeight="1" x14ac:dyDescent="0.25">
      <c r="A91" s="6"/>
      <c r="B91" s="524"/>
      <c r="C91" s="332"/>
      <c r="D91" s="332"/>
      <c r="E91" s="332"/>
      <c r="F91" s="332"/>
      <c r="G91" s="332"/>
      <c r="H91" s="332"/>
      <c r="I91" s="332"/>
      <c r="J91" s="332"/>
      <c r="K91" s="332"/>
      <c r="L91" s="332"/>
      <c r="M91" s="332"/>
      <c r="N91" s="332"/>
      <c r="O91" s="333"/>
      <c r="P91" s="332"/>
      <c r="R91" s="154"/>
      <c r="S91" s="154"/>
      <c r="T91" s="154"/>
      <c r="V91" s="244"/>
      <c r="W91" s="399"/>
      <c r="X91" s="331"/>
      <c r="Y91" s="112"/>
    </row>
    <row r="93" spans="1:25" x14ac:dyDescent="0.25">
      <c r="B93" s="193"/>
      <c r="C93" s="194" t="s">
        <v>642</v>
      </c>
      <c r="D93" s="158" t="s">
        <v>643</v>
      </c>
      <c r="M93" s="180"/>
      <c r="N93" s="180"/>
      <c r="O93" s="238"/>
      <c r="P93" s="180"/>
      <c r="Q93" s="528"/>
    </row>
    <row r="94" spans="1:25" x14ac:dyDescent="0.25">
      <c r="B94" s="193"/>
      <c r="C94" s="194"/>
      <c r="D94" s="158"/>
      <c r="M94" s="180"/>
      <c r="N94" s="180"/>
      <c r="O94" s="238"/>
      <c r="P94" s="180"/>
      <c r="Q94" s="528"/>
    </row>
    <row r="95" spans="1:25" x14ac:dyDescent="0.25">
      <c r="B95" s="193"/>
      <c r="C95" s="195"/>
      <c r="D95" s="158"/>
      <c r="M95" s="180"/>
      <c r="N95" s="180"/>
      <c r="O95" s="238"/>
      <c r="P95" s="180"/>
      <c r="Q95" s="528"/>
    </row>
    <row r="96" spans="1:25" x14ac:dyDescent="0.25">
      <c r="B96" s="193" t="s">
        <v>647</v>
      </c>
      <c r="C96" s="194" t="s">
        <v>646</v>
      </c>
      <c r="D96" s="158" t="s">
        <v>649</v>
      </c>
      <c r="M96" s="180"/>
      <c r="N96" s="180"/>
      <c r="O96" s="238"/>
      <c r="P96" s="180"/>
      <c r="Q96" s="528"/>
    </row>
    <row r="97" spans="13:17" x14ac:dyDescent="0.25">
      <c r="M97" s="180"/>
      <c r="N97" s="180"/>
      <c r="O97" s="238"/>
      <c r="P97" s="180"/>
      <c r="Q97" s="528"/>
    </row>
    <row r="98" spans="13:17" x14ac:dyDescent="0.25">
      <c r="M98" s="180"/>
      <c r="N98" s="180"/>
      <c r="O98" s="238"/>
      <c r="P98" s="180"/>
      <c r="Q98" s="528"/>
    </row>
    <row r="99" spans="13:17" x14ac:dyDescent="0.25">
      <c r="M99" s="180"/>
      <c r="N99" s="180"/>
      <c r="O99" s="238"/>
      <c r="P99" s="180"/>
      <c r="Q99" s="528"/>
    </row>
    <row r="100" spans="13:17" x14ac:dyDescent="0.25">
      <c r="M100" s="180"/>
      <c r="N100" s="180"/>
      <c r="O100" s="238"/>
      <c r="P100" s="180"/>
      <c r="Q100" s="528"/>
    </row>
    <row r="101" spans="13:17" x14ac:dyDescent="0.25">
      <c r="M101" s="180"/>
      <c r="N101" s="180"/>
      <c r="O101" s="238"/>
      <c r="P101" s="180"/>
      <c r="Q101" s="528"/>
    </row>
    <row r="102" spans="13:17" x14ac:dyDescent="0.25">
      <c r="M102" s="180"/>
      <c r="N102" s="181"/>
      <c r="O102" s="238"/>
      <c r="P102" s="180"/>
      <c r="Q102" s="528"/>
    </row>
  </sheetData>
  <autoFilter ref="A8:U91">
    <filterColumn colId="20">
      <filters blank="1">
        <filter val="*"/>
        <filter val="1"/>
        <filter val="10"/>
        <filter val="104"/>
        <filter val="109"/>
        <filter val="11"/>
        <filter val="110"/>
        <filter val="111"/>
        <filter val="117"/>
        <filter val="12"/>
        <filter val="125"/>
        <filter val="144"/>
        <filter val="15"/>
        <filter val="150"/>
        <filter val="17"/>
        <filter val="180"/>
        <filter val="182"/>
        <filter val="19"/>
        <filter val="193"/>
        <filter val="2"/>
        <filter val="200"/>
        <filter val="22"/>
        <filter val="25"/>
        <filter val="250"/>
        <filter val="27"/>
        <filter val="3"/>
        <filter val="32"/>
        <filter val="346"/>
        <filter val="35"/>
        <filter val="39"/>
        <filter val="4"/>
        <filter val="40"/>
        <filter val="400"/>
        <filter val="45"/>
        <filter val="5"/>
        <filter val="500"/>
        <filter val="6"/>
        <filter val="600"/>
        <filter val="63"/>
        <filter val="6341"/>
        <filter val="69"/>
        <filter val="7"/>
        <filter val="720"/>
        <filter val="75"/>
        <filter val="8"/>
        <filter val="80"/>
        <filter val="82"/>
        <filter val="87"/>
        <filter val="88"/>
        <filter val="9"/>
        <filter val="97"/>
      </filters>
    </filterColumn>
  </autoFilter>
  <mergeCells count="24">
    <mergeCell ref="U4:U7"/>
    <mergeCell ref="Y4:Y7"/>
    <mergeCell ref="U81:U82"/>
    <mergeCell ref="V4:V7"/>
    <mergeCell ref="W4:W7"/>
    <mergeCell ref="X4:X7"/>
    <mergeCell ref="W51:W52"/>
    <mergeCell ref="X51:X52"/>
    <mergeCell ref="W83:W84"/>
    <mergeCell ref="X83:X84"/>
    <mergeCell ref="A2:T2"/>
    <mergeCell ref="P6:R6"/>
    <mergeCell ref="O6:O7"/>
    <mergeCell ref="S6:T6"/>
    <mergeCell ref="A4:A7"/>
    <mergeCell ref="B4:B7"/>
    <mergeCell ref="C4:C7"/>
    <mergeCell ref="F4:F7"/>
    <mergeCell ref="U83:U84"/>
    <mergeCell ref="I4:I7"/>
    <mergeCell ref="M4:M7"/>
    <mergeCell ref="U51:U52"/>
    <mergeCell ref="U73:U74"/>
    <mergeCell ref="P4:Q5"/>
  </mergeCells>
  <pageMargins left="0.43307086614173229" right="0.23622047244094491" top="0.49" bottom="0.35433070866141736" header="0.31496062992125984" footer="0.31496062992125984"/>
  <pageSetup paperSize="9" scale="81" fitToHeight="0" orientation="landscape" r:id="rId1"/>
  <headerFooter differentFirst="1">
    <oddHeader>&amp;C&amp;"Times New Roman,обычный"&amp;16&amp;P</oddHeader>
  </headerFooter>
  <rowBreaks count="2" manualBreakCount="2">
    <brk id="48" max="24" man="1"/>
    <brk id="82" max="24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79998168889431442"/>
    <pageSetUpPr fitToPage="1"/>
  </sheetPr>
  <dimension ref="A1:X85"/>
  <sheetViews>
    <sheetView view="pageBreakPreview" zoomScale="75" zoomScaleSheetLayoutView="75" workbookViewId="0">
      <pane xSplit="5" ySplit="9" topLeftCell="F10" activePane="bottomRight" state="frozen"/>
      <selection pane="topRight" activeCell="F1" sqref="F1"/>
      <selection pane="bottomLeft" activeCell="A10" sqref="A10"/>
      <selection pane="bottomRight" activeCell="L88" sqref="L88"/>
    </sheetView>
  </sheetViews>
  <sheetFormatPr defaultRowHeight="15.75" outlineLevelRow="1" outlineLevelCol="1" x14ac:dyDescent="0.25"/>
  <cols>
    <col min="1" max="1" width="6.5703125" style="157" customWidth="1"/>
    <col min="2" max="2" width="45.85546875" style="196" customWidth="1"/>
    <col min="3" max="3" width="20.85546875" style="197" customWidth="1"/>
    <col min="4" max="4" width="8.28515625" style="122" hidden="1" customWidth="1" collapsed="1"/>
    <col min="5" max="5" width="8.28515625" style="122" hidden="1" customWidth="1"/>
    <col min="6" max="6" width="14.140625" style="122" customWidth="1"/>
    <col min="7" max="7" width="8.28515625" style="122" customWidth="1"/>
    <col min="8" max="8" width="9.28515625" style="122" customWidth="1"/>
    <col min="9" max="9" width="8.140625" style="122" customWidth="1"/>
    <col min="10" max="10" width="9" style="122" customWidth="1"/>
    <col min="11" max="11" width="8.28515625" style="122" customWidth="1"/>
    <col min="12" max="12" width="10" style="122" customWidth="1"/>
    <col min="13" max="13" width="15.140625" style="273" hidden="1" customWidth="1" outlineLevel="1"/>
    <col min="14" max="14" width="15.140625" style="273" customWidth="1" collapsed="1"/>
    <col min="15" max="16" width="15.140625" style="275" hidden="1" customWidth="1" outlineLevel="1"/>
    <col min="17" max="17" width="10" style="273" hidden="1" customWidth="1" outlineLevel="1"/>
    <col min="18" max="18" width="9.5703125" style="319" hidden="1" customWidth="1" outlineLevel="1"/>
    <col min="19" max="19" width="9.5703125" style="275" hidden="1" customWidth="1" outlineLevel="1"/>
    <col min="20" max="20" width="8.7109375" style="276" hidden="1" customWidth="1" outlineLevel="1"/>
    <col min="21" max="21" width="9.140625" style="483" collapsed="1"/>
    <col min="22" max="22" width="30.28515625" style="129" customWidth="1"/>
    <col min="23" max="23" width="9.140625" style="6" hidden="1" customWidth="1" outlineLevel="1"/>
    <col min="24" max="24" width="9.140625" style="6" collapsed="1"/>
    <col min="25" max="16384" width="9.140625" style="6"/>
  </cols>
  <sheetData>
    <row r="1" spans="1:23" s="385" customFormat="1" ht="18.75" x14ac:dyDescent="0.3">
      <c r="A1" s="438"/>
      <c r="B1" s="439"/>
      <c r="C1" s="440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270"/>
      <c r="P1" s="270"/>
      <c r="Q1" s="267"/>
      <c r="S1" s="270"/>
      <c r="T1" s="267"/>
      <c r="U1" s="480"/>
      <c r="V1" s="438"/>
    </row>
    <row r="2" spans="1:23" s="441" customFormat="1" ht="18.75" x14ac:dyDescent="0.3">
      <c r="A2" s="689" t="s">
        <v>966</v>
      </c>
      <c r="B2" s="689"/>
      <c r="C2" s="689"/>
      <c r="D2" s="689"/>
      <c r="E2" s="689"/>
      <c r="F2" s="689"/>
      <c r="G2" s="689"/>
      <c r="H2" s="689"/>
      <c r="I2" s="689"/>
      <c r="J2" s="689"/>
      <c r="K2" s="689"/>
      <c r="L2" s="689"/>
      <c r="M2" s="689"/>
      <c r="N2" s="689"/>
      <c r="O2" s="690"/>
      <c r="P2" s="690"/>
      <c r="Q2" s="689"/>
      <c r="R2" s="689"/>
      <c r="S2" s="690"/>
      <c r="T2" s="689"/>
      <c r="U2" s="667"/>
      <c r="V2" s="558"/>
    </row>
    <row r="3" spans="1:23" s="385" customFormat="1" ht="18.75" x14ac:dyDescent="0.3">
      <c r="A3" s="438"/>
      <c r="B3" s="439"/>
      <c r="C3" s="440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70"/>
      <c r="P3" s="270"/>
      <c r="Q3" s="267"/>
      <c r="S3" s="270"/>
      <c r="T3" s="267"/>
      <c r="U3" s="480"/>
      <c r="V3" s="438"/>
    </row>
    <row r="4" spans="1:23" s="130" customFormat="1" ht="33.75" customHeight="1" x14ac:dyDescent="0.25">
      <c r="A4" s="643" t="s">
        <v>0</v>
      </c>
      <c r="B4" s="643" t="s">
        <v>604</v>
      </c>
      <c r="C4" s="643" t="s">
        <v>603</v>
      </c>
      <c r="D4" s="334" t="s">
        <v>1</v>
      </c>
      <c r="E4" s="334" t="s">
        <v>1</v>
      </c>
      <c r="F4" s="639" t="s">
        <v>1</v>
      </c>
      <c r="G4" s="691" t="s">
        <v>961</v>
      </c>
      <c r="H4" s="692"/>
      <c r="I4" s="691" t="s">
        <v>962</v>
      </c>
      <c r="J4" s="692"/>
      <c r="K4" s="693" t="s">
        <v>965</v>
      </c>
      <c r="L4" s="672"/>
      <c r="M4" s="694" t="s">
        <v>1007</v>
      </c>
      <c r="N4" s="696" t="s">
        <v>1008</v>
      </c>
      <c r="O4" s="697"/>
      <c r="P4" s="697"/>
      <c r="Q4" s="697"/>
      <c r="R4" s="697"/>
      <c r="S4" s="556"/>
      <c r="T4" s="637" t="s">
        <v>926</v>
      </c>
      <c r="U4" s="637" t="s">
        <v>960</v>
      </c>
      <c r="V4" s="584" t="s">
        <v>958</v>
      </c>
      <c r="W4" s="535"/>
    </row>
    <row r="5" spans="1:23" s="133" customFormat="1" ht="31.5" x14ac:dyDescent="0.25">
      <c r="A5" s="643"/>
      <c r="B5" s="643"/>
      <c r="C5" s="643"/>
      <c r="D5" s="340">
        <v>2018</v>
      </c>
      <c r="E5" s="340">
        <v>2019</v>
      </c>
      <c r="F5" s="641"/>
      <c r="G5" s="384" t="s">
        <v>963</v>
      </c>
      <c r="H5" s="384" t="s">
        <v>964</v>
      </c>
      <c r="I5" s="384" t="s">
        <v>963</v>
      </c>
      <c r="J5" s="384" t="s">
        <v>964</v>
      </c>
      <c r="K5" s="384" t="s">
        <v>963</v>
      </c>
      <c r="L5" s="384" t="s">
        <v>964</v>
      </c>
      <c r="M5" s="695"/>
      <c r="N5" s="566" t="s">
        <v>1058</v>
      </c>
      <c r="O5" s="571" t="s">
        <v>1058</v>
      </c>
      <c r="P5" s="571" t="s">
        <v>993</v>
      </c>
      <c r="Q5" s="390" t="s">
        <v>967</v>
      </c>
      <c r="R5" s="391" t="s">
        <v>968</v>
      </c>
      <c r="S5" s="568"/>
      <c r="T5" s="638"/>
      <c r="U5" s="638"/>
      <c r="V5" s="584"/>
      <c r="W5" s="536"/>
    </row>
    <row r="6" spans="1:23" s="138" customFormat="1" x14ac:dyDescent="0.25">
      <c r="A6" s="135">
        <v>1</v>
      </c>
      <c r="B6" s="135">
        <v>2</v>
      </c>
      <c r="C6" s="135">
        <v>3</v>
      </c>
      <c r="D6" s="135">
        <v>4</v>
      </c>
      <c r="E6" s="135">
        <v>5</v>
      </c>
      <c r="F6" s="135">
        <v>4</v>
      </c>
      <c r="G6" s="135">
        <v>5</v>
      </c>
      <c r="H6" s="135">
        <v>6</v>
      </c>
      <c r="I6" s="135">
        <v>7</v>
      </c>
      <c r="J6" s="135">
        <v>8</v>
      </c>
      <c r="K6" s="135">
        <v>9</v>
      </c>
      <c r="L6" s="135">
        <v>10</v>
      </c>
      <c r="M6" s="455"/>
      <c r="N6" s="237">
        <v>11</v>
      </c>
      <c r="O6" s="569">
        <v>11</v>
      </c>
      <c r="P6" s="569">
        <v>11</v>
      </c>
      <c r="Q6" s="318">
        <v>12</v>
      </c>
      <c r="R6" s="318">
        <v>13</v>
      </c>
      <c r="S6" s="569"/>
      <c r="T6" s="318"/>
      <c r="U6" s="484">
        <v>12</v>
      </c>
      <c r="V6" s="555">
        <v>13</v>
      </c>
      <c r="W6" s="328"/>
    </row>
    <row r="7" spans="1:23" s="178" customFormat="1" x14ac:dyDescent="0.25">
      <c r="A7" s="135"/>
      <c r="B7" s="161" t="s">
        <v>653</v>
      </c>
      <c r="C7" s="394"/>
      <c r="D7" s="392"/>
      <c r="E7" s="393"/>
      <c r="F7" s="393"/>
      <c r="G7" s="139"/>
      <c r="H7" s="139"/>
      <c r="I7" s="139"/>
      <c r="J7" s="139"/>
      <c r="K7" s="257"/>
      <c r="L7" s="187"/>
      <c r="M7" s="456"/>
      <c r="N7" s="234">
        <f>SUBTOTAL(9,N10:N80)</f>
        <v>33405</v>
      </c>
      <c r="O7" s="565">
        <f>SUBTOTAL(9,O10:O80)</f>
        <v>33406.036799999987</v>
      </c>
      <c r="P7" s="565">
        <f>SUBTOTAL(9,P10:P80)</f>
        <v>41700</v>
      </c>
      <c r="Q7" s="201">
        <v>8100</v>
      </c>
      <c r="R7" s="203">
        <v>13500</v>
      </c>
      <c r="S7" s="202"/>
      <c r="T7" s="203"/>
      <c r="U7" s="386">
        <f>SUM(U10:U80)</f>
        <v>88970</v>
      </c>
      <c r="V7" s="575"/>
      <c r="W7" s="537"/>
    </row>
    <row r="8" spans="1:23" s="178" customFormat="1" x14ac:dyDescent="0.25">
      <c r="A8" s="135"/>
      <c r="B8" s="161" t="s">
        <v>1004</v>
      </c>
      <c r="C8" s="394"/>
      <c r="D8" s="140"/>
      <c r="E8" s="141"/>
      <c r="F8" s="141"/>
      <c r="G8" s="139"/>
      <c r="H8" s="139"/>
      <c r="I8" s="139"/>
      <c r="J8" s="139"/>
      <c r="K8" s="257">
        <f>16500+3000</f>
        <v>19500</v>
      </c>
      <c r="L8" s="187">
        <f>16500+L11</f>
        <v>19279</v>
      </c>
      <c r="M8" s="456">
        <f>SUM(M11:M41)</f>
        <v>21000</v>
      </c>
      <c r="N8" s="234">
        <f>SUM(N11:N41)</f>
        <v>15135</v>
      </c>
      <c r="O8" s="565">
        <f>SUM(O11:O41)</f>
        <v>15132.854560000002</v>
      </c>
      <c r="P8" s="565">
        <f>SUM(P11:P41)</f>
        <v>18890</v>
      </c>
      <c r="Q8" s="201"/>
      <c r="R8" s="203"/>
      <c r="S8" s="570"/>
      <c r="T8" s="386"/>
      <c r="U8" s="386">
        <f>SUM(U12:U41)</f>
        <v>43400</v>
      </c>
      <c r="V8" s="575"/>
      <c r="W8" s="537"/>
    </row>
    <row r="9" spans="1:23" s="178" customFormat="1" x14ac:dyDescent="0.25">
      <c r="A9" s="135"/>
      <c r="B9" s="161" t="s">
        <v>1005</v>
      </c>
      <c r="C9" s="394"/>
      <c r="D9" s="140"/>
      <c r="E9" s="141"/>
      <c r="F9" s="141"/>
      <c r="G9" s="139"/>
      <c r="H9" s="139"/>
      <c r="I9" s="139"/>
      <c r="J9" s="139"/>
      <c r="K9" s="257">
        <f>20220+1780</f>
        <v>22000</v>
      </c>
      <c r="L9" s="257">
        <f>SUBTOTAL(9,L42:L80)</f>
        <v>19905</v>
      </c>
      <c r="M9" s="460" t="s">
        <v>1006</v>
      </c>
      <c r="N9" s="234">
        <f>SUBTOTAL(9,N42:N80)</f>
        <v>18110</v>
      </c>
      <c r="O9" s="565">
        <f>SUBTOTAL(9,O42:O80)</f>
        <v>18112.961439999999</v>
      </c>
      <c r="P9" s="565">
        <f>SUBTOTAL(9,P42:P80)</f>
        <v>22610</v>
      </c>
      <c r="Q9" s="201"/>
      <c r="R9" s="203"/>
      <c r="S9" s="570"/>
      <c r="T9" s="386"/>
      <c r="U9" s="386">
        <f>SUM(U43:U80)</f>
        <v>45370</v>
      </c>
      <c r="V9" s="575"/>
      <c r="W9" s="537"/>
    </row>
    <row r="10" spans="1:23" s="178" customFormat="1" ht="31.5" x14ac:dyDescent="0.25">
      <c r="A10" s="135">
        <v>1</v>
      </c>
      <c r="B10" s="161" t="s">
        <v>794</v>
      </c>
      <c r="C10" s="161" t="s">
        <v>67</v>
      </c>
      <c r="D10" s="140"/>
      <c r="E10" s="141"/>
      <c r="F10" s="141">
        <v>3000</v>
      </c>
      <c r="G10" s="139">
        <v>200</v>
      </c>
      <c r="H10" s="139">
        <v>200</v>
      </c>
      <c r="I10" s="139">
        <v>200</v>
      </c>
      <c r="J10" s="139">
        <v>200</v>
      </c>
      <c r="K10" s="257">
        <v>200</v>
      </c>
      <c r="L10" s="257">
        <v>200</v>
      </c>
      <c r="M10" s="457"/>
      <c r="N10" s="218">
        <f>ROUND(O10,0)</f>
        <v>160</v>
      </c>
      <c r="O10" s="255">
        <f>P10-S10</f>
        <v>160.2208</v>
      </c>
      <c r="P10" s="565">
        <v>200</v>
      </c>
      <c r="Q10" s="201"/>
      <c r="R10" s="203"/>
      <c r="S10" s="570">
        <f>P10*19.8896/100</f>
        <v>39.779200000000003</v>
      </c>
      <c r="T10" s="386"/>
      <c r="U10" s="386">
        <v>200</v>
      </c>
      <c r="V10" s="575" t="s">
        <v>1059</v>
      </c>
      <c r="W10" s="537"/>
    </row>
    <row r="11" spans="1:23" s="178" customFormat="1" x14ac:dyDescent="0.25">
      <c r="A11" s="135">
        <v>2</v>
      </c>
      <c r="B11" s="161" t="s">
        <v>13</v>
      </c>
      <c r="C11" s="161" t="s">
        <v>70</v>
      </c>
      <c r="D11" s="140"/>
      <c r="E11" s="141"/>
      <c r="F11" s="141">
        <v>30000</v>
      </c>
      <c r="G11" s="139">
        <v>0</v>
      </c>
      <c r="H11" s="139">
        <v>0</v>
      </c>
      <c r="I11" s="139">
        <v>0</v>
      </c>
      <c r="J11" s="139">
        <v>0</v>
      </c>
      <c r="K11" s="257">
        <v>3000</v>
      </c>
      <c r="L11" s="257">
        <v>2779</v>
      </c>
      <c r="M11" s="457">
        <v>4500</v>
      </c>
      <c r="N11" s="218">
        <f t="shared" ref="N11:N23" si="0">ROUND(O11,0)</f>
        <v>1915</v>
      </c>
      <c r="O11" s="255">
        <f t="shared" ref="O11:O23" si="1">P11-S11</f>
        <v>1914.6385599999999</v>
      </c>
      <c r="P11" s="565">
        <v>2390</v>
      </c>
      <c r="Q11" s="201"/>
      <c r="R11" s="203"/>
      <c r="S11" s="570">
        <f t="shared" ref="S11:S23" si="2">P11*19.8896/100</f>
        <v>475.36144000000002</v>
      </c>
      <c r="T11" s="386"/>
      <c r="U11" s="386" t="s">
        <v>916</v>
      </c>
      <c r="V11" s="575"/>
      <c r="W11" s="537"/>
    </row>
    <row r="12" spans="1:23" ht="47.25" x14ac:dyDescent="0.25">
      <c r="A12" s="135">
        <v>3</v>
      </c>
      <c r="B12" s="263" t="s">
        <v>928</v>
      </c>
      <c r="C12" s="161" t="s">
        <v>70</v>
      </c>
      <c r="D12" s="140"/>
      <c r="E12" s="141"/>
      <c r="F12" s="141">
        <v>134.62</v>
      </c>
      <c r="G12" s="139">
        <v>0</v>
      </c>
      <c r="H12" s="139">
        <v>0</v>
      </c>
      <c r="I12" s="187">
        <v>0</v>
      </c>
      <c r="J12" s="139">
        <v>0</v>
      </c>
      <c r="K12" s="139">
        <v>400</v>
      </c>
      <c r="L12" s="187">
        <v>400</v>
      </c>
      <c r="M12" s="456">
        <v>242</v>
      </c>
      <c r="N12" s="218">
        <f t="shared" si="0"/>
        <v>194</v>
      </c>
      <c r="O12" s="255">
        <f t="shared" si="1"/>
        <v>193.86716799999999</v>
      </c>
      <c r="P12" s="565">
        <f>M12</f>
        <v>242</v>
      </c>
      <c r="Q12" s="201"/>
      <c r="R12" s="203"/>
      <c r="S12" s="570">
        <f t="shared" si="2"/>
        <v>48.132832000000008</v>
      </c>
      <c r="T12" s="386">
        <v>15</v>
      </c>
      <c r="U12" s="386">
        <v>1000</v>
      </c>
      <c r="V12" s="398" t="s">
        <v>1060</v>
      </c>
      <c r="W12" s="204"/>
    </row>
    <row r="13" spans="1:23" ht="47.25" x14ac:dyDescent="0.25">
      <c r="A13" s="135">
        <v>4</v>
      </c>
      <c r="B13" s="263" t="s">
        <v>929</v>
      </c>
      <c r="C13" s="161" t="s">
        <v>70</v>
      </c>
      <c r="D13" s="140"/>
      <c r="E13" s="141"/>
      <c r="F13" s="141">
        <v>145.4</v>
      </c>
      <c r="G13" s="139">
        <v>0</v>
      </c>
      <c r="H13" s="139">
        <v>0</v>
      </c>
      <c r="I13" s="187">
        <v>0</v>
      </c>
      <c r="J13" s="139">
        <v>0</v>
      </c>
      <c r="K13" s="139">
        <v>400</v>
      </c>
      <c r="L13" s="187">
        <v>400</v>
      </c>
      <c r="M13" s="456">
        <v>807</v>
      </c>
      <c r="N13" s="218">
        <f t="shared" si="0"/>
        <v>646</v>
      </c>
      <c r="O13" s="255">
        <f t="shared" si="1"/>
        <v>646.49092799999994</v>
      </c>
      <c r="P13" s="565">
        <f t="shared" ref="P13:P41" si="3">M13</f>
        <v>807</v>
      </c>
      <c r="Q13" s="201"/>
      <c r="R13" s="203"/>
      <c r="S13" s="570">
        <f t="shared" si="2"/>
        <v>160.509072</v>
      </c>
      <c r="T13" s="386">
        <v>16</v>
      </c>
      <c r="U13" s="386">
        <v>2000</v>
      </c>
      <c r="V13" s="398" t="s">
        <v>1060</v>
      </c>
      <c r="W13" s="204"/>
    </row>
    <row r="14" spans="1:23" ht="47.25" x14ac:dyDescent="0.25">
      <c r="A14" s="135">
        <v>5</v>
      </c>
      <c r="B14" s="263" t="s">
        <v>931</v>
      </c>
      <c r="C14" s="161" t="s">
        <v>70</v>
      </c>
      <c r="D14" s="140"/>
      <c r="E14" s="141"/>
      <c r="F14" s="141">
        <v>163.19</v>
      </c>
      <c r="G14" s="139">
        <v>0</v>
      </c>
      <c r="H14" s="139">
        <v>0</v>
      </c>
      <c r="I14" s="187">
        <v>0</v>
      </c>
      <c r="J14" s="139">
        <v>0</v>
      </c>
      <c r="K14" s="139">
        <v>400</v>
      </c>
      <c r="L14" s="187">
        <v>400</v>
      </c>
      <c r="M14" s="456">
        <v>296</v>
      </c>
      <c r="N14" s="218">
        <f t="shared" si="0"/>
        <v>237</v>
      </c>
      <c r="O14" s="255">
        <f t="shared" si="1"/>
        <v>237.12678399999999</v>
      </c>
      <c r="P14" s="565">
        <f t="shared" si="3"/>
        <v>296</v>
      </c>
      <c r="Q14" s="201"/>
      <c r="R14" s="203"/>
      <c r="S14" s="570">
        <f t="shared" si="2"/>
        <v>58.873215999999999</v>
      </c>
      <c r="T14" s="223">
        <v>150</v>
      </c>
      <c r="U14" s="386">
        <v>1000</v>
      </c>
      <c r="V14" s="398" t="s">
        <v>1060</v>
      </c>
      <c r="W14" s="204"/>
    </row>
    <row r="15" spans="1:23" ht="47.25" x14ac:dyDescent="0.25">
      <c r="A15" s="135">
        <v>6</v>
      </c>
      <c r="B15" s="263" t="s">
        <v>932</v>
      </c>
      <c r="C15" s="161" t="s">
        <v>70</v>
      </c>
      <c r="D15" s="140"/>
      <c r="E15" s="141"/>
      <c r="F15" s="141">
        <v>417.73</v>
      </c>
      <c r="G15" s="139">
        <v>2300</v>
      </c>
      <c r="H15" s="139">
        <v>2300</v>
      </c>
      <c r="I15" s="187">
        <v>2300</v>
      </c>
      <c r="J15" s="139">
        <v>2300</v>
      </c>
      <c r="K15" s="139">
        <v>2700</v>
      </c>
      <c r="L15" s="187">
        <v>2700</v>
      </c>
      <c r="M15" s="456">
        <v>2746</v>
      </c>
      <c r="N15" s="218">
        <f t="shared" si="0"/>
        <v>2200</v>
      </c>
      <c r="O15" s="255">
        <f t="shared" si="1"/>
        <v>2199.831584</v>
      </c>
      <c r="P15" s="565">
        <f t="shared" si="3"/>
        <v>2746</v>
      </c>
      <c r="Q15" s="201"/>
      <c r="R15" s="203"/>
      <c r="S15" s="570">
        <f t="shared" si="2"/>
        <v>546.16841600000009</v>
      </c>
      <c r="T15" s="386">
        <v>58</v>
      </c>
      <c r="U15" s="386">
        <v>4500</v>
      </c>
      <c r="V15" s="398" t="s">
        <v>1060</v>
      </c>
      <c r="W15" s="204"/>
    </row>
    <row r="16" spans="1:23" ht="47.25" x14ac:dyDescent="0.25">
      <c r="A16" s="135">
        <v>7</v>
      </c>
      <c r="B16" s="263" t="s">
        <v>933</v>
      </c>
      <c r="C16" s="161" t="s">
        <v>70</v>
      </c>
      <c r="D16" s="140"/>
      <c r="E16" s="141"/>
      <c r="F16" s="141">
        <v>261.32</v>
      </c>
      <c r="G16" s="139">
        <v>0</v>
      </c>
      <c r="H16" s="139">
        <v>0</v>
      </c>
      <c r="I16" s="187">
        <v>0</v>
      </c>
      <c r="J16" s="139">
        <v>0</v>
      </c>
      <c r="K16" s="139">
        <v>400</v>
      </c>
      <c r="L16" s="187">
        <v>400</v>
      </c>
      <c r="M16" s="456">
        <v>161</v>
      </c>
      <c r="N16" s="218">
        <f t="shared" si="0"/>
        <v>129</v>
      </c>
      <c r="O16" s="255">
        <f t="shared" si="1"/>
        <v>128.977744</v>
      </c>
      <c r="P16" s="565">
        <f t="shared" si="3"/>
        <v>161</v>
      </c>
      <c r="Q16" s="201"/>
      <c r="R16" s="203"/>
      <c r="S16" s="570">
        <f t="shared" si="2"/>
        <v>32.022255999999999</v>
      </c>
      <c r="T16" s="386">
        <v>30</v>
      </c>
      <c r="U16" s="386">
        <v>1500</v>
      </c>
      <c r="V16" s="398" t="s">
        <v>1060</v>
      </c>
      <c r="W16" s="204"/>
    </row>
    <row r="17" spans="1:23" ht="47.25" x14ac:dyDescent="0.25">
      <c r="A17" s="135">
        <v>8</v>
      </c>
      <c r="B17" s="263" t="s">
        <v>935</v>
      </c>
      <c r="C17" s="161" t="s">
        <v>70</v>
      </c>
      <c r="D17" s="140"/>
      <c r="E17" s="141"/>
      <c r="F17" s="141">
        <v>162.178</v>
      </c>
      <c r="G17" s="139">
        <v>1500</v>
      </c>
      <c r="H17" s="139">
        <v>1500</v>
      </c>
      <c r="I17" s="187">
        <v>1650</v>
      </c>
      <c r="J17" s="139">
        <v>1650</v>
      </c>
      <c r="K17" s="139">
        <v>400</v>
      </c>
      <c r="L17" s="187">
        <v>400</v>
      </c>
      <c r="M17" s="456">
        <v>1000</v>
      </c>
      <c r="N17" s="218">
        <f t="shared" si="0"/>
        <v>801</v>
      </c>
      <c r="O17" s="255">
        <f t="shared" si="1"/>
        <v>801.10400000000004</v>
      </c>
      <c r="P17" s="565">
        <f t="shared" si="3"/>
        <v>1000</v>
      </c>
      <c r="Q17" s="201"/>
      <c r="R17" s="203"/>
      <c r="S17" s="570">
        <f t="shared" si="2"/>
        <v>198.89600000000002</v>
      </c>
      <c r="T17" s="223"/>
      <c r="U17" s="386">
        <v>1000</v>
      </c>
      <c r="V17" s="398" t="s">
        <v>1060</v>
      </c>
      <c r="W17" s="204"/>
    </row>
    <row r="18" spans="1:23" ht="47.25" x14ac:dyDescent="0.25">
      <c r="A18" s="135">
        <v>9</v>
      </c>
      <c r="B18" s="263" t="s">
        <v>936</v>
      </c>
      <c r="C18" s="161" t="s">
        <v>70</v>
      </c>
      <c r="D18" s="140"/>
      <c r="E18" s="141"/>
      <c r="F18" s="141">
        <v>170.48</v>
      </c>
      <c r="G18" s="139">
        <v>0</v>
      </c>
      <c r="H18" s="139">
        <v>0</v>
      </c>
      <c r="I18" s="187">
        <v>0</v>
      </c>
      <c r="J18" s="139">
        <v>0</v>
      </c>
      <c r="K18" s="139">
        <v>400</v>
      </c>
      <c r="L18" s="187">
        <v>400</v>
      </c>
      <c r="M18" s="456">
        <v>500</v>
      </c>
      <c r="N18" s="218">
        <f t="shared" si="0"/>
        <v>401</v>
      </c>
      <c r="O18" s="255">
        <f t="shared" si="1"/>
        <v>400.55200000000002</v>
      </c>
      <c r="P18" s="565">
        <f t="shared" si="3"/>
        <v>500</v>
      </c>
      <c r="Q18" s="201"/>
      <c r="R18" s="203"/>
      <c r="S18" s="570">
        <f t="shared" si="2"/>
        <v>99.448000000000008</v>
      </c>
      <c r="T18" s="223">
        <v>0</v>
      </c>
      <c r="U18" s="386">
        <v>500</v>
      </c>
      <c r="V18" s="398" t="s">
        <v>1060</v>
      </c>
      <c r="W18" s="204"/>
    </row>
    <row r="19" spans="1:23" ht="47.25" x14ac:dyDescent="0.25">
      <c r="A19" s="135">
        <v>10</v>
      </c>
      <c r="B19" s="263" t="s">
        <v>937</v>
      </c>
      <c r="C19" s="161" t="s">
        <v>70</v>
      </c>
      <c r="D19" s="140"/>
      <c r="E19" s="141"/>
      <c r="F19" s="141">
        <v>139.80000000000001</v>
      </c>
      <c r="G19" s="139">
        <v>0</v>
      </c>
      <c r="H19" s="139">
        <v>0</v>
      </c>
      <c r="I19" s="187">
        <v>0</v>
      </c>
      <c r="J19" s="139">
        <v>0</v>
      </c>
      <c r="K19" s="139">
        <v>400</v>
      </c>
      <c r="L19" s="187">
        <v>400</v>
      </c>
      <c r="M19" s="456">
        <v>14</v>
      </c>
      <c r="N19" s="218">
        <f t="shared" si="0"/>
        <v>11</v>
      </c>
      <c r="O19" s="255">
        <f t="shared" si="1"/>
        <v>11.215456</v>
      </c>
      <c r="P19" s="565">
        <f t="shared" si="3"/>
        <v>14</v>
      </c>
      <c r="Q19" s="201"/>
      <c r="R19" s="203"/>
      <c r="S19" s="570">
        <f t="shared" si="2"/>
        <v>2.7845440000000004</v>
      </c>
      <c r="T19" s="223">
        <v>117</v>
      </c>
      <c r="U19" s="386">
        <v>1500</v>
      </c>
      <c r="V19" s="398" t="s">
        <v>1060</v>
      </c>
      <c r="W19" s="204"/>
    </row>
    <row r="20" spans="1:23" ht="47.25" x14ac:dyDescent="0.25">
      <c r="A20" s="135">
        <v>11</v>
      </c>
      <c r="B20" s="263" t="s">
        <v>938</v>
      </c>
      <c r="C20" s="161" t="s">
        <v>70</v>
      </c>
      <c r="D20" s="140"/>
      <c r="E20" s="141"/>
      <c r="F20" s="141">
        <v>15.86</v>
      </c>
      <c r="G20" s="139">
        <v>0</v>
      </c>
      <c r="H20" s="139">
        <v>0</v>
      </c>
      <c r="I20" s="187">
        <v>0</v>
      </c>
      <c r="J20" s="139">
        <v>0</v>
      </c>
      <c r="K20" s="139">
        <v>0</v>
      </c>
      <c r="L20" s="187">
        <v>0</v>
      </c>
      <c r="M20" s="456">
        <v>58</v>
      </c>
      <c r="N20" s="218">
        <f t="shared" si="0"/>
        <v>46</v>
      </c>
      <c r="O20" s="255">
        <f t="shared" si="1"/>
        <v>46.464032000000003</v>
      </c>
      <c r="P20" s="565">
        <f t="shared" si="3"/>
        <v>58</v>
      </c>
      <c r="Q20" s="201"/>
      <c r="R20" s="203"/>
      <c r="S20" s="570">
        <f t="shared" si="2"/>
        <v>11.535968</v>
      </c>
      <c r="T20" s="386"/>
      <c r="U20" s="386">
        <v>400</v>
      </c>
      <c r="V20" s="398" t="s">
        <v>1060</v>
      </c>
      <c r="W20" s="204"/>
    </row>
    <row r="21" spans="1:23" ht="47.25" x14ac:dyDescent="0.25">
      <c r="A21" s="135">
        <v>12</v>
      </c>
      <c r="B21" s="263" t="s">
        <v>939</v>
      </c>
      <c r="C21" s="161" t="s">
        <v>70</v>
      </c>
      <c r="D21" s="140"/>
      <c r="E21" s="141"/>
      <c r="F21" s="141">
        <v>118.21</v>
      </c>
      <c r="G21" s="139">
        <v>0</v>
      </c>
      <c r="H21" s="139">
        <v>0</v>
      </c>
      <c r="I21" s="187">
        <v>0</v>
      </c>
      <c r="J21" s="139">
        <v>0</v>
      </c>
      <c r="K21" s="139">
        <v>400</v>
      </c>
      <c r="L21" s="187">
        <v>400</v>
      </c>
      <c r="M21" s="456">
        <v>726</v>
      </c>
      <c r="N21" s="218">
        <f t="shared" si="0"/>
        <v>582</v>
      </c>
      <c r="O21" s="255">
        <f t="shared" si="1"/>
        <v>581.60150399999998</v>
      </c>
      <c r="P21" s="565">
        <f t="shared" si="3"/>
        <v>726</v>
      </c>
      <c r="Q21" s="201"/>
      <c r="R21" s="203"/>
      <c r="S21" s="570">
        <f t="shared" si="2"/>
        <v>144.39849600000002</v>
      </c>
      <c r="T21" s="223">
        <v>39</v>
      </c>
      <c r="U21" s="386">
        <v>1000</v>
      </c>
      <c r="V21" s="398" t="s">
        <v>1060</v>
      </c>
      <c r="W21" s="204"/>
    </row>
    <row r="22" spans="1:23" ht="47.25" x14ac:dyDescent="0.25">
      <c r="A22" s="135">
        <v>13</v>
      </c>
      <c r="B22" s="263" t="s">
        <v>983</v>
      </c>
      <c r="C22" s="161" t="s">
        <v>70</v>
      </c>
      <c r="D22" s="140"/>
      <c r="E22" s="141"/>
      <c r="F22" s="141">
        <v>75.84</v>
      </c>
      <c r="G22" s="139">
        <v>0</v>
      </c>
      <c r="H22" s="139">
        <v>0</v>
      </c>
      <c r="I22" s="187">
        <v>0</v>
      </c>
      <c r="J22" s="139">
        <v>0</v>
      </c>
      <c r="K22" s="139">
        <v>0</v>
      </c>
      <c r="L22" s="187">
        <v>0</v>
      </c>
      <c r="M22" s="456">
        <v>232</v>
      </c>
      <c r="N22" s="218">
        <f t="shared" si="0"/>
        <v>186</v>
      </c>
      <c r="O22" s="255">
        <f t="shared" si="1"/>
        <v>185.85612800000001</v>
      </c>
      <c r="P22" s="565">
        <f t="shared" si="3"/>
        <v>232</v>
      </c>
      <c r="Q22" s="201"/>
      <c r="R22" s="203"/>
      <c r="S22" s="570">
        <f t="shared" si="2"/>
        <v>46.143872000000002</v>
      </c>
      <c r="T22" s="223">
        <v>19</v>
      </c>
      <c r="U22" s="386">
        <v>1000</v>
      </c>
      <c r="V22" s="398" t="s">
        <v>1060</v>
      </c>
      <c r="W22" s="204"/>
    </row>
    <row r="23" spans="1:23" ht="47.25" x14ac:dyDescent="0.25">
      <c r="A23" s="135">
        <v>14</v>
      </c>
      <c r="B23" s="263" t="s">
        <v>940</v>
      </c>
      <c r="C23" s="161" t="s">
        <v>70</v>
      </c>
      <c r="D23" s="140"/>
      <c r="E23" s="141"/>
      <c r="F23" s="141">
        <v>186.81</v>
      </c>
      <c r="G23" s="139">
        <v>0</v>
      </c>
      <c r="H23" s="139">
        <v>0</v>
      </c>
      <c r="I23" s="187">
        <v>0</v>
      </c>
      <c r="J23" s="139">
        <v>0</v>
      </c>
      <c r="K23" s="139">
        <v>0</v>
      </c>
      <c r="L23" s="187">
        <v>0</v>
      </c>
      <c r="M23" s="456">
        <v>368</v>
      </c>
      <c r="N23" s="218">
        <f t="shared" si="0"/>
        <v>295</v>
      </c>
      <c r="O23" s="255">
        <f t="shared" si="1"/>
        <v>294.80627199999998</v>
      </c>
      <c r="P23" s="565">
        <f t="shared" si="3"/>
        <v>368</v>
      </c>
      <c r="Q23" s="201"/>
      <c r="R23" s="203"/>
      <c r="S23" s="570">
        <f t="shared" si="2"/>
        <v>73.193728000000007</v>
      </c>
      <c r="T23" s="386">
        <v>21</v>
      </c>
      <c r="U23" s="386">
        <v>1000</v>
      </c>
      <c r="V23" s="398" t="s">
        <v>1060</v>
      </c>
      <c r="W23" s="204"/>
    </row>
    <row r="24" spans="1:23" ht="31.5" hidden="1" customHeight="1" x14ac:dyDescent="0.25">
      <c r="A24" s="135">
        <v>13</v>
      </c>
      <c r="B24" s="161" t="s">
        <v>947</v>
      </c>
      <c r="C24" s="161" t="s">
        <v>70</v>
      </c>
      <c r="D24" s="140"/>
      <c r="E24" s="141"/>
      <c r="F24" s="141">
        <v>174.42</v>
      </c>
      <c r="G24" s="139">
        <v>800</v>
      </c>
      <c r="H24" s="139">
        <v>800</v>
      </c>
      <c r="I24" s="187">
        <v>1000</v>
      </c>
      <c r="J24" s="139">
        <v>1000</v>
      </c>
      <c r="K24" s="139">
        <v>0</v>
      </c>
      <c r="L24" s="187">
        <v>0</v>
      </c>
      <c r="M24" s="456">
        <v>0</v>
      </c>
      <c r="N24" s="456"/>
      <c r="O24" s="456"/>
      <c r="P24" s="234">
        <f t="shared" si="3"/>
        <v>0</v>
      </c>
      <c r="Q24" s="187">
        <v>0</v>
      </c>
      <c r="R24" s="203">
        <v>0</v>
      </c>
      <c r="S24" s="386"/>
      <c r="T24" s="386">
        <v>100</v>
      </c>
      <c r="U24" s="386">
        <v>0</v>
      </c>
      <c r="V24" s="264" t="s">
        <v>1009</v>
      </c>
    </row>
    <row r="25" spans="1:23" ht="47.25" x14ac:dyDescent="0.25">
      <c r="A25" s="135">
        <v>15</v>
      </c>
      <c r="B25" s="263" t="s">
        <v>941</v>
      </c>
      <c r="C25" s="161" t="s">
        <v>70</v>
      </c>
      <c r="D25" s="140"/>
      <c r="E25" s="141"/>
      <c r="F25" s="141">
        <v>128.66</v>
      </c>
      <c r="G25" s="139">
        <v>0</v>
      </c>
      <c r="H25" s="139">
        <v>0</v>
      </c>
      <c r="I25" s="187">
        <v>0</v>
      </c>
      <c r="J25" s="139">
        <v>0</v>
      </c>
      <c r="K25" s="139">
        <v>2800</v>
      </c>
      <c r="L25" s="187">
        <v>2800</v>
      </c>
      <c r="M25" s="456">
        <v>1157</v>
      </c>
      <c r="N25" s="218">
        <f t="shared" ref="N25:N27" si="4">ROUND(O25,0)</f>
        <v>927</v>
      </c>
      <c r="O25" s="255">
        <f t="shared" ref="O25:O27" si="5">P25-S25</f>
        <v>926.87732800000003</v>
      </c>
      <c r="P25" s="565">
        <f t="shared" si="3"/>
        <v>1157</v>
      </c>
      <c r="Q25" s="201"/>
      <c r="R25" s="203"/>
      <c r="S25" s="570">
        <f t="shared" ref="S25:S27" si="6">P25*19.8896/100</f>
        <v>230.12267200000002</v>
      </c>
      <c r="T25" s="223">
        <v>97</v>
      </c>
      <c r="U25" s="386">
        <v>3000</v>
      </c>
      <c r="V25" s="398" t="s">
        <v>1060</v>
      </c>
      <c r="W25" s="204"/>
    </row>
    <row r="26" spans="1:23" ht="47.25" x14ac:dyDescent="0.25">
      <c r="A26" s="135">
        <v>16</v>
      </c>
      <c r="B26" s="263" t="s">
        <v>942</v>
      </c>
      <c r="C26" s="161" t="s">
        <v>70</v>
      </c>
      <c r="D26" s="140"/>
      <c r="E26" s="141"/>
      <c r="F26" s="141">
        <v>128</v>
      </c>
      <c r="G26" s="139">
        <v>0</v>
      </c>
      <c r="H26" s="139">
        <v>0</v>
      </c>
      <c r="I26" s="187">
        <v>0</v>
      </c>
      <c r="J26" s="139">
        <v>0</v>
      </c>
      <c r="K26" s="139">
        <v>400</v>
      </c>
      <c r="L26" s="187">
        <v>400</v>
      </c>
      <c r="M26" s="456">
        <v>538</v>
      </c>
      <c r="N26" s="218">
        <f t="shared" si="4"/>
        <v>431</v>
      </c>
      <c r="O26" s="255">
        <f t="shared" si="5"/>
        <v>430.99395199999998</v>
      </c>
      <c r="P26" s="565">
        <f t="shared" si="3"/>
        <v>538</v>
      </c>
      <c r="Q26" s="201"/>
      <c r="R26" s="203"/>
      <c r="S26" s="570">
        <f t="shared" si="6"/>
        <v>107.00604800000001</v>
      </c>
      <c r="T26" s="223">
        <v>45</v>
      </c>
      <c r="U26" s="386">
        <v>2500</v>
      </c>
      <c r="V26" s="398" t="s">
        <v>1060</v>
      </c>
      <c r="W26" s="204"/>
    </row>
    <row r="27" spans="1:23" ht="47.25" x14ac:dyDescent="0.25">
      <c r="A27" s="135">
        <v>17</v>
      </c>
      <c r="B27" s="263" t="s">
        <v>943</v>
      </c>
      <c r="C27" s="161" t="s">
        <v>70</v>
      </c>
      <c r="D27" s="140"/>
      <c r="E27" s="141"/>
      <c r="F27" s="141">
        <v>98.41</v>
      </c>
      <c r="G27" s="139">
        <v>0</v>
      </c>
      <c r="H27" s="139">
        <v>0</v>
      </c>
      <c r="I27" s="187">
        <v>0</v>
      </c>
      <c r="J27" s="139">
        <v>0</v>
      </c>
      <c r="K27" s="139">
        <v>0</v>
      </c>
      <c r="L27" s="187">
        <v>0</v>
      </c>
      <c r="M27" s="456">
        <v>58</v>
      </c>
      <c r="N27" s="218">
        <f t="shared" si="4"/>
        <v>46</v>
      </c>
      <c r="O27" s="255">
        <f t="shared" si="5"/>
        <v>46.464032000000003</v>
      </c>
      <c r="P27" s="565">
        <f t="shared" si="3"/>
        <v>58</v>
      </c>
      <c r="Q27" s="201"/>
      <c r="R27" s="203"/>
      <c r="S27" s="570">
        <f t="shared" si="6"/>
        <v>11.535968</v>
      </c>
      <c r="T27" s="386">
        <v>10</v>
      </c>
      <c r="U27" s="386">
        <v>700</v>
      </c>
      <c r="V27" s="398" t="s">
        <v>1060</v>
      </c>
      <c r="W27" s="204"/>
    </row>
    <row r="28" spans="1:23" ht="63" hidden="1" x14ac:dyDescent="0.25">
      <c r="A28" s="135">
        <v>17</v>
      </c>
      <c r="B28" s="263" t="s">
        <v>807</v>
      </c>
      <c r="C28" s="161" t="s">
        <v>70</v>
      </c>
      <c r="D28" s="140"/>
      <c r="E28" s="141"/>
      <c r="F28" s="141">
        <v>100.28</v>
      </c>
      <c r="G28" s="139">
        <v>97</v>
      </c>
      <c r="H28" s="139">
        <v>0</v>
      </c>
      <c r="I28" s="187">
        <v>80</v>
      </c>
      <c r="J28" s="139">
        <v>70</v>
      </c>
      <c r="K28" s="139">
        <v>0</v>
      </c>
      <c r="L28" s="187">
        <v>0</v>
      </c>
      <c r="M28" s="456">
        <v>0</v>
      </c>
      <c r="N28" s="456"/>
      <c r="O28" s="456"/>
      <c r="P28" s="234">
        <f t="shared" si="3"/>
        <v>0</v>
      </c>
      <c r="Q28" s="187"/>
      <c r="R28" s="203"/>
      <c r="S28" s="203"/>
      <c r="T28" s="203">
        <v>11</v>
      </c>
      <c r="U28" s="386">
        <v>0</v>
      </c>
      <c r="V28" s="264" t="s">
        <v>1009</v>
      </c>
    </row>
    <row r="29" spans="1:23" ht="47.25" hidden="1" x14ac:dyDescent="0.25">
      <c r="A29" s="135">
        <v>18</v>
      </c>
      <c r="B29" s="263" t="s">
        <v>907</v>
      </c>
      <c r="C29" s="161" t="s">
        <v>70</v>
      </c>
      <c r="D29" s="140"/>
      <c r="E29" s="141"/>
      <c r="F29" s="141">
        <v>208.42</v>
      </c>
      <c r="G29" s="139">
        <v>0</v>
      </c>
      <c r="H29" s="139">
        <v>0</v>
      </c>
      <c r="I29" s="187">
        <v>0</v>
      </c>
      <c r="J29" s="139">
        <v>0</v>
      </c>
      <c r="K29" s="139">
        <v>0</v>
      </c>
      <c r="L29" s="187">
        <v>0</v>
      </c>
      <c r="M29" s="456">
        <v>0</v>
      </c>
      <c r="N29" s="456"/>
      <c r="O29" s="456"/>
      <c r="P29" s="234">
        <f t="shared" si="3"/>
        <v>0</v>
      </c>
      <c r="Q29" s="187"/>
      <c r="R29" s="203"/>
      <c r="S29" s="386"/>
      <c r="T29" s="386">
        <v>22</v>
      </c>
      <c r="U29" s="386">
        <v>0</v>
      </c>
      <c r="V29" s="287" t="s">
        <v>1009</v>
      </c>
    </row>
    <row r="30" spans="1:23" ht="47.25" x14ac:dyDescent="0.25">
      <c r="A30" s="135">
        <v>18</v>
      </c>
      <c r="B30" s="263" t="s">
        <v>990</v>
      </c>
      <c r="C30" s="161" t="s">
        <v>70</v>
      </c>
      <c r="D30" s="140"/>
      <c r="E30" s="141"/>
      <c r="F30" s="141">
        <v>221.75</v>
      </c>
      <c r="G30" s="139">
        <v>2500</v>
      </c>
      <c r="H30" s="139">
        <v>2500</v>
      </c>
      <c r="I30" s="187">
        <v>3000</v>
      </c>
      <c r="J30" s="139">
        <v>3000</v>
      </c>
      <c r="K30" s="139">
        <v>2000</v>
      </c>
      <c r="L30" s="187">
        <v>2000</v>
      </c>
      <c r="M30" s="456">
        <v>1157</v>
      </c>
      <c r="N30" s="218">
        <f t="shared" ref="N30:N35" si="7">ROUND(O30,0)</f>
        <v>927</v>
      </c>
      <c r="O30" s="255">
        <f t="shared" ref="O30:O35" si="8">P30-S30</f>
        <v>926.87732800000003</v>
      </c>
      <c r="P30" s="565">
        <f t="shared" si="3"/>
        <v>1157</v>
      </c>
      <c r="Q30" s="201"/>
      <c r="R30" s="203"/>
      <c r="S30" s="570">
        <f t="shared" ref="S30:S35" si="9">P30*19.8896/100</f>
        <v>230.12267200000002</v>
      </c>
      <c r="T30" s="223">
        <v>346</v>
      </c>
      <c r="U30" s="386">
        <v>3000</v>
      </c>
      <c r="V30" s="398" t="s">
        <v>1060</v>
      </c>
      <c r="W30" s="204"/>
    </row>
    <row r="31" spans="1:23" ht="47.25" x14ac:dyDescent="0.25">
      <c r="A31" s="135">
        <v>19</v>
      </c>
      <c r="B31" s="263" t="s">
        <v>984</v>
      </c>
      <c r="C31" s="161" t="s">
        <v>70</v>
      </c>
      <c r="D31" s="140"/>
      <c r="E31" s="141"/>
      <c r="F31" s="141">
        <v>97.54</v>
      </c>
      <c r="G31" s="139">
        <v>0</v>
      </c>
      <c r="H31" s="139">
        <v>0</v>
      </c>
      <c r="I31" s="187">
        <v>0</v>
      </c>
      <c r="J31" s="139">
        <v>0</v>
      </c>
      <c r="K31" s="139">
        <v>1800</v>
      </c>
      <c r="L31" s="187">
        <v>1800</v>
      </c>
      <c r="M31" s="456">
        <v>1938</v>
      </c>
      <c r="N31" s="218">
        <f t="shared" si="7"/>
        <v>1553</v>
      </c>
      <c r="O31" s="255">
        <f t="shared" si="8"/>
        <v>1552.539552</v>
      </c>
      <c r="P31" s="565">
        <f t="shared" si="3"/>
        <v>1938</v>
      </c>
      <c r="Q31" s="201"/>
      <c r="R31" s="203"/>
      <c r="S31" s="570">
        <f t="shared" si="9"/>
        <v>385.46044800000004</v>
      </c>
      <c r="T31" s="223">
        <v>17</v>
      </c>
      <c r="U31" s="386">
        <v>5000</v>
      </c>
      <c r="V31" s="398" t="s">
        <v>1060</v>
      </c>
      <c r="W31" s="204"/>
    </row>
    <row r="32" spans="1:23" ht="47.25" x14ac:dyDescent="0.25">
      <c r="A32" s="135">
        <v>20</v>
      </c>
      <c r="B32" s="263" t="s">
        <v>944</v>
      </c>
      <c r="C32" s="161" t="s">
        <v>70</v>
      </c>
      <c r="D32" s="140"/>
      <c r="E32" s="141"/>
      <c r="F32" s="141">
        <v>86.48</v>
      </c>
      <c r="G32" s="139">
        <v>0</v>
      </c>
      <c r="H32" s="139">
        <v>0</v>
      </c>
      <c r="I32" s="187">
        <v>0</v>
      </c>
      <c r="J32" s="139">
        <v>0</v>
      </c>
      <c r="K32" s="139">
        <v>400</v>
      </c>
      <c r="L32" s="187">
        <v>400</v>
      </c>
      <c r="M32" s="456">
        <v>646</v>
      </c>
      <c r="N32" s="218">
        <f t="shared" si="7"/>
        <v>518</v>
      </c>
      <c r="O32" s="255">
        <f t="shared" si="8"/>
        <v>517.51318400000002</v>
      </c>
      <c r="P32" s="565">
        <f t="shared" si="3"/>
        <v>646</v>
      </c>
      <c r="Q32" s="201"/>
      <c r="R32" s="203"/>
      <c r="S32" s="570">
        <f t="shared" si="9"/>
        <v>128.486816</v>
      </c>
      <c r="T32" s="223">
        <v>27</v>
      </c>
      <c r="U32" s="386">
        <v>3000</v>
      </c>
      <c r="V32" s="398" t="s">
        <v>1060</v>
      </c>
      <c r="W32" s="204"/>
    </row>
    <row r="33" spans="1:24" s="360" customFormat="1" ht="47.25" x14ac:dyDescent="0.25">
      <c r="A33" s="355">
        <v>21</v>
      </c>
      <c r="B33" s="356" t="s">
        <v>137</v>
      </c>
      <c r="C33" s="356" t="s">
        <v>70</v>
      </c>
      <c r="D33" s="140"/>
      <c r="E33" s="141"/>
      <c r="F33" s="357">
        <v>213.12</v>
      </c>
      <c r="G33" s="358">
        <v>300</v>
      </c>
      <c r="H33" s="358">
        <v>300</v>
      </c>
      <c r="I33" s="368">
        <v>800</v>
      </c>
      <c r="J33" s="358">
        <v>800</v>
      </c>
      <c r="K33" s="358">
        <v>800</v>
      </c>
      <c r="L33" s="368">
        <v>800</v>
      </c>
      <c r="M33" s="458">
        <v>161</v>
      </c>
      <c r="N33" s="218">
        <f t="shared" si="7"/>
        <v>129</v>
      </c>
      <c r="O33" s="255">
        <f t="shared" si="8"/>
        <v>128.977744</v>
      </c>
      <c r="P33" s="565">
        <f t="shared" si="3"/>
        <v>161</v>
      </c>
      <c r="Q33" s="572">
        <v>0</v>
      </c>
      <c r="R33" s="388">
        <v>0</v>
      </c>
      <c r="S33" s="570">
        <f t="shared" si="9"/>
        <v>32.022255999999999</v>
      </c>
      <c r="T33" s="387"/>
      <c r="U33" s="389">
        <v>2000</v>
      </c>
      <c r="V33" s="398" t="s">
        <v>1060</v>
      </c>
      <c r="W33" s="538"/>
    </row>
    <row r="34" spans="1:24" ht="47.25" x14ac:dyDescent="0.25">
      <c r="A34" s="135">
        <v>22</v>
      </c>
      <c r="B34" s="263" t="s">
        <v>945</v>
      </c>
      <c r="C34" s="161" t="s">
        <v>70</v>
      </c>
      <c r="D34" s="140"/>
      <c r="E34" s="141"/>
      <c r="F34" s="141">
        <v>85.7</v>
      </c>
      <c r="G34" s="139">
        <v>0</v>
      </c>
      <c r="H34" s="139">
        <v>0</v>
      </c>
      <c r="I34" s="187">
        <v>0</v>
      </c>
      <c r="J34" s="139">
        <v>0</v>
      </c>
      <c r="K34" s="139">
        <v>400</v>
      </c>
      <c r="L34" s="187">
        <v>400</v>
      </c>
      <c r="M34" s="456">
        <v>134</v>
      </c>
      <c r="N34" s="218">
        <f t="shared" si="7"/>
        <v>107</v>
      </c>
      <c r="O34" s="255">
        <f t="shared" si="8"/>
        <v>107.347936</v>
      </c>
      <c r="P34" s="565">
        <f t="shared" si="3"/>
        <v>134</v>
      </c>
      <c r="Q34" s="201"/>
      <c r="R34" s="203"/>
      <c r="S34" s="570">
        <f t="shared" si="9"/>
        <v>26.652063999999999</v>
      </c>
      <c r="T34" s="223">
        <v>180</v>
      </c>
      <c r="U34" s="386">
        <v>1500</v>
      </c>
      <c r="V34" s="398" t="s">
        <v>1060</v>
      </c>
      <c r="W34" s="204"/>
    </row>
    <row r="35" spans="1:24" ht="47.25" x14ac:dyDescent="0.25">
      <c r="A35" s="135">
        <v>23</v>
      </c>
      <c r="B35" s="161" t="s">
        <v>997</v>
      </c>
      <c r="C35" s="161" t="s">
        <v>70</v>
      </c>
      <c r="D35" s="140"/>
      <c r="E35" s="141"/>
      <c r="F35" s="141">
        <v>84.93</v>
      </c>
      <c r="G35" s="139">
        <v>800</v>
      </c>
      <c r="H35" s="139">
        <v>800</v>
      </c>
      <c r="I35" s="187">
        <v>800</v>
      </c>
      <c r="J35" s="139">
        <v>800</v>
      </c>
      <c r="K35" s="139">
        <v>400</v>
      </c>
      <c r="L35" s="187">
        <v>400</v>
      </c>
      <c r="M35" s="456">
        <v>800</v>
      </c>
      <c r="N35" s="218">
        <f t="shared" si="7"/>
        <v>641</v>
      </c>
      <c r="O35" s="255">
        <f t="shared" si="8"/>
        <v>640.88319999999999</v>
      </c>
      <c r="P35" s="565">
        <f t="shared" si="3"/>
        <v>800</v>
      </c>
      <c r="Q35" s="201">
        <v>0</v>
      </c>
      <c r="R35" s="203">
        <v>0</v>
      </c>
      <c r="S35" s="570">
        <f t="shared" si="9"/>
        <v>159.11680000000001</v>
      </c>
      <c r="T35" s="386">
        <v>57</v>
      </c>
      <c r="U35" s="386">
        <v>800</v>
      </c>
      <c r="V35" s="398" t="s">
        <v>1060</v>
      </c>
      <c r="W35" s="204"/>
    </row>
    <row r="36" spans="1:24" ht="47.25" hidden="1" customHeight="1" x14ac:dyDescent="0.25">
      <c r="A36" s="135">
        <v>25</v>
      </c>
      <c r="B36" s="161" t="s">
        <v>949</v>
      </c>
      <c r="C36" s="161" t="s">
        <v>70</v>
      </c>
      <c r="D36" s="140"/>
      <c r="E36" s="141"/>
      <c r="F36" s="141">
        <v>489</v>
      </c>
      <c r="G36" s="139"/>
      <c r="H36" s="139"/>
      <c r="I36" s="187"/>
      <c r="J36" s="139"/>
      <c r="K36" s="139">
        <v>0</v>
      </c>
      <c r="L36" s="187"/>
      <c r="M36" s="456">
        <v>0</v>
      </c>
      <c r="N36" s="456"/>
      <c r="O36" s="456"/>
      <c r="P36" s="234">
        <f t="shared" si="3"/>
        <v>0</v>
      </c>
      <c r="Q36" s="187"/>
      <c r="R36" s="388"/>
      <c r="S36" s="388"/>
      <c r="T36" s="203">
        <v>182</v>
      </c>
      <c r="U36" s="386">
        <v>0</v>
      </c>
      <c r="V36" s="264"/>
    </row>
    <row r="37" spans="1:24" ht="63" x14ac:dyDescent="0.25">
      <c r="A37" s="135">
        <v>24</v>
      </c>
      <c r="B37" s="263" t="s">
        <v>985</v>
      </c>
      <c r="C37" s="161" t="s">
        <v>70</v>
      </c>
      <c r="D37" s="140"/>
      <c r="E37" s="141"/>
      <c r="F37" s="141">
        <v>83.2</v>
      </c>
      <c r="G37" s="139">
        <v>0</v>
      </c>
      <c r="H37" s="139">
        <v>0</v>
      </c>
      <c r="I37" s="187">
        <v>0</v>
      </c>
      <c r="J37" s="139">
        <v>0</v>
      </c>
      <c r="K37" s="139">
        <v>0</v>
      </c>
      <c r="L37" s="187">
        <v>0</v>
      </c>
      <c r="M37" s="456">
        <v>77</v>
      </c>
      <c r="N37" s="218">
        <f t="shared" ref="N37:N43" si="10">ROUND(O37,0)</f>
        <v>62</v>
      </c>
      <c r="O37" s="255">
        <f t="shared" ref="O37:O43" si="11">P37-S37</f>
        <v>61.685007999999996</v>
      </c>
      <c r="P37" s="565">
        <f t="shared" si="3"/>
        <v>77</v>
      </c>
      <c r="Q37" s="201"/>
      <c r="R37" s="203"/>
      <c r="S37" s="570">
        <f t="shared" ref="S37:S43" si="12">P37*19.8896/100</f>
        <v>15.314992000000002</v>
      </c>
      <c r="T37" s="223">
        <v>22</v>
      </c>
      <c r="U37" s="386">
        <v>2000</v>
      </c>
      <c r="V37" s="398" t="s">
        <v>1060</v>
      </c>
      <c r="W37" s="204"/>
    </row>
    <row r="38" spans="1:24" ht="47.25" x14ac:dyDescent="0.25">
      <c r="A38" s="135">
        <v>25</v>
      </c>
      <c r="B38" s="263" t="s">
        <v>986</v>
      </c>
      <c r="C38" s="161" t="s">
        <v>70</v>
      </c>
      <c r="D38" s="140"/>
      <c r="E38" s="141"/>
      <c r="F38" s="141">
        <v>159.04</v>
      </c>
      <c r="G38" s="139">
        <v>0</v>
      </c>
      <c r="H38" s="139">
        <v>0</v>
      </c>
      <c r="I38" s="187">
        <v>0</v>
      </c>
      <c r="J38" s="139">
        <v>0</v>
      </c>
      <c r="K38" s="139">
        <v>400</v>
      </c>
      <c r="L38" s="187">
        <v>400</v>
      </c>
      <c r="M38" s="456">
        <v>538</v>
      </c>
      <c r="N38" s="218">
        <f t="shared" si="10"/>
        <v>431</v>
      </c>
      <c r="O38" s="255">
        <f t="shared" si="11"/>
        <v>430.99395199999998</v>
      </c>
      <c r="P38" s="565">
        <f t="shared" si="3"/>
        <v>538</v>
      </c>
      <c r="Q38" s="201"/>
      <c r="R38" s="203"/>
      <c r="S38" s="570">
        <f t="shared" si="12"/>
        <v>107.00604800000001</v>
      </c>
      <c r="T38" s="386">
        <v>13</v>
      </c>
      <c r="U38" s="386">
        <v>1000</v>
      </c>
      <c r="V38" s="398" t="s">
        <v>1060</v>
      </c>
      <c r="W38" s="204"/>
    </row>
    <row r="39" spans="1:24" ht="47.25" x14ac:dyDescent="0.25">
      <c r="A39" s="135">
        <v>26</v>
      </c>
      <c r="B39" s="263" t="s">
        <v>951</v>
      </c>
      <c r="C39" s="161" t="s">
        <v>70</v>
      </c>
      <c r="D39" s="140"/>
      <c r="E39" s="141"/>
      <c r="F39" s="141">
        <v>126.38</v>
      </c>
      <c r="G39" s="139">
        <v>1000</v>
      </c>
      <c r="H39" s="139">
        <v>1000</v>
      </c>
      <c r="I39" s="187">
        <v>800</v>
      </c>
      <c r="J39" s="139">
        <v>800</v>
      </c>
      <c r="K39" s="139">
        <v>400</v>
      </c>
      <c r="L39" s="187">
        <v>400</v>
      </c>
      <c r="M39" s="456">
        <v>646</v>
      </c>
      <c r="N39" s="218">
        <f t="shared" si="10"/>
        <v>518</v>
      </c>
      <c r="O39" s="255">
        <f t="shared" si="11"/>
        <v>517.51318400000002</v>
      </c>
      <c r="P39" s="565">
        <f t="shared" si="3"/>
        <v>646</v>
      </c>
      <c r="Q39" s="201"/>
      <c r="R39" s="203"/>
      <c r="S39" s="570">
        <f t="shared" si="12"/>
        <v>128.486816</v>
      </c>
      <c r="T39" s="223">
        <v>400</v>
      </c>
      <c r="U39" s="386">
        <v>1000</v>
      </c>
      <c r="V39" s="398" t="s">
        <v>1060</v>
      </c>
      <c r="W39" s="204"/>
    </row>
    <row r="40" spans="1:24" s="360" customFormat="1" ht="47.25" x14ac:dyDescent="0.25">
      <c r="A40" s="135">
        <v>27</v>
      </c>
      <c r="B40" s="437" t="s">
        <v>953</v>
      </c>
      <c r="C40" s="356" t="s">
        <v>70</v>
      </c>
      <c r="D40" s="140"/>
      <c r="E40" s="141"/>
      <c r="F40" s="357">
        <v>116.11</v>
      </c>
      <c r="G40" s="358">
        <v>200</v>
      </c>
      <c r="H40" s="358">
        <v>200</v>
      </c>
      <c r="I40" s="187">
        <v>200</v>
      </c>
      <c r="J40" s="358">
        <v>200</v>
      </c>
      <c r="K40" s="139">
        <v>400</v>
      </c>
      <c r="L40" s="187">
        <v>400</v>
      </c>
      <c r="M40" s="456">
        <v>1000</v>
      </c>
      <c r="N40" s="218">
        <f t="shared" si="10"/>
        <v>801</v>
      </c>
      <c r="O40" s="255">
        <f t="shared" si="11"/>
        <v>801.10400000000004</v>
      </c>
      <c r="P40" s="565">
        <f t="shared" si="3"/>
        <v>1000</v>
      </c>
      <c r="Q40" s="201"/>
      <c r="R40" s="388"/>
      <c r="S40" s="570">
        <f t="shared" si="12"/>
        <v>198.89600000000002</v>
      </c>
      <c r="T40" s="389">
        <v>100</v>
      </c>
      <c r="U40" s="389">
        <v>1000</v>
      </c>
      <c r="V40" s="398" t="s">
        <v>1060</v>
      </c>
      <c r="W40" s="538"/>
    </row>
    <row r="41" spans="1:24" ht="47.25" x14ac:dyDescent="0.25">
      <c r="A41" s="135">
        <v>28</v>
      </c>
      <c r="B41" s="263" t="s">
        <v>991</v>
      </c>
      <c r="C41" s="161" t="s">
        <v>70</v>
      </c>
      <c r="D41" s="140"/>
      <c r="E41" s="141"/>
      <c r="F41" s="141">
        <v>192.64</v>
      </c>
      <c r="G41" s="139">
        <v>0</v>
      </c>
      <c r="H41" s="139">
        <v>0</v>
      </c>
      <c r="I41" s="187">
        <v>0</v>
      </c>
      <c r="J41" s="139">
        <v>0</v>
      </c>
      <c r="K41" s="139">
        <v>400</v>
      </c>
      <c r="L41" s="187">
        <v>400</v>
      </c>
      <c r="M41" s="456">
        <v>500</v>
      </c>
      <c r="N41" s="218">
        <f t="shared" si="10"/>
        <v>401</v>
      </c>
      <c r="O41" s="255">
        <f t="shared" si="11"/>
        <v>400.55200000000002</v>
      </c>
      <c r="P41" s="565">
        <f t="shared" si="3"/>
        <v>500</v>
      </c>
      <c r="Q41" s="201"/>
      <c r="R41" s="203"/>
      <c r="S41" s="570">
        <f t="shared" si="12"/>
        <v>99.448000000000008</v>
      </c>
      <c r="T41" s="386">
        <v>0</v>
      </c>
      <c r="U41" s="386">
        <v>500</v>
      </c>
      <c r="V41" s="398" t="s">
        <v>1060</v>
      </c>
      <c r="W41" s="204"/>
    </row>
    <row r="42" spans="1:24" ht="31.5" x14ac:dyDescent="0.25">
      <c r="A42" s="135">
        <v>29</v>
      </c>
      <c r="B42" s="436" t="s">
        <v>13</v>
      </c>
      <c r="C42" s="377" t="s">
        <v>959</v>
      </c>
      <c r="D42" s="378"/>
      <c r="E42" s="378"/>
      <c r="F42" s="473">
        <f>74400.8</f>
        <v>74400.800000000003</v>
      </c>
      <c r="G42" s="474">
        <v>2000</v>
      </c>
      <c r="H42" s="474">
        <v>1063</v>
      </c>
      <c r="I42" s="474">
        <v>5542</v>
      </c>
      <c r="J42" s="475">
        <v>2122</v>
      </c>
      <c r="K42" s="476">
        <v>1780</v>
      </c>
      <c r="L42" s="475">
        <v>545</v>
      </c>
      <c r="M42" s="459"/>
      <c r="N42" s="218">
        <f t="shared" si="10"/>
        <v>2323</v>
      </c>
      <c r="O42" s="255">
        <f t="shared" si="11"/>
        <v>2323.2015999999999</v>
      </c>
      <c r="P42" s="473">
        <f>2410+490</f>
        <v>2900</v>
      </c>
      <c r="Q42" s="201"/>
      <c r="R42" s="203"/>
      <c r="S42" s="570">
        <f t="shared" si="12"/>
        <v>576.79840000000002</v>
      </c>
      <c r="T42" s="379"/>
      <c r="U42" s="481" t="s">
        <v>916</v>
      </c>
      <c r="V42" s="557"/>
      <c r="W42" s="204"/>
      <c r="X42" s="122"/>
    </row>
    <row r="43" spans="1:24" ht="47.25" x14ac:dyDescent="0.25">
      <c r="A43" s="135">
        <v>30</v>
      </c>
      <c r="B43" s="533" t="s">
        <v>1019</v>
      </c>
      <c r="C43" s="377" t="s">
        <v>959</v>
      </c>
      <c r="D43" s="339"/>
      <c r="E43" s="339"/>
      <c r="F43" s="477">
        <v>16.899999999999999</v>
      </c>
      <c r="G43" s="478">
        <v>500</v>
      </c>
      <c r="H43" s="478">
        <v>500</v>
      </c>
      <c r="I43" s="478">
        <v>500</v>
      </c>
      <c r="J43" s="479">
        <v>354</v>
      </c>
      <c r="K43" s="478">
        <v>350</v>
      </c>
      <c r="L43" s="479">
        <v>350</v>
      </c>
      <c r="M43" s="460" t="s">
        <v>1006</v>
      </c>
      <c r="N43" s="218">
        <f t="shared" si="10"/>
        <v>320</v>
      </c>
      <c r="O43" s="255">
        <f t="shared" si="11"/>
        <v>320.44159999999999</v>
      </c>
      <c r="P43" s="477">
        <v>400</v>
      </c>
      <c r="Q43" s="201"/>
      <c r="R43" s="203"/>
      <c r="S43" s="570">
        <f t="shared" si="12"/>
        <v>79.558400000000006</v>
      </c>
      <c r="T43" s="380"/>
      <c r="U43" s="482">
        <v>500</v>
      </c>
      <c r="V43" s="398" t="s">
        <v>1061</v>
      </c>
      <c r="W43" s="204" t="s">
        <v>1053</v>
      </c>
      <c r="X43" s="122"/>
    </row>
    <row r="44" spans="1:24" ht="31.5" hidden="1" customHeight="1" x14ac:dyDescent="0.25">
      <c r="A44" s="135">
        <v>33</v>
      </c>
      <c r="B44" s="375" t="s">
        <v>748</v>
      </c>
      <c r="C44" s="377" t="s">
        <v>959</v>
      </c>
      <c r="F44" s="376">
        <v>46.5</v>
      </c>
      <c r="G44" s="396">
        <v>10</v>
      </c>
      <c r="H44" s="396">
        <v>10</v>
      </c>
      <c r="I44" s="396">
        <v>200</v>
      </c>
      <c r="J44" s="395">
        <v>0</v>
      </c>
      <c r="K44" s="396">
        <v>10</v>
      </c>
      <c r="L44" s="395">
        <v>0</v>
      </c>
      <c r="M44" s="460" t="s">
        <v>1006</v>
      </c>
      <c r="N44" s="460"/>
      <c r="O44" s="460"/>
      <c r="P44" s="435">
        <v>0</v>
      </c>
      <c r="Q44" s="187"/>
      <c r="R44" s="203"/>
      <c r="S44" s="203"/>
      <c r="T44" s="380"/>
      <c r="U44" s="429">
        <v>0</v>
      </c>
      <c r="V44" s="264"/>
    </row>
    <row r="45" spans="1:24" ht="47.25" x14ac:dyDescent="0.25">
      <c r="A45" s="135">
        <v>31</v>
      </c>
      <c r="B45" s="534" t="s">
        <v>1020</v>
      </c>
      <c r="C45" s="377" t="s">
        <v>959</v>
      </c>
      <c r="D45" s="158" t="s">
        <v>643</v>
      </c>
      <c r="F45" s="477">
        <v>46</v>
      </c>
      <c r="G45" s="478">
        <v>300</v>
      </c>
      <c r="H45" s="478">
        <v>200</v>
      </c>
      <c r="I45" s="478">
        <v>250</v>
      </c>
      <c r="J45" s="479">
        <v>147</v>
      </c>
      <c r="K45" s="478">
        <v>150</v>
      </c>
      <c r="L45" s="479">
        <v>150</v>
      </c>
      <c r="M45" s="460" t="s">
        <v>1006</v>
      </c>
      <c r="N45" s="218">
        <f t="shared" ref="N45:N54" si="13">ROUND(O45,0)</f>
        <v>120</v>
      </c>
      <c r="O45" s="255">
        <f t="shared" ref="O45:O54" si="14">P45-S45</f>
        <v>120.1656</v>
      </c>
      <c r="P45" s="477">
        <v>150</v>
      </c>
      <c r="Q45" s="201"/>
      <c r="R45" s="203"/>
      <c r="S45" s="570">
        <f t="shared" ref="S45:S54" si="15">P45*19.8896/100</f>
        <v>29.834400000000002</v>
      </c>
      <c r="T45" s="380"/>
      <c r="U45" s="482">
        <v>200</v>
      </c>
      <c r="V45" s="398" t="s">
        <v>1061</v>
      </c>
      <c r="W45" s="204"/>
      <c r="X45" s="122"/>
    </row>
    <row r="46" spans="1:24" ht="47.25" x14ac:dyDescent="0.25">
      <c r="A46" s="135">
        <v>32</v>
      </c>
      <c r="B46" s="534" t="s">
        <v>1021</v>
      </c>
      <c r="C46" s="377" t="s">
        <v>959</v>
      </c>
      <c r="D46" s="158"/>
      <c r="F46" s="477">
        <v>12.5</v>
      </c>
      <c r="G46" s="478">
        <v>150</v>
      </c>
      <c r="H46" s="478">
        <v>150</v>
      </c>
      <c r="I46" s="478">
        <v>100</v>
      </c>
      <c r="J46" s="479">
        <v>100</v>
      </c>
      <c r="K46" s="478">
        <v>100</v>
      </c>
      <c r="L46" s="479">
        <v>0</v>
      </c>
      <c r="M46" s="460" t="s">
        <v>1006</v>
      </c>
      <c r="N46" s="218">
        <f t="shared" si="13"/>
        <v>80</v>
      </c>
      <c r="O46" s="255">
        <f t="shared" si="14"/>
        <v>80.110399999999998</v>
      </c>
      <c r="P46" s="477">
        <v>100</v>
      </c>
      <c r="Q46" s="201"/>
      <c r="R46" s="203"/>
      <c r="S46" s="570">
        <f t="shared" si="15"/>
        <v>19.889600000000002</v>
      </c>
      <c r="T46" s="380"/>
      <c r="U46" s="482">
        <v>300</v>
      </c>
      <c r="V46" s="398" t="s">
        <v>1061</v>
      </c>
      <c r="W46" s="204"/>
      <c r="X46" s="122"/>
    </row>
    <row r="47" spans="1:24" ht="47.25" x14ac:dyDescent="0.25">
      <c r="A47" s="135">
        <v>33</v>
      </c>
      <c r="B47" s="533" t="s">
        <v>1022</v>
      </c>
      <c r="C47" s="377" t="s">
        <v>959</v>
      </c>
      <c r="D47" s="158"/>
      <c r="F47" s="477">
        <v>20.795999999999999</v>
      </c>
      <c r="G47" s="478">
        <v>500</v>
      </c>
      <c r="H47" s="478">
        <v>500</v>
      </c>
      <c r="I47" s="478">
        <v>500</v>
      </c>
      <c r="J47" s="479">
        <v>500</v>
      </c>
      <c r="K47" s="478">
        <v>500</v>
      </c>
      <c r="L47" s="479">
        <v>300</v>
      </c>
      <c r="M47" s="460" t="s">
        <v>1006</v>
      </c>
      <c r="N47" s="218">
        <f t="shared" si="13"/>
        <v>320</v>
      </c>
      <c r="O47" s="255">
        <f t="shared" si="14"/>
        <v>320.44159999999999</v>
      </c>
      <c r="P47" s="477">
        <v>400</v>
      </c>
      <c r="Q47" s="201"/>
      <c r="R47" s="203"/>
      <c r="S47" s="570">
        <f t="shared" si="15"/>
        <v>79.558400000000006</v>
      </c>
      <c r="T47" s="380"/>
      <c r="U47" s="482">
        <v>500</v>
      </c>
      <c r="V47" s="398" t="s">
        <v>1061</v>
      </c>
      <c r="W47" s="204" t="s">
        <v>1053</v>
      </c>
      <c r="X47" s="122"/>
    </row>
    <row r="48" spans="1:24" ht="31.5" x14ac:dyDescent="0.25">
      <c r="A48" s="135">
        <v>34</v>
      </c>
      <c r="B48" s="375" t="s">
        <v>1023</v>
      </c>
      <c r="C48" s="377" t="s">
        <v>959</v>
      </c>
      <c r="D48" s="158" t="s">
        <v>649</v>
      </c>
      <c r="F48" s="477">
        <v>10.99</v>
      </c>
      <c r="G48" s="478">
        <v>800</v>
      </c>
      <c r="H48" s="478">
        <v>800</v>
      </c>
      <c r="I48" s="478">
        <v>1000</v>
      </c>
      <c r="J48" s="479">
        <v>1000</v>
      </c>
      <c r="K48" s="478">
        <v>1000</v>
      </c>
      <c r="L48" s="479">
        <v>1000</v>
      </c>
      <c r="M48" s="460" t="s">
        <v>1006</v>
      </c>
      <c r="N48" s="218">
        <f t="shared" si="13"/>
        <v>801</v>
      </c>
      <c r="O48" s="255">
        <f t="shared" si="14"/>
        <v>801.10400000000004</v>
      </c>
      <c r="P48" s="477">
        <v>1000</v>
      </c>
      <c r="Q48" s="201"/>
      <c r="R48" s="203"/>
      <c r="S48" s="570">
        <f t="shared" si="15"/>
        <v>198.89600000000002</v>
      </c>
      <c r="T48" s="380"/>
      <c r="U48" s="482">
        <v>1000</v>
      </c>
      <c r="V48" s="557" t="s">
        <v>1059</v>
      </c>
      <c r="W48" s="204" t="s">
        <v>1053</v>
      </c>
      <c r="X48" s="122"/>
    </row>
    <row r="49" spans="1:24" ht="31.5" x14ac:dyDescent="0.25">
      <c r="A49" s="135">
        <v>35</v>
      </c>
      <c r="B49" s="375" t="s">
        <v>1024</v>
      </c>
      <c r="C49" s="377" t="s">
        <v>959</v>
      </c>
      <c r="F49" s="477">
        <v>1.6719999999999999</v>
      </c>
      <c r="G49" s="478">
        <v>1000</v>
      </c>
      <c r="H49" s="478">
        <v>1000</v>
      </c>
      <c r="I49" s="478">
        <v>1000</v>
      </c>
      <c r="J49" s="479">
        <v>1000</v>
      </c>
      <c r="K49" s="478">
        <v>1000</v>
      </c>
      <c r="L49" s="479">
        <v>1000</v>
      </c>
      <c r="M49" s="460" t="s">
        <v>1006</v>
      </c>
      <c r="N49" s="218">
        <f t="shared" si="13"/>
        <v>801</v>
      </c>
      <c r="O49" s="255">
        <f t="shared" si="14"/>
        <v>801.10400000000004</v>
      </c>
      <c r="P49" s="477">
        <v>1000</v>
      </c>
      <c r="Q49" s="201"/>
      <c r="R49" s="203"/>
      <c r="S49" s="570">
        <f t="shared" si="15"/>
        <v>198.89600000000002</v>
      </c>
      <c r="T49" s="380"/>
      <c r="U49" s="482">
        <v>1500</v>
      </c>
      <c r="V49" s="557" t="s">
        <v>1059</v>
      </c>
      <c r="W49" s="204" t="s">
        <v>1053</v>
      </c>
      <c r="X49" s="122"/>
    </row>
    <row r="50" spans="1:24" ht="47.25" x14ac:dyDescent="0.25">
      <c r="A50" s="135">
        <v>36</v>
      </c>
      <c r="B50" s="533" t="s">
        <v>1025</v>
      </c>
      <c r="C50" s="377" t="s">
        <v>959</v>
      </c>
      <c r="F50" s="477">
        <v>15.59</v>
      </c>
      <c r="G50" s="478">
        <v>20</v>
      </c>
      <c r="H50" s="478">
        <v>0</v>
      </c>
      <c r="I50" s="478">
        <v>100</v>
      </c>
      <c r="J50" s="479">
        <v>0</v>
      </c>
      <c r="K50" s="478">
        <v>10</v>
      </c>
      <c r="L50" s="479">
        <v>0</v>
      </c>
      <c r="M50" s="460" t="s">
        <v>1006</v>
      </c>
      <c r="N50" s="218">
        <f t="shared" si="13"/>
        <v>16</v>
      </c>
      <c r="O50" s="255">
        <f t="shared" si="14"/>
        <v>16.022079999999999</v>
      </c>
      <c r="P50" s="477">
        <v>20</v>
      </c>
      <c r="Q50" s="201"/>
      <c r="R50" s="203"/>
      <c r="S50" s="570">
        <f t="shared" si="15"/>
        <v>3.9779200000000001</v>
      </c>
      <c r="T50" s="380"/>
      <c r="U50" s="482">
        <v>20</v>
      </c>
      <c r="V50" s="398" t="s">
        <v>1061</v>
      </c>
      <c r="W50" s="204"/>
      <c r="X50" s="122"/>
    </row>
    <row r="51" spans="1:24" ht="31.5" x14ac:dyDescent="0.25">
      <c r="A51" s="135">
        <v>37</v>
      </c>
      <c r="B51" s="375" t="s">
        <v>1026</v>
      </c>
      <c r="C51" s="377" t="s">
        <v>959</v>
      </c>
      <c r="F51" s="477">
        <v>2.4</v>
      </c>
      <c r="G51" s="478">
        <v>500</v>
      </c>
      <c r="H51" s="478">
        <v>200</v>
      </c>
      <c r="I51" s="478">
        <v>200</v>
      </c>
      <c r="J51" s="479">
        <v>200</v>
      </c>
      <c r="K51" s="478">
        <v>200</v>
      </c>
      <c r="L51" s="479">
        <v>200</v>
      </c>
      <c r="M51" s="460" t="s">
        <v>1006</v>
      </c>
      <c r="N51" s="218">
        <f t="shared" si="13"/>
        <v>160</v>
      </c>
      <c r="O51" s="255">
        <f t="shared" si="14"/>
        <v>160.2208</v>
      </c>
      <c r="P51" s="477">
        <v>200</v>
      </c>
      <c r="Q51" s="201"/>
      <c r="R51" s="203"/>
      <c r="S51" s="570">
        <f t="shared" si="15"/>
        <v>39.779200000000003</v>
      </c>
      <c r="T51" s="380"/>
      <c r="U51" s="482">
        <v>1200</v>
      </c>
      <c r="V51" s="557" t="s">
        <v>1059</v>
      </c>
      <c r="W51" s="204"/>
      <c r="X51" s="122"/>
    </row>
    <row r="52" spans="1:24" ht="47.25" x14ac:dyDescent="0.25">
      <c r="A52" s="135">
        <v>38</v>
      </c>
      <c r="B52" s="534" t="s">
        <v>1027</v>
      </c>
      <c r="C52" s="377" t="s">
        <v>959</v>
      </c>
      <c r="F52" s="477">
        <v>9.4</v>
      </c>
      <c r="G52" s="478">
        <v>100</v>
      </c>
      <c r="H52" s="478">
        <v>100</v>
      </c>
      <c r="I52" s="478">
        <v>100</v>
      </c>
      <c r="J52" s="479">
        <v>100</v>
      </c>
      <c r="K52" s="478">
        <v>100</v>
      </c>
      <c r="L52" s="479">
        <v>100</v>
      </c>
      <c r="M52" s="460" t="s">
        <v>1006</v>
      </c>
      <c r="N52" s="218">
        <f t="shared" si="13"/>
        <v>80</v>
      </c>
      <c r="O52" s="255">
        <f t="shared" si="14"/>
        <v>80.110399999999998</v>
      </c>
      <c r="P52" s="477">
        <v>100</v>
      </c>
      <c r="Q52" s="201"/>
      <c r="R52" s="203"/>
      <c r="S52" s="570">
        <f t="shared" si="15"/>
        <v>19.889600000000002</v>
      </c>
      <c r="T52" s="380"/>
      <c r="U52" s="482">
        <v>100</v>
      </c>
      <c r="V52" s="398" t="s">
        <v>1061</v>
      </c>
      <c r="W52" s="204"/>
      <c r="X52" s="122"/>
    </row>
    <row r="53" spans="1:24" ht="47.25" x14ac:dyDescent="0.25">
      <c r="A53" s="135">
        <v>39</v>
      </c>
      <c r="B53" s="533" t="s">
        <v>1028</v>
      </c>
      <c r="C53" s="377" t="s">
        <v>959</v>
      </c>
      <c r="F53" s="477">
        <v>36</v>
      </c>
      <c r="G53" s="478">
        <v>0</v>
      </c>
      <c r="H53" s="478">
        <v>0</v>
      </c>
      <c r="I53" s="478">
        <v>50</v>
      </c>
      <c r="J53" s="479">
        <v>0</v>
      </c>
      <c r="K53" s="478">
        <v>10</v>
      </c>
      <c r="L53" s="479">
        <v>0</v>
      </c>
      <c r="M53" s="460" t="s">
        <v>1006</v>
      </c>
      <c r="N53" s="218">
        <f t="shared" si="13"/>
        <v>8</v>
      </c>
      <c r="O53" s="255">
        <f t="shared" si="14"/>
        <v>8.0110399999999995</v>
      </c>
      <c r="P53" s="477">
        <v>10</v>
      </c>
      <c r="Q53" s="201"/>
      <c r="R53" s="203"/>
      <c r="S53" s="570">
        <f t="shared" si="15"/>
        <v>1.9889600000000001</v>
      </c>
      <c r="T53" s="380"/>
      <c r="U53" s="482">
        <v>100</v>
      </c>
      <c r="V53" s="398" t="s">
        <v>1061</v>
      </c>
      <c r="W53" s="204"/>
      <c r="X53" s="122"/>
    </row>
    <row r="54" spans="1:24" ht="47.25" x14ac:dyDescent="0.25">
      <c r="A54" s="135">
        <v>40</v>
      </c>
      <c r="B54" s="534" t="s">
        <v>1029</v>
      </c>
      <c r="C54" s="377" t="s">
        <v>959</v>
      </c>
      <c r="F54" s="477">
        <v>16</v>
      </c>
      <c r="G54" s="478">
        <v>500</v>
      </c>
      <c r="H54" s="478">
        <v>500</v>
      </c>
      <c r="I54" s="478">
        <v>300</v>
      </c>
      <c r="J54" s="479">
        <v>300</v>
      </c>
      <c r="K54" s="478">
        <v>300</v>
      </c>
      <c r="L54" s="479">
        <v>300</v>
      </c>
      <c r="M54" s="460" t="s">
        <v>1006</v>
      </c>
      <c r="N54" s="218">
        <f t="shared" si="13"/>
        <v>320</v>
      </c>
      <c r="O54" s="255">
        <f t="shared" si="14"/>
        <v>320.44159999999999</v>
      </c>
      <c r="P54" s="477">
        <v>400</v>
      </c>
      <c r="Q54" s="201"/>
      <c r="R54" s="203"/>
      <c r="S54" s="570">
        <f t="shared" si="15"/>
        <v>79.558400000000006</v>
      </c>
      <c r="T54" s="380"/>
      <c r="U54" s="482">
        <v>500</v>
      </c>
      <c r="V54" s="398" t="s">
        <v>1061</v>
      </c>
      <c r="W54" s="204"/>
      <c r="X54" s="122"/>
    </row>
    <row r="55" spans="1:24" ht="31.5" hidden="1" customHeight="1" x14ac:dyDescent="0.25">
      <c r="A55" s="135">
        <v>44</v>
      </c>
      <c r="B55" s="375" t="s">
        <v>763</v>
      </c>
      <c r="C55" s="377" t="s">
        <v>959</v>
      </c>
      <c r="F55" s="376">
        <v>4.5170000000000003</v>
      </c>
      <c r="G55" s="396">
        <v>200</v>
      </c>
      <c r="H55" s="396">
        <v>0</v>
      </c>
      <c r="I55" s="396">
        <v>100</v>
      </c>
      <c r="J55" s="395">
        <v>0</v>
      </c>
      <c r="K55" s="396">
        <v>0</v>
      </c>
      <c r="L55" s="395">
        <v>0</v>
      </c>
      <c r="M55" s="460" t="s">
        <v>1006</v>
      </c>
      <c r="N55" s="460"/>
      <c r="O55" s="460"/>
      <c r="P55" s="435">
        <v>0</v>
      </c>
      <c r="Q55" s="187"/>
      <c r="R55" s="203"/>
      <c r="S55" s="203"/>
      <c r="T55" s="380"/>
      <c r="U55" s="429">
        <v>0</v>
      </c>
      <c r="V55" s="264"/>
    </row>
    <row r="56" spans="1:24" ht="31.5" x14ac:dyDescent="0.25">
      <c r="A56" s="135">
        <v>41</v>
      </c>
      <c r="B56" s="375" t="s">
        <v>1030</v>
      </c>
      <c r="C56" s="377" t="s">
        <v>959</v>
      </c>
      <c r="F56" s="477">
        <v>1.278</v>
      </c>
      <c r="G56" s="478">
        <v>500</v>
      </c>
      <c r="H56" s="478">
        <v>500</v>
      </c>
      <c r="I56" s="478">
        <v>500</v>
      </c>
      <c r="J56" s="479">
        <v>500</v>
      </c>
      <c r="K56" s="478">
        <v>500</v>
      </c>
      <c r="L56" s="479">
        <v>500</v>
      </c>
      <c r="M56" s="460" t="s">
        <v>1006</v>
      </c>
      <c r="N56" s="218">
        <f t="shared" ref="N56:N57" si="16">ROUND(O56,0)</f>
        <v>401</v>
      </c>
      <c r="O56" s="255">
        <f t="shared" ref="O56:O57" si="17">P56-S56</f>
        <v>400.55200000000002</v>
      </c>
      <c r="P56" s="477">
        <v>500</v>
      </c>
      <c r="Q56" s="201"/>
      <c r="R56" s="203"/>
      <c r="S56" s="570">
        <f t="shared" ref="S56:S57" si="18">P56*19.8896/100</f>
        <v>99.448000000000008</v>
      </c>
      <c r="T56" s="380"/>
      <c r="U56" s="482">
        <v>1000</v>
      </c>
      <c r="V56" s="557" t="s">
        <v>1059</v>
      </c>
      <c r="W56" s="204" t="s">
        <v>1053</v>
      </c>
      <c r="X56" s="122"/>
    </row>
    <row r="57" spans="1:24" ht="47.25" x14ac:dyDescent="0.25">
      <c r="A57" s="135">
        <v>42</v>
      </c>
      <c r="B57" s="534" t="s">
        <v>1031</v>
      </c>
      <c r="C57" s="377" t="s">
        <v>959</v>
      </c>
      <c r="F57" s="477">
        <v>43.98</v>
      </c>
      <c r="G57" s="478">
        <v>100</v>
      </c>
      <c r="H57" s="478">
        <v>0</v>
      </c>
      <c r="I57" s="478">
        <v>100</v>
      </c>
      <c r="J57" s="479">
        <v>0</v>
      </c>
      <c r="K57" s="478">
        <v>30</v>
      </c>
      <c r="L57" s="479">
        <v>10</v>
      </c>
      <c r="M57" s="460" t="s">
        <v>1006</v>
      </c>
      <c r="N57" s="218">
        <f t="shared" si="16"/>
        <v>24</v>
      </c>
      <c r="O57" s="255">
        <f t="shared" si="17"/>
        <v>24.03312</v>
      </c>
      <c r="P57" s="477">
        <v>30</v>
      </c>
      <c r="Q57" s="201"/>
      <c r="R57" s="203"/>
      <c r="S57" s="570">
        <f t="shared" si="18"/>
        <v>5.9668800000000006</v>
      </c>
      <c r="T57" s="380"/>
      <c r="U57" s="482">
        <v>50</v>
      </c>
      <c r="V57" s="398" t="s">
        <v>1061</v>
      </c>
      <c r="W57" s="204"/>
      <c r="X57" s="122"/>
    </row>
    <row r="58" spans="1:24" ht="31.5" hidden="1" customHeight="1" x14ac:dyDescent="0.25">
      <c r="A58" s="135">
        <v>47</v>
      </c>
      <c r="B58" s="375" t="s">
        <v>768</v>
      </c>
      <c r="C58" s="377" t="s">
        <v>959</v>
      </c>
      <c r="F58" s="376">
        <v>5.38</v>
      </c>
      <c r="G58" s="396">
        <v>30</v>
      </c>
      <c r="H58" s="396">
        <v>8</v>
      </c>
      <c r="I58" s="396">
        <v>30</v>
      </c>
      <c r="J58" s="395">
        <v>0</v>
      </c>
      <c r="K58" s="396">
        <v>10</v>
      </c>
      <c r="L58" s="395">
        <v>0</v>
      </c>
      <c r="M58" s="460" t="s">
        <v>1006</v>
      </c>
      <c r="N58" s="460"/>
      <c r="O58" s="460"/>
      <c r="P58" s="435">
        <v>0</v>
      </c>
      <c r="Q58" s="187"/>
      <c r="R58" s="203"/>
      <c r="S58" s="203"/>
      <c r="T58" s="380"/>
      <c r="U58" s="429">
        <v>0</v>
      </c>
      <c r="V58" s="264"/>
    </row>
    <row r="59" spans="1:24" ht="47.25" x14ac:dyDescent="0.25">
      <c r="A59" s="135">
        <v>43</v>
      </c>
      <c r="B59" s="533" t="s">
        <v>1032</v>
      </c>
      <c r="C59" s="377" t="s">
        <v>959</v>
      </c>
      <c r="F59" s="477">
        <v>52.854999999999997</v>
      </c>
      <c r="G59" s="478">
        <v>100</v>
      </c>
      <c r="H59" s="478">
        <v>100</v>
      </c>
      <c r="I59" s="478">
        <v>100</v>
      </c>
      <c r="J59" s="479">
        <v>100</v>
      </c>
      <c r="K59" s="478">
        <v>100</v>
      </c>
      <c r="L59" s="479">
        <v>100</v>
      </c>
      <c r="M59" s="460" t="s">
        <v>1006</v>
      </c>
      <c r="N59" s="218">
        <f t="shared" ref="N59:N65" si="19">ROUND(O59,0)</f>
        <v>40</v>
      </c>
      <c r="O59" s="255">
        <f t="shared" ref="O59:O65" si="20">P59-S59</f>
        <v>40.055199999999999</v>
      </c>
      <c r="P59" s="477">
        <v>50</v>
      </c>
      <c r="Q59" s="201"/>
      <c r="R59" s="203"/>
      <c r="S59" s="570">
        <f t="shared" ref="S59:S65" si="21">P59*19.8896/100</f>
        <v>9.9448000000000008</v>
      </c>
      <c r="T59" s="380"/>
      <c r="U59" s="482">
        <v>50</v>
      </c>
      <c r="V59" s="398" t="s">
        <v>1061</v>
      </c>
      <c r="W59" s="204" t="s">
        <v>1053</v>
      </c>
      <c r="X59" s="122"/>
    </row>
    <row r="60" spans="1:24" ht="31.5" x14ac:dyDescent="0.25">
      <c r="A60" s="135">
        <v>44</v>
      </c>
      <c r="B60" s="375" t="s">
        <v>1033</v>
      </c>
      <c r="C60" s="377" t="s">
        <v>959</v>
      </c>
      <c r="F60" s="477">
        <v>1.5</v>
      </c>
      <c r="G60" s="478">
        <v>1000</v>
      </c>
      <c r="H60" s="478">
        <v>1000</v>
      </c>
      <c r="I60" s="478">
        <v>1000</v>
      </c>
      <c r="J60" s="479">
        <v>1000</v>
      </c>
      <c r="K60" s="478">
        <v>1000</v>
      </c>
      <c r="L60" s="479">
        <v>1000</v>
      </c>
      <c r="M60" s="460" t="s">
        <v>1006</v>
      </c>
      <c r="N60" s="218">
        <f t="shared" si="19"/>
        <v>801</v>
      </c>
      <c r="O60" s="255">
        <f t="shared" si="20"/>
        <v>801.10400000000004</v>
      </c>
      <c r="P60" s="477">
        <v>1000</v>
      </c>
      <c r="Q60" s="201"/>
      <c r="R60" s="203"/>
      <c r="S60" s="570">
        <f t="shared" si="21"/>
        <v>198.89600000000002</v>
      </c>
      <c r="T60" s="380"/>
      <c r="U60" s="482">
        <v>3000</v>
      </c>
      <c r="V60" s="557" t="s">
        <v>1059</v>
      </c>
      <c r="W60" s="204" t="s">
        <v>1053</v>
      </c>
      <c r="X60" s="122"/>
    </row>
    <row r="61" spans="1:24" ht="47.25" x14ac:dyDescent="0.25">
      <c r="A61" s="135">
        <v>45</v>
      </c>
      <c r="B61" s="533" t="s">
        <v>1034</v>
      </c>
      <c r="C61" s="377" t="s">
        <v>959</v>
      </c>
      <c r="F61" s="477">
        <v>14.7</v>
      </c>
      <c r="G61" s="478">
        <v>100</v>
      </c>
      <c r="H61" s="478">
        <v>100</v>
      </c>
      <c r="I61" s="478">
        <v>100</v>
      </c>
      <c r="J61" s="479">
        <v>0</v>
      </c>
      <c r="K61" s="478">
        <v>50</v>
      </c>
      <c r="L61" s="479">
        <v>50</v>
      </c>
      <c r="M61" s="460" t="s">
        <v>1006</v>
      </c>
      <c r="N61" s="218">
        <f t="shared" si="19"/>
        <v>40</v>
      </c>
      <c r="O61" s="255">
        <f t="shared" si="20"/>
        <v>40.055199999999999</v>
      </c>
      <c r="P61" s="477">
        <v>50</v>
      </c>
      <c r="Q61" s="201"/>
      <c r="R61" s="203"/>
      <c r="S61" s="570">
        <f t="shared" si="21"/>
        <v>9.9448000000000008</v>
      </c>
      <c r="T61" s="380"/>
      <c r="U61" s="482">
        <v>50</v>
      </c>
      <c r="V61" s="398" t="s">
        <v>1061</v>
      </c>
      <c r="W61" s="204"/>
      <c r="X61" s="122"/>
    </row>
    <row r="62" spans="1:24" ht="31.5" x14ac:dyDescent="0.25">
      <c r="A62" s="135">
        <v>46</v>
      </c>
      <c r="B62" s="375" t="s">
        <v>1035</v>
      </c>
      <c r="C62" s="377" t="s">
        <v>959</v>
      </c>
      <c r="F62" s="477">
        <v>1.87</v>
      </c>
      <c r="G62" s="478">
        <v>0</v>
      </c>
      <c r="H62" s="478">
        <v>0</v>
      </c>
      <c r="I62" s="478">
        <v>0</v>
      </c>
      <c r="J62" s="479">
        <v>0</v>
      </c>
      <c r="K62" s="478">
        <v>100</v>
      </c>
      <c r="L62" s="479">
        <v>100</v>
      </c>
      <c r="M62" s="460" t="s">
        <v>1006</v>
      </c>
      <c r="N62" s="218">
        <f t="shared" si="19"/>
        <v>160</v>
      </c>
      <c r="O62" s="255">
        <f t="shared" si="20"/>
        <v>160.2208</v>
      </c>
      <c r="P62" s="477">
        <v>200</v>
      </c>
      <c r="Q62" s="201"/>
      <c r="R62" s="203"/>
      <c r="S62" s="570">
        <f t="shared" si="21"/>
        <v>39.779200000000003</v>
      </c>
      <c r="T62" s="380"/>
      <c r="U62" s="482">
        <v>1200</v>
      </c>
      <c r="V62" s="557" t="s">
        <v>1059</v>
      </c>
      <c r="W62" s="204" t="s">
        <v>1053</v>
      </c>
      <c r="X62" s="122"/>
    </row>
    <row r="63" spans="1:24" ht="47.25" x14ac:dyDescent="0.25">
      <c r="A63" s="135">
        <v>47</v>
      </c>
      <c r="B63" s="534" t="s">
        <v>1036</v>
      </c>
      <c r="C63" s="377" t="s">
        <v>959</v>
      </c>
      <c r="F63" s="477">
        <v>190.68</v>
      </c>
      <c r="G63" s="478">
        <v>2000</v>
      </c>
      <c r="H63" s="478">
        <v>2000</v>
      </c>
      <c r="I63" s="478">
        <v>2500</v>
      </c>
      <c r="J63" s="479">
        <v>300</v>
      </c>
      <c r="K63" s="478">
        <v>1000</v>
      </c>
      <c r="L63" s="479">
        <v>500</v>
      </c>
      <c r="M63" s="460" t="s">
        <v>1006</v>
      </c>
      <c r="N63" s="218">
        <f t="shared" si="19"/>
        <v>401</v>
      </c>
      <c r="O63" s="255">
        <f t="shared" si="20"/>
        <v>400.55200000000002</v>
      </c>
      <c r="P63" s="477">
        <v>500</v>
      </c>
      <c r="Q63" s="201"/>
      <c r="R63" s="203"/>
      <c r="S63" s="570">
        <f t="shared" si="21"/>
        <v>99.448000000000008</v>
      </c>
      <c r="T63" s="380"/>
      <c r="U63" s="482">
        <v>2500</v>
      </c>
      <c r="V63" s="398" t="s">
        <v>1061</v>
      </c>
      <c r="W63" s="204"/>
      <c r="X63" s="122"/>
    </row>
    <row r="64" spans="1:24" ht="34.5" customHeight="1" x14ac:dyDescent="0.25">
      <c r="A64" s="135">
        <v>48</v>
      </c>
      <c r="B64" s="375" t="s">
        <v>1037</v>
      </c>
      <c r="C64" s="377" t="s">
        <v>959</v>
      </c>
      <c r="F64" s="477">
        <v>8.0449999999999999</v>
      </c>
      <c r="G64" s="478">
        <v>300</v>
      </c>
      <c r="H64" s="478">
        <v>300</v>
      </c>
      <c r="I64" s="478">
        <v>500</v>
      </c>
      <c r="J64" s="479">
        <v>500</v>
      </c>
      <c r="K64" s="478">
        <v>400</v>
      </c>
      <c r="L64" s="479">
        <v>400</v>
      </c>
      <c r="M64" s="460" t="s">
        <v>1006</v>
      </c>
      <c r="N64" s="218">
        <f t="shared" si="19"/>
        <v>401</v>
      </c>
      <c r="O64" s="255">
        <f t="shared" si="20"/>
        <v>400.55200000000002</v>
      </c>
      <c r="P64" s="477">
        <v>500</v>
      </c>
      <c r="Q64" s="201"/>
      <c r="R64" s="203"/>
      <c r="S64" s="570">
        <f t="shared" si="21"/>
        <v>99.448000000000008</v>
      </c>
      <c r="T64" s="380"/>
      <c r="U64" s="482">
        <v>500</v>
      </c>
      <c r="V64" s="557" t="s">
        <v>1059</v>
      </c>
      <c r="W64" s="204" t="s">
        <v>1053</v>
      </c>
      <c r="X64" s="122"/>
    </row>
    <row r="65" spans="1:24" ht="31.5" x14ac:dyDescent="0.25">
      <c r="A65" s="135">
        <v>49</v>
      </c>
      <c r="B65" s="375" t="s">
        <v>1038</v>
      </c>
      <c r="C65" s="377" t="s">
        <v>959</v>
      </c>
      <c r="F65" s="477">
        <v>3.5379999999999998</v>
      </c>
      <c r="G65" s="478">
        <v>1500</v>
      </c>
      <c r="H65" s="478">
        <v>1500</v>
      </c>
      <c r="I65" s="478">
        <v>1700</v>
      </c>
      <c r="J65" s="479">
        <v>1700</v>
      </c>
      <c r="K65" s="478">
        <v>1700</v>
      </c>
      <c r="L65" s="479">
        <v>1700</v>
      </c>
      <c r="M65" s="460" t="s">
        <v>1006</v>
      </c>
      <c r="N65" s="218">
        <f t="shared" si="19"/>
        <v>1362</v>
      </c>
      <c r="O65" s="255">
        <f t="shared" si="20"/>
        <v>1361.8768</v>
      </c>
      <c r="P65" s="477">
        <v>1700</v>
      </c>
      <c r="Q65" s="201"/>
      <c r="R65" s="203"/>
      <c r="S65" s="570">
        <f t="shared" si="21"/>
        <v>338.1232</v>
      </c>
      <c r="T65" s="380"/>
      <c r="U65" s="482">
        <v>3000</v>
      </c>
      <c r="V65" s="557" t="s">
        <v>1059</v>
      </c>
      <c r="W65" s="204" t="s">
        <v>1053</v>
      </c>
      <c r="X65" s="122"/>
    </row>
    <row r="66" spans="1:24" ht="31.5" hidden="1" customHeight="1" x14ac:dyDescent="0.25">
      <c r="A66" s="135">
        <v>55</v>
      </c>
      <c r="B66" s="375" t="s">
        <v>777</v>
      </c>
      <c r="C66" s="377" t="s">
        <v>959</v>
      </c>
      <c r="F66" s="376">
        <v>6.3150000000000004</v>
      </c>
      <c r="G66" s="396">
        <v>200</v>
      </c>
      <c r="H66" s="396">
        <v>200</v>
      </c>
      <c r="I66" s="396">
        <v>150</v>
      </c>
      <c r="J66" s="395">
        <v>20</v>
      </c>
      <c r="K66" s="396">
        <v>0</v>
      </c>
      <c r="L66" s="395">
        <v>0</v>
      </c>
      <c r="M66" s="460" t="s">
        <v>1006</v>
      </c>
      <c r="N66" s="460"/>
      <c r="O66" s="460"/>
      <c r="P66" s="435">
        <v>0</v>
      </c>
      <c r="Q66" s="187"/>
      <c r="R66" s="203"/>
      <c r="S66" s="203"/>
      <c r="T66" s="380"/>
      <c r="U66" s="429">
        <v>0</v>
      </c>
      <c r="V66" s="264"/>
    </row>
    <row r="67" spans="1:24" ht="31.5" x14ac:dyDescent="0.25">
      <c r="A67" s="135">
        <v>50</v>
      </c>
      <c r="B67" s="375" t="s">
        <v>1039</v>
      </c>
      <c r="C67" s="377" t="s">
        <v>959</v>
      </c>
      <c r="F67" s="477">
        <v>5.2359999999999998</v>
      </c>
      <c r="G67" s="478">
        <v>1000</v>
      </c>
      <c r="H67" s="478">
        <v>900</v>
      </c>
      <c r="I67" s="478">
        <v>1500</v>
      </c>
      <c r="J67" s="479">
        <v>1500</v>
      </c>
      <c r="K67" s="478">
        <v>1100</v>
      </c>
      <c r="L67" s="479">
        <v>1100</v>
      </c>
      <c r="M67" s="460" t="s">
        <v>1006</v>
      </c>
      <c r="N67" s="218">
        <f t="shared" ref="N67:N80" si="22">ROUND(O67,0)</f>
        <v>881</v>
      </c>
      <c r="O67" s="255">
        <f t="shared" ref="O67:O80" si="23">P67-S67</f>
        <v>881.21439999999996</v>
      </c>
      <c r="P67" s="477">
        <v>1100</v>
      </c>
      <c r="Q67" s="201"/>
      <c r="R67" s="203"/>
      <c r="S67" s="570">
        <f t="shared" ref="S67:S80" si="24">P67*19.8896/100</f>
        <v>218.78560000000002</v>
      </c>
      <c r="T67" s="380"/>
      <c r="U67" s="482">
        <v>2500</v>
      </c>
      <c r="V67" s="557" t="s">
        <v>1059</v>
      </c>
      <c r="W67" s="204" t="s">
        <v>1053</v>
      </c>
      <c r="X67" s="122"/>
    </row>
    <row r="68" spans="1:24" ht="47.25" x14ac:dyDescent="0.25">
      <c r="A68" s="135">
        <v>51</v>
      </c>
      <c r="B68" s="533" t="s">
        <v>1040</v>
      </c>
      <c r="C68" s="377" t="s">
        <v>959</v>
      </c>
      <c r="F68" s="477">
        <v>510.95499999999998</v>
      </c>
      <c r="G68" s="478">
        <v>1000</v>
      </c>
      <c r="H68" s="478">
        <v>939</v>
      </c>
      <c r="I68" s="478">
        <v>500</v>
      </c>
      <c r="J68" s="479">
        <v>113</v>
      </c>
      <c r="K68" s="478">
        <v>400</v>
      </c>
      <c r="L68" s="479">
        <v>400</v>
      </c>
      <c r="M68" s="460" t="s">
        <v>1006</v>
      </c>
      <c r="N68" s="218">
        <f t="shared" si="22"/>
        <v>320</v>
      </c>
      <c r="O68" s="255">
        <f t="shared" si="23"/>
        <v>320.44159999999999</v>
      </c>
      <c r="P68" s="477">
        <v>400</v>
      </c>
      <c r="Q68" s="201"/>
      <c r="R68" s="203"/>
      <c r="S68" s="570">
        <f t="shared" si="24"/>
        <v>79.558400000000006</v>
      </c>
      <c r="T68" s="380"/>
      <c r="U68" s="482">
        <v>4000</v>
      </c>
      <c r="V68" s="398" t="s">
        <v>1061</v>
      </c>
      <c r="W68" s="204"/>
      <c r="X68" s="122"/>
    </row>
    <row r="69" spans="1:24" ht="47.25" x14ac:dyDescent="0.25">
      <c r="A69" s="135">
        <v>52</v>
      </c>
      <c r="B69" s="534" t="s">
        <v>1041</v>
      </c>
      <c r="C69" s="377" t="s">
        <v>959</v>
      </c>
      <c r="F69" s="477">
        <v>61.677</v>
      </c>
      <c r="G69" s="478">
        <v>1000</v>
      </c>
      <c r="H69" s="478">
        <v>800</v>
      </c>
      <c r="I69" s="478">
        <v>1000</v>
      </c>
      <c r="J69" s="479">
        <v>700</v>
      </c>
      <c r="K69" s="478">
        <v>700</v>
      </c>
      <c r="L69" s="479">
        <v>700</v>
      </c>
      <c r="M69" s="460" t="s">
        <v>1006</v>
      </c>
      <c r="N69" s="218">
        <f t="shared" si="22"/>
        <v>401</v>
      </c>
      <c r="O69" s="255">
        <f t="shared" si="23"/>
        <v>400.55200000000002</v>
      </c>
      <c r="P69" s="477">
        <v>500</v>
      </c>
      <c r="Q69" s="201"/>
      <c r="R69" s="203"/>
      <c r="S69" s="570">
        <f t="shared" si="24"/>
        <v>99.448000000000008</v>
      </c>
      <c r="T69" s="380"/>
      <c r="U69" s="482">
        <v>500</v>
      </c>
      <c r="V69" s="398" t="s">
        <v>1061</v>
      </c>
      <c r="W69" s="204" t="s">
        <v>1053</v>
      </c>
      <c r="X69" s="122"/>
    </row>
    <row r="70" spans="1:24" ht="31.5" x14ac:dyDescent="0.25">
      <c r="A70" s="135">
        <v>53</v>
      </c>
      <c r="B70" s="375" t="s">
        <v>1042</v>
      </c>
      <c r="C70" s="377" t="s">
        <v>959</v>
      </c>
      <c r="F70" s="477">
        <v>22.856000000000002</v>
      </c>
      <c r="G70" s="478">
        <v>3000</v>
      </c>
      <c r="H70" s="478">
        <v>300</v>
      </c>
      <c r="I70" s="478">
        <v>2000</v>
      </c>
      <c r="J70" s="479">
        <v>1150</v>
      </c>
      <c r="K70" s="478">
        <v>1200</v>
      </c>
      <c r="L70" s="479">
        <v>1200</v>
      </c>
      <c r="M70" s="460" t="s">
        <v>1006</v>
      </c>
      <c r="N70" s="218">
        <f t="shared" si="22"/>
        <v>961</v>
      </c>
      <c r="O70" s="255">
        <f t="shared" si="23"/>
        <v>961.32479999999998</v>
      </c>
      <c r="P70" s="477">
        <v>1200</v>
      </c>
      <c r="Q70" s="201"/>
      <c r="R70" s="203"/>
      <c r="S70" s="570">
        <f t="shared" si="24"/>
        <v>238.67520000000002</v>
      </c>
      <c r="T70" s="380"/>
      <c r="U70" s="482">
        <v>3000</v>
      </c>
      <c r="V70" s="557" t="s">
        <v>1059</v>
      </c>
      <c r="W70" s="204" t="s">
        <v>1053</v>
      </c>
      <c r="X70" s="122"/>
    </row>
    <row r="71" spans="1:24" ht="47.25" x14ac:dyDescent="0.25">
      <c r="A71" s="135">
        <v>54</v>
      </c>
      <c r="B71" s="375" t="s">
        <v>1043</v>
      </c>
      <c r="C71" s="377" t="s">
        <v>959</v>
      </c>
      <c r="F71" s="477">
        <v>83.073999999999998</v>
      </c>
      <c r="G71" s="478">
        <v>3000</v>
      </c>
      <c r="H71" s="478">
        <v>3000</v>
      </c>
      <c r="I71" s="478">
        <v>2000</v>
      </c>
      <c r="J71" s="479">
        <v>2000</v>
      </c>
      <c r="K71" s="478">
        <v>2000</v>
      </c>
      <c r="L71" s="479">
        <v>2000</v>
      </c>
      <c r="M71" s="460" t="s">
        <v>1006</v>
      </c>
      <c r="N71" s="218">
        <f t="shared" si="22"/>
        <v>1602</v>
      </c>
      <c r="O71" s="255">
        <f t="shared" si="23"/>
        <v>1602.2080000000001</v>
      </c>
      <c r="P71" s="477">
        <v>2000</v>
      </c>
      <c r="Q71" s="201"/>
      <c r="R71" s="203"/>
      <c r="S71" s="570">
        <f t="shared" si="24"/>
        <v>397.79200000000003</v>
      </c>
      <c r="T71" s="380"/>
      <c r="U71" s="482">
        <v>4000</v>
      </c>
      <c r="V71" s="557" t="s">
        <v>1059</v>
      </c>
      <c r="W71" s="204" t="s">
        <v>1053</v>
      </c>
      <c r="X71" s="122"/>
    </row>
    <row r="72" spans="1:24" ht="31.5" x14ac:dyDescent="0.25">
      <c r="A72" s="135">
        <v>55</v>
      </c>
      <c r="B72" s="375" t="s">
        <v>1044</v>
      </c>
      <c r="C72" s="377" t="s">
        <v>959</v>
      </c>
      <c r="F72" s="477">
        <v>2.86</v>
      </c>
      <c r="G72" s="478">
        <v>3000</v>
      </c>
      <c r="H72" s="478">
        <v>300</v>
      </c>
      <c r="I72" s="478">
        <v>2000</v>
      </c>
      <c r="J72" s="479">
        <v>0</v>
      </c>
      <c r="K72" s="478">
        <v>300</v>
      </c>
      <c r="L72" s="479">
        <v>300</v>
      </c>
      <c r="M72" s="460" t="s">
        <v>1006</v>
      </c>
      <c r="N72" s="218">
        <f t="shared" si="22"/>
        <v>240</v>
      </c>
      <c r="O72" s="255">
        <f t="shared" si="23"/>
        <v>240.3312</v>
      </c>
      <c r="P72" s="477">
        <v>300</v>
      </c>
      <c r="Q72" s="201"/>
      <c r="R72" s="203"/>
      <c r="S72" s="570">
        <f t="shared" si="24"/>
        <v>59.668800000000005</v>
      </c>
      <c r="T72" s="380"/>
      <c r="U72" s="482">
        <v>3000</v>
      </c>
      <c r="V72" s="557" t="s">
        <v>1059</v>
      </c>
      <c r="W72" s="204" t="s">
        <v>1053</v>
      </c>
      <c r="X72" s="122"/>
    </row>
    <row r="73" spans="1:24" ht="47.25" x14ac:dyDescent="0.25">
      <c r="A73" s="135">
        <v>56</v>
      </c>
      <c r="B73" s="534" t="s">
        <v>1045</v>
      </c>
      <c r="C73" s="377" t="s">
        <v>959</v>
      </c>
      <c r="F73" s="477">
        <v>92.424000000000007</v>
      </c>
      <c r="G73" s="478">
        <v>2000</v>
      </c>
      <c r="H73" s="478">
        <v>2000</v>
      </c>
      <c r="I73" s="478">
        <v>2000</v>
      </c>
      <c r="J73" s="479">
        <v>2000</v>
      </c>
      <c r="K73" s="478">
        <v>2000</v>
      </c>
      <c r="L73" s="479">
        <v>2000</v>
      </c>
      <c r="M73" s="460" t="s">
        <v>1006</v>
      </c>
      <c r="N73" s="218">
        <f t="shared" si="22"/>
        <v>1602</v>
      </c>
      <c r="O73" s="255">
        <f t="shared" si="23"/>
        <v>1602.2080000000001</v>
      </c>
      <c r="P73" s="477">
        <v>2000</v>
      </c>
      <c r="Q73" s="201"/>
      <c r="R73" s="203"/>
      <c r="S73" s="570">
        <f t="shared" si="24"/>
        <v>397.79200000000003</v>
      </c>
      <c r="T73" s="380"/>
      <c r="U73" s="482">
        <v>3000</v>
      </c>
      <c r="V73" s="398" t="s">
        <v>1061</v>
      </c>
      <c r="W73" s="204" t="s">
        <v>1053</v>
      </c>
      <c r="X73" s="122"/>
    </row>
    <row r="74" spans="1:24" ht="47.25" x14ac:dyDescent="0.25">
      <c r="A74" s="135">
        <v>57</v>
      </c>
      <c r="B74" s="533" t="s">
        <v>1046</v>
      </c>
      <c r="C74" s="377" t="s">
        <v>959</v>
      </c>
      <c r="F74" s="477">
        <v>102.8</v>
      </c>
      <c r="G74" s="478">
        <v>100</v>
      </c>
      <c r="H74" s="478">
        <v>0</v>
      </c>
      <c r="I74" s="478">
        <v>200</v>
      </c>
      <c r="J74" s="479">
        <v>100</v>
      </c>
      <c r="K74" s="478">
        <v>100</v>
      </c>
      <c r="L74" s="479">
        <v>100</v>
      </c>
      <c r="M74" s="460" t="s">
        <v>1006</v>
      </c>
      <c r="N74" s="218">
        <f t="shared" si="22"/>
        <v>80</v>
      </c>
      <c r="O74" s="255">
        <f t="shared" si="23"/>
        <v>80.110399999999998</v>
      </c>
      <c r="P74" s="477">
        <v>100</v>
      </c>
      <c r="Q74" s="201"/>
      <c r="R74" s="203"/>
      <c r="S74" s="570">
        <f t="shared" si="24"/>
        <v>19.889600000000002</v>
      </c>
      <c r="T74" s="380"/>
      <c r="U74" s="482">
        <v>200</v>
      </c>
      <c r="V74" s="398" t="s">
        <v>1061</v>
      </c>
      <c r="W74" s="204"/>
      <c r="X74" s="122"/>
    </row>
    <row r="75" spans="1:24" ht="31.5" x14ac:dyDescent="0.25">
      <c r="A75" s="135">
        <v>58</v>
      </c>
      <c r="B75" s="375" t="s">
        <v>1047</v>
      </c>
      <c r="C75" s="377" t="s">
        <v>959</v>
      </c>
      <c r="F75" s="477">
        <v>9.5060000000000002</v>
      </c>
      <c r="G75" s="478">
        <v>1000</v>
      </c>
      <c r="H75" s="478">
        <v>500</v>
      </c>
      <c r="I75" s="478">
        <v>500</v>
      </c>
      <c r="J75" s="479">
        <v>500</v>
      </c>
      <c r="K75" s="478">
        <v>500</v>
      </c>
      <c r="L75" s="479">
        <v>500</v>
      </c>
      <c r="M75" s="460" t="s">
        <v>1006</v>
      </c>
      <c r="N75" s="218">
        <f t="shared" si="22"/>
        <v>401</v>
      </c>
      <c r="O75" s="255">
        <f t="shared" si="23"/>
        <v>400.55200000000002</v>
      </c>
      <c r="P75" s="477">
        <v>500</v>
      </c>
      <c r="Q75" s="201"/>
      <c r="R75" s="203"/>
      <c r="S75" s="570">
        <f t="shared" si="24"/>
        <v>99.448000000000008</v>
      </c>
      <c r="T75" s="380"/>
      <c r="U75" s="482">
        <v>1500</v>
      </c>
      <c r="V75" s="557" t="s">
        <v>1059</v>
      </c>
      <c r="W75" s="204" t="s">
        <v>1053</v>
      </c>
      <c r="X75" s="122"/>
    </row>
    <row r="76" spans="1:24" ht="31.5" x14ac:dyDescent="0.25">
      <c r="A76" s="135">
        <v>59</v>
      </c>
      <c r="B76" s="375" t="s">
        <v>1048</v>
      </c>
      <c r="C76" s="377" t="s">
        <v>959</v>
      </c>
      <c r="F76" s="477">
        <v>24.995000000000001</v>
      </c>
      <c r="G76" s="478">
        <v>2000</v>
      </c>
      <c r="H76" s="478">
        <v>2000</v>
      </c>
      <c r="I76" s="478">
        <v>1500</v>
      </c>
      <c r="J76" s="479">
        <v>1500</v>
      </c>
      <c r="K76" s="478">
        <v>1500</v>
      </c>
      <c r="L76" s="479">
        <v>1500</v>
      </c>
      <c r="M76" s="460" t="s">
        <v>1006</v>
      </c>
      <c r="N76" s="218">
        <f t="shared" si="22"/>
        <v>1202</v>
      </c>
      <c r="O76" s="255">
        <f t="shared" si="23"/>
        <v>1201.6559999999999</v>
      </c>
      <c r="P76" s="477">
        <v>1500</v>
      </c>
      <c r="Q76" s="201"/>
      <c r="R76" s="203"/>
      <c r="S76" s="570">
        <f t="shared" si="24"/>
        <v>298.34399999999999</v>
      </c>
      <c r="T76" s="380"/>
      <c r="U76" s="482">
        <v>2500</v>
      </c>
      <c r="V76" s="557" t="s">
        <v>1059</v>
      </c>
      <c r="W76" s="204" t="s">
        <v>1053</v>
      </c>
      <c r="X76" s="122"/>
    </row>
    <row r="77" spans="1:24" ht="47.25" x14ac:dyDescent="0.25">
      <c r="A77" s="135">
        <v>60</v>
      </c>
      <c r="B77" s="534" t="s">
        <v>1049</v>
      </c>
      <c r="C77" s="377" t="s">
        <v>959</v>
      </c>
      <c r="F77" s="477">
        <v>48.475000000000001</v>
      </c>
      <c r="G77" s="478">
        <v>300</v>
      </c>
      <c r="H77" s="478">
        <v>300</v>
      </c>
      <c r="I77" s="478">
        <v>300</v>
      </c>
      <c r="J77" s="479">
        <v>300</v>
      </c>
      <c r="K77" s="478">
        <v>300</v>
      </c>
      <c r="L77" s="479">
        <v>300</v>
      </c>
      <c r="M77" s="460" t="s">
        <v>1006</v>
      </c>
      <c r="N77" s="218">
        <f t="shared" si="22"/>
        <v>240</v>
      </c>
      <c r="O77" s="255">
        <f t="shared" si="23"/>
        <v>240.3312</v>
      </c>
      <c r="P77" s="477">
        <v>300</v>
      </c>
      <c r="Q77" s="201"/>
      <c r="R77" s="203"/>
      <c r="S77" s="570">
        <f t="shared" si="24"/>
        <v>59.668800000000005</v>
      </c>
      <c r="T77" s="380"/>
      <c r="U77" s="482">
        <v>300</v>
      </c>
      <c r="V77" s="398" t="s">
        <v>1061</v>
      </c>
      <c r="W77" s="204" t="s">
        <v>1053</v>
      </c>
      <c r="X77" s="122"/>
    </row>
    <row r="78" spans="1:24" ht="47.25" x14ac:dyDescent="0.25">
      <c r="A78" s="135">
        <v>61</v>
      </c>
      <c r="B78" s="533" t="s">
        <v>1050</v>
      </c>
      <c r="C78" s="377" t="s">
        <v>959</v>
      </c>
      <c r="F78" s="477">
        <v>34.35</v>
      </c>
      <c r="G78" s="478">
        <v>0</v>
      </c>
      <c r="H78" s="478">
        <v>0</v>
      </c>
      <c r="I78" s="478">
        <v>0</v>
      </c>
      <c r="J78" s="479">
        <v>0</v>
      </c>
      <c r="K78" s="478">
        <v>100</v>
      </c>
      <c r="L78" s="479">
        <v>100</v>
      </c>
      <c r="M78" s="460" t="s">
        <v>1006</v>
      </c>
      <c r="N78" s="218">
        <f t="shared" si="22"/>
        <v>80</v>
      </c>
      <c r="O78" s="255">
        <f t="shared" si="23"/>
        <v>80.110399999999998</v>
      </c>
      <c r="P78" s="477">
        <v>100</v>
      </c>
      <c r="Q78" s="201"/>
      <c r="R78" s="203"/>
      <c r="S78" s="570">
        <f t="shared" si="24"/>
        <v>19.889600000000002</v>
      </c>
      <c r="T78" s="380"/>
      <c r="U78" s="482">
        <v>100</v>
      </c>
      <c r="V78" s="398" t="s">
        <v>1061</v>
      </c>
      <c r="W78" s="204" t="s">
        <v>1053</v>
      </c>
      <c r="X78" s="122"/>
    </row>
    <row r="79" spans="1:24" ht="48.75" customHeight="1" x14ac:dyDescent="0.25">
      <c r="A79" s="135">
        <v>62</v>
      </c>
      <c r="B79" s="375" t="s">
        <v>1051</v>
      </c>
      <c r="C79" s="377" t="s">
        <v>959</v>
      </c>
      <c r="F79" s="477">
        <v>7.2</v>
      </c>
      <c r="G79" s="478">
        <v>2000</v>
      </c>
      <c r="H79" s="478">
        <v>1000</v>
      </c>
      <c r="I79" s="478">
        <v>1000</v>
      </c>
      <c r="J79" s="479">
        <v>1000</v>
      </c>
      <c r="K79" s="478">
        <v>1000</v>
      </c>
      <c r="L79" s="479">
        <v>1000</v>
      </c>
      <c r="M79" s="460" t="s">
        <v>1006</v>
      </c>
      <c r="N79" s="218">
        <f t="shared" si="22"/>
        <v>801</v>
      </c>
      <c r="O79" s="255">
        <f t="shared" si="23"/>
        <v>801.10400000000004</v>
      </c>
      <c r="P79" s="477">
        <v>1000</v>
      </c>
      <c r="Q79" s="201"/>
      <c r="R79" s="203"/>
      <c r="S79" s="570">
        <f t="shared" si="24"/>
        <v>198.89600000000002</v>
      </c>
      <c r="T79" s="380"/>
      <c r="U79" s="482">
        <v>2500</v>
      </c>
      <c r="V79" s="557" t="s">
        <v>1059</v>
      </c>
      <c r="W79" s="204" t="s">
        <v>1053</v>
      </c>
      <c r="X79" s="122"/>
    </row>
    <row r="80" spans="1:24" ht="47.25" x14ac:dyDescent="0.25">
      <c r="A80" s="135">
        <v>63</v>
      </c>
      <c r="B80" s="375" t="s">
        <v>1052</v>
      </c>
      <c r="C80" s="377" t="s">
        <v>959</v>
      </c>
      <c r="F80" s="477">
        <v>12</v>
      </c>
      <c r="G80" s="478">
        <v>800</v>
      </c>
      <c r="H80" s="478">
        <v>100</v>
      </c>
      <c r="I80" s="478">
        <v>500</v>
      </c>
      <c r="J80" s="479">
        <v>500</v>
      </c>
      <c r="K80" s="478">
        <v>400</v>
      </c>
      <c r="L80" s="479">
        <v>400</v>
      </c>
      <c r="M80" s="460" t="s">
        <v>1006</v>
      </c>
      <c r="N80" s="218">
        <f t="shared" si="22"/>
        <v>320</v>
      </c>
      <c r="O80" s="255">
        <f t="shared" si="23"/>
        <v>320.44159999999999</v>
      </c>
      <c r="P80" s="477">
        <v>400</v>
      </c>
      <c r="Q80" s="201"/>
      <c r="R80" s="203"/>
      <c r="S80" s="570">
        <f t="shared" si="24"/>
        <v>79.558400000000006</v>
      </c>
      <c r="T80" s="380"/>
      <c r="U80" s="482">
        <v>1000</v>
      </c>
      <c r="V80" s="557" t="s">
        <v>1059</v>
      </c>
      <c r="W80" s="204" t="s">
        <v>1053</v>
      </c>
      <c r="X80" s="122"/>
    </row>
    <row r="81" spans="2:22" hidden="1" outlineLevel="1" x14ac:dyDescent="0.25">
      <c r="K81" s="686" t="s">
        <v>1055</v>
      </c>
      <c r="L81" s="686"/>
      <c r="N81" s="574">
        <f>N78+N74+N68+N61+N59+N53+N50+N47+N43</f>
        <v>1224</v>
      </c>
      <c r="O81" s="573"/>
      <c r="P81" s="573">
        <f>P78+P74+P68+P61+P59+P53+P50+P47+P43</f>
        <v>1530</v>
      </c>
      <c r="V81" s="157"/>
    </row>
    <row r="82" spans="2:22" hidden="1" outlineLevel="1" x14ac:dyDescent="0.25">
      <c r="K82" s="687" t="s">
        <v>1054</v>
      </c>
      <c r="L82" s="688"/>
      <c r="N82" s="273">
        <f>N77+N73+N69+N63+N57+N54+N52+N46+N45</f>
        <v>3268</v>
      </c>
      <c r="P82" s="573" t="s">
        <v>1056</v>
      </c>
      <c r="V82" s="157"/>
    </row>
    <row r="83" spans="2:22" ht="45.75" customHeight="1" collapsed="1" x14ac:dyDescent="0.25">
      <c r="B83" s="152" t="s">
        <v>659</v>
      </c>
    </row>
    <row r="84" spans="2:22" x14ac:dyDescent="0.25">
      <c r="B84" s="339"/>
      <c r="V84" s="576">
        <v>43987</v>
      </c>
    </row>
    <row r="85" spans="2:22" x14ac:dyDescent="0.25">
      <c r="L85" s="114"/>
      <c r="M85" s="276"/>
      <c r="N85" s="276"/>
      <c r="O85" s="567"/>
      <c r="P85" s="567"/>
      <c r="Q85" s="276"/>
    </row>
  </sheetData>
  <autoFilter ref="A6:V83">
    <filterColumn colId="20">
      <filters blank="1">
        <filter val="*"/>
        <filter val="100"/>
        <filter val="1000"/>
        <filter val="1200"/>
        <filter val="1500"/>
        <filter val="20"/>
        <filter val="200"/>
        <filter val="2000"/>
        <filter val="2500"/>
        <filter val="300"/>
        <filter val="3000"/>
        <filter val="400"/>
        <filter val="4000"/>
        <filter val="43400"/>
        <filter val="4500"/>
        <filter val="45370"/>
        <filter val="50"/>
        <filter val="500"/>
        <filter val="5000"/>
        <filter val="700"/>
        <filter val="800"/>
        <filter val="88970"/>
      </filters>
    </filterColumn>
  </autoFilter>
  <mergeCells count="15">
    <mergeCell ref="K81:L81"/>
    <mergeCell ref="K82:L82"/>
    <mergeCell ref="V4:V5"/>
    <mergeCell ref="A2:U2"/>
    <mergeCell ref="U4:U5"/>
    <mergeCell ref="A4:A5"/>
    <mergeCell ref="B4:B5"/>
    <mergeCell ref="C4:C5"/>
    <mergeCell ref="F4:F5"/>
    <mergeCell ref="G4:H4"/>
    <mergeCell ref="I4:J4"/>
    <mergeCell ref="K4:L4"/>
    <mergeCell ref="T4:T5"/>
    <mergeCell ref="M4:M5"/>
    <mergeCell ref="N4:R4"/>
  </mergeCells>
  <pageMargins left="0.43307086614173229" right="0.23622047244094491" top="0.63" bottom="0.55118110236220474" header="0.31496062992125984" footer="0.31496062992125984"/>
  <pageSetup paperSize="9" scale="72" fitToHeight="0" orientation="landscape" r:id="rId1"/>
  <headerFooter differentFirst="1">
    <oddHeader>&amp;C&amp;"Times New Roman,обычный"&amp;16&amp;P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39997558519241921"/>
    <pageSetUpPr fitToPage="1"/>
  </sheetPr>
  <dimension ref="A1:XBS401"/>
  <sheetViews>
    <sheetView view="pageBreakPreview" zoomScale="75" zoomScaleSheetLayoutView="75" workbookViewId="0">
      <pane xSplit="3" ySplit="6" topLeftCell="D7" activePane="bottomRight" state="frozen"/>
      <selection activeCell="A2" sqref="A2:X2"/>
      <selection pane="topRight" activeCell="A2" sqref="A2:X2"/>
      <selection pane="bottomLeft" activeCell="A2" sqref="A2:X2"/>
      <selection pane="bottomRight" activeCell="N23" sqref="N23:N388"/>
    </sheetView>
  </sheetViews>
  <sheetFormatPr defaultRowHeight="15.75" outlineLevelCol="1" x14ac:dyDescent="0.25"/>
  <cols>
    <col min="1" max="1" width="6.5703125" style="157" customWidth="1"/>
    <col min="2" max="2" width="54.42578125" style="196" customWidth="1"/>
    <col min="3" max="3" width="20.7109375" style="197" customWidth="1"/>
    <col min="4" max="5" width="8.42578125" style="128" hidden="1" customWidth="1" outlineLevel="1"/>
    <col min="6" max="6" width="10.5703125" style="128" customWidth="1" collapsed="1"/>
    <col min="7" max="9" width="8.42578125" style="122" customWidth="1"/>
    <col min="10" max="12" width="6.85546875" style="52" customWidth="1"/>
    <col min="13" max="13" width="13.85546875" style="128" customWidth="1"/>
    <col min="14" max="14" width="8.85546875" style="222" customWidth="1"/>
    <col min="15" max="15" width="8.140625" style="52" hidden="1" customWidth="1" outlineLevel="1"/>
    <col min="16" max="16" width="8" style="122" customWidth="1" collapsed="1"/>
    <col min="17" max="17" width="7.85546875" style="52" hidden="1" customWidth="1" outlineLevel="1"/>
    <col min="18" max="18" width="5" style="122" hidden="1" customWidth="1" outlineLevel="1"/>
    <col min="19" max="19" width="8.140625" style="260" customWidth="1" collapsed="1"/>
    <col min="20" max="20" width="9.140625" style="6"/>
    <col min="21" max="21" width="9.140625" style="6" customWidth="1"/>
    <col min="22" max="22" width="15.5703125" style="112" customWidth="1"/>
    <col min="23" max="16384" width="9.140625" style="6"/>
  </cols>
  <sheetData>
    <row r="1" spans="1:16295" s="86" customFormat="1" ht="18.75" x14ac:dyDescent="0.3">
      <c r="A1" s="110"/>
      <c r="B1" s="85"/>
      <c r="C1" s="85"/>
      <c r="D1" s="83"/>
      <c r="E1" s="83"/>
      <c r="F1" s="83"/>
      <c r="G1" s="82"/>
      <c r="H1" s="82"/>
      <c r="I1" s="82"/>
      <c r="J1" s="84"/>
      <c r="K1" s="84"/>
      <c r="L1" s="84"/>
      <c r="M1" s="83"/>
      <c r="N1" s="216"/>
      <c r="O1" s="84"/>
      <c r="P1" s="82"/>
      <c r="Q1" s="84"/>
      <c r="R1" s="82"/>
      <c r="S1" s="258"/>
      <c r="V1" s="112"/>
    </row>
    <row r="2" spans="1:16295" s="111" customFormat="1" ht="18.75" x14ac:dyDescent="0.3">
      <c r="A2" s="611" t="s">
        <v>663</v>
      </c>
      <c r="B2" s="611"/>
      <c r="C2" s="611"/>
      <c r="D2" s="611"/>
      <c r="E2" s="611"/>
      <c r="F2" s="611"/>
      <c r="G2" s="611"/>
      <c r="H2" s="611"/>
      <c r="I2" s="611"/>
      <c r="J2" s="611"/>
      <c r="K2" s="611"/>
      <c r="L2" s="611"/>
      <c r="M2" s="611"/>
      <c r="N2" s="668"/>
      <c r="O2" s="611"/>
      <c r="P2" s="611"/>
      <c r="Q2" s="611"/>
      <c r="R2" s="611"/>
      <c r="S2" s="701"/>
      <c r="V2" s="198"/>
    </row>
    <row r="3" spans="1:16295" s="86" customFormat="1" ht="18.75" x14ac:dyDescent="0.3">
      <c r="A3" s="110"/>
      <c r="B3" s="85"/>
      <c r="C3" s="85"/>
      <c r="D3" s="103"/>
      <c r="E3" s="103"/>
      <c r="F3" s="103"/>
      <c r="G3" s="101"/>
      <c r="H3" s="101"/>
      <c r="I3" s="101"/>
      <c r="J3" s="102"/>
      <c r="K3" s="102"/>
      <c r="L3" s="102"/>
      <c r="M3" s="103"/>
      <c r="N3" s="217"/>
      <c r="O3" s="102"/>
      <c r="P3" s="101"/>
      <c r="Q3" s="102"/>
      <c r="R3" s="101"/>
      <c r="S3" s="248"/>
      <c r="V3" s="112"/>
    </row>
    <row r="4" spans="1:16295" s="130" customFormat="1" ht="51.75" customHeight="1" x14ac:dyDescent="0.25">
      <c r="A4" s="643" t="s">
        <v>0</v>
      </c>
      <c r="B4" s="643" t="s">
        <v>604</v>
      </c>
      <c r="C4" s="643" t="s">
        <v>603</v>
      </c>
      <c r="D4" s="300" t="s">
        <v>1</v>
      </c>
      <c r="E4" s="300" t="s">
        <v>1</v>
      </c>
      <c r="F4" s="702" t="s">
        <v>1</v>
      </c>
      <c r="G4" s="608" t="s">
        <v>589</v>
      </c>
      <c r="H4" s="647"/>
      <c r="I4" s="648"/>
      <c r="J4" s="704" t="s">
        <v>590</v>
      </c>
      <c r="K4" s="705"/>
      <c r="L4" s="706"/>
      <c r="M4" s="669" t="s">
        <v>591</v>
      </c>
      <c r="N4" s="633"/>
      <c r="O4" s="634"/>
      <c r="P4" s="634"/>
      <c r="Q4" s="634"/>
      <c r="R4" s="634"/>
      <c r="S4" s="682" t="s">
        <v>629</v>
      </c>
      <c r="T4" s="662" t="s">
        <v>654</v>
      </c>
      <c r="U4" s="662" t="s">
        <v>655</v>
      </c>
      <c r="V4" s="578" t="s">
        <v>958</v>
      </c>
    </row>
    <row r="5" spans="1:16295" s="133" customFormat="1" ht="63" x14ac:dyDescent="0.25">
      <c r="A5" s="673"/>
      <c r="B5" s="673"/>
      <c r="C5" s="673"/>
      <c r="D5" s="291"/>
      <c r="E5" s="291"/>
      <c r="F5" s="703"/>
      <c r="G5" s="539">
        <v>2018</v>
      </c>
      <c r="H5" s="539">
        <v>2019</v>
      </c>
      <c r="I5" s="539">
        <v>2020</v>
      </c>
      <c r="J5" s="539">
        <v>2018</v>
      </c>
      <c r="K5" s="539">
        <v>2019</v>
      </c>
      <c r="L5" s="539">
        <v>2020</v>
      </c>
      <c r="M5" s="175" t="s">
        <v>595</v>
      </c>
      <c r="N5" s="292" t="s">
        <v>633</v>
      </c>
      <c r="O5" s="289" t="s">
        <v>626</v>
      </c>
      <c r="P5" s="288" t="s">
        <v>634</v>
      </c>
      <c r="Q5" s="289" t="s">
        <v>631</v>
      </c>
      <c r="R5" s="290" t="s">
        <v>597</v>
      </c>
      <c r="S5" s="680"/>
      <c r="T5" s="657"/>
      <c r="U5" s="657"/>
      <c r="V5" s="579"/>
    </row>
    <row r="6" spans="1:16295" s="188" customFormat="1" x14ac:dyDescent="0.25">
      <c r="A6" s="189">
        <v>1</v>
      </c>
      <c r="B6" s="189">
        <v>2</v>
      </c>
      <c r="C6" s="189">
        <v>3</v>
      </c>
      <c r="D6" s="495">
        <v>4</v>
      </c>
      <c r="E6" s="374">
        <v>5</v>
      </c>
      <c r="F6" s="189">
        <v>6</v>
      </c>
      <c r="G6" s="189">
        <v>7</v>
      </c>
      <c r="H6" s="189">
        <v>8</v>
      </c>
      <c r="I6" s="189">
        <v>9</v>
      </c>
      <c r="J6" s="189">
        <v>10</v>
      </c>
      <c r="K6" s="189">
        <v>11</v>
      </c>
      <c r="L6" s="189">
        <v>12</v>
      </c>
      <c r="M6" s="189">
        <v>13</v>
      </c>
      <c r="N6" s="232">
        <v>14</v>
      </c>
      <c r="O6" s="496">
        <v>15</v>
      </c>
      <c r="P6" s="189">
        <v>16</v>
      </c>
      <c r="Q6" s="549">
        <v>17</v>
      </c>
      <c r="R6" s="548">
        <v>18</v>
      </c>
      <c r="S6" s="301">
        <v>19</v>
      </c>
      <c r="T6" s="176"/>
      <c r="U6" s="176"/>
      <c r="V6" s="119"/>
    </row>
    <row r="7" spans="1:16295" s="147" customFormat="1" x14ac:dyDescent="0.25">
      <c r="A7" s="240">
        <v>1</v>
      </c>
      <c r="B7" s="241" t="s">
        <v>653</v>
      </c>
      <c r="C7" s="191"/>
      <c r="D7" s="140"/>
      <c r="E7" s="141"/>
      <c r="F7" s="183"/>
      <c r="G7" s="184"/>
      <c r="H7" s="184"/>
      <c r="I7" s="184"/>
      <c r="J7" s="185"/>
      <c r="K7" s="185"/>
      <c r="L7" s="185"/>
      <c r="M7" s="183"/>
      <c r="N7" s="233">
        <f>SUBTOTAL(9,N23:N388)</f>
        <v>1218</v>
      </c>
      <c r="O7" s="185"/>
      <c r="P7" s="302">
        <f>SUBTOTAL(9,P23:P388)</f>
        <v>883</v>
      </c>
      <c r="Q7" s="185"/>
      <c r="R7" s="186"/>
      <c r="S7" s="303">
        <f>SUBTOTAL(9,S23:S388)</f>
        <v>1344</v>
      </c>
      <c r="T7" s="550">
        <v>1107</v>
      </c>
      <c r="U7" s="302">
        <f>SUBTOTAL(9,U23:U388)</f>
        <v>888</v>
      </c>
      <c r="V7" s="362"/>
    </row>
    <row r="8" spans="1:16295" s="147" customFormat="1" hidden="1" x14ac:dyDescent="0.25">
      <c r="A8" s="135">
        <v>2</v>
      </c>
      <c r="B8" s="161" t="s">
        <v>838</v>
      </c>
      <c r="C8" s="161" t="s">
        <v>669</v>
      </c>
      <c r="D8" s="140"/>
      <c r="E8" s="141"/>
      <c r="F8" s="141">
        <v>0</v>
      </c>
      <c r="G8" s="139"/>
      <c r="H8" s="139"/>
      <c r="I8" s="139">
        <v>0</v>
      </c>
      <c r="J8" s="142"/>
      <c r="K8" s="142"/>
      <c r="L8" s="142">
        <v>0</v>
      </c>
      <c r="M8" s="144">
        <f>IF(I8&lt;33,0,3)</f>
        <v>0</v>
      </c>
      <c r="N8" s="187">
        <f>ROUNDDOWN(O8,0)</f>
        <v>0</v>
      </c>
      <c r="O8" s="146">
        <f>I8*M8/100</f>
        <v>0</v>
      </c>
      <c r="P8" s="145">
        <f>ROUNDDOWN(Q8,0)</f>
        <v>0</v>
      </c>
      <c r="Q8" s="146">
        <f>N8*R8/100</f>
        <v>0</v>
      </c>
      <c r="R8" s="145">
        <f>IF(I8&lt;33,0,75)</f>
        <v>0</v>
      </c>
      <c r="S8" s="145"/>
    </row>
    <row r="9" spans="1:16295" s="147" customFormat="1" ht="31.5" hidden="1" x14ac:dyDescent="0.25">
      <c r="A9" s="135">
        <v>3</v>
      </c>
      <c r="B9" s="161" t="s">
        <v>668</v>
      </c>
      <c r="C9" s="161" t="s">
        <v>669</v>
      </c>
      <c r="D9" s="140"/>
      <c r="E9" s="141"/>
      <c r="F9" s="141">
        <v>0</v>
      </c>
      <c r="G9" s="139"/>
      <c r="H9" s="139"/>
      <c r="I9" s="139">
        <v>0</v>
      </c>
      <c r="J9" s="142"/>
      <c r="K9" s="142"/>
      <c r="L9" s="142">
        <v>0</v>
      </c>
      <c r="M9" s="144">
        <f t="shared" ref="M9:M72" si="0">IF(I9&lt;33,0,3)</f>
        <v>0</v>
      </c>
      <c r="N9" s="187">
        <f t="shared" ref="N9:N72" si="1">ROUNDDOWN(O9,0)</f>
        <v>0</v>
      </c>
      <c r="O9" s="146">
        <f t="shared" ref="O9:O72" si="2">I9*M9/100</f>
        <v>0</v>
      </c>
      <c r="P9" s="145">
        <f t="shared" ref="P9:P72" si="3">ROUNDDOWN(Q9,0)</f>
        <v>0</v>
      </c>
      <c r="Q9" s="146">
        <f t="shared" ref="Q9:Q72" si="4">N9*R9/100</f>
        <v>0</v>
      </c>
      <c r="R9" s="145">
        <f t="shared" ref="R9:R72" si="5">IF(I9&lt;33,0,75)</f>
        <v>0</v>
      </c>
      <c r="S9" s="145"/>
    </row>
    <row r="10" spans="1:16295" s="147" customFormat="1" ht="31.5" hidden="1" x14ac:dyDescent="0.25">
      <c r="A10" s="135">
        <v>4</v>
      </c>
      <c r="B10" s="161" t="s">
        <v>47</v>
      </c>
      <c r="C10" s="161" t="s">
        <v>669</v>
      </c>
      <c r="D10" s="140"/>
      <c r="E10" s="141"/>
      <c r="F10" s="141">
        <v>0</v>
      </c>
      <c r="G10" s="139"/>
      <c r="H10" s="139"/>
      <c r="I10" s="139">
        <v>0</v>
      </c>
      <c r="J10" s="142"/>
      <c r="K10" s="142"/>
      <c r="L10" s="142">
        <v>0</v>
      </c>
      <c r="M10" s="144">
        <f t="shared" si="0"/>
        <v>0</v>
      </c>
      <c r="N10" s="187">
        <f t="shared" si="1"/>
        <v>0</v>
      </c>
      <c r="O10" s="146">
        <f t="shared" si="2"/>
        <v>0</v>
      </c>
      <c r="P10" s="145">
        <f t="shared" si="3"/>
        <v>0</v>
      </c>
      <c r="Q10" s="146">
        <f t="shared" si="4"/>
        <v>0</v>
      </c>
      <c r="R10" s="145">
        <f t="shared" si="5"/>
        <v>0</v>
      </c>
      <c r="S10" s="148"/>
      <c r="T10" s="149"/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  <c r="BJ10" s="149"/>
      <c r="BK10" s="149"/>
      <c r="BL10" s="149"/>
      <c r="BM10" s="149"/>
      <c r="BN10" s="149"/>
      <c r="BO10" s="149"/>
      <c r="BP10" s="149"/>
      <c r="BQ10" s="149"/>
      <c r="BR10" s="149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9"/>
      <c r="CF10" s="149"/>
      <c r="CG10" s="149"/>
      <c r="CH10" s="149"/>
      <c r="CI10" s="149"/>
      <c r="CJ10" s="149"/>
      <c r="CK10" s="149"/>
      <c r="CL10" s="149"/>
      <c r="CM10" s="149"/>
      <c r="CN10" s="149"/>
      <c r="CO10" s="149"/>
      <c r="CP10" s="149"/>
      <c r="CQ10" s="149"/>
      <c r="CR10" s="149"/>
      <c r="CS10" s="149"/>
      <c r="CT10" s="149"/>
      <c r="CU10" s="149"/>
      <c r="CV10" s="149"/>
      <c r="CW10" s="149"/>
      <c r="CX10" s="149"/>
      <c r="CY10" s="149"/>
      <c r="CZ10" s="149"/>
      <c r="DA10" s="149"/>
      <c r="DB10" s="149"/>
      <c r="DC10" s="149"/>
      <c r="DD10" s="149"/>
      <c r="DE10" s="149"/>
      <c r="DF10" s="149"/>
      <c r="DG10" s="149"/>
      <c r="DH10" s="149"/>
      <c r="DI10" s="149"/>
      <c r="DJ10" s="149"/>
      <c r="DK10" s="149"/>
      <c r="DL10" s="149"/>
      <c r="DM10" s="149"/>
      <c r="DN10" s="149"/>
      <c r="DO10" s="149"/>
      <c r="DP10" s="149"/>
      <c r="DQ10" s="149"/>
      <c r="DR10" s="149"/>
      <c r="DS10" s="149"/>
      <c r="DT10" s="149"/>
      <c r="DU10" s="149"/>
      <c r="DV10" s="149"/>
      <c r="DW10" s="149"/>
      <c r="DX10" s="149"/>
      <c r="DY10" s="149"/>
      <c r="DZ10" s="149"/>
      <c r="EA10" s="149"/>
      <c r="EB10" s="149"/>
      <c r="EC10" s="149"/>
      <c r="ED10" s="149"/>
      <c r="EE10" s="149"/>
      <c r="EF10" s="149"/>
      <c r="EG10" s="149"/>
      <c r="EH10" s="149"/>
      <c r="EI10" s="149"/>
      <c r="EJ10" s="149"/>
      <c r="EK10" s="149"/>
      <c r="EL10" s="149"/>
      <c r="EM10" s="149"/>
      <c r="EN10" s="149"/>
      <c r="EO10" s="149"/>
      <c r="EP10" s="149"/>
      <c r="EQ10" s="149"/>
      <c r="ER10" s="149"/>
      <c r="ES10" s="149"/>
      <c r="ET10" s="149"/>
      <c r="EU10" s="149"/>
      <c r="EV10" s="149"/>
      <c r="EW10" s="149"/>
      <c r="EX10" s="149"/>
      <c r="EY10" s="149"/>
      <c r="EZ10" s="149"/>
      <c r="FA10" s="149"/>
      <c r="FB10" s="149"/>
      <c r="FC10" s="149"/>
      <c r="FD10" s="149"/>
      <c r="FE10" s="149"/>
      <c r="FF10" s="149"/>
      <c r="FG10" s="149"/>
      <c r="FH10" s="149"/>
      <c r="FI10" s="149"/>
      <c r="FJ10" s="149"/>
      <c r="FK10" s="149"/>
      <c r="FL10" s="149"/>
      <c r="FM10" s="149"/>
      <c r="FN10" s="149"/>
      <c r="FO10" s="149"/>
      <c r="FP10" s="149"/>
      <c r="FQ10" s="149"/>
      <c r="FR10" s="149"/>
      <c r="FS10" s="149"/>
      <c r="FT10" s="149"/>
      <c r="FU10" s="149"/>
      <c r="FV10" s="149"/>
      <c r="FW10" s="149"/>
      <c r="FX10" s="149"/>
      <c r="FY10" s="149"/>
      <c r="FZ10" s="149"/>
      <c r="GA10" s="149"/>
      <c r="GB10" s="149"/>
      <c r="GC10" s="149"/>
      <c r="GD10" s="149"/>
      <c r="GE10" s="149"/>
      <c r="GF10" s="149"/>
      <c r="GG10" s="149"/>
      <c r="GH10" s="149"/>
      <c r="GI10" s="149"/>
      <c r="GJ10" s="149"/>
      <c r="GK10" s="149"/>
      <c r="GL10" s="149"/>
      <c r="GM10" s="149"/>
      <c r="GN10" s="149"/>
      <c r="GO10" s="149"/>
      <c r="GP10" s="149"/>
      <c r="GQ10" s="149"/>
      <c r="GR10" s="149"/>
      <c r="GS10" s="149"/>
      <c r="GT10" s="149"/>
      <c r="GU10" s="149"/>
      <c r="GV10" s="149"/>
      <c r="GW10" s="149"/>
      <c r="GX10" s="149"/>
      <c r="GY10" s="149"/>
      <c r="GZ10" s="149"/>
      <c r="HA10" s="149"/>
      <c r="HB10" s="149"/>
      <c r="HC10" s="149"/>
      <c r="HD10" s="149"/>
      <c r="HE10" s="149"/>
      <c r="HF10" s="149"/>
      <c r="HG10" s="149"/>
      <c r="HH10" s="149"/>
      <c r="HI10" s="149"/>
      <c r="HJ10" s="149"/>
      <c r="HK10" s="149"/>
      <c r="HL10" s="149"/>
      <c r="HM10" s="149"/>
      <c r="HN10" s="149"/>
      <c r="HO10" s="149"/>
      <c r="HP10" s="149"/>
      <c r="HQ10" s="149"/>
      <c r="HR10" s="149"/>
      <c r="HS10" s="149"/>
      <c r="HT10" s="149"/>
      <c r="HU10" s="149"/>
      <c r="HV10" s="149"/>
      <c r="HW10" s="149"/>
      <c r="HX10" s="149"/>
      <c r="HY10" s="149"/>
      <c r="HZ10" s="149"/>
      <c r="IA10" s="149"/>
      <c r="IB10" s="149"/>
      <c r="IC10" s="149"/>
      <c r="ID10" s="149"/>
      <c r="IE10" s="149"/>
      <c r="IF10" s="149"/>
      <c r="IG10" s="149"/>
      <c r="IH10" s="149"/>
      <c r="II10" s="149"/>
      <c r="IJ10" s="149"/>
      <c r="IK10" s="149"/>
      <c r="IL10" s="149"/>
      <c r="IM10" s="149"/>
      <c r="IN10" s="149"/>
      <c r="IO10" s="149"/>
      <c r="IP10" s="149"/>
      <c r="IQ10" s="149"/>
      <c r="IR10" s="149"/>
      <c r="IS10" s="149"/>
      <c r="IT10" s="149"/>
      <c r="IU10" s="149"/>
      <c r="IV10" s="149"/>
      <c r="IW10" s="149"/>
      <c r="IX10" s="149"/>
      <c r="IY10" s="149"/>
      <c r="IZ10" s="149"/>
      <c r="JA10" s="149"/>
      <c r="JB10" s="149"/>
      <c r="JC10" s="149"/>
      <c r="JD10" s="149"/>
      <c r="JE10" s="149"/>
      <c r="JF10" s="149"/>
      <c r="JG10" s="149"/>
      <c r="JH10" s="149"/>
      <c r="JI10" s="149"/>
      <c r="JJ10" s="149"/>
      <c r="JK10" s="149"/>
      <c r="JL10" s="149"/>
      <c r="JM10" s="149"/>
      <c r="JN10" s="149"/>
      <c r="JO10" s="149"/>
      <c r="JP10" s="149"/>
      <c r="JQ10" s="149"/>
      <c r="JR10" s="149"/>
      <c r="JS10" s="149"/>
      <c r="JT10" s="149"/>
      <c r="JU10" s="149"/>
      <c r="JV10" s="149"/>
      <c r="JW10" s="149"/>
      <c r="JX10" s="149"/>
      <c r="JY10" s="149"/>
      <c r="JZ10" s="149"/>
      <c r="KA10" s="149"/>
      <c r="KB10" s="149"/>
      <c r="KC10" s="149"/>
      <c r="KD10" s="149"/>
      <c r="KE10" s="149"/>
      <c r="KF10" s="149"/>
      <c r="KG10" s="149"/>
      <c r="KH10" s="149"/>
      <c r="KI10" s="149"/>
      <c r="KJ10" s="149"/>
      <c r="KK10" s="149"/>
      <c r="KL10" s="149"/>
      <c r="KM10" s="149"/>
      <c r="KN10" s="149"/>
      <c r="KO10" s="149"/>
      <c r="KP10" s="149"/>
      <c r="KQ10" s="149"/>
      <c r="KR10" s="149"/>
      <c r="KS10" s="149"/>
      <c r="KT10" s="149"/>
      <c r="KU10" s="149"/>
      <c r="KV10" s="149"/>
      <c r="KW10" s="149"/>
      <c r="KX10" s="149"/>
      <c r="KY10" s="149"/>
      <c r="KZ10" s="149"/>
      <c r="LA10" s="149"/>
      <c r="LB10" s="149"/>
      <c r="LC10" s="149"/>
      <c r="LD10" s="149"/>
      <c r="LE10" s="149"/>
      <c r="LF10" s="149"/>
      <c r="LG10" s="149"/>
      <c r="LH10" s="149"/>
      <c r="LI10" s="149"/>
      <c r="LJ10" s="149"/>
      <c r="LK10" s="149"/>
      <c r="LL10" s="149"/>
      <c r="LM10" s="149"/>
      <c r="LN10" s="149"/>
      <c r="LO10" s="149"/>
      <c r="LP10" s="149"/>
      <c r="LQ10" s="149"/>
      <c r="LR10" s="149"/>
      <c r="LS10" s="149"/>
      <c r="LT10" s="149"/>
      <c r="LU10" s="149"/>
      <c r="LV10" s="149"/>
      <c r="LW10" s="149"/>
      <c r="LX10" s="149"/>
      <c r="LY10" s="149"/>
      <c r="LZ10" s="149"/>
      <c r="MA10" s="149"/>
      <c r="MB10" s="149"/>
      <c r="MC10" s="149"/>
      <c r="MD10" s="149"/>
      <c r="ME10" s="149"/>
      <c r="MF10" s="149"/>
      <c r="MG10" s="149"/>
      <c r="MH10" s="149"/>
      <c r="MI10" s="149"/>
      <c r="MJ10" s="149"/>
      <c r="MK10" s="149"/>
      <c r="ML10" s="149"/>
      <c r="MM10" s="149"/>
      <c r="MN10" s="149"/>
      <c r="MO10" s="149"/>
      <c r="MP10" s="149"/>
      <c r="MQ10" s="149"/>
      <c r="MR10" s="149"/>
      <c r="MS10" s="149"/>
      <c r="MT10" s="149"/>
      <c r="MU10" s="149"/>
      <c r="MV10" s="149"/>
      <c r="MW10" s="149"/>
      <c r="MX10" s="149"/>
      <c r="MY10" s="149"/>
      <c r="MZ10" s="149"/>
      <c r="NA10" s="149"/>
      <c r="NB10" s="149"/>
      <c r="NC10" s="149"/>
      <c r="ND10" s="149"/>
      <c r="NE10" s="149"/>
      <c r="NF10" s="149"/>
      <c r="NG10" s="149"/>
      <c r="NH10" s="149"/>
      <c r="NI10" s="149"/>
      <c r="NJ10" s="149"/>
      <c r="NK10" s="149"/>
      <c r="NL10" s="149"/>
      <c r="NM10" s="149"/>
      <c r="NN10" s="149"/>
      <c r="NO10" s="149"/>
      <c r="NP10" s="149"/>
      <c r="NQ10" s="149"/>
      <c r="NR10" s="149"/>
      <c r="NS10" s="149"/>
      <c r="NT10" s="149"/>
      <c r="NU10" s="149"/>
      <c r="NV10" s="149"/>
      <c r="NW10" s="149"/>
      <c r="NX10" s="149"/>
      <c r="NY10" s="149"/>
      <c r="NZ10" s="149"/>
      <c r="OA10" s="149"/>
      <c r="OB10" s="149"/>
      <c r="OC10" s="149"/>
      <c r="OD10" s="149"/>
      <c r="OE10" s="149"/>
      <c r="OF10" s="149"/>
      <c r="OG10" s="149"/>
      <c r="OH10" s="149"/>
      <c r="OI10" s="149"/>
      <c r="OJ10" s="149"/>
      <c r="OK10" s="149"/>
      <c r="OL10" s="149"/>
      <c r="OM10" s="149"/>
      <c r="ON10" s="149"/>
      <c r="OO10" s="149"/>
      <c r="OP10" s="149"/>
      <c r="OQ10" s="149"/>
      <c r="OR10" s="149"/>
      <c r="OS10" s="149"/>
      <c r="OT10" s="149"/>
      <c r="OU10" s="149"/>
      <c r="OV10" s="149"/>
      <c r="OW10" s="149"/>
      <c r="OX10" s="149"/>
      <c r="OY10" s="149"/>
      <c r="OZ10" s="149"/>
      <c r="PA10" s="149"/>
      <c r="PB10" s="149"/>
      <c r="PC10" s="149"/>
      <c r="PD10" s="149"/>
      <c r="PE10" s="149"/>
      <c r="PF10" s="149"/>
      <c r="PG10" s="149"/>
      <c r="PH10" s="149"/>
      <c r="PI10" s="149"/>
      <c r="PJ10" s="149"/>
      <c r="PK10" s="149"/>
      <c r="PL10" s="149"/>
      <c r="PM10" s="149"/>
      <c r="PN10" s="149"/>
      <c r="PO10" s="149"/>
      <c r="PP10" s="149"/>
      <c r="PQ10" s="149"/>
      <c r="PR10" s="149"/>
      <c r="PS10" s="149"/>
      <c r="PT10" s="149"/>
      <c r="PU10" s="149"/>
      <c r="PV10" s="149"/>
      <c r="PW10" s="149"/>
      <c r="PX10" s="149"/>
      <c r="PY10" s="149"/>
      <c r="PZ10" s="149"/>
      <c r="QA10" s="149"/>
      <c r="QB10" s="149"/>
      <c r="QC10" s="149"/>
      <c r="QD10" s="149"/>
      <c r="QE10" s="149"/>
      <c r="QF10" s="149"/>
      <c r="QG10" s="149"/>
      <c r="QH10" s="149"/>
      <c r="QI10" s="149"/>
      <c r="QJ10" s="149"/>
      <c r="QK10" s="149"/>
      <c r="QL10" s="149"/>
      <c r="QM10" s="149"/>
      <c r="QN10" s="149"/>
      <c r="QO10" s="149"/>
      <c r="QP10" s="149"/>
      <c r="QQ10" s="149"/>
      <c r="QR10" s="149"/>
      <c r="QS10" s="149"/>
      <c r="QT10" s="149"/>
      <c r="QU10" s="149"/>
      <c r="QV10" s="149"/>
      <c r="QW10" s="149"/>
      <c r="QX10" s="149"/>
      <c r="QY10" s="149"/>
      <c r="QZ10" s="149"/>
      <c r="RA10" s="149"/>
      <c r="RB10" s="149"/>
      <c r="RC10" s="149"/>
      <c r="RD10" s="149"/>
      <c r="RE10" s="149"/>
      <c r="RF10" s="149"/>
      <c r="RG10" s="149"/>
      <c r="RH10" s="149"/>
      <c r="RI10" s="149"/>
      <c r="RJ10" s="149"/>
      <c r="RK10" s="149"/>
      <c r="RL10" s="149"/>
      <c r="RM10" s="149"/>
      <c r="RN10" s="149"/>
      <c r="RO10" s="149"/>
      <c r="RP10" s="149"/>
      <c r="RQ10" s="149"/>
      <c r="RR10" s="149"/>
      <c r="RS10" s="149"/>
      <c r="RT10" s="149"/>
      <c r="RU10" s="149"/>
      <c r="RV10" s="149"/>
      <c r="RW10" s="149"/>
      <c r="RX10" s="149"/>
      <c r="RY10" s="149"/>
      <c r="RZ10" s="149"/>
      <c r="SA10" s="149"/>
      <c r="SB10" s="149"/>
      <c r="SC10" s="149"/>
      <c r="SD10" s="149"/>
      <c r="SE10" s="149"/>
      <c r="SF10" s="149"/>
      <c r="SG10" s="149"/>
      <c r="SH10" s="149"/>
      <c r="SI10" s="149"/>
      <c r="SJ10" s="149"/>
      <c r="SK10" s="149"/>
      <c r="SL10" s="149"/>
      <c r="SM10" s="149"/>
      <c r="SN10" s="149"/>
      <c r="SO10" s="149"/>
      <c r="SP10" s="149"/>
      <c r="SQ10" s="149"/>
      <c r="SR10" s="149"/>
      <c r="SS10" s="149"/>
      <c r="ST10" s="149"/>
      <c r="SU10" s="149"/>
      <c r="SV10" s="149"/>
      <c r="SW10" s="149"/>
      <c r="SX10" s="149"/>
      <c r="SY10" s="149"/>
      <c r="SZ10" s="149"/>
      <c r="TA10" s="149"/>
      <c r="TB10" s="149"/>
      <c r="TC10" s="149"/>
      <c r="TD10" s="149"/>
      <c r="TE10" s="149"/>
      <c r="TF10" s="149"/>
      <c r="TG10" s="149"/>
      <c r="TH10" s="149"/>
      <c r="TI10" s="149"/>
      <c r="TJ10" s="149"/>
      <c r="TK10" s="149"/>
      <c r="TL10" s="149"/>
      <c r="TM10" s="149"/>
      <c r="TN10" s="149"/>
      <c r="TO10" s="149"/>
      <c r="TP10" s="149"/>
      <c r="TQ10" s="149"/>
      <c r="TR10" s="149"/>
      <c r="TS10" s="149"/>
      <c r="TT10" s="149"/>
      <c r="TU10" s="149"/>
      <c r="TV10" s="149"/>
      <c r="TW10" s="149"/>
      <c r="TX10" s="149"/>
      <c r="TY10" s="149"/>
      <c r="TZ10" s="149"/>
      <c r="UA10" s="149"/>
      <c r="UB10" s="149"/>
      <c r="UC10" s="149"/>
      <c r="UD10" s="149"/>
      <c r="UE10" s="149"/>
      <c r="UF10" s="149"/>
      <c r="UG10" s="149"/>
      <c r="UH10" s="149"/>
      <c r="UI10" s="149"/>
      <c r="UJ10" s="149"/>
      <c r="UK10" s="149"/>
      <c r="UL10" s="149"/>
      <c r="UM10" s="149"/>
      <c r="UN10" s="149"/>
      <c r="UO10" s="149"/>
      <c r="UP10" s="149"/>
      <c r="UQ10" s="149"/>
      <c r="UR10" s="149"/>
      <c r="US10" s="149"/>
      <c r="UT10" s="149"/>
      <c r="UU10" s="149"/>
      <c r="UV10" s="149"/>
      <c r="UW10" s="149"/>
      <c r="UX10" s="149"/>
      <c r="UY10" s="149"/>
      <c r="UZ10" s="149"/>
      <c r="VA10" s="149"/>
      <c r="VB10" s="149"/>
      <c r="VC10" s="149"/>
      <c r="VD10" s="149"/>
      <c r="VE10" s="149"/>
      <c r="VF10" s="149"/>
      <c r="VG10" s="149"/>
      <c r="VH10" s="149"/>
      <c r="VI10" s="149"/>
      <c r="VJ10" s="149"/>
      <c r="VK10" s="149"/>
      <c r="VL10" s="149"/>
      <c r="VM10" s="149"/>
      <c r="VN10" s="149"/>
      <c r="VO10" s="149"/>
      <c r="VP10" s="149"/>
      <c r="VQ10" s="149"/>
      <c r="VR10" s="149"/>
      <c r="VS10" s="149"/>
      <c r="VT10" s="149"/>
      <c r="VU10" s="149"/>
      <c r="VV10" s="149"/>
      <c r="VW10" s="149"/>
      <c r="VX10" s="149"/>
      <c r="VY10" s="149"/>
      <c r="VZ10" s="149"/>
      <c r="WA10" s="149"/>
      <c r="WB10" s="149"/>
      <c r="WC10" s="149"/>
      <c r="WD10" s="149"/>
      <c r="WE10" s="149"/>
      <c r="WF10" s="149"/>
      <c r="WG10" s="149"/>
      <c r="WH10" s="149"/>
      <c r="WI10" s="149"/>
      <c r="WJ10" s="149"/>
      <c r="WK10" s="149"/>
      <c r="WL10" s="149"/>
      <c r="WM10" s="149"/>
      <c r="WN10" s="149"/>
      <c r="WO10" s="149"/>
      <c r="WP10" s="149"/>
      <c r="WQ10" s="149"/>
      <c r="WR10" s="149"/>
      <c r="WS10" s="149"/>
      <c r="WT10" s="149"/>
      <c r="WU10" s="149"/>
      <c r="WV10" s="149"/>
      <c r="WW10" s="149"/>
      <c r="WX10" s="149"/>
      <c r="WY10" s="149"/>
      <c r="WZ10" s="149"/>
      <c r="XA10" s="149"/>
      <c r="XB10" s="149"/>
      <c r="XC10" s="149"/>
      <c r="XD10" s="149"/>
      <c r="XE10" s="149"/>
      <c r="XF10" s="149"/>
      <c r="XG10" s="149"/>
      <c r="XH10" s="149"/>
      <c r="XI10" s="149"/>
      <c r="XJ10" s="149"/>
      <c r="XK10" s="149"/>
      <c r="XL10" s="149"/>
      <c r="XM10" s="149"/>
      <c r="XN10" s="149"/>
      <c r="XO10" s="149"/>
      <c r="XP10" s="149"/>
      <c r="XQ10" s="149"/>
      <c r="XR10" s="149"/>
      <c r="XS10" s="149"/>
      <c r="XT10" s="149"/>
      <c r="XU10" s="149"/>
      <c r="XV10" s="149"/>
      <c r="XW10" s="149"/>
      <c r="XX10" s="149"/>
      <c r="XY10" s="149"/>
      <c r="XZ10" s="149"/>
      <c r="YA10" s="149"/>
      <c r="YB10" s="149"/>
      <c r="YC10" s="149"/>
      <c r="YD10" s="149"/>
      <c r="YE10" s="149"/>
      <c r="YF10" s="149"/>
      <c r="YG10" s="149"/>
      <c r="YH10" s="149"/>
      <c r="YI10" s="149"/>
      <c r="YJ10" s="149"/>
      <c r="YK10" s="149"/>
      <c r="YL10" s="149"/>
      <c r="YM10" s="149"/>
      <c r="YN10" s="149"/>
      <c r="YO10" s="149"/>
      <c r="YP10" s="149"/>
      <c r="YQ10" s="149"/>
      <c r="YR10" s="149"/>
      <c r="YS10" s="149"/>
      <c r="YT10" s="149"/>
      <c r="YU10" s="149"/>
      <c r="YV10" s="149"/>
      <c r="YW10" s="149"/>
      <c r="YX10" s="149"/>
      <c r="YY10" s="149"/>
      <c r="YZ10" s="149"/>
      <c r="ZA10" s="149"/>
      <c r="ZB10" s="149"/>
      <c r="ZC10" s="149"/>
      <c r="ZD10" s="149"/>
      <c r="ZE10" s="149"/>
      <c r="ZF10" s="149"/>
      <c r="ZG10" s="149"/>
      <c r="ZH10" s="149"/>
      <c r="ZI10" s="149"/>
      <c r="ZJ10" s="149"/>
      <c r="ZK10" s="149"/>
      <c r="ZL10" s="149"/>
      <c r="ZM10" s="149"/>
      <c r="ZN10" s="149"/>
      <c r="ZO10" s="149"/>
      <c r="ZP10" s="149"/>
      <c r="ZQ10" s="149"/>
      <c r="ZR10" s="149"/>
      <c r="ZS10" s="149"/>
      <c r="ZT10" s="149"/>
      <c r="ZU10" s="149"/>
      <c r="ZV10" s="149"/>
      <c r="ZW10" s="149"/>
      <c r="ZX10" s="149"/>
      <c r="ZY10" s="149"/>
      <c r="ZZ10" s="149"/>
      <c r="AAA10" s="149"/>
      <c r="AAB10" s="149"/>
      <c r="AAC10" s="149"/>
      <c r="AAD10" s="149"/>
      <c r="AAE10" s="149"/>
      <c r="AAF10" s="149"/>
      <c r="AAG10" s="149"/>
      <c r="AAH10" s="149"/>
      <c r="AAI10" s="149"/>
      <c r="AAJ10" s="149"/>
      <c r="AAK10" s="149"/>
      <c r="AAL10" s="149"/>
      <c r="AAM10" s="149"/>
      <c r="AAN10" s="149"/>
      <c r="AAO10" s="149"/>
      <c r="AAP10" s="149"/>
      <c r="AAQ10" s="149"/>
      <c r="AAR10" s="149"/>
      <c r="AAS10" s="149"/>
      <c r="AAT10" s="149"/>
      <c r="AAU10" s="149"/>
      <c r="AAV10" s="149"/>
      <c r="AAW10" s="149"/>
      <c r="AAX10" s="149"/>
      <c r="AAY10" s="149"/>
      <c r="AAZ10" s="149"/>
      <c r="ABA10" s="149"/>
      <c r="ABB10" s="149"/>
      <c r="ABC10" s="149"/>
      <c r="ABD10" s="149"/>
      <c r="ABE10" s="149"/>
      <c r="ABF10" s="149"/>
      <c r="ABG10" s="149"/>
      <c r="ABH10" s="149"/>
      <c r="ABI10" s="149"/>
      <c r="ABJ10" s="149"/>
      <c r="ABK10" s="149"/>
      <c r="ABL10" s="149"/>
      <c r="ABM10" s="149"/>
      <c r="ABN10" s="149"/>
      <c r="ABO10" s="149"/>
      <c r="ABP10" s="149"/>
      <c r="ABQ10" s="149"/>
      <c r="ABR10" s="149"/>
      <c r="ABS10" s="149"/>
      <c r="ABT10" s="149"/>
      <c r="ABU10" s="149"/>
      <c r="ABV10" s="149"/>
      <c r="ABW10" s="149"/>
      <c r="ABX10" s="149"/>
      <c r="ABY10" s="149"/>
      <c r="ABZ10" s="149"/>
      <c r="ACA10" s="149"/>
      <c r="ACB10" s="149"/>
      <c r="ACC10" s="149"/>
      <c r="ACD10" s="149"/>
      <c r="ACE10" s="149"/>
      <c r="ACF10" s="149"/>
      <c r="ACG10" s="149"/>
      <c r="ACH10" s="149"/>
      <c r="ACI10" s="149"/>
      <c r="ACJ10" s="149"/>
      <c r="ACK10" s="149"/>
      <c r="ACL10" s="149"/>
      <c r="ACM10" s="149"/>
      <c r="ACN10" s="149"/>
      <c r="ACO10" s="149"/>
      <c r="ACP10" s="149"/>
      <c r="ACQ10" s="149"/>
      <c r="ACR10" s="149"/>
      <c r="ACS10" s="149"/>
      <c r="ACT10" s="149"/>
      <c r="ACU10" s="149"/>
      <c r="ACV10" s="149"/>
      <c r="ACW10" s="149"/>
      <c r="ACX10" s="149"/>
      <c r="ACY10" s="149"/>
      <c r="ACZ10" s="149"/>
      <c r="ADA10" s="149"/>
      <c r="ADB10" s="149"/>
      <c r="ADC10" s="149"/>
      <c r="ADD10" s="149"/>
      <c r="ADE10" s="149"/>
      <c r="ADF10" s="149"/>
      <c r="ADG10" s="149"/>
      <c r="ADH10" s="149"/>
      <c r="ADI10" s="149"/>
      <c r="ADJ10" s="149"/>
      <c r="ADK10" s="149"/>
      <c r="ADL10" s="149"/>
      <c r="ADM10" s="149"/>
      <c r="ADN10" s="149"/>
      <c r="ADO10" s="149"/>
      <c r="ADP10" s="149"/>
      <c r="ADQ10" s="149"/>
      <c r="ADR10" s="149"/>
      <c r="ADS10" s="149"/>
      <c r="ADT10" s="149"/>
      <c r="ADU10" s="149"/>
      <c r="ADV10" s="149"/>
      <c r="ADW10" s="149"/>
      <c r="ADX10" s="149"/>
      <c r="ADY10" s="149"/>
      <c r="ADZ10" s="149"/>
      <c r="AEA10" s="149"/>
      <c r="AEB10" s="149"/>
      <c r="AEC10" s="149"/>
      <c r="AED10" s="149"/>
      <c r="AEE10" s="149"/>
      <c r="AEF10" s="149"/>
      <c r="AEG10" s="149"/>
      <c r="AEH10" s="149"/>
      <c r="AEI10" s="149"/>
      <c r="AEJ10" s="149"/>
      <c r="AEK10" s="149"/>
      <c r="AEL10" s="149"/>
      <c r="AEM10" s="149"/>
      <c r="AEN10" s="149"/>
      <c r="AEO10" s="149"/>
      <c r="AEP10" s="149"/>
      <c r="AEQ10" s="149"/>
      <c r="AER10" s="149"/>
      <c r="AES10" s="149"/>
      <c r="AET10" s="149"/>
      <c r="AEU10" s="149"/>
      <c r="AEV10" s="149"/>
      <c r="AEW10" s="149"/>
      <c r="AEX10" s="149"/>
      <c r="AEY10" s="149"/>
      <c r="AEZ10" s="149"/>
      <c r="AFA10" s="149"/>
      <c r="AFB10" s="149"/>
      <c r="AFC10" s="149"/>
      <c r="AFD10" s="149"/>
      <c r="AFE10" s="149"/>
      <c r="AFF10" s="149"/>
      <c r="AFG10" s="149"/>
      <c r="AFH10" s="149"/>
      <c r="AFI10" s="149"/>
      <c r="AFJ10" s="149"/>
      <c r="AFK10" s="149"/>
      <c r="AFL10" s="149"/>
      <c r="AFM10" s="149"/>
      <c r="AFN10" s="149"/>
      <c r="AFO10" s="149"/>
      <c r="AFP10" s="149"/>
      <c r="AFQ10" s="149"/>
      <c r="AFR10" s="149"/>
      <c r="AFS10" s="149"/>
      <c r="AFT10" s="149"/>
      <c r="AFU10" s="149"/>
      <c r="AFV10" s="149"/>
      <c r="AFW10" s="149"/>
      <c r="AFX10" s="149"/>
      <c r="AFY10" s="149"/>
      <c r="AFZ10" s="149"/>
      <c r="AGA10" s="149"/>
      <c r="AGB10" s="149"/>
      <c r="AGC10" s="149"/>
      <c r="AGD10" s="149"/>
      <c r="AGE10" s="149"/>
      <c r="AGF10" s="149"/>
      <c r="AGG10" s="149"/>
      <c r="AGH10" s="149"/>
      <c r="AGI10" s="149"/>
      <c r="AGJ10" s="149"/>
      <c r="AGK10" s="149"/>
      <c r="AGL10" s="149"/>
      <c r="AGM10" s="149"/>
      <c r="AGN10" s="149"/>
      <c r="AGO10" s="149"/>
      <c r="AGP10" s="149"/>
      <c r="AGQ10" s="149"/>
      <c r="AGR10" s="149"/>
      <c r="AGS10" s="149"/>
      <c r="AGT10" s="149"/>
      <c r="AGU10" s="149"/>
      <c r="AGV10" s="149"/>
      <c r="AGW10" s="149"/>
      <c r="AGX10" s="149"/>
      <c r="AGY10" s="149"/>
      <c r="AGZ10" s="149"/>
      <c r="AHA10" s="149"/>
      <c r="AHB10" s="149"/>
      <c r="AHC10" s="149"/>
      <c r="AHD10" s="149"/>
      <c r="AHE10" s="149"/>
      <c r="AHF10" s="149"/>
      <c r="AHG10" s="149"/>
      <c r="AHH10" s="149"/>
      <c r="AHI10" s="149"/>
      <c r="AHJ10" s="149"/>
      <c r="AHK10" s="149"/>
      <c r="AHL10" s="149"/>
      <c r="AHM10" s="149"/>
      <c r="AHN10" s="149"/>
      <c r="AHO10" s="149"/>
      <c r="AHP10" s="149"/>
      <c r="AHQ10" s="149"/>
      <c r="AHR10" s="149"/>
      <c r="AHS10" s="149"/>
      <c r="AHT10" s="149"/>
      <c r="AHU10" s="149"/>
      <c r="AHV10" s="149"/>
      <c r="AHW10" s="149"/>
      <c r="AHX10" s="149"/>
      <c r="AHY10" s="149"/>
      <c r="AHZ10" s="149"/>
      <c r="AIA10" s="149"/>
      <c r="AIB10" s="149"/>
      <c r="AIC10" s="149"/>
      <c r="AID10" s="149"/>
      <c r="AIE10" s="149"/>
      <c r="AIF10" s="149"/>
      <c r="AIG10" s="149"/>
      <c r="AIH10" s="149"/>
      <c r="AII10" s="149"/>
      <c r="AIJ10" s="149"/>
      <c r="AIK10" s="149"/>
      <c r="AIL10" s="149"/>
      <c r="AIM10" s="149"/>
      <c r="AIN10" s="149"/>
      <c r="AIO10" s="149"/>
      <c r="AIP10" s="149"/>
      <c r="AIQ10" s="149"/>
      <c r="AIR10" s="149"/>
      <c r="AIS10" s="149"/>
      <c r="AIT10" s="149"/>
      <c r="AIU10" s="149"/>
      <c r="AIV10" s="149"/>
      <c r="AIW10" s="149"/>
      <c r="AIX10" s="149"/>
      <c r="AIY10" s="149"/>
      <c r="AIZ10" s="149"/>
      <c r="AJA10" s="149"/>
      <c r="AJB10" s="149"/>
      <c r="AJC10" s="149"/>
      <c r="AJD10" s="149"/>
      <c r="AJE10" s="149"/>
      <c r="AJF10" s="149"/>
      <c r="AJG10" s="149"/>
      <c r="AJH10" s="149"/>
      <c r="AJI10" s="149"/>
      <c r="AJJ10" s="149"/>
      <c r="AJK10" s="149"/>
      <c r="AJL10" s="149"/>
      <c r="AJM10" s="149"/>
      <c r="AJN10" s="149"/>
      <c r="AJO10" s="149"/>
      <c r="AJP10" s="149"/>
      <c r="AJQ10" s="149"/>
      <c r="AJR10" s="149"/>
      <c r="AJS10" s="149"/>
      <c r="AJT10" s="149"/>
      <c r="AJU10" s="149"/>
      <c r="AJV10" s="149"/>
      <c r="AJW10" s="149"/>
      <c r="AJX10" s="149"/>
      <c r="AJY10" s="149"/>
      <c r="AJZ10" s="149"/>
      <c r="AKA10" s="149"/>
      <c r="AKB10" s="149"/>
      <c r="AKC10" s="149"/>
      <c r="AKD10" s="149"/>
      <c r="AKE10" s="149"/>
      <c r="AKF10" s="149"/>
      <c r="AKG10" s="149"/>
      <c r="AKH10" s="149"/>
      <c r="AKI10" s="149"/>
      <c r="AKJ10" s="149"/>
      <c r="AKK10" s="149"/>
      <c r="AKL10" s="149"/>
      <c r="AKM10" s="149"/>
      <c r="AKN10" s="149"/>
      <c r="AKO10" s="149"/>
      <c r="AKP10" s="149"/>
      <c r="AKQ10" s="149"/>
      <c r="AKR10" s="149"/>
      <c r="AKS10" s="149"/>
      <c r="AKT10" s="149"/>
      <c r="AKU10" s="149"/>
      <c r="AKV10" s="149"/>
      <c r="AKW10" s="149"/>
      <c r="AKX10" s="149"/>
      <c r="AKY10" s="149"/>
      <c r="AKZ10" s="149"/>
      <c r="ALA10" s="149"/>
      <c r="ALB10" s="149"/>
      <c r="ALC10" s="149"/>
      <c r="ALD10" s="149"/>
      <c r="ALE10" s="149"/>
      <c r="ALF10" s="149"/>
      <c r="ALG10" s="149"/>
      <c r="ALH10" s="149"/>
      <c r="ALI10" s="149"/>
      <c r="ALJ10" s="149"/>
      <c r="ALK10" s="149"/>
      <c r="ALL10" s="149"/>
      <c r="ALM10" s="149"/>
      <c r="ALN10" s="149"/>
      <c r="ALO10" s="149"/>
      <c r="ALP10" s="149"/>
      <c r="ALQ10" s="149"/>
      <c r="ALR10" s="149"/>
      <c r="ALS10" s="149"/>
      <c r="ALT10" s="149"/>
      <c r="ALU10" s="149"/>
      <c r="ALV10" s="149"/>
      <c r="ALW10" s="149"/>
      <c r="ALX10" s="149"/>
      <c r="ALY10" s="149"/>
      <c r="ALZ10" s="149"/>
      <c r="AMA10" s="149"/>
      <c r="AMB10" s="149"/>
      <c r="AMC10" s="149"/>
      <c r="AMD10" s="149"/>
      <c r="AME10" s="149"/>
      <c r="AMF10" s="149"/>
      <c r="AMG10" s="149"/>
      <c r="AMH10" s="149"/>
      <c r="AMI10" s="149"/>
      <c r="AMJ10" s="149"/>
      <c r="AMK10" s="149"/>
      <c r="AML10" s="149"/>
      <c r="AMM10" s="149"/>
      <c r="AMN10" s="149"/>
      <c r="AMO10" s="149"/>
      <c r="AMP10" s="149"/>
      <c r="AMQ10" s="149"/>
      <c r="AMR10" s="149"/>
      <c r="AMS10" s="149"/>
      <c r="AMT10" s="149"/>
      <c r="AMU10" s="149"/>
      <c r="AMV10" s="149"/>
      <c r="AMW10" s="149"/>
      <c r="AMX10" s="149"/>
      <c r="AMY10" s="149"/>
      <c r="AMZ10" s="149"/>
      <c r="ANA10" s="149"/>
      <c r="ANB10" s="149"/>
      <c r="ANC10" s="149"/>
      <c r="AND10" s="149"/>
      <c r="ANE10" s="149"/>
      <c r="ANF10" s="149"/>
      <c r="ANG10" s="149"/>
      <c r="ANH10" s="149"/>
      <c r="ANI10" s="149"/>
      <c r="ANJ10" s="149"/>
      <c r="ANK10" s="149"/>
      <c r="ANL10" s="149"/>
      <c r="ANM10" s="149"/>
      <c r="ANN10" s="149"/>
      <c r="ANO10" s="149"/>
      <c r="ANP10" s="149"/>
      <c r="ANQ10" s="149"/>
      <c r="ANR10" s="149"/>
      <c r="ANS10" s="149"/>
      <c r="ANT10" s="149"/>
      <c r="ANU10" s="149"/>
      <c r="ANV10" s="149"/>
      <c r="ANW10" s="149"/>
      <c r="ANX10" s="149"/>
      <c r="ANY10" s="149"/>
      <c r="ANZ10" s="149"/>
      <c r="AOA10" s="149"/>
      <c r="AOB10" s="149"/>
      <c r="AOC10" s="149"/>
      <c r="AOD10" s="149"/>
      <c r="AOE10" s="149"/>
      <c r="AOF10" s="149"/>
      <c r="AOG10" s="149"/>
      <c r="AOH10" s="149"/>
      <c r="AOI10" s="149"/>
      <c r="AOJ10" s="149"/>
      <c r="AOK10" s="149"/>
      <c r="AOL10" s="149"/>
      <c r="AOM10" s="149"/>
      <c r="AON10" s="149"/>
      <c r="AOO10" s="149"/>
      <c r="AOP10" s="149"/>
      <c r="AOQ10" s="149"/>
      <c r="AOR10" s="149"/>
      <c r="AOS10" s="149"/>
      <c r="AOT10" s="149"/>
      <c r="AOU10" s="149"/>
      <c r="AOV10" s="149"/>
      <c r="AOW10" s="149"/>
      <c r="AOX10" s="149"/>
      <c r="AOY10" s="149"/>
      <c r="AOZ10" s="149"/>
      <c r="APA10" s="149"/>
      <c r="APB10" s="149"/>
      <c r="APC10" s="149"/>
      <c r="APD10" s="149"/>
      <c r="APE10" s="149"/>
      <c r="APF10" s="149"/>
      <c r="APG10" s="149"/>
      <c r="APH10" s="149"/>
      <c r="API10" s="149"/>
      <c r="APJ10" s="149"/>
      <c r="APK10" s="149"/>
      <c r="APL10" s="149"/>
      <c r="APM10" s="149"/>
      <c r="APN10" s="149"/>
      <c r="APO10" s="149"/>
      <c r="APP10" s="149"/>
      <c r="APQ10" s="149"/>
      <c r="APR10" s="149"/>
      <c r="APS10" s="149"/>
      <c r="APT10" s="149"/>
      <c r="APU10" s="149"/>
      <c r="APV10" s="149"/>
      <c r="APW10" s="149"/>
      <c r="APX10" s="149"/>
      <c r="APY10" s="149"/>
      <c r="APZ10" s="149"/>
      <c r="AQA10" s="149"/>
      <c r="AQB10" s="149"/>
      <c r="AQC10" s="149"/>
      <c r="AQD10" s="149"/>
      <c r="AQE10" s="149"/>
      <c r="AQF10" s="149"/>
      <c r="AQG10" s="149"/>
      <c r="AQH10" s="149"/>
      <c r="AQI10" s="149"/>
      <c r="AQJ10" s="149"/>
      <c r="AQK10" s="149"/>
      <c r="AQL10" s="149"/>
      <c r="AQM10" s="149"/>
      <c r="AQN10" s="149"/>
      <c r="AQO10" s="149"/>
      <c r="AQP10" s="149"/>
      <c r="AQQ10" s="149"/>
      <c r="AQR10" s="149"/>
      <c r="AQS10" s="149"/>
      <c r="AQT10" s="149"/>
      <c r="AQU10" s="149"/>
      <c r="AQV10" s="149"/>
      <c r="AQW10" s="149"/>
      <c r="AQX10" s="149"/>
      <c r="AQY10" s="149"/>
      <c r="AQZ10" s="149"/>
      <c r="ARA10" s="149"/>
      <c r="ARB10" s="149"/>
      <c r="ARC10" s="149"/>
      <c r="ARD10" s="149"/>
      <c r="ARE10" s="149"/>
      <c r="ARF10" s="149"/>
      <c r="ARG10" s="149"/>
      <c r="ARH10" s="149"/>
      <c r="ARI10" s="149"/>
      <c r="ARJ10" s="149"/>
      <c r="ARK10" s="149"/>
      <c r="ARL10" s="149"/>
      <c r="ARM10" s="149"/>
      <c r="ARN10" s="149"/>
      <c r="ARO10" s="149"/>
      <c r="ARP10" s="149"/>
      <c r="ARQ10" s="149"/>
      <c r="ARR10" s="149"/>
      <c r="ARS10" s="149"/>
      <c r="ART10" s="149"/>
      <c r="ARU10" s="149"/>
      <c r="ARV10" s="149"/>
      <c r="ARW10" s="149"/>
      <c r="ARX10" s="149"/>
      <c r="ARY10" s="149"/>
      <c r="ARZ10" s="149"/>
      <c r="ASA10" s="149"/>
      <c r="ASB10" s="149"/>
      <c r="ASC10" s="149"/>
      <c r="ASD10" s="149"/>
      <c r="ASE10" s="149"/>
      <c r="ASF10" s="149"/>
      <c r="ASG10" s="149"/>
      <c r="ASH10" s="149"/>
      <c r="ASI10" s="149"/>
      <c r="ASJ10" s="149"/>
      <c r="ASK10" s="149"/>
      <c r="ASL10" s="149"/>
      <c r="ASM10" s="149"/>
      <c r="ASN10" s="149"/>
      <c r="ASO10" s="149"/>
      <c r="ASP10" s="149"/>
      <c r="ASQ10" s="149"/>
      <c r="ASR10" s="149"/>
      <c r="ASS10" s="149"/>
      <c r="AST10" s="149"/>
      <c r="ASU10" s="149"/>
      <c r="ASV10" s="149"/>
      <c r="ASW10" s="149"/>
      <c r="ASX10" s="149"/>
      <c r="ASY10" s="149"/>
      <c r="ASZ10" s="149"/>
      <c r="ATA10" s="149"/>
      <c r="ATB10" s="149"/>
      <c r="ATC10" s="149"/>
      <c r="ATD10" s="149"/>
      <c r="ATE10" s="149"/>
      <c r="ATF10" s="149"/>
      <c r="ATG10" s="149"/>
      <c r="ATH10" s="149"/>
      <c r="ATI10" s="149"/>
      <c r="ATJ10" s="149"/>
      <c r="ATK10" s="149"/>
      <c r="ATL10" s="149"/>
      <c r="ATM10" s="149"/>
      <c r="ATN10" s="149"/>
      <c r="ATO10" s="149"/>
      <c r="ATP10" s="149"/>
      <c r="ATQ10" s="149"/>
      <c r="ATR10" s="149"/>
      <c r="ATS10" s="149"/>
      <c r="ATT10" s="149"/>
      <c r="ATU10" s="149"/>
      <c r="ATV10" s="149"/>
      <c r="ATW10" s="149"/>
      <c r="ATX10" s="149"/>
      <c r="ATY10" s="149"/>
      <c r="ATZ10" s="149"/>
      <c r="AUA10" s="149"/>
      <c r="AUB10" s="149"/>
      <c r="AUC10" s="149"/>
      <c r="AUD10" s="149"/>
      <c r="AUE10" s="149"/>
      <c r="AUF10" s="149"/>
      <c r="AUG10" s="149"/>
      <c r="AUH10" s="149"/>
      <c r="AUI10" s="149"/>
      <c r="AUJ10" s="149"/>
      <c r="AUK10" s="149"/>
      <c r="AUL10" s="149"/>
      <c r="AUM10" s="149"/>
      <c r="AUN10" s="149"/>
      <c r="AUO10" s="149"/>
      <c r="AUP10" s="149"/>
      <c r="AUQ10" s="149"/>
      <c r="AUR10" s="149"/>
      <c r="AUS10" s="149"/>
      <c r="AUT10" s="149"/>
      <c r="AUU10" s="149"/>
      <c r="AUV10" s="149"/>
      <c r="AUW10" s="149"/>
      <c r="AUX10" s="149"/>
      <c r="AUY10" s="149"/>
      <c r="AUZ10" s="149"/>
      <c r="AVA10" s="149"/>
      <c r="AVB10" s="149"/>
      <c r="AVC10" s="149"/>
      <c r="AVD10" s="149"/>
      <c r="AVE10" s="149"/>
      <c r="AVF10" s="149"/>
      <c r="AVG10" s="149"/>
      <c r="AVH10" s="149"/>
      <c r="AVI10" s="149"/>
      <c r="AVJ10" s="149"/>
      <c r="AVK10" s="149"/>
      <c r="AVL10" s="149"/>
      <c r="AVM10" s="149"/>
      <c r="AVN10" s="149"/>
      <c r="AVO10" s="149"/>
      <c r="AVP10" s="149"/>
      <c r="AVQ10" s="149"/>
      <c r="AVR10" s="149"/>
      <c r="AVS10" s="149"/>
      <c r="AVT10" s="149"/>
      <c r="AVU10" s="149"/>
      <c r="AVV10" s="149"/>
      <c r="AVW10" s="149"/>
      <c r="AVX10" s="149"/>
      <c r="AVY10" s="149"/>
      <c r="AVZ10" s="149"/>
      <c r="AWA10" s="149"/>
      <c r="AWB10" s="149"/>
      <c r="AWC10" s="149"/>
      <c r="AWD10" s="149"/>
      <c r="AWE10" s="149"/>
      <c r="AWF10" s="149"/>
      <c r="AWG10" s="149"/>
      <c r="AWH10" s="149"/>
      <c r="AWI10" s="149"/>
      <c r="AWJ10" s="149"/>
      <c r="AWK10" s="149"/>
      <c r="AWL10" s="149"/>
      <c r="AWM10" s="149"/>
      <c r="AWN10" s="149"/>
      <c r="AWO10" s="149"/>
      <c r="AWP10" s="149"/>
      <c r="AWQ10" s="149"/>
      <c r="AWR10" s="149"/>
      <c r="AWS10" s="149"/>
      <c r="AWT10" s="149"/>
      <c r="AWU10" s="149"/>
      <c r="AWV10" s="149"/>
      <c r="AWW10" s="149"/>
      <c r="AWX10" s="149"/>
      <c r="AWY10" s="149"/>
      <c r="AWZ10" s="149"/>
      <c r="AXA10" s="149"/>
      <c r="AXB10" s="149"/>
      <c r="AXC10" s="149"/>
      <c r="AXD10" s="149"/>
      <c r="AXE10" s="149"/>
      <c r="AXF10" s="149"/>
      <c r="AXG10" s="149"/>
      <c r="AXH10" s="149"/>
      <c r="AXI10" s="149"/>
      <c r="AXJ10" s="149"/>
      <c r="AXK10" s="149"/>
      <c r="AXL10" s="149"/>
      <c r="AXM10" s="149"/>
      <c r="AXN10" s="149"/>
      <c r="AXO10" s="149"/>
      <c r="AXP10" s="149"/>
      <c r="AXQ10" s="149"/>
      <c r="AXR10" s="149"/>
      <c r="AXS10" s="149"/>
      <c r="AXT10" s="149"/>
      <c r="AXU10" s="149"/>
      <c r="AXV10" s="149"/>
      <c r="AXW10" s="149"/>
      <c r="AXX10" s="149"/>
      <c r="AXY10" s="149"/>
      <c r="AXZ10" s="149"/>
      <c r="AYA10" s="149"/>
      <c r="AYB10" s="149"/>
      <c r="AYC10" s="149"/>
      <c r="AYD10" s="149"/>
      <c r="AYE10" s="149"/>
      <c r="AYF10" s="149"/>
      <c r="AYG10" s="149"/>
      <c r="AYH10" s="149"/>
      <c r="AYI10" s="149"/>
      <c r="AYJ10" s="149"/>
      <c r="AYK10" s="149"/>
      <c r="AYL10" s="149"/>
      <c r="AYM10" s="149"/>
      <c r="AYN10" s="149"/>
      <c r="AYO10" s="149"/>
      <c r="AYP10" s="149"/>
      <c r="AYQ10" s="149"/>
      <c r="AYR10" s="149"/>
      <c r="AYS10" s="149"/>
      <c r="AYT10" s="149"/>
      <c r="AYU10" s="149"/>
      <c r="AYV10" s="149"/>
      <c r="AYW10" s="149"/>
      <c r="AYX10" s="149"/>
      <c r="AYY10" s="149"/>
      <c r="AYZ10" s="149"/>
      <c r="AZA10" s="149"/>
      <c r="AZB10" s="149"/>
      <c r="AZC10" s="149"/>
      <c r="AZD10" s="149"/>
      <c r="AZE10" s="149"/>
      <c r="AZF10" s="149"/>
      <c r="AZG10" s="149"/>
      <c r="AZH10" s="149"/>
      <c r="AZI10" s="149"/>
      <c r="AZJ10" s="149"/>
      <c r="AZK10" s="149"/>
      <c r="AZL10" s="149"/>
      <c r="AZM10" s="149"/>
      <c r="AZN10" s="149"/>
      <c r="AZO10" s="149"/>
      <c r="AZP10" s="149"/>
      <c r="AZQ10" s="149"/>
      <c r="AZR10" s="149"/>
      <c r="AZS10" s="149"/>
      <c r="AZT10" s="149"/>
      <c r="AZU10" s="149"/>
      <c r="AZV10" s="149"/>
      <c r="AZW10" s="149"/>
      <c r="AZX10" s="149"/>
      <c r="AZY10" s="149"/>
      <c r="AZZ10" s="149"/>
      <c r="BAA10" s="149"/>
      <c r="BAB10" s="149"/>
      <c r="BAC10" s="149"/>
      <c r="BAD10" s="149"/>
      <c r="BAE10" s="149"/>
      <c r="BAF10" s="149"/>
      <c r="BAG10" s="149"/>
      <c r="BAH10" s="149"/>
      <c r="BAI10" s="149"/>
      <c r="BAJ10" s="149"/>
      <c r="BAK10" s="149"/>
      <c r="BAL10" s="149"/>
      <c r="BAM10" s="149"/>
      <c r="BAN10" s="149"/>
      <c r="BAO10" s="149"/>
      <c r="BAP10" s="149"/>
      <c r="BAQ10" s="149"/>
      <c r="BAR10" s="149"/>
      <c r="BAS10" s="149"/>
      <c r="BAT10" s="149"/>
      <c r="BAU10" s="149"/>
      <c r="BAV10" s="149"/>
      <c r="BAW10" s="149"/>
      <c r="BAX10" s="149"/>
      <c r="BAY10" s="149"/>
      <c r="BAZ10" s="149"/>
      <c r="BBA10" s="149"/>
      <c r="BBB10" s="149"/>
      <c r="BBC10" s="149"/>
      <c r="BBD10" s="149"/>
      <c r="BBE10" s="149"/>
      <c r="BBF10" s="149"/>
      <c r="BBG10" s="149"/>
      <c r="BBH10" s="149"/>
      <c r="BBI10" s="149"/>
      <c r="BBJ10" s="149"/>
      <c r="BBK10" s="149"/>
      <c r="BBL10" s="149"/>
      <c r="BBM10" s="149"/>
      <c r="BBN10" s="149"/>
      <c r="BBO10" s="149"/>
      <c r="BBP10" s="149"/>
      <c r="BBQ10" s="149"/>
      <c r="BBR10" s="149"/>
      <c r="BBS10" s="149"/>
      <c r="BBT10" s="149"/>
      <c r="BBU10" s="149"/>
      <c r="BBV10" s="149"/>
      <c r="BBW10" s="149"/>
      <c r="BBX10" s="149"/>
      <c r="BBY10" s="149"/>
      <c r="BBZ10" s="149"/>
      <c r="BCA10" s="149"/>
      <c r="BCB10" s="149"/>
      <c r="BCC10" s="149"/>
      <c r="BCD10" s="149"/>
      <c r="BCE10" s="149"/>
      <c r="BCF10" s="149"/>
      <c r="BCG10" s="149"/>
      <c r="BCH10" s="149"/>
      <c r="BCI10" s="149"/>
      <c r="BCJ10" s="149"/>
      <c r="BCK10" s="149"/>
      <c r="BCL10" s="149"/>
      <c r="BCM10" s="149"/>
      <c r="BCN10" s="149"/>
      <c r="BCO10" s="149"/>
      <c r="BCP10" s="149"/>
      <c r="BCQ10" s="149"/>
      <c r="BCR10" s="149"/>
      <c r="BCS10" s="149"/>
      <c r="BCT10" s="149"/>
      <c r="BCU10" s="149"/>
      <c r="BCV10" s="149"/>
      <c r="BCW10" s="149"/>
      <c r="BCX10" s="149"/>
      <c r="BCY10" s="149"/>
      <c r="BCZ10" s="149"/>
      <c r="BDA10" s="149"/>
      <c r="BDB10" s="149"/>
      <c r="BDC10" s="149"/>
      <c r="BDD10" s="149"/>
      <c r="BDE10" s="149"/>
      <c r="BDF10" s="149"/>
      <c r="BDG10" s="149"/>
      <c r="BDH10" s="149"/>
      <c r="BDI10" s="149"/>
      <c r="BDJ10" s="149"/>
      <c r="BDK10" s="149"/>
      <c r="BDL10" s="149"/>
      <c r="BDM10" s="149"/>
      <c r="BDN10" s="149"/>
      <c r="BDO10" s="149"/>
      <c r="BDP10" s="149"/>
      <c r="BDQ10" s="149"/>
      <c r="BDR10" s="149"/>
      <c r="BDS10" s="149"/>
      <c r="BDT10" s="149"/>
      <c r="BDU10" s="149"/>
      <c r="BDV10" s="149"/>
      <c r="BDW10" s="149"/>
      <c r="BDX10" s="149"/>
      <c r="BDY10" s="149"/>
      <c r="BDZ10" s="149"/>
      <c r="BEA10" s="149"/>
      <c r="BEB10" s="149"/>
      <c r="BEC10" s="149"/>
      <c r="BED10" s="149"/>
      <c r="BEE10" s="149"/>
      <c r="BEF10" s="149"/>
      <c r="BEG10" s="149"/>
      <c r="BEH10" s="149"/>
      <c r="BEI10" s="149"/>
      <c r="BEJ10" s="149"/>
      <c r="BEK10" s="149"/>
      <c r="BEL10" s="149"/>
      <c r="BEM10" s="149"/>
      <c r="BEN10" s="149"/>
      <c r="BEO10" s="149"/>
      <c r="BEP10" s="149"/>
      <c r="BEQ10" s="149"/>
      <c r="BER10" s="149"/>
      <c r="BES10" s="149"/>
      <c r="BET10" s="149"/>
      <c r="BEU10" s="149"/>
      <c r="BEV10" s="149"/>
      <c r="BEW10" s="149"/>
      <c r="BEX10" s="149"/>
      <c r="BEY10" s="149"/>
      <c r="BEZ10" s="149"/>
      <c r="BFA10" s="149"/>
      <c r="BFB10" s="149"/>
      <c r="BFC10" s="149"/>
      <c r="BFD10" s="149"/>
      <c r="BFE10" s="149"/>
      <c r="BFF10" s="149"/>
      <c r="BFG10" s="149"/>
      <c r="BFH10" s="149"/>
      <c r="BFI10" s="149"/>
      <c r="BFJ10" s="149"/>
      <c r="BFK10" s="149"/>
      <c r="BFL10" s="149"/>
      <c r="BFM10" s="149"/>
      <c r="BFN10" s="149"/>
      <c r="BFO10" s="149"/>
      <c r="BFP10" s="149"/>
      <c r="BFQ10" s="149"/>
      <c r="BFR10" s="149"/>
      <c r="BFS10" s="149"/>
      <c r="BFT10" s="149"/>
      <c r="BFU10" s="149"/>
      <c r="BFV10" s="149"/>
      <c r="BFW10" s="149"/>
      <c r="BFX10" s="149"/>
      <c r="BFY10" s="149"/>
      <c r="BFZ10" s="149"/>
      <c r="BGA10" s="149"/>
      <c r="BGB10" s="149"/>
      <c r="BGC10" s="149"/>
      <c r="BGD10" s="149"/>
      <c r="BGE10" s="149"/>
      <c r="BGF10" s="149"/>
      <c r="BGG10" s="149"/>
      <c r="BGH10" s="149"/>
      <c r="BGI10" s="149"/>
      <c r="BGJ10" s="149"/>
      <c r="BGK10" s="149"/>
      <c r="BGL10" s="149"/>
      <c r="BGM10" s="149"/>
      <c r="BGN10" s="149"/>
      <c r="BGO10" s="149"/>
      <c r="BGP10" s="149"/>
      <c r="BGQ10" s="149"/>
      <c r="BGR10" s="149"/>
      <c r="BGS10" s="149"/>
      <c r="BGT10" s="149"/>
      <c r="BGU10" s="149"/>
      <c r="BGV10" s="149"/>
      <c r="BGW10" s="149"/>
      <c r="BGX10" s="149"/>
      <c r="BGY10" s="149"/>
      <c r="BGZ10" s="149"/>
      <c r="BHA10" s="149"/>
      <c r="BHB10" s="149"/>
      <c r="BHC10" s="149"/>
      <c r="BHD10" s="149"/>
      <c r="BHE10" s="149"/>
      <c r="BHF10" s="149"/>
      <c r="BHG10" s="149"/>
      <c r="BHH10" s="149"/>
      <c r="BHI10" s="149"/>
      <c r="BHJ10" s="149"/>
      <c r="BHK10" s="149"/>
      <c r="BHL10" s="149"/>
      <c r="BHM10" s="149"/>
      <c r="BHN10" s="149"/>
      <c r="BHO10" s="149"/>
      <c r="BHP10" s="149"/>
      <c r="BHQ10" s="149"/>
      <c r="BHR10" s="149"/>
      <c r="BHS10" s="149"/>
      <c r="BHT10" s="149"/>
      <c r="BHU10" s="149"/>
      <c r="BHV10" s="149"/>
      <c r="BHW10" s="149"/>
      <c r="BHX10" s="149"/>
      <c r="BHY10" s="149"/>
      <c r="BHZ10" s="149"/>
      <c r="BIA10" s="149"/>
      <c r="BIB10" s="149"/>
      <c r="BIC10" s="149"/>
      <c r="BID10" s="149"/>
      <c r="BIE10" s="149"/>
      <c r="BIF10" s="149"/>
      <c r="BIG10" s="149"/>
      <c r="BIH10" s="149"/>
      <c r="BII10" s="149"/>
      <c r="BIJ10" s="149"/>
      <c r="BIK10" s="149"/>
      <c r="BIL10" s="149"/>
      <c r="BIM10" s="149"/>
      <c r="BIN10" s="149"/>
      <c r="BIO10" s="149"/>
      <c r="BIP10" s="149"/>
      <c r="BIQ10" s="149"/>
      <c r="BIR10" s="149"/>
      <c r="BIS10" s="149"/>
      <c r="BIT10" s="149"/>
      <c r="BIU10" s="149"/>
      <c r="BIV10" s="149"/>
      <c r="BIW10" s="149"/>
      <c r="BIX10" s="149"/>
      <c r="BIY10" s="149"/>
      <c r="BIZ10" s="149"/>
      <c r="BJA10" s="149"/>
      <c r="BJB10" s="149"/>
      <c r="BJC10" s="149"/>
      <c r="BJD10" s="149"/>
      <c r="BJE10" s="149"/>
      <c r="BJF10" s="149"/>
      <c r="BJG10" s="149"/>
      <c r="BJH10" s="149"/>
      <c r="BJI10" s="149"/>
      <c r="BJJ10" s="149"/>
      <c r="BJK10" s="149"/>
      <c r="BJL10" s="149"/>
      <c r="BJM10" s="149"/>
      <c r="BJN10" s="149"/>
      <c r="BJO10" s="149"/>
      <c r="BJP10" s="149"/>
      <c r="BJQ10" s="149"/>
      <c r="BJR10" s="149"/>
      <c r="BJS10" s="149"/>
      <c r="BJT10" s="149"/>
      <c r="BJU10" s="149"/>
      <c r="BJV10" s="149"/>
      <c r="BJW10" s="149"/>
      <c r="BJX10" s="149"/>
      <c r="BJY10" s="149"/>
      <c r="BJZ10" s="149"/>
      <c r="BKA10" s="149"/>
      <c r="BKB10" s="149"/>
      <c r="BKC10" s="149"/>
      <c r="BKD10" s="149"/>
      <c r="BKE10" s="149"/>
      <c r="BKF10" s="149"/>
      <c r="BKG10" s="149"/>
      <c r="BKH10" s="149"/>
      <c r="BKI10" s="149"/>
      <c r="BKJ10" s="149"/>
      <c r="BKK10" s="149"/>
      <c r="BKL10" s="149"/>
      <c r="BKM10" s="149"/>
      <c r="BKN10" s="149"/>
      <c r="BKO10" s="149"/>
      <c r="BKP10" s="149"/>
      <c r="BKQ10" s="149"/>
      <c r="BKR10" s="149"/>
      <c r="BKS10" s="149"/>
      <c r="BKT10" s="149"/>
      <c r="BKU10" s="149"/>
      <c r="BKV10" s="149"/>
      <c r="BKW10" s="149"/>
      <c r="BKX10" s="149"/>
      <c r="BKY10" s="149"/>
      <c r="BKZ10" s="149"/>
      <c r="BLA10" s="149"/>
      <c r="BLB10" s="149"/>
      <c r="BLC10" s="149"/>
      <c r="BLD10" s="149"/>
      <c r="BLE10" s="149"/>
      <c r="BLF10" s="149"/>
      <c r="BLG10" s="149"/>
      <c r="BLH10" s="149"/>
      <c r="BLI10" s="149"/>
      <c r="BLJ10" s="149"/>
      <c r="BLK10" s="149"/>
      <c r="BLL10" s="149"/>
      <c r="BLM10" s="149"/>
      <c r="BLN10" s="149"/>
      <c r="BLO10" s="149"/>
      <c r="BLP10" s="149"/>
      <c r="BLQ10" s="149"/>
      <c r="BLR10" s="149"/>
      <c r="BLS10" s="149"/>
      <c r="BLT10" s="149"/>
      <c r="BLU10" s="149"/>
      <c r="BLV10" s="149"/>
      <c r="BLW10" s="149"/>
      <c r="BLX10" s="149"/>
      <c r="BLY10" s="149"/>
      <c r="BLZ10" s="149"/>
      <c r="BMA10" s="149"/>
      <c r="BMB10" s="149"/>
      <c r="BMC10" s="149"/>
      <c r="BMD10" s="149"/>
      <c r="BME10" s="149"/>
      <c r="BMF10" s="149"/>
      <c r="BMG10" s="149"/>
      <c r="BMH10" s="149"/>
      <c r="BMI10" s="149"/>
      <c r="BMJ10" s="149"/>
      <c r="BMK10" s="149"/>
      <c r="BML10" s="149"/>
      <c r="BMM10" s="149"/>
      <c r="BMN10" s="149"/>
      <c r="BMO10" s="149"/>
      <c r="BMP10" s="149"/>
      <c r="BMQ10" s="149"/>
      <c r="BMR10" s="149"/>
      <c r="BMS10" s="149"/>
      <c r="BMT10" s="149"/>
      <c r="BMU10" s="149"/>
      <c r="BMV10" s="149"/>
      <c r="BMW10" s="149"/>
      <c r="BMX10" s="149"/>
      <c r="BMY10" s="149"/>
      <c r="BMZ10" s="149"/>
      <c r="BNA10" s="149"/>
      <c r="BNB10" s="149"/>
      <c r="BNC10" s="149"/>
      <c r="BND10" s="149"/>
      <c r="BNE10" s="149"/>
      <c r="BNF10" s="149"/>
      <c r="BNG10" s="149"/>
      <c r="BNH10" s="149"/>
      <c r="BNI10" s="149"/>
      <c r="BNJ10" s="149"/>
      <c r="BNK10" s="149"/>
      <c r="BNL10" s="149"/>
      <c r="BNM10" s="149"/>
      <c r="BNN10" s="149"/>
      <c r="BNO10" s="149"/>
      <c r="BNP10" s="149"/>
      <c r="BNQ10" s="149"/>
      <c r="BNR10" s="149"/>
      <c r="BNS10" s="149"/>
      <c r="BNT10" s="149"/>
      <c r="BNU10" s="149"/>
      <c r="BNV10" s="149"/>
      <c r="BNW10" s="149"/>
      <c r="BNX10" s="149"/>
      <c r="BNY10" s="149"/>
      <c r="BNZ10" s="149"/>
      <c r="BOA10" s="149"/>
      <c r="BOB10" s="149"/>
      <c r="BOC10" s="149"/>
      <c r="BOD10" s="149"/>
      <c r="BOE10" s="149"/>
      <c r="BOF10" s="149"/>
      <c r="BOG10" s="149"/>
      <c r="BOH10" s="149"/>
      <c r="BOI10" s="149"/>
      <c r="BOJ10" s="149"/>
      <c r="BOK10" s="149"/>
      <c r="BOL10" s="149"/>
      <c r="BOM10" s="149"/>
      <c r="BON10" s="149"/>
      <c r="BOO10" s="149"/>
      <c r="BOP10" s="149"/>
      <c r="BOQ10" s="149"/>
      <c r="BOR10" s="149"/>
      <c r="BOS10" s="149"/>
      <c r="BOT10" s="149"/>
      <c r="BOU10" s="149"/>
      <c r="BOV10" s="149"/>
      <c r="BOW10" s="149"/>
      <c r="BOX10" s="149"/>
      <c r="BOY10" s="149"/>
      <c r="BOZ10" s="149"/>
      <c r="BPA10" s="149"/>
      <c r="BPB10" s="149"/>
      <c r="BPC10" s="149"/>
      <c r="BPD10" s="149"/>
      <c r="BPE10" s="149"/>
      <c r="BPF10" s="149"/>
      <c r="BPG10" s="149"/>
      <c r="BPH10" s="149"/>
      <c r="BPI10" s="149"/>
      <c r="BPJ10" s="149"/>
      <c r="BPK10" s="149"/>
      <c r="BPL10" s="149"/>
      <c r="BPM10" s="149"/>
      <c r="BPN10" s="149"/>
      <c r="BPO10" s="149"/>
      <c r="BPP10" s="149"/>
      <c r="BPQ10" s="149"/>
      <c r="BPR10" s="149"/>
      <c r="BPS10" s="149"/>
      <c r="BPT10" s="149"/>
      <c r="BPU10" s="149"/>
      <c r="BPV10" s="149"/>
      <c r="BPW10" s="149"/>
      <c r="BPX10" s="149"/>
      <c r="BPY10" s="149"/>
      <c r="BPZ10" s="149"/>
      <c r="BQA10" s="149"/>
      <c r="BQB10" s="149"/>
      <c r="BQC10" s="149"/>
      <c r="BQD10" s="149"/>
      <c r="BQE10" s="149"/>
      <c r="BQF10" s="149"/>
      <c r="BQG10" s="149"/>
      <c r="BQH10" s="149"/>
      <c r="BQI10" s="149"/>
      <c r="BQJ10" s="149"/>
      <c r="BQK10" s="149"/>
      <c r="BQL10" s="149"/>
      <c r="BQM10" s="149"/>
      <c r="BQN10" s="149"/>
      <c r="BQO10" s="149"/>
      <c r="BQP10" s="149"/>
      <c r="BQQ10" s="149"/>
      <c r="BQR10" s="149"/>
      <c r="BQS10" s="149"/>
      <c r="BQT10" s="149"/>
      <c r="BQU10" s="149"/>
      <c r="BQV10" s="149"/>
      <c r="BQW10" s="149"/>
      <c r="BQX10" s="149"/>
      <c r="BQY10" s="149"/>
      <c r="BQZ10" s="149"/>
      <c r="BRA10" s="149"/>
      <c r="BRB10" s="149"/>
      <c r="BRC10" s="149"/>
      <c r="BRD10" s="149"/>
      <c r="BRE10" s="149"/>
      <c r="BRF10" s="149"/>
      <c r="BRG10" s="149"/>
      <c r="BRH10" s="149"/>
      <c r="BRI10" s="149"/>
      <c r="BRJ10" s="149"/>
      <c r="BRK10" s="149"/>
      <c r="BRL10" s="149"/>
      <c r="BRM10" s="149"/>
      <c r="BRN10" s="149"/>
      <c r="BRO10" s="149"/>
      <c r="BRP10" s="149"/>
      <c r="BRQ10" s="149"/>
      <c r="BRR10" s="149"/>
      <c r="BRS10" s="149"/>
      <c r="BRT10" s="149"/>
      <c r="BRU10" s="149"/>
      <c r="BRV10" s="149"/>
      <c r="BRW10" s="149"/>
      <c r="BRX10" s="149"/>
      <c r="BRY10" s="149"/>
      <c r="BRZ10" s="149"/>
      <c r="BSA10" s="149"/>
      <c r="BSB10" s="149"/>
      <c r="BSC10" s="149"/>
      <c r="BSD10" s="149"/>
      <c r="BSE10" s="149"/>
      <c r="BSF10" s="149"/>
      <c r="BSG10" s="149"/>
      <c r="BSH10" s="149"/>
      <c r="BSI10" s="149"/>
      <c r="BSJ10" s="149"/>
      <c r="BSK10" s="149"/>
      <c r="BSL10" s="149"/>
      <c r="BSM10" s="149"/>
      <c r="BSN10" s="149"/>
      <c r="BSO10" s="149"/>
      <c r="BSP10" s="149"/>
      <c r="BSQ10" s="149"/>
      <c r="BSR10" s="149"/>
      <c r="BSS10" s="149"/>
      <c r="BST10" s="149"/>
      <c r="BSU10" s="149"/>
      <c r="BSV10" s="149"/>
      <c r="BSW10" s="149"/>
      <c r="BSX10" s="149"/>
      <c r="BSY10" s="149"/>
      <c r="BSZ10" s="149"/>
      <c r="BTA10" s="149"/>
      <c r="BTB10" s="149"/>
      <c r="BTC10" s="149"/>
      <c r="BTD10" s="149"/>
      <c r="BTE10" s="149"/>
      <c r="BTF10" s="149"/>
      <c r="BTG10" s="149"/>
      <c r="BTH10" s="149"/>
      <c r="BTI10" s="149"/>
      <c r="BTJ10" s="149"/>
      <c r="BTK10" s="149"/>
      <c r="BTL10" s="149"/>
      <c r="BTM10" s="149"/>
      <c r="BTN10" s="149"/>
      <c r="BTO10" s="149"/>
      <c r="BTP10" s="149"/>
      <c r="BTQ10" s="149"/>
      <c r="BTR10" s="149"/>
      <c r="BTS10" s="149"/>
      <c r="BTT10" s="149"/>
      <c r="BTU10" s="149"/>
      <c r="BTV10" s="149"/>
      <c r="BTW10" s="149"/>
      <c r="BTX10" s="149"/>
      <c r="BTY10" s="149"/>
      <c r="BTZ10" s="149"/>
      <c r="BUA10" s="149"/>
      <c r="BUB10" s="149"/>
      <c r="BUC10" s="149"/>
      <c r="BUD10" s="149"/>
      <c r="BUE10" s="149"/>
      <c r="BUF10" s="149"/>
      <c r="BUG10" s="149"/>
      <c r="BUH10" s="149"/>
      <c r="BUI10" s="149"/>
      <c r="BUJ10" s="149"/>
      <c r="BUK10" s="149"/>
      <c r="BUL10" s="149"/>
      <c r="BUM10" s="149"/>
      <c r="BUN10" s="149"/>
      <c r="BUO10" s="149"/>
      <c r="BUP10" s="149"/>
      <c r="BUQ10" s="149"/>
      <c r="BUR10" s="149"/>
      <c r="BUS10" s="149"/>
      <c r="BUT10" s="149"/>
      <c r="BUU10" s="149"/>
      <c r="BUV10" s="149"/>
      <c r="BUW10" s="149"/>
      <c r="BUX10" s="149"/>
      <c r="BUY10" s="149"/>
      <c r="BUZ10" s="149"/>
      <c r="BVA10" s="149"/>
      <c r="BVB10" s="149"/>
      <c r="BVC10" s="149"/>
      <c r="BVD10" s="149"/>
      <c r="BVE10" s="149"/>
      <c r="BVF10" s="149"/>
      <c r="BVG10" s="149"/>
      <c r="BVH10" s="149"/>
      <c r="BVI10" s="149"/>
      <c r="BVJ10" s="149"/>
      <c r="BVK10" s="149"/>
      <c r="BVL10" s="149"/>
      <c r="BVM10" s="149"/>
      <c r="BVN10" s="149"/>
      <c r="BVO10" s="149"/>
      <c r="BVP10" s="149"/>
      <c r="BVQ10" s="149"/>
      <c r="BVR10" s="149"/>
      <c r="BVS10" s="149"/>
      <c r="BVT10" s="149"/>
      <c r="BVU10" s="149"/>
      <c r="BVV10" s="149"/>
      <c r="BVW10" s="149"/>
      <c r="BVX10" s="149"/>
      <c r="BVY10" s="149"/>
      <c r="BVZ10" s="149"/>
      <c r="BWA10" s="149"/>
      <c r="BWB10" s="149"/>
      <c r="BWC10" s="149"/>
      <c r="BWD10" s="149"/>
      <c r="BWE10" s="149"/>
      <c r="BWF10" s="149"/>
      <c r="BWG10" s="149"/>
      <c r="BWH10" s="149"/>
      <c r="BWI10" s="149"/>
      <c r="BWJ10" s="149"/>
      <c r="BWK10" s="149"/>
      <c r="BWL10" s="149"/>
      <c r="BWM10" s="149"/>
      <c r="BWN10" s="149"/>
      <c r="BWO10" s="149"/>
      <c r="BWP10" s="149"/>
      <c r="BWQ10" s="149"/>
      <c r="BWR10" s="149"/>
      <c r="BWS10" s="149"/>
      <c r="BWT10" s="149"/>
      <c r="BWU10" s="149"/>
      <c r="BWV10" s="149"/>
      <c r="BWW10" s="149"/>
      <c r="BWX10" s="149"/>
      <c r="BWY10" s="149"/>
      <c r="BWZ10" s="149"/>
      <c r="BXA10" s="149"/>
      <c r="BXB10" s="149"/>
      <c r="BXC10" s="149"/>
      <c r="BXD10" s="149"/>
      <c r="BXE10" s="149"/>
      <c r="BXF10" s="149"/>
      <c r="BXG10" s="149"/>
      <c r="BXH10" s="149"/>
      <c r="BXI10" s="149"/>
      <c r="BXJ10" s="149"/>
      <c r="BXK10" s="149"/>
      <c r="BXL10" s="149"/>
      <c r="BXM10" s="149"/>
      <c r="BXN10" s="149"/>
      <c r="BXO10" s="149"/>
      <c r="BXP10" s="149"/>
      <c r="BXQ10" s="149"/>
      <c r="BXR10" s="149"/>
      <c r="BXS10" s="149"/>
      <c r="BXT10" s="149"/>
      <c r="BXU10" s="149"/>
      <c r="BXV10" s="149"/>
      <c r="BXW10" s="149"/>
      <c r="BXX10" s="149"/>
      <c r="BXY10" s="149"/>
      <c r="BXZ10" s="149"/>
      <c r="BYA10" s="149"/>
      <c r="BYB10" s="149"/>
      <c r="BYC10" s="149"/>
      <c r="BYD10" s="149"/>
      <c r="BYE10" s="149"/>
      <c r="BYF10" s="149"/>
      <c r="BYG10" s="149"/>
      <c r="BYH10" s="149"/>
      <c r="BYI10" s="149"/>
      <c r="BYJ10" s="149"/>
      <c r="BYK10" s="149"/>
      <c r="BYL10" s="149"/>
      <c r="BYM10" s="149"/>
      <c r="BYN10" s="149"/>
      <c r="BYO10" s="149"/>
      <c r="BYP10" s="149"/>
      <c r="BYQ10" s="149"/>
      <c r="BYR10" s="149"/>
      <c r="BYS10" s="149"/>
      <c r="BYT10" s="149"/>
      <c r="BYU10" s="149"/>
      <c r="BYV10" s="149"/>
      <c r="BYW10" s="149"/>
      <c r="BYX10" s="149"/>
      <c r="BYY10" s="149"/>
      <c r="BYZ10" s="149"/>
      <c r="BZA10" s="149"/>
      <c r="BZB10" s="149"/>
      <c r="BZC10" s="149"/>
      <c r="BZD10" s="149"/>
      <c r="BZE10" s="149"/>
      <c r="BZF10" s="149"/>
      <c r="BZG10" s="149"/>
      <c r="BZH10" s="149"/>
      <c r="BZI10" s="149"/>
      <c r="BZJ10" s="149"/>
      <c r="BZK10" s="149"/>
      <c r="BZL10" s="149"/>
      <c r="BZM10" s="149"/>
      <c r="BZN10" s="149"/>
      <c r="BZO10" s="149"/>
      <c r="BZP10" s="149"/>
      <c r="BZQ10" s="149"/>
      <c r="BZR10" s="149"/>
      <c r="BZS10" s="149"/>
      <c r="BZT10" s="149"/>
      <c r="BZU10" s="149"/>
      <c r="BZV10" s="149"/>
      <c r="BZW10" s="149"/>
      <c r="BZX10" s="149"/>
      <c r="BZY10" s="149"/>
      <c r="BZZ10" s="149"/>
      <c r="CAA10" s="149"/>
      <c r="CAB10" s="149"/>
      <c r="CAC10" s="149"/>
      <c r="CAD10" s="149"/>
      <c r="CAE10" s="149"/>
      <c r="CAF10" s="149"/>
      <c r="CAG10" s="149"/>
      <c r="CAH10" s="149"/>
      <c r="CAI10" s="149"/>
      <c r="CAJ10" s="149"/>
      <c r="CAK10" s="149"/>
      <c r="CAL10" s="149"/>
      <c r="CAM10" s="149"/>
      <c r="CAN10" s="149"/>
      <c r="CAO10" s="149"/>
      <c r="CAP10" s="149"/>
      <c r="CAQ10" s="149"/>
      <c r="CAR10" s="149"/>
      <c r="CAS10" s="149"/>
      <c r="CAT10" s="149"/>
      <c r="CAU10" s="149"/>
      <c r="CAV10" s="149"/>
      <c r="CAW10" s="149"/>
      <c r="CAX10" s="149"/>
      <c r="CAY10" s="149"/>
      <c r="CAZ10" s="149"/>
      <c r="CBA10" s="149"/>
      <c r="CBB10" s="149"/>
      <c r="CBC10" s="149"/>
      <c r="CBD10" s="149"/>
      <c r="CBE10" s="149"/>
      <c r="CBF10" s="149"/>
      <c r="CBG10" s="149"/>
      <c r="CBH10" s="149"/>
      <c r="CBI10" s="149"/>
      <c r="CBJ10" s="149"/>
      <c r="CBK10" s="149"/>
      <c r="CBL10" s="149"/>
      <c r="CBM10" s="149"/>
      <c r="CBN10" s="149"/>
      <c r="CBO10" s="149"/>
      <c r="CBP10" s="149"/>
      <c r="CBQ10" s="149"/>
      <c r="CBR10" s="149"/>
      <c r="CBS10" s="149"/>
      <c r="CBT10" s="149"/>
      <c r="CBU10" s="149"/>
      <c r="CBV10" s="149"/>
      <c r="CBW10" s="149"/>
      <c r="CBX10" s="149"/>
      <c r="CBY10" s="149"/>
      <c r="CBZ10" s="149"/>
      <c r="CCA10" s="149"/>
      <c r="CCB10" s="149"/>
      <c r="CCC10" s="149"/>
      <c r="CCD10" s="149"/>
      <c r="CCE10" s="149"/>
      <c r="CCF10" s="149"/>
      <c r="CCG10" s="149"/>
      <c r="CCH10" s="149"/>
      <c r="CCI10" s="149"/>
      <c r="CCJ10" s="149"/>
      <c r="CCK10" s="149"/>
      <c r="CCL10" s="149"/>
      <c r="CCM10" s="149"/>
      <c r="CCN10" s="149"/>
      <c r="CCO10" s="149"/>
      <c r="CCP10" s="149"/>
      <c r="CCQ10" s="149"/>
      <c r="CCR10" s="149"/>
      <c r="CCS10" s="149"/>
      <c r="CCT10" s="149"/>
      <c r="CCU10" s="149"/>
      <c r="CCV10" s="149"/>
      <c r="CCW10" s="149"/>
      <c r="CCX10" s="149"/>
      <c r="CCY10" s="149"/>
      <c r="CCZ10" s="149"/>
      <c r="CDA10" s="149"/>
      <c r="CDB10" s="149"/>
      <c r="CDC10" s="149"/>
      <c r="CDD10" s="149"/>
      <c r="CDE10" s="149"/>
      <c r="CDF10" s="149"/>
      <c r="CDG10" s="149"/>
      <c r="CDH10" s="149"/>
      <c r="CDI10" s="149"/>
      <c r="CDJ10" s="149"/>
      <c r="CDK10" s="149"/>
      <c r="CDL10" s="149"/>
      <c r="CDM10" s="149"/>
      <c r="CDN10" s="149"/>
      <c r="CDO10" s="149"/>
      <c r="CDP10" s="149"/>
      <c r="CDQ10" s="149"/>
      <c r="CDR10" s="149"/>
      <c r="CDS10" s="149"/>
      <c r="CDT10" s="149"/>
      <c r="CDU10" s="149"/>
      <c r="CDV10" s="149"/>
      <c r="CDW10" s="149"/>
      <c r="CDX10" s="149"/>
      <c r="CDY10" s="149"/>
      <c r="CDZ10" s="149"/>
      <c r="CEA10" s="149"/>
      <c r="CEB10" s="149"/>
      <c r="CEC10" s="149"/>
      <c r="CED10" s="149"/>
      <c r="CEE10" s="149"/>
      <c r="CEF10" s="149"/>
      <c r="CEG10" s="149"/>
      <c r="CEH10" s="149"/>
      <c r="CEI10" s="149"/>
      <c r="CEJ10" s="149"/>
      <c r="CEK10" s="149"/>
      <c r="CEL10" s="149"/>
      <c r="CEM10" s="149"/>
      <c r="CEN10" s="149"/>
      <c r="CEO10" s="149"/>
      <c r="CEP10" s="149"/>
      <c r="CEQ10" s="149"/>
      <c r="CER10" s="149"/>
      <c r="CES10" s="149"/>
      <c r="CET10" s="149"/>
      <c r="CEU10" s="149"/>
      <c r="CEV10" s="149"/>
      <c r="CEW10" s="149"/>
      <c r="CEX10" s="149"/>
      <c r="CEY10" s="149"/>
      <c r="CEZ10" s="149"/>
      <c r="CFA10" s="149"/>
      <c r="CFB10" s="149"/>
      <c r="CFC10" s="149"/>
      <c r="CFD10" s="149"/>
      <c r="CFE10" s="149"/>
      <c r="CFF10" s="149"/>
      <c r="CFG10" s="149"/>
      <c r="CFH10" s="149"/>
      <c r="CFI10" s="149"/>
      <c r="CFJ10" s="149"/>
      <c r="CFK10" s="149"/>
      <c r="CFL10" s="149"/>
      <c r="CFM10" s="149"/>
      <c r="CFN10" s="149"/>
      <c r="CFO10" s="149"/>
      <c r="CFP10" s="149"/>
      <c r="CFQ10" s="149"/>
      <c r="CFR10" s="149"/>
      <c r="CFS10" s="149"/>
      <c r="CFT10" s="149"/>
      <c r="CFU10" s="149"/>
      <c r="CFV10" s="149"/>
      <c r="CFW10" s="149"/>
      <c r="CFX10" s="149"/>
      <c r="CFY10" s="149"/>
      <c r="CFZ10" s="149"/>
      <c r="CGA10" s="149"/>
      <c r="CGB10" s="149"/>
      <c r="CGC10" s="149"/>
      <c r="CGD10" s="149"/>
      <c r="CGE10" s="149"/>
      <c r="CGF10" s="149"/>
      <c r="CGG10" s="149"/>
      <c r="CGH10" s="149"/>
      <c r="CGI10" s="149"/>
      <c r="CGJ10" s="149"/>
      <c r="CGK10" s="149"/>
      <c r="CGL10" s="149"/>
      <c r="CGM10" s="149"/>
      <c r="CGN10" s="149"/>
      <c r="CGO10" s="149"/>
      <c r="CGP10" s="149"/>
      <c r="CGQ10" s="149"/>
      <c r="CGR10" s="149"/>
      <c r="CGS10" s="149"/>
      <c r="CGT10" s="149"/>
      <c r="CGU10" s="149"/>
      <c r="CGV10" s="149"/>
      <c r="CGW10" s="149"/>
      <c r="CGX10" s="149"/>
      <c r="CGY10" s="149"/>
      <c r="CGZ10" s="149"/>
      <c r="CHA10" s="149"/>
      <c r="CHB10" s="149"/>
      <c r="CHC10" s="149"/>
      <c r="CHD10" s="149"/>
      <c r="CHE10" s="149"/>
      <c r="CHF10" s="149"/>
      <c r="CHG10" s="149"/>
      <c r="CHH10" s="149"/>
      <c r="CHI10" s="149"/>
      <c r="CHJ10" s="149"/>
      <c r="CHK10" s="149"/>
      <c r="CHL10" s="149"/>
      <c r="CHM10" s="149"/>
      <c r="CHN10" s="149"/>
      <c r="CHO10" s="149"/>
      <c r="CHP10" s="149"/>
      <c r="CHQ10" s="149"/>
      <c r="CHR10" s="149"/>
      <c r="CHS10" s="149"/>
      <c r="CHT10" s="149"/>
      <c r="CHU10" s="149"/>
      <c r="CHV10" s="149"/>
      <c r="CHW10" s="149"/>
      <c r="CHX10" s="149"/>
      <c r="CHY10" s="149"/>
      <c r="CHZ10" s="149"/>
      <c r="CIA10" s="149"/>
      <c r="CIB10" s="149"/>
      <c r="CIC10" s="149"/>
      <c r="CID10" s="149"/>
      <c r="CIE10" s="149"/>
      <c r="CIF10" s="149"/>
      <c r="CIG10" s="149"/>
      <c r="CIH10" s="149"/>
      <c r="CII10" s="149"/>
      <c r="CIJ10" s="149"/>
      <c r="CIK10" s="149"/>
      <c r="CIL10" s="149"/>
      <c r="CIM10" s="149"/>
      <c r="CIN10" s="149"/>
      <c r="CIO10" s="149"/>
      <c r="CIP10" s="149"/>
      <c r="CIQ10" s="149"/>
      <c r="CIR10" s="149"/>
      <c r="CIS10" s="149"/>
      <c r="CIT10" s="149"/>
      <c r="CIU10" s="149"/>
      <c r="CIV10" s="149"/>
      <c r="CIW10" s="149"/>
      <c r="CIX10" s="149"/>
      <c r="CIY10" s="149"/>
      <c r="CIZ10" s="149"/>
      <c r="CJA10" s="149"/>
      <c r="CJB10" s="149"/>
      <c r="CJC10" s="149"/>
      <c r="CJD10" s="149"/>
      <c r="CJE10" s="149"/>
      <c r="CJF10" s="149"/>
      <c r="CJG10" s="149"/>
      <c r="CJH10" s="149"/>
      <c r="CJI10" s="149"/>
      <c r="CJJ10" s="149"/>
      <c r="CJK10" s="149"/>
      <c r="CJL10" s="149"/>
      <c r="CJM10" s="149"/>
      <c r="CJN10" s="149"/>
      <c r="CJO10" s="149"/>
      <c r="CJP10" s="149"/>
      <c r="CJQ10" s="149"/>
      <c r="CJR10" s="149"/>
      <c r="CJS10" s="149"/>
      <c r="CJT10" s="149"/>
      <c r="CJU10" s="149"/>
      <c r="CJV10" s="149"/>
      <c r="CJW10" s="149"/>
      <c r="CJX10" s="149"/>
      <c r="CJY10" s="149"/>
      <c r="CJZ10" s="149"/>
      <c r="CKA10" s="149"/>
      <c r="CKB10" s="149"/>
      <c r="CKC10" s="149"/>
      <c r="CKD10" s="149"/>
      <c r="CKE10" s="149"/>
      <c r="CKF10" s="149"/>
      <c r="CKG10" s="149"/>
      <c r="CKH10" s="149"/>
      <c r="CKI10" s="149"/>
      <c r="CKJ10" s="149"/>
      <c r="CKK10" s="149"/>
      <c r="CKL10" s="149"/>
      <c r="CKM10" s="149"/>
      <c r="CKN10" s="149"/>
      <c r="CKO10" s="149"/>
      <c r="CKP10" s="149"/>
      <c r="CKQ10" s="149"/>
      <c r="CKR10" s="149"/>
      <c r="CKS10" s="149"/>
      <c r="CKT10" s="149"/>
      <c r="CKU10" s="149"/>
      <c r="CKV10" s="149"/>
      <c r="CKW10" s="149"/>
      <c r="CKX10" s="149"/>
      <c r="CKY10" s="149"/>
      <c r="CKZ10" s="149"/>
      <c r="CLA10" s="149"/>
      <c r="CLB10" s="149"/>
      <c r="CLC10" s="149"/>
      <c r="CLD10" s="149"/>
      <c r="CLE10" s="149"/>
      <c r="CLF10" s="149"/>
      <c r="CLG10" s="149"/>
      <c r="CLH10" s="149"/>
      <c r="CLI10" s="149"/>
      <c r="CLJ10" s="149"/>
      <c r="CLK10" s="149"/>
      <c r="CLL10" s="149"/>
      <c r="CLM10" s="149"/>
      <c r="CLN10" s="149"/>
      <c r="CLO10" s="149"/>
      <c r="CLP10" s="149"/>
      <c r="CLQ10" s="149"/>
      <c r="CLR10" s="149"/>
      <c r="CLS10" s="149"/>
      <c r="CLT10" s="149"/>
      <c r="CLU10" s="149"/>
      <c r="CLV10" s="149"/>
      <c r="CLW10" s="149"/>
      <c r="CLX10" s="149"/>
      <c r="CLY10" s="149"/>
      <c r="CLZ10" s="149"/>
      <c r="CMA10" s="149"/>
      <c r="CMB10" s="149"/>
      <c r="CMC10" s="149"/>
      <c r="CMD10" s="149"/>
      <c r="CME10" s="149"/>
      <c r="CMF10" s="149"/>
      <c r="CMG10" s="149"/>
      <c r="CMH10" s="149"/>
      <c r="CMI10" s="149"/>
      <c r="CMJ10" s="149"/>
      <c r="CMK10" s="149"/>
      <c r="CML10" s="149"/>
      <c r="CMM10" s="149"/>
      <c r="CMN10" s="149"/>
      <c r="CMO10" s="149"/>
      <c r="CMP10" s="149"/>
      <c r="CMQ10" s="149"/>
      <c r="CMR10" s="149"/>
      <c r="CMS10" s="149"/>
      <c r="CMT10" s="149"/>
      <c r="CMU10" s="149"/>
      <c r="CMV10" s="149"/>
      <c r="CMW10" s="149"/>
      <c r="CMX10" s="149"/>
      <c r="CMY10" s="149"/>
      <c r="CMZ10" s="149"/>
      <c r="CNA10" s="149"/>
      <c r="CNB10" s="149"/>
      <c r="CNC10" s="149"/>
      <c r="CND10" s="149"/>
      <c r="CNE10" s="149"/>
      <c r="CNF10" s="149"/>
      <c r="CNG10" s="149"/>
      <c r="CNH10" s="149"/>
      <c r="CNI10" s="149"/>
      <c r="CNJ10" s="149"/>
      <c r="CNK10" s="149"/>
      <c r="CNL10" s="149"/>
      <c r="CNM10" s="149"/>
      <c r="CNN10" s="149"/>
      <c r="CNO10" s="149"/>
      <c r="CNP10" s="149"/>
      <c r="CNQ10" s="149"/>
      <c r="CNR10" s="149"/>
      <c r="CNS10" s="149"/>
      <c r="CNT10" s="149"/>
      <c r="CNU10" s="149"/>
      <c r="CNV10" s="149"/>
      <c r="CNW10" s="149"/>
      <c r="CNX10" s="149"/>
      <c r="CNY10" s="149"/>
      <c r="CNZ10" s="149"/>
      <c r="COA10" s="149"/>
      <c r="COB10" s="149"/>
      <c r="COC10" s="149"/>
      <c r="COD10" s="149"/>
      <c r="COE10" s="149"/>
      <c r="COF10" s="149"/>
      <c r="COG10" s="149"/>
      <c r="COH10" s="149"/>
      <c r="COI10" s="149"/>
      <c r="COJ10" s="149"/>
      <c r="COK10" s="149"/>
      <c r="COL10" s="149"/>
      <c r="COM10" s="149"/>
      <c r="CON10" s="149"/>
      <c r="COO10" s="149"/>
      <c r="COP10" s="149"/>
      <c r="COQ10" s="149"/>
      <c r="COR10" s="149"/>
      <c r="COS10" s="149"/>
      <c r="COT10" s="149"/>
      <c r="COU10" s="149"/>
      <c r="COV10" s="149"/>
      <c r="COW10" s="149"/>
      <c r="COX10" s="149"/>
      <c r="COY10" s="149"/>
      <c r="COZ10" s="149"/>
      <c r="CPA10" s="149"/>
      <c r="CPB10" s="149"/>
      <c r="CPC10" s="149"/>
      <c r="CPD10" s="149"/>
      <c r="CPE10" s="149"/>
      <c r="CPF10" s="149"/>
      <c r="CPG10" s="149"/>
      <c r="CPH10" s="149"/>
      <c r="CPI10" s="149"/>
      <c r="CPJ10" s="149"/>
      <c r="CPK10" s="149"/>
      <c r="CPL10" s="149"/>
      <c r="CPM10" s="149"/>
      <c r="CPN10" s="149"/>
      <c r="CPO10" s="149"/>
      <c r="CPP10" s="149"/>
      <c r="CPQ10" s="149"/>
      <c r="CPR10" s="149"/>
      <c r="CPS10" s="149"/>
      <c r="CPT10" s="149"/>
      <c r="CPU10" s="149"/>
      <c r="CPV10" s="149"/>
      <c r="CPW10" s="149"/>
      <c r="CPX10" s="149"/>
      <c r="CPY10" s="149"/>
      <c r="CPZ10" s="149"/>
      <c r="CQA10" s="149"/>
      <c r="CQB10" s="149"/>
      <c r="CQC10" s="149"/>
      <c r="CQD10" s="149"/>
      <c r="CQE10" s="149"/>
      <c r="CQF10" s="149"/>
      <c r="CQG10" s="149"/>
      <c r="CQH10" s="149"/>
      <c r="CQI10" s="149"/>
      <c r="CQJ10" s="149"/>
      <c r="CQK10" s="149"/>
      <c r="CQL10" s="149"/>
      <c r="CQM10" s="149"/>
      <c r="CQN10" s="149"/>
      <c r="CQO10" s="149"/>
      <c r="CQP10" s="149"/>
      <c r="CQQ10" s="149"/>
      <c r="CQR10" s="149"/>
      <c r="CQS10" s="149"/>
      <c r="CQT10" s="149"/>
      <c r="CQU10" s="149"/>
      <c r="CQV10" s="149"/>
      <c r="CQW10" s="149"/>
      <c r="CQX10" s="149"/>
      <c r="CQY10" s="149"/>
      <c r="CQZ10" s="149"/>
      <c r="CRA10" s="149"/>
      <c r="CRB10" s="149"/>
      <c r="CRC10" s="149"/>
      <c r="CRD10" s="149"/>
      <c r="CRE10" s="149"/>
      <c r="CRF10" s="149"/>
      <c r="CRG10" s="149"/>
      <c r="CRH10" s="149"/>
      <c r="CRI10" s="149"/>
      <c r="CRJ10" s="149"/>
      <c r="CRK10" s="149"/>
      <c r="CRL10" s="149"/>
      <c r="CRM10" s="149"/>
      <c r="CRN10" s="149"/>
      <c r="CRO10" s="149"/>
      <c r="CRP10" s="149"/>
      <c r="CRQ10" s="149"/>
      <c r="CRR10" s="149"/>
      <c r="CRS10" s="149"/>
      <c r="CRT10" s="149"/>
      <c r="CRU10" s="149"/>
      <c r="CRV10" s="149"/>
      <c r="CRW10" s="149"/>
      <c r="CRX10" s="149"/>
      <c r="CRY10" s="149"/>
      <c r="CRZ10" s="149"/>
      <c r="CSA10" s="149"/>
      <c r="CSB10" s="149"/>
      <c r="CSC10" s="149"/>
      <c r="CSD10" s="149"/>
      <c r="CSE10" s="149"/>
      <c r="CSF10" s="149"/>
      <c r="CSG10" s="149"/>
      <c r="CSH10" s="149"/>
      <c r="CSI10" s="149"/>
      <c r="CSJ10" s="149"/>
      <c r="CSK10" s="149"/>
      <c r="CSL10" s="149"/>
      <c r="CSM10" s="149"/>
      <c r="CSN10" s="149"/>
      <c r="CSO10" s="149"/>
      <c r="CSP10" s="149"/>
      <c r="CSQ10" s="149"/>
      <c r="CSR10" s="149"/>
      <c r="CSS10" s="149"/>
      <c r="CST10" s="149"/>
      <c r="CSU10" s="149"/>
      <c r="CSV10" s="149"/>
      <c r="CSW10" s="149"/>
      <c r="CSX10" s="149"/>
      <c r="CSY10" s="149"/>
      <c r="CSZ10" s="149"/>
      <c r="CTA10" s="149"/>
      <c r="CTB10" s="149"/>
      <c r="CTC10" s="149"/>
      <c r="CTD10" s="149"/>
      <c r="CTE10" s="149"/>
      <c r="CTF10" s="149"/>
      <c r="CTG10" s="149"/>
      <c r="CTH10" s="149"/>
      <c r="CTI10" s="149"/>
      <c r="CTJ10" s="149"/>
      <c r="CTK10" s="149"/>
      <c r="CTL10" s="149"/>
      <c r="CTM10" s="149"/>
      <c r="CTN10" s="149"/>
      <c r="CTO10" s="149"/>
      <c r="CTP10" s="149"/>
      <c r="CTQ10" s="149"/>
      <c r="CTR10" s="149"/>
      <c r="CTS10" s="149"/>
      <c r="CTT10" s="149"/>
      <c r="CTU10" s="149"/>
      <c r="CTV10" s="149"/>
      <c r="CTW10" s="149"/>
      <c r="CTX10" s="149"/>
      <c r="CTY10" s="149"/>
      <c r="CTZ10" s="149"/>
      <c r="CUA10" s="149"/>
      <c r="CUB10" s="149"/>
      <c r="CUC10" s="149"/>
      <c r="CUD10" s="149"/>
      <c r="CUE10" s="149"/>
      <c r="CUF10" s="149"/>
      <c r="CUG10" s="149"/>
      <c r="CUH10" s="149"/>
      <c r="CUI10" s="149"/>
      <c r="CUJ10" s="149"/>
      <c r="CUK10" s="149"/>
      <c r="CUL10" s="149"/>
      <c r="CUM10" s="149"/>
      <c r="CUN10" s="149"/>
      <c r="CUO10" s="149"/>
      <c r="CUP10" s="149"/>
      <c r="CUQ10" s="149"/>
      <c r="CUR10" s="149"/>
      <c r="CUS10" s="149"/>
      <c r="CUT10" s="149"/>
      <c r="CUU10" s="149"/>
      <c r="CUV10" s="149"/>
      <c r="CUW10" s="149"/>
      <c r="CUX10" s="149"/>
      <c r="CUY10" s="149"/>
      <c r="CUZ10" s="149"/>
      <c r="CVA10" s="149"/>
      <c r="CVB10" s="149"/>
      <c r="CVC10" s="149"/>
      <c r="CVD10" s="149"/>
      <c r="CVE10" s="149"/>
      <c r="CVF10" s="149"/>
      <c r="CVG10" s="149"/>
      <c r="CVH10" s="149"/>
      <c r="CVI10" s="149"/>
      <c r="CVJ10" s="149"/>
      <c r="CVK10" s="149"/>
      <c r="CVL10" s="149"/>
      <c r="CVM10" s="149"/>
      <c r="CVN10" s="149"/>
      <c r="CVO10" s="149"/>
      <c r="CVP10" s="149"/>
      <c r="CVQ10" s="149"/>
      <c r="CVR10" s="149"/>
      <c r="CVS10" s="149"/>
      <c r="CVT10" s="149"/>
      <c r="CVU10" s="149"/>
      <c r="CVV10" s="149"/>
      <c r="CVW10" s="149"/>
      <c r="CVX10" s="149"/>
      <c r="CVY10" s="149"/>
      <c r="CVZ10" s="149"/>
      <c r="CWA10" s="149"/>
      <c r="CWB10" s="149"/>
      <c r="CWC10" s="149"/>
      <c r="CWD10" s="149"/>
      <c r="CWE10" s="149"/>
      <c r="CWF10" s="149"/>
      <c r="CWG10" s="149"/>
      <c r="CWH10" s="149"/>
      <c r="CWI10" s="149"/>
      <c r="CWJ10" s="149"/>
      <c r="CWK10" s="149"/>
      <c r="CWL10" s="149"/>
      <c r="CWM10" s="149"/>
      <c r="CWN10" s="149"/>
      <c r="CWO10" s="149"/>
      <c r="CWP10" s="149"/>
      <c r="CWQ10" s="149"/>
      <c r="CWR10" s="149"/>
      <c r="CWS10" s="149"/>
      <c r="CWT10" s="149"/>
      <c r="CWU10" s="149"/>
      <c r="CWV10" s="149"/>
      <c r="CWW10" s="149"/>
      <c r="CWX10" s="149"/>
      <c r="CWY10" s="149"/>
      <c r="CWZ10" s="149"/>
      <c r="CXA10" s="149"/>
      <c r="CXB10" s="149"/>
      <c r="CXC10" s="149"/>
      <c r="CXD10" s="149"/>
      <c r="CXE10" s="149"/>
      <c r="CXF10" s="149"/>
      <c r="CXG10" s="149"/>
      <c r="CXH10" s="149"/>
      <c r="CXI10" s="149"/>
      <c r="CXJ10" s="149"/>
      <c r="CXK10" s="149"/>
      <c r="CXL10" s="149"/>
      <c r="CXM10" s="149"/>
      <c r="CXN10" s="149"/>
      <c r="CXO10" s="149"/>
      <c r="CXP10" s="149"/>
      <c r="CXQ10" s="149"/>
      <c r="CXR10" s="149"/>
      <c r="CXS10" s="149"/>
      <c r="CXT10" s="149"/>
      <c r="CXU10" s="149"/>
      <c r="CXV10" s="149"/>
      <c r="CXW10" s="149"/>
      <c r="CXX10" s="149"/>
      <c r="CXY10" s="149"/>
      <c r="CXZ10" s="149"/>
      <c r="CYA10" s="149"/>
      <c r="CYB10" s="149"/>
      <c r="CYC10" s="149"/>
      <c r="CYD10" s="149"/>
      <c r="CYE10" s="149"/>
      <c r="CYF10" s="149"/>
      <c r="CYG10" s="149"/>
      <c r="CYH10" s="149"/>
      <c r="CYI10" s="149"/>
      <c r="CYJ10" s="149"/>
      <c r="CYK10" s="149"/>
      <c r="CYL10" s="149"/>
      <c r="CYM10" s="149"/>
      <c r="CYN10" s="149"/>
      <c r="CYO10" s="149"/>
      <c r="CYP10" s="149"/>
      <c r="CYQ10" s="149"/>
      <c r="CYR10" s="149"/>
      <c r="CYS10" s="149"/>
      <c r="CYT10" s="149"/>
      <c r="CYU10" s="149"/>
      <c r="CYV10" s="149"/>
      <c r="CYW10" s="149"/>
      <c r="CYX10" s="149"/>
      <c r="CYY10" s="149"/>
      <c r="CYZ10" s="149"/>
      <c r="CZA10" s="149"/>
      <c r="CZB10" s="149"/>
      <c r="CZC10" s="149"/>
      <c r="CZD10" s="149"/>
      <c r="CZE10" s="149"/>
      <c r="CZF10" s="149"/>
      <c r="CZG10" s="149"/>
      <c r="CZH10" s="149"/>
      <c r="CZI10" s="149"/>
      <c r="CZJ10" s="149"/>
      <c r="CZK10" s="149"/>
      <c r="CZL10" s="149"/>
      <c r="CZM10" s="149"/>
      <c r="CZN10" s="149"/>
      <c r="CZO10" s="149"/>
      <c r="CZP10" s="149"/>
      <c r="CZQ10" s="149"/>
      <c r="CZR10" s="149"/>
      <c r="CZS10" s="149"/>
      <c r="CZT10" s="149"/>
      <c r="CZU10" s="149"/>
      <c r="CZV10" s="149"/>
      <c r="CZW10" s="149"/>
      <c r="CZX10" s="149"/>
      <c r="CZY10" s="149"/>
      <c r="CZZ10" s="149"/>
      <c r="DAA10" s="149"/>
      <c r="DAB10" s="149"/>
      <c r="DAC10" s="149"/>
      <c r="DAD10" s="149"/>
      <c r="DAE10" s="149"/>
      <c r="DAF10" s="149"/>
      <c r="DAG10" s="149"/>
      <c r="DAH10" s="149"/>
      <c r="DAI10" s="149"/>
      <c r="DAJ10" s="149"/>
      <c r="DAK10" s="149"/>
      <c r="DAL10" s="149"/>
      <c r="DAM10" s="149"/>
      <c r="DAN10" s="149"/>
      <c r="DAO10" s="149"/>
      <c r="DAP10" s="149"/>
      <c r="DAQ10" s="149"/>
      <c r="DAR10" s="149"/>
      <c r="DAS10" s="149"/>
      <c r="DAT10" s="149"/>
      <c r="DAU10" s="149"/>
      <c r="DAV10" s="149"/>
      <c r="DAW10" s="149"/>
      <c r="DAX10" s="149"/>
      <c r="DAY10" s="149"/>
      <c r="DAZ10" s="149"/>
      <c r="DBA10" s="149"/>
      <c r="DBB10" s="149"/>
      <c r="DBC10" s="149"/>
      <c r="DBD10" s="149"/>
      <c r="DBE10" s="149"/>
      <c r="DBF10" s="149"/>
      <c r="DBG10" s="149"/>
      <c r="DBH10" s="149"/>
      <c r="DBI10" s="149"/>
      <c r="DBJ10" s="149"/>
      <c r="DBK10" s="149"/>
      <c r="DBL10" s="149"/>
      <c r="DBM10" s="149"/>
      <c r="DBN10" s="149"/>
      <c r="DBO10" s="149"/>
      <c r="DBP10" s="149"/>
      <c r="DBQ10" s="149"/>
      <c r="DBR10" s="149"/>
      <c r="DBS10" s="149"/>
      <c r="DBT10" s="149"/>
      <c r="DBU10" s="149"/>
      <c r="DBV10" s="149"/>
      <c r="DBW10" s="149"/>
      <c r="DBX10" s="149"/>
      <c r="DBY10" s="149"/>
      <c r="DBZ10" s="149"/>
      <c r="DCA10" s="149"/>
      <c r="DCB10" s="149"/>
      <c r="DCC10" s="149"/>
      <c r="DCD10" s="149"/>
      <c r="DCE10" s="149"/>
      <c r="DCF10" s="149"/>
      <c r="DCG10" s="149"/>
      <c r="DCH10" s="149"/>
      <c r="DCI10" s="149"/>
      <c r="DCJ10" s="149"/>
      <c r="DCK10" s="149"/>
      <c r="DCL10" s="149"/>
      <c r="DCM10" s="149"/>
      <c r="DCN10" s="149"/>
      <c r="DCO10" s="149"/>
      <c r="DCP10" s="149"/>
      <c r="DCQ10" s="149"/>
      <c r="DCR10" s="149"/>
      <c r="DCS10" s="149"/>
      <c r="DCT10" s="149"/>
      <c r="DCU10" s="149"/>
      <c r="DCV10" s="149"/>
      <c r="DCW10" s="149"/>
      <c r="DCX10" s="149"/>
      <c r="DCY10" s="149"/>
      <c r="DCZ10" s="149"/>
      <c r="DDA10" s="149"/>
      <c r="DDB10" s="149"/>
      <c r="DDC10" s="149"/>
      <c r="DDD10" s="149"/>
      <c r="DDE10" s="149"/>
      <c r="DDF10" s="149"/>
      <c r="DDG10" s="149"/>
      <c r="DDH10" s="149"/>
      <c r="DDI10" s="149"/>
      <c r="DDJ10" s="149"/>
      <c r="DDK10" s="149"/>
      <c r="DDL10" s="149"/>
      <c r="DDM10" s="149"/>
      <c r="DDN10" s="149"/>
      <c r="DDO10" s="149"/>
      <c r="DDP10" s="149"/>
      <c r="DDQ10" s="149"/>
      <c r="DDR10" s="149"/>
      <c r="DDS10" s="149"/>
      <c r="DDT10" s="149"/>
      <c r="DDU10" s="149"/>
      <c r="DDV10" s="149"/>
      <c r="DDW10" s="149"/>
      <c r="DDX10" s="149"/>
      <c r="DDY10" s="149"/>
      <c r="DDZ10" s="149"/>
      <c r="DEA10" s="149"/>
      <c r="DEB10" s="149"/>
      <c r="DEC10" s="149"/>
      <c r="DED10" s="149"/>
      <c r="DEE10" s="149"/>
      <c r="DEF10" s="149"/>
      <c r="DEG10" s="149"/>
      <c r="DEH10" s="149"/>
      <c r="DEI10" s="149"/>
      <c r="DEJ10" s="149"/>
      <c r="DEK10" s="149"/>
      <c r="DEL10" s="149"/>
      <c r="DEM10" s="149"/>
      <c r="DEN10" s="149"/>
      <c r="DEO10" s="149"/>
      <c r="DEP10" s="149"/>
      <c r="DEQ10" s="149"/>
      <c r="DER10" s="149"/>
      <c r="DES10" s="149"/>
      <c r="DET10" s="149"/>
      <c r="DEU10" s="149"/>
      <c r="DEV10" s="149"/>
      <c r="DEW10" s="149"/>
      <c r="DEX10" s="149"/>
      <c r="DEY10" s="149"/>
      <c r="DEZ10" s="149"/>
      <c r="DFA10" s="149"/>
      <c r="DFB10" s="149"/>
      <c r="DFC10" s="149"/>
      <c r="DFD10" s="149"/>
      <c r="DFE10" s="149"/>
      <c r="DFF10" s="149"/>
      <c r="DFG10" s="149"/>
      <c r="DFH10" s="149"/>
      <c r="DFI10" s="149"/>
      <c r="DFJ10" s="149"/>
      <c r="DFK10" s="149"/>
      <c r="DFL10" s="149"/>
      <c r="DFM10" s="149"/>
      <c r="DFN10" s="149"/>
      <c r="DFO10" s="149"/>
      <c r="DFP10" s="149"/>
      <c r="DFQ10" s="149"/>
      <c r="DFR10" s="149"/>
      <c r="DFS10" s="149"/>
      <c r="DFT10" s="149"/>
      <c r="DFU10" s="149"/>
      <c r="DFV10" s="149"/>
      <c r="DFW10" s="149"/>
      <c r="DFX10" s="149"/>
      <c r="DFY10" s="149"/>
      <c r="DFZ10" s="149"/>
      <c r="DGA10" s="149"/>
      <c r="DGB10" s="149"/>
      <c r="DGC10" s="149"/>
      <c r="DGD10" s="149"/>
      <c r="DGE10" s="149"/>
      <c r="DGF10" s="149"/>
      <c r="DGG10" s="149"/>
      <c r="DGH10" s="149"/>
      <c r="DGI10" s="149"/>
      <c r="DGJ10" s="149"/>
      <c r="DGK10" s="149"/>
      <c r="DGL10" s="149"/>
      <c r="DGM10" s="149"/>
      <c r="DGN10" s="149"/>
      <c r="DGO10" s="149"/>
      <c r="DGP10" s="149"/>
      <c r="DGQ10" s="149"/>
      <c r="DGR10" s="149"/>
      <c r="DGS10" s="149"/>
      <c r="DGT10" s="149"/>
      <c r="DGU10" s="149"/>
      <c r="DGV10" s="149"/>
      <c r="DGW10" s="149"/>
      <c r="DGX10" s="149"/>
      <c r="DGY10" s="149"/>
      <c r="DGZ10" s="149"/>
      <c r="DHA10" s="149"/>
      <c r="DHB10" s="149"/>
      <c r="DHC10" s="149"/>
      <c r="DHD10" s="149"/>
      <c r="DHE10" s="149"/>
      <c r="DHF10" s="149"/>
      <c r="DHG10" s="149"/>
      <c r="DHH10" s="149"/>
      <c r="DHI10" s="149"/>
      <c r="DHJ10" s="149"/>
      <c r="DHK10" s="149"/>
      <c r="DHL10" s="149"/>
      <c r="DHM10" s="149"/>
      <c r="DHN10" s="149"/>
      <c r="DHO10" s="149"/>
      <c r="DHP10" s="149"/>
      <c r="DHQ10" s="149"/>
      <c r="DHR10" s="149"/>
      <c r="DHS10" s="149"/>
      <c r="DHT10" s="149"/>
      <c r="DHU10" s="149"/>
      <c r="DHV10" s="149"/>
      <c r="DHW10" s="149"/>
      <c r="DHX10" s="149"/>
      <c r="DHY10" s="149"/>
      <c r="DHZ10" s="149"/>
      <c r="DIA10" s="149"/>
      <c r="DIB10" s="149"/>
      <c r="DIC10" s="149"/>
      <c r="DID10" s="149"/>
      <c r="DIE10" s="149"/>
      <c r="DIF10" s="149"/>
      <c r="DIG10" s="149"/>
      <c r="DIH10" s="149"/>
      <c r="DII10" s="149"/>
      <c r="DIJ10" s="149"/>
      <c r="DIK10" s="149"/>
      <c r="DIL10" s="149"/>
      <c r="DIM10" s="149"/>
      <c r="DIN10" s="149"/>
      <c r="DIO10" s="149"/>
      <c r="DIP10" s="149"/>
      <c r="DIQ10" s="149"/>
      <c r="DIR10" s="149"/>
      <c r="DIS10" s="149"/>
      <c r="DIT10" s="149"/>
      <c r="DIU10" s="149"/>
      <c r="DIV10" s="149"/>
      <c r="DIW10" s="149"/>
      <c r="DIX10" s="149"/>
      <c r="DIY10" s="149"/>
      <c r="DIZ10" s="149"/>
      <c r="DJA10" s="149"/>
      <c r="DJB10" s="149"/>
      <c r="DJC10" s="149"/>
      <c r="DJD10" s="149"/>
      <c r="DJE10" s="149"/>
      <c r="DJF10" s="149"/>
      <c r="DJG10" s="149"/>
      <c r="DJH10" s="149"/>
      <c r="DJI10" s="149"/>
      <c r="DJJ10" s="149"/>
      <c r="DJK10" s="149"/>
      <c r="DJL10" s="149"/>
      <c r="DJM10" s="149"/>
      <c r="DJN10" s="149"/>
      <c r="DJO10" s="149"/>
      <c r="DJP10" s="149"/>
      <c r="DJQ10" s="149"/>
      <c r="DJR10" s="149"/>
      <c r="DJS10" s="149"/>
      <c r="DJT10" s="149"/>
      <c r="DJU10" s="149"/>
      <c r="DJV10" s="149"/>
      <c r="DJW10" s="149"/>
      <c r="DJX10" s="149"/>
      <c r="DJY10" s="149"/>
      <c r="DJZ10" s="149"/>
      <c r="DKA10" s="149"/>
      <c r="DKB10" s="149"/>
      <c r="DKC10" s="149"/>
      <c r="DKD10" s="149"/>
      <c r="DKE10" s="149"/>
      <c r="DKF10" s="149"/>
      <c r="DKG10" s="149"/>
      <c r="DKH10" s="149"/>
      <c r="DKI10" s="149"/>
      <c r="DKJ10" s="149"/>
      <c r="DKK10" s="149"/>
      <c r="DKL10" s="149"/>
      <c r="DKM10" s="149"/>
      <c r="DKN10" s="149"/>
      <c r="DKO10" s="149"/>
      <c r="DKP10" s="149"/>
      <c r="DKQ10" s="149"/>
      <c r="DKR10" s="149"/>
      <c r="DKS10" s="149"/>
      <c r="DKT10" s="149"/>
      <c r="DKU10" s="149"/>
      <c r="DKV10" s="149"/>
      <c r="DKW10" s="149"/>
      <c r="DKX10" s="149"/>
      <c r="DKY10" s="149"/>
      <c r="DKZ10" s="149"/>
      <c r="DLA10" s="149"/>
      <c r="DLB10" s="149"/>
      <c r="DLC10" s="149"/>
      <c r="DLD10" s="149"/>
      <c r="DLE10" s="149"/>
      <c r="DLF10" s="149"/>
      <c r="DLG10" s="149"/>
      <c r="DLH10" s="149"/>
      <c r="DLI10" s="149"/>
      <c r="DLJ10" s="149"/>
      <c r="DLK10" s="149"/>
      <c r="DLL10" s="149"/>
      <c r="DLM10" s="149"/>
      <c r="DLN10" s="149"/>
      <c r="DLO10" s="149"/>
      <c r="DLP10" s="149"/>
      <c r="DLQ10" s="149"/>
      <c r="DLR10" s="149"/>
      <c r="DLS10" s="149"/>
      <c r="DLT10" s="149"/>
      <c r="DLU10" s="149"/>
      <c r="DLV10" s="149"/>
      <c r="DLW10" s="149"/>
      <c r="DLX10" s="149"/>
      <c r="DLY10" s="149"/>
      <c r="DLZ10" s="149"/>
      <c r="DMA10" s="149"/>
      <c r="DMB10" s="149"/>
      <c r="DMC10" s="149"/>
      <c r="DMD10" s="149"/>
      <c r="DME10" s="149"/>
      <c r="DMF10" s="149"/>
      <c r="DMG10" s="149"/>
      <c r="DMH10" s="149"/>
      <c r="DMI10" s="149"/>
      <c r="DMJ10" s="149"/>
      <c r="DMK10" s="149"/>
      <c r="DML10" s="149"/>
      <c r="DMM10" s="149"/>
      <c r="DMN10" s="149"/>
      <c r="DMO10" s="149"/>
      <c r="DMP10" s="149"/>
      <c r="DMQ10" s="149"/>
      <c r="DMR10" s="149"/>
      <c r="DMS10" s="149"/>
      <c r="DMT10" s="149"/>
      <c r="DMU10" s="149"/>
      <c r="DMV10" s="149"/>
      <c r="DMW10" s="149"/>
      <c r="DMX10" s="149"/>
      <c r="DMY10" s="149"/>
      <c r="DMZ10" s="149"/>
      <c r="DNA10" s="149"/>
      <c r="DNB10" s="149"/>
      <c r="DNC10" s="149"/>
      <c r="DND10" s="149"/>
      <c r="DNE10" s="149"/>
      <c r="DNF10" s="149"/>
      <c r="DNG10" s="149"/>
      <c r="DNH10" s="149"/>
      <c r="DNI10" s="149"/>
      <c r="DNJ10" s="149"/>
      <c r="DNK10" s="149"/>
      <c r="DNL10" s="149"/>
      <c r="DNM10" s="149"/>
      <c r="DNN10" s="149"/>
      <c r="DNO10" s="149"/>
      <c r="DNP10" s="149"/>
      <c r="DNQ10" s="149"/>
      <c r="DNR10" s="149"/>
      <c r="DNS10" s="149"/>
      <c r="DNT10" s="149"/>
      <c r="DNU10" s="149"/>
      <c r="DNV10" s="149"/>
      <c r="DNW10" s="149"/>
      <c r="DNX10" s="149"/>
      <c r="DNY10" s="149"/>
      <c r="DNZ10" s="149"/>
      <c r="DOA10" s="149"/>
      <c r="DOB10" s="149"/>
      <c r="DOC10" s="149"/>
      <c r="DOD10" s="149"/>
      <c r="DOE10" s="149"/>
      <c r="DOF10" s="149"/>
      <c r="DOG10" s="149"/>
      <c r="DOH10" s="149"/>
      <c r="DOI10" s="149"/>
      <c r="DOJ10" s="149"/>
      <c r="DOK10" s="149"/>
      <c r="DOL10" s="149"/>
      <c r="DOM10" s="149"/>
      <c r="DON10" s="149"/>
      <c r="DOO10" s="149"/>
      <c r="DOP10" s="149"/>
      <c r="DOQ10" s="149"/>
      <c r="DOR10" s="149"/>
      <c r="DOS10" s="149"/>
      <c r="DOT10" s="149"/>
      <c r="DOU10" s="149"/>
      <c r="DOV10" s="149"/>
      <c r="DOW10" s="149"/>
      <c r="DOX10" s="149"/>
      <c r="DOY10" s="149"/>
      <c r="DOZ10" s="149"/>
      <c r="DPA10" s="149"/>
      <c r="DPB10" s="149"/>
      <c r="DPC10" s="149"/>
      <c r="DPD10" s="149"/>
      <c r="DPE10" s="149"/>
      <c r="DPF10" s="149"/>
      <c r="DPG10" s="149"/>
      <c r="DPH10" s="149"/>
      <c r="DPI10" s="149"/>
      <c r="DPJ10" s="149"/>
      <c r="DPK10" s="149"/>
      <c r="DPL10" s="149"/>
      <c r="DPM10" s="149"/>
      <c r="DPN10" s="149"/>
      <c r="DPO10" s="149"/>
      <c r="DPP10" s="149"/>
      <c r="DPQ10" s="149"/>
      <c r="DPR10" s="149"/>
      <c r="DPS10" s="149"/>
      <c r="DPT10" s="149"/>
      <c r="DPU10" s="149"/>
      <c r="DPV10" s="149"/>
      <c r="DPW10" s="149"/>
      <c r="DPX10" s="149"/>
      <c r="DPY10" s="149"/>
      <c r="DPZ10" s="149"/>
      <c r="DQA10" s="149"/>
      <c r="DQB10" s="149"/>
      <c r="DQC10" s="149"/>
      <c r="DQD10" s="149"/>
      <c r="DQE10" s="149"/>
      <c r="DQF10" s="149"/>
      <c r="DQG10" s="149"/>
      <c r="DQH10" s="149"/>
      <c r="DQI10" s="149"/>
      <c r="DQJ10" s="149"/>
      <c r="DQK10" s="149"/>
      <c r="DQL10" s="149"/>
      <c r="DQM10" s="149"/>
      <c r="DQN10" s="149"/>
      <c r="DQO10" s="149"/>
      <c r="DQP10" s="149"/>
      <c r="DQQ10" s="149"/>
      <c r="DQR10" s="149"/>
      <c r="DQS10" s="149"/>
      <c r="DQT10" s="149"/>
      <c r="DQU10" s="149"/>
      <c r="DQV10" s="149"/>
      <c r="DQW10" s="149"/>
      <c r="DQX10" s="149"/>
      <c r="DQY10" s="149"/>
      <c r="DQZ10" s="149"/>
      <c r="DRA10" s="149"/>
      <c r="DRB10" s="149"/>
      <c r="DRC10" s="149"/>
      <c r="DRD10" s="149"/>
      <c r="DRE10" s="149"/>
      <c r="DRF10" s="149"/>
      <c r="DRG10" s="149"/>
      <c r="DRH10" s="149"/>
      <c r="DRI10" s="149"/>
      <c r="DRJ10" s="149"/>
      <c r="DRK10" s="149"/>
      <c r="DRL10" s="149"/>
      <c r="DRM10" s="149"/>
      <c r="DRN10" s="149"/>
      <c r="DRO10" s="149"/>
      <c r="DRP10" s="149"/>
      <c r="DRQ10" s="149"/>
      <c r="DRR10" s="149"/>
      <c r="DRS10" s="149"/>
      <c r="DRT10" s="149"/>
      <c r="DRU10" s="149"/>
      <c r="DRV10" s="149"/>
      <c r="DRW10" s="149"/>
      <c r="DRX10" s="149"/>
      <c r="DRY10" s="149"/>
      <c r="DRZ10" s="149"/>
      <c r="DSA10" s="149"/>
      <c r="DSB10" s="149"/>
      <c r="DSC10" s="149"/>
      <c r="DSD10" s="149"/>
      <c r="DSE10" s="149"/>
      <c r="DSF10" s="149"/>
      <c r="DSG10" s="149"/>
      <c r="DSH10" s="149"/>
      <c r="DSI10" s="149"/>
      <c r="DSJ10" s="149"/>
      <c r="DSK10" s="149"/>
      <c r="DSL10" s="149"/>
      <c r="DSM10" s="149"/>
      <c r="DSN10" s="149"/>
      <c r="DSO10" s="149"/>
      <c r="DSP10" s="149"/>
      <c r="DSQ10" s="149"/>
      <c r="DSR10" s="149"/>
      <c r="DSS10" s="149"/>
      <c r="DST10" s="149"/>
      <c r="DSU10" s="149"/>
      <c r="DSV10" s="149"/>
      <c r="DSW10" s="149"/>
      <c r="DSX10" s="149"/>
      <c r="DSY10" s="149"/>
      <c r="DSZ10" s="149"/>
      <c r="DTA10" s="149"/>
      <c r="DTB10" s="149"/>
      <c r="DTC10" s="149"/>
      <c r="DTD10" s="149"/>
      <c r="DTE10" s="149"/>
      <c r="DTF10" s="149"/>
      <c r="DTG10" s="149"/>
      <c r="DTH10" s="149"/>
      <c r="DTI10" s="149"/>
      <c r="DTJ10" s="149"/>
      <c r="DTK10" s="149"/>
      <c r="DTL10" s="149"/>
      <c r="DTM10" s="149"/>
      <c r="DTN10" s="149"/>
      <c r="DTO10" s="149"/>
      <c r="DTP10" s="149"/>
      <c r="DTQ10" s="149"/>
      <c r="DTR10" s="149"/>
      <c r="DTS10" s="149"/>
      <c r="DTT10" s="149"/>
      <c r="DTU10" s="149"/>
      <c r="DTV10" s="149"/>
      <c r="DTW10" s="149"/>
      <c r="DTX10" s="149"/>
      <c r="DTY10" s="149"/>
      <c r="DTZ10" s="149"/>
      <c r="DUA10" s="149"/>
      <c r="DUB10" s="149"/>
      <c r="DUC10" s="149"/>
      <c r="DUD10" s="149"/>
      <c r="DUE10" s="149"/>
      <c r="DUF10" s="149"/>
      <c r="DUG10" s="149"/>
      <c r="DUH10" s="149"/>
      <c r="DUI10" s="149"/>
      <c r="DUJ10" s="149"/>
      <c r="DUK10" s="149"/>
      <c r="DUL10" s="149"/>
      <c r="DUM10" s="149"/>
      <c r="DUN10" s="149"/>
      <c r="DUO10" s="149"/>
      <c r="DUP10" s="149"/>
      <c r="DUQ10" s="149"/>
      <c r="DUR10" s="149"/>
      <c r="DUS10" s="149"/>
      <c r="DUT10" s="149"/>
      <c r="DUU10" s="149"/>
      <c r="DUV10" s="149"/>
      <c r="DUW10" s="149"/>
      <c r="DUX10" s="149"/>
      <c r="DUY10" s="149"/>
      <c r="DUZ10" s="149"/>
      <c r="DVA10" s="149"/>
      <c r="DVB10" s="149"/>
      <c r="DVC10" s="149"/>
      <c r="DVD10" s="149"/>
      <c r="DVE10" s="149"/>
      <c r="DVF10" s="149"/>
      <c r="DVG10" s="149"/>
      <c r="DVH10" s="149"/>
      <c r="DVI10" s="149"/>
      <c r="DVJ10" s="149"/>
      <c r="DVK10" s="149"/>
      <c r="DVL10" s="149"/>
      <c r="DVM10" s="149"/>
      <c r="DVN10" s="149"/>
      <c r="DVO10" s="149"/>
      <c r="DVP10" s="149"/>
      <c r="DVQ10" s="149"/>
      <c r="DVR10" s="149"/>
      <c r="DVS10" s="149"/>
      <c r="DVT10" s="149"/>
      <c r="DVU10" s="149"/>
      <c r="DVV10" s="149"/>
      <c r="DVW10" s="149"/>
      <c r="DVX10" s="149"/>
      <c r="DVY10" s="149"/>
      <c r="DVZ10" s="149"/>
      <c r="DWA10" s="149"/>
      <c r="DWB10" s="149"/>
      <c r="DWC10" s="149"/>
      <c r="DWD10" s="149"/>
      <c r="DWE10" s="149"/>
      <c r="DWF10" s="149"/>
      <c r="DWG10" s="149"/>
      <c r="DWH10" s="149"/>
      <c r="DWI10" s="149"/>
      <c r="DWJ10" s="149"/>
      <c r="DWK10" s="149"/>
      <c r="DWL10" s="149"/>
      <c r="DWM10" s="149"/>
      <c r="DWN10" s="149"/>
      <c r="DWO10" s="149"/>
      <c r="DWP10" s="149"/>
      <c r="DWQ10" s="149"/>
      <c r="DWR10" s="149"/>
      <c r="DWS10" s="149"/>
      <c r="DWT10" s="149"/>
      <c r="DWU10" s="149"/>
      <c r="DWV10" s="149"/>
      <c r="DWW10" s="149"/>
      <c r="DWX10" s="149"/>
      <c r="DWY10" s="149"/>
      <c r="DWZ10" s="149"/>
      <c r="DXA10" s="149"/>
      <c r="DXB10" s="149"/>
      <c r="DXC10" s="149"/>
      <c r="DXD10" s="149"/>
      <c r="DXE10" s="149"/>
      <c r="DXF10" s="149"/>
      <c r="DXG10" s="149"/>
      <c r="DXH10" s="149"/>
      <c r="DXI10" s="149"/>
      <c r="DXJ10" s="149"/>
      <c r="DXK10" s="149"/>
      <c r="DXL10" s="149"/>
      <c r="DXM10" s="149"/>
      <c r="DXN10" s="149"/>
      <c r="DXO10" s="149"/>
      <c r="DXP10" s="149"/>
      <c r="DXQ10" s="149"/>
      <c r="DXR10" s="149"/>
      <c r="DXS10" s="149"/>
      <c r="DXT10" s="149"/>
      <c r="DXU10" s="149"/>
      <c r="DXV10" s="149"/>
      <c r="DXW10" s="149"/>
      <c r="DXX10" s="149"/>
      <c r="DXY10" s="149"/>
      <c r="DXZ10" s="149"/>
      <c r="DYA10" s="149"/>
      <c r="DYB10" s="149"/>
      <c r="DYC10" s="149"/>
      <c r="DYD10" s="149"/>
      <c r="DYE10" s="149"/>
      <c r="DYF10" s="149"/>
      <c r="DYG10" s="149"/>
      <c r="DYH10" s="149"/>
      <c r="DYI10" s="149"/>
      <c r="DYJ10" s="149"/>
      <c r="DYK10" s="149"/>
      <c r="DYL10" s="149"/>
      <c r="DYM10" s="149"/>
      <c r="DYN10" s="149"/>
      <c r="DYO10" s="149"/>
      <c r="DYP10" s="149"/>
      <c r="DYQ10" s="149"/>
      <c r="DYR10" s="149"/>
      <c r="DYS10" s="149"/>
      <c r="DYT10" s="149"/>
      <c r="DYU10" s="149"/>
      <c r="DYV10" s="149"/>
      <c r="DYW10" s="149"/>
      <c r="DYX10" s="149"/>
      <c r="DYY10" s="149"/>
      <c r="DYZ10" s="149"/>
      <c r="DZA10" s="149"/>
      <c r="DZB10" s="149"/>
      <c r="DZC10" s="149"/>
      <c r="DZD10" s="149"/>
      <c r="DZE10" s="149"/>
      <c r="DZF10" s="149"/>
      <c r="DZG10" s="149"/>
      <c r="DZH10" s="149"/>
      <c r="DZI10" s="149"/>
      <c r="DZJ10" s="149"/>
      <c r="DZK10" s="149"/>
      <c r="DZL10" s="149"/>
      <c r="DZM10" s="149"/>
      <c r="DZN10" s="149"/>
      <c r="DZO10" s="149"/>
      <c r="DZP10" s="149"/>
      <c r="DZQ10" s="149"/>
      <c r="DZR10" s="149"/>
      <c r="DZS10" s="149"/>
      <c r="DZT10" s="149"/>
      <c r="DZU10" s="149"/>
      <c r="DZV10" s="149"/>
      <c r="DZW10" s="149"/>
      <c r="DZX10" s="149"/>
      <c r="DZY10" s="149"/>
      <c r="DZZ10" s="149"/>
      <c r="EAA10" s="149"/>
      <c r="EAB10" s="149"/>
      <c r="EAC10" s="149"/>
      <c r="EAD10" s="149"/>
      <c r="EAE10" s="149"/>
      <c r="EAF10" s="149"/>
      <c r="EAG10" s="149"/>
      <c r="EAH10" s="149"/>
      <c r="EAI10" s="149"/>
      <c r="EAJ10" s="149"/>
      <c r="EAK10" s="149"/>
      <c r="EAL10" s="149"/>
      <c r="EAM10" s="149"/>
      <c r="EAN10" s="149"/>
      <c r="EAO10" s="149"/>
      <c r="EAP10" s="149"/>
      <c r="EAQ10" s="149"/>
      <c r="EAR10" s="149"/>
      <c r="EAS10" s="149"/>
      <c r="EAT10" s="149"/>
      <c r="EAU10" s="149"/>
      <c r="EAV10" s="149"/>
      <c r="EAW10" s="149"/>
      <c r="EAX10" s="149"/>
      <c r="EAY10" s="149"/>
      <c r="EAZ10" s="149"/>
      <c r="EBA10" s="149"/>
      <c r="EBB10" s="149"/>
      <c r="EBC10" s="149"/>
      <c r="EBD10" s="149"/>
      <c r="EBE10" s="149"/>
      <c r="EBF10" s="149"/>
      <c r="EBG10" s="149"/>
      <c r="EBH10" s="149"/>
      <c r="EBI10" s="149"/>
      <c r="EBJ10" s="149"/>
      <c r="EBK10" s="149"/>
      <c r="EBL10" s="149"/>
      <c r="EBM10" s="149"/>
      <c r="EBN10" s="149"/>
      <c r="EBO10" s="149"/>
      <c r="EBP10" s="149"/>
      <c r="EBQ10" s="149"/>
      <c r="EBR10" s="149"/>
      <c r="EBS10" s="149"/>
      <c r="EBT10" s="149"/>
      <c r="EBU10" s="149"/>
      <c r="EBV10" s="149"/>
      <c r="EBW10" s="149"/>
      <c r="EBX10" s="149"/>
      <c r="EBY10" s="149"/>
      <c r="EBZ10" s="149"/>
      <c r="ECA10" s="149"/>
      <c r="ECB10" s="149"/>
      <c r="ECC10" s="149"/>
      <c r="ECD10" s="149"/>
      <c r="ECE10" s="149"/>
      <c r="ECF10" s="149"/>
      <c r="ECG10" s="149"/>
      <c r="ECH10" s="149"/>
      <c r="ECI10" s="149"/>
      <c r="ECJ10" s="149"/>
      <c r="ECK10" s="149"/>
      <c r="ECL10" s="149"/>
      <c r="ECM10" s="149"/>
      <c r="ECN10" s="149"/>
      <c r="ECO10" s="149"/>
      <c r="ECP10" s="149"/>
      <c r="ECQ10" s="149"/>
      <c r="ECR10" s="149"/>
      <c r="ECS10" s="149"/>
      <c r="ECT10" s="149"/>
      <c r="ECU10" s="149"/>
      <c r="ECV10" s="149"/>
      <c r="ECW10" s="149"/>
      <c r="ECX10" s="149"/>
      <c r="ECY10" s="149"/>
      <c r="ECZ10" s="149"/>
      <c r="EDA10" s="149"/>
      <c r="EDB10" s="149"/>
      <c r="EDC10" s="149"/>
      <c r="EDD10" s="149"/>
      <c r="EDE10" s="149"/>
      <c r="EDF10" s="149"/>
      <c r="EDG10" s="149"/>
      <c r="EDH10" s="149"/>
      <c r="EDI10" s="149"/>
      <c r="EDJ10" s="149"/>
      <c r="EDK10" s="149"/>
      <c r="EDL10" s="149"/>
      <c r="EDM10" s="149"/>
      <c r="EDN10" s="149"/>
      <c r="EDO10" s="149"/>
      <c r="EDP10" s="149"/>
      <c r="EDQ10" s="149"/>
      <c r="EDR10" s="149"/>
      <c r="EDS10" s="149"/>
      <c r="EDT10" s="149"/>
      <c r="EDU10" s="149"/>
      <c r="EDV10" s="149"/>
      <c r="EDW10" s="149"/>
      <c r="EDX10" s="149"/>
      <c r="EDY10" s="149"/>
      <c r="EDZ10" s="149"/>
      <c r="EEA10" s="149"/>
      <c r="EEB10" s="149"/>
      <c r="EEC10" s="149"/>
      <c r="EED10" s="149"/>
      <c r="EEE10" s="149"/>
      <c r="EEF10" s="149"/>
      <c r="EEG10" s="149"/>
      <c r="EEH10" s="149"/>
      <c r="EEI10" s="149"/>
      <c r="EEJ10" s="149"/>
      <c r="EEK10" s="149"/>
      <c r="EEL10" s="149"/>
      <c r="EEM10" s="149"/>
      <c r="EEN10" s="149"/>
      <c r="EEO10" s="149"/>
      <c r="EEP10" s="149"/>
      <c r="EEQ10" s="149"/>
      <c r="EER10" s="149"/>
      <c r="EES10" s="149"/>
      <c r="EET10" s="149"/>
      <c r="EEU10" s="149"/>
      <c r="EEV10" s="149"/>
      <c r="EEW10" s="149"/>
      <c r="EEX10" s="149"/>
      <c r="EEY10" s="149"/>
      <c r="EEZ10" s="149"/>
      <c r="EFA10" s="149"/>
      <c r="EFB10" s="149"/>
      <c r="EFC10" s="149"/>
      <c r="EFD10" s="149"/>
      <c r="EFE10" s="149"/>
      <c r="EFF10" s="149"/>
      <c r="EFG10" s="149"/>
      <c r="EFH10" s="149"/>
      <c r="EFI10" s="149"/>
      <c r="EFJ10" s="149"/>
      <c r="EFK10" s="149"/>
      <c r="EFL10" s="149"/>
      <c r="EFM10" s="149"/>
      <c r="EFN10" s="149"/>
      <c r="EFO10" s="149"/>
      <c r="EFP10" s="149"/>
      <c r="EFQ10" s="149"/>
      <c r="EFR10" s="149"/>
      <c r="EFS10" s="149"/>
      <c r="EFT10" s="149"/>
      <c r="EFU10" s="149"/>
      <c r="EFV10" s="149"/>
      <c r="EFW10" s="149"/>
      <c r="EFX10" s="149"/>
      <c r="EFY10" s="149"/>
      <c r="EFZ10" s="149"/>
      <c r="EGA10" s="149"/>
      <c r="EGB10" s="149"/>
      <c r="EGC10" s="149"/>
      <c r="EGD10" s="149"/>
      <c r="EGE10" s="149"/>
      <c r="EGF10" s="149"/>
      <c r="EGG10" s="149"/>
      <c r="EGH10" s="149"/>
      <c r="EGI10" s="149"/>
      <c r="EGJ10" s="149"/>
      <c r="EGK10" s="149"/>
      <c r="EGL10" s="149"/>
      <c r="EGM10" s="149"/>
      <c r="EGN10" s="149"/>
      <c r="EGO10" s="149"/>
      <c r="EGP10" s="149"/>
      <c r="EGQ10" s="149"/>
      <c r="EGR10" s="149"/>
      <c r="EGS10" s="149"/>
      <c r="EGT10" s="149"/>
      <c r="EGU10" s="149"/>
      <c r="EGV10" s="149"/>
      <c r="EGW10" s="149"/>
      <c r="EGX10" s="149"/>
      <c r="EGY10" s="149"/>
      <c r="EGZ10" s="149"/>
      <c r="EHA10" s="149"/>
      <c r="EHB10" s="149"/>
      <c r="EHC10" s="149"/>
      <c r="EHD10" s="149"/>
      <c r="EHE10" s="149"/>
      <c r="EHF10" s="149"/>
      <c r="EHG10" s="149"/>
      <c r="EHH10" s="149"/>
      <c r="EHI10" s="149"/>
      <c r="EHJ10" s="149"/>
      <c r="EHK10" s="149"/>
      <c r="EHL10" s="149"/>
      <c r="EHM10" s="149"/>
      <c r="EHN10" s="149"/>
      <c r="EHO10" s="149"/>
      <c r="EHP10" s="149"/>
      <c r="EHQ10" s="149"/>
      <c r="EHR10" s="149"/>
      <c r="EHS10" s="149"/>
      <c r="EHT10" s="149"/>
      <c r="EHU10" s="149"/>
      <c r="EHV10" s="149"/>
      <c r="EHW10" s="149"/>
      <c r="EHX10" s="149"/>
      <c r="EHY10" s="149"/>
      <c r="EHZ10" s="149"/>
      <c r="EIA10" s="149"/>
      <c r="EIB10" s="149"/>
      <c r="EIC10" s="149"/>
      <c r="EID10" s="149"/>
      <c r="EIE10" s="149"/>
      <c r="EIF10" s="149"/>
      <c r="EIG10" s="149"/>
      <c r="EIH10" s="149"/>
      <c r="EII10" s="149"/>
      <c r="EIJ10" s="149"/>
      <c r="EIK10" s="149"/>
      <c r="EIL10" s="149"/>
      <c r="EIM10" s="149"/>
      <c r="EIN10" s="149"/>
      <c r="EIO10" s="149"/>
      <c r="EIP10" s="149"/>
      <c r="EIQ10" s="149"/>
      <c r="EIR10" s="149"/>
      <c r="EIS10" s="149"/>
      <c r="EIT10" s="149"/>
      <c r="EIU10" s="149"/>
      <c r="EIV10" s="149"/>
      <c r="EIW10" s="149"/>
      <c r="EIX10" s="149"/>
      <c r="EIY10" s="149"/>
      <c r="EIZ10" s="149"/>
      <c r="EJA10" s="149"/>
      <c r="EJB10" s="149"/>
      <c r="EJC10" s="149"/>
      <c r="EJD10" s="149"/>
      <c r="EJE10" s="149"/>
      <c r="EJF10" s="149"/>
      <c r="EJG10" s="149"/>
      <c r="EJH10" s="149"/>
      <c r="EJI10" s="149"/>
      <c r="EJJ10" s="149"/>
      <c r="EJK10" s="149"/>
      <c r="EJL10" s="149"/>
      <c r="EJM10" s="149"/>
      <c r="EJN10" s="149"/>
      <c r="EJO10" s="149"/>
      <c r="EJP10" s="149"/>
      <c r="EJQ10" s="149"/>
      <c r="EJR10" s="149"/>
      <c r="EJS10" s="149"/>
      <c r="EJT10" s="149"/>
      <c r="EJU10" s="149"/>
      <c r="EJV10" s="149"/>
      <c r="EJW10" s="149"/>
      <c r="EJX10" s="149"/>
      <c r="EJY10" s="149"/>
      <c r="EJZ10" s="149"/>
      <c r="EKA10" s="149"/>
      <c r="EKB10" s="149"/>
      <c r="EKC10" s="149"/>
      <c r="EKD10" s="149"/>
      <c r="EKE10" s="149"/>
      <c r="EKF10" s="149"/>
      <c r="EKG10" s="149"/>
      <c r="EKH10" s="149"/>
      <c r="EKI10" s="149"/>
      <c r="EKJ10" s="149"/>
      <c r="EKK10" s="149"/>
      <c r="EKL10" s="149"/>
      <c r="EKM10" s="149"/>
      <c r="EKN10" s="149"/>
      <c r="EKO10" s="149"/>
      <c r="EKP10" s="149"/>
      <c r="EKQ10" s="149"/>
      <c r="EKR10" s="149"/>
      <c r="EKS10" s="149"/>
      <c r="EKT10" s="149"/>
      <c r="EKU10" s="149"/>
      <c r="EKV10" s="149"/>
      <c r="EKW10" s="149"/>
      <c r="EKX10" s="149"/>
      <c r="EKY10" s="149"/>
      <c r="EKZ10" s="149"/>
      <c r="ELA10" s="149"/>
      <c r="ELB10" s="149"/>
      <c r="ELC10" s="149"/>
      <c r="ELD10" s="149"/>
      <c r="ELE10" s="149"/>
      <c r="ELF10" s="149"/>
      <c r="ELG10" s="149"/>
      <c r="ELH10" s="149"/>
      <c r="ELI10" s="149"/>
      <c r="ELJ10" s="149"/>
      <c r="ELK10" s="149"/>
      <c r="ELL10" s="149"/>
      <c r="ELM10" s="149"/>
      <c r="ELN10" s="149"/>
      <c r="ELO10" s="149"/>
      <c r="ELP10" s="149"/>
      <c r="ELQ10" s="149"/>
      <c r="ELR10" s="149"/>
      <c r="ELS10" s="149"/>
      <c r="ELT10" s="149"/>
      <c r="ELU10" s="149"/>
      <c r="ELV10" s="149"/>
      <c r="ELW10" s="149"/>
      <c r="ELX10" s="149"/>
      <c r="ELY10" s="149"/>
      <c r="ELZ10" s="149"/>
      <c r="EMA10" s="149"/>
      <c r="EMB10" s="149"/>
      <c r="EMC10" s="149"/>
      <c r="EMD10" s="149"/>
      <c r="EME10" s="149"/>
      <c r="EMF10" s="149"/>
      <c r="EMG10" s="149"/>
      <c r="EMH10" s="149"/>
      <c r="EMI10" s="149"/>
      <c r="EMJ10" s="149"/>
      <c r="EMK10" s="149"/>
      <c r="EML10" s="149"/>
      <c r="EMM10" s="149"/>
      <c r="EMN10" s="149"/>
      <c r="EMO10" s="149"/>
      <c r="EMP10" s="149"/>
      <c r="EMQ10" s="149"/>
      <c r="EMR10" s="149"/>
      <c r="EMS10" s="149"/>
      <c r="EMT10" s="149"/>
      <c r="EMU10" s="149"/>
      <c r="EMV10" s="149"/>
      <c r="EMW10" s="149"/>
      <c r="EMX10" s="149"/>
      <c r="EMY10" s="149"/>
      <c r="EMZ10" s="149"/>
      <c r="ENA10" s="149"/>
      <c r="ENB10" s="149"/>
      <c r="ENC10" s="149"/>
      <c r="END10" s="149"/>
      <c r="ENE10" s="149"/>
      <c r="ENF10" s="149"/>
      <c r="ENG10" s="149"/>
      <c r="ENH10" s="149"/>
      <c r="ENI10" s="149"/>
      <c r="ENJ10" s="149"/>
      <c r="ENK10" s="149"/>
      <c r="ENL10" s="149"/>
      <c r="ENM10" s="149"/>
      <c r="ENN10" s="149"/>
      <c r="ENO10" s="149"/>
      <c r="ENP10" s="149"/>
      <c r="ENQ10" s="149"/>
      <c r="ENR10" s="149"/>
      <c r="ENS10" s="149"/>
      <c r="ENT10" s="149"/>
      <c r="ENU10" s="149"/>
      <c r="ENV10" s="149"/>
      <c r="ENW10" s="149"/>
      <c r="ENX10" s="149"/>
      <c r="ENY10" s="149"/>
      <c r="ENZ10" s="149"/>
      <c r="EOA10" s="149"/>
      <c r="EOB10" s="149"/>
      <c r="EOC10" s="149"/>
      <c r="EOD10" s="149"/>
      <c r="EOE10" s="149"/>
      <c r="EOF10" s="149"/>
      <c r="EOG10" s="149"/>
      <c r="EOH10" s="149"/>
      <c r="EOI10" s="149"/>
      <c r="EOJ10" s="149"/>
      <c r="EOK10" s="149"/>
      <c r="EOL10" s="149"/>
      <c r="EOM10" s="149"/>
      <c r="EON10" s="149"/>
      <c r="EOO10" s="149"/>
      <c r="EOP10" s="149"/>
      <c r="EOQ10" s="149"/>
      <c r="EOR10" s="149"/>
      <c r="EOS10" s="149"/>
      <c r="EOT10" s="149"/>
      <c r="EOU10" s="149"/>
      <c r="EOV10" s="149"/>
      <c r="EOW10" s="149"/>
      <c r="EOX10" s="149"/>
      <c r="EOY10" s="149"/>
      <c r="EOZ10" s="149"/>
      <c r="EPA10" s="149"/>
      <c r="EPB10" s="149"/>
      <c r="EPC10" s="149"/>
      <c r="EPD10" s="149"/>
      <c r="EPE10" s="149"/>
      <c r="EPF10" s="149"/>
      <c r="EPG10" s="149"/>
      <c r="EPH10" s="149"/>
      <c r="EPI10" s="149"/>
      <c r="EPJ10" s="149"/>
      <c r="EPK10" s="149"/>
      <c r="EPL10" s="149"/>
      <c r="EPM10" s="149"/>
      <c r="EPN10" s="149"/>
      <c r="EPO10" s="149"/>
      <c r="EPP10" s="149"/>
      <c r="EPQ10" s="149"/>
      <c r="EPR10" s="149"/>
      <c r="EPS10" s="149"/>
      <c r="EPT10" s="149"/>
      <c r="EPU10" s="149"/>
      <c r="EPV10" s="149"/>
      <c r="EPW10" s="149"/>
      <c r="EPX10" s="149"/>
      <c r="EPY10" s="149"/>
      <c r="EPZ10" s="149"/>
      <c r="EQA10" s="149"/>
      <c r="EQB10" s="149"/>
      <c r="EQC10" s="149"/>
      <c r="EQD10" s="149"/>
      <c r="EQE10" s="149"/>
      <c r="EQF10" s="149"/>
      <c r="EQG10" s="149"/>
      <c r="EQH10" s="149"/>
      <c r="EQI10" s="149"/>
      <c r="EQJ10" s="149"/>
      <c r="EQK10" s="149"/>
      <c r="EQL10" s="149"/>
      <c r="EQM10" s="149"/>
      <c r="EQN10" s="149"/>
      <c r="EQO10" s="149"/>
      <c r="EQP10" s="149"/>
      <c r="EQQ10" s="149"/>
      <c r="EQR10" s="149"/>
      <c r="EQS10" s="149"/>
      <c r="EQT10" s="149"/>
      <c r="EQU10" s="149"/>
      <c r="EQV10" s="149"/>
      <c r="EQW10" s="149"/>
      <c r="EQX10" s="149"/>
      <c r="EQY10" s="149"/>
      <c r="EQZ10" s="149"/>
      <c r="ERA10" s="149"/>
      <c r="ERB10" s="149"/>
      <c r="ERC10" s="149"/>
      <c r="ERD10" s="149"/>
      <c r="ERE10" s="149"/>
      <c r="ERF10" s="149"/>
      <c r="ERG10" s="149"/>
      <c r="ERH10" s="149"/>
      <c r="ERI10" s="149"/>
      <c r="ERJ10" s="149"/>
      <c r="ERK10" s="149"/>
      <c r="ERL10" s="149"/>
      <c r="ERM10" s="149"/>
      <c r="ERN10" s="149"/>
      <c r="ERO10" s="149"/>
      <c r="ERP10" s="149"/>
      <c r="ERQ10" s="149"/>
      <c r="ERR10" s="149"/>
      <c r="ERS10" s="149"/>
      <c r="ERT10" s="149"/>
      <c r="ERU10" s="149"/>
      <c r="ERV10" s="149"/>
      <c r="ERW10" s="149"/>
      <c r="ERX10" s="149"/>
      <c r="ERY10" s="149"/>
      <c r="ERZ10" s="149"/>
      <c r="ESA10" s="149"/>
      <c r="ESB10" s="149"/>
      <c r="ESC10" s="149"/>
      <c r="ESD10" s="149"/>
      <c r="ESE10" s="149"/>
      <c r="ESF10" s="149"/>
      <c r="ESG10" s="149"/>
      <c r="ESH10" s="149"/>
      <c r="ESI10" s="149"/>
      <c r="ESJ10" s="149"/>
      <c r="ESK10" s="149"/>
      <c r="ESL10" s="149"/>
      <c r="ESM10" s="149"/>
      <c r="ESN10" s="149"/>
      <c r="ESO10" s="149"/>
      <c r="ESP10" s="149"/>
      <c r="ESQ10" s="149"/>
      <c r="ESR10" s="149"/>
      <c r="ESS10" s="149"/>
      <c r="EST10" s="149"/>
      <c r="ESU10" s="149"/>
      <c r="ESV10" s="149"/>
      <c r="ESW10" s="149"/>
      <c r="ESX10" s="149"/>
      <c r="ESY10" s="149"/>
      <c r="ESZ10" s="149"/>
      <c r="ETA10" s="149"/>
      <c r="ETB10" s="149"/>
      <c r="ETC10" s="149"/>
      <c r="ETD10" s="149"/>
      <c r="ETE10" s="149"/>
      <c r="ETF10" s="149"/>
      <c r="ETG10" s="149"/>
      <c r="ETH10" s="149"/>
      <c r="ETI10" s="149"/>
      <c r="ETJ10" s="149"/>
      <c r="ETK10" s="149"/>
      <c r="ETL10" s="149"/>
      <c r="ETM10" s="149"/>
      <c r="ETN10" s="149"/>
      <c r="ETO10" s="149"/>
      <c r="ETP10" s="149"/>
      <c r="ETQ10" s="149"/>
      <c r="ETR10" s="149"/>
      <c r="ETS10" s="149"/>
      <c r="ETT10" s="149"/>
      <c r="ETU10" s="149"/>
      <c r="ETV10" s="149"/>
      <c r="ETW10" s="149"/>
      <c r="ETX10" s="149"/>
      <c r="ETY10" s="149"/>
      <c r="ETZ10" s="149"/>
      <c r="EUA10" s="149"/>
      <c r="EUB10" s="149"/>
      <c r="EUC10" s="149"/>
      <c r="EUD10" s="149"/>
      <c r="EUE10" s="149"/>
      <c r="EUF10" s="149"/>
      <c r="EUG10" s="149"/>
      <c r="EUH10" s="149"/>
      <c r="EUI10" s="149"/>
      <c r="EUJ10" s="149"/>
      <c r="EUK10" s="149"/>
      <c r="EUL10" s="149"/>
      <c r="EUM10" s="149"/>
      <c r="EUN10" s="149"/>
      <c r="EUO10" s="149"/>
      <c r="EUP10" s="149"/>
      <c r="EUQ10" s="149"/>
      <c r="EUR10" s="149"/>
      <c r="EUS10" s="149"/>
      <c r="EUT10" s="149"/>
      <c r="EUU10" s="149"/>
      <c r="EUV10" s="149"/>
      <c r="EUW10" s="149"/>
      <c r="EUX10" s="149"/>
      <c r="EUY10" s="149"/>
      <c r="EUZ10" s="149"/>
      <c r="EVA10" s="149"/>
      <c r="EVB10" s="149"/>
      <c r="EVC10" s="149"/>
      <c r="EVD10" s="149"/>
      <c r="EVE10" s="149"/>
      <c r="EVF10" s="149"/>
      <c r="EVG10" s="149"/>
      <c r="EVH10" s="149"/>
      <c r="EVI10" s="149"/>
      <c r="EVJ10" s="149"/>
      <c r="EVK10" s="149"/>
      <c r="EVL10" s="149"/>
      <c r="EVM10" s="149"/>
      <c r="EVN10" s="149"/>
      <c r="EVO10" s="149"/>
      <c r="EVP10" s="149"/>
      <c r="EVQ10" s="149"/>
      <c r="EVR10" s="149"/>
      <c r="EVS10" s="149"/>
      <c r="EVT10" s="149"/>
      <c r="EVU10" s="149"/>
      <c r="EVV10" s="149"/>
      <c r="EVW10" s="149"/>
      <c r="EVX10" s="149"/>
      <c r="EVY10" s="149"/>
      <c r="EVZ10" s="149"/>
      <c r="EWA10" s="149"/>
      <c r="EWB10" s="149"/>
      <c r="EWC10" s="149"/>
      <c r="EWD10" s="149"/>
      <c r="EWE10" s="149"/>
      <c r="EWF10" s="149"/>
      <c r="EWG10" s="149"/>
      <c r="EWH10" s="149"/>
      <c r="EWI10" s="149"/>
      <c r="EWJ10" s="149"/>
      <c r="EWK10" s="149"/>
      <c r="EWL10" s="149"/>
      <c r="EWM10" s="149"/>
      <c r="EWN10" s="149"/>
      <c r="EWO10" s="149"/>
      <c r="EWP10" s="149"/>
      <c r="EWQ10" s="149"/>
      <c r="EWR10" s="149"/>
      <c r="EWS10" s="149"/>
      <c r="EWT10" s="149"/>
      <c r="EWU10" s="149"/>
      <c r="EWV10" s="149"/>
      <c r="EWW10" s="149"/>
      <c r="EWX10" s="149"/>
      <c r="EWY10" s="149"/>
      <c r="EWZ10" s="149"/>
      <c r="EXA10" s="149"/>
      <c r="EXB10" s="149"/>
      <c r="EXC10" s="149"/>
      <c r="EXD10" s="149"/>
      <c r="EXE10" s="149"/>
      <c r="EXF10" s="149"/>
      <c r="EXG10" s="149"/>
      <c r="EXH10" s="149"/>
      <c r="EXI10" s="149"/>
      <c r="EXJ10" s="149"/>
      <c r="EXK10" s="149"/>
      <c r="EXL10" s="149"/>
      <c r="EXM10" s="149"/>
      <c r="EXN10" s="149"/>
      <c r="EXO10" s="149"/>
      <c r="EXP10" s="149"/>
      <c r="EXQ10" s="149"/>
      <c r="EXR10" s="149"/>
      <c r="EXS10" s="149"/>
      <c r="EXT10" s="149"/>
      <c r="EXU10" s="149"/>
      <c r="EXV10" s="149"/>
      <c r="EXW10" s="149"/>
      <c r="EXX10" s="149"/>
      <c r="EXY10" s="149"/>
      <c r="EXZ10" s="149"/>
      <c r="EYA10" s="149"/>
      <c r="EYB10" s="149"/>
      <c r="EYC10" s="149"/>
      <c r="EYD10" s="149"/>
      <c r="EYE10" s="149"/>
      <c r="EYF10" s="149"/>
      <c r="EYG10" s="149"/>
      <c r="EYH10" s="149"/>
      <c r="EYI10" s="149"/>
      <c r="EYJ10" s="149"/>
      <c r="EYK10" s="149"/>
      <c r="EYL10" s="149"/>
      <c r="EYM10" s="149"/>
      <c r="EYN10" s="149"/>
      <c r="EYO10" s="149"/>
      <c r="EYP10" s="149"/>
      <c r="EYQ10" s="149"/>
      <c r="EYR10" s="149"/>
      <c r="EYS10" s="149"/>
      <c r="EYT10" s="149"/>
      <c r="EYU10" s="149"/>
      <c r="EYV10" s="149"/>
      <c r="EYW10" s="149"/>
      <c r="EYX10" s="149"/>
      <c r="EYY10" s="149"/>
      <c r="EYZ10" s="149"/>
      <c r="EZA10" s="149"/>
      <c r="EZB10" s="149"/>
      <c r="EZC10" s="149"/>
      <c r="EZD10" s="149"/>
      <c r="EZE10" s="149"/>
      <c r="EZF10" s="149"/>
      <c r="EZG10" s="149"/>
      <c r="EZH10" s="149"/>
      <c r="EZI10" s="149"/>
      <c r="EZJ10" s="149"/>
      <c r="EZK10" s="149"/>
      <c r="EZL10" s="149"/>
      <c r="EZM10" s="149"/>
      <c r="EZN10" s="149"/>
      <c r="EZO10" s="149"/>
      <c r="EZP10" s="149"/>
      <c r="EZQ10" s="149"/>
      <c r="EZR10" s="149"/>
      <c r="EZS10" s="149"/>
      <c r="EZT10" s="149"/>
      <c r="EZU10" s="149"/>
      <c r="EZV10" s="149"/>
      <c r="EZW10" s="149"/>
      <c r="EZX10" s="149"/>
      <c r="EZY10" s="149"/>
      <c r="EZZ10" s="149"/>
      <c r="FAA10" s="149"/>
      <c r="FAB10" s="149"/>
      <c r="FAC10" s="149"/>
      <c r="FAD10" s="149"/>
      <c r="FAE10" s="149"/>
      <c r="FAF10" s="149"/>
      <c r="FAG10" s="149"/>
      <c r="FAH10" s="149"/>
      <c r="FAI10" s="149"/>
      <c r="FAJ10" s="149"/>
      <c r="FAK10" s="149"/>
      <c r="FAL10" s="149"/>
      <c r="FAM10" s="149"/>
      <c r="FAN10" s="149"/>
      <c r="FAO10" s="149"/>
      <c r="FAP10" s="149"/>
      <c r="FAQ10" s="149"/>
      <c r="FAR10" s="149"/>
      <c r="FAS10" s="149"/>
      <c r="FAT10" s="149"/>
      <c r="FAU10" s="149"/>
      <c r="FAV10" s="149"/>
      <c r="FAW10" s="149"/>
      <c r="FAX10" s="149"/>
      <c r="FAY10" s="149"/>
      <c r="FAZ10" s="149"/>
      <c r="FBA10" s="149"/>
      <c r="FBB10" s="149"/>
      <c r="FBC10" s="149"/>
      <c r="FBD10" s="149"/>
      <c r="FBE10" s="149"/>
      <c r="FBF10" s="149"/>
      <c r="FBG10" s="149"/>
      <c r="FBH10" s="149"/>
      <c r="FBI10" s="149"/>
      <c r="FBJ10" s="149"/>
      <c r="FBK10" s="149"/>
      <c r="FBL10" s="149"/>
      <c r="FBM10" s="149"/>
      <c r="FBN10" s="149"/>
      <c r="FBO10" s="149"/>
      <c r="FBP10" s="149"/>
      <c r="FBQ10" s="149"/>
      <c r="FBR10" s="149"/>
      <c r="FBS10" s="149"/>
      <c r="FBT10" s="149"/>
      <c r="FBU10" s="149"/>
      <c r="FBV10" s="149"/>
      <c r="FBW10" s="149"/>
      <c r="FBX10" s="149"/>
      <c r="FBY10" s="149"/>
      <c r="FBZ10" s="149"/>
      <c r="FCA10" s="149"/>
      <c r="FCB10" s="149"/>
      <c r="FCC10" s="149"/>
      <c r="FCD10" s="149"/>
      <c r="FCE10" s="149"/>
      <c r="FCF10" s="149"/>
      <c r="FCG10" s="149"/>
      <c r="FCH10" s="149"/>
      <c r="FCI10" s="149"/>
      <c r="FCJ10" s="149"/>
      <c r="FCK10" s="149"/>
      <c r="FCL10" s="149"/>
      <c r="FCM10" s="149"/>
      <c r="FCN10" s="149"/>
      <c r="FCO10" s="149"/>
      <c r="FCP10" s="149"/>
      <c r="FCQ10" s="149"/>
      <c r="FCR10" s="149"/>
      <c r="FCS10" s="149"/>
      <c r="FCT10" s="149"/>
      <c r="FCU10" s="149"/>
      <c r="FCV10" s="149"/>
      <c r="FCW10" s="149"/>
      <c r="FCX10" s="149"/>
      <c r="FCY10" s="149"/>
      <c r="FCZ10" s="149"/>
      <c r="FDA10" s="149"/>
      <c r="FDB10" s="149"/>
      <c r="FDC10" s="149"/>
      <c r="FDD10" s="149"/>
      <c r="FDE10" s="149"/>
      <c r="FDF10" s="149"/>
      <c r="FDG10" s="149"/>
      <c r="FDH10" s="149"/>
      <c r="FDI10" s="149"/>
      <c r="FDJ10" s="149"/>
      <c r="FDK10" s="149"/>
      <c r="FDL10" s="149"/>
      <c r="FDM10" s="149"/>
      <c r="FDN10" s="149"/>
      <c r="FDO10" s="149"/>
      <c r="FDP10" s="149"/>
      <c r="FDQ10" s="149"/>
      <c r="FDR10" s="149"/>
      <c r="FDS10" s="149"/>
      <c r="FDT10" s="149"/>
      <c r="FDU10" s="149"/>
      <c r="FDV10" s="149"/>
      <c r="FDW10" s="149"/>
      <c r="FDX10" s="149"/>
      <c r="FDY10" s="149"/>
      <c r="FDZ10" s="149"/>
      <c r="FEA10" s="149"/>
      <c r="FEB10" s="149"/>
      <c r="FEC10" s="149"/>
      <c r="FED10" s="149"/>
      <c r="FEE10" s="149"/>
      <c r="FEF10" s="149"/>
      <c r="FEG10" s="149"/>
      <c r="FEH10" s="149"/>
      <c r="FEI10" s="149"/>
      <c r="FEJ10" s="149"/>
      <c r="FEK10" s="149"/>
      <c r="FEL10" s="149"/>
      <c r="FEM10" s="149"/>
      <c r="FEN10" s="149"/>
      <c r="FEO10" s="149"/>
      <c r="FEP10" s="149"/>
      <c r="FEQ10" s="149"/>
      <c r="FER10" s="149"/>
      <c r="FES10" s="149"/>
      <c r="FET10" s="149"/>
      <c r="FEU10" s="149"/>
      <c r="FEV10" s="149"/>
      <c r="FEW10" s="149"/>
      <c r="FEX10" s="149"/>
      <c r="FEY10" s="149"/>
      <c r="FEZ10" s="149"/>
      <c r="FFA10" s="149"/>
      <c r="FFB10" s="149"/>
      <c r="FFC10" s="149"/>
      <c r="FFD10" s="149"/>
      <c r="FFE10" s="149"/>
      <c r="FFF10" s="149"/>
      <c r="FFG10" s="149"/>
      <c r="FFH10" s="149"/>
      <c r="FFI10" s="149"/>
      <c r="FFJ10" s="149"/>
      <c r="FFK10" s="149"/>
      <c r="FFL10" s="149"/>
      <c r="FFM10" s="149"/>
      <c r="FFN10" s="149"/>
      <c r="FFO10" s="149"/>
      <c r="FFP10" s="149"/>
      <c r="FFQ10" s="149"/>
      <c r="FFR10" s="149"/>
      <c r="FFS10" s="149"/>
      <c r="FFT10" s="149"/>
      <c r="FFU10" s="149"/>
      <c r="FFV10" s="149"/>
      <c r="FFW10" s="149"/>
      <c r="FFX10" s="149"/>
      <c r="FFY10" s="149"/>
      <c r="FFZ10" s="149"/>
      <c r="FGA10" s="149"/>
      <c r="FGB10" s="149"/>
      <c r="FGC10" s="149"/>
      <c r="FGD10" s="149"/>
      <c r="FGE10" s="149"/>
      <c r="FGF10" s="149"/>
      <c r="FGG10" s="149"/>
      <c r="FGH10" s="149"/>
      <c r="FGI10" s="149"/>
      <c r="FGJ10" s="149"/>
      <c r="FGK10" s="149"/>
      <c r="FGL10" s="149"/>
      <c r="FGM10" s="149"/>
      <c r="FGN10" s="149"/>
      <c r="FGO10" s="149"/>
      <c r="FGP10" s="149"/>
      <c r="FGQ10" s="149"/>
      <c r="FGR10" s="149"/>
      <c r="FGS10" s="149"/>
      <c r="FGT10" s="149"/>
      <c r="FGU10" s="149"/>
      <c r="FGV10" s="149"/>
      <c r="FGW10" s="149"/>
      <c r="FGX10" s="149"/>
      <c r="FGY10" s="149"/>
      <c r="FGZ10" s="149"/>
      <c r="FHA10" s="149"/>
      <c r="FHB10" s="149"/>
      <c r="FHC10" s="149"/>
      <c r="FHD10" s="149"/>
      <c r="FHE10" s="149"/>
      <c r="FHF10" s="149"/>
      <c r="FHG10" s="149"/>
      <c r="FHH10" s="149"/>
      <c r="FHI10" s="149"/>
      <c r="FHJ10" s="149"/>
      <c r="FHK10" s="149"/>
      <c r="FHL10" s="149"/>
      <c r="FHM10" s="149"/>
      <c r="FHN10" s="149"/>
      <c r="FHO10" s="149"/>
      <c r="FHP10" s="149"/>
      <c r="FHQ10" s="149"/>
      <c r="FHR10" s="149"/>
      <c r="FHS10" s="149"/>
      <c r="FHT10" s="149"/>
      <c r="FHU10" s="149"/>
      <c r="FHV10" s="149"/>
      <c r="FHW10" s="149"/>
      <c r="FHX10" s="149"/>
      <c r="FHY10" s="149"/>
      <c r="FHZ10" s="149"/>
      <c r="FIA10" s="149"/>
      <c r="FIB10" s="149"/>
      <c r="FIC10" s="149"/>
      <c r="FID10" s="149"/>
      <c r="FIE10" s="149"/>
      <c r="FIF10" s="149"/>
      <c r="FIG10" s="149"/>
      <c r="FIH10" s="149"/>
      <c r="FII10" s="149"/>
      <c r="FIJ10" s="149"/>
      <c r="FIK10" s="149"/>
      <c r="FIL10" s="149"/>
      <c r="FIM10" s="149"/>
      <c r="FIN10" s="149"/>
      <c r="FIO10" s="149"/>
      <c r="FIP10" s="149"/>
      <c r="FIQ10" s="149"/>
      <c r="FIR10" s="149"/>
      <c r="FIS10" s="149"/>
      <c r="FIT10" s="149"/>
      <c r="FIU10" s="149"/>
      <c r="FIV10" s="149"/>
      <c r="FIW10" s="149"/>
      <c r="FIX10" s="149"/>
      <c r="FIY10" s="149"/>
      <c r="FIZ10" s="149"/>
      <c r="FJA10" s="149"/>
      <c r="FJB10" s="149"/>
      <c r="FJC10" s="149"/>
      <c r="FJD10" s="149"/>
      <c r="FJE10" s="149"/>
      <c r="FJF10" s="149"/>
      <c r="FJG10" s="149"/>
      <c r="FJH10" s="149"/>
      <c r="FJI10" s="149"/>
      <c r="FJJ10" s="149"/>
      <c r="FJK10" s="149"/>
      <c r="FJL10" s="149"/>
      <c r="FJM10" s="149"/>
      <c r="FJN10" s="149"/>
      <c r="FJO10" s="149"/>
      <c r="FJP10" s="149"/>
      <c r="FJQ10" s="149"/>
      <c r="FJR10" s="149"/>
      <c r="FJS10" s="149"/>
      <c r="FJT10" s="149"/>
      <c r="FJU10" s="149"/>
      <c r="FJV10" s="149"/>
      <c r="FJW10" s="149"/>
      <c r="FJX10" s="149"/>
      <c r="FJY10" s="149"/>
      <c r="FJZ10" s="149"/>
      <c r="FKA10" s="149"/>
      <c r="FKB10" s="149"/>
      <c r="FKC10" s="149"/>
      <c r="FKD10" s="149"/>
      <c r="FKE10" s="149"/>
      <c r="FKF10" s="149"/>
      <c r="FKG10" s="149"/>
      <c r="FKH10" s="149"/>
      <c r="FKI10" s="149"/>
      <c r="FKJ10" s="149"/>
      <c r="FKK10" s="149"/>
      <c r="FKL10" s="149"/>
      <c r="FKM10" s="149"/>
      <c r="FKN10" s="149"/>
      <c r="FKO10" s="149"/>
      <c r="FKP10" s="149"/>
      <c r="FKQ10" s="149"/>
      <c r="FKR10" s="149"/>
      <c r="FKS10" s="149"/>
      <c r="FKT10" s="149"/>
      <c r="FKU10" s="149"/>
      <c r="FKV10" s="149"/>
      <c r="FKW10" s="149"/>
      <c r="FKX10" s="149"/>
      <c r="FKY10" s="149"/>
      <c r="FKZ10" s="149"/>
      <c r="FLA10" s="149"/>
      <c r="FLB10" s="149"/>
      <c r="FLC10" s="149"/>
      <c r="FLD10" s="149"/>
      <c r="FLE10" s="149"/>
      <c r="FLF10" s="149"/>
      <c r="FLG10" s="149"/>
      <c r="FLH10" s="149"/>
      <c r="FLI10" s="149"/>
      <c r="FLJ10" s="149"/>
      <c r="FLK10" s="149"/>
      <c r="FLL10" s="149"/>
      <c r="FLM10" s="149"/>
      <c r="FLN10" s="149"/>
      <c r="FLO10" s="149"/>
      <c r="FLP10" s="149"/>
      <c r="FLQ10" s="149"/>
      <c r="FLR10" s="149"/>
      <c r="FLS10" s="149"/>
      <c r="FLT10" s="149"/>
      <c r="FLU10" s="149"/>
      <c r="FLV10" s="149"/>
      <c r="FLW10" s="149"/>
      <c r="FLX10" s="149"/>
      <c r="FLY10" s="149"/>
      <c r="FLZ10" s="149"/>
      <c r="FMA10" s="149"/>
      <c r="FMB10" s="149"/>
      <c r="FMC10" s="149"/>
      <c r="FMD10" s="149"/>
      <c r="FME10" s="149"/>
      <c r="FMF10" s="149"/>
      <c r="FMG10" s="149"/>
      <c r="FMH10" s="149"/>
      <c r="FMI10" s="149"/>
      <c r="FMJ10" s="149"/>
      <c r="FMK10" s="149"/>
      <c r="FML10" s="149"/>
      <c r="FMM10" s="149"/>
      <c r="FMN10" s="149"/>
      <c r="FMO10" s="149"/>
      <c r="FMP10" s="149"/>
      <c r="FMQ10" s="149"/>
      <c r="FMR10" s="149"/>
      <c r="FMS10" s="149"/>
      <c r="FMT10" s="149"/>
      <c r="FMU10" s="149"/>
      <c r="FMV10" s="149"/>
      <c r="FMW10" s="149"/>
      <c r="FMX10" s="149"/>
      <c r="FMY10" s="149"/>
      <c r="FMZ10" s="149"/>
      <c r="FNA10" s="149"/>
      <c r="FNB10" s="149"/>
      <c r="FNC10" s="149"/>
      <c r="FND10" s="149"/>
      <c r="FNE10" s="149"/>
      <c r="FNF10" s="149"/>
      <c r="FNG10" s="149"/>
      <c r="FNH10" s="149"/>
      <c r="FNI10" s="149"/>
      <c r="FNJ10" s="149"/>
      <c r="FNK10" s="149"/>
      <c r="FNL10" s="149"/>
      <c r="FNM10" s="149"/>
      <c r="FNN10" s="149"/>
      <c r="FNO10" s="149"/>
      <c r="FNP10" s="149"/>
      <c r="FNQ10" s="149"/>
      <c r="FNR10" s="149"/>
      <c r="FNS10" s="149"/>
      <c r="FNT10" s="149"/>
      <c r="FNU10" s="149"/>
      <c r="FNV10" s="149"/>
      <c r="FNW10" s="149"/>
      <c r="FNX10" s="149"/>
      <c r="FNY10" s="149"/>
      <c r="FNZ10" s="149"/>
      <c r="FOA10" s="149"/>
      <c r="FOB10" s="149"/>
      <c r="FOC10" s="149"/>
      <c r="FOD10" s="149"/>
      <c r="FOE10" s="149"/>
      <c r="FOF10" s="149"/>
      <c r="FOG10" s="149"/>
      <c r="FOH10" s="149"/>
      <c r="FOI10" s="149"/>
      <c r="FOJ10" s="149"/>
      <c r="FOK10" s="149"/>
      <c r="FOL10" s="149"/>
      <c r="FOM10" s="149"/>
      <c r="FON10" s="149"/>
      <c r="FOO10" s="149"/>
      <c r="FOP10" s="149"/>
      <c r="FOQ10" s="149"/>
      <c r="FOR10" s="149"/>
      <c r="FOS10" s="149"/>
      <c r="FOT10" s="149"/>
      <c r="FOU10" s="149"/>
      <c r="FOV10" s="149"/>
      <c r="FOW10" s="149"/>
      <c r="FOX10" s="149"/>
      <c r="FOY10" s="149"/>
      <c r="FOZ10" s="149"/>
      <c r="FPA10" s="149"/>
      <c r="FPB10" s="149"/>
      <c r="FPC10" s="149"/>
      <c r="FPD10" s="149"/>
      <c r="FPE10" s="149"/>
      <c r="FPF10" s="149"/>
      <c r="FPG10" s="149"/>
      <c r="FPH10" s="149"/>
      <c r="FPI10" s="149"/>
      <c r="FPJ10" s="149"/>
      <c r="FPK10" s="149"/>
      <c r="FPL10" s="149"/>
      <c r="FPM10" s="149"/>
      <c r="FPN10" s="149"/>
      <c r="FPO10" s="149"/>
      <c r="FPP10" s="149"/>
      <c r="FPQ10" s="149"/>
      <c r="FPR10" s="149"/>
      <c r="FPS10" s="149"/>
      <c r="FPT10" s="149"/>
      <c r="FPU10" s="149"/>
      <c r="FPV10" s="149"/>
      <c r="FPW10" s="149"/>
      <c r="FPX10" s="149"/>
      <c r="FPY10" s="149"/>
      <c r="FPZ10" s="149"/>
      <c r="FQA10" s="149"/>
      <c r="FQB10" s="149"/>
      <c r="FQC10" s="149"/>
      <c r="FQD10" s="149"/>
      <c r="FQE10" s="149"/>
      <c r="FQF10" s="149"/>
      <c r="FQG10" s="149"/>
      <c r="FQH10" s="149"/>
      <c r="FQI10" s="149"/>
      <c r="FQJ10" s="149"/>
      <c r="FQK10" s="149"/>
      <c r="FQL10" s="149"/>
      <c r="FQM10" s="149"/>
      <c r="FQN10" s="149"/>
      <c r="FQO10" s="149"/>
      <c r="FQP10" s="149"/>
      <c r="FQQ10" s="149"/>
      <c r="FQR10" s="149"/>
      <c r="FQS10" s="149"/>
      <c r="FQT10" s="149"/>
      <c r="FQU10" s="149"/>
      <c r="FQV10" s="149"/>
      <c r="FQW10" s="149"/>
      <c r="FQX10" s="149"/>
      <c r="FQY10" s="149"/>
      <c r="FQZ10" s="149"/>
      <c r="FRA10" s="149"/>
      <c r="FRB10" s="149"/>
      <c r="FRC10" s="149"/>
      <c r="FRD10" s="149"/>
      <c r="FRE10" s="149"/>
      <c r="FRF10" s="149"/>
      <c r="FRG10" s="149"/>
      <c r="FRH10" s="149"/>
      <c r="FRI10" s="149"/>
      <c r="FRJ10" s="149"/>
      <c r="FRK10" s="149"/>
      <c r="FRL10" s="149"/>
      <c r="FRM10" s="149"/>
      <c r="FRN10" s="149"/>
      <c r="FRO10" s="149"/>
      <c r="FRP10" s="149"/>
      <c r="FRQ10" s="149"/>
      <c r="FRR10" s="149"/>
      <c r="FRS10" s="149"/>
      <c r="FRT10" s="149"/>
      <c r="FRU10" s="149"/>
      <c r="FRV10" s="149"/>
      <c r="FRW10" s="149"/>
      <c r="FRX10" s="149"/>
      <c r="FRY10" s="149"/>
      <c r="FRZ10" s="149"/>
      <c r="FSA10" s="149"/>
      <c r="FSB10" s="149"/>
      <c r="FSC10" s="149"/>
      <c r="FSD10" s="149"/>
      <c r="FSE10" s="149"/>
      <c r="FSF10" s="149"/>
      <c r="FSG10" s="149"/>
      <c r="FSH10" s="149"/>
      <c r="FSI10" s="149"/>
      <c r="FSJ10" s="149"/>
      <c r="FSK10" s="149"/>
      <c r="FSL10" s="149"/>
      <c r="FSM10" s="149"/>
      <c r="FSN10" s="149"/>
      <c r="FSO10" s="149"/>
      <c r="FSP10" s="149"/>
      <c r="FSQ10" s="149"/>
      <c r="FSR10" s="149"/>
      <c r="FSS10" s="149"/>
      <c r="FST10" s="149"/>
      <c r="FSU10" s="149"/>
      <c r="FSV10" s="149"/>
      <c r="FSW10" s="149"/>
      <c r="FSX10" s="149"/>
      <c r="FSY10" s="149"/>
      <c r="FSZ10" s="149"/>
      <c r="FTA10" s="149"/>
      <c r="FTB10" s="149"/>
      <c r="FTC10" s="149"/>
      <c r="FTD10" s="149"/>
      <c r="FTE10" s="149"/>
      <c r="FTF10" s="149"/>
      <c r="FTG10" s="149"/>
      <c r="FTH10" s="149"/>
      <c r="FTI10" s="149"/>
      <c r="FTJ10" s="149"/>
      <c r="FTK10" s="149"/>
      <c r="FTL10" s="149"/>
      <c r="FTM10" s="149"/>
      <c r="FTN10" s="149"/>
      <c r="FTO10" s="149"/>
      <c r="FTP10" s="149"/>
      <c r="FTQ10" s="149"/>
      <c r="FTR10" s="149"/>
      <c r="FTS10" s="149"/>
      <c r="FTT10" s="149"/>
      <c r="FTU10" s="149"/>
      <c r="FTV10" s="149"/>
      <c r="FTW10" s="149"/>
      <c r="FTX10" s="149"/>
      <c r="FTY10" s="149"/>
      <c r="FTZ10" s="149"/>
      <c r="FUA10" s="149"/>
      <c r="FUB10" s="149"/>
      <c r="FUC10" s="149"/>
      <c r="FUD10" s="149"/>
      <c r="FUE10" s="149"/>
      <c r="FUF10" s="149"/>
      <c r="FUG10" s="149"/>
      <c r="FUH10" s="149"/>
      <c r="FUI10" s="149"/>
      <c r="FUJ10" s="149"/>
      <c r="FUK10" s="149"/>
      <c r="FUL10" s="149"/>
      <c r="FUM10" s="149"/>
      <c r="FUN10" s="149"/>
      <c r="FUO10" s="149"/>
      <c r="FUP10" s="149"/>
      <c r="FUQ10" s="149"/>
      <c r="FUR10" s="149"/>
      <c r="FUS10" s="149"/>
      <c r="FUT10" s="149"/>
      <c r="FUU10" s="149"/>
      <c r="FUV10" s="149"/>
      <c r="FUW10" s="149"/>
      <c r="FUX10" s="149"/>
      <c r="FUY10" s="149"/>
      <c r="FUZ10" s="149"/>
      <c r="FVA10" s="149"/>
      <c r="FVB10" s="149"/>
      <c r="FVC10" s="149"/>
      <c r="FVD10" s="149"/>
      <c r="FVE10" s="149"/>
      <c r="FVF10" s="149"/>
      <c r="FVG10" s="149"/>
      <c r="FVH10" s="149"/>
      <c r="FVI10" s="149"/>
      <c r="FVJ10" s="149"/>
      <c r="FVK10" s="149"/>
      <c r="FVL10" s="149"/>
      <c r="FVM10" s="149"/>
      <c r="FVN10" s="149"/>
      <c r="FVO10" s="149"/>
      <c r="FVP10" s="149"/>
      <c r="FVQ10" s="149"/>
      <c r="FVR10" s="149"/>
      <c r="FVS10" s="149"/>
      <c r="FVT10" s="149"/>
      <c r="FVU10" s="149"/>
      <c r="FVV10" s="149"/>
      <c r="FVW10" s="149"/>
      <c r="FVX10" s="149"/>
      <c r="FVY10" s="149"/>
      <c r="FVZ10" s="149"/>
      <c r="FWA10" s="149"/>
      <c r="FWB10" s="149"/>
      <c r="FWC10" s="149"/>
      <c r="FWD10" s="149"/>
      <c r="FWE10" s="149"/>
      <c r="FWF10" s="149"/>
      <c r="FWG10" s="149"/>
      <c r="FWH10" s="149"/>
      <c r="FWI10" s="149"/>
      <c r="FWJ10" s="149"/>
      <c r="FWK10" s="149"/>
      <c r="FWL10" s="149"/>
      <c r="FWM10" s="149"/>
      <c r="FWN10" s="149"/>
      <c r="FWO10" s="149"/>
      <c r="FWP10" s="149"/>
      <c r="FWQ10" s="149"/>
      <c r="FWR10" s="149"/>
      <c r="FWS10" s="149"/>
      <c r="FWT10" s="149"/>
      <c r="FWU10" s="149"/>
      <c r="FWV10" s="149"/>
      <c r="FWW10" s="149"/>
      <c r="FWX10" s="149"/>
      <c r="FWY10" s="149"/>
      <c r="FWZ10" s="149"/>
      <c r="FXA10" s="149"/>
      <c r="FXB10" s="149"/>
      <c r="FXC10" s="149"/>
      <c r="FXD10" s="149"/>
      <c r="FXE10" s="149"/>
      <c r="FXF10" s="149"/>
      <c r="FXG10" s="149"/>
      <c r="FXH10" s="149"/>
      <c r="FXI10" s="149"/>
      <c r="FXJ10" s="149"/>
      <c r="FXK10" s="149"/>
      <c r="FXL10" s="149"/>
      <c r="FXM10" s="149"/>
      <c r="FXN10" s="149"/>
      <c r="FXO10" s="149"/>
      <c r="FXP10" s="149"/>
      <c r="FXQ10" s="149"/>
      <c r="FXR10" s="149"/>
      <c r="FXS10" s="149"/>
      <c r="FXT10" s="149"/>
      <c r="FXU10" s="149"/>
      <c r="FXV10" s="149"/>
      <c r="FXW10" s="149"/>
      <c r="FXX10" s="149"/>
      <c r="FXY10" s="149"/>
      <c r="FXZ10" s="149"/>
      <c r="FYA10" s="149"/>
      <c r="FYB10" s="149"/>
      <c r="FYC10" s="149"/>
      <c r="FYD10" s="149"/>
      <c r="FYE10" s="149"/>
      <c r="FYF10" s="149"/>
      <c r="FYG10" s="149"/>
      <c r="FYH10" s="149"/>
      <c r="FYI10" s="149"/>
      <c r="FYJ10" s="149"/>
      <c r="FYK10" s="149"/>
      <c r="FYL10" s="149"/>
      <c r="FYM10" s="149"/>
      <c r="FYN10" s="149"/>
      <c r="FYO10" s="149"/>
      <c r="FYP10" s="149"/>
      <c r="FYQ10" s="149"/>
      <c r="FYR10" s="149"/>
      <c r="FYS10" s="149"/>
      <c r="FYT10" s="149"/>
      <c r="FYU10" s="149"/>
      <c r="FYV10" s="149"/>
      <c r="FYW10" s="149"/>
      <c r="FYX10" s="149"/>
      <c r="FYY10" s="149"/>
      <c r="FYZ10" s="149"/>
      <c r="FZA10" s="149"/>
      <c r="FZB10" s="149"/>
      <c r="FZC10" s="149"/>
      <c r="FZD10" s="149"/>
      <c r="FZE10" s="149"/>
      <c r="FZF10" s="149"/>
      <c r="FZG10" s="149"/>
      <c r="FZH10" s="149"/>
      <c r="FZI10" s="149"/>
      <c r="FZJ10" s="149"/>
      <c r="FZK10" s="149"/>
      <c r="FZL10" s="149"/>
      <c r="FZM10" s="149"/>
      <c r="FZN10" s="149"/>
      <c r="FZO10" s="149"/>
      <c r="FZP10" s="149"/>
      <c r="FZQ10" s="149"/>
      <c r="FZR10" s="149"/>
      <c r="FZS10" s="149"/>
      <c r="FZT10" s="149"/>
      <c r="FZU10" s="149"/>
      <c r="FZV10" s="149"/>
      <c r="FZW10" s="149"/>
      <c r="FZX10" s="149"/>
      <c r="FZY10" s="149"/>
      <c r="FZZ10" s="149"/>
      <c r="GAA10" s="149"/>
      <c r="GAB10" s="149"/>
      <c r="GAC10" s="149"/>
      <c r="GAD10" s="149"/>
      <c r="GAE10" s="149"/>
      <c r="GAF10" s="149"/>
      <c r="GAG10" s="149"/>
      <c r="GAH10" s="149"/>
      <c r="GAI10" s="149"/>
      <c r="GAJ10" s="149"/>
      <c r="GAK10" s="149"/>
      <c r="GAL10" s="149"/>
      <c r="GAM10" s="149"/>
      <c r="GAN10" s="149"/>
      <c r="GAO10" s="149"/>
      <c r="GAP10" s="149"/>
      <c r="GAQ10" s="149"/>
      <c r="GAR10" s="149"/>
      <c r="GAS10" s="149"/>
      <c r="GAT10" s="149"/>
      <c r="GAU10" s="149"/>
      <c r="GAV10" s="149"/>
      <c r="GAW10" s="149"/>
      <c r="GAX10" s="149"/>
      <c r="GAY10" s="149"/>
      <c r="GAZ10" s="149"/>
      <c r="GBA10" s="149"/>
      <c r="GBB10" s="149"/>
      <c r="GBC10" s="149"/>
      <c r="GBD10" s="149"/>
      <c r="GBE10" s="149"/>
      <c r="GBF10" s="149"/>
      <c r="GBG10" s="149"/>
      <c r="GBH10" s="149"/>
      <c r="GBI10" s="149"/>
      <c r="GBJ10" s="149"/>
      <c r="GBK10" s="149"/>
      <c r="GBL10" s="149"/>
      <c r="GBM10" s="149"/>
      <c r="GBN10" s="149"/>
      <c r="GBO10" s="149"/>
      <c r="GBP10" s="149"/>
      <c r="GBQ10" s="149"/>
      <c r="GBR10" s="149"/>
      <c r="GBS10" s="149"/>
      <c r="GBT10" s="149"/>
      <c r="GBU10" s="149"/>
      <c r="GBV10" s="149"/>
      <c r="GBW10" s="149"/>
      <c r="GBX10" s="149"/>
      <c r="GBY10" s="149"/>
      <c r="GBZ10" s="149"/>
      <c r="GCA10" s="149"/>
      <c r="GCB10" s="149"/>
      <c r="GCC10" s="149"/>
      <c r="GCD10" s="149"/>
      <c r="GCE10" s="149"/>
      <c r="GCF10" s="149"/>
      <c r="GCG10" s="149"/>
      <c r="GCH10" s="149"/>
      <c r="GCI10" s="149"/>
      <c r="GCJ10" s="149"/>
      <c r="GCK10" s="149"/>
      <c r="GCL10" s="149"/>
      <c r="GCM10" s="149"/>
      <c r="GCN10" s="149"/>
      <c r="GCO10" s="149"/>
      <c r="GCP10" s="149"/>
      <c r="GCQ10" s="149"/>
      <c r="GCR10" s="149"/>
      <c r="GCS10" s="149"/>
      <c r="GCT10" s="149"/>
      <c r="GCU10" s="149"/>
      <c r="GCV10" s="149"/>
      <c r="GCW10" s="149"/>
      <c r="GCX10" s="149"/>
      <c r="GCY10" s="149"/>
      <c r="GCZ10" s="149"/>
      <c r="GDA10" s="149"/>
      <c r="GDB10" s="149"/>
      <c r="GDC10" s="149"/>
      <c r="GDD10" s="149"/>
      <c r="GDE10" s="149"/>
      <c r="GDF10" s="149"/>
      <c r="GDG10" s="149"/>
      <c r="GDH10" s="149"/>
      <c r="GDI10" s="149"/>
      <c r="GDJ10" s="149"/>
      <c r="GDK10" s="149"/>
      <c r="GDL10" s="149"/>
      <c r="GDM10" s="149"/>
      <c r="GDN10" s="149"/>
      <c r="GDO10" s="149"/>
      <c r="GDP10" s="149"/>
      <c r="GDQ10" s="149"/>
      <c r="GDR10" s="149"/>
      <c r="GDS10" s="149"/>
      <c r="GDT10" s="149"/>
      <c r="GDU10" s="149"/>
      <c r="GDV10" s="149"/>
      <c r="GDW10" s="149"/>
      <c r="GDX10" s="149"/>
      <c r="GDY10" s="149"/>
      <c r="GDZ10" s="149"/>
      <c r="GEA10" s="149"/>
      <c r="GEB10" s="149"/>
      <c r="GEC10" s="149"/>
      <c r="GED10" s="149"/>
      <c r="GEE10" s="149"/>
      <c r="GEF10" s="149"/>
      <c r="GEG10" s="149"/>
      <c r="GEH10" s="149"/>
      <c r="GEI10" s="149"/>
      <c r="GEJ10" s="149"/>
      <c r="GEK10" s="149"/>
      <c r="GEL10" s="149"/>
      <c r="GEM10" s="149"/>
      <c r="GEN10" s="149"/>
      <c r="GEO10" s="149"/>
      <c r="GEP10" s="149"/>
      <c r="GEQ10" s="149"/>
      <c r="GER10" s="149"/>
      <c r="GES10" s="149"/>
      <c r="GET10" s="149"/>
      <c r="GEU10" s="149"/>
      <c r="GEV10" s="149"/>
      <c r="GEW10" s="149"/>
      <c r="GEX10" s="149"/>
      <c r="GEY10" s="149"/>
      <c r="GEZ10" s="149"/>
      <c r="GFA10" s="149"/>
      <c r="GFB10" s="149"/>
      <c r="GFC10" s="149"/>
      <c r="GFD10" s="149"/>
      <c r="GFE10" s="149"/>
      <c r="GFF10" s="149"/>
      <c r="GFG10" s="149"/>
      <c r="GFH10" s="149"/>
      <c r="GFI10" s="149"/>
      <c r="GFJ10" s="149"/>
      <c r="GFK10" s="149"/>
      <c r="GFL10" s="149"/>
      <c r="GFM10" s="149"/>
      <c r="GFN10" s="149"/>
      <c r="GFO10" s="149"/>
      <c r="GFP10" s="149"/>
      <c r="GFQ10" s="149"/>
      <c r="GFR10" s="149"/>
      <c r="GFS10" s="149"/>
      <c r="GFT10" s="149"/>
      <c r="GFU10" s="149"/>
      <c r="GFV10" s="149"/>
      <c r="GFW10" s="149"/>
      <c r="GFX10" s="149"/>
      <c r="GFY10" s="149"/>
      <c r="GFZ10" s="149"/>
      <c r="GGA10" s="149"/>
      <c r="GGB10" s="149"/>
      <c r="GGC10" s="149"/>
      <c r="GGD10" s="149"/>
      <c r="GGE10" s="149"/>
      <c r="GGF10" s="149"/>
      <c r="GGG10" s="149"/>
      <c r="GGH10" s="149"/>
      <c r="GGI10" s="149"/>
      <c r="GGJ10" s="149"/>
      <c r="GGK10" s="149"/>
      <c r="GGL10" s="149"/>
      <c r="GGM10" s="149"/>
      <c r="GGN10" s="149"/>
      <c r="GGO10" s="149"/>
      <c r="GGP10" s="149"/>
      <c r="GGQ10" s="149"/>
      <c r="GGR10" s="149"/>
      <c r="GGS10" s="149"/>
      <c r="GGT10" s="149"/>
      <c r="GGU10" s="149"/>
      <c r="GGV10" s="149"/>
      <c r="GGW10" s="149"/>
      <c r="GGX10" s="149"/>
      <c r="GGY10" s="149"/>
      <c r="GGZ10" s="149"/>
      <c r="GHA10" s="149"/>
      <c r="GHB10" s="149"/>
      <c r="GHC10" s="149"/>
      <c r="GHD10" s="149"/>
      <c r="GHE10" s="149"/>
      <c r="GHF10" s="149"/>
      <c r="GHG10" s="149"/>
      <c r="GHH10" s="149"/>
      <c r="GHI10" s="149"/>
      <c r="GHJ10" s="149"/>
      <c r="GHK10" s="149"/>
      <c r="GHL10" s="149"/>
      <c r="GHM10" s="149"/>
      <c r="GHN10" s="149"/>
      <c r="GHO10" s="149"/>
      <c r="GHP10" s="149"/>
      <c r="GHQ10" s="149"/>
      <c r="GHR10" s="149"/>
      <c r="GHS10" s="149"/>
      <c r="GHT10" s="149"/>
      <c r="GHU10" s="149"/>
      <c r="GHV10" s="149"/>
      <c r="GHW10" s="149"/>
      <c r="GHX10" s="149"/>
      <c r="GHY10" s="149"/>
      <c r="GHZ10" s="149"/>
      <c r="GIA10" s="149"/>
      <c r="GIB10" s="149"/>
      <c r="GIC10" s="149"/>
      <c r="GID10" s="149"/>
      <c r="GIE10" s="149"/>
      <c r="GIF10" s="149"/>
      <c r="GIG10" s="149"/>
      <c r="GIH10" s="149"/>
      <c r="GII10" s="149"/>
      <c r="GIJ10" s="149"/>
      <c r="GIK10" s="149"/>
      <c r="GIL10" s="149"/>
      <c r="GIM10" s="149"/>
      <c r="GIN10" s="149"/>
      <c r="GIO10" s="149"/>
      <c r="GIP10" s="149"/>
      <c r="GIQ10" s="149"/>
      <c r="GIR10" s="149"/>
      <c r="GIS10" s="149"/>
      <c r="GIT10" s="149"/>
      <c r="GIU10" s="149"/>
      <c r="GIV10" s="149"/>
      <c r="GIW10" s="149"/>
      <c r="GIX10" s="149"/>
      <c r="GIY10" s="149"/>
      <c r="GIZ10" s="149"/>
      <c r="GJA10" s="149"/>
      <c r="GJB10" s="149"/>
      <c r="GJC10" s="149"/>
      <c r="GJD10" s="149"/>
      <c r="GJE10" s="149"/>
      <c r="GJF10" s="149"/>
      <c r="GJG10" s="149"/>
      <c r="GJH10" s="149"/>
      <c r="GJI10" s="149"/>
      <c r="GJJ10" s="149"/>
      <c r="GJK10" s="149"/>
      <c r="GJL10" s="149"/>
      <c r="GJM10" s="149"/>
      <c r="GJN10" s="149"/>
      <c r="GJO10" s="149"/>
      <c r="GJP10" s="149"/>
      <c r="GJQ10" s="149"/>
      <c r="GJR10" s="149"/>
      <c r="GJS10" s="149"/>
      <c r="GJT10" s="149"/>
      <c r="GJU10" s="149"/>
      <c r="GJV10" s="149"/>
      <c r="GJW10" s="149"/>
      <c r="GJX10" s="149"/>
      <c r="GJY10" s="149"/>
      <c r="GJZ10" s="149"/>
      <c r="GKA10" s="149"/>
      <c r="GKB10" s="149"/>
      <c r="GKC10" s="149"/>
      <c r="GKD10" s="149"/>
      <c r="GKE10" s="149"/>
      <c r="GKF10" s="149"/>
      <c r="GKG10" s="149"/>
      <c r="GKH10" s="149"/>
      <c r="GKI10" s="149"/>
      <c r="GKJ10" s="149"/>
      <c r="GKK10" s="149"/>
      <c r="GKL10" s="149"/>
      <c r="GKM10" s="149"/>
      <c r="GKN10" s="149"/>
      <c r="GKO10" s="149"/>
      <c r="GKP10" s="149"/>
      <c r="GKQ10" s="149"/>
      <c r="GKR10" s="149"/>
      <c r="GKS10" s="149"/>
      <c r="GKT10" s="149"/>
      <c r="GKU10" s="149"/>
      <c r="GKV10" s="149"/>
      <c r="GKW10" s="149"/>
      <c r="GKX10" s="149"/>
      <c r="GKY10" s="149"/>
      <c r="GKZ10" s="149"/>
      <c r="GLA10" s="149"/>
      <c r="GLB10" s="149"/>
      <c r="GLC10" s="149"/>
      <c r="GLD10" s="149"/>
      <c r="GLE10" s="149"/>
      <c r="GLF10" s="149"/>
      <c r="GLG10" s="149"/>
      <c r="GLH10" s="149"/>
      <c r="GLI10" s="149"/>
      <c r="GLJ10" s="149"/>
      <c r="GLK10" s="149"/>
      <c r="GLL10" s="149"/>
      <c r="GLM10" s="149"/>
      <c r="GLN10" s="149"/>
      <c r="GLO10" s="149"/>
      <c r="GLP10" s="149"/>
      <c r="GLQ10" s="149"/>
      <c r="GLR10" s="149"/>
      <c r="GLS10" s="149"/>
      <c r="GLT10" s="149"/>
      <c r="GLU10" s="149"/>
      <c r="GLV10" s="149"/>
      <c r="GLW10" s="149"/>
      <c r="GLX10" s="149"/>
      <c r="GLY10" s="149"/>
      <c r="GLZ10" s="149"/>
      <c r="GMA10" s="149"/>
      <c r="GMB10" s="149"/>
      <c r="GMC10" s="149"/>
      <c r="GMD10" s="149"/>
      <c r="GME10" s="149"/>
      <c r="GMF10" s="149"/>
      <c r="GMG10" s="149"/>
      <c r="GMH10" s="149"/>
      <c r="GMI10" s="149"/>
      <c r="GMJ10" s="149"/>
      <c r="GMK10" s="149"/>
      <c r="GML10" s="149"/>
      <c r="GMM10" s="149"/>
      <c r="GMN10" s="149"/>
      <c r="GMO10" s="149"/>
      <c r="GMP10" s="149"/>
      <c r="GMQ10" s="149"/>
      <c r="GMR10" s="149"/>
      <c r="GMS10" s="149"/>
      <c r="GMT10" s="149"/>
      <c r="GMU10" s="149"/>
      <c r="GMV10" s="149"/>
      <c r="GMW10" s="149"/>
      <c r="GMX10" s="149"/>
      <c r="GMY10" s="149"/>
      <c r="GMZ10" s="149"/>
      <c r="GNA10" s="149"/>
      <c r="GNB10" s="149"/>
      <c r="GNC10" s="149"/>
      <c r="GND10" s="149"/>
      <c r="GNE10" s="149"/>
      <c r="GNF10" s="149"/>
      <c r="GNG10" s="149"/>
      <c r="GNH10" s="149"/>
      <c r="GNI10" s="149"/>
      <c r="GNJ10" s="149"/>
      <c r="GNK10" s="149"/>
      <c r="GNL10" s="149"/>
      <c r="GNM10" s="149"/>
      <c r="GNN10" s="149"/>
      <c r="GNO10" s="149"/>
      <c r="GNP10" s="149"/>
      <c r="GNQ10" s="149"/>
      <c r="GNR10" s="149"/>
      <c r="GNS10" s="149"/>
      <c r="GNT10" s="149"/>
      <c r="GNU10" s="149"/>
      <c r="GNV10" s="149"/>
      <c r="GNW10" s="149"/>
      <c r="GNX10" s="149"/>
      <c r="GNY10" s="149"/>
      <c r="GNZ10" s="149"/>
      <c r="GOA10" s="149"/>
      <c r="GOB10" s="149"/>
      <c r="GOC10" s="149"/>
      <c r="GOD10" s="149"/>
      <c r="GOE10" s="149"/>
      <c r="GOF10" s="149"/>
      <c r="GOG10" s="149"/>
      <c r="GOH10" s="149"/>
      <c r="GOI10" s="149"/>
      <c r="GOJ10" s="149"/>
      <c r="GOK10" s="149"/>
      <c r="GOL10" s="149"/>
      <c r="GOM10" s="149"/>
      <c r="GON10" s="149"/>
      <c r="GOO10" s="149"/>
      <c r="GOP10" s="149"/>
      <c r="GOQ10" s="149"/>
      <c r="GOR10" s="149"/>
      <c r="GOS10" s="149"/>
      <c r="GOT10" s="149"/>
      <c r="GOU10" s="149"/>
      <c r="GOV10" s="149"/>
      <c r="GOW10" s="149"/>
      <c r="GOX10" s="149"/>
      <c r="GOY10" s="149"/>
      <c r="GOZ10" s="149"/>
      <c r="GPA10" s="149"/>
      <c r="GPB10" s="149"/>
      <c r="GPC10" s="149"/>
      <c r="GPD10" s="149"/>
      <c r="GPE10" s="149"/>
      <c r="GPF10" s="149"/>
      <c r="GPG10" s="149"/>
      <c r="GPH10" s="149"/>
      <c r="GPI10" s="149"/>
      <c r="GPJ10" s="149"/>
      <c r="GPK10" s="149"/>
      <c r="GPL10" s="149"/>
      <c r="GPM10" s="149"/>
      <c r="GPN10" s="149"/>
      <c r="GPO10" s="149"/>
      <c r="GPP10" s="149"/>
      <c r="GPQ10" s="149"/>
      <c r="GPR10" s="149"/>
      <c r="GPS10" s="149"/>
      <c r="GPT10" s="149"/>
      <c r="GPU10" s="149"/>
      <c r="GPV10" s="149"/>
      <c r="GPW10" s="149"/>
      <c r="GPX10" s="149"/>
      <c r="GPY10" s="149"/>
      <c r="GPZ10" s="149"/>
      <c r="GQA10" s="149"/>
      <c r="GQB10" s="149"/>
      <c r="GQC10" s="149"/>
      <c r="GQD10" s="149"/>
      <c r="GQE10" s="149"/>
      <c r="GQF10" s="149"/>
      <c r="GQG10" s="149"/>
      <c r="GQH10" s="149"/>
      <c r="GQI10" s="149"/>
      <c r="GQJ10" s="149"/>
      <c r="GQK10" s="149"/>
      <c r="GQL10" s="149"/>
      <c r="GQM10" s="149"/>
      <c r="GQN10" s="149"/>
      <c r="GQO10" s="149"/>
      <c r="GQP10" s="149"/>
      <c r="GQQ10" s="149"/>
      <c r="GQR10" s="149"/>
      <c r="GQS10" s="149"/>
      <c r="GQT10" s="149"/>
      <c r="GQU10" s="149"/>
      <c r="GQV10" s="149"/>
      <c r="GQW10" s="149"/>
      <c r="GQX10" s="149"/>
      <c r="GQY10" s="149"/>
      <c r="GQZ10" s="149"/>
      <c r="GRA10" s="149"/>
      <c r="GRB10" s="149"/>
      <c r="GRC10" s="149"/>
      <c r="GRD10" s="149"/>
      <c r="GRE10" s="149"/>
      <c r="GRF10" s="149"/>
      <c r="GRG10" s="149"/>
      <c r="GRH10" s="149"/>
      <c r="GRI10" s="149"/>
      <c r="GRJ10" s="149"/>
      <c r="GRK10" s="149"/>
      <c r="GRL10" s="149"/>
      <c r="GRM10" s="149"/>
      <c r="GRN10" s="149"/>
      <c r="GRO10" s="149"/>
      <c r="GRP10" s="149"/>
      <c r="GRQ10" s="149"/>
      <c r="GRR10" s="149"/>
      <c r="GRS10" s="149"/>
      <c r="GRT10" s="149"/>
      <c r="GRU10" s="149"/>
      <c r="GRV10" s="149"/>
      <c r="GRW10" s="149"/>
      <c r="GRX10" s="149"/>
      <c r="GRY10" s="149"/>
      <c r="GRZ10" s="149"/>
      <c r="GSA10" s="149"/>
      <c r="GSB10" s="149"/>
      <c r="GSC10" s="149"/>
      <c r="GSD10" s="149"/>
      <c r="GSE10" s="149"/>
      <c r="GSF10" s="149"/>
      <c r="GSG10" s="149"/>
      <c r="GSH10" s="149"/>
      <c r="GSI10" s="149"/>
      <c r="GSJ10" s="149"/>
      <c r="GSK10" s="149"/>
      <c r="GSL10" s="149"/>
      <c r="GSM10" s="149"/>
      <c r="GSN10" s="149"/>
      <c r="GSO10" s="149"/>
      <c r="GSP10" s="149"/>
      <c r="GSQ10" s="149"/>
      <c r="GSR10" s="149"/>
      <c r="GSS10" s="149"/>
      <c r="GST10" s="149"/>
      <c r="GSU10" s="149"/>
      <c r="GSV10" s="149"/>
      <c r="GSW10" s="149"/>
      <c r="GSX10" s="149"/>
      <c r="GSY10" s="149"/>
      <c r="GSZ10" s="149"/>
      <c r="GTA10" s="149"/>
      <c r="GTB10" s="149"/>
      <c r="GTC10" s="149"/>
      <c r="GTD10" s="149"/>
      <c r="GTE10" s="149"/>
      <c r="GTF10" s="149"/>
      <c r="GTG10" s="149"/>
      <c r="GTH10" s="149"/>
      <c r="GTI10" s="149"/>
      <c r="GTJ10" s="149"/>
      <c r="GTK10" s="149"/>
      <c r="GTL10" s="149"/>
      <c r="GTM10" s="149"/>
      <c r="GTN10" s="149"/>
      <c r="GTO10" s="149"/>
      <c r="GTP10" s="149"/>
      <c r="GTQ10" s="149"/>
      <c r="GTR10" s="149"/>
      <c r="GTS10" s="149"/>
      <c r="GTT10" s="149"/>
      <c r="GTU10" s="149"/>
      <c r="GTV10" s="149"/>
      <c r="GTW10" s="149"/>
      <c r="GTX10" s="149"/>
      <c r="GTY10" s="149"/>
      <c r="GTZ10" s="149"/>
      <c r="GUA10" s="149"/>
      <c r="GUB10" s="149"/>
      <c r="GUC10" s="149"/>
      <c r="GUD10" s="149"/>
      <c r="GUE10" s="149"/>
      <c r="GUF10" s="149"/>
      <c r="GUG10" s="149"/>
      <c r="GUH10" s="149"/>
      <c r="GUI10" s="149"/>
      <c r="GUJ10" s="149"/>
      <c r="GUK10" s="149"/>
      <c r="GUL10" s="149"/>
      <c r="GUM10" s="149"/>
      <c r="GUN10" s="149"/>
      <c r="GUO10" s="149"/>
      <c r="GUP10" s="149"/>
      <c r="GUQ10" s="149"/>
      <c r="GUR10" s="149"/>
      <c r="GUS10" s="149"/>
      <c r="GUT10" s="149"/>
      <c r="GUU10" s="149"/>
      <c r="GUV10" s="149"/>
      <c r="GUW10" s="149"/>
      <c r="GUX10" s="149"/>
      <c r="GUY10" s="149"/>
      <c r="GUZ10" s="149"/>
      <c r="GVA10" s="149"/>
      <c r="GVB10" s="149"/>
      <c r="GVC10" s="149"/>
      <c r="GVD10" s="149"/>
      <c r="GVE10" s="149"/>
      <c r="GVF10" s="149"/>
      <c r="GVG10" s="149"/>
      <c r="GVH10" s="149"/>
      <c r="GVI10" s="149"/>
      <c r="GVJ10" s="149"/>
      <c r="GVK10" s="149"/>
      <c r="GVL10" s="149"/>
      <c r="GVM10" s="149"/>
      <c r="GVN10" s="149"/>
      <c r="GVO10" s="149"/>
      <c r="GVP10" s="149"/>
      <c r="GVQ10" s="149"/>
      <c r="GVR10" s="149"/>
      <c r="GVS10" s="149"/>
      <c r="GVT10" s="149"/>
      <c r="GVU10" s="149"/>
      <c r="GVV10" s="149"/>
      <c r="GVW10" s="149"/>
      <c r="GVX10" s="149"/>
      <c r="GVY10" s="149"/>
      <c r="GVZ10" s="149"/>
      <c r="GWA10" s="149"/>
      <c r="GWB10" s="149"/>
      <c r="GWC10" s="149"/>
      <c r="GWD10" s="149"/>
      <c r="GWE10" s="149"/>
      <c r="GWF10" s="149"/>
      <c r="GWG10" s="149"/>
      <c r="GWH10" s="149"/>
      <c r="GWI10" s="149"/>
      <c r="GWJ10" s="149"/>
      <c r="GWK10" s="149"/>
      <c r="GWL10" s="149"/>
      <c r="GWM10" s="149"/>
      <c r="GWN10" s="149"/>
      <c r="GWO10" s="149"/>
      <c r="GWP10" s="149"/>
      <c r="GWQ10" s="149"/>
      <c r="GWR10" s="149"/>
      <c r="GWS10" s="149"/>
      <c r="GWT10" s="149"/>
      <c r="GWU10" s="149"/>
      <c r="GWV10" s="149"/>
      <c r="GWW10" s="149"/>
      <c r="GWX10" s="149"/>
      <c r="GWY10" s="149"/>
      <c r="GWZ10" s="149"/>
      <c r="GXA10" s="149"/>
      <c r="GXB10" s="149"/>
      <c r="GXC10" s="149"/>
      <c r="GXD10" s="149"/>
      <c r="GXE10" s="149"/>
      <c r="GXF10" s="149"/>
      <c r="GXG10" s="149"/>
      <c r="GXH10" s="149"/>
      <c r="GXI10" s="149"/>
      <c r="GXJ10" s="149"/>
      <c r="GXK10" s="149"/>
      <c r="GXL10" s="149"/>
      <c r="GXM10" s="149"/>
      <c r="GXN10" s="149"/>
      <c r="GXO10" s="149"/>
      <c r="GXP10" s="149"/>
      <c r="GXQ10" s="149"/>
      <c r="GXR10" s="149"/>
      <c r="GXS10" s="149"/>
      <c r="GXT10" s="149"/>
      <c r="GXU10" s="149"/>
      <c r="GXV10" s="149"/>
      <c r="GXW10" s="149"/>
      <c r="GXX10" s="149"/>
      <c r="GXY10" s="149"/>
      <c r="GXZ10" s="149"/>
      <c r="GYA10" s="149"/>
      <c r="GYB10" s="149"/>
      <c r="GYC10" s="149"/>
      <c r="GYD10" s="149"/>
      <c r="GYE10" s="149"/>
      <c r="GYF10" s="149"/>
      <c r="GYG10" s="149"/>
      <c r="GYH10" s="149"/>
      <c r="GYI10" s="149"/>
      <c r="GYJ10" s="149"/>
      <c r="GYK10" s="149"/>
      <c r="GYL10" s="149"/>
      <c r="GYM10" s="149"/>
      <c r="GYN10" s="149"/>
      <c r="GYO10" s="149"/>
      <c r="GYP10" s="149"/>
      <c r="GYQ10" s="149"/>
      <c r="GYR10" s="149"/>
      <c r="GYS10" s="149"/>
      <c r="GYT10" s="149"/>
      <c r="GYU10" s="149"/>
      <c r="GYV10" s="149"/>
      <c r="GYW10" s="149"/>
      <c r="GYX10" s="149"/>
      <c r="GYY10" s="149"/>
      <c r="GYZ10" s="149"/>
      <c r="GZA10" s="149"/>
      <c r="GZB10" s="149"/>
      <c r="GZC10" s="149"/>
      <c r="GZD10" s="149"/>
      <c r="GZE10" s="149"/>
      <c r="GZF10" s="149"/>
      <c r="GZG10" s="149"/>
      <c r="GZH10" s="149"/>
      <c r="GZI10" s="149"/>
      <c r="GZJ10" s="149"/>
      <c r="GZK10" s="149"/>
      <c r="GZL10" s="149"/>
      <c r="GZM10" s="149"/>
      <c r="GZN10" s="149"/>
      <c r="GZO10" s="149"/>
      <c r="GZP10" s="149"/>
      <c r="GZQ10" s="149"/>
      <c r="GZR10" s="149"/>
      <c r="GZS10" s="149"/>
      <c r="GZT10" s="149"/>
      <c r="GZU10" s="149"/>
      <c r="GZV10" s="149"/>
      <c r="GZW10" s="149"/>
      <c r="GZX10" s="149"/>
      <c r="GZY10" s="149"/>
      <c r="GZZ10" s="149"/>
      <c r="HAA10" s="149"/>
      <c r="HAB10" s="149"/>
      <c r="HAC10" s="149"/>
      <c r="HAD10" s="149"/>
      <c r="HAE10" s="149"/>
      <c r="HAF10" s="149"/>
      <c r="HAG10" s="149"/>
      <c r="HAH10" s="149"/>
      <c r="HAI10" s="149"/>
      <c r="HAJ10" s="149"/>
      <c r="HAK10" s="149"/>
      <c r="HAL10" s="149"/>
      <c r="HAM10" s="149"/>
      <c r="HAN10" s="149"/>
      <c r="HAO10" s="149"/>
      <c r="HAP10" s="149"/>
      <c r="HAQ10" s="149"/>
      <c r="HAR10" s="149"/>
      <c r="HAS10" s="149"/>
      <c r="HAT10" s="149"/>
      <c r="HAU10" s="149"/>
      <c r="HAV10" s="149"/>
      <c r="HAW10" s="149"/>
      <c r="HAX10" s="149"/>
      <c r="HAY10" s="149"/>
      <c r="HAZ10" s="149"/>
      <c r="HBA10" s="149"/>
      <c r="HBB10" s="149"/>
      <c r="HBC10" s="149"/>
      <c r="HBD10" s="149"/>
      <c r="HBE10" s="149"/>
      <c r="HBF10" s="149"/>
      <c r="HBG10" s="149"/>
      <c r="HBH10" s="149"/>
      <c r="HBI10" s="149"/>
      <c r="HBJ10" s="149"/>
      <c r="HBK10" s="149"/>
      <c r="HBL10" s="149"/>
      <c r="HBM10" s="149"/>
      <c r="HBN10" s="149"/>
      <c r="HBO10" s="149"/>
      <c r="HBP10" s="149"/>
      <c r="HBQ10" s="149"/>
      <c r="HBR10" s="149"/>
      <c r="HBS10" s="149"/>
      <c r="HBT10" s="149"/>
      <c r="HBU10" s="149"/>
      <c r="HBV10" s="149"/>
      <c r="HBW10" s="149"/>
      <c r="HBX10" s="149"/>
      <c r="HBY10" s="149"/>
      <c r="HBZ10" s="149"/>
      <c r="HCA10" s="149"/>
      <c r="HCB10" s="149"/>
      <c r="HCC10" s="149"/>
      <c r="HCD10" s="149"/>
      <c r="HCE10" s="149"/>
      <c r="HCF10" s="149"/>
      <c r="HCG10" s="149"/>
      <c r="HCH10" s="149"/>
      <c r="HCI10" s="149"/>
      <c r="HCJ10" s="149"/>
      <c r="HCK10" s="149"/>
      <c r="HCL10" s="149"/>
      <c r="HCM10" s="149"/>
      <c r="HCN10" s="149"/>
      <c r="HCO10" s="149"/>
      <c r="HCP10" s="149"/>
      <c r="HCQ10" s="149"/>
      <c r="HCR10" s="149"/>
      <c r="HCS10" s="149"/>
      <c r="HCT10" s="149"/>
      <c r="HCU10" s="149"/>
      <c r="HCV10" s="149"/>
      <c r="HCW10" s="149"/>
      <c r="HCX10" s="149"/>
      <c r="HCY10" s="149"/>
      <c r="HCZ10" s="149"/>
      <c r="HDA10" s="149"/>
      <c r="HDB10" s="149"/>
      <c r="HDC10" s="149"/>
      <c r="HDD10" s="149"/>
      <c r="HDE10" s="149"/>
      <c r="HDF10" s="149"/>
      <c r="HDG10" s="149"/>
      <c r="HDH10" s="149"/>
      <c r="HDI10" s="149"/>
      <c r="HDJ10" s="149"/>
      <c r="HDK10" s="149"/>
      <c r="HDL10" s="149"/>
      <c r="HDM10" s="149"/>
      <c r="HDN10" s="149"/>
      <c r="HDO10" s="149"/>
      <c r="HDP10" s="149"/>
      <c r="HDQ10" s="149"/>
      <c r="HDR10" s="149"/>
      <c r="HDS10" s="149"/>
      <c r="HDT10" s="149"/>
      <c r="HDU10" s="149"/>
      <c r="HDV10" s="149"/>
      <c r="HDW10" s="149"/>
      <c r="HDX10" s="149"/>
      <c r="HDY10" s="149"/>
      <c r="HDZ10" s="149"/>
      <c r="HEA10" s="149"/>
      <c r="HEB10" s="149"/>
      <c r="HEC10" s="149"/>
      <c r="HED10" s="149"/>
      <c r="HEE10" s="149"/>
      <c r="HEF10" s="149"/>
      <c r="HEG10" s="149"/>
      <c r="HEH10" s="149"/>
      <c r="HEI10" s="149"/>
      <c r="HEJ10" s="149"/>
      <c r="HEK10" s="149"/>
      <c r="HEL10" s="149"/>
      <c r="HEM10" s="149"/>
      <c r="HEN10" s="149"/>
      <c r="HEO10" s="149"/>
      <c r="HEP10" s="149"/>
      <c r="HEQ10" s="149"/>
      <c r="HER10" s="149"/>
      <c r="HES10" s="149"/>
      <c r="HET10" s="149"/>
      <c r="HEU10" s="149"/>
      <c r="HEV10" s="149"/>
      <c r="HEW10" s="149"/>
      <c r="HEX10" s="149"/>
      <c r="HEY10" s="149"/>
      <c r="HEZ10" s="149"/>
      <c r="HFA10" s="149"/>
      <c r="HFB10" s="149"/>
      <c r="HFC10" s="149"/>
      <c r="HFD10" s="149"/>
      <c r="HFE10" s="149"/>
      <c r="HFF10" s="149"/>
      <c r="HFG10" s="149"/>
      <c r="HFH10" s="149"/>
      <c r="HFI10" s="149"/>
      <c r="HFJ10" s="149"/>
      <c r="HFK10" s="149"/>
      <c r="HFL10" s="149"/>
      <c r="HFM10" s="149"/>
      <c r="HFN10" s="149"/>
      <c r="HFO10" s="149"/>
      <c r="HFP10" s="149"/>
      <c r="HFQ10" s="149"/>
      <c r="HFR10" s="149"/>
      <c r="HFS10" s="149"/>
      <c r="HFT10" s="149"/>
      <c r="HFU10" s="149"/>
      <c r="HFV10" s="149"/>
      <c r="HFW10" s="149"/>
      <c r="HFX10" s="149"/>
      <c r="HFY10" s="149"/>
      <c r="HFZ10" s="149"/>
      <c r="HGA10" s="149"/>
      <c r="HGB10" s="149"/>
      <c r="HGC10" s="149"/>
      <c r="HGD10" s="149"/>
      <c r="HGE10" s="149"/>
      <c r="HGF10" s="149"/>
      <c r="HGG10" s="149"/>
      <c r="HGH10" s="149"/>
      <c r="HGI10" s="149"/>
      <c r="HGJ10" s="149"/>
      <c r="HGK10" s="149"/>
      <c r="HGL10" s="149"/>
      <c r="HGM10" s="149"/>
      <c r="HGN10" s="149"/>
      <c r="HGO10" s="149"/>
      <c r="HGP10" s="149"/>
      <c r="HGQ10" s="149"/>
      <c r="HGR10" s="149"/>
      <c r="HGS10" s="149"/>
      <c r="HGT10" s="149"/>
      <c r="HGU10" s="149"/>
      <c r="HGV10" s="149"/>
      <c r="HGW10" s="149"/>
      <c r="HGX10" s="149"/>
      <c r="HGY10" s="149"/>
      <c r="HGZ10" s="149"/>
      <c r="HHA10" s="149"/>
      <c r="HHB10" s="149"/>
      <c r="HHC10" s="149"/>
      <c r="HHD10" s="149"/>
      <c r="HHE10" s="149"/>
      <c r="HHF10" s="149"/>
      <c r="HHG10" s="149"/>
      <c r="HHH10" s="149"/>
      <c r="HHI10" s="149"/>
      <c r="HHJ10" s="149"/>
      <c r="HHK10" s="149"/>
      <c r="HHL10" s="149"/>
      <c r="HHM10" s="149"/>
      <c r="HHN10" s="149"/>
      <c r="HHO10" s="149"/>
      <c r="HHP10" s="149"/>
      <c r="HHQ10" s="149"/>
      <c r="HHR10" s="149"/>
      <c r="HHS10" s="149"/>
      <c r="HHT10" s="149"/>
      <c r="HHU10" s="149"/>
      <c r="HHV10" s="149"/>
      <c r="HHW10" s="149"/>
      <c r="HHX10" s="149"/>
      <c r="HHY10" s="149"/>
      <c r="HHZ10" s="149"/>
      <c r="HIA10" s="149"/>
      <c r="HIB10" s="149"/>
      <c r="HIC10" s="149"/>
      <c r="HID10" s="149"/>
      <c r="HIE10" s="149"/>
      <c r="HIF10" s="149"/>
      <c r="HIG10" s="149"/>
      <c r="HIH10" s="149"/>
      <c r="HII10" s="149"/>
      <c r="HIJ10" s="149"/>
      <c r="HIK10" s="149"/>
      <c r="HIL10" s="149"/>
      <c r="HIM10" s="149"/>
      <c r="HIN10" s="149"/>
      <c r="HIO10" s="149"/>
      <c r="HIP10" s="149"/>
      <c r="HIQ10" s="149"/>
      <c r="HIR10" s="149"/>
      <c r="HIS10" s="149"/>
      <c r="HIT10" s="149"/>
      <c r="HIU10" s="149"/>
      <c r="HIV10" s="149"/>
      <c r="HIW10" s="149"/>
      <c r="HIX10" s="149"/>
      <c r="HIY10" s="149"/>
      <c r="HIZ10" s="149"/>
      <c r="HJA10" s="149"/>
      <c r="HJB10" s="149"/>
      <c r="HJC10" s="149"/>
      <c r="HJD10" s="149"/>
      <c r="HJE10" s="149"/>
      <c r="HJF10" s="149"/>
      <c r="HJG10" s="149"/>
      <c r="HJH10" s="149"/>
      <c r="HJI10" s="149"/>
      <c r="HJJ10" s="149"/>
      <c r="HJK10" s="149"/>
      <c r="HJL10" s="149"/>
      <c r="HJM10" s="149"/>
      <c r="HJN10" s="149"/>
      <c r="HJO10" s="149"/>
      <c r="HJP10" s="149"/>
      <c r="HJQ10" s="149"/>
      <c r="HJR10" s="149"/>
      <c r="HJS10" s="149"/>
      <c r="HJT10" s="149"/>
      <c r="HJU10" s="149"/>
      <c r="HJV10" s="149"/>
      <c r="HJW10" s="149"/>
      <c r="HJX10" s="149"/>
      <c r="HJY10" s="149"/>
      <c r="HJZ10" s="149"/>
      <c r="HKA10" s="149"/>
      <c r="HKB10" s="149"/>
      <c r="HKC10" s="149"/>
      <c r="HKD10" s="149"/>
      <c r="HKE10" s="149"/>
      <c r="HKF10" s="149"/>
      <c r="HKG10" s="149"/>
      <c r="HKH10" s="149"/>
      <c r="HKI10" s="149"/>
      <c r="HKJ10" s="149"/>
      <c r="HKK10" s="149"/>
      <c r="HKL10" s="149"/>
      <c r="HKM10" s="149"/>
      <c r="HKN10" s="149"/>
      <c r="HKO10" s="149"/>
      <c r="HKP10" s="149"/>
      <c r="HKQ10" s="149"/>
      <c r="HKR10" s="149"/>
      <c r="HKS10" s="149"/>
      <c r="HKT10" s="149"/>
      <c r="HKU10" s="149"/>
      <c r="HKV10" s="149"/>
      <c r="HKW10" s="149"/>
      <c r="HKX10" s="149"/>
      <c r="HKY10" s="149"/>
      <c r="HKZ10" s="149"/>
      <c r="HLA10" s="149"/>
      <c r="HLB10" s="149"/>
      <c r="HLC10" s="149"/>
      <c r="HLD10" s="149"/>
      <c r="HLE10" s="149"/>
      <c r="HLF10" s="149"/>
      <c r="HLG10" s="149"/>
      <c r="HLH10" s="149"/>
      <c r="HLI10" s="149"/>
      <c r="HLJ10" s="149"/>
      <c r="HLK10" s="149"/>
      <c r="HLL10" s="149"/>
      <c r="HLM10" s="149"/>
      <c r="HLN10" s="149"/>
      <c r="HLO10" s="149"/>
      <c r="HLP10" s="149"/>
      <c r="HLQ10" s="149"/>
      <c r="HLR10" s="149"/>
      <c r="HLS10" s="149"/>
      <c r="HLT10" s="149"/>
      <c r="HLU10" s="149"/>
      <c r="HLV10" s="149"/>
      <c r="HLW10" s="149"/>
      <c r="HLX10" s="149"/>
      <c r="HLY10" s="149"/>
      <c r="HLZ10" s="149"/>
      <c r="HMA10" s="149"/>
      <c r="HMB10" s="149"/>
      <c r="HMC10" s="149"/>
      <c r="HMD10" s="149"/>
      <c r="HME10" s="149"/>
      <c r="HMF10" s="149"/>
      <c r="HMG10" s="149"/>
      <c r="HMH10" s="149"/>
      <c r="HMI10" s="149"/>
      <c r="HMJ10" s="149"/>
      <c r="HMK10" s="149"/>
      <c r="HML10" s="149"/>
      <c r="HMM10" s="149"/>
      <c r="HMN10" s="149"/>
      <c r="HMO10" s="149"/>
      <c r="HMP10" s="149"/>
      <c r="HMQ10" s="149"/>
      <c r="HMR10" s="149"/>
      <c r="HMS10" s="149"/>
      <c r="HMT10" s="149"/>
      <c r="HMU10" s="149"/>
      <c r="HMV10" s="149"/>
      <c r="HMW10" s="149"/>
      <c r="HMX10" s="149"/>
      <c r="HMY10" s="149"/>
      <c r="HMZ10" s="149"/>
      <c r="HNA10" s="149"/>
      <c r="HNB10" s="149"/>
      <c r="HNC10" s="149"/>
      <c r="HND10" s="149"/>
      <c r="HNE10" s="149"/>
      <c r="HNF10" s="149"/>
      <c r="HNG10" s="149"/>
      <c r="HNH10" s="149"/>
      <c r="HNI10" s="149"/>
      <c r="HNJ10" s="149"/>
      <c r="HNK10" s="149"/>
      <c r="HNL10" s="149"/>
      <c r="HNM10" s="149"/>
      <c r="HNN10" s="149"/>
      <c r="HNO10" s="149"/>
      <c r="HNP10" s="149"/>
      <c r="HNQ10" s="149"/>
      <c r="HNR10" s="149"/>
      <c r="HNS10" s="149"/>
      <c r="HNT10" s="149"/>
      <c r="HNU10" s="149"/>
      <c r="HNV10" s="149"/>
      <c r="HNW10" s="149"/>
      <c r="HNX10" s="149"/>
      <c r="HNY10" s="149"/>
      <c r="HNZ10" s="149"/>
      <c r="HOA10" s="149"/>
      <c r="HOB10" s="149"/>
      <c r="HOC10" s="149"/>
      <c r="HOD10" s="149"/>
      <c r="HOE10" s="149"/>
      <c r="HOF10" s="149"/>
      <c r="HOG10" s="149"/>
      <c r="HOH10" s="149"/>
      <c r="HOI10" s="149"/>
      <c r="HOJ10" s="149"/>
      <c r="HOK10" s="149"/>
      <c r="HOL10" s="149"/>
      <c r="HOM10" s="149"/>
      <c r="HON10" s="149"/>
      <c r="HOO10" s="149"/>
      <c r="HOP10" s="149"/>
      <c r="HOQ10" s="149"/>
      <c r="HOR10" s="149"/>
      <c r="HOS10" s="149"/>
      <c r="HOT10" s="149"/>
      <c r="HOU10" s="149"/>
      <c r="HOV10" s="149"/>
      <c r="HOW10" s="149"/>
      <c r="HOX10" s="149"/>
      <c r="HOY10" s="149"/>
      <c r="HOZ10" s="149"/>
      <c r="HPA10" s="149"/>
      <c r="HPB10" s="149"/>
      <c r="HPC10" s="149"/>
      <c r="HPD10" s="149"/>
      <c r="HPE10" s="149"/>
      <c r="HPF10" s="149"/>
      <c r="HPG10" s="149"/>
      <c r="HPH10" s="149"/>
      <c r="HPI10" s="149"/>
      <c r="HPJ10" s="149"/>
      <c r="HPK10" s="149"/>
      <c r="HPL10" s="149"/>
      <c r="HPM10" s="149"/>
      <c r="HPN10" s="149"/>
      <c r="HPO10" s="149"/>
      <c r="HPP10" s="149"/>
      <c r="HPQ10" s="149"/>
      <c r="HPR10" s="149"/>
      <c r="HPS10" s="149"/>
      <c r="HPT10" s="149"/>
      <c r="HPU10" s="149"/>
      <c r="HPV10" s="149"/>
      <c r="HPW10" s="149"/>
      <c r="HPX10" s="149"/>
      <c r="HPY10" s="149"/>
      <c r="HPZ10" s="149"/>
      <c r="HQA10" s="149"/>
      <c r="HQB10" s="149"/>
      <c r="HQC10" s="149"/>
      <c r="HQD10" s="149"/>
      <c r="HQE10" s="149"/>
      <c r="HQF10" s="149"/>
      <c r="HQG10" s="149"/>
      <c r="HQH10" s="149"/>
      <c r="HQI10" s="149"/>
      <c r="HQJ10" s="149"/>
      <c r="HQK10" s="149"/>
      <c r="HQL10" s="149"/>
      <c r="HQM10" s="149"/>
      <c r="HQN10" s="149"/>
      <c r="HQO10" s="149"/>
      <c r="HQP10" s="149"/>
      <c r="HQQ10" s="149"/>
      <c r="HQR10" s="149"/>
      <c r="HQS10" s="149"/>
      <c r="HQT10" s="149"/>
      <c r="HQU10" s="149"/>
      <c r="HQV10" s="149"/>
      <c r="HQW10" s="149"/>
      <c r="HQX10" s="149"/>
      <c r="HQY10" s="149"/>
      <c r="HQZ10" s="149"/>
      <c r="HRA10" s="149"/>
      <c r="HRB10" s="149"/>
      <c r="HRC10" s="149"/>
      <c r="HRD10" s="149"/>
      <c r="HRE10" s="149"/>
      <c r="HRF10" s="149"/>
      <c r="HRG10" s="149"/>
      <c r="HRH10" s="149"/>
      <c r="HRI10" s="149"/>
      <c r="HRJ10" s="149"/>
      <c r="HRK10" s="149"/>
      <c r="HRL10" s="149"/>
      <c r="HRM10" s="149"/>
      <c r="HRN10" s="149"/>
      <c r="HRO10" s="149"/>
      <c r="HRP10" s="149"/>
      <c r="HRQ10" s="149"/>
      <c r="HRR10" s="149"/>
      <c r="HRS10" s="149"/>
      <c r="HRT10" s="149"/>
      <c r="HRU10" s="149"/>
      <c r="HRV10" s="149"/>
      <c r="HRW10" s="149"/>
      <c r="HRX10" s="149"/>
      <c r="HRY10" s="149"/>
      <c r="HRZ10" s="149"/>
      <c r="HSA10" s="149"/>
      <c r="HSB10" s="149"/>
      <c r="HSC10" s="149"/>
      <c r="HSD10" s="149"/>
      <c r="HSE10" s="149"/>
      <c r="HSF10" s="149"/>
      <c r="HSG10" s="149"/>
      <c r="HSH10" s="149"/>
      <c r="HSI10" s="149"/>
      <c r="HSJ10" s="149"/>
      <c r="HSK10" s="149"/>
      <c r="HSL10" s="149"/>
      <c r="HSM10" s="149"/>
      <c r="HSN10" s="149"/>
      <c r="HSO10" s="149"/>
      <c r="HSP10" s="149"/>
      <c r="HSQ10" s="149"/>
      <c r="HSR10" s="149"/>
      <c r="HSS10" s="149"/>
      <c r="HST10" s="149"/>
      <c r="HSU10" s="149"/>
      <c r="HSV10" s="149"/>
      <c r="HSW10" s="149"/>
      <c r="HSX10" s="149"/>
      <c r="HSY10" s="149"/>
      <c r="HSZ10" s="149"/>
      <c r="HTA10" s="149"/>
      <c r="HTB10" s="149"/>
      <c r="HTC10" s="149"/>
      <c r="HTD10" s="149"/>
      <c r="HTE10" s="149"/>
      <c r="HTF10" s="149"/>
      <c r="HTG10" s="149"/>
      <c r="HTH10" s="149"/>
      <c r="HTI10" s="149"/>
      <c r="HTJ10" s="149"/>
      <c r="HTK10" s="149"/>
      <c r="HTL10" s="149"/>
      <c r="HTM10" s="149"/>
      <c r="HTN10" s="149"/>
      <c r="HTO10" s="149"/>
      <c r="HTP10" s="149"/>
      <c r="HTQ10" s="149"/>
      <c r="HTR10" s="149"/>
      <c r="HTS10" s="149"/>
      <c r="HTT10" s="149"/>
      <c r="HTU10" s="149"/>
      <c r="HTV10" s="149"/>
      <c r="HTW10" s="149"/>
      <c r="HTX10" s="149"/>
      <c r="HTY10" s="149"/>
      <c r="HTZ10" s="149"/>
      <c r="HUA10" s="149"/>
      <c r="HUB10" s="149"/>
      <c r="HUC10" s="149"/>
      <c r="HUD10" s="149"/>
      <c r="HUE10" s="149"/>
      <c r="HUF10" s="149"/>
      <c r="HUG10" s="149"/>
      <c r="HUH10" s="149"/>
      <c r="HUI10" s="149"/>
      <c r="HUJ10" s="149"/>
      <c r="HUK10" s="149"/>
      <c r="HUL10" s="149"/>
      <c r="HUM10" s="149"/>
      <c r="HUN10" s="149"/>
      <c r="HUO10" s="149"/>
      <c r="HUP10" s="149"/>
      <c r="HUQ10" s="149"/>
      <c r="HUR10" s="149"/>
      <c r="HUS10" s="149"/>
      <c r="HUT10" s="149"/>
      <c r="HUU10" s="149"/>
      <c r="HUV10" s="149"/>
      <c r="HUW10" s="149"/>
      <c r="HUX10" s="149"/>
      <c r="HUY10" s="149"/>
      <c r="HUZ10" s="149"/>
      <c r="HVA10" s="149"/>
      <c r="HVB10" s="149"/>
      <c r="HVC10" s="149"/>
      <c r="HVD10" s="149"/>
      <c r="HVE10" s="149"/>
      <c r="HVF10" s="149"/>
      <c r="HVG10" s="149"/>
      <c r="HVH10" s="149"/>
      <c r="HVI10" s="149"/>
      <c r="HVJ10" s="149"/>
      <c r="HVK10" s="149"/>
      <c r="HVL10" s="149"/>
      <c r="HVM10" s="149"/>
      <c r="HVN10" s="149"/>
      <c r="HVO10" s="149"/>
      <c r="HVP10" s="149"/>
      <c r="HVQ10" s="149"/>
      <c r="HVR10" s="149"/>
      <c r="HVS10" s="149"/>
      <c r="HVT10" s="149"/>
      <c r="HVU10" s="149"/>
      <c r="HVV10" s="149"/>
      <c r="HVW10" s="149"/>
      <c r="HVX10" s="149"/>
      <c r="HVY10" s="149"/>
      <c r="HVZ10" s="149"/>
      <c r="HWA10" s="149"/>
      <c r="HWB10" s="149"/>
      <c r="HWC10" s="149"/>
      <c r="HWD10" s="149"/>
      <c r="HWE10" s="149"/>
      <c r="HWF10" s="149"/>
      <c r="HWG10" s="149"/>
      <c r="HWH10" s="149"/>
      <c r="HWI10" s="149"/>
      <c r="HWJ10" s="149"/>
      <c r="HWK10" s="149"/>
      <c r="HWL10" s="149"/>
      <c r="HWM10" s="149"/>
      <c r="HWN10" s="149"/>
      <c r="HWO10" s="149"/>
      <c r="HWP10" s="149"/>
      <c r="HWQ10" s="149"/>
      <c r="HWR10" s="149"/>
      <c r="HWS10" s="149"/>
      <c r="HWT10" s="149"/>
      <c r="HWU10" s="149"/>
      <c r="HWV10" s="149"/>
      <c r="HWW10" s="149"/>
      <c r="HWX10" s="149"/>
      <c r="HWY10" s="149"/>
      <c r="HWZ10" s="149"/>
      <c r="HXA10" s="149"/>
      <c r="HXB10" s="149"/>
      <c r="HXC10" s="149"/>
      <c r="HXD10" s="149"/>
      <c r="HXE10" s="149"/>
      <c r="HXF10" s="149"/>
      <c r="HXG10" s="149"/>
      <c r="HXH10" s="149"/>
      <c r="HXI10" s="149"/>
      <c r="HXJ10" s="149"/>
      <c r="HXK10" s="149"/>
      <c r="HXL10" s="149"/>
      <c r="HXM10" s="149"/>
      <c r="HXN10" s="149"/>
      <c r="HXO10" s="149"/>
      <c r="HXP10" s="149"/>
      <c r="HXQ10" s="149"/>
      <c r="HXR10" s="149"/>
      <c r="HXS10" s="149"/>
      <c r="HXT10" s="149"/>
      <c r="HXU10" s="149"/>
      <c r="HXV10" s="149"/>
      <c r="HXW10" s="149"/>
      <c r="HXX10" s="149"/>
      <c r="HXY10" s="149"/>
      <c r="HXZ10" s="149"/>
      <c r="HYA10" s="149"/>
      <c r="HYB10" s="149"/>
      <c r="HYC10" s="149"/>
      <c r="HYD10" s="149"/>
      <c r="HYE10" s="149"/>
      <c r="HYF10" s="149"/>
      <c r="HYG10" s="149"/>
      <c r="HYH10" s="149"/>
      <c r="HYI10" s="149"/>
      <c r="HYJ10" s="149"/>
      <c r="HYK10" s="149"/>
      <c r="HYL10" s="149"/>
      <c r="HYM10" s="149"/>
      <c r="HYN10" s="149"/>
      <c r="HYO10" s="149"/>
      <c r="HYP10" s="149"/>
      <c r="HYQ10" s="149"/>
      <c r="HYR10" s="149"/>
      <c r="HYS10" s="149"/>
      <c r="HYT10" s="149"/>
      <c r="HYU10" s="149"/>
      <c r="HYV10" s="149"/>
      <c r="HYW10" s="149"/>
      <c r="HYX10" s="149"/>
      <c r="HYY10" s="149"/>
      <c r="HYZ10" s="149"/>
      <c r="HZA10" s="149"/>
      <c r="HZB10" s="149"/>
      <c r="HZC10" s="149"/>
      <c r="HZD10" s="149"/>
      <c r="HZE10" s="149"/>
      <c r="HZF10" s="149"/>
      <c r="HZG10" s="149"/>
      <c r="HZH10" s="149"/>
      <c r="HZI10" s="149"/>
      <c r="HZJ10" s="149"/>
      <c r="HZK10" s="149"/>
      <c r="HZL10" s="149"/>
      <c r="HZM10" s="149"/>
      <c r="HZN10" s="149"/>
      <c r="HZO10" s="149"/>
      <c r="HZP10" s="149"/>
      <c r="HZQ10" s="149"/>
      <c r="HZR10" s="149"/>
      <c r="HZS10" s="149"/>
      <c r="HZT10" s="149"/>
      <c r="HZU10" s="149"/>
      <c r="HZV10" s="149"/>
      <c r="HZW10" s="149"/>
      <c r="HZX10" s="149"/>
      <c r="HZY10" s="149"/>
      <c r="HZZ10" s="149"/>
      <c r="IAA10" s="149"/>
      <c r="IAB10" s="149"/>
      <c r="IAC10" s="149"/>
      <c r="IAD10" s="149"/>
      <c r="IAE10" s="149"/>
      <c r="IAF10" s="149"/>
      <c r="IAG10" s="149"/>
      <c r="IAH10" s="149"/>
      <c r="IAI10" s="149"/>
      <c r="IAJ10" s="149"/>
      <c r="IAK10" s="149"/>
      <c r="IAL10" s="149"/>
      <c r="IAM10" s="149"/>
      <c r="IAN10" s="149"/>
      <c r="IAO10" s="149"/>
      <c r="IAP10" s="149"/>
      <c r="IAQ10" s="149"/>
      <c r="IAR10" s="149"/>
      <c r="IAS10" s="149"/>
      <c r="IAT10" s="149"/>
      <c r="IAU10" s="149"/>
      <c r="IAV10" s="149"/>
      <c r="IAW10" s="149"/>
      <c r="IAX10" s="149"/>
      <c r="IAY10" s="149"/>
      <c r="IAZ10" s="149"/>
      <c r="IBA10" s="149"/>
      <c r="IBB10" s="149"/>
      <c r="IBC10" s="149"/>
      <c r="IBD10" s="149"/>
      <c r="IBE10" s="149"/>
      <c r="IBF10" s="149"/>
      <c r="IBG10" s="149"/>
      <c r="IBH10" s="149"/>
      <c r="IBI10" s="149"/>
      <c r="IBJ10" s="149"/>
      <c r="IBK10" s="149"/>
      <c r="IBL10" s="149"/>
      <c r="IBM10" s="149"/>
      <c r="IBN10" s="149"/>
      <c r="IBO10" s="149"/>
      <c r="IBP10" s="149"/>
      <c r="IBQ10" s="149"/>
      <c r="IBR10" s="149"/>
      <c r="IBS10" s="149"/>
      <c r="IBT10" s="149"/>
      <c r="IBU10" s="149"/>
      <c r="IBV10" s="149"/>
      <c r="IBW10" s="149"/>
      <c r="IBX10" s="149"/>
      <c r="IBY10" s="149"/>
      <c r="IBZ10" s="149"/>
      <c r="ICA10" s="149"/>
      <c r="ICB10" s="149"/>
      <c r="ICC10" s="149"/>
      <c r="ICD10" s="149"/>
      <c r="ICE10" s="149"/>
      <c r="ICF10" s="149"/>
      <c r="ICG10" s="149"/>
      <c r="ICH10" s="149"/>
      <c r="ICI10" s="149"/>
      <c r="ICJ10" s="149"/>
      <c r="ICK10" s="149"/>
      <c r="ICL10" s="149"/>
      <c r="ICM10" s="149"/>
      <c r="ICN10" s="149"/>
      <c r="ICO10" s="149"/>
      <c r="ICP10" s="149"/>
      <c r="ICQ10" s="149"/>
      <c r="ICR10" s="149"/>
      <c r="ICS10" s="149"/>
      <c r="ICT10" s="149"/>
      <c r="ICU10" s="149"/>
      <c r="ICV10" s="149"/>
      <c r="ICW10" s="149"/>
      <c r="ICX10" s="149"/>
      <c r="ICY10" s="149"/>
      <c r="ICZ10" s="149"/>
      <c r="IDA10" s="149"/>
      <c r="IDB10" s="149"/>
      <c r="IDC10" s="149"/>
      <c r="IDD10" s="149"/>
      <c r="IDE10" s="149"/>
      <c r="IDF10" s="149"/>
      <c r="IDG10" s="149"/>
      <c r="IDH10" s="149"/>
      <c r="IDI10" s="149"/>
      <c r="IDJ10" s="149"/>
      <c r="IDK10" s="149"/>
      <c r="IDL10" s="149"/>
      <c r="IDM10" s="149"/>
      <c r="IDN10" s="149"/>
      <c r="IDO10" s="149"/>
      <c r="IDP10" s="149"/>
      <c r="IDQ10" s="149"/>
      <c r="IDR10" s="149"/>
      <c r="IDS10" s="149"/>
      <c r="IDT10" s="149"/>
      <c r="IDU10" s="149"/>
      <c r="IDV10" s="149"/>
      <c r="IDW10" s="149"/>
      <c r="IDX10" s="149"/>
      <c r="IDY10" s="149"/>
      <c r="IDZ10" s="149"/>
      <c r="IEA10" s="149"/>
      <c r="IEB10" s="149"/>
      <c r="IEC10" s="149"/>
      <c r="IED10" s="149"/>
      <c r="IEE10" s="149"/>
      <c r="IEF10" s="149"/>
      <c r="IEG10" s="149"/>
      <c r="IEH10" s="149"/>
      <c r="IEI10" s="149"/>
      <c r="IEJ10" s="149"/>
      <c r="IEK10" s="149"/>
      <c r="IEL10" s="149"/>
      <c r="IEM10" s="149"/>
      <c r="IEN10" s="149"/>
      <c r="IEO10" s="149"/>
      <c r="IEP10" s="149"/>
      <c r="IEQ10" s="149"/>
      <c r="IER10" s="149"/>
      <c r="IES10" s="149"/>
      <c r="IET10" s="149"/>
      <c r="IEU10" s="149"/>
      <c r="IEV10" s="149"/>
      <c r="IEW10" s="149"/>
      <c r="IEX10" s="149"/>
      <c r="IEY10" s="149"/>
      <c r="IEZ10" s="149"/>
      <c r="IFA10" s="149"/>
      <c r="IFB10" s="149"/>
      <c r="IFC10" s="149"/>
      <c r="IFD10" s="149"/>
      <c r="IFE10" s="149"/>
      <c r="IFF10" s="149"/>
      <c r="IFG10" s="149"/>
      <c r="IFH10" s="149"/>
      <c r="IFI10" s="149"/>
      <c r="IFJ10" s="149"/>
      <c r="IFK10" s="149"/>
      <c r="IFL10" s="149"/>
      <c r="IFM10" s="149"/>
      <c r="IFN10" s="149"/>
      <c r="IFO10" s="149"/>
      <c r="IFP10" s="149"/>
      <c r="IFQ10" s="149"/>
      <c r="IFR10" s="149"/>
      <c r="IFS10" s="149"/>
      <c r="IFT10" s="149"/>
      <c r="IFU10" s="149"/>
      <c r="IFV10" s="149"/>
      <c r="IFW10" s="149"/>
      <c r="IFX10" s="149"/>
      <c r="IFY10" s="149"/>
      <c r="IFZ10" s="149"/>
      <c r="IGA10" s="149"/>
      <c r="IGB10" s="149"/>
      <c r="IGC10" s="149"/>
      <c r="IGD10" s="149"/>
      <c r="IGE10" s="149"/>
      <c r="IGF10" s="149"/>
      <c r="IGG10" s="149"/>
      <c r="IGH10" s="149"/>
      <c r="IGI10" s="149"/>
      <c r="IGJ10" s="149"/>
      <c r="IGK10" s="149"/>
      <c r="IGL10" s="149"/>
      <c r="IGM10" s="149"/>
      <c r="IGN10" s="149"/>
      <c r="IGO10" s="149"/>
      <c r="IGP10" s="149"/>
      <c r="IGQ10" s="149"/>
      <c r="IGR10" s="149"/>
      <c r="IGS10" s="149"/>
      <c r="IGT10" s="149"/>
      <c r="IGU10" s="149"/>
      <c r="IGV10" s="149"/>
      <c r="IGW10" s="149"/>
      <c r="IGX10" s="149"/>
      <c r="IGY10" s="149"/>
      <c r="IGZ10" s="149"/>
      <c r="IHA10" s="149"/>
      <c r="IHB10" s="149"/>
      <c r="IHC10" s="149"/>
      <c r="IHD10" s="149"/>
      <c r="IHE10" s="149"/>
      <c r="IHF10" s="149"/>
      <c r="IHG10" s="149"/>
      <c r="IHH10" s="149"/>
      <c r="IHI10" s="149"/>
      <c r="IHJ10" s="149"/>
      <c r="IHK10" s="149"/>
      <c r="IHL10" s="149"/>
      <c r="IHM10" s="149"/>
      <c r="IHN10" s="149"/>
      <c r="IHO10" s="149"/>
      <c r="IHP10" s="149"/>
      <c r="IHQ10" s="149"/>
      <c r="IHR10" s="149"/>
      <c r="IHS10" s="149"/>
      <c r="IHT10" s="149"/>
      <c r="IHU10" s="149"/>
      <c r="IHV10" s="149"/>
      <c r="IHW10" s="149"/>
      <c r="IHX10" s="149"/>
      <c r="IHY10" s="149"/>
      <c r="IHZ10" s="149"/>
      <c r="IIA10" s="149"/>
      <c r="IIB10" s="149"/>
      <c r="IIC10" s="149"/>
      <c r="IID10" s="149"/>
      <c r="IIE10" s="149"/>
      <c r="IIF10" s="149"/>
      <c r="IIG10" s="149"/>
      <c r="IIH10" s="149"/>
      <c r="III10" s="149"/>
      <c r="IIJ10" s="149"/>
      <c r="IIK10" s="149"/>
      <c r="IIL10" s="149"/>
      <c r="IIM10" s="149"/>
      <c r="IIN10" s="149"/>
      <c r="IIO10" s="149"/>
      <c r="IIP10" s="149"/>
      <c r="IIQ10" s="149"/>
      <c r="IIR10" s="149"/>
      <c r="IIS10" s="149"/>
      <c r="IIT10" s="149"/>
      <c r="IIU10" s="149"/>
      <c r="IIV10" s="149"/>
      <c r="IIW10" s="149"/>
      <c r="IIX10" s="149"/>
      <c r="IIY10" s="149"/>
      <c r="IIZ10" s="149"/>
      <c r="IJA10" s="149"/>
      <c r="IJB10" s="149"/>
      <c r="IJC10" s="149"/>
      <c r="IJD10" s="149"/>
      <c r="IJE10" s="149"/>
      <c r="IJF10" s="149"/>
      <c r="IJG10" s="149"/>
      <c r="IJH10" s="149"/>
      <c r="IJI10" s="149"/>
      <c r="IJJ10" s="149"/>
      <c r="IJK10" s="149"/>
      <c r="IJL10" s="149"/>
      <c r="IJM10" s="149"/>
      <c r="IJN10" s="149"/>
      <c r="IJO10" s="149"/>
      <c r="IJP10" s="149"/>
      <c r="IJQ10" s="149"/>
      <c r="IJR10" s="149"/>
      <c r="IJS10" s="149"/>
      <c r="IJT10" s="149"/>
      <c r="IJU10" s="149"/>
      <c r="IJV10" s="149"/>
      <c r="IJW10" s="149"/>
      <c r="IJX10" s="149"/>
      <c r="IJY10" s="149"/>
      <c r="IJZ10" s="149"/>
      <c r="IKA10" s="149"/>
      <c r="IKB10" s="149"/>
      <c r="IKC10" s="149"/>
      <c r="IKD10" s="149"/>
      <c r="IKE10" s="149"/>
      <c r="IKF10" s="149"/>
      <c r="IKG10" s="149"/>
      <c r="IKH10" s="149"/>
      <c r="IKI10" s="149"/>
      <c r="IKJ10" s="149"/>
      <c r="IKK10" s="149"/>
      <c r="IKL10" s="149"/>
      <c r="IKM10" s="149"/>
      <c r="IKN10" s="149"/>
      <c r="IKO10" s="149"/>
      <c r="IKP10" s="149"/>
      <c r="IKQ10" s="149"/>
      <c r="IKR10" s="149"/>
      <c r="IKS10" s="149"/>
      <c r="IKT10" s="149"/>
      <c r="IKU10" s="149"/>
      <c r="IKV10" s="149"/>
      <c r="IKW10" s="149"/>
      <c r="IKX10" s="149"/>
      <c r="IKY10" s="149"/>
      <c r="IKZ10" s="149"/>
      <c r="ILA10" s="149"/>
      <c r="ILB10" s="149"/>
      <c r="ILC10" s="149"/>
      <c r="ILD10" s="149"/>
      <c r="ILE10" s="149"/>
      <c r="ILF10" s="149"/>
      <c r="ILG10" s="149"/>
      <c r="ILH10" s="149"/>
      <c r="ILI10" s="149"/>
      <c r="ILJ10" s="149"/>
      <c r="ILK10" s="149"/>
      <c r="ILL10" s="149"/>
      <c r="ILM10" s="149"/>
      <c r="ILN10" s="149"/>
      <c r="ILO10" s="149"/>
      <c r="ILP10" s="149"/>
      <c r="ILQ10" s="149"/>
      <c r="ILR10" s="149"/>
      <c r="ILS10" s="149"/>
      <c r="ILT10" s="149"/>
      <c r="ILU10" s="149"/>
      <c r="ILV10" s="149"/>
      <c r="ILW10" s="149"/>
      <c r="ILX10" s="149"/>
      <c r="ILY10" s="149"/>
      <c r="ILZ10" s="149"/>
      <c r="IMA10" s="149"/>
      <c r="IMB10" s="149"/>
      <c r="IMC10" s="149"/>
      <c r="IMD10" s="149"/>
      <c r="IME10" s="149"/>
      <c r="IMF10" s="149"/>
      <c r="IMG10" s="149"/>
      <c r="IMH10" s="149"/>
      <c r="IMI10" s="149"/>
      <c r="IMJ10" s="149"/>
      <c r="IMK10" s="149"/>
      <c r="IML10" s="149"/>
      <c r="IMM10" s="149"/>
      <c r="IMN10" s="149"/>
      <c r="IMO10" s="149"/>
      <c r="IMP10" s="149"/>
      <c r="IMQ10" s="149"/>
      <c r="IMR10" s="149"/>
      <c r="IMS10" s="149"/>
      <c r="IMT10" s="149"/>
      <c r="IMU10" s="149"/>
      <c r="IMV10" s="149"/>
      <c r="IMW10" s="149"/>
      <c r="IMX10" s="149"/>
      <c r="IMY10" s="149"/>
      <c r="IMZ10" s="149"/>
      <c r="INA10" s="149"/>
      <c r="INB10" s="149"/>
      <c r="INC10" s="149"/>
      <c r="IND10" s="149"/>
      <c r="INE10" s="149"/>
      <c r="INF10" s="149"/>
      <c r="ING10" s="149"/>
      <c r="INH10" s="149"/>
      <c r="INI10" s="149"/>
      <c r="INJ10" s="149"/>
      <c r="INK10" s="149"/>
      <c r="INL10" s="149"/>
      <c r="INM10" s="149"/>
      <c r="INN10" s="149"/>
      <c r="INO10" s="149"/>
      <c r="INP10" s="149"/>
      <c r="INQ10" s="149"/>
      <c r="INR10" s="149"/>
      <c r="INS10" s="149"/>
      <c r="INT10" s="149"/>
      <c r="INU10" s="149"/>
      <c r="INV10" s="149"/>
      <c r="INW10" s="149"/>
      <c r="INX10" s="149"/>
      <c r="INY10" s="149"/>
      <c r="INZ10" s="149"/>
      <c r="IOA10" s="149"/>
      <c r="IOB10" s="149"/>
      <c r="IOC10" s="149"/>
      <c r="IOD10" s="149"/>
      <c r="IOE10" s="149"/>
      <c r="IOF10" s="149"/>
      <c r="IOG10" s="149"/>
      <c r="IOH10" s="149"/>
      <c r="IOI10" s="149"/>
      <c r="IOJ10" s="149"/>
      <c r="IOK10" s="149"/>
      <c r="IOL10" s="149"/>
      <c r="IOM10" s="149"/>
      <c r="ION10" s="149"/>
      <c r="IOO10" s="149"/>
      <c r="IOP10" s="149"/>
      <c r="IOQ10" s="149"/>
      <c r="IOR10" s="149"/>
      <c r="IOS10" s="149"/>
      <c r="IOT10" s="149"/>
      <c r="IOU10" s="149"/>
      <c r="IOV10" s="149"/>
      <c r="IOW10" s="149"/>
      <c r="IOX10" s="149"/>
      <c r="IOY10" s="149"/>
      <c r="IOZ10" s="149"/>
      <c r="IPA10" s="149"/>
      <c r="IPB10" s="149"/>
      <c r="IPC10" s="149"/>
      <c r="IPD10" s="149"/>
      <c r="IPE10" s="149"/>
      <c r="IPF10" s="149"/>
      <c r="IPG10" s="149"/>
      <c r="IPH10" s="149"/>
      <c r="IPI10" s="149"/>
      <c r="IPJ10" s="149"/>
      <c r="IPK10" s="149"/>
      <c r="IPL10" s="149"/>
      <c r="IPM10" s="149"/>
      <c r="IPN10" s="149"/>
      <c r="IPO10" s="149"/>
      <c r="IPP10" s="149"/>
      <c r="IPQ10" s="149"/>
      <c r="IPR10" s="149"/>
      <c r="IPS10" s="149"/>
      <c r="IPT10" s="149"/>
      <c r="IPU10" s="149"/>
      <c r="IPV10" s="149"/>
      <c r="IPW10" s="149"/>
      <c r="IPX10" s="149"/>
      <c r="IPY10" s="149"/>
      <c r="IPZ10" s="149"/>
      <c r="IQA10" s="149"/>
      <c r="IQB10" s="149"/>
      <c r="IQC10" s="149"/>
      <c r="IQD10" s="149"/>
      <c r="IQE10" s="149"/>
      <c r="IQF10" s="149"/>
      <c r="IQG10" s="149"/>
      <c r="IQH10" s="149"/>
      <c r="IQI10" s="149"/>
      <c r="IQJ10" s="149"/>
      <c r="IQK10" s="149"/>
      <c r="IQL10" s="149"/>
      <c r="IQM10" s="149"/>
      <c r="IQN10" s="149"/>
      <c r="IQO10" s="149"/>
      <c r="IQP10" s="149"/>
      <c r="IQQ10" s="149"/>
      <c r="IQR10" s="149"/>
      <c r="IQS10" s="149"/>
      <c r="IQT10" s="149"/>
      <c r="IQU10" s="149"/>
      <c r="IQV10" s="149"/>
      <c r="IQW10" s="149"/>
      <c r="IQX10" s="149"/>
      <c r="IQY10" s="149"/>
      <c r="IQZ10" s="149"/>
      <c r="IRA10" s="149"/>
      <c r="IRB10" s="149"/>
      <c r="IRC10" s="149"/>
      <c r="IRD10" s="149"/>
      <c r="IRE10" s="149"/>
      <c r="IRF10" s="149"/>
      <c r="IRG10" s="149"/>
      <c r="IRH10" s="149"/>
      <c r="IRI10" s="149"/>
      <c r="IRJ10" s="149"/>
      <c r="IRK10" s="149"/>
      <c r="IRL10" s="149"/>
      <c r="IRM10" s="149"/>
      <c r="IRN10" s="149"/>
      <c r="IRO10" s="149"/>
      <c r="IRP10" s="149"/>
      <c r="IRQ10" s="149"/>
      <c r="IRR10" s="149"/>
      <c r="IRS10" s="149"/>
      <c r="IRT10" s="149"/>
      <c r="IRU10" s="149"/>
      <c r="IRV10" s="149"/>
      <c r="IRW10" s="149"/>
      <c r="IRX10" s="149"/>
      <c r="IRY10" s="149"/>
      <c r="IRZ10" s="149"/>
      <c r="ISA10" s="149"/>
      <c r="ISB10" s="149"/>
      <c r="ISC10" s="149"/>
      <c r="ISD10" s="149"/>
      <c r="ISE10" s="149"/>
      <c r="ISF10" s="149"/>
      <c r="ISG10" s="149"/>
      <c r="ISH10" s="149"/>
      <c r="ISI10" s="149"/>
      <c r="ISJ10" s="149"/>
      <c r="ISK10" s="149"/>
      <c r="ISL10" s="149"/>
      <c r="ISM10" s="149"/>
      <c r="ISN10" s="149"/>
      <c r="ISO10" s="149"/>
      <c r="ISP10" s="149"/>
      <c r="ISQ10" s="149"/>
      <c r="ISR10" s="149"/>
      <c r="ISS10" s="149"/>
      <c r="IST10" s="149"/>
      <c r="ISU10" s="149"/>
      <c r="ISV10" s="149"/>
      <c r="ISW10" s="149"/>
      <c r="ISX10" s="149"/>
      <c r="ISY10" s="149"/>
      <c r="ISZ10" s="149"/>
      <c r="ITA10" s="149"/>
      <c r="ITB10" s="149"/>
      <c r="ITC10" s="149"/>
      <c r="ITD10" s="149"/>
      <c r="ITE10" s="149"/>
      <c r="ITF10" s="149"/>
      <c r="ITG10" s="149"/>
      <c r="ITH10" s="149"/>
      <c r="ITI10" s="149"/>
      <c r="ITJ10" s="149"/>
      <c r="ITK10" s="149"/>
      <c r="ITL10" s="149"/>
      <c r="ITM10" s="149"/>
      <c r="ITN10" s="149"/>
      <c r="ITO10" s="149"/>
      <c r="ITP10" s="149"/>
      <c r="ITQ10" s="149"/>
      <c r="ITR10" s="149"/>
      <c r="ITS10" s="149"/>
      <c r="ITT10" s="149"/>
      <c r="ITU10" s="149"/>
      <c r="ITV10" s="149"/>
      <c r="ITW10" s="149"/>
      <c r="ITX10" s="149"/>
      <c r="ITY10" s="149"/>
      <c r="ITZ10" s="149"/>
      <c r="IUA10" s="149"/>
      <c r="IUB10" s="149"/>
      <c r="IUC10" s="149"/>
      <c r="IUD10" s="149"/>
      <c r="IUE10" s="149"/>
      <c r="IUF10" s="149"/>
      <c r="IUG10" s="149"/>
      <c r="IUH10" s="149"/>
      <c r="IUI10" s="149"/>
      <c r="IUJ10" s="149"/>
      <c r="IUK10" s="149"/>
      <c r="IUL10" s="149"/>
      <c r="IUM10" s="149"/>
      <c r="IUN10" s="149"/>
      <c r="IUO10" s="149"/>
      <c r="IUP10" s="149"/>
      <c r="IUQ10" s="149"/>
      <c r="IUR10" s="149"/>
      <c r="IUS10" s="149"/>
      <c r="IUT10" s="149"/>
      <c r="IUU10" s="149"/>
      <c r="IUV10" s="149"/>
      <c r="IUW10" s="149"/>
      <c r="IUX10" s="149"/>
      <c r="IUY10" s="149"/>
      <c r="IUZ10" s="149"/>
      <c r="IVA10" s="149"/>
      <c r="IVB10" s="149"/>
      <c r="IVC10" s="149"/>
      <c r="IVD10" s="149"/>
      <c r="IVE10" s="149"/>
      <c r="IVF10" s="149"/>
      <c r="IVG10" s="149"/>
      <c r="IVH10" s="149"/>
      <c r="IVI10" s="149"/>
      <c r="IVJ10" s="149"/>
      <c r="IVK10" s="149"/>
      <c r="IVL10" s="149"/>
      <c r="IVM10" s="149"/>
      <c r="IVN10" s="149"/>
      <c r="IVO10" s="149"/>
      <c r="IVP10" s="149"/>
      <c r="IVQ10" s="149"/>
      <c r="IVR10" s="149"/>
      <c r="IVS10" s="149"/>
      <c r="IVT10" s="149"/>
      <c r="IVU10" s="149"/>
      <c r="IVV10" s="149"/>
      <c r="IVW10" s="149"/>
      <c r="IVX10" s="149"/>
      <c r="IVY10" s="149"/>
      <c r="IVZ10" s="149"/>
      <c r="IWA10" s="149"/>
      <c r="IWB10" s="149"/>
      <c r="IWC10" s="149"/>
      <c r="IWD10" s="149"/>
      <c r="IWE10" s="149"/>
      <c r="IWF10" s="149"/>
      <c r="IWG10" s="149"/>
      <c r="IWH10" s="149"/>
      <c r="IWI10" s="149"/>
      <c r="IWJ10" s="149"/>
      <c r="IWK10" s="149"/>
      <c r="IWL10" s="149"/>
      <c r="IWM10" s="149"/>
      <c r="IWN10" s="149"/>
      <c r="IWO10" s="149"/>
      <c r="IWP10" s="149"/>
      <c r="IWQ10" s="149"/>
      <c r="IWR10" s="149"/>
      <c r="IWS10" s="149"/>
      <c r="IWT10" s="149"/>
      <c r="IWU10" s="149"/>
      <c r="IWV10" s="149"/>
      <c r="IWW10" s="149"/>
      <c r="IWX10" s="149"/>
      <c r="IWY10" s="149"/>
      <c r="IWZ10" s="149"/>
      <c r="IXA10" s="149"/>
      <c r="IXB10" s="149"/>
      <c r="IXC10" s="149"/>
      <c r="IXD10" s="149"/>
      <c r="IXE10" s="149"/>
      <c r="IXF10" s="149"/>
      <c r="IXG10" s="149"/>
      <c r="IXH10" s="149"/>
      <c r="IXI10" s="149"/>
      <c r="IXJ10" s="149"/>
      <c r="IXK10" s="149"/>
      <c r="IXL10" s="149"/>
      <c r="IXM10" s="149"/>
      <c r="IXN10" s="149"/>
      <c r="IXO10" s="149"/>
      <c r="IXP10" s="149"/>
      <c r="IXQ10" s="149"/>
      <c r="IXR10" s="149"/>
      <c r="IXS10" s="149"/>
      <c r="IXT10" s="149"/>
      <c r="IXU10" s="149"/>
      <c r="IXV10" s="149"/>
      <c r="IXW10" s="149"/>
      <c r="IXX10" s="149"/>
      <c r="IXY10" s="149"/>
      <c r="IXZ10" s="149"/>
      <c r="IYA10" s="149"/>
      <c r="IYB10" s="149"/>
      <c r="IYC10" s="149"/>
      <c r="IYD10" s="149"/>
      <c r="IYE10" s="149"/>
      <c r="IYF10" s="149"/>
      <c r="IYG10" s="149"/>
      <c r="IYH10" s="149"/>
      <c r="IYI10" s="149"/>
      <c r="IYJ10" s="149"/>
      <c r="IYK10" s="149"/>
      <c r="IYL10" s="149"/>
      <c r="IYM10" s="149"/>
      <c r="IYN10" s="149"/>
      <c r="IYO10" s="149"/>
      <c r="IYP10" s="149"/>
      <c r="IYQ10" s="149"/>
      <c r="IYR10" s="149"/>
      <c r="IYS10" s="149"/>
      <c r="IYT10" s="149"/>
      <c r="IYU10" s="149"/>
      <c r="IYV10" s="149"/>
      <c r="IYW10" s="149"/>
      <c r="IYX10" s="149"/>
      <c r="IYY10" s="149"/>
      <c r="IYZ10" s="149"/>
      <c r="IZA10" s="149"/>
      <c r="IZB10" s="149"/>
      <c r="IZC10" s="149"/>
      <c r="IZD10" s="149"/>
      <c r="IZE10" s="149"/>
      <c r="IZF10" s="149"/>
      <c r="IZG10" s="149"/>
      <c r="IZH10" s="149"/>
      <c r="IZI10" s="149"/>
      <c r="IZJ10" s="149"/>
      <c r="IZK10" s="149"/>
      <c r="IZL10" s="149"/>
      <c r="IZM10" s="149"/>
      <c r="IZN10" s="149"/>
      <c r="IZO10" s="149"/>
      <c r="IZP10" s="149"/>
      <c r="IZQ10" s="149"/>
      <c r="IZR10" s="149"/>
      <c r="IZS10" s="149"/>
      <c r="IZT10" s="149"/>
      <c r="IZU10" s="149"/>
      <c r="IZV10" s="149"/>
      <c r="IZW10" s="149"/>
      <c r="IZX10" s="149"/>
      <c r="IZY10" s="149"/>
      <c r="IZZ10" s="149"/>
      <c r="JAA10" s="149"/>
      <c r="JAB10" s="149"/>
      <c r="JAC10" s="149"/>
      <c r="JAD10" s="149"/>
      <c r="JAE10" s="149"/>
      <c r="JAF10" s="149"/>
      <c r="JAG10" s="149"/>
      <c r="JAH10" s="149"/>
      <c r="JAI10" s="149"/>
      <c r="JAJ10" s="149"/>
      <c r="JAK10" s="149"/>
      <c r="JAL10" s="149"/>
      <c r="JAM10" s="149"/>
      <c r="JAN10" s="149"/>
      <c r="JAO10" s="149"/>
      <c r="JAP10" s="149"/>
      <c r="JAQ10" s="149"/>
      <c r="JAR10" s="149"/>
      <c r="JAS10" s="149"/>
      <c r="JAT10" s="149"/>
      <c r="JAU10" s="149"/>
      <c r="JAV10" s="149"/>
      <c r="JAW10" s="149"/>
      <c r="JAX10" s="149"/>
      <c r="JAY10" s="149"/>
      <c r="JAZ10" s="149"/>
      <c r="JBA10" s="149"/>
      <c r="JBB10" s="149"/>
      <c r="JBC10" s="149"/>
      <c r="JBD10" s="149"/>
      <c r="JBE10" s="149"/>
      <c r="JBF10" s="149"/>
      <c r="JBG10" s="149"/>
      <c r="JBH10" s="149"/>
      <c r="JBI10" s="149"/>
      <c r="JBJ10" s="149"/>
      <c r="JBK10" s="149"/>
      <c r="JBL10" s="149"/>
      <c r="JBM10" s="149"/>
      <c r="JBN10" s="149"/>
      <c r="JBO10" s="149"/>
      <c r="JBP10" s="149"/>
      <c r="JBQ10" s="149"/>
      <c r="JBR10" s="149"/>
      <c r="JBS10" s="149"/>
      <c r="JBT10" s="149"/>
      <c r="JBU10" s="149"/>
      <c r="JBV10" s="149"/>
      <c r="JBW10" s="149"/>
      <c r="JBX10" s="149"/>
      <c r="JBY10" s="149"/>
      <c r="JBZ10" s="149"/>
      <c r="JCA10" s="149"/>
      <c r="JCB10" s="149"/>
      <c r="JCC10" s="149"/>
      <c r="JCD10" s="149"/>
      <c r="JCE10" s="149"/>
      <c r="JCF10" s="149"/>
      <c r="JCG10" s="149"/>
      <c r="JCH10" s="149"/>
      <c r="JCI10" s="149"/>
      <c r="JCJ10" s="149"/>
      <c r="JCK10" s="149"/>
      <c r="JCL10" s="149"/>
      <c r="JCM10" s="149"/>
      <c r="JCN10" s="149"/>
      <c r="JCO10" s="149"/>
      <c r="JCP10" s="149"/>
      <c r="JCQ10" s="149"/>
      <c r="JCR10" s="149"/>
      <c r="JCS10" s="149"/>
      <c r="JCT10" s="149"/>
      <c r="JCU10" s="149"/>
      <c r="JCV10" s="149"/>
      <c r="JCW10" s="149"/>
      <c r="JCX10" s="149"/>
      <c r="JCY10" s="149"/>
      <c r="JCZ10" s="149"/>
      <c r="JDA10" s="149"/>
      <c r="JDB10" s="149"/>
      <c r="JDC10" s="149"/>
      <c r="JDD10" s="149"/>
      <c r="JDE10" s="149"/>
      <c r="JDF10" s="149"/>
      <c r="JDG10" s="149"/>
      <c r="JDH10" s="149"/>
      <c r="JDI10" s="149"/>
      <c r="JDJ10" s="149"/>
      <c r="JDK10" s="149"/>
      <c r="JDL10" s="149"/>
      <c r="JDM10" s="149"/>
      <c r="JDN10" s="149"/>
      <c r="JDO10" s="149"/>
      <c r="JDP10" s="149"/>
      <c r="JDQ10" s="149"/>
      <c r="JDR10" s="149"/>
      <c r="JDS10" s="149"/>
      <c r="JDT10" s="149"/>
      <c r="JDU10" s="149"/>
      <c r="JDV10" s="149"/>
      <c r="JDW10" s="149"/>
      <c r="JDX10" s="149"/>
      <c r="JDY10" s="149"/>
      <c r="JDZ10" s="149"/>
      <c r="JEA10" s="149"/>
      <c r="JEB10" s="149"/>
      <c r="JEC10" s="149"/>
      <c r="JED10" s="149"/>
      <c r="JEE10" s="149"/>
      <c r="JEF10" s="149"/>
      <c r="JEG10" s="149"/>
      <c r="JEH10" s="149"/>
      <c r="JEI10" s="149"/>
      <c r="JEJ10" s="149"/>
      <c r="JEK10" s="149"/>
      <c r="JEL10" s="149"/>
      <c r="JEM10" s="149"/>
      <c r="JEN10" s="149"/>
      <c r="JEO10" s="149"/>
      <c r="JEP10" s="149"/>
      <c r="JEQ10" s="149"/>
      <c r="JER10" s="149"/>
      <c r="JES10" s="149"/>
      <c r="JET10" s="149"/>
      <c r="JEU10" s="149"/>
      <c r="JEV10" s="149"/>
      <c r="JEW10" s="149"/>
      <c r="JEX10" s="149"/>
      <c r="JEY10" s="149"/>
      <c r="JEZ10" s="149"/>
      <c r="JFA10" s="149"/>
      <c r="JFB10" s="149"/>
      <c r="JFC10" s="149"/>
      <c r="JFD10" s="149"/>
      <c r="JFE10" s="149"/>
      <c r="JFF10" s="149"/>
      <c r="JFG10" s="149"/>
      <c r="JFH10" s="149"/>
      <c r="JFI10" s="149"/>
      <c r="JFJ10" s="149"/>
      <c r="JFK10" s="149"/>
      <c r="JFL10" s="149"/>
      <c r="JFM10" s="149"/>
      <c r="JFN10" s="149"/>
      <c r="JFO10" s="149"/>
      <c r="JFP10" s="149"/>
      <c r="JFQ10" s="149"/>
      <c r="JFR10" s="149"/>
      <c r="JFS10" s="149"/>
      <c r="JFT10" s="149"/>
      <c r="JFU10" s="149"/>
      <c r="JFV10" s="149"/>
      <c r="JFW10" s="149"/>
      <c r="JFX10" s="149"/>
      <c r="JFY10" s="149"/>
      <c r="JFZ10" s="149"/>
      <c r="JGA10" s="149"/>
      <c r="JGB10" s="149"/>
      <c r="JGC10" s="149"/>
      <c r="JGD10" s="149"/>
      <c r="JGE10" s="149"/>
      <c r="JGF10" s="149"/>
      <c r="JGG10" s="149"/>
      <c r="JGH10" s="149"/>
      <c r="JGI10" s="149"/>
      <c r="JGJ10" s="149"/>
      <c r="JGK10" s="149"/>
      <c r="JGL10" s="149"/>
      <c r="JGM10" s="149"/>
      <c r="JGN10" s="149"/>
      <c r="JGO10" s="149"/>
      <c r="JGP10" s="149"/>
      <c r="JGQ10" s="149"/>
      <c r="JGR10" s="149"/>
      <c r="JGS10" s="149"/>
      <c r="JGT10" s="149"/>
      <c r="JGU10" s="149"/>
      <c r="JGV10" s="149"/>
      <c r="JGW10" s="149"/>
      <c r="JGX10" s="149"/>
      <c r="JGY10" s="149"/>
      <c r="JGZ10" s="149"/>
      <c r="JHA10" s="149"/>
      <c r="JHB10" s="149"/>
      <c r="JHC10" s="149"/>
      <c r="JHD10" s="149"/>
      <c r="JHE10" s="149"/>
      <c r="JHF10" s="149"/>
      <c r="JHG10" s="149"/>
      <c r="JHH10" s="149"/>
      <c r="JHI10" s="149"/>
      <c r="JHJ10" s="149"/>
      <c r="JHK10" s="149"/>
      <c r="JHL10" s="149"/>
      <c r="JHM10" s="149"/>
      <c r="JHN10" s="149"/>
      <c r="JHO10" s="149"/>
      <c r="JHP10" s="149"/>
      <c r="JHQ10" s="149"/>
      <c r="JHR10" s="149"/>
      <c r="JHS10" s="149"/>
      <c r="JHT10" s="149"/>
      <c r="JHU10" s="149"/>
      <c r="JHV10" s="149"/>
      <c r="JHW10" s="149"/>
      <c r="JHX10" s="149"/>
      <c r="JHY10" s="149"/>
      <c r="JHZ10" s="149"/>
      <c r="JIA10" s="149"/>
      <c r="JIB10" s="149"/>
      <c r="JIC10" s="149"/>
      <c r="JID10" s="149"/>
      <c r="JIE10" s="149"/>
      <c r="JIF10" s="149"/>
      <c r="JIG10" s="149"/>
      <c r="JIH10" s="149"/>
      <c r="JII10" s="149"/>
      <c r="JIJ10" s="149"/>
      <c r="JIK10" s="149"/>
      <c r="JIL10" s="149"/>
      <c r="JIM10" s="149"/>
      <c r="JIN10" s="149"/>
      <c r="JIO10" s="149"/>
      <c r="JIP10" s="149"/>
      <c r="JIQ10" s="149"/>
      <c r="JIR10" s="149"/>
      <c r="JIS10" s="149"/>
      <c r="JIT10" s="149"/>
      <c r="JIU10" s="149"/>
      <c r="JIV10" s="149"/>
      <c r="JIW10" s="149"/>
      <c r="JIX10" s="149"/>
      <c r="JIY10" s="149"/>
      <c r="JIZ10" s="149"/>
      <c r="JJA10" s="149"/>
      <c r="JJB10" s="149"/>
      <c r="JJC10" s="149"/>
      <c r="JJD10" s="149"/>
      <c r="JJE10" s="149"/>
      <c r="JJF10" s="149"/>
      <c r="JJG10" s="149"/>
      <c r="JJH10" s="149"/>
      <c r="JJI10" s="149"/>
      <c r="JJJ10" s="149"/>
      <c r="JJK10" s="149"/>
      <c r="JJL10" s="149"/>
      <c r="JJM10" s="149"/>
      <c r="JJN10" s="149"/>
      <c r="JJO10" s="149"/>
      <c r="JJP10" s="149"/>
      <c r="JJQ10" s="149"/>
      <c r="JJR10" s="149"/>
      <c r="JJS10" s="149"/>
      <c r="JJT10" s="149"/>
      <c r="JJU10" s="149"/>
      <c r="JJV10" s="149"/>
      <c r="JJW10" s="149"/>
      <c r="JJX10" s="149"/>
      <c r="JJY10" s="149"/>
      <c r="JJZ10" s="149"/>
      <c r="JKA10" s="149"/>
      <c r="JKB10" s="149"/>
      <c r="JKC10" s="149"/>
      <c r="JKD10" s="149"/>
      <c r="JKE10" s="149"/>
      <c r="JKF10" s="149"/>
      <c r="JKG10" s="149"/>
      <c r="JKH10" s="149"/>
      <c r="JKI10" s="149"/>
      <c r="JKJ10" s="149"/>
      <c r="JKK10" s="149"/>
      <c r="JKL10" s="149"/>
      <c r="JKM10" s="149"/>
      <c r="JKN10" s="149"/>
      <c r="JKO10" s="149"/>
      <c r="JKP10" s="149"/>
      <c r="JKQ10" s="149"/>
      <c r="JKR10" s="149"/>
      <c r="JKS10" s="149"/>
      <c r="JKT10" s="149"/>
      <c r="JKU10" s="149"/>
      <c r="JKV10" s="149"/>
      <c r="JKW10" s="149"/>
      <c r="JKX10" s="149"/>
      <c r="JKY10" s="149"/>
      <c r="JKZ10" s="149"/>
      <c r="JLA10" s="149"/>
      <c r="JLB10" s="149"/>
      <c r="JLC10" s="149"/>
      <c r="JLD10" s="149"/>
      <c r="JLE10" s="149"/>
      <c r="JLF10" s="149"/>
      <c r="JLG10" s="149"/>
      <c r="JLH10" s="149"/>
      <c r="JLI10" s="149"/>
      <c r="JLJ10" s="149"/>
      <c r="JLK10" s="149"/>
      <c r="JLL10" s="149"/>
      <c r="JLM10" s="149"/>
      <c r="JLN10" s="149"/>
      <c r="JLO10" s="149"/>
      <c r="JLP10" s="149"/>
      <c r="JLQ10" s="149"/>
      <c r="JLR10" s="149"/>
      <c r="JLS10" s="149"/>
      <c r="JLT10" s="149"/>
      <c r="JLU10" s="149"/>
      <c r="JLV10" s="149"/>
      <c r="JLW10" s="149"/>
      <c r="JLX10" s="149"/>
      <c r="JLY10" s="149"/>
      <c r="JLZ10" s="149"/>
      <c r="JMA10" s="149"/>
      <c r="JMB10" s="149"/>
      <c r="JMC10" s="149"/>
      <c r="JMD10" s="149"/>
      <c r="JME10" s="149"/>
      <c r="JMF10" s="149"/>
      <c r="JMG10" s="149"/>
      <c r="JMH10" s="149"/>
      <c r="JMI10" s="149"/>
      <c r="JMJ10" s="149"/>
      <c r="JMK10" s="149"/>
      <c r="JML10" s="149"/>
      <c r="JMM10" s="149"/>
      <c r="JMN10" s="149"/>
      <c r="JMO10" s="149"/>
      <c r="JMP10" s="149"/>
      <c r="JMQ10" s="149"/>
      <c r="JMR10" s="149"/>
      <c r="JMS10" s="149"/>
      <c r="JMT10" s="149"/>
      <c r="JMU10" s="149"/>
      <c r="JMV10" s="149"/>
      <c r="JMW10" s="149"/>
      <c r="JMX10" s="149"/>
      <c r="JMY10" s="149"/>
      <c r="JMZ10" s="149"/>
      <c r="JNA10" s="149"/>
      <c r="JNB10" s="149"/>
      <c r="JNC10" s="149"/>
      <c r="JND10" s="149"/>
      <c r="JNE10" s="149"/>
      <c r="JNF10" s="149"/>
      <c r="JNG10" s="149"/>
      <c r="JNH10" s="149"/>
      <c r="JNI10" s="149"/>
      <c r="JNJ10" s="149"/>
      <c r="JNK10" s="149"/>
      <c r="JNL10" s="149"/>
      <c r="JNM10" s="149"/>
      <c r="JNN10" s="149"/>
      <c r="JNO10" s="149"/>
      <c r="JNP10" s="149"/>
      <c r="JNQ10" s="149"/>
      <c r="JNR10" s="149"/>
      <c r="JNS10" s="149"/>
      <c r="JNT10" s="149"/>
      <c r="JNU10" s="149"/>
      <c r="JNV10" s="149"/>
      <c r="JNW10" s="149"/>
      <c r="JNX10" s="149"/>
      <c r="JNY10" s="149"/>
      <c r="JNZ10" s="149"/>
      <c r="JOA10" s="149"/>
      <c r="JOB10" s="149"/>
      <c r="JOC10" s="149"/>
      <c r="JOD10" s="149"/>
      <c r="JOE10" s="149"/>
      <c r="JOF10" s="149"/>
      <c r="JOG10" s="149"/>
      <c r="JOH10" s="149"/>
      <c r="JOI10" s="149"/>
      <c r="JOJ10" s="149"/>
      <c r="JOK10" s="149"/>
      <c r="JOL10" s="149"/>
      <c r="JOM10" s="149"/>
      <c r="JON10" s="149"/>
      <c r="JOO10" s="149"/>
      <c r="JOP10" s="149"/>
      <c r="JOQ10" s="149"/>
      <c r="JOR10" s="149"/>
      <c r="JOS10" s="149"/>
      <c r="JOT10" s="149"/>
      <c r="JOU10" s="149"/>
      <c r="JOV10" s="149"/>
      <c r="JOW10" s="149"/>
      <c r="JOX10" s="149"/>
      <c r="JOY10" s="149"/>
      <c r="JOZ10" s="149"/>
      <c r="JPA10" s="149"/>
      <c r="JPB10" s="149"/>
      <c r="JPC10" s="149"/>
      <c r="JPD10" s="149"/>
      <c r="JPE10" s="149"/>
      <c r="JPF10" s="149"/>
      <c r="JPG10" s="149"/>
      <c r="JPH10" s="149"/>
      <c r="JPI10" s="149"/>
      <c r="JPJ10" s="149"/>
      <c r="JPK10" s="149"/>
      <c r="JPL10" s="149"/>
      <c r="JPM10" s="149"/>
      <c r="JPN10" s="149"/>
      <c r="JPO10" s="149"/>
      <c r="JPP10" s="149"/>
      <c r="JPQ10" s="149"/>
      <c r="JPR10" s="149"/>
      <c r="JPS10" s="149"/>
      <c r="JPT10" s="149"/>
      <c r="JPU10" s="149"/>
      <c r="JPV10" s="149"/>
      <c r="JPW10" s="149"/>
      <c r="JPX10" s="149"/>
      <c r="JPY10" s="149"/>
      <c r="JPZ10" s="149"/>
      <c r="JQA10" s="149"/>
      <c r="JQB10" s="149"/>
      <c r="JQC10" s="149"/>
      <c r="JQD10" s="149"/>
      <c r="JQE10" s="149"/>
      <c r="JQF10" s="149"/>
      <c r="JQG10" s="149"/>
      <c r="JQH10" s="149"/>
      <c r="JQI10" s="149"/>
      <c r="JQJ10" s="149"/>
      <c r="JQK10" s="149"/>
      <c r="JQL10" s="149"/>
      <c r="JQM10" s="149"/>
      <c r="JQN10" s="149"/>
      <c r="JQO10" s="149"/>
      <c r="JQP10" s="149"/>
      <c r="JQQ10" s="149"/>
      <c r="JQR10" s="149"/>
      <c r="JQS10" s="149"/>
      <c r="JQT10" s="149"/>
      <c r="JQU10" s="149"/>
      <c r="JQV10" s="149"/>
      <c r="JQW10" s="149"/>
      <c r="JQX10" s="149"/>
      <c r="JQY10" s="149"/>
      <c r="JQZ10" s="149"/>
      <c r="JRA10" s="149"/>
      <c r="JRB10" s="149"/>
      <c r="JRC10" s="149"/>
      <c r="JRD10" s="149"/>
      <c r="JRE10" s="149"/>
      <c r="JRF10" s="149"/>
      <c r="JRG10" s="149"/>
      <c r="JRH10" s="149"/>
      <c r="JRI10" s="149"/>
      <c r="JRJ10" s="149"/>
      <c r="JRK10" s="149"/>
      <c r="JRL10" s="149"/>
      <c r="JRM10" s="149"/>
      <c r="JRN10" s="149"/>
      <c r="JRO10" s="149"/>
      <c r="JRP10" s="149"/>
      <c r="JRQ10" s="149"/>
      <c r="JRR10" s="149"/>
      <c r="JRS10" s="149"/>
      <c r="JRT10" s="149"/>
      <c r="JRU10" s="149"/>
      <c r="JRV10" s="149"/>
      <c r="JRW10" s="149"/>
      <c r="JRX10" s="149"/>
      <c r="JRY10" s="149"/>
      <c r="JRZ10" s="149"/>
      <c r="JSA10" s="149"/>
      <c r="JSB10" s="149"/>
      <c r="JSC10" s="149"/>
      <c r="JSD10" s="149"/>
      <c r="JSE10" s="149"/>
      <c r="JSF10" s="149"/>
      <c r="JSG10" s="149"/>
      <c r="JSH10" s="149"/>
      <c r="JSI10" s="149"/>
      <c r="JSJ10" s="149"/>
      <c r="JSK10" s="149"/>
      <c r="JSL10" s="149"/>
      <c r="JSM10" s="149"/>
      <c r="JSN10" s="149"/>
      <c r="JSO10" s="149"/>
      <c r="JSP10" s="149"/>
      <c r="JSQ10" s="149"/>
      <c r="JSR10" s="149"/>
      <c r="JSS10" s="149"/>
      <c r="JST10" s="149"/>
      <c r="JSU10" s="149"/>
      <c r="JSV10" s="149"/>
      <c r="JSW10" s="149"/>
      <c r="JSX10" s="149"/>
      <c r="JSY10" s="149"/>
      <c r="JSZ10" s="149"/>
      <c r="JTA10" s="149"/>
      <c r="JTB10" s="149"/>
      <c r="JTC10" s="149"/>
      <c r="JTD10" s="149"/>
      <c r="JTE10" s="149"/>
      <c r="JTF10" s="149"/>
      <c r="JTG10" s="149"/>
      <c r="JTH10" s="149"/>
      <c r="JTI10" s="149"/>
      <c r="JTJ10" s="149"/>
      <c r="JTK10" s="149"/>
      <c r="JTL10" s="149"/>
      <c r="JTM10" s="149"/>
      <c r="JTN10" s="149"/>
      <c r="JTO10" s="149"/>
      <c r="JTP10" s="149"/>
      <c r="JTQ10" s="149"/>
      <c r="JTR10" s="149"/>
      <c r="JTS10" s="149"/>
      <c r="JTT10" s="149"/>
      <c r="JTU10" s="149"/>
      <c r="JTV10" s="149"/>
      <c r="JTW10" s="149"/>
      <c r="JTX10" s="149"/>
      <c r="JTY10" s="149"/>
      <c r="JTZ10" s="149"/>
      <c r="JUA10" s="149"/>
      <c r="JUB10" s="149"/>
      <c r="JUC10" s="149"/>
      <c r="JUD10" s="149"/>
      <c r="JUE10" s="149"/>
      <c r="JUF10" s="149"/>
      <c r="JUG10" s="149"/>
      <c r="JUH10" s="149"/>
      <c r="JUI10" s="149"/>
      <c r="JUJ10" s="149"/>
      <c r="JUK10" s="149"/>
      <c r="JUL10" s="149"/>
      <c r="JUM10" s="149"/>
      <c r="JUN10" s="149"/>
      <c r="JUO10" s="149"/>
      <c r="JUP10" s="149"/>
      <c r="JUQ10" s="149"/>
      <c r="JUR10" s="149"/>
      <c r="JUS10" s="149"/>
      <c r="JUT10" s="149"/>
      <c r="JUU10" s="149"/>
      <c r="JUV10" s="149"/>
      <c r="JUW10" s="149"/>
      <c r="JUX10" s="149"/>
      <c r="JUY10" s="149"/>
      <c r="JUZ10" s="149"/>
      <c r="JVA10" s="149"/>
      <c r="JVB10" s="149"/>
      <c r="JVC10" s="149"/>
      <c r="JVD10" s="149"/>
      <c r="JVE10" s="149"/>
      <c r="JVF10" s="149"/>
      <c r="JVG10" s="149"/>
      <c r="JVH10" s="149"/>
      <c r="JVI10" s="149"/>
      <c r="JVJ10" s="149"/>
      <c r="JVK10" s="149"/>
      <c r="JVL10" s="149"/>
      <c r="JVM10" s="149"/>
      <c r="JVN10" s="149"/>
      <c r="JVO10" s="149"/>
      <c r="JVP10" s="149"/>
      <c r="JVQ10" s="149"/>
      <c r="JVR10" s="149"/>
      <c r="JVS10" s="149"/>
      <c r="JVT10" s="149"/>
      <c r="JVU10" s="149"/>
      <c r="JVV10" s="149"/>
      <c r="JVW10" s="149"/>
      <c r="JVX10" s="149"/>
      <c r="JVY10" s="149"/>
      <c r="JVZ10" s="149"/>
      <c r="JWA10" s="149"/>
      <c r="JWB10" s="149"/>
      <c r="JWC10" s="149"/>
      <c r="JWD10" s="149"/>
      <c r="JWE10" s="149"/>
      <c r="JWF10" s="149"/>
      <c r="JWG10" s="149"/>
      <c r="JWH10" s="149"/>
      <c r="JWI10" s="149"/>
      <c r="JWJ10" s="149"/>
      <c r="JWK10" s="149"/>
      <c r="JWL10" s="149"/>
      <c r="JWM10" s="149"/>
      <c r="JWN10" s="149"/>
      <c r="JWO10" s="149"/>
      <c r="JWP10" s="149"/>
      <c r="JWQ10" s="149"/>
      <c r="JWR10" s="149"/>
      <c r="JWS10" s="149"/>
      <c r="JWT10" s="149"/>
      <c r="JWU10" s="149"/>
      <c r="JWV10" s="149"/>
      <c r="JWW10" s="149"/>
      <c r="JWX10" s="149"/>
      <c r="JWY10" s="149"/>
      <c r="JWZ10" s="149"/>
      <c r="JXA10" s="149"/>
      <c r="JXB10" s="149"/>
      <c r="JXC10" s="149"/>
      <c r="JXD10" s="149"/>
      <c r="JXE10" s="149"/>
      <c r="JXF10" s="149"/>
      <c r="JXG10" s="149"/>
      <c r="JXH10" s="149"/>
      <c r="JXI10" s="149"/>
      <c r="JXJ10" s="149"/>
      <c r="JXK10" s="149"/>
      <c r="JXL10" s="149"/>
      <c r="JXM10" s="149"/>
      <c r="JXN10" s="149"/>
      <c r="JXO10" s="149"/>
      <c r="JXP10" s="149"/>
      <c r="JXQ10" s="149"/>
      <c r="JXR10" s="149"/>
      <c r="JXS10" s="149"/>
      <c r="JXT10" s="149"/>
      <c r="JXU10" s="149"/>
      <c r="JXV10" s="149"/>
      <c r="JXW10" s="149"/>
      <c r="JXX10" s="149"/>
      <c r="JXY10" s="149"/>
      <c r="JXZ10" s="149"/>
      <c r="JYA10" s="149"/>
      <c r="JYB10" s="149"/>
      <c r="JYC10" s="149"/>
      <c r="JYD10" s="149"/>
      <c r="JYE10" s="149"/>
      <c r="JYF10" s="149"/>
      <c r="JYG10" s="149"/>
      <c r="JYH10" s="149"/>
      <c r="JYI10" s="149"/>
      <c r="JYJ10" s="149"/>
      <c r="JYK10" s="149"/>
      <c r="JYL10" s="149"/>
      <c r="JYM10" s="149"/>
      <c r="JYN10" s="149"/>
      <c r="JYO10" s="149"/>
      <c r="JYP10" s="149"/>
      <c r="JYQ10" s="149"/>
      <c r="JYR10" s="149"/>
      <c r="JYS10" s="149"/>
      <c r="JYT10" s="149"/>
      <c r="JYU10" s="149"/>
      <c r="JYV10" s="149"/>
      <c r="JYW10" s="149"/>
      <c r="JYX10" s="149"/>
      <c r="JYY10" s="149"/>
      <c r="JYZ10" s="149"/>
      <c r="JZA10" s="149"/>
      <c r="JZB10" s="149"/>
      <c r="JZC10" s="149"/>
      <c r="JZD10" s="149"/>
      <c r="JZE10" s="149"/>
      <c r="JZF10" s="149"/>
      <c r="JZG10" s="149"/>
      <c r="JZH10" s="149"/>
      <c r="JZI10" s="149"/>
      <c r="JZJ10" s="149"/>
      <c r="JZK10" s="149"/>
      <c r="JZL10" s="149"/>
      <c r="JZM10" s="149"/>
      <c r="JZN10" s="149"/>
      <c r="JZO10" s="149"/>
      <c r="JZP10" s="149"/>
      <c r="JZQ10" s="149"/>
      <c r="JZR10" s="149"/>
      <c r="JZS10" s="149"/>
      <c r="JZT10" s="149"/>
      <c r="JZU10" s="149"/>
      <c r="JZV10" s="149"/>
      <c r="JZW10" s="149"/>
      <c r="JZX10" s="149"/>
      <c r="JZY10" s="149"/>
      <c r="JZZ10" s="149"/>
      <c r="KAA10" s="149"/>
      <c r="KAB10" s="149"/>
      <c r="KAC10" s="149"/>
      <c r="KAD10" s="149"/>
      <c r="KAE10" s="149"/>
      <c r="KAF10" s="149"/>
      <c r="KAG10" s="149"/>
      <c r="KAH10" s="149"/>
      <c r="KAI10" s="149"/>
      <c r="KAJ10" s="149"/>
      <c r="KAK10" s="149"/>
      <c r="KAL10" s="149"/>
      <c r="KAM10" s="149"/>
      <c r="KAN10" s="149"/>
      <c r="KAO10" s="149"/>
      <c r="KAP10" s="149"/>
      <c r="KAQ10" s="149"/>
      <c r="KAR10" s="149"/>
      <c r="KAS10" s="149"/>
      <c r="KAT10" s="149"/>
      <c r="KAU10" s="149"/>
      <c r="KAV10" s="149"/>
      <c r="KAW10" s="149"/>
      <c r="KAX10" s="149"/>
      <c r="KAY10" s="149"/>
      <c r="KAZ10" s="149"/>
      <c r="KBA10" s="149"/>
      <c r="KBB10" s="149"/>
      <c r="KBC10" s="149"/>
      <c r="KBD10" s="149"/>
      <c r="KBE10" s="149"/>
      <c r="KBF10" s="149"/>
      <c r="KBG10" s="149"/>
      <c r="KBH10" s="149"/>
      <c r="KBI10" s="149"/>
      <c r="KBJ10" s="149"/>
      <c r="KBK10" s="149"/>
      <c r="KBL10" s="149"/>
      <c r="KBM10" s="149"/>
      <c r="KBN10" s="149"/>
      <c r="KBO10" s="149"/>
      <c r="KBP10" s="149"/>
      <c r="KBQ10" s="149"/>
      <c r="KBR10" s="149"/>
      <c r="KBS10" s="149"/>
      <c r="KBT10" s="149"/>
      <c r="KBU10" s="149"/>
      <c r="KBV10" s="149"/>
      <c r="KBW10" s="149"/>
      <c r="KBX10" s="149"/>
      <c r="KBY10" s="149"/>
      <c r="KBZ10" s="149"/>
      <c r="KCA10" s="149"/>
      <c r="KCB10" s="149"/>
      <c r="KCC10" s="149"/>
      <c r="KCD10" s="149"/>
      <c r="KCE10" s="149"/>
      <c r="KCF10" s="149"/>
      <c r="KCG10" s="149"/>
      <c r="KCH10" s="149"/>
      <c r="KCI10" s="149"/>
      <c r="KCJ10" s="149"/>
      <c r="KCK10" s="149"/>
      <c r="KCL10" s="149"/>
      <c r="KCM10" s="149"/>
      <c r="KCN10" s="149"/>
      <c r="KCO10" s="149"/>
      <c r="KCP10" s="149"/>
      <c r="KCQ10" s="149"/>
      <c r="KCR10" s="149"/>
      <c r="KCS10" s="149"/>
      <c r="KCT10" s="149"/>
      <c r="KCU10" s="149"/>
      <c r="KCV10" s="149"/>
      <c r="KCW10" s="149"/>
      <c r="KCX10" s="149"/>
      <c r="KCY10" s="149"/>
      <c r="KCZ10" s="149"/>
      <c r="KDA10" s="149"/>
      <c r="KDB10" s="149"/>
      <c r="KDC10" s="149"/>
      <c r="KDD10" s="149"/>
      <c r="KDE10" s="149"/>
      <c r="KDF10" s="149"/>
      <c r="KDG10" s="149"/>
      <c r="KDH10" s="149"/>
      <c r="KDI10" s="149"/>
      <c r="KDJ10" s="149"/>
      <c r="KDK10" s="149"/>
      <c r="KDL10" s="149"/>
      <c r="KDM10" s="149"/>
      <c r="KDN10" s="149"/>
      <c r="KDO10" s="149"/>
      <c r="KDP10" s="149"/>
      <c r="KDQ10" s="149"/>
      <c r="KDR10" s="149"/>
      <c r="KDS10" s="149"/>
      <c r="KDT10" s="149"/>
      <c r="KDU10" s="149"/>
      <c r="KDV10" s="149"/>
      <c r="KDW10" s="149"/>
      <c r="KDX10" s="149"/>
      <c r="KDY10" s="149"/>
      <c r="KDZ10" s="149"/>
      <c r="KEA10" s="149"/>
      <c r="KEB10" s="149"/>
      <c r="KEC10" s="149"/>
      <c r="KED10" s="149"/>
      <c r="KEE10" s="149"/>
      <c r="KEF10" s="149"/>
      <c r="KEG10" s="149"/>
      <c r="KEH10" s="149"/>
      <c r="KEI10" s="149"/>
      <c r="KEJ10" s="149"/>
      <c r="KEK10" s="149"/>
      <c r="KEL10" s="149"/>
      <c r="KEM10" s="149"/>
      <c r="KEN10" s="149"/>
      <c r="KEO10" s="149"/>
      <c r="KEP10" s="149"/>
      <c r="KEQ10" s="149"/>
      <c r="KER10" s="149"/>
      <c r="KES10" s="149"/>
      <c r="KET10" s="149"/>
      <c r="KEU10" s="149"/>
      <c r="KEV10" s="149"/>
      <c r="KEW10" s="149"/>
      <c r="KEX10" s="149"/>
      <c r="KEY10" s="149"/>
      <c r="KEZ10" s="149"/>
      <c r="KFA10" s="149"/>
      <c r="KFB10" s="149"/>
      <c r="KFC10" s="149"/>
      <c r="KFD10" s="149"/>
      <c r="KFE10" s="149"/>
      <c r="KFF10" s="149"/>
      <c r="KFG10" s="149"/>
      <c r="KFH10" s="149"/>
      <c r="KFI10" s="149"/>
      <c r="KFJ10" s="149"/>
      <c r="KFK10" s="149"/>
      <c r="KFL10" s="149"/>
      <c r="KFM10" s="149"/>
      <c r="KFN10" s="149"/>
      <c r="KFO10" s="149"/>
      <c r="KFP10" s="149"/>
      <c r="KFQ10" s="149"/>
      <c r="KFR10" s="149"/>
      <c r="KFS10" s="149"/>
      <c r="KFT10" s="149"/>
      <c r="KFU10" s="149"/>
      <c r="KFV10" s="149"/>
      <c r="KFW10" s="149"/>
      <c r="KFX10" s="149"/>
      <c r="KFY10" s="149"/>
      <c r="KFZ10" s="149"/>
      <c r="KGA10" s="149"/>
      <c r="KGB10" s="149"/>
      <c r="KGC10" s="149"/>
      <c r="KGD10" s="149"/>
      <c r="KGE10" s="149"/>
      <c r="KGF10" s="149"/>
      <c r="KGG10" s="149"/>
      <c r="KGH10" s="149"/>
      <c r="KGI10" s="149"/>
      <c r="KGJ10" s="149"/>
      <c r="KGK10" s="149"/>
      <c r="KGL10" s="149"/>
      <c r="KGM10" s="149"/>
      <c r="KGN10" s="149"/>
      <c r="KGO10" s="149"/>
      <c r="KGP10" s="149"/>
      <c r="KGQ10" s="149"/>
      <c r="KGR10" s="149"/>
      <c r="KGS10" s="149"/>
      <c r="KGT10" s="149"/>
      <c r="KGU10" s="149"/>
      <c r="KGV10" s="149"/>
      <c r="KGW10" s="149"/>
      <c r="KGX10" s="149"/>
      <c r="KGY10" s="149"/>
      <c r="KGZ10" s="149"/>
      <c r="KHA10" s="149"/>
      <c r="KHB10" s="149"/>
      <c r="KHC10" s="149"/>
      <c r="KHD10" s="149"/>
      <c r="KHE10" s="149"/>
      <c r="KHF10" s="149"/>
      <c r="KHG10" s="149"/>
      <c r="KHH10" s="149"/>
      <c r="KHI10" s="149"/>
      <c r="KHJ10" s="149"/>
      <c r="KHK10" s="149"/>
      <c r="KHL10" s="149"/>
      <c r="KHM10" s="149"/>
      <c r="KHN10" s="149"/>
      <c r="KHO10" s="149"/>
      <c r="KHP10" s="149"/>
      <c r="KHQ10" s="149"/>
      <c r="KHR10" s="149"/>
      <c r="KHS10" s="149"/>
      <c r="KHT10" s="149"/>
      <c r="KHU10" s="149"/>
      <c r="KHV10" s="149"/>
      <c r="KHW10" s="149"/>
      <c r="KHX10" s="149"/>
      <c r="KHY10" s="149"/>
      <c r="KHZ10" s="149"/>
      <c r="KIA10" s="149"/>
      <c r="KIB10" s="149"/>
      <c r="KIC10" s="149"/>
      <c r="KID10" s="149"/>
      <c r="KIE10" s="149"/>
      <c r="KIF10" s="149"/>
      <c r="KIG10" s="149"/>
      <c r="KIH10" s="149"/>
      <c r="KII10" s="149"/>
      <c r="KIJ10" s="149"/>
      <c r="KIK10" s="149"/>
      <c r="KIL10" s="149"/>
      <c r="KIM10" s="149"/>
      <c r="KIN10" s="149"/>
      <c r="KIO10" s="149"/>
      <c r="KIP10" s="149"/>
      <c r="KIQ10" s="149"/>
      <c r="KIR10" s="149"/>
      <c r="KIS10" s="149"/>
      <c r="KIT10" s="149"/>
      <c r="KIU10" s="149"/>
      <c r="KIV10" s="149"/>
      <c r="KIW10" s="149"/>
      <c r="KIX10" s="149"/>
      <c r="KIY10" s="149"/>
      <c r="KIZ10" s="149"/>
      <c r="KJA10" s="149"/>
      <c r="KJB10" s="149"/>
      <c r="KJC10" s="149"/>
      <c r="KJD10" s="149"/>
      <c r="KJE10" s="149"/>
      <c r="KJF10" s="149"/>
      <c r="KJG10" s="149"/>
      <c r="KJH10" s="149"/>
      <c r="KJI10" s="149"/>
      <c r="KJJ10" s="149"/>
      <c r="KJK10" s="149"/>
      <c r="KJL10" s="149"/>
      <c r="KJM10" s="149"/>
      <c r="KJN10" s="149"/>
      <c r="KJO10" s="149"/>
      <c r="KJP10" s="149"/>
      <c r="KJQ10" s="149"/>
      <c r="KJR10" s="149"/>
      <c r="KJS10" s="149"/>
      <c r="KJT10" s="149"/>
      <c r="KJU10" s="149"/>
      <c r="KJV10" s="149"/>
      <c r="KJW10" s="149"/>
      <c r="KJX10" s="149"/>
      <c r="KJY10" s="149"/>
      <c r="KJZ10" s="149"/>
      <c r="KKA10" s="149"/>
      <c r="KKB10" s="149"/>
      <c r="KKC10" s="149"/>
      <c r="KKD10" s="149"/>
      <c r="KKE10" s="149"/>
      <c r="KKF10" s="149"/>
      <c r="KKG10" s="149"/>
      <c r="KKH10" s="149"/>
      <c r="KKI10" s="149"/>
      <c r="KKJ10" s="149"/>
      <c r="KKK10" s="149"/>
      <c r="KKL10" s="149"/>
      <c r="KKM10" s="149"/>
      <c r="KKN10" s="149"/>
      <c r="KKO10" s="149"/>
      <c r="KKP10" s="149"/>
      <c r="KKQ10" s="149"/>
      <c r="KKR10" s="149"/>
      <c r="KKS10" s="149"/>
      <c r="KKT10" s="149"/>
      <c r="KKU10" s="149"/>
      <c r="KKV10" s="149"/>
      <c r="KKW10" s="149"/>
      <c r="KKX10" s="149"/>
      <c r="KKY10" s="149"/>
      <c r="KKZ10" s="149"/>
      <c r="KLA10" s="149"/>
      <c r="KLB10" s="149"/>
      <c r="KLC10" s="149"/>
      <c r="KLD10" s="149"/>
      <c r="KLE10" s="149"/>
      <c r="KLF10" s="149"/>
      <c r="KLG10" s="149"/>
      <c r="KLH10" s="149"/>
      <c r="KLI10" s="149"/>
      <c r="KLJ10" s="149"/>
      <c r="KLK10" s="149"/>
      <c r="KLL10" s="149"/>
      <c r="KLM10" s="149"/>
      <c r="KLN10" s="149"/>
      <c r="KLO10" s="149"/>
      <c r="KLP10" s="149"/>
      <c r="KLQ10" s="149"/>
      <c r="KLR10" s="149"/>
      <c r="KLS10" s="149"/>
      <c r="KLT10" s="149"/>
      <c r="KLU10" s="149"/>
      <c r="KLV10" s="149"/>
      <c r="KLW10" s="149"/>
      <c r="KLX10" s="149"/>
      <c r="KLY10" s="149"/>
      <c r="KLZ10" s="149"/>
      <c r="KMA10" s="149"/>
      <c r="KMB10" s="149"/>
      <c r="KMC10" s="149"/>
      <c r="KMD10" s="149"/>
      <c r="KME10" s="149"/>
      <c r="KMF10" s="149"/>
      <c r="KMG10" s="149"/>
      <c r="KMH10" s="149"/>
      <c r="KMI10" s="149"/>
      <c r="KMJ10" s="149"/>
      <c r="KMK10" s="149"/>
      <c r="KML10" s="149"/>
      <c r="KMM10" s="149"/>
      <c r="KMN10" s="149"/>
      <c r="KMO10" s="149"/>
      <c r="KMP10" s="149"/>
      <c r="KMQ10" s="149"/>
      <c r="KMR10" s="149"/>
      <c r="KMS10" s="149"/>
      <c r="KMT10" s="149"/>
      <c r="KMU10" s="149"/>
      <c r="KMV10" s="149"/>
      <c r="KMW10" s="149"/>
      <c r="KMX10" s="149"/>
      <c r="KMY10" s="149"/>
      <c r="KMZ10" s="149"/>
      <c r="KNA10" s="149"/>
      <c r="KNB10" s="149"/>
      <c r="KNC10" s="149"/>
      <c r="KND10" s="149"/>
      <c r="KNE10" s="149"/>
      <c r="KNF10" s="149"/>
      <c r="KNG10" s="149"/>
      <c r="KNH10" s="149"/>
      <c r="KNI10" s="149"/>
      <c r="KNJ10" s="149"/>
      <c r="KNK10" s="149"/>
      <c r="KNL10" s="149"/>
      <c r="KNM10" s="149"/>
      <c r="KNN10" s="149"/>
      <c r="KNO10" s="149"/>
      <c r="KNP10" s="149"/>
      <c r="KNQ10" s="149"/>
      <c r="KNR10" s="149"/>
      <c r="KNS10" s="149"/>
      <c r="KNT10" s="149"/>
      <c r="KNU10" s="149"/>
      <c r="KNV10" s="149"/>
      <c r="KNW10" s="149"/>
      <c r="KNX10" s="149"/>
      <c r="KNY10" s="149"/>
      <c r="KNZ10" s="149"/>
      <c r="KOA10" s="149"/>
      <c r="KOB10" s="149"/>
      <c r="KOC10" s="149"/>
      <c r="KOD10" s="149"/>
      <c r="KOE10" s="149"/>
      <c r="KOF10" s="149"/>
      <c r="KOG10" s="149"/>
      <c r="KOH10" s="149"/>
      <c r="KOI10" s="149"/>
      <c r="KOJ10" s="149"/>
      <c r="KOK10" s="149"/>
      <c r="KOL10" s="149"/>
      <c r="KOM10" s="149"/>
      <c r="KON10" s="149"/>
      <c r="KOO10" s="149"/>
      <c r="KOP10" s="149"/>
      <c r="KOQ10" s="149"/>
      <c r="KOR10" s="149"/>
      <c r="KOS10" s="149"/>
      <c r="KOT10" s="149"/>
      <c r="KOU10" s="149"/>
      <c r="KOV10" s="149"/>
      <c r="KOW10" s="149"/>
      <c r="KOX10" s="149"/>
      <c r="KOY10" s="149"/>
      <c r="KOZ10" s="149"/>
      <c r="KPA10" s="149"/>
      <c r="KPB10" s="149"/>
      <c r="KPC10" s="149"/>
      <c r="KPD10" s="149"/>
      <c r="KPE10" s="149"/>
      <c r="KPF10" s="149"/>
      <c r="KPG10" s="149"/>
      <c r="KPH10" s="149"/>
      <c r="KPI10" s="149"/>
      <c r="KPJ10" s="149"/>
      <c r="KPK10" s="149"/>
      <c r="KPL10" s="149"/>
      <c r="KPM10" s="149"/>
      <c r="KPN10" s="149"/>
      <c r="KPO10" s="149"/>
      <c r="KPP10" s="149"/>
      <c r="KPQ10" s="149"/>
      <c r="KPR10" s="149"/>
      <c r="KPS10" s="149"/>
      <c r="KPT10" s="149"/>
      <c r="KPU10" s="149"/>
      <c r="KPV10" s="149"/>
      <c r="KPW10" s="149"/>
      <c r="KPX10" s="149"/>
      <c r="KPY10" s="149"/>
      <c r="KPZ10" s="149"/>
      <c r="KQA10" s="149"/>
      <c r="KQB10" s="149"/>
      <c r="KQC10" s="149"/>
      <c r="KQD10" s="149"/>
      <c r="KQE10" s="149"/>
      <c r="KQF10" s="149"/>
      <c r="KQG10" s="149"/>
      <c r="KQH10" s="149"/>
      <c r="KQI10" s="149"/>
      <c r="KQJ10" s="149"/>
      <c r="KQK10" s="149"/>
      <c r="KQL10" s="149"/>
      <c r="KQM10" s="149"/>
      <c r="KQN10" s="149"/>
      <c r="KQO10" s="149"/>
      <c r="KQP10" s="149"/>
      <c r="KQQ10" s="149"/>
      <c r="KQR10" s="149"/>
      <c r="KQS10" s="149"/>
      <c r="KQT10" s="149"/>
      <c r="KQU10" s="149"/>
      <c r="KQV10" s="149"/>
      <c r="KQW10" s="149"/>
      <c r="KQX10" s="149"/>
      <c r="KQY10" s="149"/>
      <c r="KQZ10" s="149"/>
      <c r="KRA10" s="149"/>
      <c r="KRB10" s="149"/>
      <c r="KRC10" s="149"/>
      <c r="KRD10" s="149"/>
      <c r="KRE10" s="149"/>
      <c r="KRF10" s="149"/>
      <c r="KRG10" s="149"/>
      <c r="KRH10" s="149"/>
      <c r="KRI10" s="149"/>
      <c r="KRJ10" s="149"/>
      <c r="KRK10" s="149"/>
      <c r="KRL10" s="149"/>
      <c r="KRM10" s="149"/>
      <c r="KRN10" s="149"/>
      <c r="KRO10" s="149"/>
      <c r="KRP10" s="149"/>
      <c r="KRQ10" s="149"/>
      <c r="KRR10" s="149"/>
      <c r="KRS10" s="149"/>
      <c r="KRT10" s="149"/>
      <c r="KRU10" s="149"/>
      <c r="KRV10" s="149"/>
      <c r="KRW10" s="149"/>
      <c r="KRX10" s="149"/>
      <c r="KRY10" s="149"/>
      <c r="KRZ10" s="149"/>
      <c r="KSA10" s="149"/>
      <c r="KSB10" s="149"/>
      <c r="KSC10" s="149"/>
      <c r="KSD10" s="149"/>
      <c r="KSE10" s="149"/>
      <c r="KSF10" s="149"/>
      <c r="KSG10" s="149"/>
      <c r="KSH10" s="149"/>
      <c r="KSI10" s="149"/>
      <c r="KSJ10" s="149"/>
      <c r="KSK10" s="149"/>
      <c r="KSL10" s="149"/>
      <c r="KSM10" s="149"/>
      <c r="KSN10" s="149"/>
      <c r="KSO10" s="149"/>
      <c r="KSP10" s="149"/>
      <c r="KSQ10" s="149"/>
      <c r="KSR10" s="149"/>
      <c r="KSS10" s="149"/>
      <c r="KST10" s="149"/>
      <c r="KSU10" s="149"/>
      <c r="KSV10" s="149"/>
      <c r="KSW10" s="149"/>
      <c r="KSX10" s="149"/>
      <c r="KSY10" s="149"/>
      <c r="KSZ10" s="149"/>
      <c r="KTA10" s="149"/>
      <c r="KTB10" s="149"/>
      <c r="KTC10" s="149"/>
      <c r="KTD10" s="149"/>
      <c r="KTE10" s="149"/>
      <c r="KTF10" s="149"/>
      <c r="KTG10" s="149"/>
      <c r="KTH10" s="149"/>
      <c r="KTI10" s="149"/>
      <c r="KTJ10" s="149"/>
      <c r="KTK10" s="149"/>
      <c r="KTL10" s="149"/>
      <c r="KTM10" s="149"/>
      <c r="KTN10" s="149"/>
      <c r="KTO10" s="149"/>
      <c r="KTP10" s="149"/>
      <c r="KTQ10" s="149"/>
      <c r="KTR10" s="149"/>
      <c r="KTS10" s="149"/>
      <c r="KTT10" s="149"/>
      <c r="KTU10" s="149"/>
      <c r="KTV10" s="149"/>
      <c r="KTW10" s="149"/>
      <c r="KTX10" s="149"/>
      <c r="KTY10" s="149"/>
      <c r="KTZ10" s="149"/>
      <c r="KUA10" s="149"/>
      <c r="KUB10" s="149"/>
      <c r="KUC10" s="149"/>
      <c r="KUD10" s="149"/>
      <c r="KUE10" s="149"/>
      <c r="KUF10" s="149"/>
      <c r="KUG10" s="149"/>
      <c r="KUH10" s="149"/>
      <c r="KUI10" s="149"/>
      <c r="KUJ10" s="149"/>
      <c r="KUK10" s="149"/>
      <c r="KUL10" s="149"/>
      <c r="KUM10" s="149"/>
      <c r="KUN10" s="149"/>
      <c r="KUO10" s="149"/>
      <c r="KUP10" s="149"/>
      <c r="KUQ10" s="149"/>
      <c r="KUR10" s="149"/>
      <c r="KUS10" s="149"/>
      <c r="KUT10" s="149"/>
      <c r="KUU10" s="149"/>
      <c r="KUV10" s="149"/>
      <c r="KUW10" s="149"/>
      <c r="KUX10" s="149"/>
      <c r="KUY10" s="149"/>
      <c r="KUZ10" s="149"/>
      <c r="KVA10" s="149"/>
      <c r="KVB10" s="149"/>
      <c r="KVC10" s="149"/>
      <c r="KVD10" s="149"/>
      <c r="KVE10" s="149"/>
      <c r="KVF10" s="149"/>
      <c r="KVG10" s="149"/>
      <c r="KVH10" s="149"/>
      <c r="KVI10" s="149"/>
      <c r="KVJ10" s="149"/>
      <c r="KVK10" s="149"/>
      <c r="KVL10" s="149"/>
      <c r="KVM10" s="149"/>
      <c r="KVN10" s="149"/>
      <c r="KVO10" s="149"/>
      <c r="KVP10" s="149"/>
      <c r="KVQ10" s="149"/>
      <c r="KVR10" s="149"/>
      <c r="KVS10" s="149"/>
      <c r="KVT10" s="149"/>
      <c r="KVU10" s="149"/>
      <c r="KVV10" s="149"/>
      <c r="KVW10" s="149"/>
      <c r="KVX10" s="149"/>
      <c r="KVY10" s="149"/>
      <c r="KVZ10" s="149"/>
      <c r="KWA10" s="149"/>
      <c r="KWB10" s="149"/>
      <c r="KWC10" s="149"/>
      <c r="KWD10" s="149"/>
      <c r="KWE10" s="149"/>
      <c r="KWF10" s="149"/>
      <c r="KWG10" s="149"/>
      <c r="KWH10" s="149"/>
      <c r="KWI10" s="149"/>
      <c r="KWJ10" s="149"/>
      <c r="KWK10" s="149"/>
      <c r="KWL10" s="149"/>
      <c r="KWM10" s="149"/>
      <c r="KWN10" s="149"/>
      <c r="KWO10" s="149"/>
      <c r="KWP10" s="149"/>
      <c r="KWQ10" s="149"/>
      <c r="KWR10" s="149"/>
      <c r="KWS10" s="149"/>
      <c r="KWT10" s="149"/>
      <c r="KWU10" s="149"/>
      <c r="KWV10" s="149"/>
      <c r="KWW10" s="149"/>
      <c r="KWX10" s="149"/>
      <c r="KWY10" s="149"/>
      <c r="KWZ10" s="149"/>
      <c r="KXA10" s="149"/>
      <c r="KXB10" s="149"/>
      <c r="KXC10" s="149"/>
      <c r="KXD10" s="149"/>
      <c r="KXE10" s="149"/>
      <c r="KXF10" s="149"/>
      <c r="KXG10" s="149"/>
      <c r="KXH10" s="149"/>
      <c r="KXI10" s="149"/>
      <c r="KXJ10" s="149"/>
      <c r="KXK10" s="149"/>
      <c r="KXL10" s="149"/>
      <c r="KXM10" s="149"/>
      <c r="KXN10" s="149"/>
      <c r="KXO10" s="149"/>
      <c r="KXP10" s="149"/>
      <c r="KXQ10" s="149"/>
      <c r="KXR10" s="149"/>
      <c r="KXS10" s="149"/>
      <c r="KXT10" s="149"/>
      <c r="KXU10" s="149"/>
      <c r="KXV10" s="149"/>
      <c r="KXW10" s="149"/>
      <c r="KXX10" s="149"/>
      <c r="KXY10" s="149"/>
      <c r="KXZ10" s="149"/>
      <c r="KYA10" s="149"/>
      <c r="KYB10" s="149"/>
      <c r="KYC10" s="149"/>
      <c r="KYD10" s="149"/>
      <c r="KYE10" s="149"/>
      <c r="KYF10" s="149"/>
      <c r="KYG10" s="149"/>
      <c r="KYH10" s="149"/>
      <c r="KYI10" s="149"/>
      <c r="KYJ10" s="149"/>
      <c r="KYK10" s="149"/>
      <c r="KYL10" s="149"/>
      <c r="KYM10" s="149"/>
      <c r="KYN10" s="149"/>
      <c r="KYO10" s="149"/>
      <c r="KYP10" s="149"/>
      <c r="KYQ10" s="149"/>
      <c r="KYR10" s="149"/>
      <c r="KYS10" s="149"/>
      <c r="KYT10" s="149"/>
      <c r="KYU10" s="149"/>
      <c r="KYV10" s="149"/>
      <c r="KYW10" s="149"/>
      <c r="KYX10" s="149"/>
      <c r="KYY10" s="149"/>
      <c r="KYZ10" s="149"/>
      <c r="KZA10" s="149"/>
      <c r="KZB10" s="149"/>
      <c r="KZC10" s="149"/>
      <c r="KZD10" s="149"/>
      <c r="KZE10" s="149"/>
      <c r="KZF10" s="149"/>
      <c r="KZG10" s="149"/>
      <c r="KZH10" s="149"/>
      <c r="KZI10" s="149"/>
      <c r="KZJ10" s="149"/>
      <c r="KZK10" s="149"/>
      <c r="KZL10" s="149"/>
      <c r="KZM10" s="149"/>
      <c r="KZN10" s="149"/>
      <c r="KZO10" s="149"/>
      <c r="KZP10" s="149"/>
      <c r="KZQ10" s="149"/>
      <c r="KZR10" s="149"/>
      <c r="KZS10" s="149"/>
      <c r="KZT10" s="149"/>
      <c r="KZU10" s="149"/>
      <c r="KZV10" s="149"/>
      <c r="KZW10" s="149"/>
      <c r="KZX10" s="149"/>
      <c r="KZY10" s="149"/>
      <c r="KZZ10" s="149"/>
      <c r="LAA10" s="149"/>
      <c r="LAB10" s="149"/>
      <c r="LAC10" s="149"/>
      <c r="LAD10" s="149"/>
      <c r="LAE10" s="149"/>
      <c r="LAF10" s="149"/>
      <c r="LAG10" s="149"/>
      <c r="LAH10" s="149"/>
      <c r="LAI10" s="149"/>
      <c r="LAJ10" s="149"/>
      <c r="LAK10" s="149"/>
      <c r="LAL10" s="149"/>
      <c r="LAM10" s="149"/>
      <c r="LAN10" s="149"/>
      <c r="LAO10" s="149"/>
      <c r="LAP10" s="149"/>
      <c r="LAQ10" s="149"/>
      <c r="LAR10" s="149"/>
      <c r="LAS10" s="149"/>
      <c r="LAT10" s="149"/>
      <c r="LAU10" s="149"/>
      <c r="LAV10" s="149"/>
      <c r="LAW10" s="149"/>
      <c r="LAX10" s="149"/>
      <c r="LAY10" s="149"/>
      <c r="LAZ10" s="149"/>
      <c r="LBA10" s="149"/>
      <c r="LBB10" s="149"/>
      <c r="LBC10" s="149"/>
      <c r="LBD10" s="149"/>
      <c r="LBE10" s="149"/>
      <c r="LBF10" s="149"/>
      <c r="LBG10" s="149"/>
      <c r="LBH10" s="149"/>
      <c r="LBI10" s="149"/>
      <c r="LBJ10" s="149"/>
      <c r="LBK10" s="149"/>
      <c r="LBL10" s="149"/>
      <c r="LBM10" s="149"/>
      <c r="LBN10" s="149"/>
      <c r="LBO10" s="149"/>
      <c r="LBP10" s="149"/>
      <c r="LBQ10" s="149"/>
      <c r="LBR10" s="149"/>
      <c r="LBS10" s="149"/>
      <c r="LBT10" s="149"/>
      <c r="LBU10" s="149"/>
      <c r="LBV10" s="149"/>
      <c r="LBW10" s="149"/>
      <c r="LBX10" s="149"/>
      <c r="LBY10" s="149"/>
      <c r="LBZ10" s="149"/>
      <c r="LCA10" s="149"/>
      <c r="LCB10" s="149"/>
      <c r="LCC10" s="149"/>
      <c r="LCD10" s="149"/>
      <c r="LCE10" s="149"/>
      <c r="LCF10" s="149"/>
      <c r="LCG10" s="149"/>
      <c r="LCH10" s="149"/>
      <c r="LCI10" s="149"/>
      <c r="LCJ10" s="149"/>
      <c r="LCK10" s="149"/>
      <c r="LCL10" s="149"/>
      <c r="LCM10" s="149"/>
      <c r="LCN10" s="149"/>
      <c r="LCO10" s="149"/>
      <c r="LCP10" s="149"/>
      <c r="LCQ10" s="149"/>
      <c r="LCR10" s="149"/>
      <c r="LCS10" s="149"/>
      <c r="LCT10" s="149"/>
      <c r="LCU10" s="149"/>
      <c r="LCV10" s="149"/>
      <c r="LCW10" s="149"/>
      <c r="LCX10" s="149"/>
      <c r="LCY10" s="149"/>
      <c r="LCZ10" s="149"/>
      <c r="LDA10" s="149"/>
      <c r="LDB10" s="149"/>
      <c r="LDC10" s="149"/>
      <c r="LDD10" s="149"/>
      <c r="LDE10" s="149"/>
      <c r="LDF10" s="149"/>
      <c r="LDG10" s="149"/>
      <c r="LDH10" s="149"/>
      <c r="LDI10" s="149"/>
      <c r="LDJ10" s="149"/>
      <c r="LDK10" s="149"/>
      <c r="LDL10" s="149"/>
      <c r="LDM10" s="149"/>
      <c r="LDN10" s="149"/>
      <c r="LDO10" s="149"/>
      <c r="LDP10" s="149"/>
      <c r="LDQ10" s="149"/>
      <c r="LDR10" s="149"/>
      <c r="LDS10" s="149"/>
      <c r="LDT10" s="149"/>
      <c r="LDU10" s="149"/>
      <c r="LDV10" s="149"/>
      <c r="LDW10" s="149"/>
      <c r="LDX10" s="149"/>
      <c r="LDY10" s="149"/>
      <c r="LDZ10" s="149"/>
      <c r="LEA10" s="149"/>
      <c r="LEB10" s="149"/>
      <c r="LEC10" s="149"/>
      <c r="LED10" s="149"/>
      <c r="LEE10" s="149"/>
      <c r="LEF10" s="149"/>
      <c r="LEG10" s="149"/>
      <c r="LEH10" s="149"/>
      <c r="LEI10" s="149"/>
      <c r="LEJ10" s="149"/>
      <c r="LEK10" s="149"/>
      <c r="LEL10" s="149"/>
      <c r="LEM10" s="149"/>
      <c r="LEN10" s="149"/>
      <c r="LEO10" s="149"/>
      <c r="LEP10" s="149"/>
      <c r="LEQ10" s="149"/>
      <c r="LER10" s="149"/>
      <c r="LES10" s="149"/>
      <c r="LET10" s="149"/>
      <c r="LEU10" s="149"/>
      <c r="LEV10" s="149"/>
      <c r="LEW10" s="149"/>
      <c r="LEX10" s="149"/>
      <c r="LEY10" s="149"/>
      <c r="LEZ10" s="149"/>
      <c r="LFA10" s="149"/>
      <c r="LFB10" s="149"/>
      <c r="LFC10" s="149"/>
      <c r="LFD10" s="149"/>
      <c r="LFE10" s="149"/>
      <c r="LFF10" s="149"/>
      <c r="LFG10" s="149"/>
      <c r="LFH10" s="149"/>
      <c r="LFI10" s="149"/>
      <c r="LFJ10" s="149"/>
      <c r="LFK10" s="149"/>
      <c r="LFL10" s="149"/>
      <c r="LFM10" s="149"/>
      <c r="LFN10" s="149"/>
      <c r="LFO10" s="149"/>
      <c r="LFP10" s="149"/>
      <c r="LFQ10" s="149"/>
      <c r="LFR10" s="149"/>
      <c r="LFS10" s="149"/>
      <c r="LFT10" s="149"/>
      <c r="LFU10" s="149"/>
      <c r="LFV10" s="149"/>
      <c r="LFW10" s="149"/>
      <c r="LFX10" s="149"/>
      <c r="LFY10" s="149"/>
      <c r="LFZ10" s="149"/>
      <c r="LGA10" s="149"/>
      <c r="LGB10" s="149"/>
      <c r="LGC10" s="149"/>
      <c r="LGD10" s="149"/>
      <c r="LGE10" s="149"/>
      <c r="LGF10" s="149"/>
      <c r="LGG10" s="149"/>
      <c r="LGH10" s="149"/>
      <c r="LGI10" s="149"/>
      <c r="LGJ10" s="149"/>
      <c r="LGK10" s="149"/>
      <c r="LGL10" s="149"/>
      <c r="LGM10" s="149"/>
      <c r="LGN10" s="149"/>
      <c r="LGO10" s="149"/>
      <c r="LGP10" s="149"/>
      <c r="LGQ10" s="149"/>
      <c r="LGR10" s="149"/>
      <c r="LGS10" s="149"/>
      <c r="LGT10" s="149"/>
      <c r="LGU10" s="149"/>
      <c r="LGV10" s="149"/>
      <c r="LGW10" s="149"/>
      <c r="LGX10" s="149"/>
      <c r="LGY10" s="149"/>
      <c r="LGZ10" s="149"/>
      <c r="LHA10" s="149"/>
      <c r="LHB10" s="149"/>
      <c r="LHC10" s="149"/>
      <c r="LHD10" s="149"/>
      <c r="LHE10" s="149"/>
      <c r="LHF10" s="149"/>
      <c r="LHG10" s="149"/>
      <c r="LHH10" s="149"/>
      <c r="LHI10" s="149"/>
      <c r="LHJ10" s="149"/>
      <c r="LHK10" s="149"/>
      <c r="LHL10" s="149"/>
      <c r="LHM10" s="149"/>
      <c r="LHN10" s="149"/>
      <c r="LHO10" s="149"/>
      <c r="LHP10" s="149"/>
      <c r="LHQ10" s="149"/>
      <c r="LHR10" s="149"/>
      <c r="LHS10" s="149"/>
      <c r="LHT10" s="149"/>
      <c r="LHU10" s="149"/>
      <c r="LHV10" s="149"/>
      <c r="LHW10" s="149"/>
      <c r="LHX10" s="149"/>
      <c r="LHY10" s="149"/>
      <c r="LHZ10" s="149"/>
      <c r="LIA10" s="149"/>
      <c r="LIB10" s="149"/>
      <c r="LIC10" s="149"/>
      <c r="LID10" s="149"/>
      <c r="LIE10" s="149"/>
      <c r="LIF10" s="149"/>
      <c r="LIG10" s="149"/>
      <c r="LIH10" s="149"/>
      <c r="LII10" s="149"/>
      <c r="LIJ10" s="149"/>
      <c r="LIK10" s="149"/>
      <c r="LIL10" s="149"/>
      <c r="LIM10" s="149"/>
      <c r="LIN10" s="149"/>
      <c r="LIO10" s="149"/>
      <c r="LIP10" s="149"/>
      <c r="LIQ10" s="149"/>
      <c r="LIR10" s="149"/>
      <c r="LIS10" s="149"/>
      <c r="LIT10" s="149"/>
      <c r="LIU10" s="149"/>
      <c r="LIV10" s="149"/>
      <c r="LIW10" s="149"/>
      <c r="LIX10" s="149"/>
      <c r="LIY10" s="149"/>
      <c r="LIZ10" s="149"/>
      <c r="LJA10" s="149"/>
      <c r="LJB10" s="149"/>
      <c r="LJC10" s="149"/>
      <c r="LJD10" s="149"/>
      <c r="LJE10" s="149"/>
      <c r="LJF10" s="149"/>
      <c r="LJG10" s="149"/>
      <c r="LJH10" s="149"/>
      <c r="LJI10" s="149"/>
      <c r="LJJ10" s="149"/>
      <c r="LJK10" s="149"/>
      <c r="LJL10" s="149"/>
      <c r="LJM10" s="149"/>
      <c r="LJN10" s="149"/>
      <c r="LJO10" s="149"/>
      <c r="LJP10" s="149"/>
      <c r="LJQ10" s="149"/>
      <c r="LJR10" s="149"/>
      <c r="LJS10" s="149"/>
      <c r="LJT10" s="149"/>
      <c r="LJU10" s="149"/>
      <c r="LJV10" s="149"/>
      <c r="LJW10" s="149"/>
      <c r="LJX10" s="149"/>
      <c r="LJY10" s="149"/>
      <c r="LJZ10" s="149"/>
      <c r="LKA10" s="149"/>
      <c r="LKB10" s="149"/>
      <c r="LKC10" s="149"/>
      <c r="LKD10" s="149"/>
      <c r="LKE10" s="149"/>
      <c r="LKF10" s="149"/>
      <c r="LKG10" s="149"/>
      <c r="LKH10" s="149"/>
      <c r="LKI10" s="149"/>
      <c r="LKJ10" s="149"/>
      <c r="LKK10" s="149"/>
      <c r="LKL10" s="149"/>
      <c r="LKM10" s="149"/>
      <c r="LKN10" s="149"/>
      <c r="LKO10" s="149"/>
      <c r="LKP10" s="149"/>
      <c r="LKQ10" s="149"/>
      <c r="LKR10" s="149"/>
      <c r="LKS10" s="149"/>
      <c r="LKT10" s="149"/>
      <c r="LKU10" s="149"/>
      <c r="LKV10" s="149"/>
      <c r="LKW10" s="149"/>
      <c r="LKX10" s="149"/>
      <c r="LKY10" s="149"/>
      <c r="LKZ10" s="149"/>
      <c r="LLA10" s="149"/>
      <c r="LLB10" s="149"/>
      <c r="LLC10" s="149"/>
      <c r="LLD10" s="149"/>
      <c r="LLE10" s="149"/>
      <c r="LLF10" s="149"/>
      <c r="LLG10" s="149"/>
      <c r="LLH10" s="149"/>
      <c r="LLI10" s="149"/>
      <c r="LLJ10" s="149"/>
      <c r="LLK10" s="149"/>
      <c r="LLL10" s="149"/>
      <c r="LLM10" s="149"/>
      <c r="LLN10" s="149"/>
      <c r="LLO10" s="149"/>
      <c r="LLP10" s="149"/>
      <c r="LLQ10" s="149"/>
      <c r="LLR10" s="149"/>
      <c r="LLS10" s="149"/>
      <c r="LLT10" s="149"/>
      <c r="LLU10" s="149"/>
      <c r="LLV10" s="149"/>
      <c r="LLW10" s="149"/>
      <c r="LLX10" s="149"/>
      <c r="LLY10" s="149"/>
      <c r="LLZ10" s="149"/>
      <c r="LMA10" s="149"/>
      <c r="LMB10" s="149"/>
      <c r="LMC10" s="149"/>
      <c r="LMD10" s="149"/>
      <c r="LME10" s="149"/>
      <c r="LMF10" s="149"/>
      <c r="LMG10" s="149"/>
      <c r="LMH10" s="149"/>
      <c r="LMI10" s="149"/>
      <c r="LMJ10" s="149"/>
      <c r="LMK10" s="149"/>
      <c r="LML10" s="149"/>
      <c r="LMM10" s="149"/>
      <c r="LMN10" s="149"/>
      <c r="LMO10" s="149"/>
      <c r="LMP10" s="149"/>
      <c r="LMQ10" s="149"/>
      <c r="LMR10" s="149"/>
      <c r="LMS10" s="149"/>
      <c r="LMT10" s="149"/>
      <c r="LMU10" s="149"/>
      <c r="LMV10" s="149"/>
      <c r="LMW10" s="149"/>
      <c r="LMX10" s="149"/>
      <c r="LMY10" s="149"/>
      <c r="LMZ10" s="149"/>
      <c r="LNA10" s="149"/>
      <c r="LNB10" s="149"/>
      <c r="LNC10" s="149"/>
      <c r="LND10" s="149"/>
      <c r="LNE10" s="149"/>
      <c r="LNF10" s="149"/>
      <c r="LNG10" s="149"/>
      <c r="LNH10" s="149"/>
      <c r="LNI10" s="149"/>
      <c r="LNJ10" s="149"/>
      <c r="LNK10" s="149"/>
      <c r="LNL10" s="149"/>
      <c r="LNM10" s="149"/>
      <c r="LNN10" s="149"/>
      <c r="LNO10" s="149"/>
      <c r="LNP10" s="149"/>
      <c r="LNQ10" s="149"/>
      <c r="LNR10" s="149"/>
      <c r="LNS10" s="149"/>
      <c r="LNT10" s="149"/>
      <c r="LNU10" s="149"/>
      <c r="LNV10" s="149"/>
      <c r="LNW10" s="149"/>
      <c r="LNX10" s="149"/>
      <c r="LNY10" s="149"/>
      <c r="LNZ10" s="149"/>
      <c r="LOA10" s="149"/>
      <c r="LOB10" s="149"/>
      <c r="LOC10" s="149"/>
      <c r="LOD10" s="149"/>
      <c r="LOE10" s="149"/>
      <c r="LOF10" s="149"/>
      <c r="LOG10" s="149"/>
      <c r="LOH10" s="149"/>
      <c r="LOI10" s="149"/>
      <c r="LOJ10" s="149"/>
      <c r="LOK10" s="149"/>
      <c r="LOL10" s="149"/>
      <c r="LOM10" s="149"/>
      <c r="LON10" s="149"/>
      <c r="LOO10" s="149"/>
      <c r="LOP10" s="149"/>
      <c r="LOQ10" s="149"/>
      <c r="LOR10" s="149"/>
      <c r="LOS10" s="149"/>
      <c r="LOT10" s="149"/>
      <c r="LOU10" s="149"/>
      <c r="LOV10" s="149"/>
      <c r="LOW10" s="149"/>
      <c r="LOX10" s="149"/>
      <c r="LOY10" s="149"/>
      <c r="LOZ10" s="149"/>
      <c r="LPA10" s="149"/>
      <c r="LPB10" s="149"/>
      <c r="LPC10" s="149"/>
      <c r="LPD10" s="149"/>
      <c r="LPE10" s="149"/>
      <c r="LPF10" s="149"/>
      <c r="LPG10" s="149"/>
      <c r="LPH10" s="149"/>
      <c r="LPI10" s="149"/>
      <c r="LPJ10" s="149"/>
      <c r="LPK10" s="149"/>
      <c r="LPL10" s="149"/>
      <c r="LPM10" s="149"/>
      <c r="LPN10" s="149"/>
      <c r="LPO10" s="149"/>
      <c r="LPP10" s="149"/>
      <c r="LPQ10" s="149"/>
      <c r="LPR10" s="149"/>
      <c r="LPS10" s="149"/>
      <c r="LPT10" s="149"/>
      <c r="LPU10" s="149"/>
      <c r="LPV10" s="149"/>
      <c r="LPW10" s="149"/>
      <c r="LPX10" s="149"/>
      <c r="LPY10" s="149"/>
      <c r="LPZ10" s="149"/>
      <c r="LQA10" s="149"/>
      <c r="LQB10" s="149"/>
      <c r="LQC10" s="149"/>
      <c r="LQD10" s="149"/>
      <c r="LQE10" s="149"/>
      <c r="LQF10" s="149"/>
      <c r="LQG10" s="149"/>
      <c r="LQH10" s="149"/>
      <c r="LQI10" s="149"/>
      <c r="LQJ10" s="149"/>
      <c r="LQK10" s="149"/>
      <c r="LQL10" s="149"/>
      <c r="LQM10" s="149"/>
      <c r="LQN10" s="149"/>
      <c r="LQO10" s="149"/>
      <c r="LQP10" s="149"/>
      <c r="LQQ10" s="149"/>
      <c r="LQR10" s="149"/>
      <c r="LQS10" s="149"/>
      <c r="LQT10" s="149"/>
      <c r="LQU10" s="149"/>
      <c r="LQV10" s="149"/>
      <c r="LQW10" s="149"/>
      <c r="LQX10" s="149"/>
      <c r="LQY10" s="149"/>
      <c r="LQZ10" s="149"/>
      <c r="LRA10" s="149"/>
      <c r="LRB10" s="149"/>
      <c r="LRC10" s="149"/>
      <c r="LRD10" s="149"/>
      <c r="LRE10" s="149"/>
      <c r="LRF10" s="149"/>
      <c r="LRG10" s="149"/>
      <c r="LRH10" s="149"/>
      <c r="LRI10" s="149"/>
      <c r="LRJ10" s="149"/>
      <c r="LRK10" s="149"/>
      <c r="LRL10" s="149"/>
      <c r="LRM10" s="149"/>
      <c r="LRN10" s="149"/>
      <c r="LRO10" s="149"/>
      <c r="LRP10" s="149"/>
      <c r="LRQ10" s="149"/>
      <c r="LRR10" s="149"/>
      <c r="LRS10" s="149"/>
      <c r="LRT10" s="149"/>
      <c r="LRU10" s="149"/>
      <c r="LRV10" s="149"/>
      <c r="LRW10" s="149"/>
      <c r="LRX10" s="149"/>
      <c r="LRY10" s="149"/>
      <c r="LRZ10" s="149"/>
      <c r="LSA10" s="149"/>
      <c r="LSB10" s="149"/>
      <c r="LSC10" s="149"/>
      <c r="LSD10" s="149"/>
      <c r="LSE10" s="149"/>
      <c r="LSF10" s="149"/>
      <c r="LSG10" s="149"/>
      <c r="LSH10" s="149"/>
      <c r="LSI10" s="149"/>
      <c r="LSJ10" s="149"/>
      <c r="LSK10" s="149"/>
      <c r="LSL10" s="149"/>
      <c r="LSM10" s="149"/>
      <c r="LSN10" s="149"/>
      <c r="LSO10" s="149"/>
      <c r="LSP10" s="149"/>
      <c r="LSQ10" s="149"/>
      <c r="LSR10" s="149"/>
      <c r="LSS10" s="149"/>
      <c r="LST10" s="149"/>
      <c r="LSU10" s="149"/>
      <c r="LSV10" s="149"/>
      <c r="LSW10" s="149"/>
      <c r="LSX10" s="149"/>
      <c r="LSY10" s="149"/>
      <c r="LSZ10" s="149"/>
      <c r="LTA10" s="149"/>
      <c r="LTB10" s="149"/>
      <c r="LTC10" s="149"/>
      <c r="LTD10" s="149"/>
      <c r="LTE10" s="149"/>
      <c r="LTF10" s="149"/>
      <c r="LTG10" s="149"/>
      <c r="LTH10" s="149"/>
      <c r="LTI10" s="149"/>
      <c r="LTJ10" s="149"/>
      <c r="LTK10" s="149"/>
      <c r="LTL10" s="149"/>
      <c r="LTM10" s="149"/>
      <c r="LTN10" s="149"/>
      <c r="LTO10" s="149"/>
      <c r="LTP10" s="149"/>
      <c r="LTQ10" s="149"/>
      <c r="LTR10" s="149"/>
      <c r="LTS10" s="149"/>
      <c r="LTT10" s="149"/>
      <c r="LTU10" s="149"/>
      <c r="LTV10" s="149"/>
      <c r="LTW10" s="149"/>
      <c r="LTX10" s="149"/>
      <c r="LTY10" s="149"/>
      <c r="LTZ10" s="149"/>
      <c r="LUA10" s="149"/>
      <c r="LUB10" s="149"/>
      <c r="LUC10" s="149"/>
      <c r="LUD10" s="149"/>
      <c r="LUE10" s="149"/>
      <c r="LUF10" s="149"/>
      <c r="LUG10" s="149"/>
      <c r="LUH10" s="149"/>
      <c r="LUI10" s="149"/>
      <c r="LUJ10" s="149"/>
      <c r="LUK10" s="149"/>
      <c r="LUL10" s="149"/>
      <c r="LUM10" s="149"/>
      <c r="LUN10" s="149"/>
      <c r="LUO10" s="149"/>
      <c r="LUP10" s="149"/>
      <c r="LUQ10" s="149"/>
      <c r="LUR10" s="149"/>
      <c r="LUS10" s="149"/>
      <c r="LUT10" s="149"/>
      <c r="LUU10" s="149"/>
      <c r="LUV10" s="149"/>
      <c r="LUW10" s="149"/>
      <c r="LUX10" s="149"/>
      <c r="LUY10" s="149"/>
      <c r="LUZ10" s="149"/>
      <c r="LVA10" s="149"/>
      <c r="LVB10" s="149"/>
      <c r="LVC10" s="149"/>
      <c r="LVD10" s="149"/>
      <c r="LVE10" s="149"/>
      <c r="LVF10" s="149"/>
      <c r="LVG10" s="149"/>
      <c r="LVH10" s="149"/>
      <c r="LVI10" s="149"/>
      <c r="LVJ10" s="149"/>
      <c r="LVK10" s="149"/>
      <c r="LVL10" s="149"/>
      <c r="LVM10" s="149"/>
      <c r="LVN10" s="149"/>
      <c r="LVO10" s="149"/>
      <c r="LVP10" s="149"/>
      <c r="LVQ10" s="149"/>
      <c r="LVR10" s="149"/>
      <c r="LVS10" s="149"/>
      <c r="LVT10" s="149"/>
      <c r="LVU10" s="149"/>
      <c r="LVV10" s="149"/>
      <c r="LVW10" s="149"/>
      <c r="LVX10" s="149"/>
      <c r="LVY10" s="149"/>
      <c r="LVZ10" s="149"/>
      <c r="LWA10" s="149"/>
      <c r="LWB10" s="149"/>
      <c r="LWC10" s="149"/>
      <c r="LWD10" s="149"/>
      <c r="LWE10" s="149"/>
      <c r="LWF10" s="149"/>
      <c r="LWG10" s="149"/>
      <c r="LWH10" s="149"/>
      <c r="LWI10" s="149"/>
      <c r="LWJ10" s="149"/>
      <c r="LWK10" s="149"/>
      <c r="LWL10" s="149"/>
      <c r="LWM10" s="149"/>
      <c r="LWN10" s="149"/>
      <c r="LWO10" s="149"/>
      <c r="LWP10" s="149"/>
      <c r="LWQ10" s="149"/>
      <c r="LWR10" s="149"/>
      <c r="LWS10" s="149"/>
      <c r="LWT10" s="149"/>
      <c r="LWU10" s="149"/>
      <c r="LWV10" s="149"/>
      <c r="LWW10" s="149"/>
      <c r="LWX10" s="149"/>
      <c r="LWY10" s="149"/>
      <c r="LWZ10" s="149"/>
      <c r="LXA10" s="149"/>
      <c r="LXB10" s="149"/>
      <c r="LXC10" s="149"/>
      <c r="LXD10" s="149"/>
      <c r="LXE10" s="149"/>
      <c r="LXF10" s="149"/>
      <c r="LXG10" s="149"/>
      <c r="LXH10" s="149"/>
      <c r="LXI10" s="149"/>
      <c r="LXJ10" s="149"/>
      <c r="LXK10" s="149"/>
      <c r="LXL10" s="149"/>
      <c r="LXM10" s="149"/>
      <c r="LXN10" s="149"/>
      <c r="LXO10" s="149"/>
      <c r="LXP10" s="149"/>
      <c r="LXQ10" s="149"/>
      <c r="LXR10" s="149"/>
      <c r="LXS10" s="149"/>
      <c r="LXT10" s="149"/>
      <c r="LXU10" s="149"/>
      <c r="LXV10" s="149"/>
      <c r="LXW10" s="149"/>
      <c r="LXX10" s="149"/>
      <c r="LXY10" s="149"/>
      <c r="LXZ10" s="149"/>
      <c r="LYA10" s="149"/>
      <c r="LYB10" s="149"/>
      <c r="LYC10" s="149"/>
      <c r="LYD10" s="149"/>
      <c r="LYE10" s="149"/>
      <c r="LYF10" s="149"/>
      <c r="LYG10" s="149"/>
      <c r="LYH10" s="149"/>
      <c r="LYI10" s="149"/>
      <c r="LYJ10" s="149"/>
      <c r="LYK10" s="149"/>
      <c r="LYL10" s="149"/>
      <c r="LYM10" s="149"/>
      <c r="LYN10" s="149"/>
      <c r="LYO10" s="149"/>
      <c r="LYP10" s="149"/>
      <c r="LYQ10" s="149"/>
      <c r="LYR10" s="149"/>
      <c r="LYS10" s="149"/>
      <c r="LYT10" s="149"/>
      <c r="LYU10" s="149"/>
      <c r="LYV10" s="149"/>
      <c r="LYW10" s="149"/>
      <c r="LYX10" s="149"/>
      <c r="LYY10" s="149"/>
      <c r="LYZ10" s="149"/>
      <c r="LZA10" s="149"/>
      <c r="LZB10" s="149"/>
      <c r="LZC10" s="149"/>
      <c r="LZD10" s="149"/>
      <c r="LZE10" s="149"/>
      <c r="LZF10" s="149"/>
      <c r="LZG10" s="149"/>
      <c r="LZH10" s="149"/>
      <c r="LZI10" s="149"/>
      <c r="LZJ10" s="149"/>
      <c r="LZK10" s="149"/>
      <c r="LZL10" s="149"/>
      <c r="LZM10" s="149"/>
      <c r="LZN10" s="149"/>
      <c r="LZO10" s="149"/>
      <c r="LZP10" s="149"/>
      <c r="LZQ10" s="149"/>
      <c r="LZR10" s="149"/>
      <c r="LZS10" s="149"/>
      <c r="LZT10" s="149"/>
      <c r="LZU10" s="149"/>
      <c r="LZV10" s="149"/>
      <c r="LZW10" s="149"/>
      <c r="LZX10" s="149"/>
      <c r="LZY10" s="149"/>
      <c r="LZZ10" s="149"/>
      <c r="MAA10" s="149"/>
      <c r="MAB10" s="149"/>
      <c r="MAC10" s="149"/>
      <c r="MAD10" s="149"/>
      <c r="MAE10" s="149"/>
      <c r="MAF10" s="149"/>
      <c r="MAG10" s="149"/>
      <c r="MAH10" s="149"/>
      <c r="MAI10" s="149"/>
      <c r="MAJ10" s="149"/>
      <c r="MAK10" s="149"/>
      <c r="MAL10" s="149"/>
      <c r="MAM10" s="149"/>
      <c r="MAN10" s="149"/>
      <c r="MAO10" s="149"/>
      <c r="MAP10" s="149"/>
      <c r="MAQ10" s="149"/>
      <c r="MAR10" s="149"/>
      <c r="MAS10" s="149"/>
      <c r="MAT10" s="149"/>
      <c r="MAU10" s="149"/>
      <c r="MAV10" s="149"/>
      <c r="MAW10" s="149"/>
      <c r="MAX10" s="149"/>
      <c r="MAY10" s="149"/>
      <c r="MAZ10" s="149"/>
      <c r="MBA10" s="149"/>
      <c r="MBB10" s="149"/>
      <c r="MBC10" s="149"/>
      <c r="MBD10" s="149"/>
      <c r="MBE10" s="149"/>
      <c r="MBF10" s="149"/>
      <c r="MBG10" s="149"/>
      <c r="MBH10" s="149"/>
      <c r="MBI10" s="149"/>
      <c r="MBJ10" s="149"/>
      <c r="MBK10" s="149"/>
      <c r="MBL10" s="149"/>
      <c r="MBM10" s="149"/>
      <c r="MBN10" s="149"/>
      <c r="MBO10" s="149"/>
      <c r="MBP10" s="149"/>
      <c r="MBQ10" s="149"/>
      <c r="MBR10" s="149"/>
      <c r="MBS10" s="149"/>
      <c r="MBT10" s="149"/>
      <c r="MBU10" s="149"/>
      <c r="MBV10" s="149"/>
      <c r="MBW10" s="149"/>
      <c r="MBX10" s="149"/>
      <c r="MBY10" s="149"/>
      <c r="MBZ10" s="149"/>
      <c r="MCA10" s="149"/>
      <c r="MCB10" s="149"/>
      <c r="MCC10" s="149"/>
      <c r="MCD10" s="149"/>
      <c r="MCE10" s="149"/>
      <c r="MCF10" s="149"/>
      <c r="MCG10" s="149"/>
      <c r="MCH10" s="149"/>
      <c r="MCI10" s="149"/>
      <c r="MCJ10" s="149"/>
      <c r="MCK10" s="149"/>
      <c r="MCL10" s="149"/>
      <c r="MCM10" s="149"/>
      <c r="MCN10" s="149"/>
      <c r="MCO10" s="149"/>
      <c r="MCP10" s="149"/>
      <c r="MCQ10" s="149"/>
      <c r="MCR10" s="149"/>
      <c r="MCS10" s="149"/>
      <c r="MCT10" s="149"/>
      <c r="MCU10" s="149"/>
      <c r="MCV10" s="149"/>
      <c r="MCW10" s="149"/>
      <c r="MCX10" s="149"/>
      <c r="MCY10" s="149"/>
      <c r="MCZ10" s="149"/>
      <c r="MDA10" s="149"/>
      <c r="MDB10" s="149"/>
      <c r="MDC10" s="149"/>
      <c r="MDD10" s="149"/>
      <c r="MDE10" s="149"/>
      <c r="MDF10" s="149"/>
      <c r="MDG10" s="149"/>
      <c r="MDH10" s="149"/>
      <c r="MDI10" s="149"/>
      <c r="MDJ10" s="149"/>
      <c r="MDK10" s="149"/>
      <c r="MDL10" s="149"/>
      <c r="MDM10" s="149"/>
      <c r="MDN10" s="149"/>
      <c r="MDO10" s="149"/>
      <c r="MDP10" s="149"/>
      <c r="MDQ10" s="149"/>
      <c r="MDR10" s="149"/>
      <c r="MDS10" s="149"/>
      <c r="MDT10" s="149"/>
      <c r="MDU10" s="149"/>
      <c r="MDV10" s="149"/>
      <c r="MDW10" s="149"/>
      <c r="MDX10" s="149"/>
      <c r="MDY10" s="149"/>
      <c r="MDZ10" s="149"/>
      <c r="MEA10" s="149"/>
      <c r="MEB10" s="149"/>
      <c r="MEC10" s="149"/>
      <c r="MED10" s="149"/>
      <c r="MEE10" s="149"/>
      <c r="MEF10" s="149"/>
      <c r="MEG10" s="149"/>
      <c r="MEH10" s="149"/>
      <c r="MEI10" s="149"/>
      <c r="MEJ10" s="149"/>
      <c r="MEK10" s="149"/>
      <c r="MEL10" s="149"/>
      <c r="MEM10" s="149"/>
      <c r="MEN10" s="149"/>
      <c r="MEO10" s="149"/>
      <c r="MEP10" s="149"/>
      <c r="MEQ10" s="149"/>
      <c r="MER10" s="149"/>
      <c r="MES10" s="149"/>
      <c r="MET10" s="149"/>
      <c r="MEU10" s="149"/>
      <c r="MEV10" s="149"/>
      <c r="MEW10" s="149"/>
      <c r="MEX10" s="149"/>
      <c r="MEY10" s="149"/>
      <c r="MEZ10" s="149"/>
      <c r="MFA10" s="149"/>
      <c r="MFB10" s="149"/>
      <c r="MFC10" s="149"/>
      <c r="MFD10" s="149"/>
      <c r="MFE10" s="149"/>
      <c r="MFF10" s="149"/>
      <c r="MFG10" s="149"/>
      <c r="MFH10" s="149"/>
      <c r="MFI10" s="149"/>
      <c r="MFJ10" s="149"/>
      <c r="MFK10" s="149"/>
      <c r="MFL10" s="149"/>
      <c r="MFM10" s="149"/>
      <c r="MFN10" s="149"/>
      <c r="MFO10" s="149"/>
      <c r="MFP10" s="149"/>
      <c r="MFQ10" s="149"/>
      <c r="MFR10" s="149"/>
      <c r="MFS10" s="149"/>
      <c r="MFT10" s="149"/>
      <c r="MFU10" s="149"/>
      <c r="MFV10" s="149"/>
      <c r="MFW10" s="149"/>
      <c r="MFX10" s="149"/>
      <c r="MFY10" s="149"/>
      <c r="MFZ10" s="149"/>
      <c r="MGA10" s="149"/>
      <c r="MGB10" s="149"/>
      <c r="MGC10" s="149"/>
      <c r="MGD10" s="149"/>
      <c r="MGE10" s="149"/>
      <c r="MGF10" s="149"/>
      <c r="MGG10" s="149"/>
      <c r="MGH10" s="149"/>
      <c r="MGI10" s="149"/>
      <c r="MGJ10" s="149"/>
      <c r="MGK10" s="149"/>
      <c r="MGL10" s="149"/>
      <c r="MGM10" s="149"/>
      <c r="MGN10" s="149"/>
      <c r="MGO10" s="149"/>
      <c r="MGP10" s="149"/>
      <c r="MGQ10" s="149"/>
      <c r="MGR10" s="149"/>
      <c r="MGS10" s="149"/>
      <c r="MGT10" s="149"/>
      <c r="MGU10" s="149"/>
      <c r="MGV10" s="149"/>
      <c r="MGW10" s="149"/>
      <c r="MGX10" s="149"/>
      <c r="MGY10" s="149"/>
      <c r="MGZ10" s="149"/>
      <c r="MHA10" s="149"/>
      <c r="MHB10" s="149"/>
      <c r="MHC10" s="149"/>
      <c r="MHD10" s="149"/>
      <c r="MHE10" s="149"/>
      <c r="MHF10" s="149"/>
      <c r="MHG10" s="149"/>
      <c r="MHH10" s="149"/>
      <c r="MHI10" s="149"/>
      <c r="MHJ10" s="149"/>
      <c r="MHK10" s="149"/>
      <c r="MHL10" s="149"/>
      <c r="MHM10" s="149"/>
      <c r="MHN10" s="149"/>
      <c r="MHO10" s="149"/>
      <c r="MHP10" s="149"/>
      <c r="MHQ10" s="149"/>
      <c r="MHR10" s="149"/>
      <c r="MHS10" s="149"/>
      <c r="MHT10" s="149"/>
      <c r="MHU10" s="149"/>
      <c r="MHV10" s="149"/>
      <c r="MHW10" s="149"/>
      <c r="MHX10" s="149"/>
      <c r="MHY10" s="149"/>
      <c r="MHZ10" s="149"/>
      <c r="MIA10" s="149"/>
      <c r="MIB10" s="149"/>
      <c r="MIC10" s="149"/>
      <c r="MID10" s="149"/>
      <c r="MIE10" s="149"/>
      <c r="MIF10" s="149"/>
      <c r="MIG10" s="149"/>
      <c r="MIH10" s="149"/>
      <c r="MII10" s="149"/>
      <c r="MIJ10" s="149"/>
      <c r="MIK10" s="149"/>
      <c r="MIL10" s="149"/>
      <c r="MIM10" s="149"/>
      <c r="MIN10" s="149"/>
      <c r="MIO10" s="149"/>
      <c r="MIP10" s="149"/>
      <c r="MIQ10" s="149"/>
      <c r="MIR10" s="149"/>
      <c r="MIS10" s="149"/>
      <c r="MIT10" s="149"/>
      <c r="MIU10" s="149"/>
      <c r="MIV10" s="149"/>
      <c r="MIW10" s="149"/>
      <c r="MIX10" s="149"/>
      <c r="MIY10" s="149"/>
      <c r="MIZ10" s="149"/>
      <c r="MJA10" s="149"/>
      <c r="MJB10" s="149"/>
      <c r="MJC10" s="149"/>
      <c r="MJD10" s="149"/>
      <c r="MJE10" s="149"/>
      <c r="MJF10" s="149"/>
      <c r="MJG10" s="149"/>
      <c r="MJH10" s="149"/>
      <c r="MJI10" s="149"/>
      <c r="MJJ10" s="149"/>
      <c r="MJK10" s="149"/>
      <c r="MJL10" s="149"/>
      <c r="MJM10" s="149"/>
      <c r="MJN10" s="149"/>
      <c r="MJO10" s="149"/>
      <c r="MJP10" s="149"/>
      <c r="MJQ10" s="149"/>
      <c r="MJR10" s="149"/>
      <c r="MJS10" s="149"/>
      <c r="MJT10" s="149"/>
      <c r="MJU10" s="149"/>
      <c r="MJV10" s="149"/>
      <c r="MJW10" s="149"/>
      <c r="MJX10" s="149"/>
      <c r="MJY10" s="149"/>
      <c r="MJZ10" s="149"/>
      <c r="MKA10" s="149"/>
      <c r="MKB10" s="149"/>
      <c r="MKC10" s="149"/>
      <c r="MKD10" s="149"/>
      <c r="MKE10" s="149"/>
      <c r="MKF10" s="149"/>
      <c r="MKG10" s="149"/>
      <c r="MKH10" s="149"/>
      <c r="MKI10" s="149"/>
      <c r="MKJ10" s="149"/>
      <c r="MKK10" s="149"/>
      <c r="MKL10" s="149"/>
      <c r="MKM10" s="149"/>
      <c r="MKN10" s="149"/>
      <c r="MKO10" s="149"/>
      <c r="MKP10" s="149"/>
      <c r="MKQ10" s="149"/>
      <c r="MKR10" s="149"/>
      <c r="MKS10" s="149"/>
      <c r="MKT10" s="149"/>
      <c r="MKU10" s="149"/>
      <c r="MKV10" s="149"/>
      <c r="MKW10" s="149"/>
      <c r="MKX10" s="149"/>
      <c r="MKY10" s="149"/>
      <c r="MKZ10" s="149"/>
      <c r="MLA10" s="149"/>
      <c r="MLB10" s="149"/>
      <c r="MLC10" s="149"/>
      <c r="MLD10" s="149"/>
      <c r="MLE10" s="149"/>
      <c r="MLF10" s="149"/>
      <c r="MLG10" s="149"/>
      <c r="MLH10" s="149"/>
      <c r="MLI10" s="149"/>
      <c r="MLJ10" s="149"/>
      <c r="MLK10" s="149"/>
      <c r="MLL10" s="149"/>
      <c r="MLM10" s="149"/>
      <c r="MLN10" s="149"/>
      <c r="MLO10" s="149"/>
      <c r="MLP10" s="149"/>
      <c r="MLQ10" s="149"/>
      <c r="MLR10" s="149"/>
      <c r="MLS10" s="149"/>
      <c r="MLT10" s="149"/>
      <c r="MLU10" s="149"/>
      <c r="MLV10" s="149"/>
      <c r="MLW10" s="149"/>
      <c r="MLX10" s="149"/>
      <c r="MLY10" s="149"/>
      <c r="MLZ10" s="149"/>
      <c r="MMA10" s="149"/>
      <c r="MMB10" s="149"/>
      <c r="MMC10" s="149"/>
      <c r="MMD10" s="149"/>
      <c r="MME10" s="149"/>
      <c r="MMF10" s="149"/>
      <c r="MMG10" s="149"/>
      <c r="MMH10" s="149"/>
      <c r="MMI10" s="149"/>
      <c r="MMJ10" s="149"/>
      <c r="MMK10" s="149"/>
      <c r="MML10" s="149"/>
      <c r="MMM10" s="149"/>
      <c r="MMN10" s="149"/>
      <c r="MMO10" s="149"/>
      <c r="MMP10" s="149"/>
      <c r="MMQ10" s="149"/>
      <c r="MMR10" s="149"/>
      <c r="MMS10" s="149"/>
      <c r="MMT10" s="149"/>
      <c r="MMU10" s="149"/>
      <c r="MMV10" s="149"/>
      <c r="MMW10" s="149"/>
      <c r="MMX10" s="149"/>
      <c r="MMY10" s="149"/>
      <c r="MMZ10" s="149"/>
      <c r="MNA10" s="149"/>
      <c r="MNB10" s="149"/>
      <c r="MNC10" s="149"/>
      <c r="MND10" s="149"/>
      <c r="MNE10" s="149"/>
      <c r="MNF10" s="149"/>
      <c r="MNG10" s="149"/>
      <c r="MNH10" s="149"/>
      <c r="MNI10" s="149"/>
      <c r="MNJ10" s="149"/>
      <c r="MNK10" s="149"/>
      <c r="MNL10" s="149"/>
      <c r="MNM10" s="149"/>
      <c r="MNN10" s="149"/>
      <c r="MNO10" s="149"/>
      <c r="MNP10" s="149"/>
      <c r="MNQ10" s="149"/>
      <c r="MNR10" s="149"/>
      <c r="MNS10" s="149"/>
      <c r="MNT10" s="149"/>
      <c r="MNU10" s="149"/>
      <c r="MNV10" s="149"/>
      <c r="MNW10" s="149"/>
      <c r="MNX10" s="149"/>
      <c r="MNY10" s="149"/>
      <c r="MNZ10" s="149"/>
      <c r="MOA10" s="149"/>
      <c r="MOB10" s="149"/>
      <c r="MOC10" s="149"/>
      <c r="MOD10" s="149"/>
      <c r="MOE10" s="149"/>
      <c r="MOF10" s="149"/>
      <c r="MOG10" s="149"/>
      <c r="MOH10" s="149"/>
      <c r="MOI10" s="149"/>
      <c r="MOJ10" s="149"/>
      <c r="MOK10" s="149"/>
      <c r="MOL10" s="149"/>
      <c r="MOM10" s="149"/>
      <c r="MON10" s="149"/>
      <c r="MOO10" s="149"/>
      <c r="MOP10" s="149"/>
      <c r="MOQ10" s="149"/>
      <c r="MOR10" s="149"/>
      <c r="MOS10" s="149"/>
      <c r="MOT10" s="149"/>
      <c r="MOU10" s="149"/>
      <c r="MOV10" s="149"/>
      <c r="MOW10" s="149"/>
      <c r="MOX10" s="149"/>
      <c r="MOY10" s="149"/>
      <c r="MOZ10" s="149"/>
      <c r="MPA10" s="149"/>
      <c r="MPB10" s="149"/>
      <c r="MPC10" s="149"/>
      <c r="MPD10" s="149"/>
      <c r="MPE10" s="149"/>
      <c r="MPF10" s="149"/>
      <c r="MPG10" s="149"/>
      <c r="MPH10" s="149"/>
      <c r="MPI10" s="149"/>
      <c r="MPJ10" s="149"/>
      <c r="MPK10" s="149"/>
      <c r="MPL10" s="149"/>
      <c r="MPM10" s="149"/>
      <c r="MPN10" s="149"/>
      <c r="MPO10" s="149"/>
      <c r="MPP10" s="149"/>
      <c r="MPQ10" s="149"/>
      <c r="MPR10" s="149"/>
      <c r="MPS10" s="149"/>
      <c r="MPT10" s="149"/>
      <c r="MPU10" s="149"/>
      <c r="MPV10" s="149"/>
      <c r="MPW10" s="149"/>
      <c r="MPX10" s="149"/>
      <c r="MPY10" s="149"/>
      <c r="MPZ10" s="149"/>
      <c r="MQA10" s="149"/>
      <c r="MQB10" s="149"/>
      <c r="MQC10" s="149"/>
      <c r="MQD10" s="149"/>
      <c r="MQE10" s="149"/>
      <c r="MQF10" s="149"/>
      <c r="MQG10" s="149"/>
      <c r="MQH10" s="149"/>
      <c r="MQI10" s="149"/>
      <c r="MQJ10" s="149"/>
      <c r="MQK10" s="149"/>
      <c r="MQL10" s="149"/>
      <c r="MQM10" s="149"/>
      <c r="MQN10" s="149"/>
      <c r="MQO10" s="149"/>
      <c r="MQP10" s="149"/>
      <c r="MQQ10" s="149"/>
      <c r="MQR10" s="149"/>
      <c r="MQS10" s="149"/>
      <c r="MQT10" s="149"/>
      <c r="MQU10" s="149"/>
      <c r="MQV10" s="149"/>
      <c r="MQW10" s="149"/>
      <c r="MQX10" s="149"/>
      <c r="MQY10" s="149"/>
      <c r="MQZ10" s="149"/>
      <c r="MRA10" s="149"/>
      <c r="MRB10" s="149"/>
      <c r="MRC10" s="149"/>
      <c r="MRD10" s="149"/>
      <c r="MRE10" s="149"/>
      <c r="MRF10" s="149"/>
      <c r="MRG10" s="149"/>
      <c r="MRH10" s="149"/>
      <c r="MRI10" s="149"/>
      <c r="MRJ10" s="149"/>
      <c r="MRK10" s="149"/>
      <c r="MRL10" s="149"/>
      <c r="MRM10" s="149"/>
      <c r="MRN10" s="149"/>
      <c r="MRO10" s="149"/>
      <c r="MRP10" s="149"/>
      <c r="MRQ10" s="149"/>
      <c r="MRR10" s="149"/>
      <c r="MRS10" s="149"/>
      <c r="MRT10" s="149"/>
      <c r="MRU10" s="149"/>
      <c r="MRV10" s="149"/>
      <c r="MRW10" s="149"/>
      <c r="MRX10" s="149"/>
      <c r="MRY10" s="149"/>
      <c r="MRZ10" s="149"/>
      <c r="MSA10" s="149"/>
      <c r="MSB10" s="149"/>
      <c r="MSC10" s="149"/>
      <c r="MSD10" s="149"/>
      <c r="MSE10" s="149"/>
      <c r="MSF10" s="149"/>
      <c r="MSG10" s="149"/>
      <c r="MSH10" s="149"/>
      <c r="MSI10" s="149"/>
      <c r="MSJ10" s="149"/>
      <c r="MSK10" s="149"/>
      <c r="MSL10" s="149"/>
      <c r="MSM10" s="149"/>
      <c r="MSN10" s="149"/>
      <c r="MSO10" s="149"/>
      <c r="MSP10" s="149"/>
      <c r="MSQ10" s="149"/>
      <c r="MSR10" s="149"/>
      <c r="MSS10" s="149"/>
      <c r="MST10" s="149"/>
      <c r="MSU10" s="149"/>
      <c r="MSV10" s="149"/>
      <c r="MSW10" s="149"/>
      <c r="MSX10" s="149"/>
      <c r="MSY10" s="149"/>
      <c r="MSZ10" s="149"/>
      <c r="MTA10" s="149"/>
      <c r="MTB10" s="149"/>
      <c r="MTC10" s="149"/>
      <c r="MTD10" s="149"/>
      <c r="MTE10" s="149"/>
      <c r="MTF10" s="149"/>
      <c r="MTG10" s="149"/>
      <c r="MTH10" s="149"/>
      <c r="MTI10" s="149"/>
      <c r="MTJ10" s="149"/>
      <c r="MTK10" s="149"/>
      <c r="MTL10" s="149"/>
      <c r="MTM10" s="149"/>
      <c r="MTN10" s="149"/>
      <c r="MTO10" s="149"/>
      <c r="MTP10" s="149"/>
      <c r="MTQ10" s="149"/>
      <c r="MTR10" s="149"/>
      <c r="MTS10" s="149"/>
      <c r="MTT10" s="149"/>
      <c r="MTU10" s="149"/>
      <c r="MTV10" s="149"/>
      <c r="MTW10" s="149"/>
      <c r="MTX10" s="149"/>
      <c r="MTY10" s="149"/>
      <c r="MTZ10" s="149"/>
      <c r="MUA10" s="149"/>
      <c r="MUB10" s="149"/>
      <c r="MUC10" s="149"/>
      <c r="MUD10" s="149"/>
      <c r="MUE10" s="149"/>
      <c r="MUF10" s="149"/>
      <c r="MUG10" s="149"/>
      <c r="MUH10" s="149"/>
      <c r="MUI10" s="149"/>
      <c r="MUJ10" s="149"/>
      <c r="MUK10" s="149"/>
      <c r="MUL10" s="149"/>
      <c r="MUM10" s="149"/>
      <c r="MUN10" s="149"/>
      <c r="MUO10" s="149"/>
      <c r="MUP10" s="149"/>
      <c r="MUQ10" s="149"/>
      <c r="MUR10" s="149"/>
      <c r="MUS10" s="149"/>
      <c r="MUT10" s="149"/>
      <c r="MUU10" s="149"/>
      <c r="MUV10" s="149"/>
      <c r="MUW10" s="149"/>
      <c r="MUX10" s="149"/>
      <c r="MUY10" s="149"/>
      <c r="MUZ10" s="149"/>
      <c r="MVA10" s="149"/>
      <c r="MVB10" s="149"/>
      <c r="MVC10" s="149"/>
      <c r="MVD10" s="149"/>
      <c r="MVE10" s="149"/>
      <c r="MVF10" s="149"/>
      <c r="MVG10" s="149"/>
      <c r="MVH10" s="149"/>
      <c r="MVI10" s="149"/>
      <c r="MVJ10" s="149"/>
      <c r="MVK10" s="149"/>
      <c r="MVL10" s="149"/>
      <c r="MVM10" s="149"/>
      <c r="MVN10" s="149"/>
      <c r="MVO10" s="149"/>
      <c r="MVP10" s="149"/>
      <c r="MVQ10" s="149"/>
      <c r="MVR10" s="149"/>
      <c r="MVS10" s="149"/>
      <c r="MVT10" s="149"/>
      <c r="MVU10" s="149"/>
      <c r="MVV10" s="149"/>
      <c r="MVW10" s="149"/>
      <c r="MVX10" s="149"/>
      <c r="MVY10" s="149"/>
      <c r="MVZ10" s="149"/>
      <c r="MWA10" s="149"/>
      <c r="MWB10" s="149"/>
      <c r="MWC10" s="149"/>
      <c r="MWD10" s="149"/>
      <c r="MWE10" s="149"/>
      <c r="MWF10" s="149"/>
      <c r="MWG10" s="149"/>
      <c r="MWH10" s="149"/>
      <c r="MWI10" s="149"/>
      <c r="MWJ10" s="149"/>
      <c r="MWK10" s="149"/>
      <c r="MWL10" s="149"/>
      <c r="MWM10" s="149"/>
      <c r="MWN10" s="149"/>
      <c r="MWO10" s="149"/>
      <c r="MWP10" s="149"/>
      <c r="MWQ10" s="149"/>
      <c r="MWR10" s="149"/>
      <c r="MWS10" s="149"/>
      <c r="MWT10" s="149"/>
      <c r="MWU10" s="149"/>
      <c r="MWV10" s="149"/>
      <c r="MWW10" s="149"/>
      <c r="MWX10" s="149"/>
      <c r="MWY10" s="149"/>
      <c r="MWZ10" s="149"/>
      <c r="MXA10" s="149"/>
      <c r="MXB10" s="149"/>
      <c r="MXC10" s="149"/>
      <c r="MXD10" s="149"/>
      <c r="MXE10" s="149"/>
      <c r="MXF10" s="149"/>
      <c r="MXG10" s="149"/>
      <c r="MXH10" s="149"/>
      <c r="MXI10" s="149"/>
      <c r="MXJ10" s="149"/>
      <c r="MXK10" s="149"/>
      <c r="MXL10" s="149"/>
      <c r="MXM10" s="149"/>
      <c r="MXN10" s="149"/>
      <c r="MXO10" s="149"/>
      <c r="MXP10" s="149"/>
      <c r="MXQ10" s="149"/>
      <c r="MXR10" s="149"/>
      <c r="MXS10" s="149"/>
      <c r="MXT10" s="149"/>
      <c r="MXU10" s="149"/>
      <c r="MXV10" s="149"/>
      <c r="MXW10" s="149"/>
      <c r="MXX10" s="149"/>
      <c r="MXY10" s="149"/>
      <c r="MXZ10" s="149"/>
      <c r="MYA10" s="149"/>
      <c r="MYB10" s="149"/>
      <c r="MYC10" s="149"/>
      <c r="MYD10" s="149"/>
      <c r="MYE10" s="149"/>
      <c r="MYF10" s="149"/>
      <c r="MYG10" s="149"/>
      <c r="MYH10" s="149"/>
      <c r="MYI10" s="149"/>
      <c r="MYJ10" s="149"/>
      <c r="MYK10" s="149"/>
      <c r="MYL10" s="149"/>
      <c r="MYM10" s="149"/>
      <c r="MYN10" s="149"/>
      <c r="MYO10" s="149"/>
      <c r="MYP10" s="149"/>
      <c r="MYQ10" s="149"/>
      <c r="MYR10" s="149"/>
      <c r="MYS10" s="149"/>
      <c r="MYT10" s="149"/>
      <c r="MYU10" s="149"/>
      <c r="MYV10" s="149"/>
      <c r="MYW10" s="149"/>
      <c r="MYX10" s="149"/>
      <c r="MYY10" s="149"/>
      <c r="MYZ10" s="149"/>
      <c r="MZA10" s="149"/>
      <c r="MZB10" s="149"/>
      <c r="MZC10" s="149"/>
      <c r="MZD10" s="149"/>
      <c r="MZE10" s="149"/>
      <c r="MZF10" s="149"/>
      <c r="MZG10" s="149"/>
      <c r="MZH10" s="149"/>
      <c r="MZI10" s="149"/>
      <c r="MZJ10" s="149"/>
      <c r="MZK10" s="149"/>
      <c r="MZL10" s="149"/>
      <c r="MZM10" s="149"/>
      <c r="MZN10" s="149"/>
      <c r="MZO10" s="149"/>
      <c r="MZP10" s="149"/>
      <c r="MZQ10" s="149"/>
      <c r="MZR10" s="149"/>
      <c r="MZS10" s="149"/>
      <c r="MZT10" s="149"/>
      <c r="MZU10" s="149"/>
      <c r="MZV10" s="149"/>
      <c r="MZW10" s="149"/>
      <c r="MZX10" s="149"/>
      <c r="MZY10" s="149"/>
      <c r="MZZ10" s="149"/>
      <c r="NAA10" s="149"/>
      <c r="NAB10" s="149"/>
      <c r="NAC10" s="149"/>
      <c r="NAD10" s="149"/>
      <c r="NAE10" s="149"/>
      <c r="NAF10" s="149"/>
      <c r="NAG10" s="149"/>
      <c r="NAH10" s="149"/>
      <c r="NAI10" s="149"/>
      <c r="NAJ10" s="149"/>
      <c r="NAK10" s="149"/>
      <c r="NAL10" s="149"/>
      <c r="NAM10" s="149"/>
      <c r="NAN10" s="149"/>
      <c r="NAO10" s="149"/>
      <c r="NAP10" s="149"/>
      <c r="NAQ10" s="149"/>
      <c r="NAR10" s="149"/>
      <c r="NAS10" s="149"/>
      <c r="NAT10" s="149"/>
      <c r="NAU10" s="149"/>
      <c r="NAV10" s="149"/>
      <c r="NAW10" s="149"/>
      <c r="NAX10" s="149"/>
      <c r="NAY10" s="149"/>
      <c r="NAZ10" s="149"/>
      <c r="NBA10" s="149"/>
      <c r="NBB10" s="149"/>
      <c r="NBC10" s="149"/>
      <c r="NBD10" s="149"/>
      <c r="NBE10" s="149"/>
      <c r="NBF10" s="149"/>
      <c r="NBG10" s="149"/>
      <c r="NBH10" s="149"/>
      <c r="NBI10" s="149"/>
      <c r="NBJ10" s="149"/>
      <c r="NBK10" s="149"/>
      <c r="NBL10" s="149"/>
      <c r="NBM10" s="149"/>
      <c r="NBN10" s="149"/>
      <c r="NBO10" s="149"/>
      <c r="NBP10" s="149"/>
      <c r="NBQ10" s="149"/>
      <c r="NBR10" s="149"/>
      <c r="NBS10" s="149"/>
      <c r="NBT10" s="149"/>
      <c r="NBU10" s="149"/>
      <c r="NBV10" s="149"/>
      <c r="NBW10" s="149"/>
      <c r="NBX10" s="149"/>
      <c r="NBY10" s="149"/>
      <c r="NBZ10" s="149"/>
      <c r="NCA10" s="149"/>
      <c r="NCB10" s="149"/>
      <c r="NCC10" s="149"/>
      <c r="NCD10" s="149"/>
      <c r="NCE10" s="149"/>
      <c r="NCF10" s="149"/>
      <c r="NCG10" s="149"/>
      <c r="NCH10" s="149"/>
      <c r="NCI10" s="149"/>
      <c r="NCJ10" s="149"/>
      <c r="NCK10" s="149"/>
      <c r="NCL10" s="149"/>
      <c r="NCM10" s="149"/>
      <c r="NCN10" s="149"/>
      <c r="NCO10" s="149"/>
      <c r="NCP10" s="149"/>
      <c r="NCQ10" s="149"/>
      <c r="NCR10" s="149"/>
      <c r="NCS10" s="149"/>
      <c r="NCT10" s="149"/>
      <c r="NCU10" s="149"/>
      <c r="NCV10" s="149"/>
      <c r="NCW10" s="149"/>
      <c r="NCX10" s="149"/>
      <c r="NCY10" s="149"/>
      <c r="NCZ10" s="149"/>
      <c r="NDA10" s="149"/>
      <c r="NDB10" s="149"/>
      <c r="NDC10" s="149"/>
      <c r="NDD10" s="149"/>
      <c r="NDE10" s="149"/>
      <c r="NDF10" s="149"/>
      <c r="NDG10" s="149"/>
      <c r="NDH10" s="149"/>
      <c r="NDI10" s="149"/>
      <c r="NDJ10" s="149"/>
      <c r="NDK10" s="149"/>
      <c r="NDL10" s="149"/>
      <c r="NDM10" s="149"/>
      <c r="NDN10" s="149"/>
      <c r="NDO10" s="149"/>
      <c r="NDP10" s="149"/>
      <c r="NDQ10" s="149"/>
      <c r="NDR10" s="149"/>
      <c r="NDS10" s="149"/>
      <c r="NDT10" s="149"/>
      <c r="NDU10" s="149"/>
      <c r="NDV10" s="149"/>
      <c r="NDW10" s="149"/>
      <c r="NDX10" s="149"/>
      <c r="NDY10" s="149"/>
      <c r="NDZ10" s="149"/>
      <c r="NEA10" s="149"/>
      <c r="NEB10" s="149"/>
      <c r="NEC10" s="149"/>
      <c r="NED10" s="149"/>
      <c r="NEE10" s="149"/>
      <c r="NEF10" s="149"/>
      <c r="NEG10" s="149"/>
      <c r="NEH10" s="149"/>
      <c r="NEI10" s="149"/>
      <c r="NEJ10" s="149"/>
      <c r="NEK10" s="149"/>
      <c r="NEL10" s="149"/>
      <c r="NEM10" s="149"/>
      <c r="NEN10" s="149"/>
      <c r="NEO10" s="149"/>
      <c r="NEP10" s="149"/>
      <c r="NEQ10" s="149"/>
      <c r="NER10" s="149"/>
      <c r="NES10" s="149"/>
      <c r="NET10" s="149"/>
      <c r="NEU10" s="149"/>
      <c r="NEV10" s="149"/>
      <c r="NEW10" s="149"/>
      <c r="NEX10" s="149"/>
      <c r="NEY10" s="149"/>
      <c r="NEZ10" s="149"/>
      <c r="NFA10" s="149"/>
      <c r="NFB10" s="149"/>
      <c r="NFC10" s="149"/>
      <c r="NFD10" s="149"/>
      <c r="NFE10" s="149"/>
      <c r="NFF10" s="149"/>
      <c r="NFG10" s="149"/>
      <c r="NFH10" s="149"/>
      <c r="NFI10" s="149"/>
      <c r="NFJ10" s="149"/>
      <c r="NFK10" s="149"/>
      <c r="NFL10" s="149"/>
      <c r="NFM10" s="149"/>
      <c r="NFN10" s="149"/>
      <c r="NFO10" s="149"/>
      <c r="NFP10" s="149"/>
      <c r="NFQ10" s="149"/>
      <c r="NFR10" s="149"/>
      <c r="NFS10" s="149"/>
      <c r="NFT10" s="149"/>
      <c r="NFU10" s="149"/>
      <c r="NFV10" s="149"/>
      <c r="NFW10" s="149"/>
      <c r="NFX10" s="149"/>
      <c r="NFY10" s="149"/>
      <c r="NFZ10" s="149"/>
      <c r="NGA10" s="149"/>
      <c r="NGB10" s="149"/>
      <c r="NGC10" s="149"/>
      <c r="NGD10" s="149"/>
      <c r="NGE10" s="149"/>
      <c r="NGF10" s="149"/>
      <c r="NGG10" s="149"/>
      <c r="NGH10" s="149"/>
      <c r="NGI10" s="149"/>
      <c r="NGJ10" s="149"/>
      <c r="NGK10" s="149"/>
      <c r="NGL10" s="149"/>
      <c r="NGM10" s="149"/>
      <c r="NGN10" s="149"/>
      <c r="NGO10" s="149"/>
      <c r="NGP10" s="149"/>
      <c r="NGQ10" s="149"/>
      <c r="NGR10" s="149"/>
      <c r="NGS10" s="149"/>
      <c r="NGT10" s="149"/>
      <c r="NGU10" s="149"/>
      <c r="NGV10" s="149"/>
      <c r="NGW10" s="149"/>
      <c r="NGX10" s="149"/>
      <c r="NGY10" s="149"/>
      <c r="NGZ10" s="149"/>
      <c r="NHA10" s="149"/>
      <c r="NHB10" s="149"/>
      <c r="NHC10" s="149"/>
      <c r="NHD10" s="149"/>
      <c r="NHE10" s="149"/>
      <c r="NHF10" s="149"/>
      <c r="NHG10" s="149"/>
      <c r="NHH10" s="149"/>
      <c r="NHI10" s="149"/>
      <c r="NHJ10" s="149"/>
      <c r="NHK10" s="149"/>
      <c r="NHL10" s="149"/>
      <c r="NHM10" s="149"/>
      <c r="NHN10" s="149"/>
      <c r="NHO10" s="149"/>
      <c r="NHP10" s="149"/>
      <c r="NHQ10" s="149"/>
      <c r="NHR10" s="149"/>
      <c r="NHS10" s="149"/>
      <c r="NHT10" s="149"/>
      <c r="NHU10" s="149"/>
      <c r="NHV10" s="149"/>
      <c r="NHW10" s="149"/>
      <c r="NHX10" s="149"/>
      <c r="NHY10" s="149"/>
      <c r="NHZ10" s="149"/>
      <c r="NIA10" s="149"/>
      <c r="NIB10" s="149"/>
      <c r="NIC10" s="149"/>
      <c r="NID10" s="149"/>
      <c r="NIE10" s="149"/>
      <c r="NIF10" s="149"/>
      <c r="NIG10" s="149"/>
      <c r="NIH10" s="149"/>
      <c r="NII10" s="149"/>
      <c r="NIJ10" s="149"/>
      <c r="NIK10" s="149"/>
      <c r="NIL10" s="149"/>
      <c r="NIM10" s="149"/>
      <c r="NIN10" s="149"/>
      <c r="NIO10" s="149"/>
      <c r="NIP10" s="149"/>
      <c r="NIQ10" s="149"/>
      <c r="NIR10" s="149"/>
      <c r="NIS10" s="149"/>
      <c r="NIT10" s="149"/>
      <c r="NIU10" s="149"/>
      <c r="NIV10" s="149"/>
      <c r="NIW10" s="149"/>
      <c r="NIX10" s="149"/>
      <c r="NIY10" s="149"/>
      <c r="NIZ10" s="149"/>
      <c r="NJA10" s="149"/>
      <c r="NJB10" s="149"/>
      <c r="NJC10" s="149"/>
      <c r="NJD10" s="149"/>
      <c r="NJE10" s="149"/>
      <c r="NJF10" s="149"/>
      <c r="NJG10" s="149"/>
      <c r="NJH10" s="149"/>
      <c r="NJI10" s="149"/>
      <c r="NJJ10" s="149"/>
      <c r="NJK10" s="149"/>
      <c r="NJL10" s="149"/>
      <c r="NJM10" s="149"/>
      <c r="NJN10" s="149"/>
      <c r="NJO10" s="149"/>
      <c r="NJP10" s="149"/>
      <c r="NJQ10" s="149"/>
      <c r="NJR10" s="149"/>
      <c r="NJS10" s="149"/>
      <c r="NJT10" s="149"/>
      <c r="NJU10" s="149"/>
      <c r="NJV10" s="149"/>
      <c r="NJW10" s="149"/>
      <c r="NJX10" s="149"/>
      <c r="NJY10" s="149"/>
      <c r="NJZ10" s="149"/>
      <c r="NKA10" s="149"/>
      <c r="NKB10" s="149"/>
      <c r="NKC10" s="149"/>
      <c r="NKD10" s="149"/>
      <c r="NKE10" s="149"/>
      <c r="NKF10" s="149"/>
      <c r="NKG10" s="149"/>
      <c r="NKH10" s="149"/>
      <c r="NKI10" s="149"/>
      <c r="NKJ10" s="149"/>
      <c r="NKK10" s="149"/>
      <c r="NKL10" s="149"/>
      <c r="NKM10" s="149"/>
      <c r="NKN10" s="149"/>
      <c r="NKO10" s="149"/>
      <c r="NKP10" s="149"/>
      <c r="NKQ10" s="149"/>
      <c r="NKR10" s="149"/>
      <c r="NKS10" s="149"/>
      <c r="NKT10" s="149"/>
      <c r="NKU10" s="149"/>
      <c r="NKV10" s="149"/>
      <c r="NKW10" s="149"/>
      <c r="NKX10" s="149"/>
      <c r="NKY10" s="149"/>
      <c r="NKZ10" s="149"/>
      <c r="NLA10" s="149"/>
      <c r="NLB10" s="149"/>
      <c r="NLC10" s="149"/>
      <c r="NLD10" s="149"/>
      <c r="NLE10" s="149"/>
      <c r="NLF10" s="149"/>
      <c r="NLG10" s="149"/>
      <c r="NLH10" s="149"/>
      <c r="NLI10" s="149"/>
      <c r="NLJ10" s="149"/>
      <c r="NLK10" s="149"/>
      <c r="NLL10" s="149"/>
      <c r="NLM10" s="149"/>
      <c r="NLN10" s="149"/>
      <c r="NLO10" s="149"/>
      <c r="NLP10" s="149"/>
      <c r="NLQ10" s="149"/>
      <c r="NLR10" s="149"/>
      <c r="NLS10" s="149"/>
      <c r="NLT10" s="149"/>
      <c r="NLU10" s="149"/>
      <c r="NLV10" s="149"/>
      <c r="NLW10" s="149"/>
      <c r="NLX10" s="149"/>
      <c r="NLY10" s="149"/>
      <c r="NLZ10" s="149"/>
      <c r="NMA10" s="149"/>
      <c r="NMB10" s="149"/>
      <c r="NMC10" s="149"/>
      <c r="NMD10" s="149"/>
      <c r="NME10" s="149"/>
      <c r="NMF10" s="149"/>
      <c r="NMG10" s="149"/>
      <c r="NMH10" s="149"/>
      <c r="NMI10" s="149"/>
      <c r="NMJ10" s="149"/>
      <c r="NMK10" s="149"/>
      <c r="NML10" s="149"/>
      <c r="NMM10" s="149"/>
      <c r="NMN10" s="149"/>
      <c r="NMO10" s="149"/>
      <c r="NMP10" s="149"/>
      <c r="NMQ10" s="149"/>
      <c r="NMR10" s="149"/>
      <c r="NMS10" s="149"/>
      <c r="NMT10" s="149"/>
      <c r="NMU10" s="149"/>
      <c r="NMV10" s="149"/>
      <c r="NMW10" s="149"/>
      <c r="NMX10" s="149"/>
      <c r="NMY10" s="149"/>
      <c r="NMZ10" s="149"/>
      <c r="NNA10" s="149"/>
      <c r="NNB10" s="149"/>
      <c r="NNC10" s="149"/>
      <c r="NND10" s="149"/>
      <c r="NNE10" s="149"/>
      <c r="NNF10" s="149"/>
      <c r="NNG10" s="149"/>
      <c r="NNH10" s="149"/>
      <c r="NNI10" s="149"/>
      <c r="NNJ10" s="149"/>
      <c r="NNK10" s="149"/>
      <c r="NNL10" s="149"/>
      <c r="NNM10" s="149"/>
      <c r="NNN10" s="149"/>
      <c r="NNO10" s="149"/>
      <c r="NNP10" s="149"/>
      <c r="NNQ10" s="149"/>
      <c r="NNR10" s="149"/>
      <c r="NNS10" s="149"/>
      <c r="NNT10" s="149"/>
      <c r="NNU10" s="149"/>
      <c r="NNV10" s="149"/>
      <c r="NNW10" s="149"/>
      <c r="NNX10" s="149"/>
      <c r="NNY10" s="149"/>
      <c r="NNZ10" s="149"/>
      <c r="NOA10" s="149"/>
      <c r="NOB10" s="149"/>
      <c r="NOC10" s="149"/>
      <c r="NOD10" s="149"/>
      <c r="NOE10" s="149"/>
      <c r="NOF10" s="149"/>
      <c r="NOG10" s="149"/>
      <c r="NOH10" s="149"/>
      <c r="NOI10" s="149"/>
      <c r="NOJ10" s="149"/>
      <c r="NOK10" s="149"/>
      <c r="NOL10" s="149"/>
      <c r="NOM10" s="149"/>
      <c r="NON10" s="149"/>
      <c r="NOO10" s="149"/>
      <c r="NOP10" s="149"/>
      <c r="NOQ10" s="149"/>
      <c r="NOR10" s="149"/>
      <c r="NOS10" s="149"/>
      <c r="NOT10" s="149"/>
      <c r="NOU10" s="149"/>
      <c r="NOV10" s="149"/>
      <c r="NOW10" s="149"/>
      <c r="NOX10" s="149"/>
      <c r="NOY10" s="149"/>
      <c r="NOZ10" s="149"/>
      <c r="NPA10" s="149"/>
      <c r="NPB10" s="149"/>
      <c r="NPC10" s="149"/>
      <c r="NPD10" s="149"/>
      <c r="NPE10" s="149"/>
      <c r="NPF10" s="149"/>
      <c r="NPG10" s="149"/>
      <c r="NPH10" s="149"/>
      <c r="NPI10" s="149"/>
      <c r="NPJ10" s="149"/>
      <c r="NPK10" s="149"/>
      <c r="NPL10" s="149"/>
      <c r="NPM10" s="149"/>
      <c r="NPN10" s="149"/>
      <c r="NPO10" s="149"/>
      <c r="NPP10" s="149"/>
      <c r="NPQ10" s="149"/>
      <c r="NPR10" s="149"/>
      <c r="NPS10" s="149"/>
      <c r="NPT10" s="149"/>
      <c r="NPU10" s="149"/>
      <c r="NPV10" s="149"/>
      <c r="NPW10" s="149"/>
      <c r="NPX10" s="149"/>
      <c r="NPY10" s="149"/>
      <c r="NPZ10" s="149"/>
      <c r="NQA10" s="149"/>
      <c r="NQB10" s="149"/>
      <c r="NQC10" s="149"/>
      <c r="NQD10" s="149"/>
      <c r="NQE10" s="149"/>
      <c r="NQF10" s="149"/>
      <c r="NQG10" s="149"/>
      <c r="NQH10" s="149"/>
      <c r="NQI10" s="149"/>
      <c r="NQJ10" s="149"/>
      <c r="NQK10" s="149"/>
      <c r="NQL10" s="149"/>
      <c r="NQM10" s="149"/>
      <c r="NQN10" s="149"/>
      <c r="NQO10" s="149"/>
      <c r="NQP10" s="149"/>
      <c r="NQQ10" s="149"/>
      <c r="NQR10" s="149"/>
      <c r="NQS10" s="149"/>
      <c r="NQT10" s="149"/>
      <c r="NQU10" s="149"/>
      <c r="NQV10" s="149"/>
      <c r="NQW10" s="149"/>
      <c r="NQX10" s="149"/>
      <c r="NQY10" s="149"/>
      <c r="NQZ10" s="149"/>
      <c r="NRA10" s="149"/>
      <c r="NRB10" s="149"/>
      <c r="NRC10" s="149"/>
      <c r="NRD10" s="149"/>
      <c r="NRE10" s="149"/>
      <c r="NRF10" s="149"/>
      <c r="NRG10" s="149"/>
      <c r="NRH10" s="149"/>
      <c r="NRI10" s="149"/>
      <c r="NRJ10" s="149"/>
      <c r="NRK10" s="149"/>
      <c r="NRL10" s="149"/>
      <c r="NRM10" s="149"/>
      <c r="NRN10" s="149"/>
      <c r="NRO10" s="149"/>
      <c r="NRP10" s="149"/>
      <c r="NRQ10" s="149"/>
      <c r="NRR10" s="149"/>
      <c r="NRS10" s="149"/>
      <c r="NRT10" s="149"/>
      <c r="NRU10" s="149"/>
      <c r="NRV10" s="149"/>
      <c r="NRW10" s="149"/>
      <c r="NRX10" s="149"/>
      <c r="NRY10" s="149"/>
      <c r="NRZ10" s="149"/>
      <c r="NSA10" s="149"/>
      <c r="NSB10" s="149"/>
      <c r="NSC10" s="149"/>
      <c r="NSD10" s="149"/>
      <c r="NSE10" s="149"/>
      <c r="NSF10" s="149"/>
      <c r="NSG10" s="149"/>
      <c r="NSH10" s="149"/>
      <c r="NSI10" s="149"/>
      <c r="NSJ10" s="149"/>
      <c r="NSK10" s="149"/>
      <c r="NSL10" s="149"/>
      <c r="NSM10" s="149"/>
      <c r="NSN10" s="149"/>
      <c r="NSO10" s="149"/>
      <c r="NSP10" s="149"/>
      <c r="NSQ10" s="149"/>
      <c r="NSR10" s="149"/>
      <c r="NSS10" s="149"/>
      <c r="NST10" s="149"/>
      <c r="NSU10" s="149"/>
      <c r="NSV10" s="149"/>
      <c r="NSW10" s="149"/>
      <c r="NSX10" s="149"/>
      <c r="NSY10" s="149"/>
      <c r="NSZ10" s="149"/>
      <c r="NTA10" s="149"/>
      <c r="NTB10" s="149"/>
      <c r="NTC10" s="149"/>
      <c r="NTD10" s="149"/>
      <c r="NTE10" s="149"/>
      <c r="NTF10" s="149"/>
      <c r="NTG10" s="149"/>
      <c r="NTH10" s="149"/>
      <c r="NTI10" s="149"/>
      <c r="NTJ10" s="149"/>
      <c r="NTK10" s="149"/>
      <c r="NTL10" s="149"/>
      <c r="NTM10" s="149"/>
      <c r="NTN10" s="149"/>
      <c r="NTO10" s="149"/>
      <c r="NTP10" s="149"/>
      <c r="NTQ10" s="149"/>
      <c r="NTR10" s="149"/>
      <c r="NTS10" s="149"/>
      <c r="NTT10" s="149"/>
      <c r="NTU10" s="149"/>
      <c r="NTV10" s="149"/>
      <c r="NTW10" s="149"/>
      <c r="NTX10" s="149"/>
      <c r="NTY10" s="149"/>
      <c r="NTZ10" s="149"/>
      <c r="NUA10" s="149"/>
      <c r="NUB10" s="149"/>
      <c r="NUC10" s="149"/>
      <c r="NUD10" s="149"/>
      <c r="NUE10" s="149"/>
      <c r="NUF10" s="149"/>
      <c r="NUG10" s="149"/>
      <c r="NUH10" s="149"/>
      <c r="NUI10" s="149"/>
      <c r="NUJ10" s="149"/>
      <c r="NUK10" s="149"/>
      <c r="NUL10" s="149"/>
      <c r="NUM10" s="149"/>
      <c r="NUN10" s="149"/>
      <c r="NUO10" s="149"/>
      <c r="NUP10" s="149"/>
      <c r="NUQ10" s="149"/>
      <c r="NUR10" s="149"/>
      <c r="NUS10" s="149"/>
      <c r="NUT10" s="149"/>
      <c r="NUU10" s="149"/>
      <c r="NUV10" s="149"/>
      <c r="NUW10" s="149"/>
      <c r="NUX10" s="149"/>
      <c r="NUY10" s="149"/>
      <c r="NUZ10" s="149"/>
      <c r="NVA10" s="149"/>
      <c r="NVB10" s="149"/>
      <c r="NVC10" s="149"/>
      <c r="NVD10" s="149"/>
      <c r="NVE10" s="149"/>
      <c r="NVF10" s="149"/>
      <c r="NVG10" s="149"/>
      <c r="NVH10" s="149"/>
      <c r="NVI10" s="149"/>
      <c r="NVJ10" s="149"/>
      <c r="NVK10" s="149"/>
      <c r="NVL10" s="149"/>
      <c r="NVM10" s="149"/>
      <c r="NVN10" s="149"/>
      <c r="NVO10" s="149"/>
      <c r="NVP10" s="149"/>
      <c r="NVQ10" s="149"/>
      <c r="NVR10" s="149"/>
      <c r="NVS10" s="149"/>
      <c r="NVT10" s="149"/>
      <c r="NVU10" s="149"/>
      <c r="NVV10" s="149"/>
      <c r="NVW10" s="149"/>
      <c r="NVX10" s="149"/>
      <c r="NVY10" s="149"/>
      <c r="NVZ10" s="149"/>
      <c r="NWA10" s="149"/>
      <c r="NWB10" s="149"/>
      <c r="NWC10" s="149"/>
      <c r="NWD10" s="149"/>
      <c r="NWE10" s="149"/>
      <c r="NWF10" s="149"/>
      <c r="NWG10" s="149"/>
      <c r="NWH10" s="149"/>
      <c r="NWI10" s="149"/>
      <c r="NWJ10" s="149"/>
      <c r="NWK10" s="149"/>
      <c r="NWL10" s="149"/>
      <c r="NWM10" s="149"/>
      <c r="NWN10" s="149"/>
      <c r="NWO10" s="149"/>
      <c r="NWP10" s="149"/>
      <c r="NWQ10" s="149"/>
      <c r="NWR10" s="149"/>
      <c r="NWS10" s="149"/>
      <c r="NWT10" s="149"/>
      <c r="NWU10" s="149"/>
      <c r="NWV10" s="149"/>
      <c r="NWW10" s="149"/>
      <c r="NWX10" s="149"/>
      <c r="NWY10" s="149"/>
      <c r="NWZ10" s="149"/>
      <c r="NXA10" s="149"/>
      <c r="NXB10" s="149"/>
      <c r="NXC10" s="149"/>
      <c r="NXD10" s="149"/>
      <c r="NXE10" s="149"/>
      <c r="NXF10" s="149"/>
      <c r="NXG10" s="149"/>
      <c r="NXH10" s="149"/>
      <c r="NXI10" s="149"/>
      <c r="NXJ10" s="149"/>
      <c r="NXK10" s="149"/>
      <c r="NXL10" s="149"/>
      <c r="NXM10" s="149"/>
      <c r="NXN10" s="149"/>
      <c r="NXO10" s="149"/>
      <c r="NXP10" s="149"/>
      <c r="NXQ10" s="149"/>
      <c r="NXR10" s="149"/>
      <c r="NXS10" s="149"/>
      <c r="NXT10" s="149"/>
      <c r="NXU10" s="149"/>
      <c r="NXV10" s="149"/>
      <c r="NXW10" s="149"/>
      <c r="NXX10" s="149"/>
      <c r="NXY10" s="149"/>
      <c r="NXZ10" s="149"/>
      <c r="NYA10" s="149"/>
      <c r="NYB10" s="149"/>
      <c r="NYC10" s="149"/>
      <c r="NYD10" s="149"/>
      <c r="NYE10" s="149"/>
      <c r="NYF10" s="149"/>
      <c r="NYG10" s="149"/>
      <c r="NYH10" s="149"/>
      <c r="NYI10" s="149"/>
      <c r="NYJ10" s="149"/>
      <c r="NYK10" s="149"/>
      <c r="NYL10" s="149"/>
      <c r="NYM10" s="149"/>
      <c r="NYN10" s="149"/>
      <c r="NYO10" s="149"/>
      <c r="NYP10" s="149"/>
      <c r="NYQ10" s="149"/>
      <c r="NYR10" s="149"/>
      <c r="NYS10" s="149"/>
      <c r="NYT10" s="149"/>
      <c r="NYU10" s="149"/>
      <c r="NYV10" s="149"/>
      <c r="NYW10" s="149"/>
      <c r="NYX10" s="149"/>
      <c r="NYY10" s="149"/>
      <c r="NYZ10" s="149"/>
      <c r="NZA10" s="149"/>
      <c r="NZB10" s="149"/>
      <c r="NZC10" s="149"/>
      <c r="NZD10" s="149"/>
      <c r="NZE10" s="149"/>
      <c r="NZF10" s="149"/>
      <c r="NZG10" s="149"/>
      <c r="NZH10" s="149"/>
      <c r="NZI10" s="149"/>
      <c r="NZJ10" s="149"/>
      <c r="NZK10" s="149"/>
      <c r="NZL10" s="149"/>
      <c r="NZM10" s="149"/>
      <c r="NZN10" s="149"/>
      <c r="NZO10" s="149"/>
      <c r="NZP10" s="149"/>
      <c r="NZQ10" s="149"/>
      <c r="NZR10" s="149"/>
      <c r="NZS10" s="149"/>
      <c r="NZT10" s="149"/>
      <c r="NZU10" s="149"/>
      <c r="NZV10" s="149"/>
      <c r="NZW10" s="149"/>
      <c r="NZX10" s="149"/>
      <c r="NZY10" s="149"/>
      <c r="NZZ10" s="149"/>
      <c r="OAA10" s="149"/>
      <c r="OAB10" s="149"/>
      <c r="OAC10" s="149"/>
      <c r="OAD10" s="149"/>
      <c r="OAE10" s="149"/>
      <c r="OAF10" s="149"/>
      <c r="OAG10" s="149"/>
      <c r="OAH10" s="149"/>
      <c r="OAI10" s="149"/>
      <c r="OAJ10" s="149"/>
      <c r="OAK10" s="149"/>
      <c r="OAL10" s="149"/>
      <c r="OAM10" s="149"/>
      <c r="OAN10" s="149"/>
      <c r="OAO10" s="149"/>
      <c r="OAP10" s="149"/>
      <c r="OAQ10" s="149"/>
      <c r="OAR10" s="149"/>
      <c r="OAS10" s="149"/>
      <c r="OAT10" s="149"/>
      <c r="OAU10" s="149"/>
      <c r="OAV10" s="149"/>
      <c r="OAW10" s="149"/>
      <c r="OAX10" s="149"/>
      <c r="OAY10" s="149"/>
      <c r="OAZ10" s="149"/>
      <c r="OBA10" s="149"/>
      <c r="OBB10" s="149"/>
      <c r="OBC10" s="149"/>
      <c r="OBD10" s="149"/>
      <c r="OBE10" s="149"/>
      <c r="OBF10" s="149"/>
      <c r="OBG10" s="149"/>
      <c r="OBH10" s="149"/>
      <c r="OBI10" s="149"/>
      <c r="OBJ10" s="149"/>
      <c r="OBK10" s="149"/>
      <c r="OBL10" s="149"/>
      <c r="OBM10" s="149"/>
      <c r="OBN10" s="149"/>
      <c r="OBO10" s="149"/>
      <c r="OBP10" s="149"/>
      <c r="OBQ10" s="149"/>
      <c r="OBR10" s="149"/>
      <c r="OBS10" s="149"/>
      <c r="OBT10" s="149"/>
      <c r="OBU10" s="149"/>
      <c r="OBV10" s="149"/>
      <c r="OBW10" s="149"/>
      <c r="OBX10" s="149"/>
      <c r="OBY10" s="149"/>
      <c r="OBZ10" s="149"/>
      <c r="OCA10" s="149"/>
      <c r="OCB10" s="149"/>
      <c r="OCC10" s="149"/>
      <c r="OCD10" s="149"/>
      <c r="OCE10" s="149"/>
      <c r="OCF10" s="149"/>
      <c r="OCG10" s="149"/>
      <c r="OCH10" s="149"/>
      <c r="OCI10" s="149"/>
      <c r="OCJ10" s="149"/>
      <c r="OCK10" s="149"/>
      <c r="OCL10" s="149"/>
      <c r="OCM10" s="149"/>
      <c r="OCN10" s="149"/>
      <c r="OCO10" s="149"/>
      <c r="OCP10" s="149"/>
      <c r="OCQ10" s="149"/>
      <c r="OCR10" s="149"/>
      <c r="OCS10" s="149"/>
      <c r="OCT10" s="149"/>
      <c r="OCU10" s="149"/>
      <c r="OCV10" s="149"/>
      <c r="OCW10" s="149"/>
      <c r="OCX10" s="149"/>
      <c r="OCY10" s="149"/>
      <c r="OCZ10" s="149"/>
      <c r="ODA10" s="149"/>
      <c r="ODB10" s="149"/>
      <c r="ODC10" s="149"/>
      <c r="ODD10" s="149"/>
      <c r="ODE10" s="149"/>
      <c r="ODF10" s="149"/>
      <c r="ODG10" s="149"/>
      <c r="ODH10" s="149"/>
      <c r="ODI10" s="149"/>
      <c r="ODJ10" s="149"/>
      <c r="ODK10" s="149"/>
      <c r="ODL10" s="149"/>
      <c r="ODM10" s="149"/>
      <c r="ODN10" s="149"/>
      <c r="ODO10" s="149"/>
      <c r="ODP10" s="149"/>
      <c r="ODQ10" s="149"/>
      <c r="ODR10" s="149"/>
      <c r="ODS10" s="149"/>
      <c r="ODT10" s="149"/>
      <c r="ODU10" s="149"/>
      <c r="ODV10" s="149"/>
      <c r="ODW10" s="149"/>
      <c r="ODX10" s="149"/>
      <c r="ODY10" s="149"/>
      <c r="ODZ10" s="149"/>
      <c r="OEA10" s="149"/>
      <c r="OEB10" s="149"/>
      <c r="OEC10" s="149"/>
      <c r="OED10" s="149"/>
      <c r="OEE10" s="149"/>
      <c r="OEF10" s="149"/>
      <c r="OEG10" s="149"/>
      <c r="OEH10" s="149"/>
      <c r="OEI10" s="149"/>
      <c r="OEJ10" s="149"/>
      <c r="OEK10" s="149"/>
      <c r="OEL10" s="149"/>
      <c r="OEM10" s="149"/>
      <c r="OEN10" s="149"/>
      <c r="OEO10" s="149"/>
      <c r="OEP10" s="149"/>
      <c r="OEQ10" s="149"/>
      <c r="OER10" s="149"/>
      <c r="OES10" s="149"/>
      <c r="OET10" s="149"/>
      <c r="OEU10" s="149"/>
      <c r="OEV10" s="149"/>
      <c r="OEW10" s="149"/>
      <c r="OEX10" s="149"/>
      <c r="OEY10" s="149"/>
      <c r="OEZ10" s="149"/>
      <c r="OFA10" s="149"/>
      <c r="OFB10" s="149"/>
      <c r="OFC10" s="149"/>
      <c r="OFD10" s="149"/>
      <c r="OFE10" s="149"/>
      <c r="OFF10" s="149"/>
      <c r="OFG10" s="149"/>
      <c r="OFH10" s="149"/>
      <c r="OFI10" s="149"/>
      <c r="OFJ10" s="149"/>
      <c r="OFK10" s="149"/>
      <c r="OFL10" s="149"/>
      <c r="OFM10" s="149"/>
      <c r="OFN10" s="149"/>
      <c r="OFO10" s="149"/>
      <c r="OFP10" s="149"/>
      <c r="OFQ10" s="149"/>
      <c r="OFR10" s="149"/>
      <c r="OFS10" s="149"/>
      <c r="OFT10" s="149"/>
      <c r="OFU10" s="149"/>
      <c r="OFV10" s="149"/>
      <c r="OFW10" s="149"/>
      <c r="OFX10" s="149"/>
      <c r="OFY10" s="149"/>
      <c r="OFZ10" s="149"/>
      <c r="OGA10" s="149"/>
      <c r="OGB10" s="149"/>
      <c r="OGC10" s="149"/>
      <c r="OGD10" s="149"/>
      <c r="OGE10" s="149"/>
      <c r="OGF10" s="149"/>
      <c r="OGG10" s="149"/>
      <c r="OGH10" s="149"/>
      <c r="OGI10" s="149"/>
      <c r="OGJ10" s="149"/>
      <c r="OGK10" s="149"/>
      <c r="OGL10" s="149"/>
      <c r="OGM10" s="149"/>
      <c r="OGN10" s="149"/>
      <c r="OGO10" s="149"/>
      <c r="OGP10" s="149"/>
      <c r="OGQ10" s="149"/>
      <c r="OGR10" s="149"/>
      <c r="OGS10" s="149"/>
      <c r="OGT10" s="149"/>
      <c r="OGU10" s="149"/>
      <c r="OGV10" s="149"/>
      <c r="OGW10" s="149"/>
      <c r="OGX10" s="149"/>
      <c r="OGY10" s="149"/>
      <c r="OGZ10" s="149"/>
      <c r="OHA10" s="149"/>
      <c r="OHB10" s="149"/>
      <c r="OHC10" s="149"/>
      <c r="OHD10" s="149"/>
      <c r="OHE10" s="149"/>
      <c r="OHF10" s="149"/>
      <c r="OHG10" s="149"/>
      <c r="OHH10" s="149"/>
      <c r="OHI10" s="149"/>
      <c r="OHJ10" s="149"/>
      <c r="OHK10" s="149"/>
      <c r="OHL10" s="149"/>
      <c r="OHM10" s="149"/>
      <c r="OHN10" s="149"/>
      <c r="OHO10" s="149"/>
      <c r="OHP10" s="149"/>
      <c r="OHQ10" s="149"/>
      <c r="OHR10" s="149"/>
      <c r="OHS10" s="149"/>
      <c r="OHT10" s="149"/>
      <c r="OHU10" s="149"/>
      <c r="OHV10" s="149"/>
      <c r="OHW10" s="149"/>
      <c r="OHX10" s="149"/>
      <c r="OHY10" s="149"/>
      <c r="OHZ10" s="149"/>
      <c r="OIA10" s="149"/>
      <c r="OIB10" s="149"/>
      <c r="OIC10" s="149"/>
      <c r="OID10" s="149"/>
      <c r="OIE10" s="149"/>
      <c r="OIF10" s="149"/>
      <c r="OIG10" s="149"/>
      <c r="OIH10" s="149"/>
      <c r="OII10" s="149"/>
      <c r="OIJ10" s="149"/>
      <c r="OIK10" s="149"/>
      <c r="OIL10" s="149"/>
      <c r="OIM10" s="149"/>
      <c r="OIN10" s="149"/>
      <c r="OIO10" s="149"/>
      <c r="OIP10" s="149"/>
      <c r="OIQ10" s="149"/>
      <c r="OIR10" s="149"/>
      <c r="OIS10" s="149"/>
      <c r="OIT10" s="149"/>
      <c r="OIU10" s="149"/>
      <c r="OIV10" s="149"/>
      <c r="OIW10" s="149"/>
      <c r="OIX10" s="149"/>
      <c r="OIY10" s="149"/>
      <c r="OIZ10" s="149"/>
      <c r="OJA10" s="149"/>
      <c r="OJB10" s="149"/>
      <c r="OJC10" s="149"/>
      <c r="OJD10" s="149"/>
      <c r="OJE10" s="149"/>
      <c r="OJF10" s="149"/>
      <c r="OJG10" s="149"/>
      <c r="OJH10" s="149"/>
      <c r="OJI10" s="149"/>
      <c r="OJJ10" s="149"/>
      <c r="OJK10" s="149"/>
      <c r="OJL10" s="149"/>
      <c r="OJM10" s="149"/>
      <c r="OJN10" s="149"/>
      <c r="OJO10" s="149"/>
      <c r="OJP10" s="149"/>
      <c r="OJQ10" s="149"/>
      <c r="OJR10" s="149"/>
      <c r="OJS10" s="149"/>
      <c r="OJT10" s="149"/>
      <c r="OJU10" s="149"/>
      <c r="OJV10" s="149"/>
      <c r="OJW10" s="149"/>
      <c r="OJX10" s="149"/>
      <c r="OJY10" s="149"/>
      <c r="OJZ10" s="149"/>
      <c r="OKA10" s="149"/>
      <c r="OKB10" s="149"/>
      <c r="OKC10" s="149"/>
      <c r="OKD10" s="149"/>
      <c r="OKE10" s="149"/>
      <c r="OKF10" s="149"/>
      <c r="OKG10" s="149"/>
      <c r="OKH10" s="149"/>
      <c r="OKI10" s="149"/>
      <c r="OKJ10" s="149"/>
      <c r="OKK10" s="149"/>
      <c r="OKL10" s="149"/>
      <c r="OKM10" s="149"/>
      <c r="OKN10" s="149"/>
      <c r="OKO10" s="149"/>
      <c r="OKP10" s="149"/>
      <c r="OKQ10" s="149"/>
      <c r="OKR10" s="149"/>
      <c r="OKS10" s="149"/>
      <c r="OKT10" s="149"/>
      <c r="OKU10" s="149"/>
      <c r="OKV10" s="149"/>
      <c r="OKW10" s="149"/>
      <c r="OKX10" s="149"/>
      <c r="OKY10" s="149"/>
      <c r="OKZ10" s="149"/>
      <c r="OLA10" s="149"/>
      <c r="OLB10" s="149"/>
      <c r="OLC10" s="149"/>
      <c r="OLD10" s="149"/>
      <c r="OLE10" s="149"/>
      <c r="OLF10" s="149"/>
      <c r="OLG10" s="149"/>
      <c r="OLH10" s="149"/>
      <c r="OLI10" s="149"/>
      <c r="OLJ10" s="149"/>
      <c r="OLK10" s="149"/>
      <c r="OLL10" s="149"/>
      <c r="OLM10" s="149"/>
      <c r="OLN10" s="149"/>
      <c r="OLO10" s="149"/>
      <c r="OLP10" s="149"/>
      <c r="OLQ10" s="149"/>
      <c r="OLR10" s="149"/>
      <c r="OLS10" s="149"/>
      <c r="OLT10" s="149"/>
      <c r="OLU10" s="149"/>
      <c r="OLV10" s="149"/>
      <c r="OLW10" s="149"/>
      <c r="OLX10" s="149"/>
      <c r="OLY10" s="149"/>
      <c r="OLZ10" s="149"/>
      <c r="OMA10" s="149"/>
      <c r="OMB10" s="149"/>
      <c r="OMC10" s="149"/>
      <c r="OMD10" s="149"/>
      <c r="OME10" s="149"/>
      <c r="OMF10" s="149"/>
      <c r="OMG10" s="149"/>
      <c r="OMH10" s="149"/>
      <c r="OMI10" s="149"/>
      <c r="OMJ10" s="149"/>
      <c r="OMK10" s="149"/>
      <c r="OML10" s="149"/>
      <c r="OMM10" s="149"/>
      <c r="OMN10" s="149"/>
      <c r="OMO10" s="149"/>
      <c r="OMP10" s="149"/>
      <c r="OMQ10" s="149"/>
      <c r="OMR10" s="149"/>
      <c r="OMS10" s="149"/>
      <c r="OMT10" s="149"/>
      <c r="OMU10" s="149"/>
      <c r="OMV10" s="149"/>
      <c r="OMW10" s="149"/>
      <c r="OMX10" s="149"/>
      <c r="OMY10" s="149"/>
      <c r="OMZ10" s="149"/>
      <c r="ONA10" s="149"/>
      <c r="ONB10" s="149"/>
      <c r="ONC10" s="149"/>
      <c r="OND10" s="149"/>
      <c r="ONE10" s="149"/>
      <c r="ONF10" s="149"/>
      <c r="ONG10" s="149"/>
      <c r="ONH10" s="149"/>
      <c r="ONI10" s="149"/>
      <c r="ONJ10" s="149"/>
      <c r="ONK10" s="149"/>
      <c r="ONL10" s="149"/>
      <c r="ONM10" s="149"/>
      <c r="ONN10" s="149"/>
      <c r="ONO10" s="149"/>
      <c r="ONP10" s="149"/>
      <c r="ONQ10" s="149"/>
      <c r="ONR10" s="149"/>
      <c r="ONS10" s="149"/>
      <c r="ONT10" s="149"/>
      <c r="ONU10" s="149"/>
      <c r="ONV10" s="149"/>
      <c r="ONW10" s="149"/>
      <c r="ONX10" s="149"/>
      <c r="ONY10" s="149"/>
      <c r="ONZ10" s="149"/>
      <c r="OOA10" s="149"/>
      <c r="OOB10" s="149"/>
      <c r="OOC10" s="149"/>
      <c r="OOD10" s="149"/>
      <c r="OOE10" s="149"/>
      <c r="OOF10" s="149"/>
      <c r="OOG10" s="149"/>
      <c r="OOH10" s="149"/>
      <c r="OOI10" s="149"/>
      <c r="OOJ10" s="149"/>
      <c r="OOK10" s="149"/>
      <c r="OOL10" s="149"/>
      <c r="OOM10" s="149"/>
      <c r="OON10" s="149"/>
      <c r="OOO10" s="149"/>
      <c r="OOP10" s="149"/>
      <c r="OOQ10" s="149"/>
      <c r="OOR10" s="149"/>
      <c r="OOS10" s="149"/>
      <c r="OOT10" s="149"/>
      <c r="OOU10" s="149"/>
      <c r="OOV10" s="149"/>
      <c r="OOW10" s="149"/>
      <c r="OOX10" s="149"/>
      <c r="OOY10" s="149"/>
      <c r="OOZ10" s="149"/>
      <c r="OPA10" s="149"/>
      <c r="OPB10" s="149"/>
      <c r="OPC10" s="149"/>
      <c r="OPD10" s="149"/>
      <c r="OPE10" s="149"/>
      <c r="OPF10" s="149"/>
      <c r="OPG10" s="149"/>
      <c r="OPH10" s="149"/>
      <c r="OPI10" s="149"/>
      <c r="OPJ10" s="149"/>
      <c r="OPK10" s="149"/>
      <c r="OPL10" s="149"/>
      <c r="OPM10" s="149"/>
      <c r="OPN10" s="149"/>
      <c r="OPO10" s="149"/>
      <c r="OPP10" s="149"/>
      <c r="OPQ10" s="149"/>
      <c r="OPR10" s="149"/>
      <c r="OPS10" s="149"/>
      <c r="OPT10" s="149"/>
      <c r="OPU10" s="149"/>
      <c r="OPV10" s="149"/>
      <c r="OPW10" s="149"/>
      <c r="OPX10" s="149"/>
      <c r="OPY10" s="149"/>
      <c r="OPZ10" s="149"/>
      <c r="OQA10" s="149"/>
      <c r="OQB10" s="149"/>
      <c r="OQC10" s="149"/>
      <c r="OQD10" s="149"/>
      <c r="OQE10" s="149"/>
      <c r="OQF10" s="149"/>
      <c r="OQG10" s="149"/>
      <c r="OQH10" s="149"/>
      <c r="OQI10" s="149"/>
      <c r="OQJ10" s="149"/>
      <c r="OQK10" s="149"/>
      <c r="OQL10" s="149"/>
      <c r="OQM10" s="149"/>
      <c r="OQN10" s="149"/>
      <c r="OQO10" s="149"/>
      <c r="OQP10" s="149"/>
      <c r="OQQ10" s="149"/>
      <c r="OQR10" s="149"/>
      <c r="OQS10" s="149"/>
      <c r="OQT10" s="149"/>
      <c r="OQU10" s="149"/>
      <c r="OQV10" s="149"/>
      <c r="OQW10" s="149"/>
      <c r="OQX10" s="149"/>
      <c r="OQY10" s="149"/>
      <c r="OQZ10" s="149"/>
      <c r="ORA10" s="149"/>
      <c r="ORB10" s="149"/>
      <c r="ORC10" s="149"/>
      <c r="ORD10" s="149"/>
      <c r="ORE10" s="149"/>
      <c r="ORF10" s="149"/>
      <c r="ORG10" s="149"/>
      <c r="ORH10" s="149"/>
      <c r="ORI10" s="149"/>
      <c r="ORJ10" s="149"/>
      <c r="ORK10" s="149"/>
      <c r="ORL10" s="149"/>
      <c r="ORM10" s="149"/>
      <c r="ORN10" s="149"/>
      <c r="ORO10" s="149"/>
      <c r="ORP10" s="149"/>
      <c r="ORQ10" s="149"/>
      <c r="ORR10" s="149"/>
      <c r="ORS10" s="149"/>
      <c r="ORT10" s="149"/>
      <c r="ORU10" s="149"/>
      <c r="ORV10" s="149"/>
      <c r="ORW10" s="149"/>
      <c r="ORX10" s="149"/>
      <c r="ORY10" s="149"/>
      <c r="ORZ10" s="149"/>
      <c r="OSA10" s="149"/>
      <c r="OSB10" s="149"/>
      <c r="OSC10" s="149"/>
      <c r="OSD10" s="149"/>
      <c r="OSE10" s="149"/>
      <c r="OSF10" s="149"/>
      <c r="OSG10" s="149"/>
      <c r="OSH10" s="149"/>
      <c r="OSI10" s="149"/>
      <c r="OSJ10" s="149"/>
      <c r="OSK10" s="149"/>
      <c r="OSL10" s="149"/>
      <c r="OSM10" s="149"/>
      <c r="OSN10" s="149"/>
      <c r="OSO10" s="149"/>
      <c r="OSP10" s="149"/>
      <c r="OSQ10" s="149"/>
      <c r="OSR10" s="149"/>
      <c r="OSS10" s="149"/>
      <c r="OST10" s="149"/>
      <c r="OSU10" s="149"/>
      <c r="OSV10" s="149"/>
      <c r="OSW10" s="149"/>
      <c r="OSX10" s="149"/>
      <c r="OSY10" s="149"/>
      <c r="OSZ10" s="149"/>
      <c r="OTA10" s="149"/>
      <c r="OTB10" s="149"/>
      <c r="OTC10" s="149"/>
      <c r="OTD10" s="149"/>
      <c r="OTE10" s="149"/>
      <c r="OTF10" s="149"/>
      <c r="OTG10" s="149"/>
      <c r="OTH10" s="149"/>
      <c r="OTI10" s="149"/>
      <c r="OTJ10" s="149"/>
      <c r="OTK10" s="149"/>
      <c r="OTL10" s="149"/>
      <c r="OTM10" s="149"/>
      <c r="OTN10" s="149"/>
      <c r="OTO10" s="149"/>
      <c r="OTP10" s="149"/>
      <c r="OTQ10" s="149"/>
      <c r="OTR10" s="149"/>
      <c r="OTS10" s="149"/>
      <c r="OTT10" s="149"/>
      <c r="OTU10" s="149"/>
      <c r="OTV10" s="149"/>
      <c r="OTW10" s="149"/>
      <c r="OTX10" s="149"/>
      <c r="OTY10" s="149"/>
      <c r="OTZ10" s="149"/>
      <c r="OUA10" s="149"/>
      <c r="OUB10" s="149"/>
      <c r="OUC10" s="149"/>
      <c r="OUD10" s="149"/>
      <c r="OUE10" s="149"/>
      <c r="OUF10" s="149"/>
      <c r="OUG10" s="149"/>
      <c r="OUH10" s="149"/>
      <c r="OUI10" s="149"/>
      <c r="OUJ10" s="149"/>
      <c r="OUK10" s="149"/>
      <c r="OUL10" s="149"/>
      <c r="OUM10" s="149"/>
      <c r="OUN10" s="149"/>
      <c r="OUO10" s="149"/>
      <c r="OUP10" s="149"/>
      <c r="OUQ10" s="149"/>
      <c r="OUR10" s="149"/>
      <c r="OUS10" s="149"/>
      <c r="OUT10" s="149"/>
      <c r="OUU10" s="149"/>
      <c r="OUV10" s="149"/>
      <c r="OUW10" s="149"/>
      <c r="OUX10" s="149"/>
      <c r="OUY10" s="149"/>
      <c r="OUZ10" s="149"/>
      <c r="OVA10" s="149"/>
      <c r="OVB10" s="149"/>
      <c r="OVC10" s="149"/>
      <c r="OVD10" s="149"/>
      <c r="OVE10" s="149"/>
      <c r="OVF10" s="149"/>
      <c r="OVG10" s="149"/>
      <c r="OVH10" s="149"/>
      <c r="OVI10" s="149"/>
      <c r="OVJ10" s="149"/>
      <c r="OVK10" s="149"/>
      <c r="OVL10" s="149"/>
      <c r="OVM10" s="149"/>
      <c r="OVN10" s="149"/>
      <c r="OVO10" s="149"/>
      <c r="OVP10" s="149"/>
      <c r="OVQ10" s="149"/>
      <c r="OVR10" s="149"/>
      <c r="OVS10" s="149"/>
      <c r="OVT10" s="149"/>
      <c r="OVU10" s="149"/>
      <c r="OVV10" s="149"/>
      <c r="OVW10" s="149"/>
      <c r="OVX10" s="149"/>
      <c r="OVY10" s="149"/>
      <c r="OVZ10" s="149"/>
      <c r="OWA10" s="149"/>
      <c r="OWB10" s="149"/>
      <c r="OWC10" s="149"/>
      <c r="OWD10" s="149"/>
      <c r="OWE10" s="149"/>
      <c r="OWF10" s="149"/>
      <c r="OWG10" s="149"/>
      <c r="OWH10" s="149"/>
      <c r="OWI10" s="149"/>
      <c r="OWJ10" s="149"/>
      <c r="OWK10" s="149"/>
      <c r="OWL10" s="149"/>
      <c r="OWM10" s="149"/>
      <c r="OWN10" s="149"/>
      <c r="OWO10" s="149"/>
      <c r="OWP10" s="149"/>
      <c r="OWQ10" s="149"/>
      <c r="OWR10" s="149"/>
      <c r="OWS10" s="149"/>
      <c r="OWT10" s="149"/>
      <c r="OWU10" s="149"/>
      <c r="OWV10" s="149"/>
      <c r="OWW10" s="149"/>
      <c r="OWX10" s="149"/>
      <c r="OWY10" s="149"/>
      <c r="OWZ10" s="149"/>
      <c r="OXA10" s="149"/>
      <c r="OXB10" s="149"/>
      <c r="OXC10" s="149"/>
      <c r="OXD10" s="149"/>
      <c r="OXE10" s="149"/>
      <c r="OXF10" s="149"/>
      <c r="OXG10" s="149"/>
      <c r="OXH10" s="149"/>
      <c r="OXI10" s="149"/>
      <c r="OXJ10" s="149"/>
      <c r="OXK10" s="149"/>
      <c r="OXL10" s="149"/>
      <c r="OXM10" s="149"/>
      <c r="OXN10" s="149"/>
      <c r="OXO10" s="149"/>
      <c r="OXP10" s="149"/>
      <c r="OXQ10" s="149"/>
      <c r="OXR10" s="149"/>
      <c r="OXS10" s="149"/>
      <c r="OXT10" s="149"/>
      <c r="OXU10" s="149"/>
      <c r="OXV10" s="149"/>
      <c r="OXW10" s="149"/>
      <c r="OXX10" s="149"/>
      <c r="OXY10" s="149"/>
      <c r="OXZ10" s="149"/>
      <c r="OYA10" s="149"/>
      <c r="OYB10" s="149"/>
      <c r="OYC10" s="149"/>
      <c r="OYD10" s="149"/>
      <c r="OYE10" s="149"/>
      <c r="OYF10" s="149"/>
      <c r="OYG10" s="149"/>
      <c r="OYH10" s="149"/>
      <c r="OYI10" s="149"/>
      <c r="OYJ10" s="149"/>
      <c r="OYK10" s="149"/>
      <c r="OYL10" s="149"/>
      <c r="OYM10" s="149"/>
      <c r="OYN10" s="149"/>
      <c r="OYO10" s="149"/>
      <c r="OYP10" s="149"/>
      <c r="OYQ10" s="149"/>
      <c r="OYR10" s="149"/>
      <c r="OYS10" s="149"/>
      <c r="OYT10" s="149"/>
      <c r="OYU10" s="149"/>
      <c r="OYV10" s="149"/>
      <c r="OYW10" s="149"/>
      <c r="OYX10" s="149"/>
      <c r="OYY10" s="149"/>
      <c r="OYZ10" s="149"/>
      <c r="OZA10" s="149"/>
      <c r="OZB10" s="149"/>
      <c r="OZC10" s="149"/>
      <c r="OZD10" s="149"/>
      <c r="OZE10" s="149"/>
      <c r="OZF10" s="149"/>
      <c r="OZG10" s="149"/>
      <c r="OZH10" s="149"/>
      <c r="OZI10" s="149"/>
      <c r="OZJ10" s="149"/>
      <c r="OZK10" s="149"/>
      <c r="OZL10" s="149"/>
      <c r="OZM10" s="149"/>
      <c r="OZN10" s="149"/>
      <c r="OZO10" s="149"/>
      <c r="OZP10" s="149"/>
      <c r="OZQ10" s="149"/>
      <c r="OZR10" s="149"/>
      <c r="OZS10" s="149"/>
      <c r="OZT10" s="149"/>
      <c r="OZU10" s="149"/>
      <c r="OZV10" s="149"/>
      <c r="OZW10" s="149"/>
      <c r="OZX10" s="149"/>
      <c r="OZY10" s="149"/>
      <c r="OZZ10" s="149"/>
      <c r="PAA10" s="149"/>
      <c r="PAB10" s="149"/>
      <c r="PAC10" s="149"/>
      <c r="PAD10" s="149"/>
      <c r="PAE10" s="149"/>
      <c r="PAF10" s="149"/>
      <c r="PAG10" s="149"/>
      <c r="PAH10" s="149"/>
      <c r="PAI10" s="149"/>
      <c r="PAJ10" s="149"/>
      <c r="PAK10" s="149"/>
      <c r="PAL10" s="149"/>
      <c r="PAM10" s="149"/>
      <c r="PAN10" s="149"/>
      <c r="PAO10" s="149"/>
      <c r="PAP10" s="149"/>
      <c r="PAQ10" s="149"/>
      <c r="PAR10" s="149"/>
      <c r="PAS10" s="149"/>
      <c r="PAT10" s="149"/>
      <c r="PAU10" s="149"/>
      <c r="PAV10" s="149"/>
      <c r="PAW10" s="149"/>
      <c r="PAX10" s="149"/>
      <c r="PAY10" s="149"/>
      <c r="PAZ10" s="149"/>
      <c r="PBA10" s="149"/>
      <c r="PBB10" s="149"/>
      <c r="PBC10" s="149"/>
      <c r="PBD10" s="149"/>
      <c r="PBE10" s="149"/>
      <c r="PBF10" s="149"/>
      <c r="PBG10" s="149"/>
      <c r="PBH10" s="149"/>
      <c r="PBI10" s="149"/>
      <c r="PBJ10" s="149"/>
      <c r="PBK10" s="149"/>
      <c r="PBL10" s="149"/>
      <c r="PBM10" s="149"/>
      <c r="PBN10" s="149"/>
      <c r="PBO10" s="149"/>
      <c r="PBP10" s="149"/>
      <c r="PBQ10" s="149"/>
      <c r="PBR10" s="149"/>
      <c r="PBS10" s="149"/>
      <c r="PBT10" s="149"/>
      <c r="PBU10" s="149"/>
      <c r="PBV10" s="149"/>
      <c r="PBW10" s="149"/>
      <c r="PBX10" s="149"/>
      <c r="PBY10" s="149"/>
      <c r="PBZ10" s="149"/>
      <c r="PCA10" s="149"/>
      <c r="PCB10" s="149"/>
      <c r="PCC10" s="149"/>
      <c r="PCD10" s="149"/>
      <c r="PCE10" s="149"/>
      <c r="PCF10" s="149"/>
      <c r="PCG10" s="149"/>
      <c r="PCH10" s="149"/>
      <c r="PCI10" s="149"/>
      <c r="PCJ10" s="149"/>
      <c r="PCK10" s="149"/>
      <c r="PCL10" s="149"/>
      <c r="PCM10" s="149"/>
      <c r="PCN10" s="149"/>
      <c r="PCO10" s="149"/>
      <c r="PCP10" s="149"/>
      <c r="PCQ10" s="149"/>
      <c r="PCR10" s="149"/>
      <c r="PCS10" s="149"/>
      <c r="PCT10" s="149"/>
      <c r="PCU10" s="149"/>
      <c r="PCV10" s="149"/>
      <c r="PCW10" s="149"/>
      <c r="PCX10" s="149"/>
      <c r="PCY10" s="149"/>
      <c r="PCZ10" s="149"/>
      <c r="PDA10" s="149"/>
      <c r="PDB10" s="149"/>
      <c r="PDC10" s="149"/>
      <c r="PDD10" s="149"/>
      <c r="PDE10" s="149"/>
      <c r="PDF10" s="149"/>
      <c r="PDG10" s="149"/>
      <c r="PDH10" s="149"/>
      <c r="PDI10" s="149"/>
      <c r="PDJ10" s="149"/>
      <c r="PDK10" s="149"/>
      <c r="PDL10" s="149"/>
      <c r="PDM10" s="149"/>
      <c r="PDN10" s="149"/>
      <c r="PDO10" s="149"/>
      <c r="PDP10" s="149"/>
      <c r="PDQ10" s="149"/>
      <c r="PDR10" s="149"/>
      <c r="PDS10" s="149"/>
      <c r="PDT10" s="149"/>
      <c r="PDU10" s="149"/>
      <c r="PDV10" s="149"/>
      <c r="PDW10" s="149"/>
      <c r="PDX10" s="149"/>
      <c r="PDY10" s="149"/>
      <c r="PDZ10" s="149"/>
      <c r="PEA10" s="149"/>
      <c r="PEB10" s="149"/>
      <c r="PEC10" s="149"/>
      <c r="PED10" s="149"/>
      <c r="PEE10" s="149"/>
      <c r="PEF10" s="149"/>
      <c r="PEG10" s="149"/>
      <c r="PEH10" s="149"/>
      <c r="PEI10" s="149"/>
      <c r="PEJ10" s="149"/>
      <c r="PEK10" s="149"/>
      <c r="PEL10" s="149"/>
      <c r="PEM10" s="149"/>
      <c r="PEN10" s="149"/>
      <c r="PEO10" s="149"/>
      <c r="PEP10" s="149"/>
      <c r="PEQ10" s="149"/>
      <c r="PER10" s="149"/>
      <c r="PES10" s="149"/>
      <c r="PET10" s="149"/>
      <c r="PEU10" s="149"/>
      <c r="PEV10" s="149"/>
      <c r="PEW10" s="149"/>
      <c r="PEX10" s="149"/>
      <c r="PEY10" s="149"/>
      <c r="PEZ10" s="149"/>
      <c r="PFA10" s="149"/>
      <c r="PFB10" s="149"/>
      <c r="PFC10" s="149"/>
      <c r="PFD10" s="149"/>
      <c r="PFE10" s="149"/>
      <c r="PFF10" s="149"/>
      <c r="PFG10" s="149"/>
      <c r="PFH10" s="149"/>
      <c r="PFI10" s="149"/>
      <c r="PFJ10" s="149"/>
      <c r="PFK10" s="149"/>
      <c r="PFL10" s="149"/>
      <c r="PFM10" s="149"/>
      <c r="PFN10" s="149"/>
      <c r="PFO10" s="149"/>
      <c r="PFP10" s="149"/>
      <c r="PFQ10" s="149"/>
      <c r="PFR10" s="149"/>
      <c r="PFS10" s="149"/>
      <c r="PFT10" s="149"/>
      <c r="PFU10" s="149"/>
      <c r="PFV10" s="149"/>
      <c r="PFW10" s="149"/>
      <c r="PFX10" s="149"/>
      <c r="PFY10" s="149"/>
      <c r="PFZ10" s="149"/>
      <c r="PGA10" s="149"/>
      <c r="PGB10" s="149"/>
      <c r="PGC10" s="149"/>
      <c r="PGD10" s="149"/>
      <c r="PGE10" s="149"/>
      <c r="PGF10" s="149"/>
      <c r="PGG10" s="149"/>
      <c r="PGH10" s="149"/>
      <c r="PGI10" s="149"/>
      <c r="PGJ10" s="149"/>
      <c r="PGK10" s="149"/>
      <c r="PGL10" s="149"/>
      <c r="PGM10" s="149"/>
      <c r="PGN10" s="149"/>
      <c r="PGO10" s="149"/>
      <c r="PGP10" s="149"/>
      <c r="PGQ10" s="149"/>
      <c r="PGR10" s="149"/>
      <c r="PGS10" s="149"/>
      <c r="PGT10" s="149"/>
      <c r="PGU10" s="149"/>
      <c r="PGV10" s="149"/>
      <c r="PGW10" s="149"/>
      <c r="PGX10" s="149"/>
      <c r="PGY10" s="149"/>
      <c r="PGZ10" s="149"/>
      <c r="PHA10" s="149"/>
      <c r="PHB10" s="149"/>
      <c r="PHC10" s="149"/>
      <c r="PHD10" s="149"/>
      <c r="PHE10" s="149"/>
      <c r="PHF10" s="149"/>
      <c r="PHG10" s="149"/>
      <c r="PHH10" s="149"/>
      <c r="PHI10" s="149"/>
      <c r="PHJ10" s="149"/>
      <c r="PHK10" s="149"/>
      <c r="PHL10" s="149"/>
      <c r="PHM10" s="149"/>
      <c r="PHN10" s="149"/>
      <c r="PHO10" s="149"/>
      <c r="PHP10" s="149"/>
      <c r="PHQ10" s="149"/>
      <c r="PHR10" s="149"/>
      <c r="PHS10" s="149"/>
      <c r="PHT10" s="149"/>
      <c r="PHU10" s="149"/>
      <c r="PHV10" s="149"/>
      <c r="PHW10" s="149"/>
      <c r="PHX10" s="149"/>
      <c r="PHY10" s="149"/>
      <c r="PHZ10" s="149"/>
      <c r="PIA10" s="149"/>
      <c r="PIB10" s="149"/>
      <c r="PIC10" s="149"/>
      <c r="PID10" s="149"/>
      <c r="PIE10" s="149"/>
      <c r="PIF10" s="149"/>
      <c r="PIG10" s="149"/>
      <c r="PIH10" s="149"/>
      <c r="PII10" s="149"/>
      <c r="PIJ10" s="149"/>
      <c r="PIK10" s="149"/>
      <c r="PIL10" s="149"/>
      <c r="PIM10" s="149"/>
      <c r="PIN10" s="149"/>
      <c r="PIO10" s="149"/>
      <c r="PIP10" s="149"/>
      <c r="PIQ10" s="149"/>
      <c r="PIR10" s="149"/>
      <c r="PIS10" s="149"/>
      <c r="PIT10" s="149"/>
      <c r="PIU10" s="149"/>
      <c r="PIV10" s="149"/>
      <c r="PIW10" s="149"/>
      <c r="PIX10" s="149"/>
      <c r="PIY10" s="149"/>
      <c r="PIZ10" s="149"/>
      <c r="PJA10" s="149"/>
      <c r="PJB10" s="149"/>
      <c r="PJC10" s="149"/>
      <c r="PJD10" s="149"/>
      <c r="PJE10" s="149"/>
      <c r="PJF10" s="149"/>
      <c r="PJG10" s="149"/>
      <c r="PJH10" s="149"/>
      <c r="PJI10" s="149"/>
      <c r="PJJ10" s="149"/>
      <c r="PJK10" s="149"/>
      <c r="PJL10" s="149"/>
      <c r="PJM10" s="149"/>
      <c r="PJN10" s="149"/>
      <c r="PJO10" s="149"/>
      <c r="PJP10" s="149"/>
      <c r="PJQ10" s="149"/>
      <c r="PJR10" s="149"/>
      <c r="PJS10" s="149"/>
      <c r="PJT10" s="149"/>
      <c r="PJU10" s="149"/>
      <c r="PJV10" s="149"/>
      <c r="PJW10" s="149"/>
      <c r="PJX10" s="149"/>
      <c r="PJY10" s="149"/>
      <c r="PJZ10" s="149"/>
      <c r="PKA10" s="149"/>
      <c r="PKB10" s="149"/>
      <c r="PKC10" s="149"/>
      <c r="PKD10" s="149"/>
      <c r="PKE10" s="149"/>
      <c r="PKF10" s="149"/>
      <c r="PKG10" s="149"/>
      <c r="PKH10" s="149"/>
      <c r="PKI10" s="149"/>
      <c r="PKJ10" s="149"/>
      <c r="PKK10" s="149"/>
      <c r="PKL10" s="149"/>
      <c r="PKM10" s="149"/>
      <c r="PKN10" s="149"/>
      <c r="PKO10" s="149"/>
      <c r="PKP10" s="149"/>
      <c r="PKQ10" s="149"/>
      <c r="PKR10" s="149"/>
      <c r="PKS10" s="149"/>
      <c r="PKT10" s="149"/>
      <c r="PKU10" s="149"/>
      <c r="PKV10" s="149"/>
      <c r="PKW10" s="149"/>
      <c r="PKX10" s="149"/>
      <c r="PKY10" s="149"/>
      <c r="PKZ10" s="149"/>
      <c r="PLA10" s="149"/>
      <c r="PLB10" s="149"/>
      <c r="PLC10" s="149"/>
      <c r="PLD10" s="149"/>
      <c r="PLE10" s="149"/>
      <c r="PLF10" s="149"/>
      <c r="PLG10" s="149"/>
      <c r="PLH10" s="149"/>
      <c r="PLI10" s="149"/>
      <c r="PLJ10" s="149"/>
      <c r="PLK10" s="149"/>
      <c r="PLL10" s="149"/>
      <c r="PLM10" s="149"/>
      <c r="PLN10" s="149"/>
      <c r="PLO10" s="149"/>
      <c r="PLP10" s="149"/>
      <c r="PLQ10" s="149"/>
      <c r="PLR10" s="149"/>
      <c r="PLS10" s="149"/>
      <c r="PLT10" s="149"/>
      <c r="PLU10" s="149"/>
      <c r="PLV10" s="149"/>
      <c r="PLW10" s="149"/>
      <c r="PLX10" s="149"/>
      <c r="PLY10" s="149"/>
      <c r="PLZ10" s="149"/>
      <c r="PMA10" s="149"/>
      <c r="PMB10" s="149"/>
      <c r="PMC10" s="149"/>
      <c r="PMD10" s="149"/>
      <c r="PME10" s="149"/>
      <c r="PMF10" s="149"/>
      <c r="PMG10" s="149"/>
      <c r="PMH10" s="149"/>
      <c r="PMI10" s="149"/>
      <c r="PMJ10" s="149"/>
      <c r="PMK10" s="149"/>
      <c r="PML10" s="149"/>
      <c r="PMM10" s="149"/>
      <c r="PMN10" s="149"/>
      <c r="PMO10" s="149"/>
      <c r="PMP10" s="149"/>
      <c r="PMQ10" s="149"/>
      <c r="PMR10" s="149"/>
      <c r="PMS10" s="149"/>
      <c r="PMT10" s="149"/>
      <c r="PMU10" s="149"/>
      <c r="PMV10" s="149"/>
      <c r="PMW10" s="149"/>
      <c r="PMX10" s="149"/>
      <c r="PMY10" s="149"/>
      <c r="PMZ10" s="149"/>
      <c r="PNA10" s="149"/>
      <c r="PNB10" s="149"/>
      <c r="PNC10" s="149"/>
      <c r="PND10" s="149"/>
      <c r="PNE10" s="149"/>
      <c r="PNF10" s="149"/>
      <c r="PNG10" s="149"/>
      <c r="PNH10" s="149"/>
      <c r="PNI10" s="149"/>
      <c r="PNJ10" s="149"/>
      <c r="PNK10" s="149"/>
      <c r="PNL10" s="149"/>
      <c r="PNM10" s="149"/>
      <c r="PNN10" s="149"/>
      <c r="PNO10" s="149"/>
      <c r="PNP10" s="149"/>
      <c r="PNQ10" s="149"/>
      <c r="PNR10" s="149"/>
      <c r="PNS10" s="149"/>
      <c r="PNT10" s="149"/>
      <c r="PNU10" s="149"/>
      <c r="PNV10" s="149"/>
      <c r="PNW10" s="149"/>
      <c r="PNX10" s="149"/>
      <c r="PNY10" s="149"/>
      <c r="PNZ10" s="149"/>
      <c r="POA10" s="149"/>
      <c r="POB10" s="149"/>
      <c r="POC10" s="149"/>
      <c r="POD10" s="149"/>
      <c r="POE10" s="149"/>
      <c r="POF10" s="149"/>
      <c r="POG10" s="149"/>
      <c r="POH10" s="149"/>
      <c r="POI10" s="149"/>
      <c r="POJ10" s="149"/>
      <c r="POK10" s="149"/>
      <c r="POL10" s="149"/>
      <c r="POM10" s="149"/>
      <c r="PON10" s="149"/>
      <c r="POO10" s="149"/>
      <c r="POP10" s="149"/>
      <c r="POQ10" s="149"/>
      <c r="POR10" s="149"/>
      <c r="POS10" s="149"/>
      <c r="POT10" s="149"/>
      <c r="POU10" s="149"/>
      <c r="POV10" s="149"/>
      <c r="POW10" s="149"/>
      <c r="POX10" s="149"/>
      <c r="POY10" s="149"/>
      <c r="POZ10" s="149"/>
      <c r="PPA10" s="149"/>
      <c r="PPB10" s="149"/>
      <c r="PPC10" s="149"/>
      <c r="PPD10" s="149"/>
      <c r="PPE10" s="149"/>
      <c r="PPF10" s="149"/>
      <c r="PPG10" s="149"/>
      <c r="PPH10" s="149"/>
      <c r="PPI10" s="149"/>
      <c r="PPJ10" s="149"/>
      <c r="PPK10" s="149"/>
      <c r="PPL10" s="149"/>
      <c r="PPM10" s="149"/>
      <c r="PPN10" s="149"/>
      <c r="PPO10" s="149"/>
      <c r="PPP10" s="149"/>
      <c r="PPQ10" s="149"/>
      <c r="PPR10" s="149"/>
      <c r="PPS10" s="149"/>
      <c r="PPT10" s="149"/>
      <c r="PPU10" s="149"/>
      <c r="PPV10" s="149"/>
      <c r="PPW10" s="149"/>
      <c r="PPX10" s="149"/>
      <c r="PPY10" s="149"/>
      <c r="PPZ10" s="149"/>
      <c r="PQA10" s="149"/>
      <c r="PQB10" s="149"/>
      <c r="PQC10" s="149"/>
      <c r="PQD10" s="149"/>
      <c r="PQE10" s="149"/>
      <c r="PQF10" s="149"/>
      <c r="PQG10" s="149"/>
      <c r="PQH10" s="149"/>
      <c r="PQI10" s="149"/>
      <c r="PQJ10" s="149"/>
      <c r="PQK10" s="149"/>
      <c r="PQL10" s="149"/>
      <c r="PQM10" s="149"/>
      <c r="PQN10" s="149"/>
      <c r="PQO10" s="149"/>
      <c r="PQP10" s="149"/>
      <c r="PQQ10" s="149"/>
      <c r="PQR10" s="149"/>
      <c r="PQS10" s="149"/>
      <c r="PQT10" s="149"/>
      <c r="PQU10" s="149"/>
      <c r="PQV10" s="149"/>
      <c r="PQW10" s="149"/>
      <c r="PQX10" s="149"/>
      <c r="PQY10" s="149"/>
      <c r="PQZ10" s="149"/>
      <c r="PRA10" s="149"/>
      <c r="PRB10" s="149"/>
      <c r="PRC10" s="149"/>
      <c r="PRD10" s="149"/>
      <c r="PRE10" s="149"/>
      <c r="PRF10" s="149"/>
      <c r="PRG10" s="149"/>
      <c r="PRH10" s="149"/>
      <c r="PRI10" s="149"/>
      <c r="PRJ10" s="149"/>
      <c r="PRK10" s="149"/>
      <c r="PRL10" s="149"/>
      <c r="PRM10" s="149"/>
      <c r="PRN10" s="149"/>
      <c r="PRO10" s="149"/>
      <c r="PRP10" s="149"/>
      <c r="PRQ10" s="149"/>
      <c r="PRR10" s="149"/>
      <c r="PRS10" s="149"/>
      <c r="PRT10" s="149"/>
      <c r="PRU10" s="149"/>
      <c r="PRV10" s="149"/>
      <c r="PRW10" s="149"/>
      <c r="PRX10" s="149"/>
      <c r="PRY10" s="149"/>
      <c r="PRZ10" s="149"/>
      <c r="PSA10" s="149"/>
      <c r="PSB10" s="149"/>
      <c r="PSC10" s="149"/>
      <c r="PSD10" s="149"/>
      <c r="PSE10" s="149"/>
      <c r="PSF10" s="149"/>
      <c r="PSG10" s="149"/>
      <c r="PSH10" s="149"/>
      <c r="PSI10" s="149"/>
      <c r="PSJ10" s="149"/>
      <c r="PSK10" s="149"/>
      <c r="PSL10" s="149"/>
      <c r="PSM10" s="149"/>
      <c r="PSN10" s="149"/>
      <c r="PSO10" s="149"/>
      <c r="PSP10" s="149"/>
      <c r="PSQ10" s="149"/>
      <c r="PSR10" s="149"/>
      <c r="PSS10" s="149"/>
      <c r="PST10" s="149"/>
      <c r="PSU10" s="149"/>
      <c r="PSV10" s="149"/>
      <c r="PSW10" s="149"/>
      <c r="PSX10" s="149"/>
      <c r="PSY10" s="149"/>
      <c r="PSZ10" s="149"/>
      <c r="PTA10" s="149"/>
      <c r="PTB10" s="149"/>
      <c r="PTC10" s="149"/>
      <c r="PTD10" s="149"/>
      <c r="PTE10" s="149"/>
      <c r="PTF10" s="149"/>
      <c r="PTG10" s="149"/>
      <c r="PTH10" s="149"/>
      <c r="PTI10" s="149"/>
      <c r="PTJ10" s="149"/>
      <c r="PTK10" s="149"/>
      <c r="PTL10" s="149"/>
      <c r="PTM10" s="149"/>
      <c r="PTN10" s="149"/>
      <c r="PTO10" s="149"/>
      <c r="PTP10" s="149"/>
      <c r="PTQ10" s="149"/>
      <c r="PTR10" s="149"/>
      <c r="PTS10" s="149"/>
      <c r="PTT10" s="149"/>
      <c r="PTU10" s="149"/>
      <c r="PTV10" s="149"/>
      <c r="PTW10" s="149"/>
      <c r="PTX10" s="149"/>
      <c r="PTY10" s="149"/>
      <c r="PTZ10" s="149"/>
      <c r="PUA10" s="149"/>
      <c r="PUB10" s="149"/>
      <c r="PUC10" s="149"/>
      <c r="PUD10" s="149"/>
      <c r="PUE10" s="149"/>
      <c r="PUF10" s="149"/>
      <c r="PUG10" s="149"/>
      <c r="PUH10" s="149"/>
      <c r="PUI10" s="149"/>
      <c r="PUJ10" s="149"/>
      <c r="PUK10" s="149"/>
      <c r="PUL10" s="149"/>
      <c r="PUM10" s="149"/>
      <c r="PUN10" s="149"/>
      <c r="PUO10" s="149"/>
      <c r="PUP10" s="149"/>
      <c r="PUQ10" s="149"/>
      <c r="PUR10" s="149"/>
      <c r="PUS10" s="149"/>
      <c r="PUT10" s="149"/>
      <c r="PUU10" s="149"/>
      <c r="PUV10" s="149"/>
      <c r="PUW10" s="149"/>
      <c r="PUX10" s="149"/>
      <c r="PUY10" s="149"/>
      <c r="PUZ10" s="149"/>
      <c r="PVA10" s="149"/>
      <c r="PVB10" s="149"/>
      <c r="PVC10" s="149"/>
      <c r="PVD10" s="149"/>
      <c r="PVE10" s="149"/>
      <c r="PVF10" s="149"/>
      <c r="PVG10" s="149"/>
      <c r="PVH10" s="149"/>
      <c r="PVI10" s="149"/>
      <c r="PVJ10" s="149"/>
      <c r="PVK10" s="149"/>
      <c r="PVL10" s="149"/>
      <c r="PVM10" s="149"/>
      <c r="PVN10" s="149"/>
      <c r="PVO10" s="149"/>
      <c r="PVP10" s="149"/>
      <c r="PVQ10" s="149"/>
      <c r="PVR10" s="149"/>
      <c r="PVS10" s="149"/>
      <c r="PVT10" s="149"/>
      <c r="PVU10" s="149"/>
      <c r="PVV10" s="149"/>
      <c r="PVW10" s="149"/>
      <c r="PVX10" s="149"/>
      <c r="PVY10" s="149"/>
      <c r="PVZ10" s="149"/>
      <c r="PWA10" s="149"/>
      <c r="PWB10" s="149"/>
      <c r="PWC10" s="149"/>
      <c r="PWD10" s="149"/>
      <c r="PWE10" s="149"/>
      <c r="PWF10" s="149"/>
      <c r="PWG10" s="149"/>
      <c r="PWH10" s="149"/>
      <c r="PWI10" s="149"/>
      <c r="PWJ10" s="149"/>
      <c r="PWK10" s="149"/>
      <c r="PWL10" s="149"/>
      <c r="PWM10" s="149"/>
      <c r="PWN10" s="149"/>
      <c r="PWO10" s="149"/>
      <c r="PWP10" s="149"/>
      <c r="PWQ10" s="149"/>
      <c r="PWR10" s="149"/>
      <c r="PWS10" s="149"/>
      <c r="PWT10" s="149"/>
      <c r="PWU10" s="149"/>
      <c r="PWV10" s="149"/>
      <c r="PWW10" s="149"/>
      <c r="PWX10" s="149"/>
      <c r="PWY10" s="149"/>
      <c r="PWZ10" s="149"/>
      <c r="PXA10" s="149"/>
      <c r="PXB10" s="149"/>
      <c r="PXC10" s="149"/>
      <c r="PXD10" s="149"/>
      <c r="PXE10" s="149"/>
      <c r="PXF10" s="149"/>
      <c r="PXG10" s="149"/>
      <c r="PXH10" s="149"/>
      <c r="PXI10" s="149"/>
      <c r="PXJ10" s="149"/>
      <c r="PXK10" s="149"/>
      <c r="PXL10" s="149"/>
      <c r="PXM10" s="149"/>
      <c r="PXN10" s="149"/>
      <c r="PXO10" s="149"/>
      <c r="PXP10" s="149"/>
      <c r="PXQ10" s="149"/>
      <c r="PXR10" s="149"/>
      <c r="PXS10" s="149"/>
      <c r="PXT10" s="149"/>
      <c r="PXU10" s="149"/>
      <c r="PXV10" s="149"/>
      <c r="PXW10" s="149"/>
      <c r="PXX10" s="149"/>
      <c r="PXY10" s="149"/>
      <c r="PXZ10" s="149"/>
      <c r="PYA10" s="149"/>
      <c r="PYB10" s="149"/>
      <c r="PYC10" s="149"/>
      <c r="PYD10" s="149"/>
      <c r="PYE10" s="149"/>
      <c r="PYF10" s="149"/>
      <c r="PYG10" s="149"/>
      <c r="PYH10" s="149"/>
      <c r="PYI10" s="149"/>
      <c r="PYJ10" s="149"/>
      <c r="PYK10" s="149"/>
      <c r="PYL10" s="149"/>
      <c r="PYM10" s="149"/>
      <c r="PYN10" s="149"/>
      <c r="PYO10" s="149"/>
      <c r="PYP10" s="149"/>
      <c r="PYQ10" s="149"/>
      <c r="PYR10" s="149"/>
      <c r="PYS10" s="149"/>
      <c r="PYT10" s="149"/>
      <c r="PYU10" s="149"/>
      <c r="PYV10" s="149"/>
      <c r="PYW10" s="149"/>
      <c r="PYX10" s="149"/>
      <c r="PYY10" s="149"/>
      <c r="PYZ10" s="149"/>
      <c r="PZA10" s="149"/>
      <c r="PZB10" s="149"/>
      <c r="PZC10" s="149"/>
      <c r="PZD10" s="149"/>
      <c r="PZE10" s="149"/>
      <c r="PZF10" s="149"/>
      <c r="PZG10" s="149"/>
      <c r="PZH10" s="149"/>
      <c r="PZI10" s="149"/>
      <c r="PZJ10" s="149"/>
      <c r="PZK10" s="149"/>
      <c r="PZL10" s="149"/>
      <c r="PZM10" s="149"/>
      <c r="PZN10" s="149"/>
      <c r="PZO10" s="149"/>
      <c r="PZP10" s="149"/>
      <c r="PZQ10" s="149"/>
      <c r="PZR10" s="149"/>
      <c r="PZS10" s="149"/>
      <c r="PZT10" s="149"/>
      <c r="PZU10" s="149"/>
      <c r="PZV10" s="149"/>
      <c r="PZW10" s="149"/>
      <c r="PZX10" s="149"/>
      <c r="PZY10" s="149"/>
      <c r="PZZ10" s="149"/>
      <c r="QAA10" s="149"/>
      <c r="QAB10" s="149"/>
      <c r="QAC10" s="149"/>
      <c r="QAD10" s="149"/>
      <c r="QAE10" s="149"/>
      <c r="QAF10" s="149"/>
      <c r="QAG10" s="149"/>
      <c r="QAH10" s="149"/>
      <c r="QAI10" s="149"/>
      <c r="QAJ10" s="149"/>
      <c r="QAK10" s="149"/>
      <c r="QAL10" s="149"/>
      <c r="QAM10" s="149"/>
      <c r="QAN10" s="149"/>
      <c r="QAO10" s="149"/>
      <c r="QAP10" s="149"/>
      <c r="QAQ10" s="149"/>
      <c r="QAR10" s="149"/>
      <c r="QAS10" s="149"/>
      <c r="QAT10" s="149"/>
      <c r="QAU10" s="149"/>
      <c r="QAV10" s="149"/>
      <c r="QAW10" s="149"/>
      <c r="QAX10" s="149"/>
      <c r="QAY10" s="149"/>
      <c r="QAZ10" s="149"/>
      <c r="QBA10" s="149"/>
      <c r="QBB10" s="149"/>
      <c r="QBC10" s="149"/>
      <c r="QBD10" s="149"/>
      <c r="QBE10" s="149"/>
      <c r="QBF10" s="149"/>
      <c r="QBG10" s="149"/>
      <c r="QBH10" s="149"/>
      <c r="QBI10" s="149"/>
      <c r="QBJ10" s="149"/>
      <c r="QBK10" s="149"/>
      <c r="QBL10" s="149"/>
      <c r="QBM10" s="149"/>
      <c r="QBN10" s="149"/>
      <c r="QBO10" s="149"/>
      <c r="QBP10" s="149"/>
      <c r="QBQ10" s="149"/>
      <c r="QBR10" s="149"/>
      <c r="QBS10" s="149"/>
      <c r="QBT10" s="149"/>
      <c r="QBU10" s="149"/>
      <c r="QBV10" s="149"/>
      <c r="QBW10" s="149"/>
      <c r="QBX10" s="149"/>
      <c r="QBY10" s="149"/>
      <c r="QBZ10" s="149"/>
      <c r="QCA10" s="149"/>
      <c r="QCB10" s="149"/>
      <c r="QCC10" s="149"/>
      <c r="QCD10" s="149"/>
      <c r="QCE10" s="149"/>
      <c r="QCF10" s="149"/>
      <c r="QCG10" s="149"/>
      <c r="QCH10" s="149"/>
      <c r="QCI10" s="149"/>
      <c r="QCJ10" s="149"/>
      <c r="QCK10" s="149"/>
      <c r="QCL10" s="149"/>
      <c r="QCM10" s="149"/>
      <c r="QCN10" s="149"/>
      <c r="QCO10" s="149"/>
      <c r="QCP10" s="149"/>
      <c r="QCQ10" s="149"/>
      <c r="QCR10" s="149"/>
      <c r="QCS10" s="149"/>
      <c r="QCT10" s="149"/>
      <c r="QCU10" s="149"/>
      <c r="QCV10" s="149"/>
      <c r="QCW10" s="149"/>
      <c r="QCX10" s="149"/>
      <c r="QCY10" s="149"/>
      <c r="QCZ10" s="149"/>
      <c r="QDA10" s="149"/>
      <c r="QDB10" s="149"/>
      <c r="QDC10" s="149"/>
      <c r="QDD10" s="149"/>
      <c r="QDE10" s="149"/>
      <c r="QDF10" s="149"/>
      <c r="QDG10" s="149"/>
      <c r="QDH10" s="149"/>
      <c r="QDI10" s="149"/>
      <c r="QDJ10" s="149"/>
      <c r="QDK10" s="149"/>
      <c r="QDL10" s="149"/>
      <c r="QDM10" s="149"/>
      <c r="QDN10" s="149"/>
      <c r="QDO10" s="149"/>
      <c r="QDP10" s="149"/>
      <c r="QDQ10" s="149"/>
      <c r="QDR10" s="149"/>
      <c r="QDS10" s="149"/>
      <c r="QDT10" s="149"/>
      <c r="QDU10" s="149"/>
      <c r="QDV10" s="149"/>
      <c r="QDW10" s="149"/>
      <c r="QDX10" s="149"/>
      <c r="QDY10" s="149"/>
      <c r="QDZ10" s="149"/>
      <c r="QEA10" s="149"/>
      <c r="QEB10" s="149"/>
      <c r="QEC10" s="149"/>
      <c r="QED10" s="149"/>
      <c r="QEE10" s="149"/>
      <c r="QEF10" s="149"/>
      <c r="QEG10" s="149"/>
      <c r="QEH10" s="149"/>
      <c r="QEI10" s="149"/>
      <c r="QEJ10" s="149"/>
      <c r="QEK10" s="149"/>
      <c r="QEL10" s="149"/>
      <c r="QEM10" s="149"/>
      <c r="QEN10" s="149"/>
      <c r="QEO10" s="149"/>
      <c r="QEP10" s="149"/>
      <c r="QEQ10" s="149"/>
      <c r="QER10" s="149"/>
      <c r="QES10" s="149"/>
      <c r="QET10" s="149"/>
      <c r="QEU10" s="149"/>
      <c r="QEV10" s="149"/>
      <c r="QEW10" s="149"/>
      <c r="QEX10" s="149"/>
      <c r="QEY10" s="149"/>
      <c r="QEZ10" s="149"/>
      <c r="QFA10" s="149"/>
      <c r="QFB10" s="149"/>
      <c r="QFC10" s="149"/>
      <c r="QFD10" s="149"/>
      <c r="QFE10" s="149"/>
      <c r="QFF10" s="149"/>
      <c r="QFG10" s="149"/>
      <c r="QFH10" s="149"/>
      <c r="QFI10" s="149"/>
      <c r="QFJ10" s="149"/>
      <c r="QFK10" s="149"/>
      <c r="QFL10" s="149"/>
      <c r="QFM10" s="149"/>
      <c r="QFN10" s="149"/>
      <c r="QFO10" s="149"/>
      <c r="QFP10" s="149"/>
      <c r="QFQ10" s="149"/>
      <c r="QFR10" s="149"/>
      <c r="QFS10" s="149"/>
      <c r="QFT10" s="149"/>
      <c r="QFU10" s="149"/>
      <c r="QFV10" s="149"/>
      <c r="QFW10" s="149"/>
      <c r="QFX10" s="149"/>
      <c r="QFY10" s="149"/>
      <c r="QFZ10" s="149"/>
      <c r="QGA10" s="149"/>
      <c r="QGB10" s="149"/>
      <c r="QGC10" s="149"/>
      <c r="QGD10" s="149"/>
      <c r="QGE10" s="149"/>
      <c r="QGF10" s="149"/>
      <c r="QGG10" s="149"/>
      <c r="QGH10" s="149"/>
      <c r="QGI10" s="149"/>
      <c r="QGJ10" s="149"/>
      <c r="QGK10" s="149"/>
      <c r="QGL10" s="149"/>
      <c r="QGM10" s="149"/>
      <c r="QGN10" s="149"/>
      <c r="QGO10" s="149"/>
      <c r="QGP10" s="149"/>
      <c r="QGQ10" s="149"/>
      <c r="QGR10" s="149"/>
      <c r="QGS10" s="149"/>
      <c r="QGT10" s="149"/>
      <c r="QGU10" s="149"/>
      <c r="QGV10" s="149"/>
      <c r="QGW10" s="149"/>
      <c r="QGX10" s="149"/>
      <c r="QGY10" s="149"/>
      <c r="QGZ10" s="149"/>
      <c r="QHA10" s="149"/>
      <c r="QHB10" s="149"/>
      <c r="QHC10" s="149"/>
      <c r="QHD10" s="149"/>
      <c r="QHE10" s="149"/>
      <c r="QHF10" s="149"/>
      <c r="QHG10" s="149"/>
      <c r="QHH10" s="149"/>
      <c r="QHI10" s="149"/>
      <c r="QHJ10" s="149"/>
      <c r="QHK10" s="149"/>
      <c r="QHL10" s="149"/>
      <c r="QHM10" s="149"/>
      <c r="QHN10" s="149"/>
      <c r="QHO10" s="149"/>
      <c r="QHP10" s="149"/>
      <c r="QHQ10" s="149"/>
      <c r="QHR10" s="149"/>
      <c r="QHS10" s="149"/>
      <c r="QHT10" s="149"/>
      <c r="QHU10" s="149"/>
      <c r="QHV10" s="149"/>
      <c r="QHW10" s="149"/>
      <c r="QHX10" s="149"/>
      <c r="QHY10" s="149"/>
      <c r="QHZ10" s="149"/>
      <c r="QIA10" s="149"/>
      <c r="QIB10" s="149"/>
      <c r="QIC10" s="149"/>
      <c r="QID10" s="149"/>
      <c r="QIE10" s="149"/>
      <c r="QIF10" s="149"/>
      <c r="QIG10" s="149"/>
      <c r="QIH10" s="149"/>
      <c r="QII10" s="149"/>
      <c r="QIJ10" s="149"/>
      <c r="QIK10" s="149"/>
      <c r="QIL10" s="149"/>
      <c r="QIM10" s="149"/>
      <c r="QIN10" s="149"/>
      <c r="QIO10" s="149"/>
      <c r="QIP10" s="149"/>
      <c r="QIQ10" s="149"/>
      <c r="QIR10" s="149"/>
      <c r="QIS10" s="149"/>
      <c r="QIT10" s="149"/>
      <c r="QIU10" s="149"/>
      <c r="QIV10" s="149"/>
      <c r="QIW10" s="149"/>
      <c r="QIX10" s="149"/>
      <c r="QIY10" s="149"/>
      <c r="QIZ10" s="149"/>
      <c r="QJA10" s="149"/>
      <c r="QJB10" s="149"/>
      <c r="QJC10" s="149"/>
      <c r="QJD10" s="149"/>
      <c r="QJE10" s="149"/>
      <c r="QJF10" s="149"/>
      <c r="QJG10" s="149"/>
      <c r="QJH10" s="149"/>
      <c r="QJI10" s="149"/>
      <c r="QJJ10" s="149"/>
      <c r="QJK10" s="149"/>
      <c r="QJL10" s="149"/>
      <c r="QJM10" s="149"/>
      <c r="QJN10" s="149"/>
      <c r="QJO10" s="149"/>
      <c r="QJP10" s="149"/>
      <c r="QJQ10" s="149"/>
      <c r="QJR10" s="149"/>
      <c r="QJS10" s="149"/>
      <c r="QJT10" s="149"/>
      <c r="QJU10" s="149"/>
      <c r="QJV10" s="149"/>
      <c r="QJW10" s="149"/>
      <c r="QJX10" s="149"/>
      <c r="QJY10" s="149"/>
      <c r="QJZ10" s="149"/>
      <c r="QKA10" s="149"/>
      <c r="QKB10" s="149"/>
      <c r="QKC10" s="149"/>
      <c r="QKD10" s="149"/>
      <c r="QKE10" s="149"/>
      <c r="QKF10" s="149"/>
      <c r="QKG10" s="149"/>
      <c r="QKH10" s="149"/>
      <c r="QKI10" s="149"/>
      <c r="QKJ10" s="149"/>
      <c r="QKK10" s="149"/>
      <c r="QKL10" s="149"/>
      <c r="QKM10" s="149"/>
      <c r="QKN10" s="149"/>
      <c r="QKO10" s="149"/>
      <c r="QKP10" s="149"/>
      <c r="QKQ10" s="149"/>
      <c r="QKR10" s="149"/>
      <c r="QKS10" s="149"/>
      <c r="QKT10" s="149"/>
      <c r="QKU10" s="149"/>
      <c r="QKV10" s="149"/>
      <c r="QKW10" s="149"/>
      <c r="QKX10" s="149"/>
      <c r="QKY10" s="149"/>
      <c r="QKZ10" s="149"/>
      <c r="QLA10" s="149"/>
      <c r="QLB10" s="149"/>
      <c r="QLC10" s="149"/>
      <c r="QLD10" s="149"/>
      <c r="QLE10" s="149"/>
      <c r="QLF10" s="149"/>
      <c r="QLG10" s="149"/>
      <c r="QLH10" s="149"/>
      <c r="QLI10" s="149"/>
      <c r="QLJ10" s="149"/>
      <c r="QLK10" s="149"/>
      <c r="QLL10" s="149"/>
      <c r="QLM10" s="149"/>
      <c r="QLN10" s="149"/>
      <c r="QLO10" s="149"/>
      <c r="QLP10" s="149"/>
      <c r="QLQ10" s="149"/>
      <c r="QLR10" s="149"/>
      <c r="QLS10" s="149"/>
      <c r="QLT10" s="149"/>
      <c r="QLU10" s="149"/>
      <c r="QLV10" s="149"/>
      <c r="QLW10" s="149"/>
      <c r="QLX10" s="149"/>
      <c r="QLY10" s="149"/>
      <c r="QLZ10" s="149"/>
      <c r="QMA10" s="149"/>
      <c r="QMB10" s="149"/>
      <c r="QMC10" s="149"/>
      <c r="QMD10" s="149"/>
      <c r="QME10" s="149"/>
      <c r="QMF10" s="149"/>
      <c r="QMG10" s="149"/>
      <c r="QMH10" s="149"/>
      <c r="QMI10" s="149"/>
      <c r="QMJ10" s="149"/>
      <c r="QMK10" s="149"/>
      <c r="QML10" s="149"/>
      <c r="QMM10" s="149"/>
      <c r="QMN10" s="149"/>
      <c r="QMO10" s="149"/>
      <c r="QMP10" s="149"/>
      <c r="QMQ10" s="149"/>
      <c r="QMR10" s="149"/>
      <c r="QMS10" s="149"/>
      <c r="QMT10" s="149"/>
      <c r="QMU10" s="149"/>
      <c r="QMV10" s="149"/>
      <c r="QMW10" s="149"/>
      <c r="QMX10" s="149"/>
      <c r="QMY10" s="149"/>
      <c r="QMZ10" s="149"/>
      <c r="QNA10" s="149"/>
      <c r="QNB10" s="149"/>
      <c r="QNC10" s="149"/>
      <c r="QND10" s="149"/>
      <c r="QNE10" s="149"/>
      <c r="QNF10" s="149"/>
      <c r="QNG10" s="149"/>
      <c r="QNH10" s="149"/>
      <c r="QNI10" s="149"/>
      <c r="QNJ10" s="149"/>
      <c r="QNK10" s="149"/>
      <c r="QNL10" s="149"/>
      <c r="QNM10" s="149"/>
      <c r="QNN10" s="149"/>
      <c r="QNO10" s="149"/>
      <c r="QNP10" s="149"/>
      <c r="QNQ10" s="149"/>
      <c r="QNR10" s="149"/>
      <c r="QNS10" s="149"/>
      <c r="QNT10" s="149"/>
      <c r="QNU10" s="149"/>
      <c r="QNV10" s="149"/>
      <c r="QNW10" s="149"/>
      <c r="QNX10" s="149"/>
      <c r="QNY10" s="149"/>
      <c r="QNZ10" s="149"/>
      <c r="QOA10" s="149"/>
      <c r="QOB10" s="149"/>
      <c r="QOC10" s="149"/>
      <c r="QOD10" s="149"/>
      <c r="QOE10" s="149"/>
      <c r="QOF10" s="149"/>
      <c r="QOG10" s="149"/>
      <c r="QOH10" s="149"/>
      <c r="QOI10" s="149"/>
      <c r="QOJ10" s="149"/>
      <c r="QOK10" s="149"/>
      <c r="QOL10" s="149"/>
      <c r="QOM10" s="149"/>
      <c r="QON10" s="149"/>
      <c r="QOO10" s="149"/>
      <c r="QOP10" s="149"/>
      <c r="QOQ10" s="149"/>
      <c r="QOR10" s="149"/>
      <c r="QOS10" s="149"/>
      <c r="QOT10" s="149"/>
      <c r="QOU10" s="149"/>
      <c r="QOV10" s="149"/>
      <c r="QOW10" s="149"/>
      <c r="QOX10" s="149"/>
      <c r="QOY10" s="149"/>
      <c r="QOZ10" s="149"/>
      <c r="QPA10" s="149"/>
      <c r="QPB10" s="149"/>
      <c r="QPC10" s="149"/>
      <c r="QPD10" s="149"/>
      <c r="QPE10" s="149"/>
      <c r="QPF10" s="149"/>
      <c r="QPG10" s="149"/>
      <c r="QPH10" s="149"/>
      <c r="QPI10" s="149"/>
      <c r="QPJ10" s="149"/>
      <c r="QPK10" s="149"/>
      <c r="QPL10" s="149"/>
      <c r="QPM10" s="149"/>
      <c r="QPN10" s="149"/>
      <c r="QPO10" s="149"/>
      <c r="QPP10" s="149"/>
      <c r="QPQ10" s="149"/>
      <c r="QPR10" s="149"/>
      <c r="QPS10" s="149"/>
      <c r="QPT10" s="149"/>
      <c r="QPU10" s="149"/>
      <c r="QPV10" s="149"/>
      <c r="QPW10" s="149"/>
      <c r="QPX10" s="149"/>
      <c r="QPY10" s="149"/>
      <c r="QPZ10" s="149"/>
      <c r="QQA10" s="149"/>
      <c r="QQB10" s="149"/>
      <c r="QQC10" s="149"/>
      <c r="QQD10" s="149"/>
      <c r="QQE10" s="149"/>
      <c r="QQF10" s="149"/>
      <c r="QQG10" s="149"/>
      <c r="QQH10" s="149"/>
      <c r="QQI10" s="149"/>
      <c r="QQJ10" s="149"/>
      <c r="QQK10" s="149"/>
      <c r="QQL10" s="149"/>
      <c r="QQM10" s="149"/>
      <c r="QQN10" s="149"/>
      <c r="QQO10" s="149"/>
      <c r="QQP10" s="149"/>
      <c r="QQQ10" s="149"/>
      <c r="QQR10" s="149"/>
      <c r="QQS10" s="149"/>
      <c r="QQT10" s="149"/>
      <c r="QQU10" s="149"/>
      <c r="QQV10" s="149"/>
      <c r="QQW10" s="149"/>
      <c r="QQX10" s="149"/>
      <c r="QQY10" s="149"/>
      <c r="QQZ10" s="149"/>
      <c r="QRA10" s="149"/>
      <c r="QRB10" s="149"/>
      <c r="QRC10" s="149"/>
      <c r="QRD10" s="149"/>
      <c r="QRE10" s="149"/>
      <c r="QRF10" s="149"/>
      <c r="QRG10" s="149"/>
      <c r="QRH10" s="149"/>
      <c r="QRI10" s="149"/>
      <c r="QRJ10" s="149"/>
      <c r="QRK10" s="149"/>
      <c r="QRL10" s="149"/>
      <c r="QRM10" s="149"/>
      <c r="QRN10" s="149"/>
      <c r="QRO10" s="149"/>
      <c r="QRP10" s="149"/>
      <c r="QRQ10" s="149"/>
      <c r="QRR10" s="149"/>
      <c r="QRS10" s="149"/>
      <c r="QRT10" s="149"/>
      <c r="QRU10" s="149"/>
      <c r="QRV10" s="149"/>
      <c r="QRW10" s="149"/>
      <c r="QRX10" s="149"/>
      <c r="QRY10" s="149"/>
      <c r="QRZ10" s="149"/>
      <c r="QSA10" s="149"/>
      <c r="QSB10" s="149"/>
      <c r="QSC10" s="149"/>
      <c r="QSD10" s="149"/>
      <c r="QSE10" s="149"/>
      <c r="QSF10" s="149"/>
      <c r="QSG10" s="149"/>
      <c r="QSH10" s="149"/>
      <c r="QSI10" s="149"/>
      <c r="QSJ10" s="149"/>
      <c r="QSK10" s="149"/>
      <c r="QSL10" s="149"/>
      <c r="QSM10" s="149"/>
      <c r="QSN10" s="149"/>
      <c r="QSO10" s="149"/>
      <c r="QSP10" s="149"/>
      <c r="QSQ10" s="149"/>
      <c r="QSR10" s="149"/>
      <c r="QSS10" s="149"/>
      <c r="QST10" s="149"/>
      <c r="QSU10" s="149"/>
      <c r="QSV10" s="149"/>
      <c r="QSW10" s="149"/>
      <c r="QSX10" s="149"/>
      <c r="QSY10" s="149"/>
      <c r="QSZ10" s="149"/>
      <c r="QTA10" s="149"/>
      <c r="QTB10" s="149"/>
      <c r="QTC10" s="149"/>
      <c r="QTD10" s="149"/>
      <c r="QTE10" s="149"/>
      <c r="QTF10" s="149"/>
      <c r="QTG10" s="149"/>
      <c r="QTH10" s="149"/>
      <c r="QTI10" s="149"/>
      <c r="QTJ10" s="149"/>
      <c r="QTK10" s="149"/>
      <c r="QTL10" s="149"/>
      <c r="QTM10" s="149"/>
      <c r="QTN10" s="149"/>
      <c r="QTO10" s="149"/>
      <c r="QTP10" s="149"/>
      <c r="QTQ10" s="149"/>
      <c r="QTR10" s="149"/>
      <c r="QTS10" s="149"/>
      <c r="QTT10" s="149"/>
      <c r="QTU10" s="149"/>
      <c r="QTV10" s="149"/>
      <c r="QTW10" s="149"/>
      <c r="QTX10" s="149"/>
      <c r="QTY10" s="149"/>
      <c r="QTZ10" s="149"/>
      <c r="QUA10" s="149"/>
      <c r="QUB10" s="149"/>
      <c r="QUC10" s="149"/>
      <c r="QUD10" s="149"/>
      <c r="QUE10" s="149"/>
      <c r="QUF10" s="149"/>
      <c r="QUG10" s="149"/>
      <c r="QUH10" s="149"/>
      <c r="QUI10" s="149"/>
      <c r="QUJ10" s="149"/>
      <c r="QUK10" s="149"/>
      <c r="QUL10" s="149"/>
      <c r="QUM10" s="149"/>
      <c r="QUN10" s="149"/>
      <c r="QUO10" s="149"/>
      <c r="QUP10" s="149"/>
      <c r="QUQ10" s="149"/>
      <c r="QUR10" s="149"/>
      <c r="QUS10" s="149"/>
      <c r="QUT10" s="149"/>
      <c r="QUU10" s="149"/>
      <c r="QUV10" s="149"/>
      <c r="QUW10" s="149"/>
      <c r="QUX10" s="149"/>
      <c r="QUY10" s="149"/>
      <c r="QUZ10" s="149"/>
      <c r="QVA10" s="149"/>
      <c r="QVB10" s="149"/>
      <c r="QVC10" s="149"/>
      <c r="QVD10" s="149"/>
      <c r="QVE10" s="149"/>
      <c r="QVF10" s="149"/>
      <c r="QVG10" s="149"/>
      <c r="QVH10" s="149"/>
      <c r="QVI10" s="149"/>
      <c r="QVJ10" s="149"/>
      <c r="QVK10" s="149"/>
      <c r="QVL10" s="149"/>
      <c r="QVM10" s="149"/>
      <c r="QVN10" s="149"/>
      <c r="QVO10" s="149"/>
      <c r="QVP10" s="149"/>
      <c r="QVQ10" s="149"/>
      <c r="QVR10" s="149"/>
      <c r="QVS10" s="149"/>
      <c r="QVT10" s="149"/>
      <c r="QVU10" s="149"/>
      <c r="QVV10" s="149"/>
      <c r="QVW10" s="149"/>
      <c r="QVX10" s="149"/>
      <c r="QVY10" s="149"/>
      <c r="QVZ10" s="149"/>
      <c r="QWA10" s="149"/>
      <c r="QWB10" s="149"/>
      <c r="QWC10" s="149"/>
      <c r="QWD10" s="149"/>
      <c r="QWE10" s="149"/>
      <c r="QWF10" s="149"/>
      <c r="QWG10" s="149"/>
      <c r="QWH10" s="149"/>
      <c r="QWI10" s="149"/>
      <c r="QWJ10" s="149"/>
      <c r="QWK10" s="149"/>
      <c r="QWL10" s="149"/>
      <c r="QWM10" s="149"/>
      <c r="QWN10" s="149"/>
      <c r="QWO10" s="149"/>
      <c r="QWP10" s="149"/>
      <c r="QWQ10" s="149"/>
      <c r="QWR10" s="149"/>
      <c r="QWS10" s="149"/>
      <c r="QWT10" s="149"/>
      <c r="QWU10" s="149"/>
      <c r="QWV10" s="149"/>
      <c r="QWW10" s="149"/>
      <c r="QWX10" s="149"/>
      <c r="QWY10" s="149"/>
      <c r="QWZ10" s="149"/>
      <c r="QXA10" s="149"/>
      <c r="QXB10" s="149"/>
      <c r="QXC10" s="149"/>
      <c r="QXD10" s="149"/>
      <c r="QXE10" s="149"/>
      <c r="QXF10" s="149"/>
      <c r="QXG10" s="149"/>
      <c r="QXH10" s="149"/>
      <c r="QXI10" s="149"/>
      <c r="QXJ10" s="149"/>
      <c r="QXK10" s="149"/>
      <c r="QXL10" s="149"/>
      <c r="QXM10" s="149"/>
      <c r="QXN10" s="149"/>
      <c r="QXO10" s="149"/>
      <c r="QXP10" s="149"/>
      <c r="QXQ10" s="149"/>
      <c r="QXR10" s="149"/>
      <c r="QXS10" s="149"/>
      <c r="QXT10" s="149"/>
      <c r="QXU10" s="149"/>
      <c r="QXV10" s="149"/>
      <c r="QXW10" s="149"/>
      <c r="QXX10" s="149"/>
      <c r="QXY10" s="149"/>
      <c r="QXZ10" s="149"/>
      <c r="QYA10" s="149"/>
      <c r="QYB10" s="149"/>
      <c r="QYC10" s="149"/>
      <c r="QYD10" s="149"/>
      <c r="QYE10" s="149"/>
      <c r="QYF10" s="149"/>
      <c r="QYG10" s="149"/>
      <c r="QYH10" s="149"/>
      <c r="QYI10" s="149"/>
      <c r="QYJ10" s="149"/>
      <c r="QYK10" s="149"/>
      <c r="QYL10" s="149"/>
      <c r="QYM10" s="149"/>
      <c r="QYN10" s="149"/>
      <c r="QYO10" s="149"/>
      <c r="QYP10" s="149"/>
      <c r="QYQ10" s="149"/>
      <c r="QYR10" s="149"/>
      <c r="QYS10" s="149"/>
      <c r="QYT10" s="149"/>
      <c r="QYU10" s="149"/>
      <c r="QYV10" s="149"/>
      <c r="QYW10" s="149"/>
      <c r="QYX10" s="149"/>
      <c r="QYY10" s="149"/>
      <c r="QYZ10" s="149"/>
      <c r="QZA10" s="149"/>
      <c r="QZB10" s="149"/>
      <c r="QZC10" s="149"/>
      <c r="QZD10" s="149"/>
      <c r="QZE10" s="149"/>
      <c r="QZF10" s="149"/>
      <c r="QZG10" s="149"/>
      <c r="QZH10" s="149"/>
      <c r="QZI10" s="149"/>
      <c r="QZJ10" s="149"/>
      <c r="QZK10" s="149"/>
      <c r="QZL10" s="149"/>
      <c r="QZM10" s="149"/>
      <c r="QZN10" s="149"/>
      <c r="QZO10" s="149"/>
      <c r="QZP10" s="149"/>
      <c r="QZQ10" s="149"/>
      <c r="QZR10" s="149"/>
      <c r="QZS10" s="149"/>
      <c r="QZT10" s="149"/>
      <c r="QZU10" s="149"/>
      <c r="QZV10" s="149"/>
      <c r="QZW10" s="149"/>
      <c r="QZX10" s="149"/>
      <c r="QZY10" s="149"/>
      <c r="QZZ10" s="149"/>
      <c r="RAA10" s="149"/>
      <c r="RAB10" s="149"/>
      <c r="RAC10" s="149"/>
      <c r="RAD10" s="149"/>
      <c r="RAE10" s="149"/>
      <c r="RAF10" s="149"/>
      <c r="RAG10" s="149"/>
      <c r="RAH10" s="149"/>
      <c r="RAI10" s="149"/>
      <c r="RAJ10" s="149"/>
      <c r="RAK10" s="149"/>
      <c r="RAL10" s="149"/>
      <c r="RAM10" s="149"/>
      <c r="RAN10" s="149"/>
      <c r="RAO10" s="149"/>
      <c r="RAP10" s="149"/>
      <c r="RAQ10" s="149"/>
      <c r="RAR10" s="149"/>
      <c r="RAS10" s="149"/>
      <c r="RAT10" s="149"/>
      <c r="RAU10" s="149"/>
      <c r="RAV10" s="149"/>
      <c r="RAW10" s="149"/>
      <c r="RAX10" s="149"/>
      <c r="RAY10" s="149"/>
      <c r="RAZ10" s="149"/>
      <c r="RBA10" s="149"/>
      <c r="RBB10" s="149"/>
      <c r="RBC10" s="149"/>
      <c r="RBD10" s="149"/>
      <c r="RBE10" s="149"/>
      <c r="RBF10" s="149"/>
      <c r="RBG10" s="149"/>
      <c r="RBH10" s="149"/>
      <c r="RBI10" s="149"/>
      <c r="RBJ10" s="149"/>
      <c r="RBK10" s="149"/>
      <c r="RBL10" s="149"/>
      <c r="RBM10" s="149"/>
      <c r="RBN10" s="149"/>
      <c r="RBO10" s="149"/>
      <c r="RBP10" s="149"/>
      <c r="RBQ10" s="149"/>
      <c r="RBR10" s="149"/>
      <c r="RBS10" s="149"/>
      <c r="RBT10" s="149"/>
      <c r="RBU10" s="149"/>
      <c r="RBV10" s="149"/>
      <c r="RBW10" s="149"/>
      <c r="RBX10" s="149"/>
      <c r="RBY10" s="149"/>
      <c r="RBZ10" s="149"/>
      <c r="RCA10" s="149"/>
      <c r="RCB10" s="149"/>
      <c r="RCC10" s="149"/>
      <c r="RCD10" s="149"/>
      <c r="RCE10" s="149"/>
      <c r="RCF10" s="149"/>
      <c r="RCG10" s="149"/>
      <c r="RCH10" s="149"/>
      <c r="RCI10" s="149"/>
      <c r="RCJ10" s="149"/>
      <c r="RCK10" s="149"/>
      <c r="RCL10" s="149"/>
      <c r="RCM10" s="149"/>
      <c r="RCN10" s="149"/>
      <c r="RCO10" s="149"/>
      <c r="RCP10" s="149"/>
      <c r="RCQ10" s="149"/>
      <c r="RCR10" s="149"/>
      <c r="RCS10" s="149"/>
      <c r="RCT10" s="149"/>
      <c r="RCU10" s="149"/>
      <c r="RCV10" s="149"/>
      <c r="RCW10" s="149"/>
      <c r="RCX10" s="149"/>
      <c r="RCY10" s="149"/>
      <c r="RCZ10" s="149"/>
      <c r="RDA10" s="149"/>
      <c r="RDB10" s="149"/>
      <c r="RDC10" s="149"/>
      <c r="RDD10" s="149"/>
      <c r="RDE10" s="149"/>
      <c r="RDF10" s="149"/>
      <c r="RDG10" s="149"/>
      <c r="RDH10" s="149"/>
      <c r="RDI10" s="149"/>
      <c r="RDJ10" s="149"/>
      <c r="RDK10" s="149"/>
      <c r="RDL10" s="149"/>
      <c r="RDM10" s="149"/>
      <c r="RDN10" s="149"/>
      <c r="RDO10" s="149"/>
      <c r="RDP10" s="149"/>
      <c r="RDQ10" s="149"/>
      <c r="RDR10" s="149"/>
      <c r="RDS10" s="149"/>
      <c r="RDT10" s="149"/>
      <c r="RDU10" s="149"/>
      <c r="RDV10" s="149"/>
      <c r="RDW10" s="149"/>
      <c r="RDX10" s="149"/>
      <c r="RDY10" s="149"/>
      <c r="RDZ10" s="149"/>
      <c r="REA10" s="149"/>
      <c r="REB10" s="149"/>
      <c r="REC10" s="149"/>
      <c r="RED10" s="149"/>
      <c r="REE10" s="149"/>
      <c r="REF10" s="149"/>
      <c r="REG10" s="149"/>
      <c r="REH10" s="149"/>
      <c r="REI10" s="149"/>
      <c r="REJ10" s="149"/>
      <c r="REK10" s="149"/>
      <c r="REL10" s="149"/>
      <c r="REM10" s="149"/>
      <c r="REN10" s="149"/>
      <c r="REO10" s="149"/>
      <c r="REP10" s="149"/>
      <c r="REQ10" s="149"/>
      <c r="RER10" s="149"/>
      <c r="RES10" s="149"/>
      <c r="RET10" s="149"/>
      <c r="REU10" s="149"/>
      <c r="REV10" s="149"/>
      <c r="REW10" s="149"/>
      <c r="REX10" s="149"/>
      <c r="REY10" s="149"/>
      <c r="REZ10" s="149"/>
      <c r="RFA10" s="149"/>
      <c r="RFB10" s="149"/>
      <c r="RFC10" s="149"/>
      <c r="RFD10" s="149"/>
      <c r="RFE10" s="149"/>
      <c r="RFF10" s="149"/>
      <c r="RFG10" s="149"/>
      <c r="RFH10" s="149"/>
      <c r="RFI10" s="149"/>
      <c r="RFJ10" s="149"/>
      <c r="RFK10" s="149"/>
      <c r="RFL10" s="149"/>
      <c r="RFM10" s="149"/>
      <c r="RFN10" s="149"/>
      <c r="RFO10" s="149"/>
      <c r="RFP10" s="149"/>
      <c r="RFQ10" s="149"/>
      <c r="RFR10" s="149"/>
      <c r="RFS10" s="149"/>
      <c r="RFT10" s="149"/>
      <c r="RFU10" s="149"/>
      <c r="RFV10" s="149"/>
      <c r="RFW10" s="149"/>
      <c r="RFX10" s="149"/>
      <c r="RFY10" s="149"/>
      <c r="RFZ10" s="149"/>
      <c r="RGA10" s="149"/>
      <c r="RGB10" s="149"/>
      <c r="RGC10" s="149"/>
      <c r="RGD10" s="149"/>
      <c r="RGE10" s="149"/>
      <c r="RGF10" s="149"/>
      <c r="RGG10" s="149"/>
      <c r="RGH10" s="149"/>
      <c r="RGI10" s="149"/>
      <c r="RGJ10" s="149"/>
      <c r="RGK10" s="149"/>
      <c r="RGL10" s="149"/>
      <c r="RGM10" s="149"/>
      <c r="RGN10" s="149"/>
      <c r="RGO10" s="149"/>
      <c r="RGP10" s="149"/>
      <c r="RGQ10" s="149"/>
      <c r="RGR10" s="149"/>
      <c r="RGS10" s="149"/>
      <c r="RGT10" s="149"/>
      <c r="RGU10" s="149"/>
      <c r="RGV10" s="149"/>
      <c r="RGW10" s="149"/>
      <c r="RGX10" s="149"/>
      <c r="RGY10" s="149"/>
      <c r="RGZ10" s="149"/>
      <c r="RHA10" s="149"/>
      <c r="RHB10" s="149"/>
      <c r="RHC10" s="149"/>
      <c r="RHD10" s="149"/>
      <c r="RHE10" s="149"/>
      <c r="RHF10" s="149"/>
      <c r="RHG10" s="149"/>
      <c r="RHH10" s="149"/>
      <c r="RHI10" s="149"/>
      <c r="RHJ10" s="149"/>
      <c r="RHK10" s="149"/>
      <c r="RHL10" s="149"/>
      <c r="RHM10" s="149"/>
      <c r="RHN10" s="149"/>
      <c r="RHO10" s="149"/>
      <c r="RHP10" s="149"/>
      <c r="RHQ10" s="149"/>
      <c r="RHR10" s="149"/>
      <c r="RHS10" s="149"/>
      <c r="RHT10" s="149"/>
      <c r="RHU10" s="149"/>
      <c r="RHV10" s="149"/>
      <c r="RHW10" s="149"/>
      <c r="RHX10" s="149"/>
      <c r="RHY10" s="149"/>
      <c r="RHZ10" s="149"/>
      <c r="RIA10" s="149"/>
      <c r="RIB10" s="149"/>
      <c r="RIC10" s="149"/>
      <c r="RID10" s="149"/>
      <c r="RIE10" s="149"/>
      <c r="RIF10" s="149"/>
      <c r="RIG10" s="149"/>
      <c r="RIH10" s="149"/>
      <c r="RII10" s="149"/>
      <c r="RIJ10" s="149"/>
      <c r="RIK10" s="149"/>
      <c r="RIL10" s="149"/>
      <c r="RIM10" s="149"/>
      <c r="RIN10" s="149"/>
      <c r="RIO10" s="149"/>
      <c r="RIP10" s="149"/>
      <c r="RIQ10" s="149"/>
      <c r="RIR10" s="149"/>
      <c r="RIS10" s="149"/>
      <c r="RIT10" s="149"/>
      <c r="RIU10" s="149"/>
      <c r="RIV10" s="149"/>
      <c r="RIW10" s="149"/>
      <c r="RIX10" s="149"/>
      <c r="RIY10" s="149"/>
      <c r="RIZ10" s="149"/>
      <c r="RJA10" s="149"/>
      <c r="RJB10" s="149"/>
      <c r="RJC10" s="149"/>
      <c r="RJD10" s="149"/>
      <c r="RJE10" s="149"/>
      <c r="RJF10" s="149"/>
      <c r="RJG10" s="149"/>
      <c r="RJH10" s="149"/>
      <c r="RJI10" s="149"/>
      <c r="RJJ10" s="149"/>
      <c r="RJK10" s="149"/>
      <c r="RJL10" s="149"/>
      <c r="RJM10" s="149"/>
      <c r="RJN10" s="149"/>
      <c r="RJO10" s="149"/>
      <c r="RJP10" s="149"/>
      <c r="RJQ10" s="149"/>
      <c r="RJR10" s="149"/>
      <c r="RJS10" s="149"/>
      <c r="RJT10" s="149"/>
      <c r="RJU10" s="149"/>
      <c r="RJV10" s="149"/>
      <c r="RJW10" s="149"/>
      <c r="RJX10" s="149"/>
      <c r="RJY10" s="149"/>
      <c r="RJZ10" s="149"/>
      <c r="RKA10" s="149"/>
      <c r="RKB10" s="149"/>
      <c r="RKC10" s="149"/>
      <c r="RKD10" s="149"/>
      <c r="RKE10" s="149"/>
      <c r="RKF10" s="149"/>
      <c r="RKG10" s="149"/>
      <c r="RKH10" s="149"/>
      <c r="RKI10" s="149"/>
      <c r="RKJ10" s="149"/>
      <c r="RKK10" s="149"/>
      <c r="RKL10" s="149"/>
      <c r="RKM10" s="149"/>
      <c r="RKN10" s="149"/>
      <c r="RKO10" s="149"/>
      <c r="RKP10" s="149"/>
      <c r="RKQ10" s="149"/>
      <c r="RKR10" s="149"/>
      <c r="RKS10" s="149"/>
      <c r="RKT10" s="149"/>
      <c r="RKU10" s="149"/>
      <c r="RKV10" s="149"/>
      <c r="RKW10" s="149"/>
      <c r="RKX10" s="149"/>
      <c r="RKY10" s="149"/>
      <c r="RKZ10" s="149"/>
      <c r="RLA10" s="149"/>
      <c r="RLB10" s="149"/>
      <c r="RLC10" s="149"/>
      <c r="RLD10" s="149"/>
      <c r="RLE10" s="149"/>
      <c r="RLF10" s="149"/>
      <c r="RLG10" s="149"/>
      <c r="RLH10" s="149"/>
      <c r="RLI10" s="149"/>
      <c r="RLJ10" s="149"/>
      <c r="RLK10" s="149"/>
      <c r="RLL10" s="149"/>
      <c r="RLM10" s="149"/>
      <c r="RLN10" s="149"/>
      <c r="RLO10" s="149"/>
      <c r="RLP10" s="149"/>
      <c r="RLQ10" s="149"/>
      <c r="RLR10" s="149"/>
      <c r="RLS10" s="149"/>
      <c r="RLT10" s="149"/>
      <c r="RLU10" s="149"/>
      <c r="RLV10" s="149"/>
      <c r="RLW10" s="149"/>
      <c r="RLX10" s="149"/>
      <c r="RLY10" s="149"/>
      <c r="RLZ10" s="149"/>
      <c r="RMA10" s="149"/>
      <c r="RMB10" s="149"/>
      <c r="RMC10" s="149"/>
      <c r="RMD10" s="149"/>
      <c r="RME10" s="149"/>
      <c r="RMF10" s="149"/>
      <c r="RMG10" s="149"/>
      <c r="RMH10" s="149"/>
      <c r="RMI10" s="149"/>
      <c r="RMJ10" s="149"/>
      <c r="RMK10" s="149"/>
      <c r="RML10" s="149"/>
      <c r="RMM10" s="149"/>
      <c r="RMN10" s="149"/>
      <c r="RMO10" s="149"/>
      <c r="RMP10" s="149"/>
      <c r="RMQ10" s="149"/>
      <c r="RMR10" s="149"/>
      <c r="RMS10" s="149"/>
      <c r="RMT10" s="149"/>
      <c r="RMU10" s="149"/>
      <c r="RMV10" s="149"/>
      <c r="RMW10" s="149"/>
      <c r="RMX10" s="149"/>
      <c r="RMY10" s="149"/>
      <c r="RMZ10" s="149"/>
      <c r="RNA10" s="149"/>
      <c r="RNB10" s="149"/>
      <c r="RNC10" s="149"/>
      <c r="RND10" s="149"/>
      <c r="RNE10" s="149"/>
      <c r="RNF10" s="149"/>
      <c r="RNG10" s="149"/>
      <c r="RNH10" s="149"/>
      <c r="RNI10" s="149"/>
      <c r="RNJ10" s="149"/>
      <c r="RNK10" s="149"/>
      <c r="RNL10" s="149"/>
      <c r="RNM10" s="149"/>
      <c r="RNN10" s="149"/>
      <c r="RNO10" s="149"/>
      <c r="RNP10" s="149"/>
      <c r="RNQ10" s="149"/>
      <c r="RNR10" s="149"/>
      <c r="RNS10" s="149"/>
      <c r="RNT10" s="149"/>
      <c r="RNU10" s="149"/>
      <c r="RNV10" s="149"/>
      <c r="RNW10" s="149"/>
      <c r="RNX10" s="149"/>
      <c r="RNY10" s="149"/>
      <c r="RNZ10" s="149"/>
      <c r="ROA10" s="149"/>
      <c r="ROB10" s="149"/>
      <c r="ROC10" s="149"/>
      <c r="ROD10" s="149"/>
      <c r="ROE10" s="149"/>
      <c r="ROF10" s="149"/>
      <c r="ROG10" s="149"/>
      <c r="ROH10" s="149"/>
      <c r="ROI10" s="149"/>
      <c r="ROJ10" s="149"/>
      <c r="ROK10" s="149"/>
      <c r="ROL10" s="149"/>
      <c r="ROM10" s="149"/>
      <c r="RON10" s="149"/>
      <c r="ROO10" s="149"/>
      <c r="ROP10" s="149"/>
      <c r="ROQ10" s="149"/>
      <c r="ROR10" s="149"/>
      <c r="ROS10" s="149"/>
      <c r="ROT10" s="149"/>
      <c r="ROU10" s="149"/>
      <c r="ROV10" s="149"/>
      <c r="ROW10" s="149"/>
      <c r="ROX10" s="149"/>
      <c r="ROY10" s="149"/>
      <c r="ROZ10" s="149"/>
      <c r="RPA10" s="149"/>
      <c r="RPB10" s="149"/>
      <c r="RPC10" s="149"/>
      <c r="RPD10" s="149"/>
      <c r="RPE10" s="149"/>
      <c r="RPF10" s="149"/>
      <c r="RPG10" s="149"/>
      <c r="RPH10" s="149"/>
      <c r="RPI10" s="149"/>
      <c r="RPJ10" s="149"/>
      <c r="RPK10" s="149"/>
      <c r="RPL10" s="149"/>
      <c r="RPM10" s="149"/>
      <c r="RPN10" s="149"/>
      <c r="RPO10" s="149"/>
      <c r="RPP10" s="149"/>
      <c r="RPQ10" s="149"/>
      <c r="RPR10" s="149"/>
      <c r="RPS10" s="149"/>
      <c r="RPT10" s="149"/>
      <c r="RPU10" s="149"/>
      <c r="RPV10" s="149"/>
      <c r="RPW10" s="149"/>
      <c r="RPX10" s="149"/>
      <c r="RPY10" s="149"/>
      <c r="RPZ10" s="149"/>
      <c r="RQA10" s="149"/>
      <c r="RQB10" s="149"/>
      <c r="RQC10" s="149"/>
      <c r="RQD10" s="149"/>
      <c r="RQE10" s="149"/>
      <c r="RQF10" s="149"/>
      <c r="RQG10" s="149"/>
      <c r="RQH10" s="149"/>
      <c r="RQI10" s="149"/>
      <c r="RQJ10" s="149"/>
      <c r="RQK10" s="149"/>
      <c r="RQL10" s="149"/>
      <c r="RQM10" s="149"/>
      <c r="RQN10" s="149"/>
      <c r="RQO10" s="149"/>
      <c r="RQP10" s="149"/>
      <c r="RQQ10" s="149"/>
      <c r="RQR10" s="149"/>
      <c r="RQS10" s="149"/>
      <c r="RQT10" s="149"/>
      <c r="RQU10" s="149"/>
      <c r="RQV10" s="149"/>
      <c r="RQW10" s="149"/>
      <c r="RQX10" s="149"/>
      <c r="RQY10" s="149"/>
      <c r="RQZ10" s="149"/>
      <c r="RRA10" s="149"/>
      <c r="RRB10" s="149"/>
      <c r="RRC10" s="149"/>
      <c r="RRD10" s="149"/>
      <c r="RRE10" s="149"/>
      <c r="RRF10" s="149"/>
      <c r="RRG10" s="149"/>
      <c r="RRH10" s="149"/>
      <c r="RRI10" s="149"/>
      <c r="RRJ10" s="149"/>
      <c r="RRK10" s="149"/>
      <c r="RRL10" s="149"/>
      <c r="RRM10" s="149"/>
      <c r="RRN10" s="149"/>
      <c r="RRO10" s="149"/>
      <c r="RRP10" s="149"/>
      <c r="RRQ10" s="149"/>
      <c r="RRR10" s="149"/>
      <c r="RRS10" s="149"/>
      <c r="RRT10" s="149"/>
      <c r="RRU10" s="149"/>
      <c r="RRV10" s="149"/>
      <c r="RRW10" s="149"/>
      <c r="RRX10" s="149"/>
      <c r="RRY10" s="149"/>
      <c r="RRZ10" s="149"/>
      <c r="RSA10" s="149"/>
      <c r="RSB10" s="149"/>
      <c r="RSC10" s="149"/>
      <c r="RSD10" s="149"/>
      <c r="RSE10" s="149"/>
      <c r="RSF10" s="149"/>
      <c r="RSG10" s="149"/>
      <c r="RSH10" s="149"/>
      <c r="RSI10" s="149"/>
      <c r="RSJ10" s="149"/>
      <c r="RSK10" s="149"/>
      <c r="RSL10" s="149"/>
      <c r="RSM10" s="149"/>
      <c r="RSN10" s="149"/>
      <c r="RSO10" s="149"/>
      <c r="RSP10" s="149"/>
      <c r="RSQ10" s="149"/>
      <c r="RSR10" s="149"/>
      <c r="RSS10" s="149"/>
      <c r="RST10" s="149"/>
      <c r="RSU10" s="149"/>
      <c r="RSV10" s="149"/>
      <c r="RSW10" s="149"/>
      <c r="RSX10" s="149"/>
      <c r="RSY10" s="149"/>
      <c r="RSZ10" s="149"/>
      <c r="RTA10" s="149"/>
      <c r="RTB10" s="149"/>
      <c r="RTC10" s="149"/>
      <c r="RTD10" s="149"/>
      <c r="RTE10" s="149"/>
      <c r="RTF10" s="149"/>
      <c r="RTG10" s="149"/>
      <c r="RTH10" s="149"/>
      <c r="RTI10" s="149"/>
      <c r="RTJ10" s="149"/>
      <c r="RTK10" s="149"/>
      <c r="RTL10" s="149"/>
      <c r="RTM10" s="149"/>
      <c r="RTN10" s="149"/>
      <c r="RTO10" s="149"/>
      <c r="RTP10" s="149"/>
      <c r="RTQ10" s="149"/>
      <c r="RTR10" s="149"/>
      <c r="RTS10" s="149"/>
      <c r="RTT10" s="149"/>
      <c r="RTU10" s="149"/>
      <c r="RTV10" s="149"/>
      <c r="RTW10" s="149"/>
      <c r="RTX10" s="149"/>
      <c r="RTY10" s="149"/>
      <c r="RTZ10" s="149"/>
      <c r="RUA10" s="149"/>
      <c r="RUB10" s="149"/>
      <c r="RUC10" s="149"/>
      <c r="RUD10" s="149"/>
      <c r="RUE10" s="149"/>
      <c r="RUF10" s="149"/>
      <c r="RUG10" s="149"/>
      <c r="RUH10" s="149"/>
      <c r="RUI10" s="149"/>
      <c r="RUJ10" s="149"/>
      <c r="RUK10" s="149"/>
      <c r="RUL10" s="149"/>
      <c r="RUM10" s="149"/>
      <c r="RUN10" s="149"/>
      <c r="RUO10" s="149"/>
      <c r="RUP10" s="149"/>
      <c r="RUQ10" s="149"/>
      <c r="RUR10" s="149"/>
      <c r="RUS10" s="149"/>
      <c r="RUT10" s="149"/>
      <c r="RUU10" s="149"/>
      <c r="RUV10" s="149"/>
      <c r="RUW10" s="149"/>
      <c r="RUX10" s="149"/>
      <c r="RUY10" s="149"/>
      <c r="RUZ10" s="149"/>
      <c r="RVA10" s="149"/>
      <c r="RVB10" s="149"/>
      <c r="RVC10" s="149"/>
      <c r="RVD10" s="149"/>
      <c r="RVE10" s="149"/>
      <c r="RVF10" s="149"/>
      <c r="RVG10" s="149"/>
      <c r="RVH10" s="149"/>
      <c r="RVI10" s="149"/>
      <c r="RVJ10" s="149"/>
      <c r="RVK10" s="149"/>
      <c r="RVL10" s="149"/>
      <c r="RVM10" s="149"/>
      <c r="RVN10" s="149"/>
      <c r="RVO10" s="149"/>
      <c r="RVP10" s="149"/>
      <c r="RVQ10" s="149"/>
      <c r="RVR10" s="149"/>
      <c r="RVS10" s="149"/>
      <c r="RVT10" s="149"/>
      <c r="RVU10" s="149"/>
      <c r="RVV10" s="149"/>
      <c r="RVW10" s="149"/>
      <c r="RVX10" s="149"/>
      <c r="RVY10" s="149"/>
      <c r="RVZ10" s="149"/>
      <c r="RWA10" s="149"/>
      <c r="RWB10" s="149"/>
      <c r="RWC10" s="149"/>
      <c r="RWD10" s="149"/>
      <c r="RWE10" s="149"/>
      <c r="RWF10" s="149"/>
      <c r="RWG10" s="149"/>
      <c r="RWH10" s="149"/>
      <c r="RWI10" s="149"/>
      <c r="RWJ10" s="149"/>
      <c r="RWK10" s="149"/>
      <c r="RWL10" s="149"/>
      <c r="RWM10" s="149"/>
      <c r="RWN10" s="149"/>
      <c r="RWO10" s="149"/>
      <c r="RWP10" s="149"/>
      <c r="RWQ10" s="149"/>
      <c r="RWR10" s="149"/>
      <c r="RWS10" s="149"/>
      <c r="RWT10" s="149"/>
      <c r="RWU10" s="149"/>
      <c r="RWV10" s="149"/>
      <c r="RWW10" s="149"/>
      <c r="RWX10" s="149"/>
      <c r="RWY10" s="149"/>
      <c r="RWZ10" s="149"/>
      <c r="RXA10" s="149"/>
      <c r="RXB10" s="149"/>
      <c r="RXC10" s="149"/>
      <c r="RXD10" s="149"/>
      <c r="RXE10" s="149"/>
      <c r="RXF10" s="149"/>
      <c r="RXG10" s="149"/>
      <c r="RXH10" s="149"/>
      <c r="RXI10" s="149"/>
      <c r="RXJ10" s="149"/>
      <c r="RXK10" s="149"/>
      <c r="RXL10" s="149"/>
      <c r="RXM10" s="149"/>
      <c r="RXN10" s="149"/>
      <c r="RXO10" s="149"/>
      <c r="RXP10" s="149"/>
      <c r="RXQ10" s="149"/>
      <c r="RXR10" s="149"/>
      <c r="RXS10" s="149"/>
      <c r="RXT10" s="149"/>
      <c r="RXU10" s="149"/>
      <c r="RXV10" s="149"/>
      <c r="RXW10" s="149"/>
      <c r="RXX10" s="149"/>
      <c r="RXY10" s="149"/>
      <c r="RXZ10" s="149"/>
      <c r="RYA10" s="149"/>
      <c r="RYB10" s="149"/>
      <c r="RYC10" s="149"/>
      <c r="RYD10" s="149"/>
      <c r="RYE10" s="149"/>
      <c r="RYF10" s="149"/>
      <c r="RYG10" s="149"/>
      <c r="RYH10" s="149"/>
      <c r="RYI10" s="149"/>
      <c r="RYJ10" s="149"/>
      <c r="RYK10" s="149"/>
      <c r="RYL10" s="149"/>
      <c r="RYM10" s="149"/>
      <c r="RYN10" s="149"/>
      <c r="RYO10" s="149"/>
      <c r="RYP10" s="149"/>
      <c r="RYQ10" s="149"/>
      <c r="RYR10" s="149"/>
      <c r="RYS10" s="149"/>
      <c r="RYT10" s="149"/>
      <c r="RYU10" s="149"/>
      <c r="RYV10" s="149"/>
      <c r="RYW10" s="149"/>
      <c r="RYX10" s="149"/>
      <c r="RYY10" s="149"/>
      <c r="RYZ10" s="149"/>
      <c r="RZA10" s="149"/>
      <c r="RZB10" s="149"/>
      <c r="RZC10" s="149"/>
      <c r="RZD10" s="149"/>
      <c r="RZE10" s="149"/>
      <c r="RZF10" s="149"/>
      <c r="RZG10" s="149"/>
      <c r="RZH10" s="149"/>
      <c r="RZI10" s="149"/>
      <c r="RZJ10" s="149"/>
      <c r="RZK10" s="149"/>
      <c r="RZL10" s="149"/>
      <c r="RZM10" s="149"/>
      <c r="RZN10" s="149"/>
      <c r="RZO10" s="149"/>
      <c r="RZP10" s="149"/>
      <c r="RZQ10" s="149"/>
      <c r="RZR10" s="149"/>
      <c r="RZS10" s="149"/>
      <c r="RZT10" s="149"/>
      <c r="RZU10" s="149"/>
      <c r="RZV10" s="149"/>
      <c r="RZW10" s="149"/>
      <c r="RZX10" s="149"/>
      <c r="RZY10" s="149"/>
      <c r="RZZ10" s="149"/>
      <c r="SAA10" s="149"/>
      <c r="SAB10" s="149"/>
      <c r="SAC10" s="149"/>
      <c r="SAD10" s="149"/>
      <c r="SAE10" s="149"/>
      <c r="SAF10" s="149"/>
      <c r="SAG10" s="149"/>
      <c r="SAH10" s="149"/>
      <c r="SAI10" s="149"/>
      <c r="SAJ10" s="149"/>
      <c r="SAK10" s="149"/>
      <c r="SAL10" s="149"/>
      <c r="SAM10" s="149"/>
      <c r="SAN10" s="149"/>
      <c r="SAO10" s="149"/>
      <c r="SAP10" s="149"/>
      <c r="SAQ10" s="149"/>
      <c r="SAR10" s="149"/>
      <c r="SAS10" s="149"/>
      <c r="SAT10" s="149"/>
      <c r="SAU10" s="149"/>
      <c r="SAV10" s="149"/>
      <c r="SAW10" s="149"/>
      <c r="SAX10" s="149"/>
      <c r="SAY10" s="149"/>
      <c r="SAZ10" s="149"/>
      <c r="SBA10" s="149"/>
      <c r="SBB10" s="149"/>
      <c r="SBC10" s="149"/>
      <c r="SBD10" s="149"/>
      <c r="SBE10" s="149"/>
      <c r="SBF10" s="149"/>
      <c r="SBG10" s="149"/>
      <c r="SBH10" s="149"/>
      <c r="SBI10" s="149"/>
      <c r="SBJ10" s="149"/>
      <c r="SBK10" s="149"/>
      <c r="SBL10" s="149"/>
      <c r="SBM10" s="149"/>
      <c r="SBN10" s="149"/>
      <c r="SBO10" s="149"/>
      <c r="SBP10" s="149"/>
      <c r="SBQ10" s="149"/>
      <c r="SBR10" s="149"/>
      <c r="SBS10" s="149"/>
      <c r="SBT10" s="149"/>
      <c r="SBU10" s="149"/>
      <c r="SBV10" s="149"/>
      <c r="SBW10" s="149"/>
      <c r="SBX10" s="149"/>
      <c r="SBY10" s="149"/>
      <c r="SBZ10" s="149"/>
      <c r="SCA10" s="149"/>
      <c r="SCB10" s="149"/>
      <c r="SCC10" s="149"/>
      <c r="SCD10" s="149"/>
      <c r="SCE10" s="149"/>
      <c r="SCF10" s="149"/>
      <c r="SCG10" s="149"/>
      <c r="SCH10" s="149"/>
      <c r="SCI10" s="149"/>
      <c r="SCJ10" s="149"/>
      <c r="SCK10" s="149"/>
      <c r="SCL10" s="149"/>
      <c r="SCM10" s="149"/>
      <c r="SCN10" s="149"/>
      <c r="SCO10" s="149"/>
      <c r="SCP10" s="149"/>
      <c r="SCQ10" s="149"/>
      <c r="SCR10" s="149"/>
      <c r="SCS10" s="149"/>
      <c r="SCT10" s="149"/>
      <c r="SCU10" s="149"/>
      <c r="SCV10" s="149"/>
      <c r="SCW10" s="149"/>
      <c r="SCX10" s="149"/>
      <c r="SCY10" s="149"/>
      <c r="SCZ10" s="149"/>
      <c r="SDA10" s="149"/>
      <c r="SDB10" s="149"/>
      <c r="SDC10" s="149"/>
      <c r="SDD10" s="149"/>
      <c r="SDE10" s="149"/>
      <c r="SDF10" s="149"/>
      <c r="SDG10" s="149"/>
      <c r="SDH10" s="149"/>
      <c r="SDI10" s="149"/>
      <c r="SDJ10" s="149"/>
      <c r="SDK10" s="149"/>
      <c r="SDL10" s="149"/>
      <c r="SDM10" s="149"/>
      <c r="SDN10" s="149"/>
      <c r="SDO10" s="149"/>
      <c r="SDP10" s="149"/>
      <c r="SDQ10" s="149"/>
      <c r="SDR10" s="149"/>
      <c r="SDS10" s="149"/>
      <c r="SDT10" s="149"/>
      <c r="SDU10" s="149"/>
      <c r="SDV10" s="149"/>
      <c r="SDW10" s="149"/>
      <c r="SDX10" s="149"/>
      <c r="SDY10" s="149"/>
      <c r="SDZ10" s="149"/>
      <c r="SEA10" s="149"/>
      <c r="SEB10" s="149"/>
      <c r="SEC10" s="149"/>
      <c r="SED10" s="149"/>
      <c r="SEE10" s="149"/>
      <c r="SEF10" s="149"/>
      <c r="SEG10" s="149"/>
      <c r="SEH10" s="149"/>
      <c r="SEI10" s="149"/>
      <c r="SEJ10" s="149"/>
      <c r="SEK10" s="149"/>
      <c r="SEL10" s="149"/>
      <c r="SEM10" s="149"/>
      <c r="SEN10" s="149"/>
      <c r="SEO10" s="149"/>
      <c r="SEP10" s="149"/>
      <c r="SEQ10" s="149"/>
      <c r="SER10" s="149"/>
      <c r="SES10" s="149"/>
      <c r="SET10" s="149"/>
      <c r="SEU10" s="149"/>
      <c r="SEV10" s="149"/>
      <c r="SEW10" s="149"/>
      <c r="SEX10" s="149"/>
      <c r="SEY10" s="149"/>
      <c r="SEZ10" s="149"/>
      <c r="SFA10" s="149"/>
      <c r="SFB10" s="149"/>
      <c r="SFC10" s="149"/>
      <c r="SFD10" s="149"/>
      <c r="SFE10" s="149"/>
      <c r="SFF10" s="149"/>
      <c r="SFG10" s="149"/>
      <c r="SFH10" s="149"/>
      <c r="SFI10" s="149"/>
      <c r="SFJ10" s="149"/>
      <c r="SFK10" s="149"/>
      <c r="SFL10" s="149"/>
      <c r="SFM10" s="149"/>
      <c r="SFN10" s="149"/>
      <c r="SFO10" s="149"/>
      <c r="SFP10" s="149"/>
      <c r="SFQ10" s="149"/>
      <c r="SFR10" s="149"/>
      <c r="SFS10" s="149"/>
      <c r="SFT10" s="149"/>
      <c r="SFU10" s="149"/>
      <c r="SFV10" s="149"/>
      <c r="SFW10" s="149"/>
      <c r="SFX10" s="149"/>
      <c r="SFY10" s="149"/>
      <c r="SFZ10" s="149"/>
      <c r="SGA10" s="149"/>
      <c r="SGB10" s="149"/>
      <c r="SGC10" s="149"/>
      <c r="SGD10" s="149"/>
      <c r="SGE10" s="149"/>
      <c r="SGF10" s="149"/>
      <c r="SGG10" s="149"/>
      <c r="SGH10" s="149"/>
      <c r="SGI10" s="149"/>
      <c r="SGJ10" s="149"/>
      <c r="SGK10" s="149"/>
      <c r="SGL10" s="149"/>
      <c r="SGM10" s="149"/>
      <c r="SGN10" s="149"/>
      <c r="SGO10" s="149"/>
      <c r="SGP10" s="149"/>
      <c r="SGQ10" s="149"/>
      <c r="SGR10" s="149"/>
      <c r="SGS10" s="149"/>
      <c r="SGT10" s="149"/>
      <c r="SGU10" s="149"/>
      <c r="SGV10" s="149"/>
      <c r="SGW10" s="149"/>
      <c r="SGX10" s="149"/>
      <c r="SGY10" s="149"/>
      <c r="SGZ10" s="149"/>
      <c r="SHA10" s="149"/>
      <c r="SHB10" s="149"/>
      <c r="SHC10" s="149"/>
      <c r="SHD10" s="149"/>
      <c r="SHE10" s="149"/>
      <c r="SHF10" s="149"/>
      <c r="SHG10" s="149"/>
      <c r="SHH10" s="149"/>
      <c r="SHI10" s="149"/>
      <c r="SHJ10" s="149"/>
      <c r="SHK10" s="149"/>
      <c r="SHL10" s="149"/>
      <c r="SHM10" s="149"/>
      <c r="SHN10" s="149"/>
      <c r="SHO10" s="149"/>
      <c r="SHP10" s="149"/>
      <c r="SHQ10" s="149"/>
      <c r="SHR10" s="149"/>
      <c r="SHS10" s="149"/>
      <c r="SHT10" s="149"/>
      <c r="SHU10" s="149"/>
      <c r="SHV10" s="149"/>
      <c r="SHW10" s="149"/>
      <c r="SHX10" s="149"/>
      <c r="SHY10" s="149"/>
      <c r="SHZ10" s="149"/>
      <c r="SIA10" s="149"/>
      <c r="SIB10" s="149"/>
      <c r="SIC10" s="149"/>
      <c r="SID10" s="149"/>
      <c r="SIE10" s="149"/>
      <c r="SIF10" s="149"/>
      <c r="SIG10" s="149"/>
      <c r="SIH10" s="149"/>
      <c r="SII10" s="149"/>
      <c r="SIJ10" s="149"/>
      <c r="SIK10" s="149"/>
      <c r="SIL10" s="149"/>
      <c r="SIM10" s="149"/>
      <c r="SIN10" s="149"/>
      <c r="SIO10" s="149"/>
      <c r="SIP10" s="149"/>
      <c r="SIQ10" s="149"/>
      <c r="SIR10" s="149"/>
      <c r="SIS10" s="149"/>
      <c r="SIT10" s="149"/>
      <c r="SIU10" s="149"/>
      <c r="SIV10" s="149"/>
      <c r="SIW10" s="149"/>
      <c r="SIX10" s="149"/>
      <c r="SIY10" s="149"/>
      <c r="SIZ10" s="149"/>
      <c r="SJA10" s="149"/>
      <c r="SJB10" s="149"/>
      <c r="SJC10" s="149"/>
      <c r="SJD10" s="149"/>
      <c r="SJE10" s="149"/>
      <c r="SJF10" s="149"/>
      <c r="SJG10" s="149"/>
      <c r="SJH10" s="149"/>
      <c r="SJI10" s="149"/>
      <c r="SJJ10" s="149"/>
      <c r="SJK10" s="149"/>
      <c r="SJL10" s="149"/>
      <c r="SJM10" s="149"/>
      <c r="SJN10" s="149"/>
      <c r="SJO10" s="149"/>
      <c r="SJP10" s="149"/>
      <c r="SJQ10" s="149"/>
      <c r="SJR10" s="149"/>
      <c r="SJS10" s="149"/>
      <c r="SJT10" s="149"/>
      <c r="SJU10" s="149"/>
      <c r="SJV10" s="149"/>
      <c r="SJW10" s="149"/>
      <c r="SJX10" s="149"/>
      <c r="SJY10" s="149"/>
      <c r="SJZ10" s="149"/>
      <c r="SKA10" s="149"/>
      <c r="SKB10" s="149"/>
      <c r="SKC10" s="149"/>
      <c r="SKD10" s="149"/>
      <c r="SKE10" s="149"/>
      <c r="SKF10" s="149"/>
      <c r="SKG10" s="149"/>
      <c r="SKH10" s="149"/>
      <c r="SKI10" s="149"/>
      <c r="SKJ10" s="149"/>
      <c r="SKK10" s="149"/>
      <c r="SKL10" s="149"/>
      <c r="SKM10" s="149"/>
      <c r="SKN10" s="149"/>
      <c r="SKO10" s="149"/>
      <c r="SKP10" s="149"/>
      <c r="SKQ10" s="149"/>
      <c r="SKR10" s="149"/>
      <c r="SKS10" s="149"/>
      <c r="SKT10" s="149"/>
      <c r="SKU10" s="149"/>
      <c r="SKV10" s="149"/>
      <c r="SKW10" s="149"/>
      <c r="SKX10" s="149"/>
      <c r="SKY10" s="149"/>
      <c r="SKZ10" s="149"/>
      <c r="SLA10" s="149"/>
      <c r="SLB10" s="149"/>
      <c r="SLC10" s="149"/>
      <c r="SLD10" s="149"/>
      <c r="SLE10" s="149"/>
      <c r="SLF10" s="149"/>
      <c r="SLG10" s="149"/>
      <c r="SLH10" s="149"/>
      <c r="SLI10" s="149"/>
      <c r="SLJ10" s="149"/>
      <c r="SLK10" s="149"/>
      <c r="SLL10" s="149"/>
      <c r="SLM10" s="149"/>
      <c r="SLN10" s="149"/>
      <c r="SLO10" s="149"/>
      <c r="SLP10" s="149"/>
      <c r="SLQ10" s="149"/>
      <c r="SLR10" s="149"/>
      <c r="SLS10" s="149"/>
      <c r="SLT10" s="149"/>
      <c r="SLU10" s="149"/>
      <c r="SLV10" s="149"/>
      <c r="SLW10" s="149"/>
      <c r="SLX10" s="149"/>
      <c r="SLY10" s="149"/>
      <c r="SLZ10" s="149"/>
      <c r="SMA10" s="149"/>
      <c r="SMB10" s="149"/>
      <c r="SMC10" s="149"/>
      <c r="SMD10" s="149"/>
      <c r="SME10" s="149"/>
      <c r="SMF10" s="149"/>
      <c r="SMG10" s="149"/>
      <c r="SMH10" s="149"/>
      <c r="SMI10" s="149"/>
      <c r="SMJ10" s="149"/>
      <c r="SMK10" s="149"/>
      <c r="SML10" s="149"/>
      <c r="SMM10" s="149"/>
      <c r="SMN10" s="149"/>
      <c r="SMO10" s="149"/>
      <c r="SMP10" s="149"/>
      <c r="SMQ10" s="149"/>
      <c r="SMR10" s="149"/>
      <c r="SMS10" s="149"/>
      <c r="SMT10" s="149"/>
      <c r="SMU10" s="149"/>
      <c r="SMV10" s="149"/>
      <c r="SMW10" s="149"/>
      <c r="SMX10" s="149"/>
      <c r="SMY10" s="149"/>
      <c r="SMZ10" s="149"/>
      <c r="SNA10" s="149"/>
      <c r="SNB10" s="149"/>
      <c r="SNC10" s="149"/>
      <c r="SND10" s="149"/>
      <c r="SNE10" s="149"/>
      <c r="SNF10" s="149"/>
      <c r="SNG10" s="149"/>
      <c r="SNH10" s="149"/>
      <c r="SNI10" s="149"/>
      <c r="SNJ10" s="149"/>
      <c r="SNK10" s="149"/>
      <c r="SNL10" s="149"/>
      <c r="SNM10" s="149"/>
      <c r="SNN10" s="149"/>
      <c r="SNO10" s="149"/>
      <c r="SNP10" s="149"/>
      <c r="SNQ10" s="149"/>
      <c r="SNR10" s="149"/>
      <c r="SNS10" s="149"/>
      <c r="SNT10" s="149"/>
      <c r="SNU10" s="149"/>
      <c r="SNV10" s="149"/>
      <c r="SNW10" s="149"/>
      <c r="SNX10" s="149"/>
      <c r="SNY10" s="149"/>
      <c r="SNZ10" s="149"/>
      <c r="SOA10" s="149"/>
      <c r="SOB10" s="149"/>
      <c r="SOC10" s="149"/>
      <c r="SOD10" s="149"/>
      <c r="SOE10" s="149"/>
      <c r="SOF10" s="149"/>
      <c r="SOG10" s="149"/>
      <c r="SOH10" s="149"/>
      <c r="SOI10" s="149"/>
      <c r="SOJ10" s="149"/>
      <c r="SOK10" s="149"/>
      <c r="SOL10" s="149"/>
      <c r="SOM10" s="149"/>
      <c r="SON10" s="149"/>
      <c r="SOO10" s="149"/>
      <c r="SOP10" s="149"/>
      <c r="SOQ10" s="149"/>
      <c r="SOR10" s="149"/>
      <c r="SOS10" s="149"/>
      <c r="SOT10" s="149"/>
      <c r="SOU10" s="149"/>
      <c r="SOV10" s="149"/>
      <c r="SOW10" s="149"/>
      <c r="SOX10" s="149"/>
      <c r="SOY10" s="149"/>
      <c r="SOZ10" s="149"/>
      <c r="SPA10" s="149"/>
      <c r="SPB10" s="149"/>
      <c r="SPC10" s="149"/>
      <c r="SPD10" s="149"/>
      <c r="SPE10" s="149"/>
      <c r="SPF10" s="149"/>
      <c r="SPG10" s="149"/>
      <c r="SPH10" s="149"/>
      <c r="SPI10" s="149"/>
      <c r="SPJ10" s="149"/>
      <c r="SPK10" s="149"/>
      <c r="SPL10" s="149"/>
      <c r="SPM10" s="149"/>
      <c r="SPN10" s="149"/>
      <c r="SPO10" s="149"/>
      <c r="SPP10" s="149"/>
      <c r="SPQ10" s="149"/>
      <c r="SPR10" s="149"/>
      <c r="SPS10" s="149"/>
      <c r="SPT10" s="149"/>
      <c r="SPU10" s="149"/>
      <c r="SPV10" s="149"/>
      <c r="SPW10" s="149"/>
      <c r="SPX10" s="149"/>
      <c r="SPY10" s="149"/>
      <c r="SPZ10" s="149"/>
      <c r="SQA10" s="149"/>
      <c r="SQB10" s="149"/>
      <c r="SQC10" s="149"/>
      <c r="SQD10" s="149"/>
      <c r="SQE10" s="149"/>
      <c r="SQF10" s="149"/>
      <c r="SQG10" s="149"/>
      <c r="SQH10" s="149"/>
      <c r="SQI10" s="149"/>
      <c r="SQJ10" s="149"/>
      <c r="SQK10" s="149"/>
      <c r="SQL10" s="149"/>
      <c r="SQM10" s="149"/>
      <c r="SQN10" s="149"/>
      <c r="SQO10" s="149"/>
      <c r="SQP10" s="149"/>
      <c r="SQQ10" s="149"/>
      <c r="SQR10" s="149"/>
      <c r="SQS10" s="149"/>
      <c r="SQT10" s="149"/>
      <c r="SQU10" s="149"/>
      <c r="SQV10" s="149"/>
      <c r="SQW10" s="149"/>
      <c r="SQX10" s="149"/>
      <c r="SQY10" s="149"/>
      <c r="SQZ10" s="149"/>
      <c r="SRA10" s="149"/>
      <c r="SRB10" s="149"/>
      <c r="SRC10" s="149"/>
      <c r="SRD10" s="149"/>
      <c r="SRE10" s="149"/>
      <c r="SRF10" s="149"/>
      <c r="SRG10" s="149"/>
      <c r="SRH10" s="149"/>
      <c r="SRI10" s="149"/>
      <c r="SRJ10" s="149"/>
      <c r="SRK10" s="149"/>
      <c r="SRL10" s="149"/>
      <c r="SRM10" s="149"/>
      <c r="SRN10" s="149"/>
      <c r="SRO10" s="149"/>
      <c r="SRP10" s="149"/>
      <c r="SRQ10" s="149"/>
      <c r="SRR10" s="149"/>
      <c r="SRS10" s="149"/>
      <c r="SRT10" s="149"/>
      <c r="SRU10" s="149"/>
      <c r="SRV10" s="149"/>
      <c r="SRW10" s="149"/>
      <c r="SRX10" s="149"/>
      <c r="SRY10" s="149"/>
      <c r="SRZ10" s="149"/>
      <c r="SSA10" s="149"/>
      <c r="SSB10" s="149"/>
      <c r="SSC10" s="149"/>
      <c r="SSD10" s="149"/>
      <c r="SSE10" s="149"/>
      <c r="SSF10" s="149"/>
      <c r="SSG10" s="149"/>
      <c r="SSH10" s="149"/>
      <c r="SSI10" s="149"/>
      <c r="SSJ10" s="149"/>
      <c r="SSK10" s="149"/>
      <c r="SSL10" s="149"/>
      <c r="SSM10" s="149"/>
      <c r="SSN10" s="149"/>
      <c r="SSO10" s="149"/>
      <c r="SSP10" s="149"/>
      <c r="SSQ10" s="149"/>
      <c r="SSR10" s="149"/>
      <c r="SSS10" s="149"/>
      <c r="SST10" s="149"/>
      <c r="SSU10" s="149"/>
      <c r="SSV10" s="149"/>
      <c r="SSW10" s="149"/>
      <c r="SSX10" s="149"/>
      <c r="SSY10" s="149"/>
      <c r="SSZ10" s="149"/>
      <c r="STA10" s="149"/>
      <c r="STB10" s="149"/>
      <c r="STC10" s="149"/>
      <c r="STD10" s="149"/>
      <c r="STE10" s="149"/>
      <c r="STF10" s="149"/>
      <c r="STG10" s="149"/>
      <c r="STH10" s="149"/>
      <c r="STI10" s="149"/>
      <c r="STJ10" s="149"/>
      <c r="STK10" s="149"/>
      <c r="STL10" s="149"/>
      <c r="STM10" s="149"/>
      <c r="STN10" s="149"/>
      <c r="STO10" s="149"/>
      <c r="STP10" s="149"/>
      <c r="STQ10" s="149"/>
      <c r="STR10" s="149"/>
      <c r="STS10" s="149"/>
      <c r="STT10" s="149"/>
      <c r="STU10" s="149"/>
      <c r="STV10" s="149"/>
      <c r="STW10" s="149"/>
      <c r="STX10" s="149"/>
      <c r="STY10" s="149"/>
      <c r="STZ10" s="149"/>
      <c r="SUA10" s="149"/>
      <c r="SUB10" s="149"/>
      <c r="SUC10" s="149"/>
      <c r="SUD10" s="149"/>
      <c r="SUE10" s="149"/>
      <c r="SUF10" s="149"/>
      <c r="SUG10" s="149"/>
      <c r="SUH10" s="149"/>
      <c r="SUI10" s="149"/>
      <c r="SUJ10" s="149"/>
      <c r="SUK10" s="149"/>
      <c r="SUL10" s="149"/>
      <c r="SUM10" s="149"/>
      <c r="SUN10" s="149"/>
      <c r="SUO10" s="149"/>
      <c r="SUP10" s="149"/>
      <c r="SUQ10" s="149"/>
      <c r="SUR10" s="149"/>
      <c r="SUS10" s="149"/>
      <c r="SUT10" s="149"/>
      <c r="SUU10" s="149"/>
      <c r="SUV10" s="149"/>
      <c r="SUW10" s="149"/>
      <c r="SUX10" s="149"/>
      <c r="SUY10" s="149"/>
      <c r="SUZ10" s="149"/>
      <c r="SVA10" s="149"/>
      <c r="SVB10" s="149"/>
      <c r="SVC10" s="149"/>
      <c r="SVD10" s="149"/>
      <c r="SVE10" s="149"/>
      <c r="SVF10" s="149"/>
      <c r="SVG10" s="149"/>
      <c r="SVH10" s="149"/>
      <c r="SVI10" s="149"/>
      <c r="SVJ10" s="149"/>
      <c r="SVK10" s="149"/>
      <c r="SVL10" s="149"/>
      <c r="SVM10" s="149"/>
      <c r="SVN10" s="149"/>
      <c r="SVO10" s="149"/>
      <c r="SVP10" s="149"/>
      <c r="SVQ10" s="149"/>
      <c r="SVR10" s="149"/>
      <c r="SVS10" s="149"/>
      <c r="SVT10" s="149"/>
      <c r="SVU10" s="149"/>
      <c r="SVV10" s="149"/>
      <c r="SVW10" s="149"/>
      <c r="SVX10" s="149"/>
      <c r="SVY10" s="149"/>
      <c r="SVZ10" s="149"/>
      <c r="SWA10" s="149"/>
      <c r="SWB10" s="149"/>
      <c r="SWC10" s="149"/>
      <c r="SWD10" s="149"/>
      <c r="SWE10" s="149"/>
      <c r="SWF10" s="149"/>
      <c r="SWG10" s="149"/>
      <c r="SWH10" s="149"/>
      <c r="SWI10" s="149"/>
      <c r="SWJ10" s="149"/>
      <c r="SWK10" s="149"/>
      <c r="SWL10" s="149"/>
      <c r="SWM10" s="149"/>
      <c r="SWN10" s="149"/>
      <c r="SWO10" s="149"/>
      <c r="SWP10" s="149"/>
      <c r="SWQ10" s="149"/>
      <c r="SWR10" s="149"/>
      <c r="SWS10" s="149"/>
      <c r="SWT10" s="149"/>
      <c r="SWU10" s="149"/>
      <c r="SWV10" s="149"/>
      <c r="SWW10" s="149"/>
      <c r="SWX10" s="149"/>
      <c r="SWY10" s="149"/>
      <c r="SWZ10" s="149"/>
      <c r="SXA10" s="149"/>
      <c r="SXB10" s="149"/>
      <c r="SXC10" s="149"/>
      <c r="SXD10" s="149"/>
      <c r="SXE10" s="149"/>
      <c r="SXF10" s="149"/>
      <c r="SXG10" s="149"/>
      <c r="SXH10" s="149"/>
      <c r="SXI10" s="149"/>
      <c r="SXJ10" s="149"/>
      <c r="SXK10" s="149"/>
      <c r="SXL10" s="149"/>
      <c r="SXM10" s="149"/>
      <c r="SXN10" s="149"/>
      <c r="SXO10" s="149"/>
      <c r="SXP10" s="149"/>
      <c r="SXQ10" s="149"/>
      <c r="SXR10" s="149"/>
      <c r="SXS10" s="149"/>
      <c r="SXT10" s="149"/>
      <c r="SXU10" s="149"/>
      <c r="SXV10" s="149"/>
      <c r="SXW10" s="149"/>
      <c r="SXX10" s="149"/>
      <c r="SXY10" s="149"/>
      <c r="SXZ10" s="149"/>
      <c r="SYA10" s="149"/>
      <c r="SYB10" s="149"/>
      <c r="SYC10" s="149"/>
      <c r="SYD10" s="149"/>
      <c r="SYE10" s="149"/>
      <c r="SYF10" s="149"/>
      <c r="SYG10" s="149"/>
      <c r="SYH10" s="149"/>
      <c r="SYI10" s="149"/>
      <c r="SYJ10" s="149"/>
      <c r="SYK10" s="149"/>
      <c r="SYL10" s="149"/>
      <c r="SYM10" s="149"/>
      <c r="SYN10" s="149"/>
      <c r="SYO10" s="149"/>
      <c r="SYP10" s="149"/>
      <c r="SYQ10" s="149"/>
      <c r="SYR10" s="149"/>
      <c r="SYS10" s="149"/>
      <c r="SYT10" s="149"/>
      <c r="SYU10" s="149"/>
      <c r="SYV10" s="149"/>
      <c r="SYW10" s="149"/>
      <c r="SYX10" s="149"/>
      <c r="SYY10" s="149"/>
      <c r="SYZ10" s="149"/>
      <c r="SZA10" s="149"/>
      <c r="SZB10" s="149"/>
      <c r="SZC10" s="149"/>
      <c r="SZD10" s="149"/>
      <c r="SZE10" s="149"/>
      <c r="SZF10" s="149"/>
      <c r="SZG10" s="149"/>
      <c r="SZH10" s="149"/>
      <c r="SZI10" s="149"/>
      <c r="SZJ10" s="149"/>
      <c r="SZK10" s="149"/>
      <c r="SZL10" s="149"/>
      <c r="SZM10" s="149"/>
      <c r="SZN10" s="149"/>
      <c r="SZO10" s="149"/>
      <c r="SZP10" s="149"/>
      <c r="SZQ10" s="149"/>
      <c r="SZR10" s="149"/>
      <c r="SZS10" s="149"/>
      <c r="SZT10" s="149"/>
      <c r="SZU10" s="149"/>
      <c r="SZV10" s="149"/>
      <c r="SZW10" s="149"/>
      <c r="SZX10" s="149"/>
      <c r="SZY10" s="149"/>
      <c r="SZZ10" s="149"/>
      <c r="TAA10" s="149"/>
      <c r="TAB10" s="149"/>
      <c r="TAC10" s="149"/>
      <c r="TAD10" s="149"/>
      <c r="TAE10" s="149"/>
      <c r="TAF10" s="149"/>
      <c r="TAG10" s="149"/>
      <c r="TAH10" s="149"/>
      <c r="TAI10" s="149"/>
      <c r="TAJ10" s="149"/>
      <c r="TAK10" s="149"/>
      <c r="TAL10" s="149"/>
      <c r="TAM10" s="149"/>
      <c r="TAN10" s="149"/>
      <c r="TAO10" s="149"/>
      <c r="TAP10" s="149"/>
      <c r="TAQ10" s="149"/>
      <c r="TAR10" s="149"/>
      <c r="TAS10" s="149"/>
      <c r="TAT10" s="149"/>
      <c r="TAU10" s="149"/>
      <c r="TAV10" s="149"/>
      <c r="TAW10" s="149"/>
      <c r="TAX10" s="149"/>
      <c r="TAY10" s="149"/>
      <c r="TAZ10" s="149"/>
      <c r="TBA10" s="149"/>
      <c r="TBB10" s="149"/>
      <c r="TBC10" s="149"/>
      <c r="TBD10" s="149"/>
      <c r="TBE10" s="149"/>
      <c r="TBF10" s="149"/>
      <c r="TBG10" s="149"/>
      <c r="TBH10" s="149"/>
      <c r="TBI10" s="149"/>
      <c r="TBJ10" s="149"/>
      <c r="TBK10" s="149"/>
      <c r="TBL10" s="149"/>
      <c r="TBM10" s="149"/>
      <c r="TBN10" s="149"/>
      <c r="TBO10" s="149"/>
      <c r="TBP10" s="149"/>
      <c r="TBQ10" s="149"/>
      <c r="TBR10" s="149"/>
      <c r="TBS10" s="149"/>
      <c r="TBT10" s="149"/>
      <c r="TBU10" s="149"/>
      <c r="TBV10" s="149"/>
      <c r="TBW10" s="149"/>
      <c r="TBX10" s="149"/>
      <c r="TBY10" s="149"/>
      <c r="TBZ10" s="149"/>
      <c r="TCA10" s="149"/>
      <c r="TCB10" s="149"/>
      <c r="TCC10" s="149"/>
      <c r="TCD10" s="149"/>
      <c r="TCE10" s="149"/>
      <c r="TCF10" s="149"/>
      <c r="TCG10" s="149"/>
      <c r="TCH10" s="149"/>
      <c r="TCI10" s="149"/>
      <c r="TCJ10" s="149"/>
      <c r="TCK10" s="149"/>
      <c r="TCL10" s="149"/>
      <c r="TCM10" s="149"/>
      <c r="TCN10" s="149"/>
      <c r="TCO10" s="149"/>
      <c r="TCP10" s="149"/>
      <c r="TCQ10" s="149"/>
      <c r="TCR10" s="149"/>
      <c r="TCS10" s="149"/>
      <c r="TCT10" s="149"/>
      <c r="TCU10" s="149"/>
      <c r="TCV10" s="149"/>
      <c r="TCW10" s="149"/>
      <c r="TCX10" s="149"/>
      <c r="TCY10" s="149"/>
      <c r="TCZ10" s="149"/>
      <c r="TDA10" s="149"/>
      <c r="TDB10" s="149"/>
      <c r="TDC10" s="149"/>
      <c r="TDD10" s="149"/>
      <c r="TDE10" s="149"/>
      <c r="TDF10" s="149"/>
      <c r="TDG10" s="149"/>
      <c r="TDH10" s="149"/>
      <c r="TDI10" s="149"/>
      <c r="TDJ10" s="149"/>
      <c r="TDK10" s="149"/>
      <c r="TDL10" s="149"/>
      <c r="TDM10" s="149"/>
      <c r="TDN10" s="149"/>
      <c r="TDO10" s="149"/>
      <c r="TDP10" s="149"/>
      <c r="TDQ10" s="149"/>
      <c r="TDR10" s="149"/>
      <c r="TDS10" s="149"/>
      <c r="TDT10" s="149"/>
      <c r="TDU10" s="149"/>
      <c r="TDV10" s="149"/>
      <c r="TDW10" s="149"/>
      <c r="TDX10" s="149"/>
      <c r="TDY10" s="149"/>
      <c r="TDZ10" s="149"/>
      <c r="TEA10" s="149"/>
      <c r="TEB10" s="149"/>
      <c r="TEC10" s="149"/>
      <c r="TED10" s="149"/>
      <c r="TEE10" s="149"/>
      <c r="TEF10" s="149"/>
      <c r="TEG10" s="149"/>
      <c r="TEH10" s="149"/>
      <c r="TEI10" s="149"/>
      <c r="TEJ10" s="149"/>
      <c r="TEK10" s="149"/>
      <c r="TEL10" s="149"/>
      <c r="TEM10" s="149"/>
      <c r="TEN10" s="149"/>
      <c r="TEO10" s="149"/>
      <c r="TEP10" s="149"/>
      <c r="TEQ10" s="149"/>
      <c r="TER10" s="149"/>
      <c r="TES10" s="149"/>
      <c r="TET10" s="149"/>
      <c r="TEU10" s="149"/>
      <c r="TEV10" s="149"/>
      <c r="TEW10" s="149"/>
      <c r="TEX10" s="149"/>
      <c r="TEY10" s="149"/>
      <c r="TEZ10" s="149"/>
      <c r="TFA10" s="149"/>
      <c r="TFB10" s="149"/>
      <c r="TFC10" s="149"/>
      <c r="TFD10" s="149"/>
      <c r="TFE10" s="149"/>
      <c r="TFF10" s="149"/>
      <c r="TFG10" s="149"/>
      <c r="TFH10" s="149"/>
      <c r="TFI10" s="149"/>
      <c r="TFJ10" s="149"/>
      <c r="TFK10" s="149"/>
      <c r="TFL10" s="149"/>
      <c r="TFM10" s="149"/>
      <c r="TFN10" s="149"/>
      <c r="TFO10" s="149"/>
      <c r="TFP10" s="149"/>
      <c r="TFQ10" s="149"/>
      <c r="TFR10" s="149"/>
      <c r="TFS10" s="149"/>
      <c r="TFT10" s="149"/>
      <c r="TFU10" s="149"/>
      <c r="TFV10" s="149"/>
      <c r="TFW10" s="149"/>
      <c r="TFX10" s="149"/>
      <c r="TFY10" s="149"/>
      <c r="TFZ10" s="149"/>
      <c r="TGA10" s="149"/>
      <c r="TGB10" s="149"/>
      <c r="TGC10" s="149"/>
      <c r="TGD10" s="149"/>
      <c r="TGE10" s="149"/>
      <c r="TGF10" s="149"/>
      <c r="TGG10" s="149"/>
      <c r="TGH10" s="149"/>
      <c r="TGI10" s="149"/>
      <c r="TGJ10" s="149"/>
      <c r="TGK10" s="149"/>
      <c r="TGL10" s="149"/>
      <c r="TGM10" s="149"/>
      <c r="TGN10" s="149"/>
      <c r="TGO10" s="149"/>
      <c r="TGP10" s="149"/>
      <c r="TGQ10" s="149"/>
      <c r="TGR10" s="149"/>
      <c r="TGS10" s="149"/>
      <c r="TGT10" s="149"/>
      <c r="TGU10" s="149"/>
      <c r="TGV10" s="149"/>
      <c r="TGW10" s="149"/>
      <c r="TGX10" s="149"/>
      <c r="TGY10" s="149"/>
      <c r="TGZ10" s="149"/>
      <c r="THA10" s="149"/>
      <c r="THB10" s="149"/>
      <c r="THC10" s="149"/>
      <c r="THD10" s="149"/>
      <c r="THE10" s="149"/>
      <c r="THF10" s="149"/>
      <c r="THG10" s="149"/>
      <c r="THH10" s="149"/>
      <c r="THI10" s="149"/>
      <c r="THJ10" s="149"/>
      <c r="THK10" s="149"/>
      <c r="THL10" s="149"/>
      <c r="THM10" s="149"/>
      <c r="THN10" s="149"/>
      <c r="THO10" s="149"/>
      <c r="THP10" s="149"/>
      <c r="THQ10" s="149"/>
      <c r="THR10" s="149"/>
      <c r="THS10" s="149"/>
      <c r="THT10" s="149"/>
      <c r="THU10" s="149"/>
      <c r="THV10" s="149"/>
      <c r="THW10" s="149"/>
      <c r="THX10" s="149"/>
      <c r="THY10" s="149"/>
      <c r="THZ10" s="149"/>
      <c r="TIA10" s="149"/>
      <c r="TIB10" s="149"/>
      <c r="TIC10" s="149"/>
      <c r="TID10" s="149"/>
      <c r="TIE10" s="149"/>
      <c r="TIF10" s="149"/>
      <c r="TIG10" s="149"/>
      <c r="TIH10" s="149"/>
      <c r="TII10" s="149"/>
      <c r="TIJ10" s="149"/>
      <c r="TIK10" s="149"/>
      <c r="TIL10" s="149"/>
      <c r="TIM10" s="149"/>
      <c r="TIN10" s="149"/>
      <c r="TIO10" s="149"/>
      <c r="TIP10" s="149"/>
      <c r="TIQ10" s="149"/>
      <c r="TIR10" s="149"/>
      <c r="TIS10" s="149"/>
      <c r="TIT10" s="149"/>
      <c r="TIU10" s="149"/>
      <c r="TIV10" s="149"/>
      <c r="TIW10" s="149"/>
      <c r="TIX10" s="149"/>
      <c r="TIY10" s="149"/>
      <c r="TIZ10" s="149"/>
      <c r="TJA10" s="149"/>
      <c r="TJB10" s="149"/>
      <c r="TJC10" s="149"/>
      <c r="TJD10" s="149"/>
      <c r="TJE10" s="149"/>
      <c r="TJF10" s="149"/>
      <c r="TJG10" s="149"/>
      <c r="TJH10" s="149"/>
      <c r="TJI10" s="149"/>
      <c r="TJJ10" s="149"/>
      <c r="TJK10" s="149"/>
      <c r="TJL10" s="149"/>
      <c r="TJM10" s="149"/>
      <c r="TJN10" s="149"/>
      <c r="TJO10" s="149"/>
      <c r="TJP10" s="149"/>
      <c r="TJQ10" s="149"/>
      <c r="TJR10" s="149"/>
      <c r="TJS10" s="149"/>
      <c r="TJT10" s="149"/>
      <c r="TJU10" s="149"/>
      <c r="TJV10" s="149"/>
      <c r="TJW10" s="149"/>
      <c r="TJX10" s="149"/>
      <c r="TJY10" s="149"/>
      <c r="TJZ10" s="149"/>
      <c r="TKA10" s="149"/>
      <c r="TKB10" s="149"/>
      <c r="TKC10" s="149"/>
      <c r="TKD10" s="149"/>
      <c r="TKE10" s="149"/>
      <c r="TKF10" s="149"/>
      <c r="TKG10" s="149"/>
      <c r="TKH10" s="149"/>
      <c r="TKI10" s="149"/>
      <c r="TKJ10" s="149"/>
      <c r="TKK10" s="149"/>
      <c r="TKL10" s="149"/>
      <c r="TKM10" s="149"/>
      <c r="TKN10" s="149"/>
      <c r="TKO10" s="149"/>
      <c r="TKP10" s="149"/>
      <c r="TKQ10" s="149"/>
      <c r="TKR10" s="149"/>
      <c r="TKS10" s="149"/>
      <c r="TKT10" s="149"/>
      <c r="TKU10" s="149"/>
      <c r="TKV10" s="149"/>
      <c r="TKW10" s="149"/>
      <c r="TKX10" s="149"/>
      <c r="TKY10" s="149"/>
      <c r="TKZ10" s="149"/>
      <c r="TLA10" s="149"/>
      <c r="TLB10" s="149"/>
      <c r="TLC10" s="149"/>
      <c r="TLD10" s="149"/>
      <c r="TLE10" s="149"/>
      <c r="TLF10" s="149"/>
      <c r="TLG10" s="149"/>
      <c r="TLH10" s="149"/>
      <c r="TLI10" s="149"/>
      <c r="TLJ10" s="149"/>
      <c r="TLK10" s="149"/>
      <c r="TLL10" s="149"/>
      <c r="TLM10" s="149"/>
      <c r="TLN10" s="149"/>
      <c r="TLO10" s="149"/>
      <c r="TLP10" s="149"/>
      <c r="TLQ10" s="149"/>
      <c r="TLR10" s="149"/>
      <c r="TLS10" s="149"/>
      <c r="TLT10" s="149"/>
      <c r="TLU10" s="149"/>
      <c r="TLV10" s="149"/>
      <c r="TLW10" s="149"/>
      <c r="TLX10" s="149"/>
      <c r="TLY10" s="149"/>
      <c r="TLZ10" s="149"/>
      <c r="TMA10" s="149"/>
      <c r="TMB10" s="149"/>
      <c r="TMC10" s="149"/>
      <c r="TMD10" s="149"/>
      <c r="TME10" s="149"/>
      <c r="TMF10" s="149"/>
      <c r="TMG10" s="149"/>
      <c r="TMH10" s="149"/>
      <c r="TMI10" s="149"/>
      <c r="TMJ10" s="149"/>
      <c r="TMK10" s="149"/>
      <c r="TML10" s="149"/>
      <c r="TMM10" s="149"/>
      <c r="TMN10" s="149"/>
      <c r="TMO10" s="149"/>
      <c r="TMP10" s="149"/>
      <c r="TMQ10" s="149"/>
      <c r="TMR10" s="149"/>
      <c r="TMS10" s="149"/>
      <c r="TMT10" s="149"/>
      <c r="TMU10" s="149"/>
      <c r="TMV10" s="149"/>
      <c r="TMW10" s="149"/>
      <c r="TMX10" s="149"/>
      <c r="TMY10" s="149"/>
      <c r="TMZ10" s="149"/>
      <c r="TNA10" s="149"/>
      <c r="TNB10" s="149"/>
      <c r="TNC10" s="149"/>
      <c r="TND10" s="149"/>
      <c r="TNE10" s="149"/>
      <c r="TNF10" s="149"/>
      <c r="TNG10" s="149"/>
      <c r="TNH10" s="149"/>
      <c r="TNI10" s="149"/>
      <c r="TNJ10" s="149"/>
      <c r="TNK10" s="149"/>
      <c r="TNL10" s="149"/>
      <c r="TNM10" s="149"/>
      <c r="TNN10" s="149"/>
      <c r="TNO10" s="149"/>
      <c r="TNP10" s="149"/>
      <c r="TNQ10" s="149"/>
      <c r="TNR10" s="149"/>
      <c r="TNS10" s="149"/>
      <c r="TNT10" s="149"/>
      <c r="TNU10" s="149"/>
      <c r="TNV10" s="149"/>
      <c r="TNW10" s="149"/>
      <c r="TNX10" s="149"/>
      <c r="TNY10" s="149"/>
      <c r="TNZ10" s="149"/>
      <c r="TOA10" s="149"/>
      <c r="TOB10" s="149"/>
      <c r="TOC10" s="149"/>
      <c r="TOD10" s="149"/>
      <c r="TOE10" s="149"/>
      <c r="TOF10" s="149"/>
      <c r="TOG10" s="149"/>
      <c r="TOH10" s="149"/>
      <c r="TOI10" s="149"/>
      <c r="TOJ10" s="149"/>
      <c r="TOK10" s="149"/>
      <c r="TOL10" s="149"/>
      <c r="TOM10" s="149"/>
      <c r="TON10" s="149"/>
      <c r="TOO10" s="149"/>
      <c r="TOP10" s="149"/>
      <c r="TOQ10" s="149"/>
      <c r="TOR10" s="149"/>
      <c r="TOS10" s="149"/>
      <c r="TOT10" s="149"/>
      <c r="TOU10" s="149"/>
      <c r="TOV10" s="149"/>
      <c r="TOW10" s="149"/>
      <c r="TOX10" s="149"/>
      <c r="TOY10" s="149"/>
      <c r="TOZ10" s="149"/>
      <c r="TPA10" s="149"/>
      <c r="TPB10" s="149"/>
      <c r="TPC10" s="149"/>
      <c r="TPD10" s="149"/>
      <c r="TPE10" s="149"/>
      <c r="TPF10" s="149"/>
      <c r="TPG10" s="149"/>
      <c r="TPH10" s="149"/>
      <c r="TPI10" s="149"/>
      <c r="TPJ10" s="149"/>
      <c r="TPK10" s="149"/>
      <c r="TPL10" s="149"/>
      <c r="TPM10" s="149"/>
      <c r="TPN10" s="149"/>
      <c r="TPO10" s="149"/>
      <c r="TPP10" s="149"/>
      <c r="TPQ10" s="149"/>
      <c r="TPR10" s="149"/>
      <c r="TPS10" s="149"/>
      <c r="TPT10" s="149"/>
      <c r="TPU10" s="149"/>
      <c r="TPV10" s="149"/>
      <c r="TPW10" s="149"/>
      <c r="TPX10" s="149"/>
      <c r="TPY10" s="149"/>
      <c r="TPZ10" s="149"/>
      <c r="TQA10" s="149"/>
      <c r="TQB10" s="149"/>
      <c r="TQC10" s="149"/>
      <c r="TQD10" s="149"/>
      <c r="TQE10" s="149"/>
      <c r="TQF10" s="149"/>
      <c r="TQG10" s="149"/>
      <c r="TQH10" s="149"/>
      <c r="TQI10" s="149"/>
      <c r="TQJ10" s="149"/>
      <c r="TQK10" s="149"/>
      <c r="TQL10" s="149"/>
      <c r="TQM10" s="149"/>
      <c r="TQN10" s="149"/>
      <c r="TQO10" s="149"/>
      <c r="TQP10" s="149"/>
      <c r="TQQ10" s="149"/>
      <c r="TQR10" s="149"/>
      <c r="TQS10" s="149"/>
      <c r="TQT10" s="149"/>
      <c r="TQU10" s="149"/>
      <c r="TQV10" s="149"/>
      <c r="TQW10" s="149"/>
      <c r="TQX10" s="149"/>
      <c r="TQY10" s="149"/>
      <c r="TQZ10" s="149"/>
      <c r="TRA10" s="149"/>
      <c r="TRB10" s="149"/>
      <c r="TRC10" s="149"/>
      <c r="TRD10" s="149"/>
      <c r="TRE10" s="149"/>
      <c r="TRF10" s="149"/>
      <c r="TRG10" s="149"/>
      <c r="TRH10" s="149"/>
      <c r="TRI10" s="149"/>
      <c r="TRJ10" s="149"/>
      <c r="TRK10" s="149"/>
      <c r="TRL10" s="149"/>
      <c r="TRM10" s="149"/>
      <c r="TRN10" s="149"/>
      <c r="TRO10" s="149"/>
      <c r="TRP10" s="149"/>
      <c r="TRQ10" s="149"/>
      <c r="TRR10" s="149"/>
      <c r="TRS10" s="149"/>
      <c r="TRT10" s="149"/>
      <c r="TRU10" s="149"/>
      <c r="TRV10" s="149"/>
      <c r="TRW10" s="149"/>
      <c r="TRX10" s="149"/>
      <c r="TRY10" s="149"/>
      <c r="TRZ10" s="149"/>
      <c r="TSA10" s="149"/>
      <c r="TSB10" s="149"/>
      <c r="TSC10" s="149"/>
      <c r="TSD10" s="149"/>
      <c r="TSE10" s="149"/>
      <c r="TSF10" s="149"/>
      <c r="TSG10" s="149"/>
      <c r="TSH10" s="149"/>
      <c r="TSI10" s="149"/>
      <c r="TSJ10" s="149"/>
      <c r="TSK10" s="149"/>
      <c r="TSL10" s="149"/>
      <c r="TSM10" s="149"/>
      <c r="TSN10" s="149"/>
      <c r="TSO10" s="149"/>
      <c r="TSP10" s="149"/>
      <c r="TSQ10" s="149"/>
      <c r="TSR10" s="149"/>
      <c r="TSS10" s="149"/>
      <c r="TST10" s="149"/>
      <c r="TSU10" s="149"/>
      <c r="TSV10" s="149"/>
      <c r="TSW10" s="149"/>
      <c r="TSX10" s="149"/>
      <c r="TSY10" s="149"/>
      <c r="TSZ10" s="149"/>
      <c r="TTA10" s="149"/>
      <c r="TTB10" s="149"/>
      <c r="TTC10" s="149"/>
      <c r="TTD10" s="149"/>
      <c r="TTE10" s="149"/>
      <c r="TTF10" s="149"/>
      <c r="TTG10" s="149"/>
      <c r="TTH10" s="149"/>
      <c r="TTI10" s="149"/>
      <c r="TTJ10" s="149"/>
      <c r="TTK10" s="149"/>
      <c r="TTL10" s="149"/>
      <c r="TTM10" s="149"/>
      <c r="TTN10" s="149"/>
      <c r="TTO10" s="149"/>
      <c r="TTP10" s="149"/>
      <c r="TTQ10" s="149"/>
      <c r="TTR10" s="149"/>
      <c r="TTS10" s="149"/>
      <c r="TTT10" s="149"/>
      <c r="TTU10" s="149"/>
      <c r="TTV10" s="149"/>
      <c r="TTW10" s="149"/>
      <c r="TTX10" s="149"/>
      <c r="TTY10" s="149"/>
      <c r="TTZ10" s="149"/>
      <c r="TUA10" s="149"/>
      <c r="TUB10" s="149"/>
      <c r="TUC10" s="149"/>
      <c r="TUD10" s="149"/>
      <c r="TUE10" s="149"/>
      <c r="TUF10" s="149"/>
      <c r="TUG10" s="149"/>
      <c r="TUH10" s="149"/>
      <c r="TUI10" s="149"/>
      <c r="TUJ10" s="149"/>
      <c r="TUK10" s="149"/>
      <c r="TUL10" s="149"/>
      <c r="TUM10" s="149"/>
      <c r="TUN10" s="149"/>
      <c r="TUO10" s="149"/>
      <c r="TUP10" s="149"/>
      <c r="TUQ10" s="149"/>
      <c r="TUR10" s="149"/>
      <c r="TUS10" s="149"/>
      <c r="TUT10" s="149"/>
      <c r="TUU10" s="149"/>
      <c r="TUV10" s="149"/>
      <c r="TUW10" s="149"/>
      <c r="TUX10" s="149"/>
      <c r="TUY10" s="149"/>
      <c r="TUZ10" s="149"/>
      <c r="TVA10" s="149"/>
      <c r="TVB10" s="149"/>
      <c r="TVC10" s="149"/>
      <c r="TVD10" s="149"/>
      <c r="TVE10" s="149"/>
      <c r="TVF10" s="149"/>
      <c r="TVG10" s="149"/>
      <c r="TVH10" s="149"/>
      <c r="TVI10" s="149"/>
      <c r="TVJ10" s="149"/>
      <c r="TVK10" s="149"/>
      <c r="TVL10" s="149"/>
      <c r="TVM10" s="149"/>
      <c r="TVN10" s="149"/>
      <c r="TVO10" s="149"/>
      <c r="TVP10" s="149"/>
      <c r="TVQ10" s="149"/>
      <c r="TVR10" s="149"/>
      <c r="TVS10" s="149"/>
      <c r="TVT10" s="149"/>
      <c r="TVU10" s="149"/>
      <c r="TVV10" s="149"/>
      <c r="TVW10" s="149"/>
      <c r="TVX10" s="149"/>
      <c r="TVY10" s="149"/>
      <c r="TVZ10" s="149"/>
      <c r="TWA10" s="149"/>
      <c r="TWB10" s="149"/>
      <c r="TWC10" s="149"/>
      <c r="TWD10" s="149"/>
      <c r="TWE10" s="149"/>
      <c r="TWF10" s="149"/>
      <c r="TWG10" s="149"/>
      <c r="TWH10" s="149"/>
      <c r="TWI10" s="149"/>
      <c r="TWJ10" s="149"/>
      <c r="TWK10" s="149"/>
      <c r="TWL10" s="149"/>
      <c r="TWM10" s="149"/>
      <c r="TWN10" s="149"/>
      <c r="TWO10" s="149"/>
      <c r="TWP10" s="149"/>
      <c r="TWQ10" s="149"/>
      <c r="TWR10" s="149"/>
      <c r="TWS10" s="149"/>
      <c r="TWT10" s="149"/>
      <c r="TWU10" s="149"/>
      <c r="TWV10" s="149"/>
      <c r="TWW10" s="149"/>
      <c r="TWX10" s="149"/>
      <c r="TWY10" s="149"/>
      <c r="TWZ10" s="149"/>
      <c r="TXA10" s="149"/>
      <c r="TXB10" s="149"/>
      <c r="TXC10" s="149"/>
      <c r="TXD10" s="149"/>
      <c r="TXE10" s="149"/>
      <c r="TXF10" s="149"/>
      <c r="TXG10" s="149"/>
      <c r="TXH10" s="149"/>
      <c r="TXI10" s="149"/>
      <c r="TXJ10" s="149"/>
      <c r="TXK10" s="149"/>
      <c r="TXL10" s="149"/>
      <c r="TXM10" s="149"/>
      <c r="TXN10" s="149"/>
      <c r="TXO10" s="149"/>
      <c r="TXP10" s="149"/>
      <c r="TXQ10" s="149"/>
      <c r="TXR10" s="149"/>
      <c r="TXS10" s="149"/>
      <c r="TXT10" s="149"/>
      <c r="TXU10" s="149"/>
      <c r="TXV10" s="149"/>
      <c r="TXW10" s="149"/>
      <c r="TXX10" s="149"/>
      <c r="TXY10" s="149"/>
      <c r="TXZ10" s="149"/>
      <c r="TYA10" s="149"/>
      <c r="TYB10" s="149"/>
      <c r="TYC10" s="149"/>
      <c r="TYD10" s="149"/>
      <c r="TYE10" s="149"/>
      <c r="TYF10" s="149"/>
      <c r="TYG10" s="149"/>
      <c r="TYH10" s="149"/>
      <c r="TYI10" s="149"/>
      <c r="TYJ10" s="149"/>
      <c r="TYK10" s="149"/>
      <c r="TYL10" s="149"/>
      <c r="TYM10" s="149"/>
      <c r="TYN10" s="149"/>
      <c r="TYO10" s="149"/>
      <c r="TYP10" s="149"/>
      <c r="TYQ10" s="149"/>
      <c r="TYR10" s="149"/>
      <c r="TYS10" s="149"/>
      <c r="TYT10" s="149"/>
      <c r="TYU10" s="149"/>
      <c r="TYV10" s="149"/>
      <c r="TYW10" s="149"/>
      <c r="TYX10" s="149"/>
      <c r="TYY10" s="149"/>
      <c r="TYZ10" s="149"/>
      <c r="TZA10" s="149"/>
      <c r="TZB10" s="149"/>
      <c r="TZC10" s="149"/>
      <c r="TZD10" s="149"/>
      <c r="TZE10" s="149"/>
      <c r="TZF10" s="149"/>
      <c r="TZG10" s="149"/>
      <c r="TZH10" s="149"/>
      <c r="TZI10" s="149"/>
      <c r="TZJ10" s="149"/>
      <c r="TZK10" s="149"/>
      <c r="TZL10" s="149"/>
      <c r="TZM10" s="149"/>
      <c r="TZN10" s="149"/>
      <c r="TZO10" s="149"/>
      <c r="TZP10" s="149"/>
      <c r="TZQ10" s="149"/>
      <c r="TZR10" s="149"/>
      <c r="TZS10" s="149"/>
      <c r="TZT10" s="149"/>
      <c r="TZU10" s="149"/>
      <c r="TZV10" s="149"/>
      <c r="TZW10" s="149"/>
      <c r="TZX10" s="149"/>
      <c r="TZY10" s="149"/>
      <c r="TZZ10" s="149"/>
      <c r="UAA10" s="149"/>
      <c r="UAB10" s="149"/>
      <c r="UAC10" s="149"/>
      <c r="UAD10" s="149"/>
      <c r="UAE10" s="149"/>
      <c r="UAF10" s="149"/>
      <c r="UAG10" s="149"/>
      <c r="UAH10" s="149"/>
      <c r="UAI10" s="149"/>
      <c r="UAJ10" s="149"/>
      <c r="UAK10" s="149"/>
      <c r="UAL10" s="149"/>
      <c r="UAM10" s="149"/>
      <c r="UAN10" s="149"/>
      <c r="UAO10" s="149"/>
      <c r="UAP10" s="149"/>
      <c r="UAQ10" s="149"/>
      <c r="UAR10" s="149"/>
      <c r="UAS10" s="149"/>
      <c r="UAT10" s="149"/>
      <c r="UAU10" s="149"/>
      <c r="UAV10" s="149"/>
      <c r="UAW10" s="149"/>
      <c r="UAX10" s="149"/>
      <c r="UAY10" s="149"/>
      <c r="UAZ10" s="149"/>
      <c r="UBA10" s="149"/>
      <c r="UBB10" s="149"/>
      <c r="UBC10" s="149"/>
      <c r="UBD10" s="149"/>
      <c r="UBE10" s="149"/>
      <c r="UBF10" s="149"/>
      <c r="UBG10" s="149"/>
      <c r="UBH10" s="149"/>
      <c r="UBI10" s="149"/>
      <c r="UBJ10" s="149"/>
      <c r="UBK10" s="149"/>
      <c r="UBL10" s="149"/>
      <c r="UBM10" s="149"/>
      <c r="UBN10" s="149"/>
      <c r="UBO10" s="149"/>
      <c r="UBP10" s="149"/>
      <c r="UBQ10" s="149"/>
      <c r="UBR10" s="149"/>
      <c r="UBS10" s="149"/>
      <c r="UBT10" s="149"/>
      <c r="UBU10" s="149"/>
      <c r="UBV10" s="149"/>
      <c r="UBW10" s="149"/>
      <c r="UBX10" s="149"/>
      <c r="UBY10" s="149"/>
      <c r="UBZ10" s="149"/>
      <c r="UCA10" s="149"/>
      <c r="UCB10" s="149"/>
      <c r="UCC10" s="149"/>
      <c r="UCD10" s="149"/>
      <c r="UCE10" s="149"/>
      <c r="UCF10" s="149"/>
      <c r="UCG10" s="149"/>
      <c r="UCH10" s="149"/>
      <c r="UCI10" s="149"/>
      <c r="UCJ10" s="149"/>
      <c r="UCK10" s="149"/>
      <c r="UCL10" s="149"/>
      <c r="UCM10" s="149"/>
      <c r="UCN10" s="149"/>
      <c r="UCO10" s="149"/>
      <c r="UCP10" s="149"/>
      <c r="UCQ10" s="149"/>
      <c r="UCR10" s="149"/>
      <c r="UCS10" s="149"/>
      <c r="UCT10" s="149"/>
      <c r="UCU10" s="149"/>
      <c r="UCV10" s="149"/>
      <c r="UCW10" s="149"/>
      <c r="UCX10" s="149"/>
      <c r="UCY10" s="149"/>
      <c r="UCZ10" s="149"/>
      <c r="UDA10" s="149"/>
      <c r="UDB10" s="149"/>
      <c r="UDC10" s="149"/>
      <c r="UDD10" s="149"/>
      <c r="UDE10" s="149"/>
      <c r="UDF10" s="149"/>
      <c r="UDG10" s="149"/>
      <c r="UDH10" s="149"/>
      <c r="UDI10" s="149"/>
      <c r="UDJ10" s="149"/>
      <c r="UDK10" s="149"/>
      <c r="UDL10" s="149"/>
      <c r="UDM10" s="149"/>
      <c r="UDN10" s="149"/>
      <c r="UDO10" s="149"/>
      <c r="UDP10" s="149"/>
      <c r="UDQ10" s="149"/>
      <c r="UDR10" s="149"/>
      <c r="UDS10" s="149"/>
      <c r="UDT10" s="149"/>
      <c r="UDU10" s="149"/>
      <c r="UDV10" s="149"/>
      <c r="UDW10" s="149"/>
      <c r="UDX10" s="149"/>
      <c r="UDY10" s="149"/>
      <c r="UDZ10" s="149"/>
      <c r="UEA10" s="149"/>
      <c r="UEB10" s="149"/>
      <c r="UEC10" s="149"/>
      <c r="UED10" s="149"/>
      <c r="UEE10" s="149"/>
      <c r="UEF10" s="149"/>
      <c r="UEG10" s="149"/>
      <c r="UEH10" s="149"/>
      <c r="UEI10" s="149"/>
      <c r="UEJ10" s="149"/>
      <c r="UEK10" s="149"/>
      <c r="UEL10" s="149"/>
      <c r="UEM10" s="149"/>
      <c r="UEN10" s="149"/>
      <c r="UEO10" s="149"/>
      <c r="UEP10" s="149"/>
      <c r="UEQ10" s="149"/>
      <c r="UER10" s="149"/>
      <c r="UES10" s="149"/>
      <c r="UET10" s="149"/>
      <c r="UEU10" s="149"/>
      <c r="UEV10" s="149"/>
      <c r="UEW10" s="149"/>
      <c r="UEX10" s="149"/>
      <c r="UEY10" s="149"/>
      <c r="UEZ10" s="149"/>
      <c r="UFA10" s="149"/>
      <c r="UFB10" s="149"/>
      <c r="UFC10" s="149"/>
      <c r="UFD10" s="149"/>
      <c r="UFE10" s="149"/>
      <c r="UFF10" s="149"/>
      <c r="UFG10" s="149"/>
      <c r="UFH10" s="149"/>
      <c r="UFI10" s="149"/>
      <c r="UFJ10" s="149"/>
      <c r="UFK10" s="149"/>
      <c r="UFL10" s="149"/>
      <c r="UFM10" s="149"/>
      <c r="UFN10" s="149"/>
      <c r="UFO10" s="149"/>
      <c r="UFP10" s="149"/>
      <c r="UFQ10" s="149"/>
      <c r="UFR10" s="149"/>
      <c r="UFS10" s="149"/>
      <c r="UFT10" s="149"/>
      <c r="UFU10" s="149"/>
      <c r="UFV10" s="149"/>
      <c r="UFW10" s="149"/>
      <c r="UFX10" s="149"/>
      <c r="UFY10" s="149"/>
      <c r="UFZ10" s="149"/>
      <c r="UGA10" s="149"/>
      <c r="UGB10" s="149"/>
      <c r="UGC10" s="149"/>
      <c r="UGD10" s="149"/>
      <c r="UGE10" s="149"/>
      <c r="UGF10" s="149"/>
      <c r="UGG10" s="149"/>
      <c r="UGH10" s="149"/>
      <c r="UGI10" s="149"/>
      <c r="UGJ10" s="149"/>
      <c r="UGK10" s="149"/>
      <c r="UGL10" s="149"/>
      <c r="UGM10" s="149"/>
      <c r="UGN10" s="149"/>
      <c r="UGO10" s="149"/>
      <c r="UGP10" s="149"/>
      <c r="UGQ10" s="149"/>
      <c r="UGR10" s="149"/>
      <c r="UGS10" s="149"/>
      <c r="UGT10" s="149"/>
      <c r="UGU10" s="149"/>
      <c r="UGV10" s="149"/>
      <c r="UGW10" s="149"/>
      <c r="UGX10" s="149"/>
      <c r="UGY10" s="149"/>
      <c r="UGZ10" s="149"/>
      <c r="UHA10" s="149"/>
      <c r="UHB10" s="149"/>
      <c r="UHC10" s="149"/>
      <c r="UHD10" s="149"/>
      <c r="UHE10" s="149"/>
      <c r="UHF10" s="149"/>
      <c r="UHG10" s="149"/>
      <c r="UHH10" s="149"/>
      <c r="UHI10" s="149"/>
      <c r="UHJ10" s="149"/>
      <c r="UHK10" s="149"/>
      <c r="UHL10" s="149"/>
      <c r="UHM10" s="149"/>
      <c r="UHN10" s="149"/>
      <c r="UHO10" s="149"/>
      <c r="UHP10" s="149"/>
      <c r="UHQ10" s="149"/>
      <c r="UHR10" s="149"/>
      <c r="UHS10" s="149"/>
      <c r="UHT10" s="149"/>
      <c r="UHU10" s="149"/>
      <c r="UHV10" s="149"/>
      <c r="UHW10" s="149"/>
      <c r="UHX10" s="149"/>
      <c r="UHY10" s="149"/>
      <c r="UHZ10" s="149"/>
      <c r="UIA10" s="149"/>
      <c r="UIB10" s="149"/>
      <c r="UIC10" s="149"/>
      <c r="UID10" s="149"/>
      <c r="UIE10" s="149"/>
      <c r="UIF10" s="149"/>
      <c r="UIG10" s="149"/>
      <c r="UIH10" s="149"/>
      <c r="UII10" s="149"/>
      <c r="UIJ10" s="149"/>
      <c r="UIK10" s="149"/>
      <c r="UIL10" s="149"/>
      <c r="UIM10" s="149"/>
      <c r="UIN10" s="149"/>
      <c r="UIO10" s="149"/>
      <c r="UIP10" s="149"/>
      <c r="UIQ10" s="149"/>
      <c r="UIR10" s="149"/>
      <c r="UIS10" s="149"/>
      <c r="UIT10" s="149"/>
      <c r="UIU10" s="149"/>
      <c r="UIV10" s="149"/>
      <c r="UIW10" s="149"/>
      <c r="UIX10" s="149"/>
      <c r="UIY10" s="149"/>
      <c r="UIZ10" s="149"/>
      <c r="UJA10" s="149"/>
      <c r="UJB10" s="149"/>
      <c r="UJC10" s="149"/>
      <c r="UJD10" s="149"/>
      <c r="UJE10" s="149"/>
      <c r="UJF10" s="149"/>
      <c r="UJG10" s="149"/>
      <c r="UJH10" s="149"/>
      <c r="UJI10" s="149"/>
      <c r="UJJ10" s="149"/>
      <c r="UJK10" s="149"/>
      <c r="UJL10" s="149"/>
      <c r="UJM10" s="149"/>
      <c r="UJN10" s="149"/>
      <c r="UJO10" s="149"/>
      <c r="UJP10" s="149"/>
      <c r="UJQ10" s="149"/>
      <c r="UJR10" s="149"/>
      <c r="UJS10" s="149"/>
      <c r="UJT10" s="149"/>
      <c r="UJU10" s="149"/>
      <c r="UJV10" s="149"/>
      <c r="UJW10" s="149"/>
      <c r="UJX10" s="149"/>
      <c r="UJY10" s="149"/>
      <c r="UJZ10" s="149"/>
      <c r="UKA10" s="149"/>
      <c r="UKB10" s="149"/>
      <c r="UKC10" s="149"/>
      <c r="UKD10" s="149"/>
      <c r="UKE10" s="149"/>
      <c r="UKF10" s="149"/>
      <c r="UKG10" s="149"/>
      <c r="UKH10" s="149"/>
      <c r="UKI10" s="149"/>
      <c r="UKJ10" s="149"/>
      <c r="UKK10" s="149"/>
      <c r="UKL10" s="149"/>
      <c r="UKM10" s="149"/>
      <c r="UKN10" s="149"/>
      <c r="UKO10" s="149"/>
      <c r="UKP10" s="149"/>
      <c r="UKQ10" s="149"/>
      <c r="UKR10" s="149"/>
      <c r="UKS10" s="149"/>
      <c r="UKT10" s="149"/>
      <c r="UKU10" s="149"/>
      <c r="UKV10" s="149"/>
      <c r="UKW10" s="149"/>
      <c r="UKX10" s="149"/>
      <c r="UKY10" s="149"/>
      <c r="UKZ10" s="149"/>
      <c r="ULA10" s="149"/>
      <c r="ULB10" s="149"/>
      <c r="ULC10" s="149"/>
      <c r="ULD10" s="149"/>
      <c r="ULE10" s="149"/>
      <c r="ULF10" s="149"/>
      <c r="ULG10" s="149"/>
      <c r="ULH10" s="149"/>
      <c r="ULI10" s="149"/>
      <c r="ULJ10" s="149"/>
      <c r="ULK10" s="149"/>
      <c r="ULL10" s="149"/>
      <c r="ULM10" s="149"/>
      <c r="ULN10" s="149"/>
      <c r="ULO10" s="149"/>
      <c r="ULP10" s="149"/>
      <c r="ULQ10" s="149"/>
      <c r="ULR10" s="149"/>
      <c r="ULS10" s="149"/>
      <c r="ULT10" s="149"/>
      <c r="ULU10" s="149"/>
      <c r="ULV10" s="149"/>
      <c r="ULW10" s="149"/>
      <c r="ULX10" s="149"/>
      <c r="ULY10" s="149"/>
      <c r="ULZ10" s="149"/>
      <c r="UMA10" s="149"/>
      <c r="UMB10" s="149"/>
      <c r="UMC10" s="149"/>
      <c r="UMD10" s="149"/>
      <c r="UME10" s="149"/>
      <c r="UMF10" s="149"/>
      <c r="UMG10" s="149"/>
      <c r="UMH10" s="149"/>
      <c r="UMI10" s="149"/>
      <c r="UMJ10" s="149"/>
      <c r="UMK10" s="149"/>
      <c r="UML10" s="149"/>
      <c r="UMM10" s="149"/>
      <c r="UMN10" s="149"/>
      <c r="UMO10" s="149"/>
      <c r="UMP10" s="149"/>
      <c r="UMQ10" s="149"/>
      <c r="UMR10" s="149"/>
      <c r="UMS10" s="149"/>
      <c r="UMT10" s="149"/>
      <c r="UMU10" s="149"/>
      <c r="UMV10" s="149"/>
      <c r="UMW10" s="149"/>
      <c r="UMX10" s="149"/>
      <c r="UMY10" s="149"/>
      <c r="UMZ10" s="149"/>
      <c r="UNA10" s="149"/>
      <c r="UNB10" s="149"/>
      <c r="UNC10" s="149"/>
      <c r="UND10" s="149"/>
      <c r="UNE10" s="149"/>
      <c r="UNF10" s="149"/>
      <c r="UNG10" s="149"/>
      <c r="UNH10" s="149"/>
      <c r="UNI10" s="149"/>
      <c r="UNJ10" s="149"/>
      <c r="UNK10" s="149"/>
      <c r="UNL10" s="149"/>
      <c r="UNM10" s="149"/>
      <c r="UNN10" s="149"/>
      <c r="UNO10" s="149"/>
      <c r="UNP10" s="149"/>
      <c r="UNQ10" s="149"/>
      <c r="UNR10" s="149"/>
      <c r="UNS10" s="149"/>
      <c r="UNT10" s="149"/>
      <c r="UNU10" s="149"/>
      <c r="UNV10" s="149"/>
      <c r="UNW10" s="149"/>
      <c r="UNX10" s="149"/>
      <c r="UNY10" s="149"/>
      <c r="UNZ10" s="149"/>
      <c r="UOA10" s="149"/>
      <c r="UOB10" s="149"/>
      <c r="UOC10" s="149"/>
      <c r="UOD10" s="149"/>
      <c r="UOE10" s="149"/>
      <c r="UOF10" s="149"/>
      <c r="UOG10" s="149"/>
      <c r="UOH10" s="149"/>
      <c r="UOI10" s="149"/>
      <c r="UOJ10" s="149"/>
      <c r="UOK10" s="149"/>
      <c r="UOL10" s="149"/>
      <c r="UOM10" s="149"/>
      <c r="UON10" s="149"/>
      <c r="UOO10" s="149"/>
      <c r="UOP10" s="149"/>
      <c r="UOQ10" s="149"/>
      <c r="UOR10" s="149"/>
      <c r="UOS10" s="149"/>
      <c r="UOT10" s="149"/>
      <c r="UOU10" s="149"/>
      <c r="UOV10" s="149"/>
      <c r="UOW10" s="149"/>
      <c r="UOX10" s="149"/>
      <c r="UOY10" s="149"/>
      <c r="UOZ10" s="149"/>
      <c r="UPA10" s="149"/>
      <c r="UPB10" s="149"/>
      <c r="UPC10" s="149"/>
      <c r="UPD10" s="149"/>
      <c r="UPE10" s="149"/>
      <c r="UPF10" s="149"/>
      <c r="UPG10" s="149"/>
      <c r="UPH10" s="149"/>
      <c r="UPI10" s="149"/>
      <c r="UPJ10" s="149"/>
      <c r="UPK10" s="149"/>
      <c r="UPL10" s="149"/>
      <c r="UPM10" s="149"/>
      <c r="UPN10" s="149"/>
      <c r="UPO10" s="149"/>
      <c r="UPP10" s="149"/>
      <c r="UPQ10" s="149"/>
      <c r="UPR10" s="149"/>
      <c r="UPS10" s="149"/>
      <c r="UPT10" s="149"/>
      <c r="UPU10" s="149"/>
      <c r="UPV10" s="149"/>
      <c r="UPW10" s="149"/>
      <c r="UPX10" s="149"/>
      <c r="UPY10" s="149"/>
      <c r="UPZ10" s="149"/>
      <c r="UQA10" s="149"/>
      <c r="UQB10" s="149"/>
      <c r="UQC10" s="149"/>
      <c r="UQD10" s="149"/>
      <c r="UQE10" s="149"/>
      <c r="UQF10" s="149"/>
      <c r="UQG10" s="149"/>
      <c r="UQH10" s="149"/>
      <c r="UQI10" s="149"/>
      <c r="UQJ10" s="149"/>
      <c r="UQK10" s="149"/>
      <c r="UQL10" s="149"/>
      <c r="UQM10" s="149"/>
      <c r="UQN10" s="149"/>
      <c r="UQO10" s="149"/>
      <c r="UQP10" s="149"/>
      <c r="UQQ10" s="149"/>
      <c r="UQR10" s="149"/>
      <c r="UQS10" s="149"/>
      <c r="UQT10" s="149"/>
      <c r="UQU10" s="149"/>
      <c r="UQV10" s="149"/>
      <c r="UQW10" s="149"/>
      <c r="UQX10" s="149"/>
      <c r="UQY10" s="149"/>
      <c r="UQZ10" s="149"/>
      <c r="URA10" s="149"/>
      <c r="URB10" s="149"/>
      <c r="URC10" s="149"/>
      <c r="URD10" s="149"/>
      <c r="URE10" s="149"/>
      <c r="URF10" s="149"/>
      <c r="URG10" s="149"/>
      <c r="URH10" s="149"/>
      <c r="URI10" s="149"/>
      <c r="URJ10" s="149"/>
      <c r="URK10" s="149"/>
      <c r="URL10" s="149"/>
      <c r="URM10" s="149"/>
      <c r="URN10" s="149"/>
      <c r="URO10" s="149"/>
      <c r="URP10" s="149"/>
      <c r="URQ10" s="149"/>
      <c r="URR10" s="149"/>
      <c r="URS10" s="149"/>
      <c r="URT10" s="149"/>
      <c r="URU10" s="149"/>
      <c r="URV10" s="149"/>
      <c r="URW10" s="149"/>
      <c r="URX10" s="149"/>
      <c r="URY10" s="149"/>
      <c r="URZ10" s="149"/>
      <c r="USA10" s="149"/>
      <c r="USB10" s="149"/>
      <c r="USC10" s="149"/>
      <c r="USD10" s="149"/>
      <c r="USE10" s="149"/>
      <c r="USF10" s="149"/>
      <c r="USG10" s="149"/>
      <c r="USH10" s="149"/>
      <c r="USI10" s="149"/>
      <c r="USJ10" s="149"/>
      <c r="USK10" s="149"/>
      <c r="USL10" s="149"/>
      <c r="USM10" s="149"/>
      <c r="USN10" s="149"/>
      <c r="USO10" s="149"/>
      <c r="USP10" s="149"/>
      <c r="USQ10" s="149"/>
      <c r="USR10" s="149"/>
      <c r="USS10" s="149"/>
      <c r="UST10" s="149"/>
      <c r="USU10" s="149"/>
      <c r="USV10" s="149"/>
      <c r="USW10" s="149"/>
      <c r="USX10" s="149"/>
      <c r="USY10" s="149"/>
      <c r="USZ10" s="149"/>
      <c r="UTA10" s="149"/>
      <c r="UTB10" s="149"/>
      <c r="UTC10" s="149"/>
      <c r="UTD10" s="149"/>
      <c r="UTE10" s="149"/>
      <c r="UTF10" s="149"/>
      <c r="UTG10" s="149"/>
      <c r="UTH10" s="149"/>
      <c r="UTI10" s="149"/>
      <c r="UTJ10" s="149"/>
      <c r="UTK10" s="149"/>
      <c r="UTL10" s="149"/>
      <c r="UTM10" s="149"/>
      <c r="UTN10" s="149"/>
      <c r="UTO10" s="149"/>
      <c r="UTP10" s="149"/>
      <c r="UTQ10" s="149"/>
      <c r="UTR10" s="149"/>
      <c r="UTS10" s="149"/>
      <c r="UTT10" s="149"/>
      <c r="UTU10" s="149"/>
      <c r="UTV10" s="149"/>
      <c r="UTW10" s="149"/>
      <c r="UTX10" s="149"/>
      <c r="UTY10" s="149"/>
      <c r="UTZ10" s="149"/>
      <c r="UUA10" s="149"/>
      <c r="UUB10" s="149"/>
      <c r="UUC10" s="149"/>
      <c r="UUD10" s="149"/>
      <c r="UUE10" s="149"/>
      <c r="UUF10" s="149"/>
      <c r="UUG10" s="149"/>
      <c r="UUH10" s="149"/>
      <c r="UUI10" s="149"/>
      <c r="UUJ10" s="149"/>
      <c r="UUK10" s="149"/>
      <c r="UUL10" s="149"/>
      <c r="UUM10" s="149"/>
      <c r="UUN10" s="149"/>
      <c r="UUO10" s="149"/>
      <c r="UUP10" s="149"/>
      <c r="UUQ10" s="149"/>
      <c r="UUR10" s="149"/>
      <c r="UUS10" s="149"/>
      <c r="UUT10" s="149"/>
      <c r="UUU10" s="149"/>
      <c r="UUV10" s="149"/>
      <c r="UUW10" s="149"/>
      <c r="UUX10" s="149"/>
      <c r="UUY10" s="149"/>
      <c r="UUZ10" s="149"/>
      <c r="UVA10" s="149"/>
      <c r="UVB10" s="149"/>
      <c r="UVC10" s="149"/>
      <c r="UVD10" s="149"/>
      <c r="UVE10" s="149"/>
      <c r="UVF10" s="149"/>
      <c r="UVG10" s="149"/>
      <c r="UVH10" s="149"/>
      <c r="UVI10" s="149"/>
      <c r="UVJ10" s="149"/>
      <c r="UVK10" s="149"/>
      <c r="UVL10" s="149"/>
      <c r="UVM10" s="149"/>
      <c r="UVN10" s="149"/>
      <c r="UVO10" s="149"/>
      <c r="UVP10" s="149"/>
      <c r="UVQ10" s="149"/>
      <c r="UVR10" s="149"/>
      <c r="UVS10" s="149"/>
      <c r="UVT10" s="149"/>
      <c r="UVU10" s="149"/>
      <c r="UVV10" s="149"/>
      <c r="UVW10" s="149"/>
      <c r="UVX10" s="149"/>
      <c r="UVY10" s="149"/>
      <c r="UVZ10" s="149"/>
      <c r="UWA10" s="149"/>
      <c r="UWB10" s="149"/>
      <c r="UWC10" s="149"/>
      <c r="UWD10" s="149"/>
      <c r="UWE10" s="149"/>
      <c r="UWF10" s="149"/>
      <c r="UWG10" s="149"/>
      <c r="UWH10" s="149"/>
      <c r="UWI10" s="149"/>
      <c r="UWJ10" s="149"/>
      <c r="UWK10" s="149"/>
      <c r="UWL10" s="149"/>
      <c r="UWM10" s="149"/>
      <c r="UWN10" s="149"/>
      <c r="UWO10" s="149"/>
      <c r="UWP10" s="149"/>
      <c r="UWQ10" s="149"/>
      <c r="UWR10" s="149"/>
      <c r="UWS10" s="149"/>
      <c r="UWT10" s="149"/>
      <c r="UWU10" s="149"/>
      <c r="UWV10" s="149"/>
      <c r="UWW10" s="149"/>
      <c r="UWX10" s="149"/>
      <c r="UWY10" s="149"/>
      <c r="UWZ10" s="149"/>
      <c r="UXA10" s="149"/>
      <c r="UXB10" s="149"/>
      <c r="UXC10" s="149"/>
      <c r="UXD10" s="149"/>
      <c r="UXE10" s="149"/>
      <c r="UXF10" s="149"/>
      <c r="UXG10" s="149"/>
      <c r="UXH10" s="149"/>
      <c r="UXI10" s="149"/>
      <c r="UXJ10" s="149"/>
      <c r="UXK10" s="149"/>
      <c r="UXL10" s="149"/>
      <c r="UXM10" s="149"/>
      <c r="UXN10" s="149"/>
      <c r="UXO10" s="149"/>
      <c r="UXP10" s="149"/>
      <c r="UXQ10" s="149"/>
      <c r="UXR10" s="149"/>
      <c r="UXS10" s="149"/>
      <c r="UXT10" s="149"/>
      <c r="UXU10" s="149"/>
      <c r="UXV10" s="149"/>
      <c r="UXW10" s="149"/>
      <c r="UXX10" s="149"/>
      <c r="UXY10" s="149"/>
      <c r="UXZ10" s="149"/>
      <c r="UYA10" s="149"/>
      <c r="UYB10" s="149"/>
      <c r="UYC10" s="149"/>
      <c r="UYD10" s="149"/>
      <c r="UYE10" s="149"/>
      <c r="UYF10" s="149"/>
      <c r="UYG10" s="149"/>
      <c r="UYH10" s="149"/>
      <c r="UYI10" s="149"/>
      <c r="UYJ10" s="149"/>
      <c r="UYK10" s="149"/>
      <c r="UYL10" s="149"/>
      <c r="UYM10" s="149"/>
      <c r="UYN10" s="149"/>
      <c r="UYO10" s="149"/>
      <c r="UYP10" s="149"/>
      <c r="UYQ10" s="149"/>
      <c r="UYR10" s="149"/>
      <c r="UYS10" s="149"/>
      <c r="UYT10" s="149"/>
      <c r="UYU10" s="149"/>
      <c r="UYV10" s="149"/>
      <c r="UYW10" s="149"/>
      <c r="UYX10" s="149"/>
      <c r="UYY10" s="149"/>
      <c r="UYZ10" s="149"/>
      <c r="UZA10" s="149"/>
      <c r="UZB10" s="149"/>
      <c r="UZC10" s="149"/>
      <c r="UZD10" s="149"/>
      <c r="UZE10" s="149"/>
      <c r="UZF10" s="149"/>
      <c r="UZG10" s="149"/>
      <c r="UZH10" s="149"/>
      <c r="UZI10" s="149"/>
      <c r="UZJ10" s="149"/>
      <c r="UZK10" s="149"/>
      <c r="UZL10" s="149"/>
      <c r="UZM10" s="149"/>
      <c r="UZN10" s="149"/>
      <c r="UZO10" s="149"/>
      <c r="UZP10" s="149"/>
      <c r="UZQ10" s="149"/>
      <c r="UZR10" s="149"/>
      <c r="UZS10" s="149"/>
      <c r="UZT10" s="149"/>
      <c r="UZU10" s="149"/>
      <c r="UZV10" s="149"/>
      <c r="UZW10" s="149"/>
      <c r="UZX10" s="149"/>
      <c r="UZY10" s="149"/>
      <c r="UZZ10" s="149"/>
      <c r="VAA10" s="149"/>
      <c r="VAB10" s="149"/>
      <c r="VAC10" s="149"/>
      <c r="VAD10" s="149"/>
      <c r="VAE10" s="149"/>
      <c r="VAF10" s="149"/>
      <c r="VAG10" s="149"/>
      <c r="VAH10" s="149"/>
      <c r="VAI10" s="149"/>
      <c r="VAJ10" s="149"/>
      <c r="VAK10" s="149"/>
      <c r="VAL10" s="149"/>
      <c r="VAM10" s="149"/>
      <c r="VAN10" s="149"/>
      <c r="VAO10" s="149"/>
      <c r="VAP10" s="149"/>
      <c r="VAQ10" s="149"/>
      <c r="VAR10" s="149"/>
      <c r="VAS10" s="149"/>
      <c r="VAT10" s="149"/>
      <c r="VAU10" s="149"/>
      <c r="VAV10" s="149"/>
      <c r="VAW10" s="149"/>
      <c r="VAX10" s="149"/>
      <c r="VAY10" s="149"/>
      <c r="VAZ10" s="149"/>
      <c r="VBA10" s="149"/>
      <c r="VBB10" s="149"/>
      <c r="VBC10" s="149"/>
      <c r="VBD10" s="149"/>
      <c r="VBE10" s="149"/>
      <c r="VBF10" s="149"/>
      <c r="VBG10" s="149"/>
      <c r="VBH10" s="149"/>
      <c r="VBI10" s="149"/>
      <c r="VBJ10" s="149"/>
      <c r="VBK10" s="149"/>
      <c r="VBL10" s="149"/>
      <c r="VBM10" s="149"/>
      <c r="VBN10" s="149"/>
      <c r="VBO10" s="149"/>
      <c r="VBP10" s="149"/>
      <c r="VBQ10" s="149"/>
      <c r="VBR10" s="149"/>
      <c r="VBS10" s="149"/>
      <c r="VBT10" s="149"/>
      <c r="VBU10" s="149"/>
      <c r="VBV10" s="149"/>
      <c r="VBW10" s="149"/>
      <c r="VBX10" s="149"/>
      <c r="VBY10" s="149"/>
      <c r="VBZ10" s="149"/>
      <c r="VCA10" s="149"/>
      <c r="VCB10" s="149"/>
      <c r="VCC10" s="149"/>
      <c r="VCD10" s="149"/>
      <c r="VCE10" s="149"/>
      <c r="VCF10" s="149"/>
      <c r="VCG10" s="149"/>
      <c r="VCH10" s="149"/>
      <c r="VCI10" s="149"/>
      <c r="VCJ10" s="149"/>
      <c r="VCK10" s="149"/>
      <c r="VCL10" s="149"/>
      <c r="VCM10" s="149"/>
      <c r="VCN10" s="149"/>
      <c r="VCO10" s="149"/>
      <c r="VCP10" s="149"/>
      <c r="VCQ10" s="149"/>
      <c r="VCR10" s="149"/>
      <c r="VCS10" s="149"/>
      <c r="VCT10" s="149"/>
      <c r="VCU10" s="149"/>
      <c r="VCV10" s="149"/>
      <c r="VCW10" s="149"/>
      <c r="VCX10" s="149"/>
      <c r="VCY10" s="149"/>
      <c r="VCZ10" s="149"/>
      <c r="VDA10" s="149"/>
      <c r="VDB10" s="149"/>
      <c r="VDC10" s="149"/>
      <c r="VDD10" s="149"/>
      <c r="VDE10" s="149"/>
      <c r="VDF10" s="149"/>
      <c r="VDG10" s="149"/>
      <c r="VDH10" s="149"/>
      <c r="VDI10" s="149"/>
      <c r="VDJ10" s="149"/>
      <c r="VDK10" s="149"/>
      <c r="VDL10" s="149"/>
      <c r="VDM10" s="149"/>
      <c r="VDN10" s="149"/>
      <c r="VDO10" s="149"/>
      <c r="VDP10" s="149"/>
      <c r="VDQ10" s="149"/>
      <c r="VDR10" s="149"/>
      <c r="VDS10" s="149"/>
      <c r="VDT10" s="149"/>
      <c r="VDU10" s="149"/>
      <c r="VDV10" s="149"/>
      <c r="VDW10" s="149"/>
      <c r="VDX10" s="149"/>
      <c r="VDY10" s="149"/>
      <c r="VDZ10" s="149"/>
      <c r="VEA10" s="149"/>
      <c r="VEB10" s="149"/>
      <c r="VEC10" s="149"/>
      <c r="VED10" s="149"/>
      <c r="VEE10" s="149"/>
      <c r="VEF10" s="149"/>
      <c r="VEG10" s="149"/>
      <c r="VEH10" s="149"/>
      <c r="VEI10" s="149"/>
      <c r="VEJ10" s="149"/>
      <c r="VEK10" s="149"/>
      <c r="VEL10" s="149"/>
      <c r="VEM10" s="149"/>
      <c r="VEN10" s="149"/>
      <c r="VEO10" s="149"/>
      <c r="VEP10" s="149"/>
      <c r="VEQ10" s="149"/>
      <c r="VER10" s="149"/>
      <c r="VES10" s="149"/>
      <c r="VET10" s="149"/>
      <c r="VEU10" s="149"/>
      <c r="VEV10" s="149"/>
      <c r="VEW10" s="149"/>
      <c r="VEX10" s="149"/>
      <c r="VEY10" s="149"/>
      <c r="VEZ10" s="149"/>
      <c r="VFA10" s="149"/>
      <c r="VFB10" s="149"/>
      <c r="VFC10" s="149"/>
      <c r="VFD10" s="149"/>
      <c r="VFE10" s="149"/>
      <c r="VFF10" s="149"/>
      <c r="VFG10" s="149"/>
      <c r="VFH10" s="149"/>
      <c r="VFI10" s="149"/>
      <c r="VFJ10" s="149"/>
      <c r="VFK10" s="149"/>
      <c r="VFL10" s="149"/>
      <c r="VFM10" s="149"/>
      <c r="VFN10" s="149"/>
      <c r="VFO10" s="149"/>
      <c r="VFP10" s="149"/>
      <c r="VFQ10" s="149"/>
      <c r="VFR10" s="149"/>
      <c r="VFS10" s="149"/>
      <c r="VFT10" s="149"/>
      <c r="VFU10" s="149"/>
      <c r="VFV10" s="149"/>
      <c r="VFW10" s="149"/>
      <c r="VFX10" s="149"/>
      <c r="VFY10" s="149"/>
      <c r="VFZ10" s="149"/>
      <c r="VGA10" s="149"/>
      <c r="VGB10" s="149"/>
      <c r="VGC10" s="149"/>
      <c r="VGD10" s="149"/>
      <c r="VGE10" s="149"/>
      <c r="VGF10" s="149"/>
      <c r="VGG10" s="149"/>
      <c r="VGH10" s="149"/>
      <c r="VGI10" s="149"/>
      <c r="VGJ10" s="149"/>
      <c r="VGK10" s="149"/>
      <c r="VGL10" s="149"/>
      <c r="VGM10" s="149"/>
      <c r="VGN10" s="149"/>
      <c r="VGO10" s="149"/>
      <c r="VGP10" s="149"/>
      <c r="VGQ10" s="149"/>
      <c r="VGR10" s="149"/>
      <c r="VGS10" s="149"/>
      <c r="VGT10" s="149"/>
      <c r="VGU10" s="149"/>
      <c r="VGV10" s="149"/>
      <c r="VGW10" s="149"/>
      <c r="VGX10" s="149"/>
      <c r="VGY10" s="149"/>
      <c r="VGZ10" s="149"/>
      <c r="VHA10" s="149"/>
      <c r="VHB10" s="149"/>
      <c r="VHC10" s="149"/>
      <c r="VHD10" s="149"/>
      <c r="VHE10" s="149"/>
      <c r="VHF10" s="149"/>
      <c r="VHG10" s="149"/>
      <c r="VHH10" s="149"/>
      <c r="VHI10" s="149"/>
      <c r="VHJ10" s="149"/>
      <c r="VHK10" s="149"/>
      <c r="VHL10" s="149"/>
      <c r="VHM10" s="149"/>
      <c r="VHN10" s="149"/>
      <c r="VHO10" s="149"/>
      <c r="VHP10" s="149"/>
      <c r="VHQ10" s="149"/>
      <c r="VHR10" s="149"/>
      <c r="VHS10" s="149"/>
      <c r="VHT10" s="149"/>
      <c r="VHU10" s="149"/>
      <c r="VHV10" s="149"/>
      <c r="VHW10" s="149"/>
      <c r="VHX10" s="149"/>
      <c r="VHY10" s="149"/>
      <c r="VHZ10" s="149"/>
      <c r="VIA10" s="149"/>
      <c r="VIB10" s="149"/>
      <c r="VIC10" s="149"/>
      <c r="VID10" s="149"/>
      <c r="VIE10" s="149"/>
      <c r="VIF10" s="149"/>
      <c r="VIG10" s="149"/>
      <c r="VIH10" s="149"/>
      <c r="VII10" s="149"/>
      <c r="VIJ10" s="149"/>
      <c r="VIK10" s="149"/>
      <c r="VIL10" s="149"/>
      <c r="VIM10" s="149"/>
      <c r="VIN10" s="149"/>
      <c r="VIO10" s="149"/>
      <c r="VIP10" s="149"/>
      <c r="VIQ10" s="149"/>
      <c r="VIR10" s="149"/>
      <c r="VIS10" s="149"/>
      <c r="VIT10" s="149"/>
      <c r="VIU10" s="149"/>
      <c r="VIV10" s="149"/>
      <c r="VIW10" s="149"/>
      <c r="VIX10" s="149"/>
      <c r="VIY10" s="149"/>
      <c r="VIZ10" s="149"/>
      <c r="VJA10" s="149"/>
      <c r="VJB10" s="149"/>
      <c r="VJC10" s="149"/>
      <c r="VJD10" s="149"/>
      <c r="VJE10" s="149"/>
      <c r="VJF10" s="149"/>
      <c r="VJG10" s="149"/>
      <c r="VJH10" s="149"/>
      <c r="VJI10" s="149"/>
      <c r="VJJ10" s="149"/>
      <c r="VJK10" s="149"/>
      <c r="VJL10" s="149"/>
      <c r="VJM10" s="149"/>
      <c r="VJN10" s="149"/>
      <c r="VJO10" s="149"/>
      <c r="VJP10" s="149"/>
      <c r="VJQ10" s="149"/>
      <c r="VJR10" s="149"/>
      <c r="VJS10" s="149"/>
      <c r="VJT10" s="149"/>
      <c r="VJU10" s="149"/>
      <c r="VJV10" s="149"/>
      <c r="VJW10" s="149"/>
      <c r="VJX10" s="149"/>
      <c r="VJY10" s="149"/>
      <c r="VJZ10" s="149"/>
      <c r="VKA10" s="149"/>
      <c r="VKB10" s="149"/>
      <c r="VKC10" s="149"/>
      <c r="VKD10" s="149"/>
      <c r="VKE10" s="149"/>
      <c r="VKF10" s="149"/>
      <c r="VKG10" s="149"/>
      <c r="VKH10" s="149"/>
      <c r="VKI10" s="149"/>
      <c r="VKJ10" s="149"/>
      <c r="VKK10" s="149"/>
      <c r="VKL10" s="149"/>
      <c r="VKM10" s="149"/>
      <c r="VKN10" s="149"/>
      <c r="VKO10" s="149"/>
      <c r="VKP10" s="149"/>
      <c r="VKQ10" s="149"/>
      <c r="VKR10" s="149"/>
      <c r="VKS10" s="149"/>
      <c r="VKT10" s="149"/>
      <c r="VKU10" s="149"/>
      <c r="VKV10" s="149"/>
      <c r="VKW10" s="149"/>
      <c r="VKX10" s="149"/>
      <c r="VKY10" s="149"/>
      <c r="VKZ10" s="149"/>
      <c r="VLA10" s="149"/>
      <c r="VLB10" s="149"/>
      <c r="VLC10" s="149"/>
      <c r="VLD10" s="149"/>
      <c r="VLE10" s="149"/>
      <c r="VLF10" s="149"/>
      <c r="VLG10" s="149"/>
      <c r="VLH10" s="149"/>
      <c r="VLI10" s="149"/>
      <c r="VLJ10" s="149"/>
      <c r="VLK10" s="149"/>
      <c r="VLL10" s="149"/>
      <c r="VLM10" s="149"/>
      <c r="VLN10" s="149"/>
      <c r="VLO10" s="149"/>
      <c r="VLP10" s="149"/>
      <c r="VLQ10" s="149"/>
      <c r="VLR10" s="149"/>
      <c r="VLS10" s="149"/>
      <c r="VLT10" s="149"/>
      <c r="VLU10" s="149"/>
      <c r="VLV10" s="149"/>
      <c r="VLW10" s="149"/>
      <c r="VLX10" s="149"/>
      <c r="VLY10" s="149"/>
      <c r="VLZ10" s="149"/>
      <c r="VMA10" s="149"/>
      <c r="VMB10" s="149"/>
      <c r="VMC10" s="149"/>
      <c r="VMD10" s="149"/>
      <c r="VME10" s="149"/>
      <c r="VMF10" s="149"/>
      <c r="VMG10" s="149"/>
      <c r="VMH10" s="149"/>
      <c r="VMI10" s="149"/>
      <c r="VMJ10" s="149"/>
      <c r="VMK10" s="149"/>
      <c r="VML10" s="149"/>
      <c r="VMM10" s="149"/>
      <c r="VMN10" s="149"/>
      <c r="VMO10" s="149"/>
      <c r="VMP10" s="149"/>
      <c r="VMQ10" s="149"/>
      <c r="VMR10" s="149"/>
      <c r="VMS10" s="149"/>
      <c r="VMT10" s="149"/>
      <c r="VMU10" s="149"/>
      <c r="VMV10" s="149"/>
      <c r="VMW10" s="149"/>
      <c r="VMX10" s="149"/>
      <c r="VMY10" s="149"/>
      <c r="VMZ10" s="149"/>
      <c r="VNA10" s="149"/>
      <c r="VNB10" s="149"/>
      <c r="VNC10" s="149"/>
      <c r="VND10" s="149"/>
      <c r="VNE10" s="149"/>
      <c r="VNF10" s="149"/>
      <c r="VNG10" s="149"/>
      <c r="VNH10" s="149"/>
      <c r="VNI10" s="149"/>
      <c r="VNJ10" s="149"/>
      <c r="VNK10" s="149"/>
      <c r="VNL10" s="149"/>
      <c r="VNM10" s="149"/>
      <c r="VNN10" s="149"/>
      <c r="VNO10" s="149"/>
      <c r="VNP10" s="149"/>
      <c r="VNQ10" s="149"/>
      <c r="VNR10" s="149"/>
      <c r="VNS10" s="149"/>
      <c r="VNT10" s="149"/>
      <c r="VNU10" s="149"/>
      <c r="VNV10" s="149"/>
      <c r="VNW10" s="149"/>
      <c r="VNX10" s="149"/>
      <c r="VNY10" s="149"/>
      <c r="VNZ10" s="149"/>
      <c r="VOA10" s="149"/>
      <c r="VOB10" s="149"/>
      <c r="VOC10" s="149"/>
      <c r="VOD10" s="149"/>
      <c r="VOE10" s="149"/>
      <c r="VOF10" s="149"/>
      <c r="VOG10" s="149"/>
      <c r="VOH10" s="149"/>
      <c r="VOI10" s="149"/>
      <c r="VOJ10" s="149"/>
      <c r="VOK10" s="149"/>
      <c r="VOL10" s="149"/>
      <c r="VOM10" s="149"/>
      <c r="VON10" s="149"/>
      <c r="VOO10" s="149"/>
      <c r="VOP10" s="149"/>
      <c r="VOQ10" s="149"/>
      <c r="VOR10" s="149"/>
      <c r="VOS10" s="149"/>
      <c r="VOT10" s="149"/>
      <c r="VOU10" s="149"/>
      <c r="VOV10" s="149"/>
      <c r="VOW10" s="149"/>
      <c r="VOX10" s="149"/>
      <c r="VOY10" s="149"/>
      <c r="VOZ10" s="149"/>
      <c r="VPA10" s="149"/>
      <c r="VPB10" s="149"/>
      <c r="VPC10" s="149"/>
      <c r="VPD10" s="149"/>
      <c r="VPE10" s="149"/>
      <c r="VPF10" s="149"/>
      <c r="VPG10" s="149"/>
      <c r="VPH10" s="149"/>
      <c r="VPI10" s="149"/>
      <c r="VPJ10" s="149"/>
      <c r="VPK10" s="149"/>
      <c r="VPL10" s="149"/>
      <c r="VPM10" s="149"/>
      <c r="VPN10" s="149"/>
      <c r="VPO10" s="149"/>
      <c r="VPP10" s="149"/>
      <c r="VPQ10" s="149"/>
      <c r="VPR10" s="149"/>
      <c r="VPS10" s="149"/>
      <c r="VPT10" s="149"/>
      <c r="VPU10" s="149"/>
      <c r="VPV10" s="149"/>
      <c r="VPW10" s="149"/>
      <c r="VPX10" s="149"/>
      <c r="VPY10" s="149"/>
      <c r="VPZ10" s="149"/>
      <c r="VQA10" s="149"/>
      <c r="VQB10" s="149"/>
      <c r="VQC10" s="149"/>
      <c r="VQD10" s="149"/>
      <c r="VQE10" s="149"/>
      <c r="VQF10" s="149"/>
      <c r="VQG10" s="149"/>
      <c r="VQH10" s="149"/>
      <c r="VQI10" s="149"/>
      <c r="VQJ10" s="149"/>
      <c r="VQK10" s="149"/>
      <c r="VQL10" s="149"/>
      <c r="VQM10" s="149"/>
      <c r="VQN10" s="149"/>
      <c r="VQO10" s="149"/>
      <c r="VQP10" s="149"/>
      <c r="VQQ10" s="149"/>
      <c r="VQR10" s="149"/>
      <c r="VQS10" s="149"/>
      <c r="VQT10" s="149"/>
      <c r="VQU10" s="149"/>
      <c r="VQV10" s="149"/>
      <c r="VQW10" s="149"/>
      <c r="VQX10" s="149"/>
      <c r="VQY10" s="149"/>
      <c r="VQZ10" s="149"/>
      <c r="VRA10" s="149"/>
      <c r="VRB10" s="149"/>
      <c r="VRC10" s="149"/>
      <c r="VRD10" s="149"/>
      <c r="VRE10" s="149"/>
      <c r="VRF10" s="149"/>
      <c r="VRG10" s="149"/>
      <c r="VRH10" s="149"/>
      <c r="VRI10" s="149"/>
      <c r="VRJ10" s="149"/>
      <c r="VRK10" s="149"/>
      <c r="VRL10" s="149"/>
      <c r="VRM10" s="149"/>
      <c r="VRN10" s="149"/>
      <c r="VRO10" s="149"/>
      <c r="VRP10" s="149"/>
      <c r="VRQ10" s="149"/>
      <c r="VRR10" s="149"/>
      <c r="VRS10" s="149"/>
      <c r="VRT10" s="149"/>
      <c r="VRU10" s="149"/>
      <c r="VRV10" s="149"/>
      <c r="VRW10" s="149"/>
      <c r="VRX10" s="149"/>
      <c r="VRY10" s="149"/>
      <c r="VRZ10" s="149"/>
      <c r="VSA10" s="149"/>
      <c r="VSB10" s="149"/>
      <c r="VSC10" s="149"/>
      <c r="VSD10" s="149"/>
      <c r="VSE10" s="149"/>
      <c r="VSF10" s="149"/>
      <c r="VSG10" s="149"/>
      <c r="VSH10" s="149"/>
      <c r="VSI10" s="149"/>
      <c r="VSJ10" s="149"/>
      <c r="VSK10" s="149"/>
      <c r="VSL10" s="149"/>
      <c r="VSM10" s="149"/>
      <c r="VSN10" s="149"/>
      <c r="VSO10" s="149"/>
      <c r="VSP10" s="149"/>
      <c r="VSQ10" s="149"/>
      <c r="VSR10" s="149"/>
      <c r="VSS10" s="149"/>
      <c r="VST10" s="149"/>
      <c r="VSU10" s="149"/>
      <c r="VSV10" s="149"/>
      <c r="VSW10" s="149"/>
      <c r="VSX10" s="149"/>
      <c r="VSY10" s="149"/>
      <c r="VSZ10" s="149"/>
      <c r="VTA10" s="149"/>
      <c r="VTB10" s="149"/>
      <c r="VTC10" s="149"/>
      <c r="VTD10" s="149"/>
      <c r="VTE10" s="149"/>
      <c r="VTF10" s="149"/>
      <c r="VTG10" s="149"/>
      <c r="VTH10" s="149"/>
      <c r="VTI10" s="149"/>
      <c r="VTJ10" s="149"/>
      <c r="VTK10" s="149"/>
      <c r="VTL10" s="149"/>
      <c r="VTM10" s="149"/>
      <c r="VTN10" s="149"/>
      <c r="VTO10" s="149"/>
      <c r="VTP10" s="149"/>
      <c r="VTQ10" s="149"/>
      <c r="VTR10" s="149"/>
      <c r="VTS10" s="149"/>
      <c r="VTT10" s="149"/>
      <c r="VTU10" s="149"/>
      <c r="VTV10" s="149"/>
      <c r="VTW10" s="149"/>
      <c r="VTX10" s="149"/>
      <c r="VTY10" s="149"/>
      <c r="VTZ10" s="149"/>
      <c r="VUA10" s="149"/>
      <c r="VUB10" s="149"/>
      <c r="VUC10" s="149"/>
      <c r="VUD10" s="149"/>
      <c r="VUE10" s="149"/>
      <c r="VUF10" s="149"/>
      <c r="VUG10" s="149"/>
      <c r="VUH10" s="149"/>
      <c r="VUI10" s="149"/>
      <c r="VUJ10" s="149"/>
      <c r="VUK10" s="149"/>
      <c r="VUL10" s="149"/>
      <c r="VUM10" s="149"/>
      <c r="VUN10" s="149"/>
      <c r="VUO10" s="149"/>
      <c r="VUP10" s="149"/>
      <c r="VUQ10" s="149"/>
      <c r="VUR10" s="149"/>
      <c r="VUS10" s="149"/>
      <c r="VUT10" s="149"/>
      <c r="VUU10" s="149"/>
      <c r="VUV10" s="149"/>
      <c r="VUW10" s="149"/>
      <c r="VUX10" s="149"/>
      <c r="VUY10" s="149"/>
      <c r="VUZ10" s="149"/>
      <c r="VVA10" s="149"/>
      <c r="VVB10" s="149"/>
      <c r="VVC10" s="149"/>
      <c r="VVD10" s="149"/>
      <c r="VVE10" s="149"/>
      <c r="VVF10" s="149"/>
      <c r="VVG10" s="149"/>
      <c r="VVH10" s="149"/>
      <c r="VVI10" s="149"/>
      <c r="VVJ10" s="149"/>
      <c r="VVK10" s="149"/>
      <c r="VVL10" s="149"/>
      <c r="VVM10" s="149"/>
      <c r="VVN10" s="149"/>
      <c r="VVO10" s="149"/>
      <c r="VVP10" s="149"/>
      <c r="VVQ10" s="149"/>
      <c r="VVR10" s="149"/>
      <c r="VVS10" s="149"/>
      <c r="VVT10" s="149"/>
      <c r="VVU10" s="149"/>
      <c r="VVV10" s="149"/>
      <c r="VVW10" s="149"/>
      <c r="VVX10" s="149"/>
      <c r="VVY10" s="149"/>
      <c r="VVZ10" s="149"/>
      <c r="VWA10" s="149"/>
      <c r="VWB10" s="149"/>
      <c r="VWC10" s="149"/>
      <c r="VWD10" s="149"/>
      <c r="VWE10" s="149"/>
      <c r="VWF10" s="149"/>
      <c r="VWG10" s="149"/>
      <c r="VWH10" s="149"/>
      <c r="VWI10" s="149"/>
      <c r="VWJ10" s="149"/>
      <c r="VWK10" s="149"/>
      <c r="VWL10" s="149"/>
      <c r="VWM10" s="149"/>
      <c r="VWN10" s="149"/>
      <c r="VWO10" s="149"/>
      <c r="VWP10" s="149"/>
      <c r="VWQ10" s="149"/>
      <c r="VWR10" s="149"/>
      <c r="VWS10" s="149"/>
      <c r="VWT10" s="149"/>
      <c r="VWU10" s="149"/>
      <c r="VWV10" s="149"/>
      <c r="VWW10" s="149"/>
      <c r="VWX10" s="149"/>
      <c r="VWY10" s="149"/>
      <c r="VWZ10" s="149"/>
      <c r="VXA10" s="149"/>
      <c r="VXB10" s="149"/>
      <c r="VXC10" s="149"/>
      <c r="VXD10" s="149"/>
      <c r="VXE10" s="149"/>
      <c r="VXF10" s="149"/>
      <c r="VXG10" s="149"/>
      <c r="VXH10" s="149"/>
      <c r="VXI10" s="149"/>
      <c r="VXJ10" s="149"/>
      <c r="VXK10" s="149"/>
      <c r="VXL10" s="149"/>
      <c r="VXM10" s="149"/>
      <c r="VXN10" s="149"/>
      <c r="VXO10" s="149"/>
      <c r="VXP10" s="149"/>
      <c r="VXQ10" s="149"/>
      <c r="VXR10" s="149"/>
      <c r="VXS10" s="149"/>
      <c r="VXT10" s="149"/>
      <c r="VXU10" s="149"/>
      <c r="VXV10" s="149"/>
      <c r="VXW10" s="149"/>
      <c r="VXX10" s="149"/>
      <c r="VXY10" s="149"/>
      <c r="VXZ10" s="149"/>
      <c r="VYA10" s="149"/>
      <c r="VYB10" s="149"/>
      <c r="VYC10" s="149"/>
      <c r="VYD10" s="149"/>
      <c r="VYE10" s="149"/>
      <c r="VYF10" s="149"/>
      <c r="VYG10" s="149"/>
      <c r="VYH10" s="149"/>
      <c r="VYI10" s="149"/>
      <c r="VYJ10" s="149"/>
      <c r="VYK10" s="149"/>
      <c r="VYL10" s="149"/>
      <c r="VYM10" s="149"/>
      <c r="VYN10" s="149"/>
      <c r="VYO10" s="149"/>
      <c r="VYP10" s="149"/>
      <c r="VYQ10" s="149"/>
      <c r="VYR10" s="149"/>
      <c r="VYS10" s="149"/>
      <c r="VYT10" s="149"/>
      <c r="VYU10" s="149"/>
      <c r="VYV10" s="149"/>
      <c r="VYW10" s="149"/>
      <c r="VYX10" s="149"/>
      <c r="VYY10" s="149"/>
      <c r="VYZ10" s="149"/>
      <c r="VZA10" s="149"/>
      <c r="VZB10" s="149"/>
      <c r="VZC10" s="149"/>
      <c r="VZD10" s="149"/>
      <c r="VZE10" s="149"/>
      <c r="VZF10" s="149"/>
      <c r="VZG10" s="149"/>
      <c r="VZH10" s="149"/>
      <c r="VZI10" s="149"/>
      <c r="VZJ10" s="149"/>
      <c r="VZK10" s="149"/>
      <c r="VZL10" s="149"/>
      <c r="VZM10" s="149"/>
      <c r="VZN10" s="149"/>
      <c r="VZO10" s="149"/>
      <c r="VZP10" s="149"/>
      <c r="VZQ10" s="149"/>
      <c r="VZR10" s="149"/>
      <c r="VZS10" s="149"/>
      <c r="VZT10" s="149"/>
      <c r="VZU10" s="149"/>
      <c r="VZV10" s="149"/>
      <c r="VZW10" s="149"/>
      <c r="VZX10" s="149"/>
      <c r="VZY10" s="149"/>
      <c r="VZZ10" s="149"/>
      <c r="WAA10" s="149"/>
      <c r="WAB10" s="149"/>
      <c r="WAC10" s="149"/>
      <c r="WAD10" s="149"/>
      <c r="WAE10" s="149"/>
      <c r="WAF10" s="149"/>
      <c r="WAG10" s="149"/>
      <c r="WAH10" s="149"/>
      <c r="WAI10" s="149"/>
      <c r="WAJ10" s="149"/>
      <c r="WAK10" s="149"/>
      <c r="WAL10" s="149"/>
      <c r="WAM10" s="149"/>
      <c r="WAN10" s="149"/>
      <c r="WAO10" s="149"/>
      <c r="WAP10" s="149"/>
      <c r="WAQ10" s="149"/>
      <c r="WAR10" s="149"/>
      <c r="WAS10" s="149"/>
      <c r="WAT10" s="149"/>
      <c r="WAU10" s="149"/>
      <c r="WAV10" s="149"/>
      <c r="WAW10" s="149"/>
      <c r="WAX10" s="149"/>
      <c r="WAY10" s="149"/>
      <c r="WAZ10" s="149"/>
      <c r="WBA10" s="149"/>
      <c r="WBB10" s="149"/>
      <c r="WBC10" s="149"/>
      <c r="WBD10" s="149"/>
      <c r="WBE10" s="149"/>
      <c r="WBF10" s="149"/>
      <c r="WBG10" s="149"/>
      <c r="WBH10" s="149"/>
      <c r="WBI10" s="149"/>
      <c r="WBJ10" s="149"/>
      <c r="WBK10" s="149"/>
      <c r="WBL10" s="149"/>
      <c r="WBM10" s="149"/>
      <c r="WBN10" s="149"/>
      <c r="WBO10" s="149"/>
      <c r="WBP10" s="149"/>
      <c r="WBQ10" s="149"/>
      <c r="WBR10" s="149"/>
      <c r="WBS10" s="149"/>
      <c r="WBT10" s="149"/>
      <c r="WBU10" s="149"/>
      <c r="WBV10" s="149"/>
      <c r="WBW10" s="149"/>
      <c r="WBX10" s="149"/>
      <c r="WBY10" s="149"/>
      <c r="WBZ10" s="149"/>
      <c r="WCA10" s="149"/>
      <c r="WCB10" s="149"/>
      <c r="WCC10" s="149"/>
      <c r="WCD10" s="149"/>
      <c r="WCE10" s="149"/>
      <c r="WCF10" s="149"/>
      <c r="WCG10" s="149"/>
      <c r="WCH10" s="149"/>
      <c r="WCI10" s="149"/>
      <c r="WCJ10" s="149"/>
      <c r="WCK10" s="149"/>
      <c r="WCL10" s="149"/>
      <c r="WCM10" s="149"/>
      <c r="WCN10" s="149"/>
      <c r="WCO10" s="149"/>
      <c r="WCP10" s="149"/>
      <c r="WCQ10" s="149"/>
      <c r="WCR10" s="149"/>
      <c r="WCS10" s="149"/>
      <c r="WCT10" s="149"/>
      <c r="WCU10" s="149"/>
      <c r="WCV10" s="149"/>
      <c r="WCW10" s="149"/>
      <c r="WCX10" s="149"/>
      <c r="WCY10" s="149"/>
      <c r="WCZ10" s="149"/>
      <c r="WDA10" s="149"/>
      <c r="WDB10" s="149"/>
      <c r="WDC10" s="149"/>
      <c r="WDD10" s="149"/>
      <c r="WDE10" s="149"/>
      <c r="WDF10" s="149"/>
      <c r="WDG10" s="149"/>
      <c r="WDH10" s="149"/>
      <c r="WDI10" s="149"/>
      <c r="WDJ10" s="149"/>
      <c r="WDK10" s="149"/>
      <c r="WDL10" s="149"/>
      <c r="WDM10" s="149"/>
      <c r="WDN10" s="149"/>
      <c r="WDO10" s="149"/>
      <c r="WDP10" s="149"/>
      <c r="WDQ10" s="149"/>
      <c r="WDR10" s="149"/>
      <c r="WDS10" s="149"/>
      <c r="WDT10" s="149"/>
      <c r="WDU10" s="149"/>
      <c r="WDV10" s="149"/>
      <c r="WDW10" s="149"/>
      <c r="WDX10" s="149"/>
      <c r="WDY10" s="149"/>
      <c r="WDZ10" s="149"/>
      <c r="WEA10" s="149"/>
      <c r="WEB10" s="149"/>
      <c r="WEC10" s="149"/>
      <c r="WED10" s="149"/>
      <c r="WEE10" s="149"/>
      <c r="WEF10" s="149"/>
      <c r="WEG10" s="149"/>
      <c r="WEH10" s="149"/>
      <c r="WEI10" s="149"/>
      <c r="WEJ10" s="149"/>
      <c r="WEK10" s="149"/>
      <c r="WEL10" s="149"/>
      <c r="WEM10" s="149"/>
      <c r="WEN10" s="149"/>
      <c r="WEO10" s="149"/>
      <c r="WEP10" s="149"/>
      <c r="WEQ10" s="149"/>
      <c r="WER10" s="149"/>
      <c r="WES10" s="149"/>
      <c r="WET10" s="149"/>
      <c r="WEU10" s="149"/>
      <c r="WEV10" s="149"/>
      <c r="WEW10" s="149"/>
      <c r="WEX10" s="149"/>
      <c r="WEY10" s="149"/>
      <c r="WEZ10" s="149"/>
      <c r="WFA10" s="149"/>
      <c r="WFB10" s="149"/>
      <c r="WFC10" s="149"/>
      <c r="WFD10" s="149"/>
      <c r="WFE10" s="149"/>
      <c r="WFF10" s="149"/>
      <c r="WFG10" s="149"/>
      <c r="WFH10" s="149"/>
      <c r="WFI10" s="149"/>
      <c r="WFJ10" s="149"/>
      <c r="WFK10" s="149"/>
      <c r="WFL10" s="149"/>
      <c r="WFM10" s="149"/>
      <c r="WFN10" s="149"/>
      <c r="WFO10" s="149"/>
      <c r="WFP10" s="149"/>
      <c r="WFQ10" s="149"/>
      <c r="WFR10" s="149"/>
      <c r="WFS10" s="149"/>
      <c r="WFT10" s="149"/>
      <c r="WFU10" s="149"/>
      <c r="WFV10" s="149"/>
      <c r="WFW10" s="149"/>
      <c r="WFX10" s="149"/>
      <c r="WFY10" s="149"/>
      <c r="WFZ10" s="149"/>
      <c r="WGA10" s="149"/>
      <c r="WGB10" s="149"/>
      <c r="WGC10" s="149"/>
      <c r="WGD10" s="149"/>
      <c r="WGE10" s="149"/>
      <c r="WGF10" s="149"/>
      <c r="WGG10" s="149"/>
      <c r="WGH10" s="149"/>
      <c r="WGI10" s="149"/>
      <c r="WGJ10" s="149"/>
      <c r="WGK10" s="149"/>
      <c r="WGL10" s="149"/>
      <c r="WGM10" s="149"/>
      <c r="WGN10" s="149"/>
      <c r="WGO10" s="149"/>
      <c r="WGP10" s="149"/>
      <c r="WGQ10" s="149"/>
      <c r="WGR10" s="149"/>
      <c r="WGS10" s="149"/>
      <c r="WGT10" s="149"/>
      <c r="WGU10" s="149"/>
      <c r="WGV10" s="149"/>
      <c r="WGW10" s="149"/>
      <c r="WGX10" s="149"/>
      <c r="WGY10" s="149"/>
      <c r="WGZ10" s="149"/>
      <c r="WHA10" s="149"/>
      <c r="WHB10" s="149"/>
      <c r="WHC10" s="149"/>
      <c r="WHD10" s="149"/>
      <c r="WHE10" s="149"/>
      <c r="WHF10" s="149"/>
      <c r="WHG10" s="149"/>
      <c r="WHH10" s="149"/>
      <c r="WHI10" s="149"/>
      <c r="WHJ10" s="149"/>
      <c r="WHK10" s="149"/>
      <c r="WHL10" s="149"/>
      <c r="WHM10" s="149"/>
      <c r="WHN10" s="149"/>
      <c r="WHO10" s="149"/>
      <c r="WHP10" s="149"/>
      <c r="WHQ10" s="149"/>
      <c r="WHR10" s="149"/>
      <c r="WHS10" s="149"/>
      <c r="WHT10" s="149"/>
      <c r="WHU10" s="149"/>
      <c r="WHV10" s="149"/>
      <c r="WHW10" s="149"/>
      <c r="WHX10" s="149"/>
      <c r="WHY10" s="149"/>
      <c r="WHZ10" s="149"/>
      <c r="WIA10" s="149"/>
      <c r="WIB10" s="149"/>
      <c r="WIC10" s="149"/>
      <c r="WID10" s="149"/>
      <c r="WIE10" s="149"/>
      <c r="WIF10" s="149"/>
      <c r="WIG10" s="149"/>
      <c r="WIH10" s="149"/>
      <c r="WII10" s="149"/>
      <c r="WIJ10" s="149"/>
      <c r="WIK10" s="149"/>
      <c r="WIL10" s="149"/>
      <c r="WIM10" s="149"/>
      <c r="WIN10" s="149"/>
      <c r="WIO10" s="149"/>
      <c r="WIP10" s="149"/>
      <c r="WIQ10" s="149"/>
      <c r="WIR10" s="149"/>
      <c r="WIS10" s="149"/>
      <c r="WIT10" s="149"/>
      <c r="WIU10" s="149"/>
      <c r="WIV10" s="149"/>
      <c r="WIW10" s="149"/>
      <c r="WIX10" s="149"/>
      <c r="WIY10" s="149"/>
      <c r="WIZ10" s="149"/>
      <c r="WJA10" s="149"/>
      <c r="WJB10" s="149"/>
      <c r="WJC10" s="149"/>
      <c r="WJD10" s="149"/>
      <c r="WJE10" s="149"/>
      <c r="WJF10" s="149"/>
      <c r="WJG10" s="149"/>
      <c r="WJH10" s="149"/>
      <c r="WJI10" s="149"/>
      <c r="WJJ10" s="149"/>
      <c r="WJK10" s="149"/>
      <c r="WJL10" s="149"/>
      <c r="WJM10" s="149"/>
      <c r="WJN10" s="149"/>
      <c r="WJO10" s="149"/>
      <c r="WJP10" s="149"/>
      <c r="WJQ10" s="149"/>
      <c r="WJR10" s="149"/>
      <c r="WJS10" s="149"/>
      <c r="WJT10" s="149"/>
      <c r="WJU10" s="149"/>
      <c r="WJV10" s="149"/>
      <c r="WJW10" s="149"/>
      <c r="WJX10" s="149"/>
      <c r="WJY10" s="149"/>
      <c r="WJZ10" s="149"/>
      <c r="WKA10" s="149"/>
      <c r="WKB10" s="149"/>
      <c r="WKC10" s="149"/>
      <c r="WKD10" s="149"/>
      <c r="WKE10" s="149"/>
      <c r="WKF10" s="149"/>
      <c r="WKG10" s="149"/>
      <c r="WKH10" s="149"/>
      <c r="WKI10" s="149"/>
      <c r="WKJ10" s="149"/>
      <c r="WKK10" s="149"/>
      <c r="WKL10" s="149"/>
      <c r="WKM10" s="149"/>
      <c r="WKN10" s="149"/>
      <c r="WKO10" s="149"/>
      <c r="WKP10" s="149"/>
      <c r="WKQ10" s="149"/>
      <c r="WKR10" s="149"/>
      <c r="WKS10" s="149"/>
      <c r="WKT10" s="149"/>
      <c r="WKU10" s="149"/>
      <c r="WKV10" s="149"/>
      <c r="WKW10" s="149"/>
      <c r="WKX10" s="149"/>
      <c r="WKY10" s="149"/>
      <c r="WKZ10" s="149"/>
      <c r="WLA10" s="149"/>
      <c r="WLB10" s="149"/>
      <c r="WLC10" s="149"/>
      <c r="WLD10" s="149"/>
      <c r="WLE10" s="149"/>
      <c r="WLF10" s="149"/>
      <c r="WLG10" s="149"/>
      <c r="WLH10" s="149"/>
      <c r="WLI10" s="149"/>
      <c r="WLJ10" s="149"/>
      <c r="WLK10" s="149"/>
      <c r="WLL10" s="149"/>
      <c r="WLM10" s="149"/>
      <c r="WLN10" s="149"/>
      <c r="WLO10" s="149"/>
      <c r="WLP10" s="149"/>
      <c r="WLQ10" s="149"/>
      <c r="WLR10" s="149"/>
      <c r="WLS10" s="149"/>
      <c r="WLT10" s="149"/>
      <c r="WLU10" s="149"/>
      <c r="WLV10" s="149"/>
      <c r="WLW10" s="149"/>
      <c r="WLX10" s="149"/>
      <c r="WLY10" s="149"/>
      <c r="WLZ10" s="149"/>
      <c r="WMA10" s="149"/>
      <c r="WMB10" s="149"/>
      <c r="WMC10" s="149"/>
      <c r="WMD10" s="149"/>
      <c r="WME10" s="149"/>
      <c r="WMF10" s="149"/>
      <c r="WMG10" s="149"/>
      <c r="WMH10" s="149"/>
      <c r="WMI10" s="149"/>
      <c r="WMJ10" s="149"/>
      <c r="WMK10" s="149"/>
      <c r="WML10" s="149"/>
      <c r="WMM10" s="149"/>
      <c r="WMN10" s="149"/>
      <c r="WMO10" s="149"/>
      <c r="WMP10" s="149"/>
      <c r="WMQ10" s="149"/>
      <c r="WMR10" s="149"/>
      <c r="WMS10" s="149"/>
      <c r="WMT10" s="149"/>
      <c r="WMU10" s="149"/>
      <c r="WMV10" s="149"/>
      <c r="WMW10" s="149"/>
      <c r="WMX10" s="149"/>
      <c r="WMY10" s="149"/>
      <c r="WMZ10" s="149"/>
      <c r="WNA10" s="149"/>
      <c r="WNB10" s="149"/>
      <c r="WNC10" s="149"/>
      <c r="WND10" s="149"/>
      <c r="WNE10" s="149"/>
      <c r="WNF10" s="149"/>
      <c r="WNG10" s="149"/>
      <c r="WNH10" s="149"/>
      <c r="WNI10" s="149"/>
      <c r="WNJ10" s="149"/>
      <c r="WNK10" s="149"/>
      <c r="WNL10" s="149"/>
      <c r="WNM10" s="149"/>
      <c r="WNN10" s="149"/>
      <c r="WNO10" s="149"/>
      <c r="WNP10" s="149"/>
      <c r="WNQ10" s="149"/>
      <c r="WNR10" s="149"/>
      <c r="WNS10" s="149"/>
      <c r="WNT10" s="149"/>
      <c r="WNU10" s="149"/>
      <c r="WNV10" s="149"/>
      <c r="WNW10" s="149"/>
      <c r="WNX10" s="149"/>
      <c r="WNY10" s="149"/>
      <c r="WNZ10" s="149"/>
      <c r="WOA10" s="149"/>
      <c r="WOB10" s="149"/>
      <c r="WOC10" s="149"/>
      <c r="WOD10" s="149"/>
      <c r="WOE10" s="149"/>
      <c r="WOF10" s="149"/>
      <c r="WOG10" s="149"/>
      <c r="WOH10" s="149"/>
      <c r="WOI10" s="149"/>
      <c r="WOJ10" s="149"/>
      <c r="WOK10" s="149"/>
      <c r="WOL10" s="149"/>
      <c r="WOM10" s="149"/>
      <c r="WON10" s="149"/>
      <c r="WOO10" s="149"/>
      <c r="WOP10" s="149"/>
      <c r="WOQ10" s="149"/>
      <c r="WOR10" s="149"/>
      <c r="WOS10" s="149"/>
      <c r="WOT10" s="149"/>
      <c r="WOU10" s="149"/>
      <c r="WOV10" s="149"/>
      <c r="WOW10" s="149"/>
      <c r="WOX10" s="149"/>
      <c r="WOY10" s="149"/>
      <c r="WOZ10" s="149"/>
      <c r="WPA10" s="149"/>
      <c r="WPB10" s="149"/>
      <c r="WPC10" s="149"/>
      <c r="WPD10" s="149"/>
      <c r="WPE10" s="149"/>
      <c r="WPF10" s="149"/>
      <c r="WPG10" s="149"/>
      <c r="WPH10" s="149"/>
      <c r="WPI10" s="149"/>
      <c r="WPJ10" s="149"/>
      <c r="WPK10" s="149"/>
      <c r="WPL10" s="149"/>
      <c r="WPM10" s="149"/>
      <c r="WPN10" s="149"/>
      <c r="WPO10" s="149"/>
      <c r="WPP10" s="149"/>
      <c r="WPQ10" s="149"/>
      <c r="WPR10" s="149"/>
      <c r="WPS10" s="149"/>
      <c r="WPT10" s="149"/>
      <c r="WPU10" s="149"/>
      <c r="WPV10" s="149"/>
      <c r="WPW10" s="149"/>
      <c r="WPX10" s="149"/>
      <c r="WPY10" s="149"/>
      <c r="WPZ10" s="149"/>
      <c r="WQA10" s="149"/>
      <c r="WQB10" s="149"/>
      <c r="WQC10" s="149"/>
      <c r="WQD10" s="149"/>
      <c r="WQE10" s="149"/>
      <c r="WQF10" s="149"/>
      <c r="WQG10" s="149"/>
      <c r="WQH10" s="149"/>
      <c r="WQI10" s="149"/>
      <c r="WQJ10" s="149"/>
      <c r="WQK10" s="149"/>
      <c r="WQL10" s="149"/>
      <c r="WQM10" s="149"/>
      <c r="WQN10" s="149"/>
      <c r="WQO10" s="149"/>
      <c r="WQP10" s="149"/>
      <c r="WQQ10" s="149"/>
      <c r="WQR10" s="149"/>
      <c r="WQS10" s="149"/>
      <c r="WQT10" s="149"/>
      <c r="WQU10" s="149"/>
      <c r="WQV10" s="149"/>
      <c r="WQW10" s="149"/>
      <c r="WQX10" s="149"/>
      <c r="WQY10" s="149"/>
      <c r="WQZ10" s="149"/>
      <c r="WRA10" s="149"/>
      <c r="WRB10" s="149"/>
      <c r="WRC10" s="149"/>
      <c r="WRD10" s="149"/>
      <c r="WRE10" s="149"/>
      <c r="WRF10" s="149"/>
      <c r="WRG10" s="149"/>
      <c r="WRH10" s="149"/>
      <c r="WRI10" s="149"/>
      <c r="WRJ10" s="149"/>
      <c r="WRK10" s="149"/>
      <c r="WRL10" s="149"/>
      <c r="WRM10" s="149"/>
      <c r="WRN10" s="149"/>
      <c r="WRO10" s="149"/>
      <c r="WRP10" s="149"/>
      <c r="WRQ10" s="149"/>
      <c r="WRR10" s="149"/>
      <c r="WRS10" s="149"/>
      <c r="WRT10" s="149"/>
      <c r="WRU10" s="149"/>
      <c r="WRV10" s="149"/>
      <c r="WRW10" s="149"/>
      <c r="WRX10" s="149"/>
      <c r="WRY10" s="149"/>
      <c r="WRZ10" s="149"/>
      <c r="WSA10" s="149"/>
      <c r="WSB10" s="149"/>
      <c r="WSC10" s="149"/>
      <c r="WSD10" s="149"/>
      <c r="WSE10" s="149"/>
      <c r="WSF10" s="149"/>
      <c r="WSG10" s="149"/>
      <c r="WSH10" s="149"/>
      <c r="WSI10" s="149"/>
      <c r="WSJ10" s="149"/>
      <c r="WSK10" s="149"/>
      <c r="WSL10" s="149"/>
      <c r="WSM10" s="149"/>
      <c r="WSN10" s="149"/>
      <c r="WSO10" s="149"/>
      <c r="WSP10" s="149"/>
      <c r="WSQ10" s="149"/>
      <c r="WSR10" s="149"/>
      <c r="WSS10" s="149"/>
      <c r="WST10" s="149"/>
      <c r="WSU10" s="149"/>
      <c r="WSV10" s="149"/>
      <c r="WSW10" s="149"/>
      <c r="WSX10" s="149"/>
      <c r="WSY10" s="149"/>
      <c r="WSZ10" s="149"/>
      <c r="WTA10" s="149"/>
      <c r="WTB10" s="149"/>
      <c r="WTC10" s="149"/>
      <c r="WTD10" s="149"/>
      <c r="WTE10" s="149"/>
      <c r="WTF10" s="149"/>
      <c r="WTG10" s="149"/>
      <c r="WTH10" s="149"/>
      <c r="WTI10" s="149"/>
      <c r="WTJ10" s="149"/>
      <c r="WTK10" s="149"/>
      <c r="WTL10" s="149"/>
      <c r="WTM10" s="149"/>
      <c r="WTN10" s="149"/>
      <c r="WTO10" s="149"/>
      <c r="WTP10" s="149"/>
      <c r="WTQ10" s="149"/>
      <c r="WTR10" s="149"/>
      <c r="WTS10" s="149"/>
      <c r="WTT10" s="149"/>
      <c r="WTU10" s="149"/>
      <c r="WTV10" s="149"/>
      <c r="WTW10" s="149"/>
      <c r="WTX10" s="149"/>
      <c r="WTY10" s="149"/>
      <c r="WTZ10" s="149"/>
      <c r="WUA10" s="149"/>
      <c r="WUB10" s="149"/>
      <c r="WUC10" s="149"/>
      <c r="WUD10" s="149"/>
      <c r="WUE10" s="149"/>
      <c r="WUF10" s="149"/>
      <c r="WUG10" s="149"/>
      <c r="WUH10" s="149"/>
      <c r="WUI10" s="149"/>
      <c r="WUJ10" s="149"/>
      <c r="WUK10" s="149"/>
      <c r="WUL10" s="149"/>
      <c r="WUM10" s="149"/>
      <c r="WUN10" s="149"/>
      <c r="WUO10" s="149"/>
      <c r="WUP10" s="149"/>
      <c r="WUQ10" s="149"/>
      <c r="WUR10" s="149"/>
      <c r="WUS10" s="149"/>
      <c r="WUT10" s="149"/>
      <c r="WUU10" s="149"/>
      <c r="WUV10" s="149"/>
      <c r="WUW10" s="149"/>
      <c r="WUX10" s="149"/>
      <c r="WUY10" s="149"/>
      <c r="WUZ10" s="149"/>
      <c r="WVA10" s="149"/>
      <c r="WVB10" s="149"/>
      <c r="WVC10" s="149"/>
      <c r="WVD10" s="149"/>
      <c r="WVE10" s="149"/>
      <c r="WVF10" s="149"/>
      <c r="WVG10" s="149"/>
      <c r="WVH10" s="149"/>
      <c r="WVI10" s="149"/>
      <c r="WVJ10" s="149"/>
      <c r="WVK10" s="149"/>
      <c r="WVL10" s="149"/>
      <c r="WVM10" s="149"/>
      <c r="WVN10" s="149"/>
      <c r="WVO10" s="149"/>
      <c r="WVP10" s="149"/>
      <c r="WVQ10" s="149"/>
      <c r="WVR10" s="149"/>
      <c r="WVS10" s="149"/>
      <c r="WVT10" s="149"/>
      <c r="WVU10" s="149"/>
      <c r="WVV10" s="149"/>
      <c r="WVW10" s="149"/>
      <c r="WVX10" s="149"/>
      <c r="WVY10" s="149"/>
      <c r="WVZ10" s="149"/>
      <c r="WWA10" s="149"/>
      <c r="WWB10" s="149"/>
      <c r="WWC10" s="149"/>
      <c r="WWD10" s="149"/>
      <c r="WWE10" s="149"/>
      <c r="WWF10" s="149"/>
      <c r="WWG10" s="149"/>
      <c r="WWH10" s="149"/>
      <c r="WWI10" s="149"/>
      <c r="WWJ10" s="149"/>
      <c r="WWK10" s="149"/>
      <c r="WWL10" s="149"/>
      <c r="WWM10" s="149"/>
      <c r="WWN10" s="149"/>
      <c r="WWO10" s="149"/>
      <c r="WWP10" s="149"/>
      <c r="WWQ10" s="149"/>
      <c r="WWR10" s="149"/>
      <c r="WWS10" s="149"/>
      <c r="WWT10" s="149"/>
      <c r="WWU10" s="149"/>
      <c r="WWV10" s="149"/>
      <c r="WWW10" s="149"/>
      <c r="WWX10" s="149"/>
      <c r="WWY10" s="149"/>
      <c r="WWZ10" s="149"/>
      <c r="WXA10" s="149"/>
      <c r="WXB10" s="149"/>
      <c r="WXC10" s="149"/>
      <c r="WXD10" s="149"/>
      <c r="WXE10" s="149"/>
      <c r="WXF10" s="149"/>
      <c r="WXG10" s="149"/>
      <c r="WXH10" s="149"/>
      <c r="WXI10" s="149"/>
      <c r="WXJ10" s="149"/>
      <c r="WXK10" s="149"/>
      <c r="WXL10" s="149"/>
      <c r="WXM10" s="149"/>
      <c r="WXN10" s="149"/>
      <c r="WXO10" s="149"/>
      <c r="WXP10" s="149"/>
      <c r="WXQ10" s="149"/>
      <c r="WXR10" s="149"/>
      <c r="WXS10" s="149"/>
      <c r="WXT10" s="149"/>
      <c r="WXU10" s="149"/>
      <c r="WXV10" s="149"/>
      <c r="WXW10" s="149"/>
      <c r="WXX10" s="149"/>
      <c r="WXY10" s="149"/>
      <c r="WXZ10" s="149"/>
      <c r="WYA10" s="149"/>
      <c r="WYB10" s="149"/>
      <c r="WYC10" s="149"/>
      <c r="WYD10" s="149"/>
      <c r="WYE10" s="149"/>
      <c r="WYF10" s="149"/>
      <c r="WYG10" s="149"/>
      <c r="WYH10" s="149"/>
      <c r="WYI10" s="149"/>
      <c r="WYJ10" s="149"/>
      <c r="WYK10" s="149"/>
      <c r="WYL10" s="149"/>
      <c r="WYM10" s="149"/>
      <c r="WYN10" s="149"/>
      <c r="WYO10" s="149"/>
      <c r="WYP10" s="149"/>
      <c r="WYQ10" s="149"/>
      <c r="WYR10" s="149"/>
      <c r="WYS10" s="149"/>
      <c r="WYT10" s="149"/>
      <c r="WYU10" s="149"/>
      <c r="WYV10" s="149"/>
      <c r="WYW10" s="149"/>
      <c r="WYX10" s="149"/>
      <c r="WYY10" s="149"/>
      <c r="WYZ10" s="149"/>
      <c r="WZA10" s="149"/>
      <c r="WZB10" s="149"/>
      <c r="WZC10" s="149"/>
      <c r="WZD10" s="149"/>
      <c r="WZE10" s="149"/>
      <c r="WZF10" s="149"/>
      <c r="WZG10" s="149"/>
      <c r="WZH10" s="149"/>
      <c r="WZI10" s="149"/>
      <c r="WZJ10" s="149"/>
      <c r="WZK10" s="149"/>
      <c r="WZL10" s="149"/>
      <c r="WZM10" s="149"/>
      <c r="WZN10" s="149"/>
      <c r="WZO10" s="149"/>
      <c r="WZP10" s="149"/>
      <c r="WZQ10" s="149"/>
      <c r="WZR10" s="149"/>
      <c r="WZS10" s="149"/>
      <c r="WZT10" s="149"/>
      <c r="WZU10" s="149"/>
      <c r="WZV10" s="149"/>
      <c r="WZW10" s="149"/>
      <c r="WZX10" s="149"/>
      <c r="WZY10" s="149"/>
      <c r="WZZ10" s="149"/>
      <c r="XAA10" s="149"/>
      <c r="XAB10" s="149"/>
      <c r="XAC10" s="149"/>
      <c r="XAD10" s="149"/>
      <c r="XAE10" s="149"/>
      <c r="XAF10" s="149"/>
      <c r="XAG10" s="149"/>
      <c r="XAH10" s="149"/>
      <c r="XAI10" s="149"/>
      <c r="XAJ10" s="149"/>
      <c r="XAK10" s="149"/>
      <c r="XAL10" s="149"/>
      <c r="XAM10" s="149"/>
      <c r="XAN10" s="149"/>
      <c r="XAO10" s="149"/>
      <c r="XAP10" s="149"/>
      <c r="XAQ10" s="149"/>
      <c r="XAR10" s="149"/>
      <c r="XAS10" s="149"/>
      <c r="XAT10" s="149"/>
      <c r="XAU10" s="149"/>
      <c r="XAV10" s="149"/>
      <c r="XAW10" s="149"/>
      <c r="XAX10" s="149"/>
      <c r="XAY10" s="149"/>
      <c r="XAZ10" s="149"/>
      <c r="XBA10" s="149"/>
      <c r="XBB10" s="149"/>
      <c r="XBC10" s="149"/>
      <c r="XBD10" s="149"/>
      <c r="XBE10" s="149"/>
      <c r="XBF10" s="149"/>
      <c r="XBG10" s="149"/>
      <c r="XBH10" s="149"/>
      <c r="XBI10" s="149"/>
      <c r="XBJ10" s="149"/>
      <c r="XBK10" s="149"/>
      <c r="XBL10" s="149"/>
      <c r="XBM10" s="149"/>
      <c r="XBN10" s="149"/>
      <c r="XBO10" s="149"/>
      <c r="XBP10" s="149"/>
      <c r="XBQ10" s="149"/>
      <c r="XBR10" s="149"/>
      <c r="XBS10" s="149"/>
    </row>
    <row r="11" spans="1:16295" s="147" customFormat="1" hidden="1" x14ac:dyDescent="0.25">
      <c r="A11" s="135">
        <v>5</v>
      </c>
      <c r="B11" s="161" t="s">
        <v>2</v>
      </c>
      <c r="C11" s="161" t="s">
        <v>669</v>
      </c>
      <c r="D11" s="140"/>
      <c r="E11" s="141"/>
      <c r="F11" s="141">
        <v>0</v>
      </c>
      <c r="G11" s="139"/>
      <c r="H11" s="139"/>
      <c r="I11" s="139">
        <v>0</v>
      </c>
      <c r="J11" s="142"/>
      <c r="K11" s="142"/>
      <c r="L11" s="142">
        <v>0</v>
      </c>
      <c r="M11" s="144">
        <f t="shared" si="0"/>
        <v>0</v>
      </c>
      <c r="N11" s="187">
        <f t="shared" si="1"/>
        <v>0</v>
      </c>
      <c r="O11" s="146">
        <f t="shared" si="2"/>
        <v>0</v>
      </c>
      <c r="P11" s="145">
        <f t="shared" si="3"/>
        <v>0</v>
      </c>
      <c r="Q11" s="146">
        <f t="shared" si="4"/>
        <v>0</v>
      </c>
      <c r="R11" s="145">
        <f t="shared" si="5"/>
        <v>0</v>
      </c>
      <c r="S11" s="148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  <c r="XBL11" s="6"/>
      <c r="XBM11" s="6"/>
      <c r="XBN11" s="6"/>
      <c r="XBO11" s="6"/>
      <c r="XBP11" s="6"/>
      <c r="XBQ11" s="6"/>
      <c r="XBR11" s="6"/>
      <c r="XBS11" s="6"/>
    </row>
    <row r="12" spans="1:16295" ht="31.5" hidden="1" x14ac:dyDescent="0.25">
      <c r="A12" s="135">
        <v>6</v>
      </c>
      <c r="B12" s="161" t="s">
        <v>195</v>
      </c>
      <c r="C12" s="161" t="s">
        <v>669</v>
      </c>
      <c r="D12" s="140"/>
      <c r="E12" s="141"/>
      <c r="F12" s="141">
        <v>0</v>
      </c>
      <c r="G12" s="139"/>
      <c r="H12" s="139"/>
      <c r="I12" s="139">
        <v>0</v>
      </c>
      <c r="J12" s="142"/>
      <c r="K12" s="142"/>
      <c r="L12" s="142">
        <v>0</v>
      </c>
      <c r="M12" s="144">
        <f t="shared" si="0"/>
        <v>0</v>
      </c>
      <c r="N12" s="187">
        <f t="shared" si="1"/>
        <v>0</v>
      </c>
      <c r="O12" s="146">
        <f t="shared" si="2"/>
        <v>0</v>
      </c>
      <c r="P12" s="145">
        <f t="shared" si="3"/>
        <v>0</v>
      </c>
      <c r="Q12" s="146">
        <f t="shared" si="4"/>
        <v>0</v>
      </c>
      <c r="R12" s="145">
        <f t="shared" si="5"/>
        <v>0</v>
      </c>
      <c r="S12" s="148"/>
      <c r="V12" s="6"/>
    </row>
    <row r="13" spans="1:16295" hidden="1" x14ac:dyDescent="0.25">
      <c r="A13" s="135">
        <v>7</v>
      </c>
      <c r="B13" s="161" t="s">
        <v>444</v>
      </c>
      <c r="C13" s="161" t="s">
        <v>669</v>
      </c>
      <c r="D13" s="140"/>
      <c r="E13" s="141"/>
      <c r="F13" s="141">
        <v>0</v>
      </c>
      <c r="G13" s="139"/>
      <c r="H13" s="139"/>
      <c r="I13" s="139">
        <v>0</v>
      </c>
      <c r="J13" s="142"/>
      <c r="K13" s="142"/>
      <c r="L13" s="142">
        <v>0</v>
      </c>
      <c r="M13" s="144">
        <f t="shared" si="0"/>
        <v>0</v>
      </c>
      <c r="N13" s="187">
        <f t="shared" si="1"/>
        <v>0</v>
      </c>
      <c r="O13" s="146">
        <f t="shared" si="2"/>
        <v>0</v>
      </c>
      <c r="P13" s="145">
        <f t="shared" si="3"/>
        <v>0</v>
      </c>
      <c r="Q13" s="146">
        <f t="shared" si="4"/>
        <v>0</v>
      </c>
      <c r="R13" s="145">
        <f t="shared" si="5"/>
        <v>0</v>
      </c>
      <c r="S13" s="151"/>
      <c r="V13" s="6"/>
    </row>
    <row r="14" spans="1:16295" hidden="1" x14ac:dyDescent="0.25">
      <c r="A14" s="135">
        <v>8</v>
      </c>
      <c r="B14" s="161" t="s">
        <v>839</v>
      </c>
      <c r="C14" s="161" t="s">
        <v>73</v>
      </c>
      <c r="D14" s="140"/>
      <c r="E14" s="141"/>
      <c r="F14" s="141">
        <v>0</v>
      </c>
      <c r="G14" s="139"/>
      <c r="H14" s="139"/>
      <c r="I14" s="139">
        <v>0</v>
      </c>
      <c r="J14" s="142"/>
      <c r="K14" s="142"/>
      <c r="L14" s="142">
        <v>0</v>
      </c>
      <c r="M14" s="144">
        <f t="shared" si="0"/>
        <v>0</v>
      </c>
      <c r="N14" s="187">
        <f t="shared" si="1"/>
        <v>0</v>
      </c>
      <c r="O14" s="146">
        <f t="shared" si="2"/>
        <v>0</v>
      </c>
      <c r="P14" s="145">
        <f t="shared" si="3"/>
        <v>0</v>
      </c>
      <c r="Q14" s="146">
        <f t="shared" si="4"/>
        <v>0</v>
      </c>
      <c r="R14" s="145">
        <f t="shared" si="5"/>
        <v>0</v>
      </c>
      <c r="S14" s="151"/>
      <c r="V14" s="6"/>
    </row>
    <row r="15" spans="1:16295" hidden="1" x14ac:dyDescent="0.25">
      <c r="A15" s="135">
        <v>9</v>
      </c>
      <c r="B15" s="161" t="s">
        <v>840</v>
      </c>
      <c r="C15" s="161" t="s">
        <v>73</v>
      </c>
      <c r="D15" s="140"/>
      <c r="E15" s="141"/>
      <c r="F15" s="141">
        <v>0</v>
      </c>
      <c r="G15" s="139"/>
      <c r="H15" s="139"/>
      <c r="I15" s="139">
        <v>0</v>
      </c>
      <c r="J15" s="142"/>
      <c r="K15" s="142"/>
      <c r="L15" s="142">
        <v>0</v>
      </c>
      <c r="M15" s="144">
        <f t="shared" si="0"/>
        <v>0</v>
      </c>
      <c r="N15" s="187">
        <f t="shared" si="1"/>
        <v>0</v>
      </c>
      <c r="O15" s="146">
        <f t="shared" si="2"/>
        <v>0</v>
      </c>
      <c r="P15" s="145">
        <f t="shared" si="3"/>
        <v>0</v>
      </c>
      <c r="Q15" s="146">
        <f t="shared" si="4"/>
        <v>0</v>
      </c>
      <c r="R15" s="145">
        <f t="shared" si="5"/>
        <v>0</v>
      </c>
      <c r="S15" s="151"/>
      <c r="V15" s="6"/>
    </row>
    <row r="16" spans="1:16295" hidden="1" x14ac:dyDescent="0.25">
      <c r="A16" s="135">
        <v>10</v>
      </c>
      <c r="B16" s="161" t="s">
        <v>2</v>
      </c>
      <c r="C16" s="161" t="s">
        <v>73</v>
      </c>
      <c r="D16" s="140"/>
      <c r="E16" s="141"/>
      <c r="F16" s="141">
        <v>0</v>
      </c>
      <c r="G16" s="139"/>
      <c r="H16" s="139"/>
      <c r="I16" s="139">
        <v>0</v>
      </c>
      <c r="J16" s="142"/>
      <c r="K16" s="142"/>
      <c r="L16" s="142">
        <v>0</v>
      </c>
      <c r="M16" s="144">
        <f t="shared" si="0"/>
        <v>0</v>
      </c>
      <c r="N16" s="187">
        <f t="shared" si="1"/>
        <v>0</v>
      </c>
      <c r="O16" s="146">
        <f t="shared" si="2"/>
        <v>0</v>
      </c>
      <c r="P16" s="145">
        <f t="shared" si="3"/>
        <v>0</v>
      </c>
      <c r="Q16" s="146">
        <f t="shared" si="4"/>
        <v>0</v>
      </c>
      <c r="R16" s="145">
        <f t="shared" si="5"/>
        <v>0</v>
      </c>
      <c r="S16" s="151"/>
      <c r="V16" s="6"/>
    </row>
    <row r="17" spans="1:22" hidden="1" x14ac:dyDescent="0.25">
      <c r="A17" s="135">
        <v>11</v>
      </c>
      <c r="B17" s="161" t="s">
        <v>444</v>
      </c>
      <c r="C17" s="161" t="s">
        <v>73</v>
      </c>
      <c r="D17" s="140"/>
      <c r="E17" s="141"/>
      <c r="F17" s="141">
        <v>0</v>
      </c>
      <c r="G17" s="139"/>
      <c r="H17" s="139"/>
      <c r="I17" s="139">
        <v>0</v>
      </c>
      <c r="J17" s="142"/>
      <c r="K17" s="142"/>
      <c r="L17" s="142">
        <v>0</v>
      </c>
      <c r="M17" s="144">
        <f t="shared" si="0"/>
        <v>0</v>
      </c>
      <c r="N17" s="187">
        <f t="shared" si="1"/>
        <v>0</v>
      </c>
      <c r="O17" s="146">
        <f t="shared" si="2"/>
        <v>0</v>
      </c>
      <c r="P17" s="145">
        <f t="shared" si="3"/>
        <v>0</v>
      </c>
      <c r="Q17" s="146">
        <f t="shared" si="4"/>
        <v>0</v>
      </c>
      <c r="R17" s="145">
        <f t="shared" si="5"/>
        <v>0</v>
      </c>
      <c r="S17" s="151"/>
      <c r="V17" s="6"/>
    </row>
    <row r="18" spans="1:22" hidden="1" x14ac:dyDescent="0.25">
      <c r="A18" s="135">
        <v>12</v>
      </c>
      <c r="B18" s="161" t="s">
        <v>841</v>
      </c>
      <c r="C18" s="161" t="s">
        <v>670</v>
      </c>
      <c r="D18" s="140"/>
      <c r="E18" s="141"/>
      <c r="F18" s="141">
        <v>27.57</v>
      </c>
      <c r="G18" s="139"/>
      <c r="H18" s="139"/>
      <c r="I18" s="139">
        <v>0</v>
      </c>
      <c r="J18" s="142"/>
      <c r="K18" s="142"/>
      <c r="L18" s="142">
        <v>0</v>
      </c>
      <c r="M18" s="144">
        <f t="shared" si="0"/>
        <v>0</v>
      </c>
      <c r="N18" s="187">
        <f t="shared" si="1"/>
        <v>0</v>
      </c>
      <c r="O18" s="146">
        <f t="shared" si="2"/>
        <v>0</v>
      </c>
      <c r="P18" s="145">
        <f t="shared" si="3"/>
        <v>0</v>
      </c>
      <c r="Q18" s="146">
        <f t="shared" si="4"/>
        <v>0</v>
      </c>
      <c r="R18" s="145">
        <f t="shared" si="5"/>
        <v>0</v>
      </c>
      <c r="S18" s="151"/>
      <c r="V18" s="6"/>
    </row>
    <row r="19" spans="1:22" hidden="1" x14ac:dyDescent="0.25">
      <c r="A19" s="135">
        <v>13</v>
      </c>
      <c r="B19" s="161" t="s">
        <v>842</v>
      </c>
      <c r="C19" s="161" t="s">
        <v>670</v>
      </c>
      <c r="D19" s="140"/>
      <c r="E19" s="141"/>
      <c r="F19" s="141">
        <v>27.45</v>
      </c>
      <c r="G19" s="139"/>
      <c r="H19" s="139"/>
      <c r="I19" s="139">
        <v>0</v>
      </c>
      <c r="J19" s="142"/>
      <c r="K19" s="142"/>
      <c r="L19" s="142">
        <v>0</v>
      </c>
      <c r="M19" s="144">
        <f t="shared" si="0"/>
        <v>0</v>
      </c>
      <c r="N19" s="187">
        <f t="shared" si="1"/>
        <v>0</v>
      </c>
      <c r="O19" s="146">
        <f t="shared" si="2"/>
        <v>0</v>
      </c>
      <c r="P19" s="145">
        <f t="shared" si="3"/>
        <v>0</v>
      </c>
      <c r="Q19" s="146">
        <f t="shared" si="4"/>
        <v>0</v>
      </c>
      <c r="R19" s="145">
        <f t="shared" si="5"/>
        <v>0</v>
      </c>
      <c r="S19" s="151"/>
      <c r="V19" s="6"/>
    </row>
    <row r="20" spans="1:22" hidden="1" x14ac:dyDescent="0.25">
      <c r="A20" s="135">
        <v>14</v>
      </c>
      <c r="B20" s="161" t="s">
        <v>843</v>
      </c>
      <c r="C20" s="161" t="s">
        <v>670</v>
      </c>
      <c r="D20" s="140"/>
      <c r="E20" s="141"/>
      <c r="F20" s="141">
        <v>28.07</v>
      </c>
      <c r="G20" s="139"/>
      <c r="H20" s="139"/>
      <c r="I20" s="139">
        <v>7</v>
      </c>
      <c r="J20" s="142"/>
      <c r="K20" s="142"/>
      <c r="L20" s="142">
        <v>0.24937655860349128</v>
      </c>
      <c r="M20" s="144">
        <f>IF(I20&lt;33,0,5)</f>
        <v>0</v>
      </c>
      <c r="N20" s="187">
        <f t="shared" si="1"/>
        <v>0</v>
      </c>
      <c r="O20" s="146">
        <f t="shared" si="2"/>
        <v>0</v>
      </c>
      <c r="P20" s="145">
        <f t="shared" si="3"/>
        <v>0</v>
      </c>
      <c r="Q20" s="146">
        <f t="shared" si="4"/>
        <v>0</v>
      </c>
      <c r="R20" s="145">
        <f t="shared" si="5"/>
        <v>0</v>
      </c>
      <c r="S20" s="151"/>
      <c r="T20" s="204"/>
      <c r="U20" s="204"/>
      <c r="V20" s="6"/>
    </row>
    <row r="21" spans="1:22" hidden="1" x14ac:dyDescent="0.25">
      <c r="A21" s="135">
        <v>15</v>
      </c>
      <c r="B21" s="161" t="s">
        <v>844</v>
      </c>
      <c r="C21" s="161" t="s">
        <v>670</v>
      </c>
      <c r="D21" s="140"/>
      <c r="E21" s="141"/>
      <c r="F21" s="141">
        <v>21.22</v>
      </c>
      <c r="G21" s="139"/>
      <c r="H21" s="139"/>
      <c r="I21" s="139">
        <v>0</v>
      </c>
      <c r="J21" s="142"/>
      <c r="K21" s="142"/>
      <c r="L21" s="142">
        <v>0</v>
      </c>
      <c r="M21" s="144">
        <f t="shared" si="0"/>
        <v>0</v>
      </c>
      <c r="N21" s="187">
        <f t="shared" si="1"/>
        <v>0</v>
      </c>
      <c r="O21" s="146">
        <f t="shared" si="2"/>
        <v>0</v>
      </c>
      <c r="P21" s="145">
        <f t="shared" si="3"/>
        <v>0</v>
      </c>
      <c r="Q21" s="146">
        <f t="shared" si="4"/>
        <v>0</v>
      </c>
      <c r="R21" s="145">
        <f t="shared" si="5"/>
        <v>0</v>
      </c>
      <c r="S21" s="151"/>
      <c r="V21" s="6"/>
    </row>
    <row r="22" spans="1:22" hidden="1" x14ac:dyDescent="0.25">
      <c r="A22" s="135">
        <v>16</v>
      </c>
      <c r="B22" s="161" t="s">
        <v>845</v>
      </c>
      <c r="C22" s="161" t="s">
        <v>670</v>
      </c>
      <c r="D22" s="140"/>
      <c r="E22" s="141"/>
      <c r="F22" s="141">
        <v>11.09</v>
      </c>
      <c r="G22" s="139"/>
      <c r="H22" s="139"/>
      <c r="I22" s="139">
        <v>0</v>
      </c>
      <c r="J22" s="142"/>
      <c r="K22" s="142"/>
      <c r="L22" s="142">
        <v>0</v>
      </c>
      <c r="M22" s="144">
        <f t="shared" si="0"/>
        <v>0</v>
      </c>
      <c r="N22" s="187">
        <f t="shared" si="1"/>
        <v>0</v>
      </c>
      <c r="O22" s="146">
        <f t="shared" si="2"/>
        <v>0</v>
      </c>
      <c r="P22" s="145">
        <f t="shared" si="3"/>
        <v>0</v>
      </c>
      <c r="Q22" s="146">
        <f t="shared" si="4"/>
        <v>0</v>
      </c>
      <c r="R22" s="145">
        <f t="shared" si="5"/>
        <v>0</v>
      </c>
      <c r="S22" s="151"/>
      <c r="V22" s="6"/>
    </row>
    <row r="23" spans="1:22" ht="31.5" x14ac:dyDescent="0.25">
      <c r="A23" s="135">
        <v>17</v>
      </c>
      <c r="B23" s="161" t="s">
        <v>176</v>
      </c>
      <c r="C23" s="161" t="s">
        <v>670</v>
      </c>
      <c r="D23" s="140"/>
      <c r="E23" s="141"/>
      <c r="F23" s="141">
        <v>21.16</v>
      </c>
      <c r="G23" s="139">
        <v>31</v>
      </c>
      <c r="H23" s="139">
        <v>43</v>
      </c>
      <c r="I23" s="139">
        <v>56</v>
      </c>
      <c r="J23" s="142">
        <v>1.47</v>
      </c>
      <c r="K23" s="142">
        <v>2.0299999999999998</v>
      </c>
      <c r="L23" s="142">
        <f>I23/F23</f>
        <v>2.6465028355387523</v>
      </c>
      <c r="M23" s="144">
        <f>IF(I23&lt;33,0,5)</f>
        <v>5</v>
      </c>
      <c r="N23" s="234">
        <f t="shared" si="1"/>
        <v>2</v>
      </c>
      <c r="O23" s="146">
        <f t="shared" si="2"/>
        <v>2.8</v>
      </c>
      <c r="P23" s="145">
        <f t="shared" si="3"/>
        <v>1</v>
      </c>
      <c r="Q23" s="146">
        <f t="shared" si="4"/>
        <v>1.5</v>
      </c>
      <c r="R23" s="145">
        <f t="shared" si="5"/>
        <v>75</v>
      </c>
      <c r="S23" s="251">
        <v>2</v>
      </c>
      <c r="T23" s="145">
        <v>2</v>
      </c>
      <c r="U23" s="145">
        <v>0</v>
      </c>
      <c r="V23" s="265"/>
    </row>
    <row r="24" spans="1:22" ht="51" customHeight="1" x14ac:dyDescent="0.25">
      <c r="A24" s="135">
        <v>18</v>
      </c>
      <c r="B24" s="161" t="s">
        <v>671</v>
      </c>
      <c r="C24" s="161" t="s">
        <v>670</v>
      </c>
      <c r="D24" s="140"/>
      <c r="E24" s="141"/>
      <c r="F24" s="141">
        <v>5.22</v>
      </c>
      <c r="G24" s="139"/>
      <c r="H24" s="139">
        <v>12</v>
      </c>
      <c r="I24" s="139">
        <v>22</v>
      </c>
      <c r="J24" s="142"/>
      <c r="K24" s="142">
        <v>2.2999999999999998</v>
      </c>
      <c r="L24" s="142">
        <f t="shared" ref="L24:L29" si="6">I24/F24</f>
        <v>4.2145593869731801</v>
      </c>
      <c r="M24" s="144">
        <f>IF(I24&lt;33,0,5)</f>
        <v>0</v>
      </c>
      <c r="N24" s="234">
        <f t="shared" si="1"/>
        <v>0</v>
      </c>
      <c r="O24" s="146">
        <f t="shared" si="2"/>
        <v>0</v>
      </c>
      <c r="P24" s="145">
        <f t="shared" si="3"/>
        <v>0</v>
      </c>
      <c r="Q24" s="146">
        <f t="shared" si="4"/>
        <v>0</v>
      </c>
      <c r="R24" s="145">
        <f t="shared" si="5"/>
        <v>0</v>
      </c>
      <c r="S24" s="251">
        <v>1</v>
      </c>
      <c r="T24" s="145">
        <v>0</v>
      </c>
      <c r="U24" s="145">
        <v>0</v>
      </c>
      <c r="V24" s="287" t="s">
        <v>1015</v>
      </c>
    </row>
    <row r="25" spans="1:22" ht="47.25" x14ac:dyDescent="0.25">
      <c r="A25" s="135">
        <v>19</v>
      </c>
      <c r="B25" s="161" t="s">
        <v>672</v>
      </c>
      <c r="C25" s="161" t="s">
        <v>670</v>
      </c>
      <c r="D25" s="140"/>
      <c r="E25" s="141"/>
      <c r="F25" s="141">
        <v>9.5299999999999994</v>
      </c>
      <c r="G25" s="139">
        <v>10</v>
      </c>
      <c r="H25" s="139">
        <v>29</v>
      </c>
      <c r="I25" s="139">
        <v>32</v>
      </c>
      <c r="J25" s="142">
        <v>1.05</v>
      </c>
      <c r="K25" s="142">
        <v>3.04</v>
      </c>
      <c r="L25" s="142">
        <f t="shared" si="6"/>
        <v>3.3578174186778598</v>
      </c>
      <c r="M25" s="144">
        <v>0</v>
      </c>
      <c r="N25" s="234">
        <f t="shared" si="1"/>
        <v>0</v>
      </c>
      <c r="O25" s="146">
        <f t="shared" si="2"/>
        <v>0</v>
      </c>
      <c r="P25" s="145">
        <f t="shared" si="3"/>
        <v>0</v>
      </c>
      <c r="Q25" s="146">
        <f t="shared" si="4"/>
        <v>0</v>
      </c>
      <c r="R25" s="145">
        <f t="shared" si="5"/>
        <v>0</v>
      </c>
      <c r="S25" s="251">
        <v>1</v>
      </c>
      <c r="T25" s="145">
        <v>0</v>
      </c>
      <c r="U25" s="145">
        <v>0</v>
      </c>
      <c r="V25" s="287" t="s">
        <v>1015</v>
      </c>
    </row>
    <row r="26" spans="1:22" ht="47.25" x14ac:dyDescent="0.25">
      <c r="A26" s="135">
        <v>20</v>
      </c>
      <c r="B26" s="161" t="s">
        <v>673</v>
      </c>
      <c r="C26" s="161" t="s">
        <v>670</v>
      </c>
      <c r="D26" s="140"/>
      <c r="E26" s="141"/>
      <c r="F26" s="141">
        <v>26.93</v>
      </c>
      <c r="G26" s="139">
        <v>169</v>
      </c>
      <c r="H26" s="139">
        <v>160</v>
      </c>
      <c r="I26" s="139">
        <v>186</v>
      </c>
      <c r="J26" s="142">
        <v>1.19</v>
      </c>
      <c r="K26" s="142">
        <v>5.94</v>
      </c>
      <c r="L26" s="142">
        <f t="shared" si="6"/>
        <v>6.9067953954697368</v>
      </c>
      <c r="M26" s="144">
        <f>IF(I26&lt;33,0,5)</f>
        <v>5</v>
      </c>
      <c r="N26" s="234">
        <f t="shared" si="1"/>
        <v>9</v>
      </c>
      <c r="O26" s="146">
        <f t="shared" si="2"/>
        <v>9.3000000000000007</v>
      </c>
      <c r="P26" s="145">
        <f t="shared" si="3"/>
        <v>6</v>
      </c>
      <c r="Q26" s="146">
        <f t="shared" si="4"/>
        <v>6.75</v>
      </c>
      <c r="R26" s="145">
        <f t="shared" si="5"/>
        <v>75</v>
      </c>
      <c r="S26" s="251">
        <v>9</v>
      </c>
      <c r="T26" s="145">
        <v>8</v>
      </c>
      <c r="U26" s="145">
        <v>0</v>
      </c>
      <c r="V26" s="265"/>
    </row>
    <row r="27" spans="1:22" ht="31.5" x14ac:dyDescent="0.25">
      <c r="A27" s="135">
        <v>21</v>
      </c>
      <c r="B27" s="161" t="s">
        <v>674</v>
      </c>
      <c r="C27" s="161" t="s">
        <v>658</v>
      </c>
      <c r="D27" s="140"/>
      <c r="E27" s="141"/>
      <c r="F27" s="141">
        <v>58.7</v>
      </c>
      <c r="G27" s="139">
        <v>318</v>
      </c>
      <c r="H27" s="139">
        <v>347</v>
      </c>
      <c r="I27" s="139">
        <v>389</v>
      </c>
      <c r="J27" s="142">
        <v>5.42</v>
      </c>
      <c r="K27" s="142">
        <v>6.23</v>
      </c>
      <c r="L27" s="142">
        <f t="shared" si="6"/>
        <v>6.6269165247018735</v>
      </c>
      <c r="M27" s="144">
        <v>4</v>
      </c>
      <c r="N27" s="234">
        <f t="shared" si="1"/>
        <v>15</v>
      </c>
      <c r="O27" s="146">
        <f t="shared" si="2"/>
        <v>15.56</v>
      </c>
      <c r="P27" s="145">
        <f t="shared" si="3"/>
        <v>11</v>
      </c>
      <c r="Q27" s="146">
        <f t="shared" si="4"/>
        <v>11.25</v>
      </c>
      <c r="R27" s="145">
        <f t="shared" si="5"/>
        <v>75</v>
      </c>
      <c r="S27" s="251">
        <v>15</v>
      </c>
      <c r="T27" s="145">
        <v>15</v>
      </c>
      <c r="U27" s="145">
        <v>11</v>
      </c>
      <c r="V27" s="265"/>
    </row>
    <row r="28" spans="1:22" ht="33" customHeight="1" x14ac:dyDescent="0.25">
      <c r="A28" s="135">
        <v>22</v>
      </c>
      <c r="B28" s="161" t="s">
        <v>675</v>
      </c>
      <c r="C28" s="161" t="s">
        <v>670</v>
      </c>
      <c r="D28" s="140"/>
      <c r="E28" s="141"/>
      <c r="F28" s="141">
        <v>18.670000000000002</v>
      </c>
      <c r="G28" s="139"/>
      <c r="H28" s="139">
        <v>56</v>
      </c>
      <c r="I28" s="139">
        <v>58</v>
      </c>
      <c r="J28" s="142"/>
      <c r="K28" s="142">
        <v>3</v>
      </c>
      <c r="L28" s="142">
        <f t="shared" si="6"/>
        <v>3.1065881092662022</v>
      </c>
      <c r="M28" s="144">
        <f>IF(I28&lt;33,0,5)</f>
        <v>5</v>
      </c>
      <c r="N28" s="234">
        <f t="shared" si="1"/>
        <v>2</v>
      </c>
      <c r="O28" s="146">
        <f t="shared" si="2"/>
        <v>2.9</v>
      </c>
      <c r="P28" s="145">
        <f t="shared" si="3"/>
        <v>1</v>
      </c>
      <c r="Q28" s="146">
        <f t="shared" si="4"/>
        <v>1.5</v>
      </c>
      <c r="R28" s="145">
        <f t="shared" si="5"/>
        <v>75</v>
      </c>
      <c r="S28" s="251">
        <v>2</v>
      </c>
      <c r="T28" s="145">
        <v>2</v>
      </c>
      <c r="U28" s="145">
        <v>2</v>
      </c>
      <c r="V28" s="265"/>
    </row>
    <row r="29" spans="1:22" ht="31.5" x14ac:dyDescent="0.25">
      <c r="A29" s="135">
        <v>23</v>
      </c>
      <c r="B29" s="161" t="s">
        <v>676</v>
      </c>
      <c r="C29" s="161" t="s">
        <v>670</v>
      </c>
      <c r="D29" s="140"/>
      <c r="E29" s="141"/>
      <c r="F29" s="141">
        <v>28.76</v>
      </c>
      <c r="G29" s="139">
        <v>109</v>
      </c>
      <c r="H29" s="139">
        <v>114</v>
      </c>
      <c r="I29" s="139">
        <v>121</v>
      </c>
      <c r="J29" s="142">
        <v>3.79</v>
      </c>
      <c r="K29" s="142">
        <v>3.96</v>
      </c>
      <c r="L29" s="142">
        <f t="shared" si="6"/>
        <v>4.2072322670375515</v>
      </c>
      <c r="M29" s="144">
        <v>4.5</v>
      </c>
      <c r="N29" s="234">
        <f t="shared" si="1"/>
        <v>5</v>
      </c>
      <c r="O29" s="146">
        <f t="shared" si="2"/>
        <v>5.4450000000000003</v>
      </c>
      <c r="P29" s="145">
        <f t="shared" si="3"/>
        <v>3</v>
      </c>
      <c r="Q29" s="146">
        <f t="shared" si="4"/>
        <v>3.75</v>
      </c>
      <c r="R29" s="145">
        <f t="shared" si="5"/>
        <v>75</v>
      </c>
      <c r="S29" s="251">
        <v>5</v>
      </c>
      <c r="T29" s="145">
        <v>5</v>
      </c>
      <c r="U29" s="145">
        <v>3</v>
      </c>
      <c r="V29" s="265"/>
    </row>
    <row r="30" spans="1:22" ht="31.5" hidden="1" x14ac:dyDescent="0.25">
      <c r="A30" s="135">
        <v>24</v>
      </c>
      <c r="B30" s="161" t="s">
        <v>677</v>
      </c>
      <c r="C30" s="161" t="s">
        <v>670</v>
      </c>
      <c r="D30" s="140"/>
      <c r="E30" s="141"/>
      <c r="F30" s="141">
        <v>58.09</v>
      </c>
      <c r="G30" s="139"/>
      <c r="H30" s="139"/>
      <c r="I30" s="139">
        <v>0</v>
      </c>
      <c r="J30" s="142"/>
      <c r="K30" s="142"/>
      <c r="L30" s="142">
        <v>0</v>
      </c>
      <c r="M30" s="144">
        <f t="shared" si="0"/>
        <v>0</v>
      </c>
      <c r="N30" s="187">
        <f t="shared" si="1"/>
        <v>0</v>
      </c>
      <c r="O30" s="146">
        <f t="shared" si="2"/>
        <v>0</v>
      </c>
      <c r="P30" s="145">
        <f t="shared" si="3"/>
        <v>0</v>
      </c>
      <c r="Q30" s="146">
        <f t="shared" si="4"/>
        <v>0</v>
      </c>
      <c r="R30" s="145">
        <f t="shared" si="5"/>
        <v>0</v>
      </c>
      <c r="S30" s="151"/>
      <c r="V30" s="6"/>
    </row>
    <row r="31" spans="1:22" ht="19.5" customHeight="1" x14ac:dyDescent="0.25">
      <c r="A31" s="135">
        <v>25</v>
      </c>
      <c r="B31" s="161" t="s">
        <v>678</v>
      </c>
      <c r="C31" s="161" t="s">
        <v>670</v>
      </c>
      <c r="D31" s="140"/>
      <c r="E31" s="141"/>
      <c r="F31" s="141">
        <v>68.53</v>
      </c>
      <c r="G31" s="139">
        <v>412</v>
      </c>
      <c r="H31" s="139">
        <v>445</v>
      </c>
      <c r="I31" s="139">
        <v>443</v>
      </c>
      <c r="J31" s="142">
        <v>6.01</v>
      </c>
      <c r="K31" s="142">
        <v>6.49</v>
      </c>
      <c r="L31" s="142">
        <f t="shared" ref="L31:L37" si="7">I31/F31</f>
        <v>6.4643221946592728</v>
      </c>
      <c r="M31" s="144">
        <f t="shared" ref="M31:M37" si="8">IF(I31&lt;33,0,5)</f>
        <v>5</v>
      </c>
      <c r="N31" s="234">
        <f t="shared" si="1"/>
        <v>22</v>
      </c>
      <c r="O31" s="146">
        <f t="shared" si="2"/>
        <v>22.15</v>
      </c>
      <c r="P31" s="145">
        <f t="shared" si="3"/>
        <v>16</v>
      </c>
      <c r="Q31" s="146">
        <f t="shared" si="4"/>
        <v>16.5</v>
      </c>
      <c r="R31" s="145">
        <f t="shared" si="5"/>
        <v>75</v>
      </c>
      <c r="S31" s="251">
        <v>22</v>
      </c>
      <c r="T31" s="145">
        <v>20</v>
      </c>
      <c r="U31" s="145">
        <v>17</v>
      </c>
      <c r="V31" s="265"/>
    </row>
    <row r="32" spans="1:22" x14ac:dyDescent="0.25">
      <c r="A32" s="135">
        <v>26</v>
      </c>
      <c r="B32" s="161" t="s">
        <v>2</v>
      </c>
      <c r="C32" s="161" t="s">
        <v>670</v>
      </c>
      <c r="D32" s="140"/>
      <c r="E32" s="141"/>
      <c r="F32" s="141">
        <v>179.89</v>
      </c>
      <c r="G32" s="139"/>
      <c r="H32" s="139">
        <v>66</v>
      </c>
      <c r="I32" s="139">
        <v>94</v>
      </c>
      <c r="J32" s="142"/>
      <c r="K32" s="142">
        <v>0.37</v>
      </c>
      <c r="L32" s="142">
        <f t="shared" si="7"/>
        <v>0.52254155317138251</v>
      </c>
      <c r="M32" s="144">
        <f t="shared" si="8"/>
        <v>5</v>
      </c>
      <c r="N32" s="234">
        <f t="shared" si="1"/>
        <v>4</v>
      </c>
      <c r="O32" s="146">
        <f t="shared" si="2"/>
        <v>4.7</v>
      </c>
      <c r="P32" s="145">
        <f t="shared" si="3"/>
        <v>3</v>
      </c>
      <c r="Q32" s="146">
        <f t="shared" si="4"/>
        <v>3</v>
      </c>
      <c r="R32" s="145">
        <f t="shared" si="5"/>
        <v>75</v>
      </c>
      <c r="S32" s="341" t="s">
        <v>916</v>
      </c>
      <c r="T32" s="145">
        <v>3</v>
      </c>
      <c r="U32" s="145">
        <v>2</v>
      </c>
      <c r="V32" s="265"/>
    </row>
    <row r="33" spans="1:22" ht="31.5" x14ac:dyDescent="0.25">
      <c r="A33" s="135">
        <v>27</v>
      </c>
      <c r="B33" s="161" t="s">
        <v>118</v>
      </c>
      <c r="C33" s="161" t="s">
        <v>670</v>
      </c>
      <c r="D33" s="140"/>
      <c r="E33" s="141"/>
      <c r="F33" s="141">
        <v>29.44</v>
      </c>
      <c r="G33" s="139"/>
      <c r="H33" s="139">
        <v>0</v>
      </c>
      <c r="I33" s="139">
        <v>53</v>
      </c>
      <c r="J33" s="142"/>
      <c r="K33" s="142">
        <v>0</v>
      </c>
      <c r="L33" s="142">
        <f t="shared" si="7"/>
        <v>1.8002717391304348</v>
      </c>
      <c r="M33" s="144">
        <f t="shared" si="8"/>
        <v>5</v>
      </c>
      <c r="N33" s="234">
        <f t="shared" si="1"/>
        <v>2</v>
      </c>
      <c r="O33" s="146">
        <f t="shared" si="2"/>
        <v>2.65</v>
      </c>
      <c r="P33" s="145">
        <f t="shared" si="3"/>
        <v>1</v>
      </c>
      <c r="Q33" s="146">
        <f t="shared" si="4"/>
        <v>1.5</v>
      </c>
      <c r="R33" s="145">
        <f t="shared" si="5"/>
        <v>75</v>
      </c>
      <c r="S33" s="251">
        <v>2</v>
      </c>
      <c r="T33" s="145">
        <v>0</v>
      </c>
      <c r="U33" s="145">
        <v>0</v>
      </c>
      <c r="V33" s="265"/>
    </row>
    <row r="34" spans="1:22" ht="31.5" x14ac:dyDescent="0.25">
      <c r="A34" s="135">
        <v>28</v>
      </c>
      <c r="B34" s="161" t="s">
        <v>115</v>
      </c>
      <c r="C34" s="161" t="s">
        <v>670</v>
      </c>
      <c r="D34" s="140"/>
      <c r="E34" s="141"/>
      <c r="F34" s="141">
        <v>36</v>
      </c>
      <c r="G34" s="139"/>
      <c r="H34" s="139">
        <v>35</v>
      </c>
      <c r="I34" s="139">
        <v>34</v>
      </c>
      <c r="J34" s="142"/>
      <c r="K34" s="142">
        <v>0.32</v>
      </c>
      <c r="L34" s="142">
        <f t="shared" si="7"/>
        <v>0.94444444444444442</v>
      </c>
      <c r="M34" s="144">
        <v>0</v>
      </c>
      <c r="N34" s="234">
        <f t="shared" si="1"/>
        <v>0</v>
      </c>
      <c r="O34" s="146">
        <f t="shared" si="2"/>
        <v>0</v>
      </c>
      <c r="P34" s="145">
        <f t="shared" si="3"/>
        <v>0</v>
      </c>
      <c r="Q34" s="146">
        <f t="shared" si="4"/>
        <v>0</v>
      </c>
      <c r="R34" s="145">
        <f t="shared" si="5"/>
        <v>75</v>
      </c>
      <c r="S34" s="251">
        <v>1</v>
      </c>
      <c r="T34" s="145">
        <v>0</v>
      </c>
      <c r="U34" s="145">
        <v>0</v>
      </c>
    </row>
    <row r="35" spans="1:22" ht="22.5" customHeight="1" x14ac:dyDescent="0.25">
      <c r="A35" s="135">
        <v>29</v>
      </c>
      <c r="B35" s="161" t="s">
        <v>117</v>
      </c>
      <c r="C35" s="161" t="s">
        <v>670</v>
      </c>
      <c r="D35" s="140"/>
      <c r="E35" s="141"/>
      <c r="F35" s="141">
        <v>13.57</v>
      </c>
      <c r="G35" s="139">
        <v>81</v>
      </c>
      <c r="H35" s="139">
        <v>91</v>
      </c>
      <c r="I35" s="139">
        <v>95</v>
      </c>
      <c r="J35" s="142">
        <v>5.97</v>
      </c>
      <c r="K35" s="142">
        <v>6.71</v>
      </c>
      <c r="L35" s="142">
        <f t="shared" si="7"/>
        <v>7.000736919675755</v>
      </c>
      <c r="M35" s="144">
        <f t="shared" si="8"/>
        <v>5</v>
      </c>
      <c r="N35" s="234">
        <f t="shared" si="1"/>
        <v>4</v>
      </c>
      <c r="O35" s="146">
        <f t="shared" si="2"/>
        <v>4.75</v>
      </c>
      <c r="P35" s="145">
        <f t="shared" si="3"/>
        <v>3</v>
      </c>
      <c r="Q35" s="146">
        <f t="shared" si="4"/>
        <v>3</v>
      </c>
      <c r="R35" s="145">
        <f t="shared" si="5"/>
        <v>75</v>
      </c>
      <c r="S35" s="251">
        <v>4</v>
      </c>
      <c r="T35" s="145">
        <v>4</v>
      </c>
      <c r="U35" s="145">
        <v>3</v>
      </c>
      <c r="V35" s="265"/>
    </row>
    <row r="36" spans="1:22" ht="22.5" customHeight="1" x14ac:dyDescent="0.25">
      <c r="A36" s="135">
        <v>30</v>
      </c>
      <c r="B36" s="161" t="s">
        <v>199</v>
      </c>
      <c r="C36" s="161" t="s">
        <v>670</v>
      </c>
      <c r="D36" s="140"/>
      <c r="E36" s="141"/>
      <c r="F36" s="141">
        <v>13.83</v>
      </c>
      <c r="G36" s="139">
        <v>51</v>
      </c>
      <c r="H36" s="139">
        <v>65</v>
      </c>
      <c r="I36" s="139">
        <v>70</v>
      </c>
      <c r="J36" s="142">
        <v>3.69</v>
      </c>
      <c r="K36" s="142">
        <v>4.7</v>
      </c>
      <c r="L36" s="142">
        <f t="shared" si="7"/>
        <v>5.0614605929139556</v>
      </c>
      <c r="M36" s="144">
        <f t="shared" si="8"/>
        <v>5</v>
      </c>
      <c r="N36" s="234">
        <f t="shared" si="1"/>
        <v>3</v>
      </c>
      <c r="O36" s="146">
        <f t="shared" si="2"/>
        <v>3.5</v>
      </c>
      <c r="P36" s="145">
        <f t="shared" si="3"/>
        <v>2</v>
      </c>
      <c r="Q36" s="146">
        <f t="shared" si="4"/>
        <v>2.25</v>
      </c>
      <c r="R36" s="145">
        <f t="shared" si="5"/>
        <v>75</v>
      </c>
      <c r="S36" s="251">
        <v>3</v>
      </c>
      <c r="T36" s="145">
        <v>3</v>
      </c>
      <c r="U36" s="145">
        <v>2</v>
      </c>
      <c r="V36" s="265"/>
    </row>
    <row r="37" spans="1:22" ht="32.25" customHeight="1" x14ac:dyDescent="0.25">
      <c r="A37" s="135">
        <v>31</v>
      </c>
      <c r="B37" s="161" t="s">
        <v>679</v>
      </c>
      <c r="C37" s="161" t="s">
        <v>670</v>
      </c>
      <c r="D37" s="140"/>
      <c r="E37" s="141"/>
      <c r="F37" s="141">
        <v>12.07</v>
      </c>
      <c r="G37" s="139">
        <v>40</v>
      </c>
      <c r="H37" s="139">
        <v>40</v>
      </c>
      <c r="I37" s="139">
        <v>40</v>
      </c>
      <c r="J37" s="142">
        <v>3.31</v>
      </c>
      <c r="K37" s="142">
        <v>3.31</v>
      </c>
      <c r="L37" s="142">
        <f t="shared" si="7"/>
        <v>3.3140016570008286</v>
      </c>
      <c r="M37" s="144">
        <f t="shared" si="8"/>
        <v>5</v>
      </c>
      <c r="N37" s="234">
        <f t="shared" si="1"/>
        <v>2</v>
      </c>
      <c r="O37" s="146">
        <f t="shared" si="2"/>
        <v>2</v>
      </c>
      <c r="P37" s="145">
        <f t="shared" si="3"/>
        <v>1</v>
      </c>
      <c r="Q37" s="146">
        <f t="shared" si="4"/>
        <v>1.5</v>
      </c>
      <c r="R37" s="145">
        <f t="shared" si="5"/>
        <v>75</v>
      </c>
      <c r="S37" s="251">
        <v>2</v>
      </c>
      <c r="T37" s="145">
        <v>0</v>
      </c>
      <c r="U37" s="145">
        <v>0</v>
      </c>
    </row>
    <row r="38" spans="1:22" ht="21.75" hidden="1" customHeight="1" x14ac:dyDescent="0.25">
      <c r="A38" s="135">
        <v>32</v>
      </c>
      <c r="B38" s="161" t="s">
        <v>196</v>
      </c>
      <c r="C38" s="161" t="s">
        <v>670</v>
      </c>
      <c r="D38" s="140"/>
      <c r="E38" s="141"/>
      <c r="F38" s="141">
        <v>11.74</v>
      </c>
      <c r="G38" s="139"/>
      <c r="H38" s="139"/>
      <c r="I38" s="139">
        <v>0</v>
      </c>
      <c r="J38" s="142"/>
      <c r="K38" s="142"/>
      <c r="L38" s="142">
        <v>0</v>
      </c>
      <c r="M38" s="144">
        <f t="shared" si="0"/>
        <v>0</v>
      </c>
      <c r="N38" s="187">
        <f t="shared" si="1"/>
        <v>0</v>
      </c>
      <c r="O38" s="146">
        <f t="shared" si="2"/>
        <v>0</v>
      </c>
      <c r="P38" s="145">
        <f t="shared" si="3"/>
        <v>0</v>
      </c>
      <c r="Q38" s="146">
        <f t="shared" si="4"/>
        <v>0</v>
      </c>
      <c r="R38" s="145">
        <f t="shared" si="5"/>
        <v>0</v>
      </c>
      <c r="S38" s="151"/>
      <c r="V38" s="6"/>
    </row>
    <row r="39" spans="1:22" ht="21.75" hidden="1" customHeight="1" x14ac:dyDescent="0.25">
      <c r="A39" s="135">
        <v>33</v>
      </c>
      <c r="B39" s="161" t="s">
        <v>116</v>
      </c>
      <c r="C39" s="161" t="s">
        <v>670</v>
      </c>
      <c r="D39" s="140"/>
      <c r="E39" s="141"/>
      <c r="F39" s="141">
        <v>0</v>
      </c>
      <c r="G39" s="139"/>
      <c r="H39" s="139"/>
      <c r="I39" s="139">
        <v>0</v>
      </c>
      <c r="J39" s="142"/>
      <c r="K39" s="142"/>
      <c r="L39" s="142">
        <v>0</v>
      </c>
      <c r="M39" s="144">
        <f t="shared" si="0"/>
        <v>0</v>
      </c>
      <c r="N39" s="187">
        <f t="shared" si="1"/>
        <v>0</v>
      </c>
      <c r="O39" s="146">
        <f t="shared" si="2"/>
        <v>0</v>
      </c>
      <c r="P39" s="145">
        <f t="shared" si="3"/>
        <v>0</v>
      </c>
      <c r="Q39" s="146">
        <f t="shared" si="4"/>
        <v>0</v>
      </c>
      <c r="R39" s="145">
        <f t="shared" si="5"/>
        <v>0</v>
      </c>
      <c r="S39" s="151"/>
      <c r="V39" s="6"/>
    </row>
    <row r="40" spans="1:22" ht="31.5" x14ac:dyDescent="0.25">
      <c r="A40" s="135">
        <v>34</v>
      </c>
      <c r="B40" s="161" t="s">
        <v>126</v>
      </c>
      <c r="C40" s="161" t="s">
        <v>670</v>
      </c>
      <c r="D40" s="140"/>
      <c r="E40" s="141"/>
      <c r="F40" s="141">
        <v>15.14</v>
      </c>
      <c r="G40" s="139">
        <v>60</v>
      </c>
      <c r="H40" s="139">
        <v>61</v>
      </c>
      <c r="I40" s="139">
        <v>65</v>
      </c>
      <c r="J40" s="142">
        <v>3.96</v>
      </c>
      <c r="K40" s="142">
        <v>4.03</v>
      </c>
      <c r="L40" s="142">
        <f t="shared" ref="L40:L45" si="9">I40/F40</f>
        <v>4.2932628797886396</v>
      </c>
      <c r="M40" s="144">
        <v>4</v>
      </c>
      <c r="N40" s="234">
        <f t="shared" si="1"/>
        <v>2</v>
      </c>
      <c r="O40" s="146">
        <f t="shared" si="2"/>
        <v>2.6</v>
      </c>
      <c r="P40" s="145">
        <f t="shared" si="3"/>
        <v>1</v>
      </c>
      <c r="Q40" s="146">
        <f t="shared" si="4"/>
        <v>1.5</v>
      </c>
      <c r="R40" s="145">
        <f t="shared" si="5"/>
        <v>75</v>
      </c>
      <c r="S40" s="251">
        <v>2</v>
      </c>
      <c r="T40" s="145">
        <v>2</v>
      </c>
      <c r="U40" s="145">
        <v>1</v>
      </c>
      <c r="V40" s="265"/>
    </row>
    <row r="41" spans="1:22" ht="20.25" customHeight="1" x14ac:dyDescent="0.25">
      <c r="A41" s="135">
        <v>35</v>
      </c>
      <c r="B41" s="161" t="s">
        <v>88</v>
      </c>
      <c r="C41" s="161" t="s">
        <v>670</v>
      </c>
      <c r="D41" s="140"/>
      <c r="E41" s="141"/>
      <c r="F41" s="141">
        <v>73.3</v>
      </c>
      <c r="G41" s="139">
        <v>607</v>
      </c>
      <c r="H41" s="139">
        <v>610</v>
      </c>
      <c r="I41" s="139">
        <v>636</v>
      </c>
      <c r="J41" s="142">
        <v>8.2799999999999994</v>
      </c>
      <c r="K41" s="142">
        <v>8.32</v>
      </c>
      <c r="L41" s="142">
        <f t="shared" si="9"/>
        <v>8.6766712141882678</v>
      </c>
      <c r="M41" s="144">
        <f t="shared" ref="M41:M48" si="10">IF(I41&lt;33,0,5)</f>
        <v>5</v>
      </c>
      <c r="N41" s="234">
        <f t="shared" si="1"/>
        <v>31</v>
      </c>
      <c r="O41" s="146">
        <f t="shared" si="2"/>
        <v>31.8</v>
      </c>
      <c r="P41" s="145">
        <f t="shared" si="3"/>
        <v>23</v>
      </c>
      <c r="Q41" s="146">
        <f t="shared" si="4"/>
        <v>23.25</v>
      </c>
      <c r="R41" s="145">
        <f t="shared" si="5"/>
        <v>75</v>
      </c>
      <c r="S41" s="251">
        <v>31</v>
      </c>
      <c r="T41" s="145">
        <v>28</v>
      </c>
      <c r="U41" s="145">
        <v>21</v>
      </c>
      <c r="V41" s="265"/>
    </row>
    <row r="42" spans="1:22" ht="20.25" customHeight="1" x14ac:dyDescent="0.25">
      <c r="A42" s="135">
        <v>36</v>
      </c>
      <c r="B42" s="161" t="s">
        <v>680</v>
      </c>
      <c r="C42" s="161" t="s">
        <v>670</v>
      </c>
      <c r="D42" s="140"/>
      <c r="E42" s="141"/>
      <c r="F42" s="141">
        <v>24.51</v>
      </c>
      <c r="G42" s="139"/>
      <c r="H42" s="139">
        <v>143</v>
      </c>
      <c r="I42" s="139">
        <v>149</v>
      </c>
      <c r="J42" s="142"/>
      <c r="K42" s="142">
        <v>5.83</v>
      </c>
      <c r="L42" s="142">
        <f t="shared" si="9"/>
        <v>6.0791513667890653</v>
      </c>
      <c r="M42" s="144">
        <f t="shared" si="10"/>
        <v>5</v>
      </c>
      <c r="N42" s="234">
        <f t="shared" si="1"/>
        <v>7</v>
      </c>
      <c r="O42" s="146">
        <f t="shared" si="2"/>
        <v>7.45</v>
      </c>
      <c r="P42" s="145">
        <f t="shared" si="3"/>
        <v>5</v>
      </c>
      <c r="Q42" s="146">
        <f t="shared" si="4"/>
        <v>5.25</v>
      </c>
      <c r="R42" s="145">
        <f t="shared" si="5"/>
        <v>75</v>
      </c>
      <c r="S42" s="251">
        <v>7</v>
      </c>
      <c r="T42" s="145">
        <v>6</v>
      </c>
      <c r="U42" s="145">
        <v>6</v>
      </c>
      <c r="V42" s="265"/>
    </row>
    <row r="43" spans="1:22" ht="19.5" customHeight="1" x14ac:dyDescent="0.25">
      <c r="A43" s="135">
        <v>37</v>
      </c>
      <c r="B43" s="161" t="s">
        <v>681</v>
      </c>
      <c r="C43" s="161" t="s">
        <v>670</v>
      </c>
      <c r="D43" s="140"/>
      <c r="E43" s="141"/>
      <c r="F43" s="141">
        <v>15.05</v>
      </c>
      <c r="G43" s="139">
        <v>40</v>
      </c>
      <c r="H43" s="139">
        <v>41</v>
      </c>
      <c r="I43" s="139">
        <v>48</v>
      </c>
      <c r="J43" s="142">
        <v>2.66</v>
      </c>
      <c r="K43" s="142">
        <v>2.72</v>
      </c>
      <c r="L43" s="142">
        <f t="shared" si="9"/>
        <v>3.1893687707641196</v>
      </c>
      <c r="M43" s="144">
        <f t="shared" si="10"/>
        <v>5</v>
      </c>
      <c r="N43" s="234">
        <f t="shared" si="1"/>
        <v>2</v>
      </c>
      <c r="O43" s="146">
        <f t="shared" si="2"/>
        <v>2.4</v>
      </c>
      <c r="P43" s="145">
        <f t="shared" si="3"/>
        <v>1</v>
      </c>
      <c r="Q43" s="146">
        <f t="shared" si="4"/>
        <v>1.5</v>
      </c>
      <c r="R43" s="145">
        <f t="shared" si="5"/>
        <v>75</v>
      </c>
      <c r="S43" s="251">
        <v>2</v>
      </c>
      <c r="T43" s="145">
        <v>0</v>
      </c>
      <c r="U43" s="145">
        <v>0</v>
      </c>
      <c r="V43" s="265"/>
    </row>
    <row r="44" spans="1:22" ht="34.5" customHeight="1" x14ac:dyDescent="0.25">
      <c r="A44" s="135">
        <v>38</v>
      </c>
      <c r="B44" s="161" t="s">
        <v>133</v>
      </c>
      <c r="C44" s="161" t="s">
        <v>670</v>
      </c>
      <c r="D44" s="140"/>
      <c r="E44" s="141"/>
      <c r="F44" s="141">
        <v>32.6</v>
      </c>
      <c r="G44" s="139">
        <v>41</v>
      </c>
      <c r="H44" s="139">
        <v>54</v>
      </c>
      <c r="I44" s="139">
        <v>69</v>
      </c>
      <c r="J44" s="142">
        <v>1.26</v>
      </c>
      <c r="K44" s="142">
        <v>1.66</v>
      </c>
      <c r="L44" s="142">
        <f t="shared" si="9"/>
        <v>2.1165644171779139</v>
      </c>
      <c r="M44" s="144">
        <f t="shared" si="10"/>
        <v>5</v>
      </c>
      <c r="N44" s="234">
        <f t="shared" si="1"/>
        <v>3</v>
      </c>
      <c r="O44" s="146">
        <f t="shared" si="2"/>
        <v>3.45</v>
      </c>
      <c r="P44" s="145">
        <f t="shared" si="3"/>
        <v>2</v>
      </c>
      <c r="Q44" s="146">
        <f t="shared" si="4"/>
        <v>2.25</v>
      </c>
      <c r="R44" s="145">
        <f t="shared" si="5"/>
        <v>75</v>
      </c>
      <c r="S44" s="251">
        <v>3</v>
      </c>
      <c r="T44" s="145">
        <v>2</v>
      </c>
      <c r="U44" s="145"/>
    </row>
    <row r="45" spans="1:22" ht="45.75" hidden="1" customHeight="1" x14ac:dyDescent="0.25">
      <c r="A45" s="135">
        <v>39</v>
      </c>
      <c r="B45" s="161" t="s">
        <v>86</v>
      </c>
      <c r="C45" s="161" t="s">
        <v>670</v>
      </c>
      <c r="D45" s="140"/>
      <c r="E45" s="141"/>
      <c r="F45" s="141">
        <v>9.39</v>
      </c>
      <c r="G45" s="139"/>
      <c r="H45" s="139"/>
      <c r="I45" s="139">
        <v>13</v>
      </c>
      <c r="J45" s="142"/>
      <c r="K45" s="142"/>
      <c r="L45" s="142">
        <f t="shared" si="9"/>
        <v>1.3844515441959531</v>
      </c>
      <c r="M45" s="144">
        <f t="shared" si="10"/>
        <v>0</v>
      </c>
      <c r="N45" s="234">
        <f t="shared" si="1"/>
        <v>0</v>
      </c>
      <c r="O45" s="146">
        <f t="shared" si="2"/>
        <v>0</v>
      </c>
      <c r="P45" s="145">
        <f t="shared" si="3"/>
        <v>0</v>
      </c>
      <c r="Q45" s="146">
        <f t="shared" si="4"/>
        <v>0</v>
      </c>
      <c r="R45" s="145">
        <f t="shared" si="5"/>
        <v>0</v>
      </c>
      <c r="S45" s="251"/>
      <c r="T45" s="145"/>
      <c r="U45" s="145"/>
      <c r="V45" s="6"/>
    </row>
    <row r="46" spans="1:22" ht="35.25" hidden="1" customHeight="1" x14ac:dyDescent="0.25">
      <c r="A46" s="135">
        <v>40</v>
      </c>
      <c r="B46" s="161" t="s">
        <v>444</v>
      </c>
      <c r="C46" s="161" t="s">
        <v>670</v>
      </c>
      <c r="D46" s="140"/>
      <c r="E46" s="141"/>
      <c r="F46" s="141">
        <v>1001.44</v>
      </c>
      <c r="G46" s="139"/>
      <c r="H46" s="139"/>
      <c r="I46" s="139">
        <v>2605</v>
      </c>
      <c r="J46" s="142"/>
      <c r="K46" s="142"/>
      <c r="L46" s="142">
        <v>2.6012541939606963</v>
      </c>
      <c r="M46" s="144">
        <v>0</v>
      </c>
      <c r="N46" s="187">
        <f t="shared" si="1"/>
        <v>0</v>
      </c>
      <c r="O46" s="146">
        <f t="shared" si="2"/>
        <v>0</v>
      </c>
      <c r="P46" s="145">
        <f t="shared" si="3"/>
        <v>0</v>
      </c>
      <c r="Q46" s="146">
        <f t="shared" si="4"/>
        <v>0</v>
      </c>
      <c r="R46" s="145">
        <f t="shared" si="5"/>
        <v>75</v>
      </c>
      <c r="S46" s="151"/>
      <c r="V46" s="6"/>
    </row>
    <row r="47" spans="1:22" ht="18.75" hidden="1" customHeight="1" x14ac:dyDescent="0.25">
      <c r="A47" s="135">
        <v>41</v>
      </c>
      <c r="B47" s="161" t="s">
        <v>846</v>
      </c>
      <c r="C47" s="161" t="s">
        <v>682</v>
      </c>
      <c r="D47" s="140"/>
      <c r="E47" s="141"/>
      <c r="F47" s="141">
        <v>86.44</v>
      </c>
      <c r="G47" s="139"/>
      <c r="H47" s="139"/>
      <c r="I47" s="139">
        <v>106</v>
      </c>
      <c r="J47" s="142"/>
      <c r="K47" s="142"/>
      <c r="L47" s="142">
        <v>1.2262841277186487</v>
      </c>
      <c r="M47" s="144">
        <v>0</v>
      </c>
      <c r="N47" s="187">
        <f t="shared" si="1"/>
        <v>0</v>
      </c>
      <c r="O47" s="146">
        <f t="shared" si="2"/>
        <v>0</v>
      </c>
      <c r="P47" s="145">
        <f t="shared" si="3"/>
        <v>0</v>
      </c>
      <c r="Q47" s="146">
        <f t="shared" si="4"/>
        <v>0</v>
      </c>
      <c r="R47" s="145">
        <f t="shared" si="5"/>
        <v>75</v>
      </c>
      <c r="S47" s="151"/>
      <c r="V47" s="6"/>
    </row>
    <row r="48" spans="1:22" ht="31.5" x14ac:dyDescent="0.25">
      <c r="A48" s="135">
        <v>42</v>
      </c>
      <c r="B48" s="161" t="s">
        <v>134</v>
      </c>
      <c r="C48" s="161" t="s">
        <v>682</v>
      </c>
      <c r="D48" s="140"/>
      <c r="E48" s="141"/>
      <c r="F48" s="141">
        <v>25.64</v>
      </c>
      <c r="G48" s="139">
        <v>53</v>
      </c>
      <c r="H48" s="139">
        <v>95</v>
      </c>
      <c r="I48" s="139">
        <v>106</v>
      </c>
      <c r="J48" s="142">
        <v>2.0699999999999998</v>
      </c>
      <c r="K48" s="142">
        <v>3.71</v>
      </c>
      <c r="L48" s="142">
        <f>I48/F48</f>
        <v>4.1341653666146643</v>
      </c>
      <c r="M48" s="144">
        <f t="shared" si="10"/>
        <v>5</v>
      </c>
      <c r="N48" s="234">
        <f t="shared" si="1"/>
        <v>5</v>
      </c>
      <c r="O48" s="146">
        <f t="shared" si="2"/>
        <v>5.3</v>
      </c>
      <c r="P48" s="145">
        <f t="shared" si="3"/>
        <v>3</v>
      </c>
      <c r="Q48" s="146">
        <f t="shared" si="4"/>
        <v>3.75</v>
      </c>
      <c r="R48" s="145">
        <f t="shared" si="5"/>
        <v>75</v>
      </c>
      <c r="S48" s="251">
        <v>5</v>
      </c>
      <c r="T48" s="145">
        <v>3</v>
      </c>
      <c r="U48" s="145">
        <v>0</v>
      </c>
      <c r="V48" s="265"/>
    </row>
    <row r="49" spans="1:22" ht="31.5" hidden="1" x14ac:dyDescent="0.25">
      <c r="A49" s="135">
        <v>43</v>
      </c>
      <c r="B49" s="161" t="s">
        <v>48</v>
      </c>
      <c r="C49" s="161" t="s">
        <v>682</v>
      </c>
      <c r="D49" s="140"/>
      <c r="E49" s="141"/>
      <c r="F49" s="141">
        <v>0</v>
      </c>
      <c r="G49" s="139"/>
      <c r="H49" s="139"/>
      <c r="I49" s="139">
        <v>0</v>
      </c>
      <c r="J49" s="142"/>
      <c r="K49" s="142"/>
      <c r="L49" s="142">
        <v>0</v>
      </c>
      <c r="M49" s="144">
        <f t="shared" si="0"/>
        <v>0</v>
      </c>
      <c r="N49" s="187">
        <f t="shared" si="1"/>
        <v>0</v>
      </c>
      <c r="O49" s="146">
        <f t="shared" si="2"/>
        <v>0</v>
      </c>
      <c r="P49" s="145">
        <f t="shared" si="3"/>
        <v>0</v>
      </c>
      <c r="Q49" s="146">
        <f t="shared" si="4"/>
        <v>0</v>
      </c>
      <c r="R49" s="145">
        <f t="shared" si="5"/>
        <v>0</v>
      </c>
      <c r="S49" s="151"/>
      <c r="V49" s="6"/>
    </row>
    <row r="50" spans="1:22" x14ac:dyDescent="0.25">
      <c r="A50" s="135">
        <v>44</v>
      </c>
      <c r="B50" s="161" t="s">
        <v>7</v>
      </c>
      <c r="C50" s="161" t="s">
        <v>682</v>
      </c>
      <c r="D50" s="140"/>
      <c r="E50" s="141"/>
      <c r="F50" s="141">
        <v>17.600000000000001</v>
      </c>
      <c r="G50" s="139">
        <v>67</v>
      </c>
      <c r="H50" s="139">
        <v>89</v>
      </c>
      <c r="I50" s="139">
        <v>124</v>
      </c>
      <c r="J50" s="142">
        <v>3.81</v>
      </c>
      <c r="K50" s="142">
        <v>5.0599999999999996</v>
      </c>
      <c r="L50" s="142">
        <f>I50/F50</f>
        <v>7.045454545454545</v>
      </c>
      <c r="M50" s="144">
        <v>3.5</v>
      </c>
      <c r="N50" s="234">
        <f t="shared" si="1"/>
        <v>4</v>
      </c>
      <c r="O50" s="146">
        <f t="shared" si="2"/>
        <v>4.34</v>
      </c>
      <c r="P50" s="145">
        <f t="shared" si="3"/>
        <v>3</v>
      </c>
      <c r="Q50" s="146">
        <f t="shared" si="4"/>
        <v>3</v>
      </c>
      <c r="R50" s="145">
        <f t="shared" si="5"/>
        <v>75</v>
      </c>
      <c r="S50" s="251">
        <v>4</v>
      </c>
      <c r="T50" s="145">
        <v>3</v>
      </c>
      <c r="U50" s="145">
        <v>3</v>
      </c>
      <c r="V50" s="265"/>
    </row>
    <row r="51" spans="1:22" ht="47.25" hidden="1" x14ac:dyDescent="0.25">
      <c r="A51" s="135">
        <v>45</v>
      </c>
      <c r="B51" s="161" t="s">
        <v>288</v>
      </c>
      <c r="C51" s="161" t="s">
        <v>682</v>
      </c>
      <c r="D51" s="140"/>
      <c r="E51" s="141"/>
      <c r="F51" s="141"/>
      <c r="G51" s="139"/>
      <c r="H51" s="139"/>
      <c r="I51" s="139"/>
      <c r="J51" s="142"/>
      <c r="K51" s="142"/>
      <c r="L51" s="142"/>
      <c r="M51" s="144">
        <f>IF(I51&lt;33,0,5)</f>
        <v>0</v>
      </c>
      <c r="N51" s="234">
        <f t="shared" si="1"/>
        <v>0</v>
      </c>
      <c r="O51" s="146">
        <f t="shared" si="2"/>
        <v>0</v>
      </c>
      <c r="P51" s="145">
        <f t="shared" si="3"/>
        <v>0</v>
      </c>
      <c r="Q51" s="146">
        <f t="shared" si="4"/>
        <v>0</v>
      </c>
      <c r="R51" s="145">
        <f t="shared" si="5"/>
        <v>0</v>
      </c>
      <c r="S51" s="251"/>
      <c r="T51" s="145"/>
      <c r="U51" s="145"/>
      <c r="V51" s="6"/>
    </row>
    <row r="52" spans="1:22" hidden="1" x14ac:dyDescent="0.25">
      <c r="A52" s="135">
        <v>46</v>
      </c>
      <c r="B52" s="161" t="s">
        <v>2</v>
      </c>
      <c r="C52" s="161" t="s">
        <v>682</v>
      </c>
      <c r="D52" s="140"/>
      <c r="E52" s="141"/>
      <c r="F52" s="141">
        <v>0</v>
      </c>
      <c r="G52" s="139"/>
      <c r="H52" s="139"/>
      <c r="I52" s="139">
        <v>0</v>
      </c>
      <c r="J52" s="142"/>
      <c r="K52" s="142"/>
      <c r="L52" s="142">
        <v>0</v>
      </c>
      <c r="M52" s="144">
        <f t="shared" si="0"/>
        <v>0</v>
      </c>
      <c r="N52" s="187">
        <f t="shared" si="1"/>
        <v>0</v>
      </c>
      <c r="O52" s="146">
        <f t="shared" si="2"/>
        <v>0</v>
      </c>
      <c r="P52" s="145">
        <f t="shared" si="3"/>
        <v>0</v>
      </c>
      <c r="Q52" s="146">
        <f t="shared" si="4"/>
        <v>0</v>
      </c>
      <c r="R52" s="145">
        <f t="shared" si="5"/>
        <v>0</v>
      </c>
      <c r="S52" s="151"/>
      <c r="V52" s="6"/>
    </row>
    <row r="53" spans="1:22" ht="31.5" x14ac:dyDescent="0.25">
      <c r="A53" s="135">
        <v>47</v>
      </c>
      <c r="B53" s="161" t="s">
        <v>89</v>
      </c>
      <c r="C53" s="161" t="s">
        <v>657</v>
      </c>
      <c r="D53" s="140"/>
      <c r="E53" s="141"/>
      <c r="F53" s="141">
        <v>39.6</v>
      </c>
      <c r="G53" s="139">
        <v>337</v>
      </c>
      <c r="H53" s="139">
        <v>288</v>
      </c>
      <c r="I53" s="139">
        <v>661</v>
      </c>
      <c r="J53" s="142">
        <v>8.51</v>
      </c>
      <c r="K53" s="142">
        <v>8.52</v>
      </c>
      <c r="L53" s="142">
        <f>I53/F53</f>
        <v>16.69191919191919</v>
      </c>
      <c r="M53" s="144">
        <f>IF(I53&lt;33,0,5)</f>
        <v>5</v>
      </c>
      <c r="N53" s="234">
        <f t="shared" si="1"/>
        <v>33</v>
      </c>
      <c r="O53" s="146">
        <f t="shared" si="2"/>
        <v>33.049999999999997</v>
      </c>
      <c r="P53" s="145">
        <f t="shared" si="3"/>
        <v>24</v>
      </c>
      <c r="Q53" s="146">
        <f t="shared" si="4"/>
        <v>24.75</v>
      </c>
      <c r="R53" s="145">
        <f t="shared" si="5"/>
        <v>75</v>
      </c>
      <c r="S53" s="251">
        <v>33</v>
      </c>
      <c r="T53" s="145">
        <v>14</v>
      </c>
      <c r="U53" s="145">
        <v>11</v>
      </c>
      <c r="V53" s="265"/>
    </row>
    <row r="54" spans="1:22" ht="47.25" x14ac:dyDescent="0.25">
      <c r="A54" s="135">
        <v>48</v>
      </c>
      <c r="B54" s="161" t="s">
        <v>86</v>
      </c>
      <c r="C54" s="161" t="s">
        <v>682</v>
      </c>
      <c r="D54" s="140"/>
      <c r="E54" s="141"/>
      <c r="F54" s="141">
        <v>43.33</v>
      </c>
      <c r="G54" s="139">
        <v>97</v>
      </c>
      <c r="H54" s="139">
        <v>118</v>
      </c>
      <c r="I54" s="139">
        <v>158</v>
      </c>
      <c r="J54" s="142">
        <v>2.2400000000000002</v>
      </c>
      <c r="K54" s="142">
        <v>2.72</v>
      </c>
      <c r="L54" s="142">
        <f>I54/F54</f>
        <v>3.6464343411031619</v>
      </c>
      <c r="M54" s="144">
        <v>3</v>
      </c>
      <c r="N54" s="234">
        <f t="shared" si="1"/>
        <v>4</v>
      </c>
      <c r="O54" s="146">
        <f t="shared" si="2"/>
        <v>4.74</v>
      </c>
      <c r="P54" s="145">
        <f t="shared" si="3"/>
        <v>3</v>
      </c>
      <c r="Q54" s="146">
        <f t="shared" si="4"/>
        <v>3</v>
      </c>
      <c r="R54" s="145">
        <f t="shared" si="5"/>
        <v>75</v>
      </c>
      <c r="S54" s="251">
        <v>4</v>
      </c>
      <c r="T54" s="145">
        <v>4</v>
      </c>
      <c r="U54" s="145">
        <v>3</v>
      </c>
      <c r="V54" s="265"/>
    </row>
    <row r="55" spans="1:22" hidden="1" x14ac:dyDescent="0.25">
      <c r="A55" s="135">
        <v>49</v>
      </c>
      <c r="B55" s="161" t="s">
        <v>444</v>
      </c>
      <c r="C55" s="161" t="s">
        <v>682</v>
      </c>
      <c r="D55" s="140"/>
      <c r="E55" s="141"/>
      <c r="F55" s="141">
        <v>322.82</v>
      </c>
      <c r="G55" s="139"/>
      <c r="H55" s="139"/>
      <c r="I55" s="139">
        <v>957</v>
      </c>
      <c r="J55" s="142"/>
      <c r="K55" s="142"/>
      <c r="L55" s="142">
        <v>2.9645003407471657</v>
      </c>
      <c r="M55" s="144">
        <v>0</v>
      </c>
      <c r="N55" s="187">
        <f t="shared" si="1"/>
        <v>0</v>
      </c>
      <c r="O55" s="146">
        <f t="shared" si="2"/>
        <v>0</v>
      </c>
      <c r="P55" s="145">
        <f t="shared" si="3"/>
        <v>0</v>
      </c>
      <c r="Q55" s="146">
        <f t="shared" si="4"/>
        <v>0</v>
      </c>
      <c r="R55" s="145">
        <f t="shared" si="5"/>
        <v>75</v>
      </c>
      <c r="S55" s="151"/>
      <c r="V55" s="6"/>
    </row>
    <row r="56" spans="1:22" hidden="1" x14ac:dyDescent="0.25">
      <c r="A56" s="135">
        <v>50</v>
      </c>
      <c r="B56" s="161" t="s">
        <v>847</v>
      </c>
      <c r="C56" s="161" t="s">
        <v>49</v>
      </c>
      <c r="D56" s="140"/>
      <c r="E56" s="141"/>
      <c r="F56" s="141">
        <v>0</v>
      </c>
      <c r="G56" s="139"/>
      <c r="H56" s="139"/>
      <c r="I56" s="139">
        <v>0</v>
      </c>
      <c r="J56" s="142"/>
      <c r="K56" s="142"/>
      <c r="L56" s="142">
        <v>0</v>
      </c>
      <c r="M56" s="144">
        <f t="shared" si="0"/>
        <v>0</v>
      </c>
      <c r="N56" s="187">
        <f t="shared" si="1"/>
        <v>0</v>
      </c>
      <c r="O56" s="146">
        <f t="shared" si="2"/>
        <v>0</v>
      </c>
      <c r="P56" s="145">
        <f t="shared" si="3"/>
        <v>0</v>
      </c>
      <c r="Q56" s="146">
        <f t="shared" si="4"/>
        <v>0</v>
      </c>
      <c r="R56" s="145">
        <f t="shared" si="5"/>
        <v>0</v>
      </c>
      <c r="S56" s="151"/>
      <c r="V56" s="6"/>
    </row>
    <row r="57" spans="1:22" hidden="1" x14ac:dyDescent="0.25">
      <c r="A57" s="135">
        <v>51</v>
      </c>
      <c r="B57" s="161" t="s">
        <v>848</v>
      </c>
      <c r="C57" s="161" t="s">
        <v>49</v>
      </c>
      <c r="D57" s="140"/>
      <c r="E57" s="141"/>
      <c r="F57" s="141">
        <v>0</v>
      </c>
      <c r="G57" s="139"/>
      <c r="H57" s="139"/>
      <c r="I57" s="139">
        <v>0</v>
      </c>
      <c r="J57" s="142"/>
      <c r="K57" s="142"/>
      <c r="L57" s="142">
        <v>0</v>
      </c>
      <c r="M57" s="144">
        <f t="shared" si="0"/>
        <v>0</v>
      </c>
      <c r="N57" s="187">
        <f t="shared" si="1"/>
        <v>0</v>
      </c>
      <c r="O57" s="146">
        <f t="shared" si="2"/>
        <v>0</v>
      </c>
      <c r="P57" s="145">
        <f t="shared" si="3"/>
        <v>0</v>
      </c>
      <c r="Q57" s="146">
        <f t="shared" si="4"/>
        <v>0</v>
      </c>
      <c r="R57" s="145">
        <f t="shared" si="5"/>
        <v>0</v>
      </c>
      <c r="S57" s="151"/>
      <c r="V57" s="6"/>
    </row>
    <row r="58" spans="1:22" ht="31.5" hidden="1" x14ac:dyDescent="0.25">
      <c r="A58" s="135">
        <v>52</v>
      </c>
      <c r="B58" s="161" t="s">
        <v>683</v>
      </c>
      <c r="C58" s="161" t="s">
        <v>49</v>
      </c>
      <c r="D58" s="140"/>
      <c r="E58" s="141"/>
      <c r="F58" s="141">
        <v>0</v>
      </c>
      <c r="G58" s="139"/>
      <c r="H58" s="139"/>
      <c r="I58" s="139">
        <v>0</v>
      </c>
      <c r="J58" s="142"/>
      <c r="K58" s="142"/>
      <c r="L58" s="142">
        <v>0</v>
      </c>
      <c r="M58" s="144">
        <f t="shared" si="0"/>
        <v>0</v>
      </c>
      <c r="N58" s="187">
        <f t="shared" si="1"/>
        <v>0</v>
      </c>
      <c r="O58" s="146">
        <f t="shared" si="2"/>
        <v>0</v>
      </c>
      <c r="P58" s="145">
        <f t="shared" si="3"/>
        <v>0</v>
      </c>
      <c r="Q58" s="146">
        <f t="shared" si="4"/>
        <v>0</v>
      </c>
      <c r="R58" s="145">
        <f t="shared" si="5"/>
        <v>0</v>
      </c>
      <c r="S58" s="151"/>
      <c r="V58" s="6"/>
    </row>
    <row r="59" spans="1:22" ht="31.5" hidden="1" x14ac:dyDescent="0.25">
      <c r="A59" s="135">
        <v>53</v>
      </c>
      <c r="B59" s="161" t="s">
        <v>684</v>
      </c>
      <c r="C59" s="161" t="s">
        <v>49</v>
      </c>
      <c r="D59" s="140"/>
      <c r="E59" s="141"/>
      <c r="F59" s="141">
        <v>0</v>
      </c>
      <c r="G59" s="139"/>
      <c r="H59" s="139"/>
      <c r="I59" s="139">
        <v>0</v>
      </c>
      <c r="J59" s="142"/>
      <c r="K59" s="142"/>
      <c r="L59" s="142">
        <v>0</v>
      </c>
      <c r="M59" s="144">
        <f t="shared" si="0"/>
        <v>0</v>
      </c>
      <c r="N59" s="187">
        <f t="shared" si="1"/>
        <v>0</v>
      </c>
      <c r="O59" s="146">
        <f t="shared" si="2"/>
        <v>0</v>
      </c>
      <c r="P59" s="145">
        <f t="shared" si="3"/>
        <v>0</v>
      </c>
      <c r="Q59" s="146">
        <f t="shared" si="4"/>
        <v>0</v>
      </c>
      <c r="R59" s="145">
        <f t="shared" si="5"/>
        <v>0</v>
      </c>
      <c r="S59" s="151"/>
      <c r="V59" s="6"/>
    </row>
    <row r="60" spans="1:22" ht="31.5" hidden="1" x14ac:dyDescent="0.25">
      <c r="A60" s="135">
        <v>54</v>
      </c>
      <c r="B60" s="161" t="s">
        <v>50</v>
      </c>
      <c r="C60" s="161" t="s">
        <v>49</v>
      </c>
      <c r="D60" s="140"/>
      <c r="E60" s="141"/>
      <c r="F60" s="141">
        <v>0</v>
      </c>
      <c r="G60" s="139"/>
      <c r="H60" s="139"/>
      <c r="I60" s="139">
        <v>0</v>
      </c>
      <c r="J60" s="142"/>
      <c r="K60" s="142"/>
      <c r="L60" s="142">
        <v>0</v>
      </c>
      <c r="M60" s="144">
        <f t="shared" si="0"/>
        <v>0</v>
      </c>
      <c r="N60" s="187">
        <f t="shared" si="1"/>
        <v>0</v>
      </c>
      <c r="O60" s="146">
        <f t="shared" si="2"/>
        <v>0</v>
      </c>
      <c r="P60" s="145">
        <f t="shared" si="3"/>
        <v>0</v>
      </c>
      <c r="Q60" s="146">
        <f t="shared" si="4"/>
        <v>0</v>
      </c>
      <c r="R60" s="145">
        <f t="shared" si="5"/>
        <v>0</v>
      </c>
      <c r="S60" s="151"/>
      <c r="V60" s="6"/>
    </row>
    <row r="61" spans="1:22" hidden="1" x14ac:dyDescent="0.25">
      <c r="A61" s="135">
        <v>55</v>
      </c>
      <c r="B61" s="161" t="s">
        <v>2</v>
      </c>
      <c r="C61" s="161" t="s">
        <v>49</v>
      </c>
      <c r="D61" s="140"/>
      <c r="E61" s="141"/>
      <c r="F61" s="141">
        <v>0</v>
      </c>
      <c r="G61" s="139"/>
      <c r="H61" s="139"/>
      <c r="I61" s="139">
        <v>0</v>
      </c>
      <c r="J61" s="142"/>
      <c r="K61" s="142"/>
      <c r="L61" s="142">
        <v>0</v>
      </c>
      <c r="M61" s="144">
        <f t="shared" si="0"/>
        <v>0</v>
      </c>
      <c r="N61" s="187">
        <f t="shared" si="1"/>
        <v>0</v>
      </c>
      <c r="O61" s="146">
        <f t="shared" si="2"/>
        <v>0</v>
      </c>
      <c r="P61" s="145">
        <f t="shared" si="3"/>
        <v>0</v>
      </c>
      <c r="Q61" s="146">
        <f t="shared" si="4"/>
        <v>0</v>
      </c>
      <c r="R61" s="145">
        <f t="shared" si="5"/>
        <v>0</v>
      </c>
      <c r="S61" s="151"/>
      <c r="V61" s="6"/>
    </row>
    <row r="62" spans="1:22" ht="31.5" hidden="1" x14ac:dyDescent="0.25">
      <c r="A62" s="135">
        <v>56</v>
      </c>
      <c r="B62" s="161" t="s">
        <v>685</v>
      </c>
      <c r="C62" s="161" t="s">
        <v>49</v>
      </c>
      <c r="D62" s="140"/>
      <c r="E62" s="141"/>
      <c r="F62" s="141">
        <v>0</v>
      </c>
      <c r="G62" s="139"/>
      <c r="H62" s="139"/>
      <c r="I62" s="139">
        <v>0</v>
      </c>
      <c r="J62" s="142"/>
      <c r="K62" s="142"/>
      <c r="L62" s="142">
        <v>0</v>
      </c>
      <c r="M62" s="144">
        <f t="shared" si="0"/>
        <v>0</v>
      </c>
      <c r="N62" s="187">
        <f t="shared" si="1"/>
        <v>0</v>
      </c>
      <c r="O62" s="146">
        <f t="shared" si="2"/>
        <v>0</v>
      </c>
      <c r="P62" s="145">
        <f t="shared" si="3"/>
        <v>0</v>
      </c>
      <c r="Q62" s="146">
        <f t="shared" si="4"/>
        <v>0</v>
      </c>
      <c r="R62" s="145">
        <f t="shared" si="5"/>
        <v>0</v>
      </c>
      <c r="S62" s="151"/>
      <c r="V62" s="6"/>
    </row>
    <row r="63" spans="1:22" ht="31.5" hidden="1" x14ac:dyDescent="0.25">
      <c r="A63" s="135">
        <v>57</v>
      </c>
      <c r="B63" s="161" t="s">
        <v>90</v>
      </c>
      <c r="C63" s="161" t="s">
        <v>49</v>
      </c>
      <c r="D63" s="140"/>
      <c r="E63" s="141"/>
      <c r="F63" s="141">
        <v>0</v>
      </c>
      <c r="G63" s="139"/>
      <c r="H63" s="139"/>
      <c r="I63" s="139">
        <v>0</v>
      </c>
      <c r="J63" s="142"/>
      <c r="K63" s="142"/>
      <c r="L63" s="142">
        <v>0</v>
      </c>
      <c r="M63" s="144">
        <f t="shared" si="0"/>
        <v>0</v>
      </c>
      <c r="N63" s="187">
        <f t="shared" si="1"/>
        <v>0</v>
      </c>
      <c r="O63" s="146">
        <f t="shared" si="2"/>
        <v>0</v>
      </c>
      <c r="P63" s="145">
        <f t="shared" si="3"/>
        <v>0</v>
      </c>
      <c r="Q63" s="146">
        <f t="shared" si="4"/>
        <v>0</v>
      </c>
      <c r="R63" s="145">
        <f t="shared" si="5"/>
        <v>0</v>
      </c>
      <c r="S63" s="151"/>
      <c r="V63" s="6"/>
    </row>
    <row r="64" spans="1:22" ht="31.5" hidden="1" x14ac:dyDescent="0.25">
      <c r="A64" s="135">
        <v>58</v>
      </c>
      <c r="B64" s="161" t="s">
        <v>686</v>
      </c>
      <c r="C64" s="161" t="s">
        <v>49</v>
      </c>
      <c r="D64" s="140"/>
      <c r="E64" s="141"/>
      <c r="F64" s="141">
        <v>0</v>
      </c>
      <c r="G64" s="139"/>
      <c r="H64" s="139"/>
      <c r="I64" s="139">
        <v>0</v>
      </c>
      <c r="J64" s="142"/>
      <c r="K64" s="142"/>
      <c r="L64" s="142">
        <v>0</v>
      </c>
      <c r="M64" s="144">
        <f t="shared" si="0"/>
        <v>0</v>
      </c>
      <c r="N64" s="187">
        <f t="shared" si="1"/>
        <v>0</v>
      </c>
      <c r="O64" s="146">
        <f t="shared" si="2"/>
        <v>0</v>
      </c>
      <c r="P64" s="145">
        <f t="shared" si="3"/>
        <v>0</v>
      </c>
      <c r="Q64" s="146">
        <f t="shared" si="4"/>
        <v>0</v>
      </c>
      <c r="R64" s="145">
        <f t="shared" si="5"/>
        <v>0</v>
      </c>
      <c r="S64" s="151"/>
      <c r="V64" s="6"/>
    </row>
    <row r="65" spans="1:22" ht="31.5" hidden="1" x14ac:dyDescent="0.25">
      <c r="A65" s="135">
        <v>59</v>
      </c>
      <c r="B65" s="161" t="s">
        <v>242</v>
      </c>
      <c r="C65" s="161" t="s">
        <v>49</v>
      </c>
      <c r="D65" s="140"/>
      <c r="E65" s="141"/>
      <c r="F65" s="141">
        <v>0</v>
      </c>
      <c r="G65" s="139"/>
      <c r="H65" s="139"/>
      <c r="I65" s="139">
        <v>0</v>
      </c>
      <c r="J65" s="142"/>
      <c r="K65" s="142"/>
      <c r="L65" s="142">
        <v>0</v>
      </c>
      <c r="M65" s="144">
        <f t="shared" si="0"/>
        <v>0</v>
      </c>
      <c r="N65" s="187">
        <f t="shared" si="1"/>
        <v>0</v>
      </c>
      <c r="O65" s="146">
        <f t="shared" si="2"/>
        <v>0</v>
      </c>
      <c r="P65" s="145">
        <f t="shared" si="3"/>
        <v>0</v>
      </c>
      <c r="Q65" s="146">
        <f t="shared" si="4"/>
        <v>0</v>
      </c>
      <c r="R65" s="145">
        <f t="shared" si="5"/>
        <v>0</v>
      </c>
      <c r="S65" s="151"/>
      <c r="V65" s="6"/>
    </row>
    <row r="66" spans="1:22" hidden="1" x14ac:dyDescent="0.25">
      <c r="A66" s="135">
        <v>60</v>
      </c>
      <c r="B66" s="161" t="s">
        <v>444</v>
      </c>
      <c r="C66" s="161" t="s">
        <v>49</v>
      </c>
      <c r="D66" s="140"/>
      <c r="E66" s="141"/>
      <c r="F66" s="141">
        <v>0</v>
      </c>
      <c r="G66" s="139"/>
      <c r="H66" s="139"/>
      <c r="I66" s="139">
        <v>0</v>
      </c>
      <c r="J66" s="142"/>
      <c r="K66" s="142"/>
      <c r="L66" s="142">
        <v>0</v>
      </c>
      <c r="M66" s="144">
        <f t="shared" si="0"/>
        <v>0</v>
      </c>
      <c r="N66" s="187">
        <f t="shared" si="1"/>
        <v>0</v>
      </c>
      <c r="O66" s="146">
        <f t="shared" si="2"/>
        <v>0</v>
      </c>
      <c r="P66" s="145">
        <f t="shared" si="3"/>
        <v>0</v>
      </c>
      <c r="Q66" s="146">
        <f t="shared" si="4"/>
        <v>0</v>
      </c>
      <c r="R66" s="145">
        <f t="shared" si="5"/>
        <v>0</v>
      </c>
      <c r="S66" s="151"/>
      <c r="V66" s="6"/>
    </row>
    <row r="67" spans="1:22" hidden="1" x14ac:dyDescent="0.25">
      <c r="A67" s="135">
        <v>61</v>
      </c>
      <c r="B67" s="161" t="s">
        <v>839</v>
      </c>
      <c r="C67" s="161" t="s">
        <v>74</v>
      </c>
      <c r="D67" s="140"/>
      <c r="E67" s="141"/>
      <c r="F67" s="141">
        <v>0</v>
      </c>
      <c r="G67" s="139"/>
      <c r="H67" s="139"/>
      <c r="I67" s="139">
        <v>0</v>
      </c>
      <c r="J67" s="142"/>
      <c r="K67" s="142"/>
      <c r="L67" s="142">
        <v>0</v>
      </c>
      <c r="M67" s="144">
        <f t="shared" si="0"/>
        <v>0</v>
      </c>
      <c r="N67" s="187">
        <f t="shared" si="1"/>
        <v>0</v>
      </c>
      <c r="O67" s="146">
        <f t="shared" si="2"/>
        <v>0</v>
      </c>
      <c r="P67" s="145">
        <f t="shared" si="3"/>
        <v>0</v>
      </c>
      <c r="Q67" s="146">
        <f t="shared" si="4"/>
        <v>0</v>
      </c>
      <c r="R67" s="145">
        <f t="shared" si="5"/>
        <v>0</v>
      </c>
      <c r="S67" s="151"/>
      <c r="V67" s="6"/>
    </row>
    <row r="68" spans="1:22" hidden="1" x14ac:dyDescent="0.25">
      <c r="A68" s="135">
        <v>62</v>
      </c>
      <c r="B68" s="161" t="s">
        <v>840</v>
      </c>
      <c r="C68" s="161" t="s">
        <v>74</v>
      </c>
      <c r="D68" s="140"/>
      <c r="E68" s="141"/>
      <c r="F68" s="141">
        <v>0</v>
      </c>
      <c r="G68" s="139"/>
      <c r="H68" s="139"/>
      <c r="I68" s="139">
        <v>0</v>
      </c>
      <c r="J68" s="142"/>
      <c r="K68" s="142"/>
      <c r="L68" s="142">
        <v>0</v>
      </c>
      <c r="M68" s="144">
        <f t="shared" si="0"/>
        <v>0</v>
      </c>
      <c r="N68" s="187">
        <f t="shared" si="1"/>
        <v>0</v>
      </c>
      <c r="O68" s="146">
        <f t="shared" si="2"/>
        <v>0</v>
      </c>
      <c r="P68" s="145">
        <f t="shared" si="3"/>
        <v>0</v>
      </c>
      <c r="Q68" s="146">
        <f t="shared" si="4"/>
        <v>0</v>
      </c>
      <c r="R68" s="145">
        <f t="shared" si="5"/>
        <v>0</v>
      </c>
      <c r="S68" s="151"/>
      <c r="V68" s="6"/>
    </row>
    <row r="69" spans="1:22" hidden="1" x14ac:dyDescent="0.25">
      <c r="A69" s="135">
        <v>63</v>
      </c>
      <c r="B69" s="161" t="s">
        <v>2</v>
      </c>
      <c r="C69" s="161" t="s">
        <v>74</v>
      </c>
      <c r="D69" s="140"/>
      <c r="E69" s="141"/>
      <c r="F69" s="141">
        <v>0</v>
      </c>
      <c r="G69" s="139"/>
      <c r="H69" s="139"/>
      <c r="I69" s="139">
        <v>0</v>
      </c>
      <c r="J69" s="142"/>
      <c r="K69" s="142"/>
      <c r="L69" s="142">
        <v>0</v>
      </c>
      <c r="M69" s="144">
        <f t="shared" si="0"/>
        <v>0</v>
      </c>
      <c r="N69" s="187">
        <f t="shared" si="1"/>
        <v>0</v>
      </c>
      <c r="O69" s="146">
        <f t="shared" si="2"/>
        <v>0</v>
      </c>
      <c r="P69" s="145">
        <f t="shared" si="3"/>
        <v>0</v>
      </c>
      <c r="Q69" s="146">
        <f t="shared" si="4"/>
        <v>0</v>
      </c>
      <c r="R69" s="145">
        <f t="shared" si="5"/>
        <v>0</v>
      </c>
      <c r="S69" s="151"/>
      <c r="V69" s="6"/>
    </row>
    <row r="70" spans="1:22" ht="31.5" hidden="1" x14ac:dyDescent="0.25">
      <c r="A70" s="135">
        <v>64</v>
      </c>
      <c r="B70" s="161" t="s">
        <v>687</v>
      </c>
      <c r="C70" s="161" t="s">
        <v>74</v>
      </c>
      <c r="D70" s="140"/>
      <c r="E70" s="141"/>
      <c r="F70" s="141">
        <v>0</v>
      </c>
      <c r="G70" s="139"/>
      <c r="H70" s="139"/>
      <c r="I70" s="139">
        <v>0</v>
      </c>
      <c r="J70" s="142"/>
      <c r="K70" s="142"/>
      <c r="L70" s="142">
        <v>0</v>
      </c>
      <c r="M70" s="144">
        <f t="shared" si="0"/>
        <v>0</v>
      </c>
      <c r="N70" s="187">
        <f t="shared" si="1"/>
        <v>0</v>
      </c>
      <c r="O70" s="146">
        <f t="shared" si="2"/>
        <v>0</v>
      </c>
      <c r="P70" s="145">
        <f t="shared" si="3"/>
        <v>0</v>
      </c>
      <c r="Q70" s="146">
        <f t="shared" si="4"/>
        <v>0</v>
      </c>
      <c r="R70" s="145">
        <f t="shared" si="5"/>
        <v>0</v>
      </c>
      <c r="S70" s="151"/>
      <c r="V70" s="6"/>
    </row>
    <row r="71" spans="1:22" hidden="1" x14ac:dyDescent="0.25">
      <c r="A71" s="135">
        <v>65</v>
      </c>
      <c r="B71" s="161" t="s">
        <v>444</v>
      </c>
      <c r="C71" s="161" t="s">
        <v>74</v>
      </c>
      <c r="D71" s="140"/>
      <c r="E71" s="141"/>
      <c r="F71" s="141">
        <v>0</v>
      </c>
      <c r="G71" s="139"/>
      <c r="H71" s="139"/>
      <c r="I71" s="139">
        <v>0</v>
      </c>
      <c r="J71" s="142"/>
      <c r="K71" s="142"/>
      <c r="L71" s="142">
        <v>0</v>
      </c>
      <c r="M71" s="144">
        <f t="shared" si="0"/>
        <v>0</v>
      </c>
      <c r="N71" s="187">
        <f t="shared" si="1"/>
        <v>0</v>
      </c>
      <c r="O71" s="146">
        <f t="shared" si="2"/>
        <v>0</v>
      </c>
      <c r="P71" s="145">
        <f t="shared" si="3"/>
        <v>0</v>
      </c>
      <c r="Q71" s="146">
        <f t="shared" si="4"/>
        <v>0</v>
      </c>
      <c r="R71" s="145">
        <f t="shared" si="5"/>
        <v>0</v>
      </c>
      <c r="S71" s="151"/>
      <c r="V71" s="6"/>
    </row>
    <row r="72" spans="1:22" hidden="1" x14ac:dyDescent="0.25">
      <c r="A72" s="135">
        <v>66</v>
      </c>
      <c r="B72" s="161" t="s">
        <v>849</v>
      </c>
      <c r="C72" s="161" t="s">
        <v>689</v>
      </c>
      <c r="D72" s="140"/>
      <c r="E72" s="141"/>
      <c r="F72" s="141">
        <v>0</v>
      </c>
      <c r="G72" s="139"/>
      <c r="H72" s="139"/>
      <c r="I72" s="139">
        <v>0</v>
      </c>
      <c r="J72" s="142"/>
      <c r="K72" s="142"/>
      <c r="L72" s="142">
        <v>0</v>
      </c>
      <c r="M72" s="144">
        <f t="shared" si="0"/>
        <v>0</v>
      </c>
      <c r="N72" s="187">
        <f t="shared" si="1"/>
        <v>0</v>
      </c>
      <c r="O72" s="146">
        <f t="shared" si="2"/>
        <v>0</v>
      </c>
      <c r="P72" s="145">
        <f t="shared" si="3"/>
        <v>0</v>
      </c>
      <c r="Q72" s="146">
        <f t="shared" si="4"/>
        <v>0</v>
      </c>
      <c r="R72" s="145">
        <f t="shared" si="5"/>
        <v>0</v>
      </c>
      <c r="S72" s="151"/>
      <c r="V72" s="6"/>
    </row>
    <row r="73" spans="1:22" ht="47.25" x14ac:dyDescent="0.25">
      <c r="A73" s="135">
        <v>67</v>
      </c>
      <c r="B73" s="161" t="s">
        <v>688</v>
      </c>
      <c r="C73" s="161" t="s">
        <v>689</v>
      </c>
      <c r="D73" s="140"/>
      <c r="E73" s="141"/>
      <c r="F73" s="141">
        <v>12.6</v>
      </c>
      <c r="G73" s="139"/>
      <c r="H73" s="139">
        <v>10</v>
      </c>
      <c r="I73" s="139">
        <v>15</v>
      </c>
      <c r="J73" s="142"/>
      <c r="K73" s="142">
        <v>0.79</v>
      </c>
      <c r="L73" s="142">
        <f t="shared" ref="L73:L80" si="11">I73/F73</f>
        <v>1.1904761904761905</v>
      </c>
      <c r="M73" s="144">
        <f t="shared" ref="M73:M134" si="12">IF(I73&lt;33,0,3)</f>
        <v>0</v>
      </c>
      <c r="N73" s="234">
        <f t="shared" ref="N73:N136" si="13">ROUNDDOWN(O73,0)</f>
        <v>0</v>
      </c>
      <c r="O73" s="146">
        <f t="shared" ref="O73:O136" si="14">I73*M73/100</f>
        <v>0</v>
      </c>
      <c r="P73" s="145">
        <f t="shared" ref="P73:P136" si="15">ROUNDDOWN(Q73,0)</f>
        <v>0</v>
      </c>
      <c r="Q73" s="146">
        <f t="shared" ref="Q73:Q136" si="16">N73*R73/100</f>
        <v>0</v>
      </c>
      <c r="R73" s="145">
        <f t="shared" ref="R73:R136" si="17">IF(I73&lt;33,0,75)</f>
        <v>0</v>
      </c>
      <c r="S73" s="251">
        <v>1</v>
      </c>
      <c r="T73" s="145">
        <v>0</v>
      </c>
      <c r="U73" s="145">
        <v>0</v>
      </c>
      <c r="V73" s="287" t="s">
        <v>1015</v>
      </c>
    </row>
    <row r="74" spans="1:22" ht="31.5" hidden="1" x14ac:dyDescent="0.25">
      <c r="A74" s="135">
        <v>68</v>
      </c>
      <c r="B74" s="161" t="s">
        <v>674</v>
      </c>
      <c r="C74" s="161" t="s">
        <v>689</v>
      </c>
      <c r="D74" s="140"/>
      <c r="E74" s="141"/>
      <c r="F74" s="141">
        <v>21.47</v>
      </c>
      <c r="G74" s="139">
        <v>62</v>
      </c>
      <c r="H74" s="139">
        <v>62</v>
      </c>
      <c r="I74" s="139">
        <v>65</v>
      </c>
      <c r="J74" s="142">
        <v>2.89</v>
      </c>
      <c r="K74" s="142">
        <v>2.89</v>
      </c>
      <c r="L74" s="142">
        <f t="shared" si="11"/>
        <v>3.0274802049371217</v>
      </c>
      <c r="M74" s="144">
        <v>0</v>
      </c>
      <c r="N74" s="234">
        <f t="shared" si="13"/>
        <v>0</v>
      </c>
      <c r="O74" s="146">
        <f t="shared" si="14"/>
        <v>0</v>
      </c>
      <c r="P74" s="145">
        <f t="shared" si="15"/>
        <v>0</v>
      </c>
      <c r="Q74" s="146">
        <f t="shared" si="16"/>
        <v>0</v>
      </c>
      <c r="R74" s="145">
        <f t="shared" si="17"/>
        <v>75</v>
      </c>
      <c r="S74" s="251" t="s">
        <v>834</v>
      </c>
      <c r="T74" s="145">
        <v>2</v>
      </c>
      <c r="U74" s="145">
        <v>1</v>
      </c>
      <c r="V74" s="265"/>
    </row>
    <row r="75" spans="1:22" ht="47.25" x14ac:dyDescent="0.25">
      <c r="A75" s="135">
        <v>69</v>
      </c>
      <c r="B75" s="161" t="s">
        <v>170</v>
      </c>
      <c r="C75" s="161" t="s">
        <v>689</v>
      </c>
      <c r="D75" s="140"/>
      <c r="E75" s="141"/>
      <c r="F75" s="141">
        <v>993.68</v>
      </c>
      <c r="G75" s="139">
        <v>751</v>
      </c>
      <c r="H75" s="139">
        <v>695</v>
      </c>
      <c r="I75" s="139">
        <v>780</v>
      </c>
      <c r="J75" s="142">
        <v>0.76</v>
      </c>
      <c r="K75" s="142">
        <v>0.7</v>
      </c>
      <c r="L75" s="142">
        <f t="shared" si="11"/>
        <v>0.78496095322437809</v>
      </c>
      <c r="M75" s="144">
        <v>2.7</v>
      </c>
      <c r="N75" s="234">
        <f t="shared" si="13"/>
        <v>21</v>
      </c>
      <c r="O75" s="146">
        <f t="shared" si="14"/>
        <v>21.06</v>
      </c>
      <c r="P75" s="145">
        <f t="shared" si="15"/>
        <v>15</v>
      </c>
      <c r="Q75" s="146">
        <f t="shared" si="16"/>
        <v>15.75</v>
      </c>
      <c r="R75" s="145">
        <f t="shared" si="17"/>
        <v>75</v>
      </c>
      <c r="S75" s="251">
        <v>21</v>
      </c>
      <c r="T75" s="145">
        <v>20</v>
      </c>
      <c r="U75" s="145">
        <v>17</v>
      </c>
      <c r="V75" s="265"/>
    </row>
    <row r="76" spans="1:22" x14ac:dyDescent="0.25">
      <c r="A76" s="135">
        <v>70</v>
      </c>
      <c r="B76" s="161" t="s">
        <v>2</v>
      </c>
      <c r="C76" s="161" t="s">
        <v>689</v>
      </c>
      <c r="D76" s="140"/>
      <c r="E76" s="141"/>
      <c r="F76" s="141">
        <v>1057.96</v>
      </c>
      <c r="G76" s="139">
        <v>414</v>
      </c>
      <c r="H76" s="139">
        <v>309</v>
      </c>
      <c r="I76" s="139">
        <v>59</v>
      </c>
      <c r="J76" s="142">
        <v>0.39</v>
      </c>
      <c r="K76" s="142">
        <v>0.28999999999999998</v>
      </c>
      <c r="L76" s="142">
        <f t="shared" si="11"/>
        <v>5.5767703882944532E-2</v>
      </c>
      <c r="M76" s="144">
        <v>0</v>
      </c>
      <c r="N76" s="234">
        <f t="shared" si="13"/>
        <v>0</v>
      </c>
      <c r="O76" s="146">
        <f t="shared" si="14"/>
        <v>0</v>
      </c>
      <c r="P76" s="145">
        <f t="shared" si="15"/>
        <v>0</v>
      </c>
      <c r="Q76" s="146">
        <f t="shared" si="16"/>
        <v>0</v>
      </c>
      <c r="R76" s="145">
        <f t="shared" si="17"/>
        <v>75</v>
      </c>
      <c r="S76" s="341" t="s">
        <v>916</v>
      </c>
      <c r="T76" s="145">
        <v>7</v>
      </c>
      <c r="U76" s="145">
        <v>5</v>
      </c>
      <c r="V76" s="265"/>
    </row>
    <row r="77" spans="1:22" ht="31.5" x14ac:dyDescent="0.25">
      <c r="A77" s="135">
        <v>71</v>
      </c>
      <c r="B77" s="161" t="s">
        <v>203</v>
      </c>
      <c r="C77" s="161" t="s">
        <v>689</v>
      </c>
      <c r="D77" s="140"/>
      <c r="E77" s="141"/>
      <c r="F77" s="141">
        <v>54.82</v>
      </c>
      <c r="G77" s="139">
        <v>95</v>
      </c>
      <c r="H77" s="139">
        <v>42</v>
      </c>
      <c r="I77" s="139">
        <v>63</v>
      </c>
      <c r="J77" s="142">
        <v>1.66</v>
      </c>
      <c r="K77" s="142">
        <v>0.74</v>
      </c>
      <c r="L77" s="142">
        <f t="shared" si="11"/>
        <v>1.1492156147391464</v>
      </c>
      <c r="M77" s="144">
        <v>5</v>
      </c>
      <c r="N77" s="234">
        <f t="shared" si="13"/>
        <v>3</v>
      </c>
      <c r="O77" s="146">
        <f t="shared" si="14"/>
        <v>3.15</v>
      </c>
      <c r="P77" s="145">
        <f t="shared" si="15"/>
        <v>2</v>
      </c>
      <c r="Q77" s="146">
        <f t="shared" si="16"/>
        <v>2.25</v>
      </c>
      <c r="R77" s="145">
        <f t="shared" si="17"/>
        <v>75</v>
      </c>
      <c r="S77" s="251">
        <v>3</v>
      </c>
      <c r="T77" s="145">
        <v>2</v>
      </c>
      <c r="U77" s="145">
        <v>2</v>
      </c>
      <c r="V77" s="265"/>
    </row>
    <row r="78" spans="1:22" ht="31.5" x14ac:dyDescent="0.25">
      <c r="A78" s="135">
        <v>72</v>
      </c>
      <c r="B78" s="161" t="s">
        <v>92</v>
      </c>
      <c r="C78" s="161" t="s">
        <v>689</v>
      </c>
      <c r="D78" s="140"/>
      <c r="E78" s="141"/>
      <c r="F78" s="141">
        <v>1569.54</v>
      </c>
      <c r="G78" s="139">
        <v>4047</v>
      </c>
      <c r="H78" s="139">
        <v>1376</v>
      </c>
      <c r="I78" s="139">
        <v>1551</v>
      </c>
      <c r="J78" s="142">
        <v>2.58</v>
      </c>
      <c r="K78" s="142">
        <v>0.88</v>
      </c>
      <c r="L78" s="142">
        <f t="shared" si="11"/>
        <v>0.98818762185098818</v>
      </c>
      <c r="M78" s="144">
        <f t="shared" si="12"/>
        <v>3</v>
      </c>
      <c r="N78" s="234">
        <f t="shared" si="13"/>
        <v>46</v>
      </c>
      <c r="O78" s="146">
        <f t="shared" si="14"/>
        <v>46.53</v>
      </c>
      <c r="P78" s="145">
        <f t="shared" si="15"/>
        <v>34</v>
      </c>
      <c r="Q78" s="146">
        <f t="shared" si="16"/>
        <v>34.5</v>
      </c>
      <c r="R78" s="145">
        <f t="shared" si="17"/>
        <v>75</v>
      </c>
      <c r="S78" s="251">
        <v>72</v>
      </c>
      <c r="T78" s="145">
        <v>41</v>
      </c>
      <c r="U78" s="145">
        <v>41</v>
      </c>
      <c r="V78" s="287" t="s">
        <v>1010</v>
      </c>
    </row>
    <row r="79" spans="1:22" ht="31.5" x14ac:dyDescent="0.25">
      <c r="A79" s="135">
        <v>73</v>
      </c>
      <c r="B79" s="161" t="s">
        <v>211</v>
      </c>
      <c r="C79" s="161" t="s">
        <v>689</v>
      </c>
      <c r="D79" s="140"/>
      <c r="E79" s="141"/>
      <c r="F79" s="141">
        <v>1415.98</v>
      </c>
      <c r="G79" s="139">
        <v>1274</v>
      </c>
      <c r="H79" s="139">
        <v>1069</v>
      </c>
      <c r="I79" s="139">
        <v>1330</v>
      </c>
      <c r="J79" s="142">
        <v>0.9</v>
      </c>
      <c r="K79" s="142">
        <v>0.75</v>
      </c>
      <c r="L79" s="142">
        <f t="shared" si="11"/>
        <v>0.93927880337292902</v>
      </c>
      <c r="M79" s="144">
        <f t="shared" si="12"/>
        <v>3</v>
      </c>
      <c r="N79" s="234">
        <f t="shared" si="13"/>
        <v>39</v>
      </c>
      <c r="O79" s="146">
        <f t="shared" si="14"/>
        <v>39.9</v>
      </c>
      <c r="P79" s="145">
        <f t="shared" si="15"/>
        <v>29</v>
      </c>
      <c r="Q79" s="146">
        <f t="shared" si="16"/>
        <v>29.25</v>
      </c>
      <c r="R79" s="145">
        <f t="shared" si="17"/>
        <v>75</v>
      </c>
      <c r="S79" s="251">
        <v>66</v>
      </c>
      <c r="T79" s="145">
        <v>32</v>
      </c>
      <c r="U79" s="145">
        <v>32</v>
      </c>
      <c r="V79" s="287" t="s">
        <v>1010</v>
      </c>
    </row>
    <row r="80" spans="1:22" ht="31.5" x14ac:dyDescent="0.25">
      <c r="A80" s="135">
        <v>74</v>
      </c>
      <c r="B80" s="161" t="s">
        <v>690</v>
      </c>
      <c r="C80" s="161" t="s">
        <v>689</v>
      </c>
      <c r="D80" s="140"/>
      <c r="E80" s="141"/>
      <c r="F80" s="141">
        <v>54.22</v>
      </c>
      <c r="G80" s="139">
        <v>136</v>
      </c>
      <c r="H80" s="139">
        <v>61</v>
      </c>
      <c r="I80" s="139">
        <v>129</v>
      </c>
      <c r="J80" s="142">
        <v>2.5099999999999998</v>
      </c>
      <c r="K80" s="142">
        <v>1.1299999999999999</v>
      </c>
      <c r="L80" s="142">
        <f t="shared" si="11"/>
        <v>2.3791958686831429</v>
      </c>
      <c r="M80" s="144">
        <f t="shared" si="12"/>
        <v>3</v>
      </c>
      <c r="N80" s="234">
        <f t="shared" si="13"/>
        <v>3</v>
      </c>
      <c r="O80" s="146">
        <f t="shared" si="14"/>
        <v>3.87</v>
      </c>
      <c r="P80" s="145">
        <f t="shared" si="15"/>
        <v>2</v>
      </c>
      <c r="Q80" s="146">
        <f t="shared" si="16"/>
        <v>2.25</v>
      </c>
      <c r="R80" s="145">
        <f t="shared" si="17"/>
        <v>75</v>
      </c>
      <c r="S80" s="251">
        <v>6</v>
      </c>
      <c r="T80" s="145">
        <v>2</v>
      </c>
      <c r="U80" s="145">
        <v>2</v>
      </c>
      <c r="V80" s="287" t="s">
        <v>1010</v>
      </c>
    </row>
    <row r="81" spans="1:19" s="6" customFormat="1" hidden="1" x14ac:dyDescent="0.25">
      <c r="A81" s="135">
        <v>75</v>
      </c>
      <c r="B81" s="161" t="s">
        <v>444</v>
      </c>
      <c r="C81" s="161" t="s">
        <v>689</v>
      </c>
      <c r="D81" s="140"/>
      <c r="E81" s="141"/>
      <c r="F81" s="141">
        <v>5382.92</v>
      </c>
      <c r="G81" s="139"/>
      <c r="H81" s="139"/>
      <c r="I81" s="139">
        <v>3991</v>
      </c>
      <c r="J81" s="142"/>
      <c r="K81" s="142"/>
      <c r="L81" s="142">
        <v>0.74141915540264391</v>
      </c>
      <c r="M81" s="144">
        <v>0</v>
      </c>
      <c r="N81" s="187">
        <f t="shared" si="13"/>
        <v>0</v>
      </c>
      <c r="O81" s="146">
        <f t="shared" si="14"/>
        <v>0</v>
      </c>
      <c r="P81" s="145">
        <f t="shared" si="15"/>
        <v>0</v>
      </c>
      <c r="Q81" s="146">
        <f t="shared" si="16"/>
        <v>0</v>
      </c>
      <c r="R81" s="145">
        <f t="shared" si="17"/>
        <v>75</v>
      </c>
      <c r="S81" s="151"/>
    </row>
    <row r="82" spans="1:19" s="6" customFormat="1" hidden="1" x14ac:dyDescent="0.25">
      <c r="A82" s="135">
        <v>76</v>
      </c>
      <c r="B82" s="161" t="s">
        <v>850</v>
      </c>
      <c r="C82" s="161" t="s">
        <v>51</v>
      </c>
      <c r="D82" s="140"/>
      <c r="E82" s="141"/>
      <c r="F82" s="141">
        <v>0</v>
      </c>
      <c r="G82" s="139"/>
      <c r="H82" s="139"/>
      <c r="I82" s="139">
        <v>0</v>
      </c>
      <c r="J82" s="142"/>
      <c r="K82" s="142"/>
      <c r="L82" s="142">
        <v>0</v>
      </c>
      <c r="M82" s="144">
        <f t="shared" si="12"/>
        <v>0</v>
      </c>
      <c r="N82" s="187">
        <f t="shared" si="13"/>
        <v>0</v>
      </c>
      <c r="O82" s="146">
        <f t="shared" si="14"/>
        <v>0</v>
      </c>
      <c r="P82" s="145">
        <f t="shared" si="15"/>
        <v>0</v>
      </c>
      <c r="Q82" s="146">
        <f t="shared" si="16"/>
        <v>0</v>
      </c>
      <c r="R82" s="145">
        <f t="shared" si="17"/>
        <v>0</v>
      </c>
      <c r="S82" s="151"/>
    </row>
    <row r="83" spans="1:19" s="6" customFormat="1" hidden="1" x14ac:dyDescent="0.25">
      <c r="A83" s="135">
        <v>77</v>
      </c>
      <c r="B83" s="161" t="s">
        <v>851</v>
      </c>
      <c r="C83" s="161" t="s">
        <v>51</v>
      </c>
      <c r="D83" s="140"/>
      <c r="E83" s="141"/>
      <c r="F83" s="141">
        <v>0</v>
      </c>
      <c r="G83" s="139"/>
      <c r="H83" s="139"/>
      <c r="I83" s="139">
        <v>0</v>
      </c>
      <c r="J83" s="142"/>
      <c r="K83" s="142"/>
      <c r="L83" s="142">
        <v>0</v>
      </c>
      <c r="M83" s="144">
        <f t="shared" si="12"/>
        <v>0</v>
      </c>
      <c r="N83" s="187">
        <f t="shared" si="13"/>
        <v>0</v>
      </c>
      <c r="O83" s="146">
        <f t="shared" si="14"/>
        <v>0</v>
      </c>
      <c r="P83" s="145">
        <f t="shared" si="15"/>
        <v>0</v>
      </c>
      <c r="Q83" s="146">
        <f t="shared" si="16"/>
        <v>0</v>
      </c>
      <c r="R83" s="145">
        <f t="shared" si="17"/>
        <v>0</v>
      </c>
      <c r="S83" s="151"/>
    </row>
    <row r="84" spans="1:19" s="6" customFormat="1" hidden="1" x14ac:dyDescent="0.25">
      <c r="A84" s="135">
        <v>78</v>
      </c>
      <c r="B84" s="161" t="s">
        <v>852</v>
      </c>
      <c r="C84" s="161" t="s">
        <v>51</v>
      </c>
      <c r="D84" s="140"/>
      <c r="E84" s="141"/>
      <c r="F84" s="141">
        <v>0</v>
      </c>
      <c r="G84" s="139"/>
      <c r="H84" s="139"/>
      <c r="I84" s="139">
        <v>0</v>
      </c>
      <c r="J84" s="142"/>
      <c r="K84" s="142"/>
      <c r="L84" s="142">
        <v>0</v>
      </c>
      <c r="M84" s="144">
        <f t="shared" si="12"/>
        <v>0</v>
      </c>
      <c r="N84" s="187">
        <f t="shared" si="13"/>
        <v>0</v>
      </c>
      <c r="O84" s="146">
        <f t="shared" si="14"/>
        <v>0</v>
      </c>
      <c r="P84" s="145">
        <f t="shared" si="15"/>
        <v>0</v>
      </c>
      <c r="Q84" s="146">
        <f t="shared" si="16"/>
        <v>0</v>
      </c>
      <c r="R84" s="145">
        <f t="shared" si="17"/>
        <v>0</v>
      </c>
      <c r="S84" s="151"/>
    </row>
    <row r="85" spans="1:19" s="6" customFormat="1" ht="31.5" hidden="1" x14ac:dyDescent="0.25">
      <c r="A85" s="135">
        <v>79</v>
      </c>
      <c r="B85" s="161" t="s">
        <v>52</v>
      </c>
      <c r="C85" s="161" t="s">
        <v>51</v>
      </c>
      <c r="D85" s="140"/>
      <c r="E85" s="141"/>
      <c r="F85" s="141">
        <v>0</v>
      </c>
      <c r="G85" s="139"/>
      <c r="H85" s="139"/>
      <c r="I85" s="139">
        <v>0</v>
      </c>
      <c r="J85" s="142"/>
      <c r="K85" s="142"/>
      <c r="L85" s="142">
        <v>0</v>
      </c>
      <c r="M85" s="144">
        <f t="shared" si="12"/>
        <v>0</v>
      </c>
      <c r="N85" s="187">
        <f t="shared" si="13"/>
        <v>0</v>
      </c>
      <c r="O85" s="146">
        <f t="shared" si="14"/>
        <v>0</v>
      </c>
      <c r="P85" s="145">
        <f t="shared" si="15"/>
        <v>0</v>
      </c>
      <c r="Q85" s="146">
        <f t="shared" si="16"/>
        <v>0</v>
      </c>
      <c r="R85" s="145">
        <f t="shared" si="17"/>
        <v>0</v>
      </c>
      <c r="S85" s="151"/>
    </row>
    <row r="86" spans="1:19" s="6" customFormat="1" hidden="1" x14ac:dyDescent="0.25">
      <c r="A86" s="135">
        <v>80</v>
      </c>
      <c r="B86" s="161" t="s">
        <v>2</v>
      </c>
      <c r="C86" s="161" t="s">
        <v>51</v>
      </c>
      <c r="D86" s="140"/>
      <c r="E86" s="141"/>
      <c r="F86" s="141">
        <v>0</v>
      </c>
      <c r="G86" s="139"/>
      <c r="H86" s="139"/>
      <c r="I86" s="139">
        <v>0</v>
      </c>
      <c r="J86" s="142"/>
      <c r="K86" s="142"/>
      <c r="L86" s="142">
        <v>0</v>
      </c>
      <c r="M86" s="144">
        <f t="shared" si="12"/>
        <v>0</v>
      </c>
      <c r="N86" s="187">
        <f t="shared" si="13"/>
        <v>0</v>
      </c>
      <c r="O86" s="146">
        <f t="shared" si="14"/>
        <v>0</v>
      </c>
      <c r="P86" s="145">
        <f t="shared" si="15"/>
        <v>0</v>
      </c>
      <c r="Q86" s="146">
        <f t="shared" si="16"/>
        <v>0</v>
      </c>
      <c r="R86" s="145">
        <f t="shared" si="17"/>
        <v>0</v>
      </c>
      <c r="S86" s="151"/>
    </row>
    <row r="87" spans="1:19" s="6" customFormat="1" ht="31.5" hidden="1" x14ac:dyDescent="0.25">
      <c r="A87" s="135">
        <v>81</v>
      </c>
      <c r="B87" s="161" t="s">
        <v>209</v>
      </c>
      <c r="C87" s="161" t="s">
        <v>51</v>
      </c>
      <c r="D87" s="140"/>
      <c r="E87" s="141"/>
      <c r="F87" s="141">
        <v>0</v>
      </c>
      <c r="G87" s="139"/>
      <c r="H87" s="139"/>
      <c r="I87" s="139">
        <v>0</v>
      </c>
      <c r="J87" s="142"/>
      <c r="K87" s="142"/>
      <c r="L87" s="142">
        <v>0</v>
      </c>
      <c r="M87" s="144">
        <f t="shared" si="12"/>
        <v>0</v>
      </c>
      <c r="N87" s="187">
        <f t="shared" si="13"/>
        <v>0</v>
      </c>
      <c r="O87" s="146">
        <f t="shared" si="14"/>
        <v>0</v>
      </c>
      <c r="P87" s="145">
        <f t="shared" si="15"/>
        <v>0</v>
      </c>
      <c r="Q87" s="146">
        <f t="shared" si="16"/>
        <v>0</v>
      </c>
      <c r="R87" s="145">
        <f t="shared" si="17"/>
        <v>0</v>
      </c>
      <c r="S87" s="151"/>
    </row>
    <row r="88" spans="1:19" s="6" customFormat="1" ht="31.5" hidden="1" x14ac:dyDescent="0.25">
      <c r="A88" s="135">
        <v>82</v>
      </c>
      <c r="B88" s="161" t="s">
        <v>93</v>
      </c>
      <c r="C88" s="161" t="s">
        <v>51</v>
      </c>
      <c r="D88" s="140"/>
      <c r="E88" s="141"/>
      <c r="F88" s="141">
        <v>0</v>
      </c>
      <c r="G88" s="139"/>
      <c r="H88" s="139"/>
      <c r="I88" s="139">
        <v>0</v>
      </c>
      <c r="J88" s="142"/>
      <c r="K88" s="142"/>
      <c r="L88" s="142">
        <v>0</v>
      </c>
      <c r="M88" s="144">
        <f t="shared" si="12"/>
        <v>0</v>
      </c>
      <c r="N88" s="187">
        <f t="shared" si="13"/>
        <v>0</v>
      </c>
      <c r="O88" s="146">
        <f t="shared" si="14"/>
        <v>0</v>
      </c>
      <c r="P88" s="145">
        <f t="shared" si="15"/>
        <v>0</v>
      </c>
      <c r="Q88" s="146">
        <f t="shared" si="16"/>
        <v>0</v>
      </c>
      <c r="R88" s="145">
        <f t="shared" si="17"/>
        <v>0</v>
      </c>
      <c r="S88" s="151"/>
    </row>
    <row r="89" spans="1:19" s="6" customFormat="1" ht="31.5" hidden="1" x14ac:dyDescent="0.25">
      <c r="A89" s="135">
        <v>83</v>
      </c>
      <c r="B89" s="161" t="s">
        <v>691</v>
      </c>
      <c r="C89" s="161" t="s">
        <v>51</v>
      </c>
      <c r="D89" s="140"/>
      <c r="E89" s="141"/>
      <c r="F89" s="141">
        <v>0</v>
      </c>
      <c r="G89" s="139"/>
      <c r="H89" s="139"/>
      <c r="I89" s="139">
        <v>0</v>
      </c>
      <c r="J89" s="142"/>
      <c r="K89" s="142"/>
      <c r="L89" s="142">
        <v>0</v>
      </c>
      <c r="M89" s="144">
        <f t="shared" si="12"/>
        <v>0</v>
      </c>
      <c r="N89" s="187">
        <f t="shared" si="13"/>
        <v>0</v>
      </c>
      <c r="O89" s="146">
        <f t="shared" si="14"/>
        <v>0</v>
      </c>
      <c r="P89" s="145">
        <f t="shared" si="15"/>
        <v>0</v>
      </c>
      <c r="Q89" s="146">
        <f t="shared" si="16"/>
        <v>0</v>
      </c>
      <c r="R89" s="145">
        <f t="shared" si="17"/>
        <v>0</v>
      </c>
      <c r="S89" s="151"/>
    </row>
    <row r="90" spans="1:19" s="6" customFormat="1" ht="31.5" hidden="1" x14ac:dyDescent="0.25">
      <c r="A90" s="135">
        <v>84</v>
      </c>
      <c r="B90" s="161" t="s">
        <v>853</v>
      </c>
      <c r="C90" s="161" t="s">
        <v>51</v>
      </c>
      <c r="D90" s="140"/>
      <c r="E90" s="141"/>
      <c r="F90" s="141">
        <v>0</v>
      </c>
      <c r="G90" s="139"/>
      <c r="H90" s="139"/>
      <c r="I90" s="139">
        <v>0</v>
      </c>
      <c r="J90" s="142"/>
      <c r="K90" s="142"/>
      <c r="L90" s="142">
        <v>0</v>
      </c>
      <c r="M90" s="144">
        <f t="shared" si="12"/>
        <v>0</v>
      </c>
      <c r="N90" s="187">
        <f t="shared" si="13"/>
        <v>0</v>
      </c>
      <c r="O90" s="146">
        <f t="shared" si="14"/>
        <v>0</v>
      </c>
      <c r="P90" s="145">
        <f t="shared" si="15"/>
        <v>0</v>
      </c>
      <c r="Q90" s="146">
        <f t="shared" si="16"/>
        <v>0</v>
      </c>
      <c r="R90" s="145">
        <f t="shared" si="17"/>
        <v>0</v>
      </c>
      <c r="S90" s="151"/>
    </row>
    <row r="91" spans="1:19" s="6" customFormat="1" ht="47.25" hidden="1" x14ac:dyDescent="0.25">
      <c r="A91" s="135">
        <v>85</v>
      </c>
      <c r="B91" s="161" t="s">
        <v>86</v>
      </c>
      <c r="C91" s="161" t="s">
        <v>51</v>
      </c>
      <c r="D91" s="140"/>
      <c r="E91" s="141"/>
      <c r="F91" s="141">
        <v>0</v>
      </c>
      <c r="G91" s="139"/>
      <c r="H91" s="139"/>
      <c r="I91" s="139">
        <v>0</v>
      </c>
      <c r="J91" s="142"/>
      <c r="K91" s="142"/>
      <c r="L91" s="142">
        <v>0</v>
      </c>
      <c r="M91" s="144">
        <f t="shared" si="12"/>
        <v>0</v>
      </c>
      <c r="N91" s="187">
        <f t="shared" si="13"/>
        <v>0</v>
      </c>
      <c r="O91" s="146">
        <f t="shared" si="14"/>
        <v>0</v>
      </c>
      <c r="P91" s="145">
        <f t="shared" si="15"/>
        <v>0</v>
      </c>
      <c r="Q91" s="146">
        <f t="shared" si="16"/>
        <v>0</v>
      </c>
      <c r="R91" s="145">
        <f t="shared" si="17"/>
        <v>0</v>
      </c>
      <c r="S91" s="151"/>
    </row>
    <row r="92" spans="1:19" s="6" customFormat="1" hidden="1" x14ac:dyDescent="0.25">
      <c r="A92" s="135">
        <v>86</v>
      </c>
      <c r="B92" s="161" t="s">
        <v>444</v>
      </c>
      <c r="C92" s="161" t="s">
        <v>51</v>
      </c>
      <c r="D92" s="140"/>
      <c r="E92" s="141"/>
      <c r="F92" s="141">
        <v>0</v>
      </c>
      <c r="G92" s="139"/>
      <c r="H92" s="139"/>
      <c r="I92" s="139">
        <v>0</v>
      </c>
      <c r="J92" s="142"/>
      <c r="K92" s="142"/>
      <c r="L92" s="142">
        <v>0</v>
      </c>
      <c r="M92" s="144">
        <f t="shared" si="12"/>
        <v>0</v>
      </c>
      <c r="N92" s="187">
        <f t="shared" si="13"/>
        <v>0</v>
      </c>
      <c r="O92" s="146">
        <f t="shared" si="14"/>
        <v>0</v>
      </c>
      <c r="P92" s="145">
        <f t="shared" si="15"/>
        <v>0</v>
      </c>
      <c r="Q92" s="146">
        <f t="shared" si="16"/>
        <v>0</v>
      </c>
      <c r="R92" s="145">
        <f t="shared" si="17"/>
        <v>0</v>
      </c>
      <c r="S92" s="151"/>
    </row>
    <row r="93" spans="1:19" s="6" customFormat="1" ht="31.5" hidden="1" x14ac:dyDescent="0.25">
      <c r="A93" s="135">
        <v>87</v>
      </c>
      <c r="B93" s="161" t="s">
        <v>54</v>
      </c>
      <c r="C93" s="161" t="s">
        <v>53</v>
      </c>
      <c r="D93" s="140"/>
      <c r="E93" s="141"/>
      <c r="F93" s="141">
        <v>0</v>
      </c>
      <c r="G93" s="139"/>
      <c r="H93" s="139"/>
      <c r="I93" s="139">
        <v>0</v>
      </c>
      <c r="J93" s="142"/>
      <c r="K93" s="142"/>
      <c r="L93" s="142">
        <v>0</v>
      </c>
      <c r="M93" s="144">
        <f t="shared" si="12"/>
        <v>0</v>
      </c>
      <c r="N93" s="187">
        <f t="shared" si="13"/>
        <v>0</v>
      </c>
      <c r="O93" s="146">
        <f t="shared" si="14"/>
        <v>0</v>
      </c>
      <c r="P93" s="145">
        <f t="shared" si="15"/>
        <v>0</v>
      </c>
      <c r="Q93" s="146">
        <f t="shared" si="16"/>
        <v>0</v>
      </c>
      <c r="R93" s="145">
        <f t="shared" si="17"/>
        <v>0</v>
      </c>
      <c r="S93" s="151"/>
    </row>
    <row r="94" spans="1:19" s="6" customFormat="1" hidden="1" x14ac:dyDescent="0.25">
      <c r="A94" s="135">
        <v>88</v>
      </c>
      <c r="B94" s="161" t="s">
        <v>2</v>
      </c>
      <c r="C94" s="161" t="s">
        <v>53</v>
      </c>
      <c r="D94" s="140"/>
      <c r="E94" s="141"/>
      <c r="F94" s="141">
        <v>0</v>
      </c>
      <c r="G94" s="139"/>
      <c r="H94" s="139"/>
      <c r="I94" s="139">
        <v>0</v>
      </c>
      <c r="J94" s="142"/>
      <c r="K94" s="142"/>
      <c r="L94" s="142">
        <v>0</v>
      </c>
      <c r="M94" s="144">
        <f t="shared" si="12"/>
        <v>0</v>
      </c>
      <c r="N94" s="187">
        <f t="shared" si="13"/>
        <v>0</v>
      </c>
      <c r="O94" s="146">
        <f t="shared" si="14"/>
        <v>0</v>
      </c>
      <c r="P94" s="145">
        <f t="shared" si="15"/>
        <v>0</v>
      </c>
      <c r="Q94" s="146">
        <f t="shared" si="16"/>
        <v>0</v>
      </c>
      <c r="R94" s="145">
        <f t="shared" si="17"/>
        <v>0</v>
      </c>
      <c r="S94" s="151"/>
    </row>
    <row r="95" spans="1:19" s="6" customFormat="1" hidden="1" x14ac:dyDescent="0.25">
      <c r="A95" s="135">
        <v>89</v>
      </c>
      <c r="B95" s="161" t="s">
        <v>444</v>
      </c>
      <c r="C95" s="161" t="s">
        <v>53</v>
      </c>
      <c r="D95" s="140"/>
      <c r="E95" s="141"/>
      <c r="F95" s="141">
        <v>0</v>
      </c>
      <c r="G95" s="139"/>
      <c r="H95" s="139"/>
      <c r="I95" s="139">
        <v>0</v>
      </c>
      <c r="J95" s="142"/>
      <c r="K95" s="142"/>
      <c r="L95" s="142">
        <v>0</v>
      </c>
      <c r="M95" s="144">
        <f t="shared" si="12"/>
        <v>0</v>
      </c>
      <c r="N95" s="187">
        <f t="shared" si="13"/>
        <v>0</v>
      </c>
      <c r="O95" s="146">
        <f t="shared" si="14"/>
        <v>0</v>
      </c>
      <c r="P95" s="145">
        <f t="shared" si="15"/>
        <v>0</v>
      </c>
      <c r="Q95" s="146">
        <f t="shared" si="16"/>
        <v>0</v>
      </c>
      <c r="R95" s="145">
        <f t="shared" si="17"/>
        <v>0</v>
      </c>
      <c r="S95" s="151"/>
    </row>
    <row r="96" spans="1:19" s="6" customFormat="1" hidden="1" x14ac:dyDescent="0.25">
      <c r="A96" s="135">
        <v>90</v>
      </c>
      <c r="B96" s="161" t="s">
        <v>854</v>
      </c>
      <c r="C96" s="161" t="s">
        <v>9</v>
      </c>
      <c r="D96" s="140"/>
      <c r="E96" s="141"/>
      <c r="F96" s="141">
        <v>0</v>
      </c>
      <c r="G96" s="139"/>
      <c r="H96" s="139"/>
      <c r="I96" s="139">
        <v>0</v>
      </c>
      <c r="J96" s="142"/>
      <c r="K96" s="142"/>
      <c r="L96" s="142">
        <v>0</v>
      </c>
      <c r="M96" s="144">
        <f t="shared" si="12"/>
        <v>0</v>
      </c>
      <c r="N96" s="187">
        <f t="shared" si="13"/>
        <v>0</v>
      </c>
      <c r="O96" s="146">
        <f t="shared" si="14"/>
        <v>0</v>
      </c>
      <c r="P96" s="145">
        <f t="shared" si="15"/>
        <v>0</v>
      </c>
      <c r="Q96" s="146">
        <f t="shared" si="16"/>
        <v>0</v>
      </c>
      <c r="R96" s="145">
        <f t="shared" si="17"/>
        <v>0</v>
      </c>
      <c r="S96" s="151"/>
    </row>
    <row r="97" spans="1:22" ht="31.5" hidden="1" x14ac:dyDescent="0.25">
      <c r="A97" s="135">
        <v>91</v>
      </c>
      <c r="B97" s="161" t="s">
        <v>668</v>
      </c>
      <c r="C97" s="161" t="s">
        <v>9</v>
      </c>
      <c r="D97" s="140"/>
      <c r="E97" s="141"/>
      <c r="F97" s="141">
        <v>0</v>
      </c>
      <c r="G97" s="139"/>
      <c r="H97" s="139"/>
      <c r="I97" s="139">
        <v>0</v>
      </c>
      <c r="J97" s="142"/>
      <c r="K97" s="142"/>
      <c r="L97" s="142">
        <v>0</v>
      </c>
      <c r="M97" s="144">
        <f t="shared" si="12"/>
        <v>0</v>
      </c>
      <c r="N97" s="187">
        <f t="shared" si="13"/>
        <v>0</v>
      </c>
      <c r="O97" s="146">
        <f t="shared" si="14"/>
        <v>0</v>
      </c>
      <c r="P97" s="145">
        <f t="shared" si="15"/>
        <v>0</v>
      </c>
      <c r="Q97" s="146">
        <f t="shared" si="16"/>
        <v>0</v>
      </c>
      <c r="R97" s="145">
        <f t="shared" si="17"/>
        <v>0</v>
      </c>
      <c r="S97" s="151"/>
      <c r="V97" s="6"/>
    </row>
    <row r="98" spans="1:22" ht="31.5" hidden="1" x14ac:dyDescent="0.25">
      <c r="A98" s="135">
        <v>92</v>
      </c>
      <c r="B98" s="161" t="s">
        <v>10</v>
      </c>
      <c r="C98" s="161" t="s">
        <v>9</v>
      </c>
      <c r="D98" s="140"/>
      <c r="E98" s="141"/>
      <c r="F98" s="141">
        <v>0</v>
      </c>
      <c r="G98" s="139"/>
      <c r="H98" s="139"/>
      <c r="I98" s="139">
        <v>0</v>
      </c>
      <c r="J98" s="142"/>
      <c r="K98" s="142"/>
      <c r="L98" s="142">
        <v>0</v>
      </c>
      <c r="M98" s="144">
        <f t="shared" si="12"/>
        <v>0</v>
      </c>
      <c r="N98" s="187">
        <f t="shared" si="13"/>
        <v>0</v>
      </c>
      <c r="O98" s="146">
        <f t="shared" si="14"/>
        <v>0</v>
      </c>
      <c r="P98" s="145">
        <f t="shared" si="15"/>
        <v>0</v>
      </c>
      <c r="Q98" s="146">
        <f t="shared" si="16"/>
        <v>0</v>
      </c>
      <c r="R98" s="145">
        <f t="shared" si="17"/>
        <v>0</v>
      </c>
      <c r="S98" s="151"/>
      <c r="V98" s="6"/>
    </row>
    <row r="99" spans="1:22" hidden="1" x14ac:dyDescent="0.25">
      <c r="A99" s="135">
        <v>93</v>
      </c>
      <c r="B99" s="161" t="s">
        <v>2</v>
      </c>
      <c r="C99" s="161" t="s">
        <v>9</v>
      </c>
      <c r="D99" s="140"/>
      <c r="E99" s="141"/>
      <c r="F99" s="141">
        <v>0</v>
      </c>
      <c r="G99" s="139"/>
      <c r="H99" s="139"/>
      <c r="I99" s="139">
        <v>0</v>
      </c>
      <c r="J99" s="142"/>
      <c r="K99" s="142"/>
      <c r="L99" s="142">
        <v>0</v>
      </c>
      <c r="M99" s="144">
        <f t="shared" si="12"/>
        <v>0</v>
      </c>
      <c r="N99" s="187">
        <f t="shared" si="13"/>
        <v>0</v>
      </c>
      <c r="O99" s="146">
        <f t="shared" si="14"/>
        <v>0</v>
      </c>
      <c r="P99" s="145">
        <f t="shared" si="15"/>
        <v>0</v>
      </c>
      <c r="Q99" s="146">
        <f t="shared" si="16"/>
        <v>0</v>
      </c>
      <c r="R99" s="145">
        <f t="shared" si="17"/>
        <v>0</v>
      </c>
      <c r="S99" s="151"/>
      <c r="V99" s="6"/>
    </row>
    <row r="100" spans="1:22" hidden="1" x14ac:dyDescent="0.25">
      <c r="A100" s="135">
        <v>94</v>
      </c>
      <c r="B100" s="161" t="s">
        <v>444</v>
      </c>
      <c r="C100" s="161" t="s">
        <v>9</v>
      </c>
      <c r="D100" s="140"/>
      <c r="E100" s="141"/>
      <c r="F100" s="141">
        <v>0</v>
      </c>
      <c r="G100" s="139"/>
      <c r="H100" s="139"/>
      <c r="I100" s="139">
        <v>0</v>
      </c>
      <c r="J100" s="142"/>
      <c r="K100" s="142"/>
      <c r="L100" s="142">
        <v>0</v>
      </c>
      <c r="M100" s="144">
        <f t="shared" si="12"/>
        <v>0</v>
      </c>
      <c r="N100" s="187">
        <f t="shared" si="13"/>
        <v>0</v>
      </c>
      <c r="O100" s="146">
        <f t="shared" si="14"/>
        <v>0</v>
      </c>
      <c r="P100" s="145">
        <f t="shared" si="15"/>
        <v>0</v>
      </c>
      <c r="Q100" s="146">
        <f t="shared" si="16"/>
        <v>0</v>
      </c>
      <c r="R100" s="145">
        <f t="shared" si="17"/>
        <v>0</v>
      </c>
      <c r="S100" s="151"/>
      <c r="V100" s="6"/>
    </row>
    <row r="101" spans="1:22" hidden="1" x14ac:dyDescent="0.25">
      <c r="A101" s="135">
        <v>95</v>
      </c>
      <c r="B101" s="161" t="s">
        <v>855</v>
      </c>
      <c r="C101" s="161" t="s">
        <v>55</v>
      </c>
      <c r="D101" s="140"/>
      <c r="E101" s="141"/>
      <c r="F101" s="141">
        <v>28.08</v>
      </c>
      <c r="G101" s="139"/>
      <c r="H101" s="139"/>
      <c r="I101" s="139">
        <v>0</v>
      </c>
      <c r="J101" s="142"/>
      <c r="K101" s="142"/>
      <c r="L101" s="142">
        <v>0</v>
      </c>
      <c r="M101" s="144">
        <f t="shared" si="12"/>
        <v>0</v>
      </c>
      <c r="N101" s="187">
        <f t="shared" si="13"/>
        <v>0</v>
      </c>
      <c r="O101" s="146">
        <f t="shared" si="14"/>
        <v>0</v>
      </c>
      <c r="P101" s="145">
        <f t="shared" si="15"/>
        <v>0</v>
      </c>
      <c r="Q101" s="146">
        <f t="shared" si="16"/>
        <v>0</v>
      </c>
      <c r="R101" s="145">
        <f t="shared" si="17"/>
        <v>0</v>
      </c>
      <c r="S101" s="151"/>
      <c r="V101" s="6"/>
    </row>
    <row r="102" spans="1:22" hidden="1" x14ac:dyDescent="0.25">
      <c r="A102" s="135">
        <v>96</v>
      </c>
      <c r="B102" s="161" t="s">
        <v>843</v>
      </c>
      <c r="C102" s="161" t="s">
        <v>55</v>
      </c>
      <c r="D102" s="140"/>
      <c r="E102" s="141"/>
      <c r="F102" s="141">
        <v>185.19</v>
      </c>
      <c r="G102" s="139"/>
      <c r="H102" s="139"/>
      <c r="I102" s="139">
        <v>45</v>
      </c>
      <c r="J102" s="142"/>
      <c r="K102" s="142"/>
      <c r="L102" s="142">
        <v>0.24299368216426373</v>
      </c>
      <c r="M102" s="144">
        <v>0</v>
      </c>
      <c r="N102" s="187">
        <f t="shared" si="13"/>
        <v>0</v>
      </c>
      <c r="O102" s="146">
        <f t="shared" si="14"/>
        <v>0</v>
      </c>
      <c r="P102" s="145">
        <f t="shared" si="15"/>
        <v>0</v>
      </c>
      <c r="Q102" s="146">
        <f t="shared" si="16"/>
        <v>0</v>
      </c>
      <c r="R102" s="145">
        <f t="shared" si="17"/>
        <v>75</v>
      </c>
      <c r="S102" s="151"/>
      <c r="V102" s="6"/>
    </row>
    <row r="103" spans="1:22" hidden="1" x14ac:dyDescent="0.25">
      <c r="A103" s="135">
        <v>97</v>
      </c>
      <c r="B103" s="161" t="s">
        <v>851</v>
      </c>
      <c r="C103" s="161" t="s">
        <v>55</v>
      </c>
      <c r="D103" s="140"/>
      <c r="E103" s="141"/>
      <c r="F103" s="141">
        <v>0</v>
      </c>
      <c r="G103" s="139"/>
      <c r="H103" s="139"/>
      <c r="I103" s="139">
        <v>0</v>
      </c>
      <c r="J103" s="142"/>
      <c r="K103" s="142"/>
      <c r="L103" s="142">
        <v>0</v>
      </c>
      <c r="M103" s="144">
        <f t="shared" si="12"/>
        <v>0</v>
      </c>
      <c r="N103" s="187">
        <f t="shared" si="13"/>
        <v>0</v>
      </c>
      <c r="O103" s="146">
        <f t="shared" si="14"/>
        <v>0</v>
      </c>
      <c r="P103" s="145">
        <f t="shared" si="15"/>
        <v>0</v>
      </c>
      <c r="Q103" s="146">
        <f t="shared" si="16"/>
        <v>0</v>
      </c>
      <c r="R103" s="145">
        <f t="shared" si="17"/>
        <v>0</v>
      </c>
      <c r="S103" s="151"/>
      <c r="V103" s="6"/>
    </row>
    <row r="104" spans="1:22" ht="63" hidden="1" x14ac:dyDescent="0.25">
      <c r="A104" s="135">
        <v>98</v>
      </c>
      <c r="B104" s="161" t="s">
        <v>693</v>
      </c>
      <c r="C104" s="161" t="s">
        <v>55</v>
      </c>
      <c r="D104" s="140"/>
      <c r="E104" s="141"/>
      <c r="F104" s="141">
        <v>0</v>
      </c>
      <c r="G104" s="139"/>
      <c r="H104" s="139"/>
      <c r="I104" s="139">
        <v>0</v>
      </c>
      <c r="J104" s="142"/>
      <c r="K104" s="142"/>
      <c r="L104" s="142">
        <v>0</v>
      </c>
      <c r="M104" s="144">
        <f t="shared" si="12"/>
        <v>0</v>
      </c>
      <c r="N104" s="187">
        <f t="shared" si="13"/>
        <v>0</v>
      </c>
      <c r="O104" s="146">
        <f t="shared" si="14"/>
        <v>0</v>
      </c>
      <c r="P104" s="145">
        <f t="shared" si="15"/>
        <v>0</v>
      </c>
      <c r="Q104" s="146">
        <f t="shared" si="16"/>
        <v>0</v>
      </c>
      <c r="R104" s="145">
        <f t="shared" si="17"/>
        <v>0</v>
      </c>
      <c r="S104" s="151"/>
      <c r="V104" s="6"/>
    </row>
    <row r="105" spans="1:22" ht="31.5" hidden="1" x14ac:dyDescent="0.25">
      <c r="A105" s="135">
        <v>99</v>
      </c>
      <c r="B105" s="161" t="s">
        <v>694</v>
      </c>
      <c r="C105" s="161" t="s">
        <v>55</v>
      </c>
      <c r="D105" s="140"/>
      <c r="E105" s="141"/>
      <c r="F105" s="141">
        <v>163.58000000000001</v>
      </c>
      <c r="G105" s="139"/>
      <c r="H105" s="139">
        <v>32</v>
      </c>
      <c r="I105" s="139">
        <v>20</v>
      </c>
      <c r="J105" s="142"/>
      <c r="K105" s="142">
        <v>0.2</v>
      </c>
      <c r="L105" s="142">
        <f>I105/F105</f>
        <v>0.12226433549333658</v>
      </c>
      <c r="M105" s="144">
        <f>IF(I105&lt;33,0,5)</f>
        <v>0</v>
      </c>
      <c r="N105" s="234">
        <f t="shared" si="13"/>
        <v>0</v>
      </c>
      <c r="O105" s="146">
        <f t="shared" si="14"/>
        <v>0</v>
      </c>
      <c r="P105" s="145">
        <f t="shared" si="15"/>
        <v>0</v>
      </c>
      <c r="Q105" s="146">
        <f t="shared" si="16"/>
        <v>0</v>
      </c>
      <c r="R105" s="145">
        <f t="shared" si="17"/>
        <v>0</v>
      </c>
      <c r="S105" s="251"/>
      <c r="T105" s="145">
        <v>0</v>
      </c>
      <c r="U105" s="145"/>
      <c r="V105" s="6"/>
    </row>
    <row r="106" spans="1:22" hidden="1" x14ac:dyDescent="0.25">
      <c r="A106" s="135">
        <v>100</v>
      </c>
      <c r="B106" s="161" t="s">
        <v>2</v>
      </c>
      <c r="C106" s="161" t="s">
        <v>55</v>
      </c>
      <c r="D106" s="140"/>
      <c r="E106" s="141"/>
      <c r="F106" s="141">
        <v>0</v>
      </c>
      <c r="G106" s="139"/>
      <c r="H106" s="139"/>
      <c r="I106" s="139">
        <v>0</v>
      </c>
      <c r="J106" s="142"/>
      <c r="K106" s="142"/>
      <c r="L106" s="142">
        <v>0</v>
      </c>
      <c r="M106" s="144">
        <f t="shared" si="12"/>
        <v>0</v>
      </c>
      <c r="N106" s="187">
        <f t="shared" si="13"/>
        <v>0</v>
      </c>
      <c r="O106" s="146">
        <f t="shared" si="14"/>
        <v>0</v>
      </c>
      <c r="P106" s="145">
        <f t="shared" si="15"/>
        <v>0</v>
      </c>
      <c r="Q106" s="146">
        <f t="shared" si="16"/>
        <v>0</v>
      </c>
      <c r="R106" s="145">
        <f t="shared" si="17"/>
        <v>0</v>
      </c>
      <c r="S106" s="151"/>
      <c r="V106" s="6"/>
    </row>
    <row r="107" spans="1:22" hidden="1" x14ac:dyDescent="0.25">
      <c r="A107" s="135">
        <v>101</v>
      </c>
      <c r="B107" s="161" t="s">
        <v>57</v>
      </c>
      <c r="C107" s="161" t="s">
        <v>55</v>
      </c>
      <c r="D107" s="140"/>
      <c r="E107" s="141"/>
      <c r="F107" s="141">
        <v>0</v>
      </c>
      <c r="G107" s="139"/>
      <c r="H107" s="139"/>
      <c r="I107" s="139">
        <v>0</v>
      </c>
      <c r="J107" s="142"/>
      <c r="K107" s="142"/>
      <c r="L107" s="142">
        <v>0</v>
      </c>
      <c r="M107" s="144">
        <f t="shared" si="12"/>
        <v>0</v>
      </c>
      <c r="N107" s="187">
        <f t="shared" si="13"/>
        <v>0</v>
      </c>
      <c r="O107" s="146">
        <f t="shared" si="14"/>
        <v>0</v>
      </c>
      <c r="P107" s="145">
        <f t="shared" si="15"/>
        <v>0</v>
      </c>
      <c r="Q107" s="146">
        <f t="shared" si="16"/>
        <v>0</v>
      </c>
      <c r="R107" s="145">
        <f t="shared" si="17"/>
        <v>0</v>
      </c>
      <c r="S107" s="151"/>
      <c r="V107" s="6"/>
    </row>
    <row r="108" spans="1:22" ht="47.25" x14ac:dyDescent="0.25">
      <c r="A108" s="135">
        <v>102</v>
      </c>
      <c r="B108" s="161" t="s">
        <v>86</v>
      </c>
      <c r="C108" s="161" t="s">
        <v>55</v>
      </c>
      <c r="D108" s="140"/>
      <c r="E108" s="141"/>
      <c r="F108" s="141">
        <v>39.58</v>
      </c>
      <c r="G108" s="139">
        <v>76</v>
      </c>
      <c r="H108" s="139">
        <v>98</v>
      </c>
      <c r="I108" s="139">
        <f>92+13</f>
        <v>105</v>
      </c>
      <c r="J108" s="142">
        <v>1.92</v>
      </c>
      <c r="K108" s="142">
        <v>2.48</v>
      </c>
      <c r="L108" s="142">
        <f>I108/F108</f>
        <v>2.6528549772612431</v>
      </c>
      <c r="M108" s="144">
        <f>IF(I108&lt;33,0,5)</f>
        <v>5</v>
      </c>
      <c r="N108" s="234">
        <f t="shared" si="13"/>
        <v>5</v>
      </c>
      <c r="O108" s="146">
        <f t="shared" si="14"/>
        <v>5.25</v>
      </c>
      <c r="P108" s="145">
        <f t="shared" si="15"/>
        <v>3</v>
      </c>
      <c r="Q108" s="146">
        <f t="shared" si="16"/>
        <v>3.75</v>
      </c>
      <c r="R108" s="145">
        <f t="shared" si="17"/>
        <v>75</v>
      </c>
      <c r="S108" s="251">
        <v>5</v>
      </c>
      <c r="T108" s="145">
        <v>4</v>
      </c>
      <c r="U108" s="145">
        <v>3</v>
      </c>
    </row>
    <row r="109" spans="1:22" hidden="1" x14ac:dyDescent="0.25">
      <c r="A109" s="135">
        <v>103</v>
      </c>
      <c r="B109" s="161" t="s">
        <v>444</v>
      </c>
      <c r="C109" s="161" t="s">
        <v>55</v>
      </c>
      <c r="D109" s="140"/>
      <c r="E109" s="141"/>
      <c r="F109" s="141">
        <v>642.04999999999995</v>
      </c>
      <c r="G109" s="139"/>
      <c r="H109" s="139"/>
      <c r="I109" s="139">
        <v>157</v>
      </c>
      <c r="J109" s="142"/>
      <c r="K109" s="142"/>
      <c r="L109" s="142">
        <v>0.24452924227085121</v>
      </c>
      <c r="M109" s="144">
        <v>0</v>
      </c>
      <c r="N109" s="187">
        <f t="shared" si="13"/>
        <v>0</v>
      </c>
      <c r="O109" s="146">
        <f t="shared" si="14"/>
        <v>0</v>
      </c>
      <c r="P109" s="145">
        <f t="shared" si="15"/>
        <v>0</v>
      </c>
      <c r="Q109" s="146">
        <f t="shared" si="16"/>
        <v>0</v>
      </c>
      <c r="R109" s="145">
        <f t="shared" si="17"/>
        <v>75</v>
      </c>
      <c r="S109" s="151"/>
      <c r="V109" s="6"/>
    </row>
    <row r="110" spans="1:22" hidden="1" x14ac:dyDescent="0.25">
      <c r="A110" s="135">
        <v>104</v>
      </c>
      <c r="B110" s="161" t="s">
        <v>856</v>
      </c>
      <c r="C110" s="161" t="s">
        <v>696</v>
      </c>
      <c r="D110" s="140"/>
      <c r="E110" s="141"/>
      <c r="F110" s="141">
        <v>0</v>
      </c>
      <c r="G110" s="139"/>
      <c r="H110" s="139"/>
      <c r="I110" s="139">
        <v>0</v>
      </c>
      <c r="J110" s="142"/>
      <c r="K110" s="142"/>
      <c r="L110" s="142">
        <v>0</v>
      </c>
      <c r="M110" s="144">
        <f t="shared" si="12"/>
        <v>0</v>
      </c>
      <c r="N110" s="187">
        <f t="shared" si="13"/>
        <v>0</v>
      </c>
      <c r="O110" s="146">
        <f t="shared" si="14"/>
        <v>0</v>
      </c>
      <c r="P110" s="145">
        <f t="shared" si="15"/>
        <v>0</v>
      </c>
      <c r="Q110" s="146">
        <f t="shared" si="16"/>
        <v>0</v>
      </c>
      <c r="R110" s="145">
        <f t="shared" si="17"/>
        <v>0</v>
      </c>
      <c r="S110" s="151"/>
      <c r="V110" s="6"/>
    </row>
    <row r="111" spans="1:22" hidden="1" x14ac:dyDescent="0.25">
      <c r="A111" s="135">
        <v>105</v>
      </c>
      <c r="B111" s="161" t="s">
        <v>848</v>
      </c>
      <c r="C111" s="161" t="s">
        <v>696</v>
      </c>
      <c r="D111" s="140"/>
      <c r="E111" s="141"/>
      <c r="F111" s="141">
        <v>0</v>
      </c>
      <c r="G111" s="139"/>
      <c r="H111" s="139"/>
      <c r="I111" s="139">
        <v>0</v>
      </c>
      <c r="J111" s="142"/>
      <c r="K111" s="142"/>
      <c r="L111" s="142">
        <v>0</v>
      </c>
      <c r="M111" s="144">
        <f t="shared" si="12"/>
        <v>0</v>
      </c>
      <c r="N111" s="187">
        <f t="shared" si="13"/>
        <v>0</v>
      </c>
      <c r="O111" s="146">
        <f t="shared" si="14"/>
        <v>0</v>
      </c>
      <c r="P111" s="145">
        <f t="shared" si="15"/>
        <v>0</v>
      </c>
      <c r="Q111" s="146">
        <f t="shared" si="16"/>
        <v>0</v>
      </c>
      <c r="R111" s="145">
        <f t="shared" si="17"/>
        <v>0</v>
      </c>
      <c r="S111" s="151"/>
      <c r="V111" s="6"/>
    </row>
    <row r="112" spans="1:22" ht="31.5" hidden="1" x14ac:dyDescent="0.25">
      <c r="A112" s="135">
        <v>106</v>
      </c>
      <c r="B112" s="161" t="s">
        <v>695</v>
      </c>
      <c r="C112" s="161" t="s">
        <v>696</v>
      </c>
      <c r="D112" s="140"/>
      <c r="E112" s="141"/>
      <c r="F112" s="141">
        <v>0</v>
      </c>
      <c r="G112" s="139"/>
      <c r="H112" s="139"/>
      <c r="I112" s="139">
        <v>0</v>
      </c>
      <c r="J112" s="142"/>
      <c r="K112" s="142"/>
      <c r="L112" s="142">
        <v>0</v>
      </c>
      <c r="M112" s="144">
        <f t="shared" si="12"/>
        <v>0</v>
      </c>
      <c r="N112" s="187">
        <f t="shared" si="13"/>
        <v>0</v>
      </c>
      <c r="O112" s="146">
        <f t="shared" si="14"/>
        <v>0</v>
      </c>
      <c r="P112" s="145">
        <f t="shared" si="15"/>
        <v>0</v>
      </c>
      <c r="Q112" s="146">
        <f t="shared" si="16"/>
        <v>0</v>
      </c>
      <c r="R112" s="145">
        <f t="shared" si="17"/>
        <v>0</v>
      </c>
      <c r="S112" s="151"/>
      <c r="V112" s="6"/>
    </row>
    <row r="113" spans="1:22" ht="31.5" hidden="1" x14ac:dyDescent="0.25">
      <c r="A113" s="135">
        <v>107</v>
      </c>
      <c r="B113" s="161" t="s">
        <v>60</v>
      </c>
      <c r="C113" s="161" t="s">
        <v>696</v>
      </c>
      <c r="D113" s="140"/>
      <c r="E113" s="141"/>
      <c r="F113" s="141">
        <v>0</v>
      </c>
      <c r="G113" s="139"/>
      <c r="H113" s="139"/>
      <c r="I113" s="139">
        <v>0</v>
      </c>
      <c r="J113" s="142"/>
      <c r="K113" s="142"/>
      <c r="L113" s="142">
        <v>0</v>
      </c>
      <c r="M113" s="144">
        <f t="shared" si="12"/>
        <v>0</v>
      </c>
      <c r="N113" s="187">
        <f t="shared" si="13"/>
        <v>0</v>
      </c>
      <c r="O113" s="146">
        <f t="shared" si="14"/>
        <v>0</v>
      </c>
      <c r="P113" s="145">
        <f t="shared" si="15"/>
        <v>0</v>
      </c>
      <c r="Q113" s="146">
        <f t="shared" si="16"/>
        <v>0</v>
      </c>
      <c r="R113" s="145">
        <f t="shared" si="17"/>
        <v>0</v>
      </c>
      <c r="S113" s="151"/>
      <c r="V113" s="6"/>
    </row>
    <row r="114" spans="1:22" ht="31.5" x14ac:dyDescent="0.25">
      <c r="A114" s="135">
        <v>108</v>
      </c>
      <c r="B114" s="161" t="s">
        <v>59</v>
      </c>
      <c r="C114" s="161" t="s">
        <v>696</v>
      </c>
      <c r="D114" s="140"/>
      <c r="E114" s="141"/>
      <c r="F114" s="141">
        <v>140.43</v>
      </c>
      <c r="G114" s="139"/>
      <c r="H114" s="139">
        <v>55</v>
      </c>
      <c r="I114" s="139">
        <v>137</v>
      </c>
      <c r="J114" s="142"/>
      <c r="K114" s="142">
        <v>0.39</v>
      </c>
      <c r="L114" s="142">
        <f>I114/F114</f>
        <v>0.9755750195827102</v>
      </c>
      <c r="M114" s="144">
        <v>0</v>
      </c>
      <c r="N114" s="234">
        <f t="shared" si="13"/>
        <v>0</v>
      </c>
      <c r="O114" s="146">
        <f t="shared" si="14"/>
        <v>0</v>
      </c>
      <c r="P114" s="145">
        <f t="shared" si="15"/>
        <v>0</v>
      </c>
      <c r="Q114" s="146">
        <f t="shared" si="16"/>
        <v>0</v>
      </c>
      <c r="R114" s="145">
        <f t="shared" si="17"/>
        <v>75</v>
      </c>
      <c r="S114" s="251">
        <v>1</v>
      </c>
      <c r="T114" s="145">
        <v>0</v>
      </c>
      <c r="U114" s="145">
        <v>0</v>
      </c>
      <c r="V114" s="265"/>
    </row>
    <row r="115" spans="1:22" ht="31.5" hidden="1" x14ac:dyDescent="0.25">
      <c r="A115" s="135">
        <v>109</v>
      </c>
      <c r="B115" s="161" t="s">
        <v>697</v>
      </c>
      <c r="C115" s="161" t="s">
        <v>696</v>
      </c>
      <c r="D115" s="140"/>
      <c r="E115" s="141"/>
      <c r="F115" s="141">
        <v>0</v>
      </c>
      <c r="G115" s="139"/>
      <c r="H115" s="139"/>
      <c r="I115" s="139">
        <v>0</v>
      </c>
      <c r="J115" s="142"/>
      <c r="K115" s="142"/>
      <c r="L115" s="142">
        <v>0</v>
      </c>
      <c r="M115" s="144">
        <f t="shared" si="12"/>
        <v>0</v>
      </c>
      <c r="N115" s="187">
        <f t="shared" si="13"/>
        <v>0</v>
      </c>
      <c r="O115" s="146">
        <f t="shared" si="14"/>
        <v>0</v>
      </c>
      <c r="P115" s="145">
        <f t="shared" si="15"/>
        <v>0</v>
      </c>
      <c r="Q115" s="146">
        <f t="shared" si="16"/>
        <v>0</v>
      </c>
      <c r="R115" s="145">
        <f t="shared" si="17"/>
        <v>0</v>
      </c>
      <c r="S115" s="151"/>
      <c r="V115" s="6"/>
    </row>
    <row r="116" spans="1:22" hidden="1" x14ac:dyDescent="0.25">
      <c r="A116" s="135">
        <v>110</v>
      </c>
      <c r="B116" s="161" t="s">
        <v>2</v>
      </c>
      <c r="C116" s="161" t="s">
        <v>696</v>
      </c>
      <c r="D116" s="140"/>
      <c r="E116" s="141"/>
      <c r="F116" s="141">
        <v>0</v>
      </c>
      <c r="G116" s="139"/>
      <c r="H116" s="139"/>
      <c r="I116" s="139">
        <v>0</v>
      </c>
      <c r="J116" s="142"/>
      <c r="K116" s="142"/>
      <c r="L116" s="142">
        <v>0</v>
      </c>
      <c r="M116" s="144">
        <f t="shared" si="12"/>
        <v>0</v>
      </c>
      <c r="N116" s="187">
        <f t="shared" si="13"/>
        <v>0</v>
      </c>
      <c r="O116" s="146">
        <f t="shared" si="14"/>
        <v>0</v>
      </c>
      <c r="P116" s="145">
        <f t="shared" si="15"/>
        <v>0</v>
      </c>
      <c r="Q116" s="146">
        <f t="shared" si="16"/>
        <v>0</v>
      </c>
      <c r="R116" s="145">
        <f t="shared" si="17"/>
        <v>0</v>
      </c>
      <c r="S116" s="151"/>
      <c r="V116" s="6"/>
    </row>
    <row r="117" spans="1:22" ht="31.5" hidden="1" x14ac:dyDescent="0.25">
      <c r="A117" s="135">
        <v>111</v>
      </c>
      <c r="B117" s="161" t="s">
        <v>698</v>
      </c>
      <c r="C117" s="161" t="s">
        <v>696</v>
      </c>
      <c r="D117" s="140"/>
      <c r="E117" s="141"/>
      <c r="F117" s="141">
        <v>473.84</v>
      </c>
      <c r="G117" s="139"/>
      <c r="H117" s="139"/>
      <c r="I117" s="139">
        <v>0</v>
      </c>
      <c r="J117" s="142"/>
      <c r="K117" s="142"/>
      <c r="L117" s="142">
        <v>0</v>
      </c>
      <c r="M117" s="144">
        <f t="shared" si="12"/>
        <v>0</v>
      </c>
      <c r="N117" s="187">
        <f t="shared" si="13"/>
        <v>0</v>
      </c>
      <c r="O117" s="146">
        <f t="shared" si="14"/>
        <v>0</v>
      </c>
      <c r="P117" s="145">
        <f t="shared" si="15"/>
        <v>0</v>
      </c>
      <c r="Q117" s="146">
        <f t="shared" si="16"/>
        <v>0</v>
      </c>
      <c r="R117" s="145">
        <f t="shared" si="17"/>
        <v>0</v>
      </c>
      <c r="S117" s="151"/>
      <c r="V117" s="6"/>
    </row>
    <row r="118" spans="1:22" ht="31.5" x14ac:dyDescent="0.25">
      <c r="A118" s="135">
        <v>112</v>
      </c>
      <c r="B118" s="161" t="s">
        <v>699</v>
      </c>
      <c r="C118" s="161" t="s">
        <v>696</v>
      </c>
      <c r="D118" s="140"/>
      <c r="E118" s="141"/>
      <c r="F118" s="141">
        <v>73.459999999999994</v>
      </c>
      <c r="G118" s="139">
        <v>115</v>
      </c>
      <c r="H118" s="139">
        <v>181</v>
      </c>
      <c r="I118" s="139">
        <v>164</v>
      </c>
      <c r="J118" s="142">
        <v>1.59</v>
      </c>
      <c r="K118" s="142">
        <v>2.5</v>
      </c>
      <c r="L118" s="142">
        <f>I118/F118</f>
        <v>2.2325074870677923</v>
      </c>
      <c r="M118" s="144">
        <f t="shared" si="12"/>
        <v>3</v>
      </c>
      <c r="N118" s="234">
        <f t="shared" si="13"/>
        <v>4</v>
      </c>
      <c r="O118" s="146">
        <f t="shared" si="14"/>
        <v>4.92</v>
      </c>
      <c r="P118" s="145">
        <f t="shared" si="15"/>
        <v>3</v>
      </c>
      <c r="Q118" s="146">
        <f t="shared" si="16"/>
        <v>3</v>
      </c>
      <c r="R118" s="145">
        <f t="shared" si="17"/>
        <v>75</v>
      </c>
      <c r="S118" s="251">
        <v>8</v>
      </c>
      <c r="T118" s="145">
        <v>5</v>
      </c>
      <c r="U118" s="145">
        <v>3</v>
      </c>
      <c r="V118" s="287" t="s">
        <v>1010</v>
      </c>
    </row>
    <row r="119" spans="1:22" ht="31.5" hidden="1" x14ac:dyDescent="0.25">
      <c r="A119" s="135">
        <v>113</v>
      </c>
      <c r="B119" s="161" t="s">
        <v>700</v>
      </c>
      <c r="C119" s="161" t="s">
        <v>696</v>
      </c>
      <c r="D119" s="140"/>
      <c r="E119" s="141"/>
      <c r="F119" s="141">
        <v>491.79</v>
      </c>
      <c r="G119" s="139"/>
      <c r="H119" s="139"/>
      <c r="I119" s="139">
        <v>0</v>
      </c>
      <c r="J119" s="142"/>
      <c r="K119" s="142"/>
      <c r="L119" s="142">
        <v>0</v>
      </c>
      <c r="M119" s="144">
        <f t="shared" si="12"/>
        <v>0</v>
      </c>
      <c r="N119" s="187">
        <f t="shared" si="13"/>
        <v>0</v>
      </c>
      <c r="O119" s="146">
        <f t="shared" si="14"/>
        <v>0</v>
      </c>
      <c r="P119" s="145">
        <f t="shared" si="15"/>
        <v>0</v>
      </c>
      <c r="Q119" s="146">
        <f t="shared" si="16"/>
        <v>0</v>
      </c>
      <c r="R119" s="145">
        <f t="shared" si="17"/>
        <v>0</v>
      </c>
      <c r="S119" s="151"/>
      <c r="V119" s="6"/>
    </row>
    <row r="120" spans="1:22" ht="31.5" hidden="1" x14ac:dyDescent="0.25">
      <c r="A120" s="135">
        <v>114</v>
      </c>
      <c r="B120" s="161" t="s">
        <v>701</v>
      </c>
      <c r="C120" s="161" t="s">
        <v>696</v>
      </c>
      <c r="D120" s="140"/>
      <c r="E120" s="141"/>
      <c r="F120" s="141">
        <v>0</v>
      </c>
      <c r="G120" s="139"/>
      <c r="H120" s="139"/>
      <c r="I120" s="139">
        <v>0</v>
      </c>
      <c r="J120" s="142"/>
      <c r="K120" s="142"/>
      <c r="L120" s="142">
        <v>0</v>
      </c>
      <c r="M120" s="144">
        <f t="shared" si="12"/>
        <v>0</v>
      </c>
      <c r="N120" s="187">
        <f t="shared" si="13"/>
        <v>0</v>
      </c>
      <c r="O120" s="146">
        <f t="shared" si="14"/>
        <v>0</v>
      </c>
      <c r="P120" s="145">
        <f t="shared" si="15"/>
        <v>0</v>
      </c>
      <c r="Q120" s="146">
        <f t="shared" si="16"/>
        <v>0</v>
      </c>
      <c r="R120" s="145">
        <f t="shared" si="17"/>
        <v>0</v>
      </c>
      <c r="S120" s="151"/>
      <c r="V120" s="6"/>
    </row>
    <row r="121" spans="1:22" ht="31.5" x14ac:dyDescent="0.25">
      <c r="A121" s="135">
        <v>115</v>
      </c>
      <c r="B121" s="161" t="s">
        <v>92</v>
      </c>
      <c r="C121" s="161" t="s">
        <v>696</v>
      </c>
      <c r="D121" s="140"/>
      <c r="E121" s="141"/>
      <c r="F121" s="141">
        <v>650.44000000000005</v>
      </c>
      <c r="G121" s="139">
        <v>586</v>
      </c>
      <c r="H121" s="139">
        <v>1111</v>
      </c>
      <c r="I121" s="139">
        <v>735</v>
      </c>
      <c r="J121" s="142">
        <v>0.9</v>
      </c>
      <c r="K121" s="142">
        <v>1.71</v>
      </c>
      <c r="L121" s="142">
        <f>I121/F121</f>
        <v>1.1300043047783037</v>
      </c>
      <c r="M121" s="144">
        <f t="shared" si="12"/>
        <v>3</v>
      </c>
      <c r="N121" s="234">
        <f t="shared" si="13"/>
        <v>22</v>
      </c>
      <c r="O121" s="146">
        <f t="shared" si="14"/>
        <v>22.05</v>
      </c>
      <c r="P121" s="145">
        <f t="shared" si="15"/>
        <v>16</v>
      </c>
      <c r="Q121" s="146">
        <f t="shared" si="16"/>
        <v>16.5</v>
      </c>
      <c r="R121" s="145">
        <f t="shared" si="17"/>
        <v>75</v>
      </c>
      <c r="S121" s="251">
        <v>66</v>
      </c>
      <c r="T121" s="145">
        <v>33</v>
      </c>
      <c r="U121" s="145">
        <v>33</v>
      </c>
      <c r="V121" s="287" t="s">
        <v>1010</v>
      </c>
    </row>
    <row r="122" spans="1:22" ht="31.5" hidden="1" x14ac:dyDescent="0.25">
      <c r="A122" s="135">
        <v>116</v>
      </c>
      <c r="B122" s="161" t="s">
        <v>726</v>
      </c>
      <c r="C122" s="161" t="s">
        <v>696</v>
      </c>
      <c r="D122" s="140"/>
      <c r="E122" s="141"/>
      <c r="F122" s="141">
        <v>492.9</v>
      </c>
      <c r="G122" s="139"/>
      <c r="H122" s="139"/>
      <c r="I122" s="139">
        <v>0</v>
      </c>
      <c r="J122" s="142"/>
      <c r="K122" s="142"/>
      <c r="L122" s="142">
        <v>0</v>
      </c>
      <c r="M122" s="144">
        <f t="shared" si="12"/>
        <v>0</v>
      </c>
      <c r="N122" s="187">
        <f t="shared" si="13"/>
        <v>0</v>
      </c>
      <c r="O122" s="146">
        <f t="shared" si="14"/>
        <v>0</v>
      </c>
      <c r="P122" s="145">
        <f t="shared" si="15"/>
        <v>0</v>
      </c>
      <c r="Q122" s="146">
        <f t="shared" si="16"/>
        <v>0</v>
      </c>
      <c r="R122" s="145">
        <f t="shared" si="17"/>
        <v>0</v>
      </c>
      <c r="S122" s="151"/>
      <c r="V122" s="6"/>
    </row>
    <row r="123" spans="1:22" ht="31.5" hidden="1" x14ac:dyDescent="0.25">
      <c r="A123" s="135">
        <v>117</v>
      </c>
      <c r="B123" s="161" t="s">
        <v>857</v>
      </c>
      <c r="C123" s="161" t="s">
        <v>696</v>
      </c>
      <c r="D123" s="140"/>
      <c r="E123" s="141"/>
      <c r="F123" s="141">
        <v>499.13</v>
      </c>
      <c r="G123" s="139"/>
      <c r="H123" s="139"/>
      <c r="I123" s="139">
        <v>0</v>
      </c>
      <c r="J123" s="142"/>
      <c r="K123" s="142"/>
      <c r="L123" s="142">
        <v>0</v>
      </c>
      <c r="M123" s="144">
        <f t="shared" si="12"/>
        <v>0</v>
      </c>
      <c r="N123" s="187">
        <f t="shared" si="13"/>
        <v>0</v>
      </c>
      <c r="O123" s="146">
        <f t="shared" si="14"/>
        <v>0</v>
      </c>
      <c r="P123" s="145">
        <f t="shared" si="15"/>
        <v>0</v>
      </c>
      <c r="Q123" s="146">
        <f t="shared" si="16"/>
        <v>0</v>
      </c>
      <c r="R123" s="145">
        <f t="shared" si="17"/>
        <v>0</v>
      </c>
      <c r="S123" s="151"/>
      <c r="V123" s="6"/>
    </row>
    <row r="124" spans="1:22" ht="31.5" hidden="1" x14ac:dyDescent="0.25">
      <c r="A124" s="135">
        <v>118</v>
      </c>
      <c r="B124" s="161" t="s">
        <v>94</v>
      </c>
      <c r="C124" s="161" t="s">
        <v>696</v>
      </c>
      <c r="D124" s="140"/>
      <c r="E124" s="141"/>
      <c r="F124" s="141">
        <v>291.38</v>
      </c>
      <c r="G124" s="139"/>
      <c r="H124" s="139"/>
      <c r="I124" s="139">
        <v>0</v>
      </c>
      <c r="J124" s="142"/>
      <c r="K124" s="142"/>
      <c r="L124" s="142">
        <v>0</v>
      </c>
      <c r="M124" s="144">
        <f t="shared" si="12"/>
        <v>0</v>
      </c>
      <c r="N124" s="187">
        <f t="shared" si="13"/>
        <v>0</v>
      </c>
      <c r="O124" s="146">
        <f t="shared" si="14"/>
        <v>0</v>
      </c>
      <c r="P124" s="145">
        <f t="shared" si="15"/>
        <v>0</v>
      </c>
      <c r="Q124" s="146">
        <f t="shared" si="16"/>
        <v>0</v>
      </c>
      <c r="R124" s="145">
        <f t="shared" si="17"/>
        <v>0</v>
      </c>
      <c r="S124" s="151"/>
      <c r="V124" s="6"/>
    </row>
    <row r="125" spans="1:22" ht="25.5" customHeight="1" x14ac:dyDescent="0.25">
      <c r="A125" s="135">
        <v>119</v>
      </c>
      <c r="B125" s="161" t="s">
        <v>94</v>
      </c>
      <c r="C125" s="161" t="s">
        <v>696</v>
      </c>
      <c r="D125" s="140"/>
      <c r="E125" s="141"/>
      <c r="F125" s="141">
        <v>207.53</v>
      </c>
      <c r="G125" s="139">
        <v>62</v>
      </c>
      <c r="H125" s="139">
        <v>145</v>
      </c>
      <c r="I125" s="139">
        <v>217</v>
      </c>
      <c r="J125" s="142">
        <v>0.3</v>
      </c>
      <c r="K125" s="142">
        <v>0.7</v>
      </c>
      <c r="L125" s="142">
        <f>I125/F125</f>
        <v>1.0456319568255192</v>
      </c>
      <c r="M125" s="144">
        <f t="shared" si="12"/>
        <v>3</v>
      </c>
      <c r="N125" s="234">
        <f t="shared" si="13"/>
        <v>6</v>
      </c>
      <c r="O125" s="146">
        <f t="shared" si="14"/>
        <v>6.51</v>
      </c>
      <c r="P125" s="145">
        <f t="shared" si="15"/>
        <v>4</v>
      </c>
      <c r="Q125" s="146">
        <f t="shared" si="16"/>
        <v>4.5</v>
      </c>
      <c r="R125" s="145">
        <f t="shared" si="17"/>
        <v>75</v>
      </c>
      <c r="S125" s="251">
        <v>6</v>
      </c>
      <c r="T125" s="145">
        <v>4</v>
      </c>
      <c r="U125" s="145">
        <v>3</v>
      </c>
      <c r="V125" s="265"/>
    </row>
    <row r="126" spans="1:22" ht="31.5" hidden="1" x14ac:dyDescent="0.25">
      <c r="A126" s="135">
        <v>120</v>
      </c>
      <c r="B126" s="161" t="s">
        <v>704</v>
      </c>
      <c r="C126" s="161" t="s">
        <v>696</v>
      </c>
      <c r="D126" s="140"/>
      <c r="E126" s="141"/>
      <c r="F126" s="141">
        <v>481.76</v>
      </c>
      <c r="G126" s="139"/>
      <c r="H126" s="139"/>
      <c r="I126" s="139">
        <v>0</v>
      </c>
      <c r="J126" s="142"/>
      <c r="K126" s="142"/>
      <c r="L126" s="142">
        <v>0</v>
      </c>
      <c r="M126" s="144">
        <f t="shared" si="12"/>
        <v>0</v>
      </c>
      <c r="N126" s="187">
        <f t="shared" si="13"/>
        <v>0</v>
      </c>
      <c r="O126" s="146">
        <f t="shared" si="14"/>
        <v>0</v>
      </c>
      <c r="P126" s="145">
        <f t="shared" si="15"/>
        <v>0</v>
      </c>
      <c r="Q126" s="146">
        <f t="shared" si="16"/>
        <v>0</v>
      </c>
      <c r="R126" s="145">
        <f t="shared" si="17"/>
        <v>0</v>
      </c>
      <c r="S126" s="151"/>
      <c r="V126" s="6"/>
    </row>
    <row r="127" spans="1:22" ht="31.5" hidden="1" x14ac:dyDescent="0.25">
      <c r="A127" s="135">
        <v>121</v>
      </c>
      <c r="B127" s="161" t="s">
        <v>705</v>
      </c>
      <c r="C127" s="161" t="s">
        <v>696</v>
      </c>
      <c r="D127" s="140"/>
      <c r="E127" s="141"/>
      <c r="F127" s="141">
        <v>499.17</v>
      </c>
      <c r="G127" s="139"/>
      <c r="H127" s="139"/>
      <c r="I127" s="139">
        <v>0</v>
      </c>
      <c r="J127" s="142"/>
      <c r="K127" s="142"/>
      <c r="L127" s="142">
        <v>0</v>
      </c>
      <c r="M127" s="144">
        <f t="shared" si="12"/>
        <v>0</v>
      </c>
      <c r="N127" s="187">
        <f t="shared" si="13"/>
        <v>0</v>
      </c>
      <c r="O127" s="146">
        <f t="shared" si="14"/>
        <v>0</v>
      </c>
      <c r="P127" s="145">
        <f t="shared" si="15"/>
        <v>0</v>
      </c>
      <c r="Q127" s="146">
        <f t="shared" si="16"/>
        <v>0</v>
      </c>
      <c r="R127" s="145">
        <f t="shared" si="17"/>
        <v>0</v>
      </c>
      <c r="S127" s="151"/>
      <c r="V127" s="6"/>
    </row>
    <row r="128" spans="1:22" hidden="1" x14ac:dyDescent="0.25">
      <c r="A128" s="135">
        <v>122</v>
      </c>
      <c r="B128" s="161" t="s">
        <v>444</v>
      </c>
      <c r="C128" s="161" t="s">
        <v>696</v>
      </c>
      <c r="D128" s="140"/>
      <c r="E128" s="141"/>
      <c r="F128" s="141">
        <v>1071.8599999999999</v>
      </c>
      <c r="G128" s="139"/>
      <c r="H128" s="139"/>
      <c r="I128" s="139">
        <v>1253</v>
      </c>
      <c r="J128" s="142"/>
      <c r="K128" s="142"/>
      <c r="L128" s="142">
        <v>1.1689959509637453</v>
      </c>
      <c r="M128" s="144">
        <v>0</v>
      </c>
      <c r="N128" s="187">
        <f t="shared" si="13"/>
        <v>0</v>
      </c>
      <c r="O128" s="146">
        <f t="shared" si="14"/>
        <v>0</v>
      </c>
      <c r="P128" s="145">
        <f t="shared" si="15"/>
        <v>0</v>
      </c>
      <c r="Q128" s="146">
        <f t="shared" si="16"/>
        <v>0</v>
      </c>
      <c r="R128" s="145">
        <f t="shared" si="17"/>
        <v>75</v>
      </c>
      <c r="S128" s="151"/>
      <c r="V128" s="6"/>
    </row>
    <row r="129" spans="1:22" hidden="1" x14ac:dyDescent="0.25">
      <c r="A129" s="135">
        <v>123</v>
      </c>
      <c r="B129" s="161" t="s">
        <v>858</v>
      </c>
      <c r="C129" s="161" t="s">
        <v>707</v>
      </c>
      <c r="D129" s="140"/>
      <c r="E129" s="141"/>
      <c r="F129" s="141">
        <v>24.6</v>
      </c>
      <c r="G129" s="139"/>
      <c r="H129" s="139"/>
      <c r="I129" s="139">
        <v>19</v>
      </c>
      <c r="J129" s="142"/>
      <c r="K129" s="142"/>
      <c r="L129" s="142">
        <v>0.77235772357723576</v>
      </c>
      <c r="M129" s="144">
        <f>IF(I129&lt;33,0,5)</f>
        <v>0</v>
      </c>
      <c r="N129" s="187">
        <f t="shared" si="13"/>
        <v>0</v>
      </c>
      <c r="O129" s="146">
        <f t="shared" si="14"/>
        <v>0</v>
      </c>
      <c r="P129" s="145">
        <f t="shared" si="15"/>
        <v>0</v>
      </c>
      <c r="Q129" s="146">
        <f t="shared" si="16"/>
        <v>0</v>
      </c>
      <c r="R129" s="145">
        <f t="shared" si="17"/>
        <v>0</v>
      </c>
      <c r="S129" s="151"/>
      <c r="V129" s="6"/>
    </row>
    <row r="130" spans="1:22" hidden="1" x14ac:dyDescent="0.25">
      <c r="A130" s="135">
        <v>124</v>
      </c>
      <c r="B130" s="161" t="s">
        <v>859</v>
      </c>
      <c r="C130" s="161" t="s">
        <v>707</v>
      </c>
      <c r="D130" s="140"/>
      <c r="E130" s="141"/>
      <c r="F130" s="141">
        <v>14.17</v>
      </c>
      <c r="G130" s="139"/>
      <c r="H130" s="139"/>
      <c r="I130" s="139">
        <v>0</v>
      </c>
      <c r="J130" s="142"/>
      <c r="K130" s="142"/>
      <c r="L130" s="142">
        <v>0</v>
      </c>
      <c r="M130" s="144">
        <f t="shared" si="12"/>
        <v>0</v>
      </c>
      <c r="N130" s="187">
        <f t="shared" si="13"/>
        <v>0</v>
      </c>
      <c r="O130" s="146">
        <f t="shared" si="14"/>
        <v>0</v>
      </c>
      <c r="P130" s="145">
        <f t="shared" si="15"/>
        <v>0</v>
      </c>
      <c r="Q130" s="146">
        <f t="shared" si="16"/>
        <v>0</v>
      </c>
      <c r="R130" s="145">
        <f t="shared" si="17"/>
        <v>0</v>
      </c>
      <c r="S130" s="151"/>
      <c r="V130" s="6"/>
    </row>
    <row r="131" spans="1:22" hidden="1" x14ac:dyDescent="0.25">
      <c r="A131" s="135">
        <v>125</v>
      </c>
      <c r="B131" s="161" t="s">
        <v>860</v>
      </c>
      <c r="C131" s="161" t="s">
        <v>707</v>
      </c>
      <c r="D131" s="140"/>
      <c r="E131" s="141"/>
      <c r="F131" s="141">
        <v>14.37</v>
      </c>
      <c r="G131" s="139"/>
      <c r="H131" s="139"/>
      <c r="I131" s="139">
        <v>3</v>
      </c>
      <c r="J131" s="142"/>
      <c r="K131" s="142"/>
      <c r="L131" s="142">
        <v>0.20876826722338207</v>
      </c>
      <c r="M131" s="144">
        <f>IF(I131&lt;33,0,5)</f>
        <v>0</v>
      </c>
      <c r="N131" s="187">
        <f t="shared" si="13"/>
        <v>0</v>
      </c>
      <c r="O131" s="146">
        <f t="shared" si="14"/>
        <v>0</v>
      </c>
      <c r="P131" s="145">
        <f t="shared" si="15"/>
        <v>0</v>
      </c>
      <c r="Q131" s="146">
        <f t="shared" si="16"/>
        <v>0</v>
      </c>
      <c r="R131" s="145">
        <f t="shared" si="17"/>
        <v>0</v>
      </c>
      <c r="S131" s="151"/>
      <c r="V131" s="6"/>
    </row>
    <row r="132" spans="1:22" ht="31.5" x14ac:dyDescent="0.25">
      <c r="A132" s="135">
        <v>126</v>
      </c>
      <c r="B132" s="161" t="s">
        <v>706</v>
      </c>
      <c r="C132" s="161" t="s">
        <v>707</v>
      </c>
      <c r="D132" s="140"/>
      <c r="E132" s="141"/>
      <c r="F132" s="141">
        <v>18.93</v>
      </c>
      <c r="G132" s="139"/>
      <c r="H132" s="139">
        <v>50</v>
      </c>
      <c r="I132" s="139">
        <v>55</v>
      </c>
      <c r="J132" s="142"/>
      <c r="K132" s="142">
        <v>2.64</v>
      </c>
      <c r="L132" s="142">
        <f>I132/F132</f>
        <v>2.9054410987849972</v>
      </c>
      <c r="M132" s="144">
        <f>IF(I132&lt;33,0,5)</f>
        <v>5</v>
      </c>
      <c r="N132" s="234">
        <f t="shared" si="13"/>
        <v>2</v>
      </c>
      <c r="O132" s="146">
        <f t="shared" si="14"/>
        <v>2.75</v>
      </c>
      <c r="P132" s="145">
        <f t="shared" si="15"/>
        <v>1</v>
      </c>
      <c r="Q132" s="146">
        <f t="shared" si="16"/>
        <v>1.5</v>
      </c>
      <c r="R132" s="145">
        <f t="shared" si="17"/>
        <v>75</v>
      </c>
      <c r="S132" s="251">
        <v>2</v>
      </c>
      <c r="T132" s="145">
        <v>2</v>
      </c>
      <c r="U132" s="145">
        <v>0</v>
      </c>
      <c r="V132" s="265"/>
    </row>
    <row r="133" spans="1:22" hidden="1" x14ac:dyDescent="0.25">
      <c r="A133" s="135">
        <v>127</v>
      </c>
      <c r="B133" s="161" t="s">
        <v>708</v>
      </c>
      <c r="C133" s="161" t="s">
        <v>707</v>
      </c>
      <c r="D133" s="140"/>
      <c r="E133" s="141"/>
      <c r="F133" s="141">
        <v>325.5</v>
      </c>
      <c r="G133" s="139"/>
      <c r="H133" s="139"/>
      <c r="I133" s="139">
        <v>98</v>
      </c>
      <c r="J133" s="142"/>
      <c r="K133" s="142"/>
      <c r="L133" s="142">
        <f>I133/F133</f>
        <v>0.30107526881720431</v>
      </c>
      <c r="M133" s="144">
        <v>0</v>
      </c>
      <c r="N133" s="234">
        <f t="shared" si="13"/>
        <v>0</v>
      </c>
      <c r="O133" s="146">
        <f t="shared" si="14"/>
        <v>0</v>
      </c>
      <c r="P133" s="145">
        <f t="shared" si="15"/>
        <v>0</v>
      </c>
      <c r="Q133" s="146">
        <f t="shared" si="16"/>
        <v>0</v>
      </c>
      <c r="R133" s="145">
        <f t="shared" si="17"/>
        <v>75</v>
      </c>
      <c r="S133" s="251">
        <v>0</v>
      </c>
      <c r="T133" s="145"/>
      <c r="U133" s="145"/>
      <c r="V133" s="6"/>
    </row>
    <row r="134" spans="1:22" hidden="1" x14ac:dyDescent="0.25">
      <c r="A134" s="135">
        <v>128</v>
      </c>
      <c r="B134" s="161" t="s">
        <v>2</v>
      </c>
      <c r="C134" s="161" t="s">
        <v>707</v>
      </c>
      <c r="D134" s="140"/>
      <c r="E134" s="141"/>
      <c r="F134" s="141">
        <v>203.57</v>
      </c>
      <c r="G134" s="139"/>
      <c r="H134" s="139"/>
      <c r="I134" s="139">
        <v>0</v>
      </c>
      <c r="J134" s="142"/>
      <c r="K134" s="142"/>
      <c r="L134" s="142">
        <v>0</v>
      </c>
      <c r="M134" s="144">
        <f t="shared" si="12"/>
        <v>0</v>
      </c>
      <c r="N134" s="187">
        <f t="shared" si="13"/>
        <v>0</v>
      </c>
      <c r="O134" s="146">
        <f t="shared" si="14"/>
        <v>0</v>
      </c>
      <c r="P134" s="145">
        <f t="shared" si="15"/>
        <v>0</v>
      </c>
      <c r="Q134" s="146">
        <f t="shared" si="16"/>
        <v>0</v>
      </c>
      <c r="R134" s="145">
        <f t="shared" si="17"/>
        <v>0</v>
      </c>
      <c r="S134" s="151"/>
      <c r="V134" s="6"/>
    </row>
    <row r="135" spans="1:22" ht="31.5" x14ac:dyDescent="0.25">
      <c r="A135" s="135">
        <v>129</v>
      </c>
      <c r="B135" s="161" t="s">
        <v>119</v>
      </c>
      <c r="C135" s="161" t="s">
        <v>707</v>
      </c>
      <c r="D135" s="140"/>
      <c r="E135" s="141"/>
      <c r="F135" s="141">
        <v>74.75</v>
      </c>
      <c r="G135" s="139">
        <v>290</v>
      </c>
      <c r="H135" s="139">
        <v>306</v>
      </c>
      <c r="I135" s="139">
        <v>303</v>
      </c>
      <c r="J135" s="142">
        <v>3.88</v>
      </c>
      <c r="K135" s="142">
        <v>4.09</v>
      </c>
      <c r="L135" s="142">
        <f t="shared" ref="L135:L140" si="18">I135/F135</f>
        <v>4.0535117056856187</v>
      </c>
      <c r="M135" s="144">
        <f t="shared" ref="M135:M140" si="19">IF(I135&lt;33,0,5)</f>
        <v>5</v>
      </c>
      <c r="N135" s="234">
        <f t="shared" si="13"/>
        <v>15</v>
      </c>
      <c r="O135" s="146">
        <f t="shared" si="14"/>
        <v>15.15</v>
      </c>
      <c r="P135" s="145">
        <f t="shared" si="15"/>
        <v>11</v>
      </c>
      <c r="Q135" s="146">
        <f t="shared" si="16"/>
        <v>11.25</v>
      </c>
      <c r="R135" s="145">
        <f t="shared" si="17"/>
        <v>75</v>
      </c>
      <c r="S135" s="251">
        <v>15</v>
      </c>
      <c r="T135" s="145">
        <v>15</v>
      </c>
      <c r="U135" s="145">
        <v>15</v>
      </c>
      <c r="V135" s="265"/>
    </row>
    <row r="136" spans="1:22" ht="31.5" x14ac:dyDescent="0.25">
      <c r="A136" s="135">
        <v>130</v>
      </c>
      <c r="B136" s="161" t="s">
        <v>121</v>
      </c>
      <c r="C136" s="161" t="s">
        <v>707</v>
      </c>
      <c r="D136" s="140"/>
      <c r="E136" s="141"/>
      <c r="F136" s="141">
        <v>150.49</v>
      </c>
      <c r="G136" s="139"/>
      <c r="H136" s="139">
        <v>71</v>
      </c>
      <c r="I136" s="139">
        <v>60</v>
      </c>
      <c r="J136" s="142"/>
      <c r="K136" s="142">
        <v>0.47</v>
      </c>
      <c r="L136" s="142">
        <f t="shared" si="18"/>
        <v>0.39869758787959331</v>
      </c>
      <c r="M136" s="144">
        <f t="shared" si="19"/>
        <v>5</v>
      </c>
      <c r="N136" s="234">
        <f t="shared" si="13"/>
        <v>3</v>
      </c>
      <c r="O136" s="146">
        <f t="shared" si="14"/>
        <v>3</v>
      </c>
      <c r="P136" s="145">
        <f t="shared" si="15"/>
        <v>2</v>
      </c>
      <c r="Q136" s="146">
        <f t="shared" si="16"/>
        <v>2.25</v>
      </c>
      <c r="R136" s="145">
        <f t="shared" si="17"/>
        <v>75</v>
      </c>
      <c r="S136" s="251">
        <v>3</v>
      </c>
      <c r="T136" s="145">
        <v>3</v>
      </c>
      <c r="U136" s="145">
        <v>3</v>
      </c>
      <c r="V136" s="265"/>
    </row>
    <row r="137" spans="1:22" ht="31.5" x14ac:dyDescent="0.25">
      <c r="A137" s="135">
        <v>131</v>
      </c>
      <c r="B137" s="161" t="s">
        <v>95</v>
      </c>
      <c r="C137" s="161" t="s">
        <v>707</v>
      </c>
      <c r="D137" s="140"/>
      <c r="E137" s="141"/>
      <c r="F137" s="141">
        <v>245.14</v>
      </c>
      <c r="G137" s="139">
        <v>608</v>
      </c>
      <c r="H137" s="139">
        <v>537</v>
      </c>
      <c r="I137" s="139">
        <v>706</v>
      </c>
      <c r="J137" s="142">
        <v>2.71</v>
      </c>
      <c r="K137" s="142">
        <v>2.4</v>
      </c>
      <c r="L137" s="142">
        <f t="shared" si="18"/>
        <v>2.8799869462348049</v>
      </c>
      <c r="M137" s="144">
        <f t="shared" si="19"/>
        <v>5</v>
      </c>
      <c r="N137" s="234">
        <f t="shared" ref="N137:N200" si="20">ROUNDDOWN(O137,0)</f>
        <v>35</v>
      </c>
      <c r="O137" s="146">
        <f t="shared" ref="O137:O200" si="21">I137*M137/100</f>
        <v>35.299999999999997</v>
      </c>
      <c r="P137" s="145">
        <f t="shared" ref="P137:P200" si="22">ROUNDDOWN(Q137,0)</f>
        <v>26</v>
      </c>
      <c r="Q137" s="146">
        <f t="shared" ref="Q137:Q200" si="23">N137*R137/100</f>
        <v>26.25</v>
      </c>
      <c r="R137" s="145">
        <f t="shared" ref="R137:R200" si="24">IF(I137&lt;33,0,75)</f>
        <v>75</v>
      </c>
      <c r="S137" s="251">
        <v>35</v>
      </c>
      <c r="T137" s="145">
        <v>26</v>
      </c>
      <c r="U137" s="145">
        <v>22</v>
      </c>
      <c r="V137" s="265"/>
    </row>
    <row r="138" spans="1:22" ht="31.5" x14ac:dyDescent="0.25">
      <c r="A138" s="135">
        <v>132</v>
      </c>
      <c r="B138" s="161" t="s">
        <v>709</v>
      </c>
      <c r="C138" s="161" t="s">
        <v>707</v>
      </c>
      <c r="D138" s="140"/>
      <c r="E138" s="141"/>
      <c r="F138" s="141">
        <v>41.43</v>
      </c>
      <c r="G138" s="139"/>
      <c r="H138" s="139">
        <v>0</v>
      </c>
      <c r="I138" s="139">
        <v>67</v>
      </c>
      <c r="J138" s="142"/>
      <c r="K138" s="142">
        <v>0</v>
      </c>
      <c r="L138" s="142">
        <f t="shared" si="18"/>
        <v>1.6171856142891625</v>
      </c>
      <c r="M138" s="144">
        <f t="shared" si="19"/>
        <v>5</v>
      </c>
      <c r="N138" s="234">
        <f t="shared" si="20"/>
        <v>3</v>
      </c>
      <c r="O138" s="146">
        <f t="shared" si="21"/>
        <v>3.35</v>
      </c>
      <c r="P138" s="145">
        <f t="shared" si="22"/>
        <v>2</v>
      </c>
      <c r="Q138" s="146">
        <f t="shared" si="23"/>
        <v>2.25</v>
      </c>
      <c r="R138" s="145">
        <f t="shared" si="24"/>
        <v>75</v>
      </c>
      <c r="S138" s="251">
        <v>3</v>
      </c>
      <c r="T138" s="145">
        <v>0</v>
      </c>
      <c r="U138" s="145">
        <v>0</v>
      </c>
      <c r="V138" s="265"/>
    </row>
    <row r="139" spans="1:22" ht="31.5" x14ac:dyDescent="0.25">
      <c r="A139" s="135">
        <v>133</v>
      </c>
      <c r="B139" s="161" t="s">
        <v>120</v>
      </c>
      <c r="C139" s="161" t="s">
        <v>707</v>
      </c>
      <c r="D139" s="140"/>
      <c r="E139" s="141"/>
      <c r="F139" s="141">
        <v>197.6</v>
      </c>
      <c r="G139" s="139">
        <v>1187</v>
      </c>
      <c r="H139" s="139">
        <v>1220</v>
      </c>
      <c r="I139" s="139">
        <v>1204</v>
      </c>
      <c r="J139" s="142">
        <v>6.01</v>
      </c>
      <c r="K139" s="142">
        <v>6.17</v>
      </c>
      <c r="L139" s="142">
        <f t="shared" si="18"/>
        <v>6.0931174089068829</v>
      </c>
      <c r="M139" s="144">
        <v>4.0999999999999996</v>
      </c>
      <c r="N139" s="234">
        <f t="shared" si="20"/>
        <v>49</v>
      </c>
      <c r="O139" s="146">
        <f t="shared" si="21"/>
        <v>49.363999999999997</v>
      </c>
      <c r="P139" s="145">
        <f t="shared" si="22"/>
        <v>36</v>
      </c>
      <c r="Q139" s="146">
        <f t="shared" si="23"/>
        <v>36.75</v>
      </c>
      <c r="R139" s="145">
        <f t="shared" si="24"/>
        <v>75</v>
      </c>
      <c r="S139" s="251">
        <v>49</v>
      </c>
      <c r="T139" s="145">
        <v>50</v>
      </c>
      <c r="U139" s="145">
        <v>40</v>
      </c>
      <c r="V139" s="265"/>
    </row>
    <row r="140" spans="1:22" ht="31.5" x14ac:dyDescent="0.25">
      <c r="A140" s="135">
        <v>134</v>
      </c>
      <c r="B140" s="161" t="s">
        <v>127</v>
      </c>
      <c r="C140" s="161" t="s">
        <v>707</v>
      </c>
      <c r="D140" s="140"/>
      <c r="E140" s="141"/>
      <c r="F140" s="141">
        <v>13.2</v>
      </c>
      <c r="G140" s="139">
        <v>30</v>
      </c>
      <c r="H140" s="139">
        <v>65</v>
      </c>
      <c r="I140" s="139">
        <v>84</v>
      </c>
      <c r="J140" s="142">
        <v>2.27</v>
      </c>
      <c r="K140" s="142">
        <v>4.92</v>
      </c>
      <c r="L140" s="142">
        <f t="shared" si="18"/>
        <v>6.3636363636363642</v>
      </c>
      <c r="M140" s="144">
        <f t="shared" si="19"/>
        <v>5</v>
      </c>
      <c r="N140" s="234">
        <f t="shared" si="20"/>
        <v>4</v>
      </c>
      <c r="O140" s="146">
        <f t="shared" si="21"/>
        <v>4.2</v>
      </c>
      <c r="P140" s="145">
        <f t="shared" si="22"/>
        <v>3</v>
      </c>
      <c r="Q140" s="146">
        <f t="shared" si="23"/>
        <v>3</v>
      </c>
      <c r="R140" s="145">
        <f t="shared" si="24"/>
        <v>75</v>
      </c>
      <c r="S140" s="251">
        <v>4</v>
      </c>
      <c r="T140" s="145">
        <v>3</v>
      </c>
      <c r="U140" s="145">
        <v>0</v>
      </c>
      <c r="V140" s="265"/>
    </row>
    <row r="141" spans="1:22" ht="31.5" hidden="1" x14ac:dyDescent="0.25">
      <c r="A141" s="135">
        <v>135</v>
      </c>
      <c r="B141" s="161" t="s">
        <v>223</v>
      </c>
      <c r="C141" s="161" t="s">
        <v>707</v>
      </c>
      <c r="D141" s="140"/>
      <c r="E141" s="141"/>
      <c r="F141" s="141">
        <v>9.48</v>
      </c>
      <c r="G141" s="139"/>
      <c r="H141" s="139"/>
      <c r="I141" s="139">
        <v>0</v>
      </c>
      <c r="J141" s="142"/>
      <c r="K141" s="142"/>
      <c r="L141" s="142">
        <v>0</v>
      </c>
      <c r="M141" s="144">
        <f t="shared" ref="M141:M194" si="25">IF(I141&lt;33,0,3)</f>
        <v>0</v>
      </c>
      <c r="N141" s="187">
        <f t="shared" si="20"/>
        <v>0</v>
      </c>
      <c r="O141" s="146">
        <f t="shared" si="21"/>
        <v>0</v>
      </c>
      <c r="P141" s="145">
        <f t="shared" si="22"/>
        <v>0</v>
      </c>
      <c r="Q141" s="146">
        <f t="shared" si="23"/>
        <v>0</v>
      </c>
      <c r="R141" s="145">
        <f t="shared" si="24"/>
        <v>0</v>
      </c>
      <c r="S141" s="151"/>
      <c r="V141" s="6"/>
    </row>
    <row r="142" spans="1:22" ht="31.5" x14ac:dyDescent="0.25">
      <c r="A142" s="135">
        <v>136</v>
      </c>
      <c r="B142" s="161" t="s">
        <v>861</v>
      </c>
      <c r="C142" s="161" t="s">
        <v>707</v>
      </c>
      <c r="D142" s="140"/>
      <c r="E142" s="141"/>
      <c r="F142" s="141">
        <v>60.26</v>
      </c>
      <c r="G142" s="139"/>
      <c r="H142" s="139"/>
      <c r="I142" s="139">
        <v>135</v>
      </c>
      <c r="J142" s="142"/>
      <c r="K142" s="142"/>
      <c r="L142" s="142">
        <f>I142/F142</f>
        <v>2.2402920677066049</v>
      </c>
      <c r="M142" s="144">
        <f>IF(I142&lt;33,0,5)</f>
        <v>5</v>
      </c>
      <c r="N142" s="234">
        <f t="shared" si="20"/>
        <v>6</v>
      </c>
      <c r="O142" s="146">
        <f t="shared" si="21"/>
        <v>6.75</v>
      </c>
      <c r="P142" s="145">
        <f t="shared" si="22"/>
        <v>4</v>
      </c>
      <c r="Q142" s="146">
        <f t="shared" si="23"/>
        <v>4.5</v>
      </c>
      <c r="R142" s="145">
        <f t="shared" si="24"/>
        <v>75</v>
      </c>
      <c r="S142" s="251">
        <v>6</v>
      </c>
      <c r="T142" s="145">
        <v>0</v>
      </c>
      <c r="U142" s="145">
        <v>0</v>
      </c>
      <c r="V142" s="265"/>
    </row>
    <row r="143" spans="1:22" hidden="1" x14ac:dyDescent="0.25">
      <c r="A143" s="135">
        <v>137</v>
      </c>
      <c r="B143" s="161" t="s">
        <v>444</v>
      </c>
      <c r="C143" s="161" t="s">
        <v>707</v>
      </c>
      <c r="D143" s="140"/>
      <c r="E143" s="141"/>
      <c r="F143" s="141">
        <v>1393.49</v>
      </c>
      <c r="G143" s="139"/>
      <c r="H143" s="139"/>
      <c r="I143" s="139">
        <v>2734</v>
      </c>
      <c r="J143" s="142"/>
      <c r="K143" s="142"/>
      <c r="L143" s="142">
        <v>1.9619803514915788</v>
      </c>
      <c r="M143" s="144">
        <v>0</v>
      </c>
      <c r="N143" s="187">
        <f t="shared" si="20"/>
        <v>0</v>
      </c>
      <c r="O143" s="146">
        <f t="shared" si="21"/>
        <v>0</v>
      </c>
      <c r="P143" s="145">
        <f t="shared" si="22"/>
        <v>0</v>
      </c>
      <c r="Q143" s="146">
        <f t="shared" si="23"/>
        <v>0</v>
      </c>
      <c r="R143" s="145">
        <f t="shared" si="24"/>
        <v>75</v>
      </c>
      <c r="S143" s="151"/>
      <c r="V143" s="6"/>
    </row>
    <row r="144" spans="1:22" hidden="1" x14ac:dyDescent="0.25">
      <c r="A144" s="135">
        <v>138</v>
      </c>
      <c r="B144" s="161" t="s">
        <v>862</v>
      </c>
      <c r="C144" s="161" t="s">
        <v>712</v>
      </c>
      <c r="D144" s="140"/>
      <c r="E144" s="141"/>
      <c r="F144" s="141">
        <v>15.03</v>
      </c>
      <c r="G144" s="139"/>
      <c r="H144" s="139"/>
      <c r="I144" s="139">
        <v>59</v>
      </c>
      <c r="J144" s="142"/>
      <c r="K144" s="142"/>
      <c r="L144" s="142">
        <v>3.9254823685961413</v>
      </c>
      <c r="M144" s="144">
        <v>0</v>
      </c>
      <c r="N144" s="187">
        <f t="shared" si="20"/>
        <v>0</v>
      </c>
      <c r="O144" s="146">
        <f t="shared" si="21"/>
        <v>0</v>
      </c>
      <c r="P144" s="145">
        <f t="shared" si="22"/>
        <v>0</v>
      </c>
      <c r="Q144" s="146">
        <f t="shared" si="23"/>
        <v>0</v>
      </c>
      <c r="R144" s="145">
        <f t="shared" si="24"/>
        <v>75</v>
      </c>
      <c r="S144" s="151"/>
      <c r="V144" s="6"/>
    </row>
    <row r="145" spans="1:22" hidden="1" x14ac:dyDescent="0.25">
      <c r="A145" s="135">
        <v>139</v>
      </c>
      <c r="B145" s="161" t="s">
        <v>863</v>
      </c>
      <c r="C145" s="161" t="s">
        <v>712</v>
      </c>
      <c r="D145" s="140"/>
      <c r="E145" s="141"/>
      <c r="F145" s="141">
        <v>8.25</v>
      </c>
      <c r="G145" s="139"/>
      <c r="H145" s="139"/>
      <c r="I145" s="139">
        <v>0</v>
      </c>
      <c r="J145" s="142"/>
      <c r="K145" s="142"/>
      <c r="L145" s="142">
        <v>0</v>
      </c>
      <c r="M145" s="144">
        <f t="shared" si="25"/>
        <v>0</v>
      </c>
      <c r="N145" s="187">
        <f t="shared" si="20"/>
        <v>0</v>
      </c>
      <c r="O145" s="146">
        <f t="shared" si="21"/>
        <v>0</v>
      </c>
      <c r="P145" s="145">
        <f t="shared" si="22"/>
        <v>0</v>
      </c>
      <c r="Q145" s="146">
        <f t="shared" si="23"/>
        <v>0</v>
      </c>
      <c r="R145" s="145">
        <f t="shared" si="24"/>
        <v>0</v>
      </c>
      <c r="S145" s="151"/>
      <c r="V145" s="6"/>
    </row>
    <row r="146" spans="1:22" ht="31.5" x14ac:dyDescent="0.25">
      <c r="A146" s="135">
        <v>140</v>
      </c>
      <c r="B146" s="161" t="s">
        <v>711</v>
      </c>
      <c r="C146" s="161" t="s">
        <v>712</v>
      </c>
      <c r="D146" s="140"/>
      <c r="E146" s="141"/>
      <c r="F146" s="141">
        <v>349.38</v>
      </c>
      <c r="G146" s="139">
        <v>350</v>
      </c>
      <c r="H146" s="139">
        <v>429</v>
      </c>
      <c r="I146" s="139">
        <v>565</v>
      </c>
      <c r="J146" s="142">
        <v>1</v>
      </c>
      <c r="K146" s="142">
        <v>1.23</v>
      </c>
      <c r="L146" s="142">
        <f>I146/F146</f>
        <v>1.6171503806743375</v>
      </c>
      <c r="M146" s="144">
        <v>3.6</v>
      </c>
      <c r="N146" s="234">
        <f t="shared" si="20"/>
        <v>20</v>
      </c>
      <c r="O146" s="146">
        <f t="shared" si="21"/>
        <v>20.34</v>
      </c>
      <c r="P146" s="145">
        <f t="shared" si="22"/>
        <v>15</v>
      </c>
      <c r="Q146" s="146">
        <f t="shared" si="23"/>
        <v>15</v>
      </c>
      <c r="R146" s="145">
        <f t="shared" si="24"/>
        <v>75</v>
      </c>
      <c r="S146" s="251">
        <v>20</v>
      </c>
      <c r="T146" s="145">
        <v>15</v>
      </c>
      <c r="U146" s="145">
        <v>14</v>
      </c>
      <c r="V146" s="265"/>
    </row>
    <row r="147" spans="1:22" hidden="1" x14ac:dyDescent="0.25">
      <c r="A147" s="135">
        <v>141</v>
      </c>
      <c r="B147" s="161" t="s">
        <v>2</v>
      </c>
      <c r="C147" s="161" t="s">
        <v>712</v>
      </c>
      <c r="D147" s="140"/>
      <c r="E147" s="141"/>
      <c r="F147" s="141">
        <v>0</v>
      </c>
      <c r="G147" s="139"/>
      <c r="H147" s="139"/>
      <c r="I147" s="139">
        <v>0</v>
      </c>
      <c r="J147" s="142"/>
      <c r="K147" s="142"/>
      <c r="L147" s="142">
        <v>0</v>
      </c>
      <c r="M147" s="144">
        <f t="shared" si="25"/>
        <v>0</v>
      </c>
      <c r="N147" s="187">
        <f t="shared" si="20"/>
        <v>0</v>
      </c>
      <c r="O147" s="146">
        <f t="shared" si="21"/>
        <v>0</v>
      </c>
      <c r="P147" s="145">
        <f t="shared" si="22"/>
        <v>0</v>
      </c>
      <c r="Q147" s="146">
        <f t="shared" si="23"/>
        <v>0</v>
      </c>
      <c r="R147" s="145">
        <f t="shared" si="24"/>
        <v>0</v>
      </c>
      <c r="S147" s="151"/>
      <c r="V147" s="6"/>
    </row>
    <row r="148" spans="1:22" ht="31.5" x14ac:dyDescent="0.25">
      <c r="A148" s="135">
        <v>142</v>
      </c>
      <c r="B148" s="161" t="s">
        <v>96</v>
      </c>
      <c r="C148" s="161" t="s">
        <v>712</v>
      </c>
      <c r="D148" s="140"/>
      <c r="E148" s="141"/>
      <c r="F148" s="141">
        <v>22.38</v>
      </c>
      <c r="G148" s="139">
        <v>246</v>
      </c>
      <c r="H148" s="139">
        <v>291</v>
      </c>
      <c r="I148" s="139">
        <v>362</v>
      </c>
      <c r="J148" s="142">
        <v>10.99</v>
      </c>
      <c r="K148" s="142">
        <v>13</v>
      </c>
      <c r="L148" s="142">
        <f>I148/F148</f>
        <v>16.175156389633603</v>
      </c>
      <c r="M148" s="144">
        <f>IF(I148&lt;33,0,5)</f>
        <v>5</v>
      </c>
      <c r="N148" s="234">
        <f t="shared" si="20"/>
        <v>18</v>
      </c>
      <c r="O148" s="146">
        <f t="shared" si="21"/>
        <v>18.100000000000001</v>
      </c>
      <c r="P148" s="145">
        <f t="shared" si="22"/>
        <v>13</v>
      </c>
      <c r="Q148" s="146">
        <f t="shared" si="23"/>
        <v>13.5</v>
      </c>
      <c r="R148" s="145">
        <f t="shared" si="24"/>
        <v>75</v>
      </c>
      <c r="S148" s="251">
        <v>18</v>
      </c>
      <c r="T148" s="145">
        <v>11</v>
      </c>
      <c r="U148" s="145">
        <v>11</v>
      </c>
      <c r="V148" s="265"/>
    </row>
    <row r="149" spans="1:22" ht="31.5" x14ac:dyDescent="0.25">
      <c r="A149" s="135">
        <v>143</v>
      </c>
      <c r="B149" s="161" t="s">
        <v>681</v>
      </c>
      <c r="C149" s="161" t="s">
        <v>712</v>
      </c>
      <c r="D149" s="140"/>
      <c r="E149" s="141"/>
      <c r="F149" s="141">
        <v>16.11</v>
      </c>
      <c r="G149" s="139">
        <v>65</v>
      </c>
      <c r="H149" s="139">
        <v>73</v>
      </c>
      <c r="I149" s="139">
        <v>76</v>
      </c>
      <c r="J149" s="142">
        <v>4.03</v>
      </c>
      <c r="K149" s="142">
        <v>4.53</v>
      </c>
      <c r="L149" s="142">
        <f>I149/F149</f>
        <v>4.7175667287399135</v>
      </c>
      <c r="M149" s="144">
        <f>IF(I149&lt;33,0,5)</f>
        <v>5</v>
      </c>
      <c r="N149" s="234">
        <f t="shared" si="20"/>
        <v>3</v>
      </c>
      <c r="O149" s="146">
        <f t="shared" si="21"/>
        <v>3.8</v>
      </c>
      <c r="P149" s="145">
        <f t="shared" si="22"/>
        <v>2</v>
      </c>
      <c r="Q149" s="146">
        <f t="shared" si="23"/>
        <v>2.25</v>
      </c>
      <c r="R149" s="145">
        <f t="shared" si="24"/>
        <v>75</v>
      </c>
      <c r="S149" s="251">
        <v>3</v>
      </c>
      <c r="T149" s="145">
        <v>2</v>
      </c>
      <c r="U149" s="145">
        <v>0</v>
      </c>
      <c r="V149" s="265"/>
    </row>
    <row r="150" spans="1:22" hidden="1" x14ac:dyDescent="0.25">
      <c r="A150" s="135">
        <v>144</v>
      </c>
      <c r="B150" s="161" t="s">
        <v>444</v>
      </c>
      <c r="C150" s="161" t="s">
        <v>712</v>
      </c>
      <c r="D150" s="140"/>
      <c r="E150" s="141"/>
      <c r="F150" s="141">
        <v>557.91</v>
      </c>
      <c r="G150" s="139"/>
      <c r="H150" s="139"/>
      <c r="I150" s="139">
        <v>1063</v>
      </c>
      <c r="J150" s="142"/>
      <c r="K150" s="142"/>
      <c r="L150" s="142">
        <v>1.9053252316681903</v>
      </c>
      <c r="M150" s="144">
        <v>0</v>
      </c>
      <c r="N150" s="187">
        <f t="shared" si="20"/>
        <v>0</v>
      </c>
      <c r="O150" s="146">
        <f t="shared" si="21"/>
        <v>0</v>
      </c>
      <c r="P150" s="145">
        <f t="shared" si="22"/>
        <v>0</v>
      </c>
      <c r="Q150" s="146">
        <f t="shared" si="23"/>
        <v>0</v>
      </c>
      <c r="R150" s="145">
        <f t="shared" si="24"/>
        <v>75</v>
      </c>
      <c r="S150" s="151"/>
      <c r="V150" s="6"/>
    </row>
    <row r="151" spans="1:22" ht="31.5" hidden="1" x14ac:dyDescent="0.25">
      <c r="A151" s="135">
        <v>145</v>
      </c>
      <c r="B151" s="161" t="s">
        <v>221</v>
      </c>
      <c r="C151" s="161" t="s">
        <v>61</v>
      </c>
      <c r="D151" s="140"/>
      <c r="E151" s="141"/>
      <c r="F151" s="141">
        <v>0</v>
      </c>
      <c r="G151" s="139"/>
      <c r="H151" s="139"/>
      <c r="I151" s="139">
        <v>0</v>
      </c>
      <c r="J151" s="142"/>
      <c r="K151" s="142"/>
      <c r="L151" s="142">
        <v>0</v>
      </c>
      <c r="M151" s="144">
        <f t="shared" si="25"/>
        <v>0</v>
      </c>
      <c r="N151" s="187">
        <f t="shared" si="20"/>
        <v>0</v>
      </c>
      <c r="O151" s="146">
        <f t="shared" si="21"/>
        <v>0</v>
      </c>
      <c r="P151" s="145">
        <f t="shared" si="22"/>
        <v>0</v>
      </c>
      <c r="Q151" s="146">
        <f t="shared" si="23"/>
        <v>0</v>
      </c>
      <c r="R151" s="145">
        <f t="shared" si="24"/>
        <v>0</v>
      </c>
      <c r="S151" s="151"/>
      <c r="V151" s="6"/>
    </row>
    <row r="152" spans="1:22" hidden="1" x14ac:dyDescent="0.25">
      <c r="A152" s="135">
        <v>146</v>
      </c>
      <c r="B152" s="161" t="s">
        <v>2</v>
      </c>
      <c r="C152" s="161" t="s">
        <v>61</v>
      </c>
      <c r="D152" s="140"/>
      <c r="E152" s="141"/>
      <c r="F152" s="141">
        <v>0</v>
      </c>
      <c r="G152" s="139"/>
      <c r="H152" s="139"/>
      <c r="I152" s="139">
        <v>0</v>
      </c>
      <c r="J152" s="142"/>
      <c r="K152" s="142"/>
      <c r="L152" s="142">
        <v>0</v>
      </c>
      <c r="M152" s="144">
        <f t="shared" si="25"/>
        <v>0</v>
      </c>
      <c r="N152" s="187">
        <f t="shared" si="20"/>
        <v>0</v>
      </c>
      <c r="O152" s="146">
        <f t="shared" si="21"/>
        <v>0</v>
      </c>
      <c r="P152" s="145">
        <f t="shared" si="22"/>
        <v>0</v>
      </c>
      <c r="Q152" s="146">
        <f t="shared" si="23"/>
        <v>0</v>
      </c>
      <c r="R152" s="145">
        <f t="shared" si="24"/>
        <v>0</v>
      </c>
      <c r="S152" s="151"/>
      <c r="V152" s="6"/>
    </row>
    <row r="153" spans="1:22" hidden="1" x14ac:dyDescent="0.25">
      <c r="A153" s="135">
        <v>147</v>
      </c>
      <c r="B153" s="161" t="s">
        <v>444</v>
      </c>
      <c r="C153" s="161" t="s">
        <v>61</v>
      </c>
      <c r="D153" s="140"/>
      <c r="E153" s="141"/>
      <c r="F153" s="141">
        <v>0</v>
      </c>
      <c r="G153" s="139"/>
      <c r="H153" s="139"/>
      <c r="I153" s="139">
        <v>0</v>
      </c>
      <c r="J153" s="142"/>
      <c r="K153" s="142"/>
      <c r="L153" s="142">
        <v>0</v>
      </c>
      <c r="M153" s="144">
        <f t="shared" si="25"/>
        <v>0</v>
      </c>
      <c r="N153" s="187">
        <f t="shared" si="20"/>
        <v>0</v>
      </c>
      <c r="O153" s="146">
        <f t="shared" si="21"/>
        <v>0</v>
      </c>
      <c r="P153" s="145">
        <f t="shared" si="22"/>
        <v>0</v>
      </c>
      <c r="Q153" s="146">
        <f t="shared" si="23"/>
        <v>0</v>
      </c>
      <c r="R153" s="145">
        <f t="shared" si="24"/>
        <v>0</v>
      </c>
      <c r="S153" s="151"/>
      <c r="V153" s="6"/>
    </row>
    <row r="154" spans="1:22" hidden="1" x14ac:dyDescent="0.25">
      <c r="A154" s="135">
        <v>148</v>
      </c>
      <c r="B154" s="161" t="s">
        <v>864</v>
      </c>
      <c r="C154" s="161" t="s">
        <v>16</v>
      </c>
      <c r="D154" s="140"/>
      <c r="E154" s="141"/>
      <c r="F154" s="141">
        <v>61.4</v>
      </c>
      <c r="G154" s="139"/>
      <c r="H154" s="139"/>
      <c r="I154" s="139">
        <v>262</v>
      </c>
      <c r="J154" s="142"/>
      <c r="K154" s="142"/>
      <c r="L154" s="142">
        <v>4.2671009771986972</v>
      </c>
      <c r="M154" s="144">
        <v>0</v>
      </c>
      <c r="N154" s="187">
        <f t="shared" si="20"/>
        <v>0</v>
      </c>
      <c r="O154" s="146">
        <f t="shared" si="21"/>
        <v>0</v>
      </c>
      <c r="P154" s="145">
        <f t="shared" si="22"/>
        <v>0</v>
      </c>
      <c r="Q154" s="146">
        <f t="shared" si="23"/>
        <v>0</v>
      </c>
      <c r="R154" s="145">
        <f t="shared" si="24"/>
        <v>75</v>
      </c>
      <c r="S154" s="151"/>
      <c r="V154" s="6"/>
    </row>
    <row r="155" spans="1:22" ht="31.5" x14ac:dyDescent="0.25">
      <c r="A155" s="135">
        <v>149</v>
      </c>
      <c r="B155" s="161" t="s">
        <v>87</v>
      </c>
      <c r="C155" s="161" t="s">
        <v>16</v>
      </c>
      <c r="D155" s="140"/>
      <c r="E155" s="141"/>
      <c r="F155" s="141">
        <v>241.09</v>
      </c>
      <c r="G155" s="139">
        <v>496</v>
      </c>
      <c r="H155" s="139">
        <v>460</v>
      </c>
      <c r="I155" s="139">
        <v>500</v>
      </c>
      <c r="J155" s="142">
        <v>2.06</v>
      </c>
      <c r="K155" s="142">
        <v>1.91</v>
      </c>
      <c r="L155" s="142">
        <f t="shared" ref="L155:L163" si="26">I155/F155</f>
        <v>2.0739143058608818</v>
      </c>
      <c r="M155" s="144">
        <f t="shared" ref="M155:M163" si="27">IF(I155&lt;33,0,5)</f>
        <v>5</v>
      </c>
      <c r="N155" s="234">
        <f t="shared" si="20"/>
        <v>25</v>
      </c>
      <c r="O155" s="146">
        <f t="shared" si="21"/>
        <v>25</v>
      </c>
      <c r="P155" s="145">
        <f t="shared" si="22"/>
        <v>18</v>
      </c>
      <c r="Q155" s="146">
        <f t="shared" si="23"/>
        <v>18.75</v>
      </c>
      <c r="R155" s="145">
        <f t="shared" si="24"/>
        <v>75</v>
      </c>
      <c r="S155" s="251">
        <v>25</v>
      </c>
      <c r="T155" s="145">
        <v>21</v>
      </c>
      <c r="U155" s="145">
        <v>15</v>
      </c>
      <c r="V155" s="265"/>
    </row>
    <row r="156" spans="1:22" x14ac:dyDescent="0.25">
      <c r="A156" s="135">
        <v>150</v>
      </c>
      <c r="B156" s="161" t="s">
        <v>2</v>
      </c>
      <c r="C156" s="161" t="s">
        <v>16</v>
      </c>
      <c r="D156" s="140"/>
      <c r="E156" s="141"/>
      <c r="F156" s="141">
        <v>348.04</v>
      </c>
      <c r="G156" s="139">
        <v>891</v>
      </c>
      <c r="H156" s="139">
        <v>874</v>
      </c>
      <c r="I156" s="139">
        <v>95</v>
      </c>
      <c r="J156" s="142">
        <v>1.44</v>
      </c>
      <c r="K156" s="142">
        <v>1.41</v>
      </c>
      <c r="L156" s="142">
        <f t="shared" si="26"/>
        <v>0.27295713136421101</v>
      </c>
      <c r="M156" s="144">
        <f t="shared" si="27"/>
        <v>5</v>
      </c>
      <c r="N156" s="234">
        <f t="shared" si="20"/>
        <v>4</v>
      </c>
      <c r="O156" s="146">
        <f t="shared" si="21"/>
        <v>4.75</v>
      </c>
      <c r="P156" s="145">
        <f t="shared" si="22"/>
        <v>3</v>
      </c>
      <c r="Q156" s="146">
        <f t="shared" si="23"/>
        <v>3</v>
      </c>
      <c r="R156" s="145">
        <f t="shared" si="24"/>
        <v>75</v>
      </c>
      <c r="S156" s="341" t="s">
        <v>916</v>
      </c>
      <c r="T156" s="145">
        <v>43</v>
      </c>
      <c r="U156" s="145">
        <v>33</v>
      </c>
      <c r="V156" s="265"/>
    </row>
    <row r="157" spans="1:22" ht="31.5" x14ac:dyDescent="0.25">
      <c r="A157" s="135">
        <v>151</v>
      </c>
      <c r="B157" s="161" t="s">
        <v>129</v>
      </c>
      <c r="C157" s="161" t="s">
        <v>16</v>
      </c>
      <c r="D157" s="140"/>
      <c r="E157" s="141"/>
      <c r="F157" s="141">
        <v>27.24</v>
      </c>
      <c r="G157" s="139">
        <v>132</v>
      </c>
      <c r="H157" s="139">
        <v>142</v>
      </c>
      <c r="I157" s="139">
        <v>159</v>
      </c>
      <c r="J157" s="142">
        <v>4.8499999999999996</v>
      </c>
      <c r="K157" s="142">
        <v>5.21</v>
      </c>
      <c r="L157" s="142">
        <f t="shared" si="26"/>
        <v>5.8370044052863443</v>
      </c>
      <c r="M157" s="144">
        <f t="shared" si="27"/>
        <v>5</v>
      </c>
      <c r="N157" s="234">
        <f t="shared" si="20"/>
        <v>7</v>
      </c>
      <c r="O157" s="146">
        <f t="shared" si="21"/>
        <v>7.95</v>
      </c>
      <c r="P157" s="145">
        <f t="shared" si="22"/>
        <v>5</v>
      </c>
      <c r="Q157" s="146">
        <f t="shared" si="23"/>
        <v>5.25</v>
      </c>
      <c r="R157" s="145">
        <f t="shared" si="24"/>
        <v>75</v>
      </c>
      <c r="S157" s="251">
        <v>7</v>
      </c>
      <c r="T157" s="145">
        <v>6</v>
      </c>
      <c r="U157" s="145">
        <v>5</v>
      </c>
      <c r="V157" s="265"/>
    </row>
    <row r="158" spans="1:22" ht="20.25" customHeight="1" x14ac:dyDescent="0.25">
      <c r="A158" s="135">
        <v>152</v>
      </c>
      <c r="B158" s="161" t="s">
        <v>713</v>
      </c>
      <c r="C158" s="161" t="s">
        <v>16</v>
      </c>
      <c r="D158" s="140"/>
      <c r="E158" s="141"/>
      <c r="F158" s="141">
        <v>69.28</v>
      </c>
      <c r="G158" s="139">
        <v>126</v>
      </c>
      <c r="H158" s="139">
        <v>151</v>
      </c>
      <c r="I158" s="139">
        <v>183</v>
      </c>
      <c r="J158" s="142">
        <v>1.82</v>
      </c>
      <c r="K158" s="142">
        <v>2.1800000000000002</v>
      </c>
      <c r="L158" s="142">
        <f t="shared" si="26"/>
        <v>2.6414549653579678</v>
      </c>
      <c r="M158" s="144">
        <f t="shared" si="27"/>
        <v>5</v>
      </c>
      <c r="N158" s="234">
        <f t="shared" si="20"/>
        <v>9</v>
      </c>
      <c r="O158" s="146">
        <f t="shared" si="21"/>
        <v>9.15</v>
      </c>
      <c r="P158" s="145">
        <f t="shared" si="22"/>
        <v>6</v>
      </c>
      <c r="Q158" s="146">
        <f t="shared" si="23"/>
        <v>6.75</v>
      </c>
      <c r="R158" s="145">
        <f t="shared" si="24"/>
        <v>75</v>
      </c>
      <c r="S158" s="251">
        <v>9</v>
      </c>
      <c r="T158" s="145">
        <v>6</v>
      </c>
      <c r="U158" s="145">
        <v>4</v>
      </c>
      <c r="V158" s="265"/>
    </row>
    <row r="159" spans="1:22" ht="31.5" x14ac:dyDescent="0.25">
      <c r="A159" s="135">
        <v>153</v>
      </c>
      <c r="B159" s="161" t="s">
        <v>865</v>
      </c>
      <c r="C159" s="161" t="s">
        <v>16</v>
      </c>
      <c r="D159" s="140"/>
      <c r="E159" s="141"/>
      <c r="F159" s="141">
        <v>73.510000000000005</v>
      </c>
      <c r="G159" s="139"/>
      <c r="H159" s="139"/>
      <c r="I159" s="139">
        <v>461</v>
      </c>
      <c r="J159" s="142"/>
      <c r="K159" s="142"/>
      <c r="L159" s="142">
        <f t="shared" si="26"/>
        <v>6.2712556114814308</v>
      </c>
      <c r="M159" s="144">
        <f t="shared" si="27"/>
        <v>5</v>
      </c>
      <c r="N159" s="234">
        <f t="shared" si="20"/>
        <v>23</v>
      </c>
      <c r="O159" s="146">
        <f t="shared" si="21"/>
        <v>23.05</v>
      </c>
      <c r="P159" s="145">
        <f t="shared" si="22"/>
        <v>17</v>
      </c>
      <c r="Q159" s="146">
        <f t="shared" si="23"/>
        <v>17.25</v>
      </c>
      <c r="R159" s="145">
        <f t="shared" si="24"/>
        <v>75</v>
      </c>
      <c r="S159" s="251">
        <v>23</v>
      </c>
      <c r="T159" s="145">
        <v>0</v>
      </c>
      <c r="U159" s="145">
        <v>0</v>
      </c>
      <c r="V159" s="265"/>
    </row>
    <row r="160" spans="1:22" x14ac:dyDescent="0.25">
      <c r="A160" s="135">
        <v>154</v>
      </c>
      <c r="B160" s="161" t="s">
        <v>866</v>
      </c>
      <c r="C160" s="161" t="s">
        <v>16</v>
      </c>
      <c r="D160" s="140"/>
      <c r="E160" s="141"/>
      <c r="F160" s="141">
        <v>56.06</v>
      </c>
      <c r="G160" s="139"/>
      <c r="H160" s="139"/>
      <c r="I160" s="139">
        <v>339</v>
      </c>
      <c r="J160" s="142"/>
      <c r="K160" s="142"/>
      <c r="L160" s="142">
        <f t="shared" si="26"/>
        <v>6.0470924009989293</v>
      </c>
      <c r="M160" s="144">
        <f t="shared" si="27"/>
        <v>5</v>
      </c>
      <c r="N160" s="234">
        <f t="shared" si="20"/>
        <v>16</v>
      </c>
      <c r="O160" s="146">
        <f t="shared" si="21"/>
        <v>16.95</v>
      </c>
      <c r="P160" s="145">
        <f t="shared" si="22"/>
        <v>12</v>
      </c>
      <c r="Q160" s="146">
        <f t="shared" si="23"/>
        <v>12</v>
      </c>
      <c r="R160" s="145">
        <f t="shared" si="24"/>
        <v>75</v>
      </c>
      <c r="S160" s="251">
        <v>16</v>
      </c>
      <c r="T160" s="145">
        <v>0</v>
      </c>
      <c r="U160" s="145">
        <v>0</v>
      </c>
      <c r="V160" s="265"/>
    </row>
    <row r="161" spans="1:22" ht="18.75" customHeight="1" x14ac:dyDescent="0.25">
      <c r="A161" s="135">
        <v>155</v>
      </c>
      <c r="B161" s="161" t="s">
        <v>867</v>
      </c>
      <c r="C161" s="161" t="s">
        <v>16</v>
      </c>
      <c r="D161" s="140"/>
      <c r="E161" s="141"/>
      <c r="F161" s="141">
        <v>68.819999999999993</v>
      </c>
      <c r="G161" s="139"/>
      <c r="H161" s="139"/>
      <c r="I161" s="139">
        <v>319</v>
      </c>
      <c r="J161" s="142"/>
      <c r="K161" s="142"/>
      <c r="L161" s="142">
        <f t="shared" si="26"/>
        <v>4.6352804417320552</v>
      </c>
      <c r="M161" s="144">
        <f t="shared" si="27"/>
        <v>5</v>
      </c>
      <c r="N161" s="234">
        <f t="shared" si="20"/>
        <v>15</v>
      </c>
      <c r="O161" s="146">
        <f t="shared" si="21"/>
        <v>15.95</v>
      </c>
      <c r="P161" s="145">
        <f t="shared" si="22"/>
        <v>11</v>
      </c>
      <c r="Q161" s="146">
        <f t="shared" si="23"/>
        <v>11.25</v>
      </c>
      <c r="R161" s="145">
        <f t="shared" si="24"/>
        <v>75</v>
      </c>
      <c r="S161" s="251">
        <v>15</v>
      </c>
      <c r="T161" s="145">
        <v>0</v>
      </c>
      <c r="U161" s="145">
        <v>0</v>
      </c>
      <c r="V161" s="265"/>
    </row>
    <row r="162" spans="1:22" ht="18.75" customHeight="1" x14ac:dyDescent="0.25">
      <c r="A162" s="135">
        <v>156</v>
      </c>
      <c r="B162" s="161" t="s">
        <v>714</v>
      </c>
      <c r="C162" s="161" t="s">
        <v>16</v>
      </c>
      <c r="D162" s="140"/>
      <c r="E162" s="141"/>
      <c r="F162" s="141">
        <v>66.61</v>
      </c>
      <c r="G162" s="139">
        <v>101</v>
      </c>
      <c r="H162" s="139">
        <v>125</v>
      </c>
      <c r="I162" s="139">
        <v>154</v>
      </c>
      <c r="J162" s="142">
        <v>1.52</v>
      </c>
      <c r="K162" s="142">
        <v>1.88</v>
      </c>
      <c r="L162" s="142">
        <f t="shared" si="26"/>
        <v>2.3119651703948358</v>
      </c>
      <c r="M162" s="144">
        <f t="shared" si="27"/>
        <v>5</v>
      </c>
      <c r="N162" s="234">
        <f t="shared" si="20"/>
        <v>7</v>
      </c>
      <c r="O162" s="146">
        <f t="shared" si="21"/>
        <v>7.7</v>
      </c>
      <c r="P162" s="145">
        <f t="shared" si="22"/>
        <v>5</v>
      </c>
      <c r="Q162" s="146">
        <f t="shared" si="23"/>
        <v>5.25</v>
      </c>
      <c r="R162" s="145">
        <f t="shared" si="24"/>
        <v>75</v>
      </c>
      <c r="S162" s="251">
        <v>7</v>
      </c>
      <c r="T162" s="145">
        <v>5</v>
      </c>
      <c r="U162" s="145">
        <v>3</v>
      </c>
      <c r="V162" s="265"/>
    </row>
    <row r="163" spans="1:22" ht="31.5" x14ac:dyDescent="0.25">
      <c r="A163" s="135">
        <v>157</v>
      </c>
      <c r="B163" s="161" t="s">
        <v>868</v>
      </c>
      <c r="C163" s="161" t="s">
        <v>16</v>
      </c>
      <c r="D163" s="140"/>
      <c r="E163" s="141"/>
      <c r="F163" s="141">
        <v>73.86</v>
      </c>
      <c r="G163" s="139"/>
      <c r="H163" s="139"/>
      <c r="I163" s="139">
        <v>342</v>
      </c>
      <c r="J163" s="142"/>
      <c r="K163" s="142"/>
      <c r="L163" s="142">
        <f t="shared" si="26"/>
        <v>4.6303818034118605</v>
      </c>
      <c r="M163" s="144">
        <f t="shared" si="27"/>
        <v>5</v>
      </c>
      <c r="N163" s="234">
        <f t="shared" si="20"/>
        <v>17</v>
      </c>
      <c r="O163" s="146">
        <f t="shared" si="21"/>
        <v>17.100000000000001</v>
      </c>
      <c r="P163" s="145">
        <f t="shared" si="22"/>
        <v>12</v>
      </c>
      <c r="Q163" s="146">
        <f t="shared" si="23"/>
        <v>12.75</v>
      </c>
      <c r="R163" s="145">
        <f t="shared" si="24"/>
        <v>75</v>
      </c>
      <c r="S163" s="251">
        <v>17</v>
      </c>
      <c r="T163" s="145">
        <v>0</v>
      </c>
      <c r="U163" s="145">
        <v>0</v>
      </c>
      <c r="V163" s="265"/>
    </row>
    <row r="164" spans="1:22" hidden="1" x14ac:dyDescent="0.25">
      <c r="A164" s="135">
        <v>158</v>
      </c>
      <c r="B164" s="161" t="s">
        <v>444</v>
      </c>
      <c r="C164" s="161" t="s">
        <v>16</v>
      </c>
      <c r="D164" s="140"/>
      <c r="E164" s="141"/>
      <c r="F164" s="141">
        <v>1085.9100000000001</v>
      </c>
      <c r="G164" s="139"/>
      <c r="H164" s="139"/>
      <c r="I164" s="139">
        <v>2815</v>
      </c>
      <c r="J164" s="142"/>
      <c r="K164" s="142"/>
      <c r="L164" s="142">
        <v>2.592295862456373</v>
      </c>
      <c r="M164" s="144">
        <v>0</v>
      </c>
      <c r="N164" s="187">
        <f t="shared" si="20"/>
        <v>0</v>
      </c>
      <c r="O164" s="146">
        <f t="shared" si="21"/>
        <v>0</v>
      </c>
      <c r="P164" s="145">
        <f t="shared" si="22"/>
        <v>0</v>
      </c>
      <c r="Q164" s="146">
        <f t="shared" si="23"/>
        <v>0</v>
      </c>
      <c r="R164" s="145">
        <f t="shared" si="24"/>
        <v>75</v>
      </c>
      <c r="S164" s="151"/>
      <c r="V164" s="6"/>
    </row>
    <row r="165" spans="1:22" hidden="1" x14ac:dyDescent="0.25">
      <c r="A165" s="135">
        <v>159</v>
      </c>
      <c r="B165" s="161" t="s">
        <v>869</v>
      </c>
      <c r="C165" s="161" t="s">
        <v>17</v>
      </c>
      <c r="D165" s="140"/>
      <c r="E165" s="141"/>
      <c r="F165" s="141">
        <v>0</v>
      </c>
      <c r="G165" s="139"/>
      <c r="H165" s="139"/>
      <c r="I165" s="139">
        <v>0</v>
      </c>
      <c r="J165" s="142"/>
      <c r="K165" s="142"/>
      <c r="L165" s="142">
        <v>0</v>
      </c>
      <c r="M165" s="144">
        <f t="shared" si="25"/>
        <v>0</v>
      </c>
      <c r="N165" s="187">
        <f t="shared" si="20"/>
        <v>0</v>
      </c>
      <c r="O165" s="146">
        <f t="shared" si="21"/>
        <v>0</v>
      </c>
      <c r="P165" s="145">
        <f t="shared" si="22"/>
        <v>0</v>
      </c>
      <c r="Q165" s="146">
        <f t="shared" si="23"/>
        <v>0</v>
      </c>
      <c r="R165" s="145">
        <f t="shared" si="24"/>
        <v>0</v>
      </c>
      <c r="S165" s="151"/>
      <c r="V165" s="6"/>
    </row>
    <row r="166" spans="1:22" ht="31.5" hidden="1" x14ac:dyDescent="0.25">
      <c r="A166" s="135">
        <v>160</v>
      </c>
      <c r="B166" s="161" t="s">
        <v>715</v>
      </c>
      <c r="C166" s="161" t="s">
        <v>17</v>
      </c>
      <c r="D166" s="140"/>
      <c r="E166" s="141"/>
      <c r="F166" s="141">
        <v>70.53</v>
      </c>
      <c r="G166" s="139"/>
      <c r="H166" s="139"/>
      <c r="I166" s="139">
        <v>0</v>
      </c>
      <c r="J166" s="142"/>
      <c r="K166" s="142"/>
      <c r="L166" s="142">
        <v>0</v>
      </c>
      <c r="M166" s="144">
        <f t="shared" si="25"/>
        <v>0</v>
      </c>
      <c r="N166" s="187">
        <f t="shared" si="20"/>
        <v>0</v>
      </c>
      <c r="O166" s="146">
        <f t="shared" si="21"/>
        <v>0</v>
      </c>
      <c r="P166" s="145">
        <f t="shared" si="22"/>
        <v>0</v>
      </c>
      <c r="Q166" s="146">
        <f t="shared" si="23"/>
        <v>0</v>
      </c>
      <c r="R166" s="145">
        <f t="shared" si="24"/>
        <v>0</v>
      </c>
      <c r="S166" s="151"/>
      <c r="V166" s="6"/>
    </row>
    <row r="167" spans="1:22" ht="47.25" hidden="1" x14ac:dyDescent="0.25">
      <c r="A167" s="135">
        <v>161</v>
      </c>
      <c r="B167" s="161" t="s">
        <v>62</v>
      </c>
      <c r="C167" s="161" t="s">
        <v>17</v>
      </c>
      <c r="D167" s="140"/>
      <c r="E167" s="141"/>
      <c r="F167" s="141">
        <v>0</v>
      </c>
      <c r="G167" s="139"/>
      <c r="H167" s="139"/>
      <c r="I167" s="139">
        <v>0</v>
      </c>
      <c r="J167" s="142"/>
      <c r="K167" s="142"/>
      <c r="L167" s="142">
        <v>0</v>
      </c>
      <c r="M167" s="144">
        <f t="shared" si="25"/>
        <v>0</v>
      </c>
      <c r="N167" s="187">
        <f t="shared" si="20"/>
        <v>0</v>
      </c>
      <c r="O167" s="146">
        <f t="shared" si="21"/>
        <v>0</v>
      </c>
      <c r="P167" s="145">
        <f t="shared" si="22"/>
        <v>0</v>
      </c>
      <c r="Q167" s="146">
        <f t="shared" si="23"/>
        <v>0</v>
      </c>
      <c r="R167" s="145">
        <f t="shared" si="24"/>
        <v>0</v>
      </c>
      <c r="S167" s="151"/>
      <c r="V167" s="6"/>
    </row>
    <row r="168" spans="1:22" hidden="1" x14ac:dyDescent="0.25">
      <c r="A168" s="135">
        <v>162</v>
      </c>
      <c r="B168" s="161" t="s">
        <v>2</v>
      </c>
      <c r="C168" s="161" t="s">
        <v>17</v>
      </c>
      <c r="D168" s="140"/>
      <c r="E168" s="141"/>
      <c r="F168" s="141">
        <v>0</v>
      </c>
      <c r="G168" s="139"/>
      <c r="H168" s="139"/>
      <c r="I168" s="139">
        <v>0</v>
      </c>
      <c r="J168" s="142"/>
      <c r="K168" s="142"/>
      <c r="L168" s="142">
        <v>0</v>
      </c>
      <c r="M168" s="144">
        <f t="shared" si="25"/>
        <v>0</v>
      </c>
      <c r="N168" s="187">
        <f t="shared" si="20"/>
        <v>0</v>
      </c>
      <c r="O168" s="146">
        <f t="shared" si="21"/>
        <v>0</v>
      </c>
      <c r="P168" s="145">
        <f t="shared" si="22"/>
        <v>0</v>
      </c>
      <c r="Q168" s="146">
        <f t="shared" si="23"/>
        <v>0</v>
      </c>
      <c r="R168" s="145">
        <f t="shared" si="24"/>
        <v>0</v>
      </c>
      <c r="S168" s="151"/>
      <c r="V168" s="6"/>
    </row>
    <row r="169" spans="1:22" ht="47.25" hidden="1" x14ac:dyDescent="0.25">
      <c r="A169" s="135">
        <v>163</v>
      </c>
      <c r="B169" s="161" t="s">
        <v>86</v>
      </c>
      <c r="C169" s="161" t="s">
        <v>17</v>
      </c>
      <c r="D169" s="140"/>
      <c r="E169" s="141"/>
      <c r="F169" s="141">
        <v>0</v>
      </c>
      <c r="G169" s="139"/>
      <c r="H169" s="139"/>
      <c r="I169" s="139">
        <v>0</v>
      </c>
      <c r="J169" s="142"/>
      <c r="K169" s="142"/>
      <c r="L169" s="142">
        <v>0</v>
      </c>
      <c r="M169" s="144">
        <f t="shared" si="25"/>
        <v>0</v>
      </c>
      <c r="N169" s="187">
        <f t="shared" si="20"/>
        <v>0</v>
      </c>
      <c r="O169" s="146">
        <f t="shared" si="21"/>
        <v>0</v>
      </c>
      <c r="P169" s="145">
        <f t="shared" si="22"/>
        <v>0</v>
      </c>
      <c r="Q169" s="146">
        <f t="shared" si="23"/>
        <v>0</v>
      </c>
      <c r="R169" s="145">
        <f t="shared" si="24"/>
        <v>0</v>
      </c>
      <c r="S169" s="151"/>
      <c r="V169" s="6"/>
    </row>
    <row r="170" spans="1:22" hidden="1" x14ac:dyDescent="0.25">
      <c r="A170" s="135">
        <v>164</v>
      </c>
      <c r="B170" s="161" t="s">
        <v>444</v>
      </c>
      <c r="C170" s="161" t="s">
        <v>17</v>
      </c>
      <c r="D170" s="140"/>
      <c r="E170" s="141"/>
      <c r="F170" s="141">
        <v>0</v>
      </c>
      <c r="G170" s="139"/>
      <c r="H170" s="139"/>
      <c r="I170" s="139">
        <v>0</v>
      </c>
      <c r="J170" s="142"/>
      <c r="K170" s="142"/>
      <c r="L170" s="142">
        <v>0</v>
      </c>
      <c r="M170" s="144">
        <f t="shared" si="25"/>
        <v>0</v>
      </c>
      <c r="N170" s="187">
        <f t="shared" si="20"/>
        <v>0</v>
      </c>
      <c r="O170" s="146">
        <f t="shared" si="21"/>
        <v>0</v>
      </c>
      <c r="P170" s="145">
        <f t="shared" si="22"/>
        <v>0</v>
      </c>
      <c r="Q170" s="146">
        <f t="shared" si="23"/>
        <v>0</v>
      </c>
      <c r="R170" s="145">
        <f t="shared" si="24"/>
        <v>0</v>
      </c>
      <c r="S170" s="151"/>
      <c r="V170" s="6"/>
    </row>
    <row r="171" spans="1:22" ht="31.5" hidden="1" x14ac:dyDescent="0.25">
      <c r="A171" s="135">
        <v>165</v>
      </c>
      <c r="B171" s="161" t="s">
        <v>19</v>
      </c>
      <c r="C171" s="161" t="s">
        <v>18</v>
      </c>
      <c r="D171" s="140"/>
      <c r="E171" s="141"/>
      <c r="F171" s="141">
        <v>0</v>
      </c>
      <c r="G171" s="139"/>
      <c r="H171" s="139"/>
      <c r="I171" s="139">
        <v>0</v>
      </c>
      <c r="J171" s="142"/>
      <c r="K171" s="142"/>
      <c r="L171" s="142">
        <v>0</v>
      </c>
      <c r="M171" s="144">
        <f t="shared" si="25"/>
        <v>0</v>
      </c>
      <c r="N171" s="187">
        <f t="shared" si="20"/>
        <v>0</v>
      </c>
      <c r="O171" s="146">
        <f t="shared" si="21"/>
        <v>0</v>
      </c>
      <c r="P171" s="145">
        <f t="shared" si="22"/>
        <v>0</v>
      </c>
      <c r="Q171" s="146">
        <f t="shared" si="23"/>
        <v>0</v>
      </c>
      <c r="R171" s="145">
        <f t="shared" si="24"/>
        <v>0</v>
      </c>
      <c r="S171" s="151"/>
      <c r="V171" s="6"/>
    </row>
    <row r="172" spans="1:22" hidden="1" x14ac:dyDescent="0.25">
      <c r="A172" s="135">
        <v>166</v>
      </c>
      <c r="B172" s="161" t="s">
        <v>2</v>
      </c>
      <c r="C172" s="161" t="s">
        <v>18</v>
      </c>
      <c r="D172" s="140"/>
      <c r="E172" s="141"/>
      <c r="F172" s="141">
        <v>0</v>
      </c>
      <c r="G172" s="139"/>
      <c r="H172" s="139"/>
      <c r="I172" s="139">
        <v>0</v>
      </c>
      <c r="J172" s="142"/>
      <c r="K172" s="142"/>
      <c r="L172" s="142">
        <v>0</v>
      </c>
      <c r="M172" s="144">
        <f t="shared" si="25"/>
        <v>0</v>
      </c>
      <c r="N172" s="187">
        <f t="shared" si="20"/>
        <v>0</v>
      </c>
      <c r="O172" s="146">
        <f t="shared" si="21"/>
        <v>0</v>
      </c>
      <c r="P172" s="145">
        <f t="shared" si="22"/>
        <v>0</v>
      </c>
      <c r="Q172" s="146">
        <f t="shared" si="23"/>
        <v>0</v>
      </c>
      <c r="R172" s="145">
        <f t="shared" si="24"/>
        <v>0</v>
      </c>
      <c r="S172" s="151"/>
      <c r="V172" s="6"/>
    </row>
    <row r="173" spans="1:22" ht="31.5" hidden="1" x14ac:dyDescent="0.25">
      <c r="A173" s="135">
        <v>167</v>
      </c>
      <c r="B173" s="161" t="s">
        <v>142</v>
      </c>
      <c r="C173" s="161" t="s">
        <v>18</v>
      </c>
      <c r="D173" s="140"/>
      <c r="E173" s="141"/>
      <c r="F173" s="141">
        <v>0</v>
      </c>
      <c r="G173" s="139"/>
      <c r="H173" s="139"/>
      <c r="I173" s="139">
        <v>0</v>
      </c>
      <c r="J173" s="142"/>
      <c r="K173" s="142"/>
      <c r="L173" s="142">
        <v>0</v>
      </c>
      <c r="M173" s="144">
        <f t="shared" si="25"/>
        <v>0</v>
      </c>
      <c r="N173" s="187">
        <f t="shared" si="20"/>
        <v>0</v>
      </c>
      <c r="O173" s="146">
        <f t="shared" si="21"/>
        <v>0</v>
      </c>
      <c r="P173" s="145">
        <f t="shared" si="22"/>
        <v>0</v>
      </c>
      <c r="Q173" s="146">
        <f t="shared" si="23"/>
        <v>0</v>
      </c>
      <c r="R173" s="145">
        <f t="shared" si="24"/>
        <v>0</v>
      </c>
      <c r="S173" s="151"/>
      <c r="V173" s="6"/>
    </row>
    <row r="174" spans="1:22" hidden="1" x14ac:dyDescent="0.25">
      <c r="A174" s="135">
        <v>168</v>
      </c>
      <c r="B174" s="161" t="s">
        <v>444</v>
      </c>
      <c r="C174" s="161" t="s">
        <v>18</v>
      </c>
      <c r="D174" s="140"/>
      <c r="E174" s="141"/>
      <c r="F174" s="141">
        <v>0</v>
      </c>
      <c r="G174" s="139"/>
      <c r="H174" s="139"/>
      <c r="I174" s="139">
        <v>0</v>
      </c>
      <c r="J174" s="142"/>
      <c r="K174" s="142"/>
      <c r="L174" s="142">
        <v>0</v>
      </c>
      <c r="M174" s="144">
        <f t="shared" si="25"/>
        <v>0</v>
      </c>
      <c r="N174" s="187">
        <f t="shared" si="20"/>
        <v>0</v>
      </c>
      <c r="O174" s="146">
        <f t="shared" si="21"/>
        <v>0</v>
      </c>
      <c r="P174" s="145">
        <f t="shared" si="22"/>
        <v>0</v>
      </c>
      <c r="Q174" s="146">
        <f t="shared" si="23"/>
        <v>0</v>
      </c>
      <c r="R174" s="145">
        <f t="shared" si="24"/>
        <v>0</v>
      </c>
      <c r="S174" s="151"/>
      <c r="V174" s="6"/>
    </row>
    <row r="175" spans="1:22" hidden="1" x14ac:dyDescent="0.25">
      <c r="A175" s="135">
        <v>169</v>
      </c>
      <c r="B175" s="161" t="s">
        <v>859</v>
      </c>
      <c r="C175" s="161" t="s">
        <v>20</v>
      </c>
      <c r="D175" s="140"/>
      <c r="E175" s="141"/>
      <c r="F175" s="141">
        <v>7.08</v>
      </c>
      <c r="G175" s="139"/>
      <c r="H175" s="139"/>
      <c r="I175" s="139">
        <v>0</v>
      </c>
      <c r="J175" s="142"/>
      <c r="K175" s="142"/>
      <c r="L175" s="142">
        <v>0</v>
      </c>
      <c r="M175" s="144">
        <f t="shared" si="25"/>
        <v>0</v>
      </c>
      <c r="N175" s="187">
        <f t="shared" si="20"/>
        <v>0</v>
      </c>
      <c r="O175" s="146">
        <f t="shared" si="21"/>
        <v>0</v>
      </c>
      <c r="P175" s="145">
        <f t="shared" si="22"/>
        <v>0</v>
      </c>
      <c r="Q175" s="146">
        <f t="shared" si="23"/>
        <v>0</v>
      </c>
      <c r="R175" s="145">
        <f t="shared" si="24"/>
        <v>0</v>
      </c>
      <c r="S175" s="151"/>
      <c r="V175" s="6"/>
    </row>
    <row r="176" spans="1:22" hidden="1" x14ac:dyDescent="0.25">
      <c r="A176" s="135">
        <v>170</v>
      </c>
      <c r="B176" s="161" t="s">
        <v>870</v>
      </c>
      <c r="C176" s="161" t="s">
        <v>20</v>
      </c>
      <c r="D176" s="140"/>
      <c r="E176" s="141"/>
      <c r="F176" s="141">
        <v>24.95</v>
      </c>
      <c r="G176" s="139"/>
      <c r="H176" s="139"/>
      <c r="I176" s="139">
        <v>0</v>
      </c>
      <c r="J176" s="142"/>
      <c r="K176" s="142"/>
      <c r="L176" s="142">
        <v>0</v>
      </c>
      <c r="M176" s="144">
        <f t="shared" si="25"/>
        <v>0</v>
      </c>
      <c r="N176" s="187">
        <f t="shared" si="20"/>
        <v>0</v>
      </c>
      <c r="O176" s="146">
        <f t="shared" si="21"/>
        <v>0</v>
      </c>
      <c r="P176" s="145">
        <f t="shared" si="22"/>
        <v>0</v>
      </c>
      <c r="Q176" s="146">
        <f t="shared" si="23"/>
        <v>0</v>
      </c>
      <c r="R176" s="145">
        <f t="shared" si="24"/>
        <v>0</v>
      </c>
      <c r="S176" s="151"/>
      <c r="V176" s="6"/>
    </row>
    <row r="177" spans="1:22" ht="31.5" hidden="1" x14ac:dyDescent="0.25">
      <c r="A177" s="135">
        <v>171</v>
      </c>
      <c r="B177" s="161" t="s">
        <v>186</v>
      </c>
      <c r="C177" s="161" t="s">
        <v>20</v>
      </c>
      <c r="D177" s="140"/>
      <c r="E177" s="141"/>
      <c r="F177" s="141">
        <v>485.12</v>
      </c>
      <c r="G177" s="139"/>
      <c r="H177" s="139"/>
      <c r="I177" s="139">
        <v>0</v>
      </c>
      <c r="J177" s="142"/>
      <c r="K177" s="142"/>
      <c r="L177" s="142">
        <v>0</v>
      </c>
      <c r="M177" s="144">
        <f t="shared" si="25"/>
        <v>0</v>
      </c>
      <c r="N177" s="187">
        <f t="shared" si="20"/>
        <v>0</v>
      </c>
      <c r="O177" s="146">
        <f t="shared" si="21"/>
        <v>0</v>
      </c>
      <c r="P177" s="145">
        <f t="shared" si="22"/>
        <v>0</v>
      </c>
      <c r="Q177" s="146">
        <f t="shared" si="23"/>
        <v>0</v>
      </c>
      <c r="R177" s="145">
        <f t="shared" si="24"/>
        <v>0</v>
      </c>
      <c r="S177" s="151"/>
      <c r="V177" s="6"/>
    </row>
    <row r="178" spans="1:22" hidden="1" x14ac:dyDescent="0.25">
      <c r="A178" s="135">
        <v>172</v>
      </c>
      <c r="B178" s="161" t="s">
        <v>708</v>
      </c>
      <c r="C178" s="161" t="s">
        <v>20</v>
      </c>
      <c r="D178" s="140"/>
      <c r="E178" s="141"/>
      <c r="F178" s="141">
        <v>17.350000000000001</v>
      </c>
      <c r="G178" s="139"/>
      <c r="H178" s="139"/>
      <c r="I178" s="139">
        <v>0</v>
      </c>
      <c r="J178" s="142"/>
      <c r="K178" s="142"/>
      <c r="L178" s="142">
        <v>0</v>
      </c>
      <c r="M178" s="144">
        <f t="shared" si="25"/>
        <v>0</v>
      </c>
      <c r="N178" s="187">
        <f t="shared" si="20"/>
        <v>0</v>
      </c>
      <c r="O178" s="146">
        <f t="shared" si="21"/>
        <v>0</v>
      </c>
      <c r="P178" s="145">
        <f t="shared" si="22"/>
        <v>0</v>
      </c>
      <c r="Q178" s="146">
        <f t="shared" si="23"/>
        <v>0</v>
      </c>
      <c r="R178" s="145">
        <f t="shared" si="24"/>
        <v>0</v>
      </c>
      <c r="S178" s="151"/>
      <c r="V178" s="6"/>
    </row>
    <row r="179" spans="1:22" ht="31.5" hidden="1" x14ac:dyDescent="0.25">
      <c r="A179" s="135">
        <v>173</v>
      </c>
      <c r="B179" s="161" t="s">
        <v>21</v>
      </c>
      <c r="C179" s="161" t="s">
        <v>20</v>
      </c>
      <c r="D179" s="140"/>
      <c r="E179" s="141"/>
      <c r="F179" s="141">
        <v>227.38</v>
      </c>
      <c r="G179" s="139"/>
      <c r="H179" s="139"/>
      <c r="I179" s="139">
        <v>14</v>
      </c>
      <c r="J179" s="142"/>
      <c r="K179" s="142"/>
      <c r="L179" s="142">
        <f>I179/F179</f>
        <v>6.1570938517019967E-2</v>
      </c>
      <c r="M179" s="144">
        <f>IF(I179&lt;33,0,5)</f>
        <v>0</v>
      </c>
      <c r="N179" s="234">
        <f t="shared" si="20"/>
        <v>0</v>
      </c>
      <c r="O179" s="146">
        <f t="shared" si="21"/>
        <v>0</v>
      </c>
      <c r="P179" s="145">
        <f t="shared" si="22"/>
        <v>0</v>
      </c>
      <c r="Q179" s="146">
        <f t="shared" si="23"/>
        <v>0</v>
      </c>
      <c r="R179" s="145">
        <f t="shared" si="24"/>
        <v>0</v>
      </c>
      <c r="S179" s="251">
        <v>0</v>
      </c>
      <c r="T179" s="145">
        <v>0</v>
      </c>
      <c r="U179" s="145">
        <v>0</v>
      </c>
      <c r="V179" s="6"/>
    </row>
    <row r="180" spans="1:22" hidden="1" x14ac:dyDescent="0.25">
      <c r="A180" s="135">
        <v>174</v>
      </c>
      <c r="B180" s="161" t="s">
        <v>2</v>
      </c>
      <c r="C180" s="161" t="s">
        <v>20</v>
      </c>
      <c r="D180" s="140"/>
      <c r="E180" s="141"/>
      <c r="F180" s="141">
        <v>0</v>
      </c>
      <c r="G180" s="139"/>
      <c r="H180" s="139"/>
      <c r="I180" s="139">
        <v>0</v>
      </c>
      <c r="J180" s="142"/>
      <c r="K180" s="142"/>
      <c r="L180" s="142">
        <v>0</v>
      </c>
      <c r="M180" s="144">
        <f t="shared" si="25"/>
        <v>0</v>
      </c>
      <c r="N180" s="187">
        <f t="shared" si="20"/>
        <v>0</v>
      </c>
      <c r="O180" s="146">
        <f t="shared" si="21"/>
        <v>0</v>
      </c>
      <c r="P180" s="145">
        <f t="shared" si="22"/>
        <v>0</v>
      </c>
      <c r="Q180" s="146">
        <f t="shared" si="23"/>
        <v>0</v>
      </c>
      <c r="R180" s="145">
        <f t="shared" si="24"/>
        <v>0</v>
      </c>
      <c r="S180" s="151"/>
      <c r="V180" s="6"/>
    </row>
    <row r="181" spans="1:22" hidden="1" x14ac:dyDescent="0.25">
      <c r="A181" s="135">
        <v>175</v>
      </c>
      <c r="B181" s="161" t="s">
        <v>444</v>
      </c>
      <c r="C181" s="161" t="s">
        <v>20</v>
      </c>
      <c r="D181" s="140"/>
      <c r="E181" s="141"/>
      <c r="F181" s="141">
        <v>1019.16</v>
      </c>
      <c r="G181" s="139"/>
      <c r="H181" s="139"/>
      <c r="I181" s="139">
        <v>14</v>
      </c>
      <c r="J181" s="142"/>
      <c r="K181" s="142"/>
      <c r="L181" s="142">
        <v>1.3736802857254996E-2</v>
      </c>
      <c r="M181" s="144">
        <f>IF(I181&lt;33,0,5)</f>
        <v>0</v>
      </c>
      <c r="N181" s="187">
        <f t="shared" si="20"/>
        <v>0</v>
      </c>
      <c r="O181" s="146">
        <f t="shared" si="21"/>
        <v>0</v>
      </c>
      <c r="P181" s="145">
        <f t="shared" si="22"/>
        <v>0</v>
      </c>
      <c r="Q181" s="146">
        <f t="shared" si="23"/>
        <v>0</v>
      </c>
      <c r="R181" s="145">
        <f t="shared" si="24"/>
        <v>0</v>
      </c>
      <c r="S181" s="151"/>
      <c r="V181" s="6"/>
    </row>
    <row r="182" spans="1:22" x14ac:dyDescent="0.25">
      <c r="A182" s="135">
        <v>176</v>
      </c>
      <c r="B182" s="161" t="s">
        <v>2</v>
      </c>
      <c r="C182" s="161" t="s">
        <v>716</v>
      </c>
      <c r="D182" s="140"/>
      <c r="E182" s="141"/>
      <c r="F182" s="141">
        <v>891.37</v>
      </c>
      <c r="G182" s="139">
        <v>84</v>
      </c>
      <c r="H182" s="139">
        <v>121</v>
      </c>
      <c r="I182" s="139">
        <v>168</v>
      </c>
      <c r="J182" s="142">
        <v>0.09</v>
      </c>
      <c r="K182" s="142">
        <v>0.14000000000000001</v>
      </c>
      <c r="L182" s="142">
        <f>I182/F182</f>
        <v>0.18847392216475761</v>
      </c>
      <c r="M182" s="144">
        <f t="shared" si="25"/>
        <v>3</v>
      </c>
      <c r="N182" s="234">
        <f t="shared" si="20"/>
        <v>5</v>
      </c>
      <c r="O182" s="146">
        <f t="shared" si="21"/>
        <v>5.04</v>
      </c>
      <c r="P182" s="145">
        <f t="shared" si="22"/>
        <v>3</v>
      </c>
      <c r="Q182" s="146">
        <f t="shared" si="23"/>
        <v>3.75</v>
      </c>
      <c r="R182" s="145">
        <f t="shared" si="24"/>
        <v>75</v>
      </c>
      <c r="S182" s="341" t="s">
        <v>916</v>
      </c>
      <c r="T182" s="145">
        <v>3</v>
      </c>
      <c r="U182" s="145">
        <v>2</v>
      </c>
      <c r="V182" s="265"/>
    </row>
    <row r="183" spans="1:22" ht="31.5" hidden="1" x14ac:dyDescent="0.25">
      <c r="A183" s="135">
        <v>177</v>
      </c>
      <c r="B183" s="161" t="s">
        <v>717</v>
      </c>
      <c r="C183" s="161" t="s">
        <v>716</v>
      </c>
      <c r="D183" s="140"/>
      <c r="E183" s="141"/>
      <c r="F183" s="141">
        <v>0</v>
      </c>
      <c r="G183" s="139"/>
      <c r="H183" s="139"/>
      <c r="I183" s="139">
        <v>0</v>
      </c>
      <c r="J183" s="142"/>
      <c r="K183" s="142"/>
      <c r="L183" s="142">
        <v>0</v>
      </c>
      <c r="M183" s="144">
        <f t="shared" si="25"/>
        <v>0</v>
      </c>
      <c r="N183" s="187">
        <f t="shared" si="20"/>
        <v>0</v>
      </c>
      <c r="O183" s="146">
        <f t="shared" si="21"/>
        <v>0</v>
      </c>
      <c r="P183" s="145">
        <f t="shared" si="22"/>
        <v>0</v>
      </c>
      <c r="Q183" s="146">
        <f t="shared" si="23"/>
        <v>0</v>
      </c>
      <c r="R183" s="145">
        <f t="shared" si="24"/>
        <v>0</v>
      </c>
      <c r="S183" s="151"/>
      <c r="V183" s="6"/>
    </row>
    <row r="184" spans="1:22" ht="31.5" hidden="1" x14ac:dyDescent="0.25">
      <c r="A184" s="135">
        <v>178</v>
      </c>
      <c r="B184" s="161" t="s">
        <v>165</v>
      </c>
      <c r="C184" s="161" t="s">
        <v>716</v>
      </c>
      <c r="D184" s="140"/>
      <c r="E184" s="141"/>
      <c r="F184" s="141">
        <v>1700.17</v>
      </c>
      <c r="G184" s="139"/>
      <c r="H184" s="139"/>
      <c r="I184" s="139">
        <v>305</v>
      </c>
      <c r="J184" s="142"/>
      <c r="K184" s="142"/>
      <c r="L184" s="142">
        <f>I184/F184</f>
        <v>0.17939382532335002</v>
      </c>
      <c r="M184" s="144">
        <v>0</v>
      </c>
      <c r="N184" s="234">
        <f t="shared" si="20"/>
        <v>0</v>
      </c>
      <c r="O184" s="146">
        <f t="shared" si="21"/>
        <v>0</v>
      </c>
      <c r="P184" s="145">
        <f t="shared" si="22"/>
        <v>0</v>
      </c>
      <c r="Q184" s="146">
        <f t="shared" si="23"/>
        <v>0</v>
      </c>
      <c r="R184" s="145">
        <f t="shared" si="24"/>
        <v>75</v>
      </c>
      <c r="S184" s="251">
        <v>0</v>
      </c>
      <c r="T184" s="145">
        <v>0</v>
      </c>
      <c r="U184" s="145">
        <v>0</v>
      </c>
      <c r="V184" s="6"/>
    </row>
    <row r="185" spans="1:22" hidden="1" x14ac:dyDescent="0.25">
      <c r="A185" s="135">
        <v>179</v>
      </c>
      <c r="B185" s="161" t="s">
        <v>444</v>
      </c>
      <c r="C185" s="161" t="s">
        <v>716</v>
      </c>
      <c r="D185" s="140"/>
      <c r="E185" s="141"/>
      <c r="F185" s="141">
        <v>3429.28</v>
      </c>
      <c r="G185" s="139"/>
      <c r="H185" s="139"/>
      <c r="I185" s="139">
        <v>473</v>
      </c>
      <c r="J185" s="142"/>
      <c r="K185" s="142"/>
      <c r="L185" s="142">
        <v>0.13792982783558064</v>
      </c>
      <c r="M185" s="144">
        <v>0</v>
      </c>
      <c r="N185" s="187">
        <f t="shared" si="20"/>
        <v>0</v>
      </c>
      <c r="O185" s="146">
        <f t="shared" si="21"/>
        <v>0</v>
      </c>
      <c r="P185" s="145">
        <f t="shared" si="22"/>
        <v>0</v>
      </c>
      <c r="Q185" s="146">
        <f t="shared" si="23"/>
        <v>0</v>
      </c>
      <c r="R185" s="145">
        <f t="shared" si="24"/>
        <v>75</v>
      </c>
      <c r="S185" s="151"/>
      <c r="V185" s="6"/>
    </row>
    <row r="186" spans="1:22" hidden="1" x14ac:dyDescent="0.25">
      <c r="A186" s="135">
        <v>180</v>
      </c>
      <c r="B186" s="161" t="s">
        <v>855</v>
      </c>
      <c r="C186" s="161" t="s">
        <v>23</v>
      </c>
      <c r="D186" s="140"/>
      <c r="E186" s="141"/>
      <c r="F186" s="141">
        <v>0</v>
      </c>
      <c r="G186" s="139"/>
      <c r="H186" s="139"/>
      <c r="I186" s="139">
        <v>0</v>
      </c>
      <c r="J186" s="142"/>
      <c r="K186" s="142"/>
      <c r="L186" s="142">
        <v>0</v>
      </c>
      <c r="M186" s="144">
        <f t="shared" si="25"/>
        <v>0</v>
      </c>
      <c r="N186" s="187">
        <f t="shared" si="20"/>
        <v>0</v>
      </c>
      <c r="O186" s="146">
        <f t="shared" si="21"/>
        <v>0</v>
      </c>
      <c r="P186" s="145">
        <f t="shared" si="22"/>
        <v>0</v>
      </c>
      <c r="Q186" s="146">
        <f t="shared" si="23"/>
        <v>0</v>
      </c>
      <c r="R186" s="145">
        <f t="shared" si="24"/>
        <v>0</v>
      </c>
      <c r="S186" s="151"/>
      <c r="V186" s="6"/>
    </row>
    <row r="187" spans="1:22" ht="31.5" hidden="1" x14ac:dyDescent="0.25">
      <c r="A187" s="135">
        <v>181</v>
      </c>
      <c r="B187" s="161" t="s">
        <v>24</v>
      </c>
      <c r="C187" s="161" t="s">
        <v>23</v>
      </c>
      <c r="D187" s="140"/>
      <c r="E187" s="141"/>
      <c r="F187" s="141">
        <v>0</v>
      </c>
      <c r="G187" s="139"/>
      <c r="H187" s="139"/>
      <c r="I187" s="139">
        <v>0</v>
      </c>
      <c r="J187" s="142"/>
      <c r="K187" s="142"/>
      <c r="L187" s="142">
        <v>0</v>
      </c>
      <c r="M187" s="144">
        <f t="shared" si="25"/>
        <v>0</v>
      </c>
      <c r="N187" s="187">
        <f t="shared" si="20"/>
        <v>0</v>
      </c>
      <c r="O187" s="146">
        <f t="shared" si="21"/>
        <v>0</v>
      </c>
      <c r="P187" s="145">
        <f t="shared" si="22"/>
        <v>0</v>
      </c>
      <c r="Q187" s="146">
        <f t="shared" si="23"/>
        <v>0</v>
      </c>
      <c r="R187" s="145">
        <f t="shared" si="24"/>
        <v>0</v>
      </c>
      <c r="S187" s="151"/>
      <c r="V187" s="6"/>
    </row>
    <row r="188" spans="1:22" hidden="1" x14ac:dyDescent="0.25">
      <c r="A188" s="135">
        <v>182</v>
      </c>
      <c r="B188" s="161" t="s">
        <v>2</v>
      </c>
      <c r="C188" s="161" t="s">
        <v>23</v>
      </c>
      <c r="D188" s="140"/>
      <c r="E188" s="141"/>
      <c r="F188" s="141">
        <v>0</v>
      </c>
      <c r="G188" s="139"/>
      <c r="H188" s="139"/>
      <c r="I188" s="139">
        <v>0</v>
      </c>
      <c r="J188" s="142"/>
      <c r="K188" s="142"/>
      <c r="L188" s="142">
        <v>0</v>
      </c>
      <c r="M188" s="144">
        <f t="shared" si="25"/>
        <v>0</v>
      </c>
      <c r="N188" s="187">
        <f t="shared" si="20"/>
        <v>0</v>
      </c>
      <c r="O188" s="146">
        <f t="shared" si="21"/>
        <v>0</v>
      </c>
      <c r="P188" s="145">
        <f t="shared" si="22"/>
        <v>0</v>
      </c>
      <c r="Q188" s="146">
        <f t="shared" si="23"/>
        <v>0</v>
      </c>
      <c r="R188" s="145">
        <f t="shared" si="24"/>
        <v>0</v>
      </c>
      <c r="S188" s="151"/>
      <c r="V188" s="6"/>
    </row>
    <row r="189" spans="1:22" ht="31.5" hidden="1" x14ac:dyDescent="0.25">
      <c r="A189" s="135">
        <v>183</v>
      </c>
      <c r="B189" s="161" t="s">
        <v>98</v>
      </c>
      <c r="C189" s="161" t="s">
        <v>23</v>
      </c>
      <c r="D189" s="140"/>
      <c r="E189" s="141"/>
      <c r="F189" s="141">
        <v>0</v>
      </c>
      <c r="G189" s="139"/>
      <c r="H189" s="139"/>
      <c r="I189" s="139">
        <v>0</v>
      </c>
      <c r="J189" s="142"/>
      <c r="K189" s="142"/>
      <c r="L189" s="142">
        <v>0</v>
      </c>
      <c r="M189" s="144">
        <f t="shared" si="25"/>
        <v>0</v>
      </c>
      <c r="N189" s="187">
        <f t="shared" si="20"/>
        <v>0</v>
      </c>
      <c r="O189" s="146">
        <f t="shared" si="21"/>
        <v>0</v>
      </c>
      <c r="P189" s="145">
        <f t="shared" si="22"/>
        <v>0</v>
      </c>
      <c r="Q189" s="146">
        <f t="shared" si="23"/>
        <v>0</v>
      </c>
      <c r="R189" s="145">
        <f t="shared" si="24"/>
        <v>0</v>
      </c>
      <c r="S189" s="151"/>
      <c r="V189" s="6"/>
    </row>
    <row r="190" spans="1:22" ht="31.5" hidden="1" x14ac:dyDescent="0.25">
      <c r="A190" s="135">
        <v>184</v>
      </c>
      <c r="B190" s="161" t="s">
        <v>97</v>
      </c>
      <c r="C190" s="161" t="s">
        <v>23</v>
      </c>
      <c r="D190" s="140"/>
      <c r="E190" s="141"/>
      <c r="F190" s="141">
        <v>0</v>
      </c>
      <c r="G190" s="139"/>
      <c r="H190" s="139"/>
      <c r="I190" s="139">
        <v>0</v>
      </c>
      <c r="J190" s="142"/>
      <c r="K190" s="142"/>
      <c r="L190" s="142">
        <v>0</v>
      </c>
      <c r="M190" s="144">
        <f t="shared" si="25"/>
        <v>0</v>
      </c>
      <c r="N190" s="187">
        <f t="shared" si="20"/>
        <v>0</v>
      </c>
      <c r="O190" s="146">
        <f t="shared" si="21"/>
        <v>0</v>
      </c>
      <c r="P190" s="145">
        <f t="shared" si="22"/>
        <v>0</v>
      </c>
      <c r="Q190" s="146">
        <f t="shared" si="23"/>
        <v>0</v>
      </c>
      <c r="R190" s="145">
        <f t="shared" si="24"/>
        <v>0</v>
      </c>
      <c r="S190" s="151"/>
      <c r="V190" s="6"/>
    </row>
    <row r="191" spans="1:22" hidden="1" x14ac:dyDescent="0.25">
      <c r="A191" s="135">
        <v>185</v>
      </c>
      <c r="B191" s="161" t="s">
        <v>444</v>
      </c>
      <c r="C191" s="161" t="s">
        <v>23</v>
      </c>
      <c r="D191" s="140"/>
      <c r="E191" s="141"/>
      <c r="F191" s="141">
        <v>0</v>
      </c>
      <c r="G191" s="139"/>
      <c r="H191" s="139"/>
      <c r="I191" s="139">
        <v>0</v>
      </c>
      <c r="J191" s="142"/>
      <c r="K191" s="142"/>
      <c r="L191" s="142">
        <v>0</v>
      </c>
      <c r="M191" s="144">
        <f t="shared" si="25"/>
        <v>0</v>
      </c>
      <c r="N191" s="187">
        <f t="shared" si="20"/>
        <v>0</v>
      </c>
      <c r="O191" s="146">
        <f t="shared" si="21"/>
        <v>0</v>
      </c>
      <c r="P191" s="145">
        <f t="shared" si="22"/>
        <v>0</v>
      </c>
      <c r="Q191" s="146">
        <f t="shared" si="23"/>
        <v>0</v>
      </c>
      <c r="R191" s="145">
        <f t="shared" si="24"/>
        <v>0</v>
      </c>
      <c r="S191" s="151"/>
      <c r="V191" s="6"/>
    </row>
    <row r="192" spans="1:22" hidden="1" x14ac:dyDescent="0.25">
      <c r="A192" s="135">
        <v>186</v>
      </c>
      <c r="B192" s="161" t="s">
        <v>871</v>
      </c>
      <c r="C192" s="161" t="s">
        <v>718</v>
      </c>
      <c r="D192" s="140"/>
      <c r="E192" s="141"/>
      <c r="F192" s="141">
        <v>40.14</v>
      </c>
      <c r="G192" s="139"/>
      <c r="H192" s="139"/>
      <c r="I192" s="139">
        <v>0</v>
      </c>
      <c r="J192" s="142"/>
      <c r="K192" s="142"/>
      <c r="L192" s="142">
        <v>0</v>
      </c>
      <c r="M192" s="144">
        <f t="shared" si="25"/>
        <v>0</v>
      </c>
      <c r="N192" s="187">
        <f t="shared" si="20"/>
        <v>0</v>
      </c>
      <c r="O192" s="146">
        <f t="shared" si="21"/>
        <v>0</v>
      </c>
      <c r="P192" s="145">
        <f t="shared" si="22"/>
        <v>0</v>
      </c>
      <c r="Q192" s="146">
        <f t="shared" si="23"/>
        <v>0</v>
      </c>
      <c r="R192" s="145">
        <f t="shared" si="24"/>
        <v>0</v>
      </c>
      <c r="S192" s="151"/>
      <c r="V192" s="6"/>
    </row>
    <row r="193" spans="1:22" hidden="1" x14ac:dyDescent="0.25">
      <c r="A193" s="135">
        <v>187</v>
      </c>
      <c r="B193" s="161" t="s">
        <v>2</v>
      </c>
      <c r="C193" s="161" t="s">
        <v>718</v>
      </c>
      <c r="D193" s="140"/>
      <c r="E193" s="141"/>
      <c r="F193" s="141">
        <v>0</v>
      </c>
      <c r="G193" s="139"/>
      <c r="H193" s="139"/>
      <c r="I193" s="139">
        <v>0</v>
      </c>
      <c r="J193" s="142"/>
      <c r="K193" s="142"/>
      <c r="L193" s="142">
        <v>0</v>
      </c>
      <c r="M193" s="144">
        <f t="shared" si="25"/>
        <v>0</v>
      </c>
      <c r="N193" s="187">
        <f t="shared" si="20"/>
        <v>0</v>
      </c>
      <c r="O193" s="146">
        <f t="shared" si="21"/>
        <v>0</v>
      </c>
      <c r="P193" s="145">
        <f t="shared" si="22"/>
        <v>0</v>
      </c>
      <c r="Q193" s="146">
        <f t="shared" si="23"/>
        <v>0</v>
      </c>
      <c r="R193" s="145">
        <f t="shared" si="24"/>
        <v>0</v>
      </c>
      <c r="S193" s="151"/>
      <c r="V193" s="6"/>
    </row>
    <row r="194" spans="1:22" ht="31.5" hidden="1" x14ac:dyDescent="0.25">
      <c r="A194" s="135">
        <v>188</v>
      </c>
      <c r="B194" s="161" t="s">
        <v>115</v>
      </c>
      <c r="C194" s="161" t="s">
        <v>718</v>
      </c>
      <c r="D194" s="140"/>
      <c r="E194" s="141"/>
      <c r="F194" s="141">
        <v>0</v>
      </c>
      <c r="G194" s="139"/>
      <c r="H194" s="139"/>
      <c r="I194" s="139">
        <v>0</v>
      </c>
      <c r="J194" s="142"/>
      <c r="K194" s="142"/>
      <c r="L194" s="142">
        <v>0</v>
      </c>
      <c r="M194" s="144">
        <f t="shared" si="25"/>
        <v>0</v>
      </c>
      <c r="N194" s="187">
        <f t="shared" si="20"/>
        <v>0</v>
      </c>
      <c r="O194" s="146">
        <f t="shared" si="21"/>
        <v>0</v>
      </c>
      <c r="P194" s="145">
        <f t="shared" si="22"/>
        <v>0</v>
      </c>
      <c r="Q194" s="146">
        <f t="shared" si="23"/>
        <v>0</v>
      </c>
      <c r="R194" s="145">
        <f t="shared" si="24"/>
        <v>0</v>
      </c>
      <c r="S194" s="151"/>
      <c r="V194" s="6"/>
    </row>
    <row r="195" spans="1:22" x14ac:dyDescent="0.25">
      <c r="A195" s="135">
        <v>189</v>
      </c>
      <c r="B195" s="161" t="s">
        <v>235</v>
      </c>
      <c r="C195" s="161" t="s">
        <v>718</v>
      </c>
      <c r="D195" s="140"/>
      <c r="E195" s="141"/>
      <c r="F195" s="141">
        <v>20.38</v>
      </c>
      <c r="G195" s="139"/>
      <c r="H195" s="139">
        <v>0</v>
      </c>
      <c r="I195" s="139">
        <v>57</v>
      </c>
      <c r="J195" s="142"/>
      <c r="K195" s="142">
        <v>0</v>
      </c>
      <c r="L195" s="142">
        <f>I195/F195</f>
        <v>2.7968596663395489</v>
      </c>
      <c r="M195" s="144">
        <f>IF(I195&lt;33,0,5)</f>
        <v>5</v>
      </c>
      <c r="N195" s="234">
        <f t="shared" si="20"/>
        <v>2</v>
      </c>
      <c r="O195" s="146">
        <f t="shared" si="21"/>
        <v>2.85</v>
      </c>
      <c r="P195" s="145">
        <f t="shared" si="22"/>
        <v>1</v>
      </c>
      <c r="Q195" s="146">
        <f t="shared" si="23"/>
        <v>1.5</v>
      </c>
      <c r="R195" s="145">
        <f t="shared" si="24"/>
        <v>75</v>
      </c>
      <c r="S195" s="251">
        <v>2</v>
      </c>
      <c r="T195" s="145">
        <v>0</v>
      </c>
      <c r="U195" s="145">
        <v>0</v>
      </c>
      <c r="V195" s="265"/>
    </row>
    <row r="196" spans="1:22" hidden="1" x14ac:dyDescent="0.25">
      <c r="A196" s="135">
        <v>190</v>
      </c>
      <c r="B196" s="161" t="s">
        <v>444</v>
      </c>
      <c r="C196" s="161" t="s">
        <v>718</v>
      </c>
      <c r="D196" s="140"/>
      <c r="E196" s="141"/>
      <c r="F196" s="141">
        <v>338.48</v>
      </c>
      <c r="G196" s="139"/>
      <c r="H196" s="139"/>
      <c r="I196" s="139">
        <v>57</v>
      </c>
      <c r="J196" s="142"/>
      <c r="K196" s="142"/>
      <c r="L196" s="142">
        <v>0.16839990545970218</v>
      </c>
      <c r="M196" s="144">
        <v>0</v>
      </c>
      <c r="N196" s="187">
        <f t="shared" si="20"/>
        <v>0</v>
      </c>
      <c r="O196" s="146">
        <f t="shared" si="21"/>
        <v>0</v>
      </c>
      <c r="P196" s="145">
        <f t="shared" si="22"/>
        <v>0</v>
      </c>
      <c r="Q196" s="146">
        <f t="shared" si="23"/>
        <v>0</v>
      </c>
      <c r="R196" s="145">
        <f t="shared" si="24"/>
        <v>75</v>
      </c>
      <c r="S196" s="151"/>
      <c r="V196" s="6"/>
    </row>
    <row r="197" spans="1:22" hidden="1" x14ac:dyDescent="0.25">
      <c r="A197" s="135">
        <v>191</v>
      </c>
      <c r="B197" s="161" t="s">
        <v>862</v>
      </c>
      <c r="C197" s="161" t="s">
        <v>26</v>
      </c>
      <c r="D197" s="140"/>
      <c r="E197" s="141"/>
      <c r="F197" s="141">
        <v>18.71</v>
      </c>
      <c r="G197" s="139"/>
      <c r="H197" s="139"/>
      <c r="I197" s="139">
        <v>29</v>
      </c>
      <c r="J197" s="142"/>
      <c r="K197" s="142"/>
      <c r="L197" s="142">
        <v>1.549973276322822</v>
      </c>
      <c r="M197" s="144">
        <f>IF(I197&lt;33,0,5)</f>
        <v>0</v>
      </c>
      <c r="N197" s="187">
        <f t="shared" si="20"/>
        <v>0</v>
      </c>
      <c r="O197" s="146">
        <f t="shared" si="21"/>
        <v>0</v>
      </c>
      <c r="P197" s="145">
        <f t="shared" si="22"/>
        <v>0</v>
      </c>
      <c r="Q197" s="146">
        <f t="shared" si="23"/>
        <v>0</v>
      </c>
      <c r="R197" s="145">
        <f t="shared" si="24"/>
        <v>0</v>
      </c>
      <c r="S197" s="151"/>
      <c r="V197" s="6"/>
    </row>
    <row r="198" spans="1:22" ht="31.5" x14ac:dyDescent="0.25">
      <c r="A198" s="135">
        <v>192</v>
      </c>
      <c r="B198" s="161" t="s">
        <v>719</v>
      </c>
      <c r="C198" s="161" t="s">
        <v>26</v>
      </c>
      <c r="D198" s="140"/>
      <c r="E198" s="141"/>
      <c r="F198" s="141">
        <v>14.85</v>
      </c>
      <c r="G198" s="139">
        <v>53</v>
      </c>
      <c r="H198" s="139">
        <v>52</v>
      </c>
      <c r="I198" s="139">
        <v>53</v>
      </c>
      <c r="J198" s="142">
        <v>3.57</v>
      </c>
      <c r="K198" s="142">
        <v>3.5</v>
      </c>
      <c r="L198" s="142">
        <f>I198/F198</f>
        <v>3.5690235690235692</v>
      </c>
      <c r="M198" s="144">
        <f>IF(I198&lt;33,0,5)</f>
        <v>5</v>
      </c>
      <c r="N198" s="234">
        <f t="shared" si="20"/>
        <v>2</v>
      </c>
      <c r="O198" s="146">
        <f t="shared" si="21"/>
        <v>2.65</v>
      </c>
      <c r="P198" s="145">
        <f t="shared" si="22"/>
        <v>1</v>
      </c>
      <c r="Q198" s="146">
        <f t="shared" si="23"/>
        <v>1.5</v>
      </c>
      <c r="R198" s="145">
        <f t="shared" si="24"/>
        <v>75</v>
      </c>
      <c r="S198" s="251">
        <v>3</v>
      </c>
      <c r="T198" s="145">
        <v>2</v>
      </c>
      <c r="U198" s="145">
        <v>2</v>
      </c>
      <c r="V198" s="287" t="s">
        <v>1010</v>
      </c>
    </row>
    <row r="199" spans="1:22" ht="47.25" x14ac:dyDescent="0.25">
      <c r="A199" s="135">
        <v>193</v>
      </c>
      <c r="B199" s="161" t="s">
        <v>252</v>
      </c>
      <c r="C199" s="161" t="s">
        <v>26</v>
      </c>
      <c r="D199" s="140"/>
      <c r="E199" s="141"/>
      <c r="F199" s="141">
        <v>6.66</v>
      </c>
      <c r="G199" s="139"/>
      <c r="H199" s="139">
        <v>18</v>
      </c>
      <c r="I199" s="139">
        <v>17</v>
      </c>
      <c r="J199" s="142"/>
      <c r="K199" s="142">
        <v>2.7</v>
      </c>
      <c r="L199" s="142">
        <f>I199/F199</f>
        <v>2.5525525525525525</v>
      </c>
      <c r="M199" s="144">
        <f>IF(I199&lt;33,0,5)</f>
        <v>0</v>
      </c>
      <c r="N199" s="234">
        <f t="shared" si="20"/>
        <v>0</v>
      </c>
      <c r="O199" s="146">
        <f t="shared" si="21"/>
        <v>0</v>
      </c>
      <c r="P199" s="145">
        <f t="shared" si="22"/>
        <v>0</v>
      </c>
      <c r="Q199" s="146">
        <f t="shared" si="23"/>
        <v>0</v>
      </c>
      <c r="R199" s="145">
        <f t="shared" si="24"/>
        <v>0</v>
      </c>
      <c r="S199" s="251">
        <v>1</v>
      </c>
      <c r="T199" s="145">
        <v>0</v>
      </c>
      <c r="U199" s="145">
        <v>0</v>
      </c>
      <c r="V199" s="287" t="s">
        <v>1015</v>
      </c>
    </row>
    <row r="200" spans="1:22" ht="31.5" x14ac:dyDescent="0.25">
      <c r="A200" s="135">
        <v>194</v>
      </c>
      <c r="B200" s="161" t="s">
        <v>872</v>
      </c>
      <c r="C200" s="161" t="s">
        <v>26</v>
      </c>
      <c r="D200" s="140"/>
      <c r="E200" s="141"/>
      <c r="F200" s="141">
        <v>424.38</v>
      </c>
      <c r="G200" s="139">
        <v>1431</v>
      </c>
      <c r="H200" s="139">
        <v>1381</v>
      </c>
      <c r="I200" s="139">
        <v>1383</v>
      </c>
      <c r="J200" s="142">
        <v>3.37</v>
      </c>
      <c r="K200" s="142">
        <v>3.25</v>
      </c>
      <c r="L200" s="142">
        <f>I200/F200</f>
        <v>3.2588717658702109</v>
      </c>
      <c r="M200" s="144">
        <f>IF(I200&lt;33,0,5)</f>
        <v>5</v>
      </c>
      <c r="N200" s="234">
        <f t="shared" si="20"/>
        <v>69</v>
      </c>
      <c r="O200" s="146">
        <f t="shared" si="21"/>
        <v>69.150000000000006</v>
      </c>
      <c r="P200" s="145">
        <f t="shared" si="22"/>
        <v>51</v>
      </c>
      <c r="Q200" s="146">
        <f t="shared" si="23"/>
        <v>51.75</v>
      </c>
      <c r="R200" s="145">
        <f t="shared" si="24"/>
        <v>75</v>
      </c>
      <c r="S200" s="251">
        <v>70</v>
      </c>
      <c r="T200" s="145">
        <v>65</v>
      </c>
      <c r="U200" s="145">
        <v>64</v>
      </c>
      <c r="V200" s="287" t="s">
        <v>1010</v>
      </c>
    </row>
    <row r="201" spans="1:22" x14ac:dyDescent="0.25">
      <c r="A201" s="135">
        <v>195</v>
      </c>
      <c r="B201" s="161" t="s">
        <v>2</v>
      </c>
      <c r="C201" s="161" t="s">
        <v>26</v>
      </c>
      <c r="D201" s="140"/>
      <c r="E201" s="141"/>
      <c r="F201" s="141">
        <v>125.05</v>
      </c>
      <c r="G201" s="139">
        <v>139</v>
      </c>
      <c r="H201" s="139">
        <v>140</v>
      </c>
      <c r="I201" s="139">
        <v>90</v>
      </c>
      <c r="J201" s="142">
        <v>0.76</v>
      </c>
      <c r="K201" s="142">
        <v>0.76</v>
      </c>
      <c r="L201" s="142">
        <f>I201/F201</f>
        <v>0.7197121151539384</v>
      </c>
      <c r="M201" s="144">
        <f>IF(I201&lt;33,0,5)</f>
        <v>5</v>
      </c>
      <c r="N201" s="234">
        <f t="shared" ref="N201:N264" si="28">ROUNDDOWN(O201,0)</f>
        <v>4</v>
      </c>
      <c r="O201" s="146">
        <f t="shared" ref="O201:O264" si="29">I201*M201/100</f>
        <v>4.5</v>
      </c>
      <c r="P201" s="145">
        <f t="shared" ref="P201:P264" si="30">ROUNDDOWN(Q201,0)</f>
        <v>3</v>
      </c>
      <c r="Q201" s="146">
        <f t="shared" ref="Q201:Q264" si="31">N201*R201/100</f>
        <v>3</v>
      </c>
      <c r="R201" s="145">
        <f t="shared" ref="R201:R264" si="32">IF(I201&lt;33,0,75)</f>
        <v>75</v>
      </c>
      <c r="S201" s="341" t="s">
        <v>916</v>
      </c>
      <c r="T201" s="145">
        <v>7</v>
      </c>
      <c r="U201" s="145">
        <v>6</v>
      </c>
      <c r="V201" s="265"/>
    </row>
    <row r="202" spans="1:22" ht="31.5" x14ac:dyDescent="0.25">
      <c r="A202" s="135">
        <v>196</v>
      </c>
      <c r="B202" s="161" t="s">
        <v>99</v>
      </c>
      <c r="C202" s="161" t="s">
        <v>26</v>
      </c>
      <c r="D202" s="140"/>
      <c r="E202" s="141"/>
      <c r="F202" s="141">
        <v>1776.63</v>
      </c>
      <c r="G202" s="139">
        <v>2391</v>
      </c>
      <c r="H202" s="139">
        <v>3936</v>
      </c>
      <c r="I202" s="139">
        <v>3743</v>
      </c>
      <c r="J202" s="142">
        <v>1.39</v>
      </c>
      <c r="K202" s="142">
        <v>2.29</v>
      </c>
      <c r="L202" s="142">
        <f>I202/F202</f>
        <v>2.1067977012658798</v>
      </c>
      <c r="M202" s="144">
        <v>2.4300000000000002</v>
      </c>
      <c r="N202" s="234">
        <f t="shared" si="28"/>
        <v>90</v>
      </c>
      <c r="O202" s="146">
        <f t="shared" si="29"/>
        <v>90.954899999999995</v>
      </c>
      <c r="P202" s="145">
        <f t="shared" si="30"/>
        <v>67</v>
      </c>
      <c r="Q202" s="146">
        <f t="shared" si="31"/>
        <v>67.5</v>
      </c>
      <c r="R202" s="145">
        <f t="shared" si="32"/>
        <v>75</v>
      </c>
      <c r="S202" s="251">
        <v>90</v>
      </c>
      <c r="T202" s="145">
        <v>90</v>
      </c>
      <c r="U202" s="145">
        <v>67</v>
      </c>
      <c r="V202" s="265"/>
    </row>
    <row r="203" spans="1:22" hidden="1" x14ac:dyDescent="0.25">
      <c r="A203" s="135">
        <v>197</v>
      </c>
      <c r="B203" s="161" t="s">
        <v>444</v>
      </c>
      <c r="C203" s="161" t="s">
        <v>26</v>
      </c>
      <c r="D203" s="140"/>
      <c r="E203" s="141"/>
      <c r="F203" s="141">
        <v>2366.2800000000002</v>
      </c>
      <c r="G203" s="139"/>
      <c r="H203" s="139"/>
      <c r="I203" s="139">
        <v>5315</v>
      </c>
      <c r="J203" s="142"/>
      <c r="K203" s="142"/>
      <c r="L203" s="142">
        <v>2.2461416231384281</v>
      </c>
      <c r="M203" s="144">
        <v>0</v>
      </c>
      <c r="N203" s="187">
        <f t="shared" si="28"/>
        <v>0</v>
      </c>
      <c r="O203" s="146">
        <f t="shared" si="29"/>
        <v>0</v>
      </c>
      <c r="P203" s="145">
        <f t="shared" si="30"/>
        <v>0</v>
      </c>
      <c r="Q203" s="146">
        <f t="shared" si="31"/>
        <v>0</v>
      </c>
      <c r="R203" s="145">
        <f t="shared" si="32"/>
        <v>75</v>
      </c>
      <c r="S203" s="151"/>
      <c r="V203" s="6"/>
    </row>
    <row r="204" spans="1:22" hidden="1" x14ac:dyDescent="0.25">
      <c r="A204" s="135">
        <v>198</v>
      </c>
      <c r="B204" s="161" t="s">
        <v>843</v>
      </c>
      <c r="C204" s="161" t="s">
        <v>27</v>
      </c>
      <c r="D204" s="140"/>
      <c r="E204" s="141"/>
      <c r="F204" s="141">
        <v>4.47</v>
      </c>
      <c r="G204" s="139"/>
      <c r="H204" s="139"/>
      <c r="I204" s="139">
        <v>0</v>
      </c>
      <c r="J204" s="142"/>
      <c r="K204" s="142"/>
      <c r="L204" s="142">
        <v>0</v>
      </c>
      <c r="M204" s="144">
        <f t="shared" ref="M204:M267" si="33">IF(I204&lt;33,0,3)</f>
        <v>0</v>
      </c>
      <c r="N204" s="187">
        <f t="shared" si="28"/>
        <v>0</v>
      </c>
      <c r="O204" s="146">
        <f t="shared" si="29"/>
        <v>0</v>
      </c>
      <c r="P204" s="145">
        <f t="shared" si="30"/>
        <v>0</v>
      </c>
      <c r="Q204" s="146">
        <f t="shared" si="31"/>
        <v>0</v>
      </c>
      <c r="R204" s="145">
        <f t="shared" si="32"/>
        <v>0</v>
      </c>
      <c r="S204" s="151"/>
      <c r="V204" s="6"/>
    </row>
    <row r="205" spans="1:22" ht="31.5" hidden="1" x14ac:dyDescent="0.25">
      <c r="A205" s="135">
        <v>199</v>
      </c>
      <c r="B205" s="161" t="s">
        <v>48</v>
      </c>
      <c r="C205" s="161" t="s">
        <v>27</v>
      </c>
      <c r="D205" s="140"/>
      <c r="E205" s="141"/>
      <c r="F205" s="141">
        <v>0</v>
      </c>
      <c r="G205" s="139"/>
      <c r="H205" s="139"/>
      <c r="I205" s="139">
        <v>0</v>
      </c>
      <c r="J205" s="142"/>
      <c r="K205" s="142"/>
      <c r="L205" s="142">
        <v>0</v>
      </c>
      <c r="M205" s="144">
        <f t="shared" si="33"/>
        <v>0</v>
      </c>
      <c r="N205" s="187">
        <f t="shared" si="28"/>
        <v>0</v>
      </c>
      <c r="O205" s="146">
        <f t="shared" si="29"/>
        <v>0</v>
      </c>
      <c r="P205" s="145">
        <f t="shared" si="30"/>
        <v>0</v>
      </c>
      <c r="Q205" s="146">
        <f t="shared" si="31"/>
        <v>0</v>
      </c>
      <c r="R205" s="145">
        <f t="shared" si="32"/>
        <v>0</v>
      </c>
      <c r="S205" s="151"/>
      <c r="V205" s="6"/>
    </row>
    <row r="206" spans="1:22" ht="31.5" hidden="1" x14ac:dyDescent="0.25">
      <c r="A206" s="135">
        <v>200</v>
      </c>
      <c r="B206" s="161" t="s">
        <v>29</v>
      </c>
      <c r="C206" s="161" t="s">
        <v>27</v>
      </c>
      <c r="D206" s="140"/>
      <c r="E206" s="141"/>
      <c r="F206" s="141">
        <v>0</v>
      </c>
      <c r="G206" s="139"/>
      <c r="H206" s="139"/>
      <c r="I206" s="139">
        <v>0</v>
      </c>
      <c r="J206" s="142"/>
      <c r="K206" s="142"/>
      <c r="L206" s="142">
        <v>0</v>
      </c>
      <c r="M206" s="144">
        <f t="shared" si="33"/>
        <v>0</v>
      </c>
      <c r="N206" s="187">
        <f t="shared" si="28"/>
        <v>0</v>
      </c>
      <c r="O206" s="146">
        <f t="shared" si="29"/>
        <v>0</v>
      </c>
      <c r="P206" s="145">
        <f t="shared" si="30"/>
        <v>0</v>
      </c>
      <c r="Q206" s="146">
        <f t="shared" si="31"/>
        <v>0</v>
      </c>
      <c r="R206" s="145">
        <f t="shared" si="32"/>
        <v>0</v>
      </c>
      <c r="S206" s="151"/>
      <c r="V206" s="6"/>
    </row>
    <row r="207" spans="1:22" ht="31.5" x14ac:dyDescent="0.25">
      <c r="A207" s="135">
        <v>201</v>
      </c>
      <c r="B207" s="161" t="s">
        <v>28</v>
      </c>
      <c r="C207" s="161" t="s">
        <v>27</v>
      </c>
      <c r="D207" s="140"/>
      <c r="E207" s="141"/>
      <c r="F207" s="141">
        <v>245.29</v>
      </c>
      <c r="G207" s="139">
        <v>375</v>
      </c>
      <c r="H207" s="139">
        <v>217</v>
      </c>
      <c r="I207" s="139">
        <v>309</v>
      </c>
      <c r="J207" s="142">
        <v>1.53</v>
      </c>
      <c r="K207" s="142">
        <v>0.88</v>
      </c>
      <c r="L207" s="142">
        <f>I207/F207</f>
        <v>1.2597333768192751</v>
      </c>
      <c r="M207" s="144">
        <f>IF(I207&lt;33,0,5)</f>
        <v>5</v>
      </c>
      <c r="N207" s="234">
        <f t="shared" si="28"/>
        <v>15</v>
      </c>
      <c r="O207" s="146">
        <f t="shared" si="29"/>
        <v>15.45</v>
      </c>
      <c r="P207" s="145">
        <f t="shared" si="30"/>
        <v>11</v>
      </c>
      <c r="Q207" s="146">
        <f t="shared" si="31"/>
        <v>11.25</v>
      </c>
      <c r="R207" s="145">
        <f t="shared" si="32"/>
        <v>75</v>
      </c>
      <c r="S207" s="251">
        <v>17</v>
      </c>
      <c r="T207" s="145">
        <v>10</v>
      </c>
      <c r="U207" s="145">
        <v>9</v>
      </c>
      <c r="V207" s="287" t="s">
        <v>1010</v>
      </c>
    </row>
    <row r="208" spans="1:22" ht="31.5" x14ac:dyDescent="0.25">
      <c r="A208" s="135">
        <v>202</v>
      </c>
      <c r="B208" s="161" t="s">
        <v>721</v>
      </c>
      <c r="C208" s="161" t="s">
        <v>27</v>
      </c>
      <c r="D208" s="140"/>
      <c r="E208" s="141"/>
      <c r="F208" s="141">
        <v>139.09</v>
      </c>
      <c r="G208" s="139">
        <v>77</v>
      </c>
      <c r="H208" s="139">
        <v>106</v>
      </c>
      <c r="I208" s="139">
        <v>82</v>
      </c>
      <c r="J208" s="142">
        <v>0.55000000000000004</v>
      </c>
      <c r="K208" s="142">
        <v>0.76</v>
      </c>
      <c r="L208" s="142">
        <f>I208/F208</f>
        <v>0.5895463369041628</v>
      </c>
      <c r="M208" s="144">
        <f>IF(I208&lt;33,0,5)</f>
        <v>5</v>
      </c>
      <c r="N208" s="234">
        <f t="shared" si="28"/>
        <v>4</v>
      </c>
      <c r="O208" s="146">
        <f t="shared" si="29"/>
        <v>4.0999999999999996</v>
      </c>
      <c r="P208" s="145">
        <f t="shared" si="30"/>
        <v>3</v>
      </c>
      <c r="Q208" s="146">
        <f t="shared" si="31"/>
        <v>3</v>
      </c>
      <c r="R208" s="145">
        <f t="shared" si="32"/>
        <v>75</v>
      </c>
      <c r="S208" s="251">
        <v>4</v>
      </c>
      <c r="T208" s="145">
        <v>4</v>
      </c>
      <c r="U208" s="145">
        <v>4</v>
      </c>
      <c r="V208" s="265"/>
    </row>
    <row r="209" spans="1:22" hidden="1" x14ac:dyDescent="0.25">
      <c r="A209" s="135">
        <v>203</v>
      </c>
      <c r="B209" s="161" t="s">
        <v>2</v>
      </c>
      <c r="C209" s="161" t="s">
        <v>27</v>
      </c>
      <c r="D209" s="140"/>
      <c r="E209" s="141"/>
      <c r="F209" s="141">
        <v>0</v>
      </c>
      <c r="G209" s="139"/>
      <c r="H209" s="139"/>
      <c r="I209" s="139">
        <v>0</v>
      </c>
      <c r="J209" s="142"/>
      <c r="K209" s="142"/>
      <c r="L209" s="142">
        <v>0</v>
      </c>
      <c r="M209" s="144">
        <f t="shared" si="33"/>
        <v>0</v>
      </c>
      <c r="N209" s="187">
        <f t="shared" si="28"/>
        <v>0</v>
      </c>
      <c r="O209" s="146">
        <f t="shared" si="29"/>
        <v>0</v>
      </c>
      <c r="P209" s="145">
        <f t="shared" si="30"/>
        <v>0</v>
      </c>
      <c r="Q209" s="146">
        <f t="shared" si="31"/>
        <v>0</v>
      </c>
      <c r="R209" s="145">
        <f t="shared" si="32"/>
        <v>0</v>
      </c>
      <c r="S209" s="151"/>
      <c r="V209" s="6"/>
    </row>
    <row r="210" spans="1:22" ht="31.5" hidden="1" x14ac:dyDescent="0.25">
      <c r="A210" s="135">
        <v>204</v>
      </c>
      <c r="B210" s="161" t="s">
        <v>89</v>
      </c>
      <c r="C210" s="161" t="s">
        <v>27</v>
      </c>
      <c r="D210" s="140"/>
      <c r="E210" s="141"/>
      <c r="F210" s="141"/>
      <c r="G210" s="139"/>
      <c r="H210" s="139"/>
      <c r="I210" s="139"/>
      <c r="J210" s="142"/>
      <c r="K210" s="142"/>
      <c r="L210" s="142"/>
      <c r="M210" s="144">
        <f>IF(I210&lt;33,0,5)</f>
        <v>0</v>
      </c>
      <c r="N210" s="234">
        <f t="shared" si="28"/>
        <v>0</v>
      </c>
      <c r="O210" s="146">
        <f t="shared" si="29"/>
        <v>0</v>
      </c>
      <c r="P210" s="145">
        <f t="shared" si="30"/>
        <v>0</v>
      </c>
      <c r="Q210" s="146">
        <f t="shared" si="31"/>
        <v>0</v>
      </c>
      <c r="R210" s="145">
        <f t="shared" si="32"/>
        <v>0</v>
      </c>
      <c r="S210" s="251"/>
      <c r="T210" s="145"/>
      <c r="U210" s="145"/>
      <c r="V210" s="6"/>
    </row>
    <row r="211" spans="1:22" hidden="1" x14ac:dyDescent="0.25">
      <c r="A211" s="135">
        <v>205</v>
      </c>
      <c r="B211" s="161" t="s">
        <v>444</v>
      </c>
      <c r="C211" s="161" t="s">
        <v>27</v>
      </c>
      <c r="D211" s="140"/>
      <c r="E211" s="141"/>
      <c r="F211" s="141">
        <v>571.46</v>
      </c>
      <c r="G211" s="139"/>
      <c r="H211" s="139"/>
      <c r="I211" s="139">
        <v>661</v>
      </c>
      <c r="J211" s="142"/>
      <c r="K211" s="142"/>
      <c r="L211" s="142">
        <v>1.1566863822489761</v>
      </c>
      <c r="M211" s="144">
        <v>0</v>
      </c>
      <c r="N211" s="187">
        <f t="shared" si="28"/>
        <v>0</v>
      </c>
      <c r="O211" s="146">
        <f t="shared" si="29"/>
        <v>0</v>
      </c>
      <c r="P211" s="145">
        <f t="shared" si="30"/>
        <v>0</v>
      </c>
      <c r="Q211" s="146">
        <f t="shared" si="31"/>
        <v>0</v>
      </c>
      <c r="R211" s="145">
        <f t="shared" si="32"/>
        <v>75</v>
      </c>
      <c r="S211" s="151"/>
      <c r="V211" s="6"/>
    </row>
    <row r="212" spans="1:22" ht="31.5" hidden="1" x14ac:dyDescent="0.25">
      <c r="A212" s="135">
        <v>206</v>
      </c>
      <c r="B212" s="161" t="s">
        <v>711</v>
      </c>
      <c r="C212" s="161" t="s">
        <v>30</v>
      </c>
      <c r="D212" s="140"/>
      <c r="E212" s="141"/>
      <c r="F212" s="141">
        <v>37.049999999999997</v>
      </c>
      <c r="G212" s="139"/>
      <c r="H212" s="139"/>
      <c r="I212" s="139">
        <v>0</v>
      </c>
      <c r="J212" s="142"/>
      <c r="K212" s="142"/>
      <c r="L212" s="142">
        <v>0</v>
      </c>
      <c r="M212" s="144">
        <f t="shared" si="33"/>
        <v>0</v>
      </c>
      <c r="N212" s="187">
        <f t="shared" si="28"/>
        <v>0</v>
      </c>
      <c r="O212" s="146">
        <f t="shared" si="29"/>
        <v>0</v>
      </c>
      <c r="P212" s="145">
        <f t="shared" si="30"/>
        <v>0</v>
      </c>
      <c r="Q212" s="146">
        <f t="shared" si="31"/>
        <v>0</v>
      </c>
      <c r="R212" s="145">
        <f t="shared" si="32"/>
        <v>0</v>
      </c>
      <c r="S212" s="151"/>
      <c r="V212" s="6"/>
    </row>
    <row r="213" spans="1:22" hidden="1" x14ac:dyDescent="0.25">
      <c r="A213" s="135">
        <v>207</v>
      </c>
      <c r="B213" s="161" t="s">
        <v>873</v>
      </c>
      <c r="C213" s="161" t="s">
        <v>30</v>
      </c>
      <c r="D213" s="140"/>
      <c r="E213" s="141"/>
      <c r="F213" s="141">
        <v>0</v>
      </c>
      <c r="G213" s="139"/>
      <c r="H213" s="139"/>
      <c r="I213" s="139">
        <v>0</v>
      </c>
      <c r="J213" s="142"/>
      <c r="K213" s="142"/>
      <c r="L213" s="142">
        <v>0</v>
      </c>
      <c r="M213" s="144">
        <f t="shared" si="33"/>
        <v>0</v>
      </c>
      <c r="N213" s="187">
        <f t="shared" si="28"/>
        <v>0</v>
      </c>
      <c r="O213" s="146">
        <f t="shared" si="29"/>
        <v>0</v>
      </c>
      <c r="P213" s="145">
        <f t="shared" si="30"/>
        <v>0</v>
      </c>
      <c r="Q213" s="146">
        <f t="shared" si="31"/>
        <v>0</v>
      </c>
      <c r="R213" s="145">
        <f t="shared" si="32"/>
        <v>0</v>
      </c>
      <c r="S213" s="151"/>
      <c r="V213" s="6"/>
    </row>
    <row r="214" spans="1:22" ht="31.5" hidden="1" x14ac:dyDescent="0.25">
      <c r="A214" s="135">
        <v>208</v>
      </c>
      <c r="B214" s="161" t="s">
        <v>724</v>
      </c>
      <c r="C214" s="161" t="s">
        <v>30</v>
      </c>
      <c r="D214" s="140"/>
      <c r="E214" s="141"/>
      <c r="F214" s="141">
        <v>0</v>
      </c>
      <c r="G214" s="139"/>
      <c r="H214" s="139"/>
      <c r="I214" s="139">
        <v>0</v>
      </c>
      <c r="J214" s="142"/>
      <c r="K214" s="142"/>
      <c r="L214" s="142">
        <v>0</v>
      </c>
      <c r="M214" s="144">
        <f t="shared" si="33"/>
        <v>0</v>
      </c>
      <c r="N214" s="187">
        <f t="shared" si="28"/>
        <v>0</v>
      </c>
      <c r="O214" s="146">
        <f t="shared" si="29"/>
        <v>0</v>
      </c>
      <c r="P214" s="145">
        <f t="shared" si="30"/>
        <v>0</v>
      </c>
      <c r="Q214" s="146">
        <f t="shared" si="31"/>
        <v>0</v>
      </c>
      <c r="R214" s="145">
        <f t="shared" si="32"/>
        <v>0</v>
      </c>
      <c r="S214" s="151"/>
      <c r="V214" s="6"/>
    </row>
    <row r="215" spans="1:22" hidden="1" x14ac:dyDescent="0.25">
      <c r="A215" s="135">
        <v>209</v>
      </c>
      <c r="B215" s="161" t="s">
        <v>444</v>
      </c>
      <c r="C215" s="161" t="s">
        <v>30</v>
      </c>
      <c r="D215" s="140"/>
      <c r="E215" s="141"/>
      <c r="F215" s="141">
        <v>0</v>
      </c>
      <c r="G215" s="139"/>
      <c r="H215" s="139"/>
      <c r="I215" s="139">
        <v>0</v>
      </c>
      <c r="J215" s="142"/>
      <c r="K215" s="142"/>
      <c r="L215" s="142">
        <v>0</v>
      </c>
      <c r="M215" s="144">
        <f t="shared" si="33"/>
        <v>0</v>
      </c>
      <c r="N215" s="187">
        <f t="shared" si="28"/>
        <v>0</v>
      </c>
      <c r="O215" s="146">
        <f t="shared" si="29"/>
        <v>0</v>
      </c>
      <c r="P215" s="145">
        <f t="shared" si="30"/>
        <v>0</v>
      </c>
      <c r="Q215" s="146">
        <f t="shared" si="31"/>
        <v>0</v>
      </c>
      <c r="R215" s="145">
        <f t="shared" si="32"/>
        <v>0</v>
      </c>
      <c r="S215" s="151"/>
      <c r="V215" s="6"/>
    </row>
    <row r="216" spans="1:22" hidden="1" x14ac:dyDescent="0.25">
      <c r="A216" s="135">
        <v>210</v>
      </c>
      <c r="B216" s="161" t="s">
        <v>874</v>
      </c>
      <c r="C216" s="161" t="s">
        <v>63</v>
      </c>
      <c r="D216" s="140"/>
      <c r="E216" s="141"/>
      <c r="F216" s="141">
        <v>53.77</v>
      </c>
      <c r="G216" s="139"/>
      <c r="H216" s="139"/>
      <c r="I216" s="139">
        <v>0</v>
      </c>
      <c r="J216" s="142"/>
      <c r="K216" s="142"/>
      <c r="L216" s="142">
        <v>0</v>
      </c>
      <c r="M216" s="144">
        <f t="shared" si="33"/>
        <v>0</v>
      </c>
      <c r="N216" s="187">
        <f t="shared" si="28"/>
        <v>0</v>
      </c>
      <c r="O216" s="146">
        <f t="shared" si="29"/>
        <v>0</v>
      </c>
      <c r="P216" s="145">
        <f t="shared" si="30"/>
        <v>0</v>
      </c>
      <c r="Q216" s="146">
        <f t="shared" si="31"/>
        <v>0</v>
      </c>
      <c r="R216" s="145">
        <f t="shared" si="32"/>
        <v>0</v>
      </c>
      <c r="S216" s="151"/>
      <c r="V216" s="6"/>
    </row>
    <row r="217" spans="1:22" hidden="1" x14ac:dyDescent="0.25">
      <c r="A217" s="135">
        <v>211</v>
      </c>
      <c r="B217" s="161" t="s">
        <v>875</v>
      </c>
      <c r="C217" s="161" t="s">
        <v>63</v>
      </c>
      <c r="D217" s="140"/>
      <c r="E217" s="141"/>
      <c r="F217" s="141">
        <v>12.3</v>
      </c>
      <c r="G217" s="139"/>
      <c r="H217" s="139"/>
      <c r="I217" s="139">
        <v>0</v>
      </c>
      <c r="J217" s="142"/>
      <c r="K217" s="142"/>
      <c r="L217" s="142">
        <v>0</v>
      </c>
      <c r="M217" s="144">
        <f t="shared" si="33"/>
        <v>0</v>
      </c>
      <c r="N217" s="187">
        <f t="shared" si="28"/>
        <v>0</v>
      </c>
      <c r="O217" s="146">
        <f t="shared" si="29"/>
        <v>0</v>
      </c>
      <c r="P217" s="145">
        <f t="shared" si="30"/>
        <v>0</v>
      </c>
      <c r="Q217" s="146">
        <f t="shared" si="31"/>
        <v>0</v>
      </c>
      <c r="R217" s="145">
        <f t="shared" si="32"/>
        <v>0</v>
      </c>
      <c r="S217" s="151"/>
      <c r="V217" s="6"/>
    </row>
    <row r="218" spans="1:22" hidden="1" x14ac:dyDescent="0.25">
      <c r="A218" s="135">
        <v>212</v>
      </c>
      <c r="B218" s="161" t="s">
        <v>876</v>
      </c>
      <c r="C218" s="161" t="s">
        <v>63</v>
      </c>
      <c r="D218" s="140"/>
      <c r="E218" s="141"/>
      <c r="F218" s="141">
        <v>108.57</v>
      </c>
      <c r="G218" s="139"/>
      <c r="H218" s="139"/>
      <c r="I218" s="139">
        <v>18</v>
      </c>
      <c r="J218" s="142"/>
      <c r="K218" s="142"/>
      <c r="L218" s="142">
        <v>0.16579165515335728</v>
      </c>
      <c r="M218" s="144">
        <f t="shared" si="33"/>
        <v>0</v>
      </c>
      <c r="N218" s="187">
        <f t="shared" si="28"/>
        <v>0</v>
      </c>
      <c r="O218" s="146">
        <f t="shared" si="29"/>
        <v>0</v>
      </c>
      <c r="P218" s="145">
        <f t="shared" si="30"/>
        <v>0</v>
      </c>
      <c r="Q218" s="146">
        <f t="shared" si="31"/>
        <v>0</v>
      </c>
      <c r="R218" s="145">
        <f t="shared" si="32"/>
        <v>0</v>
      </c>
      <c r="S218" s="151"/>
      <c r="V218" s="6"/>
    </row>
    <row r="219" spans="1:22" hidden="1" x14ac:dyDescent="0.25">
      <c r="A219" s="135">
        <v>213</v>
      </c>
      <c r="B219" s="161" t="s">
        <v>877</v>
      </c>
      <c r="C219" s="161" t="s">
        <v>63</v>
      </c>
      <c r="D219" s="140"/>
      <c r="E219" s="141"/>
      <c r="F219" s="141">
        <v>70.94</v>
      </c>
      <c r="G219" s="139"/>
      <c r="H219" s="139"/>
      <c r="I219" s="139">
        <v>0</v>
      </c>
      <c r="J219" s="142"/>
      <c r="K219" s="142"/>
      <c r="L219" s="142">
        <v>0</v>
      </c>
      <c r="M219" s="144">
        <f t="shared" si="33"/>
        <v>0</v>
      </c>
      <c r="N219" s="187">
        <f t="shared" si="28"/>
        <v>0</v>
      </c>
      <c r="O219" s="146">
        <f t="shared" si="29"/>
        <v>0</v>
      </c>
      <c r="P219" s="145">
        <f t="shared" si="30"/>
        <v>0</v>
      </c>
      <c r="Q219" s="146">
        <f t="shared" si="31"/>
        <v>0</v>
      </c>
      <c r="R219" s="145">
        <f t="shared" si="32"/>
        <v>0</v>
      </c>
      <c r="S219" s="151"/>
      <c r="V219" s="6"/>
    </row>
    <row r="220" spans="1:22" ht="31.5" hidden="1" x14ac:dyDescent="0.25">
      <c r="A220" s="135">
        <v>214</v>
      </c>
      <c r="B220" s="161" t="s">
        <v>674</v>
      </c>
      <c r="C220" s="161" t="s">
        <v>63</v>
      </c>
      <c r="D220" s="140"/>
      <c r="E220" s="141"/>
      <c r="F220" s="141">
        <v>10.74</v>
      </c>
      <c r="G220" s="139"/>
      <c r="H220" s="139"/>
      <c r="I220" s="139">
        <v>0</v>
      </c>
      <c r="J220" s="142"/>
      <c r="K220" s="142"/>
      <c r="L220" s="142">
        <v>0</v>
      </c>
      <c r="M220" s="144">
        <f t="shared" si="33"/>
        <v>0</v>
      </c>
      <c r="N220" s="187">
        <f t="shared" si="28"/>
        <v>0</v>
      </c>
      <c r="O220" s="146">
        <f t="shared" si="29"/>
        <v>0</v>
      </c>
      <c r="P220" s="145">
        <f t="shared" si="30"/>
        <v>0</v>
      </c>
      <c r="Q220" s="146">
        <f t="shared" si="31"/>
        <v>0</v>
      </c>
      <c r="R220" s="145">
        <f t="shared" si="32"/>
        <v>0</v>
      </c>
      <c r="S220" s="151"/>
      <c r="V220" s="6"/>
    </row>
    <row r="221" spans="1:22" ht="31.5" x14ac:dyDescent="0.25">
      <c r="A221" s="135">
        <v>215</v>
      </c>
      <c r="B221" s="161" t="s">
        <v>668</v>
      </c>
      <c r="C221" s="161" t="s">
        <v>63</v>
      </c>
      <c r="D221" s="140"/>
      <c r="E221" s="141"/>
      <c r="F221" s="141">
        <v>269.17</v>
      </c>
      <c r="G221" s="139">
        <v>132</v>
      </c>
      <c r="H221" s="139">
        <v>80</v>
      </c>
      <c r="I221" s="139">
        <v>126</v>
      </c>
      <c r="J221" s="142">
        <v>0.49</v>
      </c>
      <c r="K221" s="142">
        <v>0.3</v>
      </c>
      <c r="L221" s="142">
        <f>I221/F221</f>
        <v>0.46810565813426458</v>
      </c>
      <c r="M221" s="144">
        <f t="shared" si="33"/>
        <v>3</v>
      </c>
      <c r="N221" s="234">
        <f t="shared" si="28"/>
        <v>3</v>
      </c>
      <c r="O221" s="146">
        <f t="shared" si="29"/>
        <v>3.78</v>
      </c>
      <c r="P221" s="145">
        <f t="shared" si="30"/>
        <v>2</v>
      </c>
      <c r="Q221" s="146">
        <f t="shared" si="31"/>
        <v>2.25</v>
      </c>
      <c r="R221" s="145">
        <f t="shared" si="32"/>
        <v>75</v>
      </c>
      <c r="S221" s="251">
        <v>8</v>
      </c>
      <c r="T221" s="145">
        <v>2</v>
      </c>
      <c r="U221" s="145">
        <v>1</v>
      </c>
      <c r="V221" s="287" t="s">
        <v>1010</v>
      </c>
    </row>
    <row r="222" spans="1:22" x14ac:dyDescent="0.25">
      <c r="A222" s="135">
        <v>216</v>
      </c>
      <c r="B222" s="161" t="s">
        <v>2</v>
      </c>
      <c r="C222" s="161" t="s">
        <v>63</v>
      </c>
      <c r="D222" s="140"/>
      <c r="E222" s="141"/>
      <c r="F222" s="141">
        <v>508.54</v>
      </c>
      <c r="G222" s="139">
        <v>274</v>
      </c>
      <c r="H222" s="139">
        <v>194</v>
      </c>
      <c r="I222" s="139">
        <v>248</v>
      </c>
      <c r="J222" s="142">
        <v>0.54</v>
      </c>
      <c r="K222" s="142">
        <v>0.38</v>
      </c>
      <c r="L222" s="142">
        <f>I222/F222</f>
        <v>0.48767058638455185</v>
      </c>
      <c r="M222" s="144">
        <f t="shared" si="33"/>
        <v>3</v>
      </c>
      <c r="N222" s="234">
        <f t="shared" si="28"/>
        <v>7</v>
      </c>
      <c r="O222" s="146">
        <f t="shared" si="29"/>
        <v>7.44</v>
      </c>
      <c r="P222" s="145">
        <f t="shared" si="30"/>
        <v>5</v>
      </c>
      <c r="Q222" s="146">
        <f t="shared" si="31"/>
        <v>5.25</v>
      </c>
      <c r="R222" s="145">
        <f t="shared" si="32"/>
        <v>75</v>
      </c>
      <c r="S222" s="341" t="s">
        <v>916</v>
      </c>
      <c r="T222" s="145">
        <v>5</v>
      </c>
      <c r="U222" s="145">
        <v>3</v>
      </c>
      <c r="V222" s="265"/>
    </row>
    <row r="223" spans="1:22" ht="31.5" x14ac:dyDescent="0.25">
      <c r="A223" s="135">
        <v>217</v>
      </c>
      <c r="B223" s="161" t="s">
        <v>725</v>
      </c>
      <c r="C223" s="161" t="s">
        <v>63</v>
      </c>
      <c r="D223" s="140"/>
      <c r="E223" s="141"/>
      <c r="F223" s="141">
        <v>458.26</v>
      </c>
      <c r="G223" s="139">
        <v>336</v>
      </c>
      <c r="H223" s="139">
        <v>275</v>
      </c>
      <c r="I223" s="139">
        <v>284</v>
      </c>
      <c r="J223" s="142">
        <v>0.73</v>
      </c>
      <c r="K223" s="142">
        <v>0.6</v>
      </c>
      <c r="L223" s="142">
        <f>I223/F223</f>
        <v>0.61973552131977483</v>
      </c>
      <c r="M223" s="144">
        <f t="shared" si="33"/>
        <v>3</v>
      </c>
      <c r="N223" s="234">
        <f t="shared" si="28"/>
        <v>8</v>
      </c>
      <c r="O223" s="146">
        <f t="shared" si="29"/>
        <v>8.52</v>
      </c>
      <c r="P223" s="145">
        <f t="shared" si="30"/>
        <v>6</v>
      </c>
      <c r="Q223" s="146">
        <f t="shared" si="31"/>
        <v>6</v>
      </c>
      <c r="R223" s="145">
        <f t="shared" si="32"/>
        <v>75</v>
      </c>
      <c r="S223" s="251">
        <v>14</v>
      </c>
      <c r="T223" s="145">
        <v>8</v>
      </c>
      <c r="U223" s="145">
        <v>8</v>
      </c>
      <c r="V223" s="287" t="s">
        <v>1010</v>
      </c>
    </row>
    <row r="224" spans="1:22" ht="31.5" x14ac:dyDescent="0.25">
      <c r="A224" s="135">
        <v>218</v>
      </c>
      <c r="B224" s="161" t="s">
        <v>726</v>
      </c>
      <c r="C224" s="161" t="s">
        <v>63</v>
      </c>
      <c r="D224" s="140"/>
      <c r="E224" s="141"/>
      <c r="F224" s="141">
        <v>280.58</v>
      </c>
      <c r="G224" s="139">
        <v>264</v>
      </c>
      <c r="H224" s="139">
        <v>279</v>
      </c>
      <c r="I224" s="139">
        <v>307</v>
      </c>
      <c r="J224" s="142">
        <v>1.3</v>
      </c>
      <c r="K224" s="142">
        <v>0.99</v>
      </c>
      <c r="L224" s="142">
        <f>I224/F224</f>
        <v>1.0941620928077553</v>
      </c>
      <c r="M224" s="144">
        <f t="shared" si="33"/>
        <v>3</v>
      </c>
      <c r="N224" s="234">
        <f t="shared" si="28"/>
        <v>9</v>
      </c>
      <c r="O224" s="146">
        <f t="shared" si="29"/>
        <v>9.2100000000000009</v>
      </c>
      <c r="P224" s="145">
        <f t="shared" si="30"/>
        <v>6</v>
      </c>
      <c r="Q224" s="146">
        <f t="shared" si="31"/>
        <v>6.75</v>
      </c>
      <c r="R224" s="145">
        <f t="shared" si="32"/>
        <v>75</v>
      </c>
      <c r="S224" s="251">
        <v>19</v>
      </c>
      <c r="T224" s="145">
        <v>8</v>
      </c>
      <c r="U224" s="145">
        <v>8</v>
      </c>
      <c r="V224" s="287" t="s">
        <v>1010</v>
      </c>
    </row>
    <row r="225" spans="1:19" s="6" customFormat="1" ht="31.5" hidden="1" x14ac:dyDescent="0.25">
      <c r="A225" s="135">
        <v>219</v>
      </c>
      <c r="B225" s="161" t="s">
        <v>727</v>
      </c>
      <c r="C225" s="161" t="s">
        <v>63</v>
      </c>
      <c r="D225" s="140"/>
      <c r="E225" s="141"/>
      <c r="F225" s="141">
        <v>0</v>
      </c>
      <c r="G225" s="139"/>
      <c r="H225" s="139"/>
      <c r="I225" s="139">
        <v>0</v>
      </c>
      <c r="J225" s="142"/>
      <c r="K225" s="142"/>
      <c r="L225" s="142">
        <v>0</v>
      </c>
      <c r="M225" s="144">
        <f t="shared" si="33"/>
        <v>0</v>
      </c>
      <c r="N225" s="187">
        <f t="shared" si="28"/>
        <v>0</v>
      </c>
      <c r="O225" s="146">
        <f t="shared" si="29"/>
        <v>0</v>
      </c>
      <c r="P225" s="145">
        <f t="shared" si="30"/>
        <v>0</v>
      </c>
      <c r="Q225" s="146">
        <f t="shared" si="31"/>
        <v>0</v>
      </c>
      <c r="R225" s="145">
        <f t="shared" si="32"/>
        <v>0</v>
      </c>
      <c r="S225" s="151"/>
    </row>
    <row r="226" spans="1:19" s="6" customFormat="1" hidden="1" x14ac:dyDescent="0.25">
      <c r="A226" s="135">
        <v>220</v>
      </c>
      <c r="B226" s="161" t="s">
        <v>444</v>
      </c>
      <c r="C226" s="161" t="s">
        <v>63</v>
      </c>
      <c r="D226" s="140"/>
      <c r="E226" s="141"/>
      <c r="F226" s="141">
        <v>1823.7</v>
      </c>
      <c r="G226" s="139"/>
      <c r="H226" s="139"/>
      <c r="I226" s="139">
        <v>983</v>
      </c>
      <c r="J226" s="142"/>
      <c r="K226" s="142"/>
      <c r="L226" s="142">
        <v>0.53901409223008168</v>
      </c>
      <c r="M226" s="144">
        <v>0</v>
      </c>
      <c r="N226" s="187">
        <f t="shared" si="28"/>
        <v>0</v>
      </c>
      <c r="O226" s="146">
        <f t="shared" si="29"/>
        <v>0</v>
      </c>
      <c r="P226" s="145">
        <f t="shared" si="30"/>
        <v>0</v>
      </c>
      <c r="Q226" s="146">
        <f t="shared" si="31"/>
        <v>0</v>
      </c>
      <c r="R226" s="145">
        <f t="shared" si="32"/>
        <v>75</v>
      </c>
      <c r="S226" s="151"/>
    </row>
    <row r="227" spans="1:19" s="6" customFormat="1" hidden="1" x14ac:dyDescent="0.25">
      <c r="A227" s="135">
        <v>221</v>
      </c>
      <c r="B227" s="161" t="s">
        <v>878</v>
      </c>
      <c r="C227" s="161" t="s">
        <v>283</v>
      </c>
      <c r="D227" s="140"/>
      <c r="E227" s="141"/>
      <c r="F227" s="141">
        <v>0</v>
      </c>
      <c r="G227" s="139"/>
      <c r="H227" s="139"/>
      <c r="I227" s="139">
        <v>0</v>
      </c>
      <c r="J227" s="142"/>
      <c r="K227" s="142"/>
      <c r="L227" s="142">
        <v>0</v>
      </c>
      <c r="M227" s="144">
        <f t="shared" si="33"/>
        <v>0</v>
      </c>
      <c r="N227" s="187">
        <f t="shared" si="28"/>
        <v>0</v>
      </c>
      <c r="O227" s="146">
        <f t="shared" si="29"/>
        <v>0</v>
      </c>
      <c r="P227" s="145">
        <f t="shared" si="30"/>
        <v>0</v>
      </c>
      <c r="Q227" s="146">
        <f t="shared" si="31"/>
        <v>0</v>
      </c>
      <c r="R227" s="145">
        <f t="shared" si="32"/>
        <v>0</v>
      </c>
      <c r="S227" s="151"/>
    </row>
    <row r="228" spans="1:19" s="6" customFormat="1" hidden="1" x14ac:dyDescent="0.25">
      <c r="A228" s="135">
        <v>222</v>
      </c>
      <c r="B228" s="161" t="s">
        <v>845</v>
      </c>
      <c r="C228" s="161" t="s">
        <v>283</v>
      </c>
      <c r="D228" s="140"/>
      <c r="E228" s="141"/>
      <c r="F228" s="141">
        <v>0</v>
      </c>
      <c r="G228" s="139"/>
      <c r="H228" s="139"/>
      <c r="I228" s="139">
        <v>0</v>
      </c>
      <c r="J228" s="142"/>
      <c r="K228" s="142"/>
      <c r="L228" s="142">
        <v>0</v>
      </c>
      <c r="M228" s="144">
        <f t="shared" si="33"/>
        <v>0</v>
      </c>
      <c r="N228" s="187">
        <f t="shared" si="28"/>
        <v>0</v>
      </c>
      <c r="O228" s="146">
        <f t="shared" si="29"/>
        <v>0</v>
      </c>
      <c r="P228" s="145">
        <f t="shared" si="30"/>
        <v>0</v>
      </c>
      <c r="Q228" s="146">
        <f t="shared" si="31"/>
        <v>0</v>
      </c>
      <c r="R228" s="145">
        <f t="shared" si="32"/>
        <v>0</v>
      </c>
      <c r="S228" s="151"/>
    </row>
    <row r="229" spans="1:19" s="6" customFormat="1" ht="31.5" hidden="1" x14ac:dyDescent="0.25">
      <c r="A229" s="135">
        <v>223</v>
      </c>
      <c r="B229" s="161" t="s">
        <v>284</v>
      </c>
      <c r="C229" s="161" t="s">
        <v>283</v>
      </c>
      <c r="D229" s="140"/>
      <c r="E229" s="141"/>
      <c r="F229" s="141">
        <v>0</v>
      </c>
      <c r="G229" s="139"/>
      <c r="H229" s="139"/>
      <c r="I229" s="139">
        <v>0</v>
      </c>
      <c r="J229" s="142"/>
      <c r="K229" s="142"/>
      <c r="L229" s="142">
        <v>0</v>
      </c>
      <c r="M229" s="144">
        <f t="shared" si="33"/>
        <v>0</v>
      </c>
      <c r="N229" s="187">
        <f t="shared" si="28"/>
        <v>0</v>
      </c>
      <c r="O229" s="146">
        <f t="shared" si="29"/>
        <v>0</v>
      </c>
      <c r="P229" s="145">
        <f t="shared" si="30"/>
        <v>0</v>
      </c>
      <c r="Q229" s="146">
        <f t="shared" si="31"/>
        <v>0</v>
      </c>
      <c r="R229" s="145">
        <f t="shared" si="32"/>
        <v>0</v>
      </c>
      <c r="S229" s="151"/>
    </row>
    <row r="230" spans="1:19" s="6" customFormat="1" hidden="1" x14ac:dyDescent="0.25">
      <c r="A230" s="135">
        <v>224</v>
      </c>
      <c r="B230" s="161" t="s">
        <v>2</v>
      </c>
      <c r="C230" s="161" t="s">
        <v>283</v>
      </c>
      <c r="D230" s="140"/>
      <c r="E230" s="141"/>
      <c r="F230" s="141">
        <v>0</v>
      </c>
      <c r="G230" s="139"/>
      <c r="H230" s="139"/>
      <c r="I230" s="139">
        <v>0</v>
      </c>
      <c r="J230" s="142"/>
      <c r="K230" s="142"/>
      <c r="L230" s="142">
        <v>0</v>
      </c>
      <c r="M230" s="144">
        <f t="shared" si="33"/>
        <v>0</v>
      </c>
      <c r="N230" s="187">
        <f t="shared" si="28"/>
        <v>0</v>
      </c>
      <c r="O230" s="146">
        <f t="shared" si="29"/>
        <v>0</v>
      </c>
      <c r="P230" s="145">
        <f t="shared" si="30"/>
        <v>0</v>
      </c>
      <c r="Q230" s="146">
        <f t="shared" si="31"/>
        <v>0</v>
      </c>
      <c r="R230" s="145">
        <f t="shared" si="32"/>
        <v>0</v>
      </c>
      <c r="S230" s="151"/>
    </row>
    <row r="231" spans="1:19" s="6" customFormat="1" hidden="1" x14ac:dyDescent="0.25">
      <c r="A231" s="135">
        <v>225</v>
      </c>
      <c r="B231" s="161" t="s">
        <v>444</v>
      </c>
      <c r="C231" s="161" t="s">
        <v>283</v>
      </c>
      <c r="D231" s="140"/>
      <c r="E231" s="141"/>
      <c r="F231" s="141">
        <v>0</v>
      </c>
      <c r="G231" s="139"/>
      <c r="H231" s="139"/>
      <c r="I231" s="139">
        <v>0</v>
      </c>
      <c r="J231" s="142"/>
      <c r="K231" s="142"/>
      <c r="L231" s="142">
        <v>0</v>
      </c>
      <c r="M231" s="144">
        <f t="shared" si="33"/>
        <v>0</v>
      </c>
      <c r="N231" s="187">
        <f t="shared" si="28"/>
        <v>0</v>
      </c>
      <c r="O231" s="146">
        <f t="shared" si="29"/>
        <v>0</v>
      </c>
      <c r="P231" s="145">
        <f t="shared" si="30"/>
        <v>0</v>
      </c>
      <c r="Q231" s="146">
        <f t="shared" si="31"/>
        <v>0</v>
      </c>
      <c r="R231" s="145">
        <f t="shared" si="32"/>
        <v>0</v>
      </c>
      <c r="S231" s="151"/>
    </row>
    <row r="232" spans="1:19" s="6" customFormat="1" ht="31.5" hidden="1" x14ac:dyDescent="0.25">
      <c r="A232" s="135">
        <v>226</v>
      </c>
      <c r="B232" s="161" t="s">
        <v>879</v>
      </c>
      <c r="C232" s="161" t="s">
        <v>31</v>
      </c>
      <c r="D232" s="140"/>
      <c r="E232" s="141"/>
      <c r="F232" s="141">
        <v>0</v>
      </c>
      <c r="G232" s="139"/>
      <c r="H232" s="139"/>
      <c r="I232" s="139">
        <v>0</v>
      </c>
      <c r="J232" s="142"/>
      <c r="K232" s="142"/>
      <c r="L232" s="142">
        <v>0</v>
      </c>
      <c r="M232" s="144">
        <f t="shared" si="33"/>
        <v>0</v>
      </c>
      <c r="N232" s="187">
        <f t="shared" si="28"/>
        <v>0</v>
      </c>
      <c r="O232" s="146">
        <f t="shared" si="29"/>
        <v>0</v>
      </c>
      <c r="P232" s="145">
        <f t="shared" si="30"/>
        <v>0</v>
      </c>
      <c r="Q232" s="146">
        <f t="shared" si="31"/>
        <v>0</v>
      </c>
      <c r="R232" s="145">
        <f t="shared" si="32"/>
        <v>0</v>
      </c>
      <c r="S232" s="151"/>
    </row>
    <row r="233" spans="1:19" s="6" customFormat="1" hidden="1" x14ac:dyDescent="0.25">
      <c r="A233" s="135">
        <v>227</v>
      </c>
      <c r="B233" s="161" t="s">
        <v>838</v>
      </c>
      <c r="C233" s="161" t="s">
        <v>31</v>
      </c>
      <c r="D233" s="140"/>
      <c r="E233" s="141"/>
      <c r="F233" s="141">
        <v>0</v>
      </c>
      <c r="G233" s="139"/>
      <c r="H233" s="139"/>
      <c r="I233" s="139">
        <v>0</v>
      </c>
      <c r="J233" s="142"/>
      <c r="K233" s="142"/>
      <c r="L233" s="142">
        <v>0</v>
      </c>
      <c r="M233" s="144">
        <f t="shared" si="33"/>
        <v>0</v>
      </c>
      <c r="N233" s="187">
        <f t="shared" si="28"/>
        <v>0</v>
      </c>
      <c r="O233" s="146">
        <f t="shared" si="29"/>
        <v>0</v>
      </c>
      <c r="P233" s="145">
        <f t="shared" si="30"/>
        <v>0</v>
      </c>
      <c r="Q233" s="146">
        <f t="shared" si="31"/>
        <v>0</v>
      </c>
      <c r="R233" s="145">
        <f t="shared" si="32"/>
        <v>0</v>
      </c>
      <c r="S233" s="151"/>
    </row>
    <row r="234" spans="1:19" s="6" customFormat="1" ht="31.5" hidden="1" x14ac:dyDescent="0.25">
      <c r="A234" s="135">
        <v>228</v>
      </c>
      <c r="B234" s="161" t="s">
        <v>728</v>
      </c>
      <c r="C234" s="161" t="s">
        <v>31</v>
      </c>
      <c r="D234" s="140"/>
      <c r="E234" s="141"/>
      <c r="F234" s="141">
        <v>0</v>
      </c>
      <c r="G234" s="139"/>
      <c r="H234" s="139"/>
      <c r="I234" s="139">
        <v>0</v>
      </c>
      <c r="J234" s="142"/>
      <c r="K234" s="142"/>
      <c r="L234" s="142">
        <v>0</v>
      </c>
      <c r="M234" s="144">
        <f t="shared" si="33"/>
        <v>0</v>
      </c>
      <c r="N234" s="187">
        <f t="shared" si="28"/>
        <v>0</v>
      </c>
      <c r="O234" s="146">
        <f t="shared" si="29"/>
        <v>0</v>
      </c>
      <c r="P234" s="145">
        <f t="shared" si="30"/>
        <v>0</v>
      </c>
      <c r="Q234" s="146">
        <f t="shared" si="31"/>
        <v>0</v>
      </c>
      <c r="R234" s="145">
        <f t="shared" si="32"/>
        <v>0</v>
      </c>
      <c r="S234" s="151"/>
    </row>
    <row r="235" spans="1:19" s="6" customFormat="1" ht="47.25" hidden="1" x14ac:dyDescent="0.25">
      <c r="A235" s="135">
        <v>229</v>
      </c>
      <c r="B235" s="161" t="s">
        <v>729</v>
      </c>
      <c r="C235" s="161" t="s">
        <v>31</v>
      </c>
      <c r="D235" s="140"/>
      <c r="E235" s="141"/>
      <c r="F235" s="141">
        <v>0</v>
      </c>
      <c r="G235" s="139"/>
      <c r="H235" s="139"/>
      <c r="I235" s="139">
        <v>0</v>
      </c>
      <c r="J235" s="142"/>
      <c r="K235" s="142"/>
      <c r="L235" s="142">
        <v>0</v>
      </c>
      <c r="M235" s="144">
        <f t="shared" si="33"/>
        <v>0</v>
      </c>
      <c r="N235" s="187">
        <f t="shared" si="28"/>
        <v>0</v>
      </c>
      <c r="O235" s="146">
        <f t="shared" si="29"/>
        <v>0</v>
      </c>
      <c r="P235" s="145">
        <f t="shared" si="30"/>
        <v>0</v>
      </c>
      <c r="Q235" s="146">
        <f t="shared" si="31"/>
        <v>0</v>
      </c>
      <c r="R235" s="145">
        <f t="shared" si="32"/>
        <v>0</v>
      </c>
      <c r="S235" s="151"/>
    </row>
    <row r="236" spans="1:19" s="6" customFormat="1" hidden="1" x14ac:dyDescent="0.25">
      <c r="A236" s="135">
        <v>230</v>
      </c>
      <c r="B236" s="161" t="s">
        <v>2</v>
      </c>
      <c r="C236" s="161" t="s">
        <v>31</v>
      </c>
      <c r="D236" s="140"/>
      <c r="E236" s="141"/>
      <c r="F236" s="141">
        <v>0</v>
      </c>
      <c r="G236" s="139"/>
      <c r="H236" s="139"/>
      <c r="I236" s="139">
        <v>0</v>
      </c>
      <c r="J236" s="142"/>
      <c r="K236" s="142"/>
      <c r="L236" s="142">
        <v>0</v>
      </c>
      <c r="M236" s="144">
        <f t="shared" si="33"/>
        <v>0</v>
      </c>
      <c r="N236" s="187">
        <f t="shared" si="28"/>
        <v>0</v>
      </c>
      <c r="O236" s="146">
        <f t="shared" si="29"/>
        <v>0</v>
      </c>
      <c r="P236" s="145">
        <f t="shared" si="30"/>
        <v>0</v>
      </c>
      <c r="Q236" s="146">
        <f t="shared" si="31"/>
        <v>0</v>
      </c>
      <c r="R236" s="145">
        <f t="shared" si="32"/>
        <v>0</v>
      </c>
      <c r="S236" s="151"/>
    </row>
    <row r="237" spans="1:19" s="6" customFormat="1" ht="31.5" hidden="1" x14ac:dyDescent="0.25">
      <c r="A237" s="135">
        <v>231</v>
      </c>
      <c r="B237" s="161" t="s">
        <v>730</v>
      </c>
      <c r="C237" s="161" t="s">
        <v>31</v>
      </c>
      <c r="D237" s="140"/>
      <c r="E237" s="141"/>
      <c r="F237" s="141">
        <v>0</v>
      </c>
      <c r="G237" s="139"/>
      <c r="H237" s="139"/>
      <c r="I237" s="139">
        <v>0</v>
      </c>
      <c r="J237" s="142"/>
      <c r="K237" s="142"/>
      <c r="L237" s="142">
        <v>0</v>
      </c>
      <c r="M237" s="144">
        <f t="shared" si="33"/>
        <v>0</v>
      </c>
      <c r="N237" s="187">
        <f t="shared" si="28"/>
        <v>0</v>
      </c>
      <c r="O237" s="146">
        <f t="shared" si="29"/>
        <v>0</v>
      </c>
      <c r="P237" s="145">
        <f t="shared" si="30"/>
        <v>0</v>
      </c>
      <c r="Q237" s="146">
        <f t="shared" si="31"/>
        <v>0</v>
      </c>
      <c r="R237" s="145">
        <f t="shared" si="32"/>
        <v>0</v>
      </c>
      <c r="S237" s="151"/>
    </row>
    <row r="238" spans="1:19" s="6" customFormat="1" ht="31.5" hidden="1" x14ac:dyDescent="0.25">
      <c r="A238" s="135">
        <v>232</v>
      </c>
      <c r="B238" s="161" t="s">
        <v>100</v>
      </c>
      <c r="C238" s="161" t="s">
        <v>31</v>
      </c>
      <c r="D238" s="140"/>
      <c r="E238" s="141"/>
      <c r="F238" s="141">
        <v>0</v>
      </c>
      <c r="G238" s="139"/>
      <c r="H238" s="139"/>
      <c r="I238" s="139">
        <v>0</v>
      </c>
      <c r="J238" s="142"/>
      <c r="K238" s="142"/>
      <c r="L238" s="142">
        <v>0</v>
      </c>
      <c r="M238" s="144">
        <f t="shared" si="33"/>
        <v>0</v>
      </c>
      <c r="N238" s="187">
        <f t="shared" si="28"/>
        <v>0</v>
      </c>
      <c r="O238" s="146">
        <f t="shared" si="29"/>
        <v>0</v>
      </c>
      <c r="P238" s="145">
        <f t="shared" si="30"/>
        <v>0</v>
      </c>
      <c r="Q238" s="146">
        <f t="shared" si="31"/>
        <v>0</v>
      </c>
      <c r="R238" s="145">
        <f t="shared" si="32"/>
        <v>0</v>
      </c>
      <c r="S238" s="151"/>
    </row>
    <row r="239" spans="1:19" s="6" customFormat="1" hidden="1" x14ac:dyDescent="0.25">
      <c r="A239" s="135">
        <v>233</v>
      </c>
      <c r="B239" s="161" t="s">
        <v>444</v>
      </c>
      <c r="C239" s="161" t="s">
        <v>31</v>
      </c>
      <c r="D239" s="140"/>
      <c r="E239" s="141"/>
      <c r="F239" s="141">
        <v>0</v>
      </c>
      <c r="G239" s="139"/>
      <c r="H239" s="139"/>
      <c r="I239" s="139">
        <v>0</v>
      </c>
      <c r="J239" s="142"/>
      <c r="K239" s="142"/>
      <c r="L239" s="142">
        <v>0</v>
      </c>
      <c r="M239" s="144">
        <f t="shared" si="33"/>
        <v>0</v>
      </c>
      <c r="N239" s="187">
        <f t="shared" si="28"/>
        <v>0</v>
      </c>
      <c r="O239" s="146">
        <f t="shared" si="29"/>
        <v>0</v>
      </c>
      <c r="P239" s="145">
        <f t="shared" si="30"/>
        <v>0</v>
      </c>
      <c r="Q239" s="146">
        <f t="shared" si="31"/>
        <v>0</v>
      </c>
      <c r="R239" s="145">
        <f t="shared" si="32"/>
        <v>0</v>
      </c>
      <c r="S239" s="151"/>
    </row>
    <row r="240" spans="1:19" s="6" customFormat="1" hidden="1" x14ac:dyDescent="0.25">
      <c r="A240" s="135">
        <v>234</v>
      </c>
      <c r="B240" s="161" t="s">
        <v>880</v>
      </c>
      <c r="C240" s="161" t="s">
        <v>731</v>
      </c>
      <c r="D240" s="140"/>
      <c r="E240" s="141"/>
      <c r="F240" s="141">
        <v>14.86</v>
      </c>
      <c r="G240" s="139"/>
      <c r="H240" s="139"/>
      <c r="I240" s="139">
        <v>13</v>
      </c>
      <c r="J240" s="142"/>
      <c r="K240" s="142"/>
      <c r="L240" s="142">
        <v>0.87483176312247646</v>
      </c>
      <c r="M240" s="144">
        <f t="shared" si="33"/>
        <v>0</v>
      </c>
      <c r="N240" s="187">
        <f t="shared" si="28"/>
        <v>0</v>
      </c>
      <c r="O240" s="146">
        <f t="shared" si="29"/>
        <v>0</v>
      </c>
      <c r="P240" s="145">
        <f t="shared" si="30"/>
        <v>0</v>
      </c>
      <c r="Q240" s="146">
        <f t="shared" si="31"/>
        <v>0</v>
      </c>
      <c r="R240" s="145">
        <f t="shared" si="32"/>
        <v>0</v>
      </c>
      <c r="S240" s="151"/>
    </row>
    <row r="241" spans="1:22" ht="31.5" hidden="1" x14ac:dyDescent="0.25">
      <c r="A241" s="135">
        <v>235</v>
      </c>
      <c r="B241" s="161" t="s">
        <v>674</v>
      </c>
      <c r="C241" s="161" t="s">
        <v>731</v>
      </c>
      <c r="D241" s="140"/>
      <c r="E241" s="141"/>
      <c r="F241" s="141"/>
      <c r="G241" s="139"/>
      <c r="H241" s="139"/>
      <c r="I241" s="139"/>
      <c r="J241" s="142"/>
      <c r="K241" s="142"/>
      <c r="L241" s="142"/>
      <c r="M241" s="144">
        <v>5</v>
      </c>
      <c r="N241" s="234">
        <f t="shared" si="28"/>
        <v>0</v>
      </c>
      <c r="O241" s="146">
        <f t="shared" si="29"/>
        <v>0</v>
      </c>
      <c r="P241" s="145">
        <f t="shared" si="30"/>
        <v>0</v>
      </c>
      <c r="Q241" s="146">
        <f t="shared" si="31"/>
        <v>0</v>
      </c>
      <c r="R241" s="145">
        <f t="shared" si="32"/>
        <v>0</v>
      </c>
      <c r="S241" s="251"/>
      <c r="T241" s="145"/>
      <c r="U241" s="145"/>
      <c r="V241" s="6"/>
    </row>
    <row r="242" spans="1:22" hidden="1" x14ac:dyDescent="0.25">
      <c r="A242" s="135">
        <v>236</v>
      </c>
      <c r="B242" s="161" t="s">
        <v>2</v>
      </c>
      <c r="C242" s="161" t="s">
        <v>731</v>
      </c>
      <c r="D242" s="140"/>
      <c r="E242" s="141"/>
      <c r="F242" s="141">
        <v>0</v>
      </c>
      <c r="G242" s="139"/>
      <c r="H242" s="139"/>
      <c r="I242" s="139">
        <v>0</v>
      </c>
      <c r="J242" s="142"/>
      <c r="K242" s="142"/>
      <c r="L242" s="142">
        <v>0</v>
      </c>
      <c r="M242" s="144">
        <f t="shared" si="33"/>
        <v>0</v>
      </c>
      <c r="N242" s="187">
        <f t="shared" si="28"/>
        <v>0</v>
      </c>
      <c r="O242" s="146">
        <f t="shared" si="29"/>
        <v>0</v>
      </c>
      <c r="P242" s="145">
        <f t="shared" si="30"/>
        <v>0</v>
      </c>
      <c r="Q242" s="146">
        <f t="shared" si="31"/>
        <v>0</v>
      </c>
      <c r="R242" s="145">
        <f t="shared" si="32"/>
        <v>0</v>
      </c>
      <c r="S242" s="151"/>
      <c r="V242" s="6"/>
    </row>
    <row r="243" spans="1:22" ht="31.5" x14ac:dyDescent="0.25">
      <c r="A243" s="135">
        <v>237</v>
      </c>
      <c r="B243" s="161" t="s">
        <v>240</v>
      </c>
      <c r="C243" s="161" t="s">
        <v>731</v>
      </c>
      <c r="D243" s="140"/>
      <c r="E243" s="141"/>
      <c r="F243" s="141">
        <v>15.54</v>
      </c>
      <c r="G243" s="139">
        <v>85</v>
      </c>
      <c r="H243" s="139">
        <v>183</v>
      </c>
      <c r="I243" s="139">
        <v>202</v>
      </c>
      <c r="J243" s="142">
        <v>5.47</v>
      </c>
      <c r="K243" s="142">
        <v>11.78</v>
      </c>
      <c r="L243" s="142">
        <f>I243/F243</f>
        <v>12.998712998713</v>
      </c>
      <c r="M243" s="144">
        <f>IF(I243&lt;33,0,5)</f>
        <v>5</v>
      </c>
      <c r="N243" s="234">
        <f t="shared" si="28"/>
        <v>10</v>
      </c>
      <c r="O243" s="146">
        <f t="shared" si="29"/>
        <v>10.1</v>
      </c>
      <c r="P243" s="145">
        <f t="shared" si="30"/>
        <v>7</v>
      </c>
      <c r="Q243" s="146">
        <f t="shared" si="31"/>
        <v>7.5</v>
      </c>
      <c r="R243" s="145">
        <f t="shared" si="32"/>
        <v>75</v>
      </c>
      <c r="S243" s="251">
        <v>10</v>
      </c>
      <c r="T243" s="145">
        <v>5</v>
      </c>
      <c r="U243" s="145">
        <v>4</v>
      </c>
      <c r="V243" s="265"/>
    </row>
    <row r="244" spans="1:22" ht="31.5" hidden="1" x14ac:dyDescent="0.25">
      <c r="A244" s="135">
        <v>238</v>
      </c>
      <c r="B244" s="161" t="s">
        <v>128</v>
      </c>
      <c r="C244" s="161" t="s">
        <v>731</v>
      </c>
      <c r="D244" s="140"/>
      <c r="E244" s="141"/>
      <c r="F244" s="141">
        <v>0</v>
      </c>
      <c r="G244" s="139"/>
      <c r="H244" s="139"/>
      <c r="I244" s="139">
        <v>0</v>
      </c>
      <c r="J244" s="142"/>
      <c r="K244" s="142"/>
      <c r="L244" s="142">
        <v>0</v>
      </c>
      <c r="M244" s="144">
        <f t="shared" si="33"/>
        <v>0</v>
      </c>
      <c r="N244" s="187">
        <f t="shared" si="28"/>
        <v>0</v>
      </c>
      <c r="O244" s="146">
        <f t="shared" si="29"/>
        <v>0</v>
      </c>
      <c r="P244" s="145">
        <f t="shared" si="30"/>
        <v>0</v>
      </c>
      <c r="Q244" s="146">
        <f t="shared" si="31"/>
        <v>0</v>
      </c>
      <c r="R244" s="145">
        <f t="shared" si="32"/>
        <v>0</v>
      </c>
      <c r="S244" s="151"/>
      <c r="V244" s="6"/>
    </row>
    <row r="245" spans="1:22" ht="31.5" hidden="1" x14ac:dyDescent="0.25">
      <c r="A245" s="135">
        <v>239</v>
      </c>
      <c r="B245" s="161" t="s">
        <v>244</v>
      </c>
      <c r="C245" s="161" t="s">
        <v>731</v>
      </c>
      <c r="D245" s="140"/>
      <c r="E245" s="141"/>
      <c r="F245" s="141">
        <v>0</v>
      </c>
      <c r="G245" s="139"/>
      <c r="H245" s="139"/>
      <c r="I245" s="139">
        <v>0</v>
      </c>
      <c r="J245" s="142"/>
      <c r="K245" s="142"/>
      <c r="L245" s="142">
        <v>0</v>
      </c>
      <c r="M245" s="144">
        <f t="shared" si="33"/>
        <v>0</v>
      </c>
      <c r="N245" s="187">
        <f t="shared" si="28"/>
        <v>0</v>
      </c>
      <c r="O245" s="146">
        <f t="shared" si="29"/>
        <v>0</v>
      </c>
      <c r="P245" s="145">
        <f t="shared" si="30"/>
        <v>0</v>
      </c>
      <c r="Q245" s="146">
        <f t="shared" si="31"/>
        <v>0</v>
      </c>
      <c r="R245" s="145">
        <f t="shared" si="32"/>
        <v>0</v>
      </c>
      <c r="S245" s="151"/>
      <c r="V245" s="6"/>
    </row>
    <row r="246" spans="1:22" ht="31.5" x14ac:dyDescent="0.25">
      <c r="A246" s="135">
        <v>240</v>
      </c>
      <c r="B246" s="161" t="s">
        <v>101</v>
      </c>
      <c r="C246" s="161" t="s">
        <v>731</v>
      </c>
      <c r="D246" s="140"/>
      <c r="E246" s="141"/>
      <c r="F246" s="141">
        <v>6.27</v>
      </c>
      <c r="G246" s="139">
        <v>43</v>
      </c>
      <c r="H246" s="139">
        <v>70</v>
      </c>
      <c r="I246" s="139">
        <v>73</v>
      </c>
      <c r="J246" s="142">
        <v>6.86</v>
      </c>
      <c r="K246" s="142">
        <v>11.16</v>
      </c>
      <c r="L246" s="142">
        <f>I246/F246</f>
        <v>11.642743221690591</v>
      </c>
      <c r="M246" s="144">
        <f>IF(I246&lt;33,0,5)</f>
        <v>5</v>
      </c>
      <c r="N246" s="234">
        <f t="shared" si="28"/>
        <v>3</v>
      </c>
      <c r="O246" s="146">
        <f t="shared" si="29"/>
        <v>3.65</v>
      </c>
      <c r="P246" s="145">
        <f t="shared" si="30"/>
        <v>2</v>
      </c>
      <c r="Q246" s="146">
        <f t="shared" si="31"/>
        <v>2.25</v>
      </c>
      <c r="R246" s="145">
        <f t="shared" si="32"/>
        <v>75</v>
      </c>
      <c r="S246" s="251">
        <v>3</v>
      </c>
      <c r="T246" s="145">
        <v>2</v>
      </c>
      <c r="U246" s="145">
        <v>2</v>
      </c>
      <c r="V246" s="265"/>
    </row>
    <row r="247" spans="1:22" ht="31.5" hidden="1" x14ac:dyDescent="0.25">
      <c r="A247" s="135">
        <v>241</v>
      </c>
      <c r="B247" s="161" t="s">
        <v>143</v>
      </c>
      <c r="C247" s="161" t="s">
        <v>731</v>
      </c>
      <c r="D247" s="140"/>
      <c r="E247" s="141"/>
      <c r="F247" s="141">
        <v>0</v>
      </c>
      <c r="G247" s="139"/>
      <c r="H247" s="139"/>
      <c r="I247" s="139">
        <v>0</v>
      </c>
      <c r="J247" s="142"/>
      <c r="K247" s="142"/>
      <c r="L247" s="142">
        <v>0</v>
      </c>
      <c r="M247" s="144">
        <f t="shared" si="33"/>
        <v>0</v>
      </c>
      <c r="N247" s="187">
        <f t="shared" si="28"/>
        <v>0</v>
      </c>
      <c r="O247" s="146">
        <f t="shared" si="29"/>
        <v>0</v>
      </c>
      <c r="P247" s="145">
        <f t="shared" si="30"/>
        <v>0</v>
      </c>
      <c r="Q247" s="146">
        <f t="shared" si="31"/>
        <v>0</v>
      </c>
      <c r="R247" s="145">
        <f t="shared" si="32"/>
        <v>0</v>
      </c>
      <c r="S247" s="151"/>
      <c r="V247" s="6"/>
    </row>
    <row r="248" spans="1:22" ht="31.5" hidden="1" x14ac:dyDescent="0.25">
      <c r="A248" s="135">
        <v>242</v>
      </c>
      <c r="B248" s="161" t="s">
        <v>122</v>
      </c>
      <c r="C248" s="161" t="s">
        <v>731</v>
      </c>
      <c r="D248" s="140"/>
      <c r="E248" s="141"/>
      <c r="F248" s="141">
        <v>0</v>
      </c>
      <c r="G248" s="139"/>
      <c r="H248" s="139"/>
      <c r="I248" s="139">
        <v>0</v>
      </c>
      <c r="J248" s="142"/>
      <c r="K248" s="142"/>
      <c r="L248" s="142">
        <v>0</v>
      </c>
      <c r="M248" s="144">
        <f t="shared" si="33"/>
        <v>0</v>
      </c>
      <c r="N248" s="187">
        <f t="shared" si="28"/>
        <v>0</v>
      </c>
      <c r="O248" s="146">
        <f t="shared" si="29"/>
        <v>0</v>
      </c>
      <c r="P248" s="145">
        <f t="shared" si="30"/>
        <v>0</v>
      </c>
      <c r="Q248" s="146">
        <f t="shared" si="31"/>
        <v>0</v>
      </c>
      <c r="R248" s="145">
        <f t="shared" si="32"/>
        <v>0</v>
      </c>
      <c r="S248" s="151"/>
      <c r="V248" s="6"/>
    </row>
    <row r="249" spans="1:22" hidden="1" x14ac:dyDescent="0.25">
      <c r="A249" s="135">
        <v>243</v>
      </c>
      <c r="B249" s="161" t="s">
        <v>881</v>
      </c>
      <c r="C249" s="161" t="s">
        <v>731</v>
      </c>
      <c r="D249" s="140"/>
      <c r="E249" s="141"/>
      <c r="F249" s="141">
        <v>5.85</v>
      </c>
      <c r="G249" s="139"/>
      <c r="H249" s="139"/>
      <c r="I249" s="139">
        <v>0</v>
      </c>
      <c r="J249" s="142"/>
      <c r="K249" s="142"/>
      <c r="L249" s="142">
        <v>0</v>
      </c>
      <c r="M249" s="144">
        <f t="shared" si="33"/>
        <v>0</v>
      </c>
      <c r="N249" s="187">
        <f t="shared" si="28"/>
        <v>0</v>
      </c>
      <c r="O249" s="146">
        <f t="shared" si="29"/>
        <v>0</v>
      </c>
      <c r="P249" s="145">
        <f t="shared" si="30"/>
        <v>0</v>
      </c>
      <c r="Q249" s="146">
        <f t="shared" si="31"/>
        <v>0</v>
      </c>
      <c r="R249" s="145">
        <f t="shared" si="32"/>
        <v>0</v>
      </c>
      <c r="S249" s="151"/>
      <c r="V249" s="6"/>
    </row>
    <row r="250" spans="1:22" hidden="1" x14ac:dyDescent="0.25">
      <c r="A250" s="135">
        <v>244</v>
      </c>
      <c r="B250" s="161" t="s">
        <v>444</v>
      </c>
      <c r="C250" s="161" t="s">
        <v>731</v>
      </c>
      <c r="D250" s="140"/>
      <c r="E250" s="141"/>
      <c r="F250" s="141">
        <v>385.22</v>
      </c>
      <c r="G250" s="139"/>
      <c r="H250" s="139"/>
      <c r="I250" s="139">
        <v>363</v>
      </c>
      <c r="J250" s="142"/>
      <c r="K250" s="142"/>
      <c r="L250" s="142">
        <v>0.94231867504283262</v>
      </c>
      <c r="M250" s="144">
        <v>0</v>
      </c>
      <c r="N250" s="187">
        <f t="shared" si="28"/>
        <v>0</v>
      </c>
      <c r="O250" s="146">
        <f t="shared" si="29"/>
        <v>0</v>
      </c>
      <c r="P250" s="145">
        <f t="shared" si="30"/>
        <v>0</v>
      </c>
      <c r="Q250" s="146">
        <f t="shared" si="31"/>
        <v>0</v>
      </c>
      <c r="R250" s="145">
        <f t="shared" si="32"/>
        <v>75</v>
      </c>
      <c r="S250" s="151"/>
      <c r="V250" s="6"/>
    </row>
    <row r="251" spans="1:22" ht="31.5" hidden="1" x14ac:dyDescent="0.25">
      <c r="A251" s="135">
        <v>245</v>
      </c>
      <c r="B251" s="161" t="s">
        <v>732</v>
      </c>
      <c r="C251" s="161" t="s">
        <v>33</v>
      </c>
      <c r="D251" s="140"/>
      <c r="E251" s="141"/>
      <c r="F251" s="141">
        <v>0</v>
      </c>
      <c r="G251" s="139"/>
      <c r="H251" s="139"/>
      <c r="I251" s="139">
        <v>0</v>
      </c>
      <c r="J251" s="142"/>
      <c r="K251" s="142"/>
      <c r="L251" s="142">
        <v>0</v>
      </c>
      <c r="M251" s="144">
        <f t="shared" si="33"/>
        <v>0</v>
      </c>
      <c r="N251" s="187">
        <f t="shared" si="28"/>
        <v>0</v>
      </c>
      <c r="O251" s="146">
        <f t="shared" si="29"/>
        <v>0</v>
      </c>
      <c r="P251" s="145">
        <f t="shared" si="30"/>
        <v>0</v>
      </c>
      <c r="Q251" s="146">
        <f t="shared" si="31"/>
        <v>0</v>
      </c>
      <c r="R251" s="145">
        <f t="shared" si="32"/>
        <v>0</v>
      </c>
      <c r="S251" s="151"/>
      <c r="V251" s="6"/>
    </row>
    <row r="252" spans="1:22" ht="47.25" x14ac:dyDescent="0.25">
      <c r="A252" s="135">
        <v>246</v>
      </c>
      <c r="B252" s="161" t="s">
        <v>34</v>
      </c>
      <c r="C252" s="161" t="s">
        <v>33</v>
      </c>
      <c r="D252" s="140"/>
      <c r="E252" s="141"/>
      <c r="F252" s="141">
        <v>54.46</v>
      </c>
      <c r="G252" s="139">
        <v>339</v>
      </c>
      <c r="H252" s="139">
        <v>387</v>
      </c>
      <c r="I252" s="139">
        <v>374</v>
      </c>
      <c r="J252" s="142">
        <v>6.22</v>
      </c>
      <c r="K252" s="142">
        <v>7.11</v>
      </c>
      <c r="L252" s="142">
        <f>I252/F252</f>
        <v>6.8674256334924717</v>
      </c>
      <c r="M252" s="144">
        <f>IF(I252&lt;33,0,5)</f>
        <v>5</v>
      </c>
      <c r="N252" s="234">
        <f t="shared" si="28"/>
        <v>18</v>
      </c>
      <c r="O252" s="146">
        <f t="shared" si="29"/>
        <v>18.7</v>
      </c>
      <c r="P252" s="145">
        <f t="shared" si="30"/>
        <v>13</v>
      </c>
      <c r="Q252" s="146">
        <f t="shared" si="31"/>
        <v>13.5</v>
      </c>
      <c r="R252" s="145">
        <f t="shared" si="32"/>
        <v>75</v>
      </c>
      <c r="S252" s="251">
        <v>18</v>
      </c>
      <c r="T252" s="145">
        <v>17</v>
      </c>
      <c r="U252" s="145">
        <v>12</v>
      </c>
      <c r="V252" s="265"/>
    </row>
    <row r="253" spans="1:22" ht="31.5" x14ac:dyDescent="0.25">
      <c r="A253" s="135">
        <v>247</v>
      </c>
      <c r="B253" s="161" t="s">
        <v>48</v>
      </c>
      <c r="C253" s="161" t="s">
        <v>33</v>
      </c>
      <c r="D253" s="140"/>
      <c r="E253" s="141"/>
      <c r="F253" s="141">
        <v>13.48</v>
      </c>
      <c r="G253" s="139">
        <v>104</v>
      </c>
      <c r="H253" s="139">
        <v>133</v>
      </c>
      <c r="I253" s="139">
        <v>136</v>
      </c>
      <c r="J253" s="142">
        <v>7.72</v>
      </c>
      <c r="K253" s="142">
        <v>9.8699999999999992</v>
      </c>
      <c r="L253" s="142">
        <f>I253/F253</f>
        <v>10.089020771513352</v>
      </c>
      <c r="M253" s="144">
        <f>IF(I253&lt;33,0,5)</f>
        <v>5</v>
      </c>
      <c r="N253" s="234">
        <f t="shared" si="28"/>
        <v>6</v>
      </c>
      <c r="O253" s="146">
        <f t="shared" si="29"/>
        <v>6.8</v>
      </c>
      <c r="P253" s="145">
        <f t="shared" si="30"/>
        <v>4</v>
      </c>
      <c r="Q253" s="146">
        <f t="shared" si="31"/>
        <v>4.5</v>
      </c>
      <c r="R253" s="145">
        <f t="shared" si="32"/>
        <v>75</v>
      </c>
      <c r="S253" s="251">
        <v>6</v>
      </c>
      <c r="T253" s="145">
        <v>6</v>
      </c>
      <c r="U253" s="145">
        <v>6</v>
      </c>
      <c r="V253" s="265"/>
    </row>
    <row r="254" spans="1:22" ht="31.5" x14ac:dyDescent="0.25">
      <c r="A254" s="135">
        <v>248</v>
      </c>
      <c r="B254" s="161" t="s">
        <v>29</v>
      </c>
      <c r="C254" s="161" t="s">
        <v>33</v>
      </c>
      <c r="D254" s="140"/>
      <c r="E254" s="141"/>
      <c r="F254" s="141">
        <v>8.51</v>
      </c>
      <c r="G254" s="139">
        <v>89</v>
      </c>
      <c r="H254" s="139">
        <v>103</v>
      </c>
      <c r="I254" s="139">
        <v>101</v>
      </c>
      <c r="J254" s="142">
        <v>10.46</v>
      </c>
      <c r="K254" s="142">
        <v>12.1</v>
      </c>
      <c r="L254" s="142">
        <f>I254/F254</f>
        <v>11.868390129259694</v>
      </c>
      <c r="M254" s="144">
        <f>IF(I254&lt;33,0,5)</f>
        <v>5</v>
      </c>
      <c r="N254" s="234">
        <f t="shared" si="28"/>
        <v>5</v>
      </c>
      <c r="O254" s="146">
        <f t="shared" si="29"/>
        <v>5.05</v>
      </c>
      <c r="P254" s="145">
        <f t="shared" si="30"/>
        <v>3</v>
      </c>
      <c r="Q254" s="146">
        <f t="shared" si="31"/>
        <v>3.75</v>
      </c>
      <c r="R254" s="145">
        <f t="shared" si="32"/>
        <v>75</v>
      </c>
      <c r="S254" s="251">
        <v>5</v>
      </c>
      <c r="T254" s="145">
        <v>4</v>
      </c>
      <c r="U254" s="145">
        <v>4</v>
      </c>
      <c r="V254" s="265"/>
    </row>
    <row r="255" spans="1:22" hidden="1" x14ac:dyDescent="0.25">
      <c r="A255" s="135">
        <v>249</v>
      </c>
      <c r="B255" s="161" t="s">
        <v>2</v>
      </c>
      <c r="C255" s="161" t="s">
        <v>33</v>
      </c>
      <c r="D255" s="140"/>
      <c r="E255" s="141"/>
      <c r="F255" s="141">
        <v>100.33</v>
      </c>
      <c r="G255" s="139"/>
      <c r="H255" s="139"/>
      <c r="I255" s="139">
        <v>0</v>
      </c>
      <c r="J255" s="142"/>
      <c r="K255" s="142"/>
      <c r="L255" s="142">
        <v>0</v>
      </c>
      <c r="M255" s="144">
        <f t="shared" si="33"/>
        <v>0</v>
      </c>
      <c r="N255" s="187">
        <f t="shared" si="28"/>
        <v>0</v>
      </c>
      <c r="O255" s="146">
        <f t="shared" si="29"/>
        <v>0</v>
      </c>
      <c r="P255" s="145">
        <f t="shared" si="30"/>
        <v>0</v>
      </c>
      <c r="Q255" s="146">
        <f t="shared" si="31"/>
        <v>0</v>
      </c>
      <c r="R255" s="145">
        <f t="shared" si="32"/>
        <v>0</v>
      </c>
      <c r="S255" s="151"/>
      <c r="V255" s="6"/>
    </row>
    <row r="256" spans="1:22" ht="31.5" x14ac:dyDescent="0.25">
      <c r="A256" s="135">
        <v>250</v>
      </c>
      <c r="B256" s="161" t="s">
        <v>103</v>
      </c>
      <c r="C256" s="161" t="s">
        <v>33</v>
      </c>
      <c r="D256" s="140"/>
      <c r="E256" s="141"/>
      <c r="F256" s="141">
        <v>35.26</v>
      </c>
      <c r="G256" s="139">
        <v>182</v>
      </c>
      <c r="H256" s="139">
        <v>235</v>
      </c>
      <c r="I256" s="139">
        <v>231</v>
      </c>
      <c r="J256" s="142">
        <v>5.16</v>
      </c>
      <c r="K256" s="142">
        <v>6.66</v>
      </c>
      <c r="L256" s="142">
        <f>I256/F256</f>
        <v>6.5513329551900172</v>
      </c>
      <c r="M256" s="144">
        <f>IF(I256&lt;33,0,5)</f>
        <v>5</v>
      </c>
      <c r="N256" s="234">
        <f t="shared" si="28"/>
        <v>11</v>
      </c>
      <c r="O256" s="146">
        <f t="shared" si="29"/>
        <v>11.55</v>
      </c>
      <c r="P256" s="145">
        <f t="shared" si="30"/>
        <v>8</v>
      </c>
      <c r="Q256" s="146">
        <f t="shared" si="31"/>
        <v>8.25</v>
      </c>
      <c r="R256" s="145">
        <f t="shared" si="32"/>
        <v>75</v>
      </c>
      <c r="S256" s="251">
        <v>11</v>
      </c>
      <c r="T256" s="145">
        <v>10</v>
      </c>
      <c r="U256" s="145">
        <v>7</v>
      </c>
      <c r="V256" s="265"/>
    </row>
    <row r="257" spans="1:22" ht="31.5" x14ac:dyDescent="0.25">
      <c r="A257" s="135">
        <v>251</v>
      </c>
      <c r="B257" s="161" t="s">
        <v>733</v>
      </c>
      <c r="C257" s="161" t="s">
        <v>33</v>
      </c>
      <c r="D257" s="140"/>
      <c r="E257" s="141"/>
      <c r="F257" s="141">
        <v>12.31</v>
      </c>
      <c r="G257" s="139">
        <v>77</v>
      </c>
      <c r="H257" s="139">
        <v>88</v>
      </c>
      <c r="I257" s="139">
        <v>86</v>
      </c>
      <c r="J257" s="142">
        <v>6.26</v>
      </c>
      <c r="K257" s="142">
        <v>7.15</v>
      </c>
      <c r="L257" s="142">
        <f>I257/F257</f>
        <v>6.9861900893582449</v>
      </c>
      <c r="M257" s="144">
        <f>IF(I257&lt;33,0,5)</f>
        <v>5</v>
      </c>
      <c r="N257" s="234">
        <f t="shared" si="28"/>
        <v>4</v>
      </c>
      <c r="O257" s="146">
        <f t="shared" si="29"/>
        <v>4.3</v>
      </c>
      <c r="P257" s="145">
        <f t="shared" si="30"/>
        <v>3</v>
      </c>
      <c r="Q257" s="146">
        <f t="shared" si="31"/>
        <v>3</v>
      </c>
      <c r="R257" s="145">
        <f t="shared" si="32"/>
        <v>75</v>
      </c>
      <c r="S257" s="251">
        <v>11</v>
      </c>
      <c r="T257" s="145">
        <v>3</v>
      </c>
      <c r="U257" s="145">
        <v>2</v>
      </c>
      <c r="V257" s="287" t="s">
        <v>1010</v>
      </c>
    </row>
    <row r="258" spans="1:22" ht="31.5" x14ac:dyDescent="0.25">
      <c r="A258" s="135">
        <v>252</v>
      </c>
      <c r="B258" s="161" t="s">
        <v>734</v>
      </c>
      <c r="C258" s="161" t="s">
        <v>33</v>
      </c>
      <c r="D258" s="140"/>
      <c r="E258" s="141"/>
      <c r="F258" s="141">
        <v>53.49</v>
      </c>
      <c r="G258" s="139">
        <v>279</v>
      </c>
      <c r="H258" s="139">
        <v>319</v>
      </c>
      <c r="I258" s="139">
        <v>324</v>
      </c>
      <c r="J258" s="142">
        <v>5.22</v>
      </c>
      <c r="K258" s="142">
        <v>5.96</v>
      </c>
      <c r="L258" s="142">
        <f>I258/F258</f>
        <v>6.0572069545709475</v>
      </c>
      <c r="M258" s="144">
        <f>IF(I258&lt;33,0,5)</f>
        <v>5</v>
      </c>
      <c r="N258" s="234">
        <f t="shared" si="28"/>
        <v>16</v>
      </c>
      <c r="O258" s="146">
        <f t="shared" si="29"/>
        <v>16.2</v>
      </c>
      <c r="P258" s="145">
        <f t="shared" si="30"/>
        <v>12</v>
      </c>
      <c r="Q258" s="146">
        <f t="shared" si="31"/>
        <v>12</v>
      </c>
      <c r="R258" s="145">
        <f t="shared" si="32"/>
        <v>75</v>
      </c>
      <c r="S258" s="251">
        <v>16</v>
      </c>
      <c r="T258" s="145">
        <v>14</v>
      </c>
      <c r="U258" s="145">
        <v>10</v>
      </c>
      <c r="V258" s="265"/>
    </row>
    <row r="259" spans="1:22" ht="31.5" x14ac:dyDescent="0.25">
      <c r="A259" s="135">
        <v>253</v>
      </c>
      <c r="B259" s="161" t="s">
        <v>735</v>
      </c>
      <c r="C259" s="161" t="s">
        <v>33</v>
      </c>
      <c r="D259" s="140"/>
      <c r="E259" s="141"/>
      <c r="F259" s="141">
        <v>12.95</v>
      </c>
      <c r="G259" s="139">
        <v>65</v>
      </c>
      <c r="H259" s="139">
        <v>74</v>
      </c>
      <c r="I259" s="139">
        <v>75</v>
      </c>
      <c r="J259" s="142">
        <v>5.0199999999999996</v>
      </c>
      <c r="K259" s="142">
        <v>5.71</v>
      </c>
      <c r="L259" s="142">
        <f>I259/F259</f>
        <v>5.7915057915057915</v>
      </c>
      <c r="M259" s="144">
        <f>IF(I259&lt;33,0,5)</f>
        <v>5</v>
      </c>
      <c r="N259" s="234">
        <f t="shared" si="28"/>
        <v>3</v>
      </c>
      <c r="O259" s="146">
        <f t="shared" si="29"/>
        <v>3.75</v>
      </c>
      <c r="P259" s="145">
        <f t="shared" si="30"/>
        <v>2</v>
      </c>
      <c r="Q259" s="146">
        <f t="shared" si="31"/>
        <v>2.25</v>
      </c>
      <c r="R259" s="145">
        <f t="shared" si="32"/>
        <v>75</v>
      </c>
      <c r="S259" s="251">
        <v>3</v>
      </c>
      <c r="T259" s="145">
        <v>3</v>
      </c>
      <c r="U259" s="145">
        <v>2</v>
      </c>
      <c r="V259" s="265"/>
    </row>
    <row r="260" spans="1:22" ht="31.5" hidden="1" x14ac:dyDescent="0.25">
      <c r="A260" s="135">
        <v>254</v>
      </c>
      <c r="B260" s="161" t="s">
        <v>178</v>
      </c>
      <c r="C260" s="161" t="s">
        <v>33</v>
      </c>
      <c r="D260" s="140"/>
      <c r="E260" s="141"/>
      <c r="F260" s="141">
        <v>0</v>
      </c>
      <c r="G260" s="139"/>
      <c r="H260" s="139"/>
      <c r="I260" s="139">
        <v>0</v>
      </c>
      <c r="J260" s="142"/>
      <c r="K260" s="142"/>
      <c r="L260" s="142">
        <v>0</v>
      </c>
      <c r="M260" s="144">
        <f t="shared" si="33"/>
        <v>0</v>
      </c>
      <c r="N260" s="187">
        <f t="shared" si="28"/>
        <v>0</v>
      </c>
      <c r="O260" s="146">
        <f t="shared" si="29"/>
        <v>0</v>
      </c>
      <c r="P260" s="145">
        <f t="shared" si="30"/>
        <v>0</v>
      </c>
      <c r="Q260" s="146">
        <f t="shared" si="31"/>
        <v>0</v>
      </c>
      <c r="R260" s="145">
        <f t="shared" si="32"/>
        <v>0</v>
      </c>
      <c r="S260" s="151"/>
      <c r="V260" s="6"/>
    </row>
    <row r="261" spans="1:22" ht="31.5" x14ac:dyDescent="0.25">
      <c r="A261" s="135">
        <v>255</v>
      </c>
      <c r="B261" s="161" t="s">
        <v>102</v>
      </c>
      <c r="C261" s="161" t="s">
        <v>33</v>
      </c>
      <c r="D261" s="140"/>
      <c r="E261" s="141"/>
      <c r="F261" s="141">
        <v>54.74</v>
      </c>
      <c r="G261" s="139">
        <v>349</v>
      </c>
      <c r="H261" s="139">
        <v>395</v>
      </c>
      <c r="I261" s="139">
        <v>368</v>
      </c>
      <c r="J261" s="142">
        <v>6.38</v>
      </c>
      <c r="K261" s="142">
        <v>7.22</v>
      </c>
      <c r="L261" s="142">
        <f>I261/F261</f>
        <v>6.7226890756302522</v>
      </c>
      <c r="M261" s="144">
        <v>4.8</v>
      </c>
      <c r="N261" s="234">
        <f t="shared" si="28"/>
        <v>17</v>
      </c>
      <c r="O261" s="146">
        <f t="shared" si="29"/>
        <v>17.663999999999998</v>
      </c>
      <c r="P261" s="145">
        <f t="shared" si="30"/>
        <v>12</v>
      </c>
      <c r="Q261" s="146">
        <f t="shared" si="31"/>
        <v>12.75</v>
      </c>
      <c r="R261" s="145">
        <f t="shared" si="32"/>
        <v>75</v>
      </c>
      <c r="S261" s="251">
        <v>17</v>
      </c>
      <c r="T261" s="145">
        <v>17</v>
      </c>
      <c r="U261" s="145"/>
      <c r="V261" s="265"/>
    </row>
    <row r="262" spans="1:22" x14ac:dyDescent="0.25">
      <c r="A262" s="135">
        <v>256</v>
      </c>
      <c r="B262" s="161" t="s">
        <v>259</v>
      </c>
      <c r="C262" s="161" t="s">
        <v>33</v>
      </c>
      <c r="D262" s="140"/>
      <c r="E262" s="141"/>
      <c r="F262" s="141">
        <v>37.1</v>
      </c>
      <c r="G262" s="139">
        <v>144</v>
      </c>
      <c r="H262" s="139">
        <v>200</v>
      </c>
      <c r="I262" s="139">
        <v>221</v>
      </c>
      <c r="J262" s="142">
        <v>3.88</v>
      </c>
      <c r="K262" s="142">
        <v>5.39</v>
      </c>
      <c r="L262" s="142">
        <f>I262/F262</f>
        <v>5.9568733153638815</v>
      </c>
      <c r="M262" s="144">
        <v>4.5999999999999996</v>
      </c>
      <c r="N262" s="234">
        <f t="shared" si="28"/>
        <v>10</v>
      </c>
      <c r="O262" s="146">
        <f t="shared" si="29"/>
        <v>10.165999999999999</v>
      </c>
      <c r="P262" s="145">
        <f t="shared" si="30"/>
        <v>7</v>
      </c>
      <c r="Q262" s="146">
        <f t="shared" si="31"/>
        <v>7.5</v>
      </c>
      <c r="R262" s="145">
        <f t="shared" si="32"/>
        <v>75</v>
      </c>
      <c r="S262" s="251">
        <v>10</v>
      </c>
      <c r="T262" s="145">
        <v>9</v>
      </c>
      <c r="U262" s="145">
        <v>6</v>
      </c>
      <c r="V262" s="265"/>
    </row>
    <row r="263" spans="1:22" hidden="1" x14ac:dyDescent="0.25">
      <c r="A263" s="135">
        <v>257</v>
      </c>
      <c r="B263" s="161" t="s">
        <v>444</v>
      </c>
      <c r="C263" s="161" t="s">
        <v>33</v>
      </c>
      <c r="D263" s="140"/>
      <c r="E263" s="141"/>
      <c r="F263" s="141">
        <v>494.93</v>
      </c>
      <c r="G263" s="139"/>
      <c r="H263" s="139"/>
      <c r="I263" s="139">
        <v>1917</v>
      </c>
      <c r="J263" s="142"/>
      <c r="K263" s="142"/>
      <c r="L263" s="142">
        <v>3.8732750085870729</v>
      </c>
      <c r="M263" s="144">
        <v>0</v>
      </c>
      <c r="N263" s="187">
        <f t="shared" si="28"/>
        <v>0</v>
      </c>
      <c r="O263" s="146">
        <f t="shared" si="29"/>
        <v>0</v>
      </c>
      <c r="P263" s="145">
        <f t="shared" si="30"/>
        <v>0</v>
      </c>
      <c r="Q263" s="146">
        <f t="shared" si="31"/>
        <v>0</v>
      </c>
      <c r="R263" s="145">
        <f t="shared" si="32"/>
        <v>75</v>
      </c>
      <c r="S263" s="151"/>
      <c r="V263" s="6"/>
    </row>
    <row r="264" spans="1:22" ht="31.5" hidden="1" x14ac:dyDescent="0.25">
      <c r="A264" s="135">
        <v>258</v>
      </c>
      <c r="B264" s="161" t="s">
        <v>736</v>
      </c>
      <c r="C264" s="161" t="s">
        <v>35</v>
      </c>
      <c r="D264" s="140"/>
      <c r="E264" s="141"/>
      <c r="F264" s="141">
        <v>0</v>
      </c>
      <c r="G264" s="139"/>
      <c r="H264" s="139"/>
      <c r="I264" s="139">
        <v>0</v>
      </c>
      <c r="J264" s="142"/>
      <c r="K264" s="142"/>
      <c r="L264" s="142">
        <v>0</v>
      </c>
      <c r="M264" s="144">
        <f t="shared" si="33"/>
        <v>0</v>
      </c>
      <c r="N264" s="187">
        <f t="shared" si="28"/>
        <v>0</v>
      </c>
      <c r="O264" s="146">
        <f t="shared" si="29"/>
        <v>0</v>
      </c>
      <c r="P264" s="145">
        <f t="shared" si="30"/>
        <v>0</v>
      </c>
      <c r="Q264" s="146">
        <f t="shared" si="31"/>
        <v>0</v>
      </c>
      <c r="R264" s="145">
        <f t="shared" si="32"/>
        <v>0</v>
      </c>
      <c r="S264" s="151"/>
      <c r="V264" s="6"/>
    </row>
    <row r="265" spans="1:22" ht="31.5" hidden="1" x14ac:dyDescent="0.25">
      <c r="A265" s="135">
        <v>259</v>
      </c>
      <c r="B265" s="161" t="s">
        <v>697</v>
      </c>
      <c r="C265" s="161" t="s">
        <v>35</v>
      </c>
      <c r="D265" s="140"/>
      <c r="E265" s="141"/>
      <c r="F265" s="141">
        <v>0</v>
      </c>
      <c r="G265" s="139"/>
      <c r="H265" s="139"/>
      <c r="I265" s="139">
        <v>0</v>
      </c>
      <c r="J265" s="142"/>
      <c r="K265" s="142"/>
      <c r="L265" s="142">
        <v>0</v>
      </c>
      <c r="M265" s="144">
        <f t="shared" si="33"/>
        <v>0</v>
      </c>
      <c r="N265" s="187">
        <f t="shared" ref="N265:N328" si="34">ROUNDDOWN(O265,0)</f>
        <v>0</v>
      </c>
      <c r="O265" s="146">
        <f t="shared" ref="O265:O328" si="35">I265*M265/100</f>
        <v>0</v>
      </c>
      <c r="P265" s="145">
        <f t="shared" ref="P265:P328" si="36">ROUNDDOWN(Q265,0)</f>
        <v>0</v>
      </c>
      <c r="Q265" s="146">
        <f t="shared" ref="Q265:Q328" si="37">N265*R265/100</f>
        <v>0</v>
      </c>
      <c r="R265" s="145">
        <f t="shared" ref="R265:R328" si="38">IF(I265&lt;33,0,75)</f>
        <v>0</v>
      </c>
      <c r="S265" s="151"/>
      <c r="V265" s="6"/>
    </row>
    <row r="266" spans="1:22" hidden="1" x14ac:dyDescent="0.25">
      <c r="A266" s="135">
        <v>260</v>
      </c>
      <c r="B266" s="161" t="s">
        <v>2</v>
      </c>
      <c r="C266" s="161" t="s">
        <v>35</v>
      </c>
      <c r="D266" s="140"/>
      <c r="E266" s="141"/>
      <c r="F266" s="141">
        <v>0</v>
      </c>
      <c r="G266" s="139"/>
      <c r="H266" s="139"/>
      <c r="I266" s="139">
        <v>0</v>
      </c>
      <c r="J266" s="142"/>
      <c r="K266" s="142"/>
      <c r="L266" s="142">
        <v>0</v>
      </c>
      <c r="M266" s="144">
        <f t="shared" si="33"/>
        <v>0</v>
      </c>
      <c r="N266" s="187">
        <f t="shared" si="34"/>
        <v>0</v>
      </c>
      <c r="O266" s="146">
        <f t="shared" si="35"/>
        <v>0</v>
      </c>
      <c r="P266" s="145">
        <f t="shared" si="36"/>
        <v>0</v>
      </c>
      <c r="Q266" s="146">
        <f t="shared" si="37"/>
        <v>0</v>
      </c>
      <c r="R266" s="145">
        <f t="shared" si="38"/>
        <v>0</v>
      </c>
      <c r="S266" s="151"/>
      <c r="V266" s="6"/>
    </row>
    <row r="267" spans="1:22" ht="31.5" hidden="1" x14ac:dyDescent="0.25">
      <c r="A267" s="135">
        <v>261</v>
      </c>
      <c r="B267" s="161" t="s">
        <v>104</v>
      </c>
      <c r="C267" s="161" t="s">
        <v>35</v>
      </c>
      <c r="D267" s="140"/>
      <c r="E267" s="141"/>
      <c r="F267" s="141">
        <v>0</v>
      </c>
      <c r="G267" s="139"/>
      <c r="H267" s="139"/>
      <c r="I267" s="139">
        <v>0</v>
      </c>
      <c r="J267" s="142"/>
      <c r="K267" s="142"/>
      <c r="L267" s="142">
        <v>0</v>
      </c>
      <c r="M267" s="144">
        <f t="shared" si="33"/>
        <v>0</v>
      </c>
      <c r="N267" s="187">
        <f t="shared" si="34"/>
        <v>0</v>
      </c>
      <c r="O267" s="146">
        <f t="shared" si="35"/>
        <v>0</v>
      </c>
      <c r="P267" s="145">
        <f t="shared" si="36"/>
        <v>0</v>
      </c>
      <c r="Q267" s="146">
        <f t="shared" si="37"/>
        <v>0</v>
      </c>
      <c r="R267" s="145">
        <f t="shared" si="38"/>
        <v>0</v>
      </c>
      <c r="S267" s="151"/>
      <c r="V267" s="6"/>
    </row>
    <row r="268" spans="1:22" hidden="1" x14ac:dyDescent="0.25">
      <c r="A268" s="135">
        <v>262</v>
      </c>
      <c r="B268" s="161" t="s">
        <v>882</v>
      </c>
      <c r="C268" s="161" t="s">
        <v>35</v>
      </c>
      <c r="D268" s="140"/>
      <c r="E268" s="141"/>
      <c r="F268" s="141">
        <v>0</v>
      </c>
      <c r="G268" s="139"/>
      <c r="H268" s="139"/>
      <c r="I268" s="139">
        <v>0</v>
      </c>
      <c r="J268" s="142"/>
      <c r="K268" s="142"/>
      <c r="L268" s="142">
        <v>0</v>
      </c>
      <c r="M268" s="144">
        <f t="shared" ref="M268:M331" si="39">IF(I268&lt;33,0,3)</f>
        <v>0</v>
      </c>
      <c r="N268" s="187">
        <f t="shared" si="34"/>
        <v>0</v>
      </c>
      <c r="O268" s="146">
        <f t="shared" si="35"/>
        <v>0</v>
      </c>
      <c r="P268" s="145">
        <f t="shared" si="36"/>
        <v>0</v>
      </c>
      <c r="Q268" s="146">
        <f t="shared" si="37"/>
        <v>0</v>
      </c>
      <c r="R268" s="145">
        <f t="shared" si="38"/>
        <v>0</v>
      </c>
      <c r="S268" s="151"/>
      <c r="V268" s="6"/>
    </row>
    <row r="269" spans="1:22" hidden="1" x14ac:dyDescent="0.25">
      <c r="A269" s="135">
        <v>263</v>
      </c>
      <c r="B269" s="161" t="s">
        <v>444</v>
      </c>
      <c r="C269" s="161" t="s">
        <v>35</v>
      </c>
      <c r="D269" s="140"/>
      <c r="E269" s="141"/>
      <c r="F269" s="141">
        <v>0</v>
      </c>
      <c r="G269" s="139"/>
      <c r="H269" s="139"/>
      <c r="I269" s="139">
        <v>0</v>
      </c>
      <c r="J269" s="142"/>
      <c r="K269" s="142"/>
      <c r="L269" s="142">
        <v>0</v>
      </c>
      <c r="M269" s="144">
        <f t="shared" si="39"/>
        <v>0</v>
      </c>
      <c r="N269" s="187">
        <f t="shared" si="34"/>
        <v>0</v>
      </c>
      <c r="O269" s="146">
        <f t="shared" si="35"/>
        <v>0</v>
      </c>
      <c r="P269" s="145">
        <f t="shared" si="36"/>
        <v>0</v>
      </c>
      <c r="Q269" s="146">
        <f t="shared" si="37"/>
        <v>0</v>
      </c>
      <c r="R269" s="145">
        <f t="shared" si="38"/>
        <v>0</v>
      </c>
      <c r="S269" s="151"/>
      <c r="V269" s="6"/>
    </row>
    <row r="270" spans="1:22" hidden="1" x14ac:dyDescent="0.25">
      <c r="A270" s="135">
        <v>264</v>
      </c>
      <c r="B270" s="161" t="s">
        <v>2</v>
      </c>
      <c r="C270" s="161" t="s">
        <v>36</v>
      </c>
      <c r="D270" s="140"/>
      <c r="E270" s="141"/>
      <c r="F270" s="141">
        <v>0</v>
      </c>
      <c r="G270" s="139"/>
      <c r="H270" s="139"/>
      <c r="I270" s="139">
        <v>0</v>
      </c>
      <c r="J270" s="142"/>
      <c r="K270" s="142"/>
      <c r="L270" s="142">
        <v>0</v>
      </c>
      <c r="M270" s="144">
        <f t="shared" si="39"/>
        <v>0</v>
      </c>
      <c r="N270" s="187">
        <f t="shared" si="34"/>
        <v>0</v>
      </c>
      <c r="O270" s="146">
        <f t="shared" si="35"/>
        <v>0</v>
      </c>
      <c r="P270" s="145">
        <f t="shared" si="36"/>
        <v>0</v>
      </c>
      <c r="Q270" s="146">
        <f t="shared" si="37"/>
        <v>0</v>
      </c>
      <c r="R270" s="145">
        <f t="shared" si="38"/>
        <v>0</v>
      </c>
      <c r="S270" s="151"/>
      <c r="V270" s="6"/>
    </row>
    <row r="271" spans="1:22" ht="31.5" hidden="1" x14ac:dyDescent="0.25">
      <c r="A271" s="135">
        <v>265</v>
      </c>
      <c r="B271" s="161" t="s">
        <v>883</v>
      </c>
      <c r="C271" s="161" t="s">
        <v>36</v>
      </c>
      <c r="D271" s="140"/>
      <c r="E271" s="141"/>
      <c r="F271" s="141">
        <v>0</v>
      </c>
      <c r="G271" s="139"/>
      <c r="H271" s="139"/>
      <c r="I271" s="139">
        <v>0</v>
      </c>
      <c r="J271" s="142"/>
      <c r="K271" s="142"/>
      <c r="L271" s="142">
        <v>0</v>
      </c>
      <c r="M271" s="144">
        <f t="shared" si="39"/>
        <v>0</v>
      </c>
      <c r="N271" s="187">
        <f t="shared" si="34"/>
        <v>0</v>
      </c>
      <c r="O271" s="146">
        <f t="shared" si="35"/>
        <v>0</v>
      </c>
      <c r="P271" s="145">
        <f t="shared" si="36"/>
        <v>0</v>
      </c>
      <c r="Q271" s="146">
        <f t="shared" si="37"/>
        <v>0</v>
      </c>
      <c r="R271" s="145">
        <f t="shared" si="38"/>
        <v>0</v>
      </c>
      <c r="S271" s="151"/>
      <c r="V271" s="6"/>
    </row>
    <row r="272" spans="1:22" hidden="1" x14ac:dyDescent="0.25">
      <c r="A272" s="135">
        <v>266</v>
      </c>
      <c r="B272" s="161" t="s">
        <v>444</v>
      </c>
      <c r="C272" s="161" t="s">
        <v>36</v>
      </c>
      <c r="D272" s="140"/>
      <c r="E272" s="141"/>
      <c r="F272" s="141">
        <v>0</v>
      </c>
      <c r="G272" s="139"/>
      <c r="H272" s="139"/>
      <c r="I272" s="139">
        <v>0</v>
      </c>
      <c r="J272" s="142"/>
      <c r="K272" s="142"/>
      <c r="L272" s="142">
        <v>0</v>
      </c>
      <c r="M272" s="144">
        <f t="shared" si="39"/>
        <v>0</v>
      </c>
      <c r="N272" s="187">
        <f t="shared" si="34"/>
        <v>0</v>
      </c>
      <c r="O272" s="146">
        <f t="shared" si="35"/>
        <v>0</v>
      </c>
      <c r="P272" s="145">
        <f t="shared" si="36"/>
        <v>0</v>
      </c>
      <c r="Q272" s="146">
        <f t="shared" si="37"/>
        <v>0</v>
      </c>
      <c r="R272" s="145">
        <f t="shared" si="38"/>
        <v>0</v>
      </c>
      <c r="S272" s="151"/>
      <c r="V272" s="6"/>
    </row>
    <row r="273" spans="1:22" ht="47.25" x14ac:dyDescent="0.25">
      <c r="A273" s="135">
        <v>267</v>
      </c>
      <c r="B273" s="161" t="s">
        <v>673</v>
      </c>
      <c r="C273" s="161" t="s">
        <v>738</v>
      </c>
      <c r="D273" s="140"/>
      <c r="E273" s="141"/>
      <c r="F273" s="141">
        <v>183.6</v>
      </c>
      <c r="G273" s="139">
        <v>536</v>
      </c>
      <c r="H273" s="139">
        <v>556</v>
      </c>
      <c r="I273" s="139">
        <v>610</v>
      </c>
      <c r="J273" s="142">
        <v>2.92</v>
      </c>
      <c r="K273" s="142">
        <v>3.03</v>
      </c>
      <c r="L273" s="142">
        <f>I273/F273</f>
        <v>3.3224400871459694</v>
      </c>
      <c r="M273" s="144">
        <f>IF(I273&lt;33,0,5)</f>
        <v>5</v>
      </c>
      <c r="N273" s="234">
        <f t="shared" si="34"/>
        <v>30</v>
      </c>
      <c r="O273" s="146">
        <f t="shared" si="35"/>
        <v>30.5</v>
      </c>
      <c r="P273" s="145">
        <f t="shared" si="36"/>
        <v>22</v>
      </c>
      <c r="Q273" s="146">
        <f t="shared" si="37"/>
        <v>22.5</v>
      </c>
      <c r="R273" s="145">
        <f t="shared" si="38"/>
        <v>75</v>
      </c>
      <c r="S273" s="251">
        <v>30</v>
      </c>
      <c r="T273" s="145">
        <v>27</v>
      </c>
      <c r="U273" s="145">
        <v>20</v>
      </c>
      <c r="V273" s="265"/>
    </row>
    <row r="274" spans="1:22" ht="31.5" hidden="1" x14ac:dyDescent="0.25">
      <c r="A274" s="135">
        <v>268</v>
      </c>
      <c r="B274" s="161" t="s">
        <v>668</v>
      </c>
      <c r="C274" s="161" t="s">
        <v>738</v>
      </c>
      <c r="D274" s="140"/>
      <c r="E274" s="141"/>
      <c r="F274" s="141">
        <v>0</v>
      </c>
      <c r="G274" s="139"/>
      <c r="H274" s="139"/>
      <c r="I274" s="139">
        <v>0</v>
      </c>
      <c r="J274" s="142"/>
      <c r="K274" s="142"/>
      <c r="L274" s="142">
        <v>0</v>
      </c>
      <c r="M274" s="144">
        <f t="shared" si="39"/>
        <v>0</v>
      </c>
      <c r="N274" s="187">
        <f t="shared" si="34"/>
        <v>0</v>
      </c>
      <c r="O274" s="146">
        <f t="shared" si="35"/>
        <v>0</v>
      </c>
      <c r="P274" s="145">
        <f t="shared" si="36"/>
        <v>0</v>
      </c>
      <c r="Q274" s="146">
        <f t="shared" si="37"/>
        <v>0</v>
      </c>
      <c r="R274" s="145">
        <f t="shared" si="38"/>
        <v>0</v>
      </c>
      <c r="S274" s="151"/>
      <c r="V274" s="6"/>
    </row>
    <row r="275" spans="1:22" x14ac:dyDescent="0.25">
      <c r="A275" s="135">
        <v>269</v>
      </c>
      <c r="B275" s="161" t="s">
        <v>2</v>
      </c>
      <c r="C275" s="161" t="s">
        <v>738</v>
      </c>
      <c r="D275" s="140"/>
      <c r="E275" s="141"/>
      <c r="F275" s="141">
        <v>243.64</v>
      </c>
      <c r="G275" s="139">
        <v>165</v>
      </c>
      <c r="H275" s="139">
        <v>363</v>
      </c>
      <c r="I275" s="139">
        <v>305</v>
      </c>
      <c r="J275" s="142">
        <v>0.4</v>
      </c>
      <c r="K275" s="142">
        <v>0.89</v>
      </c>
      <c r="L275" s="142">
        <f>I275/F275</f>
        <v>1.2518469873583977</v>
      </c>
      <c r="M275" s="144">
        <f>IF(I275&lt;33,0,5)</f>
        <v>5</v>
      </c>
      <c r="N275" s="234">
        <f t="shared" si="34"/>
        <v>15</v>
      </c>
      <c r="O275" s="146">
        <f t="shared" si="35"/>
        <v>15.25</v>
      </c>
      <c r="P275" s="145">
        <f t="shared" si="36"/>
        <v>11</v>
      </c>
      <c r="Q275" s="146">
        <f t="shared" si="37"/>
        <v>11.25</v>
      </c>
      <c r="R275" s="145">
        <f t="shared" si="38"/>
        <v>75</v>
      </c>
      <c r="S275" s="341" t="s">
        <v>916</v>
      </c>
      <c r="T275" s="145">
        <v>18</v>
      </c>
      <c r="U275" s="145">
        <v>13</v>
      </c>
      <c r="V275" s="265"/>
    </row>
    <row r="276" spans="1:22" ht="31.5" x14ac:dyDescent="0.25">
      <c r="A276" s="135">
        <v>270</v>
      </c>
      <c r="B276" s="161" t="s">
        <v>123</v>
      </c>
      <c r="C276" s="161" t="s">
        <v>738</v>
      </c>
      <c r="D276" s="140"/>
      <c r="E276" s="141"/>
      <c r="F276" s="141">
        <v>15.12</v>
      </c>
      <c r="G276" s="139">
        <v>32</v>
      </c>
      <c r="H276" s="139">
        <v>30</v>
      </c>
      <c r="I276" s="139">
        <v>88</v>
      </c>
      <c r="J276" s="142">
        <v>2.12</v>
      </c>
      <c r="K276" s="142">
        <v>1.98</v>
      </c>
      <c r="L276" s="142">
        <f>I276/F276</f>
        <v>5.8201058201058204</v>
      </c>
      <c r="M276" s="144">
        <f>IF(I276&lt;33,0,5)</f>
        <v>5</v>
      </c>
      <c r="N276" s="234">
        <f t="shared" si="34"/>
        <v>4</v>
      </c>
      <c r="O276" s="146">
        <f t="shared" si="35"/>
        <v>4.4000000000000004</v>
      </c>
      <c r="P276" s="145">
        <f t="shared" si="36"/>
        <v>3</v>
      </c>
      <c r="Q276" s="146">
        <f t="shared" si="37"/>
        <v>3</v>
      </c>
      <c r="R276" s="145">
        <f t="shared" si="38"/>
        <v>75</v>
      </c>
      <c r="S276" s="251">
        <v>8</v>
      </c>
      <c r="T276" s="145">
        <v>0</v>
      </c>
      <c r="U276" s="145">
        <v>0</v>
      </c>
      <c r="V276" s="287" t="s">
        <v>1010</v>
      </c>
    </row>
    <row r="277" spans="1:22" ht="31.5" x14ac:dyDescent="0.25">
      <c r="A277" s="135">
        <v>271</v>
      </c>
      <c r="B277" s="161" t="s">
        <v>739</v>
      </c>
      <c r="C277" s="161" t="s">
        <v>738</v>
      </c>
      <c r="D277" s="140"/>
      <c r="E277" s="141"/>
      <c r="F277" s="141">
        <v>108.07</v>
      </c>
      <c r="G277" s="139">
        <v>257</v>
      </c>
      <c r="H277" s="139">
        <v>395</v>
      </c>
      <c r="I277" s="139">
        <v>347</v>
      </c>
      <c r="J277" s="142">
        <v>2.38</v>
      </c>
      <c r="K277" s="142">
        <v>3.66</v>
      </c>
      <c r="L277" s="142">
        <f>I277/F277</f>
        <v>3.2108818358471365</v>
      </c>
      <c r="M277" s="144">
        <f>IF(I277&lt;33,0,5)</f>
        <v>5</v>
      </c>
      <c r="N277" s="234">
        <f t="shared" si="34"/>
        <v>17</v>
      </c>
      <c r="O277" s="146">
        <f t="shared" si="35"/>
        <v>17.350000000000001</v>
      </c>
      <c r="P277" s="145">
        <f t="shared" si="36"/>
        <v>12</v>
      </c>
      <c r="Q277" s="146">
        <f t="shared" si="37"/>
        <v>12.75</v>
      </c>
      <c r="R277" s="145">
        <f t="shared" si="38"/>
        <v>75</v>
      </c>
      <c r="S277" s="251">
        <v>17</v>
      </c>
      <c r="T277" s="145">
        <v>16</v>
      </c>
      <c r="U277" s="145">
        <v>12</v>
      </c>
      <c r="V277" s="265"/>
    </row>
    <row r="278" spans="1:22" hidden="1" x14ac:dyDescent="0.25">
      <c r="A278" s="135">
        <v>272</v>
      </c>
      <c r="B278" s="161" t="s">
        <v>444</v>
      </c>
      <c r="C278" s="161" t="s">
        <v>738</v>
      </c>
      <c r="D278" s="140"/>
      <c r="E278" s="141"/>
      <c r="F278" s="141">
        <v>789.26</v>
      </c>
      <c r="G278" s="139"/>
      <c r="H278" s="139"/>
      <c r="I278" s="139">
        <v>1350</v>
      </c>
      <c r="J278" s="142"/>
      <c r="K278" s="142"/>
      <c r="L278" s="142">
        <v>1.7104629653092771</v>
      </c>
      <c r="M278" s="144">
        <v>0</v>
      </c>
      <c r="N278" s="187">
        <f t="shared" si="34"/>
        <v>0</v>
      </c>
      <c r="O278" s="146">
        <f t="shared" si="35"/>
        <v>0</v>
      </c>
      <c r="P278" s="145">
        <f t="shared" si="36"/>
        <v>0</v>
      </c>
      <c r="Q278" s="146">
        <f t="shared" si="37"/>
        <v>0</v>
      </c>
      <c r="R278" s="145">
        <f t="shared" si="38"/>
        <v>75</v>
      </c>
      <c r="S278" s="151"/>
      <c r="V278" s="6"/>
    </row>
    <row r="279" spans="1:22" ht="31.5" x14ac:dyDescent="0.25">
      <c r="A279" s="135">
        <v>273</v>
      </c>
      <c r="B279" s="161" t="s">
        <v>825</v>
      </c>
      <c r="C279" s="161" t="s">
        <v>65</v>
      </c>
      <c r="D279" s="140"/>
      <c r="E279" s="141"/>
      <c r="F279" s="141">
        <v>36.72</v>
      </c>
      <c r="G279" s="139"/>
      <c r="H279" s="139"/>
      <c r="I279" s="139">
        <v>44</v>
      </c>
      <c r="J279" s="142"/>
      <c r="K279" s="142"/>
      <c r="L279" s="142">
        <f>I279/F279</f>
        <v>1.1982570806100219</v>
      </c>
      <c r="M279" s="144">
        <v>5</v>
      </c>
      <c r="N279" s="234">
        <f t="shared" si="34"/>
        <v>2</v>
      </c>
      <c r="O279" s="146">
        <f t="shared" si="35"/>
        <v>2.2000000000000002</v>
      </c>
      <c r="P279" s="145">
        <f t="shared" si="36"/>
        <v>1</v>
      </c>
      <c r="Q279" s="146">
        <f t="shared" si="37"/>
        <v>1.5</v>
      </c>
      <c r="R279" s="145">
        <f t="shared" si="38"/>
        <v>75</v>
      </c>
      <c r="S279" s="251">
        <v>2</v>
      </c>
      <c r="T279" s="145">
        <v>0</v>
      </c>
      <c r="U279" s="145">
        <v>0</v>
      </c>
      <c r="V279" s="265"/>
    </row>
    <row r="280" spans="1:22" ht="31.5" hidden="1" x14ac:dyDescent="0.25">
      <c r="A280" s="135">
        <v>274</v>
      </c>
      <c r="B280" s="161" t="s">
        <v>740</v>
      </c>
      <c r="C280" s="161" t="s">
        <v>65</v>
      </c>
      <c r="D280" s="140"/>
      <c r="E280" s="141"/>
      <c r="F280" s="141">
        <v>83.4</v>
      </c>
      <c r="G280" s="139"/>
      <c r="H280" s="139"/>
      <c r="I280" s="139">
        <v>56</v>
      </c>
      <c r="J280" s="142"/>
      <c r="K280" s="142"/>
      <c r="L280" s="142">
        <f>I280/F280</f>
        <v>0.67146282973621096</v>
      </c>
      <c r="M280" s="144">
        <v>0</v>
      </c>
      <c r="N280" s="234">
        <f t="shared" si="34"/>
        <v>0</v>
      </c>
      <c r="O280" s="146">
        <f t="shared" si="35"/>
        <v>0</v>
      </c>
      <c r="P280" s="145">
        <f t="shared" si="36"/>
        <v>0</v>
      </c>
      <c r="Q280" s="146">
        <f t="shared" si="37"/>
        <v>0</v>
      </c>
      <c r="R280" s="145">
        <f t="shared" si="38"/>
        <v>75</v>
      </c>
      <c r="S280" s="251"/>
      <c r="T280" s="145">
        <v>0</v>
      </c>
      <c r="U280" s="145"/>
      <c r="V280" s="6"/>
    </row>
    <row r="281" spans="1:22" ht="31.5" hidden="1" x14ac:dyDescent="0.25">
      <c r="A281" s="135">
        <v>275</v>
      </c>
      <c r="B281" s="161" t="s">
        <v>741</v>
      </c>
      <c r="C281" s="161" t="s">
        <v>65</v>
      </c>
      <c r="D281" s="140"/>
      <c r="E281" s="141"/>
      <c r="F281" s="141">
        <v>0</v>
      </c>
      <c r="G281" s="139"/>
      <c r="H281" s="139"/>
      <c r="I281" s="139">
        <v>0</v>
      </c>
      <c r="J281" s="142"/>
      <c r="K281" s="142"/>
      <c r="L281" s="142">
        <v>0</v>
      </c>
      <c r="M281" s="144">
        <f t="shared" si="39"/>
        <v>0</v>
      </c>
      <c r="N281" s="187">
        <f t="shared" si="34"/>
        <v>0</v>
      </c>
      <c r="O281" s="146">
        <f t="shared" si="35"/>
        <v>0</v>
      </c>
      <c r="P281" s="145">
        <f t="shared" si="36"/>
        <v>0</v>
      </c>
      <c r="Q281" s="146">
        <f t="shared" si="37"/>
        <v>0</v>
      </c>
      <c r="R281" s="145">
        <f t="shared" si="38"/>
        <v>0</v>
      </c>
      <c r="S281" s="151"/>
      <c r="V281" s="6"/>
    </row>
    <row r="282" spans="1:22" ht="31.5" x14ac:dyDescent="0.25">
      <c r="A282" s="135">
        <v>276</v>
      </c>
      <c r="B282" s="161" t="s">
        <v>742</v>
      </c>
      <c r="C282" s="161" t="s">
        <v>65</v>
      </c>
      <c r="D282" s="140"/>
      <c r="E282" s="141"/>
      <c r="F282" s="141">
        <v>27.5</v>
      </c>
      <c r="G282" s="139">
        <v>47</v>
      </c>
      <c r="H282" s="139">
        <v>70</v>
      </c>
      <c r="I282" s="139">
        <v>63</v>
      </c>
      <c r="J282" s="142">
        <v>1.71</v>
      </c>
      <c r="K282" s="142">
        <v>2.5499999999999998</v>
      </c>
      <c r="L282" s="142">
        <f>I282/F282</f>
        <v>2.290909090909091</v>
      </c>
      <c r="M282" s="144">
        <v>5</v>
      </c>
      <c r="N282" s="234">
        <f t="shared" si="34"/>
        <v>3</v>
      </c>
      <c r="O282" s="146">
        <f t="shared" si="35"/>
        <v>3.15</v>
      </c>
      <c r="P282" s="145">
        <f t="shared" si="36"/>
        <v>2</v>
      </c>
      <c r="Q282" s="146">
        <f t="shared" si="37"/>
        <v>2.25</v>
      </c>
      <c r="R282" s="145">
        <f t="shared" si="38"/>
        <v>75</v>
      </c>
      <c r="S282" s="251">
        <v>3</v>
      </c>
      <c r="T282" s="145">
        <v>2</v>
      </c>
      <c r="U282" s="145">
        <v>1</v>
      </c>
      <c r="V282" s="265"/>
    </row>
    <row r="283" spans="1:22" ht="23.25" customHeight="1" x14ac:dyDescent="0.25">
      <c r="A283" s="135">
        <v>277</v>
      </c>
      <c r="B283" s="161" t="s">
        <v>2</v>
      </c>
      <c r="C283" s="161" t="s">
        <v>65</v>
      </c>
      <c r="D283" s="140"/>
      <c r="E283" s="141"/>
      <c r="F283" s="141">
        <v>1161.94</v>
      </c>
      <c r="G283" s="139"/>
      <c r="H283" s="139">
        <v>436</v>
      </c>
      <c r="I283" s="139">
        <v>410</v>
      </c>
      <c r="J283" s="142"/>
      <c r="K283" s="142">
        <v>0.36</v>
      </c>
      <c r="L283" s="142">
        <f>I283/F283</f>
        <v>0.3528581510232886</v>
      </c>
      <c r="M283" s="144">
        <f t="shared" si="39"/>
        <v>3</v>
      </c>
      <c r="N283" s="234">
        <f t="shared" si="34"/>
        <v>12</v>
      </c>
      <c r="O283" s="146">
        <f t="shared" si="35"/>
        <v>12.3</v>
      </c>
      <c r="P283" s="145">
        <f t="shared" si="36"/>
        <v>9</v>
      </c>
      <c r="Q283" s="146">
        <f t="shared" si="37"/>
        <v>9</v>
      </c>
      <c r="R283" s="145">
        <f t="shared" si="38"/>
        <v>75</v>
      </c>
      <c r="S283" s="341" t="s">
        <v>916</v>
      </c>
      <c r="T283" s="145">
        <v>13</v>
      </c>
      <c r="U283" s="145">
        <v>9</v>
      </c>
      <c r="V283" s="265"/>
    </row>
    <row r="284" spans="1:22" ht="31.5" x14ac:dyDescent="0.25">
      <c r="A284" s="135">
        <v>278</v>
      </c>
      <c r="B284" s="161" t="s">
        <v>884</v>
      </c>
      <c r="C284" s="161" t="s">
        <v>65</v>
      </c>
      <c r="D284" s="140"/>
      <c r="E284" s="141"/>
      <c r="F284" s="141">
        <v>3313.32</v>
      </c>
      <c r="G284" s="139"/>
      <c r="H284" s="139">
        <v>810</v>
      </c>
      <c r="I284" s="139">
        <v>1976</v>
      </c>
      <c r="J284" s="142"/>
      <c r="K284" s="142">
        <v>0.24</v>
      </c>
      <c r="L284" s="142">
        <f>I284/F284</f>
        <v>0.59638066953991764</v>
      </c>
      <c r="M284" s="144">
        <v>1.05</v>
      </c>
      <c r="N284" s="234">
        <f t="shared" si="34"/>
        <v>20</v>
      </c>
      <c r="O284" s="146">
        <f t="shared" si="35"/>
        <v>20.748000000000001</v>
      </c>
      <c r="P284" s="145">
        <f t="shared" si="36"/>
        <v>15</v>
      </c>
      <c r="Q284" s="146">
        <f t="shared" si="37"/>
        <v>15</v>
      </c>
      <c r="R284" s="145">
        <f t="shared" si="38"/>
        <v>75</v>
      </c>
      <c r="S284" s="251">
        <v>20</v>
      </c>
      <c r="T284" s="145">
        <v>10</v>
      </c>
      <c r="U284" s="145">
        <v>10</v>
      </c>
      <c r="V284" s="265"/>
    </row>
    <row r="285" spans="1:22" ht="31.5" hidden="1" x14ac:dyDescent="0.25">
      <c r="A285" s="135">
        <v>279</v>
      </c>
      <c r="B285" s="161" t="s">
        <v>744</v>
      </c>
      <c r="C285" s="161" t="s">
        <v>65</v>
      </c>
      <c r="D285" s="140"/>
      <c r="E285" s="141"/>
      <c r="F285" s="141">
        <v>0</v>
      </c>
      <c r="G285" s="139"/>
      <c r="H285" s="139"/>
      <c r="I285" s="139">
        <v>0</v>
      </c>
      <c r="J285" s="142"/>
      <c r="K285" s="142"/>
      <c r="L285" s="142">
        <v>0</v>
      </c>
      <c r="M285" s="144">
        <f t="shared" si="39"/>
        <v>0</v>
      </c>
      <c r="N285" s="187">
        <f t="shared" si="34"/>
        <v>0</v>
      </c>
      <c r="O285" s="146">
        <f t="shared" si="35"/>
        <v>0</v>
      </c>
      <c r="P285" s="145">
        <f t="shared" si="36"/>
        <v>0</v>
      </c>
      <c r="Q285" s="146">
        <f t="shared" si="37"/>
        <v>0</v>
      </c>
      <c r="R285" s="145">
        <f t="shared" si="38"/>
        <v>0</v>
      </c>
      <c r="S285" s="151"/>
      <c r="V285" s="6"/>
    </row>
    <row r="286" spans="1:22" ht="31.5" hidden="1" x14ac:dyDescent="0.25">
      <c r="A286" s="135">
        <v>280</v>
      </c>
      <c r="B286" s="161" t="s">
        <v>444</v>
      </c>
      <c r="C286" s="161" t="s">
        <v>65</v>
      </c>
      <c r="D286" s="140"/>
      <c r="E286" s="141"/>
      <c r="F286" s="141">
        <v>4681.2</v>
      </c>
      <c r="G286" s="139"/>
      <c r="H286" s="139"/>
      <c r="I286" s="139">
        <v>2548</v>
      </c>
      <c r="J286" s="142"/>
      <c r="K286" s="142"/>
      <c r="L286" s="142">
        <v>0.54430487909083147</v>
      </c>
      <c r="M286" s="144">
        <v>0</v>
      </c>
      <c r="N286" s="187">
        <f t="shared" si="34"/>
        <v>0</v>
      </c>
      <c r="O286" s="146">
        <f t="shared" si="35"/>
        <v>0</v>
      </c>
      <c r="P286" s="145">
        <f t="shared" si="36"/>
        <v>0</v>
      </c>
      <c r="Q286" s="146">
        <f t="shared" si="37"/>
        <v>0</v>
      </c>
      <c r="R286" s="145">
        <f t="shared" si="38"/>
        <v>75</v>
      </c>
      <c r="S286" s="151"/>
      <c r="V286" s="6"/>
    </row>
    <row r="287" spans="1:22" hidden="1" x14ac:dyDescent="0.25">
      <c r="A287" s="135">
        <v>281</v>
      </c>
      <c r="B287" s="161" t="s">
        <v>850</v>
      </c>
      <c r="C287" s="161" t="s">
        <v>552</v>
      </c>
      <c r="D287" s="140"/>
      <c r="E287" s="141"/>
      <c r="F287" s="141">
        <v>0</v>
      </c>
      <c r="G287" s="139"/>
      <c r="H287" s="139"/>
      <c r="I287" s="139">
        <v>0</v>
      </c>
      <c r="J287" s="142"/>
      <c r="K287" s="142"/>
      <c r="L287" s="142">
        <v>0</v>
      </c>
      <c r="M287" s="144">
        <f t="shared" si="39"/>
        <v>0</v>
      </c>
      <c r="N287" s="187">
        <f t="shared" si="34"/>
        <v>0</v>
      </c>
      <c r="O287" s="146">
        <f t="shared" si="35"/>
        <v>0</v>
      </c>
      <c r="P287" s="145">
        <f t="shared" si="36"/>
        <v>0</v>
      </c>
      <c r="Q287" s="146">
        <f t="shared" si="37"/>
        <v>0</v>
      </c>
      <c r="R287" s="145">
        <f t="shared" si="38"/>
        <v>0</v>
      </c>
      <c r="S287" s="151"/>
      <c r="V287" s="6"/>
    </row>
    <row r="288" spans="1:22" hidden="1" x14ac:dyDescent="0.25">
      <c r="A288" s="135">
        <v>282</v>
      </c>
      <c r="B288" s="161" t="s">
        <v>885</v>
      </c>
      <c r="C288" s="161" t="s">
        <v>552</v>
      </c>
      <c r="D288" s="140"/>
      <c r="E288" s="141"/>
      <c r="F288" s="141">
        <v>0</v>
      </c>
      <c r="G288" s="139"/>
      <c r="H288" s="139"/>
      <c r="I288" s="139">
        <v>0</v>
      </c>
      <c r="J288" s="142"/>
      <c r="K288" s="142"/>
      <c r="L288" s="142">
        <v>0</v>
      </c>
      <c r="M288" s="144">
        <f t="shared" si="39"/>
        <v>0</v>
      </c>
      <c r="N288" s="187">
        <f t="shared" si="34"/>
        <v>0</v>
      </c>
      <c r="O288" s="146">
        <f t="shared" si="35"/>
        <v>0</v>
      </c>
      <c r="P288" s="145">
        <f t="shared" si="36"/>
        <v>0</v>
      </c>
      <c r="Q288" s="146">
        <f t="shared" si="37"/>
        <v>0</v>
      </c>
      <c r="R288" s="145">
        <f t="shared" si="38"/>
        <v>0</v>
      </c>
      <c r="S288" s="151"/>
      <c r="V288" s="6"/>
    </row>
    <row r="289" spans="1:22" hidden="1" x14ac:dyDescent="0.25">
      <c r="A289" s="135">
        <v>283</v>
      </c>
      <c r="B289" s="161" t="s">
        <v>852</v>
      </c>
      <c r="C289" s="161" t="s">
        <v>552</v>
      </c>
      <c r="D289" s="140"/>
      <c r="E289" s="141"/>
      <c r="F289" s="141">
        <v>0</v>
      </c>
      <c r="G289" s="139"/>
      <c r="H289" s="139"/>
      <c r="I289" s="139">
        <v>0</v>
      </c>
      <c r="J289" s="142"/>
      <c r="K289" s="142"/>
      <c r="L289" s="142">
        <v>0</v>
      </c>
      <c r="M289" s="144">
        <f t="shared" si="39"/>
        <v>0</v>
      </c>
      <c r="N289" s="187">
        <f t="shared" si="34"/>
        <v>0</v>
      </c>
      <c r="O289" s="146">
        <f t="shared" si="35"/>
        <v>0</v>
      </c>
      <c r="P289" s="145">
        <f t="shared" si="36"/>
        <v>0</v>
      </c>
      <c r="Q289" s="146">
        <f t="shared" si="37"/>
        <v>0</v>
      </c>
      <c r="R289" s="145">
        <f t="shared" si="38"/>
        <v>0</v>
      </c>
      <c r="S289" s="151"/>
      <c r="V289" s="6"/>
    </row>
    <row r="290" spans="1:22" ht="47.25" x14ac:dyDescent="0.25">
      <c r="A290" s="135">
        <v>284</v>
      </c>
      <c r="B290" s="161" t="s">
        <v>288</v>
      </c>
      <c r="C290" s="161" t="s">
        <v>833</v>
      </c>
      <c r="D290" s="140"/>
      <c r="E290" s="141"/>
      <c r="F290" s="141">
        <v>138.80000000000001</v>
      </c>
      <c r="G290" s="139">
        <v>53</v>
      </c>
      <c r="H290" s="139">
        <v>126</v>
      </c>
      <c r="I290" s="139">
        <v>160</v>
      </c>
      <c r="J290" s="142">
        <v>0.38184438040345819</v>
      </c>
      <c r="K290" s="142">
        <v>0.90778097982708927</v>
      </c>
      <c r="L290" s="142">
        <f>I290/F290</f>
        <v>1.1527377521613833</v>
      </c>
      <c r="M290" s="144">
        <v>5</v>
      </c>
      <c r="N290" s="234">
        <f t="shared" si="34"/>
        <v>8</v>
      </c>
      <c r="O290" s="146">
        <f t="shared" si="35"/>
        <v>8</v>
      </c>
      <c r="P290" s="145">
        <f t="shared" si="36"/>
        <v>6</v>
      </c>
      <c r="Q290" s="146">
        <f t="shared" si="37"/>
        <v>6</v>
      </c>
      <c r="R290" s="145">
        <f t="shared" si="38"/>
        <v>75</v>
      </c>
      <c r="S290" s="304">
        <v>8</v>
      </c>
      <c r="T290" s="145">
        <v>6</v>
      </c>
      <c r="U290" s="145">
        <v>3</v>
      </c>
      <c r="V290" s="265"/>
    </row>
    <row r="291" spans="1:22" hidden="1" x14ac:dyDescent="0.25">
      <c r="A291" s="135">
        <v>285</v>
      </c>
      <c r="B291" s="161" t="s">
        <v>2</v>
      </c>
      <c r="C291" s="161" t="s">
        <v>552</v>
      </c>
      <c r="D291" s="140"/>
      <c r="E291" s="141"/>
      <c r="F291" s="141">
        <v>0</v>
      </c>
      <c r="G291" s="139"/>
      <c r="H291" s="139"/>
      <c r="I291" s="139">
        <v>0</v>
      </c>
      <c r="J291" s="142"/>
      <c r="K291" s="142"/>
      <c r="L291" s="142">
        <v>0</v>
      </c>
      <c r="M291" s="144">
        <f t="shared" si="39"/>
        <v>0</v>
      </c>
      <c r="N291" s="187">
        <f t="shared" si="34"/>
        <v>0</v>
      </c>
      <c r="O291" s="146">
        <f t="shared" si="35"/>
        <v>0</v>
      </c>
      <c r="P291" s="145">
        <f t="shared" si="36"/>
        <v>0</v>
      </c>
      <c r="Q291" s="146">
        <f t="shared" si="37"/>
        <v>0</v>
      </c>
      <c r="R291" s="145">
        <f t="shared" si="38"/>
        <v>0</v>
      </c>
      <c r="S291" s="151"/>
      <c r="V291" s="6"/>
    </row>
    <row r="292" spans="1:22" ht="47.25" hidden="1" x14ac:dyDescent="0.25">
      <c r="A292" s="135">
        <v>286</v>
      </c>
      <c r="B292" s="161" t="s">
        <v>86</v>
      </c>
      <c r="C292" s="161" t="s">
        <v>552</v>
      </c>
      <c r="D292" s="140"/>
      <c r="E292" s="141"/>
      <c r="F292" s="141">
        <v>0</v>
      </c>
      <c r="G292" s="139"/>
      <c r="H292" s="139"/>
      <c r="I292" s="139">
        <v>0</v>
      </c>
      <c r="J292" s="142"/>
      <c r="K292" s="142"/>
      <c r="L292" s="142">
        <v>0</v>
      </c>
      <c r="M292" s="144">
        <f t="shared" si="39"/>
        <v>0</v>
      </c>
      <c r="N292" s="187">
        <f t="shared" si="34"/>
        <v>0</v>
      </c>
      <c r="O292" s="146">
        <f t="shared" si="35"/>
        <v>0</v>
      </c>
      <c r="P292" s="145">
        <f t="shared" si="36"/>
        <v>0</v>
      </c>
      <c r="Q292" s="146">
        <f t="shared" si="37"/>
        <v>0</v>
      </c>
      <c r="R292" s="145">
        <f t="shared" si="38"/>
        <v>0</v>
      </c>
      <c r="S292" s="151"/>
      <c r="V292" s="6"/>
    </row>
    <row r="293" spans="1:22" hidden="1" x14ac:dyDescent="0.25">
      <c r="A293" s="135">
        <v>287</v>
      </c>
      <c r="B293" s="161" t="s">
        <v>444</v>
      </c>
      <c r="C293" s="161" t="s">
        <v>552</v>
      </c>
      <c r="D293" s="140"/>
      <c r="E293" s="141"/>
      <c r="F293" s="141">
        <v>549.54</v>
      </c>
      <c r="G293" s="139"/>
      <c r="H293" s="139"/>
      <c r="I293" s="139">
        <v>87</v>
      </c>
      <c r="J293" s="142"/>
      <c r="K293" s="142"/>
      <c r="L293" s="142">
        <v>0.158</v>
      </c>
      <c r="M293" s="144">
        <v>0</v>
      </c>
      <c r="N293" s="187">
        <f t="shared" si="34"/>
        <v>0</v>
      </c>
      <c r="O293" s="146">
        <f t="shared" si="35"/>
        <v>0</v>
      </c>
      <c r="P293" s="145">
        <f t="shared" si="36"/>
        <v>0</v>
      </c>
      <c r="Q293" s="146">
        <f t="shared" si="37"/>
        <v>0</v>
      </c>
      <c r="R293" s="145">
        <f t="shared" si="38"/>
        <v>75</v>
      </c>
      <c r="S293" s="151"/>
      <c r="V293" s="6"/>
    </row>
    <row r="294" spans="1:22" hidden="1" x14ac:dyDescent="0.25">
      <c r="A294" s="135">
        <v>288</v>
      </c>
      <c r="B294" s="161" t="s">
        <v>854</v>
      </c>
      <c r="C294" s="161" t="s">
        <v>40</v>
      </c>
      <c r="D294" s="140"/>
      <c r="E294" s="141"/>
      <c r="F294" s="141">
        <v>0</v>
      </c>
      <c r="G294" s="139"/>
      <c r="H294" s="139"/>
      <c r="I294" s="139">
        <v>0</v>
      </c>
      <c r="J294" s="142"/>
      <c r="K294" s="142"/>
      <c r="L294" s="142">
        <v>0</v>
      </c>
      <c r="M294" s="144">
        <f t="shared" si="39"/>
        <v>0</v>
      </c>
      <c r="N294" s="187">
        <f t="shared" si="34"/>
        <v>0</v>
      </c>
      <c r="O294" s="146">
        <f t="shared" si="35"/>
        <v>0</v>
      </c>
      <c r="P294" s="145">
        <f t="shared" si="36"/>
        <v>0</v>
      </c>
      <c r="Q294" s="146">
        <f t="shared" si="37"/>
        <v>0</v>
      </c>
      <c r="R294" s="145">
        <f t="shared" si="38"/>
        <v>0</v>
      </c>
      <c r="S294" s="151"/>
      <c r="V294" s="6"/>
    </row>
    <row r="295" spans="1:22" ht="31.5" hidden="1" x14ac:dyDescent="0.25">
      <c r="A295" s="135">
        <v>289</v>
      </c>
      <c r="B295" s="161" t="s">
        <v>668</v>
      </c>
      <c r="C295" s="161" t="s">
        <v>40</v>
      </c>
      <c r="D295" s="140"/>
      <c r="E295" s="141"/>
      <c r="F295" s="141">
        <v>0</v>
      </c>
      <c r="G295" s="139"/>
      <c r="H295" s="139"/>
      <c r="I295" s="139">
        <v>0</v>
      </c>
      <c r="J295" s="142"/>
      <c r="K295" s="142"/>
      <c r="L295" s="142">
        <v>0</v>
      </c>
      <c r="M295" s="144">
        <f t="shared" si="39"/>
        <v>0</v>
      </c>
      <c r="N295" s="187">
        <f t="shared" si="34"/>
        <v>0</v>
      </c>
      <c r="O295" s="146">
        <f t="shared" si="35"/>
        <v>0</v>
      </c>
      <c r="P295" s="145">
        <f t="shared" si="36"/>
        <v>0</v>
      </c>
      <c r="Q295" s="146">
        <f t="shared" si="37"/>
        <v>0</v>
      </c>
      <c r="R295" s="145">
        <f t="shared" si="38"/>
        <v>0</v>
      </c>
      <c r="S295" s="151"/>
      <c r="V295" s="6"/>
    </row>
    <row r="296" spans="1:22" hidden="1" x14ac:dyDescent="0.25">
      <c r="A296" s="135">
        <v>290</v>
      </c>
      <c r="B296" s="161" t="s">
        <v>2</v>
      </c>
      <c r="C296" s="161" t="s">
        <v>40</v>
      </c>
      <c r="D296" s="140"/>
      <c r="E296" s="141"/>
      <c r="F296" s="141">
        <v>0</v>
      </c>
      <c r="G296" s="139"/>
      <c r="H296" s="139"/>
      <c r="I296" s="139">
        <v>0</v>
      </c>
      <c r="J296" s="142"/>
      <c r="K296" s="142"/>
      <c r="L296" s="142">
        <v>0</v>
      </c>
      <c r="M296" s="144">
        <f t="shared" si="39"/>
        <v>0</v>
      </c>
      <c r="N296" s="187">
        <f t="shared" si="34"/>
        <v>0</v>
      </c>
      <c r="O296" s="146">
        <f t="shared" si="35"/>
        <v>0</v>
      </c>
      <c r="P296" s="145">
        <f t="shared" si="36"/>
        <v>0</v>
      </c>
      <c r="Q296" s="146">
        <f t="shared" si="37"/>
        <v>0</v>
      </c>
      <c r="R296" s="145">
        <f t="shared" si="38"/>
        <v>0</v>
      </c>
      <c r="S296" s="151"/>
      <c r="V296" s="6"/>
    </row>
    <row r="297" spans="1:22" ht="31.5" hidden="1" x14ac:dyDescent="0.25">
      <c r="A297" s="135">
        <v>291</v>
      </c>
      <c r="B297" s="161" t="s">
        <v>105</v>
      </c>
      <c r="C297" s="161" t="s">
        <v>40</v>
      </c>
      <c r="D297" s="140"/>
      <c r="E297" s="141"/>
      <c r="F297" s="141">
        <v>0</v>
      </c>
      <c r="G297" s="139"/>
      <c r="H297" s="139"/>
      <c r="I297" s="139">
        <v>0</v>
      </c>
      <c r="J297" s="142"/>
      <c r="K297" s="142"/>
      <c r="L297" s="142">
        <v>0</v>
      </c>
      <c r="M297" s="144">
        <f t="shared" si="39"/>
        <v>0</v>
      </c>
      <c r="N297" s="187">
        <f t="shared" si="34"/>
        <v>0</v>
      </c>
      <c r="O297" s="146">
        <f t="shared" si="35"/>
        <v>0</v>
      </c>
      <c r="P297" s="145">
        <f t="shared" si="36"/>
        <v>0</v>
      </c>
      <c r="Q297" s="146">
        <f t="shared" si="37"/>
        <v>0</v>
      </c>
      <c r="R297" s="145">
        <f t="shared" si="38"/>
        <v>0</v>
      </c>
      <c r="S297" s="151"/>
      <c r="V297" s="6"/>
    </row>
    <row r="298" spans="1:22" ht="31.5" hidden="1" x14ac:dyDescent="0.25">
      <c r="A298" s="135">
        <v>292</v>
      </c>
      <c r="B298" s="161" t="s">
        <v>886</v>
      </c>
      <c r="C298" s="161" t="s">
        <v>40</v>
      </c>
      <c r="D298" s="140"/>
      <c r="E298" s="141"/>
      <c r="F298" s="141">
        <v>0</v>
      </c>
      <c r="G298" s="139"/>
      <c r="H298" s="139"/>
      <c r="I298" s="139">
        <v>0</v>
      </c>
      <c r="J298" s="142"/>
      <c r="K298" s="142"/>
      <c r="L298" s="142">
        <v>0</v>
      </c>
      <c r="M298" s="144">
        <f t="shared" si="39"/>
        <v>0</v>
      </c>
      <c r="N298" s="187">
        <f t="shared" si="34"/>
        <v>0</v>
      </c>
      <c r="O298" s="146">
        <f t="shared" si="35"/>
        <v>0</v>
      </c>
      <c r="P298" s="145">
        <f t="shared" si="36"/>
        <v>0</v>
      </c>
      <c r="Q298" s="146">
        <f t="shared" si="37"/>
        <v>0</v>
      </c>
      <c r="R298" s="145">
        <f t="shared" si="38"/>
        <v>0</v>
      </c>
      <c r="S298" s="151"/>
      <c r="V298" s="6"/>
    </row>
    <row r="299" spans="1:22" ht="31.5" hidden="1" x14ac:dyDescent="0.25">
      <c r="A299" s="135">
        <v>293</v>
      </c>
      <c r="B299" s="161" t="s">
        <v>887</v>
      </c>
      <c r="C299" s="161" t="s">
        <v>40</v>
      </c>
      <c r="D299" s="140"/>
      <c r="E299" s="141"/>
      <c r="F299" s="141">
        <v>0</v>
      </c>
      <c r="G299" s="139"/>
      <c r="H299" s="139"/>
      <c r="I299" s="139">
        <v>0</v>
      </c>
      <c r="J299" s="142"/>
      <c r="K299" s="142"/>
      <c r="L299" s="142">
        <v>0</v>
      </c>
      <c r="M299" s="144">
        <f t="shared" si="39"/>
        <v>0</v>
      </c>
      <c r="N299" s="187">
        <f t="shared" si="34"/>
        <v>0</v>
      </c>
      <c r="O299" s="146">
        <f t="shared" si="35"/>
        <v>0</v>
      </c>
      <c r="P299" s="145">
        <f t="shared" si="36"/>
        <v>0</v>
      </c>
      <c r="Q299" s="146">
        <f t="shared" si="37"/>
        <v>0</v>
      </c>
      <c r="R299" s="145">
        <f t="shared" si="38"/>
        <v>0</v>
      </c>
      <c r="S299" s="151"/>
      <c r="V299" s="6"/>
    </row>
    <row r="300" spans="1:22" ht="31.5" hidden="1" x14ac:dyDescent="0.25">
      <c r="A300" s="135">
        <v>294</v>
      </c>
      <c r="B300" s="161" t="s">
        <v>888</v>
      </c>
      <c r="C300" s="161" t="s">
        <v>40</v>
      </c>
      <c r="D300" s="140"/>
      <c r="E300" s="141"/>
      <c r="F300" s="141">
        <v>0</v>
      </c>
      <c r="G300" s="139"/>
      <c r="H300" s="139"/>
      <c r="I300" s="139">
        <v>0</v>
      </c>
      <c r="J300" s="142"/>
      <c r="K300" s="142"/>
      <c r="L300" s="142">
        <v>0</v>
      </c>
      <c r="M300" s="144">
        <f t="shared" si="39"/>
        <v>0</v>
      </c>
      <c r="N300" s="187">
        <f t="shared" si="34"/>
        <v>0</v>
      </c>
      <c r="O300" s="146">
        <f t="shared" si="35"/>
        <v>0</v>
      </c>
      <c r="P300" s="145">
        <f t="shared" si="36"/>
        <v>0</v>
      </c>
      <c r="Q300" s="146">
        <f t="shared" si="37"/>
        <v>0</v>
      </c>
      <c r="R300" s="145">
        <f t="shared" si="38"/>
        <v>0</v>
      </c>
      <c r="S300" s="151"/>
      <c r="V300" s="6"/>
    </row>
    <row r="301" spans="1:22" ht="31.5" hidden="1" x14ac:dyDescent="0.25">
      <c r="A301" s="135">
        <v>295</v>
      </c>
      <c r="B301" s="161" t="s">
        <v>243</v>
      </c>
      <c r="C301" s="161" t="s">
        <v>40</v>
      </c>
      <c r="D301" s="140"/>
      <c r="E301" s="141"/>
      <c r="F301" s="141">
        <v>0</v>
      </c>
      <c r="G301" s="139"/>
      <c r="H301" s="139"/>
      <c r="I301" s="139">
        <v>0</v>
      </c>
      <c r="J301" s="142"/>
      <c r="K301" s="142"/>
      <c r="L301" s="142">
        <v>0</v>
      </c>
      <c r="M301" s="144">
        <f t="shared" si="39"/>
        <v>0</v>
      </c>
      <c r="N301" s="187">
        <f t="shared" si="34"/>
        <v>0</v>
      </c>
      <c r="O301" s="146">
        <f t="shared" si="35"/>
        <v>0</v>
      </c>
      <c r="P301" s="145">
        <f t="shared" si="36"/>
        <v>0</v>
      </c>
      <c r="Q301" s="146">
        <f t="shared" si="37"/>
        <v>0</v>
      </c>
      <c r="R301" s="145">
        <f t="shared" si="38"/>
        <v>0</v>
      </c>
      <c r="S301" s="151"/>
      <c r="V301" s="6"/>
    </row>
    <row r="302" spans="1:22" ht="31.5" hidden="1" x14ac:dyDescent="0.25">
      <c r="A302" s="135">
        <v>296</v>
      </c>
      <c r="B302" s="161" t="s">
        <v>889</v>
      </c>
      <c r="C302" s="161" t="s">
        <v>40</v>
      </c>
      <c r="D302" s="140"/>
      <c r="E302" s="141"/>
      <c r="F302" s="141">
        <v>0</v>
      </c>
      <c r="G302" s="139"/>
      <c r="H302" s="139"/>
      <c r="I302" s="139">
        <v>0</v>
      </c>
      <c r="J302" s="142"/>
      <c r="K302" s="142"/>
      <c r="L302" s="142">
        <v>0</v>
      </c>
      <c r="M302" s="144">
        <f t="shared" si="39"/>
        <v>0</v>
      </c>
      <c r="N302" s="187">
        <f t="shared" si="34"/>
        <v>0</v>
      </c>
      <c r="O302" s="146">
        <f t="shared" si="35"/>
        <v>0</v>
      </c>
      <c r="P302" s="145">
        <f t="shared" si="36"/>
        <v>0</v>
      </c>
      <c r="Q302" s="146">
        <f t="shared" si="37"/>
        <v>0</v>
      </c>
      <c r="R302" s="145">
        <f t="shared" si="38"/>
        <v>0</v>
      </c>
      <c r="S302" s="151"/>
      <c r="V302" s="6"/>
    </row>
    <row r="303" spans="1:22" hidden="1" x14ac:dyDescent="0.25">
      <c r="A303" s="135">
        <v>297</v>
      </c>
      <c r="B303" s="161" t="s">
        <v>444</v>
      </c>
      <c r="C303" s="161" t="s">
        <v>40</v>
      </c>
      <c r="D303" s="140"/>
      <c r="E303" s="141"/>
      <c r="F303" s="141">
        <v>0</v>
      </c>
      <c r="G303" s="139"/>
      <c r="H303" s="139"/>
      <c r="I303" s="139">
        <v>0</v>
      </c>
      <c r="J303" s="142"/>
      <c r="K303" s="142"/>
      <c r="L303" s="142">
        <v>0</v>
      </c>
      <c r="M303" s="144">
        <f t="shared" si="39"/>
        <v>0</v>
      </c>
      <c r="N303" s="187">
        <f t="shared" si="34"/>
        <v>0</v>
      </c>
      <c r="O303" s="146">
        <f t="shared" si="35"/>
        <v>0</v>
      </c>
      <c r="P303" s="145">
        <f t="shared" si="36"/>
        <v>0</v>
      </c>
      <c r="Q303" s="146">
        <f t="shared" si="37"/>
        <v>0</v>
      </c>
      <c r="R303" s="145">
        <f t="shared" si="38"/>
        <v>0</v>
      </c>
      <c r="S303" s="151"/>
      <c r="V303" s="6"/>
    </row>
    <row r="304" spans="1:22" hidden="1" x14ac:dyDescent="0.25">
      <c r="A304" s="135">
        <v>298</v>
      </c>
      <c r="B304" s="161" t="s">
        <v>890</v>
      </c>
      <c r="C304" s="161" t="s">
        <v>67</v>
      </c>
      <c r="D304" s="140"/>
      <c r="E304" s="141"/>
      <c r="F304" s="141">
        <v>0</v>
      </c>
      <c r="G304" s="139"/>
      <c r="H304" s="139"/>
      <c r="I304" s="139">
        <v>0</v>
      </c>
      <c r="J304" s="142"/>
      <c r="K304" s="142"/>
      <c r="L304" s="142">
        <v>0</v>
      </c>
      <c r="M304" s="144">
        <f t="shared" si="39"/>
        <v>0</v>
      </c>
      <c r="N304" s="187">
        <f t="shared" si="34"/>
        <v>0</v>
      </c>
      <c r="O304" s="146">
        <f t="shared" si="35"/>
        <v>0</v>
      </c>
      <c r="P304" s="145">
        <f t="shared" si="36"/>
        <v>0</v>
      </c>
      <c r="Q304" s="146">
        <f t="shared" si="37"/>
        <v>0</v>
      </c>
      <c r="R304" s="145">
        <f t="shared" si="38"/>
        <v>0</v>
      </c>
      <c r="S304" s="151"/>
      <c r="V304" s="6"/>
    </row>
    <row r="305" spans="1:19" s="6" customFormat="1" ht="31.5" hidden="1" x14ac:dyDescent="0.25">
      <c r="A305" s="135">
        <v>299</v>
      </c>
      <c r="B305" s="161" t="s">
        <v>794</v>
      </c>
      <c r="C305" s="161" t="s">
        <v>67</v>
      </c>
      <c r="D305" s="140"/>
      <c r="E305" s="141"/>
      <c r="F305" s="141">
        <v>0</v>
      </c>
      <c r="G305" s="139"/>
      <c r="H305" s="139"/>
      <c r="I305" s="139">
        <v>0</v>
      </c>
      <c r="J305" s="142"/>
      <c r="K305" s="142"/>
      <c r="L305" s="142">
        <v>0</v>
      </c>
      <c r="M305" s="144">
        <f t="shared" si="39"/>
        <v>0</v>
      </c>
      <c r="N305" s="187">
        <f t="shared" si="34"/>
        <v>0</v>
      </c>
      <c r="O305" s="146">
        <f t="shared" si="35"/>
        <v>0</v>
      </c>
      <c r="P305" s="145">
        <f t="shared" si="36"/>
        <v>0</v>
      </c>
      <c r="Q305" s="146">
        <f t="shared" si="37"/>
        <v>0</v>
      </c>
      <c r="R305" s="145">
        <f t="shared" si="38"/>
        <v>0</v>
      </c>
      <c r="S305" s="151"/>
    </row>
    <row r="306" spans="1:19" s="6" customFormat="1" hidden="1" x14ac:dyDescent="0.25">
      <c r="A306" s="135">
        <v>300</v>
      </c>
      <c r="B306" s="161" t="s">
        <v>2</v>
      </c>
      <c r="C306" s="161" t="s">
        <v>67</v>
      </c>
      <c r="D306" s="140"/>
      <c r="E306" s="141"/>
      <c r="F306" s="141">
        <v>0</v>
      </c>
      <c r="G306" s="139"/>
      <c r="H306" s="139"/>
      <c r="I306" s="139">
        <v>0</v>
      </c>
      <c r="J306" s="142"/>
      <c r="K306" s="142"/>
      <c r="L306" s="142">
        <v>0</v>
      </c>
      <c r="M306" s="144">
        <f t="shared" si="39"/>
        <v>0</v>
      </c>
      <c r="N306" s="187">
        <f t="shared" si="34"/>
        <v>0</v>
      </c>
      <c r="O306" s="146">
        <f t="shared" si="35"/>
        <v>0</v>
      </c>
      <c r="P306" s="145">
        <f t="shared" si="36"/>
        <v>0</v>
      </c>
      <c r="Q306" s="146">
        <f t="shared" si="37"/>
        <v>0</v>
      </c>
      <c r="R306" s="145">
        <f t="shared" si="38"/>
        <v>0</v>
      </c>
      <c r="S306" s="151"/>
    </row>
    <row r="307" spans="1:19" s="6" customFormat="1" ht="31.5" hidden="1" x14ac:dyDescent="0.25">
      <c r="A307" s="135">
        <v>301</v>
      </c>
      <c r="B307" s="161" t="s">
        <v>795</v>
      </c>
      <c r="C307" s="161" t="s">
        <v>67</v>
      </c>
      <c r="D307" s="140"/>
      <c r="E307" s="141"/>
      <c r="F307" s="141">
        <v>416.08</v>
      </c>
      <c r="G307" s="139"/>
      <c r="H307" s="139"/>
      <c r="I307" s="139">
        <v>0</v>
      </c>
      <c r="J307" s="142"/>
      <c r="K307" s="142"/>
      <c r="L307" s="142">
        <v>0</v>
      </c>
      <c r="M307" s="144">
        <f t="shared" si="39"/>
        <v>0</v>
      </c>
      <c r="N307" s="187">
        <f t="shared" si="34"/>
        <v>0</v>
      </c>
      <c r="O307" s="146">
        <f t="shared" si="35"/>
        <v>0</v>
      </c>
      <c r="P307" s="145">
        <f t="shared" si="36"/>
        <v>0</v>
      </c>
      <c r="Q307" s="146">
        <f t="shared" si="37"/>
        <v>0</v>
      </c>
      <c r="R307" s="145">
        <f t="shared" si="38"/>
        <v>0</v>
      </c>
      <c r="S307" s="151"/>
    </row>
    <row r="308" spans="1:19" s="6" customFormat="1" ht="31.5" hidden="1" x14ac:dyDescent="0.25">
      <c r="A308" s="135">
        <v>302</v>
      </c>
      <c r="B308" s="161" t="s">
        <v>796</v>
      </c>
      <c r="C308" s="161" t="s">
        <v>67</v>
      </c>
      <c r="D308" s="140"/>
      <c r="E308" s="141"/>
      <c r="F308" s="141">
        <v>0</v>
      </c>
      <c r="G308" s="139"/>
      <c r="H308" s="139"/>
      <c r="I308" s="139">
        <v>0</v>
      </c>
      <c r="J308" s="142"/>
      <c r="K308" s="142"/>
      <c r="L308" s="142">
        <v>0</v>
      </c>
      <c r="M308" s="144">
        <f t="shared" si="39"/>
        <v>0</v>
      </c>
      <c r="N308" s="187">
        <f t="shared" si="34"/>
        <v>0</v>
      </c>
      <c r="O308" s="146">
        <f t="shared" si="35"/>
        <v>0</v>
      </c>
      <c r="P308" s="145">
        <f t="shared" si="36"/>
        <v>0</v>
      </c>
      <c r="Q308" s="146">
        <f t="shared" si="37"/>
        <v>0</v>
      </c>
      <c r="R308" s="145">
        <f t="shared" si="38"/>
        <v>0</v>
      </c>
      <c r="S308" s="151"/>
    </row>
    <row r="309" spans="1:19" s="6" customFormat="1" ht="31.5" hidden="1" x14ac:dyDescent="0.25">
      <c r="A309" s="135">
        <v>303</v>
      </c>
      <c r="B309" s="161" t="s">
        <v>106</v>
      </c>
      <c r="C309" s="161" t="s">
        <v>67</v>
      </c>
      <c r="D309" s="140"/>
      <c r="E309" s="141"/>
      <c r="F309" s="141">
        <v>0</v>
      </c>
      <c r="G309" s="139"/>
      <c r="H309" s="139"/>
      <c r="I309" s="139">
        <v>0</v>
      </c>
      <c r="J309" s="142"/>
      <c r="K309" s="142"/>
      <c r="L309" s="142">
        <v>0</v>
      </c>
      <c r="M309" s="144">
        <f t="shared" si="39"/>
        <v>0</v>
      </c>
      <c r="N309" s="187">
        <f t="shared" si="34"/>
        <v>0</v>
      </c>
      <c r="O309" s="146">
        <f t="shared" si="35"/>
        <v>0</v>
      </c>
      <c r="P309" s="145">
        <f t="shared" si="36"/>
        <v>0</v>
      </c>
      <c r="Q309" s="146">
        <f t="shared" si="37"/>
        <v>0</v>
      </c>
      <c r="R309" s="145">
        <f t="shared" si="38"/>
        <v>0</v>
      </c>
      <c r="S309" s="151"/>
    </row>
    <row r="310" spans="1:19" s="6" customFormat="1" ht="31.5" hidden="1" x14ac:dyDescent="0.25">
      <c r="A310" s="135">
        <v>304</v>
      </c>
      <c r="B310" s="161" t="s">
        <v>797</v>
      </c>
      <c r="C310" s="161" t="s">
        <v>67</v>
      </c>
      <c r="D310" s="140"/>
      <c r="E310" s="141"/>
      <c r="F310" s="141">
        <v>138.86000000000001</v>
      </c>
      <c r="G310" s="139"/>
      <c r="H310" s="139"/>
      <c r="I310" s="139">
        <v>0</v>
      </c>
      <c r="J310" s="142"/>
      <c r="K310" s="142"/>
      <c r="L310" s="142">
        <v>0</v>
      </c>
      <c r="M310" s="144">
        <f t="shared" si="39"/>
        <v>0</v>
      </c>
      <c r="N310" s="187">
        <f t="shared" si="34"/>
        <v>0</v>
      </c>
      <c r="O310" s="146">
        <f t="shared" si="35"/>
        <v>0</v>
      </c>
      <c r="P310" s="145">
        <f t="shared" si="36"/>
        <v>0</v>
      </c>
      <c r="Q310" s="146">
        <f t="shared" si="37"/>
        <v>0</v>
      </c>
      <c r="R310" s="145">
        <f t="shared" si="38"/>
        <v>0</v>
      </c>
      <c r="S310" s="151"/>
    </row>
    <row r="311" spans="1:19" s="6" customFormat="1" hidden="1" x14ac:dyDescent="0.25">
      <c r="A311" s="135">
        <v>305</v>
      </c>
      <c r="B311" s="161" t="s">
        <v>444</v>
      </c>
      <c r="C311" s="161" t="s">
        <v>67</v>
      </c>
      <c r="D311" s="140"/>
      <c r="E311" s="141"/>
      <c r="F311" s="141">
        <v>0</v>
      </c>
      <c r="G311" s="139"/>
      <c r="H311" s="139"/>
      <c r="I311" s="139">
        <v>0</v>
      </c>
      <c r="J311" s="142"/>
      <c r="K311" s="142"/>
      <c r="L311" s="142">
        <v>0</v>
      </c>
      <c r="M311" s="144">
        <f t="shared" si="39"/>
        <v>0</v>
      </c>
      <c r="N311" s="187">
        <f t="shared" si="34"/>
        <v>0</v>
      </c>
      <c r="O311" s="146">
        <f t="shared" si="35"/>
        <v>0</v>
      </c>
      <c r="P311" s="145">
        <f t="shared" si="36"/>
        <v>0</v>
      </c>
      <c r="Q311" s="146">
        <f t="shared" si="37"/>
        <v>0</v>
      </c>
      <c r="R311" s="145">
        <f t="shared" si="38"/>
        <v>0</v>
      </c>
      <c r="S311" s="151"/>
    </row>
    <row r="312" spans="1:19" s="6" customFormat="1" hidden="1" x14ac:dyDescent="0.25">
      <c r="A312" s="135">
        <v>306</v>
      </c>
      <c r="B312" s="161" t="s">
        <v>847</v>
      </c>
      <c r="C312" s="161" t="s">
        <v>69</v>
      </c>
      <c r="D312" s="140"/>
      <c r="E312" s="141"/>
      <c r="F312" s="141">
        <v>0</v>
      </c>
      <c r="G312" s="139"/>
      <c r="H312" s="139"/>
      <c r="I312" s="139">
        <v>0</v>
      </c>
      <c r="J312" s="142"/>
      <c r="K312" s="142"/>
      <c r="L312" s="142">
        <v>0</v>
      </c>
      <c r="M312" s="144">
        <f t="shared" si="39"/>
        <v>0</v>
      </c>
      <c r="N312" s="187">
        <f t="shared" si="34"/>
        <v>0</v>
      </c>
      <c r="O312" s="146">
        <f t="shared" si="35"/>
        <v>0</v>
      </c>
      <c r="P312" s="145">
        <f t="shared" si="36"/>
        <v>0</v>
      </c>
      <c r="Q312" s="146">
        <f t="shared" si="37"/>
        <v>0</v>
      </c>
      <c r="R312" s="145">
        <f t="shared" si="38"/>
        <v>0</v>
      </c>
      <c r="S312" s="151"/>
    </row>
    <row r="313" spans="1:19" s="6" customFormat="1" hidden="1" x14ac:dyDescent="0.25">
      <c r="A313" s="135">
        <v>307</v>
      </c>
      <c r="B313" s="161" t="s">
        <v>891</v>
      </c>
      <c r="C313" s="161" t="s">
        <v>69</v>
      </c>
      <c r="D313" s="140"/>
      <c r="E313" s="141"/>
      <c r="F313" s="141">
        <v>0</v>
      </c>
      <c r="G313" s="139"/>
      <c r="H313" s="139"/>
      <c r="I313" s="139">
        <v>0</v>
      </c>
      <c r="J313" s="142"/>
      <c r="K313" s="142"/>
      <c r="L313" s="142">
        <v>0</v>
      </c>
      <c r="M313" s="144">
        <f t="shared" si="39"/>
        <v>0</v>
      </c>
      <c r="N313" s="187">
        <f t="shared" si="34"/>
        <v>0</v>
      </c>
      <c r="O313" s="146">
        <f t="shared" si="35"/>
        <v>0</v>
      </c>
      <c r="P313" s="145">
        <f t="shared" si="36"/>
        <v>0</v>
      </c>
      <c r="Q313" s="146">
        <f t="shared" si="37"/>
        <v>0</v>
      </c>
      <c r="R313" s="145">
        <f t="shared" si="38"/>
        <v>0</v>
      </c>
      <c r="S313" s="151"/>
    </row>
    <row r="314" spans="1:19" s="6" customFormat="1" ht="31.5" hidden="1" x14ac:dyDescent="0.25">
      <c r="A314" s="135">
        <v>308</v>
      </c>
      <c r="B314" s="161" t="s">
        <v>798</v>
      </c>
      <c r="C314" s="161" t="s">
        <v>69</v>
      </c>
      <c r="D314" s="140"/>
      <c r="E314" s="141"/>
      <c r="F314" s="141">
        <v>0</v>
      </c>
      <c r="G314" s="139"/>
      <c r="H314" s="139"/>
      <c r="I314" s="139">
        <v>0</v>
      </c>
      <c r="J314" s="142"/>
      <c r="K314" s="142"/>
      <c r="L314" s="142">
        <v>0</v>
      </c>
      <c r="M314" s="144">
        <f t="shared" si="39"/>
        <v>0</v>
      </c>
      <c r="N314" s="187">
        <f t="shared" si="34"/>
        <v>0</v>
      </c>
      <c r="O314" s="146">
        <f t="shared" si="35"/>
        <v>0</v>
      </c>
      <c r="P314" s="145">
        <f t="shared" si="36"/>
        <v>0</v>
      </c>
      <c r="Q314" s="146">
        <f t="shared" si="37"/>
        <v>0</v>
      </c>
      <c r="R314" s="145">
        <f t="shared" si="38"/>
        <v>0</v>
      </c>
      <c r="S314" s="151"/>
    </row>
    <row r="315" spans="1:19" s="6" customFormat="1" hidden="1" x14ac:dyDescent="0.25">
      <c r="A315" s="135">
        <v>309</v>
      </c>
      <c r="B315" s="161" t="s">
        <v>2</v>
      </c>
      <c r="C315" s="161" t="s">
        <v>69</v>
      </c>
      <c r="D315" s="140"/>
      <c r="E315" s="141"/>
      <c r="F315" s="141">
        <v>0</v>
      </c>
      <c r="G315" s="139"/>
      <c r="H315" s="139"/>
      <c r="I315" s="139">
        <v>0</v>
      </c>
      <c r="J315" s="142"/>
      <c r="K315" s="142"/>
      <c r="L315" s="142">
        <v>0</v>
      </c>
      <c r="M315" s="144">
        <f t="shared" si="39"/>
        <v>0</v>
      </c>
      <c r="N315" s="187">
        <f t="shared" si="34"/>
        <v>0</v>
      </c>
      <c r="O315" s="146">
        <f t="shared" si="35"/>
        <v>0</v>
      </c>
      <c r="P315" s="145">
        <f t="shared" si="36"/>
        <v>0</v>
      </c>
      <c r="Q315" s="146">
        <f t="shared" si="37"/>
        <v>0</v>
      </c>
      <c r="R315" s="145">
        <f t="shared" si="38"/>
        <v>0</v>
      </c>
      <c r="S315" s="151"/>
    </row>
    <row r="316" spans="1:19" s="6" customFormat="1" ht="31.5" hidden="1" x14ac:dyDescent="0.25">
      <c r="A316" s="135">
        <v>310</v>
      </c>
      <c r="B316" s="161" t="s">
        <v>799</v>
      </c>
      <c r="C316" s="161" t="s">
        <v>69</v>
      </c>
      <c r="D316" s="140"/>
      <c r="E316" s="141"/>
      <c r="F316" s="141">
        <v>0</v>
      </c>
      <c r="G316" s="139"/>
      <c r="H316" s="139"/>
      <c r="I316" s="139">
        <v>0</v>
      </c>
      <c r="J316" s="142"/>
      <c r="K316" s="142"/>
      <c r="L316" s="142">
        <v>0</v>
      </c>
      <c r="M316" s="144">
        <f t="shared" si="39"/>
        <v>0</v>
      </c>
      <c r="N316" s="187">
        <f t="shared" si="34"/>
        <v>0</v>
      </c>
      <c r="O316" s="146">
        <f t="shared" si="35"/>
        <v>0</v>
      </c>
      <c r="P316" s="145">
        <f t="shared" si="36"/>
        <v>0</v>
      </c>
      <c r="Q316" s="146">
        <f t="shared" si="37"/>
        <v>0</v>
      </c>
      <c r="R316" s="145">
        <f t="shared" si="38"/>
        <v>0</v>
      </c>
      <c r="S316" s="151"/>
    </row>
    <row r="317" spans="1:19" s="6" customFormat="1" ht="31.5" hidden="1" x14ac:dyDescent="0.25">
      <c r="A317" s="135">
        <v>311</v>
      </c>
      <c r="B317" s="161" t="s">
        <v>108</v>
      </c>
      <c r="C317" s="161" t="s">
        <v>69</v>
      </c>
      <c r="D317" s="140"/>
      <c r="E317" s="141"/>
      <c r="F317" s="141">
        <v>0</v>
      </c>
      <c r="G317" s="139"/>
      <c r="H317" s="139"/>
      <c r="I317" s="139">
        <v>0</v>
      </c>
      <c r="J317" s="142"/>
      <c r="K317" s="142"/>
      <c r="L317" s="142">
        <v>0</v>
      </c>
      <c r="M317" s="144">
        <f t="shared" si="39"/>
        <v>0</v>
      </c>
      <c r="N317" s="187">
        <f t="shared" si="34"/>
        <v>0</v>
      </c>
      <c r="O317" s="146">
        <f t="shared" si="35"/>
        <v>0</v>
      </c>
      <c r="P317" s="145">
        <f t="shared" si="36"/>
        <v>0</v>
      </c>
      <c r="Q317" s="146">
        <f t="shared" si="37"/>
        <v>0</v>
      </c>
      <c r="R317" s="145">
        <f t="shared" si="38"/>
        <v>0</v>
      </c>
      <c r="S317" s="151"/>
    </row>
    <row r="318" spans="1:19" s="6" customFormat="1" ht="31.5" hidden="1" x14ac:dyDescent="0.25">
      <c r="A318" s="135">
        <v>312</v>
      </c>
      <c r="B318" s="161" t="s">
        <v>280</v>
      </c>
      <c r="C318" s="161" t="s">
        <v>69</v>
      </c>
      <c r="D318" s="140"/>
      <c r="E318" s="141"/>
      <c r="F318" s="141">
        <v>0</v>
      </c>
      <c r="G318" s="139"/>
      <c r="H318" s="139"/>
      <c r="I318" s="139">
        <v>0</v>
      </c>
      <c r="J318" s="142"/>
      <c r="K318" s="142"/>
      <c r="L318" s="142">
        <v>0</v>
      </c>
      <c r="M318" s="144">
        <f t="shared" si="39"/>
        <v>0</v>
      </c>
      <c r="N318" s="187">
        <f t="shared" si="34"/>
        <v>0</v>
      </c>
      <c r="O318" s="146">
        <f t="shared" si="35"/>
        <v>0</v>
      </c>
      <c r="P318" s="145">
        <f t="shared" si="36"/>
        <v>0</v>
      </c>
      <c r="Q318" s="146">
        <f t="shared" si="37"/>
        <v>0</v>
      </c>
      <c r="R318" s="145">
        <f t="shared" si="38"/>
        <v>0</v>
      </c>
      <c r="S318" s="151"/>
    </row>
    <row r="319" spans="1:19" s="6" customFormat="1" ht="31.5" hidden="1" x14ac:dyDescent="0.25">
      <c r="A319" s="135">
        <v>313</v>
      </c>
      <c r="B319" s="161" t="s">
        <v>107</v>
      </c>
      <c r="C319" s="161" t="s">
        <v>69</v>
      </c>
      <c r="D319" s="140"/>
      <c r="E319" s="141"/>
      <c r="F319" s="141">
        <v>0</v>
      </c>
      <c r="G319" s="139"/>
      <c r="H319" s="139"/>
      <c r="I319" s="139">
        <v>0</v>
      </c>
      <c r="J319" s="142"/>
      <c r="K319" s="142"/>
      <c r="L319" s="142">
        <v>0</v>
      </c>
      <c r="M319" s="144">
        <f t="shared" si="39"/>
        <v>0</v>
      </c>
      <c r="N319" s="187">
        <f t="shared" si="34"/>
        <v>0</v>
      </c>
      <c r="O319" s="146">
        <f t="shared" si="35"/>
        <v>0</v>
      </c>
      <c r="P319" s="145">
        <f t="shared" si="36"/>
        <v>0</v>
      </c>
      <c r="Q319" s="146">
        <f t="shared" si="37"/>
        <v>0</v>
      </c>
      <c r="R319" s="145">
        <f t="shared" si="38"/>
        <v>0</v>
      </c>
      <c r="S319" s="151"/>
    </row>
    <row r="320" spans="1:19" s="6" customFormat="1" ht="31.5" hidden="1" x14ac:dyDescent="0.25">
      <c r="A320" s="135">
        <v>314</v>
      </c>
      <c r="B320" s="161" t="s">
        <v>800</v>
      </c>
      <c r="C320" s="161" t="s">
        <v>69</v>
      </c>
      <c r="D320" s="140"/>
      <c r="E320" s="141"/>
      <c r="F320" s="141">
        <v>0</v>
      </c>
      <c r="G320" s="139"/>
      <c r="H320" s="139"/>
      <c r="I320" s="139">
        <v>0</v>
      </c>
      <c r="J320" s="142"/>
      <c r="K320" s="142"/>
      <c r="L320" s="142">
        <v>0</v>
      </c>
      <c r="M320" s="144">
        <f t="shared" si="39"/>
        <v>0</v>
      </c>
      <c r="N320" s="187">
        <f t="shared" si="34"/>
        <v>0</v>
      </c>
      <c r="O320" s="146">
        <f t="shared" si="35"/>
        <v>0</v>
      </c>
      <c r="P320" s="145">
        <f t="shared" si="36"/>
        <v>0</v>
      </c>
      <c r="Q320" s="146">
        <f t="shared" si="37"/>
        <v>0</v>
      </c>
      <c r="R320" s="145">
        <f t="shared" si="38"/>
        <v>0</v>
      </c>
      <c r="S320" s="151"/>
    </row>
    <row r="321" spans="1:19" s="6" customFormat="1" ht="31.5" hidden="1" x14ac:dyDescent="0.25">
      <c r="A321" s="135">
        <v>315</v>
      </c>
      <c r="B321" s="161" t="s">
        <v>109</v>
      </c>
      <c r="C321" s="161" t="s">
        <v>69</v>
      </c>
      <c r="D321" s="140"/>
      <c r="E321" s="141"/>
      <c r="F321" s="141">
        <v>0</v>
      </c>
      <c r="G321" s="139"/>
      <c r="H321" s="139"/>
      <c r="I321" s="139">
        <v>0</v>
      </c>
      <c r="J321" s="142"/>
      <c r="K321" s="142"/>
      <c r="L321" s="142">
        <v>0</v>
      </c>
      <c r="M321" s="144">
        <f t="shared" si="39"/>
        <v>0</v>
      </c>
      <c r="N321" s="187">
        <f t="shared" si="34"/>
        <v>0</v>
      </c>
      <c r="O321" s="146">
        <f t="shared" si="35"/>
        <v>0</v>
      </c>
      <c r="P321" s="145">
        <f t="shared" si="36"/>
        <v>0</v>
      </c>
      <c r="Q321" s="146">
        <f t="shared" si="37"/>
        <v>0</v>
      </c>
      <c r="R321" s="145">
        <f t="shared" si="38"/>
        <v>0</v>
      </c>
      <c r="S321" s="151"/>
    </row>
    <row r="322" spans="1:19" s="6" customFormat="1" hidden="1" x14ac:dyDescent="0.25">
      <c r="A322" s="135">
        <v>316</v>
      </c>
      <c r="B322" s="161" t="s">
        <v>444</v>
      </c>
      <c r="C322" s="161" t="s">
        <v>69</v>
      </c>
      <c r="D322" s="140"/>
      <c r="E322" s="141"/>
      <c r="F322" s="141">
        <v>0</v>
      </c>
      <c r="G322" s="139"/>
      <c r="H322" s="139"/>
      <c r="I322" s="139">
        <v>0</v>
      </c>
      <c r="J322" s="142"/>
      <c r="K322" s="142"/>
      <c r="L322" s="142">
        <v>0</v>
      </c>
      <c r="M322" s="144">
        <f t="shared" si="39"/>
        <v>0</v>
      </c>
      <c r="N322" s="187">
        <f t="shared" si="34"/>
        <v>0</v>
      </c>
      <c r="O322" s="146">
        <f t="shared" si="35"/>
        <v>0</v>
      </c>
      <c r="P322" s="145">
        <f t="shared" si="36"/>
        <v>0</v>
      </c>
      <c r="Q322" s="146">
        <f t="shared" si="37"/>
        <v>0</v>
      </c>
      <c r="R322" s="145">
        <f t="shared" si="38"/>
        <v>0</v>
      </c>
      <c r="S322" s="151"/>
    </row>
    <row r="323" spans="1:19" s="6" customFormat="1" hidden="1" x14ac:dyDescent="0.25">
      <c r="A323" s="135">
        <v>317</v>
      </c>
      <c r="B323" s="161" t="s">
        <v>892</v>
      </c>
      <c r="C323" s="161" t="s">
        <v>270</v>
      </c>
      <c r="D323" s="140"/>
      <c r="E323" s="141"/>
      <c r="F323" s="141">
        <v>0</v>
      </c>
      <c r="G323" s="139"/>
      <c r="H323" s="139"/>
      <c r="I323" s="139">
        <v>0</v>
      </c>
      <c r="J323" s="142"/>
      <c r="K323" s="142"/>
      <c r="L323" s="142">
        <v>0</v>
      </c>
      <c r="M323" s="144">
        <f t="shared" si="39"/>
        <v>0</v>
      </c>
      <c r="N323" s="187">
        <f t="shared" si="34"/>
        <v>0</v>
      </c>
      <c r="O323" s="146">
        <f t="shared" si="35"/>
        <v>0</v>
      </c>
      <c r="P323" s="145">
        <f t="shared" si="36"/>
        <v>0</v>
      </c>
      <c r="Q323" s="146">
        <f t="shared" si="37"/>
        <v>0</v>
      </c>
      <c r="R323" s="145">
        <f t="shared" si="38"/>
        <v>0</v>
      </c>
      <c r="S323" s="151"/>
    </row>
    <row r="324" spans="1:19" s="6" customFormat="1" hidden="1" x14ac:dyDescent="0.25">
      <c r="A324" s="135">
        <v>318</v>
      </c>
      <c r="B324" s="161" t="s">
        <v>845</v>
      </c>
      <c r="C324" s="161" t="s">
        <v>270</v>
      </c>
      <c r="D324" s="140"/>
      <c r="E324" s="141"/>
      <c r="F324" s="141">
        <v>0</v>
      </c>
      <c r="G324" s="139"/>
      <c r="H324" s="139"/>
      <c r="I324" s="139">
        <v>0</v>
      </c>
      <c r="J324" s="142"/>
      <c r="K324" s="142"/>
      <c r="L324" s="142">
        <v>0</v>
      </c>
      <c r="M324" s="144">
        <f t="shared" si="39"/>
        <v>0</v>
      </c>
      <c r="N324" s="187">
        <f t="shared" si="34"/>
        <v>0</v>
      </c>
      <c r="O324" s="146">
        <f t="shared" si="35"/>
        <v>0</v>
      </c>
      <c r="P324" s="145">
        <f t="shared" si="36"/>
        <v>0</v>
      </c>
      <c r="Q324" s="146">
        <f t="shared" si="37"/>
        <v>0</v>
      </c>
      <c r="R324" s="145">
        <f t="shared" si="38"/>
        <v>0</v>
      </c>
      <c r="S324" s="151"/>
    </row>
    <row r="325" spans="1:19" s="6" customFormat="1" ht="31.5" hidden="1" x14ac:dyDescent="0.25">
      <c r="A325" s="135">
        <v>319</v>
      </c>
      <c r="B325" s="161" t="s">
        <v>124</v>
      </c>
      <c r="C325" s="161" t="s">
        <v>270</v>
      </c>
      <c r="D325" s="140"/>
      <c r="E325" s="141"/>
      <c r="F325" s="141">
        <v>0</v>
      </c>
      <c r="G325" s="139"/>
      <c r="H325" s="139"/>
      <c r="I325" s="139">
        <v>0</v>
      </c>
      <c r="J325" s="142"/>
      <c r="K325" s="142"/>
      <c r="L325" s="142">
        <v>0</v>
      </c>
      <c r="M325" s="144">
        <f t="shared" si="39"/>
        <v>0</v>
      </c>
      <c r="N325" s="187">
        <f t="shared" si="34"/>
        <v>0</v>
      </c>
      <c r="O325" s="146">
        <f t="shared" si="35"/>
        <v>0</v>
      </c>
      <c r="P325" s="145">
        <f t="shared" si="36"/>
        <v>0</v>
      </c>
      <c r="Q325" s="146">
        <f t="shared" si="37"/>
        <v>0</v>
      </c>
      <c r="R325" s="145">
        <f t="shared" si="38"/>
        <v>0</v>
      </c>
      <c r="S325" s="151"/>
    </row>
    <row r="326" spans="1:19" s="6" customFormat="1" hidden="1" x14ac:dyDescent="0.25">
      <c r="A326" s="135">
        <v>320</v>
      </c>
      <c r="B326" s="161" t="s">
        <v>2</v>
      </c>
      <c r="C326" s="161" t="s">
        <v>270</v>
      </c>
      <c r="D326" s="140"/>
      <c r="E326" s="141"/>
      <c r="F326" s="141">
        <v>0</v>
      </c>
      <c r="G326" s="139"/>
      <c r="H326" s="139"/>
      <c r="I326" s="139">
        <v>0</v>
      </c>
      <c r="J326" s="142"/>
      <c r="K326" s="142"/>
      <c r="L326" s="142">
        <v>0</v>
      </c>
      <c r="M326" s="144">
        <f t="shared" si="39"/>
        <v>0</v>
      </c>
      <c r="N326" s="187">
        <f t="shared" si="34"/>
        <v>0</v>
      </c>
      <c r="O326" s="146">
        <f t="shared" si="35"/>
        <v>0</v>
      </c>
      <c r="P326" s="145">
        <f t="shared" si="36"/>
        <v>0</v>
      </c>
      <c r="Q326" s="146">
        <f t="shared" si="37"/>
        <v>0</v>
      </c>
      <c r="R326" s="145">
        <f t="shared" si="38"/>
        <v>0</v>
      </c>
      <c r="S326" s="151"/>
    </row>
    <row r="327" spans="1:19" s="6" customFormat="1" ht="47.25" hidden="1" x14ac:dyDescent="0.25">
      <c r="A327" s="135">
        <v>321</v>
      </c>
      <c r="B327" s="161" t="s">
        <v>86</v>
      </c>
      <c r="C327" s="161" t="s">
        <v>270</v>
      </c>
      <c r="D327" s="140"/>
      <c r="E327" s="141"/>
      <c r="F327" s="141">
        <v>0</v>
      </c>
      <c r="G327" s="139"/>
      <c r="H327" s="139"/>
      <c r="I327" s="139">
        <v>0</v>
      </c>
      <c r="J327" s="142"/>
      <c r="K327" s="142"/>
      <c r="L327" s="142">
        <v>0</v>
      </c>
      <c r="M327" s="144">
        <f t="shared" si="39"/>
        <v>0</v>
      </c>
      <c r="N327" s="187">
        <f t="shared" si="34"/>
        <v>0</v>
      </c>
      <c r="O327" s="146">
        <f t="shared" si="35"/>
        <v>0</v>
      </c>
      <c r="P327" s="145">
        <f t="shared" si="36"/>
        <v>0</v>
      </c>
      <c r="Q327" s="146">
        <f t="shared" si="37"/>
        <v>0</v>
      </c>
      <c r="R327" s="145">
        <f t="shared" si="38"/>
        <v>0</v>
      </c>
      <c r="S327" s="151"/>
    </row>
    <row r="328" spans="1:19" s="6" customFormat="1" hidden="1" x14ac:dyDescent="0.25">
      <c r="A328" s="135">
        <v>322</v>
      </c>
      <c r="B328" s="161" t="s">
        <v>444</v>
      </c>
      <c r="C328" s="161" t="s">
        <v>270</v>
      </c>
      <c r="D328" s="140"/>
      <c r="E328" s="141"/>
      <c r="F328" s="141">
        <v>409.46</v>
      </c>
      <c r="G328" s="139"/>
      <c r="H328" s="139"/>
      <c r="I328" s="139">
        <v>0</v>
      </c>
      <c r="J328" s="142"/>
      <c r="K328" s="142"/>
      <c r="L328" s="142">
        <v>0</v>
      </c>
      <c r="M328" s="144">
        <f t="shared" si="39"/>
        <v>0</v>
      </c>
      <c r="N328" s="187">
        <f t="shared" si="34"/>
        <v>0</v>
      </c>
      <c r="O328" s="146">
        <f t="shared" si="35"/>
        <v>0</v>
      </c>
      <c r="P328" s="145">
        <f t="shared" si="36"/>
        <v>0</v>
      </c>
      <c r="Q328" s="146">
        <f t="shared" si="37"/>
        <v>0</v>
      </c>
      <c r="R328" s="145">
        <f t="shared" si="38"/>
        <v>0</v>
      </c>
      <c r="S328" s="151"/>
    </row>
    <row r="329" spans="1:19" s="6" customFormat="1" hidden="1" x14ac:dyDescent="0.25">
      <c r="A329" s="135">
        <v>323</v>
      </c>
      <c r="B329" s="161" t="s">
        <v>2</v>
      </c>
      <c r="C329" s="161" t="s">
        <v>41</v>
      </c>
      <c r="D329" s="140"/>
      <c r="E329" s="141"/>
      <c r="F329" s="141">
        <v>0</v>
      </c>
      <c r="G329" s="139"/>
      <c r="H329" s="139"/>
      <c r="I329" s="139">
        <v>0</v>
      </c>
      <c r="J329" s="142"/>
      <c r="K329" s="142"/>
      <c r="L329" s="142">
        <v>0</v>
      </c>
      <c r="M329" s="144">
        <f t="shared" si="39"/>
        <v>0</v>
      </c>
      <c r="N329" s="187">
        <f t="shared" ref="N329:N392" si="40">ROUNDDOWN(O329,0)</f>
        <v>0</v>
      </c>
      <c r="O329" s="146">
        <f t="shared" ref="O329:O392" si="41">I329*M329/100</f>
        <v>0</v>
      </c>
      <c r="P329" s="145">
        <f t="shared" ref="P329:P392" si="42">ROUNDDOWN(Q329,0)</f>
        <v>0</v>
      </c>
      <c r="Q329" s="146">
        <f t="shared" ref="Q329:Q392" si="43">N329*R329/100</f>
        <v>0</v>
      </c>
      <c r="R329" s="145">
        <f t="shared" ref="R329:R392" si="44">IF(I329&lt;33,0,75)</f>
        <v>0</v>
      </c>
      <c r="S329" s="151"/>
    </row>
    <row r="330" spans="1:19" s="6" customFormat="1" ht="47.25" hidden="1" x14ac:dyDescent="0.25">
      <c r="A330" s="135">
        <v>324</v>
      </c>
      <c r="B330" s="161" t="s">
        <v>86</v>
      </c>
      <c r="C330" s="161" t="s">
        <v>41</v>
      </c>
      <c r="D330" s="140"/>
      <c r="E330" s="141"/>
      <c r="F330" s="141">
        <v>0</v>
      </c>
      <c r="G330" s="139"/>
      <c r="H330" s="139"/>
      <c r="I330" s="139">
        <v>0</v>
      </c>
      <c r="J330" s="142"/>
      <c r="K330" s="142"/>
      <c r="L330" s="142">
        <v>0</v>
      </c>
      <c r="M330" s="144">
        <f t="shared" si="39"/>
        <v>0</v>
      </c>
      <c r="N330" s="187">
        <f t="shared" si="40"/>
        <v>0</v>
      </c>
      <c r="O330" s="146">
        <f t="shared" si="41"/>
        <v>0</v>
      </c>
      <c r="P330" s="145">
        <f t="shared" si="42"/>
        <v>0</v>
      </c>
      <c r="Q330" s="146">
        <f t="shared" si="43"/>
        <v>0</v>
      </c>
      <c r="R330" s="145">
        <f t="shared" si="44"/>
        <v>0</v>
      </c>
      <c r="S330" s="151"/>
    </row>
    <row r="331" spans="1:19" s="6" customFormat="1" hidden="1" x14ac:dyDescent="0.25">
      <c r="A331" s="135">
        <v>325</v>
      </c>
      <c r="B331" s="161" t="s">
        <v>444</v>
      </c>
      <c r="C331" s="161" t="s">
        <v>41</v>
      </c>
      <c r="D331" s="140"/>
      <c r="E331" s="141"/>
      <c r="F331" s="141">
        <v>0</v>
      </c>
      <c r="G331" s="139"/>
      <c r="H331" s="139"/>
      <c r="I331" s="139">
        <v>0</v>
      </c>
      <c r="J331" s="142"/>
      <c r="K331" s="142"/>
      <c r="L331" s="142">
        <v>0</v>
      </c>
      <c r="M331" s="144">
        <f t="shared" si="39"/>
        <v>0</v>
      </c>
      <c r="N331" s="187">
        <f t="shared" si="40"/>
        <v>0</v>
      </c>
      <c r="O331" s="146">
        <f t="shared" si="41"/>
        <v>0</v>
      </c>
      <c r="P331" s="145">
        <f t="shared" si="42"/>
        <v>0</v>
      </c>
      <c r="Q331" s="146">
        <f t="shared" si="43"/>
        <v>0</v>
      </c>
      <c r="R331" s="145">
        <f t="shared" si="44"/>
        <v>0</v>
      </c>
      <c r="S331" s="151"/>
    </row>
    <row r="332" spans="1:19" s="6" customFormat="1" hidden="1" x14ac:dyDescent="0.25">
      <c r="A332" s="135">
        <v>326</v>
      </c>
      <c r="B332" s="161" t="s">
        <v>878</v>
      </c>
      <c r="C332" s="161" t="s">
        <v>801</v>
      </c>
      <c r="D332" s="140"/>
      <c r="E332" s="141"/>
      <c r="F332" s="141">
        <v>0</v>
      </c>
      <c r="G332" s="139"/>
      <c r="H332" s="139"/>
      <c r="I332" s="139">
        <v>0</v>
      </c>
      <c r="J332" s="142"/>
      <c r="K332" s="142"/>
      <c r="L332" s="142">
        <v>0</v>
      </c>
      <c r="M332" s="144">
        <f t="shared" ref="M332:M395" si="45">IF(I332&lt;33,0,3)</f>
        <v>0</v>
      </c>
      <c r="N332" s="187">
        <f t="shared" si="40"/>
        <v>0</v>
      </c>
      <c r="O332" s="146">
        <f t="shared" si="41"/>
        <v>0</v>
      </c>
      <c r="P332" s="145">
        <f t="shared" si="42"/>
        <v>0</v>
      </c>
      <c r="Q332" s="146">
        <f t="shared" si="43"/>
        <v>0</v>
      </c>
      <c r="R332" s="145">
        <f t="shared" si="44"/>
        <v>0</v>
      </c>
      <c r="S332" s="151"/>
    </row>
    <row r="333" spans="1:19" s="6" customFormat="1" hidden="1" x14ac:dyDescent="0.25">
      <c r="A333" s="135">
        <v>327</v>
      </c>
      <c r="B333" s="161" t="s">
        <v>893</v>
      </c>
      <c r="C333" s="161" t="s">
        <v>801</v>
      </c>
      <c r="D333" s="140"/>
      <c r="E333" s="141"/>
      <c r="F333" s="141">
        <v>0</v>
      </c>
      <c r="G333" s="139"/>
      <c r="H333" s="139"/>
      <c r="I333" s="139">
        <v>0</v>
      </c>
      <c r="J333" s="142"/>
      <c r="K333" s="142"/>
      <c r="L333" s="142">
        <v>0</v>
      </c>
      <c r="M333" s="144">
        <f t="shared" si="45"/>
        <v>0</v>
      </c>
      <c r="N333" s="187">
        <f t="shared" si="40"/>
        <v>0</v>
      </c>
      <c r="O333" s="146">
        <f t="shared" si="41"/>
        <v>0</v>
      </c>
      <c r="P333" s="145">
        <f t="shared" si="42"/>
        <v>0</v>
      </c>
      <c r="Q333" s="146">
        <f t="shared" si="43"/>
        <v>0</v>
      </c>
      <c r="R333" s="145">
        <f t="shared" si="44"/>
        <v>0</v>
      </c>
      <c r="S333" s="151"/>
    </row>
    <row r="334" spans="1:19" s="6" customFormat="1" hidden="1" x14ac:dyDescent="0.25">
      <c r="A334" s="135">
        <v>328</v>
      </c>
      <c r="B334" s="161" t="s">
        <v>892</v>
      </c>
      <c r="C334" s="161" t="s">
        <v>801</v>
      </c>
      <c r="D334" s="140"/>
      <c r="E334" s="141"/>
      <c r="F334" s="141">
        <v>0</v>
      </c>
      <c r="G334" s="139"/>
      <c r="H334" s="139"/>
      <c r="I334" s="139">
        <v>0</v>
      </c>
      <c r="J334" s="142"/>
      <c r="K334" s="142"/>
      <c r="L334" s="142">
        <v>0</v>
      </c>
      <c r="M334" s="144">
        <f t="shared" si="45"/>
        <v>0</v>
      </c>
      <c r="N334" s="187">
        <f t="shared" si="40"/>
        <v>0</v>
      </c>
      <c r="O334" s="146">
        <f t="shared" si="41"/>
        <v>0</v>
      </c>
      <c r="P334" s="145">
        <f t="shared" si="42"/>
        <v>0</v>
      </c>
      <c r="Q334" s="146">
        <f t="shared" si="43"/>
        <v>0</v>
      </c>
      <c r="R334" s="145">
        <f t="shared" si="44"/>
        <v>0</v>
      </c>
      <c r="S334" s="151"/>
    </row>
    <row r="335" spans="1:19" s="6" customFormat="1" hidden="1" x14ac:dyDescent="0.25">
      <c r="A335" s="135">
        <v>329</v>
      </c>
      <c r="B335" s="161" t="s">
        <v>2</v>
      </c>
      <c r="C335" s="161" t="s">
        <v>801</v>
      </c>
      <c r="D335" s="140"/>
      <c r="E335" s="141"/>
      <c r="F335" s="141">
        <v>0</v>
      </c>
      <c r="G335" s="139"/>
      <c r="H335" s="139"/>
      <c r="I335" s="139">
        <v>0</v>
      </c>
      <c r="J335" s="142"/>
      <c r="K335" s="142"/>
      <c r="L335" s="142">
        <v>0</v>
      </c>
      <c r="M335" s="144">
        <f t="shared" si="45"/>
        <v>0</v>
      </c>
      <c r="N335" s="187">
        <f t="shared" si="40"/>
        <v>0</v>
      </c>
      <c r="O335" s="146">
        <f t="shared" si="41"/>
        <v>0</v>
      </c>
      <c r="P335" s="145">
        <f t="shared" si="42"/>
        <v>0</v>
      </c>
      <c r="Q335" s="146">
        <f t="shared" si="43"/>
        <v>0</v>
      </c>
      <c r="R335" s="145">
        <f t="shared" si="44"/>
        <v>0</v>
      </c>
      <c r="S335" s="151"/>
    </row>
    <row r="336" spans="1:19" s="6" customFormat="1" ht="31.5" hidden="1" x14ac:dyDescent="0.25">
      <c r="A336" s="135">
        <v>330</v>
      </c>
      <c r="B336" s="161" t="s">
        <v>125</v>
      </c>
      <c r="C336" s="161" t="s">
        <v>801</v>
      </c>
      <c r="D336" s="140"/>
      <c r="E336" s="141"/>
      <c r="F336" s="141">
        <v>0</v>
      </c>
      <c r="G336" s="139"/>
      <c r="H336" s="139"/>
      <c r="I336" s="139">
        <v>0</v>
      </c>
      <c r="J336" s="142"/>
      <c r="K336" s="142"/>
      <c r="L336" s="142">
        <v>0</v>
      </c>
      <c r="M336" s="144">
        <f t="shared" si="45"/>
        <v>0</v>
      </c>
      <c r="N336" s="187">
        <f t="shared" si="40"/>
        <v>0</v>
      </c>
      <c r="O336" s="146">
        <f t="shared" si="41"/>
        <v>0</v>
      </c>
      <c r="P336" s="145">
        <f t="shared" si="42"/>
        <v>0</v>
      </c>
      <c r="Q336" s="146">
        <f t="shared" si="43"/>
        <v>0</v>
      </c>
      <c r="R336" s="145">
        <f t="shared" si="44"/>
        <v>0</v>
      </c>
      <c r="S336" s="151"/>
    </row>
    <row r="337" spans="1:22" ht="31.5" hidden="1" x14ac:dyDescent="0.25">
      <c r="A337" s="135">
        <v>331</v>
      </c>
      <c r="B337" s="161" t="s">
        <v>276</v>
      </c>
      <c r="C337" s="161" t="s">
        <v>801</v>
      </c>
      <c r="D337" s="140"/>
      <c r="E337" s="141"/>
      <c r="F337" s="141">
        <v>0</v>
      </c>
      <c r="G337" s="139"/>
      <c r="H337" s="139"/>
      <c r="I337" s="139">
        <v>0</v>
      </c>
      <c r="J337" s="142"/>
      <c r="K337" s="142"/>
      <c r="L337" s="142">
        <v>0</v>
      </c>
      <c r="M337" s="144">
        <f t="shared" si="45"/>
        <v>0</v>
      </c>
      <c r="N337" s="187">
        <f t="shared" si="40"/>
        <v>0</v>
      </c>
      <c r="O337" s="146">
        <f t="shared" si="41"/>
        <v>0</v>
      </c>
      <c r="P337" s="145">
        <f t="shared" si="42"/>
        <v>0</v>
      </c>
      <c r="Q337" s="146">
        <f t="shared" si="43"/>
        <v>0</v>
      </c>
      <c r="R337" s="145">
        <f t="shared" si="44"/>
        <v>0</v>
      </c>
      <c r="S337" s="151"/>
      <c r="V337" s="6"/>
    </row>
    <row r="338" spans="1:22" ht="47.25" hidden="1" x14ac:dyDescent="0.25">
      <c r="A338" s="135">
        <v>332</v>
      </c>
      <c r="B338" s="161" t="s">
        <v>43</v>
      </c>
      <c r="C338" s="161" t="s">
        <v>801</v>
      </c>
      <c r="D338" s="140"/>
      <c r="E338" s="141"/>
      <c r="F338" s="141">
        <v>0</v>
      </c>
      <c r="G338" s="139"/>
      <c r="H338" s="139"/>
      <c r="I338" s="139">
        <v>0</v>
      </c>
      <c r="J338" s="142"/>
      <c r="K338" s="142"/>
      <c r="L338" s="142">
        <v>0</v>
      </c>
      <c r="M338" s="144">
        <f t="shared" si="45"/>
        <v>0</v>
      </c>
      <c r="N338" s="187">
        <f t="shared" si="40"/>
        <v>0</v>
      </c>
      <c r="O338" s="146">
        <f t="shared" si="41"/>
        <v>0</v>
      </c>
      <c r="P338" s="145">
        <f t="shared" si="42"/>
        <v>0</v>
      </c>
      <c r="Q338" s="146">
        <f t="shared" si="43"/>
        <v>0</v>
      </c>
      <c r="R338" s="145">
        <f t="shared" si="44"/>
        <v>0</v>
      </c>
      <c r="S338" s="151"/>
      <c r="V338" s="6"/>
    </row>
    <row r="339" spans="1:22" hidden="1" x14ac:dyDescent="0.25">
      <c r="A339" s="135">
        <v>333</v>
      </c>
      <c r="B339" s="161" t="s">
        <v>444</v>
      </c>
      <c r="C339" s="161" t="s">
        <v>801</v>
      </c>
      <c r="D339" s="140"/>
      <c r="E339" s="141"/>
      <c r="F339" s="141">
        <v>0</v>
      </c>
      <c r="G339" s="139"/>
      <c r="H339" s="139"/>
      <c r="I339" s="139">
        <v>0</v>
      </c>
      <c r="J339" s="142"/>
      <c r="K339" s="142"/>
      <c r="L339" s="142">
        <v>0</v>
      </c>
      <c r="M339" s="144">
        <f t="shared" si="45"/>
        <v>0</v>
      </c>
      <c r="N339" s="187">
        <f t="shared" si="40"/>
        <v>0</v>
      </c>
      <c r="O339" s="146">
        <f t="shared" si="41"/>
        <v>0</v>
      </c>
      <c r="P339" s="145">
        <f t="shared" si="42"/>
        <v>0</v>
      </c>
      <c r="Q339" s="146">
        <f t="shared" si="43"/>
        <v>0</v>
      </c>
      <c r="R339" s="145">
        <f t="shared" si="44"/>
        <v>0</v>
      </c>
      <c r="S339" s="151"/>
      <c r="V339" s="6"/>
    </row>
    <row r="340" spans="1:22" ht="31.5" x14ac:dyDescent="0.25">
      <c r="A340" s="135">
        <v>334</v>
      </c>
      <c r="B340" s="161" t="s">
        <v>45</v>
      </c>
      <c r="C340" s="161" t="s">
        <v>44</v>
      </c>
      <c r="D340" s="140"/>
      <c r="E340" s="141"/>
      <c r="F340" s="141">
        <v>177.71</v>
      </c>
      <c r="G340" s="139">
        <v>72</v>
      </c>
      <c r="H340" s="139">
        <v>85</v>
      </c>
      <c r="I340" s="139">
        <v>98</v>
      </c>
      <c r="J340" s="142">
        <v>0.41</v>
      </c>
      <c r="K340" s="142">
        <v>0.48</v>
      </c>
      <c r="L340" s="142">
        <f>I340/F340</f>
        <v>0.55146024421810813</v>
      </c>
      <c r="M340" s="144">
        <f>IF(I340&lt;33,0,5)</f>
        <v>5</v>
      </c>
      <c r="N340" s="234">
        <f t="shared" si="40"/>
        <v>4</v>
      </c>
      <c r="O340" s="146">
        <f t="shared" si="41"/>
        <v>4.9000000000000004</v>
      </c>
      <c r="P340" s="145">
        <f t="shared" si="42"/>
        <v>3</v>
      </c>
      <c r="Q340" s="146">
        <f t="shared" si="43"/>
        <v>3</v>
      </c>
      <c r="R340" s="145">
        <f t="shared" si="44"/>
        <v>75</v>
      </c>
      <c r="S340" s="251">
        <v>4</v>
      </c>
      <c r="T340" s="145">
        <v>3</v>
      </c>
      <c r="U340" s="145">
        <v>2</v>
      </c>
      <c r="V340" s="265"/>
    </row>
    <row r="341" spans="1:22" x14ac:dyDescent="0.25">
      <c r="A341" s="135">
        <v>335</v>
      </c>
      <c r="B341" s="161" t="s">
        <v>2</v>
      </c>
      <c r="C341" s="161" t="s">
        <v>44</v>
      </c>
      <c r="D341" s="140"/>
      <c r="E341" s="141"/>
      <c r="F341" s="141">
        <v>6.03</v>
      </c>
      <c r="G341" s="139">
        <v>86</v>
      </c>
      <c r="H341" s="139">
        <v>103</v>
      </c>
      <c r="I341" s="139">
        <v>69</v>
      </c>
      <c r="J341" s="142">
        <v>14.26</v>
      </c>
      <c r="K341" s="142">
        <v>17.079999999999998</v>
      </c>
      <c r="L341" s="142">
        <f>I341/F341</f>
        <v>11.44278606965174</v>
      </c>
      <c r="M341" s="144">
        <f>IF(I341&lt;33,0,5)</f>
        <v>5</v>
      </c>
      <c r="N341" s="234">
        <f t="shared" si="40"/>
        <v>3</v>
      </c>
      <c r="O341" s="146">
        <f t="shared" si="41"/>
        <v>3.45</v>
      </c>
      <c r="P341" s="145">
        <f t="shared" si="42"/>
        <v>2</v>
      </c>
      <c r="Q341" s="146">
        <f t="shared" si="43"/>
        <v>2.25</v>
      </c>
      <c r="R341" s="145">
        <f t="shared" si="44"/>
        <v>75</v>
      </c>
      <c r="S341" s="341" t="s">
        <v>916</v>
      </c>
      <c r="T341" s="145">
        <v>5</v>
      </c>
      <c r="U341" s="145">
        <v>3</v>
      </c>
      <c r="V341" s="265"/>
    </row>
    <row r="342" spans="1:22" ht="31.5" x14ac:dyDescent="0.25">
      <c r="A342" s="135">
        <v>336</v>
      </c>
      <c r="B342" s="161" t="s">
        <v>272</v>
      </c>
      <c r="C342" s="161" t="s">
        <v>44</v>
      </c>
      <c r="D342" s="140"/>
      <c r="E342" s="141"/>
      <c r="F342" s="141">
        <v>604.91</v>
      </c>
      <c r="G342" s="139">
        <v>3879</v>
      </c>
      <c r="H342" s="139">
        <v>3981</v>
      </c>
      <c r="I342" s="139">
        <v>3651</v>
      </c>
      <c r="J342" s="142">
        <v>6.41</v>
      </c>
      <c r="K342" s="142">
        <v>6.58</v>
      </c>
      <c r="L342" s="142">
        <f>I342/F342</f>
        <v>6.0356086029326681</v>
      </c>
      <c r="M342" s="144">
        <f>IF(I342&lt;33,0,5)</f>
        <v>5</v>
      </c>
      <c r="N342" s="234">
        <f t="shared" si="40"/>
        <v>182</v>
      </c>
      <c r="O342" s="146">
        <f t="shared" si="41"/>
        <v>182.55</v>
      </c>
      <c r="P342" s="145">
        <f t="shared" si="42"/>
        <v>136</v>
      </c>
      <c r="Q342" s="146">
        <f t="shared" si="43"/>
        <v>136.5</v>
      </c>
      <c r="R342" s="145">
        <f t="shared" si="44"/>
        <v>75</v>
      </c>
      <c r="S342" s="251">
        <v>184</v>
      </c>
      <c r="T342" s="145">
        <v>193</v>
      </c>
      <c r="U342" s="145">
        <v>184</v>
      </c>
      <c r="V342" s="287" t="s">
        <v>1010</v>
      </c>
    </row>
    <row r="343" spans="1:22" hidden="1" x14ac:dyDescent="0.25">
      <c r="A343" s="135">
        <v>337</v>
      </c>
      <c r="B343" s="161" t="s">
        <v>444</v>
      </c>
      <c r="C343" s="161" t="s">
        <v>44</v>
      </c>
      <c r="D343" s="140"/>
      <c r="E343" s="141"/>
      <c r="F343" s="141">
        <v>788.65</v>
      </c>
      <c r="G343" s="139"/>
      <c r="H343" s="139"/>
      <c r="I343" s="139">
        <v>3818</v>
      </c>
      <c r="J343" s="142"/>
      <c r="K343" s="142"/>
      <c r="L343" s="142">
        <v>4.8411843022887213</v>
      </c>
      <c r="M343" s="144">
        <v>0</v>
      </c>
      <c r="N343" s="187">
        <f t="shared" si="40"/>
        <v>0</v>
      </c>
      <c r="O343" s="146">
        <f t="shared" si="41"/>
        <v>0</v>
      </c>
      <c r="P343" s="145">
        <f t="shared" si="42"/>
        <v>0</v>
      </c>
      <c r="Q343" s="146">
        <f t="shared" si="43"/>
        <v>0</v>
      </c>
      <c r="R343" s="145">
        <f t="shared" si="44"/>
        <v>75</v>
      </c>
      <c r="S343" s="151"/>
      <c r="V343" s="6"/>
    </row>
    <row r="344" spans="1:22" ht="31.5" hidden="1" x14ac:dyDescent="0.25">
      <c r="A344" s="135">
        <v>338</v>
      </c>
      <c r="B344" s="161" t="s">
        <v>894</v>
      </c>
      <c r="C344" s="161" t="s">
        <v>70</v>
      </c>
      <c r="D344" s="140"/>
      <c r="E344" s="141"/>
      <c r="F344" s="141">
        <v>0</v>
      </c>
      <c r="G344" s="139"/>
      <c r="H344" s="139"/>
      <c r="I344" s="139">
        <v>0</v>
      </c>
      <c r="J344" s="142"/>
      <c r="K344" s="142"/>
      <c r="L344" s="142">
        <v>0</v>
      </c>
      <c r="M344" s="144">
        <f t="shared" si="45"/>
        <v>0</v>
      </c>
      <c r="N344" s="187">
        <f t="shared" si="40"/>
        <v>0</v>
      </c>
      <c r="O344" s="146">
        <f t="shared" si="41"/>
        <v>0</v>
      </c>
      <c r="P344" s="145">
        <f t="shared" si="42"/>
        <v>0</v>
      </c>
      <c r="Q344" s="146">
        <f t="shared" si="43"/>
        <v>0</v>
      </c>
      <c r="R344" s="145">
        <f t="shared" si="44"/>
        <v>0</v>
      </c>
      <c r="S344" s="151"/>
      <c r="V344" s="6"/>
    </row>
    <row r="345" spans="1:22" ht="31.5" hidden="1" x14ac:dyDescent="0.25">
      <c r="A345" s="135">
        <v>339</v>
      </c>
      <c r="B345" s="161" t="s">
        <v>895</v>
      </c>
      <c r="C345" s="161" t="s">
        <v>70</v>
      </c>
      <c r="D345" s="140"/>
      <c r="E345" s="141"/>
      <c r="F345" s="141">
        <v>0</v>
      </c>
      <c r="G345" s="139"/>
      <c r="H345" s="139"/>
      <c r="I345" s="139">
        <v>0</v>
      </c>
      <c r="J345" s="142"/>
      <c r="K345" s="142"/>
      <c r="L345" s="142">
        <v>0</v>
      </c>
      <c r="M345" s="144">
        <f t="shared" si="45"/>
        <v>0</v>
      </c>
      <c r="N345" s="187">
        <f t="shared" si="40"/>
        <v>0</v>
      </c>
      <c r="O345" s="146">
        <f t="shared" si="41"/>
        <v>0</v>
      </c>
      <c r="P345" s="145">
        <f t="shared" si="42"/>
        <v>0</v>
      </c>
      <c r="Q345" s="146">
        <f t="shared" si="43"/>
        <v>0</v>
      </c>
      <c r="R345" s="145">
        <f t="shared" si="44"/>
        <v>0</v>
      </c>
      <c r="S345" s="151"/>
      <c r="V345" s="6"/>
    </row>
    <row r="346" spans="1:22" ht="31.5" hidden="1" x14ac:dyDescent="0.25">
      <c r="A346" s="135">
        <v>340</v>
      </c>
      <c r="B346" s="161" t="s">
        <v>896</v>
      </c>
      <c r="C346" s="161" t="s">
        <v>70</v>
      </c>
      <c r="D346" s="140"/>
      <c r="E346" s="141"/>
      <c r="F346" s="141">
        <v>0</v>
      </c>
      <c r="G346" s="139"/>
      <c r="H346" s="139"/>
      <c r="I346" s="139">
        <v>0</v>
      </c>
      <c r="J346" s="142"/>
      <c r="K346" s="142"/>
      <c r="L346" s="142">
        <v>0</v>
      </c>
      <c r="M346" s="144">
        <f t="shared" si="45"/>
        <v>0</v>
      </c>
      <c r="N346" s="187">
        <f t="shared" si="40"/>
        <v>0</v>
      </c>
      <c r="O346" s="146">
        <f t="shared" si="41"/>
        <v>0</v>
      </c>
      <c r="P346" s="145">
        <f t="shared" si="42"/>
        <v>0</v>
      </c>
      <c r="Q346" s="146">
        <f t="shared" si="43"/>
        <v>0</v>
      </c>
      <c r="R346" s="145">
        <f t="shared" si="44"/>
        <v>0</v>
      </c>
      <c r="S346" s="151"/>
      <c r="V346" s="6"/>
    </row>
    <row r="347" spans="1:22" ht="31.5" hidden="1" x14ac:dyDescent="0.25">
      <c r="A347" s="135">
        <v>341</v>
      </c>
      <c r="B347" s="161" t="s">
        <v>897</v>
      </c>
      <c r="C347" s="161" t="s">
        <v>70</v>
      </c>
      <c r="D347" s="140"/>
      <c r="E347" s="141"/>
      <c r="F347" s="141">
        <v>0</v>
      </c>
      <c r="G347" s="139"/>
      <c r="H347" s="139"/>
      <c r="I347" s="139">
        <v>0</v>
      </c>
      <c r="J347" s="142"/>
      <c r="K347" s="142"/>
      <c r="L347" s="142">
        <v>0</v>
      </c>
      <c r="M347" s="144">
        <f t="shared" si="45"/>
        <v>0</v>
      </c>
      <c r="N347" s="187">
        <f t="shared" si="40"/>
        <v>0</v>
      </c>
      <c r="O347" s="146">
        <f t="shared" si="41"/>
        <v>0</v>
      </c>
      <c r="P347" s="145">
        <f t="shared" si="42"/>
        <v>0</v>
      </c>
      <c r="Q347" s="146">
        <f t="shared" si="43"/>
        <v>0</v>
      </c>
      <c r="R347" s="145">
        <f t="shared" si="44"/>
        <v>0</v>
      </c>
      <c r="S347" s="151"/>
      <c r="V347" s="6"/>
    </row>
    <row r="348" spans="1:22" ht="31.5" hidden="1" x14ac:dyDescent="0.25">
      <c r="A348" s="135">
        <v>342</v>
      </c>
      <c r="B348" s="161" t="s">
        <v>802</v>
      </c>
      <c r="C348" s="161" t="s">
        <v>70</v>
      </c>
      <c r="D348" s="140"/>
      <c r="E348" s="141"/>
      <c r="F348" s="141">
        <v>0</v>
      </c>
      <c r="G348" s="139"/>
      <c r="H348" s="139"/>
      <c r="I348" s="139">
        <v>0</v>
      </c>
      <c r="J348" s="142"/>
      <c r="K348" s="142"/>
      <c r="L348" s="142">
        <v>0</v>
      </c>
      <c r="M348" s="144">
        <f t="shared" si="45"/>
        <v>0</v>
      </c>
      <c r="N348" s="187">
        <f t="shared" si="40"/>
        <v>0</v>
      </c>
      <c r="O348" s="146">
        <f t="shared" si="41"/>
        <v>0</v>
      </c>
      <c r="P348" s="145">
        <f t="shared" si="42"/>
        <v>0</v>
      </c>
      <c r="Q348" s="146">
        <f t="shared" si="43"/>
        <v>0</v>
      </c>
      <c r="R348" s="145">
        <f t="shared" si="44"/>
        <v>0</v>
      </c>
      <c r="S348" s="151"/>
      <c r="V348" s="6"/>
    </row>
    <row r="349" spans="1:22" ht="31.5" hidden="1" x14ac:dyDescent="0.25">
      <c r="A349" s="135">
        <v>343</v>
      </c>
      <c r="B349" s="161" t="s">
        <v>898</v>
      </c>
      <c r="C349" s="161" t="s">
        <v>70</v>
      </c>
      <c r="D349" s="140"/>
      <c r="E349" s="141"/>
      <c r="F349" s="141">
        <v>0</v>
      </c>
      <c r="G349" s="139"/>
      <c r="H349" s="139"/>
      <c r="I349" s="139">
        <v>0</v>
      </c>
      <c r="J349" s="142"/>
      <c r="K349" s="142"/>
      <c r="L349" s="142">
        <v>0</v>
      </c>
      <c r="M349" s="144">
        <f t="shared" si="45"/>
        <v>0</v>
      </c>
      <c r="N349" s="187">
        <f t="shared" si="40"/>
        <v>0</v>
      </c>
      <c r="O349" s="146">
        <f t="shared" si="41"/>
        <v>0</v>
      </c>
      <c r="P349" s="145">
        <f t="shared" si="42"/>
        <v>0</v>
      </c>
      <c r="Q349" s="146">
        <f t="shared" si="43"/>
        <v>0</v>
      </c>
      <c r="R349" s="145">
        <f t="shared" si="44"/>
        <v>0</v>
      </c>
      <c r="S349" s="151"/>
      <c r="V349" s="6"/>
    </row>
    <row r="350" spans="1:22" ht="31.5" x14ac:dyDescent="0.25">
      <c r="A350" s="135">
        <v>344</v>
      </c>
      <c r="B350" s="161" t="s">
        <v>803</v>
      </c>
      <c r="C350" s="161" t="s">
        <v>70</v>
      </c>
      <c r="D350" s="140"/>
      <c r="E350" s="141"/>
      <c r="F350" s="141">
        <v>331.07</v>
      </c>
      <c r="G350" s="139"/>
      <c r="H350" s="139">
        <v>0</v>
      </c>
      <c r="I350" s="139">
        <v>152</v>
      </c>
      <c r="J350" s="142"/>
      <c r="K350" s="142">
        <v>0</v>
      </c>
      <c r="L350" s="142">
        <f>I350/F350</f>
        <v>0.45911740719485306</v>
      </c>
      <c r="M350" s="144">
        <f t="shared" si="45"/>
        <v>3</v>
      </c>
      <c r="N350" s="234">
        <f t="shared" si="40"/>
        <v>4</v>
      </c>
      <c r="O350" s="146">
        <f t="shared" si="41"/>
        <v>4.5599999999999996</v>
      </c>
      <c r="P350" s="145">
        <f t="shared" si="42"/>
        <v>3</v>
      </c>
      <c r="Q350" s="146">
        <f t="shared" si="43"/>
        <v>3</v>
      </c>
      <c r="R350" s="145">
        <f t="shared" si="44"/>
        <v>75</v>
      </c>
      <c r="S350" s="304">
        <v>6</v>
      </c>
      <c r="T350" s="145">
        <v>0</v>
      </c>
      <c r="U350" s="145">
        <v>0</v>
      </c>
      <c r="V350" s="287" t="s">
        <v>1010</v>
      </c>
    </row>
    <row r="351" spans="1:22" ht="31.5" hidden="1" x14ac:dyDescent="0.25">
      <c r="A351" s="135">
        <v>345</v>
      </c>
      <c r="B351" s="161" t="s">
        <v>899</v>
      </c>
      <c r="C351" s="161" t="s">
        <v>70</v>
      </c>
      <c r="D351" s="140"/>
      <c r="E351" s="141"/>
      <c r="F351" s="141">
        <v>0</v>
      </c>
      <c r="G351" s="139"/>
      <c r="H351" s="139"/>
      <c r="I351" s="139">
        <v>0</v>
      </c>
      <c r="J351" s="142"/>
      <c r="K351" s="142"/>
      <c r="L351" s="142">
        <v>0</v>
      </c>
      <c r="M351" s="144">
        <f t="shared" si="45"/>
        <v>0</v>
      </c>
      <c r="N351" s="187">
        <f t="shared" si="40"/>
        <v>0</v>
      </c>
      <c r="O351" s="146">
        <f t="shared" si="41"/>
        <v>0</v>
      </c>
      <c r="P351" s="145">
        <f t="shared" si="42"/>
        <v>0</v>
      </c>
      <c r="Q351" s="146">
        <f t="shared" si="43"/>
        <v>0</v>
      </c>
      <c r="R351" s="145">
        <f t="shared" si="44"/>
        <v>0</v>
      </c>
      <c r="S351" s="151"/>
      <c r="T351" s="145"/>
      <c r="U351" s="145"/>
      <c r="V351" s="6"/>
    </row>
    <row r="352" spans="1:22" ht="31.5" hidden="1" x14ac:dyDescent="0.25">
      <c r="A352" s="135">
        <v>346</v>
      </c>
      <c r="B352" s="161" t="s">
        <v>900</v>
      </c>
      <c r="C352" s="161" t="s">
        <v>70</v>
      </c>
      <c r="D352" s="140"/>
      <c r="E352" s="141"/>
      <c r="F352" s="141">
        <v>0</v>
      </c>
      <c r="G352" s="139"/>
      <c r="H352" s="139"/>
      <c r="I352" s="139">
        <v>0</v>
      </c>
      <c r="J352" s="142"/>
      <c r="K352" s="142"/>
      <c r="L352" s="142">
        <v>0</v>
      </c>
      <c r="M352" s="144">
        <f t="shared" si="45"/>
        <v>0</v>
      </c>
      <c r="N352" s="187">
        <f t="shared" si="40"/>
        <v>0</v>
      </c>
      <c r="O352" s="146">
        <f t="shared" si="41"/>
        <v>0</v>
      </c>
      <c r="P352" s="145">
        <f t="shared" si="42"/>
        <v>0</v>
      </c>
      <c r="Q352" s="146">
        <f t="shared" si="43"/>
        <v>0</v>
      </c>
      <c r="R352" s="145">
        <f t="shared" si="44"/>
        <v>0</v>
      </c>
      <c r="S352" s="151"/>
      <c r="T352" s="145"/>
      <c r="U352" s="145"/>
      <c r="V352" s="6"/>
    </row>
    <row r="353" spans="1:22" ht="31.5" hidden="1" x14ac:dyDescent="0.25">
      <c r="A353" s="135">
        <v>347</v>
      </c>
      <c r="B353" s="161" t="s">
        <v>901</v>
      </c>
      <c r="C353" s="161" t="s">
        <v>70</v>
      </c>
      <c r="D353" s="140"/>
      <c r="E353" s="141"/>
      <c r="F353" s="141">
        <v>0</v>
      </c>
      <c r="G353" s="139"/>
      <c r="H353" s="139"/>
      <c r="I353" s="139">
        <v>0</v>
      </c>
      <c r="J353" s="142"/>
      <c r="K353" s="142"/>
      <c r="L353" s="142">
        <v>0</v>
      </c>
      <c r="M353" s="144">
        <f t="shared" si="45"/>
        <v>0</v>
      </c>
      <c r="N353" s="187">
        <f t="shared" si="40"/>
        <v>0</v>
      </c>
      <c r="O353" s="146">
        <f t="shared" si="41"/>
        <v>0</v>
      </c>
      <c r="P353" s="145">
        <f t="shared" si="42"/>
        <v>0</v>
      </c>
      <c r="Q353" s="146">
        <f t="shared" si="43"/>
        <v>0</v>
      </c>
      <c r="R353" s="145">
        <f t="shared" si="44"/>
        <v>0</v>
      </c>
      <c r="S353" s="151"/>
      <c r="T353" s="145"/>
      <c r="U353" s="145"/>
      <c r="V353" s="6"/>
    </row>
    <row r="354" spans="1:22" ht="31.5" hidden="1" x14ac:dyDescent="0.25">
      <c r="A354" s="135">
        <v>348</v>
      </c>
      <c r="B354" s="161" t="s">
        <v>902</v>
      </c>
      <c r="C354" s="161" t="s">
        <v>70</v>
      </c>
      <c r="D354" s="140"/>
      <c r="E354" s="141"/>
      <c r="F354" s="141">
        <v>0</v>
      </c>
      <c r="G354" s="139"/>
      <c r="H354" s="139"/>
      <c r="I354" s="139">
        <v>0</v>
      </c>
      <c r="J354" s="142"/>
      <c r="K354" s="142"/>
      <c r="L354" s="142">
        <v>0</v>
      </c>
      <c r="M354" s="144">
        <f t="shared" si="45"/>
        <v>0</v>
      </c>
      <c r="N354" s="187">
        <f t="shared" si="40"/>
        <v>0</v>
      </c>
      <c r="O354" s="146">
        <f t="shared" si="41"/>
        <v>0</v>
      </c>
      <c r="P354" s="145">
        <f t="shared" si="42"/>
        <v>0</v>
      </c>
      <c r="Q354" s="146">
        <f t="shared" si="43"/>
        <v>0</v>
      </c>
      <c r="R354" s="145">
        <f t="shared" si="44"/>
        <v>0</v>
      </c>
      <c r="S354" s="151"/>
      <c r="T354" s="145"/>
      <c r="U354" s="145"/>
      <c r="V354" s="6"/>
    </row>
    <row r="355" spans="1:22" ht="31.5" hidden="1" x14ac:dyDescent="0.25">
      <c r="A355" s="135">
        <v>349</v>
      </c>
      <c r="B355" s="161" t="s">
        <v>903</v>
      </c>
      <c r="C355" s="161" t="s">
        <v>70</v>
      </c>
      <c r="D355" s="140"/>
      <c r="E355" s="141"/>
      <c r="F355" s="141">
        <v>0</v>
      </c>
      <c r="G355" s="139"/>
      <c r="H355" s="139"/>
      <c r="I355" s="139">
        <v>0</v>
      </c>
      <c r="J355" s="142"/>
      <c r="K355" s="142"/>
      <c r="L355" s="142">
        <v>0</v>
      </c>
      <c r="M355" s="144">
        <f t="shared" si="45"/>
        <v>0</v>
      </c>
      <c r="N355" s="187">
        <f t="shared" si="40"/>
        <v>0</v>
      </c>
      <c r="O355" s="146">
        <f t="shared" si="41"/>
        <v>0</v>
      </c>
      <c r="P355" s="145">
        <f t="shared" si="42"/>
        <v>0</v>
      </c>
      <c r="Q355" s="146">
        <f t="shared" si="43"/>
        <v>0</v>
      </c>
      <c r="R355" s="145">
        <f t="shared" si="44"/>
        <v>0</v>
      </c>
      <c r="S355" s="151"/>
      <c r="T355" s="145"/>
      <c r="U355" s="145"/>
      <c r="V355" s="6"/>
    </row>
    <row r="356" spans="1:22" ht="31.5" hidden="1" x14ac:dyDescent="0.25">
      <c r="A356" s="135">
        <v>350</v>
      </c>
      <c r="B356" s="161" t="s">
        <v>828</v>
      </c>
      <c r="C356" s="161" t="s">
        <v>70</v>
      </c>
      <c r="D356" s="140"/>
      <c r="E356" s="141"/>
      <c r="F356" s="141">
        <v>0</v>
      </c>
      <c r="G356" s="139"/>
      <c r="H356" s="139"/>
      <c r="I356" s="139">
        <v>0</v>
      </c>
      <c r="J356" s="142"/>
      <c r="K356" s="142"/>
      <c r="L356" s="142">
        <v>0</v>
      </c>
      <c r="M356" s="144">
        <f t="shared" si="45"/>
        <v>0</v>
      </c>
      <c r="N356" s="187">
        <f t="shared" si="40"/>
        <v>0</v>
      </c>
      <c r="O356" s="146">
        <f t="shared" si="41"/>
        <v>0</v>
      </c>
      <c r="P356" s="145">
        <f t="shared" si="42"/>
        <v>0</v>
      </c>
      <c r="Q356" s="146">
        <f t="shared" si="43"/>
        <v>0</v>
      </c>
      <c r="R356" s="145">
        <f t="shared" si="44"/>
        <v>0</v>
      </c>
      <c r="S356" s="151"/>
      <c r="T356" s="145"/>
      <c r="U356" s="145"/>
      <c r="V356" s="6"/>
    </row>
    <row r="357" spans="1:22" ht="31.5" hidden="1" x14ac:dyDescent="0.25">
      <c r="A357" s="135">
        <v>351</v>
      </c>
      <c r="B357" s="161" t="s">
        <v>804</v>
      </c>
      <c r="C357" s="161" t="s">
        <v>70</v>
      </c>
      <c r="D357" s="140"/>
      <c r="E357" s="141"/>
      <c r="F357" s="141">
        <v>0</v>
      </c>
      <c r="G357" s="139"/>
      <c r="H357" s="139"/>
      <c r="I357" s="139">
        <v>0</v>
      </c>
      <c r="J357" s="142"/>
      <c r="K357" s="142"/>
      <c r="L357" s="142">
        <v>0</v>
      </c>
      <c r="M357" s="144">
        <f t="shared" si="45"/>
        <v>0</v>
      </c>
      <c r="N357" s="187">
        <f t="shared" si="40"/>
        <v>0</v>
      </c>
      <c r="O357" s="146">
        <f t="shared" si="41"/>
        <v>0</v>
      </c>
      <c r="P357" s="145">
        <f t="shared" si="42"/>
        <v>0</v>
      </c>
      <c r="Q357" s="146">
        <f t="shared" si="43"/>
        <v>0</v>
      </c>
      <c r="R357" s="145">
        <f t="shared" si="44"/>
        <v>0</v>
      </c>
      <c r="S357" s="151"/>
      <c r="T357" s="145"/>
      <c r="U357" s="145"/>
      <c r="V357" s="6"/>
    </row>
    <row r="358" spans="1:22" ht="31.5" hidden="1" x14ac:dyDescent="0.25">
      <c r="A358" s="135">
        <v>352</v>
      </c>
      <c r="B358" s="161" t="s">
        <v>805</v>
      </c>
      <c r="C358" s="161" t="s">
        <v>70</v>
      </c>
      <c r="D358" s="140"/>
      <c r="E358" s="141"/>
      <c r="F358" s="141">
        <v>0</v>
      </c>
      <c r="G358" s="139"/>
      <c r="H358" s="139"/>
      <c r="I358" s="139">
        <v>0</v>
      </c>
      <c r="J358" s="142"/>
      <c r="K358" s="142"/>
      <c r="L358" s="142">
        <v>0</v>
      </c>
      <c r="M358" s="144">
        <f t="shared" si="45"/>
        <v>0</v>
      </c>
      <c r="N358" s="187">
        <f t="shared" si="40"/>
        <v>0</v>
      </c>
      <c r="O358" s="146">
        <f t="shared" si="41"/>
        <v>0</v>
      </c>
      <c r="P358" s="145">
        <f t="shared" si="42"/>
        <v>0</v>
      </c>
      <c r="Q358" s="146">
        <f t="shared" si="43"/>
        <v>0</v>
      </c>
      <c r="R358" s="145">
        <f t="shared" si="44"/>
        <v>0</v>
      </c>
      <c r="S358" s="151"/>
      <c r="T358" s="145"/>
      <c r="U358" s="145"/>
      <c r="V358" s="6"/>
    </row>
    <row r="359" spans="1:22" ht="31.5" hidden="1" x14ac:dyDescent="0.25">
      <c r="A359" s="135">
        <v>353</v>
      </c>
      <c r="B359" s="161" t="s">
        <v>904</v>
      </c>
      <c r="C359" s="161" t="s">
        <v>70</v>
      </c>
      <c r="D359" s="140"/>
      <c r="E359" s="141"/>
      <c r="F359" s="141">
        <v>0</v>
      </c>
      <c r="G359" s="139"/>
      <c r="H359" s="139"/>
      <c r="I359" s="139">
        <v>0</v>
      </c>
      <c r="J359" s="142"/>
      <c r="K359" s="142"/>
      <c r="L359" s="142">
        <v>0</v>
      </c>
      <c r="M359" s="144">
        <f t="shared" si="45"/>
        <v>0</v>
      </c>
      <c r="N359" s="187">
        <f t="shared" si="40"/>
        <v>0</v>
      </c>
      <c r="O359" s="146">
        <f t="shared" si="41"/>
        <v>0</v>
      </c>
      <c r="P359" s="145">
        <f t="shared" si="42"/>
        <v>0</v>
      </c>
      <c r="Q359" s="146">
        <f t="shared" si="43"/>
        <v>0</v>
      </c>
      <c r="R359" s="145">
        <f t="shared" si="44"/>
        <v>0</v>
      </c>
      <c r="S359" s="151"/>
      <c r="T359" s="145"/>
      <c r="U359" s="145"/>
      <c r="V359" s="6"/>
    </row>
    <row r="360" spans="1:22" ht="31.5" hidden="1" x14ac:dyDescent="0.25">
      <c r="A360" s="135">
        <v>354</v>
      </c>
      <c r="B360" s="161" t="s">
        <v>806</v>
      </c>
      <c r="C360" s="161" t="s">
        <v>70</v>
      </c>
      <c r="D360" s="140"/>
      <c r="E360" s="141"/>
      <c r="F360" s="141">
        <v>0</v>
      </c>
      <c r="G360" s="139"/>
      <c r="H360" s="139"/>
      <c r="I360" s="139">
        <v>0</v>
      </c>
      <c r="J360" s="142"/>
      <c r="K360" s="142"/>
      <c r="L360" s="142">
        <v>0</v>
      </c>
      <c r="M360" s="144">
        <f t="shared" si="45"/>
        <v>0</v>
      </c>
      <c r="N360" s="187">
        <f t="shared" si="40"/>
        <v>0</v>
      </c>
      <c r="O360" s="146">
        <f t="shared" si="41"/>
        <v>0</v>
      </c>
      <c r="P360" s="145">
        <f t="shared" si="42"/>
        <v>0</v>
      </c>
      <c r="Q360" s="146">
        <f t="shared" si="43"/>
        <v>0</v>
      </c>
      <c r="R360" s="145">
        <f t="shared" si="44"/>
        <v>0</v>
      </c>
      <c r="S360" s="151"/>
      <c r="T360" s="145"/>
      <c r="U360" s="145"/>
      <c r="V360" s="6"/>
    </row>
    <row r="361" spans="1:22" ht="31.5" hidden="1" x14ac:dyDescent="0.25">
      <c r="A361" s="135">
        <v>355</v>
      </c>
      <c r="B361" s="161" t="s">
        <v>905</v>
      </c>
      <c r="C361" s="161" t="s">
        <v>70</v>
      </c>
      <c r="D361" s="140"/>
      <c r="E361" s="141"/>
      <c r="F361" s="141">
        <v>0</v>
      </c>
      <c r="G361" s="139"/>
      <c r="H361" s="139"/>
      <c r="I361" s="139">
        <v>0</v>
      </c>
      <c r="J361" s="142"/>
      <c r="K361" s="142"/>
      <c r="L361" s="142">
        <v>0</v>
      </c>
      <c r="M361" s="144">
        <f t="shared" si="45"/>
        <v>0</v>
      </c>
      <c r="N361" s="187">
        <f t="shared" si="40"/>
        <v>0</v>
      </c>
      <c r="O361" s="146">
        <f t="shared" si="41"/>
        <v>0</v>
      </c>
      <c r="P361" s="145">
        <f t="shared" si="42"/>
        <v>0</v>
      </c>
      <c r="Q361" s="146">
        <f t="shared" si="43"/>
        <v>0</v>
      </c>
      <c r="R361" s="145">
        <f t="shared" si="44"/>
        <v>0</v>
      </c>
      <c r="S361" s="151"/>
      <c r="T361" s="145"/>
      <c r="U361" s="145"/>
      <c r="V361" s="6"/>
    </row>
    <row r="362" spans="1:22" ht="31.5" hidden="1" x14ac:dyDescent="0.25">
      <c r="A362" s="135">
        <v>356</v>
      </c>
      <c r="B362" s="161" t="s">
        <v>906</v>
      </c>
      <c r="C362" s="161" t="s">
        <v>70</v>
      </c>
      <c r="D362" s="140"/>
      <c r="E362" s="141"/>
      <c r="F362" s="141">
        <v>0</v>
      </c>
      <c r="G362" s="139"/>
      <c r="H362" s="139"/>
      <c r="I362" s="139">
        <v>0</v>
      </c>
      <c r="J362" s="142"/>
      <c r="K362" s="142"/>
      <c r="L362" s="142">
        <v>0</v>
      </c>
      <c r="M362" s="144">
        <f t="shared" si="45"/>
        <v>0</v>
      </c>
      <c r="N362" s="187">
        <f t="shared" si="40"/>
        <v>0</v>
      </c>
      <c r="O362" s="146">
        <f t="shared" si="41"/>
        <v>0</v>
      </c>
      <c r="P362" s="145">
        <f t="shared" si="42"/>
        <v>0</v>
      </c>
      <c r="Q362" s="146">
        <f t="shared" si="43"/>
        <v>0</v>
      </c>
      <c r="R362" s="145">
        <f t="shared" si="44"/>
        <v>0</v>
      </c>
      <c r="S362" s="151"/>
      <c r="T362" s="145"/>
      <c r="U362" s="145"/>
      <c r="V362" s="6"/>
    </row>
    <row r="363" spans="1:22" ht="47.25" hidden="1" x14ac:dyDescent="0.25">
      <c r="A363" s="135">
        <v>357</v>
      </c>
      <c r="B363" s="161" t="s">
        <v>807</v>
      </c>
      <c r="C363" s="161" t="s">
        <v>70</v>
      </c>
      <c r="D363" s="140"/>
      <c r="E363" s="141"/>
      <c r="F363" s="141">
        <v>0</v>
      </c>
      <c r="G363" s="139"/>
      <c r="H363" s="139"/>
      <c r="I363" s="139">
        <v>0</v>
      </c>
      <c r="J363" s="142"/>
      <c r="K363" s="142"/>
      <c r="L363" s="142">
        <v>0</v>
      </c>
      <c r="M363" s="144">
        <f t="shared" si="45"/>
        <v>0</v>
      </c>
      <c r="N363" s="187">
        <f t="shared" si="40"/>
        <v>0</v>
      </c>
      <c r="O363" s="146">
        <f t="shared" si="41"/>
        <v>0</v>
      </c>
      <c r="P363" s="145">
        <f t="shared" si="42"/>
        <v>0</v>
      </c>
      <c r="Q363" s="146">
        <f t="shared" si="43"/>
        <v>0</v>
      </c>
      <c r="R363" s="145">
        <f t="shared" si="44"/>
        <v>0</v>
      </c>
      <c r="S363" s="151"/>
      <c r="T363" s="145"/>
      <c r="U363" s="145"/>
      <c r="V363" s="6"/>
    </row>
    <row r="364" spans="1:22" ht="47.25" hidden="1" x14ac:dyDescent="0.25">
      <c r="A364" s="135">
        <v>358</v>
      </c>
      <c r="B364" s="161" t="s">
        <v>136</v>
      </c>
      <c r="C364" s="161" t="s">
        <v>70</v>
      </c>
      <c r="D364" s="140"/>
      <c r="E364" s="141"/>
      <c r="F364" s="141">
        <v>0</v>
      </c>
      <c r="G364" s="139"/>
      <c r="H364" s="139"/>
      <c r="I364" s="139">
        <v>0</v>
      </c>
      <c r="J364" s="142"/>
      <c r="K364" s="142"/>
      <c r="L364" s="142">
        <v>0</v>
      </c>
      <c r="M364" s="144">
        <f t="shared" si="45"/>
        <v>0</v>
      </c>
      <c r="N364" s="187">
        <f t="shared" si="40"/>
        <v>0</v>
      </c>
      <c r="O364" s="146">
        <f t="shared" si="41"/>
        <v>0</v>
      </c>
      <c r="P364" s="145">
        <f t="shared" si="42"/>
        <v>0</v>
      </c>
      <c r="Q364" s="146">
        <f t="shared" si="43"/>
        <v>0</v>
      </c>
      <c r="R364" s="145">
        <f t="shared" si="44"/>
        <v>0</v>
      </c>
      <c r="S364" s="151"/>
      <c r="T364" s="145"/>
      <c r="U364" s="145"/>
      <c r="V364" s="6"/>
    </row>
    <row r="365" spans="1:22" hidden="1" x14ac:dyDescent="0.25">
      <c r="A365" s="135">
        <v>359</v>
      </c>
      <c r="B365" s="161" t="s">
        <v>2</v>
      </c>
      <c r="C365" s="161" t="s">
        <v>70</v>
      </c>
      <c r="D365" s="140"/>
      <c r="E365" s="141"/>
      <c r="F365" s="141">
        <v>3900</v>
      </c>
      <c r="G365" s="139"/>
      <c r="H365" s="139">
        <v>0</v>
      </c>
      <c r="I365" s="139">
        <v>59</v>
      </c>
      <c r="J365" s="142"/>
      <c r="K365" s="142">
        <v>0</v>
      </c>
      <c r="L365" s="142">
        <f>I365/F365</f>
        <v>1.5128205128205128E-2</v>
      </c>
      <c r="M365" s="144">
        <v>0</v>
      </c>
      <c r="N365" s="234">
        <f t="shared" si="40"/>
        <v>0</v>
      </c>
      <c r="O365" s="146">
        <f t="shared" si="41"/>
        <v>0</v>
      </c>
      <c r="P365" s="145">
        <f t="shared" si="42"/>
        <v>0</v>
      </c>
      <c r="Q365" s="146">
        <f t="shared" si="43"/>
        <v>0</v>
      </c>
      <c r="R365" s="145">
        <f t="shared" si="44"/>
        <v>75</v>
      </c>
      <c r="S365" s="304"/>
      <c r="T365" s="145">
        <v>0</v>
      </c>
      <c r="U365" s="145"/>
      <c r="V365" s="6"/>
    </row>
    <row r="366" spans="1:22" ht="31.5" x14ac:dyDescent="0.25">
      <c r="A366" s="135">
        <v>360</v>
      </c>
      <c r="B366" s="161" t="s">
        <v>130</v>
      </c>
      <c r="C366" s="161" t="s">
        <v>70</v>
      </c>
      <c r="D366" s="140"/>
      <c r="E366" s="141"/>
      <c r="F366" s="141">
        <v>532.79999999999995</v>
      </c>
      <c r="G366" s="139"/>
      <c r="H366" s="139">
        <v>35</v>
      </c>
      <c r="I366" s="139">
        <v>114</v>
      </c>
      <c r="J366" s="142"/>
      <c r="K366" s="142">
        <v>7.0000000000000007E-2</v>
      </c>
      <c r="L366" s="142">
        <f>I366/F366</f>
        <v>0.21396396396396397</v>
      </c>
      <c r="M366" s="144">
        <v>0</v>
      </c>
      <c r="N366" s="234">
        <f t="shared" si="40"/>
        <v>0</v>
      </c>
      <c r="O366" s="146">
        <f t="shared" si="41"/>
        <v>0</v>
      </c>
      <c r="P366" s="145">
        <f t="shared" si="42"/>
        <v>0</v>
      </c>
      <c r="Q366" s="146">
        <f t="shared" si="43"/>
        <v>0</v>
      </c>
      <c r="R366" s="145">
        <f t="shared" si="44"/>
        <v>75</v>
      </c>
      <c r="S366" s="304">
        <v>10</v>
      </c>
      <c r="T366" s="145">
        <v>0</v>
      </c>
      <c r="U366" s="145">
        <v>0</v>
      </c>
      <c r="V366" s="264" t="s">
        <v>954</v>
      </c>
    </row>
    <row r="367" spans="1:22" ht="31.5" hidden="1" x14ac:dyDescent="0.25">
      <c r="A367" s="135">
        <v>361</v>
      </c>
      <c r="B367" s="161" t="s">
        <v>809</v>
      </c>
      <c r="C367" s="161" t="s">
        <v>70</v>
      </c>
      <c r="D367" s="140"/>
      <c r="E367" s="141"/>
      <c r="F367" s="141">
        <v>0</v>
      </c>
      <c r="G367" s="139"/>
      <c r="H367" s="139"/>
      <c r="I367" s="139">
        <v>0</v>
      </c>
      <c r="J367" s="142"/>
      <c r="K367" s="142"/>
      <c r="L367" s="142">
        <v>0</v>
      </c>
      <c r="M367" s="144">
        <f t="shared" si="45"/>
        <v>0</v>
      </c>
      <c r="N367" s="187">
        <f t="shared" si="40"/>
        <v>0</v>
      </c>
      <c r="O367" s="146">
        <f t="shared" si="41"/>
        <v>0</v>
      </c>
      <c r="P367" s="145">
        <f t="shared" si="42"/>
        <v>0</v>
      </c>
      <c r="Q367" s="146">
        <f t="shared" si="43"/>
        <v>0</v>
      </c>
      <c r="R367" s="145">
        <f t="shared" si="44"/>
        <v>0</v>
      </c>
      <c r="S367" s="151"/>
      <c r="T367" s="145"/>
      <c r="U367" s="145"/>
      <c r="V367" s="6"/>
    </row>
    <row r="368" spans="1:22" ht="31.5" hidden="1" x14ac:dyDescent="0.25">
      <c r="A368" s="135">
        <v>362</v>
      </c>
      <c r="B368" s="161" t="s">
        <v>907</v>
      </c>
      <c r="C368" s="161" t="s">
        <v>70</v>
      </c>
      <c r="D368" s="140"/>
      <c r="E368" s="141"/>
      <c r="F368" s="141">
        <v>0</v>
      </c>
      <c r="G368" s="139"/>
      <c r="H368" s="139"/>
      <c r="I368" s="139">
        <v>0</v>
      </c>
      <c r="J368" s="142"/>
      <c r="K368" s="142"/>
      <c r="L368" s="142">
        <v>0</v>
      </c>
      <c r="M368" s="144">
        <f t="shared" si="45"/>
        <v>0</v>
      </c>
      <c r="N368" s="187">
        <f t="shared" si="40"/>
        <v>0</v>
      </c>
      <c r="O368" s="146">
        <f t="shared" si="41"/>
        <v>0</v>
      </c>
      <c r="P368" s="145">
        <f t="shared" si="42"/>
        <v>0</v>
      </c>
      <c r="Q368" s="146">
        <f t="shared" si="43"/>
        <v>0</v>
      </c>
      <c r="R368" s="145">
        <f t="shared" si="44"/>
        <v>0</v>
      </c>
      <c r="S368" s="151"/>
      <c r="T368" s="145"/>
      <c r="U368" s="145"/>
      <c r="V368" s="6"/>
    </row>
    <row r="369" spans="1:22" ht="31.5" hidden="1" x14ac:dyDescent="0.25">
      <c r="A369" s="135">
        <v>363</v>
      </c>
      <c r="B369" s="161" t="s">
        <v>110</v>
      </c>
      <c r="C369" s="161" t="s">
        <v>70</v>
      </c>
      <c r="D369" s="140"/>
      <c r="E369" s="141"/>
      <c r="F369" s="141">
        <v>0</v>
      </c>
      <c r="G369" s="139"/>
      <c r="H369" s="139"/>
      <c r="I369" s="139">
        <v>0</v>
      </c>
      <c r="J369" s="142"/>
      <c r="K369" s="142"/>
      <c r="L369" s="142">
        <v>0</v>
      </c>
      <c r="M369" s="144">
        <f t="shared" si="45"/>
        <v>0</v>
      </c>
      <c r="N369" s="187">
        <f t="shared" si="40"/>
        <v>0</v>
      </c>
      <c r="O369" s="146">
        <f t="shared" si="41"/>
        <v>0</v>
      </c>
      <c r="P369" s="145">
        <f t="shared" si="42"/>
        <v>0</v>
      </c>
      <c r="Q369" s="146">
        <f t="shared" si="43"/>
        <v>0</v>
      </c>
      <c r="R369" s="145">
        <f t="shared" si="44"/>
        <v>0</v>
      </c>
      <c r="S369" s="151"/>
      <c r="T369" s="145"/>
      <c r="U369" s="145"/>
      <c r="V369" s="6"/>
    </row>
    <row r="370" spans="1:22" ht="31.5" hidden="1" x14ac:dyDescent="0.25">
      <c r="A370" s="135">
        <v>364</v>
      </c>
      <c r="B370" s="161" t="s">
        <v>111</v>
      </c>
      <c r="C370" s="161" t="s">
        <v>70</v>
      </c>
      <c r="D370" s="140"/>
      <c r="E370" s="141"/>
      <c r="F370" s="141">
        <v>0</v>
      </c>
      <c r="G370" s="139"/>
      <c r="H370" s="139"/>
      <c r="I370" s="139">
        <v>0</v>
      </c>
      <c r="J370" s="142"/>
      <c r="K370" s="142"/>
      <c r="L370" s="142">
        <v>0</v>
      </c>
      <c r="M370" s="144">
        <f t="shared" si="45"/>
        <v>0</v>
      </c>
      <c r="N370" s="187">
        <f t="shared" si="40"/>
        <v>0</v>
      </c>
      <c r="O370" s="146">
        <f t="shared" si="41"/>
        <v>0</v>
      </c>
      <c r="P370" s="145">
        <f t="shared" si="42"/>
        <v>0</v>
      </c>
      <c r="Q370" s="146">
        <f t="shared" si="43"/>
        <v>0</v>
      </c>
      <c r="R370" s="145">
        <f t="shared" si="44"/>
        <v>0</v>
      </c>
      <c r="S370" s="151"/>
      <c r="T370" s="145"/>
      <c r="U370" s="145"/>
      <c r="V370" s="6"/>
    </row>
    <row r="371" spans="1:22" ht="31.5" x14ac:dyDescent="0.25">
      <c r="A371" s="135">
        <v>365</v>
      </c>
      <c r="B371" s="161" t="s">
        <v>112</v>
      </c>
      <c r="C371" s="161" t="s">
        <v>70</v>
      </c>
      <c r="D371" s="140"/>
      <c r="E371" s="141"/>
      <c r="F371" s="141">
        <v>1170</v>
      </c>
      <c r="G371" s="139">
        <v>283</v>
      </c>
      <c r="H371" s="139">
        <v>374</v>
      </c>
      <c r="I371" s="139">
        <v>339</v>
      </c>
      <c r="J371" s="142">
        <v>0.24</v>
      </c>
      <c r="K371" s="142">
        <v>0.32</v>
      </c>
      <c r="L371" s="142">
        <f>I371/F371</f>
        <v>0.28974358974358977</v>
      </c>
      <c r="M371" s="144">
        <v>0</v>
      </c>
      <c r="N371" s="234">
        <f t="shared" si="40"/>
        <v>0</v>
      </c>
      <c r="O371" s="146">
        <f t="shared" si="41"/>
        <v>0</v>
      </c>
      <c r="P371" s="145">
        <f t="shared" si="42"/>
        <v>0</v>
      </c>
      <c r="Q371" s="146">
        <f t="shared" si="43"/>
        <v>0</v>
      </c>
      <c r="R371" s="145">
        <f t="shared" si="44"/>
        <v>75</v>
      </c>
      <c r="S371" s="304">
        <v>16</v>
      </c>
      <c r="T371" s="145">
        <v>11</v>
      </c>
      <c r="U371" s="145">
        <v>11</v>
      </c>
      <c r="V371" s="264" t="s">
        <v>954</v>
      </c>
    </row>
    <row r="372" spans="1:22" ht="31.5" hidden="1" x14ac:dyDescent="0.25">
      <c r="A372" s="135">
        <v>366</v>
      </c>
      <c r="B372" s="161" t="s">
        <v>92</v>
      </c>
      <c r="C372" s="161" t="s">
        <v>70</v>
      </c>
      <c r="D372" s="140"/>
      <c r="E372" s="141"/>
      <c r="F372" s="141">
        <v>0</v>
      </c>
      <c r="G372" s="139"/>
      <c r="H372" s="139"/>
      <c r="I372" s="139">
        <v>0</v>
      </c>
      <c r="J372" s="142"/>
      <c r="K372" s="142"/>
      <c r="L372" s="142">
        <v>0</v>
      </c>
      <c r="M372" s="144">
        <f t="shared" si="45"/>
        <v>0</v>
      </c>
      <c r="N372" s="187">
        <f t="shared" si="40"/>
        <v>0</v>
      </c>
      <c r="O372" s="146">
        <f t="shared" si="41"/>
        <v>0</v>
      </c>
      <c r="P372" s="145">
        <f t="shared" si="42"/>
        <v>0</v>
      </c>
      <c r="Q372" s="146">
        <f t="shared" si="43"/>
        <v>0</v>
      </c>
      <c r="R372" s="145">
        <f t="shared" si="44"/>
        <v>0</v>
      </c>
      <c r="S372" s="151"/>
      <c r="T372" s="145"/>
      <c r="U372" s="145"/>
      <c r="V372" s="6"/>
    </row>
    <row r="373" spans="1:22" ht="31.5" hidden="1" x14ac:dyDescent="0.25">
      <c r="A373" s="135">
        <v>367</v>
      </c>
      <c r="B373" s="161" t="s">
        <v>908</v>
      </c>
      <c r="C373" s="161" t="s">
        <v>70</v>
      </c>
      <c r="D373" s="140"/>
      <c r="E373" s="141"/>
      <c r="F373" s="141">
        <v>0</v>
      </c>
      <c r="G373" s="139"/>
      <c r="H373" s="139"/>
      <c r="I373" s="139">
        <v>0</v>
      </c>
      <c r="J373" s="142"/>
      <c r="K373" s="142"/>
      <c r="L373" s="142">
        <v>0</v>
      </c>
      <c r="M373" s="144">
        <f t="shared" si="45"/>
        <v>0</v>
      </c>
      <c r="N373" s="187">
        <f t="shared" si="40"/>
        <v>0</v>
      </c>
      <c r="O373" s="146">
        <f t="shared" si="41"/>
        <v>0</v>
      </c>
      <c r="P373" s="145">
        <f t="shared" si="42"/>
        <v>0</v>
      </c>
      <c r="Q373" s="146">
        <f t="shared" si="43"/>
        <v>0</v>
      </c>
      <c r="R373" s="145">
        <f t="shared" si="44"/>
        <v>0</v>
      </c>
      <c r="S373" s="151"/>
      <c r="T373" s="145"/>
      <c r="U373" s="145"/>
      <c r="V373" s="6"/>
    </row>
    <row r="374" spans="1:22" ht="31.5" hidden="1" x14ac:dyDescent="0.25">
      <c r="A374" s="135">
        <v>368</v>
      </c>
      <c r="B374" s="161" t="s">
        <v>909</v>
      </c>
      <c r="C374" s="161" t="s">
        <v>70</v>
      </c>
      <c r="D374" s="140"/>
      <c r="E374" s="141"/>
      <c r="F374" s="141">
        <v>0</v>
      </c>
      <c r="G374" s="139"/>
      <c r="H374" s="139"/>
      <c r="I374" s="139">
        <v>0</v>
      </c>
      <c r="J374" s="142"/>
      <c r="K374" s="142"/>
      <c r="L374" s="142">
        <v>0</v>
      </c>
      <c r="M374" s="144">
        <f t="shared" si="45"/>
        <v>0</v>
      </c>
      <c r="N374" s="187">
        <f t="shared" si="40"/>
        <v>0</v>
      </c>
      <c r="O374" s="146">
        <f t="shared" si="41"/>
        <v>0</v>
      </c>
      <c r="P374" s="145">
        <f t="shared" si="42"/>
        <v>0</v>
      </c>
      <c r="Q374" s="146">
        <f t="shared" si="43"/>
        <v>0</v>
      </c>
      <c r="R374" s="145">
        <f t="shared" si="44"/>
        <v>0</v>
      </c>
      <c r="S374" s="151"/>
      <c r="T374" s="145"/>
      <c r="U374" s="145"/>
      <c r="V374" s="6"/>
    </row>
    <row r="375" spans="1:22" s="360" customFormat="1" ht="30.75" customHeight="1" x14ac:dyDescent="0.25">
      <c r="A375" s="355">
        <v>369</v>
      </c>
      <c r="B375" s="356" t="s">
        <v>114</v>
      </c>
      <c r="C375" s="356" t="s">
        <v>70</v>
      </c>
      <c r="D375" s="140"/>
      <c r="E375" s="141"/>
      <c r="F375" s="357">
        <v>349.49700000000001</v>
      </c>
      <c r="G375" s="358"/>
      <c r="H375" s="358">
        <v>0</v>
      </c>
      <c r="I375" s="358">
        <f>L375*F375</f>
        <v>62.909460000000003</v>
      </c>
      <c r="J375" s="359"/>
      <c r="K375" s="359">
        <v>0</v>
      </c>
      <c r="L375" s="359">
        <v>0.18</v>
      </c>
      <c r="M375" s="352">
        <v>4</v>
      </c>
      <c r="N375" s="498">
        <f t="shared" si="40"/>
        <v>2</v>
      </c>
      <c r="O375" s="146">
        <f t="shared" si="41"/>
        <v>2.5163784000000002</v>
      </c>
      <c r="P375" s="353">
        <f t="shared" si="42"/>
        <v>1</v>
      </c>
      <c r="Q375" s="146">
        <f t="shared" si="43"/>
        <v>1.5</v>
      </c>
      <c r="R375" s="145">
        <f t="shared" si="44"/>
        <v>75</v>
      </c>
      <c r="S375" s="499">
        <v>4</v>
      </c>
      <c r="T375" s="353">
        <v>0</v>
      </c>
      <c r="U375" s="353">
        <v>0</v>
      </c>
      <c r="V375" s="428" t="s">
        <v>1010</v>
      </c>
    </row>
    <row r="376" spans="1:22" ht="31.5" hidden="1" x14ac:dyDescent="0.25">
      <c r="A376" s="135">
        <v>370</v>
      </c>
      <c r="B376" s="161" t="s">
        <v>910</v>
      </c>
      <c r="C376" s="161" t="s">
        <v>70</v>
      </c>
      <c r="D376" s="140"/>
      <c r="E376" s="141"/>
      <c r="F376" s="141">
        <v>0</v>
      </c>
      <c r="G376" s="139"/>
      <c r="H376" s="139"/>
      <c r="I376" s="139">
        <v>0</v>
      </c>
      <c r="J376" s="142"/>
      <c r="K376" s="142"/>
      <c r="L376" s="142">
        <v>0</v>
      </c>
      <c r="M376" s="144">
        <f t="shared" si="45"/>
        <v>0</v>
      </c>
      <c r="N376" s="187">
        <f t="shared" si="40"/>
        <v>0</v>
      </c>
      <c r="O376" s="146">
        <f t="shared" si="41"/>
        <v>0</v>
      </c>
      <c r="P376" s="145">
        <f t="shared" si="42"/>
        <v>0</v>
      </c>
      <c r="Q376" s="146">
        <f t="shared" si="43"/>
        <v>0</v>
      </c>
      <c r="R376" s="145">
        <f t="shared" si="44"/>
        <v>0</v>
      </c>
      <c r="S376" s="151"/>
      <c r="T376" s="145"/>
      <c r="U376" s="145"/>
      <c r="V376" s="6"/>
    </row>
    <row r="377" spans="1:22" ht="31.5" hidden="1" x14ac:dyDescent="0.25">
      <c r="A377" s="135">
        <v>371</v>
      </c>
      <c r="B377" s="161" t="s">
        <v>161</v>
      </c>
      <c r="C377" s="161" t="s">
        <v>70</v>
      </c>
      <c r="D377" s="140"/>
      <c r="E377" s="141"/>
      <c r="F377" s="141">
        <v>0</v>
      </c>
      <c r="G377" s="139"/>
      <c r="H377" s="139"/>
      <c r="I377" s="139">
        <v>0</v>
      </c>
      <c r="J377" s="142"/>
      <c r="K377" s="142"/>
      <c r="L377" s="142">
        <v>0</v>
      </c>
      <c r="M377" s="144">
        <f t="shared" si="45"/>
        <v>0</v>
      </c>
      <c r="N377" s="187">
        <f t="shared" si="40"/>
        <v>0</v>
      </c>
      <c r="O377" s="146">
        <f t="shared" si="41"/>
        <v>0</v>
      </c>
      <c r="P377" s="145">
        <f t="shared" si="42"/>
        <v>0</v>
      </c>
      <c r="Q377" s="146">
        <f t="shared" si="43"/>
        <v>0</v>
      </c>
      <c r="R377" s="145">
        <f t="shared" si="44"/>
        <v>0</v>
      </c>
      <c r="S377" s="151"/>
      <c r="T377" s="145"/>
      <c r="U377" s="145"/>
      <c r="V377" s="6"/>
    </row>
    <row r="378" spans="1:22" ht="31.5" hidden="1" x14ac:dyDescent="0.25">
      <c r="A378" s="135">
        <v>372</v>
      </c>
      <c r="B378" s="161" t="s">
        <v>152</v>
      </c>
      <c r="C378" s="161" t="s">
        <v>70</v>
      </c>
      <c r="D378" s="140"/>
      <c r="E378" s="141"/>
      <c r="F378" s="141">
        <v>0</v>
      </c>
      <c r="G378" s="139"/>
      <c r="H378" s="139"/>
      <c r="I378" s="139">
        <v>0</v>
      </c>
      <c r="J378" s="142"/>
      <c r="K378" s="142"/>
      <c r="L378" s="142">
        <v>0</v>
      </c>
      <c r="M378" s="144">
        <f t="shared" si="45"/>
        <v>0</v>
      </c>
      <c r="N378" s="187">
        <f t="shared" si="40"/>
        <v>0</v>
      </c>
      <c r="O378" s="146">
        <f t="shared" si="41"/>
        <v>0</v>
      </c>
      <c r="P378" s="145">
        <f t="shared" si="42"/>
        <v>0</v>
      </c>
      <c r="Q378" s="146">
        <f t="shared" si="43"/>
        <v>0</v>
      </c>
      <c r="R378" s="145">
        <f t="shared" si="44"/>
        <v>0</v>
      </c>
      <c r="S378" s="151"/>
      <c r="T378" s="145"/>
      <c r="U378" s="145"/>
      <c r="V378" s="6"/>
    </row>
    <row r="379" spans="1:22" ht="31.5" hidden="1" x14ac:dyDescent="0.25">
      <c r="A379" s="135">
        <v>373</v>
      </c>
      <c r="B379" s="161" t="s">
        <v>911</v>
      </c>
      <c r="C379" s="161" t="s">
        <v>70</v>
      </c>
      <c r="D379" s="140"/>
      <c r="E379" s="141"/>
      <c r="F379" s="141">
        <v>0</v>
      </c>
      <c r="G379" s="139"/>
      <c r="H379" s="139"/>
      <c r="I379" s="139">
        <v>0</v>
      </c>
      <c r="J379" s="142"/>
      <c r="K379" s="142"/>
      <c r="L379" s="142">
        <v>0</v>
      </c>
      <c r="M379" s="144">
        <f t="shared" si="45"/>
        <v>0</v>
      </c>
      <c r="N379" s="187">
        <f t="shared" si="40"/>
        <v>0</v>
      </c>
      <c r="O379" s="146">
        <f t="shared" si="41"/>
        <v>0</v>
      </c>
      <c r="P379" s="145">
        <f t="shared" si="42"/>
        <v>0</v>
      </c>
      <c r="Q379" s="146">
        <f t="shared" si="43"/>
        <v>0</v>
      </c>
      <c r="R379" s="145">
        <f t="shared" si="44"/>
        <v>0</v>
      </c>
      <c r="S379" s="151"/>
      <c r="T379" s="145"/>
      <c r="U379" s="145"/>
      <c r="V379" s="6"/>
    </row>
    <row r="380" spans="1:22" ht="33" hidden="1" customHeight="1" x14ac:dyDescent="0.25">
      <c r="A380" s="135">
        <v>374</v>
      </c>
      <c r="B380" s="161" t="s">
        <v>813</v>
      </c>
      <c r="C380" s="161" t="s">
        <v>70</v>
      </c>
      <c r="D380" s="140"/>
      <c r="E380" s="141"/>
      <c r="F380" s="141">
        <v>6.42</v>
      </c>
      <c r="G380" s="139"/>
      <c r="H380" s="139">
        <v>0</v>
      </c>
      <c r="I380" s="139">
        <v>3</v>
      </c>
      <c r="J380" s="142"/>
      <c r="K380" s="142">
        <v>0</v>
      </c>
      <c r="L380" s="142">
        <f>I380/F380</f>
        <v>0.46728971962616822</v>
      </c>
      <c r="M380" s="144">
        <f t="shared" si="45"/>
        <v>0</v>
      </c>
      <c r="N380" s="234">
        <f t="shared" si="40"/>
        <v>0</v>
      </c>
      <c r="O380" s="146">
        <f t="shared" si="41"/>
        <v>0</v>
      </c>
      <c r="P380" s="145">
        <f t="shared" si="42"/>
        <v>0</v>
      </c>
      <c r="Q380" s="146">
        <f t="shared" si="43"/>
        <v>0</v>
      </c>
      <c r="R380" s="145">
        <f t="shared" si="44"/>
        <v>0</v>
      </c>
      <c r="S380" s="304"/>
      <c r="T380" s="145">
        <v>0</v>
      </c>
      <c r="U380" s="145"/>
      <c r="V380" s="6"/>
    </row>
    <row r="381" spans="1:22" ht="47.25" hidden="1" x14ac:dyDescent="0.25">
      <c r="A381" s="135">
        <v>375</v>
      </c>
      <c r="B381" s="161" t="s">
        <v>814</v>
      </c>
      <c r="C381" s="161" t="s">
        <v>70</v>
      </c>
      <c r="D381" s="140"/>
      <c r="E381" s="141"/>
      <c r="F381" s="141">
        <v>0</v>
      </c>
      <c r="G381" s="139"/>
      <c r="H381" s="139"/>
      <c r="I381" s="139">
        <v>0</v>
      </c>
      <c r="J381" s="142"/>
      <c r="K381" s="142"/>
      <c r="L381" s="142">
        <v>0</v>
      </c>
      <c r="M381" s="144">
        <f t="shared" si="45"/>
        <v>0</v>
      </c>
      <c r="N381" s="187">
        <f t="shared" si="40"/>
        <v>0</v>
      </c>
      <c r="O381" s="146">
        <f t="shared" si="41"/>
        <v>0</v>
      </c>
      <c r="P381" s="145">
        <f t="shared" si="42"/>
        <v>0</v>
      </c>
      <c r="Q381" s="146">
        <f t="shared" si="43"/>
        <v>0</v>
      </c>
      <c r="R381" s="145">
        <f t="shared" si="44"/>
        <v>0</v>
      </c>
      <c r="S381" s="151"/>
      <c r="T381" s="145"/>
      <c r="U381" s="145"/>
      <c r="V381" s="6"/>
    </row>
    <row r="382" spans="1:22" ht="34.5" hidden="1" customHeight="1" x14ac:dyDescent="0.25">
      <c r="A382" s="135">
        <v>376</v>
      </c>
      <c r="B382" s="161" t="s">
        <v>815</v>
      </c>
      <c r="C382" s="161" t="s">
        <v>70</v>
      </c>
      <c r="D382" s="140"/>
      <c r="E382" s="141"/>
      <c r="F382" s="141">
        <v>1989</v>
      </c>
      <c r="G382" s="139"/>
      <c r="H382" s="139">
        <v>184</v>
      </c>
      <c r="I382" s="139">
        <v>142</v>
      </c>
      <c r="J382" s="142"/>
      <c r="K382" s="142">
        <v>0.09</v>
      </c>
      <c r="L382" s="142">
        <f>I382/F382</f>
        <v>7.1392659627953742E-2</v>
      </c>
      <c r="M382" s="144">
        <v>0</v>
      </c>
      <c r="N382" s="234">
        <f t="shared" si="40"/>
        <v>0</v>
      </c>
      <c r="O382" s="146">
        <f t="shared" si="41"/>
        <v>0</v>
      </c>
      <c r="P382" s="145">
        <f t="shared" si="42"/>
        <v>0</v>
      </c>
      <c r="Q382" s="146">
        <f t="shared" si="43"/>
        <v>0</v>
      </c>
      <c r="R382" s="145">
        <f t="shared" si="44"/>
        <v>75</v>
      </c>
      <c r="S382" s="304"/>
      <c r="T382" s="145">
        <v>0</v>
      </c>
      <c r="U382" s="145"/>
      <c r="V382" s="6"/>
    </row>
    <row r="383" spans="1:22" ht="31.5" hidden="1" x14ac:dyDescent="0.25">
      <c r="A383" s="135">
        <v>377</v>
      </c>
      <c r="B383" s="161" t="s">
        <v>816</v>
      </c>
      <c r="C383" s="161" t="s">
        <v>70</v>
      </c>
      <c r="D383" s="140"/>
      <c r="E383" s="141"/>
      <c r="F383" s="141">
        <v>1096.3499999999999</v>
      </c>
      <c r="G383" s="139"/>
      <c r="H383" s="139">
        <v>41</v>
      </c>
      <c r="I383" s="139">
        <v>66</v>
      </c>
      <c r="J383" s="142"/>
      <c r="K383" s="142">
        <v>0.04</v>
      </c>
      <c r="L383" s="142">
        <f>I383/F383</f>
        <v>6.0199753728280209E-2</v>
      </c>
      <c r="M383" s="144">
        <v>0</v>
      </c>
      <c r="N383" s="234">
        <f t="shared" si="40"/>
        <v>0</v>
      </c>
      <c r="O383" s="146">
        <f t="shared" si="41"/>
        <v>0</v>
      </c>
      <c r="P383" s="145">
        <f t="shared" si="42"/>
        <v>0</v>
      </c>
      <c r="Q383" s="146">
        <f t="shared" si="43"/>
        <v>0</v>
      </c>
      <c r="R383" s="145">
        <f t="shared" si="44"/>
        <v>75</v>
      </c>
      <c r="S383" s="304"/>
      <c r="T383" s="145">
        <v>0</v>
      </c>
      <c r="U383" s="145"/>
      <c r="V383" s="6"/>
    </row>
    <row r="384" spans="1:22" ht="47.25" hidden="1" x14ac:dyDescent="0.25">
      <c r="A384" s="135">
        <v>378</v>
      </c>
      <c r="B384" s="161" t="s">
        <v>912</v>
      </c>
      <c r="C384" s="161" t="s">
        <v>70</v>
      </c>
      <c r="D384" s="140"/>
      <c r="E384" s="141"/>
      <c r="F384" s="141">
        <v>0</v>
      </c>
      <c r="G384" s="139"/>
      <c r="H384" s="139"/>
      <c r="I384" s="139">
        <v>0</v>
      </c>
      <c r="J384" s="142"/>
      <c r="K384" s="142"/>
      <c r="L384" s="142">
        <v>0</v>
      </c>
      <c r="M384" s="144">
        <f t="shared" si="45"/>
        <v>0</v>
      </c>
      <c r="N384" s="187">
        <f t="shared" si="40"/>
        <v>0</v>
      </c>
      <c r="O384" s="146">
        <f t="shared" si="41"/>
        <v>0</v>
      </c>
      <c r="P384" s="145">
        <f t="shared" si="42"/>
        <v>0</v>
      </c>
      <c r="Q384" s="146">
        <f t="shared" si="43"/>
        <v>0</v>
      </c>
      <c r="R384" s="145">
        <f t="shared" si="44"/>
        <v>0</v>
      </c>
      <c r="S384" s="151"/>
      <c r="T384" s="145"/>
      <c r="U384" s="145"/>
      <c r="V384" s="6"/>
    </row>
    <row r="385" spans="1:22" ht="34.5" hidden="1" customHeight="1" x14ac:dyDescent="0.25">
      <c r="A385" s="135">
        <v>379</v>
      </c>
      <c r="B385" s="161" t="s">
        <v>913</v>
      </c>
      <c r="C385" s="161" t="s">
        <v>70</v>
      </c>
      <c r="D385" s="140"/>
      <c r="E385" s="141"/>
      <c r="F385" s="141">
        <v>609.64</v>
      </c>
      <c r="G385" s="139"/>
      <c r="H385" s="139">
        <v>37</v>
      </c>
      <c r="I385" s="139">
        <v>37</v>
      </c>
      <c r="J385" s="142"/>
      <c r="K385" s="142">
        <v>0.06</v>
      </c>
      <c r="L385" s="142">
        <f>I385/F385</f>
        <v>6.0691555672199991E-2</v>
      </c>
      <c r="M385" s="144">
        <v>0</v>
      </c>
      <c r="N385" s="234">
        <f t="shared" si="40"/>
        <v>0</v>
      </c>
      <c r="O385" s="146">
        <f t="shared" si="41"/>
        <v>0</v>
      </c>
      <c r="P385" s="145">
        <f t="shared" si="42"/>
        <v>0</v>
      </c>
      <c r="Q385" s="146">
        <f t="shared" si="43"/>
        <v>0</v>
      </c>
      <c r="R385" s="145">
        <f t="shared" si="44"/>
        <v>75</v>
      </c>
      <c r="S385" s="304"/>
      <c r="T385" s="145">
        <v>0</v>
      </c>
      <c r="U385" s="145"/>
      <c r="V385" s="6"/>
    </row>
    <row r="386" spans="1:22" ht="47.25" hidden="1" x14ac:dyDescent="0.25">
      <c r="A386" s="135">
        <v>380</v>
      </c>
      <c r="B386" s="161" t="s">
        <v>914</v>
      </c>
      <c r="C386" s="161" t="s">
        <v>70</v>
      </c>
      <c r="D386" s="140"/>
      <c r="E386" s="141"/>
      <c r="F386" s="141">
        <v>0</v>
      </c>
      <c r="G386" s="139"/>
      <c r="H386" s="139"/>
      <c r="I386" s="139">
        <v>0</v>
      </c>
      <c r="J386" s="142"/>
      <c r="K386" s="142"/>
      <c r="L386" s="142">
        <v>0</v>
      </c>
      <c r="M386" s="144">
        <f t="shared" si="45"/>
        <v>0</v>
      </c>
      <c r="N386" s="187">
        <f t="shared" si="40"/>
        <v>0</v>
      </c>
      <c r="O386" s="146">
        <f t="shared" si="41"/>
        <v>0</v>
      </c>
      <c r="P386" s="145">
        <f t="shared" si="42"/>
        <v>0</v>
      </c>
      <c r="Q386" s="146">
        <f t="shared" si="43"/>
        <v>0</v>
      </c>
      <c r="R386" s="145">
        <f t="shared" si="44"/>
        <v>0</v>
      </c>
      <c r="S386" s="151"/>
      <c r="T386" s="145"/>
      <c r="U386" s="145"/>
      <c r="V386" s="6"/>
    </row>
    <row r="387" spans="1:22" ht="31.5" hidden="1" x14ac:dyDescent="0.25">
      <c r="A387" s="135">
        <v>381</v>
      </c>
      <c r="B387" s="161" t="s">
        <v>817</v>
      </c>
      <c r="C387" s="161" t="s">
        <v>70</v>
      </c>
      <c r="D387" s="140"/>
      <c r="E387" s="141"/>
      <c r="F387" s="141">
        <v>618.70000000000005</v>
      </c>
      <c r="G387" s="139"/>
      <c r="H387" s="139">
        <v>33</v>
      </c>
      <c r="I387" s="139">
        <v>33</v>
      </c>
      <c r="J387" s="142"/>
      <c r="K387" s="142">
        <v>0.05</v>
      </c>
      <c r="L387" s="142">
        <f>I387/F387</f>
        <v>5.3337643445935022E-2</v>
      </c>
      <c r="M387" s="144">
        <v>0</v>
      </c>
      <c r="N387" s="234">
        <f t="shared" si="40"/>
        <v>0</v>
      </c>
      <c r="O387" s="146">
        <f t="shared" si="41"/>
        <v>0</v>
      </c>
      <c r="P387" s="145">
        <f t="shared" si="42"/>
        <v>0</v>
      </c>
      <c r="Q387" s="146">
        <f t="shared" si="43"/>
        <v>0</v>
      </c>
      <c r="R387" s="145">
        <f t="shared" si="44"/>
        <v>75</v>
      </c>
      <c r="S387" s="304"/>
      <c r="T387" s="145">
        <v>0</v>
      </c>
      <c r="U387" s="145"/>
      <c r="V387" s="6"/>
    </row>
    <row r="388" spans="1:22" ht="34.5" customHeight="1" x14ac:dyDescent="0.25">
      <c r="A388" s="135">
        <v>382</v>
      </c>
      <c r="B388" s="161" t="s">
        <v>818</v>
      </c>
      <c r="C388" s="161" t="s">
        <v>70</v>
      </c>
      <c r="D388" s="140"/>
      <c r="E388" s="141"/>
      <c r="F388" s="141">
        <v>1450.5</v>
      </c>
      <c r="G388" s="139"/>
      <c r="H388" s="139">
        <v>33</v>
      </c>
      <c r="I388" s="139">
        <v>33</v>
      </c>
      <c r="J388" s="142"/>
      <c r="K388" s="142">
        <v>0.02</v>
      </c>
      <c r="L388" s="142">
        <f>I388/F388</f>
        <v>2.2750775594622543E-2</v>
      </c>
      <c r="M388" s="144">
        <v>3</v>
      </c>
      <c r="N388" s="234">
        <f t="shared" si="40"/>
        <v>0</v>
      </c>
      <c r="O388" s="146">
        <f t="shared" si="41"/>
        <v>0.99</v>
      </c>
      <c r="P388" s="145">
        <f t="shared" si="42"/>
        <v>0</v>
      </c>
      <c r="Q388" s="146">
        <f t="shared" si="43"/>
        <v>0</v>
      </c>
      <c r="R388" s="145">
        <f t="shared" si="44"/>
        <v>75</v>
      </c>
      <c r="S388" s="304">
        <v>2</v>
      </c>
      <c r="T388" s="145">
        <v>0</v>
      </c>
      <c r="U388" s="145">
        <v>0</v>
      </c>
      <c r="V388" s="287" t="s">
        <v>1010</v>
      </c>
    </row>
    <row r="389" spans="1:22" ht="47.25" hidden="1" x14ac:dyDescent="0.25">
      <c r="A389" s="135">
        <v>383</v>
      </c>
      <c r="B389" s="161" t="s">
        <v>819</v>
      </c>
      <c r="C389" s="161" t="s">
        <v>70</v>
      </c>
      <c r="D389" s="140"/>
      <c r="E389" s="141"/>
      <c r="F389" s="141">
        <v>0</v>
      </c>
      <c r="G389" s="139"/>
      <c r="H389" s="139"/>
      <c r="I389" s="139">
        <v>0</v>
      </c>
      <c r="J389" s="142"/>
      <c r="K389" s="142"/>
      <c r="L389" s="142">
        <v>0</v>
      </c>
      <c r="M389" s="144">
        <f t="shared" si="45"/>
        <v>0</v>
      </c>
      <c r="N389" s="187">
        <f t="shared" si="40"/>
        <v>0</v>
      </c>
      <c r="O389" s="146">
        <f t="shared" si="41"/>
        <v>0</v>
      </c>
      <c r="P389" s="145">
        <f t="shared" si="42"/>
        <v>0</v>
      </c>
      <c r="Q389" s="146">
        <f t="shared" si="43"/>
        <v>0</v>
      </c>
      <c r="R389" s="145">
        <f t="shared" si="44"/>
        <v>0</v>
      </c>
      <c r="S389" s="151"/>
      <c r="V389" s="6"/>
    </row>
    <row r="390" spans="1:22" ht="31.5" hidden="1" x14ac:dyDescent="0.25">
      <c r="A390" s="135">
        <v>384</v>
      </c>
      <c r="B390" s="161" t="s">
        <v>820</v>
      </c>
      <c r="C390" s="161" t="s">
        <v>70</v>
      </c>
      <c r="D390" s="140"/>
      <c r="E390" s="141"/>
      <c r="F390" s="141">
        <v>0</v>
      </c>
      <c r="G390" s="139"/>
      <c r="H390" s="139"/>
      <c r="I390" s="139">
        <v>0</v>
      </c>
      <c r="J390" s="142"/>
      <c r="K390" s="142"/>
      <c r="L390" s="142">
        <v>0</v>
      </c>
      <c r="M390" s="144">
        <f t="shared" si="45"/>
        <v>0</v>
      </c>
      <c r="N390" s="187">
        <f t="shared" si="40"/>
        <v>0</v>
      </c>
      <c r="O390" s="146">
        <f t="shared" si="41"/>
        <v>0</v>
      </c>
      <c r="P390" s="145">
        <f t="shared" si="42"/>
        <v>0</v>
      </c>
      <c r="Q390" s="146">
        <f t="shared" si="43"/>
        <v>0</v>
      </c>
      <c r="R390" s="145">
        <f t="shared" si="44"/>
        <v>0</v>
      </c>
      <c r="S390" s="151"/>
      <c r="V390" s="6"/>
    </row>
    <row r="391" spans="1:22" hidden="1" x14ac:dyDescent="0.25">
      <c r="A391" s="135">
        <v>385</v>
      </c>
      <c r="B391" s="161" t="s">
        <v>821</v>
      </c>
      <c r="C391" s="161" t="s">
        <v>70</v>
      </c>
      <c r="D391" s="140"/>
      <c r="E391" s="141"/>
      <c r="F391" s="141">
        <v>0</v>
      </c>
      <c r="G391" s="139"/>
      <c r="H391" s="139"/>
      <c r="I391" s="139">
        <v>0</v>
      </c>
      <c r="J391" s="142"/>
      <c r="K391" s="142"/>
      <c r="L391" s="142">
        <v>0</v>
      </c>
      <c r="M391" s="144">
        <f t="shared" si="45"/>
        <v>0</v>
      </c>
      <c r="N391" s="187">
        <f t="shared" si="40"/>
        <v>0</v>
      </c>
      <c r="O391" s="146">
        <f t="shared" si="41"/>
        <v>0</v>
      </c>
      <c r="P391" s="145">
        <f t="shared" si="42"/>
        <v>0</v>
      </c>
      <c r="Q391" s="146">
        <f t="shared" si="43"/>
        <v>0</v>
      </c>
      <c r="R391" s="145">
        <f t="shared" si="44"/>
        <v>0</v>
      </c>
      <c r="S391" s="151"/>
      <c r="V391" s="6"/>
    </row>
    <row r="392" spans="1:22" ht="31.5" hidden="1" x14ac:dyDescent="0.25">
      <c r="A392" s="135">
        <v>386</v>
      </c>
      <c r="B392" s="161" t="s">
        <v>822</v>
      </c>
      <c r="C392" s="161" t="s">
        <v>70</v>
      </c>
      <c r="D392" s="140"/>
      <c r="E392" s="141"/>
      <c r="F392" s="141">
        <v>0</v>
      </c>
      <c r="G392" s="139"/>
      <c r="H392" s="139"/>
      <c r="I392" s="139">
        <v>0</v>
      </c>
      <c r="J392" s="142"/>
      <c r="K392" s="142"/>
      <c r="L392" s="142">
        <v>0</v>
      </c>
      <c r="M392" s="144">
        <f t="shared" si="45"/>
        <v>0</v>
      </c>
      <c r="N392" s="187">
        <f t="shared" si="40"/>
        <v>0</v>
      </c>
      <c r="O392" s="146">
        <f t="shared" si="41"/>
        <v>0</v>
      </c>
      <c r="P392" s="145">
        <f t="shared" si="42"/>
        <v>0</v>
      </c>
      <c r="Q392" s="146">
        <f t="shared" si="43"/>
        <v>0</v>
      </c>
      <c r="R392" s="145">
        <f t="shared" si="44"/>
        <v>0</v>
      </c>
      <c r="S392" s="151"/>
      <c r="V392" s="6"/>
    </row>
    <row r="393" spans="1:22" ht="31.5" hidden="1" x14ac:dyDescent="0.25">
      <c r="A393" s="135">
        <v>387</v>
      </c>
      <c r="B393" s="161" t="s">
        <v>823</v>
      </c>
      <c r="C393" s="161" t="s">
        <v>70</v>
      </c>
      <c r="D393" s="140"/>
      <c r="E393" s="141"/>
      <c r="F393" s="141">
        <v>0</v>
      </c>
      <c r="G393" s="139"/>
      <c r="H393" s="139"/>
      <c r="I393" s="139">
        <v>0</v>
      </c>
      <c r="J393" s="142"/>
      <c r="K393" s="142"/>
      <c r="L393" s="142">
        <v>0</v>
      </c>
      <c r="M393" s="144">
        <f t="shared" si="45"/>
        <v>0</v>
      </c>
      <c r="N393" s="187">
        <f>ROUNDDOWN(O393,0)</f>
        <v>0</v>
      </c>
      <c r="O393" s="146">
        <f>I393*M393/100</f>
        <v>0</v>
      </c>
      <c r="P393" s="145">
        <f>ROUNDDOWN(Q393,0)</f>
        <v>0</v>
      </c>
      <c r="Q393" s="146">
        <f>N393*R393/100</f>
        <v>0</v>
      </c>
      <c r="R393" s="145">
        <f>IF(I393&lt;33,0,75)</f>
        <v>0</v>
      </c>
      <c r="S393" s="151"/>
      <c r="V393" s="6"/>
    </row>
    <row r="394" spans="1:22" ht="31.5" hidden="1" x14ac:dyDescent="0.25">
      <c r="A394" s="135">
        <v>388</v>
      </c>
      <c r="B394" s="161" t="s">
        <v>824</v>
      </c>
      <c r="C394" s="161" t="s">
        <v>70</v>
      </c>
      <c r="D394" s="140"/>
      <c r="E394" s="141"/>
      <c r="F394" s="141">
        <v>0</v>
      </c>
      <c r="G394" s="139"/>
      <c r="H394" s="139"/>
      <c r="I394" s="139">
        <v>0</v>
      </c>
      <c r="J394" s="142"/>
      <c r="K394" s="142"/>
      <c r="L394" s="142">
        <v>0</v>
      </c>
      <c r="M394" s="144">
        <f t="shared" si="45"/>
        <v>0</v>
      </c>
      <c r="N394" s="187">
        <f>ROUNDDOWN(O394,0)</f>
        <v>0</v>
      </c>
      <c r="O394" s="146">
        <f>I394*M394/100</f>
        <v>0</v>
      </c>
      <c r="P394" s="145">
        <f>ROUNDDOWN(Q394,0)</f>
        <v>0</v>
      </c>
      <c r="Q394" s="146">
        <f>N394*R394/100</f>
        <v>0</v>
      </c>
      <c r="R394" s="145">
        <f>IF(I394&lt;33,0,75)</f>
        <v>0</v>
      </c>
      <c r="S394" s="151"/>
      <c r="V394" s="6"/>
    </row>
    <row r="395" spans="1:22" hidden="1" x14ac:dyDescent="0.25">
      <c r="A395" s="135">
        <v>389</v>
      </c>
      <c r="B395" s="161" t="s">
        <v>444</v>
      </c>
      <c r="C395" s="161" t="s">
        <v>70</v>
      </c>
      <c r="D395" s="140"/>
      <c r="E395" s="141"/>
      <c r="F395" s="141"/>
      <c r="G395" s="139"/>
      <c r="H395" s="139"/>
      <c r="I395" s="139">
        <v>0</v>
      </c>
      <c r="J395" s="142"/>
      <c r="K395" s="142"/>
      <c r="L395" s="142"/>
      <c r="M395" s="144">
        <f t="shared" si="45"/>
        <v>0</v>
      </c>
      <c r="N395" s="187">
        <f>ROUNDDOWN(O395,0)</f>
        <v>0</v>
      </c>
      <c r="O395" s="146">
        <f>I395*M395/100</f>
        <v>0</v>
      </c>
      <c r="P395" s="145">
        <f>ROUNDDOWN(Q395,0)</f>
        <v>0</v>
      </c>
      <c r="Q395" s="146">
        <f>N395*R395/100</f>
        <v>0</v>
      </c>
      <c r="R395" s="145">
        <f>IF(I395&lt;33,0,75)</f>
        <v>0</v>
      </c>
      <c r="S395" s="151"/>
      <c r="V395" s="6"/>
    </row>
    <row r="396" spans="1:22" ht="32.25" hidden="1" customHeight="1" x14ac:dyDescent="0.25">
      <c r="A396" s="152"/>
      <c r="B396" s="152"/>
      <c r="C396" s="192"/>
      <c r="D396" s="154"/>
      <c r="E396" s="154"/>
      <c r="F396" s="154"/>
      <c r="G396" s="153"/>
      <c r="H396" s="153"/>
      <c r="I396" s="153"/>
      <c r="J396" s="153"/>
      <c r="K396" s="153"/>
      <c r="L396" s="153"/>
      <c r="M396" s="153"/>
      <c r="N396" s="235"/>
      <c r="O396" s="153"/>
      <c r="P396" s="153"/>
      <c r="Q396" s="155"/>
      <c r="R396" s="156"/>
      <c r="V396" s="6"/>
    </row>
    <row r="397" spans="1:22" s="112" customFormat="1" ht="45" customHeight="1" x14ac:dyDescent="0.25">
      <c r="A397" s="698" t="s">
        <v>659</v>
      </c>
      <c r="B397" s="698"/>
      <c r="C397" s="698"/>
      <c r="D397" s="699"/>
      <c r="E397" s="699"/>
      <c r="F397" s="698"/>
      <c r="G397" s="698"/>
      <c r="H397" s="698"/>
      <c r="I397" s="698"/>
      <c r="J397" s="698"/>
      <c r="K397" s="698"/>
      <c r="L397" s="698"/>
      <c r="M397" s="698"/>
      <c r="N397" s="700"/>
      <c r="O397" s="699"/>
      <c r="P397" s="698"/>
      <c r="Q397" s="231" t="s">
        <v>915</v>
      </c>
      <c r="R397" s="156"/>
      <c r="S397" s="500" t="s">
        <v>1013</v>
      </c>
    </row>
    <row r="398" spans="1:22" ht="30.75" hidden="1" customHeight="1" x14ac:dyDescent="0.25">
      <c r="A398" s="169"/>
      <c r="B398" s="208"/>
      <c r="C398" s="208" t="s">
        <v>642</v>
      </c>
      <c r="D398" s="170" t="s">
        <v>643</v>
      </c>
      <c r="E398" s="162"/>
      <c r="F398" s="162"/>
      <c r="G398" s="156"/>
      <c r="H398" s="156"/>
      <c r="I398" s="156"/>
      <c r="J398" s="155"/>
      <c r="K398" s="155"/>
      <c r="L398" s="155"/>
      <c r="M398" s="162"/>
      <c r="O398" s="155"/>
      <c r="P398" s="156"/>
      <c r="Q398" s="155"/>
      <c r="R398" s="156"/>
      <c r="V398" s="6"/>
    </row>
    <row r="399" spans="1:22" x14ac:dyDescent="0.25">
      <c r="A399" s="169"/>
      <c r="B399" s="208"/>
      <c r="C399" s="208"/>
      <c r="D399" s="170"/>
      <c r="E399" s="162"/>
      <c r="F399" s="162"/>
      <c r="G399" s="156"/>
      <c r="H399" s="156"/>
      <c r="I399" s="156"/>
      <c r="J399" s="155"/>
      <c r="K399" s="155"/>
      <c r="L399" s="155"/>
      <c r="M399" s="162"/>
      <c r="O399" s="155"/>
      <c r="P399" s="156"/>
      <c r="Q399" s="155"/>
      <c r="R399" s="156"/>
    </row>
    <row r="400" spans="1:22" x14ac:dyDescent="0.25">
      <c r="A400" s="169"/>
      <c r="B400" s="208"/>
      <c r="C400" s="209"/>
      <c r="D400" s="170"/>
      <c r="E400" s="162"/>
      <c r="F400" s="162"/>
      <c r="G400" s="156"/>
      <c r="H400" s="156"/>
      <c r="I400" s="156"/>
      <c r="J400" s="155"/>
      <c r="K400" s="155"/>
      <c r="L400" s="155"/>
      <c r="M400" s="162"/>
      <c r="O400" s="155"/>
      <c r="P400" s="156"/>
      <c r="Q400" s="155"/>
      <c r="R400" s="156"/>
    </row>
    <row r="401" spans="1:18" x14ac:dyDescent="0.25">
      <c r="A401" s="169"/>
      <c r="B401" s="208" t="s">
        <v>647</v>
      </c>
      <c r="C401" s="194" t="s">
        <v>646</v>
      </c>
      <c r="D401" s="170" t="s">
        <v>77</v>
      </c>
      <c r="E401" s="162"/>
      <c r="F401" s="162"/>
      <c r="G401" s="156"/>
      <c r="H401" s="156"/>
      <c r="I401" s="156"/>
      <c r="J401" s="155"/>
      <c r="K401" s="155"/>
      <c r="L401" s="155"/>
      <c r="M401" s="162"/>
      <c r="O401" s="155"/>
      <c r="P401" s="156"/>
      <c r="Q401" s="155"/>
      <c r="R401" s="156"/>
    </row>
  </sheetData>
  <autoFilter ref="A6:S398">
    <filterColumn colId="18">
      <filters>
        <filter val="*"/>
        <filter val="1"/>
        <filter val="10"/>
        <filter val="11"/>
        <filter val="1344"/>
        <filter val="14"/>
        <filter val="15"/>
        <filter val="16"/>
        <filter val="17"/>
        <filter val="18"/>
        <filter val="184"/>
        <filter val="19"/>
        <filter val="2"/>
        <filter val="20"/>
        <filter val="21"/>
        <filter val="22"/>
        <filter val="23"/>
        <filter val="25"/>
        <filter val="27 апреля 2020 г."/>
        <filter val="3"/>
        <filter val="30"/>
        <filter val="31"/>
        <filter val="33"/>
        <filter val="35"/>
        <filter val="4"/>
        <filter val="49"/>
        <filter val="5"/>
        <filter val="6"/>
        <filter val="66"/>
        <filter val="7"/>
        <filter val="70"/>
        <filter val="72"/>
        <filter val="8"/>
        <filter val="9"/>
        <filter val="90"/>
      </filters>
    </filterColumn>
  </autoFilter>
  <mergeCells count="13">
    <mergeCell ref="V4:V5"/>
    <mergeCell ref="T4:T5"/>
    <mergeCell ref="U4:U5"/>
    <mergeCell ref="A397:P397"/>
    <mergeCell ref="A2:S2"/>
    <mergeCell ref="A4:A5"/>
    <mergeCell ref="B4:B5"/>
    <mergeCell ref="C4:C5"/>
    <mergeCell ref="F4:F5"/>
    <mergeCell ref="G4:I4"/>
    <mergeCell ref="J4:L4"/>
    <mergeCell ref="M4:R4"/>
    <mergeCell ref="S4:S5"/>
  </mergeCells>
  <pageMargins left="0.43307086614173229" right="0.23622047244094491" top="0.49" bottom="0.35433070866141736" header="0.31496062992125984" footer="0.31496062992125984"/>
  <pageSetup paperSize="9" scale="66" fitToHeight="0" orientation="landscape" r:id="rId1"/>
  <headerFooter differentFirst="1">
    <oddHeader>&amp;C&amp;"Times New Roman,обычный"&amp;16&amp;P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34</vt:i4>
      </vt:variant>
    </vt:vector>
  </HeadingPairs>
  <TitlesOfParts>
    <vt:vector size="52" baseType="lpstr">
      <vt:lpstr>1.Лимит</vt:lpstr>
      <vt:lpstr>2.Лось</vt:lpstr>
      <vt:lpstr>3.Косуля</vt:lpstr>
      <vt:lpstr>Косуля (2)</vt:lpstr>
      <vt:lpstr>4.Олень</vt:lpstr>
      <vt:lpstr>Олень (2)</vt:lpstr>
      <vt:lpstr>5.ДСО лесн.</vt:lpstr>
      <vt:lpstr>6.ДСО тундр.</vt:lpstr>
      <vt:lpstr>7.Кабарга</vt:lpstr>
      <vt:lpstr>8.Овцебык </vt:lpstr>
      <vt:lpstr>9.Сибирский горный козел</vt:lpstr>
      <vt:lpstr>10.Соболь</vt:lpstr>
      <vt:lpstr>11.Рысь</vt:lpstr>
      <vt:lpstr>12.Медведь</vt:lpstr>
      <vt:lpstr>13.Барсук</vt:lpstr>
      <vt:lpstr>14.Выдра</vt:lpstr>
      <vt:lpstr>Овцебык</vt:lpstr>
      <vt:lpstr>Охотпользователи</vt:lpstr>
      <vt:lpstr>'10.Соболь'!Заголовки_для_печати</vt:lpstr>
      <vt:lpstr>'11.Рысь'!Заголовки_для_печати</vt:lpstr>
      <vt:lpstr>'12.Медведь'!Заголовки_для_печати</vt:lpstr>
      <vt:lpstr>'13.Барсук'!Заголовки_для_печати</vt:lpstr>
      <vt:lpstr>'14.Выдра'!Заголовки_для_печати</vt:lpstr>
      <vt:lpstr>'2.Лось'!Заголовки_для_печати</vt:lpstr>
      <vt:lpstr>'3.Косуля'!Заголовки_для_печати</vt:lpstr>
      <vt:lpstr>'4.Олень'!Заголовки_для_печати</vt:lpstr>
      <vt:lpstr>'5.ДСО лесн.'!Заголовки_для_печати</vt:lpstr>
      <vt:lpstr>'6.ДСО тундр.'!Заголовки_для_печати</vt:lpstr>
      <vt:lpstr>'7.Кабарга'!Заголовки_для_печати</vt:lpstr>
      <vt:lpstr>'8.Овцебык '!Заголовки_для_печати</vt:lpstr>
      <vt:lpstr>'9.Сибирский горный козел'!Заголовки_для_печати</vt:lpstr>
      <vt:lpstr>'Косуля (2)'!Заголовки_для_печати</vt:lpstr>
      <vt:lpstr>Овцебык!Заголовки_для_печати</vt:lpstr>
      <vt:lpstr>'Олень (2)'!Заголовки_для_печати</vt:lpstr>
      <vt:lpstr>Охотпользователи!Заголовки_для_печати</vt:lpstr>
      <vt:lpstr>'10.Соболь'!Область_печати</vt:lpstr>
      <vt:lpstr>'11.Рысь'!Область_печати</vt:lpstr>
      <vt:lpstr>'12.Медведь'!Область_печати</vt:lpstr>
      <vt:lpstr>'13.Барсук'!Область_печати</vt:lpstr>
      <vt:lpstr>'14.Выдра'!Область_печати</vt:lpstr>
      <vt:lpstr>'2.Лось'!Область_печати</vt:lpstr>
      <vt:lpstr>'3.Косуля'!Область_печати</vt:lpstr>
      <vt:lpstr>'4.Олень'!Область_печати</vt:lpstr>
      <vt:lpstr>'5.ДСО лесн.'!Область_печати</vt:lpstr>
      <vt:lpstr>'6.ДСО тундр.'!Область_печати</vt:lpstr>
      <vt:lpstr>'7.Кабарга'!Область_печати</vt:lpstr>
      <vt:lpstr>'8.Овцебык '!Область_печати</vt:lpstr>
      <vt:lpstr>'9.Сибирский горный козел'!Область_печати</vt:lpstr>
      <vt:lpstr>'Косуля (2)'!Область_печати</vt:lpstr>
      <vt:lpstr>Овцебык!Область_печати</vt:lpstr>
      <vt:lpstr>'Олень (2)'!Область_печати</vt:lpstr>
      <vt:lpstr>Охотпользователи!Область_печати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2020-06-08T08:25:42Z</dcterms:modified>
</cp:coreProperties>
</file>